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.Du an\BKI_HRM\01. Documents\Du lieu nhan vien\Du lieu nhan vien\"/>
    </mc:Choice>
  </mc:AlternateContent>
  <bookViews>
    <workbookView xWindow="-1065" yWindow="360" windowWidth="9900" windowHeight="6165" tabRatio="886" activeTab="5"/>
  </bookViews>
  <sheets>
    <sheet name="Parameters" sheetId="8" r:id="rId1"/>
    <sheet name="TH chuc danh co co che TAW" sheetId="7" state="hidden" r:id="rId2"/>
    <sheet name="Trangthai_laodong" sheetId="17" r:id="rId3"/>
    <sheet name="Hopdonglaodong" sheetId="23" r:id="rId4"/>
    <sheet name="Qua_trinh_lam_viec" sheetId="16" r:id="rId5"/>
    <sheet name="Sheet1" sheetId="24" r:id="rId6"/>
    <sheet name="Output2 Headcount" sheetId="4" r:id="rId7"/>
    <sheet name="Du_an" sheetId="18" r:id="rId8"/>
    <sheet name="INPUT_Du_lieu_nhan_vien" sheetId="19" r:id="rId9"/>
    <sheet name="Thong_Tin_Nhan_vien_Co dinh" sheetId="20" r:id="rId10"/>
    <sheet name="Thong_tin_chuc_vu_NV" sheetId="21" r:id="rId11"/>
  </sheets>
  <externalReferences>
    <externalReference r:id="rId12"/>
    <externalReference r:id="rId13"/>
  </externalReferences>
  <definedNames>
    <definedName name="_xlnm._FilterDatabase" localSheetId="7" hidden="1">Du_an!$A$4:$Q$537</definedName>
    <definedName name="_xlnm._FilterDatabase" localSheetId="3" hidden="1">Hopdonglaodong!$A$1:$P$616</definedName>
    <definedName name="_xlnm._FilterDatabase" localSheetId="8" hidden="1">INPUT_Du_lieu_nhan_vien!$A$2:$AS$763</definedName>
    <definedName name="_xlnm._FilterDatabase" localSheetId="4" hidden="1">Qua_trinh_lam_viec!$A$4:$AP$1347</definedName>
    <definedName name="_xlnm._FilterDatabase" localSheetId="5" hidden="1">Sheet1!$B$1:$J$1344</definedName>
    <definedName name="_xlnm._FilterDatabase" localSheetId="10" hidden="1">Thong_tin_chuc_vu_NV!$A$2:$XEX$767</definedName>
    <definedName name="_xlnm._FilterDatabase" localSheetId="9" hidden="1">'Thong_Tin_Nhan_vien_Co dinh'!$A$1:$AE$756</definedName>
    <definedName name="C_20">Parameters!$I$3:$I$11</definedName>
    <definedName name="Co_Cau">Parameters!$Y$3:$Y$6</definedName>
    <definedName name="Co_Che">Parameters!$AA$3:$AA$5</definedName>
    <definedName name="Danh_Hieu">Parameters!$AC$3:$AC$6</definedName>
    <definedName name="HDLD">Parameters!$Q$3:$Q$10</definedName>
    <definedName name="L_LUONG">Parameters!$U$3:$U$11</definedName>
    <definedName name="LEVEL_LUONG">Parameters!$U$3:$U$7</definedName>
    <definedName name="LOAI">Parameters!$AA$11:$AA$13</definedName>
    <definedName name="LUONG_THUONG">Parameters!$S$3:$S$4</definedName>
    <definedName name="luong1">'[1]Thang 6.2010'!$7:$91</definedName>
    <definedName name="MA">Parameters!$A$4:$A$17</definedName>
    <definedName name="PH">Parameters!$F$4:$F$71</definedName>
    <definedName name="PHONG">Parameters!$F$4:$F$48</definedName>
    <definedName name="QT_CT">Parameters!$M$3:$M$8</definedName>
    <definedName name="RangeData0">'[2]Dữ liệu nhập liệu'!$A$3:$A$4</definedName>
    <definedName name="RangeData10">'[2]Dữ liệu nhập liệu'!$K$3:$K$65</definedName>
    <definedName name="RangeData12">'[2]Dữ liệu nhập liệu'!$M$3:$M$65</definedName>
    <definedName name="RangeData14">'[2]Dữ liệu nhập liệu'!$O$3:$O$20</definedName>
    <definedName name="RangeData16">'[2]Dữ liệu nhập liệu'!$Q$3:$Q$48</definedName>
    <definedName name="RangeData19">'[2]Dữ liệu nhập liệu'!$T$3:$T$78</definedName>
    <definedName name="RangeData2">'[2]Dữ liệu nhập liệu'!$C$3:$C$65</definedName>
    <definedName name="RangeData22">'[2]Dữ liệu nhập liệu'!$W$3:$W$12</definedName>
    <definedName name="RangeData4">'[2]Dữ liệu nhập liệu'!$E$3:$E$11</definedName>
    <definedName name="RangeData6">'[2]Dữ liệu nhập liệu'!$G$3:$G$929</definedName>
    <definedName name="RangeData8">'[2]Dữ liệu nhập liệu'!$I$3:$I$186</definedName>
    <definedName name="S">Parameters!$D$4:$D$11</definedName>
    <definedName name="T">Parameters!$E$4:$E$21</definedName>
    <definedName name="T_T">Parameters!$E$4:$E$29</definedName>
    <definedName name="TAI_LIEU">Parameters!$M$3:$M$12</definedName>
    <definedName name="TT">Parameters!$E$4:$E$23</definedName>
    <definedName name="TT_LD">Parameters!$O$3:$O$6</definedName>
    <definedName name="TTNV">Parameters!$W$3:$W$10</definedName>
    <definedName name="TRANG_THAI_NV">Parameters!$W$3:$W$7</definedName>
    <definedName name="TRT">Parameters!$E$4:$E$27</definedName>
    <definedName name="TRUNG_TAM">Parameters!$E$4:$E$26</definedName>
  </definedNames>
  <calcPr calcId="152511"/>
</workbook>
</file>

<file path=xl/calcChain.xml><?xml version="1.0" encoding="utf-8"?>
<calcChain xmlns="http://schemas.openxmlformats.org/spreadsheetml/2006/main">
  <c r="AA818" i="16" l="1"/>
  <c r="AA819" i="16"/>
  <c r="AA820" i="16"/>
  <c r="AA821" i="16"/>
  <c r="AA822" i="16"/>
  <c r="AA823" i="16"/>
  <c r="AA824" i="16"/>
  <c r="AA825" i="16"/>
  <c r="AA826" i="16"/>
  <c r="AA827" i="16"/>
  <c r="AA828" i="16"/>
  <c r="AA829" i="16"/>
  <c r="AA830" i="16"/>
  <c r="AA831" i="16"/>
  <c r="AA832" i="16"/>
  <c r="AA833" i="16"/>
  <c r="AA834" i="16"/>
  <c r="AA835" i="16"/>
  <c r="AA836" i="16"/>
  <c r="AA837" i="16"/>
  <c r="AA838" i="16"/>
  <c r="AA839" i="16"/>
  <c r="AA840" i="16"/>
  <c r="AA841" i="16"/>
  <c r="AA842" i="16"/>
  <c r="AA843" i="16"/>
  <c r="AA844" i="16"/>
  <c r="AA845" i="16"/>
  <c r="AA846" i="16"/>
  <c r="AA847" i="16"/>
  <c r="AA848" i="16"/>
  <c r="AA849" i="16"/>
  <c r="AA850" i="16"/>
  <c r="AA851" i="16"/>
  <c r="AA852" i="16"/>
  <c r="AA853" i="16"/>
  <c r="AA854" i="16"/>
  <c r="AA855" i="16"/>
  <c r="AA856" i="16"/>
  <c r="AA857" i="16"/>
  <c r="AA858" i="16"/>
  <c r="AA859" i="16"/>
  <c r="AA860" i="16"/>
  <c r="AA861" i="16"/>
  <c r="AA862" i="16"/>
  <c r="AA863" i="16"/>
  <c r="AA864" i="16"/>
  <c r="AA865" i="16"/>
  <c r="AA866" i="16"/>
  <c r="AA867" i="16"/>
  <c r="AA868" i="16"/>
  <c r="AA869" i="16"/>
  <c r="AA870" i="16"/>
  <c r="AA871" i="16"/>
  <c r="AA872" i="16"/>
  <c r="AA873" i="16"/>
  <c r="AA874" i="16"/>
  <c r="AA875" i="16"/>
  <c r="AA876" i="16"/>
  <c r="AA877" i="16"/>
  <c r="AA878" i="16"/>
  <c r="AA879" i="16"/>
  <c r="AA880" i="16"/>
  <c r="AA881" i="16"/>
  <c r="AA882" i="16"/>
  <c r="AA883" i="16"/>
  <c r="AA884" i="16"/>
  <c r="AA885" i="16"/>
  <c r="AA886" i="16"/>
  <c r="AA887" i="16"/>
  <c r="AA888" i="16"/>
  <c r="AA889" i="16"/>
  <c r="AA890" i="16"/>
  <c r="AA891" i="16"/>
  <c r="AA892" i="16"/>
  <c r="AA893" i="16"/>
  <c r="AA894" i="16"/>
  <c r="AA895" i="16"/>
  <c r="AA896" i="16"/>
  <c r="AA897" i="16"/>
  <c r="AA898" i="16"/>
  <c r="AA899" i="16"/>
  <c r="AA900" i="16"/>
  <c r="AA901" i="16"/>
  <c r="AA902" i="16"/>
  <c r="AA903" i="16"/>
  <c r="AA904" i="16"/>
  <c r="AA905" i="16"/>
  <c r="AA906" i="16"/>
  <c r="AA907" i="16"/>
  <c r="AA908" i="16"/>
  <c r="AA909" i="16"/>
  <c r="AA910" i="16"/>
  <c r="AA911" i="16"/>
  <c r="AA912" i="16"/>
  <c r="AA913" i="16"/>
  <c r="AA914" i="16"/>
  <c r="AA915" i="16"/>
  <c r="AA916" i="16"/>
  <c r="AA917" i="16"/>
  <c r="AA918" i="16"/>
  <c r="AA919" i="16"/>
  <c r="AA920" i="16"/>
  <c r="AA921" i="16"/>
  <c r="AA922" i="16"/>
  <c r="AA923" i="16"/>
  <c r="AA924" i="16"/>
  <c r="AA925" i="16"/>
  <c r="AA926" i="16"/>
  <c r="AA927" i="16"/>
  <c r="AA928" i="16"/>
  <c r="AA929" i="16"/>
  <c r="AA930" i="16"/>
  <c r="AA931" i="16"/>
  <c r="AA932" i="16"/>
  <c r="AA933" i="16"/>
  <c r="AA934" i="16"/>
  <c r="AA935" i="16"/>
  <c r="AA936" i="16"/>
  <c r="AA937" i="16"/>
  <c r="AA938" i="16"/>
  <c r="AA939" i="16"/>
  <c r="AA940" i="16"/>
  <c r="AA941" i="16"/>
  <c r="AA942" i="16"/>
  <c r="AA943" i="16"/>
  <c r="AA944" i="16"/>
  <c r="AA945" i="16"/>
  <c r="AA946" i="16"/>
  <c r="AA947" i="16"/>
  <c r="AA948" i="16"/>
  <c r="AA949" i="16"/>
  <c r="AA950" i="16"/>
  <c r="AA951" i="16"/>
  <c r="AA952" i="16"/>
  <c r="AA953" i="16"/>
  <c r="AA954" i="16"/>
  <c r="AA955" i="16"/>
  <c r="AA956" i="16"/>
  <c r="AA957" i="16"/>
  <c r="AA958" i="16"/>
  <c r="AA959" i="16"/>
  <c r="AA960" i="16"/>
  <c r="AA961" i="16"/>
  <c r="AA962" i="16"/>
  <c r="AA963" i="16"/>
  <c r="AA964" i="16"/>
  <c r="AA965" i="16"/>
  <c r="AA966" i="16"/>
  <c r="AA967" i="16"/>
  <c r="AA968" i="16"/>
  <c r="AA969" i="16"/>
  <c r="AA970" i="16"/>
  <c r="AA971" i="16"/>
  <c r="AA972" i="16"/>
  <c r="AA973" i="16"/>
  <c r="AA974" i="16"/>
  <c r="AA975" i="16"/>
  <c r="AA976" i="16"/>
  <c r="AA977" i="16"/>
  <c r="AA978" i="16"/>
  <c r="AA979" i="16"/>
  <c r="AA980" i="16"/>
  <c r="AA981" i="16"/>
  <c r="AA982" i="16"/>
  <c r="AA983" i="16"/>
  <c r="AA984" i="16"/>
  <c r="AA985" i="16"/>
  <c r="AA986" i="16"/>
  <c r="AA987" i="16"/>
  <c r="AA988" i="16"/>
  <c r="AA989" i="16"/>
  <c r="AA990" i="16"/>
  <c r="AA991" i="16"/>
  <c r="AA992" i="16"/>
  <c r="AA993" i="16"/>
  <c r="AA994" i="16"/>
  <c r="AA995" i="16"/>
  <c r="AA996" i="16"/>
  <c r="AA997" i="16"/>
  <c r="AA998" i="16"/>
  <c r="AA999" i="16"/>
  <c r="AA1000" i="16"/>
  <c r="AA1001" i="16"/>
  <c r="AA1002" i="16"/>
  <c r="AA1003" i="16"/>
  <c r="AA1004" i="16"/>
  <c r="AA1005" i="16"/>
  <c r="AA1006" i="16"/>
  <c r="AA1007" i="16"/>
  <c r="AA1008" i="16"/>
  <c r="AA1009" i="16"/>
  <c r="AA1010" i="16"/>
  <c r="AA1011" i="16"/>
  <c r="AA1012" i="16"/>
  <c r="AA1013" i="16"/>
  <c r="AA1014" i="16"/>
  <c r="AA1015" i="16"/>
  <c r="AA1016" i="16"/>
  <c r="AA1017" i="16"/>
  <c r="AA1018" i="16"/>
  <c r="AA1019" i="16"/>
  <c r="AA1020" i="16"/>
  <c r="AA1021" i="16"/>
  <c r="AA1022" i="16"/>
  <c r="AA1023" i="16"/>
  <c r="AA1024" i="16"/>
  <c r="AA1025" i="16"/>
  <c r="AA1026" i="16"/>
  <c r="AA1027" i="16"/>
  <c r="AA1028" i="16"/>
  <c r="AA1029" i="16"/>
  <c r="AA1030" i="16"/>
  <c r="AA1031" i="16"/>
  <c r="AA1032" i="16"/>
  <c r="AA1033" i="16"/>
  <c r="AA1034" i="16"/>
  <c r="AA1035" i="16"/>
  <c r="AA1036" i="16"/>
  <c r="AA1037" i="16"/>
  <c r="AA1038" i="16"/>
  <c r="AA1039" i="16"/>
  <c r="AA1040" i="16"/>
  <c r="AA1041" i="16"/>
  <c r="AA1042" i="16"/>
  <c r="AA1043" i="16"/>
  <c r="AA1044" i="16"/>
  <c r="AA1045" i="16"/>
  <c r="AA1046" i="16"/>
  <c r="AA1047" i="16"/>
  <c r="AA1048" i="16"/>
  <c r="AA1049" i="16"/>
  <c r="AA1050" i="16"/>
  <c r="AA1051" i="16"/>
  <c r="AA1052" i="16"/>
  <c r="AA1053" i="16"/>
  <c r="AA1054" i="16"/>
  <c r="AA1055" i="16"/>
  <c r="AA1056" i="16"/>
  <c r="AA1057" i="16"/>
  <c r="AA1058" i="16"/>
  <c r="AA1059" i="16"/>
  <c r="AA1060" i="16"/>
  <c r="AA1061" i="16"/>
  <c r="AA1062" i="16"/>
  <c r="AA1063" i="16"/>
  <c r="AA1064" i="16"/>
  <c r="AA1065" i="16"/>
  <c r="AA1066" i="16"/>
  <c r="AA1067" i="16"/>
  <c r="AA1068" i="16"/>
  <c r="AA1069" i="16"/>
  <c r="AA1070" i="16"/>
  <c r="AA1071" i="16"/>
  <c r="AA1072" i="16"/>
  <c r="AA1073" i="16"/>
  <c r="AA1074" i="16"/>
  <c r="AA1075" i="16"/>
  <c r="AA1076" i="16"/>
  <c r="AA1077" i="16"/>
  <c r="AA1078" i="16"/>
  <c r="AA1079" i="16"/>
  <c r="AA1080" i="16"/>
  <c r="AA1081" i="16"/>
  <c r="AA1082" i="16"/>
  <c r="AA1083" i="16"/>
  <c r="AA1084" i="16"/>
  <c r="AA1085" i="16"/>
  <c r="AA1086" i="16"/>
  <c r="AA1087" i="16"/>
  <c r="AA1088" i="16"/>
  <c r="AA1089" i="16"/>
  <c r="AA1090" i="16"/>
  <c r="AA1091" i="16"/>
  <c r="AA1092" i="16"/>
  <c r="AA1093" i="16"/>
  <c r="AA1094" i="16"/>
  <c r="AA1095" i="16"/>
  <c r="AA1096" i="16"/>
  <c r="AA1097" i="16"/>
  <c r="AA1098" i="16"/>
  <c r="AA1099" i="16"/>
  <c r="AA1100" i="16"/>
  <c r="AA1101" i="16"/>
  <c r="AA1102" i="16"/>
  <c r="AA1103" i="16"/>
  <c r="AA1104" i="16"/>
  <c r="AA1105" i="16"/>
  <c r="AA1106" i="16"/>
  <c r="AA1107" i="16"/>
  <c r="AA1108" i="16"/>
  <c r="AA1109" i="16"/>
  <c r="AA1110" i="16"/>
  <c r="AA1111" i="16"/>
  <c r="AA1112" i="16"/>
  <c r="AA1113" i="16"/>
  <c r="AA1114" i="16"/>
  <c r="AA1115" i="16"/>
  <c r="AA1116" i="16"/>
  <c r="AA1117" i="16"/>
  <c r="AA1118" i="16"/>
  <c r="AA1119" i="16"/>
  <c r="AA1120" i="16"/>
  <c r="AA1121" i="16"/>
  <c r="AA1122" i="16"/>
  <c r="AA1123" i="16"/>
  <c r="AA1124" i="16"/>
  <c r="AA1125" i="16"/>
  <c r="AA1126" i="16"/>
  <c r="AA1127" i="16"/>
  <c r="AA1128" i="16"/>
  <c r="AA1129" i="16"/>
  <c r="AA1130" i="16"/>
  <c r="AA1131" i="16"/>
  <c r="AA1132" i="16"/>
  <c r="AA1133" i="16"/>
  <c r="AA1134" i="16"/>
  <c r="AA1135" i="16"/>
  <c r="AA1136" i="16"/>
  <c r="AA1137" i="16"/>
  <c r="AA1138" i="16"/>
  <c r="AA1139" i="16"/>
  <c r="AA1140" i="16"/>
  <c r="AA1141" i="16"/>
  <c r="AA1142" i="16"/>
  <c r="AA1143" i="16"/>
  <c r="AA1144" i="16"/>
  <c r="AA1145" i="16"/>
  <c r="AA1146" i="16"/>
  <c r="AA1147" i="16"/>
  <c r="AA1148" i="16"/>
  <c r="AA1149" i="16"/>
  <c r="AA1150" i="16"/>
  <c r="AA1151" i="16"/>
  <c r="AA1152" i="16"/>
  <c r="AA1153" i="16"/>
  <c r="AA1154" i="16"/>
  <c r="AA1155" i="16"/>
  <c r="AA1156" i="16"/>
  <c r="AA1157" i="16"/>
  <c r="AA1158" i="16"/>
  <c r="AA1159" i="16"/>
  <c r="AA1160" i="16"/>
  <c r="AA1161" i="16"/>
  <c r="AA1162" i="16"/>
  <c r="AA1163" i="16"/>
  <c r="AA1164" i="16"/>
  <c r="AA1165" i="16"/>
  <c r="AA1166" i="16"/>
  <c r="AA1167" i="16"/>
  <c r="AA1168" i="16"/>
  <c r="AA1169" i="16"/>
  <c r="AA1170" i="16"/>
  <c r="AA1171" i="16"/>
  <c r="AA1172" i="16"/>
  <c r="AA1173" i="16"/>
  <c r="AA1174" i="16"/>
  <c r="AA1175" i="16"/>
  <c r="AA1176" i="16"/>
  <c r="AA1177" i="16"/>
  <c r="AA1178" i="16"/>
  <c r="AA1179" i="16"/>
  <c r="AA1180" i="16"/>
  <c r="AA1181" i="16"/>
  <c r="AA1182" i="16"/>
  <c r="AA1183" i="16"/>
  <c r="AA1184" i="16"/>
  <c r="AA1185" i="16"/>
  <c r="AA1186" i="16"/>
  <c r="AA1187" i="16"/>
  <c r="AA1188" i="16"/>
  <c r="AA1189" i="16"/>
  <c r="AA1190" i="16"/>
  <c r="AA1191" i="16"/>
  <c r="AA1192" i="16"/>
  <c r="AA1193" i="16"/>
  <c r="AA1194" i="16"/>
  <c r="AA1195" i="16"/>
  <c r="AA1196" i="16"/>
  <c r="AA1197" i="16"/>
  <c r="AA1198" i="16"/>
  <c r="AA1199" i="16"/>
  <c r="AA1200" i="16"/>
  <c r="AA1201" i="16"/>
  <c r="AA1202" i="16"/>
  <c r="AA1203" i="16"/>
  <c r="AA1204" i="16"/>
  <c r="AA1205" i="16"/>
  <c r="AA1206" i="16"/>
  <c r="AA1207" i="16"/>
  <c r="AA1208" i="16"/>
  <c r="AA1209" i="16"/>
  <c r="AA1210" i="16"/>
  <c r="AA1211" i="16"/>
  <c r="AA1212" i="16"/>
  <c r="AA1213" i="16"/>
  <c r="AA1214" i="16"/>
  <c r="AA1215" i="16"/>
  <c r="AA1216" i="16"/>
  <c r="AA1217" i="16"/>
  <c r="AA1218" i="16"/>
  <c r="AA1219" i="16"/>
  <c r="AA1220" i="16"/>
  <c r="AA1221" i="16"/>
  <c r="AA1222" i="16"/>
  <c r="AA1223" i="16"/>
  <c r="AA1224" i="16"/>
  <c r="AA1225" i="16"/>
  <c r="AA1226" i="16"/>
  <c r="AA1227" i="16"/>
  <c r="AA1228" i="16"/>
  <c r="AA1229" i="16"/>
  <c r="AA1230" i="16"/>
  <c r="AA1231" i="16"/>
  <c r="AA1232" i="16"/>
  <c r="AA1233" i="16"/>
  <c r="AA1234" i="16"/>
  <c r="AA1235" i="16"/>
  <c r="AA1236" i="16"/>
  <c r="AA1237" i="16"/>
  <c r="AA1238" i="16"/>
  <c r="AA1239" i="16"/>
  <c r="AA1240" i="16"/>
  <c r="AA1241" i="16"/>
  <c r="AA1242" i="16"/>
  <c r="AA1243" i="16"/>
  <c r="AA1244" i="16"/>
  <c r="AA1245" i="16"/>
  <c r="AA1246" i="16"/>
  <c r="AA1247" i="16"/>
  <c r="AA1248" i="16"/>
  <c r="AA1249" i="16"/>
  <c r="AA1250" i="16"/>
  <c r="AA1251" i="16"/>
  <c r="AA1252" i="16"/>
  <c r="AA1253" i="16"/>
  <c r="AA1254" i="16"/>
  <c r="AA1255" i="16"/>
  <c r="AA1256" i="16"/>
  <c r="AA1257" i="16"/>
  <c r="AA1258" i="16"/>
  <c r="AA1259" i="16"/>
  <c r="AA1260" i="16"/>
  <c r="AA1261" i="16"/>
  <c r="AA1262" i="16"/>
  <c r="AA1263" i="16"/>
  <c r="AA1264" i="16"/>
  <c r="AA1265" i="16"/>
  <c r="AA1266" i="16"/>
  <c r="AA1267" i="16"/>
  <c r="AA1268" i="16"/>
  <c r="AA1269" i="16"/>
  <c r="AA1270" i="16"/>
  <c r="AA1271" i="16"/>
  <c r="AA1272" i="16"/>
  <c r="AA1273" i="16"/>
  <c r="AA1274" i="16"/>
  <c r="AA1275" i="16"/>
  <c r="AA1276" i="16"/>
  <c r="AA1277" i="16"/>
  <c r="AA1278" i="16"/>
  <c r="AA1279" i="16"/>
  <c r="AA1280" i="16"/>
  <c r="AA1281" i="16"/>
  <c r="AA1282" i="16"/>
  <c r="AA1283" i="16"/>
  <c r="AA1284" i="16"/>
  <c r="AA1285" i="16"/>
  <c r="AA1286" i="16"/>
  <c r="AA1287" i="16"/>
  <c r="AA1288" i="16"/>
  <c r="AA1289" i="16"/>
  <c r="AA1290" i="16"/>
  <c r="AA1291" i="16"/>
  <c r="AA1292" i="16"/>
  <c r="AA1293" i="16"/>
  <c r="AA1294" i="16"/>
  <c r="AA1295" i="16"/>
  <c r="AA1296" i="16"/>
  <c r="AA1297" i="16"/>
  <c r="AA1298" i="16"/>
  <c r="AA1299" i="16"/>
  <c r="AA1300" i="16"/>
  <c r="AA1301" i="16"/>
  <c r="AA1302" i="16"/>
  <c r="AA1303" i="16"/>
  <c r="AA1304" i="16"/>
  <c r="AA1305" i="16"/>
  <c r="AA1306" i="16"/>
  <c r="AA1307" i="16"/>
  <c r="AA1308" i="16"/>
  <c r="AA1309" i="16"/>
  <c r="AA1310" i="16"/>
  <c r="AA1311" i="16"/>
  <c r="AA1312" i="16"/>
  <c r="AA1313" i="16"/>
  <c r="AA1314" i="16"/>
  <c r="AA1315" i="16"/>
  <c r="AA1316" i="16"/>
  <c r="AA1317" i="16"/>
  <c r="AA1318" i="16"/>
  <c r="AA1319" i="16"/>
  <c r="AA1320" i="16"/>
  <c r="AA1321" i="16"/>
  <c r="AA1322" i="16"/>
  <c r="AA1323" i="16"/>
  <c r="AA1324" i="16"/>
  <c r="AA1325" i="16"/>
  <c r="AA1326" i="16"/>
  <c r="AA1327" i="16"/>
  <c r="AA1328" i="16"/>
  <c r="AA1329" i="16"/>
  <c r="AA1330" i="16"/>
  <c r="AA1331" i="16"/>
  <c r="AA1332" i="16"/>
  <c r="AA1333" i="16"/>
  <c r="AA1334" i="16"/>
  <c r="AA1335" i="16"/>
  <c r="AA1336" i="16"/>
  <c r="AA1337" i="16"/>
  <c r="AA1338" i="16"/>
  <c r="AA1339" i="16"/>
  <c r="AA1340" i="16"/>
  <c r="AA1341" i="16"/>
  <c r="AA1342" i="16"/>
  <c r="AA1343" i="16"/>
  <c r="AA1344" i="16"/>
  <c r="AA1345" i="16"/>
  <c r="AA1346" i="16"/>
  <c r="AA1347" i="16"/>
  <c r="AA1348" i="16"/>
  <c r="AA792" i="16"/>
  <c r="AA793" i="16"/>
  <c r="AA794" i="16"/>
  <c r="AA795" i="16"/>
  <c r="AA796" i="16"/>
  <c r="AA797" i="16"/>
  <c r="AA798" i="16"/>
  <c r="AA799" i="16"/>
  <c r="AA800" i="16"/>
  <c r="AA801" i="16"/>
  <c r="AA802" i="16"/>
  <c r="AA803" i="16"/>
  <c r="AA804" i="16"/>
  <c r="AA805" i="16"/>
  <c r="AA806" i="16"/>
  <c r="AA807" i="16"/>
  <c r="AA808" i="16"/>
  <c r="AA809" i="16"/>
  <c r="AA810" i="16"/>
  <c r="AA811" i="16"/>
  <c r="AA812" i="16"/>
  <c r="AA813" i="16"/>
  <c r="AA814" i="16"/>
  <c r="AA815" i="16"/>
  <c r="AA816" i="16"/>
  <c r="AA817" i="16"/>
  <c r="Z818" i="16"/>
  <c r="Z819" i="16"/>
  <c r="Z820" i="16"/>
  <c r="Z821" i="16"/>
  <c r="Z822" i="16"/>
  <c r="Z823" i="16"/>
  <c r="Z824" i="16"/>
  <c r="Z825" i="16"/>
  <c r="Z826" i="16"/>
  <c r="Z827" i="16"/>
  <c r="Z828" i="16"/>
  <c r="Z829" i="16"/>
  <c r="Z830" i="16"/>
  <c r="Z831" i="16"/>
  <c r="Z832" i="16"/>
  <c r="Z833" i="16"/>
  <c r="Z834" i="16"/>
  <c r="Z835" i="16"/>
  <c r="Z836" i="16"/>
  <c r="Z837" i="16"/>
  <c r="Z838" i="16"/>
  <c r="Z839" i="16"/>
  <c r="Z840" i="16"/>
  <c r="Z841" i="16"/>
  <c r="Z842" i="16"/>
  <c r="Z843" i="16"/>
  <c r="Z844" i="16"/>
  <c r="Z845" i="16"/>
  <c r="Z846" i="16"/>
  <c r="Z847" i="16"/>
  <c r="Z848" i="16"/>
  <c r="Z849" i="16"/>
  <c r="Z850" i="16"/>
  <c r="Z851" i="16"/>
  <c r="Z852" i="16"/>
  <c r="Z853" i="16"/>
  <c r="Z854" i="16"/>
  <c r="Z855" i="16"/>
  <c r="Z856" i="16"/>
  <c r="Z857" i="16"/>
  <c r="Z858" i="16"/>
  <c r="Z859" i="16"/>
  <c r="Z860" i="16"/>
  <c r="Z861" i="16"/>
  <c r="Z862" i="16"/>
  <c r="Z863" i="16"/>
  <c r="Z864" i="16"/>
  <c r="Z865" i="16"/>
  <c r="Z866" i="16"/>
  <c r="Z867" i="16"/>
  <c r="Z868" i="16"/>
  <c r="Z869" i="16"/>
  <c r="Z870" i="16"/>
  <c r="Z871" i="16"/>
  <c r="Z872" i="16"/>
  <c r="Z873" i="16"/>
  <c r="Z874" i="16"/>
  <c r="Z875" i="16"/>
  <c r="Z876" i="16"/>
  <c r="Z877" i="16"/>
  <c r="Z878" i="16"/>
  <c r="Z879" i="16"/>
  <c r="Z880" i="16"/>
  <c r="Z881" i="16"/>
  <c r="Z882" i="16"/>
  <c r="Z883" i="16"/>
  <c r="Z884" i="16"/>
  <c r="Z885" i="16"/>
  <c r="Z886" i="16"/>
  <c r="Z887" i="16"/>
  <c r="Z888" i="16"/>
  <c r="Z889" i="16"/>
  <c r="Z890" i="16"/>
  <c r="Z891" i="16"/>
  <c r="Z892" i="16"/>
  <c r="Z893" i="16"/>
  <c r="Z894" i="16"/>
  <c r="Z895" i="16"/>
  <c r="Z896" i="16"/>
  <c r="Z897" i="16"/>
  <c r="Z898" i="16"/>
  <c r="Z899" i="16"/>
  <c r="Z900" i="16"/>
  <c r="Z901" i="16"/>
  <c r="Z902" i="16"/>
  <c r="Z903" i="16"/>
  <c r="Z904" i="16"/>
  <c r="Z905" i="16"/>
  <c r="Z906" i="16"/>
  <c r="Z907" i="16"/>
  <c r="Z908" i="16"/>
  <c r="Z909" i="16"/>
  <c r="Z910" i="16"/>
  <c r="Z911" i="16"/>
  <c r="Z912" i="16"/>
  <c r="Z913" i="16"/>
  <c r="Z914" i="16"/>
  <c r="Z915" i="16"/>
  <c r="Z916" i="16"/>
  <c r="Z917" i="16"/>
  <c r="Z918" i="16"/>
  <c r="Z919" i="16"/>
  <c r="Z920" i="16"/>
  <c r="Z921" i="16"/>
  <c r="Z922" i="16"/>
  <c r="Z923" i="16"/>
  <c r="Z924" i="16"/>
  <c r="Z925" i="16"/>
  <c r="Z926" i="16"/>
  <c r="Z927" i="16"/>
  <c r="Z928" i="16"/>
  <c r="Z929" i="16"/>
  <c r="Z930" i="16"/>
  <c r="Z931" i="16"/>
  <c r="Z932" i="16"/>
  <c r="Z933" i="16"/>
  <c r="Z934" i="16"/>
  <c r="Z935" i="16"/>
  <c r="Z936" i="16"/>
  <c r="Z937" i="16"/>
  <c r="Z938" i="16"/>
  <c r="Z939" i="16"/>
  <c r="Z940" i="16"/>
  <c r="Z941" i="16"/>
  <c r="Z942" i="16"/>
  <c r="Z943" i="16"/>
  <c r="Z944" i="16"/>
  <c r="Z945" i="16"/>
  <c r="Z946" i="16"/>
  <c r="Z947" i="16"/>
  <c r="Z948" i="16"/>
  <c r="Z949" i="16"/>
  <c r="Z950" i="16"/>
  <c r="Z951" i="16"/>
  <c r="Z952" i="16"/>
  <c r="Z953" i="16"/>
  <c r="Z954" i="16"/>
  <c r="Z955" i="16"/>
  <c r="Z956" i="16"/>
  <c r="Z957" i="16"/>
  <c r="Z958" i="16"/>
  <c r="Z959" i="16"/>
  <c r="Z960" i="16"/>
  <c r="Z961" i="16"/>
  <c r="Z962" i="16"/>
  <c r="Z963" i="16"/>
  <c r="Z964" i="16"/>
  <c r="Z965" i="16"/>
  <c r="Z966" i="16"/>
  <c r="Z967" i="16"/>
  <c r="Z968" i="16"/>
  <c r="Z969" i="16"/>
  <c r="Z970" i="16"/>
  <c r="Z971" i="16"/>
  <c r="Z972" i="16"/>
  <c r="Z973" i="16"/>
  <c r="Z974" i="16"/>
  <c r="Z975" i="16"/>
  <c r="Z976" i="16"/>
  <c r="Z977" i="16"/>
  <c r="Z978" i="16"/>
  <c r="Z979" i="16"/>
  <c r="Z980" i="16"/>
  <c r="Z981" i="16"/>
  <c r="Z982" i="16"/>
  <c r="Z983" i="16"/>
  <c r="Z984" i="16"/>
  <c r="Z985" i="16"/>
  <c r="Z986" i="16"/>
  <c r="Z987" i="16"/>
  <c r="Z988" i="16"/>
  <c r="Z989" i="16"/>
  <c r="Z990" i="16"/>
  <c r="Z991" i="16"/>
  <c r="Z992" i="16"/>
  <c r="Z993" i="16"/>
  <c r="Z994" i="16"/>
  <c r="Z995" i="16"/>
  <c r="Z996" i="16"/>
  <c r="Z997" i="16"/>
  <c r="Z998" i="16"/>
  <c r="Z999" i="16"/>
  <c r="Z1000" i="16"/>
  <c r="Z1001" i="16"/>
  <c r="Z1002" i="16"/>
  <c r="Z1003" i="16"/>
  <c r="Z1004" i="16"/>
  <c r="Z1005" i="16"/>
  <c r="Z1006" i="16"/>
  <c r="Z1007" i="16"/>
  <c r="Z1008" i="16"/>
  <c r="Z1009" i="16"/>
  <c r="Z1010" i="16"/>
  <c r="Z1011" i="16"/>
  <c r="Z1012" i="16"/>
  <c r="Z1013" i="16"/>
  <c r="Z1014" i="16"/>
  <c r="Z1015" i="16"/>
  <c r="Z1016" i="16"/>
  <c r="Z1017" i="16"/>
  <c r="Z1018" i="16"/>
  <c r="Z1019" i="16"/>
  <c r="Z1020" i="16"/>
  <c r="Z1021" i="16"/>
  <c r="Z1022" i="16"/>
  <c r="Z1023" i="16"/>
  <c r="Z1024" i="16"/>
  <c r="Z1025" i="16"/>
  <c r="Z1026" i="16"/>
  <c r="Z1027" i="16"/>
  <c r="Z1028" i="16"/>
  <c r="Z1029" i="16"/>
  <c r="Z1030" i="16"/>
  <c r="Z1031" i="16"/>
  <c r="Z1032" i="16"/>
  <c r="Z1033" i="16"/>
  <c r="Z1034" i="16"/>
  <c r="Z1035" i="16"/>
  <c r="Z1036" i="16"/>
  <c r="Z1037" i="16"/>
  <c r="Z1038" i="16"/>
  <c r="Z1039" i="16"/>
  <c r="Z1040" i="16"/>
  <c r="Z1041" i="16"/>
  <c r="Z1042" i="16"/>
  <c r="Z1043" i="16"/>
  <c r="Z1044" i="16"/>
  <c r="Z1045" i="16"/>
  <c r="Z1046" i="16"/>
  <c r="Z1047" i="16"/>
  <c r="Z1048" i="16"/>
  <c r="Z1049" i="16"/>
  <c r="Z1050" i="16"/>
  <c r="Z1051" i="16"/>
  <c r="Z1052" i="16"/>
  <c r="Z1053" i="16"/>
  <c r="Z1054" i="16"/>
  <c r="Z1055" i="16"/>
  <c r="Z1056" i="16"/>
  <c r="Z1057" i="16"/>
  <c r="Z1058" i="16"/>
  <c r="Z1059" i="16"/>
  <c r="Z1060" i="16"/>
  <c r="Z1061" i="16"/>
  <c r="Z1062" i="16"/>
  <c r="Z1063" i="16"/>
  <c r="Z1064" i="16"/>
  <c r="Z1065" i="16"/>
  <c r="Z1066" i="16"/>
  <c r="Z1067" i="16"/>
  <c r="Z1068" i="16"/>
  <c r="Z1069" i="16"/>
  <c r="Z1070" i="16"/>
  <c r="Z1071" i="16"/>
  <c r="Z1072" i="16"/>
  <c r="Z1073" i="16"/>
  <c r="Z1074" i="16"/>
  <c r="Z1075" i="16"/>
  <c r="Z1076" i="16"/>
  <c r="Z1077" i="16"/>
  <c r="Z1078" i="16"/>
  <c r="Z1079" i="16"/>
  <c r="Z1080" i="16"/>
  <c r="Z1081" i="16"/>
  <c r="Z1082" i="16"/>
  <c r="Z1083" i="16"/>
  <c r="Z1084" i="16"/>
  <c r="Z1085" i="16"/>
  <c r="Z1086" i="16"/>
  <c r="Z1087" i="16"/>
  <c r="Z1088" i="16"/>
  <c r="Z1089" i="16"/>
  <c r="Z1090" i="16"/>
  <c r="Z1091" i="16"/>
  <c r="Z1092" i="16"/>
  <c r="Z1093" i="16"/>
  <c r="Z1094" i="16"/>
  <c r="Z1095" i="16"/>
  <c r="Z1096" i="16"/>
  <c r="Z1097" i="16"/>
  <c r="Z1098" i="16"/>
  <c r="Z1099" i="16"/>
  <c r="Z1100" i="16"/>
  <c r="Z1101" i="16"/>
  <c r="Z1102" i="16"/>
  <c r="Z1103" i="16"/>
  <c r="Z1104" i="16"/>
  <c r="Z1105" i="16"/>
  <c r="Z1106" i="16"/>
  <c r="Z1107" i="16"/>
  <c r="Z1108" i="16"/>
  <c r="Z1109" i="16"/>
  <c r="Z1110" i="16"/>
  <c r="Z1111" i="16"/>
  <c r="Z1112" i="16"/>
  <c r="Z1113" i="16"/>
  <c r="Z1114" i="16"/>
  <c r="Z1115" i="16"/>
  <c r="Z1116" i="16"/>
  <c r="Z1117" i="16"/>
  <c r="Z1118" i="16"/>
  <c r="Z1119" i="16"/>
  <c r="Z1120" i="16"/>
  <c r="Z1121" i="16"/>
  <c r="Z1122" i="16"/>
  <c r="Z1123" i="16"/>
  <c r="Z1124" i="16"/>
  <c r="Z1125" i="16"/>
  <c r="Z1126" i="16"/>
  <c r="Z1127" i="16"/>
  <c r="Z1128" i="16"/>
  <c r="Z1129" i="16"/>
  <c r="Z1130" i="16"/>
  <c r="Z1131" i="16"/>
  <c r="Z1132" i="16"/>
  <c r="Z1133" i="16"/>
  <c r="Z1134" i="16"/>
  <c r="Z1135" i="16"/>
  <c r="Z1136" i="16"/>
  <c r="Z1137" i="16"/>
  <c r="Z1138" i="16"/>
  <c r="Z1139" i="16"/>
  <c r="Z1140" i="16"/>
  <c r="Z1141" i="16"/>
  <c r="Z1142" i="16"/>
  <c r="Z1143" i="16"/>
  <c r="Z1144" i="16"/>
  <c r="Z1145" i="16"/>
  <c r="Z1146" i="16"/>
  <c r="Z1147" i="16"/>
  <c r="Z1148" i="16"/>
  <c r="Z1149" i="16"/>
  <c r="Z1150" i="16"/>
  <c r="Z1151" i="16"/>
  <c r="Z1152" i="16"/>
  <c r="Z1153" i="16"/>
  <c r="Z1154" i="16"/>
  <c r="Z1155" i="16"/>
  <c r="Z1156" i="16"/>
  <c r="Z1157" i="16"/>
  <c r="Z1158" i="16"/>
  <c r="Z1159" i="16"/>
  <c r="Z1160" i="16"/>
  <c r="Z1161" i="16"/>
  <c r="Z1162" i="16"/>
  <c r="Z1163" i="16"/>
  <c r="Z1164" i="16"/>
  <c r="Z1165" i="16"/>
  <c r="Z1166" i="16"/>
  <c r="Z1167" i="16"/>
  <c r="Z1168" i="16"/>
  <c r="Z1169" i="16"/>
  <c r="Z1170" i="16"/>
  <c r="Z1171" i="16"/>
  <c r="Z1172" i="16"/>
  <c r="Z1173" i="16"/>
  <c r="Z1174" i="16"/>
  <c r="Z1175" i="16"/>
  <c r="Z1176" i="16"/>
  <c r="Z1177" i="16"/>
  <c r="Z1178" i="16"/>
  <c r="Z1179" i="16"/>
  <c r="Z1180" i="16"/>
  <c r="Z1181" i="16"/>
  <c r="Z1182" i="16"/>
  <c r="Z1183" i="16"/>
  <c r="Z1184" i="16"/>
  <c r="Z1185" i="16"/>
  <c r="Z1186" i="16"/>
  <c r="Z1187" i="16"/>
  <c r="Z1188" i="16"/>
  <c r="Z1189" i="16"/>
  <c r="Z1190" i="16"/>
  <c r="Z1191" i="16"/>
  <c r="Z1192" i="16"/>
  <c r="Z1193" i="16"/>
  <c r="Z1194" i="16"/>
  <c r="Z1195" i="16"/>
  <c r="Z1196" i="16"/>
  <c r="Z1197" i="16"/>
  <c r="Z1198" i="16"/>
  <c r="Z1199" i="16"/>
  <c r="Z1200" i="16"/>
  <c r="Z1201" i="16"/>
  <c r="Z1202" i="16"/>
  <c r="Z1203" i="16"/>
  <c r="Z1204" i="16"/>
  <c r="Z1205" i="16"/>
  <c r="Z1206" i="16"/>
  <c r="Z1207" i="16"/>
  <c r="Z1208" i="16"/>
  <c r="Z1209" i="16"/>
  <c r="Z1210" i="16"/>
  <c r="Z1211" i="16"/>
  <c r="Z1212" i="16"/>
  <c r="Z1213" i="16"/>
  <c r="Z1214" i="16"/>
  <c r="Z1215" i="16"/>
  <c r="Z1216" i="16"/>
  <c r="Z1217" i="16"/>
  <c r="Z1218" i="16"/>
  <c r="Z1219" i="16"/>
  <c r="Z1220" i="16"/>
  <c r="Z1221" i="16"/>
  <c r="Z1222" i="16"/>
  <c r="Z1223" i="16"/>
  <c r="Z1224" i="16"/>
  <c r="Z1225" i="16"/>
  <c r="Z1226" i="16"/>
  <c r="Z1227" i="16"/>
  <c r="Z1228" i="16"/>
  <c r="Z1229" i="16"/>
  <c r="Z1230" i="16"/>
  <c r="Z1231" i="16"/>
  <c r="Z1232" i="16"/>
  <c r="Z1233" i="16"/>
  <c r="Z1234" i="16"/>
  <c r="Z1235" i="16"/>
  <c r="Z1236" i="16"/>
  <c r="Z1237" i="16"/>
  <c r="Z1238" i="16"/>
  <c r="Z1239" i="16"/>
  <c r="Z1240" i="16"/>
  <c r="Z1241" i="16"/>
  <c r="Z1242" i="16"/>
  <c r="Z1243" i="16"/>
  <c r="Z1244" i="16"/>
  <c r="Z1245" i="16"/>
  <c r="Z1246" i="16"/>
  <c r="Z1247" i="16"/>
  <c r="Z1248" i="16"/>
  <c r="Z1249" i="16"/>
  <c r="Z1250" i="16"/>
  <c r="Z1251" i="16"/>
  <c r="Z1252" i="16"/>
  <c r="Z1253" i="16"/>
  <c r="Z1254" i="16"/>
  <c r="Z1255" i="16"/>
  <c r="Z1256" i="16"/>
  <c r="Z1257" i="16"/>
  <c r="Z1258" i="16"/>
  <c r="Z1259" i="16"/>
  <c r="Z1260" i="16"/>
  <c r="Z1261" i="16"/>
  <c r="Z1262" i="16"/>
  <c r="Z1263" i="16"/>
  <c r="Z1264" i="16"/>
  <c r="Z1265" i="16"/>
  <c r="Z1266" i="16"/>
  <c r="Z1267" i="16"/>
  <c r="Z1268" i="16"/>
  <c r="Z1269" i="16"/>
  <c r="Z1270" i="16"/>
  <c r="Z1271" i="16"/>
  <c r="Z1272" i="16"/>
  <c r="Z1273" i="16"/>
  <c r="Z1274" i="16"/>
  <c r="Z1275" i="16"/>
  <c r="Z1276" i="16"/>
  <c r="Z1277" i="16"/>
  <c r="Z1278" i="16"/>
  <c r="Z1279" i="16"/>
  <c r="Z1280" i="16"/>
  <c r="Z1281" i="16"/>
  <c r="Z1282" i="16"/>
  <c r="Z1283" i="16"/>
  <c r="Z1284" i="16"/>
  <c r="Z1285" i="16"/>
  <c r="Z1286" i="16"/>
  <c r="Z1287" i="16"/>
  <c r="Z1288" i="16"/>
  <c r="Z1289" i="16"/>
  <c r="Z1290" i="16"/>
  <c r="Z1291" i="16"/>
  <c r="Z1292" i="16"/>
  <c r="Z1293" i="16"/>
  <c r="Z1294" i="16"/>
  <c r="Z1295" i="16"/>
  <c r="Z1296" i="16"/>
  <c r="Z1297" i="16"/>
  <c r="Z1298" i="16"/>
  <c r="Z1299" i="16"/>
  <c r="Z1300" i="16"/>
  <c r="Z1301" i="16"/>
  <c r="Z1302" i="16"/>
  <c r="Z1303" i="16"/>
  <c r="Z1304" i="16"/>
  <c r="Z1305" i="16"/>
  <c r="Z1306" i="16"/>
  <c r="Z1307" i="16"/>
  <c r="Z1308" i="16"/>
  <c r="Z1309" i="16"/>
  <c r="Z1310" i="16"/>
  <c r="Z1311" i="16"/>
  <c r="Z1312" i="16"/>
  <c r="Z1313" i="16"/>
  <c r="Z1314" i="16"/>
  <c r="Z1315" i="16"/>
  <c r="Z1316" i="16"/>
  <c r="Z1317" i="16"/>
  <c r="Z1318" i="16"/>
  <c r="Z1319" i="16"/>
  <c r="Z1320" i="16"/>
  <c r="Z1321" i="16"/>
  <c r="Z1322" i="16"/>
  <c r="Z1323" i="16"/>
  <c r="Z1324" i="16"/>
  <c r="Z1325" i="16"/>
  <c r="Z1326" i="16"/>
  <c r="Z1327" i="16"/>
  <c r="Z1328" i="16"/>
  <c r="Z1329" i="16"/>
  <c r="Z1330" i="16"/>
  <c r="Z1331" i="16"/>
  <c r="Z1332" i="16"/>
  <c r="Z1333" i="16"/>
  <c r="Z1334" i="16"/>
  <c r="Z1335" i="16"/>
  <c r="Z1336" i="16"/>
  <c r="Z1337" i="16"/>
  <c r="Z1338" i="16"/>
  <c r="Z1339" i="16"/>
  <c r="Z1340" i="16"/>
  <c r="Z1341" i="16"/>
  <c r="Z1342" i="16"/>
  <c r="Z1343" i="16"/>
  <c r="Z1344" i="16"/>
  <c r="Z1345" i="16"/>
  <c r="Z1346" i="16"/>
  <c r="Z1347" i="16"/>
  <c r="Z1348" i="16"/>
  <c r="Y818" i="16"/>
  <c r="Y819" i="16"/>
  <c r="Y820" i="16"/>
  <c r="Y821" i="16"/>
  <c r="Y822" i="16"/>
  <c r="Y823" i="16"/>
  <c r="Y824" i="16"/>
  <c r="Y825" i="16"/>
  <c r="Y826" i="16"/>
  <c r="Y827" i="16"/>
  <c r="Y828" i="16"/>
  <c r="Y829" i="16"/>
  <c r="Y830" i="16"/>
  <c r="Y831" i="16"/>
  <c r="Y832" i="16"/>
  <c r="Y833" i="16"/>
  <c r="Y834" i="16"/>
  <c r="Y835" i="16"/>
  <c r="Y836" i="16"/>
  <c r="Y837" i="16"/>
  <c r="Y838" i="16"/>
  <c r="Y839" i="16"/>
  <c r="Y840" i="16"/>
  <c r="Y841" i="16"/>
  <c r="Y842" i="16"/>
  <c r="Y843" i="16"/>
  <c r="Y844" i="16"/>
  <c r="Y845" i="16"/>
  <c r="Y846" i="16"/>
  <c r="Y847" i="16"/>
  <c r="Y848" i="16"/>
  <c r="Y849" i="16"/>
  <c r="Y850" i="16"/>
  <c r="Y851" i="16"/>
  <c r="Y852" i="16"/>
  <c r="Y853" i="16"/>
  <c r="Y854" i="16"/>
  <c r="Y855" i="16"/>
  <c r="Y856" i="16"/>
  <c r="Y857" i="16"/>
  <c r="Y858" i="16"/>
  <c r="Y859" i="16"/>
  <c r="Y860" i="16"/>
  <c r="Y861" i="16"/>
  <c r="Y862" i="16"/>
  <c r="Y863" i="16"/>
  <c r="Y864" i="16"/>
  <c r="Y865" i="16"/>
  <c r="Y866" i="16"/>
  <c r="Y867" i="16"/>
  <c r="Y868" i="16"/>
  <c r="Y869" i="16"/>
  <c r="Y870" i="16"/>
  <c r="Y871" i="16"/>
  <c r="Y872" i="16"/>
  <c r="Y873" i="16"/>
  <c r="Y874" i="16"/>
  <c r="Y875" i="16"/>
  <c r="Y876" i="16"/>
  <c r="Y877" i="16"/>
  <c r="Y878" i="16"/>
  <c r="Y879" i="16"/>
  <c r="Y880" i="16"/>
  <c r="Y881" i="16"/>
  <c r="Y882" i="16"/>
  <c r="Y883" i="16"/>
  <c r="Y884" i="16"/>
  <c r="Y885" i="16"/>
  <c r="Y886" i="16"/>
  <c r="Y887" i="16"/>
  <c r="Y888" i="16"/>
  <c r="Y889" i="16"/>
  <c r="Y890" i="16"/>
  <c r="Y891" i="16"/>
  <c r="Y892" i="16"/>
  <c r="Y893" i="16"/>
  <c r="Y894" i="16"/>
  <c r="Y895" i="16"/>
  <c r="Y896" i="16"/>
  <c r="Y897" i="16"/>
  <c r="Y898" i="16"/>
  <c r="Y899" i="16"/>
  <c r="Y900" i="16"/>
  <c r="Y901" i="16"/>
  <c r="Y902" i="16"/>
  <c r="Y903" i="16"/>
  <c r="Y904" i="16"/>
  <c r="Y905" i="16"/>
  <c r="Y906" i="16"/>
  <c r="Y907" i="16"/>
  <c r="Y908" i="16"/>
  <c r="Y909" i="16"/>
  <c r="Y910" i="16"/>
  <c r="Y911" i="16"/>
  <c r="Y912" i="16"/>
  <c r="Y913" i="16"/>
  <c r="Y914" i="16"/>
  <c r="Y915" i="16"/>
  <c r="Y916" i="16"/>
  <c r="Y917" i="16"/>
  <c r="Y918" i="16"/>
  <c r="Y919" i="16"/>
  <c r="Y920" i="16"/>
  <c r="Y921" i="16"/>
  <c r="Y922" i="16"/>
  <c r="Y923" i="16"/>
  <c r="Y924" i="16"/>
  <c r="Y925" i="16"/>
  <c r="Y926" i="16"/>
  <c r="Y927" i="16"/>
  <c r="Y928" i="16"/>
  <c r="Y929" i="16"/>
  <c r="Y930" i="16"/>
  <c r="Y931" i="16"/>
  <c r="Y932" i="16"/>
  <c r="Y933" i="16"/>
  <c r="Y934" i="16"/>
  <c r="Y935" i="16"/>
  <c r="Y936" i="16"/>
  <c r="Y937" i="16"/>
  <c r="Y938" i="16"/>
  <c r="Y939" i="16"/>
  <c r="Y940" i="16"/>
  <c r="Y941" i="16"/>
  <c r="Y942" i="16"/>
  <c r="Y943" i="16"/>
  <c r="Y944" i="16"/>
  <c r="Y945" i="16"/>
  <c r="Y946" i="16"/>
  <c r="Y947" i="16"/>
  <c r="Y948" i="16"/>
  <c r="Y949" i="16"/>
  <c r="Y950" i="16"/>
  <c r="Y951" i="16"/>
  <c r="Y952" i="16"/>
  <c r="Y953" i="16"/>
  <c r="Y954" i="16"/>
  <c r="Y955" i="16"/>
  <c r="Y956" i="16"/>
  <c r="Y957" i="16"/>
  <c r="Y958" i="16"/>
  <c r="Y959" i="16"/>
  <c r="Y960" i="16"/>
  <c r="Y961" i="16"/>
  <c r="Y962" i="16"/>
  <c r="Y963" i="16"/>
  <c r="Y964" i="16"/>
  <c r="Y965" i="16"/>
  <c r="Y966" i="16"/>
  <c r="Y967" i="16"/>
  <c r="Y968" i="16"/>
  <c r="Y969" i="16"/>
  <c r="Y970" i="16"/>
  <c r="Y971" i="16"/>
  <c r="Y972" i="16"/>
  <c r="Y973" i="16"/>
  <c r="Y974" i="16"/>
  <c r="Y975" i="16"/>
  <c r="Y976" i="16"/>
  <c r="Y977" i="16"/>
  <c r="Y978" i="16"/>
  <c r="Y979" i="16"/>
  <c r="Y980" i="16"/>
  <c r="Y981" i="16"/>
  <c r="Y982" i="16"/>
  <c r="Y983" i="16"/>
  <c r="Y984" i="16"/>
  <c r="Y985" i="16"/>
  <c r="Y986" i="16"/>
  <c r="Y987" i="16"/>
  <c r="Y988" i="16"/>
  <c r="Y989" i="16"/>
  <c r="Y990" i="16"/>
  <c r="Y991" i="16"/>
  <c r="Y992" i="16"/>
  <c r="Y993" i="16"/>
  <c r="Y994" i="16"/>
  <c r="Y995" i="16"/>
  <c r="Y996" i="16"/>
  <c r="Y997" i="16"/>
  <c r="Y998" i="16"/>
  <c r="Y999" i="16"/>
  <c r="Y1000" i="16"/>
  <c r="Y1001" i="16"/>
  <c r="Y1002" i="16"/>
  <c r="Y1003" i="16"/>
  <c r="Y1004" i="16"/>
  <c r="Y1005" i="16"/>
  <c r="Y1006" i="16"/>
  <c r="Y1007" i="16"/>
  <c r="Y1008" i="16"/>
  <c r="Y1009" i="16"/>
  <c r="Y1010" i="16"/>
  <c r="Y1011" i="16"/>
  <c r="Y1012" i="16"/>
  <c r="Y1013" i="16"/>
  <c r="Y1014" i="16"/>
  <c r="Y1015" i="16"/>
  <c r="Y1016" i="16"/>
  <c r="Y1017" i="16"/>
  <c r="Y1018" i="16"/>
  <c r="Y1019" i="16"/>
  <c r="Y1020" i="16"/>
  <c r="Y1021" i="16"/>
  <c r="Y1022" i="16"/>
  <c r="Y1023" i="16"/>
  <c r="Y1024" i="16"/>
  <c r="Y1025" i="16"/>
  <c r="Y1026" i="16"/>
  <c r="Y1027" i="16"/>
  <c r="Y1028" i="16"/>
  <c r="Y1029" i="16"/>
  <c r="Y1030" i="16"/>
  <c r="Y1031" i="16"/>
  <c r="Y1032" i="16"/>
  <c r="Y1033" i="16"/>
  <c r="Y1034" i="16"/>
  <c r="Y1035" i="16"/>
  <c r="Y1036" i="16"/>
  <c r="Y1037" i="16"/>
  <c r="Y1038" i="16"/>
  <c r="Y1039" i="16"/>
  <c r="Y1040" i="16"/>
  <c r="Y1041" i="16"/>
  <c r="Y1042" i="16"/>
  <c r="Y1043" i="16"/>
  <c r="Y1044" i="16"/>
  <c r="Y1045" i="16"/>
  <c r="Y1046" i="16"/>
  <c r="Y1047" i="16"/>
  <c r="Y1048" i="16"/>
  <c r="Y1049" i="16"/>
  <c r="Y1050" i="16"/>
  <c r="Y1051" i="16"/>
  <c r="Y1052" i="16"/>
  <c r="Y1053" i="16"/>
  <c r="Y1054" i="16"/>
  <c r="Y1055" i="16"/>
  <c r="Y1056" i="16"/>
  <c r="Y1057" i="16"/>
  <c r="Y1058" i="16"/>
  <c r="Y1059" i="16"/>
  <c r="Y1060" i="16"/>
  <c r="Y1061" i="16"/>
  <c r="Y1062" i="16"/>
  <c r="Y1063" i="16"/>
  <c r="Y1064" i="16"/>
  <c r="Y1065" i="16"/>
  <c r="Y1066" i="16"/>
  <c r="Y1067" i="16"/>
  <c r="Y1068" i="16"/>
  <c r="Y1069" i="16"/>
  <c r="Y1070" i="16"/>
  <c r="Y1071" i="16"/>
  <c r="Y1072" i="16"/>
  <c r="Y1073" i="16"/>
  <c r="Y1074" i="16"/>
  <c r="Y1075" i="16"/>
  <c r="Y1076" i="16"/>
  <c r="Y1077" i="16"/>
  <c r="Y1078" i="16"/>
  <c r="Y1079" i="16"/>
  <c r="Y1080" i="16"/>
  <c r="Y1081" i="16"/>
  <c r="Y1082" i="16"/>
  <c r="Y1083" i="16"/>
  <c r="Y1084" i="16"/>
  <c r="Y1085" i="16"/>
  <c r="Y1086" i="16"/>
  <c r="Y1087" i="16"/>
  <c r="Y1088" i="16"/>
  <c r="Y1089" i="16"/>
  <c r="Y1090" i="16"/>
  <c r="Y1091" i="16"/>
  <c r="Y1092" i="16"/>
  <c r="Y1093" i="16"/>
  <c r="Y1094" i="16"/>
  <c r="Y1095" i="16"/>
  <c r="Y1096" i="16"/>
  <c r="Y1097" i="16"/>
  <c r="Y1098" i="16"/>
  <c r="Y1099" i="16"/>
  <c r="Y1100" i="16"/>
  <c r="Y1101" i="16"/>
  <c r="Y1102" i="16"/>
  <c r="Y1103" i="16"/>
  <c r="Y1104" i="16"/>
  <c r="Y1105" i="16"/>
  <c r="Y1106" i="16"/>
  <c r="Y1107" i="16"/>
  <c r="Y1108" i="16"/>
  <c r="Y1109" i="16"/>
  <c r="Y1110" i="16"/>
  <c r="Y1111" i="16"/>
  <c r="Y1112" i="16"/>
  <c r="Y1113" i="16"/>
  <c r="Y1114" i="16"/>
  <c r="Y1115" i="16"/>
  <c r="Y1116" i="16"/>
  <c r="Y1117" i="16"/>
  <c r="Y1118" i="16"/>
  <c r="Y1119" i="16"/>
  <c r="Y1120" i="16"/>
  <c r="Y1121" i="16"/>
  <c r="Y1122" i="16"/>
  <c r="Y1123" i="16"/>
  <c r="Y1124" i="16"/>
  <c r="Y1125" i="16"/>
  <c r="Y1126" i="16"/>
  <c r="Y1127" i="16"/>
  <c r="Y1128" i="16"/>
  <c r="Y1129" i="16"/>
  <c r="Y1130" i="16"/>
  <c r="Y1131" i="16"/>
  <c r="Y1132" i="16"/>
  <c r="Y1133" i="16"/>
  <c r="Y1134" i="16"/>
  <c r="Y1135" i="16"/>
  <c r="Y1136" i="16"/>
  <c r="Y1137" i="16"/>
  <c r="Y1138" i="16"/>
  <c r="Y1139" i="16"/>
  <c r="Y1140" i="16"/>
  <c r="Y1141" i="16"/>
  <c r="Y1142" i="16"/>
  <c r="Y1143" i="16"/>
  <c r="Y1144" i="16"/>
  <c r="Y1145" i="16"/>
  <c r="Y1146" i="16"/>
  <c r="Y1147" i="16"/>
  <c r="Y1148" i="16"/>
  <c r="Y1149" i="16"/>
  <c r="Y1150" i="16"/>
  <c r="Y1151" i="16"/>
  <c r="Y1152" i="16"/>
  <c r="Y1153" i="16"/>
  <c r="Y1154" i="16"/>
  <c r="Y1155" i="16"/>
  <c r="Y1156" i="16"/>
  <c r="Y1157" i="16"/>
  <c r="Y1158" i="16"/>
  <c r="Y1159" i="16"/>
  <c r="Y1160" i="16"/>
  <c r="Y1161" i="16"/>
  <c r="Y1162" i="16"/>
  <c r="Y1163" i="16"/>
  <c r="Y1164" i="16"/>
  <c r="Y1165" i="16"/>
  <c r="Y1166" i="16"/>
  <c r="Y1167" i="16"/>
  <c r="Y1168" i="16"/>
  <c r="Y1169" i="16"/>
  <c r="Y1170" i="16"/>
  <c r="Y1171" i="16"/>
  <c r="Y1172" i="16"/>
  <c r="Y1173" i="16"/>
  <c r="Y1174" i="16"/>
  <c r="Y1175" i="16"/>
  <c r="Y1176" i="16"/>
  <c r="Y1177" i="16"/>
  <c r="Y1178" i="16"/>
  <c r="Y1179" i="16"/>
  <c r="Y1180" i="16"/>
  <c r="Y1181" i="16"/>
  <c r="Y1182" i="16"/>
  <c r="Y1183" i="16"/>
  <c r="Y1184" i="16"/>
  <c r="Y1185" i="16"/>
  <c r="Y1186" i="16"/>
  <c r="Y1187" i="16"/>
  <c r="Y1188" i="16"/>
  <c r="Y1189" i="16"/>
  <c r="Y1190" i="16"/>
  <c r="Y1191" i="16"/>
  <c r="Y1192" i="16"/>
  <c r="Y1193" i="16"/>
  <c r="Y1194" i="16"/>
  <c r="Y1195" i="16"/>
  <c r="Y1196" i="16"/>
  <c r="Y1197" i="16"/>
  <c r="Y1198" i="16"/>
  <c r="Y1199" i="16"/>
  <c r="Y1200" i="16"/>
  <c r="Y1201" i="16"/>
  <c r="Y1202" i="16"/>
  <c r="Y1203" i="16"/>
  <c r="Y1204" i="16"/>
  <c r="Y1205" i="16"/>
  <c r="Y1206" i="16"/>
  <c r="Y1207" i="16"/>
  <c r="Y1208" i="16"/>
  <c r="Y1209" i="16"/>
  <c r="Y1210" i="16"/>
  <c r="Y1211" i="16"/>
  <c r="Y1212" i="16"/>
  <c r="Y1213" i="16"/>
  <c r="Y1214" i="16"/>
  <c r="Y1215" i="16"/>
  <c r="Y1216" i="16"/>
  <c r="Y1217" i="16"/>
  <c r="Y1218" i="16"/>
  <c r="Y1219" i="16"/>
  <c r="Y1220" i="16"/>
  <c r="Y1221" i="16"/>
  <c r="Y1222" i="16"/>
  <c r="Y1223" i="16"/>
  <c r="Y1224" i="16"/>
  <c r="Y1225" i="16"/>
  <c r="Y1226" i="16"/>
  <c r="Y1227" i="16"/>
  <c r="Y1228" i="16"/>
  <c r="Y1229" i="16"/>
  <c r="Y1230" i="16"/>
  <c r="Y1231" i="16"/>
  <c r="Y1232" i="16"/>
  <c r="Y1233" i="16"/>
  <c r="Y1234" i="16"/>
  <c r="Y1235" i="16"/>
  <c r="Y1236" i="16"/>
  <c r="Y1237" i="16"/>
  <c r="Y1238" i="16"/>
  <c r="Y1239" i="16"/>
  <c r="Y1240" i="16"/>
  <c r="Y1241" i="16"/>
  <c r="Y1242" i="16"/>
  <c r="Y1243" i="16"/>
  <c r="Y1244" i="16"/>
  <c r="Y1245" i="16"/>
  <c r="Y1246" i="16"/>
  <c r="Y1247" i="16"/>
  <c r="Y1248" i="16"/>
  <c r="Y1249" i="16"/>
  <c r="Y1250" i="16"/>
  <c r="Y1251" i="16"/>
  <c r="Y1252" i="16"/>
  <c r="Y1253" i="16"/>
  <c r="Y1254" i="16"/>
  <c r="Y1255" i="16"/>
  <c r="Y1256" i="16"/>
  <c r="Y1257" i="16"/>
  <c r="Y1258" i="16"/>
  <c r="Y1259" i="16"/>
  <c r="Y1260" i="16"/>
  <c r="Y1261" i="16"/>
  <c r="Y1262" i="16"/>
  <c r="Y1263" i="16"/>
  <c r="Y1264" i="16"/>
  <c r="Y1265" i="16"/>
  <c r="Y1266" i="16"/>
  <c r="Y1267" i="16"/>
  <c r="Y1268" i="16"/>
  <c r="Y1269" i="16"/>
  <c r="Y1270" i="16"/>
  <c r="Y1271" i="16"/>
  <c r="Y1272" i="16"/>
  <c r="Y1273" i="16"/>
  <c r="Y1274" i="16"/>
  <c r="Y1275" i="16"/>
  <c r="Y1276" i="16"/>
  <c r="Y1277" i="16"/>
  <c r="Y1278" i="16"/>
  <c r="Y1279" i="16"/>
  <c r="Y1280" i="16"/>
  <c r="Y1281" i="16"/>
  <c r="Y1282" i="16"/>
  <c r="Y1283" i="16"/>
  <c r="Y1284" i="16"/>
  <c r="Y1285" i="16"/>
  <c r="Y1286" i="16"/>
  <c r="Y1287" i="16"/>
  <c r="Y1288" i="16"/>
  <c r="Y1289" i="16"/>
  <c r="Y1290" i="16"/>
  <c r="Y1291" i="16"/>
  <c r="Y1292" i="16"/>
  <c r="Y1293" i="16"/>
  <c r="Y1294" i="16"/>
  <c r="Y1295" i="16"/>
  <c r="Y1296" i="16"/>
  <c r="Y1297" i="16"/>
  <c r="Y1298" i="16"/>
  <c r="Y1299" i="16"/>
  <c r="Y1300" i="16"/>
  <c r="Y1301" i="16"/>
  <c r="Y1302" i="16"/>
  <c r="Y1303" i="16"/>
  <c r="Y1304" i="16"/>
  <c r="Y1305" i="16"/>
  <c r="Y1306" i="16"/>
  <c r="Y1307" i="16"/>
  <c r="Y1308" i="16"/>
  <c r="Y1309" i="16"/>
  <c r="Y1310" i="16"/>
  <c r="Y1311" i="16"/>
  <c r="Y1312" i="16"/>
  <c r="Y1313" i="16"/>
  <c r="Y1314" i="16"/>
  <c r="Y1315" i="16"/>
  <c r="Y1316" i="16"/>
  <c r="Y1317" i="16"/>
  <c r="Y1318" i="16"/>
  <c r="Y1319" i="16"/>
  <c r="Y1320" i="16"/>
  <c r="Y1321" i="16"/>
  <c r="Y1322" i="16"/>
  <c r="Y1323" i="16"/>
  <c r="Y1324" i="16"/>
  <c r="Y1325" i="16"/>
  <c r="Y1326" i="16"/>
  <c r="Y1327" i="16"/>
  <c r="Y1328" i="16"/>
  <c r="Y1329" i="16"/>
  <c r="Y1330" i="16"/>
  <c r="Y1331" i="16"/>
  <c r="Y1332" i="16"/>
  <c r="Y1333" i="16"/>
  <c r="Y1334" i="16"/>
  <c r="Y1335" i="16"/>
  <c r="Y1336" i="16"/>
  <c r="Y1337" i="16"/>
  <c r="Y1338" i="16"/>
  <c r="Y1339" i="16"/>
  <c r="Y1340" i="16"/>
  <c r="Y1341" i="16"/>
  <c r="Y1342" i="16"/>
  <c r="Y1343" i="16"/>
  <c r="Y1344" i="16"/>
  <c r="Y1345" i="16"/>
  <c r="Y1346" i="16"/>
  <c r="Y1347" i="16"/>
  <c r="Y1348" i="16"/>
  <c r="AP7" i="16"/>
  <c r="AP8" i="16"/>
  <c r="AP9" i="16"/>
  <c r="AP10" i="16"/>
  <c r="AP11" i="16"/>
  <c r="AP12" i="16"/>
  <c r="AP13" i="16"/>
  <c r="AP14" i="16"/>
  <c r="AP15" i="16"/>
  <c r="AP16" i="16"/>
  <c r="AP17" i="16"/>
  <c r="AP18" i="16"/>
  <c r="AP19" i="16"/>
  <c r="AP20" i="16"/>
  <c r="AP21" i="16"/>
  <c r="AP22" i="16"/>
  <c r="AP23" i="16"/>
  <c r="AP24" i="16"/>
  <c r="AP25" i="16"/>
  <c r="AP26" i="16"/>
  <c r="AP27" i="16"/>
  <c r="AP28" i="16"/>
  <c r="AP29" i="16"/>
  <c r="AP30" i="16"/>
  <c r="AP31" i="16"/>
  <c r="AP32" i="16"/>
  <c r="AP33" i="16"/>
  <c r="AP34" i="16"/>
  <c r="AP35" i="16"/>
  <c r="AP36" i="16"/>
  <c r="AP37" i="16"/>
  <c r="AP38" i="16"/>
  <c r="AP39" i="16"/>
  <c r="AP40" i="16"/>
  <c r="AP41" i="16"/>
  <c r="AP42" i="16"/>
  <c r="AP43" i="16"/>
  <c r="AP44" i="16"/>
  <c r="AP45" i="16"/>
  <c r="AP46" i="16"/>
  <c r="AP47" i="16"/>
  <c r="AP48" i="16"/>
  <c r="AP49" i="16"/>
  <c r="AP50" i="16"/>
  <c r="AP51" i="16"/>
  <c r="AP52" i="16"/>
  <c r="AP53" i="16"/>
  <c r="AP54" i="16"/>
  <c r="AP55" i="16"/>
  <c r="AP56" i="16"/>
  <c r="AP57" i="16"/>
  <c r="AP58" i="16"/>
  <c r="AP59" i="16"/>
  <c r="AP60" i="16"/>
  <c r="AP61" i="16"/>
  <c r="AP62" i="16"/>
  <c r="AP63" i="16"/>
  <c r="AP64" i="16"/>
  <c r="AP65" i="16"/>
  <c r="AP66" i="16"/>
  <c r="AP67" i="16"/>
  <c r="AP68" i="16"/>
  <c r="AP69" i="16"/>
  <c r="AP70" i="16"/>
  <c r="AP71" i="16"/>
  <c r="AP72" i="16"/>
  <c r="AP73" i="16"/>
  <c r="AP74" i="16"/>
  <c r="AP75" i="16"/>
  <c r="AP76" i="16"/>
  <c r="AP77" i="16"/>
  <c r="AP78" i="16"/>
  <c r="AP79" i="16"/>
  <c r="AP80" i="16"/>
  <c r="AP81" i="16"/>
  <c r="AP82" i="16"/>
  <c r="AP83" i="16"/>
  <c r="AP84" i="16"/>
  <c r="AP85" i="16"/>
  <c r="AP86" i="16"/>
  <c r="AP87" i="16"/>
  <c r="AP88" i="16"/>
  <c r="AP89" i="16"/>
  <c r="AP90" i="16"/>
  <c r="AP91" i="16"/>
  <c r="AP92" i="16"/>
  <c r="AP93" i="16"/>
  <c r="AP94" i="16"/>
  <c r="AP95" i="16"/>
  <c r="AP96" i="16"/>
  <c r="AP97" i="16"/>
  <c r="AP98" i="16"/>
  <c r="AP99" i="16"/>
  <c r="AP100" i="16"/>
  <c r="AP101" i="16"/>
  <c r="AP102" i="16"/>
  <c r="AP103" i="16"/>
  <c r="AP104" i="16"/>
  <c r="AP105" i="16"/>
  <c r="AP106" i="16"/>
  <c r="AP107" i="16"/>
  <c r="AP108" i="16"/>
  <c r="AP109" i="16"/>
  <c r="AP110" i="16"/>
  <c r="AP111" i="16"/>
  <c r="AP112" i="16"/>
  <c r="AP113" i="16"/>
  <c r="AP114" i="16"/>
  <c r="AP115" i="16"/>
  <c r="AP116" i="16"/>
  <c r="AP117" i="16"/>
  <c r="AP118" i="16"/>
  <c r="AP119" i="16"/>
  <c r="AP120" i="16"/>
  <c r="AP121" i="16"/>
  <c r="AP122" i="16"/>
  <c r="AP123" i="16"/>
  <c r="AP124" i="16"/>
  <c r="AP125" i="16"/>
  <c r="AP126" i="16"/>
  <c r="AP127" i="16"/>
  <c r="AP128" i="16"/>
  <c r="AP129" i="16"/>
  <c r="AP130" i="16"/>
  <c r="AP131" i="16"/>
  <c r="AP132" i="16"/>
  <c r="AP133" i="16"/>
  <c r="AP134" i="16"/>
  <c r="AP135" i="16"/>
  <c r="AP136" i="16"/>
  <c r="AP137" i="16"/>
  <c r="AP138" i="16"/>
  <c r="AP139" i="16"/>
  <c r="AP140" i="16"/>
  <c r="AP141" i="16"/>
  <c r="AP142" i="16"/>
  <c r="AP143" i="16"/>
  <c r="AP144" i="16"/>
  <c r="AP145" i="16"/>
  <c r="AP146" i="16"/>
  <c r="AP147" i="16"/>
  <c r="AP148" i="16"/>
  <c r="AP149" i="16"/>
  <c r="AP150" i="16"/>
  <c r="AP151" i="16"/>
  <c r="AP152" i="16"/>
  <c r="AP153" i="16"/>
  <c r="AP154" i="16"/>
  <c r="AP155" i="16"/>
  <c r="AP156" i="16"/>
  <c r="AP157" i="16"/>
  <c r="AP158" i="16"/>
  <c r="AP159" i="16"/>
  <c r="AP160" i="16"/>
  <c r="AP161" i="16"/>
  <c r="AP162" i="16"/>
  <c r="AP163" i="16"/>
  <c r="AP164" i="16"/>
  <c r="AP165" i="16"/>
  <c r="AP166" i="16"/>
  <c r="AP167" i="16"/>
  <c r="AP168" i="16"/>
  <c r="AP169" i="16"/>
  <c r="AP170" i="16"/>
  <c r="AP171" i="16"/>
  <c r="AP172" i="16"/>
  <c r="AP173" i="16"/>
  <c r="AP174" i="16"/>
  <c r="AP175" i="16"/>
  <c r="AP176" i="16"/>
  <c r="AP177" i="16"/>
  <c r="AP178" i="16"/>
  <c r="AP179" i="16"/>
  <c r="AP180" i="16"/>
  <c r="AP181" i="16"/>
  <c r="AP182" i="16"/>
  <c r="AP183" i="16"/>
  <c r="AP184" i="16"/>
  <c r="AP185" i="16"/>
  <c r="AP186" i="16"/>
  <c r="AP187" i="16"/>
  <c r="AP188" i="16"/>
  <c r="AP189" i="16"/>
  <c r="AP190" i="16"/>
  <c r="AP191" i="16"/>
  <c r="AP192" i="16"/>
  <c r="AP193" i="16"/>
  <c r="AP194" i="16"/>
  <c r="AP195" i="16"/>
  <c r="AP196" i="16"/>
  <c r="AP197" i="16"/>
  <c r="AP198" i="16"/>
  <c r="AP199" i="16"/>
  <c r="AP200" i="16"/>
  <c r="AP201" i="16"/>
  <c r="AP202" i="16"/>
  <c r="AP203" i="16"/>
  <c r="AP204" i="16"/>
  <c r="AP205" i="16"/>
  <c r="AP206" i="16"/>
  <c r="AP207" i="16"/>
  <c r="AP208" i="16"/>
  <c r="AP209" i="16"/>
  <c r="AP210" i="16"/>
  <c r="AP211" i="16"/>
  <c r="AP212" i="16"/>
  <c r="AP213" i="16"/>
  <c r="AP214" i="16"/>
  <c r="AP215" i="16"/>
  <c r="AP216" i="16"/>
  <c r="AP217" i="16"/>
  <c r="AP218" i="16"/>
  <c r="AP219" i="16"/>
  <c r="AP220" i="16"/>
  <c r="AP221" i="16"/>
  <c r="AP222" i="16"/>
  <c r="AP223" i="16"/>
  <c r="AP224" i="16"/>
  <c r="AP225" i="16"/>
  <c r="AP226" i="16"/>
  <c r="AP227" i="16"/>
  <c r="AP228" i="16"/>
  <c r="AP229" i="16"/>
  <c r="AP230" i="16"/>
  <c r="AP231" i="16"/>
  <c r="AP232" i="16"/>
  <c r="AP233" i="16"/>
  <c r="AP234" i="16"/>
  <c r="AP235" i="16"/>
  <c r="AP236" i="16"/>
  <c r="AP237" i="16"/>
  <c r="AP238" i="16"/>
  <c r="AP239" i="16"/>
  <c r="AP240" i="16"/>
  <c r="AP241" i="16"/>
  <c r="AP242" i="16"/>
  <c r="AP243" i="16"/>
  <c r="AP244" i="16"/>
  <c r="AP245" i="16"/>
  <c r="AP246" i="16"/>
  <c r="AP247" i="16"/>
  <c r="AP248" i="16"/>
  <c r="AP249" i="16"/>
  <c r="AP250" i="16"/>
  <c r="AP251" i="16"/>
  <c r="AP252" i="16"/>
  <c r="AP253" i="16"/>
  <c r="AP254" i="16"/>
  <c r="AP255" i="16"/>
  <c r="AP256" i="16"/>
  <c r="AP257" i="16"/>
  <c r="AP258" i="16"/>
  <c r="AP259" i="16"/>
  <c r="AP260" i="16"/>
  <c r="AP261" i="16"/>
  <c r="AP262" i="16"/>
  <c r="AP263" i="16"/>
  <c r="AP264" i="16"/>
  <c r="AP265" i="16"/>
  <c r="AP266" i="16"/>
  <c r="AP267" i="16"/>
  <c r="AP268" i="16"/>
  <c r="AP269" i="16"/>
  <c r="AP270" i="16"/>
  <c r="AP271" i="16"/>
  <c r="AP272" i="16"/>
  <c r="AP273" i="16"/>
  <c r="AP274" i="16"/>
  <c r="AP275" i="16"/>
  <c r="AP276" i="16"/>
  <c r="AP277" i="16"/>
  <c r="AP278" i="16"/>
  <c r="AP279" i="16"/>
  <c r="AP280" i="16"/>
  <c r="AP281" i="16"/>
  <c r="AP282" i="16"/>
  <c r="AP283" i="16"/>
  <c r="AP284" i="16"/>
  <c r="AP285" i="16"/>
  <c r="AP286" i="16"/>
  <c r="AP287" i="16"/>
  <c r="AP288" i="16"/>
  <c r="AP289" i="16"/>
  <c r="AP290" i="16"/>
  <c r="AP291" i="16"/>
  <c r="AP292" i="16"/>
  <c r="AP293" i="16"/>
  <c r="AP294" i="16"/>
  <c r="AP295" i="16"/>
  <c r="AP296" i="16"/>
  <c r="AP297" i="16"/>
  <c r="AP298" i="16"/>
  <c r="AP299" i="16"/>
  <c r="AP300" i="16"/>
  <c r="AP301" i="16"/>
  <c r="AP302" i="16"/>
  <c r="AP303" i="16"/>
  <c r="AP304" i="16"/>
  <c r="AP305" i="16"/>
  <c r="AP306" i="16"/>
  <c r="AP307" i="16"/>
  <c r="AP308" i="16"/>
  <c r="AP309" i="16"/>
  <c r="AP310" i="16"/>
  <c r="AP311" i="16"/>
  <c r="AP312" i="16"/>
  <c r="AP313" i="16"/>
  <c r="AP314" i="16"/>
  <c r="AP315" i="16"/>
  <c r="AP316" i="16"/>
  <c r="AP317" i="16"/>
  <c r="AP318" i="16"/>
  <c r="AP319" i="16"/>
  <c r="AP320" i="16"/>
  <c r="AP321" i="16"/>
  <c r="AP322" i="16"/>
  <c r="AP323" i="16"/>
  <c r="AP324" i="16"/>
  <c r="AP325" i="16"/>
  <c r="AP326" i="16"/>
  <c r="AP327" i="16"/>
  <c r="AP328" i="16"/>
  <c r="AP329" i="16"/>
  <c r="AP330" i="16"/>
  <c r="AP331" i="16"/>
  <c r="AP332" i="16"/>
  <c r="AP333" i="16"/>
  <c r="AP334" i="16"/>
  <c r="AP335" i="16"/>
  <c r="AP336" i="16"/>
  <c r="AP337" i="16"/>
  <c r="AP338" i="16"/>
  <c r="AP339" i="16"/>
  <c r="AP340" i="16"/>
  <c r="AP341" i="16"/>
  <c r="AP342" i="16"/>
  <c r="AP343" i="16"/>
  <c r="AP344" i="16"/>
  <c r="AP345" i="16"/>
  <c r="AP346" i="16"/>
  <c r="AP347" i="16"/>
  <c r="AP348" i="16"/>
  <c r="AP349" i="16"/>
  <c r="AP350" i="16"/>
  <c r="AP351" i="16"/>
  <c r="AP352" i="16"/>
  <c r="AP353" i="16"/>
  <c r="AP354" i="16"/>
  <c r="AP355" i="16"/>
  <c r="AP356" i="16"/>
  <c r="AP357" i="16"/>
  <c r="AP358" i="16"/>
  <c r="AP359" i="16"/>
  <c r="AP360" i="16"/>
  <c r="AP361" i="16"/>
  <c r="AP362" i="16"/>
  <c r="AP363" i="16"/>
  <c r="AP364" i="16"/>
  <c r="AP365" i="16"/>
  <c r="AP366" i="16"/>
  <c r="AP367" i="16"/>
  <c r="AP368" i="16"/>
  <c r="AP369" i="16"/>
  <c r="AP370" i="16"/>
  <c r="AP371" i="16"/>
  <c r="AP372" i="16"/>
  <c r="AP373" i="16"/>
  <c r="AP374" i="16"/>
  <c r="AP375" i="16"/>
  <c r="AP376" i="16"/>
  <c r="AP377" i="16"/>
  <c r="AP378" i="16"/>
  <c r="AP379" i="16"/>
  <c r="AP380" i="16"/>
  <c r="AP381" i="16"/>
  <c r="AP382" i="16"/>
  <c r="AP383" i="16"/>
  <c r="AP384" i="16"/>
  <c r="AP385" i="16"/>
  <c r="AP386" i="16"/>
  <c r="AP387" i="16"/>
  <c r="AP388" i="16"/>
  <c r="AP389" i="16"/>
  <c r="AP390" i="16"/>
  <c r="AP391" i="16"/>
  <c r="AP392" i="16"/>
  <c r="AP393" i="16"/>
  <c r="AP394" i="16"/>
  <c r="AP395" i="16"/>
  <c r="AP396" i="16"/>
  <c r="AP397" i="16"/>
  <c r="AP398" i="16"/>
  <c r="AP399" i="16"/>
  <c r="AP400" i="16"/>
  <c r="AP401" i="16"/>
  <c r="AP402" i="16"/>
  <c r="AP403" i="16"/>
  <c r="AP404" i="16"/>
  <c r="AP405" i="16"/>
  <c r="AP406" i="16"/>
  <c r="AP407" i="16"/>
  <c r="AP408" i="16"/>
  <c r="AP409" i="16"/>
  <c r="AP410" i="16"/>
  <c r="AP411" i="16"/>
  <c r="AP412" i="16"/>
  <c r="AP413" i="16"/>
  <c r="AP414" i="16"/>
  <c r="AP415" i="16"/>
  <c r="AP416" i="16"/>
  <c r="AP417" i="16"/>
  <c r="AP418" i="16"/>
  <c r="AP419" i="16"/>
  <c r="AP420" i="16"/>
  <c r="AP421" i="16"/>
  <c r="AP422" i="16"/>
  <c r="AP423" i="16"/>
  <c r="AP424" i="16"/>
  <c r="AP425" i="16"/>
  <c r="AP426" i="16"/>
  <c r="AP427" i="16"/>
  <c r="AP428" i="16"/>
  <c r="AP429" i="16"/>
  <c r="AP430" i="16"/>
  <c r="AP431" i="16"/>
  <c r="AP432" i="16"/>
  <c r="AP433" i="16"/>
  <c r="AP434" i="16"/>
  <c r="AP435" i="16"/>
  <c r="AP436" i="16"/>
  <c r="AP437" i="16"/>
  <c r="AP438" i="16"/>
  <c r="AP439" i="16"/>
  <c r="AP440" i="16"/>
  <c r="AP441" i="16"/>
  <c r="AP442" i="16"/>
  <c r="AP443" i="16"/>
  <c r="AP444" i="16"/>
  <c r="AP445" i="16"/>
  <c r="AP446" i="16"/>
  <c r="AP447" i="16"/>
  <c r="AP448" i="16"/>
  <c r="AP449" i="16"/>
  <c r="AP450" i="16"/>
  <c r="AP451" i="16"/>
  <c r="AP452" i="16"/>
  <c r="AP453" i="16"/>
  <c r="AP454" i="16"/>
  <c r="AP455" i="16"/>
  <c r="AP456" i="16"/>
  <c r="AP457" i="16"/>
  <c r="AP458" i="16"/>
  <c r="AP459" i="16"/>
  <c r="AP460" i="16"/>
  <c r="AP461" i="16"/>
  <c r="AP462" i="16"/>
  <c r="AP463" i="16"/>
  <c r="AP464" i="16"/>
  <c r="AP465" i="16"/>
  <c r="AP466" i="16"/>
  <c r="AP467" i="16"/>
  <c r="AP468" i="16"/>
  <c r="AP469" i="16"/>
  <c r="AP470" i="16"/>
  <c r="AP471" i="16"/>
  <c r="AP472" i="16"/>
  <c r="AP473" i="16"/>
  <c r="AP474" i="16"/>
  <c r="AP475" i="16"/>
  <c r="AP476" i="16"/>
  <c r="AP477" i="16"/>
  <c r="AP478" i="16"/>
  <c r="AP479" i="16"/>
  <c r="AP480" i="16"/>
  <c r="AP481" i="16"/>
  <c r="AP482" i="16"/>
  <c r="AP483" i="16"/>
  <c r="AP484" i="16"/>
  <c r="AP485" i="16"/>
  <c r="AP486" i="16"/>
  <c r="AP487" i="16"/>
  <c r="AP488" i="16"/>
  <c r="AP489" i="16"/>
  <c r="AP490" i="16"/>
  <c r="AP491" i="16"/>
  <c r="AP492" i="16"/>
  <c r="AP493" i="16"/>
  <c r="AP494" i="16"/>
  <c r="AP495" i="16"/>
  <c r="AP496" i="16"/>
  <c r="AP497" i="16"/>
  <c r="AP498" i="16"/>
  <c r="AP499" i="16"/>
  <c r="AP500" i="16"/>
  <c r="AP501" i="16"/>
  <c r="AP502" i="16"/>
  <c r="AP503" i="16"/>
  <c r="AP504" i="16"/>
  <c r="AP505" i="16"/>
  <c r="AP506" i="16"/>
  <c r="AP507" i="16"/>
  <c r="AP508" i="16"/>
  <c r="AP509" i="16"/>
  <c r="AP510" i="16"/>
  <c r="AP511" i="16"/>
  <c r="AP512" i="16"/>
  <c r="AP513" i="16"/>
  <c r="AP514" i="16"/>
  <c r="AP515" i="16"/>
  <c r="AP516" i="16"/>
  <c r="AP517" i="16"/>
  <c r="AP518" i="16"/>
  <c r="AP519" i="16"/>
  <c r="AP520" i="16"/>
  <c r="AP521" i="16"/>
  <c r="AP522" i="16"/>
  <c r="AP523" i="16"/>
  <c r="AP524" i="16"/>
  <c r="AP525" i="16"/>
  <c r="AP526" i="16"/>
  <c r="AP527" i="16"/>
  <c r="AP528" i="16"/>
  <c r="AP529" i="16"/>
  <c r="AP530" i="16"/>
  <c r="AP531" i="16"/>
  <c r="AP532" i="16"/>
  <c r="AP533" i="16"/>
  <c r="AP534" i="16"/>
  <c r="AP535" i="16"/>
  <c r="AP536" i="16"/>
  <c r="AP537" i="16"/>
  <c r="AP538" i="16"/>
  <c r="AP539" i="16"/>
  <c r="AP540" i="16"/>
  <c r="AP541" i="16"/>
  <c r="AP542" i="16"/>
  <c r="AP543" i="16"/>
  <c r="AP544" i="16"/>
  <c r="AP545" i="16"/>
  <c r="AP546" i="16"/>
  <c r="AP547" i="16"/>
  <c r="AP548" i="16"/>
  <c r="AP549" i="16"/>
  <c r="AP550" i="16"/>
  <c r="AP551" i="16"/>
  <c r="AP552" i="16"/>
  <c r="AP553" i="16"/>
  <c r="AP554" i="16"/>
  <c r="AP555" i="16"/>
  <c r="AP556" i="16"/>
  <c r="AP557" i="16"/>
  <c r="AP558" i="16"/>
  <c r="AP559" i="16"/>
  <c r="AP560" i="16"/>
  <c r="AP561" i="16"/>
  <c r="AP562" i="16"/>
  <c r="AP563" i="16"/>
  <c r="AP564" i="16"/>
  <c r="AP565" i="16"/>
  <c r="AP566" i="16"/>
  <c r="AP567" i="16"/>
  <c r="AP568" i="16"/>
  <c r="AP569" i="16"/>
  <c r="AP570" i="16"/>
  <c r="AP571" i="16"/>
  <c r="AP572" i="16"/>
  <c r="AP573" i="16"/>
  <c r="AP574" i="16"/>
  <c r="AP575" i="16"/>
  <c r="AP576" i="16"/>
  <c r="AP577" i="16"/>
  <c r="AP578" i="16"/>
  <c r="AP579" i="16"/>
  <c r="AP580" i="16"/>
  <c r="AP581" i="16"/>
  <c r="AP582" i="16"/>
  <c r="AP583" i="16"/>
  <c r="AP584" i="16"/>
  <c r="AP585" i="16"/>
  <c r="AP586" i="16"/>
  <c r="AP587" i="16"/>
  <c r="AP588" i="16"/>
  <c r="AP589" i="16"/>
  <c r="AP590" i="16"/>
  <c r="AP591" i="16"/>
  <c r="AP592" i="16"/>
  <c r="AP593" i="16"/>
  <c r="AP594" i="16"/>
  <c r="AP595" i="16"/>
  <c r="AP596" i="16"/>
  <c r="AP597" i="16"/>
  <c r="AP598" i="16"/>
  <c r="AP599" i="16"/>
  <c r="AP600" i="16"/>
  <c r="AP601" i="16"/>
  <c r="AP602" i="16"/>
  <c r="AP603" i="16"/>
  <c r="AP604" i="16"/>
  <c r="AP605" i="16"/>
  <c r="AP606" i="16"/>
  <c r="AP607" i="16"/>
  <c r="AP608" i="16"/>
  <c r="AP609" i="16"/>
  <c r="AP610" i="16"/>
  <c r="AP611" i="16"/>
  <c r="AP612" i="16"/>
  <c r="AP613" i="16"/>
  <c r="AP614" i="16"/>
  <c r="AP615" i="16"/>
  <c r="AP616" i="16"/>
  <c r="AP617" i="16"/>
  <c r="AP618" i="16"/>
  <c r="AP619" i="16"/>
  <c r="AP620" i="16"/>
  <c r="AP621" i="16"/>
  <c r="AP622" i="16"/>
  <c r="AP623" i="16"/>
  <c r="AP624" i="16"/>
  <c r="AP625" i="16"/>
  <c r="AP626" i="16"/>
  <c r="AP627" i="16"/>
  <c r="AP628" i="16"/>
  <c r="AP629" i="16"/>
  <c r="AP630" i="16"/>
  <c r="AP631" i="16"/>
  <c r="AP632" i="16"/>
  <c r="AP633" i="16"/>
  <c r="AP634" i="16"/>
  <c r="AP635" i="16"/>
  <c r="AP636" i="16"/>
  <c r="AP637" i="16"/>
  <c r="AP638" i="16"/>
  <c r="AP639" i="16"/>
  <c r="AP640" i="16"/>
  <c r="AP641" i="16"/>
  <c r="AP642" i="16"/>
  <c r="AP643" i="16"/>
  <c r="AP644" i="16"/>
  <c r="AP645" i="16"/>
  <c r="AP646" i="16"/>
  <c r="AP647" i="16"/>
  <c r="AP648" i="16"/>
  <c r="AP649" i="16"/>
  <c r="AP650" i="16"/>
  <c r="AP651" i="16"/>
  <c r="AP652" i="16"/>
  <c r="AP653" i="16"/>
  <c r="AP654" i="16"/>
  <c r="AP655" i="16"/>
  <c r="AP656" i="16"/>
  <c r="AP657" i="16"/>
  <c r="AP658" i="16"/>
  <c r="AP659" i="16"/>
  <c r="AP660" i="16"/>
  <c r="AP661" i="16"/>
  <c r="AP662" i="16"/>
  <c r="AP663" i="16"/>
  <c r="AP664" i="16"/>
  <c r="AP665" i="16"/>
  <c r="AP666" i="16"/>
  <c r="AP667" i="16"/>
  <c r="AP668" i="16"/>
  <c r="AP669" i="16"/>
  <c r="AP670" i="16"/>
  <c r="AP671" i="16"/>
  <c r="AP672" i="16"/>
  <c r="AP673" i="16"/>
  <c r="AP674" i="16"/>
  <c r="AP675" i="16"/>
  <c r="AP676" i="16"/>
  <c r="AP677" i="16"/>
  <c r="AP678" i="16"/>
  <c r="AP679" i="16"/>
  <c r="AP680" i="16"/>
  <c r="AP681" i="16"/>
  <c r="AP682" i="16"/>
  <c r="AP683" i="16"/>
  <c r="AP684" i="16"/>
  <c r="AP685" i="16"/>
  <c r="AP686" i="16"/>
  <c r="AP687" i="16"/>
  <c r="AP688" i="16"/>
  <c r="AP689" i="16"/>
  <c r="AP690" i="16"/>
  <c r="AP691" i="16"/>
  <c r="AP692" i="16"/>
  <c r="AP693" i="16"/>
  <c r="AP694" i="16"/>
  <c r="AP695" i="16"/>
  <c r="AP696" i="16"/>
  <c r="AP697" i="16"/>
  <c r="AP698" i="16"/>
  <c r="AP699" i="16"/>
  <c r="AP700" i="16"/>
  <c r="AP701" i="16"/>
  <c r="AP702" i="16"/>
  <c r="AP703" i="16"/>
  <c r="AP704" i="16"/>
  <c r="AP705" i="16"/>
  <c r="AP706" i="16"/>
  <c r="AP707" i="16"/>
  <c r="AP708" i="16"/>
  <c r="AP709" i="16"/>
  <c r="AP710" i="16"/>
  <c r="AP711" i="16"/>
  <c r="AP712" i="16"/>
  <c r="AP713" i="16"/>
  <c r="AP714" i="16"/>
  <c r="AP715" i="16"/>
  <c r="AP716" i="16"/>
  <c r="AP717" i="16"/>
  <c r="AP718" i="16"/>
  <c r="AP719" i="16"/>
  <c r="AP720" i="16"/>
  <c r="AP721" i="16"/>
  <c r="AP722" i="16"/>
  <c r="AP723" i="16"/>
  <c r="AP724" i="16"/>
  <c r="AP725" i="16"/>
  <c r="AP726" i="16"/>
  <c r="AP727" i="16"/>
  <c r="AP728" i="16"/>
  <c r="AP729" i="16"/>
  <c r="AP730" i="16"/>
  <c r="AP731" i="16"/>
  <c r="AP732" i="16"/>
  <c r="AP733" i="16"/>
  <c r="AP734" i="16"/>
  <c r="AP735" i="16"/>
  <c r="AP736" i="16"/>
  <c r="AP737" i="16"/>
  <c r="AP738" i="16"/>
  <c r="AP739" i="16"/>
  <c r="AP740" i="16"/>
  <c r="AP741" i="16"/>
  <c r="AP742" i="16"/>
  <c r="AP743" i="16"/>
  <c r="AP744" i="16"/>
  <c r="AP745" i="16"/>
  <c r="AP746" i="16"/>
  <c r="AP747" i="16"/>
  <c r="AP748" i="16"/>
  <c r="AP749" i="16"/>
  <c r="AP750" i="16"/>
  <c r="AP751" i="16"/>
  <c r="AP752" i="16"/>
  <c r="AP753" i="16"/>
  <c r="AP754" i="16"/>
  <c r="AP755" i="16"/>
  <c r="AP756" i="16"/>
  <c r="AP757" i="16"/>
  <c r="AP758" i="16"/>
  <c r="AP759" i="16"/>
  <c r="AP760" i="16"/>
  <c r="AP761" i="16"/>
  <c r="AP762" i="16"/>
  <c r="AP763" i="16"/>
  <c r="AP764" i="16"/>
  <c r="AP765" i="16"/>
  <c r="AP766" i="16"/>
  <c r="AP767" i="16"/>
  <c r="AP768" i="16"/>
  <c r="AP769" i="16"/>
  <c r="AP770" i="16"/>
  <c r="AP771" i="16"/>
  <c r="AP772" i="16"/>
  <c r="AP773" i="16"/>
  <c r="AP774" i="16"/>
  <c r="AP775" i="16"/>
  <c r="AP776" i="16"/>
  <c r="AP777" i="16"/>
  <c r="AP778" i="16"/>
  <c r="AP779" i="16"/>
  <c r="AP780" i="16"/>
  <c r="AP781" i="16"/>
  <c r="AP782" i="16"/>
  <c r="AP783" i="16"/>
  <c r="AP784" i="16"/>
  <c r="AP785" i="16"/>
  <c r="AP786" i="16"/>
  <c r="AP787" i="16"/>
  <c r="AP788" i="16"/>
  <c r="AP789" i="16"/>
  <c r="AP790" i="16"/>
  <c r="AP791" i="16"/>
  <c r="AP792" i="16"/>
  <c r="AP793" i="16"/>
  <c r="AP794" i="16"/>
  <c r="AP795" i="16"/>
  <c r="AP796" i="16"/>
  <c r="AP797" i="16"/>
  <c r="AP798" i="16"/>
  <c r="AP799" i="16"/>
  <c r="AP800" i="16"/>
  <c r="AP801" i="16"/>
  <c r="AP802" i="16"/>
  <c r="AP803" i="16"/>
  <c r="AP804" i="16"/>
  <c r="AP805" i="16"/>
  <c r="AP806" i="16"/>
  <c r="AP807" i="16"/>
  <c r="AP808" i="16"/>
  <c r="AP809" i="16"/>
  <c r="AP810" i="16"/>
  <c r="AP811" i="16"/>
  <c r="AP812" i="16"/>
  <c r="AP813" i="16"/>
  <c r="AP814" i="16"/>
  <c r="AP815" i="16"/>
  <c r="AP816" i="16"/>
  <c r="AP817" i="16"/>
  <c r="AP818" i="16"/>
  <c r="AP819" i="16"/>
  <c r="AP820" i="16"/>
  <c r="AP821" i="16"/>
  <c r="AP822" i="16"/>
  <c r="AP823" i="16"/>
  <c r="AP824" i="16"/>
  <c r="AP825" i="16"/>
  <c r="AP826" i="16"/>
  <c r="AP827" i="16"/>
  <c r="AP828" i="16"/>
  <c r="AP829" i="16"/>
  <c r="AP830" i="16"/>
  <c r="AP831" i="16"/>
  <c r="AP832" i="16"/>
  <c r="AP833" i="16"/>
  <c r="AP834" i="16"/>
  <c r="AP835" i="16"/>
  <c r="AP836" i="16"/>
  <c r="AP837" i="16"/>
  <c r="AP838" i="16"/>
  <c r="AP839" i="16"/>
  <c r="AP840" i="16"/>
  <c r="AP841" i="16"/>
  <c r="AP842" i="16"/>
  <c r="AP843" i="16"/>
  <c r="AP844" i="16"/>
  <c r="AP845" i="16"/>
  <c r="AP846" i="16"/>
  <c r="AP847" i="16"/>
  <c r="AP848" i="16"/>
  <c r="AP849" i="16"/>
  <c r="AP850" i="16"/>
  <c r="AP851" i="16"/>
  <c r="AP852" i="16"/>
  <c r="AP853" i="16"/>
  <c r="AP854" i="16"/>
  <c r="AP855" i="16"/>
  <c r="AP856" i="16"/>
  <c r="AP857" i="16"/>
  <c r="AP858" i="16"/>
  <c r="AP859" i="16"/>
  <c r="AP860" i="16"/>
  <c r="AP861" i="16"/>
  <c r="AP862" i="16"/>
  <c r="AP863" i="16"/>
  <c r="AP864" i="16"/>
  <c r="AP865" i="16"/>
  <c r="AP866" i="16"/>
  <c r="AP867" i="16"/>
  <c r="AP868" i="16"/>
  <c r="AP869" i="16"/>
  <c r="AP870" i="16"/>
  <c r="AP871" i="16"/>
  <c r="AP872" i="16"/>
  <c r="AP873" i="16"/>
  <c r="AP874" i="16"/>
  <c r="AP875" i="16"/>
  <c r="AP876" i="16"/>
  <c r="AP877" i="16"/>
  <c r="AP878" i="16"/>
  <c r="AP879" i="16"/>
  <c r="AP880" i="16"/>
  <c r="AP881" i="16"/>
  <c r="AP882" i="16"/>
  <c r="AP883" i="16"/>
  <c r="AP884" i="16"/>
  <c r="AP885" i="16"/>
  <c r="AP886" i="16"/>
  <c r="AP887" i="16"/>
  <c r="AP888" i="16"/>
  <c r="AP889" i="16"/>
  <c r="AP890" i="16"/>
  <c r="AP891" i="16"/>
  <c r="AP892" i="16"/>
  <c r="AP893" i="16"/>
  <c r="AP894" i="16"/>
  <c r="AP895" i="16"/>
  <c r="AP896" i="16"/>
  <c r="AP897" i="16"/>
  <c r="AP898" i="16"/>
  <c r="AP899" i="16"/>
  <c r="AP900" i="16"/>
  <c r="AP901" i="16"/>
  <c r="AP902" i="16"/>
  <c r="AP903" i="16"/>
  <c r="AP904" i="16"/>
  <c r="AP905" i="16"/>
  <c r="AP906" i="16"/>
  <c r="AP907" i="16"/>
  <c r="AP908" i="16"/>
  <c r="AP909" i="16"/>
  <c r="AP910" i="16"/>
  <c r="AP911" i="16"/>
  <c r="AP912" i="16"/>
  <c r="AP913" i="16"/>
  <c r="AP914" i="16"/>
  <c r="AP915" i="16"/>
  <c r="AP916" i="16"/>
  <c r="AP917" i="16"/>
  <c r="AP918" i="16"/>
  <c r="AP919" i="16"/>
  <c r="AP920" i="16"/>
  <c r="AP921" i="16"/>
  <c r="AP922" i="16"/>
  <c r="AP923" i="16"/>
  <c r="AP924" i="16"/>
  <c r="AP925" i="16"/>
  <c r="AP926" i="16"/>
  <c r="AP927" i="16"/>
  <c r="AP928" i="16"/>
  <c r="AP929" i="16"/>
  <c r="AP930" i="16"/>
  <c r="AP931" i="16"/>
  <c r="AP932" i="16"/>
  <c r="AP933" i="16"/>
  <c r="AP934" i="16"/>
  <c r="AP935" i="16"/>
  <c r="AP936" i="16"/>
  <c r="AP937" i="16"/>
  <c r="AP938" i="16"/>
  <c r="AP939" i="16"/>
  <c r="AP940" i="16"/>
  <c r="AP941" i="16"/>
  <c r="AP942" i="16"/>
  <c r="AP943" i="16"/>
  <c r="AP944" i="16"/>
  <c r="AP945" i="16"/>
  <c r="AP946" i="16"/>
  <c r="AP947" i="16"/>
  <c r="AP948" i="16"/>
  <c r="AP949" i="16"/>
  <c r="AP950" i="16"/>
  <c r="AP951" i="16"/>
  <c r="AP952" i="16"/>
  <c r="AP953" i="16"/>
  <c r="AP954" i="16"/>
  <c r="AP955" i="16"/>
  <c r="AP956" i="16"/>
  <c r="AP957" i="16"/>
  <c r="AP958" i="16"/>
  <c r="AP959" i="16"/>
  <c r="AP960" i="16"/>
  <c r="AP961" i="16"/>
  <c r="AP962" i="16"/>
  <c r="AP963" i="16"/>
  <c r="AP964" i="16"/>
  <c r="AP965" i="16"/>
  <c r="AP966" i="16"/>
  <c r="AP967" i="16"/>
  <c r="AP968" i="16"/>
  <c r="AP969" i="16"/>
  <c r="AP970" i="16"/>
  <c r="AP971" i="16"/>
  <c r="AP972" i="16"/>
  <c r="AP973" i="16"/>
  <c r="AP974" i="16"/>
  <c r="AP975" i="16"/>
  <c r="AP976" i="16"/>
  <c r="AP977" i="16"/>
  <c r="AP978" i="16"/>
  <c r="AP979" i="16"/>
  <c r="AP980" i="16"/>
  <c r="AP981" i="16"/>
  <c r="AP982" i="16"/>
  <c r="AP983" i="16"/>
  <c r="AP984" i="16"/>
  <c r="AP985" i="16"/>
  <c r="AP986" i="16"/>
  <c r="AP987" i="16"/>
  <c r="AP988" i="16"/>
  <c r="AP989" i="16"/>
  <c r="AP990" i="16"/>
  <c r="AP991" i="16"/>
  <c r="AP992" i="16"/>
  <c r="AP993" i="16"/>
  <c r="AP994" i="16"/>
  <c r="AP995" i="16"/>
  <c r="AP996" i="16"/>
  <c r="AP997" i="16"/>
  <c r="AP998" i="16"/>
  <c r="AP999" i="16"/>
  <c r="AP1000" i="16"/>
  <c r="AP1001" i="16"/>
  <c r="AP1002" i="16"/>
  <c r="AP1003" i="16"/>
  <c r="AP1004" i="16"/>
  <c r="AP1005" i="16"/>
  <c r="AP1006" i="16"/>
  <c r="AP1007" i="16"/>
  <c r="AP1008" i="16"/>
  <c r="AP1009" i="16"/>
  <c r="AP1010" i="16"/>
  <c r="AP1011" i="16"/>
  <c r="AP1012" i="16"/>
  <c r="AP1013" i="16"/>
  <c r="AP1014" i="16"/>
  <c r="AP1015" i="16"/>
  <c r="AP1016" i="16"/>
  <c r="AP1017" i="16"/>
  <c r="AP1018" i="16"/>
  <c r="AP1019" i="16"/>
  <c r="AP1020" i="16"/>
  <c r="AP1021" i="16"/>
  <c r="AP1022" i="16"/>
  <c r="AP1023" i="16"/>
  <c r="AP1024" i="16"/>
  <c r="AP1025" i="16"/>
  <c r="AP1026" i="16"/>
  <c r="AP1027" i="16"/>
  <c r="AP1028" i="16"/>
  <c r="AP1029" i="16"/>
  <c r="AP1030" i="16"/>
  <c r="AP1031" i="16"/>
  <c r="AP1032" i="16"/>
  <c r="AP1033" i="16"/>
  <c r="AP1034" i="16"/>
  <c r="AP1035" i="16"/>
  <c r="AP1036" i="16"/>
  <c r="AP1037" i="16"/>
  <c r="AP1038" i="16"/>
  <c r="AP1039" i="16"/>
  <c r="AP1040" i="16"/>
  <c r="AP1041" i="16"/>
  <c r="AP1042" i="16"/>
  <c r="AP1043" i="16"/>
  <c r="AP1044" i="16"/>
  <c r="AP1045" i="16"/>
  <c r="AP1046" i="16"/>
  <c r="AP1047" i="16"/>
  <c r="AP1048" i="16"/>
  <c r="AP1049" i="16"/>
  <c r="AP1050" i="16"/>
  <c r="AP1051" i="16"/>
  <c r="AP1052" i="16"/>
  <c r="AP1053" i="16"/>
  <c r="AP1054" i="16"/>
  <c r="AP1055" i="16"/>
  <c r="AP1056" i="16"/>
  <c r="AP1057" i="16"/>
  <c r="AP1058" i="16"/>
  <c r="AP1059" i="16"/>
  <c r="AP1060" i="16"/>
  <c r="AP1061" i="16"/>
  <c r="AP1062" i="16"/>
  <c r="AP1063" i="16"/>
  <c r="AP1064" i="16"/>
  <c r="AP1065" i="16"/>
  <c r="AP1066" i="16"/>
  <c r="AP1067" i="16"/>
  <c r="AP1068" i="16"/>
  <c r="AP1069" i="16"/>
  <c r="AP1070" i="16"/>
  <c r="AP1071" i="16"/>
  <c r="AP1072" i="16"/>
  <c r="AP1073" i="16"/>
  <c r="AP1074" i="16"/>
  <c r="AP1075" i="16"/>
  <c r="AP1076" i="16"/>
  <c r="AP1077" i="16"/>
  <c r="AP1078" i="16"/>
  <c r="AP1079" i="16"/>
  <c r="AP1080" i="16"/>
  <c r="AP1081" i="16"/>
  <c r="AP1082" i="16"/>
  <c r="AP1083" i="16"/>
  <c r="AP1084" i="16"/>
  <c r="AP1085" i="16"/>
  <c r="AP1086" i="16"/>
  <c r="AP1087" i="16"/>
  <c r="AP1088" i="16"/>
  <c r="AP1089" i="16"/>
  <c r="AP1090" i="16"/>
  <c r="AP1091" i="16"/>
  <c r="AP1092" i="16"/>
  <c r="AP1093" i="16"/>
  <c r="AP1094" i="16"/>
  <c r="AP1095" i="16"/>
  <c r="AP1096" i="16"/>
  <c r="AP1097" i="16"/>
  <c r="AP1098" i="16"/>
  <c r="AP1099" i="16"/>
  <c r="AP1100" i="16"/>
  <c r="AP1101" i="16"/>
  <c r="AP1102" i="16"/>
  <c r="AP1103" i="16"/>
  <c r="AP1104" i="16"/>
  <c r="AP1105" i="16"/>
  <c r="AP1106" i="16"/>
  <c r="AP1107" i="16"/>
  <c r="AP1108" i="16"/>
  <c r="AP1109" i="16"/>
  <c r="AP1110" i="16"/>
  <c r="AP1111" i="16"/>
  <c r="AP1112" i="16"/>
  <c r="AP1113" i="16"/>
  <c r="AP1114" i="16"/>
  <c r="AP1115" i="16"/>
  <c r="AP1116" i="16"/>
  <c r="AP1117" i="16"/>
  <c r="AP1118" i="16"/>
  <c r="AP1119" i="16"/>
  <c r="AP1120" i="16"/>
  <c r="AP1121" i="16"/>
  <c r="AP1122" i="16"/>
  <c r="AP1123" i="16"/>
  <c r="AP1124" i="16"/>
  <c r="AP1125" i="16"/>
  <c r="AP1126" i="16"/>
  <c r="AP1127" i="16"/>
  <c r="AP1128" i="16"/>
  <c r="AP1129" i="16"/>
  <c r="AP1130" i="16"/>
  <c r="AP1131" i="16"/>
  <c r="AP1132" i="16"/>
  <c r="AP1133" i="16"/>
  <c r="AP1134" i="16"/>
  <c r="AP1135" i="16"/>
  <c r="AP1136" i="16"/>
  <c r="AP1137" i="16"/>
  <c r="AP1138" i="16"/>
  <c r="AP1139" i="16"/>
  <c r="AP1140" i="16"/>
  <c r="AP1141" i="16"/>
  <c r="AP1142" i="16"/>
  <c r="AP1143" i="16"/>
  <c r="AP1144" i="16"/>
  <c r="AP1145" i="16"/>
  <c r="AP1146" i="16"/>
  <c r="AP1147" i="16"/>
  <c r="AP1148" i="16"/>
  <c r="AP1149" i="16"/>
  <c r="AP1150" i="16"/>
  <c r="AP1151" i="16"/>
  <c r="AP1152" i="16"/>
  <c r="AP1153" i="16"/>
  <c r="AP1154" i="16"/>
  <c r="AP1155" i="16"/>
  <c r="AP1156" i="16"/>
  <c r="AP1157" i="16"/>
  <c r="AP1158" i="16"/>
  <c r="AP1159" i="16"/>
  <c r="AP1160" i="16"/>
  <c r="AP1161" i="16"/>
  <c r="AP1162" i="16"/>
  <c r="AP1163" i="16"/>
  <c r="AP1164" i="16"/>
  <c r="AP1165" i="16"/>
  <c r="AP1166" i="16"/>
  <c r="AP1167" i="16"/>
  <c r="AP1168" i="16"/>
  <c r="AP1169" i="16"/>
  <c r="AP1170" i="16"/>
  <c r="AP1171" i="16"/>
  <c r="AP1172" i="16"/>
  <c r="AP1173" i="16"/>
  <c r="AP1174" i="16"/>
  <c r="AP1175" i="16"/>
  <c r="AP1176" i="16"/>
  <c r="AP1177" i="16"/>
  <c r="AP1178" i="16"/>
  <c r="AP1179" i="16"/>
  <c r="AP1180" i="16"/>
  <c r="AP1181" i="16"/>
  <c r="AP1182" i="16"/>
  <c r="AP1183" i="16"/>
  <c r="AP1184" i="16"/>
  <c r="AP1185" i="16"/>
  <c r="AP1186" i="16"/>
  <c r="AP1187" i="16"/>
  <c r="AP1188" i="16"/>
  <c r="AP1189" i="16"/>
  <c r="AP1190" i="16"/>
  <c r="AP1191" i="16"/>
  <c r="AP1192" i="16"/>
  <c r="AP1193" i="16"/>
  <c r="AP1194" i="16"/>
  <c r="AP1195" i="16"/>
  <c r="AP1196" i="16"/>
  <c r="AP1197" i="16"/>
  <c r="AP1198" i="16"/>
  <c r="AP1199" i="16"/>
  <c r="AP1200" i="16"/>
  <c r="AP1201" i="16"/>
  <c r="AP1202" i="16"/>
  <c r="AP1203" i="16"/>
  <c r="AP1204" i="16"/>
  <c r="AP1205" i="16"/>
  <c r="AP1206" i="16"/>
  <c r="AP1207" i="16"/>
  <c r="AP1208" i="16"/>
  <c r="AP1209" i="16"/>
  <c r="AP1210" i="16"/>
  <c r="AP1211" i="16"/>
  <c r="AP1212" i="16"/>
  <c r="AP1213" i="16"/>
  <c r="AP1214" i="16"/>
  <c r="AP1215" i="16"/>
  <c r="AP1216" i="16"/>
  <c r="AP1217" i="16"/>
  <c r="AP1218" i="16"/>
  <c r="AP1219" i="16"/>
  <c r="AP1220" i="16"/>
  <c r="AP1221" i="16"/>
  <c r="AP1222" i="16"/>
  <c r="AP1223" i="16"/>
  <c r="AP1224" i="16"/>
  <c r="AP1225" i="16"/>
  <c r="AP1226" i="16"/>
  <c r="AP1227" i="16"/>
  <c r="AP1228" i="16"/>
  <c r="AP1229" i="16"/>
  <c r="AP1230" i="16"/>
  <c r="AP1231" i="16"/>
  <c r="AP1232" i="16"/>
  <c r="AP1233" i="16"/>
  <c r="AP1234" i="16"/>
  <c r="AP1235" i="16"/>
  <c r="AP1236" i="16"/>
  <c r="AP1237" i="16"/>
  <c r="AP1238" i="16"/>
  <c r="AP1239" i="16"/>
  <c r="AP1240" i="16"/>
  <c r="AP1241" i="16"/>
  <c r="AP1242" i="16"/>
  <c r="AP1243" i="16"/>
  <c r="AP1244" i="16"/>
  <c r="AP1245" i="16"/>
  <c r="AP1246" i="16"/>
  <c r="AP1247" i="16"/>
  <c r="AP1248" i="16"/>
  <c r="AP1249" i="16"/>
  <c r="AP1250" i="16"/>
  <c r="AP1251" i="16"/>
  <c r="AP1252" i="16"/>
  <c r="AP1253" i="16"/>
  <c r="AP1254" i="16"/>
  <c r="AP1255" i="16"/>
  <c r="AP1256" i="16"/>
  <c r="AP1257" i="16"/>
  <c r="AP1258" i="16"/>
  <c r="AP1259" i="16"/>
  <c r="AP1260" i="16"/>
  <c r="AP1261" i="16"/>
  <c r="AP1262" i="16"/>
  <c r="AP1263" i="16"/>
  <c r="AP1264" i="16"/>
  <c r="AP1265" i="16"/>
  <c r="AP1266" i="16"/>
  <c r="AP1267" i="16"/>
  <c r="AP1268" i="16"/>
  <c r="AP1269" i="16"/>
  <c r="AP1270" i="16"/>
  <c r="AP1271" i="16"/>
  <c r="AP1272" i="16"/>
  <c r="AP1273" i="16"/>
  <c r="AP1274" i="16"/>
  <c r="AP1275" i="16"/>
  <c r="AP1276" i="16"/>
  <c r="AP1277" i="16"/>
  <c r="AP1278" i="16"/>
  <c r="AP1279" i="16"/>
  <c r="AP1280" i="16"/>
  <c r="AP1281" i="16"/>
  <c r="AP1282" i="16"/>
  <c r="AP1283" i="16"/>
  <c r="AP1284" i="16"/>
  <c r="AP1285" i="16"/>
  <c r="AP1286" i="16"/>
  <c r="AP1287" i="16"/>
  <c r="AP1288" i="16"/>
  <c r="AP1289" i="16"/>
  <c r="AP1290" i="16"/>
  <c r="AP1291" i="16"/>
  <c r="AP1292" i="16"/>
  <c r="AP1293" i="16"/>
  <c r="AP1294" i="16"/>
  <c r="AP1295" i="16"/>
  <c r="AP1296" i="16"/>
  <c r="AP1297" i="16"/>
  <c r="AP1298" i="16"/>
  <c r="AP1299" i="16"/>
  <c r="AP1300" i="16"/>
  <c r="AP1301" i="16"/>
  <c r="AP1302" i="16"/>
  <c r="AP1303" i="16"/>
  <c r="AP1304" i="16"/>
  <c r="AP1305" i="16"/>
  <c r="AP1306" i="16"/>
  <c r="AP1307" i="16"/>
  <c r="AP1308" i="16"/>
  <c r="AP1309" i="16"/>
  <c r="AP1310" i="16"/>
  <c r="AP1311" i="16"/>
  <c r="AP1312" i="16"/>
  <c r="AP1313" i="16"/>
  <c r="AP1314" i="16"/>
  <c r="AP1315" i="16"/>
  <c r="AP1316" i="16"/>
  <c r="AP1317" i="16"/>
  <c r="AP1318" i="16"/>
  <c r="AP1319" i="16"/>
  <c r="AP1320" i="16"/>
  <c r="AP1321" i="16"/>
  <c r="AP1322" i="16"/>
  <c r="AP1323" i="16"/>
  <c r="AP1324" i="16"/>
  <c r="AP1325" i="16"/>
  <c r="AP1326" i="16"/>
  <c r="AP1327" i="16"/>
  <c r="AP1328" i="16"/>
  <c r="AP1329" i="16"/>
  <c r="AP1330" i="16"/>
  <c r="AP1331" i="16"/>
  <c r="AP1332" i="16"/>
  <c r="AP1333" i="16"/>
  <c r="AP1334" i="16"/>
  <c r="AP1335" i="16"/>
  <c r="AP1336" i="16"/>
  <c r="AP1337" i="16"/>
  <c r="AP1338" i="16"/>
  <c r="AP1339" i="16"/>
  <c r="AP1340" i="16"/>
  <c r="AP1341" i="16"/>
  <c r="AP1342" i="16"/>
  <c r="AP1343" i="16"/>
  <c r="AP1344" i="16"/>
  <c r="AP1345" i="16"/>
  <c r="AP1346" i="16"/>
  <c r="AP1347" i="16"/>
  <c r="AP1348" i="16"/>
  <c r="AP1349" i="16"/>
  <c r="AP1350" i="16"/>
  <c r="AP1351" i="16"/>
  <c r="AP1352" i="16"/>
  <c r="AP1353" i="16"/>
  <c r="AP1354" i="16"/>
  <c r="AP1355" i="16"/>
  <c r="AP1356" i="16"/>
  <c r="AP1357" i="16"/>
  <c r="AP1358" i="16"/>
  <c r="AP1359" i="16"/>
  <c r="AP1360" i="16"/>
  <c r="AP1361" i="16"/>
  <c r="AP1362" i="16"/>
  <c r="AP1363" i="16"/>
  <c r="AP1364" i="16"/>
  <c r="AP1365" i="16"/>
  <c r="AP1366" i="16"/>
  <c r="AP1367" i="16"/>
  <c r="AP1368" i="16"/>
  <c r="AP1369" i="16"/>
  <c r="AP1370" i="16"/>
  <c r="AP1371" i="16"/>
  <c r="AP1372" i="16"/>
  <c r="AP1373" i="16"/>
  <c r="AP1374" i="16"/>
  <c r="AP1375" i="16"/>
  <c r="AP1376" i="16"/>
  <c r="AP1377" i="16"/>
  <c r="AP1378" i="16"/>
  <c r="AP1379" i="16"/>
  <c r="AP1380" i="16"/>
  <c r="AP1381" i="16"/>
  <c r="AP1382" i="16"/>
  <c r="AP1383" i="16"/>
  <c r="AP1384" i="16"/>
  <c r="AP1385" i="16"/>
  <c r="AP1386" i="16"/>
  <c r="AP1387" i="16"/>
  <c r="AP1388" i="16"/>
  <c r="AP1389" i="16"/>
  <c r="AP1390" i="16"/>
  <c r="AP1391" i="16"/>
  <c r="AP1392" i="16"/>
  <c r="AP1393" i="16"/>
  <c r="AP1394" i="16"/>
  <c r="AP1395" i="16"/>
  <c r="AP1396" i="16"/>
  <c r="AP1397" i="16"/>
  <c r="AP1398" i="16"/>
  <c r="AP1399" i="16"/>
  <c r="AP1400" i="16"/>
  <c r="AP1401" i="16"/>
  <c r="AP1402" i="16"/>
  <c r="AP1403" i="16"/>
  <c r="AP1404" i="16"/>
  <c r="AP1405" i="16"/>
  <c r="AP1406" i="16"/>
  <c r="AP1407" i="16"/>
  <c r="AP1408" i="16"/>
  <c r="AP1409" i="16"/>
  <c r="AP1410" i="16"/>
  <c r="AP1411" i="16"/>
  <c r="AP1412" i="16"/>
  <c r="AP1413" i="16"/>
  <c r="AP1414" i="16"/>
  <c r="AP1415" i="16"/>
  <c r="AP1416" i="16"/>
  <c r="AP1417" i="16"/>
  <c r="AP1418" i="16"/>
  <c r="AP1419" i="16"/>
  <c r="AP1420" i="16"/>
  <c r="AP1421" i="16"/>
  <c r="AP1422" i="16"/>
  <c r="AP1423" i="16"/>
  <c r="AP1424" i="16"/>
  <c r="AP1425" i="16"/>
  <c r="AP1426" i="16"/>
  <c r="AP1427" i="16"/>
  <c r="AP1428" i="16"/>
  <c r="AP1429" i="16"/>
  <c r="AP1430" i="16"/>
  <c r="AP1431" i="16"/>
  <c r="AP1432" i="16"/>
  <c r="AP1433" i="16"/>
  <c r="AP1434" i="16"/>
  <c r="AP1435" i="16"/>
  <c r="AP1436" i="16"/>
  <c r="AP1437" i="16"/>
  <c r="AP1438" i="16"/>
  <c r="AP1439" i="16"/>
  <c r="AP1440" i="16"/>
  <c r="AP1441" i="16"/>
  <c r="AP1442" i="16"/>
  <c r="AP1443" i="16"/>
  <c r="AP1444" i="16"/>
  <c r="AP1445" i="16"/>
  <c r="AP1446" i="16"/>
  <c r="AP1447" i="16"/>
  <c r="AP1448" i="16"/>
  <c r="AP1449" i="16"/>
  <c r="AP1450" i="16"/>
  <c r="AP1451" i="16"/>
  <c r="AP1452" i="16"/>
  <c r="AP1453" i="16"/>
  <c r="AP1454" i="16"/>
  <c r="AP1455" i="16"/>
  <c r="AP1456" i="16"/>
  <c r="AP1457" i="16"/>
  <c r="AP1458" i="16"/>
  <c r="AP1459" i="16"/>
  <c r="AP1460" i="16"/>
  <c r="AP1461" i="16"/>
  <c r="AP1462" i="16"/>
  <c r="AP1463" i="16"/>
  <c r="AP1464" i="16"/>
  <c r="AP1465" i="16"/>
  <c r="AP1466" i="16"/>
  <c r="AP1467" i="16"/>
  <c r="AP1468" i="16"/>
  <c r="AP1469" i="16"/>
  <c r="AP1470" i="16"/>
  <c r="AP1471" i="16"/>
  <c r="AP1472" i="16"/>
  <c r="AP1473" i="16"/>
  <c r="AP1474" i="16"/>
  <c r="AP1475" i="16"/>
  <c r="AP1476" i="16"/>
  <c r="AP1477" i="16"/>
  <c r="AP1478" i="16"/>
  <c r="AP1479" i="16"/>
  <c r="AP1480" i="16"/>
  <c r="AP1481" i="16"/>
  <c r="AP1482" i="16"/>
  <c r="AP1483" i="16"/>
  <c r="AP1484" i="16"/>
  <c r="AP1485" i="16"/>
  <c r="AP1486" i="16"/>
  <c r="AP1487" i="16"/>
  <c r="AP1488" i="16"/>
  <c r="AP1489" i="16"/>
  <c r="AP1490" i="16"/>
  <c r="AP1491" i="16"/>
  <c r="AP1492" i="16"/>
  <c r="AP1493" i="16"/>
  <c r="AP1494" i="16"/>
  <c r="AP1495" i="16"/>
  <c r="AP1496" i="16"/>
  <c r="AP1497" i="16"/>
  <c r="AP1498" i="16"/>
  <c r="AP1499" i="16"/>
  <c r="AP1500" i="16"/>
  <c r="AP1501" i="16"/>
  <c r="AP1502" i="16"/>
  <c r="AP1503" i="16"/>
  <c r="AP1504" i="16"/>
  <c r="AP1505" i="16"/>
  <c r="AP1506" i="16"/>
  <c r="AP1507" i="16"/>
  <c r="AP1508" i="16"/>
  <c r="AP1509" i="16"/>
  <c r="AP1510" i="16"/>
  <c r="AP1511" i="16"/>
  <c r="AP1512" i="16"/>
  <c r="AP1513" i="16"/>
  <c r="AP1514" i="16"/>
  <c r="AP1515" i="16"/>
  <c r="AP1516" i="16"/>
  <c r="AP1517" i="16"/>
  <c r="AP1518" i="16"/>
  <c r="AP1519" i="16"/>
  <c r="AP1520" i="16"/>
  <c r="AP1521" i="16"/>
  <c r="AP1522" i="16"/>
  <c r="AP1523" i="16"/>
  <c r="AP1524" i="16"/>
  <c r="AP1525" i="16"/>
  <c r="AP1526" i="16"/>
  <c r="AP1527" i="16"/>
  <c r="AP1528" i="16"/>
  <c r="AP1529" i="16"/>
  <c r="AP1530" i="16"/>
  <c r="AP1531" i="16"/>
  <c r="AP1532" i="16"/>
  <c r="AP1533" i="16"/>
  <c r="AP1534" i="16"/>
  <c r="AP1535" i="16"/>
  <c r="AP1536" i="16"/>
  <c r="AP1537" i="16"/>
  <c r="AP1538" i="16"/>
  <c r="AP1539" i="16"/>
  <c r="AP1540" i="16"/>
  <c r="AP1541" i="16"/>
  <c r="AP1542" i="16"/>
  <c r="AP1543" i="16"/>
  <c r="AP1544" i="16"/>
  <c r="AP1545" i="16"/>
  <c r="AP1546" i="16"/>
  <c r="AP1547" i="16"/>
  <c r="AP1548" i="16"/>
  <c r="AP1549" i="16"/>
  <c r="AP1550" i="16"/>
  <c r="AP1551" i="16"/>
  <c r="AP1552" i="16"/>
  <c r="AP1553" i="16"/>
  <c r="AP1554" i="16"/>
  <c r="AP1555" i="16"/>
  <c r="AP1556" i="16"/>
  <c r="AP1557" i="16"/>
  <c r="AP1558" i="16"/>
  <c r="AP1559" i="16"/>
  <c r="AP1560" i="16"/>
  <c r="AP1561" i="16"/>
  <c r="AP1562" i="16"/>
  <c r="AP1563" i="16"/>
  <c r="AP1564" i="16"/>
  <c r="AP1565" i="16"/>
  <c r="AP1566" i="16"/>
  <c r="AP1567" i="16"/>
  <c r="AP1568" i="16"/>
  <c r="AP1569" i="16"/>
  <c r="AP1570" i="16"/>
  <c r="AP1571" i="16"/>
  <c r="AP1572" i="16"/>
  <c r="AP1573" i="16"/>
  <c r="AP1574" i="16"/>
  <c r="AP1575" i="16"/>
  <c r="AP1576" i="16"/>
  <c r="AP1577" i="16"/>
  <c r="AP1578" i="16"/>
  <c r="AP1579" i="16"/>
  <c r="AP1580" i="16"/>
  <c r="AP1581" i="16"/>
  <c r="AP1582" i="16"/>
  <c r="AP1583" i="16"/>
  <c r="AP1584" i="16"/>
  <c r="AP1585" i="16"/>
  <c r="AP1586" i="16"/>
  <c r="AP1587" i="16"/>
  <c r="AP1588" i="16"/>
  <c r="AP1589" i="16"/>
  <c r="AP1590" i="16"/>
  <c r="AP1591" i="16"/>
  <c r="AP1592" i="16"/>
  <c r="AP1593" i="16"/>
  <c r="AP1594" i="16"/>
  <c r="AP1595" i="16"/>
  <c r="AP1596" i="16"/>
  <c r="AP1597" i="16"/>
  <c r="AP1598" i="16"/>
  <c r="AP1599" i="16"/>
  <c r="AP1600" i="16"/>
  <c r="AP1601" i="16"/>
  <c r="AP1602" i="16"/>
  <c r="AP1603" i="16"/>
  <c r="AP1604" i="16"/>
  <c r="AP1605" i="16"/>
  <c r="AP1606" i="16"/>
  <c r="AP1607" i="16"/>
  <c r="AP1608" i="16"/>
  <c r="AP1609" i="16"/>
  <c r="AP1610" i="16"/>
  <c r="AP1611" i="16"/>
  <c r="AP1612" i="16"/>
  <c r="AP1613" i="16"/>
  <c r="AP1614" i="16"/>
  <c r="AP1615" i="16"/>
  <c r="AP1616" i="16"/>
  <c r="AP1617" i="16"/>
  <c r="AP1618" i="16"/>
  <c r="AP1619" i="16"/>
  <c r="AP1620" i="16"/>
  <c r="AP1621" i="16"/>
  <c r="AP1622" i="16"/>
  <c r="AP1623" i="16"/>
  <c r="AP1624" i="16"/>
  <c r="AP1625" i="16"/>
  <c r="AP1626" i="16"/>
  <c r="AP1627" i="16"/>
  <c r="AP1628" i="16"/>
  <c r="AP1629" i="16"/>
  <c r="AP1630" i="16"/>
  <c r="AP1631" i="16"/>
  <c r="AP1632" i="16"/>
  <c r="AP1633" i="16"/>
  <c r="AP1634" i="16"/>
  <c r="AP1635" i="16"/>
  <c r="AP1636" i="16"/>
  <c r="AP1637" i="16"/>
  <c r="AP1638" i="16"/>
  <c r="AP1639" i="16"/>
  <c r="AP1640" i="16"/>
  <c r="AP1641" i="16"/>
  <c r="AP1642" i="16"/>
  <c r="AP1643" i="16"/>
  <c r="AP1644" i="16"/>
  <c r="AP1645" i="16"/>
  <c r="AP1646" i="16"/>
  <c r="AP1647" i="16"/>
  <c r="AP1648" i="16"/>
  <c r="AP1649" i="16"/>
  <c r="AP1650" i="16"/>
  <c r="AP1651" i="16"/>
  <c r="AP1652" i="16"/>
  <c r="AP1653" i="16"/>
  <c r="AP1654" i="16"/>
  <c r="AP1655" i="16"/>
  <c r="AP1656" i="16"/>
  <c r="AP1657" i="16"/>
  <c r="AP1658" i="16"/>
  <c r="AP1659" i="16"/>
  <c r="AP1660" i="16"/>
  <c r="AP1661" i="16"/>
  <c r="AP1662" i="16"/>
  <c r="AP1663" i="16"/>
  <c r="AP1664" i="16"/>
  <c r="AP1665" i="16"/>
  <c r="AP1666" i="16"/>
  <c r="AP1667" i="16"/>
  <c r="AP1668" i="16"/>
  <c r="AP1669" i="16"/>
  <c r="AP1670" i="16"/>
  <c r="AP6" i="16"/>
  <c r="AM1348" i="16"/>
  <c r="AM1349" i="16"/>
  <c r="AM1350" i="16"/>
  <c r="AM1351" i="16"/>
  <c r="AM1352" i="16"/>
  <c r="AM1353" i="16"/>
  <c r="AM1354" i="16"/>
  <c r="AM1355" i="16"/>
  <c r="AM1356" i="16"/>
  <c r="AM1357" i="16"/>
  <c r="AM1358" i="16"/>
  <c r="AM1359" i="16"/>
  <c r="AM1360" i="16"/>
  <c r="AM1361" i="16"/>
  <c r="AM1362" i="16"/>
  <c r="AM1363" i="16"/>
  <c r="AM1364" i="16"/>
  <c r="AM1365" i="16"/>
  <c r="AM1366" i="16"/>
  <c r="AM1367" i="16"/>
  <c r="AM1368" i="16"/>
  <c r="AM1369" i="16"/>
  <c r="AM1370" i="16"/>
  <c r="AM1371" i="16"/>
  <c r="AM1372" i="16"/>
  <c r="AM1373" i="16"/>
  <c r="AM1374" i="16"/>
  <c r="AM1375" i="16"/>
  <c r="AM1376" i="16"/>
  <c r="AM1377" i="16"/>
  <c r="AM1378" i="16"/>
  <c r="AM1379" i="16"/>
  <c r="AM1380" i="16"/>
  <c r="AM1381" i="16"/>
  <c r="AM1382" i="16"/>
  <c r="AM1383" i="16"/>
  <c r="AM1384" i="16"/>
  <c r="AM1385" i="16"/>
  <c r="AM1386" i="16"/>
  <c r="AM1387" i="16"/>
  <c r="AM1388" i="16"/>
  <c r="AM1389" i="16"/>
  <c r="AM1390" i="16"/>
  <c r="AM1391" i="16"/>
  <c r="AM1392" i="16"/>
  <c r="AM1393" i="16"/>
  <c r="AM1394" i="16"/>
  <c r="AM1395" i="16"/>
  <c r="AM1396" i="16"/>
  <c r="AM1397" i="16"/>
  <c r="AM1398" i="16"/>
  <c r="AM1399" i="16"/>
  <c r="AM1400" i="16"/>
  <c r="AM1401" i="16"/>
  <c r="AM1402" i="16"/>
  <c r="AM1403" i="16"/>
  <c r="AM1404" i="16"/>
  <c r="AM1405" i="16"/>
  <c r="AM1406" i="16"/>
  <c r="AM1407" i="16"/>
  <c r="AM1408" i="16"/>
  <c r="AM1409" i="16"/>
  <c r="AM1410" i="16"/>
  <c r="AM1411" i="16"/>
  <c r="AM1412" i="16"/>
  <c r="AM1413" i="16"/>
  <c r="AM1414" i="16"/>
  <c r="AM1415" i="16"/>
  <c r="AM1416" i="16"/>
  <c r="AM1417" i="16"/>
  <c r="AM1418" i="16"/>
  <c r="AM1419" i="16"/>
  <c r="AM1420" i="16"/>
  <c r="AM1421" i="16"/>
  <c r="AM1422" i="16"/>
  <c r="AM1423" i="16"/>
  <c r="AM1424" i="16"/>
  <c r="AM1425" i="16"/>
  <c r="AM1426" i="16"/>
  <c r="AM1427" i="16"/>
  <c r="AM1428" i="16"/>
  <c r="AM1429" i="16"/>
  <c r="AM1430" i="16"/>
  <c r="AM1431" i="16"/>
  <c r="AM1432" i="16"/>
  <c r="AM1433" i="16"/>
  <c r="AM1434" i="16"/>
  <c r="AM1435" i="16"/>
  <c r="AM1436" i="16"/>
  <c r="AM1437" i="16"/>
  <c r="AM1438" i="16"/>
  <c r="AM1439" i="16"/>
  <c r="AM1440" i="16"/>
  <c r="AM1441" i="16"/>
  <c r="AM1442" i="16"/>
  <c r="AM1443" i="16"/>
  <c r="AM1444" i="16"/>
  <c r="AM1445" i="16"/>
  <c r="AM1446" i="16"/>
  <c r="AM1447" i="16"/>
  <c r="AM1448" i="16"/>
  <c r="AM1449" i="16"/>
  <c r="AM1450" i="16"/>
  <c r="AM1451" i="16"/>
  <c r="AM1452" i="16"/>
  <c r="AM1453" i="16"/>
  <c r="AM1454" i="16"/>
  <c r="AM1455" i="16"/>
  <c r="AM1456" i="16"/>
  <c r="AM1457" i="16"/>
  <c r="AM1458" i="16"/>
  <c r="AM1459" i="16"/>
  <c r="AM1460" i="16"/>
  <c r="AM1461" i="16"/>
  <c r="AM1462" i="16"/>
  <c r="AM1463" i="16"/>
  <c r="AM1464" i="16"/>
  <c r="AM1465" i="16"/>
  <c r="AM1466" i="16"/>
  <c r="AM1467" i="16"/>
  <c r="AM1468" i="16"/>
  <c r="AM1469" i="16"/>
  <c r="AM1470" i="16"/>
  <c r="AM1471" i="16"/>
  <c r="AM1472" i="16"/>
  <c r="AM1473" i="16"/>
  <c r="AM1474" i="16"/>
  <c r="AM1475" i="16"/>
  <c r="AM1476" i="16"/>
  <c r="AM1477" i="16"/>
  <c r="AM1478" i="16"/>
  <c r="AM1479" i="16"/>
  <c r="AM1480" i="16"/>
  <c r="AM1481" i="16"/>
  <c r="AM1482" i="16"/>
  <c r="AM1483" i="16"/>
  <c r="AM1484" i="16"/>
  <c r="AM1485" i="16"/>
  <c r="AM1486" i="16"/>
  <c r="AM1487" i="16"/>
  <c r="AM1488" i="16"/>
  <c r="AM1489" i="16"/>
  <c r="AM1490" i="16"/>
  <c r="AM1491" i="16"/>
  <c r="AM1492" i="16"/>
  <c r="AM1493" i="16"/>
  <c r="AM1494" i="16"/>
  <c r="AM1495" i="16"/>
  <c r="AM1496" i="16"/>
  <c r="AM1497" i="16"/>
  <c r="AM1498" i="16"/>
  <c r="AM1499" i="16"/>
  <c r="AM1500" i="16"/>
  <c r="AM1501" i="16"/>
  <c r="AM1502" i="16"/>
  <c r="AM1503" i="16"/>
  <c r="AM1504" i="16"/>
  <c r="AM1505" i="16"/>
  <c r="AM1506" i="16"/>
  <c r="AM1507" i="16"/>
  <c r="AM1508" i="16"/>
  <c r="AM1509" i="16"/>
  <c r="AM1510" i="16"/>
  <c r="AM1511" i="16"/>
  <c r="AM1512" i="16"/>
  <c r="AM1513" i="16"/>
  <c r="AM1514" i="16"/>
  <c r="AM1515" i="16"/>
  <c r="AM1516" i="16"/>
  <c r="AM1517" i="16"/>
  <c r="AM1518" i="16"/>
  <c r="AM1519" i="16"/>
  <c r="AM1520" i="16"/>
  <c r="AM1521" i="16"/>
  <c r="AM1522" i="16"/>
  <c r="AM1523" i="16"/>
  <c r="AM1524" i="16"/>
  <c r="AM1525" i="16"/>
  <c r="AM1526" i="16"/>
  <c r="AM1527" i="16"/>
  <c r="AM1528" i="16"/>
  <c r="AM1529" i="16"/>
  <c r="AM1530" i="16"/>
  <c r="AM1531" i="16"/>
  <c r="AM1532" i="16"/>
  <c r="AM1533" i="16"/>
  <c r="AM1534" i="16"/>
  <c r="AM1535" i="16"/>
  <c r="AM1536" i="16"/>
  <c r="AM1537" i="16"/>
  <c r="AM1538" i="16"/>
  <c r="AM1539" i="16"/>
  <c r="AM1540" i="16"/>
  <c r="AM1541" i="16"/>
  <c r="AM1542" i="16"/>
  <c r="AM1543" i="16"/>
  <c r="AM1544" i="16"/>
  <c r="AM1545" i="16"/>
  <c r="AM1546" i="16"/>
  <c r="AM1547" i="16"/>
  <c r="AM1548" i="16"/>
  <c r="AM1549" i="16"/>
  <c r="AM1550" i="16"/>
  <c r="AM1551" i="16"/>
  <c r="AM1552" i="16"/>
  <c r="AM1553" i="16"/>
  <c r="AM1554" i="16"/>
  <c r="AM1555" i="16"/>
  <c r="AM1556" i="16"/>
  <c r="AM1557" i="16"/>
  <c r="AM1558" i="16"/>
  <c r="AM1559" i="16"/>
  <c r="AM1560" i="16"/>
  <c r="AM1561" i="16"/>
  <c r="AM1562" i="16"/>
  <c r="AM1563" i="16"/>
  <c r="AM1564" i="16"/>
  <c r="AM1565" i="16"/>
  <c r="AM1566" i="16"/>
  <c r="AM1567" i="16"/>
  <c r="AM1568" i="16"/>
  <c r="AM1569" i="16"/>
  <c r="AM1570" i="16"/>
  <c r="AM1571" i="16"/>
  <c r="AM1572" i="16"/>
  <c r="AM1573" i="16"/>
  <c r="AM1574" i="16"/>
  <c r="AM1575" i="16"/>
  <c r="AM1576" i="16"/>
  <c r="AM1577" i="16"/>
  <c r="AM1578" i="16"/>
  <c r="AM1579" i="16"/>
  <c r="AM1580" i="16"/>
  <c r="AM1581" i="16"/>
  <c r="AM1582" i="16"/>
  <c r="AM1583" i="16"/>
  <c r="AM1584" i="16"/>
  <c r="AM1585" i="16"/>
  <c r="AM1586" i="16"/>
  <c r="AM1587" i="16"/>
  <c r="AM1588" i="16"/>
  <c r="AM1589" i="16"/>
  <c r="AM1590" i="16"/>
  <c r="AM1591" i="16"/>
  <c r="AM1592" i="16"/>
  <c r="AM1593" i="16"/>
  <c r="AM1594" i="16"/>
  <c r="AM1595" i="16"/>
  <c r="AM1596" i="16"/>
  <c r="AM1597" i="16"/>
  <c r="AM1598" i="16"/>
  <c r="AM1599" i="16"/>
  <c r="AM1600" i="16"/>
  <c r="AM1601" i="16"/>
  <c r="AM1602" i="16"/>
  <c r="AM1603" i="16"/>
  <c r="AM1604" i="16"/>
  <c r="AM1605" i="16"/>
  <c r="AM1606" i="16"/>
  <c r="AM1607" i="16"/>
  <c r="AM1608" i="16"/>
  <c r="AM1609" i="16"/>
  <c r="AM1610" i="16"/>
  <c r="AM1611" i="16"/>
  <c r="AM1612" i="16"/>
  <c r="AM1613" i="16"/>
  <c r="AM1614" i="16"/>
  <c r="AM1615" i="16"/>
  <c r="AM1616" i="16"/>
  <c r="AM1617" i="16"/>
  <c r="AM1618" i="16"/>
  <c r="AM1619" i="16"/>
  <c r="AM1620" i="16"/>
  <c r="AM1621" i="16"/>
  <c r="AM1622" i="16"/>
  <c r="AM1623" i="16"/>
  <c r="AM1624" i="16"/>
  <c r="AM1625" i="16"/>
  <c r="AM1626" i="16"/>
  <c r="AM1627" i="16"/>
  <c r="AM1628" i="16"/>
  <c r="AM1629" i="16"/>
  <c r="AM1630" i="16"/>
  <c r="AM1631" i="16"/>
  <c r="AM1632" i="16"/>
  <c r="AM1633" i="16"/>
  <c r="AM1634" i="16"/>
  <c r="AM1635" i="16"/>
  <c r="AM1636" i="16"/>
  <c r="AM1637" i="16"/>
  <c r="AM1638" i="16"/>
  <c r="AM1639" i="16"/>
  <c r="AM1640" i="16"/>
  <c r="AM1641" i="16"/>
  <c r="AM1642" i="16"/>
  <c r="AM1643" i="16"/>
  <c r="AM1644" i="16"/>
  <c r="AM1645" i="16"/>
  <c r="AM1646" i="16"/>
  <c r="AM1647" i="16"/>
  <c r="AM1648" i="16"/>
  <c r="AM1649" i="16"/>
  <c r="AM1650" i="16"/>
  <c r="AM1651" i="16"/>
  <c r="AM1652" i="16"/>
  <c r="AM1653" i="16"/>
  <c r="AM1654" i="16"/>
  <c r="AM1655" i="16"/>
  <c r="AM1656" i="16"/>
  <c r="AM1657" i="16"/>
  <c r="AM1658" i="16"/>
  <c r="AM1659" i="16"/>
  <c r="AM1660" i="16"/>
  <c r="AM1661" i="16"/>
  <c r="AM1662" i="16"/>
  <c r="AM1663" i="16"/>
  <c r="AM1664" i="16"/>
  <c r="AM1665" i="16"/>
  <c r="AM1666" i="16"/>
  <c r="AM1667" i="16"/>
  <c r="AM1668" i="16"/>
  <c r="AM1669" i="16"/>
  <c r="AM1670" i="16"/>
  <c r="AN1348" i="16"/>
  <c r="AN1349" i="16"/>
  <c r="AN1350" i="16"/>
  <c r="AN1351" i="16"/>
  <c r="AN1352" i="16"/>
  <c r="AN1353" i="16"/>
  <c r="AN1354" i="16"/>
  <c r="AN1355" i="16"/>
  <c r="AN1356" i="16"/>
  <c r="AN1357" i="16"/>
  <c r="AN1358" i="16"/>
  <c r="AN1359" i="16"/>
  <c r="AN1360" i="16"/>
  <c r="AN1361" i="16"/>
  <c r="AN1362" i="16"/>
  <c r="AN1363" i="16"/>
  <c r="AN1364" i="16"/>
  <c r="AN1365" i="16"/>
  <c r="AN1366" i="16"/>
  <c r="AN1367" i="16"/>
  <c r="AN1368" i="16"/>
  <c r="AN1369" i="16"/>
  <c r="AN1370" i="16"/>
  <c r="AN1371" i="16"/>
  <c r="AN1372" i="16"/>
  <c r="AN1373" i="16"/>
  <c r="AN1374" i="16"/>
  <c r="AN1375" i="16"/>
  <c r="AN1376" i="16"/>
  <c r="AN1377" i="16"/>
  <c r="AN1378" i="16"/>
  <c r="AN1379" i="16"/>
  <c r="AN1380" i="16"/>
  <c r="AN1381" i="16"/>
  <c r="AN1382" i="16"/>
  <c r="AN1383" i="16"/>
  <c r="AN1384" i="16"/>
  <c r="AN1385" i="16"/>
  <c r="AN1386" i="16"/>
  <c r="AN1387" i="16"/>
  <c r="AN1388" i="16"/>
  <c r="AN1389" i="16"/>
  <c r="AN1390" i="16"/>
  <c r="AN1391" i="16"/>
  <c r="AN1392" i="16"/>
  <c r="AN1393" i="16"/>
  <c r="AN1394" i="16"/>
  <c r="AN1395" i="16"/>
  <c r="AN1396" i="16"/>
  <c r="AN1397" i="16"/>
  <c r="AN1398" i="16"/>
  <c r="AN1399" i="16"/>
  <c r="AN1400" i="16"/>
  <c r="AN1401" i="16"/>
  <c r="AN1402" i="16"/>
  <c r="AN1403" i="16"/>
  <c r="AN1404" i="16"/>
  <c r="AN1405" i="16"/>
  <c r="AN1406" i="16"/>
  <c r="AN1407" i="16"/>
  <c r="AN1408" i="16"/>
  <c r="AN1409" i="16"/>
  <c r="AN1410" i="16"/>
  <c r="AN1411" i="16"/>
  <c r="AN1412" i="16"/>
  <c r="AN1413" i="16"/>
  <c r="AN1414" i="16"/>
  <c r="AN1415" i="16"/>
  <c r="AN1416" i="16"/>
  <c r="AN1417" i="16"/>
  <c r="AN1418" i="16"/>
  <c r="AN1419" i="16"/>
  <c r="AN1420" i="16"/>
  <c r="AN1421" i="16"/>
  <c r="AN1422" i="16"/>
  <c r="AN1423" i="16"/>
  <c r="AN1424" i="16"/>
  <c r="AN1425" i="16"/>
  <c r="AN1426" i="16"/>
  <c r="AN1427" i="16"/>
  <c r="AN1428" i="16"/>
  <c r="AN1429" i="16"/>
  <c r="AN1430" i="16"/>
  <c r="AN1431" i="16"/>
  <c r="AN1432" i="16"/>
  <c r="AN1433" i="16"/>
  <c r="AN1434" i="16"/>
  <c r="AN1435" i="16"/>
  <c r="AN1436" i="16"/>
  <c r="AN1437" i="16"/>
  <c r="AN1438" i="16"/>
  <c r="AN1439" i="16"/>
  <c r="AN1440" i="16"/>
  <c r="AN1441" i="16"/>
  <c r="AN1442" i="16"/>
  <c r="AN1443" i="16"/>
  <c r="AN1444" i="16"/>
  <c r="AN1445" i="16"/>
  <c r="AN1446" i="16"/>
  <c r="AN1447" i="16"/>
  <c r="AN1448" i="16"/>
  <c r="AN1449" i="16"/>
  <c r="AN1450" i="16"/>
  <c r="AN1451" i="16"/>
  <c r="AN1452" i="16"/>
  <c r="AN1453" i="16"/>
  <c r="AN1454" i="16"/>
  <c r="AN1455" i="16"/>
  <c r="AN1456" i="16"/>
  <c r="AN1457" i="16"/>
  <c r="AN1458" i="16"/>
  <c r="AN1459" i="16"/>
  <c r="AN1460" i="16"/>
  <c r="AN1461" i="16"/>
  <c r="AN1462" i="16"/>
  <c r="AN1463" i="16"/>
  <c r="AN1464" i="16"/>
  <c r="AN1465" i="16"/>
  <c r="AN1466" i="16"/>
  <c r="AN1467" i="16"/>
  <c r="AN1468" i="16"/>
  <c r="AN1469" i="16"/>
  <c r="AN1470" i="16"/>
  <c r="AN1471" i="16"/>
  <c r="AN1472" i="16"/>
  <c r="AN1473" i="16"/>
  <c r="AN1474" i="16"/>
  <c r="AN1475" i="16"/>
  <c r="AN1476" i="16"/>
  <c r="AN1477" i="16"/>
  <c r="AN1478" i="16"/>
  <c r="AN1479" i="16"/>
  <c r="AN1480" i="16"/>
  <c r="AN1481" i="16"/>
  <c r="AN1482" i="16"/>
  <c r="AN1483" i="16"/>
  <c r="AN1484" i="16"/>
  <c r="AN1485" i="16"/>
  <c r="AN1486" i="16"/>
  <c r="AN1487" i="16"/>
  <c r="AN1488" i="16"/>
  <c r="AN1489" i="16"/>
  <c r="AN1490" i="16"/>
  <c r="AN1491" i="16"/>
  <c r="AN1492" i="16"/>
  <c r="AN1493" i="16"/>
  <c r="AN1494" i="16"/>
  <c r="AN1495" i="16"/>
  <c r="AN1496" i="16"/>
  <c r="AN1497" i="16"/>
  <c r="AN1498" i="16"/>
  <c r="AN1499" i="16"/>
  <c r="AN1500" i="16"/>
  <c r="AN1501" i="16"/>
  <c r="AN1502" i="16"/>
  <c r="AN1503" i="16"/>
  <c r="AN1504" i="16"/>
  <c r="AN1505" i="16"/>
  <c r="AN1506" i="16"/>
  <c r="AN1507" i="16"/>
  <c r="AN1508" i="16"/>
  <c r="AN1509" i="16"/>
  <c r="AN1510" i="16"/>
  <c r="AN1511" i="16"/>
  <c r="AN1512" i="16"/>
  <c r="AN1513" i="16"/>
  <c r="AN1514" i="16"/>
  <c r="AN1515" i="16"/>
  <c r="AN1516" i="16"/>
  <c r="AN1517" i="16"/>
  <c r="AN1518" i="16"/>
  <c r="AN1519" i="16"/>
  <c r="AN1520" i="16"/>
  <c r="AN1521" i="16"/>
  <c r="AN1522" i="16"/>
  <c r="AN1523" i="16"/>
  <c r="AN1524" i="16"/>
  <c r="AN1525" i="16"/>
  <c r="AN1526" i="16"/>
  <c r="AN1527" i="16"/>
  <c r="AN1528" i="16"/>
  <c r="AN1529" i="16"/>
  <c r="AN1530" i="16"/>
  <c r="AN1531" i="16"/>
  <c r="AN1532" i="16"/>
  <c r="AN1533" i="16"/>
  <c r="AN1534" i="16"/>
  <c r="AN1535" i="16"/>
  <c r="AN1536" i="16"/>
  <c r="AN1537" i="16"/>
  <c r="AN1538" i="16"/>
  <c r="AN1539" i="16"/>
  <c r="AN1540" i="16"/>
  <c r="AN1541" i="16"/>
  <c r="AN1542" i="16"/>
  <c r="AN1543" i="16"/>
  <c r="AN1544" i="16"/>
  <c r="AN1545" i="16"/>
  <c r="AN1546" i="16"/>
  <c r="AN1547" i="16"/>
  <c r="AN1548" i="16"/>
  <c r="AN1549" i="16"/>
  <c r="AN1550" i="16"/>
  <c r="AN1551" i="16"/>
  <c r="AN1552" i="16"/>
  <c r="AN1553" i="16"/>
  <c r="AN1554" i="16"/>
  <c r="AN1555" i="16"/>
  <c r="AN1556" i="16"/>
  <c r="AN1557" i="16"/>
  <c r="AN1558" i="16"/>
  <c r="AN1559" i="16"/>
  <c r="AN1560" i="16"/>
  <c r="AN1561" i="16"/>
  <c r="AN1562" i="16"/>
  <c r="AN1563" i="16"/>
  <c r="AN1564" i="16"/>
  <c r="AN1565" i="16"/>
  <c r="AN1566" i="16"/>
  <c r="AN1567" i="16"/>
  <c r="AN1568" i="16"/>
  <c r="AN1569" i="16"/>
  <c r="AN1570" i="16"/>
  <c r="AN1571" i="16"/>
  <c r="AN1572" i="16"/>
  <c r="AN1573" i="16"/>
  <c r="AN1574" i="16"/>
  <c r="AN1575" i="16"/>
  <c r="AN1576" i="16"/>
  <c r="AN1577" i="16"/>
  <c r="AN1578" i="16"/>
  <c r="AN1579" i="16"/>
  <c r="AN1580" i="16"/>
  <c r="AN1581" i="16"/>
  <c r="AN1582" i="16"/>
  <c r="AN1583" i="16"/>
  <c r="AN1584" i="16"/>
  <c r="AN1585" i="16"/>
  <c r="AN1586" i="16"/>
  <c r="AN1587" i="16"/>
  <c r="AN1588" i="16"/>
  <c r="AN1589" i="16"/>
  <c r="AN1590" i="16"/>
  <c r="AN1591" i="16"/>
  <c r="AN1592" i="16"/>
  <c r="AN1593" i="16"/>
  <c r="AN1594" i="16"/>
  <c r="AN1595" i="16"/>
  <c r="AN1596" i="16"/>
  <c r="AN1597" i="16"/>
  <c r="AN1598" i="16"/>
  <c r="AN1599" i="16"/>
  <c r="AN1600" i="16"/>
  <c r="AN1601" i="16"/>
  <c r="AN1602" i="16"/>
  <c r="AN1603" i="16"/>
  <c r="AN1604" i="16"/>
  <c r="AN1605" i="16"/>
  <c r="AN1606" i="16"/>
  <c r="AN1607" i="16"/>
  <c r="AN1608" i="16"/>
  <c r="AN1609" i="16"/>
  <c r="AN1610" i="16"/>
  <c r="AN1611" i="16"/>
  <c r="AN1612" i="16"/>
  <c r="AN1613" i="16"/>
  <c r="AN1614" i="16"/>
  <c r="AN1615" i="16"/>
  <c r="AN1616" i="16"/>
  <c r="AN1617" i="16"/>
  <c r="AN1618" i="16"/>
  <c r="AN1619" i="16"/>
  <c r="AN1620" i="16"/>
  <c r="AN1621" i="16"/>
  <c r="AN1622" i="16"/>
  <c r="AN1623" i="16"/>
  <c r="AN1624" i="16"/>
  <c r="AN1625" i="16"/>
  <c r="AN1626" i="16"/>
  <c r="AN1627" i="16"/>
  <c r="AN1628" i="16"/>
  <c r="AN1629" i="16"/>
  <c r="AN1630" i="16"/>
  <c r="AN1631" i="16"/>
  <c r="AN1632" i="16"/>
  <c r="AN1633" i="16"/>
  <c r="AN1634" i="16"/>
  <c r="AN1635" i="16"/>
  <c r="AN1636" i="16"/>
  <c r="AN1637" i="16"/>
  <c r="AN1638" i="16"/>
  <c r="AN1639" i="16"/>
  <c r="AN1640" i="16"/>
  <c r="AN1641" i="16"/>
  <c r="AN1642" i="16"/>
  <c r="AN1643" i="16"/>
  <c r="AN1644" i="16"/>
  <c r="AN1645" i="16"/>
  <c r="AN1646" i="16"/>
  <c r="AN1647" i="16"/>
  <c r="AN1648" i="16"/>
  <c r="AN1649" i="16"/>
  <c r="AN1650" i="16"/>
  <c r="AN1651" i="16"/>
  <c r="AN1652" i="16"/>
  <c r="AN1653" i="16"/>
  <c r="AN1654" i="16"/>
  <c r="AN1655" i="16"/>
  <c r="AN1656" i="16"/>
  <c r="AN1657" i="16"/>
  <c r="AN1658" i="16"/>
  <c r="AN1659" i="16"/>
  <c r="AN1660" i="16"/>
  <c r="AN1661" i="16"/>
  <c r="AN1662" i="16"/>
  <c r="AN1663" i="16"/>
  <c r="AN1664" i="16"/>
  <c r="AN1665" i="16"/>
  <c r="AN1666" i="16"/>
  <c r="AN1667" i="16"/>
  <c r="AN1668" i="16"/>
  <c r="AN1669" i="16"/>
  <c r="AN1670" i="16"/>
  <c r="AJ5" i="16"/>
  <c r="AJ6" i="16"/>
  <c r="AL7" i="16"/>
  <c r="AL8" i="16"/>
  <c r="AL9" i="16"/>
  <c r="AL10" i="16"/>
  <c r="AL11" i="16"/>
  <c r="AL12" i="16"/>
  <c r="AL13" i="16"/>
  <c r="AL14" i="16"/>
  <c r="AL15" i="16"/>
  <c r="AL16" i="16"/>
  <c r="AL17" i="16"/>
  <c r="AL18" i="16"/>
  <c r="AL19" i="16"/>
  <c r="AL20" i="16"/>
  <c r="AL21" i="16"/>
  <c r="AL22" i="16"/>
  <c r="AL23" i="16"/>
  <c r="AL24" i="16"/>
  <c r="AL25" i="16"/>
  <c r="AL26" i="16"/>
  <c r="AL27" i="16"/>
  <c r="AL28" i="16"/>
  <c r="AL29" i="16"/>
  <c r="AL30" i="16"/>
  <c r="AL31" i="16"/>
  <c r="AL32" i="16"/>
  <c r="AL33" i="16"/>
  <c r="AL34" i="16"/>
  <c r="AL35" i="16"/>
  <c r="AL36" i="16"/>
  <c r="AL37" i="16"/>
  <c r="AL38" i="16"/>
  <c r="AL39" i="16"/>
  <c r="AL40" i="16"/>
  <c r="AL41" i="16"/>
  <c r="AL42" i="16"/>
  <c r="AL43" i="16"/>
  <c r="AL44" i="16"/>
  <c r="AL45" i="16"/>
  <c r="AL46" i="16"/>
  <c r="AL47" i="16"/>
  <c r="AL48" i="16"/>
  <c r="AL49" i="16"/>
  <c r="AL50" i="16"/>
  <c r="AL51" i="16"/>
  <c r="AL52" i="16"/>
  <c r="AL53" i="16"/>
  <c r="AL54" i="16"/>
  <c r="AL55" i="16"/>
  <c r="AL56" i="16"/>
  <c r="AL57" i="16"/>
  <c r="AL58" i="16"/>
  <c r="AL59" i="16"/>
  <c r="AL60" i="16"/>
  <c r="AL61" i="16"/>
  <c r="AL62" i="16"/>
  <c r="AL63" i="16"/>
  <c r="AL64" i="16"/>
  <c r="AL65" i="16"/>
  <c r="AL66" i="16"/>
  <c r="AL67" i="16"/>
  <c r="AL68" i="16"/>
  <c r="AL69" i="16"/>
  <c r="AL70" i="16"/>
  <c r="AL71" i="16"/>
  <c r="AL72" i="16"/>
  <c r="AL73" i="16"/>
  <c r="AL74" i="16"/>
  <c r="AL75" i="16"/>
  <c r="AL76" i="16"/>
  <c r="AL77" i="16"/>
  <c r="AL78" i="16"/>
  <c r="AL79" i="16"/>
  <c r="AL80" i="16"/>
  <c r="AL81" i="16"/>
  <c r="AL82" i="16"/>
  <c r="AL83" i="16"/>
  <c r="AL84" i="16"/>
  <c r="AL85" i="16"/>
  <c r="AL86" i="16"/>
  <c r="AL87" i="16"/>
  <c r="AL88" i="16"/>
  <c r="AL89" i="16"/>
  <c r="AL90" i="16"/>
  <c r="AL91" i="16"/>
  <c r="AL92" i="16"/>
  <c r="AL93" i="16"/>
  <c r="AL94" i="16"/>
  <c r="AL95" i="16"/>
  <c r="AL96" i="16"/>
  <c r="AL97" i="16"/>
  <c r="AL98" i="16"/>
  <c r="AL99" i="16"/>
  <c r="AL100" i="16"/>
  <c r="AL101" i="16"/>
  <c r="AL102" i="16"/>
  <c r="AL103" i="16"/>
  <c r="AL104" i="16"/>
  <c r="AL105" i="16"/>
  <c r="AL106" i="16"/>
  <c r="AL107" i="16"/>
  <c r="AL108" i="16"/>
  <c r="AL109" i="16"/>
  <c r="AL110" i="16"/>
  <c r="AL111" i="16"/>
  <c r="AL112" i="16"/>
  <c r="AL113" i="16"/>
  <c r="AL114" i="16"/>
  <c r="AL115" i="16"/>
  <c r="AL116" i="16"/>
  <c r="AL117" i="16"/>
  <c r="AL118" i="16"/>
  <c r="AL119" i="16"/>
  <c r="AL120" i="16"/>
  <c r="AL121" i="16"/>
  <c r="AL122" i="16"/>
  <c r="AL123" i="16"/>
  <c r="AL124" i="16"/>
  <c r="AL125" i="16"/>
  <c r="AL126" i="16"/>
  <c r="AL127" i="16"/>
  <c r="AL128" i="16"/>
  <c r="AL129" i="16"/>
  <c r="AL130" i="16"/>
  <c r="AL131" i="16"/>
  <c r="AL132" i="16"/>
  <c r="AL133" i="16"/>
  <c r="AL134" i="16"/>
  <c r="AL135" i="16"/>
  <c r="AL136" i="16"/>
  <c r="AL137" i="16"/>
  <c r="AL138" i="16"/>
  <c r="AL139" i="16"/>
  <c r="AL140" i="16"/>
  <c r="AL141" i="16"/>
  <c r="AL142" i="16"/>
  <c r="AL143" i="16"/>
  <c r="AL144" i="16"/>
  <c r="AL145" i="16"/>
  <c r="AL146" i="16"/>
  <c r="AL147" i="16"/>
  <c r="AL148" i="16"/>
  <c r="AL149" i="16"/>
  <c r="AL150" i="16"/>
  <c r="AL151" i="16"/>
  <c r="AL152" i="16"/>
  <c r="AL153" i="16"/>
  <c r="AL154" i="16"/>
  <c r="AL155" i="16"/>
  <c r="AL156" i="16"/>
  <c r="AL157" i="16"/>
  <c r="AL158" i="16"/>
  <c r="AL159" i="16"/>
  <c r="AL160" i="16"/>
  <c r="AL161" i="16"/>
  <c r="AL162" i="16"/>
  <c r="AL163" i="16"/>
  <c r="AL164" i="16"/>
  <c r="AL165" i="16"/>
  <c r="AL166" i="16"/>
  <c r="AL167" i="16"/>
  <c r="AL168" i="16"/>
  <c r="AL169" i="16"/>
  <c r="AL170" i="16"/>
  <c r="AL171" i="16"/>
  <c r="AL172" i="16"/>
  <c r="AL173" i="16"/>
  <c r="AL174" i="16"/>
  <c r="AL175" i="16"/>
  <c r="AL176" i="16"/>
  <c r="AL177" i="16"/>
  <c r="AL178" i="16"/>
  <c r="AL179" i="16"/>
  <c r="AL180" i="16"/>
  <c r="AL181" i="16"/>
  <c r="AL182" i="16"/>
  <c r="AL183" i="16"/>
  <c r="AL184" i="16"/>
  <c r="AL185" i="16"/>
  <c r="AL186" i="16"/>
  <c r="AL187" i="16"/>
  <c r="AL188" i="16"/>
  <c r="AL189" i="16"/>
  <c r="AL190" i="16"/>
  <c r="AL191" i="16"/>
  <c r="AL192" i="16"/>
  <c r="AL193" i="16"/>
  <c r="AL194" i="16"/>
  <c r="AL195" i="16"/>
  <c r="AL196" i="16"/>
  <c r="AL197" i="16"/>
  <c r="AL198" i="16"/>
  <c r="AL199" i="16"/>
  <c r="AL200" i="16"/>
  <c r="AL201" i="16"/>
  <c r="AL202" i="16"/>
  <c r="AL203" i="16"/>
  <c r="AL204" i="16"/>
  <c r="AL205" i="16"/>
  <c r="AL206" i="16"/>
  <c r="AL207" i="16"/>
  <c r="AL208" i="16"/>
  <c r="AL209" i="16"/>
  <c r="AL210" i="16"/>
  <c r="AL211" i="16"/>
  <c r="AL212" i="16"/>
  <c r="AL213" i="16"/>
  <c r="AL214" i="16"/>
  <c r="AL215" i="16"/>
  <c r="AL216" i="16"/>
  <c r="AL217" i="16"/>
  <c r="AL218" i="16"/>
  <c r="AL219" i="16"/>
  <c r="AL220" i="16"/>
  <c r="AL221" i="16"/>
  <c r="AL222" i="16"/>
  <c r="AL223" i="16"/>
  <c r="AL224" i="16"/>
  <c r="AL225" i="16"/>
  <c r="AL226" i="16"/>
  <c r="AL227" i="16"/>
  <c r="AL228" i="16"/>
  <c r="AL229" i="16"/>
  <c r="AL230" i="16"/>
  <c r="AL231" i="16"/>
  <c r="AL232" i="16"/>
  <c r="AL233" i="16"/>
  <c r="AL234" i="16"/>
  <c r="AL235" i="16"/>
  <c r="AL236" i="16"/>
  <c r="AL237" i="16"/>
  <c r="AL238" i="16"/>
  <c r="AL239" i="16"/>
  <c r="AL240" i="16"/>
  <c r="AL241" i="16"/>
  <c r="AL242" i="16"/>
  <c r="AL243" i="16"/>
  <c r="AL244" i="16"/>
  <c r="AL245" i="16"/>
  <c r="AL246" i="16"/>
  <c r="AL247" i="16"/>
  <c r="AL248" i="16"/>
  <c r="AL249" i="16"/>
  <c r="AL250" i="16"/>
  <c r="AL251" i="16"/>
  <c r="AL252" i="16"/>
  <c r="AL253" i="16"/>
  <c r="AL254" i="16"/>
  <c r="AL255" i="16"/>
  <c r="AL256" i="16"/>
  <c r="AL257" i="16"/>
  <c r="AL258" i="16"/>
  <c r="AL259" i="16"/>
  <c r="AL260" i="16"/>
  <c r="AL261" i="16"/>
  <c r="AL262" i="16"/>
  <c r="AL263" i="16"/>
  <c r="AL264" i="16"/>
  <c r="AL265" i="16"/>
  <c r="AL266" i="16"/>
  <c r="AL267" i="16"/>
  <c r="AL268" i="16"/>
  <c r="AL269" i="16"/>
  <c r="AL270" i="16"/>
  <c r="AL271" i="16"/>
  <c r="AL272" i="16"/>
  <c r="AL273" i="16"/>
  <c r="AL274" i="16"/>
  <c r="AL275" i="16"/>
  <c r="AL276" i="16"/>
  <c r="AL277" i="16"/>
  <c r="AL278" i="16"/>
  <c r="AL279" i="16"/>
  <c r="AL280" i="16"/>
  <c r="AL281" i="16"/>
  <c r="AL282" i="16"/>
  <c r="AL283" i="16"/>
  <c r="AL284" i="16"/>
  <c r="AL285" i="16"/>
  <c r="AL286" i="16"/>
  <c r="AL287" i="16"/>
  <c r="AL288" i="16"/>
  <c r="AL289" i="16"/>
  <c r="AL290" i="16"/>
  <c r="AL291" i="16"/>
  <c r="AL292" i="16"/>
  <c r="AL293" i="16"/>
  <c r="AL294" i="16"/>
  <c r="AL295" i="16"/>
  <c r="AL296" i="16"/>
  <c r="AL297" i="16"/>
  <c r="AL298" i="16"/>
  <c r="AL299" i="16"/>
  <c r="AL300" i="16"/>
  <c r="AL301" i="16"/>
  <c r="AL302" i="16"/>
  <c r="AL303" i="16"/>
  <c r="AL304" i="16"/>
  <c r="AL305" i="16"/>
  <c r="AL306" i="16"/>
  <c r="AL307" i="16"/>
  <c r="AL308" i="16"/>
  <c r="AL309" i="16"/>
  <c r="AL310" i="16"/>
  <c r="AL311" i="16"/>
  <c r="AL312" i="16"/>
  <c r="AL313" i="16"/>
  <c r="AL314" i="16"/>
  <c r="AL315" i="16"/>
  <c r="AL316" i="16"/>
  <c r="AL317" i="16"/>
  <c r="AL318" i="16"/>
  <c r="AL319" i="16"/>
  <c r="AL320" i="16"/>
  <c r="AL321" i="16"/>
  <c r="AL322" i="16"/>
  <c r="AL323" i="16"/>
  <c r="AL324" i="16"/>
  <c r="AL325" i="16"/>
  <c r="AL326" i="16"/>
  <c r="AL327" i="16"/>
  <c r="AL328" i="16"/>
  <c r="AL329" i="16"/>
  <c r="AL330" i="16"/>
  <c r="AL331" i="16"/>
  <c r="AL332" i="16"/>
  <c r="AL333" i="16"/>
  <c r="AL334" i="16"/>
  <c r="AL335" i="16"/>
  <c r="AL336" i="16"/>
  <c r="AL337" i="16"/>
  <c r="AL338" i="16"/>
  <c r="AL339" i="16"/>
  <c r="AL340" i="16"/>
  <c r="AL341" i="16"/>
  <c r="AL342" i="16"/>
  <c r="AL343" i="16"/>
  <c r="AL344" i="16"/>
  <c r="AL345" i="16"/>
  <c r="AL346" i="16"/>
  <c r="AL347" i="16"/>
  <c r="AL348" i="16"/>
  <c r="AL349" i="16"/>
  <c r="AL350" i="16"/>
  <c r="AL351" i="16"/>
  <c r="AL352" i="16"/>
  <c r="AL353" i="16"/>
  <c r="AL354" i="16"/>
  <c r="AL355" i="16"/>
  <c r="AL356" i="16"/>
  <c r="AL357" i="16"/>
  <c r="AL358" i="16"/>
  <c r="AL359" i="16"/>
  <c r="AL360" i="16"/>
  <c r="AL361" i="16"/>
  <c r="AL362" i="16"/>
  <c r="AL363" i="16"/>
  <c r="AL364" i="16"/>
  <c r="AL365" i="16"/>
  <c r="AL366" i="16"/>
  <c r="AL367" i="16"/>
  <c r="AL368" i="16"/>
  <c r="AL369" i="16"/>
  <c r="AL370" i="16"/>
  <c r="AL371" i="16"/>
  <c r="AL372" i="16"/>
  <c r="AL373" i="16"/>
  <c r="AL374" i="16"/>
  <c r="AL375" i="16"/>
  <c r="AL376" i="16"/>
  <c r="AL377" i="16"/>
  <c r="AL378" i="16"/>
  <c r="AL379" i="16"/>
  <c r="AL380" i="16"/>
  <c r="AL381" i="16"/>
  <c r="AL382" i="16"/>
  <c r="AL383" i="16"/>
  <c r="AL384" i="16"/>
  <c r="AL385" i="16"/>
  <c r="AL386" i="16"/>
  <c r="AL387" i="16"/>
  <c r="AL388" i="16"/>
  <c r="AL389" i="16"/>
  <c r="AL390" i="16"/>
  <c r="AL391" i="16"/>
  <c r="AL392" i="16"/>
  <c r="AL393" i="16"/>
  <c r="AL394" i="16"/>
  <c r="AL395" i="16"/>
  <c r="AL396" i="16"/>
  <c r="AL397" i="16"/>
  <c r="AL398" i="16"/>
  <c r="AL399" i="16"/>
  <c r="AL400" i="16"/>
  <c r="AL401" i="16"/>
  <c r="AL402" i="16"/>
  <c r="AL403" i="16"/>
  <c r="AL404" i="16"/>
  <c r="AL405" i="16"/>
  <c r="AL406" i="16"/>
  <c r="AL407" i="16"/>
  <c r="AL408" i="16"/>
  <c r="AL409" i="16"/>
  <c r="AL410" i="16"/>
  <c r="AL411" i="16"/>
  <c r="AL412" i="16"/>
  <c r="AL413" i="16"/>
  <c r="AL414" i="16"/>
  <c r="AL415" i="16"/>
  <c r="AL416" i="16"/>
  <c r="AL417" i="16"/>
  <c r="AL418" i="16"/>
  <c r="AL419" i="16"/>
  <c r="AL420" i="16"/>
  <c r="AL421" i="16"/>
  <c r="AL422" i="16"/>
  <c r="AL423" i="16"/>
  <c r="AL424" i="16"/>
  <c r="AL425" i="16"/>
  <c r="AL426" i="16"/>
  <c r="AL427" i="16"/>
  <c r="AL428" i="16"/>
  <c r="AL429" i="16"/>
  <c r="AL430" i="16"/>
  <c r="AL431" i="16"/>
  <c r="AL432" i="16"/>
  <c r="AL433" i="16"/>
  <c r="AL434" i="16"/>
  <c r="AL435" i="16"/>
  <c r="AL436" i="16"/>
  <c r="AL437" i="16"/>
  <c r="AL438" i="16"/>
  <c r="AL439" i="16"/>
  <c r="AL440" i="16"/>
  <c r="AL441" i="16"/>
  <c r="AL442" i="16"/>
  <c r="AL443" i="16"/>
  <c r="AL444" i="16"/>
  <c r="AL445" i="16"/>
  <c r="AL446" i="16"/>
  <c r="AL447" i="16"/>
  <c r="AL448" i="16"/>
  <c r="AL449" i="16"/>
  <c r="AL450" i="16"/>
  <c r="AL451" i="16"/>
  <c r="AL452" i="16"/>
  <c r="AL453" i="16"/>
  <c r="AL454" i="16"/>
  <c r="AL455" i="16"/>
  <c r="AL456" i="16"/>
  <c r="AL457" i="16"/>
  <c r="AL458" i="16"/>
  <c r="AL459" i="16"/>
  <c r="AL460" i="16"/>
  <c r="AL461" i="16"/>
  <c r="AL462" i="16"/>
  <c r="AL463" i="16"/>
  <c r="AL464" i="16"/>
  <c r="AL465" i="16"/>
  <c r="AL466" i="16"/>
  <c r="AL467" i="16"/>
  <c r="AL468" i="16"/>
  <c r="AL469" i="16"/>
  <c r="AL470" i="16"/>
  <c r="AL471" i="16"/>
  <c r="AL472" i="16"/>
  <c r="AL473" i="16"/>
  <c r="AL474" i="16"/>
  <c r="AL475" i="16"/>
  <c r="AL476" i="16"/>
  <c r="AL477" i="16"/>
  <c r="AL478" i="16"/>
  <c r="AL479" i="16"/>
  <c r="AL480" i="16"/>
  <c r="AL481" i="16"/>
  <c r="AL482" i="16"/>
  <c r="AL483" i="16"/>
  <c r="AL484" i="16"/>
  <c r="AL485" i="16"/>
  <c r="AL486" i="16"/>
  <c r="AL487" i="16"/>
  <c r="AL488" i="16"/>
  <c r="AL489" i="16"/>
  <c r="AL490" i="16"/>
  <c r="AL491" i="16"/>
  <c r="AL492" i="16"/>
  <c r="AL493" i="16"/>
  <c r="AL494" i="16"/>
  <c r="AL495" i="16"/>
  <c r="AL496" i="16"/>
  <c r="AL497" i="16"/>
  <c r="AL498" i="16"/>
  <c r="AL499" i="16"/>
  <c r="AL500" i="16"/>
  <c r="AL501" i="16"/>
  <c r="AL502" i="16"/>
  <c r="AL503" i="16"/>
  <c r="AL504" i="16"/>
  <c r="AL505" i="16"/>
  <c r="AL506" i="16"/>
  <c r="AL507" i="16"/>
  <c r="AL508" i="16"/>
  <c r="AL509" i="16"/>
  <c r="AL510" i="16"/>
  <c r="AL511" i="16"/>
  <c r="AL512" i="16"/>
  <c r="AL513" i="16"/>
  <c r="AL514" i="16"/>
  <c r="AL515" i="16"/>
  <c r="AL516" i="16"/>
  <c r="AL517" i="16"/>
  <c r="AL518" i="16"/>
  <c r="AL519" i="16"/>
  <c r="AL520" i="16"/>
  <c r="AL521" i="16"/>
  <c r="AL522" i="16"/>
  <c r="AL523" i="16"/>
  <c r="AL524" i="16"/>
  <c r="AL525" i="16"/>
  <c r="AL526" i="16"/>
  <c r="AL527" i="16"/>
  <c r="AL528" i="16"/>
  <c r="AL529" i="16"/>
  <c r="AL530" i="16"/>
  <c r="AL531" i="16"/>
  <c r="AL532" i="16"/>
  <c r="AL533" i="16"/>
  <c r="AL534" i="16"/>
  <c r="AL535" i="16"/>
  <c r="AL536" i="16"/>
  <c r="AL537" i="16"/>
  <c r="AL538" i="16"/>
  <c r="AL539" i="16"/>
  <c r="AL540" i="16"/>
  <c r="AL541" i="16"/>
  <c r="AL542" i="16"/>
  <c r="AL543" i="16"/>
  <c r="AL544" i="16"/>
  <c r="AL545" i="16"/>
  <c r="AL546" i="16"/>
  <c r="AL547" i="16"/>
  <c r="AL548" i="16"/>
  <c r="AL549" i="16"/>
  <c r="AL550" i="16"/>
  <c r="AL551" i="16"/>
  <c r="AL552" i="16"/>
  <c r="AL553" i="16"/>
  <c r="AL554" i="16"/>
  <c r="AL555" i="16"/>
  <c r="AL556" i="16"/>
  <c r="AL557" i="16"/>
  <c r="AL558" i="16"/>
  <c r="AL559" i="16"/>
  <c r="AL560" i="16"/>
  <c r="AL561" i="16"/>
  <c r="AL562" i="16"/>
  <c r="AL563" i="16"/>
  <c r="AL564" i="16"/>
  <c r="AL565" i="16"/>
  <c r="AL566" i="16"/>
  <c r="AL567" i="16"/>
  <c r="AL568" i="16"/>
  <c r="AL569" i="16"/>
  <c r="AL570" i="16"/>
  <c r="AL571" i="16"/>
  <c r="AL572" i="16"/>
  <c r="AL573" i="16"/>
  <c r="AL574" i="16"/>
  <c r="AL575" i="16"/>
  <c r="AL576" i="16"/>
  <c r="AL577" i="16"/>
  <c r="AL578" i="16"/>
  <c r="AL579" i="16"/>
  <c r="AL580" i="16"/>
  <c r="AL581" i="16"/>
  <c r="AL582" i="16"/>
  <c r="AL583" i="16"/>
  <c r="AL584" i="16"/>
  <c r="AL585" i="16"/>
  <c r="AL586" i="16"/>
  <c r="AL587" i="16"/>
  <c r="AL588" i="16"/>
  <c r="AL589" i="16"/>
  <c r="AL590" i="16"/>
  <c r="AL591" i="16"/>
  <c r="AL592" i="16"/>
  <c r="AL593" i="16"/>
  <c r="AL594" i="16"/>
  <c r="AL595" i="16"/>
  <c r="AL596" i="16"/>
  <c r="AL597" i="16"/>
  <c r="AL598" i="16"/>
  <c r="AL599" i="16"/>
  <c r="AL600" i="16"/>
  <c r="AL601" i="16"/>
  <c r="AL602" i="16"/>
  <c r="AL603" i="16"/>
  <c r="AL604" i="16"/>
  <c r="AL605" i="16"/>
  <c r="AL606" i="16"/>
  <c r="AL607" i="16"/>
  <c r="AL608" i="16"/>
  <c r="AL609" i="16"/>
  <c r="AL610" i="16"/>
  <c r="AL611" i="16"/>
  <c r="AL612" i="16"/>
  <c r="AL613" i="16"/>
  <c r="AL614" i="16"/>
  <c r="AL615" i="16"/>
  <c r="AL616" i="16"/>
  <c r="AL617" i="16"/>
  <c r="AL618" i="16"/>
  <c r="AL619" i="16"/>
  <c r="AL620" i="16"/>
  <c r="AL621" i="16"/>
  <c r="AL622" i="16"/>
  <c r="AL623" i="16"/>
  <c r="AL624" i="16"/>
  <c r="AL625" i="16"/>
  <c r="AL626" i="16"/>
  <c r="AL627" i="16"/>
  <c r="AL628" i="16"/>
  <c r="AL629" i="16"/>
  <c r="AL630" i="16"/>
  <c r="AL631" i="16"/>
  <c r="AL632" i="16"/>
  <c r="AL633" i="16"/>
  <c r="AL634" i="16"/>
  <c r="AL635" i="16"/>
  <c r="AL636" i="16"/>
  <c r="AL637" i="16"/>
  <c r="AL638" i="16"/>
  <c r="AL639" i="16"/>
  <c r="AL640" i="16"/>
  <c r="AL641" i="16"/>
  <c r="AL642" i="16"/>
  <c r="AL643" i="16"/>
  <c r="AL644" i="16"/>
  <c r="AL645" i="16"/>
  <c r="AL646" i="16"/>
  <c r="AL647" i="16"/>
  <c r="AL648" i="16"/>
  <c r="AL649" i="16"/>
  <c r="AL650" i="16"/>
  <c r="AL651" i="16"/>
  <c r="AL652" i="16"/>
  <c r="AL653" i="16"/>
  <c r="AL654" i="16"/>
  <c r="AL655" i="16"/>
  <c r="AL656" i="16"/>
  <c r="AL657" i="16"/>
  <c r="AL658" i="16"/>
  <c r="AL659" i="16"/>
  <c r="AL660" i="16"/>
  <c r="AL661" i="16"/>
  <c r="AL662" i="16"/>
  <c r="AL663" i="16"/>
  <c r="AL664" i="16"/>
  <c r="AL665" i="16"/>
  <c r="AL666" i="16"/>
  <c r="AL667" i="16"/>
  <c r="AL668" i="16"/>
  <c r="AL669" i="16"/>
  <c r="AL670" i="16"/>
  <c r="AL671" i="16"/>
  <c r="AL672" i="16"/>
  <c r="AL673" i="16"/>
  <c r="AL674" i="16"/>
  <c r="AL675" i="16"/>
  <c r="AL676" i="16"/>
  <c r="AL677" i="16"/>
  <c r="AL678" i="16"/>
  <c r="AL679" i="16"/>
  <c r="AL680" i="16"/>
  <c r="AL681" i="16"/>
  <c r="AL682" i="16"/>
  <c r="AL683" i="16"/>
  <c r="AL684" i="16"/>
  <c r="AL685" i="16"/>
  <c r="AL686" i="16"/>
  <c r="AL687" i="16"/>
  <c r="AL688" i="16"/>
  <c r="AL689" i="16"/>
  <c r="AL690" i="16"/>
  <c r="AL691" i="16"/>
  <c r="AL692" i="16"/>
  <c r="AL693" i="16"/>
  <c r="AL694" i="16"/>
  <c r="AL695" i="16"/>
  <c r="AL696" i="16"/>
  <c r="AL697" i="16"/>
  <c r="AL698" i="16"/>
  <c r="AL699" i="16"/>
  <c r="AL700" i="16"/>
  <c r="AL701" i="16"/>
  <c r="AL702" i="16"/>
  <c r="AL703" i="16"/>
  <c r="AL704" i="16"/>
  <c r="AL705" i="16"/>
  <c r="AL706" i="16"/>
  <c r="AL707" i="16"/>
  <c r="AL708" i="16"/>
  <c r="AL709" i="16"/>
  <c r="AL710" i="16"/>
  <c r="AL711" i="16"/>
  <c r="AL712" i="16"/>
  <c r="AL713" i="16"/>
  <c r="AL714" i="16"/>
  <c r="AL715" i="16"/>
  <c r="AL716" i="16"/>
  <c r="AL717" i="16"/>
  <c r="AL718" i="16"/>
  <c r="AL719" i="16"/>
  <c r="AL720" i="16"/>
  <c r="AL721" i="16"/>
  <c r="AL722" i="16"/>
  <c r="AL723" i="16"/>
  <c r="AL724" i="16"/>
  <c r="AL725" i="16"/>
  <c r="AL726" i="16"/>
  <c r="AL727" i="16"/>
  <c r="AL728" i="16"/>
  <c r="AL729" i="16"/>
  <c r="AL730" i="16"/>
  <c r="AL731" i="16"/>
  <c r="AL732" i="16"/>
  <c r="AL733" i="16"/>
  <c r="AL734" i="16"/>
  <c r="AL735" i="16"/>
  <c r="AL736" i="16"/>
  <c r="AL737" i="16"/>
  <c r="AL738" i="16"/>
  <c r="AL739" i="16"/>
  <c r="AL740" i="16"/>
  <c r="AL741" i="16"/>
  <c r="AL742" i="16"/>
  <c r="AL743" i="16"/>
  <c r="AL744" i="16"/>
  <c r="AL745" i="16"/>
  <c r="AL746" i="16"/>
  <c r="AL747" i="16"/>
  <c r="AL748" i="16"/>
  <c r="AL749" i="16"/>
  <c r="AL750" i="16"/>
  <c r="AL751" i="16"/>
  <c r="AL752" i="16"/>
  <c r="AL753" i="16"/>
  <c r="AL754" i="16"/>
  <c r="AL755" i="16"/>
  <c r="AL756" i="16"/>
  <c r="AL757" i="16"/>
  <c r="AL758" i="16"/>
  <c r="AL759" i="16"/>
  <c r="AL760" i="16"/>
  <c r="AL761" i="16"/>
  <c r="AL762" i="16"/>
  <c r="AL763" i="16"/>
  <c r="AL764" i="16"/>
  <c r="AL765" i="16"/>
  <c r="AL766" i="16"/>
  <c r="AL767" i="16"/>
  <c r="AL768" i="16"/>
  <c r="AL769" i="16"/>
  <c r="AL770" i="16"/>
  <c r="AL771" i="16"/>
  <c r="AL772" i="16"/>
  <c r="AL773" i="16"/>
  <c r="AL774" i="16"/>
  <c r="AL775" i="16"/>
  <c r="AL776" i="16"/>
  <c r="AL777" i="16"/>
  <c r="AL778" i="16"/>
  <c r="AL779" i="16"/>
  <c r="AL780" i="16"/>
  <c r="AL781" i="16"/>
  <c r="AL782" i="16"/>
  <c r="AL783" i="16"/>
  <c r="AL784" i="16"/>
  <c r="AL785" i="16"/>
  <c r="AL786" i="16"/>
  <c r="AL787" i="16"/>
  <c r="AL788" i="16"/>
  <c r="AL789" i="16"/>
  <c r="AL790" i="16"/>
  <c r="AL791" i="16"/>
  <c r="AL792" i="16"/>
  <c r="AL793" i="16"/>
  <c r="AL794" i="16"/>
  <c r="AL795" i="16"/>
  <c r="AL796" i="16"/>
  <c r="AL797" i="16"/>
  <c r="AL798" i="16"/>
  <c r="AL799" i="16"/>
  <c r="AL800" i="16"/>
  <c r="AL801" i="16"/>
  <c r="AL802" i="16"/>
  <c r="AL803" i="16"/>
  <c r="AL804" i="16"/>
  <c r="AL805" i="16"/>
  <c r="AL806" i="16"/>
  <c r="AL807" i="16"/>
  <c r="AL808" i="16"/>
  <c r="AL809" i="16"/>
  <c r="AL810" i="16"/>
  <c r="AL811" i="16"/>
  <c r="AL812" i="16"/>
  <c r="AL813" i="16"/>
  <c r="AL814" i="16"/>
  <c r="AL815" i="16"/>
  <c r="AL816" i="16"/>
  <c r="AL817" i="16"/>
  <c r="AL818" i="16"/>
  <c r="AL819" i="16"/>
  <c r="AL820" i="16"/>
  <c r="AL821" i="16"/>
  <c r="AL822" i="16"/>
  <c r="AL823" i="16"/>
  <c r="AL824" i="16"/>
  <c r="AL825" i="16"/>
  <c r="AL826" i="16"/>
  <c r="AL827" i="16"/>
  <c r="AL828" i="16"/>
  <c r="AL829" i="16"/>
  <c r="AL830" i="16"/>
  <c r="AL831" i="16"/>
  <c r="AL832" i="16"/>
  <c r="AL833" i="16"/>
  <c r="AL834" i="16"/>
  <c r="AL835" i="16"/>
  <c r="AL836" i="16"/>
  <c r="AL837" i="16"/>
  <c r="AL838" i="16"/>
  <c r="AL839" i="16"/>
  <c r="AL840" i="16"/>
  <c r="AL841" i="16"/>
  <c r="AL842" i="16"/>
  <c r="AL843" i="16"/>
  <c r="AL844" i="16"/>
  <c r="AL845" i="16"/>
  <c r="AL846" i="16"/>
  <c r="AL847" i="16"/>
  <c r="AL848" i="16"/>
  <c r="AL849" i="16"/>
  <c r="AL850" i="16"/>
  <c r="AL851" i="16"/>
  <c r="AL852" i="16"/>
  <c r="AL853" i="16"/>
  <c r="AL854" i="16"/>
  <c r="AL855" i="16"/>
  <c r="AL856" i="16"/>
  <c r="AL857" i="16"/>
  <c r="AL858" i="16"/>
  <c r="AL859" i="16"/>
  <c r="AL860" i="16"/>
  <c r="AL861" i="16"/>
  <c r="AL862" i="16"/>
  <c r="AL863" i="16"/>
  <c r="AL864" i="16"/>
  <c r="AL865" i="16"/>
  <c r="AL866" i="16"/>
  <c r="AL867" i="16"/>
  <c r="AL868" i="16"/>
  <c r="AL869" i="16"/>
  <c r="AL870" i="16"/>
  <c r="AL871" i="16"/>
  <c r="AL872" i="16"/>
  <c r="AL873" i="16"/>
  <c r="AL874" i="16"/>
  <c r="AL875" i="16"/>
  <c r="AL876" i="16"/>
  <c r="AL877" i="16"/>
  <c r="AL878" i="16"/>
  <c r="AL879" i="16"/>
  <c r="AL880" i="16"/>
  <c r="AL881" i="16"/>
  <c r="AL882" i="16"/>
  <c r="AL883" i="16"/>
  <c r="AL884" i="16"/>
  <c r="AL885" i="16"/>
  <c r="AL886" i="16"/>
  <c r="AL887" i="16"/>
  <c r="AL888" i="16"/>
  <c r="AL889" i="16"/>
  <c r="AL890" i="16"/>
  <c r="AL891" i="16"/>
  <c r="AL892" i="16"/>
  <c r="AL893" i="16"/>
  <c r="AL894" i="16"/>
  <c r="AL895" i="16"/>
  <c r="AL896" i="16"/>
  <c r="AL897" i="16"/>
  <c r="AL898" i="16"/>
  <c r="AL899" i="16"/>
  <c r="AL900" i="16"/>
  <c r="AL901" i="16"/>
  <c r="AL902" i="16"/>
  <c r="AL903" i="16"/>
  <c r="AL904" i="16"/>
  <c r="AL905" i="16"/>
  <c r="AL906" i="16"/>
  <c r="AL907" i="16"/>
  <c r="AL908" i="16"/>
  <c r="AL909" i="16"/>
  <c r="AL910" i="16"/>
  <c r="AL911" i="16"/>
  <c r="AL912" i="16"/>
  <c r="AL913" i="16"/>
  <c r="AL914" i="16"/>
  <c r="AL915" i="16"/>
  <c r="AL916" i="16"/>
  <c r="AL917" i="16"/>
  <c r="AL918" i="16"/>
  <c r="AL919" i="16"/>
  <c r="AL920" i="16"/>
  <c r="AL921" i="16"/>
  <c r="AL922" i="16"/>
  <c r="AL923" i="16"/>
  <c r="AL924" i="16"/>
  <c r="AL925" i="16"/>
  <c r="AL926" i="16"/>
  <c r="AL927" i="16"/>
  <c r="AL928" i="16"/>
  <c r="AL929" i="16"/>
  <c r="AL930" i="16"/>
  <c r="AL931" i="16"/>
  <c r="AL932" i="16"/>
  <c r="AL933" i="16"/>
  <c r="AL934" i="16"/>
  <c r="AL935" i="16"/>
  <c r="AL936" i="16"/>
  <c r="AL937" i="16"/>
  <c r="AL938" i="16"/>
  <c r="AL939" i="16"/>
  <c r="AL940" i="16"/>
  <c r="AL941" i="16"/>
  <c r="AL942" i="16"/>
  <c r="AL943" i="16"/>
  <c r="AL944" i="16"/>
  <c r="AL945" i="16"/>
  <c r="AL946" i="16"/>
  <c r="AL947" i="16"/>
  <c r="AL948" i="16"/>
  <c r="AL949" i="16"/>
  <c r="AL950" i="16"/>
  <c r="AL951" i="16"/>
  <c r="AL952" i="16"/>
  <c r="AL953" i="16"/>
  <c r="AL954" i="16"/>
  <c r="AL955" i="16"/>
  <c r="AL956" i="16"/>
  <c r="AL957" i="16"/>
  <c r="AL958" i="16"/>
  <c r="AL959" i="16"/>
  <c r="AL960" i="16"/>
  <c r="AL961" i="16"/>
  <c r="AL962" i="16"/>
  <c r="AL963" i="16"/>
  <c r="AL964" i="16"/>
  <c r="AL965" i="16"/>
  <c r="AL966" i="16"/>
  <c r="AL967" i="16"/>
  <c r="AL968" i="16"/>
  <c r="AL969" i="16"/>
  <c r="AL970" i="16"/>
  <c r="AL971" i="16"/>
  <c r="AL972" i="16"/>
  <c r="AL973" i="16"/>
  <c r="AL974" i="16"/>
  <c r="AL975" i="16"/>
  <c r="AL976" i="16"/>
  <c r="AL977" i="16"/>
  <c r="AL978" i="16"/>
  <c r="AL979" i="16"/>
  <c r="AL980" i="16"/>
  <c r="AL981" i="16"/>
  <c r="AL982" i="16"/>
  <c r="AL983" i="16"/>
  <c r="AL984" i="16"/>
  <c r="AL985" i="16"/>
  <c r="AL986" i="16"/>
  <c r="AL987" i="16"/>
  <c r="AL988" i="16"/>
  <c r="AL989" i="16"/>
  <c r="AL990" i="16"/>
  <c r="AL991" i="16"/>
  <c r="AL992" i="16"/>
  <c r="AL993" i="16"/>
  <c r="AL994" i="16"/>
  <c r="AL995" i="16"/>
  <c r="AL996" i="16"/>
  <c r="AL997" i="16"/>
  <c r="AL998" i="16"/>
  <c r="AL999" i="16"/>
  <c r="AL1000" i="16"/>
  <c r="AL1001" i="16"/>
  <c r="AL1002" i="16"/>
  <c r="AL1003" i="16"/>
  <c r="AL1004" i="16"/>
  <c r="AL1005" i="16"/>
  <c r="AL1006" i="16"/>
  <c r="AL1007" i="16"/>
  <c r="AL1008" i="16"/>
  <c r="AL1009" i="16"/>
  <c r="AL1010" i="16"/>
  <c r="AL1011" i="16"/>
  <c r="AL1012" i="16"/>
  <c r="AL1013" i="16"/>
  <c r="AL1014" i="16"/>
  <c r="AL1015" i="16"/>
  <c r="AL1016" i="16"/>
  <c r="AL1017" i="16"/>
  <c r="AL1018" i="16"/>
  <c r="AL1019" i="16"/>
  <c r="AL1020" i="16"/>
  <c r="AL1021" i="16"/>
  <c r="AL1022" i="16"/>
  <c r="AL1023" i="16"/>
  <c r="AL1024" i="16"/>
  <c r="AL1025" i="16"/>
  <c r="AL1026" i="16"/>
  <c r="AL1027" i="16"/>
  <c r="AL1028" i="16"/>
  <c r="AL1029" i="16"/>
  <c r="AL1030" i="16"/>
  <c r="AL1031" i="16"/>
  <c r="AL1032" i="16"/>
  <c r="AL1033" i="16"/>
  <c r="AL1034" i="16"/>
  <c r="AL1035" i="16"/>
  <c r="AL1036" i="16"/>
  <c r="AL1037" i="16"/>
  <c r="AL1038" i="16"/>
  <c r="AL1039" i="16"/>
  <c r="AL1040" i="16"/>
  <c r="AL1041" i="16"/>
  <c r="AL1042" i="16"/>
  <c r="AL1043" i="16"/>
  <c r="AL1044" i="16"/>
  <c r="AL1045" i="16"/>
  <c r="AL1046" i="16"/>
  <c r="AL1047" i="16"/>
  <c r="AL1048" i="16"/>
  <c r="AL1049" i="16"/>
  <c r="AL1050" i="16"/>
  <c r="AL1051" i="16"/>
  <c r="AL1052" i="16"/>
  <c r="AL1053" i="16"/>
  <c r="AL1054" i="16"/>
  <c r="AL1055" i="16"/>
  <c r="AL1056" i="16"/>
  <c r="AL1057" i="16"/>
  <c r="AL1058" i="16"/>
  <c r="AL1059" i="16"/>
  <c r="AL1060" i="16"/>
  <c r="AL1061" i="16"/>
  <c r="AL1062" i="16"/>
  <c r="AL1063" i="16"/>
  <c r="AL1064" i="16"/>
  <c r="AL1065" i="16"/>
  <c r="AL1066" i="16"/>
  <c r="AL1067" i="16"/>
  <c r="AL1068" i="16"/>
  <c r="AL1069" i="16"/>
  <c r="AL1070" i="16"/>
  <c r="AL1071" i="16"/>
  <c r="AL1072" i="16"/>
  <c r="AL1073" i="16"/>
  <c r="AL1074" i="16"/>
  <c r="AL1075" i="16"/>
  <c r="AL1076" i="16"/>
  <c r="AL1077" i="16"/>
  <c r="AL1078" i="16"/>
  <c r="AL1079" i="16"/>
  <c r="AL1080" i="16"/>
  <c r="AL1081" i="16"/>
  <c r="AL1082" i="16"/>
  <c r="AL1083" i="16"/>
  <c r="AL1084" i="16"/>
  <c r="AL1085" i="16"/>
  <c r="AL1086" i="16"/>
  <c r="AL1087" i="16"/>
  <c r="AL1088" i="16"/>
  <c r="AL1089" i="16"/>
  <c r="AL1090" i="16"/>
  <c r="AL1091" i="16"/>
  <c r="AL1092" i="16"/>
  <c r="AL1093" i="16"/>
  <c r="AL1094" i="16"/>
  <c r="AL1095" i="16"/>
  <c r="AL1096" i="16"/>
  <c r="AL1097" i="16"/>
  <c r="AL1098" i="16"/>
  <c r="AL1099" i="16"/>
  <c r="AL1100" i="16"/>
  <c r="AL1101" i="16"/>
  <c r="AL1102" i="16"/>
  <c r="AL1103" i="16"/>
  <c r="AL1104" i="16"/>
  <c r="AL1105" i="16"/>
  <c r="AL1106" i="16"/>
  <c r="AL1107" i="16"/>
  <c r="AL1108" i="16"/>
  <c r="AL1109" i="16"/>
  <c r="AL1110" i="16"/>
  <c r="AL1111" i="16"/>
  <c r="AL1112" i="16"/>
  <c r="AL1113" i="16"/>
  <c r="AL1114" i="16"/>
  <c r="AL1115" i="16"/>
  <c r="AL1116" i="16"/>
  <c r="AL1117" i="16"/>
  <c r="AL1118" i="16"/>
  <c r="AL1119" i="16"/>
  <c r="AL1120" i="16"/>
  <c r="AL1121" i="16"/>
  <c r="AL1122" i="16"/>
  <c r="AL1123" i="16"/>
  <c r="AL1124" i="16"/>
  <c r="AL1125" i="16"/>
  <c r="AL1126" i="16"/>
  <c r="AL1127" i="16"/>
  <c r="AL1128" i="16"/>
  <c r="AL1129" i="16"/>
  <c r="AL1130" i="16"/>
  <c r="AL1131" i="16"/>
  <c r="AL1132" i="16"/>
  <c r="AL1133" i="16"/>
  <c r="AL1134" i="16"/>
  <c r="AL1135" i="16"/>
  <c r="AL1136" i="16"/>
  <c r="AL1137" i="16"/>
  <c r="AL1138" i="16"/>
  <c r="AL1139" i="16"/>
  <c r="AL1140" i="16"/>
  <c r="AL1141" i="16"/>
  <c r="AL1142" i="16"/>
  <c r="AL1143" i="16"/>
  <c r="AL1144" i="16"/>
  <c r="AL1145" i="16"/>
  <c r="AL1146" i="16"/>
  <c r="AL1147" i="16"/>
  <c r="AL1148" i="16"/>
  <c r="AL1149" i="16"/>
  <c r="AL1150" i="16"/>
  <c r="AL1151" i="16"/>
  <c r="AL1152" i="16"/>
  <c r="AL1153" i="16"/>
  <c r="AL1154" i="16"/>
  <c r="AL1155" i="16"/>
  <c r="AL1156" i="16"/>
  <c r="AL1157" i="16"/>
  <c r="AL1158" i="16"/>
  <c r="AL1159" i="16"/>
  <c r="AL1160" i="16"/>
  <c r="AL1161" i="16"/>
  <c r="AL1162" i="16"/>
  <c r="AL1163" i="16"/>
  <c r="AL1164" i="16"/>
  <c r="AL1165" i="16"/>
  <c r="AL1166" i="16"/>
  <c r="AL1167" i="16"/>
  <c r="AL1168" i="16"/>
  <c r="AL1169" i="16"/>
  <c r="AL1170" i="16"/>
  <c r="AL1171" i="16"/>
  <c r="AL1172" i="16"/>
  <c r="AL1173" i="16"/>
  <c r="AL1174" i="16"/>
  <c r="AL1175" i="16"/>
  <c r="AL1176" i="16"/>
  <c r="AL1177" i="16"/>
  <c r="AL1178" i="16"/>
  <c r="AL1179" i="16"/>
  <c r="AL1180" i="16"/>
  <c r="AL1181" i="16"/>
  <c r="AL1182" i="16"/>
  <c r="AL1183" i="16"/>
  <c r="AL1184" i="16"/>
  <c r="AL1185" i="16"/>
  <c r="AL1186" i="16"/>
  <c r="AL1187" i="16"/>
  <c r="AL1188" i="16"/>
  <c r="AL1189" i="16"/>
  <c r="AL1190" i="16"/>
  <c r="AL1191" i="16"/>
  <c r="AL1192" i="16"/>
  <c r="AL1193" i="16"/>
  <c r="AL1194" i="16"/>
  <c r="AL1195" i="16"/>
  <c r="AL1196" i="16"/>
  <c r="AL1197" i="16"/>
  <c r="AL1198" i="16"/>
  <c r="AL1199" i="16"/>
  <c r="AL1200" i="16"/>
  <c r="AL1201" i="16"/>
  <c r="AL1202" i="16"/>
  <c r="AL1203" i="16"/>
  <c r="AL1204" i="16"/>
  <c r="AL1205" i="16"/>
  <c r="AL1206" i="16"/>
  <c r="AL1207" i="16"/>
  <c r="AL1208" i="16"/>
  <c r="AL1209" i="16"/>
  <c r="AL1210" i="16"/>
  <c r="AL1211" i="16"/>
  <c r="AL1212" i="16"/>
  <c r="AL1213" i="16"/>
  <c r="AL1214" i="16"/>
  <c r="AL1215" i="16"/>
  <c r="AL1216" i="16"/>
  <c r="AL1217" i="16"/>
  <c r="AL1218" i="16"/>
  <c r="AL1219" i="16"/>
  <c r="AL1220" i="16"/>
  <c r="AL1221" i="16"/>
  <c r="AL1222" i="16"/>
  <c r="AL1223" i="16"/>
  <c r="AL1224" i="16"/>
  <c r="AL1225" i="16"/>
  <c r="AL1226" i="16"/>
  <c r="AL1227" i="16"/>
  <c r="AL1228" i="16"/>
  <c r="AL1229" i="16"/>
  <c r="AL1230" i="16"/>
  <c r="AL1231" i="16"/>
  <c r="AL1232" i="16"/>
  <c r="AL1233" i="16"/>
  <c r="AL1234" i="16"/>
  <c r="AL1235" i="16"/>
  <c r="AL1236" i="16"/>
  <c r="AL1237" i="16"/>
  <c r="AL1238" i="16"/>
  <c r="AL1239" i="16"/>
  <c r="AL1240" i="16"/>
  <c r="AL1241" i="16"/>
  <c r="AL1242" i="16"/>
  <c r="AL1243" i="16"/>
  <c r="AL1244" i="16"/>
  <c r="AL1245" i="16"/>
  <c r="AL1246" i="16"/>
  <c r="AL1247" i="16"/>
  <c r="AL1248" i="16"/>
  <c r="AL1249" i="16"/>
  <c r="AL1250" i="16"/>
  <c r="AL1251" i="16"/>
  <c r="AL1252" i="16"/>
  <c r="AL1253" i="16"/>
  <c r="AL1254" i="16"/>
  <c r="AL1255" i="16"/>
  <c r="AL1256" i="16"/>
  <c r="AL1257" i="16"/>
  <c r="AL1258" i="16"/>
  <c r="AL1259" i="16"/>
  <c r="AL1260" i="16"/>
  <c r="AL1261" i="16"/>
  <c r="AL1262" i="16"/>
  <c r="AL1263" i="16"/>
  <c r="AL1264" i="16"/>
  <c r="AL1265" i="16"/>
  <c r="AL1266" i="16"/>
  <c r="AL1267" i="16"/>
  <c r="AL1268" i="16"/>
  <c r="AL1269" i="16"/>
  <c r="AL1270" i="16"/>
  <c r="AL1271" i="16"/>
  <c r="AL1272" i="16"/>
  <c r="AL1273" i="16"/>
  <c r="AL1274" i="16"/>
  <c r="AL1275" i="16"/>
  <c r="AL1276" i="16"/>
  <c r="AL1277" i="16"/>
  <c r="AL1278" i="16"/>
  <c r="AL1279" i="16"/>
  <c r="AL1280" i="16"/>
  <c r="AL1281" i="16"/>
  <c r="AL1282" i="16"/>
  <c r="AL1283" i="16"/>
  <c r="AL1284" i="16"/>
  <c r="AL1285" i="16"/>
  <c r="AL1286" i="16"/>
  <c r="AL1287" i="16"/>
  <c r="AL1288" i="16"/>
  <c r="AL1289" i="16"/>
  <c r="AL1290" i="16"/>
  <c r="AL1291" i="16"/>
  <c r="AL1292" i="16"/>
  <c r="AL1293" i="16"/>
  <c r="AL1294" i="16"/>
  <c r="AL1295" i="16"/>
  <c r="AL1296" i="16"/>
  <c r="AL1297" i="16"/>
  <c r="AL1298" i="16"/>
  <c r="AL1299" i="16"/>
  <c r="AL1300" i="16"/>
  <c r="AL1301" i="16"/>
  <c r="AL1302" i="16"/>
  <c r="AL1303" i="16"/>
  <c r="AL1304" i="16"/>
  <c r="AL1305" i="16"/>
  <c r="AL1306" i="16"/>
  <c r="AL1307" i="16"/>
  <c r="AL1308" i="16"/>
  <c r="AL1309" i="16"/>
  <c r="AL1310" i="16"/>
  <c r="AL1311" i="16"/>
  <c r="AL1312" i="16"/>
  <c r="AL1313" i="16"/>
  <c r="AL1314" i="16"/>
  <c r="AL1315" i="16"/>
  <c r="AL1316" i="16"/>
  <c r="AL1317" i="16"/>
  <c r="AL1318" i="16"/>
  <c r="AL1319" i="16"/>
  <c r="AL1320" i="16"/>
  <c r="AL1321" i="16"/>
  <c r="AL1322" i="16"/>
  <c r="AL1323" i="16"/>
  <c r="AL1324" i="16"/>
  <c r="AL1325" i="16"/>
  <c r="AL1326" i="16"/>
  <c r="AL1327" i="16"/>
  <c r="AL1328" i="16"/>
  <c r="AL1329" i="16"/>
  <c r="AL1330" i="16"/>
  <c r="AL1331" i="16"/>
  <c r="AL1332" i="16"/>
  <c r="AL1333" i="16"/>
  <c r="AL1334" i="16"/>
  <c r="AL1335" i="16"/>
  <c r="AL1336" i="16"/>
  <c r="AL1337" i="16"/>
  <c r="AL1338" i="16"/>
  <c r="AL1339" i="16"/>
  <c r="AL1340" i="16"/>
  <c r="AL1341" i="16"/>
  <c r="AL1342" i="16"/>
  <c r="AL1343" i="16"/>
  <c r="AL1344" i="16"/>
  <c r="AL1345" i="16"/>
  <c r="AL1346" i="16"/>
  <c r="AL1347" i="16"/>
  <c r="AL1348" i="16"/>
  <c r="AL1349" i="16"/>
  <c r="AL1350" i="16"/>
  <c r="AL1351" i="16"/>
  <c r="AL1352" i="16"/>
  <c r="AL1353" i="16"/>
  <c r="AL1354" i="16"/>
  <c r="AL1355" i="16"/>
  <c r="AL1356" i="16"/>
  <c r="AL1357" i="16"/>
  <c r="AL1358" i="16"/>
  <c r="AL1359" i="16"/>
  <c r="AL1360" i="16"/>
  <c r="AL1361" i="16"/>
  <c r="AL1362" i="16"/>
  <c r="AL1363" i="16"/>
  <c r="AL1364" i="16"/>
  <c r="AL1365" i="16"/>
  <c r="AL1366" i="16"/>
  <c r="AL1367" i="16"/>
  <c r="AL1368" i="16"/>
  <c r="AL1369" i="16"/>
  <c r="AL1370" i="16"/>
  <c r="AL1371" i="16"/>
  <c r="AL1372" i="16"/>
  <c r="AL1373" i="16"/>
  <c r="AL1374" i="16"/>
  <c r="AL1375" i="16"/>
  <c r="AL1376" i="16"/>
  <c r="AL1377" i="16"/>
  <c r="AL1378" i="16"/>
  <c r="AL1379" i="16"/>
  <c r="AL1380" i="16"/>
  <c r="AL1381" i="16"/>
  <c r="AL1382" i="16"/>
  <c r="AL1383" i="16"/>
  <c r="AL1384" i="16"/>
  <c r="AL1385" i="16"/>
  <c r="AL1386" i="16"/>
  <c r="AL1387" i="16"/>
  <c r="AL1388" i="16"/>
  <c r="AL1389" i="16"/>
  <c r="AL1390" i="16"/>
  <c r="AL1391" i="16"/>
  <c r="AL1392" i="16"/>
  <c r="AL1393" i="16"/>
  <c r="AL1394" i="16"/>
  <c r="AL1395" i="16"/>
  <c r="AL1396" i="16"/>
  <c r="AL1397" i="16"/>
  <c r="AL1398" i="16"/>
  <c r="AL1399" i="16"/>
  <c r="AL1400" i="16"/>
  <c r="AL1401" i="16"/>
  <c r="AL1402" i="16"/>
  <c r="AL1403" i="16"/>
  <c r="AL1404" i="16"/>
  <c r="AL1405" i="16"/>
  <c r="AL1406" i="16"/>
  <c r="AL1407" i="16"/>
  <c r="AL1408" i="16"/>
  <c r="AL1409" i="16"/>
  <c r="AL1410" i="16"/>
  <c r="AL1411" i="16"/>
  <c r="AL1412" i="16"/>
  <c r="AL1413" i="16"/>
  <c r="AL1414" i="16"/>
  <c r="AL1415" i="16"/>
  <c r="AL1416" i="16"/>
  <c r="AL1417" i="16"/>
  <c r="AL1418" i="16"/>
  <c r="AL1419" i="16"/>
  <c r="AL1420" i="16"/>
  <c r="AL1421" i="16"/>
  <c r="AL1422" i="16"/>
  <c r="AL1423" i="16"/>
  <c r="AL1424" i="16"/>
  <c r="AL1425" i="16"/>
  <c r="AL1426" i="16"/>
  <c r="AL1427" i="16"/>
  <c r="AL1428" i="16"/>
  <c r="AL1429" i="16"/>
  <c r="AL1430" i="16"/>
  <c r="AL1431" i="16"/>
  <c r="AL1432" i="16"/>
  <c r="AL1433" i="16"/>
  <c r="AL1434" i="16"/>
  <c r="AL1435" i="16"/>
  <c r="AL1436" i="16"/>
  <c r="AL1437" i="16"/>
  <c r="AL1438" i="16"/>
  <c r="AL1439" i="16"/>
  <c r="AL1440" i="16"/>
  <c r="AL1441" i="16"/>
  <c r="AL1442" i="16"/>
  <c r="AL1443" i="16"/>
  <c r="AL1444" i="16"/>
  <c r="AL1445" i="16"/>
  <c r="AL1446" i="16"/>
  <c r="AL1447" i="16"/>
  <c r="AL1448" i="16"/>
  <c r="AL1449" i="16"/>
  <c r="AL1450" i="16"/>
  <c r="AL1451" i="16"/>
  <c r="AL1452" i="16"/>
  <c r="AL1453" i="16"/>
  <c r="AL1454" i="16"/>
  <c r="AL1455" i="16"/>
  <c r="AL1456" i="16"/>
  <c r="AL1457" i="16"/>
  <c r="AL1458" i="16"/>
  <c r="AL1459" i="16"/>
  <c r="AL1460" i="16"/>
  <c r="AL1461" i="16"/>
  <c r="AL1462" i="16"/>
  <c r="AL1463" i="16"/>
  <c r="AL1464" i="16"/>
  <c r="AL1465" i="16"/>
  <c r="AL1466" i="16"/>
  <c r="AL1467" i="16"/>
  <c r="AL1468" i="16"/>
  <c r="AL1469" i="16"/>
  <c r="AL1470" i="16"/>
  <c r="AL1471" i="16"/>
  <c r="AL1472" i="16"/>
  <c r="AL1473" i="16"/>
  <c r="AL1474" i="16"/>
  <c r="AL1475" i="16"/>
  <c r="AL1476" i="16"/>
  <c r="AL1477" i="16"/>
  <c r="AL1478" i="16"/>
  <c r="AL1479" i="16"/>
  <c r="AL1480" i="16"/>
  <c r="AL1481" i="16"/>
  <c r="AL1482" i="16"/>
  <c r="AL1483" i="16"/>
  <c r="AL1484" i="16"/>
  <c r="AL1485" i="16"/>
  <c r="AL1486" i="16"/>
  <c r="AL1487" i="16"/>
  <c r="AL1488" i="16"/>
  <c r="AL1489" i="16"/>
  <c r="AL1490" i="16"/>
  <c r="AL1491" i="16"/>
  <c r="AL1492" i="16"/>
  <c r="AL1493" i="16"/>
  <c r="AL1494" i="16"/>
  <c r="AL1495" i="16"/>
  <c r="AL1496" i="16"/>
  <c r="AL1497" i="16"/>
  <c r="AL1498" i="16"/>
  <c r="AL1499" i="16"/>
  <c r="AL1500" i="16"/>
  <c r="AL1501" i="16"/>
  <c r="AL1502" i="16"/>
  <c r="AL1503" i="16"/>
  <c r="AL1504" i="16"/>
  <c r="AL1505" i="16"/>
  <c r="AL1506" i="16"/>
  <c r="AL1507" i="16"/>
  <c r="AL1508" i="16"/>
  <c r="AL1509" i="16"/>
  <c r="AL1510" i="16"/>
  <c r="AL1511" i="16"/>
  <c r="AL1512" i="16"/>
  <c r="AL1513" i="16"/>
  <c r="AL1514" i="16"/>
  <c r="AL1515" i="16"/>
  <c r="AL1516" i="16"/>
  <c r="AL1517" i="16"/>
  <c r="AL1518" i="16"/>
  <c r="AL1519" i="16"/>
  <c r="AL1520" i="16"/>
  <c r="AL1521" i="16"/>
  <c r="AL1522" i="16"/>
  <c r="AL1523" i="16"/>
  <c r="AL1524" i="16"/>
  <c r="AL1525" i="16"/>
  <c r="AL1526" i="16"/>
  <c r="AL1527" i="16"/>
  <c r="AL1528" i="16"/>
  <c r="AL1529" i="16"/>
  <c r="AL1530" i="16"/>
  <c r="AL1531" i="16"/>
  <c r="AL1532" i="16"/>
  <c r="AL1533" i="16"/>
  <c r="AL1534" i="16"/>
  <c r="AL1535" i="16"/>
  <c r="AL1536" i="16"/>
  <c r="AL1537" i="16"/>
  <c r="AL1538" i="16"/>
  <c r="AL1539" i="16"/>
  <c r="AL1540" i="16"/>
  <c r="AL1541" i="16"/>
  <c r="AL1542" i="16"/>
  <c r="AL1543" i="16"/>
  <c r="AL1544" i="16"/>
  <c r="AL1545" i="16"/>
  <c r="AL1546" i="16"/>
  <c r="AL1547" i="16"/>
  <c r="AL1548" i="16"/>
  <c r="AL1549" i="16"/>
  <c r="AL1550" i="16"/>
  <c r="AL1551" i="16"/>
  <c r="AL1552" i="16"/>
  <c r="AL1553" i="16"/>
  <c r="AL1554" i="16"/>
  <c r="AL1555" i="16"/>
  <c r="AL1556" i="16"/>
  <c r="AL1557" i="16"/>
  <c r="AL1558" i="16"/>
  <c r="AL1559" i="16"/>
  <c r="AL1560" i="16"/>
  <c r="AL1561" i="16"/>
  <c r="AL1562" i="16"/>
  <c r="AL1563" i="16"/>
  <c r="AL1564" i="16"/>
  <c r="AL1565" i="16"/>
  <c r="AL1566" i="16"/>
  <c r="AL1567" i="16"/>
  <c r="AL1568" i="16"/>
  <c r="AL1569" i="16"/>
  <c r="AL1570" i="16"/>
  <c r="AL1571" i="16"/>
  <c r="AL1572" i="16"/>
  <c r="AL1573" i="16"/>
  <c r="AL1574" i="16"/>
  <c r="AL1575" i="16"/>
  <c r="AL1576" i="16"/>
  <c r="AL1577" i="16"/>
  <c r="AL1578" i="16"/>
  <c r="AL1579" i="16"/>
  <c r="AL1580" i="16"/>
  <c r="AL1581" i="16"/>
  <c r="AL1582" i="16"/>
  <c r="AL1583" i="16"/>
  <c r="AL1584" i="16"/>
  <c r="AL1585" i="16"/>
  <c r="AL1586" i="16"/>
  <c r="AL1587" i="16"/>
  <c r="AL1588" i="16"/>
  <c r="AL1589" i="16"/>
  <c r="AL1590" i="16"/>
  <c r="AL1591" i="16"/>
  <c r="AL1592" i="16"/>
  <c r="AL1593" i="16"/>
  <c r="AL1594" i="16"/>
  <c r="AL1595" i="16"/>
  <c r="AL1596" i="16"/>
  <c r="AL1597" i="16"/>
  <c r="AL1598" i="16"/>
  <c r="AL1599" i="16"/>
  <c r="AL1600" i="16"/>
  <c r="AL1601" i="16"/>
  <c r="AL1602" i="16"/>
  <c r="AL1603" i="16"/>
  <c r="AL1604" i="16"/>
  <c r="AL1605" i="16"/>
  <c r="AL1606" i="16"/>
  <c r="AL1607" i="16"/>
  <c r="AL1608" i="16"/>
  <c r="AL1609" i="16"/>
  <c r="AL1610" i="16"/>
  <c r="AL1611" i="16"/>
  <c r="AL1612" i="16"/>
  <c r="AL1613" i="16"/>
  <c r="AL1614" i="16"/>
  <c r="AL1615" i="16"/>
  <c r="AL1616" i="16"/>
  <c r="AL1617" i="16"/>
  <c r="AL1618" i="16"/>
  <c r="AL1619" i="16"/>
  <c r="AL1620" i="16"/>
  <c r="AL1621" i="16"/>
  <c r="AL1622" i="16"/>
  <c r="AL1623" i="16"/>
  <c r="AL1624" i="16"/>
  <c r="AL1625" i="16"/>
  <c r="AL1626" i="16"/>
  <c r="AL1627" i="16"/>
  <c r="AL1628" i="16"/>
  <c r="AL1629" i="16"/>
  <c r="AL1630" i="16"/>
  <c r="AL1631" i="16"/>
  <c r="AL1632" i="16"/>
  <c r="AL1633" i="16"/>
  <c r="AL1634" i="16"/>
  <c r="AL1635" i="16"/>
  <c r="AL1636" i="16"/>
  <c r="AL1637" i="16"/>
  <c r="AL1638" i="16"/>
  <c r="AL1639" i="16"/>
  <c r="AL1640" i="16"/>
  <c r="AL1641" i="16"/>
  <c r="AL1642" i="16"/>
  <c r="AL1643" i="16"/>
  <c r="AL1644" i="16"/>
  <c r="AL1645" i="16"/>
  <c r="AL1646" i="16"/>
  <c r="AL1647" i="16"/>
  <c r="AL1648" i="16"/>
  <c r="AL1649" i="16"/>
  <c r="AL1650" i="16"/>
  <c r="AL1651" i="16"/>
  <c r="AL1652" i="16"/>
  <c r="AL1653" i="16"/>
  <c r="AL1654" i="16"/>
  <c r="AL1655" i="16"/>
  <c r="AL1656" i="16"/>
  <c r="AL1657" i="16"/>
  <c r="AL1658" i="16"/>
  <c r="AL1659" i="16"/>
  <c r="AL1660" i="16"/>
  <c r="AL1661" i="16"/>
  <c r="AL1662" i="16"/>
  <c r="AL1663" i="16"/>
  <c r="AL1664" i="16"/>
  <c r="AL1665" i="16"/>
  <c r="AL1666" i="16"/>
  <c r="AL1667" i="16"/>
  <c r="AL1668" i="16"/>
  <c r="AL1669" i="16"/>
  <c r="AL1670" i="16"/>
  <c r="AL6" i="16"/>
  <c r="AK7" i="16"/>
  <c r="AK8" i="16"/>
  <c r="AK9" i="16"/>
  <c r="AK10" i="16"/>
  <c r="AK11" i="16"/>
  <c r="AK12" i="16"/>
  <c r="AK13" i="16"/>
  <c r="AK14" i="16"/>
  <c r="AK15" i="16"/>
  <c r="AK16" i="16"/>
  <c r="AK17" i="16"/>
  <c r="AK18" i="16"/>
  <c r="AK19" i="16"/>
  <c r="AK20" i="16"/>
  <c r="AK21" i="16"/>
  <c r="AK22" i="16"/>
  <c r="AK23" i="16"/>
  <c r="AK24" i="16"/>
  <c r="AK25" i="16"/>
  <c r="AK26" i="16"/>
  <c r="AK27" i="16"/>
  <c r="AK28" i="16"/>
  <c r="AK29" i="16"/>
  <c r="AK30" i="16"/>
  <c r="AK31" i="16"/>
  <c r="AK32" i="16"/>
  <c r="AK33" i="16"/>
  <c r="AK34" i="16"/>
  <c r="AK35" i="16"/>
  <c r="AK36" i="16"/>
  <c r="AK37" i="16"/>
  <c r="AK38" i="16"/>
  <c r="AK39" i="16"/>
  <c r="AK40" i="16"/>
  <c r="AK41" i="16"/>
  <c r="AK42" i="16"/>
  <c r="AK43" i="16"/>
  <c r="AK44" i="16"/>
  <c r="AK45" i="16"/>
  <c r="AK46" i="16"/>
  <c r="AK47" i="16"/>
  <c r="AK48" i="16"/>
  <c r="AK49" i="16"/>
  <c r="AK50" i="16"/>
  <c r="AK51" i="16"/>
  <c r="AK52" i="16"/>
  <c r="AK53" i="16"/>
  <c r="AK54" i="16"/>
  <c r="AK55" i="16"/>
  <c r="AK56" i="16"/>
  <c r="AK57" i="16"/>
  <c r="AK58" i="16"/>
  <c r="AK59" i="16"/>
  <c r="AK60" i="16"/>
  <c r="AK61" i="16"/>
  <c r="AK62" i="16"/>
  <c r="AK63" i="16"/>
  <c r="AK64" i="16"/>
  <c r="AK65" i="16"/>
  <c r="AK66" i="16"/>
  <c r="AK67" i="16"/>
  <c r="AK68" i="16"/>
  <c r="AK69" i="16"/>
  <c r="AK70" i="16"/>
  <c r="AK71" i="16"/>
  <c r="AK72" i="16"/>
  <c r="AK73" i="16"/>
  <c r="AK74" i="16"/>
  <c r="AK75" i="16"/>
  <c r="AK76" i="16"/>
  <c r="AK77" i="16"/>
  <c r="AK78" i="16"/>
  <c r="AK79" i="16"/>
  <c r="AK80" i="16"/>
  <c r="AK81" i="16"/>
  <c r="AK82" i="16"/>
  <c r="AK83" i="16"/>
  <c r="AK84" i="16"/>
  <c r="AK85" i="16"/>
  <c r="AK86" i="16"/>
  <c r="AK87" i="16"/>
  <c r="AK88" i="16"/>
  <c r="AK89" i="16"/>
  <c r="AK90" i="16"/>
  <c r="AK91" i="16"/>
  <c r="AK92" i="16"/>
  <c r="AK93" i="16"/>
  <c r="AK94" i="16"/>
  <c r="AK95" i="16"/>
  <c r="AK96" i="16"/>
  <c r="AK97" i="16"/>
  <c r="AK98" i="16"/>
  <c r="AK99" i="16"/>
  <c r="AK100" i="16"/>
  <c r="AK101" i="16"/>
  <c r="AK102" i="16"/>
  <c r="AK103" i="16"/>
  <c r="AK104" i="16"/>
  <c r="AK105" i="16"/>
  <c r="AK106" i="16"/>
  <c r="AK107" i="16"/>
  <c r="AK108" i="16"/>
  <c r="AK109" i="16"/>
  <c r="AK110" i="16"/>
  <c r="AK111" i="16"/>
  <c r="AK112" i="16"/>
  <c r="AK113" i="16"/>
  <c r="AK114" i="16"/>
  <c r="AK115" i="16"/>
  <c r="AK116" i="16"/>
  <c r="AK117" i="16"/>
  <c r="AK118" i="16"/>
  <c r="AK119" i="16"/>
  <c r="AK120" i="16"/>
  <c r="AK121" i="16"/>
  <c r="AK122" i="16"/>
  <c r="AK123" i="16"/>
  <c r="AK124" i="16"/>
  <c r="AK125" i="16"/>
  <c r="AK126" i="16"/>
  <c r="AK127" i="16"/>
  <c r="AK128" i="16"/>
  <c r="AK129" i="16"/>
  <c r="AK130" i="16"/>
  <c r="AK131" i="16"/>
  <c r="AK132" i="16"/>
  <c r="AK133" i="16"/>
  <c r="AK134" i="16"/>
  <c r="AK135" i="16"/>
  <c r="AK136" i="16"/>
  <c r="AK137" i="16"/>
  <c r="AK138" i="16"/>
  <c r="AK139" i="16"/>
  <c r="AK140" i="16"/>
  <c r="AK141" i="16"/>
  <c r="AK142" i="16"/>
  <c r="AK143" i="16"/>
  <c r="AK144" i="16"/>
  <c r="AK145" i="16"/>
  <c r="AK146" i="16"/>
  <c r="AK147" i="16"/>
  <c r="AK148" i="16"/>
  <c r="AK149" i="16"/>
  <c r="AK150" i="16"/>
  <c r="AK151" i="16"/>
  <c r="AK152" i="16"/>
  <c r="AK153" i="16"/>
  <c r="AK154" i="16"/>
  <c r="AK155" i="16"/>
  <c r="AK156" i="16"/>
  <c r="AK157" i="16"/>
  <c r="AK158" i="16"/>
  <c r="AK159" i="16"/>
  <c r="AK160" i="16"/>
  <c r="AK161" i="16"/>
  <c r="AK162" i="16"/>
  <c r="AK163" i="16"/>
  <c r="AK164" i="16"/>
  <c r="AK165" i="16"/>
  <c r="AK166" i="16"/>
  <c r="AK167" i="16"/>
  <c r="AK168" i="16"/>
  <c r="AK169" i="16"/>
  <c r="AK170" i="16"/>
  <c r="AK171" i="16"/>
  <c r="AK172" i="16"/>
  <c r="AK173" i="16"/>
  <c r="AK174" i="16"/>
  <c r="AK175" i="16"/>
  <c r="AK176" i="16"/>
  <c r="AK177" i="16"/>
  <c r="AK178" i="16"/>
  <c r="AK179" i="16"/>
  <c r="AK180" i="16"/>
  <c r="AK181" i="16"/>
  <c r="AK182" i="16"/>
  <c r="AK183" i="16"/>
  <c r="AK184" i="16"/>
  <c r="AK185" i="16"/>
  <c r="AK186" i="16"/>
  <c r="AK187" i="16"/>
  <c r="AK188" i="16"/>
  <c r="AK189" i="16"/>
  <c r="AK190" i="16"/>
  <c r="AK191" i="16"/>
  <c r="AK192" i="16"/>
  <c r="AK193" i="16"/>
  <c r="AK194" i="16"/>
  <c r="AK195" i="16"/>
  <c r="AK196" i="16"/>
  <c r="AK197" i="16"/>
  <c r="AK198" i="16"/>
  <c r="AK199" i="16"/>
  <c r="AK200" i="16"/>
  <c r="AK201" i="16"/>
  <c r="AK202" i="16"/>
  <c r="AK203" i="16"/>
  <c r="AK204" i="16"/>
  <c r="AK205" i="16"/>
  <c r="AK206" i="16"/>
  <c r="AK207" i="16"/>
  <c r="AK208" i="16"/>
  <c r="AK209" i="16"/>
  <c r="AK210" i="16"/>
  <c r="AK211" i="16"/>
  <c r="AK212" i="16"/>
  <c r="AK213" i="16"/>
  <c r="AK214" i="16"/>
  <c r="AK215" i="16"/>
  <c r="AK216" i="16"/>
  <c r="AK217" i="16"/>
  <c r="AK218" i="16"/>
  <c r="AK219" i="16"/>
  <c r="AK220" i="16"/>
  <c r="AK221" i="16"/>
  <c r="AK222" i="16"/>
  <c r="AK223" i="16"/>
  <c r="AK224" i="16"/>
  <c r="AK225" i="16"/>
  <c r="AK226" i="16"/>
  <c r="AK227" i="16"/>
  <c r="AK228" i="16"/>
  <c r="AK229" i="16"/>
  <c r="AK230" i="16"/>
  <c r="AK231" i="16"/>
  <c r="AK232" i="16"/>
  <c r="AK233" i="16"/>
  <c r="AK234" i="16"/>
  <c r="AK235" i="16"/>
  <c r="AK236" i="16"/>
  <c r="AK237" i="16"/>
  <c r="AK238" i="16"/>
  <c r="AK239" i="16"/>
  <c r="AK240" i="16"/>
  <c r="AK241" i="16"/>
  <c r="AK242" i="16"/>
  <c r="AK243" i="16"/>
  <c r="AK244" i="16"/>
  <c r="AK245" i="16"/>
  <c r="AK246" i="16"/>
  <c r="AK247" i="16"/>
  <c r="AK248" i="16"/>
  <c r="AK249" i="16"/>
  <c r="AK250" i="16"/>
  <c r="AK251" i="16"/>
  <c r="AK252" i="16"/>
  <c r="AK253" i="16"/>
  <c r="AK254" i="16"/>
  <c r="AK255" i="16"/>
  <c r="AK256" i="16"/>
  <c r="AK257" i="16"/>
  <c r="AK258" i="16"/>
  <c r="AK259" i="16"/>
  <c r="AK260" i="16"/>
  <c r="AK261" i="16"/>
  <c r="AK262" i="16"/>
  <c r="AK263" i="16"/>
  <c r="AK264" i="16"/>
  <c r="AK265" i="16"/>
  <c r="AK266" i="16"/>
  <c r="AK267" i="16"/>
  <c r="AK268" i="16"/>
  <c r="AK269" i="16"/>
  <c r="AK270" i="16"/>
  <c r="AK271" i="16"/>
  <c r="AK272" i="16"/>
  <c r="AK273" i="16"/>
  <c r="AK274" i="16"/>
  <c r="AK275" i="16"/>
  <c r="AK276" i="16"/>
  <c r="AK277" i="16"/>
  <c r="AK278" i="16"/>
  <c r="AK279" i="16"/>
  <c r="AK280" i="16"/>
  <c r="AK281" i="16"/>
  <c r="AK282" i="16"/>
  <c r="AK283" i="16"/>
  <c r="AK284" i="16"/>
  <c r="AK285" i="16"/>
  <c r="AK286" i="16"/>
  <c r="AK287" i="16"/>
  <c r="AK288" i="16"/>
  <c r="AK289" i="16"/>
  <c r="AK290" i="16"/>
  <c r="AK291" i="16"/>
  <c r="AK292" i="16"/>
  <c r="AK293" i="16"/>
  <c r="AK294" i="16"/>
  <c r="AK295" i="16"/>
  <c r="AK296" i="16"/>
  <c r="AK297" i="16"/>
  <c r="AK298" i="16"/>
  <c r="AK299" i="16"/>
  <c r="AK300" i="16"/>
  <c r="AK301" i="16"/>
  <c r="AK302" i="16"/>
  <c r="AK303" i="16"/>
  <c r="AK304" i="16"/>
  <c r="AK305" i="16"/>
  <c r="AK306" i="16"/>
  <c r="AK307" i="16"/>
  <c r="AK308" i="16"/>
  <c r="AK309" i="16"/>
  <c r="AK310" i="16"/>
  <c r="AK311" i="16"/>
  <c r="AK312" i="16"/>
  <c r="AK313" i="16"/>
  <c r="AK314" i="16"/>
  <c r="AK315" i="16"/>
  <c r="AK316" i="16"/>
  <c r="AK317" i="16"/>
  <c r="AK318" i="16"/>
  <c r="AK319" i="16"/>
  <c r="AK320" i="16"/>
  <c r="AK321" i="16"/>
  <c r="AK322" i="16"/>
  <c r="AK323" i="16"/>
  <c r="AK324" i="16"/>
  <c r="AK325" i="16"/>
  <c r="AK326" i="16"/>
  <c r="AK327" i="16"/>
  <c r="AK328" i="16"/>
  <c r="AK329" i="16"/>
  <c r="AK330" i="16"/>
  <c r="AK331" i="16"/>
  <c r="AK332" i="16"/>
  <c r="AK333" i="16"/>
  <c r="AK334" i="16"/>
  <c r="AK335" i="16"/>
  <c r="AK336" i="16"/>
  <c r="AK337" i="16"/>
  <c r="AK338" i="16"/>
  <c r="AK339" i="16"/>
  <c r="AK340" i="16"/>
  <c r="AK341" i="16"/>
  <c r="AK342" i="16"/>
  <c r="AK343" i="16"/>
  <c r="AK344" i="16"/>
  <c r="AK345" i="16"/>
  <c r="AK346" i="16"/>
  <c r="AK347" i="16"/>
  <c r="AK348" i="16"/>
  <c r="AK349" i="16"/>
  <c r="AK350" i="16"/>
  <c r="AK351" i="16"/>
  <c r="AK352" i="16"/>
  <c r="AK353" i="16"/>
  <c r="AK354" i="16"/>
  <c r="AK355" i="16"/>
  <c r="AK356" i="16"/>
  <c r="AK357" i="16"/>
  <c r="AK358" i="16"/>
  <c r="AK359" i="16"/>
  <c r="AK360" i="16"/>
  <c r="AK361" i="16"/>
  <c r="AK362" i="16"/>
  <c r="AK363" i="16"/>
  <c r="AK364" i="16"/>
  <c r="AK365" i="16"/>
  <c r="AK366" i="16"/>
  <c r="AK367" i="16"/>
  <c r="AK368" i="16"/>
  <c r="AK369" i="16"/>
  <c r="AK370" i="16"/>
  <c r="AK371" i="16"/>
  <c r="AK372" i="16"/>
  <c r="AK373" i="16"/>
  <c r="AK374" i="16"/>
  <c r="AK375" i="16"/>
  <c r="AK376" i="16"/>
  <c r="AK377" i="16"/>
  <c r="AK378" i="16"/>
  <c r="AK379" i="16"/>
  <c r="AK380" i="16"/>
  <c r="AK381" i="16"/>
  <c r="AK382" i="16"/>
  <c r="AK383" i="16"/>
  <c r="AK384" i="16"/>
  <c r="AK385" i="16"/>
  <c r="AK386" i="16"/>
  <c r="AK387" i="16"/>
  <c r="AK388" i="16"/>
  <c r="AK389" i="16"/>
  <c r="AK390" i="16"/>
  <c r="AK391" i="16"/>
  <c r="AK392" i="16"/>
  <c r="AK393" i="16"/>
  <c r="AK394" i="16"/>
  <c r="AK395" i="16"/>
  <c r="AK396" i="16"/>
  <c r="AK397" i="16"/>
  <c r="AK398" i="16"/>
  <c r="AK399" i="16"/>
  <c r="AK400" i="16"/>
  <c r="AK401" i="16"/>
  <c r="AK402" i="16"/>
  <c r="AK403" i="16"/>
  <c r="AK404" i="16"/>
  <c r="AK405" i="16"/>
  <c r="AK406" i="16"/>
  <c r="AK407" i="16"/>
  <c r="AK408" i="16"/>
  <c r="AK409" i="16"/>
  <c r="AK410" i="16"/>
  <c r="AK411" i="16"/>
  <c r="AK412" i="16"/>
  <c r="AK413" i="16"/>
  <c r="AK414" i="16"/>
  <c r="AK415" i="16"/>
  <c r="AK416" i="16"/>
  <c r="AK417" i="16"/>
  <c r="AK418" i="16"/>
  <c r="AK419" i="16"/>
  <c r="AK420" i="16"/>
  <c r="AK421" i="16"/>
  <c r="AK422" i="16"/>
  <c r="AK423" i="16"/>
  <c r="AK424" i="16"/>
  <c r="AK425" i="16"/>
  <c r="AK426" i="16"/>
  <c r="AK427" i="16"/>
  <c r="AK428" i="16"/>
  <c r="AK429" i="16"/>
  <c r="AK430" i="16"/>
  <c r="AK431" i="16"/>
  <c r="AK432" i="16"/>
  <c r="AK433" i="16"/>
  <c r="AK434" i="16"/>
  <c r="AK435" i="16"/>
  <c r="AK436" i="16"/>
  <c r="AK437" i="16"/>
  <c r="AK438" i="16"/>
  <c r="AK439" i="16"/>
  <c r="AK440" i="16"/>
  <c r="AK441" i="16"/>
  <c r="AK442" i="16"/>
  <c r="AK443" i="16"/>
  <c r="AK444" i="16"/>
  <c r="AK445" i="16"/>
  <c r="AK446" i="16"/>
  <c r="AK447" i="16"/>
  <c r="AK448" i="16"/>
  <c r="AK449" i="16"/>
  <c r="AK450" i="16"/>
  <c r="AK451" i="16"/>
  <c r="AK452" i="16"/>
  <c r="AK453" i="16"/>
  <c r="AK454" i="16"/>
  <c r="AK455" i="16"/>
  <c r="AK456" i="16"/>
  <c r="AK457" i="16"/>
  <c r="AK458" i="16"/>
  <c r="AK459" i="16"/>
  <c r="AK460" i="16"/>
  <c r="AK461" i="16"/>
  <c r="AK462" i="16"/>
  <c r="AK463" i="16"/>
  <c r="AK464" i="16"/>
  <c r="AK465" i="16"/>
  <c r="AK466" i="16"/>
  <c r="AK467" i="16"/>
  <c r="AK468" i="16"/>
  <c r="AK469" i="16"/>
  <c r="AK470" i="16"/>
  <c r="AK471" i="16"/>
  <c r="AK472" i="16"/>
  <c r="AK473" i="16"/>
  <c r="AK474" i="16"/>
  <c r="AK475" i="16"/>
  <c r="AK476" i="16"/>
  <c r="AK477" i="16"/>
  <c r="AK478" i="16"/>
  <c r="AK479" i="16"/>
  <c r="AK480" i="16"/>
  <c r="AK481" i="16"/>
  <c r="AK482" i="16"/>
  <c r="AK483" i="16"/>
  <c r="AK484" i="16"/>
  <c r="AK485" i="16"/>
  <c r="AK486" i="16"/>
  <c r="AK487" i="16"/>
  <c r="AK488" i="16"/>
  <c r="AK489" i="16"/>
  <c r="AK490" i="16"/>
  <c r="AK491" i="16"/>
  <c r="AK492" i="16"/>
  <c r="AK493" i="16"/>
  <c r="AK494" i="16"/>
  <c r="AK495" i="16"/>
  <c r="AK496" i="16"/>
  <c r="AK497" i="16"/>
  <c r="AK498" i="16"/>
  <c r="AK499" i="16"/>
  <c r="AK500" i="16"/>
  <c r="AK501" i="16"/>
  <c r="AK502" i="16"/>
  <c r="AK503" i="16"/>
  <c r="AK504" i="16"/>
  <c r="AK505" i="16"/>
  <c r="AK506" i="16"/>
  <c r="AK507" i="16"/>
  <c r="AK508" i="16"/>
  <c r="AK509" i="16"/>
  <c r="AK510" i="16"/>
  <c r="AK511" i="16"/>
  <c r="AK512" i="16"/>
  <c r="AK513" i="16"/>
  <c r="AK514" i="16"/>
  <c r="AK515" i="16"/>
  <c r="AK516" i="16"/>
  <c r="AK517" i="16"/>
  <c r="AK518" i="16"/>
  <c r="AK519" i="16"/>
  <c r="AK520" i="16"/>
  <c r="AK521" i="16"/>
  <c r="AK522" i="16"/>
  <c r="AK523" i="16"/>
  <c r="AK524" i="16"/>
  <c r="AK525" i="16"/>
  <c r="AK526" i="16"/>
  <c r="AK527" i="16"/>
  <c r="AK528" i="16"/>
  <c r="AK529" i="16"/>
  <c r="AK530" i="16"/>
  <c r="AK531" i="16"/>
  <c r="AK532" i="16"/>
  <c r="AK533" i="16"/>
  <c r="AK534" i="16"/>
  <c r="AK535" i="16"/>
  <c r="AK536" i="16"/>
  <c r="AK537" i="16"/>
  <c r="AK538" i="16"/>
  <c r="AK539" i="16"/>
  <c r="AK540" i="16"/>
  <c r="AK541" i="16"/>
  <c r="AK542" i="16"/>
  <c r="AK543" i="16"/>
  <c r="AK544" i="16"/>
  <c r="AK545" i="16"/>
  <c r="AK546" i="16"/>
  <c r="AK547" i="16"/>
  <c r="AK548" i="16"/>
  <c r="AK549" i="16"/>
  <c r="AK550" i="16"/>
  <c r="AK551" i="16"/>
  <c r="AK552" i="16"/>
  <c r="AK553" i="16"/>
  <c r="AK554" i="16"/>
  <c r="AK555" i="16"/>
  <c r="AK556" i="16"/>
  <c r="AK557" i="16"/>
  <c r="AK558" i="16"/>
  <c r="AK559" i="16"/>
  <c r="AK560" i="16"/>
  <c r="AK561" i="16"/>
  <c r="AK562" i="16"/>
  <c r="AK563" i="16"/>
  <c r="AK564" i="16"/>
  <c r="AK565" i="16"/>
  <c r="AK566" i="16"/>
  <c r="AK567" i="16"/>
  <c r="AK568" i="16"/>
  <c r="AK569" i="16"/>
  <c r="AK570" i="16"/>
  <c r="AK571" i="16"/>
  <c r="AK572" i="16"/>
  <c r="AK573" i="16"/>
  <c r="AK574" i="16"/>
  <c r="AK575" i="16"/>
  <c r="AK576" i="16"/>
  <c r="AK577" i="16"/>
  <c r="AK578" i="16"/>
  <c r="AK579" i="16"/>
  <c r="AK580" i="16"/>
  <c r="AK581" i="16"/>
  <c r="AK582" i="16"/>
  <c r="AK583" i="16"/>
  <c r="AK584" i="16"/>
  <c r="AK585" i="16"/>
  <c r="AK586" i="16"/>
  <c r="AK587" i="16"/>
  <c r="AK588" i="16"/>
  <c r="AK589" i="16"/>
  <c r="AK590" i="16"/>
  <c r="AK591" i="16"/>
  <c r="AK592" i="16"/>
  <c r="AK593" i="16"/>
  <c r="AK594" i="16"/>
  <c r="AK595" i="16"/>
  <c r="AK596" i="16"/>
  <c r="AK597" i="16"/>
  <c r="AK598" i="16"/>
  <c r="AK599" i="16"/>
  <c r="AK600" i="16"/>
  <c r="AK601" i="16"/>
  <c r="AK602" i="16"/>
  <c r="AK603" i="16"/>
  <c r="AK604" i="16"/>
  <c r="AK605" i="16"/>
  <c r="AK606" i="16"/>
  <c r="AK607" i="16"/>
  <c r="AK608" i="16"/>
  <c r="AK609" i="16"/>
  <c r="AK610" i="16"/>
  <c r="AK611" i="16"/>
  <c r="AK612" i="16"/>
  <c r="AK613" i="16"/>
  <c r="AK614" i="16"/>
  <c r="AK615" i="16"/>
  <c r="AK616" i="16"/>
  <c r="AK617" i="16"/>
  <c r="AK618" i="16"/>
  <c r="AK619" i="16"/>
  <c r="AK620" i="16"/>
  <c r="AK621" i="16"/>
  <c r="AK622" i="16"/>
  <c r="AK623" i="16"/>
  <c r="AK624" i="16"/>
  <c r="AK625" i="16"/>
  <c r="AK626" i="16"/>
  <c r="AK627" i="16"/>
  <c r="AK628" i="16"/>
  <c r="AK629" i="16"/>
  <c r="AK630" i="16"/>
  <c r="AK631" i="16"/>
  <c r="AK632" i="16"/>
  <c r="AK633" i="16"/>
  <c r="AK634" i="16"/>
  <c r="AK635" i="16"/>
  <c r="AK636" i="16"/>
  <c r="AK637" i="16"/>
  <c r="AK638" i="16"/>
  <c r="AK639" i="16"/>
  <c r="AK640" i="16"/>
  <c r="AK641" i="16"/>
  <c r="AK642" i="16"/>
  <c r="AK643" i="16"/>
  <c r="AK644" i="16"/>
  <c r="AK645" i="16"/>
  <c r="AK646" i="16"/>
  <c r="AK647" i="16"/>
  <c r="AK648" i="16"/>
  <c r="AK649" i="16"/>
  <c r="AK650" i="16"/>
  <c r="AK651" i="16"/>
  <c r="AK652" i="16"/>
  <c r="AK653" i="16"/>
  <c r="AK654" i="16"/>
  <c r="AK655" i="16"/>
  <c r="AK656" i="16"/>
  <c r="AK657" i="16"/>
  <c r="AK658" i="16"/>
  <c r="AK659" i="16"/>
  <c r="AK660" i="16"/>
  <c r="AK661" i="16"/>
  <c r="AK662" i="16"/>
  <c r="AK663" i="16"/>
  <c r="AK664" i="16"/>
  <c r="AK665" i="16"/>
  <c r="AK666" i="16"/>
  <c r="AK667" i="16"/>
  <c r="AK668" i="16"/>
  <c r="AK669" i="16"/>
  <c r="AK670" i="16"/>
  <c r="AK671" i="16"/>
  <c r="AK672" i="16"/>
  <c r="AK673" i="16"/>
  <c r="AK674" i="16"/>
  <c r="AK675" i="16"/>
  <c r="AK676" i="16"/>
  <c r="AK677" i="16"/>
  <c r="AK678" i="16"/>
  <c r="AK679" i="16"/>
  <c r="AK680" i="16"/>
  <c r="AK681" i="16"/>
  <c r="AK682" i="16"/>
  <c r="AK683" i="16"/>
  <c r="AK684" i="16"/>
  <c r="AK685" i="16"/>
  <c r="AK686" i="16"/>
  <c r="AK687" i="16"/>
  <c r="AK688" i="16"/>
  <c r="AK689" i="16"/>
  <c r="AK690" i="16"/>
  <c r="AK691" i="16"/>
  <c r="AK692" i="16"/>
  <c r="AK693" i="16"/>
  <c r="AK694" i="16"/>
  <c r="AK695" i="16"/>
  <c r="AK696" i="16"/>
  <c r="AK697" i="16"/>
  <c r="AK698" i="16"/>
  <c r="AK699" i="16"/>
  <c r="AK700" i="16"/>
  <c r="AK701" i="16"/>
  <c r="AK702" i="16"/>
  <c r="AK703" i="16"/>
  <c r="AK704" i="16"/>
  <c r="AK705" i="16"/>
  <c r="AK706" i="16"/>
  <c r="AK707" i="16"/>
  <c r="AK708" i="16"/>
  <c r="AK709" i="16"/>
  <c r="AK710" i="16"/>
  <c r="AK711" i="16"/>
  <c r="AK712" i="16"/>
  <c r="AK713" i="16"/>
  <c r="AK714" i="16"/>
  <c r="AK715" i="16"/>
  <c r="AK716" i="16"/>
  <c r="AK717" i="16"/>
  <c r="AK718" i="16"/>
  <c r="AK719" i="16"/>
  <c r="AK720" i="16"/>
  <c r="AK721" i="16"/>
  <c r="AK722" i="16"/>
  <c r="AK723" i="16"/>
  <c r="AK724" i="16"/>
  <c r="AK725" i="16"/>
  <c r="AK726" i="16"/>
  <c r="AK727" i="16"/>
  <c r="AK728" i="16"/>
  <c r="AK729" i="16"/>
  <c r="AK730" i="16"/>
  <c r="AK731" i="16"/>
  <c r="AK732" i="16"/>
  <c r="AK733" i="16"/>
  <c r="AK734" i="16"/>
  <c r="AK735" i="16"/>
  <c r="AK736" i="16"/>
  <c r="AK737" i="16"/>
  <c r="AK738" i="16"/>
  <c r="AK739" i="16"/>
  <c r="AK740" i="16"/>
  <c r="AK741" i="16"/>
  <c r="AK742" i="16"/>
  <c r="AK743" i="16"/>
  <c r="AK744" i="16"/>
  <c r="AK745" i="16"/>
  <c r="AK746" i="16"/>
  <c r="AK747" i="16"/>
  <c r="AK748" i="16"/>
  <c r="AK749" i="16"/>
  <c r="AK750" i="16"/>
  <c r="AK751" i="16"/>
  <c r="AK752" i="16"/>
  <c r="AK753" i="16"/>
  <c r="AK754" i="16"/>
  <c r="AK755" i="16"/>
  <c r="AK756" i="16"/>
  <c r="AK757" i="16"/>
  <c r="AK758" i="16"/>
  <c r="AK759" i="16"/>
  <c r="AK760" i="16"/>
  <c r="AK761" i="16"/>
  <c r="AK762" i="16"/>
  <c r="AK763" i="16"/>
  <c r="AK764" i="16"/>
  <c r="AK765" i="16"/>
  <c r="AK766" i="16"/>
  <c r="AK767" i="16"/>
  <c r="AK768" i="16"/>
  <c r="AK769" i="16"/>
  <c r="AK770" i="16"/>
  <c r="AK771" i="16"/>
  <c r="AK772" i="16"/>
  <c r="AK773" i="16"/>
  <c r="AK774" i="16"/>
  <c r="AK775" i="16"/>
  <c r="AK776" i="16"/>
  <c r="AK777" i="16"/>
  <c r="AK778" i="16"/>
  <c r="AK779" i="16"/>
  <c r="AK780" i="16"/>
  <c r="AK781" i="16"/>
  <c r="AK782" i="16"/>
  <c r="AK783" i="16"/>
  <c r="AK784" i="16"/>
  <c r="AK785" i="16"/>
  <c r="AK786" i="16"/>
  <c r="AK787" i="16"/>
  <c r="AK788" i="16"/>
  <c r="AK789" i="16"/>
  <c r="AK790" i="16"/>
  <c r="AK791" i="16"/>
  <c r="AK792" i="16"/>
  <c r="AK793" i="16"/>
  <c r="AK794" i="16"/>
  <c r="AK795" i="16"/>
  <c r="AK796" i="16"/>
  <c r="AK797" i="16"/>
  <c r="AK798" i="16"/>
  <c r="AK799" i="16"/>
  <c r="AK800" i="16"/>
  <c r="AK801" i="16"/>
  <c r="AK802" i="16"/>
  <c r="AK803" i="16"/>
  <c r="AK804" i="16"/>
  <c r="AK805" i="16"/>
  <c r="AK806" i="16"/>
  <c r="AK807" i="16"/>
  <c r="AK808" i="16"/>
  <c r="AK809" i="16"/>
  <c r="AK810" i="16"/>
  <c r="AK811" i="16"/>
  <c r="AK812" i="16"/>
  <c r="AK813" i="16"/>
  <c r="AK814" i="16"/>
  <c r="AK815" i="16"/>
  <c r="AK816" i="16"/>
  <c r="AK817" i="16"/>
  <c r="AK818" i="16"/>
  <c r="AK819" i="16"/>
  <c r="AK820" i="16"/>
  <c r="AK821" i="16"/>
  <c r="AK822" i="16"/>
  <c r="AK823" i="16"/>
  <c r="AK824" i="16"/>
  <c r="AK825" i="16"/>
  <c r="AK826" i="16"/>
  <c r="AK827" i="16"/>
  <c r="AK828" i="16"/>
  <c r="AK829" i="16"/>
  <c r="AK830" i="16"/>
  <c r="AK831" i="16"/>
  <c r="AK832" i="16"/>
  <c r="AK833" i="16"/>
  <c r="AK834" i="16"/>
  <c r="AK835" i="16"/>
  <c r="AK836" i="16"/>
  <c r="AK837" i="16"/>
  <c r="AK838" i="16"/>
  <c r="AK839" i="16"/>
  <c r="AK840" i="16"/>
  <c r="AK841" i="16"/>
  <c r="AK842" i="16"/>
  <c r="AK843" i="16"/>
  <c r="AK844" i="16"/>
  <c r="AK845" i="16"/>
  <c r="AK846" i="16"/>
  <c r="AK847" i="16"/>
  <c r="AK848" i="16"/>
  <c r="AK849" i="16"/>
  <c r="AK850" i="16"/>
  <c r="AK851" i="16"/>
  <c r="AK852" i="16"/>
  <c r="AK853" i="16"/>
  <c r="AK854" i="16"/>
  <c r="AK855" i="16"/>
  <c r="AK856" i="16"/>
  <c r="AK857" i="16"/>
  <c r="AK858" i="16"/>
  <c r="AK859" i="16"/>
  <c r="AK860" i="16"/>
  <c r="AK861" i="16"/>
  <c r="AK862" i="16"/>
  <c r="AK863" i="16"/>
  <c r="AK864" i="16"/>
  <c r="AK865" i="16"/>
  <c r="AK866" i="16"/>
  <c r="AK867" i="16"/>
  <c r="AK868" i="16"/>
  <c r="AK869" i="16"/>
  <c r="AK870" i="16"/>
  <c r="AK871" i="16"/>
  <c r="AK872" i="16"/>
  <c r="AK873" i="16"/>
  <c r="AK874" i="16"/>
  <c r="AK875" i="16"/>
  <c r="AK876" i="16"/>
  <c r="AK877" i="16"/>
  <c r="AK878" i="16"/>
  <c r="AK879" i="16"/>
  <c r="AK880" i="16"/>
  <c r="AK881" i="16"/>
  <c r="AK882" i="16"/>
  <c r="AK883" i="16"/>
  <c r="AK884" i="16"/>
  <c r="AK885" i="16"/>
  <c r="AK886" i="16"/>
  <c r="AK887" i="16"/>
  <c r="AK888" i="16"/>
  <c r="AK889" i="16"/>
  <c r="AK890" i="16"/>
  <c r="AK891" i="16"/>
  <c r="AK892" i="16"/>
  <c r="AK893" i="16"/>
  <c r="AK894" i="16"/>
  <c r="AK895" i="16"/>
  <c r="AK896" i="16"/>
  <c r="AK897" i="16"/>
  <c r="AK898" i="16"/>
  <c r="AK899" i="16"/>
  <c r="AK900" i="16"/>
  <c r="AK901" i="16"/>
  <c r="AK902" i="16"/>
  <c r="AK903" i="16"/>
  <c r="AK904" i="16"/>
  <c r="AK905" i="16"/>
  <c r="AK906" i="16"/>
  <c r="AK907" i="16"/>
  <c r="AK908" i="16"/>
  <c r="AK909" i="16"/>
  <c r="AK910" i="16"/>
  <c r="AK911" i="16"/>
  <c r="AK912" i="16"/>
  <c r="AK913" i="16"/>
  <c r="AK914" i="16"/>
  <c r="AK915" i="16"/>
  <c r="AK916" i="16"/>
  <c r="AK917" i="16"/>
  <c r="AK918" i="16"/>
  <c r="AK919" i="16"/>
  <c r="AK920" i="16"/>
  <c r="AK921" i="16"/>
  <c r="AK922" i="16"/>
  <c r="AK923" i="16"/>
  <c r="AK924" i="16"/>
  <c r="AK925" i="16"/>
  <c r="AK926" i="16"/>
  <c r="AK927" i="16"/>
  <c r="AK928" i="16"/>
  <c r="AK929" i="16"/>
  <c r="AK930" i="16"/>
  <c r="AK931" i="16"/>
  <c r="AK932" i="16"/>
  <c r="AK933" i="16"/>
  <c r="AK934" i="16"/>
  <c r="AK935" i="16"/>
  <c r="AK936" i="16"/>
  <c r="AK937" i="16"/>
  <c r="AK938" i="16"/>
  <c r="AK939" i="16"/>
  <c r="AK940" i="16"/>
  <c r="AK941" i="16"/>
  <c r="AK942" i="16"/>
  <c r="AK943" i="16"/>
  <c r="AK944" i="16"/>
  <c r="AK945" i="16"/>
  <c r="AK946" i="16"/>
  <c r="AK947" i="16"/>
  <c r="AK948" i="16"/>
  <c r="AK949" i="16"/>
  <c r="AK950" i="16"/>
  <c r="AK951" i="16"/>
  <c r="AK952" i="16"/>
  <c r="AK953" i="16"/>
  <c r="AK954" i="16"/>
  <c r="AK955" i="16"/>
  <c r="AK956" i="16"/>
  <c r="AK957" i="16"/>
  <c r="AK958" i="16"/>
  <c r="AK959" i="16"/>
  <c r="AK960" i="16"/>
  <c r="AK961" i="16"/>
  <c r="AK962" i="16"/>
  <c r="AK963" i="16"/>
  <c r="AK964" i="16"/>
  <c r="AK965" i="16"/>
  <c r="AK966" i="16"/>
  <c r="AK967" i="16"/>
  <c r="AK968" i="16"/>
  <c r="AK969" i="16"/>
  <c r="AK970" i="16"/>
  <c r="AK971" i="16"/>
  <c r="AK972" i="16"/>
  <c r="AK973" i="16"/>
  <c r="AK974" i="16"/>
  <c r="AK975" i="16"/>
  <c r="AK976" i="16"/>
  <c r="AK977" i="16"/>
  <c r="AK978" i="16"/>
  <c r="AK979" i="16"/>
  <c r="AK980" i="16"/>
  <c r="AK981" i="16"/>
  <c r="AK982" i="16"/>
  <c r="AK983" i="16"/>
  <c r="AK984" i="16"/>
  <c r="AK985" i="16"/>
  <c r="AK986" i="16"/>
  <c r="AK987" i="16"/>
  <c r="AK988" i="16"/>
  <c r="AK989" i="16"/>
  <c r="AK990" i="16"/>
  <c r="AK991" i="16"/>
  <c r="AK992" i="16"/>
  <c r="AK993" i="16"/>
  <c r="AK994" i="16"/>
  <c r="AK995" i="16"/>
  <c r="AK996" i="16"/>
  <c r="AK997" i="16"/>
  <c r="AK998" i="16"/>
  <c r="AK999" i="16"/>
  <c r="AK1000" i="16"/>
  <c r="AK1001" i="16"/>
  <c r="AK1002" i="16"/>
  <c r="AK1003" i="16"/>
  <c r="AK1004" i="16"/>
  <c r="AK1005" i="16"/>
  <c r="AK1006" i="16"/>
  <c r="AK1007" i="16"/>
  <c r="AK1008" i="16"/>
  <c r="AK1009" i="16"/>
  <c r="AK1010" i="16"/>
  <c r="AK1011" i="16"/>
  <c r="AK1012" i="16"/>
  <c r="AK1013" i="16"/>
  <c r="AK1014" i="16"/>
  <c r="AK1015" i="16"/>
  <c r="AK1016" i="16"/>
  <c r="AK1017" i="16"/>
  <c r="AK1018" i="16"/>
  <c r="AK1019" i="16"/>
  <c r="AK1020" i="16"/>
  <c r="AK1021" i="16"/>
  <c r="AK1022" i="16"/>
  <c r="AK1023" i="16"/>
  <c r="AK1024" i="16"/>
  <c r="AK1025" i="16"/>
  <c r="AK1026" i="16"/>
  <c r="AK1027" i="16"/>
  <c r="AK1028" i="16"/>
  <c r="AK1029" i="16"/>
  <c r="AK1030" i="16"/>
  <c r="AK1031" i="16"/>
  <c r="AK1032" i="16"/>
  <c r="AK1033" i="16"/>
  <c r="AK1034" i="16"/>
  <c r="AK1035" i="16"/>
  <c r="AK1036" i="16"/>
  <c r="AK1037" i="16"/>
  <c r="AK1038" i="16"/>
  <c r="AK1039" i="16"/>
  <c r="AK1040" i="16"/>
  <c r="AK1041" i="16"/>
  <c r="AK1042" i="16"/>
  <c r="AK1043" i="16"/>
  <c r="AK1044" i="16"/>
  <c r="AK1045" i="16"/>
  <c r="AK1046" i="16"/>
  <c r="AK1047" i="16"/>
  <c r="AK1048" i="16"/>
  <c r="AK1049" i="16"/>
  <c r="AK1050" i="16"/>
  <c r="AK1051" i="16"/>
  <c r="AK1052" i="16"/>
  <c r="AK1053" i="16"/>
  <c r="AK1054" i="16"/>
  <c r="AK1055" i="16"/>
  <c r="AK1056" i="16"/>
  <c r="AK1057" i="16"/>
  <c r="AK1058" i="16"/>
  <c r="AK1059" i="16"/>
  <c r="AK1060" i="16"/>
  <c r="AK1061" i="16"/>
  <c r="AK1062" i="16"/>
  <c r="AN1062" i="16" s="1"/>
  <c r="AK1063" i="16"/>
  <c r="AK1064" i="16"/>
  <c r="AK1065" i="16"/>
  <c r="AK1066" i="16"/>
  <c r="AK1067" i="16"/>
  <c r="AK1068" i="16"/>
  <c r="AK1069" i="16"/>
  <c r="AK1070" i="16"/>
  <c r="AN1070" i="16" s="1"/>
  <c r="AK1071" i="16"/>
  <c r="AK1072" i="16"/>
  <c r="AK1073" i="16"/>
  <c r="AK1074" i="16"/>
  <c r="AK1075" i="16"/>
  <c r="AK1076" i="16"/>
  <c r="AK1077" i="16"/>
  <c r="AK1078" i="16"/>
  <c r="AK1079" i="16"/>
  <c r="AK1080" i="16"/>
  <c r="AK1081" i="16"/>
  <c r="AK1082" i="16"/>
  <c r="AK1083" i="16"/>
  <c r="AK1084" i="16"/>
  <c r="AK1085" i="16"/>
  <c r="AK1086" i="16"/>
  <c r="AN1086" i="16" s="1"/>
  <c r="AK1087" i="16"/>
  <c r="AK1088" i="16"/>
  <c r="AK1089" i="16"/>
  <c r="AK1090" i="16"/>
  <c r="AK1091" i="16"/>
  <c r="AK1092" i="16"/>
  <c r="AK1093" i="16"/>
  <c r="AK1094" i="16"/>
  <c r="AN1094" i="16" s="1"/>
  <c r="AK1095" i="16"/>
  <c r="AK1096" i="16"/>
  <c r="AK1097" i="16"/>
  <c r="AK1098" i="16"/>
  <c r="AK1099" i="16"/>
  <c r="AK1100" i="16"/>
  <c r="AK1101" i="16"/>
  <c r="AK1102" i="16"/>
  <c r="AN1102" i="16" s="1"/>
  <c r="AK1103" i="16"/>
  <c r="AK1104" i="16"/>
  <c r="AK1105" i="16"/>
  <c r="AK1106" i="16"/>
  <c r="AK1107" i="16"/>
  <c r="AK1108" i="16"/>
  <c r="AK1109" i="16"/>
  <c r="AK1110" i="16"/>
  <c r="AK1111" i="16"/>
  <c r="AK1112" i="16"/>
  <c r="AK1113" i="16"/>
  <c r="AK1114" i="16"/>
  <c r="AK1115" i="16"/>
  <c r="AK1116" i="16"/>
  <c r="AK1117" i="16"/>
  <c r="AK1118" i="16"/>
  <c r="AN1118" i="16" s="1"/>
  <c r="AK1119" i="16"/>
  <c r="AK1120" i="16"/>
  <c r="AK1121" i="16"/>
  <c r="AK1122" i="16"/>
  <c r="AK1123" i="16"/>
  <c r="AK1124" i="16"/>
  <c r="AK1125" i="16"/>
  <c r="AK1126" i="16"/>
  <c r="AN1126" i="16" s="1"/>
  <c r="AK1127" i="16"/>
  <c r="AK1128" i="16"/>
  <c r="AK1129" i="16"/>
  <c r="AK1130" i="16"/>
  <c r="AK1131" i="16"/>
  <c r="AK1132" i="16"/>
  <c r="AK1133" i="16"/>
  <c r="AK1134" i="16"/>
  <c r="AM1134" i="16" s="1"/>
  <c r="AK1135" i="16"/>
  <c r="AK1136" i="16"/>
  <c r="AK1137" i="16"/>
  <c r="AK1138" i="16"/>
  <c r="AK1139" i="16"/>
  <c r="AK1140" i="16"/>
  <c r="AK1141" i="16"/>
  <c r="AK1142" i="16"/>
  <c r="AK1143" i="16"/>
  <c r="AK1144" i="16"/>
  <c r="AK1145" i="16"/>
  <c r="AK1146" i="16"/>
  <c r="AK1147" i="16"/>
  <c r="AK1148" i="16"/>
  <c r="AK1149" i="16"/>
  <c r="AK1150" i="16"/>
  <c r="AK1151" i="16"/>
  <c r="AK1152" i="16"/>
  <c r="AK1153" i="16"/>
  <c r="AK1154" i="16"/>
  <c r="AK1155" i="16"/>
  <c r="AK1156" i="16"/>
  <c r="AK1157" i="16"/>
  <c r="AK1158" i="16"/>
  <c r="AK1159" i="16"/>
  <c r="AK1160" i="16"/>
  <c r="AK1161" i="16"/>
  <c r="AK1162" i="16"/>
  <c r="AK1163" i="16"/>
  <c r="AK1164" i="16"/>
  <c r="AK1165" i="16"/>
  <c r="AK1166" i="16"/>
  <c r="AK1167" i="16"/>
  <c r="AK1168" i="16"/>
  <c r="AK1169" i="16"/>
  <c r="AK1170" i="16"/>
  <c r="AK1171" i="16"/>
  <c r="AK1172" i="16"/>
  <c r="AK1173" i="16"/>
  <c r="AK1174" i="16"/>
  <c r="AK1175" i="16"/>
  <c r="AK1176" i="16"/>
  <c r="AK1177" i="16"/>
  <c r="AK1178" i="16"/>
  <c r="AK1179" i="16"/>
  <c r="AK1180" i="16"/>
  <c r="AK1181" i="16"/>
  <c r="AK1182" i="16"/>
  <c r="AK1183" i="16"/>
  <c r="AK1184" i="16"/>
  <c r="AK1185" i="16"/>
  <c r="AK1186" i="16"/>
  <c r="AK1187" i="16"/>
  <c r="AK1188" i="16"/>
  <c r="AK1189" i="16"/>
  <c r="AK1190" i="16"/>
  <c r="AK1191" i="16"/>
  <c r="AK1192" i="16"/>
  <c r="AK1193" i="16"/>
  <c r="AK1194" i="16"/>
  <c r="AK1195" i="16"/>
  <c r="AK1196" i="16"/>
  <c r="AK1197" i="16"/>
  <c r="AK1198" i="16"/>
  <c r="AK1199" i="16"/>
  <c r="AK1200" i="16"/>
  <c r="AK1201" i="16"/>
  <c r="AK1202" i="16"/>
  <c r="AK1203" i="16"/>
  <c r="AK1204" i="16"/>
  <c r="AK1205" i="16"/>
  <c r="AK1206" i="16"/>
  <c r="AK1207" i="16"/>
  <c r="AK1208" i="16"/>
  <c r="AK1209" i="16"/>
  <c r="AK1210" i="16"/>
  <c r="AK1211" i="16"/>
  <c r="AK1212" i="16"/>
  <c r="AK1213" i="16"/>
  <c r="AK1214" i="16"/>
  <c r="AK1215" i="16"/>
  <c r="AK1216" i="16"/>
  <c r="AK1217" i="16"/>
  <c r="AK1218" i="16"/>
  <c r="AK1219" i="16"/>
  <c r="AK1220" i="16"/>
  <c r="AK1221" i="16"/>
  <c r="AK1222" i="16"/>
  <c r="AK1223" i="16"/>
  <c r="AK1224" i="16"/>
  <c r="AK1225" i="16"/>
  <c r="AK1226" i="16"/>
  <c r="AK1227" i="16"/>
  <c r="AK1228" i="16"/>
  <c r="AK1229" i="16"/>
  <c r="AK1230" i="16"/>
  <c r="AK1231" i="16"/>
  <c r="AK1232" i="16"/>
  <c r="AK1233" i="16"/>
  <c r="AK1234" i="16"/>
  <c r="AK1235" i="16"/>
  <c r="AK1236" i="16"/>
  <c r="AK1237" i="16"/>
  <c r="AK1238" i="16"/>
  <c r="AK1239" i="16"/>
  <c r="AK1240" i="16"/>
  <c r="AK1241" i="16"/>
  <c r="AK1242" i="16"/>
  <c r="AK1243" i="16"/>
  <c r="AK1244" i="16"/>
  <c r="AK1245" i="16"/>
  <c r="AK1246" i="16"/>
  <c r="AK1247" i="16"/>
  <c r="AK1248" i="16"/>
  <c r="AK1249" i="16"/>
  <c r="AK1250" i="16"/>
  <c r="AK1251" i="16"/>
  <c r="AK1252" i="16"/>
  <c r="AK1253" i="16"/>
  <c r="AK1254" i="16"/>
  <c r="AK1255" i="16"/>
  <c r="AK1256" i="16"/>
  <c r="AK1257" i="16"/>
  <c r="AK1258" i="16"/>
  <c r="AK1259" i="16"/>
  <c r="AK1260" i="16"/>
  <c r="AK1261" i="16"/>
  <c r="AK1262" i="16"/>
  <c r="AK1263" i="16"/>
  <c r="AK1264" i="16"/>
  <c r="AK1265" i="16"/>
  <c r="AK1266" i="16"/>
  <c r="AK1267" i="16"/>
  <c r="AK1268" i="16"/>
  <c r="AK1269" i="16"/>
  <c r="AK1270" i="16"/>
  <c r="AK1271" i="16"/>
  <c r="AK1272" i="16"/>
  <c r="AK1273" i="16"/>
  <c r="AK1274" i="16"/>
  <c r="AK1275" i="16"/>
  <c r="AK1276" i="16"/>
  <c r="AK1277" i="16"/>
  <c r="AK1278" i="16"/>
  <c r="AK1279" i="16"/>
  <c r="AK1280" i="16"/>
  <c r="AK1281" i="16"/>
  <c r="AK1282" i="16"/>
  <c r="AK1283" i="16"/>
  <c r="AK1284" i="16"/>
  <c r="AK1285" i="16"/>
  <c r="AK1286" i="16"/>
  <c r="AK1287" i="16"/>
  <c r="AK1288" i="16"/>
  <c r="AK1289" i="16"/>
  <c r="AK1290" i="16"/>
  <c r="AK1291" i="16"/>
  <c r="AK1292" i="16"/>
  <c r="AK1293" i="16"/>
  <c r="AK1294" i="16"/>
  <c r="AK1295" i="16"/>
  <c r="AK1296" i="16"/>
  <c r="AK1297" i="16"/>
  <c r="AK1298" i="16"/>
  <c r="AK1299" i="16"/>
  <c r="AK1300" i="16"/>
  <c r="AK1301" i="16"/>
  <c r="AK1302" i="16"/>
  <c r="AK1303" i="16"/>
  <c r="AK1304" i="16"/>
  <c r="AK1305" i="16"/>
  <c r="AK1306" i="16"/>
  <c r="AK1307" i="16"/>
  <c r="AK1308" i="16"/>
  <c r="AK1309" i="16"/>
  <c r="AK1310" i="16"/>
  <c r="AK1311" i="16"/>
  <c r="AK1312" i="16"/>
  <c r="AK1313" i="16"/>
  <c r="AK1314" i="16"/>
  <c r="AK1315" i="16"/>
  <c r="AK1316" i="16"/>
  <c r="AK1317" i="16"/>
  <c r="AK1318" i="16"/>
  <c r="AK1319" i="16"/>
  <c r="AK1320" i="16"/>
  <c r="AK1321" i="16"/>
  <c r="AK1322" i="16"/>
  <c r="AK1323" i="16"/>
  <c r="AK1324" i="16"/>
  <c r="AK1325" i="16"/>
  <c r="AK1326" i="16"/>
  <c r="AK1327" i="16"/>
  <c r="AK1328" i="16"/>
  <c r="AK1329" i="16"/>
  <c r="AK1330" i="16"/>
  <c r="AK1331" i="16"/>
  <c r="AK1332" i="16"/>
  <c r="AK1333" i="16"/>
  <c r="AK1334" i="16"/>
  <c r="AK1335" i="16"/>
  <c r="AK1336" i="16"/>
  <c r="AK1337" i="16"/>
  <c r="AK1338" i="16"/>
  <c r="AK1339" i="16"/>
  <c r="AK1340" i="16"/>
  <c r="AK1341" i="16"/>
  <c r="AK1342" i="16"/>
  <c r="AK1343" i="16"/>
  <c r="AK1344" i="16"/>
  <c r="AK1345" i="16"/>
  <c r="AK1346" i="16"/>
  <c r="AK1347" i="16"/>
  <c r="AK1348" i="16"/>
  <c r="AK1349" i="16"/>
  <c r="AK1350" i="16"/>
  <c r="AK1351" i="16"/>
  <c r="AK1352" i="16"/>
  <c r="AK1353" i="16"/>
  <c r="AK1354" i="16"/>
  <c r="AK1355" i="16"/>
  <c r="AK1356" i="16"/>
  <c r="AK1357" i="16"/>
  <c r="AK1358" i="16"/>
  <c r="AK1359" i="16"/>
  <c r="AK1360" i="16"/>
  <c r="AK1361" i="16"/>
  <c r="AK1362" i="16"/>
  <c r="AK1363" i="16"/>
  <c r="AK1364" i="16"/>
  <c r="AK1365" i="16"/>
  <c r="AK1366" i="16"/>
  <c r="AK1367" i="16"/>
  <c r="AK1368" i="16"/>
  <c r="AK1369" i="16"/>
  <c r="AK1370" i="16"/>
  <c r="AK1371" i="16"/>
  <c r="AK1372" i="16"/>
  <c r="AK1373" i="16"/>
  <c r="AK1374" i="16"/>
  <c r="AK1375" i="16"/>
  <c r="AK1376" i="16"/>
  <c r="AK1377" i="16"/>
  <c r="AK1378" i="16"/>
  <c r="AK1379" i="16"/>
  <c r="AK1380" i="16"/>
  <c r="AK1381" i="16"/>
  <c r="AK1382" i="16"/>
  <c r="AK1383" i="16"/>
  <c r="AK1384" i="16"/>
  <c r="AK1385" i="16"/>
  <c r="AK1386" i="16"/>
  <c r="AK1387" i="16"/>
  <c r="AK1388" i="16"/>
  <c r="AK1389" i="16"/>
  <c r="AK1390" i="16"/>
  <c r="AK1391" i="16"/>
  <c r="AK1392" i="16"/>
  <c r="AK1393" i="16"/>
  <c r="AK1394" i="16"/>
  <c r="AK1395" i="16"/>
  <c r="AK1396" i="16"/>
  <c r="AK1397" i="16"/>
  <c r="AK1398" i="16"/>
  <c r="AK1399" i="16"/>
  <c r="AK1400" i="16"/>
  <c r="AK1401" i="16"/>
  <c r="AK1402" i="16"/>
  <c r="AK1403" i="16"/>
  <c r="AK1404" i="16"/>
  <c r="AK1405" i="16"/>
  <c r="AK1406" i="16"/>
  <c r="AK1407" i="16"/>
  <c r="AK1408" i="16"/>
  <c r="AK1409" i="16"/>
  <c r="AK1410" i="16"/>
  <c r="AK1411" i="16"/>
  <c r="AK1412" i="16"/>
  <c r="AK1413" i="16"/>
  <c r="AK1414" i="16"/>
  <c r="AK1415" i="16"/>
  <c r="AK1416" i="16"/>
  <c r="AK1417" i="16"/>
  <c r="AK1418" i="16"/>
  <c r="AK1419" i="16"/>
  <c r="AK1420" i="16"/>
  <c r="AK1421" i="16"/>
  <c r="AK1422" i="16"/>
  <c r="AK1423" i="16"/>
  <c r="AK1424" i="16"/>
  <c r="AK1425" i="16"/>
  <c r="AK1426" i="16"/>
  <c r="AK1427" i="16"/>
  <c r="AK1428" i="16"/>
  <c r="AK1429" i="16"/>
  <c r="AK1430" i="16"/>
  <c r="AK1431" i="16"/>
  <c r="AK1432" i="16"/>
  <c r="AK1433" i="16"/>
  <c r="AK1434" i="16"/>
  <c r="AK1435" i="16"/>
  <c r="AK1436" i="16"/>
  <c r="AK1437" i="16"/>
  <c r="AK1438" i="16"/>
  <c r="AK1439" i="16"/>
  <c r="AK1440" i="16"/>
  <c r="AK1441" i="16"/>
  <c r="AK1442" i="16"/>
  <c r="AK1443" i="16"/>
  <c r="AK1444" i="16"/>
  <c r="AK1445" i="16"/>
  <c r="AK1446" i="16"/>
  <c r="AK1447" i="16"/>
  <c r="AK1448" i="16"/>
  <c r="AK1449" i="16"/>
  <c r="AK1450" i="16"/>
  <c r="AK1451" i="16"/>
  <c r="AK1452" i="16"/>
  <c r="AK1453" i="16"/>
  <c r="AK1454" i="16"/>
  <c r="AK1455" i="16"/>
  <c r="AK1456" i="16"/>
  <c r="AK1457" i="16"/>
  <c r="AK1458" i="16"/>
  <c r="AK1459" i="16"/>
  <c r="AK1460" i="16"/>
  <c r="AK1461" i="16"/>
  <c r="AK1462" i="16"/>
  <c r="AK1463" i="16"/>
  <c r="AK1464" i="16"/>
  <c r="AK1465" i="16"/>
  <c r="AK1466" i="16"/>
  <c r="AK1467" i="16"/>
  <c r="AK1468" i="16"/>
  <c r="AK1469" i="16"/>
  <c r="AK1470" i="16"/>
  <c r="AK1471" i="16"/>
  <c r="AK1472" i="16"/>
  <c r="AK1473" i="16"/>
  <c r="AK1474" i="16"/>
  <c r="AK1475" i="16"/>
  <c r="AK1476" i="16"/>
  <c r="AK1477" i="16"/>
  <c r="AK1478" i="16"/>
  <c r="AK1479" i="16"/>
  <c r="AK1480" i="16"/>
  <c r="AK1481" i="16"/>
  <c r="AK1482" i="16"/>
  <c r="AK1483" i="16"/>
  <c r="AK1484" i="16"/>
  <c r="AK1485" i="16"/>
  <c r="AK1486" i="16"/>
  <c r="AK1487" i="16"/>
  <c r="AK1488" i="16"/>
  <c r="AK1489" i="16"/>
  <c r="AK1490" i="16"/>
  <c r="AK1491" i="16"/>
  <c r="AK1492" i="16"/>
  <c r="AK1493" i="16"/>
  <c r="AK1494" i="16"/>
  <c r="AK1495" i="16"/>
  <c r="AK1496" i="16"/>
  <c r="AK1497" i="16"/>
  <c r="AK1498" i="16"/>
  <c r="AK1499" i="16"/>
  <c r="AK1500" i="16"/>
  <c r="AK1501" i="16"/>
  <c r="AK1502" i="16"/>
  <c r="AK1503" i="16"/>
  <c r="AK1504" i="16"/>
  <c r="AK1505" i="16"/>
  <c r="AK1506" i="16"/>
  <c r="AK1507" i="16"/>
  <c r="AK1508" i="16"/>
  <c r="AK1509" i="16"/>
  <c r="AK1510" i="16"/>
  <c r="AK1511" i="16"/>
  <c r="AK1512" i="16"/>
  <c r="AK1513" i="16"/>
  <c r="AK1514" i="16"/>
  <c r="AK1515" i="16"/>
  <c r="AK1516" i="16"/>
  <c r="AK1517" i="16"/>
  <c r="AK1518" i="16"/>
  <c r="AK1519" i="16"/>
  <c r="AK1520" i="16"/>
  <c r="AK1521" i="16"/>
  <c r="AK1522" i="16"/>
  <c r="AK1523" i="16"/>
  <c r="AK1524" i="16"/>
  <c r="AK1525" i="16"/>
  <c r="AK1526" i="16"/>
  <c r="AK1527" i="16"/>
  <c r="AK1528" i="16"/>
  <c r="AK1529" i="16"/>
  <c r="AK1530" i="16"/>
  <c r="AK1531" i="16"/>
  <c r="AK1532" i="16"/>
  <c r="AK1533" i="16"/>
  <c r="AK1534" i="16"/>
  <c r="AK1535" i="16"/>
  <c r="AK1536" i="16"/>
  <c r="AK1537" i="16"/>
  <c r="AK1538" i="16"/>
  <c r="AK1539" i="16"/>
  <c r="AK1540" i="16"/>
  <c r="AK1541" i="16"/>
  <c r="AK1542" i="16"/>
  <c r="AK1543" i="16"/>
  <c r="AK1544" i="16"/>
  <c r="AK1545" i="16"/>
  <c r="AK1546" i="16"/>
  <c r="AK1547" i="16"/>
  <c r="AK1548" i="16"/>
  <c r="AK1549" i="16"/>
  <c r="AK1550" i="16"/>
  <c r="AK1551" i="16"/>
  <c r="AK1552" i="16"/>
  <c r="AK1553" i="16"/>
  <c r="AK1554" i="16"/>
  <c r="AK1555" i="16"/>
  <c r="AK1556" i="16"/>
  <c r="AK1557" i="16"/>
  <c r="AK1558" i="16"/>
  <c r="AK1559" i="16"/>
  <c r="AK1560" i="16"/>
  <c r="AK1561" i="16"/>
  <c r="AK1562" i="16"/>
  <c r="AK1563" i="16"/>
  <c r="AK1564" i="16"/>
  <c r="AK1565" i="16"/>
  <c r="AK1566" i="16"/>
  <c r="AK1567" i="16"/>
  <c r="AK1568" i="16"/>
  <c r="AK1569" i="16"/>
  <c r="AK1570" i="16"/>
  <c r="AK1571" i="16"/>
  <c r="AK1572" i="16"/>
  <c r="AK1573" i="16"/>
  <c r="AK1574" i="16"/>
  <c r="AK1575" i="16"/>
  <c r="AK1576" i="16"/>
  <c r="AK1577" i="16"/>
  <c r="AK1578" i="16"/>
  <c r="AK1579" i="16"/>
  <c r="AK1580" i="16"/>
  <c r="AK1581" i="16"/>
  <c r="AK1582" i="16"/>
  <c r="AK1583" i="16"/>
  <c r="AK1584" i="16"/>
  <c r="AK1585" i="16"/>
  <c r="AK1586" i="16"/>
  <c r="AK1587" i="16"/>
  <c r="AK1588" i="16"/>
  <c r="AK1589" i="16"/>
  <c r="AK1590" i="16"/>
  <c r="AK1591" i="16"/>
  <c r="AK1592" i="16"/>
  <c r="AK1593" i="16"/>
  <c r="AK1594" i="16"/>
  <c r="AK1595" i="16"/>
  <c r="AK1596" i="16"/>
  <c r="AK1597" i="16"/>
  <c r="AK1598" i="16"/>
  <c r="AK1599" i="16"/>
  <c r="AK1600" i="16"/>
  <c r="AK1601" i="16"/>
  <c r="AK1602" i="16"/>
  <c r="AK1603" i="16"/>
  <c r="AK1604" i="16"/>
  <c r="AK1605" i="16"/>
  <c r="AK1606" i="16"/>
  <c r="AK1607" i="16"/>
  <c r="AK1608" i="16"/>
  <c r="AK1609" i="16"/>
  <c r="AK1610" i="16"/>
  <c r="AK1611" i="16"/>
  <c r="AK1612" i="16"/>
  <c r="AK1613" i="16"/>
  <c r="AK1614" i="16"/>
  <c r="AK1615" i="16"/>
  <c r="AK1616" i="16"/>
  <c r="AK1617" i="16"/>
  <c r="AK1618" i="16"/>
  <c r="AK1619" i="16"/>
  <c r="AK1620" i="16"/>
  <c r="AK1621" i="16"/>
  <c r="AK1622" i="16"/>
  <c r="AK1623" i="16"/>
  <c r="AK1624" i="16"/>
  <c r="AK1625" i="16"/>
  <c r="AK1626" i="16"/>
  <c r="AK1627" i="16"/>
  <c r="AK1628" i="16"/>
  <c r="AK1629" i="16"/>
  <c r="AK1630" i="16"/>
  <c r="AK1631" i="16"/>
  <c r="AK1632" i="16"/>
  <c r="AK1633" i="16"/>
  <c r="AK1634" i="16"/>
  <c r="AK1635" i="16"/>
  <c r="AK1636" i="16"/>
  <c r="AK1637" i="16"/>
  <c r="AK1638" i="16"/>
  <c r="AK1639" i="16"/>
  <c r="AK1640" i="16"/>
  <c r="AK1641" i="16"/>
  <c r="AK1642" i="16"/>
  <c r="AK1643" i="16"/>
  <c r="AK1644" i="16"/>
  <c r="AK1645" i="16"/>
  <c r="AK1646" i="16"/>
  <c r="AK1647" i="16"/>
  <c r="AK1648" i="16"/>
  <c r="AK1649" i="16"/>
  <c r="AK1650" i="16"/>
  <c r="AK1651" i="16"/>
  <c r="AK1652" i="16"/>
  <c r="AK1653" i="16"/>
  <c r="AK1654" i="16"/>
  <c r="AK1655" i="16"/>
  <c r="AK1656" i="16"/>
  <c r="AK1657" i="16"/>
  <c r="AK1658" i="16"/>
  <c r="AK1659" i="16"/>
  <c r="AK1660" i="16"/>
  <c r="AK1661" i="16"/>
  <c r="AK1662" i="16"/>
  <c r="AK1663" i="16"/>
  <c r="AK1664" i="16"/>
  <c r="AK1665" i="16"/>
  <c r="AK1666" i="16"/>
  <c r="AK1667" i="16"/>
  <c r="AK1668" i="16"/>
  <c r="AK1669" i="16"/>
  <c r="AK1670" i="16"/>
  <c r="AK6" i="16"/>
  <c r="AJ7" i="16"/>
  <c r="AJ8" i="16"/>
  <c r="AJ9" i="16"/>
  <c r="AJ10" i="16"/>
  <c r="AJ11" i="16"/>
  <c r="AJ12" i="16"/>
  <c r="AJ13" i="16"/>
  <c r="AJ14" i="16"/>
  <c r="AJ15" i="16"/>
  <c r="AJ16" i="16"/>
  <c r="AJ17" i="16"/>
  <c r="AJ18" i="16"/>
  <c r="AJ19" i="16"/>
  <c r="AJ20" i="16"/>
  <c r="AJ21" i="16"/>
  <c r="AJ22" i="16"/>
  <c r="AJ23" i="16"/>
  <c r="AJ24" i="16"/>
  <c r="AJ25" i="16"/>
  <c r="AJ26" i="16"/>
  <c r="AJ27" i="16"/>
  <c r="AJ28" i="16"/>
  <c r="AJ29" i="16"/>
  <c r="AJ30" i="16"/>
  <c r="AJ31" i="16"/>
  <c r="AJ32" i="16"/>
  <c r="AJ33" i="16"/>
  <c r="AJ34" i="16"/>
  <c r="AJ35" i="16"/>
  <c r="AJ36" i="16"/>
  <c r="AJ37" i="16"/>
  <c r="AJ38" i="16"/>
  <c r="AJ39" i="16"/>
  <c r="AJ40" i="16"/>
  <c r="AJ41" i="16"/>
  <c r="AJ42" i="16"/>
  <c r="AJ43" i="16"/>
  <c r="AJ44" i="16"/>
  <c r="AJ45" i="16"/>
  <c r="AJ46" i="16"/>
  <c r="AJ47" i="16"/>
  <c r="AJ48" i="16"/>
  <c r="AJ49" i="16"/>
  <c r="AJ50" i="16"/>
  <c r="AJ51" i="16"/>
  <c r="AJ52" i="16"/>
  <c r="AJ53" i="16"/>
  <c r="AJ54" i="16"/>
  <c r="AJ55" i="16"/>
  <c r="AJ56" i="16"/>
  <c r="AJ57" i="16"/>
  <c r="AJ58" i="16"/>
  <c r="AJ59" i="16"/>
  <c r="AJ60" i="16"/>
  <c r="AJ61" i="16"/>
  <c r="AJ62" i="16"/>
  <c r="AJ63" i="16"/>
  <c r="AJ64" i="16"/>
  <c r="AJ65" i="16"/>
  <c r="AJ66" i="16"/>
  <c r="AJ67" i="16"/>
  <c r="AJ68" i="16"/>
  <c r="AJ69" i="16"/>
  <c r="AJ70" i="16"/>
  <c r="AJ71" i="16"/>
  <c r="AJ72" i="16"/>
  <c r="AJ73" i="16"/>
  <c r="AJ74" i="16"/>
  <c r="AJ75" i="16"/>
  <c r="AJ76" i="16"/>
  <c r="AJ77" i="16"/>
  <c r="AJ78" i="16"/>
  <c r="AJ79" i="16"/>
  <c r="AJ80" i="16"/>
  <c r="AJ81" i="16"/>
  <c r="AJ82" i="16"/>
  <c r="AJ83" i="16"/>
  <c r="AJ84" i="16"/>
  <c r="AJ85" i="16"/>
  <c r="AJ86" i="16"/>
  <c r="AJ87" i="16"/>
  <c r="AJ88" i="16"/>
  <c r="AJ89" i="16"/>
  <c r="AJ90" i="16"/>
  <c r="AJ91" i="16"/>
  <c r="AJ92" i="16"/>
  <c r="AJ93" i="16"/>
  <c r="AJ94" i="16"/>
  <c r="AJ95" i="16"/>
  <c r="AJ96" i="16"/>
  <c r="AJ97" i="16"/>
  <c r="AJ98" i="16"/>
  <c r="AJ99" i="16"/>
  <c r="AJ100" i="16"/>
  <c r="AJ101" i="16"/>
  <c r="AJ102" i="16"/>
  <c r="AJ103" i="16"/>
  <c r="AJ104" i="16"/>
  <c r="AJ105" i="16"/>
  <c r="AJ106" i="16"/>
  <c r="AJ107" i="16"/>
  <c r="AJ108" i="16"/>
  <c r="AJ109" i="16"/>
  <c r="AJ110" i="16"/>
  <c r="AJ111" i="16"/>
  <c r="AJ112" i="16"/>
  <c r="AJ113" i="16"/>
  <c r="AJ114" i="16"/>
  <c r="AJ115" i="16"/>
  <c r="AJ116" i="16"/>
  <c r="AJ117" i="16"/>
  <c r="AJ118" i="16"/>
  <c r="AJ119" i="16"/>
  <c r="AJ120" i="16"/>
  <c r="AJ121" i="16"/>
  <c r="AJ122" i="16"/>
  <c r="AJ123" i="16"/>
  <c r="AJ124" i="16"/>
  <c r="AJ125" i="16"/>
  <c r="AJ126" i="16"/>
  <c r="AJ127" i="16"/>
  <c r="AJ128" i="16"/>
  <c r="AJ129" i="16"/>
  <c r="AJ130" i="16"/>
  <c r="AJ131" i="16"/>
  <c r="AJ132" i="16"/>
  <c r="AJ133" i="16"/>
  <c r="AJ134" i="16"/>
  <c r="AJ135" i="16"/>
  <c r="AJ136" i="16"/>
  <c r="AJ137" i="16"/>
  <c r="AJ138" i="16"/>
  <c r="AJ139" i="16"/>
  <c r="AJ140" i="16"/>
  <c r="AJ141" i="16"/>
  <c r="AJ142" i="16"/>
  <c r="AJ143" i="16"/>
  <c r="AJ144" i="16"/>
  <c r="AJ145" i="16"/>
  <c r="AJ146" i="16"/>
  <c r="AJ147" i="16"/>
  <c r="AJ148" i="16"/>
  <c r="AJ149" i="16"/>
  <c r="AJ150" i="16"/>
  <c r="AJ151" i="16"/>
  <c r="AJ152" i="16"/>
  <c r="AJ153" i="16"/>
  <c r="AJ154" i="16"/>
  <c r="AJ155" i="16"/>
  <c r="AJ156" i="16"/>
  <c r="AJ157" i="16"/>
  <c r="AJ158" i="16"/>
  <c r="AJ159" i="16"/>
  <c r="AJ160" i="16"/>
  <c r="AJ161" i="16"/>
  <c r="AJ162" i="16"/>
  <c r="AJ163" i="16"/>
  <c r="AJ164" i="16"/>
  <c r="AJ165" i="16"/>
  <c r="AJ166" i="16"/>
  <c r="AJ167" i="16"/>
  <c r="AJ168" i="16"/>
  <c r="AJ169" i="16"/>
  <c r="AJ170" i="16"/>
  <c r="AJ171" i="16"/>
  <c r="AJ172" i="16"/>
  <c r="AJ173" i="16"/>
  <c r="AJ174" i="16"/>
  <c r="AJ175" i="16"/>
  <c r="AJ176" i="16"/>
  <c r="AJ177" i="16"/>
  <c r="AJ178" i="16"/>
  <c r="AJ179" i="16"/>
  <c r="AJ180" i="16"/>
  <c r="AJ181" i="16"/>
  <c r="AJ182" i="16"/>
  <c r="AJ183" i="16"/>
  <c r="AJ184" i="16"/>
  <c r="AJ185" i="16"/>
  <c r="AJ186" i="16"/>
  <c r="AJ187" i="16"/>
  <c r="AJ188" i="16"/>
  <c r="AJ189" i="16"/>
  <c r="AJ190" i="16"/>
  <c r="AJ191" i="16"/>
  <c r="AJ192" i="16"/>
  <c r="AJ193" i="16"/>
  <c r="AJ194" i="16"/>
  <c r="AJ195" i="16"/>
  <c r="AJ196" i="16"/>
  <c r="AJ197" i="16"/>
  <c r="AJ198" i="16"/>
  <c r="AJ199" i="16"/>
  <c r="AJ200" i="16"/>
  <c r="AJ201" i="16"/>
  <c r="AJ202" i="16"/>
  <c r="AJ203" i="16"/>
  <c r="AJ204" i="16"/>
  <c r="AJ205" i="16"/>
  <c r="AJ206" i="16"/>
  <c r="AJ207" i="16"/>
  <c r="AJ208" i="16"/>
  <c r="AJ209" i="16"/>
  <c r="AJ210" i="16"/>
  <c r="AJ211" i="16"/>
  <c r="AJ212" i="16"/>
  <c r="AJ213" i="16"/>
  <c r="AJ214" i="16"/>
  <c r="AJ215" i="16"/>
  <c r="AJ216" i="16"/>
  <c r="AJ217" i="16"/>
  <c r="AJ218" i="16"/>
  <c r="AJ219" i="16"/>
  <c r="AJ220" i="16"/>
  <c r="AJ221" i="16"/>
  <c r="AJ222" i="16"/>
  <c r="AJ223" i="16"/>
  <c r="AJ224" i="16"/>
  <c r="AJ225" i="16"/>
  <c r="AJ226" i="16"/>
  <c r="AJ227" i="16"/>
  <c r="AJ228" i="16"/>
  <c r="AJ229" i="16"/>
  <c r="AJ230" i="16"/>
  <c r="AJ231" i="16"/>
  <c r="AJ232" i="16"/>
  <c r="AJ233" i="16"/>
  <c r="AJ234" i="16"/>
  <c r="AJ235" i="16"/>
  <c r="AJ236" i="16"/>
  <c r="AJ237" i="16"/>
  <c r="AJ238" i="16"/>
  <c r="AJ239" i="16"/>
  <c r="AJ240" i="16"/>
  <c r="AJ241" i="16"/>
  <c r="AJ242" i="16"/>
  <c r="AJ243" i="16"/>
  <c r="AJ244" i="16"/>
  <c r="AJ245" i="16"/>
  <c r="AJ246" i="16"/>
  <c r="AJ247" i="16"/>
  <c r="AJ248" i="16"/>
  <c r="AJ249" i="16"/>
  <c r="AJ250" i="16"/>
  <c r="AJ251" i="16"/>
  <c r="AJ252" i="16"/>
  <c r="AJ253" i="16"/>
  <c r="AJ254" i="16"/>
  <c r="AJ255" i="16"/>
  <c r="AJ256" i="16"/>
  <c r="AJ257" i="16"/>
  <c r="AJ258" i="16"/>
  <c r="AJ259" i="16"/>
  <c r="AJ260" i="16"/>
  <c r="AJ261" i="16"/>
  <c r="AJ262" i="16"/>
  <c r="AJ263" i="16"/>
  <c r="AJ264" i="16"/>
  <c r="AJ265" i="16"/>
  <c r="AJ266" i="16"/>
  <c r="AJ267" i="16"/>
  <c r="AJ268" i="16"/>
  <c r="AJ269" i="16"/>
  <c r="AJ270" i="16"/>
  <c r="AJ271" i="16"/>
  <c r="AJ272" i="16"/>
  <c r="AJ273" i="16"/>
  <c r="AJ274" i="16"/>
  <c r="AJ275" i="16"/>
  <c r="AJ276" i="16"/>
  <c r="AJ277" i="16"/>
  <c r="AJ278" i="16"/>
  <c r="AJ279" i="16"/>
  <c r="AJ280" i="16"/>
  <c r="AJ281" i="16"/>
  <c r="AJ282" i="16"/>
  <c r="AJ283" i="16"/>
  <c r="AJ284" i="16"/>
  <c r="AJ285" i="16"/>
  <c r="AJ286" i="16"/>
  <c r="AJ287" i="16"/>
  <c r="AJ288" i="16"/>
  <c r="AJ289" i="16"/>
  <c r="AJ290" i="16"/>
  <c r="AJ291" i="16"/>
  <c r="AJ292" i="16"/>
  <c r="AJ293" i="16"/>
  <c r="AJ294" i="16"/>
  <c r="AJ295" i="16"/>
  <c r="AJ296" i="16"/>
  <c r="AJ297" i="16"/>
  <c r="AJ298" i="16"/>
  <c r="AJ299" i="16"/>
  <c r="AJ300" i="16"/>
  <c r="AJ301" i="16"/>
  <c r="AJ302" i="16"/>
  <c r="AJ303" i="16"/>
  <c r="AJ304" i="16"/>
  <c r="AJ305" i="16"/>
  <c r="AJ306" i="16"/>
  <c r="AJ307" i="16"/>
  <c r="AJ308" i="16"/>
  <c r="AJ309" i="16"/>
  <c r="AJ310" i="16"/>
  <c r="AJ311" i="16"/>
  <c r="AJ312" i="16"/>
  <c r="AJ313" i="16"/>
  <c r="AJ314" i="16"/>
  <c r="AJ315" i="16"/>
  <c r="AJ316" i="16"/>
  <c r="AJ317" i="16"/>
  <c r="AJ318" i="16"/>
  <c r="AJ319" i="16"/>
  <c r="AJ320" i="16"/>
  <c r="AJ321" i="16"/>
  <c r="AJ322" i="16"/>
  <c r="AJ323" i="16"/>
  <c r="AJ324" i="16"/>
  <c r="AJ325" i="16"/>
  <c r="AJ326" i="16"/>
  <c r="AJ327" i="16"/>
  <c r="AJ328" i="16"/>
  <c r="AJ329" i="16"/>
  <c r="AJ330" i="16"/>
  <c r="AJ331" i="16"/>
  <c r="AJ332" i="16"/>
  <c r="AJ333" i="16"/>
  <c r="AJ334" i="16"/>
  <c r="AJ335" i="16"/>
  <c r="AJ336" i="16"/>
  <c r="AJ337" i="16"/>
  <c r="AJ338" i="16"/>
  <c r="AJ339" i="16"/>
  <c r="AJ340" i="16"/>
  <c r="AJ341" i="16"/>
  <c r="AJ342" i="16"/>
  <c r="AJ343" i="16"/>
  <c r="AJ344" i="16"/>
  <c r="AJ345" i="16"/>
  <c r="AJ346" i="16"/>
  <c r="AJ347" i="16"/>
  <c r="AJ348" i="16"/>
  <c r="AJ349" i="16"/>
  <c r="AJ350" i="16"/>
  <c r="AJ351" i="16"/>
  <c r="AJ352" i="16"/>
  <c r="AJ353" i="16"/>
  <c r="AJ354" i="16"/>
  <c r="AJ355" i="16"/>
  <c r="AJ356" i="16"/>
  <c r="AJ357" i="16"/>
  <c r="AJ358" i="16"/>
  <c r="AJ359" i="16"/>
  <c r="AJ360" i="16"/>
  <c r="AJ361" i="16"/>
  <c r="AJ362" i="16"/>
  <c r="AJ363" i="16"/>
  <c r="AJ364" i="16"/>
  <c r="AJ365" i="16"/>
  <c r="AJ366" i="16"/>
  <c r="AJ367" i="16"/>
  <c r="AJ368" i="16"/>
  <c r="AJ369" i="16"/>
  <c r="AJ370" i="16"/>
  <c r="AJ371" i="16"/>
  <c r="AJ372" i="16"/>
  <c r="AJ373" i="16"/>
  <c r="AJ374" i="16"/>
  <c r="AJ375" i="16"/>
  <c r="AJ376" i="16"/>
  <c r="AJ377" i="16"/>
  <c r="AJ378" i="16"/>
  <c r="AJ379" i="16"/>
  <c r="AJ380" i="16"/>
  <c r="AJ381" i="16"/>
  <c r="AJ382" i="16"/>
  <c r="AJ383" i="16"/>
  <c r="AJ384" i="16"/>
  <c r="AJ385" i="16"/>
  <c r="AJ386" i="16"/>
  <c r="AJ387" i="16"/>
  <c r="AJ388" i="16"/>
  <c r="AJ389" i="16"/>
  <c r="AJ390" i="16"/>
  <c r="AJ391" i="16"/>
  <c r="AJ392" i="16"/>
  <c r="AJ393" i="16"/>
  <c r="AJ394" i="16"/>
  <c r="AJ395" i="16"/>
  <c r="AJ396" i="16"/>
  <c r="AJ397" i="16"/>
  <c r="AJ398" i="16"/>
  <c r="AJ399" i="16"/>
  <c r="AJ400" i="16"/>
  <c r="AJ401" i="16"/>
  <c r="AJ402" i="16"/>
  <c r="AJ403" i="16"/>
  <c r="AJ404" i="16"/>
  <c r="AJ405" i="16"/>
  <c r="AJ406" i="16"/>
  <c r="AJ407" i="16"/>
  <c r="AJ408" i="16"/>
  <c r="AJ409" i="16"/>
  <c r="AJ410" i="16"/>
  <c r="AJ411" i="16"/>
  <c r="AJ412" i="16"/>
  <c r="AJ413" i="16"/>
  <c r="AJ414" i="16"/>
  <c r="AJ415" i="16"/>
  <c r="AJ416" i="16"/>
  <c r="AJ417" i="16"/>
  <c r="AJ418" i="16"/>
  <c r="AJ419" i="16"/>
  <c r="AJ420" i="16"/>
  <c r="AJ421" i="16"/>
  <c r="AJ422" i="16"/>
  <c r="AJ423" i="16"/>
  <c r="AJ424" i="16"/>
  <c r="AJ425" i="16"/>
  <c r="AJ426" i="16"/>
  <c r="AJ427" i="16"/>
  <c r="AJ428" i="16"/>
  <c r="AJ429" i="16"/>
  <c r="AJ430" i="16"/>
  <c r="AJ431" i="16"/>
  <c r="AJ432" i="16"/>
  <c r="AJ433" i="16"/>
  <c r="AJ434" i="16"/>
  <c r="AJ435" i="16"/>
  <c r="AJ436" i="16"/>
  <c r="AJ437" i="16"/>
  <c r="AJ438" i="16"/>
  <c r="AJ439" i="16"/>
  <c r="AJ440" i="16"/>
  <c r="AJ441" i="16"/>
  <c r="AJ442" i="16"/>
  <c r="AJ443" i="16"/>
  <c r="AJ444" i="16"/>
  <c r="AJ445" i="16"/>
  <c r="AJ446" i="16"/>
  <c r="AJ447" i="16"/>
  <c r="AJ448" i="16"/>
  <c r="AJ449" i="16"/>
  <c r="AJ450" i="16"/>
  <c r="AJ451" i="16"/>
  <c r="AJ452" i="16"/>
  <c r="AJ453" i="16"/>
  <c r="AJ454" i="16"/>
  <c r="AJ455" i="16"/>
  <c r="AJ456" i="16"/>
  <c r="AJ457" i="16"/>
  <c r="AJ458" i="16"/>
  <c r="AJ459" i="16"/>
  <c r="AJ460" i="16"/>
  <c r="AJ461" i="16"/>
  <c r="AJ462" i="16"/>
  <c r="AJ463" i="16"/>
  <c r="AJ464" i="16"/>
  <c r="AJ465" i="16"/>
  <c r="AJ466" i="16"/>
  <c r="AJ467" i="16"/>
  <c r="AJ468" i="16"/>
  <c r="AJ469" i="16"/>
  <c r="AJ470" i="16"/>
  <c r="AJ471" i="16"/>
  <c r="AJ472" i="16"/>
  <c r="AJ473" i="16"/>
  <c r="AJ474" i="16"/>
  <c r="AJ475" i="16"/>
  <c r="AJ476" i="16"/>
  <c r="AJ477" i="16"/>
  <c r="AJ478" i="16"/>
  <c r="AJ479" i="16"/>
  <c r="AJ480" i="16"/>
  <c r="AJ481" i="16"/>
  <c r="AJ482" i="16"/>
  <c r="AJ483" i="16"/>
  <c r="AJ484" i="16"/>
  <c r="AJ485" i="16"/>
  <c r="AJ486" i="16"/>
  <c r="AJ487" i="16"/>
  <c r="AJ488" i="16"/>
  <c r="AJ489" i="16"/>
  <c r="AJ490" i="16"/>
  <c r="AJ491" i="16"/>
  <c r="AJ492" i="16"/>
  <c r="AJ493" i="16"/>
  <c r="AJ494" i="16"/>
  <c r="AJ495" i="16"/>
  <c r="AJ496" i="16"/>
  <c r="AJ497" i="16"/>
  <c r="AJ498" i="16"/>
  <c r="AJ499" i="16"/>
  <c r="AJ500" i="16"/>
  <c r="AJ501" i="16"/>
  <c r="AJ502" i="16"/>
  <c r="AJ503" i="16"/>
  <c r="AJ504" i="16"/>
  <c r="AJ505" i="16"/>
  <c r="AJ506" i="16"/>
  <c r="AJ507" i="16"/>
  <c r="AJ508" i="16"/>
  <c r="AJ509" i="16"/>
  <c r="AJ510" i="16"/>
  <c r="AJ511" i="16"/>
  <c r="AJ512" i="16"/>
  <c r="AJ513" i="16"/>
  <c r="AJ514" i="16"/>
  <c r="AJ515" i="16"/>
  <c r="AJ516" i="16"/>
  <c r="AJ517" i="16"/>
  <c r="AJ518" i="16"/>
  <c r="AJ519" i="16"/>
  <c r="AJ520" i="16"/>
  <c r="AJ521" i="16"/>
  <c r="AJ522" i="16"/>
  <c r="AJ523" i="16"/>
  <c r="AJ524" i="16"/>
  <c r="AJ525" i="16"/>
  <c r="AJ526" i="16"/>
  <c r="AJ527" i="16"/>
  <c r="AJ528" i="16"/>
  <c r="AJ529" i="16"/>
  <c r="AJ530" i="16"/>
  <c r="AJ531" i="16"/>
  <c r="AJ532" i="16"/>
  <c r="AJ533" i="16"/>
  <c r="AJ534" i="16"/>
  <c r="AJ535" i="16"/>
  <c r="AJ536" i="16"/>
  <c r="AJ537" i="16"/>
  <c r="AJ538" i="16"/>
  <c r="AJ539" i="16"/>
  <c r="AJ540" i="16"/>
  <c r="AJ541" i="16"/>
  <c r="AJ542" i="16"/>
  <c r="AJ543" i="16"/>
  <c r="AJ544" i="16"/>
  <c r="AJ545" i="16"/>
  <c r="AJ546" i="16"/>
  <c r="AJ547" i="16"/>
  <c r="AJ548" i="16"/>
  <c r="AJ549" i="16"/>
  <c r="AJ550" i="16"/>
  <c r="AJ551" i="16"/>
  <c r="AJ552" i="16"/>
  <c r="AJ553" i="16"/>
  <c r="AJ554" i="16"/>
  <c r="AJ555" i="16"/>
  <c r="AJ556" i="16"/>
  <c r="AJ557" i="16"/>
  <c r="AJ558" i="16"/>
  <c r="AJ559" i="16"/>
  <c r="AJ560" i="16"/>
  <c r="AJ561" i="16"/>
  <c r="AJ562" i="16"/>
  <c r="AJ563" i="16"/>
  <c r="AJ564" i="16"/>
  <c r="AJ565" i="16"/>
  <c r="AJ566" i="16"/>
  <c r="AJ567" i="16"/>
  <c r="AJ568" i="16"/>
  <c r="AJ569" i="16"/>
  <c r="AJ570" i="16"/>
  <c r="AJ571" i="16"/>
  <c r="AJ572" i="16"/>
  <c r="AJ573" i="16"/>
  <c r="AJ574" i="16"/>
  <c r="AJ575" i="16"/>
  <c r="AJ576" i="16"/>
  <c r="AJ577" i="16"/>
  <c r="AJ578" i="16"/>
  <c r="AJ579" i="16"/>
  <c r="AJ580" i="16"/>
  <c r="AJ581" i="16"/>
  <c r="AJ582" i="16"/>
  <c r="AJ583" i="16"/>
  <c r="AJ584" i="16"/>
  <c r="AJ585" i="16"/>
  <c r="AJ586" i="16"/>
  <c r="AJ587" i="16"/>
  <c r="AJ588" i="16"/>
  <c r="AJ589" i="16"/>
  <c r="AJ590" i="16"/>
  <c r="AJ591" i="16"/>
  <c r="AJ592" i="16"/>
  <c r="AJ593" i="16"/>
  <c r="AJ594" i="16"/>
  <c r="AJ595" i="16"/>
  <c r="AJ596" i="16"/>
  <c r="AJ597" i="16"/>
  <c r="AJ598" i="16"/>
  <c r="AJ599" i="16"/>
  <c r="AJ600" i="16"/>
  <c r="AJ601" i="16"/>
  <c r="AJ602" i="16"/>
  <c r="AJ603" i="16"/>
  <c r="AJ604" i="16"/>
  <c r="AJ605" i="16"/>
  <c r="AJ606" i="16"/>
  <c r="AJ607" i="16"/>
  <c r="AJ608" i="16"/>
  <c r="AJ609" i="16"/>
  <c r="AJ610" i="16"/>
  <c r="AJ611" i="16"/>
  <c r="AJ612" i="16"/>
  <c r="AJ613" i="16"/>
  <c r="AJ614" i="16"/>
  <c r="AJ615" i="16"/>
  <c r="AJ616" i="16"/>
  <c r="AJ617" i="16"/>
  <c r="AJ618" i="16"/>
  <c r="AJ619" i="16"/>
  <c r="AJ620" i="16"/>
  <c r="AJ621" i="16"/>
  <c r="AJ622" i="16"/>
  <c r="AJ623" i="16"/>
  <c r="AJ624" i="16"/>
  <c r="AJ625" i="16"/>
  <c r="AJ626" i="16"/>
  <c r="AJ627" i="16"/>
  <c r="AJ628" i="16"/>
  <c r="AJ629" i="16"/>
  <c r="AJ630" i="16"/>
  <c r="AJ631" i="16"/>
  <c r="AJ632" i="16"/>
  <c r="AJ633" i="16"/>
  <c r="AJ634" i="16"/>
  <c r="AJ635" i="16"/>
  <c r="AJ636" i="16"/>
  <c r="AJ637" i="16"/>
  <c r="AJ638" i="16"/>
  <c r="AJ639" i="16"/>
  <c r="AJ640" i="16"/>
  <c r="AJ641" i="16"/>
  <c r="AJ642" i="16"/>
  <c r="AJ643" i="16"/>
  <c r="AJ644" i="16"/>
  <c r="AJ645" i="16"/>
  <c r="AJ646" i="16"/>
  <c r="AJ647" i="16"/>
  <c r="AJ648" i="16"/>
  <c r="AJ649" i="16"/>
  <c r="AJ650" i="16"/>
  <c r="AJ651" i="16"/>
  <c r="AJ652" i="16"/>
  <c r="AJ653" i="16"/>
  <c r="AJ654" i="16"/>
  <c r="AJ655" i="16"/>
  <c r="AJ656" i="16"/>
  <c r="AJ657" i="16"/>
  <c r="AJ658" i="16"/>
  <c r="AJ659" i="16"/>
  <c r="AJ660" i="16"/>
  <c r="AJ661" i="16"/>
  <c r="AJ662" i="16"/>
  <c r="AJ663" i="16"/>
  <c r="AJ664" i="16"/>
  <c r="AJ665" i="16"/>
  <c r="AJ666" i="16"/>
  <c r="AJ667" i="16"/>
  <c r="AJ668" i="16"/>
  <c r="AJ669" i="16"/>
  <c r="AJ670" i="16"/>
  <c r="AJ671" i="16"/>
  <c r="AJ672" i="16"/>
  <c r="AJ673" i="16"/>
  <c r="AJ674" i="16"/>
  <c r="AJ675" i="16"/>
  <c r="AJ676" i="16"/>
  <c r="AJ677" i="16"/>
  <c r="AJ678" i="16"/>
  <c r="AJ679" i="16"/>
  <c r="AJ680" i="16"/>
  <c r="AJ681" i="16"/>
  <c r="AJ682" i="16"/>
  <c r="AJ683" i="16"/>
  <c r="AJ684" i="16"/>
  <c r="AJ685" i="16"/>
  <c r="AJ686" i="16"/>
  <c r="AJ687" i="16"/>
  <c r="AJ688" i="16"/>
  <c r="AJ689" i="16"/>
  <c r="AJ690" i="16"/>
  <c r="AJ691" i="16"/>
  <c r="AJ692" i="16"/>
  <c r="AJ693" i="16"/>
  <c r="AJ694" i="16"/>
  <c r="AJ695" i="16"/>
  <c r="AJ696" i="16"/>
  <c r="AJ697" i="16"/>
  <c r="AJ698" i="16"/>
  <c r="AJ699" i="16"/>
  <c r="AJ700" i="16"/>
  <c r="AJ701" i="16"/>
  <c r="AJ702" i="16"/>
  <c r="AJ703" i="16"/>
  <c r="AJ704" i="16"/>
  <c r="AJ705" i="16"/>
  <c r="AJ706" i="16"/>
  <c r="AJ707" i="16"/>
  <c r="AJ708" i="16"/>
  <c r="AJ709" i="16"/>
  <c r="AJ710" i="16"/>
  <c r="AJ711" i="16"/>
  <c r="AJ712" i="16"/>
  <c r="AJ713" i="16"/>
  <c r="AJ714" i="16"/>
  <c r="AJ715" i="16"/>
  <c r="AJ716" i="16"/>
  <c r="AJ717" i="16"/>
  <c r="AJ718" i="16"/>
  <c r="AJ719" i="16"/>
  <c r="AJ720" i="16"/>
  <c r="AJ721" i="16"/>
  <c r="AJ722" i="16"/>
  <c r="AJ723" i="16"/>
  <c r="AJ724" i="16"/>
  <c r="AJ725" i="16"/>
  <c r="AJ726" i="16"/>
  <c r="AJ727" i="16"/>
  <c r="AJ728" i="16"/>
  <c r="AJ729" i="16"/>
  <c r="AJ730" i="16"/>
  <c r="AJ731" i="16"/>
  <c r="AJ732" i="16"/>
  <c r="AJ733" i="16"/>
  <c r="AJ734" i="16"/>
  <c r="AJ735" i="16"/>
  <c r="AJ736" i="16"/>
  <c r="AJ737" i="16"/>
  <c r="AJ738" i="16"/>
  <c r="AJ739" i="16"/>
  <c r="AJ740" i="16"/>
  <c r="AJ741" i="16"/>
  <c r="AJ742" i="16"/>
  <c r="AJ743" i="16"/>
  <c r="AJ744" i="16"/>
  <c r="AJ745" i="16"/>
  <c r="AJ746" i="16"/>
  <c r="AJ747" i="16"/>
  <c r="AJ748" i="16"/>
  <c r="AJ749" i="16"/>
  <c r="AJ750" i="16"/>
  <c r="AJ751" i="16"/>
  <c r="AJ752" i="16"/>
  <c r="AJ753" i="16"/>
  <c r="AJ754" i="16"/>
  <c r="AJ755" i="16"/>
  <c r="AJ756" i="16"/>
  <c r="AJ757" i="16"/>
  <c r="AJ758" i="16"/>
  <c r="AJ759" i="16"/>
  <c r="AJ760" i="16"/>
  <c r="AJ761" i="16"/>
  <c r="AJ762" i="16"/>
  <c r="AJ763" i="16"/>
  <c r="AJ764" i="16"/>
  <c r="AJ765" i="16"/>
  <c r="AJ766" i="16"/>
  <c r="AJ767" i="16"/>
  <c r="AJ768" i="16"/>
  <c r="AJ769" i="16"/>
  <c r="AJ770" i="16"/>
  <c r="AJ771" i="16"/>
  <c r="AJ772" i="16"/>
  <c r="AJ773" i="16"/>
  <c r="AJ774" i="16"/>
  <c r="AJ775" i="16"/>
  <c r="AJ776" i="16"/>
  <c r="AJ777" i="16"/>
  <c r="AJ778" i="16"/>
  <c r="AJ779" i="16"/>
  <c r="AJ780" i="16"/>
  <c r="AJ781" i="16"/>
  <c r="AJ782" i="16"/>
  <c r="AJ783" i="16"/>
  <c r="AJ784" i="16"/>
  <c r="AJ785" i="16"/>
  <c r="AJ786" i="16"/>
  <c r="AJ787" i="16"/>
  <c r="AJ788" i="16"/>
  <c r="AJ789" i="16"/>
  <c r="AJ790" i="16"/>
  <c r="AJ791" i="16"/>
  <c r="AJ792" i="16"/>
  <c r="AJ793" i="16"/>
  <c r="AJ794" i="16"/>
  <c r="AJ795" i="16"/>
  <c r="AJ796" i="16"/>
  <c r="AJ797" i="16"/>
  <c r="AJ798" i="16"/>
  <c r="AJ799" i="16"/>
  <c r="AJ800" i="16"/>
  <c r="AJ801" i="16"/>
  <c r="AJ802" i="16"/>
  <c r="AJ803" i="16"/>
  <c r="AJ804" i="16"/>
  <c r="AJ805" i="16"/>
  <c r="AJ806" i="16"/>
  <c r="AJ807" i="16"/>
  <c r="AJ808" i="16"/>
  <c r="AJ809" i="16"/>
  <c r="AJ810" i="16"/>
  <c r="AJ811" i="16"/>
  <c r="AJ812" i="16"/>
  <c r="AJ813" i="16"/>
  <c r="AJ814" i="16"/>
  <c r="AJ815" i="16"/>
  <c r="AJ816" i="16"/>
  <c r="AJ817" i="16"/>
  <c r="AJ818" i="16"/>
  <c r="AJ819" i="16"/>
  <c r="AJ820" i="16"/>
  <c r="AJ821" i="16"/>
  <c r="AJ822" i="16"/>
  <c r="AJ823" i="16"/>
  <c r="AJ824" i="16"/>
  <c r="AJ825" i="16"/>
  <c r="AJ826" i="16"/>
  <c r="AJ827" i="16"/>
  <c r="AJ828" i="16"/>
  <c r="AJ829" i="16"/>
  <c r="AJ830" i="16"/>
  <c r="AJ831" i="16"/>
  <c r="AJ832" i="16"/>
  <c r="AJ833" i="16"/>
  <c r="AJ834" i="16"/>
  <c r="AJ835" i="16"/>
  <c r="AJ836" i="16"/>
  <c r="AJ837" i="16"/>
  <c r="AJ838" i="16"/>
  <c r="AJ839" i="16"/>
  <c r="AJ840" i="16"/>
  <c r="AJ841" i="16"/>
  <c r="AJ842" i="16"/>
  <c r="AJ843" i="16"/>
  <c r="AJ844" i="16"/>
  <c r="AJ845" i="16"/>
  <c r="AJ846" i="16"/>
  <c r="AJ847" i="16"/>
  <c r="AJ848" i="16"/>
  <c r="AJ849" i="16"/>
  <c r="AJ850" i="16"/>
  <c r="AJ851" i="16"/>
  <c r="AJ852" i="16"/>
  <c r="AJ853" i="16"/>
  <c r="AJ854" i="16"/>
  <c r="AJ855" i="16"/>
  <c r="AJ856" i="16"/>
  <c r="AJ857" i="16"/>
  <c r="AJ858" i="16"/>
  <c r="AJ859" i="16"/>
  <c r="AJ860" i="16"/>
  <c r="AJ861" i="16"/>
  <c r="AJ862" i="16"/>
  <c r="AJ863" i="16"/>
  <c r="AJ864" i="16"/>
  <c r="AJ865" i="16"/>
  <c r="AJ866" i="16"/>
  <c r="AJ867" i="16"/>
  <c r="AJ868" i="16"/>
  <c r="AJ869" i="16"/>
  <c r="AJ870" i="16"/>
  <c r="AJ871" i="16"/>
  <c r="AJ872" i="16"/>
  <c r="AJ873" i="16"/>
  <c r="AJ874" i="16"/>
  <c r="AJ875" i="16"/>
  <c r="AJ876" i="16"/>
  <c r="AJ877" i="16"/>
  <c r="AJ878" i="16"/>
  <c r="AJ879" i="16"/>
  <c r="AJ880" i="16"/>
  <c r="AJ881" i="16"/>
  <c r="AJ882" i="16"/>
  <c r="AJ883" i="16"/>
  <c r="AJ884" i="16"/>
  <c r="AJ885" i="16"/>
  <c r="AJ886" i="16"/>
  <c r="AJ887" i="16"/>
  <c r="AJ888" i="16"/>
  <c r="AJ889" i="16"/>
  <c r="AJ890" i="16"/>
  <c r="AJ891" i="16"/>
  <c r="AJ892" i="16"/>
  <c r="AJ893" i="16"/>
  <c r="AJ894" i="16"/>
  <c r="AJ895" i="16"/>
  <c r="AJ896" i="16"/>
  <c r="AJ897" i="16"/>
  <c r="AJ898" i="16"/>
  <c r="AJ899" i="16"/>
  <c r="AJ900" i="16"/>
  <c r="AJ901" i="16"/>
  <c r="AJ902" i="16"/>
  <c r="AJ903" i="16"/>
  <c r="AJ904" i="16"/>
  <c r="AJ905" i="16"/>
  <c r="AJ906" i="16"/>
  <c r="AJ907" i="16"/>
  <c r="AJ908" i="16"/>
  <c r="AJ909" i="16"/>
  <c r="AJ910" i="16"/>
  <c r="AJ911" i="16"/>
  <c r="AJ912" i="16"/>
  <c r="AJ913" i="16"/>
  <c r="AJ914" i="16"/>
  <c r="AJ915" i="16"/>
  <c r="AJ916" i="16"/>
  <c r="AJ917" i="16"/>
  <c r="AJ918" i="16"/>
  <c r="AJ919" i="16"/>
  <c r="AJ920" i="16"/>
  <c r="AJ921" i="16"/>
  <c r="AJ922" i="16"/>
  <c r="AJ923" i="16"/>
  <c r="AJ924" i="16"/>
  <c r="AJ925" i="16"/>
  <c r="AJ926" i="16"/>
  <c r="AJ927" i="16"/>
  <c r="AJ928" i="16"/>
  <c r="AJ929" i="16"/>
  <c r="AJ930" i="16"/>
  <c r="AJ931" i="16"/>
  <c r="AJ932" i="16"/>
  <c r="AJ933" i="16"/>
  <c r="AJ934" i="16"/>
  <c r="AJ935" i="16"/>
  <c r="AJ936" i="16"/>
  <c r="AJ937" i="16"/>
  <c r="AJ938" i="16"/>
  <c r="AJ939" i="16"/>
  <c r="AJ940" i="16"/>
  <c r="AJ941" i="16"/>
  <c r="AJ942" i="16"/>
  <c r="AJ943" i="16"/>
  <c r="AJ944" i="16"/>
  <c r="AJ945" i="16"/>
  <c r="AJ946" i="16"/>
  <c r="AJ947" i="16"/>
  <c r="AJ948" i="16"/>
  <c r="AJ949" i="16"/>
  <c r="AJ950" i="16"/>
  <c r="AJ951" i="16"/>
  <c r="AJ952" i="16"/>
  <c r="AJ953" i="16"/>
  <c r="AJ954" i="16"/>
  <c r="AJ955" i="16"/>
  <c r="AJ956" i="16"/>
  <c r="AJ957" i="16"/>
  <c r="AJ958" i="16"/>
  <c r="AJ959" i="16"/>
  <c r="AJ960" i="16"/>
  <c r="AJ961" i="16"/>
  <c r="AJ962" i="16"/>
  <c r="AJ963" i="16"/>
  <c r="AJ964" i="16"/>
  <c r="AJ965" i="16"/>
  <c r="AJ966" i="16"/>
  <c r="AJ967" i="16"/>
  <c r="AJ968" i="16"/>
  <c r="AJ969" i="16"/>
  <c r="AJ970" i="16"/>
  <c r="AJ971" i="16"/>
  <c r="AJ972" i="16"/>
  <c r="AJ973" i="16"/>
  <c r="AJ974" i="16"/>
  <c r="AJ975" i="16"/>
  <c r="AJ976" i="16"/>
  <c r="AJ977" i="16"/>
  <c r="AJ978" i="16"/>
  <c r="AJ979" i="16"/>
  <c r="AJ980" i="16"/>
  <c r="AJ981" i="16"/>
  <c r="AJ982" i="16"/>
  <c r="AJ983" i="16"/>
  <c r="AJ984" i="16"/>
  <c r="AJ985" i="16"/>
  <c r="AJ986" i="16"/>
  <c r="AJ987" i="16"/>
  <c r="AJ988" i="16"/>
  <c r="AJ989" i="16"/>
  <c r="AJ990" i="16"/>
  <c r="AJ991" i="16"/>
  <c r="AJ992" i="16"/>
  <c r="AJ993" i="16"/>
  <c r="AJ994" i="16"/>
  <c r="AJ995" i="16"/>
  <c r="AJ996" i="16"/>
  <c r="AJ997" i="16"/>
  <c r="AJ998" i="16"/>
  <c r="AJ999" i="16"/>
  <c r="AJ1000" i="16"/>
  <c r="AJ1001" i="16"/>
  <c r="AJ1002" i="16"/>
  <c r="AJ1003" i="16"/>
  <c r="AJ1004" i="16"/>
  <c r="AJ1005" i="16"/>
  <c r="AJ1006" i="16"/>
  <c r="AJ1007" i="16"/>
  <c r="AJ1008" i="16"/>
  <c r="AJ1009" i="16"/>
  <c r="AJ1010" i="16"/>
  <c r="AJ1011" i="16"/>
  <c r="AJ1012" i="16"/>
  <c r="AJ1013" i="16"/>
  <c r="AJ1014" i="16"/>
  <c r="AJ1015" i="16"/>
  <c r="AJ1016" i="16"/>
  <c r="AJ1017" i="16"/>
  <c r="AJ1018" i="16"/>
  <c r="AJ1019" i="16"/>
  <c r="AJ1020" i="16"/>
  <c r="AJ1021" i="16"/>
  <c r="AJ1022" i="16"/>
  <c r="AJ1023" i="16"/>
  <c r="AJ1024" i="16"/>
  <c r="AJ1025" i="16"/>
  <c r="AJ1026" i="16"/>
  <c r="AJ1027" i="16"/>
  <c r="AJ1028" i="16"/>
  <c r="AJ1029" i="16"/>
  <c r="AJ1030" i="16"/>
  <c r="AJ1031" i="16"/>
  <c r="AJ1032" i="16"/>
  <c r="AJ1033" i="16"/>
  <c r="AJ1034" i="16"/>
  <c r="AJ1035" i="16"/>
  <c r="AJ1036" i="16"/>
  <c r="AJ1037" i="16"/>
  <c r="AJ1038" i="16"/>
  <c r="AJ1039" i="16"/>
  <c r="AJ1040" i="16"/>
  <c r="AJ1041" i="16"/>
  <c r="AJ1042" i="16"/>
  <c r="AJ1043" i="16"/>
  <c r="AJ1044" i="16"/>
  <c r="AJ1045" i="16"/>
  <c r="AJ1046" i="16"/>
  <c r="AJ1047" i="16"/>
  <c r="AJ1048" i="16"/>
  <c r="AJ1049" i="16"/>
  <c r="AJ1050" i="16"/>
  <c r="AJ1051" i="16"/>
  <c r="AJ1052" i="16"/>
  <c r="AJ1053" i="16"/>
  <c r="AJ1054" i="16"/>
  <c r="AJ1055" i="16"/>
  <c r="AJ1056" i="16"/>
  <c r="AJ1057" i="16"/>
  <c r="AJ1058" i="16"/>
  <c r="AJ1059" i="16"/>
  <c r="AJ1060" i="16"/>
  <c r="AJ1061" i="16"/>
  <c r="AJ1062" i="16"/>
  <c r="AJ1063" i="16"/>
  <c r="AJ1064" i="16"/>
  <c r="AJ1065" i="16"/>
  <c r="AJ1066" i="16"/>
  <c r="AJ1067" i="16"/>
  <c r="AJ1068" i="16"/>
  <c r="AJ1069" i="16"/>
  <c r="AJ1070" i="16"/>
  <c r="AJ1071" i="16"/>
  <c r="AJ1072" i="16"/>
  <c r="AJ1073" i="16"/>
  <c r="AJ1074" i="16"/>
  <c r="AJ1075" i="16"/>
  <c r="AJ1076" i="16"/>
  <c r="AJ1077" i="16"/>
  <c r="AJ1078" i="16"/>
  <c r="AJ1079" i="16"/>
  <c r="AJ1080" i="16"/>
  <c r="AJ1081" i="16"/>
  <c r="AJ1082" i="16"/>
  <c r="AJ1083" i="16"/>
  <c r="AJ1084" i="16"/>
  <c r="AJ1085" i="16"/>
  <c r="AJ1086" i="16"/>
  <c r="AJ1087" i="16"/>
  <c r="AJ1088" i="16"/>
  <c r="AJ1089" i="16"/>
  <c r="AJ1090" i="16"/>
  <c r="AJ1091" i="16"/>
  <c r="AJ1092" i="16"/>
  <c r="AJ1093" i="16"/>
  <c r="AJ1094" i="16"/>
  <c r="AJ1095" i="16"/>
  <c r="AJ1096" i="16"/>
  <c r="AJ1097" i="16"/>
  <c r="AJ1098" i="16"/>
  <c r="AJ1099" i="16"/>
  <c r="AJ1100" i="16"/>
  <c r="AJ1101" i="16"/>
  <c r="AJ1102" i="16"/>
  <c r="AJ1103" i="16"/>
  <c r="AJ1104" i="16"/>
  <c r="AJ1105" i="16"/>
  <c r="AJ1106" i="16"/>
  <c r="AJ1107" i="16"/>
  <c r="AJ1108" i="16"/>
  <c r="AJ1109" i="16"/>
  <c r="AJ1110" i="16"/>
  <c r="AJ1111" i="16"/>
  <c r="AJ1112" i="16"/>
  <c r="AJ1113" i="16"/>
  <c r="AJ1114" i="16"/>
  <c r="AJ1115" i="16"/>
  <c r="AJ1116" i="16"/>
  <c r="AJ1117" i="16"/>
  <c r="AJ1118" i="16"/>
  <c r="AJ1119" i="16"/>
  <c r="AJ1120" i="16"/>
  <c r="AJ1121" i="16"/>
  <c r="AJ1122" i="16"/>
  <c r="AJ1123" i="16"/>
  <c r="AJ1124" i="16"/>
  <c r="AJ1125" i="16"/>
  <c r="AJ1126" i="16"/>
  <c r="AJ1127" i="16"/>
  <c r="AJ1128" i="16"/>
  <c r="AJ1129" i="16"/>
  <c r="AJ1130" i="16"/>
  <c r="AJ1131" i="16"/>
  <c r="AJ1132" i="16"/>
  <c r="AJ1133" i="16"/>
  <c r="AJ1134" i="16"/>
  <c r="AJ1135" i="16"/>
  <c r="AJ1136" i="16"/>
  <c r="AJ1137" i="16"/>
  <c r="AJ1138" i="16"/>
  <c r="AJ1139" i="16"/>
  <c r="AJ1140" i="16"/>
  <c r="AJ1141" i="16"/>
  <c r="AJ1142" i="16"/>
  <c r="AJ1143" i="16"/>
  <c r="AJ1144" i="16"/>
  <c r="AJ1145" i="16"/>
  <c r="AJ1146" i="16"/>
  <c r="AJ1147" i="16"/>
  <c r="AJ1148" i="16"/>
  <c r="AJ1149" i="16"/>
  <c r="AJ1150" i="16"/>
  <c r="AJ1151" i="16"/>
  <c r="AJ1152" i="16"/>
  <c r="AJ1153" i="16"/>
  <c r="AJ1154" i="16"/>
  <c r="AJ1155" i="16"/>
  <c r="AJ1156" i="16"/>
  <c r="AJ1157" i="16"/>
  <c r="AJ1158" i="16"/>
  <c r="AJ1159" i="16"/>
  <c r="AJ1160" i="16"/>
  <c r="AJ1161" i="16"/>
  <c r="AJ1162" i="16"/>
  <c r="AJ1163" i="16"/>
  <c r="AJ1164" i="16"/>
  <c r="AJ1165" i="16"/>
  <c r="AJ1166" i="16"/>
  <c r="AJ1167" i="16"/>
  <c r="AJ1168" i="16"/>
  <c r="AJ1169" i="16"/>
  <c r="AJ1170" i="16"/>
  <c r="AJ1171" i="16"/>
  <c r="AJ1172" i="16"/>
  <c r="AJ1173" i="16"/>
  <c r="AJ1174" i="16"/>
  <c r="AJ1175" i="16"/>
  <c r="AJ1176" i="16"/>
  <c r="AJ1177" i="16"/>
  <c r="AJ1178" i="16"/>
  <c r="AJ1179" i="16"/>
  <c r="AJ1180" i="16"/>
  <c r="AJ1181" i="16"/>
  <c r="AJ1182" i="16"/>
  <c r="AJ1183" i="16"/>
  <c r="AJ1184" i="16"/>
  <c r="AJ1185" i="16"/>
  <c r="AJ1186" i="16"/>
  <c r="AJ1187" i="16"/>
  <c r="AJ1188" i="16"/>
  <c r="AJ1189" i="16"/>
  <c r="AJ1190" i="16"/>
  <c r="AJ1191" i="16"/>
  <c r="AJ1192" i="16"/>
  <c r="AJ1193" i="16"/>
  <c r="AJ1194" i="16"/>
  <c r="AJ1195" i="16"/>
  <c r="AJ1196" i="16"/>
  <c r="AJ1197" i="16"/>
  <c r="AJ1198" i="16"/>
  <c r="AJ1199" i="16"/>
  <c r="AJ1200" i="16"/>
  <c r="AJ1201" i="16"/>
  <c r="AJ1202" i="16"/>
  <c r="AJ1203" i="16"/>
  <c r="AJ1204" i="16"/>
  <c r="AJ1205" i="16"/>
  <c r="AJ1206" i="16"/>
  <c r="AJ1207" i="16"/>
  <c r="AJ1208" i="16"/>
  <c r="AJ1209" i="16"/>
  <c r="AJ1210" i="16"/>
  <c r="AJ1211" i="16"/>
  <c r="AJ1212" i="16"/>
  <c r="AJ1213" i="16"/>
  <c r="AJ1214" i="16"/>
  <c r="AJ1215" i="16"/>
  <c r="AJ1216" i="16"/>
  <c r="AJ1217" i="16"/>
  <c r="AJ1218" i="16"/>
  <c r="AJ1219" i="16"/>
  <c r="AJ1220" i="16"/>
  <c r="AJ1221" i="16"/>
  <c r="AJ1222" i="16"/>
  <c r="AJ1223" i="16"/>
  <c r="AJ1224" i="16"/>
  <c r="AJ1225" i="16"/>
  <c r="AJ1226" i="16"/>
  <c r="AJ1227" i="16"/>
  <c r="AJ1228" i="16"/>
  <c r="AJ1229" i="16"/>
  <c r="AJ1230" i="16"/>
  <c r="AJ1231" i="16"/>
  <c r="AJ1232" i="16"/>
  <c r="AJ1233" i="16"/>
  <c r="AJ1234" i="16"/>
  <c r="AJ1235" i="16"/>
  <c r="AJ1236" i="16"/>
  <c r="AJ1237" i="16"/>
  <c r="AJ1238" i="16"/>
  <c r="AJ1239" i="16"/>
  <c r="AJ1240" i="16"/>
  <c r="AJ1241" i="16"/>
  <c r="AJ1242" i="16"/>
  <c r="AJ1243" i="16"/>
  <c r="AJ1244" i="16"/>
  <c r="AJ1245" i="16"/>
  <c r="AJ1246" i="16"/>
  <c r="AJ1247" i="16"/>
  <c r="AJ1248" i="16"/>
  <c r="AJ1249" i="16"/>
  <c r="AJ1250" i="16"/>
  <c r="AJ1251" i="16"/>
  <c r="AJ1252" i="16"/>
  <c r="AJ1253" i="16"/>
  <c r="AJ1254" i="16"/>
  <c r="AJ1255" i="16"/>
  <c r="AJ1256" i="16"/>
  <c r="AJ1257" i="16"/>
  <c r="AJ1258" i="16"/>
  <c r="AJ1259" i="16"/>
  <c r="AJ1260" i="16"/>
  <c r="AJ1261" i="16"/>
  <c r="AJ1262" i="16"/>
  <c r="AJ1263" i="16"/>
  <c r="AJ1264" i="16"/>
  <c r="AJ1265" i="16"/>
  <c r="AJ1266" i="16"/>
  <c r="AJ1267" i="16"/>
  <c r="AJ1268" i="16"/>
  <c r="AJ1269" i="16"/>
  <c r="AJ1270" i="16"/>
  <c r="AJ1271" i="16"/>
  <c r="AJ1272" i="16"/>
  <c r="AJ1273" i="16"/>
  <c r="AJ1274" i="16"/>
  <c r="AJ1275" i="16"/>
  <c r="AJ1276" i="16"/>
  <c r="AJ1277" i="16"/>
  <c r="AJ1278" i="16"/>
  <c r="AJ1279" i="16"/>
  <c r="AJ1280" i="16"/>
  <c r="AJ1281" i="16"/>
  <c r="AJ1282" i="16"/>
  <c r="AJ1283" i="16"/>
  <c r="AJ1284" i="16"/>
  <c r="AJ1285" i="16"/>
  <c r="AJ1286" i="16"/>
  <c r="AJ1287" i="16"/>
  <c r="AJ1288" i="16"/>
  <c r="AJ1289" i="16"/>
  <c r="AJ1290" i="16"/>
  <c r="AJ1291" i="16"/>
  <c r="AJ1292" i="16"/>
  <c r="AJ1293" i="16"/>
  <c r="AJ1294" i="16"/>
  <c r="AJ1295" i="16"/>
  <c r="AJ1296" i="16"/>
  <c r="AJ1297" i="16"/>
  <c r="AJ1298" i="16"/>
  <c r="AJ1299" i="16"/>
  <c r="AJ1300" i="16"/>
  <c r="AJ1301" i="16"/>
  <c r="AJ1302" i="16"/>
  <c r="AJ1303" i="16"/>
  <c r="AJ1304" i="16"/>
  <c r="AJ1305" i="16"/>
  <c r="AJ1306" i="16"/>
  <c r="AJ1307" i="16"/>
  <c r="AJ1308" i="16"/>
  <c r="AJ1309" i="16"/>
  <c r="AJ1310" i="16"/>
  <c r="AJ1311" i="16"/>
  <c r="AJ1312" i="16"/>
  <c r="AJ1313" i="16"/>
  <c r="AJ1314" i="16"/>
  <c r="AJ1315" i="16"/>
  <c r="AJ1316" i="16"/>
  <c r="AJ1317" i="16"/>
  <c r="AJ1318" i="16"/>
  <c r="AJ1319" i="16"/>
  <c r="AJ1320" i="16"/>
  <c r="AJ1321" i="16"/>
  <c r="AJ1322" i="16"/>
  <c r="AJ1323" i="16"/>
  <c r="AJ1324" i="16"/>
  <c r="AJ1325" i="16"/>
  <c r="AJ1326" i="16"/>
  <c r="AJ1327" i="16"/>
  <c r="AJ1328" i="16"/>
  <c r="AJ1329" i="16"/>
  <c r="AJ1330" i="16"/>
  <c r="AJ1331" i="16"/>
  <c r="AJ1332" i="16"/>
  <c r="AJ1333" i="16"/>
  <c r="AJ1334" i="16"/>
  <c r="AJ1335" i="16"/>
  <c r="AJ1336" i="16"/>
  <c r="AJ1337" i="16"/>
  <c r="AJ1338" i="16"/>
  <c r="AJ1339" i="16"/>
  <c r="AJ1340" i="16"/>
  <c r="AJ1341" i="16"/>
  <c r="AJ1342" i="16"/>
  <c r="AJ1343" i="16"/>
  <c r="AJ1344" i="16"/>
  <c r="AJ1345" i="16"/>
  <c r="AJ1346" i="16"/>
  <c r="AJ1347" i="16"/>
  <c r="AJ1348" i="16"/>
  <c r="AJ1349" i="16"/>
  <c r="AJ1350" i="16"/>
  <c r="AJ1351" i="16"/>
  <c r="AJ1352" i="16"/>
  <c r="AJ1353" i="16"/>
  <c r="AJ1354" i="16"/>
  <c r="AJ1355" i="16"/>
  <c r="AJ1356" i="16"/>
  <c r="AJ1357" i="16"/>
  <c r="AJ1358" i="16"/>
  <c r="AJ1359" i="16"/>
  <c r="AJ1360" i="16"/>
  <c r="AJ1361" i="16"/>
  <c r="AJ1362" i="16"/>
  <c r="AJ1363" i="16"/>
  <c r="AJ1364" i="16"/>
  <c r="AJ1365" i="16"/>
  <c r="AJ1366" i="16"/>
  <c r="AJ1367" i="16"/>
  <c r="AJ1368" i="16"/>
  <c r="AJ1369" i="16"/>
  <c r="AJ1370" i="16"/>
  <c r="AJ1371" i="16"/>
  <c r="AJ1372" i="16"/>
  <c r="AJ1373" i="16"/>
  <c r="AJ1374" i="16"/>
  <c r="AJ1375" i="16"/>
  <c r="AJ1376" i="16"/>
  <c r="AJ1377" i="16"/>
  <c r="AJ1378" i="16"/>
  <c r="AJ1379" i="16"/>
  <c r="AJ1380" i="16"/>
  <c r="AJ1381" i="16"/>
  <c r="AJ1382" i="16"/>
  <c r="AJ1383" i="16"/>
  <c r="AJ1384" i="16"/>
  <c r="AJ1385" i="16"/>
  <c r="AJ1386" i="16"/>
  <c r="AJ1387" i="16"/>
  <c r="AJ1388" i="16"/>
  <c r="AJ1389" i="16"/>
  <c r="AJ1390" i="16"/>
  <c r="AJ1391" i="16"/>
  <c r="AJ1392" i="16"/>
  <c r="AJ1393" i="16"/>
  <c r="AJ1394" i="16"/>
  <c r="AJ1395" i="16"/>
  <c r="AJ1396" i="16"/>
  <c r="AJ1397" i="16"/>
  <c r="AJ1398" i="16"/>
  <c r="AJ1399" i="16"/>
  <c r="AJ1400" i="16"/>
  <c r="AJ1401" i="16"/>
  <c r="AJ1402" i="16"/>
  <c r="AJ1403" i="16"/>
  <c r="AJ1404" i="16"/>
  <c r="AJ1405" i="16"/>
  <c r="AJ1406" i="16"/>
  <c r="AJ1407" i="16"/>
  <c r="AJ1408" i="16"/>
  <c r="AJ1409" i="16"/>
  <c r="AJ1410" i="16"/>
  <c r="AJ1411" i="16"/>
  <c r="AJ1412" i="16"/>
  <c r="AJ1413" i="16"/>
  <c r="AJ1414" i="16"/>
  <c r="AJ1415" i="16"/>
  <c r="AJ1416" i="16"/>
  <c r="AJ1417" i="16"/>
  <c r="AJ1418" i="16"/>
  <c r="AJ1419" i="16"/>
  <c r="AJ1420" i="16"/>
  <c r="AJ1421" i="16"/>
  <c r="AJ1422" i="16"/>
  <c r="AJ1423" i="16"/>
  <c r="AJ1424" i="16"/>
  <c r="AJ1425" i="16"/>
  <c r="AJ1426" i="16"/>
  <c r="AJ1427" i="16"/>
  <c r="AJ1428" i="16"/>
  <c r="AJ1429" i="16"/>
  <c r="AJ1430" i="16"/>
  <c r="AJ1431" i="16"/>
  <c r="AJ1432" i="16"/>
  <c r="AJ1433" i="16"/>
  <c r="AJ1434" i="16"/>
  <c r="AJ1435" i="16"/>
  <c r="AJ1436" i="16"/>
  <c r="AJ1437" i="16"/>
  <c r="AJ1438" i="16"/>
  <c r="AJ1439" i="16"/>
  <c r="AJ1440" i="16"/>
  <c r="AJ1441" i="16"/>
  <c r="AJ1442" i="16"/>
  <c r="AJ1443" i="16"/>
  <c r="AJ1444" i="16"/>
  <c r="AJ1445" i="16"/>
  <c r="AJ1446" i="16"/>
  <c r="AJ1447" i="16"/>
  <c r="AJ1448" i="16"/>
  <c r="AJ1449" i="16"/>
  <c r="AJ1450" i="16"/>
  <c r="AJ1451" i="16"/>
  <c r="AJ1452" i="16"/>
  <c r="AJ1453" i="16"/>
  <c r="AJ1454" i="16"/>
  <c r="AJ1455" i="16"/>
  <c r="AJ1456" i="16"/>
  <c r="AJ1457" i="16"/>
  <c r="AJ1458" i="16"/>
  <c r="AJ1459" i="16"/>
  <c r="AJ1460" i="16"/>
  <c r="AJ1461" i="16"/>
  <c r="AJ1462" i="16"/>
  <c r="AJ1463" i="16"/>
  <c r="AJ1464" i="16"/>
  <c r="AJ1465" i="16"/>
  <c r="AJ1466" i="16"/>
  <c r="AJ1467" i="16"/>
  <c r="AJ1468" i="16"/>
  <c r="AJ1469" i="16"/>
  <c r="AJ1470" i="16"/>
  <c r="AJ1471" i="16"/>
  <c r="AJ1472" i="16"/>
  <c r="AJ1473" i="16"/>
  <c r="AJ1474" i="16"/>
  <c r="AJ1475" i="16"/>
  <c r="AJ1476" i="16"/>
  <c r="AJ1477" i="16"/>
  <c r="AJ1478" i="16"/>
  <c r="AJ1479" i="16"/>
  <c r="AJ1480" i="16"/>
  <c r="AJ1481" i="16"/>
  <c r="AJ1482" i="16"/>
  <c r="AJ1483" i="16"/>
  <c r="AJ1484" i="16"/>
  <c r="AJ1485" i="16"/>
  <c r="AJ1486" i="16"/>
  <c r="AJ1487" i="16"/>
  <c r="AJ1488" i="16"/>
  <c r="AJ1489" i="16"/>
  <c r="AJ1490" i="16"/>
  <c r="AJ1491" i="16"/>
  <c r="AJ1492" i="16"/>
  <c r="AJ1493" i="16"/>
  <c r="AJ1494" i="16"/>
  <c r="AJ1495" i="16"/>
  <c r="AJ1496" i="16"/>
  <c r="AJ1497" i="16"/>
  <c r="AJ1498" i="16"/>
  <c r="AJ1499" i="16"/>
  <c r="AJ1500" i="16"/>
  <c r="AJ1501" i="16"/>
  <c r="AJ1502" i="16"/>
  <c r="AJ1503" i="16"/>
  <c r="AJ1504" i="16"/>
  <c r="AJ1505" i="16"/>
  <c r="AJ1506" i="16"/>
  <c r="AJ1507" i="16"/>
  <c r="AJ1508" i="16"/>
  <c r="AJ1509" i="16"/>
  <c r="AJ1510" i="16"/>
  <c r="AJ1511" i="16"/>
  <c r="AJ1512" i="16"/>
  <c r="AJ1513" i="16"/>
  <c r="AJ1514" i="16"/>
  <c r="AJ1515" i="16"/>
  <c r="AJ1516" i="16"/>
  <c r="AJ1517" i="16"/>
  <c r="AJ1518" i="16"/>
  <c r="AJ1519" i="16"/>
  <c r="AJ1520" i="16"/>
  <c r="AJ1521" i="16"/>
  <c r="AJ1522" i="16"/>
  <c r="AJ1523" i="16"/>
  <c r="AJ1524" i="16"/>
  <c r="AJ1525" i="16"/>
  <c r="AJ1526" i="16"/>
  <c r="AJ1527" i="16"/>
  <c r="AJ1528" i="16"/>
  <c r="AJ1529" i="16"/>
  <c r="AJ1530" i="16"/>
  <c r="AJ1531" i="16"/>
  <c r="AJ1532" i="16"/>
  <c r="AJ1533" i="16"/>
  <c r="AJ1534" i="16"/>
  <c r="AJ1535" i="16"/>
  <c r="AJ1536" i="16"/>
  <c r="AJ1537" i="16"/>
  <c r="AJ1538" i="16"/>
  <c r="AJ1539" i="16"/>
  <c r="AJ1540" i="16"/>
  <c r="AJ1541" i="16"/>
  <c r="AJ1542" i="16"/>
  <c r="AJ1543" i="16"/>
  <c r="AJ1544" i="16"/>
  <c r="AJ1545" i="16"/>
  <c r="AJ1546" i="16"/>
  <c r="AJ1547" i="16"/>
  <c r="AJ1548" i="16"/>
  <c r="AJ1549" i="16"/>
  <c r="AJ1550" i="16"/>
  <c r="AJ1551" i="16"/>
  <c r="AJ1552" i="16"/>
  <c r="AJ1553" i="16"/>
  <c r="AJ1554" i="16"/>
  <c r="AJ1555" i="16"/>
  <c r="AJ1556" i="16"/>
  <c r="AJ1557" i="16"/>
  <c r="AJ1558" i="16"/>
  <c r="AJ1559" i="16"/>
  <c r="AJ1560" i="16"/>
  <c r="AJ1561" i="16"/>
  <c r="AJ1562" i="16"/>
  <c r="AJ1563" i="16"/>
  <c r="AJ1564" i="16"/>
  <c r="AJ1565" i="16"/>
  <c r="AJ1566" i="16"/>
  <c r="AJ1567" i="16"/>
  <c r="AJ1568" i="16"/>
  <c r="AJ1569" i="16"/>
  <c r="AJ1570" i="16"/>
  <c r="AJ1571" i="16"/>
  <c r="AJ1572" i="16"/>
  <c r="AJ1573" i="16"/>
  <c r="AJ1574" i="16"/>
  <c r="AJ1575" i="16"/>
  <c r="AJ1576" i="16"/>
  <c r="AJ1577" i="16"/>
  <c r="AJ1578" i="16"/>
  <c r="AJ1579" i="16"/>
  <c r="AJ1580" i="16"/>
  <c r="AJ1581" i="16"/>
  <c r="AJ1582" i="16"/>
  <c r="AJ1583" i="16"/>
  <c r="AJ1584" i="16"/>
  <c r="AJ1585" i="16"/>
  <c r="AJ1586" i="16"/>
  <c r="AJ1587" i="16"/>
  <c r="AJ1588" i="16"/>
  <c r="AJ1589" i="16"/>
  <c r="AJ1590" i="16"/>
  <c r="AJ1591" i="16"/>
  <c r="AJ1592" i="16"/>
  <c r="AJ1593" i="16"/>
  <c r="AJ1594" i="16"/>
  <c r="AJ1595" i="16"/>
  <c r="AJ1596" i="16"/>
  <c r="AJ1597" i="16"/>
  <c r="AJ1598" i="16"/>
  <c r="AJ1599" i="16"/>
  <c r="AJ1600" i="16"/>
  <c r="AJ1601" i="16"/>
  <c r="AJ1602" i="16"/>
  <c r="AJ1603" i="16"/>
  <c r="AJ1604" i="16"/>
  <c r="AJ1605" i="16"/>
  <c r="AJ1606" i="16"/>
  <c r="AJ1607" i="16"/>
  <c r="AJ1608" i="16"/>
  <c r="AJ1609" i="16"/>
  <c r="AJ1610" i="16"/>
  <c r="AJ1611" i="16"/>
  <c r="AJ1612" i="16"/>
  <c r="AJ1613" i="16"/>
  <c r="AJ1614" i="16"/>
  <c r="AJ1615" i="16"/>
  <c r="AJ1616" i="16"/>
  <c r="AJ1617" i="16"/>
  <c r="AJ1618" i="16"/>
  <c r="AJ1619" i="16"/>
  <c r="AJ1620" i="16"/>
  <c r="AJ1621" i="16"/>
  <c r="AJ1622" i="16"/>
  <c r="AJ1623" i="16"/>
  <c r="AJ1624" i="16"/>
  <c r="AJ1625" i="16"/>
  <c r="AJ1626" i="16"/>
  <c r="AJ1627" i="16"/>
  <c r="AJ1628" i="16"/>
  <c r="AJ1629" i="16"/>
  <c r="AJ1630" i="16"/>
  <c r="AJ1631" i="16"/>
  <c r="AJ1632" i="16"/>
  <c r="AJ1633" i="16"/>
  <c r="AJ1634" i="16"/>
  <c r="AJ1635" i="16"/>
  <c r="AJ1636" i="16"/>
  <c r="AJ1637" i="16"/>
  <c r="AJ1638" i="16"/>
  <c r="AJ1639" i="16"/>
  <c r="AJ1640" i="16"/>
  <c r="AJ1641" i="16"/>
  <c r="AJ1642" i="16"/>
  <c r="AJ1643" i="16"/>
  <c r="AJ1644" i="16"/>
  <c r="AJ1645" i="16"/>
  <c r="AJ1646" i="16"/>
  <c r="AJ1647" i="16"/>
  <c r="AJ1648" i="16"/>
  <c r="AJ1649" i="16"/>
  <c r="AJ1650" i="16"/>
  <c r="AJ1651" i="16"/>
  <c r="AJ1652" i="16"/>
  <c r="AJ1653" i="16"/>
  <c r="AJ1654" i="16"/>
  <c r="AJ1655" i="16"/>
  <c r="AJ1656" i="16"/>
  <c r="AJ1657" i="16"/>
  <c r="AJ1658" i="16"/>
  <c r="AJ1659" i="16"/>
  <c r="AJ1660" i="16"/>
  <c r="AJ1661" i="16"/>
  <c r="AJ1662" i="16"/>
  <c r="AJ1663" i="16"/>
  <c r="AJ1664" i="16"/>
  <c r="AJ1665" i="16"/>
  <c r="AJ1666" i="16"/>
  <c r="AJ1667" i="16"/>
  <c r="AJ1668" i="16"/>
  <c r="AJ1669" i="16"/>
  <c r="AJ1670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147" i="16"/>
  <c r="AB148" i="16"/>
  <c r="AB149" i="16"/>
  <c r="AB150" i="16"/>
  <c r="AB151" i="16"/>
  <c r="AB152" i="16"/>
  <c r="AB153" i="16"/>
  <c r="AB154" i="16"/>
  <c r="AB155" i="16"/>
  <c r="AB156" i="16"/>
  <c r="AB157" i="16"/>
  <c r="AB158" i="16"/>
  <c r="AB159" i="16"/>
  <c r="AB160" i="16"/>
  <c r="AB161" i="16"/>
  <c r="AB162" i="16"/>
  <c r="AB163" i="16"/>
  <c r="AB164" i="16"/>
  <c r="AB165" i="16"/>
  <c r="AB166" i="16"/>
  <c r="AB167" i="16"/>
  <c r="AB168" i="16"/>
  <c r="AB169" i="16"/>
  <c r="AB170" i="16"/>
  <c r="AB171" i="16"/>
  <c r="AB172" i="16"/>
  <c r="AB173" i="16"/>
  <c r="AB174" i="16"/>
  <c r="AB175" i="16"/>
  <c r="AB176" i="16"/>
  <c r="AB177" i="16"/>
  <c r="AB178" i="16"/>
  <c r="AB179" i="16"/>
  <c r="AB180" i="16"/>
  <c r="AB181" i="16"/>
  <c r="AB182" i="16"/>
  <c r="AB183" i="16"/>
  <c r="AB184" i="16"/>
  <c r="AB185" i="16"/>
  <c r="AB186" i="16"/>
  <c r="AB187" i="16"/>
  <c r="AB188" i="16"/>
  <c r="AB189" i="16"/>
  <c r="AB190" i="16"/>
  <c r="AB191" i="16"/>
  <c r="AB192" i="16"/>
  <c r="AB193" i="16"/>
  <c r="AB194" i="16"/>
  <c r="AB195" i="16"/>
  <c r="AB196" i="16"/>
  <c r="AB197" i="16"/>
  <c r="AB198" i="16"/>
  <c r="AB199" i="16"/>
  <c r="AB200" i="16"/>
  <c r="AB201" i="16"/>
  <c r="AB202" i="16"/>
  <c r="AB203" i="16"/>
  <c r="AB204" i="16"/>
  <c r="AB205" i="16"/>
  <c r="AB206" i="16"/>
  <c r="AB207" i="16"/>
  <c r="AB208" i="16"/>
  <c r="AB209" i="16"/>
  <c r="AB210" i="16"/>
  <c r="AB211" i="16"/>
  <c r="AB212" i="16"/>
  <c r="AB213" i="16"/>
  <c r="AB214" i="16"/>
  <c r="AB215" i="16"/>
  <c r="AB216" i="16"/>
  <c r="AB217" i="16"/>
  <c r="AB218" i="16"/>
  <c r="AB219" i="16"/>
  <c r="AB220" i="16"/>
  <c r="AB221" i="16"/>
  <c r="AB222" i="16"/>
  <c r="AB223" i="16"/>
  <c r="AB224" i="16"/>
  <c r="AB225" i="16"/>
  <c r="AB226" i="16"/>
  <c r="AB227" i="16"/>
  <c r="AB228" i="16"/>
  <c r="AB229" i="16"/>
  <c r="AB230" i="16"/>
  <c r="AB231" i="16"/>
  <c r="AB232" i="16"/>
  <c r="AB233" i="16"/>
  <c r="AB234" i="16"/>
  <c r="AB235" i="16"/>
  <c r="AB236" i="16"/>
  <c r="AB237" i="16"/>
  <c r="AB238" i="16"/>
  <c r="AB239" i="16"/>
  <c r="AB240" i="16"/>
  <c r="AB241" i="16"/>
  <c r="AB242" i="16"/>
  <c r="AB243" i="16"/>
  <c r="AB244" i="16"/>
  <c r="AB245" i="16"/>
  <c r="AB246" i="16"/>
  <c r="AB247" i="16"/>
  <c r="AB248" i="16"/>
  <c r="AB249" i="16"/>
  <c r="AB250" i="16"/>
  <c r="AB251" i="16"/>
  <c r="AB252" i="16"/>
  <c r="AB253" i="16"/>
  <c r="AB254" i="16"/>
  <c r="AB255" i="16"/>
  <c r="AB256" i="16"/>
  <c r="AB257" i="16"/>
  <c r="AB258" i="16"/>
  <c r="AB259" i="16"/>
  <c r="AB260" i="16"/>
  <c r="AB261" i="16"/>
  <c r="AB262" i="16"/>
  <c r="AB263" i="16"/>
  <c r="AB264" i="16"/>
  <c r="AB265" i="16"/>
  <c r="AB266" i="16"/>
  <c r="AB267" i="16"/>
  <c r="AB268" i="16"/>
  <c r="AB269" i="16"/>
  <c r="AB270" i="16"/>
  <c r="AB271" i="16"/>
  <c r="AB272" i="16"/>
  <c r="AB273" i="16"/>
  <c r="AB274" i="16"/>
  <c r="AB275" i="16"/>
  <c r="AB276" i="16"/>
  <c r="AB277" i="16"/>
  <c r="AB278" i="16"/>
  <c r="AB279" i="16"/>
  <c r="AB280" i="16"/>
  <c r="AB281" i="16"/>
  <c r="AB282" i="16"/>
  <c r="AB283" i="16"/>
  <c r="AB284" i="16"/>
  <c r="AB285" i="16"/>
  <c r="AB286" i="16"/>
  <c r="AB287" i="16"/>
  <c r="AB288" i="16"/>
  <c r="AB289" i="16"/>
  <c r="AB290" i="16"/>
  <c r="AB291" i="16"/>
  <c r="AB292" i="16"/>
  <c r="AB293" i="16"/>
  <c r="AB294" i="16"/>
  <c r="AB295" i="16"/>
  <c r="AB296" i="16"/>
  <c r="AB297" i="16"/>
  <c r="AB298" i="16"/>
  <c r="AB299" i="16"/>
  <c r="AB300" i="16"/>
  <c r="AB301" i="16"/>
  <c r="AB302" i="16"/>
  <c r="AB303" i="16"/>
  <c r="AB304" i="16"/>
  <c r="AB305" i="16"/>
  <c r="AB306" i="16"/>
  <c r="AB307" i="16"/>
  <c r="AB308" i="16"/>
  <c r="AB309" i="16"/>
  <c r="AB310" i="16"/>
  <c r="AB311" i="16"/>
  <c r="AB312" i="16"/>
  <c r="AB313" i="16"/>
  <c r="AB314" i="16"/>
  <c r="AB315" i="16"/>
  <c r="AB316" i="16"/>
  <c r="AB317" i="16"/>
  <c r="AB318" i="16"/>
  <c r="AB319" i="16"/>
  <c r="AB320" i="16"/>
  <c r="AB321" i="16"/>
  <c r="AB322" i="16"/>
  <c r="AB323" i="16"/>
  <c r="AB324" i="16"/>
  <c r="AB325" i="16"/>
  <c r="AB326" i="16"/>
  <c r="AB327" i="16"/>
  <c r="AB328" i="16"/>
  <c r="AB329" i="16"/>
  <c r="AB330" i="16"/>
  <c r="AB331" i="16"/>
  <c r="AB332" i="16"/>
  <c r="AB333" i="16"/>
  <c r="AB334" i="16"/>
  <c r="AB335" i="16"/>
  <c r="AB336" i="16"/>
  <c r="AB337" i="16"/>
  <c r="AB338" i="16"/>
  <c r="AB339" i="16"/>
  <c r="AB340" i="16"/>
  <c r="AB341" i="16"/>
  <c r="AB342" i="16"/>
  <c r="AB343" i="16"/>
  <c r="AB344" i="16"/>
  <c r="AB345" i="16"/>
  <c r="AB346" i="16"/>
  <c r="AB347" i="16"/>
  <c r="AB348" i="16"/>
  <c r="AB349" i="16"/>
  <c r="AB350" i="16"/>
  <c r="AB351" i="16"/>
  <c r="AB352" i="16"/>
  <c r="AB353" i="16"/>
  <c r="AB354" i="16"/>
  <c r="AB355" i="16"/>
  <c r="AB356" i="16"/>
  <c r="AB357" i="16"/>
  <c r="AB358" i="16"/>
  <c r="AB359" i="16"/>
  <c r="AB360" i="16"/>
  <c r="AB361" i="16"/>
  <c r="AB362" i="16"/>
  <c r="AB363" i="16"/>
  <c r="AB364" i="16"/>
  <c r="AB365" i="16"/>
  <c r="AB366" i="16"/>
  <c r="AB367" i="16"/>
  <c r="AB368" i="16"/>
  <c r="AB369" i="16"/>
  <c r="AB370" i="16"/>
  <c r="AB371" i="16"/>
  <c r="AB372" i="16"/>
  <c r="AB373" i="16"/>
  <c r="AB374" i="16"/>
  <c r="AB375" i="16"/>
  <c r="AB376" i="16"/>
  <c r="AB377" i="16"/>
  <c r="AB378" i="16"/>
  <c r="AB379" i="16"/>
  <c r="AB380" i="16"/>
  <c r="AB381" i="16"/>
  <c r="AB382" i="16"/>
  <c r="AB383" i="16"/>
  <c r="AB384" i="16"/>
  <c r="AB385" i="16"/>
  <c r="AB386" i="16"/>
  <c r="AB387" i="16"/>
  <c r="AB388" i="16"/>
  <c r="AB389" i="16"/>
  <c r="AB390" i="16"/>
  <c r="AB391" i="16"/>
  <c r="AB392" i="16"/>
  <c r="AB393" i="16"/>
  <c r="AB394" i="16"/>
  <c r="AB395" i="16"/>
  <c r="AB396" i="16"/>
  <c r="AB397" i="16"/>
  <c r="AB398" i="16"/>
  <c r="AB399" i="16"/>
  <c r="AB400" i="16"/>
  <c r="AB401" i="16"/>
  <c r="AB402" i="16"/>
  <c r="AB403" i="16"/>
  <c r="AB404" i="16"/>
  <c r="AB405" i="16"/>
  <c r="AB406" i="16"/>
  <c r="AB407" i="16"/>
  <c r="AB408" i="16"/>
  <c r="AB409" i="16"/>
  <c r="AB410" i="16"/>
  <c r="AB411" i="16"/>
  <c r="AB412" i="16"/>
  <c r="AB413" i="16"/>
  <c r="AB414" i="16"/>
  <c r="AB415" i="16"/>
  <c r="AB416" i="16"/>
  <c r="AB417" i="16"/>
  <c r="AB418" i="16"/>
  <c r="AB419" i="16"/>
  <c r="AB420" i="16"/>
  <c r="AB421" i="16"/>
  <c r="AB422" i="16"/>
  <c r="AB423" i="16"/>
  <c r="AB424" i="16"/>
  <c r="AB425" i="16"/>
  <c r="AB426" i="16"/>
  <c r="AB427" i="16"/>
  <c r="AB428" i="16"/>
  <c r="AB429" i="16"/>
  <c r="AB430" i="16"/>
  <c r="AB431" i="16"/>
  <c r="AB432" i="16"/>
  <c r="AB433" i="16"/>
  <c r="AB434" i="16"/>
  <c r="AB435" i="16"/>
  <c r="AB436" i="16"/>
  <c r="AB437" i="16"/>
  <c r="AB438" i="16"/>
  <c r="AB439" i="16"/>
  <c r="AB440" i="16"/>
  <c r="AB441" i="16"/>
  <c r="AB442" i="16"/>
  <c r="AB443" i="16"/>
  <c r="AB444" i="16"/>
  <c r="AB445" i="16"/>
  <c r="AB446" i="16"/>
  <c r="AB447" i="16"/>
  <c r="AB448" i="16"/>
  <c r="AB449" i="16"/>
  <c r="AB450" i="16"/>
  <c r="AB451" i="16"/>
  <c r="AB452" i="16"/>
  <c r="AB453" i="16"/>
  <c r="AB454" i="16"/>
  <c r="AB455" i="16"/>
  <c r="AB456" i="16"/>
  <c r="AB457" i="16"/>
  <c r="AB458" i="16"/>
  <c r="AB459" i="16"/>
  <c r="AB460" i="16"/>
  <c r="AB461" i="16"/>
  <c r="AB462" i="16"/>
  <c r="AB463" i="16"/>
  <c r="AB464" i="16"/>
  <c r="AB465" i="16"/>
  <c r="AB466" i="16"/>
  <c r="AB467" i="16"/>
  <c r="AB468" i="16"/>
  <c r="AB469" i="16"/>
  <c r="AB470" i="16"/>
  <c r="AB471" i="16"/>
  <c r="AB472" i="16"/>
  <c r="AB473" i="16"/>
  <c r="AB474" i="16"/>
  <c r="AB475" i="16"/>
  <c r="AB476" i="16"/>
  <c r="AB477" i="16"/>
  <c r="AB478" i="16"/>
  <c r="AB479" i="16"/>
  <c r="AB480" i="16"/>
  <c r="AB481" i="16"/>
  <c r="AB482" i="16"/>
  <c r="AB483" i="16"/>
  <c r="AB484" i="16"/>
  <c r="AB485" i="16"/>
  <c r="AB486" i="16"/>
  <c r="AB487" i="16"/>
  <c r="AB488" i="16"/>
  <c r="AB489" i="16"/>
  <c r="AB490" i="16"/>
  <c r="AB491" i="16"/>
  <c r="AB492" i="16"/>
  <c r="AB493" i="16"/>
  <c r="AB494" i="16"/>
  <c r="AB495" i="16"/>
  <c r="AB496" i="16"/>
  <c r="AB497" i="16"/>
  <c r="AB498" i="16"/>
  <c r="AB499" i="16"/>
  <c r="AB500" i="16"/>
  <c r="AB501" i="16"/>
  <c r="AB502" i="16"/>
  <c r="AB503" i="16"/>
  <c r="AB504" i="16"/>
  <c r="AB505" i="16"/>
  <c r="AB506" i="16"/>
  <c r="AB507" i="16"/>
  <c r="AB508" i="16"/>
  <c r="AB509" i="16"/>
  <c r="AB510" i="16"/>
  <c r="AB511" i="16"/>
  <c r="AB512" i="16"/>
  <c r="AB513" i="16"/>
  <c r="AB514" i="16"/>
  <c r="AB515" i="16"/>
  <c r="AB516" i="16"/>
  <c r="AB517" i="16"/>
  <c r="AB518" i="16"/>
  <c r="AB519" i="16"/>
  <c r="AB520" i="16"/>
  <c r="AB521" i="16"/>
  <c r="AB522" i="16"/>
  <c r="AB523" i="16"/>
  <c r="AB524" i="16"/>
  <c r="AB525" i="16"/>
  <c r="AB526" i="16"/>
  <c r="AB527" i="16"/>
  <c r="AB528" i="16"/>
  <c r="AB529" i="16"/>
  <c r="AB530" i="16"/>
  <c r="AB531" i="16"/>
  <c r="AB532" i="16"/>
  <c r="AB533" i="16"/>
  <c r="AB534" i="16"/>
  <c r="AB535" i="16"/>
  <c r="AB536" i="16"/>
  <c r="AB537" i="16"/>
  <c r="AB538" i="16"/>
  <c r="AB539" i="16"/>
  <c r="AB540" i="16"/>
  <c r="AB541" i="16"/>
  <c r="AB542" i="16"/>
  <c r="AB543" i="16"/>
  <c r="AB544" i="16"/>
  <c r="AB545" i="16"/>
  <c r="AB546" i="16"/>
  <c r="AB547" i="16"/>
  <c r="AB548" i="16"/>
  <c r="AB549" i="16"/>
  <c r="AB550" i="16"/>
  <c r="AB551" i="16"/>
  <c r="AB552" i="16"/>
  <c r="AB553" i="16"/>
  <c r="AB554" i="16"/>
  <c r="AB555" i="16"/>
  <c r="AB556" i="16"/>
  <c r="AB557" i="16"/>
  <c r="AB558" i="16"/>
  <c r="AB559" i="16"/>
  <c r="AB560" i="16"/>
  <c r="AB561" i="16"/>
  <c r="AB562" i="16"/>
  <c r="AB563" i="16"/>
  <c r="AB564" i="16"/>
  <c r="AB565" i="16"/>
  <c r="AB566" i="16"/>
  <c r="AB567" i="16"/>
  <c r="AB568" i="16"/>
  <c r="AB569" i="16"/>
  <c r="AB570" i="16"/>
  <c r="AB571" i="16"/>
  <c r="AB572" i="16"/>
  <c r="AB573" i="16"/>
  <c r="AB574" i="16"/>
  <c r="AB575" i="16"/>
  <c r="AB576" i="16"/>
  <c r="AB577" i="16"/>
  <c r="AB578" i="16"/>
  <c r="AB579" i="16"/>
  <c r="AB580" i="16"/>
  <c r="AB581" i="16"/>
  <c r="AB582" i="16"/>
  <c r="AB583" i="16"/>
  <c r="AB584" i="16"/>
  <c r="AB585" i="16"/>
  <c r="AB586" i="16"/>
  <c r="AB587" i="16"/>
  <c r="AB588" i="16"/>
  <c r="AB589" i="16"/>
  <c r="AB590" i="16"/>
  <c r="AB591" i="16"/>
  <c r="AB592" i="16"/>
  <c r="AB593" i="16"/>
  <c r="AB594" i="16"/>
  <c r="AB595" i="16"/>
  <c r="AB596" i="16"/>
  <c r="AB597" i="16"/>
  <c r="AB598" i="16"/>
  <c r="AB599" i="16"/>
  <c r="AB600" i="16"/>
  <c r="AB601" i="16"/>
  <c r="AB602" i="16"/>
  <c r="AB603" i="16"/>
  <c r="AB604" i="16"/>
  <c r="AB605" i="16"/>
  <c r="AB606" i="16"/>
  <c r="AB607" i="16"/>
  <c r="AB608" i="16"/>
  <c r="AB609" i="16"/>
  <c r="AB610" i="16"/>
  <c r="AB611" i="16"/>
  <c r="AB612" i="16"/>
  <c r="AB613" i="16"/>
  <c r="AB614" i="16"/>
  <c r="AB615" i="16"/>
  <c r="AB616" i="16"/>
  <c r="AB617" i="16"/>
  <c r="AB618" i="16"/>
  <c r="AB619" i="16"/>
  <c r="AB620" i="16"/>
  <c r="AB621" i="16"/>
  <c r="AB622" i="16"/>
  <c r="AB623" i="16"/>
  <c r="AB624" i="16"/>
  <c r="AB625" i="16"/>
  <c r="AB626" i="16"/>
  <c r="AB627" i="16"/>
  <c r="AB628" i="16"/>
  <c r="AB629" i="16"/>
  <c r="AB630" i="16"/>
  <c r="AB631" i="16"/>
  <c r="AB632" i="16"/>
  <c r="AB633" i="16"/>
  <c r="AB634" i="16"/>
  <c r="AB635" i="16"/>
  <c r="AB636" i="16"/>
  <c r="AB637" i="16"/>
  <c r="AB638" i="16"/>
  <c r="AB639" i="16"/>
  <c r="AB640" i="16"/>
  <c r="AB641" i="16"/>
  <c r="AB642" i="16"/>
  <c r="AB643" i="16"/>
  <c r="AB644" i="16"/>
  <c r="AB645" i="16"/>
  <c r="AB646" i="16"/>
  <c r="AB647" i="16"/>
  <c r="AB648" i="16"/>
  <c r="AB649" i="16"/>
  <c r="AB650" i="16"/>
  <c r="AB651" i="16"/>
  <c r="AB652" i="16"/>
  <c r="AB653" i="16"/>
  <c r="AB654" i="16"/>
  <c r="AB655" i="16"/>
  <c r="AB656" i="16"/>
  <c r="AB657" i="16"/>
  <c r="AB658" i="16"/>
  <c r="AB659" i="16"/>
  <c r="AB660" i="16"/>
  <c r="AB661" i="16"/>
  <c r="AB662" i="16"/>
  <c r="AB663" i="16"/>
  <c r="AB664" i="16"/>
  <c r="AB665" i="16"/>
  <c r="AB666" i="16"/>
  <c r="AB667" i="16"/>
  <c r="AB668" i="16"/>
  <c r="AB669" i="16"/>
  <c r="AB670" i="16"/>
  <c r="AB671" i="16"/>
  <c r="AB672" i="16"/>
  <c r="AB673" i="16"/>
  <c r="AB674" i="16"/>
  <c r="AB675" i="16"/>
  <c r="AB676" i="16"/>
  <c r="AB677" i="16"/>
  <c r="AB678" i="16"/>
  <c r="AB679" i="16"/>
  <c r="AB680" i="16"/>
  <c r="AB681" i="16"/>
  <c r="AB682" i="16"/>
  <c r="AB683" i="16"/>
  <c r="AB684" i="16"/>
  <c r="AB685" i="16"/>
  <c r="AB686" i="16"/>
  <c r="AB687" i="16"/>
  <c r="AB688" i="16"/>
  <c r="AB689" i="16"/>
  <c r="AB690" i="16"/>
  <c r="AB691" i="16"/>
  <c r="AB692" i="16"/>
  <c r="AB693" i="16"/>
  <c r="AB694" i="16"/>
  <c r="AB695" i="16"/>
  <c r="AB696" i="16"/>
  <c r="AB697" i="16"/>
  <c r="AB698" i="16"/>
  <c r="AB699" i="16"/>
  <c r="AB700" i="16"/>
  <c r="AB701" i="16"/>
  <c r="AB702" i="16"/>
  <c r="AB703" i="16"/>
  <c r="AB704" i="16"/>
  <c r="AB705" i="16"/>
  <c r="AB706" i="16"/>
  <c r="AB707" i="16"/>
  <c r="AB708" i="16"/>
  <c r="AB709" i="16"/>
  <c r="AB710" i="16"/>
  <c r="AB711" i="16"/>
  <c r="AB712" i="16"/>
  <c r="AB713" i="16"/>
  <c r="AB714" i="16"/>
  <c r="AB715" i="16"/>
  <c r="AB716" i="16"/>
  <c r="AB717" i="16"/>
  <c r="AB718" i="16"/>
  <c r="AB719" i="16"/>
  <c r="AB720" i="16"/>
  <c r="AB721" i="16"/>
  <c r="AB722" i="16"/>
  <c r="AB723" i="16"/>
  <c r="AB724" i="16"/>
  <c r="AB725" i="16"/>
  <c r="AB726" i="16"/>
  <c r="AB727" i="16"/>
  <c r="AB728" i="16"/>
  <c r="AB729" i="16"/>
  <c r="AB730" i="16"/>
  <c r="AB731" i="16"/>
  <c r="AB732" i="16"/>
  <c r="AB733" i="16"/>
  <c r="AB734" i="16"/>
  <c r="AB735" i="16"/>
  <c r="AB736" i="16"/>
  <c r="AB737" i="16"/>
  <c r="AB738" i="16"/>
  <c r="AB739" i="16"/>
  <c r="AB740" i="16"/>
  <c r="AB741" i="16"/>
  <c r="AB742" i="16"/>
  <c r="AB743" i="16"/>
  <c r="AB744" i="16"/>
  <c r="AB745" i="16"/>
  <c r="AB746" i="16"/>
  <c r="AB747" i="16"/>
  <c r="AB748" i="16"/>
  <c r="AB749" i="16"/>
  <c r="AB750" i="16"/>
  <c r="AB751" i="16"/>
  <c r="AB752" i="16"/>
  <c r="AB753" i="16"/>
  <c r="AB754" i="16"/>
  <c r="AB755" i="16"/>
  <c r="AB756" i="16"/>
  <c r="AB757" i="16"/>
  <c r="AB758" i="16"/>
  <c r="AB759" i="16"/>
  <c r="AB760" i="16"/>
  <c r="AB761" i="16"/>
  <c r="AB762" i="16"/>
  <c r="AB763" i="16"/>
  <c r="AB764" i="16"/>
  <c r="AB765" i="16"/>
  <c r="AB766" i="16"/>
  <c r="AB767" i="16"/>
  <c r="AB768" i="16"/>
  <c r="AB769" i="16"/>
  <c r="AB770" i="16"/>
  <c r="AB771" i="16"/>
  <c r="AB772" i="16"/>
  <c r="AB773" i="16"/>
  <c r="AB774" i="16"/>
  <c r="AB775" i="16"/>
  <c r="AB776" i="16"/>
  <c r="AB777" i="16"/>
  <c r="AB778" i="16"/>
  <c r="AB779" i="16"/>
  <c r="AB780" i="16"/>
  <c r="AB781" i="16"/>
  <c r="AB782" i="16"/>
  <c r="AB783" i="16"/>
  <c r="AB784" i="16"/>
  <c r="AB785" i="16"/>
  <c r="AB786" i="16"/>
  <c r="AB787" i="16"/>
  <c r="AB788" i="16"/>
  <c r="AB789" i="16"/>
  <c r="AB790" i="16"/>
  <c r="AB791" i="16"/>
  <c r="AB792" i="16"/>
  <c r="AB793" i="16"/>
  <c r="AB794" i="16"/>
  <c r="AB795" i="16"/>
  <c r="AB796" i="16"/>
  <c r="AB797" i="16"/>
  <c r="AB798" i="16"/>
  <c r="AB799" i="16"/>
  <c r="AB800" i="16"/>
  <c r="AB801" i="16"/>
  <c r="AB802" i="16"/>
  <c r="AB803" i="16"/>
  <c r="AB804" i="16"/>
  <c r="AB805" i="16"/>
  <c r="AB806" i="16"/>
  <c r="AB807" i="16"/>
  <c r="AB808" i="16"/>
  <c r="AB809" i="16"/>
  <c r="AB810" i="16"/>
  <c r="AB811" i="16"/>
  <c r="AB812" i="16"/>
  <c r="AB813" i="16"/>
  <c r="AB814" i="16"/>
  <c r="AB815" i="16"/>
  <c r="AB816" i="16"/>
  <c r="AB817" i="16"/>
  <c r="AB818" i="16"/>
  <c r="AB819" i="16"/>
  <c r="AB820" i="16"/>
  <c r="AB821" i="16"/>
  <c r="AB822" i="16"/>
  <c r="AB823" i="16"/>
  <c r="AB824" i="16"/>
  <c r="AB825" i="16"/>
  <c r="AB826" i="16"/>
  <c r="AB827" i="16"/>
  <c r="AB828" i="16"/>
  <c r="AB829" i="16"/>
  <c r="AB830" i="16"/>
  <c r="AB831" i="16"/>
  <c r="AB832" i="16"/>
  <c r="AB833" i="16"/>
  <c r="AB834" i="16"/>
  <c r="AB835" i="16"/>
  <c r="AB836" i="16"/>
  <c r="AB837" i="16"/>
  <c r="AB838" i="16"/>
  <c r="AB839" i="16"/>
  <c r="AB840" i="16"/>
  <c r="AB841" i="16"/>
  <c r="AB842" i="16"/>
  <c r="AB843" i="16"/>
  <c r="AB844" i="16"/>
  <c r="AB845" i="16"/>
  <c r="AB846" i="16"/>
  <c r="AB847" i="16"/>
  <c r="AB848" i="16"/>
  <c r="AB849" i="16"/>
  <c r="AB850" i="16"/>
  <c r="AB851" i="16"/>
  <c r="AB852" i="16"/>
  <c r="AB853" i="16"/>
  <c r="AB854" i="16"/>
  <c r="AB855" i="16"/>
  <c r="AB856" i="16"/>
  <c r="AB857" i="16"/>
  <c r="AB858" i="16"/>
  <c r="AB859" i="16"/>
  <c r="AB860" i="16"/>
  <c r="AB861" i="16"/>
  <c r="AB862" i="16"/>
  <c r="AB863" i="16"/>
  <c r="AB864" i="16"/>
  <c r="AB865" i="16"/>
  <c r="AB866" i="16"/>
  <c r="AB867" i="16"/>
  <c r="AB868" i="16"/>
  <c r="AB869" i="16"/>
  <c r="AB870" i="16"/>
  <c r="AB871" i="16"/>
  <c r="AB872" i="16"/>
  <c r="AB873" i="16"/>
  <c r="AB874" i="16"/>
  <c r="AB875" i="16"/>
  <c r="AB876" i="16"/>
  <c r="AB877" i="16"/>
  <c r="AB878" i="16"/>
  <c r="AB879" i="16"/>
  <c r="AB880" i="16"/>
  <c r="AB881" i="16"/>
  <c r="AB882" i="16"/>
  <c r="AB883" i="16"/>
  <c r="AB884" i="16"/>
  <c r="AB885" i="16"/>
  <c r="AB886" i="16"/>
  <c r="AB887" i="16"/>
  <c r="AB888" i="16"/>
  <c r="AB889" i="16"/>
  <c r="AB890" i="16"/>
  <c r="AB891" i="16"/>
  <c r="AB892" i="16"/>
  <c r="AB893" i="16"/>
  <c r="AB894" i="16"/>
  <c r="AB895" i="16"/>
  <c r="AB896" i="16"/>
  <c r="AB897" i="16"/>
  <c r="AB898" i="16"/>
  <c r="AB899" i="16"/>
  <c r="AB900" i="16"/>
  <c r="AB901" i="16"/>
  <c r="AB902" i="16"/>
  <c r="AB903" i="16"/>
  <c r="AB904" i="16"/>
  <c r="AB905" i="16"/>
  <c r="AB906" i="16"/>
  <c r="AB907" i="16"/>
  <c r="AB908" i="16"/>
  <c r="AB909" i="16"/>
  <c r="AB910" i="16"/>
  <c r="AB911" i="16"/>
  <c r="AB912" i="16"/>
  <c r="AB913" i="16"/>
  <c r="AB914" i="16"/>
  <c r="AB915" i="16"/>
  <c r="AB916" i="16"/>
  <c r="AB917" i="16"/>
  <c r="AB918" i="16"/>
  <c r="AB919" i="16"/>
  <c r="AB920" i="16"/>
  <c r="AB921" i="16"/>
  <c r="AB922" i="16"/>
  <c r="AB923" i="16"/>
  <c r="AB924" i="16"/>
  <c r="AB925" i="16"/>
  <c r="AB926" i="16"/>
  <c r="AB927" i="16"/>
  <c r="AB928" i="16"/>
  <c r="AB929" i="16"/>
  <c r="AB930" i="16"/>
  <c r="AB931" i="16"/>
  <c r="AB932" i="16"/>
  <c r="AB933" i="16"/>
  <c r="AB934" i="16"/>
  <c r="AB935" i="16"/>
  <c r="AB936" i="16"/>
  <c r="AB937" i="16"/>
  <c r="AB938" i="16"/>
  <c r="AB939" i="16"/>
  <c r="AB940" i="16"/>
  <c r="AB941" i="16"/>
  <c r="AB942" i="16"/>
  <c r="AB943" i="16"/>
  <c r="AB944" i="16"/>
  <c r="AB945" i="16"/>
  <c r="AB946" i="16"/>
  <c r="AB947" i="16"/>
  <c r="AB948" i="16"/>
  <c r="AB949" i="16"/>
  <c r="AB950" i="16"/>
  <c r="AB951" i="16"/>
  <c r="AB952" i="16"/>
  <c r="AB953" i="16"/>
  <c r="AB954" i="16"/>
  <c r="AB955" i="16"/>
  <c r="AB956" i="16"/>
  <c r="AB957" i="16"/>
  <c r="AB958" i="16"/>
  <c r="AB959" i="16"/>
  <c r="AB960" i="16"/>
  <c r="AB961" i="16"/>
  <c r="AB962" i="16"/>
  <c r="AB963" i="16"/>
  <c r="AB964" i="16"/>
  <c r="AB965" i="16"/>
  <c r="AB966" i="16"/>
  <c r="AB967" i="16"/>
  <c r="AB968" i="16"/>
  <c r="AB969" i="16"/>
  <c r="AB970" i="16"/>
  <c r="AB971" i="16"/>
  <c r="AB972" i="16"/>
  <c r="AB973" i="16"/>
  <c r="AB974" i="16"/>
  <c r="AB975" i="16"/>
  <c r="AB976" i="16"/>
  <c r="AB977" i="16"/>
  <c r="AB978" i="16"/>
  <c r="AB979" i="16"/>
  <c r="AB980" i="16"/>
  <c r="AB981" i="16"/>
  <c r="AB982" i="16"/>
  <c r="AB983" i="16"/>
  <c r="AB984" i="16"/>
  <c r="AB985" i="16"/>
  <c r="AB986" i="16"/>
  <c r="AB987" i="16"/>
  <c r="AB988" i="16"/>
  <c r="AB989" i="16"/>
  <c r="AB990" i="16"/>
  <c r="AB991" i="16"/>
  <c r="AB992" i="16"/>
  <c r="AB993" i="16"/>
  <c r="AB994" i="16"/>
  <c r="AB995" i="16"/>
  <c r="AB996" i="16"/>
  <c r="AB997" i="16"/>
  <c r="AB998" i="16"/>
  <c r="AB999" i="16"/>
  <c r="AB1000" i="16"/>
  <c r="AB1001" i="16"/>
  <c r="AB1002" i="16"/>
  <c r="AB1003" i="16"/>
  <c r="AB1004" i="16"/>
  <c r="AB1005" i="16"/>
  <c r="AB1006" i="16"/>
  <c r="AB1007" i="16"/>
  <c r="AB1008" i="16"/>
  <c r="AB1009" i="16"/>
  <c r="AB1010" i="16"/>
  <c r="AB1011" i="16"/>
  <c r="AB1012" i="16"/>
  <c r="AB1013" i="16"/>
  <c r="AB1014" i="16"/>
  <c r="AB1015" i="16"/>
  <c r="AB1016" i="16"/>
  <c r="AB1017" i="16"/>
  <c r="AB1018" i="16"/>
  <c r="AB1019" i="16"/>
  <c r="AB1020" i="16"/>
  <c r="AB1021" i="16"/>
  <c r="AB1022" i="16"/>
  <c r="AB1023" i="16"/>
  <c r="AB1024" i="16"/>
  <c r="AB1025" i="16"/>
  <c r="AB1026" i="16"/>
  <c r="AB1027" i="16"/>
  <c r="AB1028" i="16"/>
  <c r="AB1029" i="16"/>
  <c r="AB1030" i="16"/>
  <c r="AB1031" i="16"/>
  <c r="AB1032" i="16"/>
  <c r="AB1033" i="16"/>
  <c r="AB1034" i="16"/>
  <c r="AB1035" i="16"/>
  <c r="AB1036" i="16"/>
  <c r="AB1037" i="16"/>
  <c r="AB1038" i="16"/>
  <c r="AB1039" i="16"/>
  <c r="AB1040" i="16"/>
  <c r="AB1041" i="16"/>
  <c r="AB1042" i="16"/>
  <c r="AB1043" i="16"/>
  <c r="AB1044" i="16"/>
  <c r="AB1045" i="16"/>
  <c r="AB1046" i="16"/>
  <c r="AB1047" i="16"/>
  <c r="AB1048" i="16"/>
  <c r="AB1049" i="16"/>
  <c r="AB1050" i="16"/>
  <c r="AB1051" i="16"/>
  <c r="AB1052" i="16"/>
  <c r="AB1053" i="16"/>
  <c r="AB1054" i="16"/>
  <c r="AB1055" i="16"/>
  <c r="AB1056" i="16"/>
  <c r="AB1057" i="16"/>
  <c r="AB1058" i="16"/>
  <c r="AB1059" i="16"/>
  <c r="AB1060" i="16"/>
  <c r="AB1061" i="16"/>
  <c r="AB1062" i="16"/>
  <c r="AB1063" i="16"/>
  <c r="AB1064" i="16"/>
  <c r="AB1065" i="16"/>
  <c r="AB1066" i="16"/>
  <c r="AB1067" i="16"/>
  <c r="AB1068" i="16"/>
  <c r="AB1069" i="16"/>
  <c r="AB1070" i="16"/>
  <c r="AB1071" i="16"/>
  <c r="AB1072" i="16"/>
  <c r="AB1073" i="16"/>
  <c r="AB1074" i="16"/>
  <c r="AB1075" i="16"/>
  <c r="AB1076" i="16"/>
  <c r="AB1077" i="16"/>
  <c r="AB1078" i="16"/>
  <c r="AB1079" i="16"/>
  <c r="AB1080" i="16"/>
  <c r="AB1081" i="16"/>
  <c r="AB1082" i="16"/>
  <c r="AB1083" i="16"/>
  <c r="AB1084" i="16"/>
  <c r="AB1085" i="16"/>
  <c r="AB1086" i="16"/>
  <c r="AB1087" i="16"/>
  <c r="AB1088" i="16"/>
  <c r="AB1089" i="16"/>
  <c r="AB1090" i="16"/>
  <c r="AB1091" i="16"/>
  <c r="AB1092" i="16"/>
  <c r="AB1093" i="16"/>
  <c r="AB1094" i="16"/>
  <c r="AB1095" i="16"/>
  <c r="AB1096" i="16"/>
  <c r="AB1097" i="16"/>
  <c r="AB1098" i="16"/>
  <c r="AB1099" i="16"/>
  <c r="AB1100" i="16"/>
  <c r="AB1101" i="16"/>
  <c r="AB1102" i="16"/>
  <c r="AB1103" i="16"/>
  <c r="AB1104" i="16"/>
  <c r="AB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AA147" i="16"/>
  <c r="AA148" i="16"/>
  <c r="AA149" i="16"/>
  <c r="AA150" i="16"/>
  <c r="AA151" i="16"/>
  <c r="AA152" i="16"/>
  <c r="AA153" i="16"/>
  <c r="AA154" i="16"/>
  <c r="AA155" i="16"/>
  <c r="AA156" i="16"/>
  <c r="AA157" i="16"/>
  <c r="AA158" i="16"/>
  <c r="AA159" i="16"/>
  <c r="AA160" i="16"/>
  <c r="AA161" i="16"/>
  <c r="AA162" i="16"/>
  <c r="AA163" i="16"/>
  <c r="AA164" i="16"/>
  <c r="AA165" i="16"/>
  <c r="AA166" i="16"/>
  <c r="AA167" i="16"/>
  <c r="AA168" i="16"/>
  <c r="AA169" i="16"/>
  <c r="AA170" i="16"/>
  <c r="AA171" i="16"/>
  <c r="AA172" i="16"/>
  <c r="AA173" i="16"/>
  <c r="AA174" i="16"/>
  <c r="AA175" i="16"/>
  <c r="AA176" i="16"/>
  <c r="AA177" i="16"/>
  <c r="AA178" i="16"/>
  <c r="AA179" i="16"/>
  <c r="AA180" i="16"/>
  <c r="AA181" i="16"/>
  <c r="AA182" i="16"/>
  <c r="AA183" i="16"/>
  <c r="AA184" i="16"/>
  <c r="AA185" i="16"/>
  <c r="AA186" i="16"/>
  <c r="AA187" i="16"/>
  <c r="AA188" i="16"/>
  <c r="AA189" i="16"/>
  <c r="AA190" i="16"/>
  <c r="AA191" i="16"/>
  <c r="AA192" i="16"/>
  <c r="AA193" i="16"/>
  <c r="AA194" i="16"/>
  <c r="AA195" i="16"/>
  <c r="AA196" i="16"/>
  <c r="AA197" i="16"/>
  <c r="AA198" i="16"/>
  <c r="AA199" i="16"/>
  <c r="AA200" i="16"/>
  <c r="AA201" i="16"/>
  <c r="AA202" i="16"/>
  <c r="AA203" i="16"/>
  <c r="AA204" i="16"/>
  <c r="AA205" i="16"/>
  <c r="AA206" i="16"/>
  <c r="AA207" i="16"/>
  <c r="AA208" i="16"/>
  <c r="AA209" i="16"/>
  <c r="AA210" i="16"/>
  <c r="AA211" i="16"/>
  <c r="AA212" i="16"/>
  <c r="AA213" i="16"/>
  <c r="AA214" i="16"/>
  <c r="AA215" i="16"/>
  <c r="AA216" i="16"/>
  <c r="AA217" i="16"/>
  <c r="AA218" i="16"/>
  <c r="AA219" i="16"/>
  <c r="AA220" i="16"/>
  <c r="AA221" i="16"/>
  <c r="AA222" i="16"/>
  <c r="AA223" i="16"/>
  <c r="AA224" i="16"/>
  <c r="AA225" i="16"/>
  <c r="AA226" i="16"/>
  <c r="AA227" i="16"/>
  <c r="AA228" i="16"/>
  <c r="AA229" i="16"/>
  <c r="AA230" i="16"/>
  <c r="AA231" i="16"/>
  <c r="AA232" i="16"/>
  <c r="AA233" i="16"/>
  <c r="AA234" i="16"/>
  <c r="AA235" i="16"/>
  <c r="AA236" i="16"/>
  <c r="AA237" i="16"/>
  <c r="AA238" i="16"/>
  <c r="AA239" i="16"/>
  <c r="AA240" i="16"/>
  <c r="AA241" i="16"/>
  <c r="AA242" i="16"/>
  <c r="AA243" i="16"/>
  <c r="AA244" i="16"/>
  <c r="AA245" i="16"/>
  <c r="AA246" i="16"/>
  <c r="AA247" i="16"/>
  <c r="AA248" i="16"/>
  <c r="AA249" i="16"/>
  <c r="AA250" i="16"/>
  <c r="AA251" i="16"/>
  <c r="AA252" i="16"/>
  <c r="AA253" i="16"/>
  <c r="AA254" i="16"/>
  <c r="AA255" i="16"/>
  <c r="AA256" i="16"/>
  <c r="AA257" i="16"/>
  <c r="AA258" i="16"/>
  <c r="AA259" i="16"/>
  <c r="AA260" i="16"/>
  <c r="AA261" i="16"/>
  <c r="AA262" i="16"/>
  <c r="AA263" i="16"/>
  <c r="AA264" i="16"/>
  <c r="AA265" i="16"/>
  <c r="AA266" i="16"/>
  <c r="AA267" i="16"/>
  <c r="AA268" i="16"/>
  <c r="AA269" i="16"/>
  <c r="AA270" i="16"/>
  <c r="AA271" i="16"/>
  <c r="AA272" i="16"/>
  <c r="AA273" i="16"/>
  <c r="AA274" i="16"/>
  <c r="AA275" i="16"/>
  <c r="AA276" i="16"/>
  <c r="AA277" i="16"/>
  <c r="AA278" i="16"/>
  <c r="AA279" i="16"/>
  <c r="AA280" i="16"/>
  <c r="AA281" i="16"/>
  <c r="AA282" i="16"/>
  <c r="AA283" i="16"/>
  <c r="AA284" i="16"/>
  <c r="AA285" i="16"/>
  <c r="AA286" i="16"/>
  <c r="AA287" i="16"/>
  <c r="AA288" i="16"/>
  <c r="AA289" i="16"/>
  <c r="AA290" i="16"/>
  <c r="AA291" i="16"/>
  <c r="AA292" i="16"/>
  <c r="AA293" i="16"/>
  <c r="AA294" i="16"/>
  <c r="AA295" i="16"/>
  <c r="AA296" i="16"/>
  <c r="AA297" i="16"/>
  <c r="AA298" i="16"/>
  <c r="AA299" i="16"/>
  <c r="AA300" i="16"/>
  <c r="AA301" i="16"/>
  <c r="AA302" i="16"/>
  <c r="AA303" i="16"/>
  <c r="AA304" i="16"/>
  <c r="AA305" i="16"/>
  <c r="AA306" i="16"/>
  <c r="AA307" i="16"/>
  <c r="AA308" i="16"/>
  <c r="AA309" i="16"/>
  <c r="AA310" i="16"/>
  <c r="AA311" i="16"/>
  <c r="AA312" i="16"/>
  <c r="AA313" i="16"/>
  <c r="AA314" i="16"/>
  <c r="AA315" i="16"/>
  <c r="AA316" i="16"/>
  <c r="AA317" i="16"/>
  <c r="AA318" i="16"/>
  <c r="AA319" i="16"/>
  <c r="AA320" i="16"/>
  <c r="AA321" i="16"/>
  <c r="AA322" i="16"/>
  <c r="AA323" i="16"/>
  <c r="AA324" i="16"/>
  <c r="AA325" i="16"/>
  <c r="AA326" i="16"/>
  <c r="AA327" i="16"/>
  <c r="AA328" i="16"/>
  <c r="AA329" i="16"/>
  <c r="AA330" i="16"/>
  <c r="AA331" i="16"/>
  <c r="AA332" i="16"/>
  <c r="AA333" i="16"/>
  <c r="AA334" i="16"/>
  <c r="AA335" i="16"/>
  <c r="AA336" i="16"/>
  <c r="AA337" i="16"/>
  <c r="AA338" i="16"/>
  <c r="AA339" i="16"/>
  <c r="AA340" i="16"/>
  <c r="AA341" i="16"/>
  <c r="AA342" i="16"/>
  <c r="AA343" i="16"/>
  <c r="AA344" i="16"/>
  <c r="AA345" i="16"/>
  <c r="AA346" i="16"/>
  <c r="AA347" i="16"/>
  <c r="AA348" i="16"/>
  <c r="AA349" i="16"/>
  <c r="AA350" i="16"/>
  <c r="AA351" i="16"/>
  <c r="AA352" i="16"/>
  <c r="AA353" i="16"/>
  <c r="AA354" i="16"/>
  <c r="AA355" i="16"/>
  <c r="AA356" i="16"/>
  <c r="AA357" i="16"/>
  <c r="AA358" i="16"/>
  <c r="AA359" i="16"/>
  <c r="AA360" i="16"/>
  <c r="AA361" i="16"/>
  <c r="AA362" i="16"/>
  <c r="AA363" i="16"/>
  <c r="AA364" i="16"/>
  <c r="AA365" i="16"/>
  <c r="AA366" i="16"/>
  <c r="AA367" i="16"/>
  <c r="AA368" i="16"/>
  <c r="AA369" i="16"/>
  <c r="AA370" i="16"/>
  <c r="AA371" i="16"/>
  <c r="AA372" i="16"/>
  <c r="AA373" i="16"/>
  <c r="AA374" i="16"/>
  <c r="AA375" i="16"/>
  <c r="AA376" i="16"/>
  <c r="AA377" i="16"/>
  <c r="AA378" i="16"/>
  <c r="AA379" i="16"/>
  <c r="AA380" i="16"/>
  <c r="AA381" i="16"/>
  <c r="AA382" i="16"/>
  <c r="AA383" i="16"/>
  <c r="AA384" i="16"/>
  <c r="AA385" i="16"/>
  <c r="AA386" i="16"/>
  <c r="AA387" i="16"/>
  <c r="AA388" i="16"/>
  <c r="AA389" i="16"/>
  <c r="AA390" i="16"/>
  <c r="AA391" i="16"/>
  <c r="AA392" i="16"/>
  <c r="AA393" i="16"/>
  <c r="AA394" i="16"/>
  <c r="AA395" i="16"/>
  <c r="AA396" i="16"/>
  <c r="AA397" i="16"/>
  <c r="AA398" i="16"/>
  <c r="AA399" i="16"/>
  <c r="AA400" i="16"/>
  <c r="AA401" i="16"/>
  <c r="AA402" i="16"/>
  <c r="AA403" i="16"/>
  <c r="AA404" i="16"/>
  <c r="AA405" i="16"/>
  <c r="AA406" i="16"/>
  <c r="AA407" i="16"/>
  <c r="AA408" i="16"/>
  <c r="AA409" i="16"/>
  <c r="AA410" i="16"/>
  <c r="AA411" i="16"/>
  <c r="AA412" i="16"/>
  <c r="AA413" i="16"/>
  <c r="AA414" i="16"/>
  <c r="AA415" i="16"/>
  <c r="AA416" i="16"/>
  <c r="AA417" i="16"/>
  <c r="AA418" i="16"/>
  <c r="AA419" i="16"/>
  <c r="AA420" i="16"/>
  <c r="AA421" i="16"/>
  <c r="AA422" i="16"/>
  <c r="AA423" i="16"/>
  <c r="AA424" i="16"/>
  <c r="AA425" i="16"/>
  <c r="AA426" i="16"/>
  <c r="AA427" i="16"/>
  <c r="AA428" i="16"/>
  <c r="AA429" i="16"/>
  <c r="AA430" i="16"/>
  <c r="AA431" i="16"/>
  <c r="AA432" i="16"/>
  <c r="AA433" i="16"/>
  <c r="AA434" i="16"/>
  <c r="AA435" i="16"/>
  <c r="AA436" i="16"/>
  <c r="AA437" i="16"/>
  <c r="AA438" i="16"/>
  <c r="AA439" i="16"/>
  <c r="AA440" i="16"/>
  <c r="AA441" i="16"/>
  <c r="AA442" i="16"/>
  <c r="AA443" i="16"/>
  <c r="AA444" i="16"/>
  <c r="AA445" i="16"/>
  <c r="AA446" i="16"/>
  <c r="AA447" i="16"/>
  <c r="AA448" i="16"/>
  <c r="AA449" i="16"/>
  <c r="AA450" i="16"/>
  <c r="AA451" i="16"/>
  <c r="AA452" i="16"/>
  <c r="AA453" i="16"/>
  <c r="AA454" i="16"/>
  <c r="AA455" i="16"/>
  <c r="AA456" i="16"/>
  <c r="AA457" i="16"/>
  <c r="AA458" i="16"/>
  <c r="AA459" i="16"/>
  <c r="AA460" i="16"/>
  <c r="AA461" i="16"/>
  <c r="AA462" i="16"/>
  <c r="AA463" i="16"/>
  <c r="AA464" i="16"/>
  <c r="AA465" i="16"/>
  <c r="AA466" i="16"/>
  <c r="AA467" i="16"/>
  <c r="AA468" i="16"/>
  <c r="AA469" i="16"/>
  <c r="AA470" i="16"/>
  <c r="AA471" i="16"/>
  <c r="AA472" i="16"/>
  <c r="AA473" i="16"/>
  <c r="AA474" i="16"/>
  <c r="AA475" i="16"/>
  <c r="AA476" i="16"/>
  <c r="AA477" i="16"/>
  <c r="AA478" i="16"/>
  <c r="AA479" i="16"/>
  <c r="AA480" i="16"/>
  <c r="AA481" i="16"/>
  <c r="AA482" i="16"/>
  <c r="AA483" i="16"/>
  <c r="AA484" i="16"/>
  <c r="AA485" i="16"/>
  <c r="AA486" i="16"/>
  <c r="AA487" i="16"/>
  <c r="AA488" i="16"/>
  <c r="AA489" i="16"/>
  <c r="AA490" i="16"/>
  <c r="AA491" i="16"/>
  <c r="AA492" i="16"/>
  <c r="AA493" i="16"/>
  <c r="AA494" i="16"/>
  <c r="AA495" i="16"/>
  <c r="AA496" i="16"/>
  <c r="AA497" i="16"/>
  <c r="AA498" i="16"/>
  <c r="AA499" i="16"/>
  <c r="AA500" i="16"/>
  <c r="AA501" i="16"/>
  <c r="AA502" i="16"/>
  <c r="AA503" i="16"/>
  <c r="AA504" i="16"/>
  <c r="AA505" i="16"/>
  <c r="AA506" i="16"/>
  <c r="AA507" i="16"/>
  <c r="AA508" i="16"/>
  <c r="AA509" i="16"/>
  <c r="AA510" i="16"/>
  <c r="AA511" i="16"/>
  <c r="AA512" i="16"/>
  <c r="AA513" i="16"/>
  <c r="AA514" i="16"/>
  <c r="AA515" i="16"/>
  <c r="AA516" i="16"/>
  <c r="AA517" i="16"/>
  <c r="AA518" i="16"/>
  <c r="AA519" i="16"/>
  <c r="AA520" i="16"/>
  <c r="AA521" i="16"/>
  <c r="AA522" i="16"/>
  <c r="AA523" i="16"/>
  <c r="AA524" i="16"/>
  <c r="AA525" i="16"/>
  <c r="AA526" i="16"/>
  <c r="AA527" i="16"/>
  <c r="AA528" i="16"/>
  <c r="AA529" i="16"/>
  <c r="AA530" i="16"/>
  <c r="AA531" i="16"/>
  <c r="AA532" i="16"/>
  <c r="AA533" i="16"/>
  <c r="AA534" i="16"/>
  <c r="AA535" i="16"/>
  <c r="AA536" i="16"/>
  <c r="AA537" i="16"/>
  <c r="AA538" i="16"/>
  <c r="AA539" i="16"/>
  <c r="AA540" i="16"/>
  <c r="AA541" i="16"/>
  <c r="AA542" i="16"/>
  <c r="AA543" i="16"/>
  <c r="AA544" i="16"/>
  <c r="AA545" i="16"/>
  <c r="AA546" i="16"/>
  <c r="AA547" i="16"/>
  <c r="AA548" i="16"/>
  <c r="AA549" i="16"/>
  <c r="AA550" i="16"/>
  <c r="AA551" i="16"/>
  <c r="AA552" i="16"/>
  <c r="AA553" i="16"/>
  <c r="AA554" i="16"/>
  <c r="AA555" i="16"/>
  <c r="AA556" i="16"/>
  <c r="AA557" i="16"/>
  <c r="AA558" i="16"/>
  <c r="AA559" i="16"/>
  <c r="AA560" i="16"/>
  <c r="AA561" i="16"/>
  <c r="AA562" i="16"/>
  <c r="AA563" i="16"/>
  <c r="AA564" i="16"/>
  <c r="AA565" i="16"/>
  <c r="AA566" i="16"/>
  <c r="AA567" i="16"/>
  <c r="AA568" i="16"/>
  <c r="AA569" i="16"/>
  <c r="AA570" i="16"/>
  <c r="AA571" i="16"/>
  <c r="AA572" i="16"/>
  <c r="AA573" i="16"/>
  <c r="AA574" i="16"/>
  <c r="AA575" i="16"/>
  <c r="AA576" i="16"/>
  <c r="AA577" i="16"/>
  <c r="AA578" i="16"/>
  <c r="AA579" i="16"/>
  <c r="AA580" i="16"/>
  <c r="AA581" i="16"/>
  <c r="AA582" i="16"/>
  <c r="AA583" i="16"/>
  <c r="AA584" i="16"/>
  <c r="AA585" i="16"/>
  <c r="AA586" i="16"/>
  <c r="AA587" i="16"/>
  <c r="AA588" i="16"/>
  <c r="AA589" i="16"/>
  <c r="AA590" i="16"/>
  <c r="AA591" i="16"/>
  <c r="AA592" i="16"/>
  <c r="AA593" i="16"/>
  <c r="AA594" i="16"/>
  <c r="AA595" i="16"/>
  <c r="AA596" i="16"/>
  <c r="AA597" i="16"/>
  <c r="AA598" i="16"/>
  <c r="AA599" i="16"/>
  <c r="AA600" i="16"/>
  <c r="AA601" i="16"/>
  <c r="AA602" i="16"/>
  <c r="AA603" i="16"/>
  <c r="AA604" i="16"/>
  <c r="AA605" i="16"/>
  <c r="AA606" i="16"/>
  <c r="AA607" i="16"/>
  <c r="AA608" i="16"/>
  <c r="AA609" i="16"/>
  <c r="AA610" i="16"/>
  <c r="AA611" i="16"/>
  <c r="AA612" i="16"/>
  <c r="AA613" i="16"/>
  <c r="AA614" i="16"/>
  <c r="AA615" i="16"/>
  <c r="AA616" i="16"/>
  <c r="AA617" i="16"/>
  <c r="AA618" i="16"/>
  <c r="AA619" i="16"/>
  <c r="AA620" i="16"/>
  <c r="AA621" i="16"/>
  <c r="AA622" i="16"/>
  <c r="AA623" i="16"/>
  <c r="AA624" i="16"/>
  <c r="AA625" i="16"/>
  <c r="AA626" i="16"/>
  <c r="AA627" i="16"/>
  <c r="AA628" i="16"/>
  <c r="AA629" i="16"/>
  <c r="AA630" i="16"/>
  <c r="AA631" i="16"/>
  <c r="AA632" i="16"/>
  <c r="AA633" i="16"/>
  <c r="AA634" i="16"/>
  <c r="AA635" i="16"/>
  <c r="AA636" i="16"/>
  <c r="AA637" i="16"/>
  <c r="AA638" i="16"/>
  <c r="AA639" i="16"/>
  <c r="AA640" i="16"/>
  <c r="AA641" i="16"/>
  <c r="AA642" i="16"/>
  <c r="AA643" i="16"/>
  <c r="AA644" i="16"/>
  <c r="AA645" i="16"/>
  <c r="AA646" i="16"/>
  <c r="AA647" i="16"/>
  <c r="AA648" i="16"/>
  <c r="AA649" i="16"/>
  <c r="AA650" i="16"/>
  <c r="AA651" i="16"/>
  <c r="AA652" i="16"/>
  <c r="AA653" i="16"/>
  <c r="AA654" i="16"/>
  <c r="AA655" i="16"/>
  <c r="AA656" i="16"/>
  <c r="AA657" i="16"/>
  <c r="AA658" i="16"/>
  <c r="AA659" i="16"/>
  <c r="AA660" i="16"/>
  <c r="AA661" i="16"/>
  <c r="AA662" i="16"/>
  <c r="AA663" i="16"/>
  <c r="AA664" i="16"/>
  <c r="AA665" i="16"/>
  <c r="AA666" i="16"/>
  <c r="AA667" i="16"/>
  <c r="AA668" i="16"/>
  <c r="AA669" i="16"/>
  <c r="AA670" i="16"/>
  <c r="AA671" i="16"/>
  <c r="AA672" i="16"/>
  <c r="AA673" i="16"/>
  <c r="AA674" i="16"/>
  <c r="AA675" i="16"/>
  <c r="AA676" i="16"/>
  <c r="AA677" i="16"/>
  <c r="AA678" i="16"/>
  <c r="AA679" i="16"/>
  <c r="AA680" i="16"/>
  <c r="AA681" i="16"/>
  <c r="AA682" i="16"/>
  <c r="AA683" i="16"/>
  <c r="AA684" i="16"/>
  <c r="AA685" i="16"/>
  <c r="AA686" i="16"/>
  <c r="AA687" i="16"/>
  <c r="AA688" i="16"/>
  <c r="AA689" i="16"/>
  <c r="AA690" i="16"/>
  <c r="AA691" i="16"/>
  <c r="AA692" i="16"/>
  <c r="AA693" i="16"/>
  <c r="AA694" i="16"/>
  <c r="AA695" i="16"/>
  <c r="AA696" i="16"/>
  <c r="AA697" i="16"/>
  <c r="AA698" i="16"/>
  <c r="AA699" i="16"/>
  <c r="AA700" i="16"/>
  <c r="AA701" i="16"/>
  <c r="AA702" i="16"/>
  <c r="AA703" i="16"/>
  <c r="AA704" i="16"/>
  <c r="AA705" i="16"/>
  <c r="AA706" i="16"/>
  <c r="AA707" i="16"/>
  <c r="AA708" i="16"/>
  <c r="AA709" i="16"/>
  <c r="AA710" i="16"/>
  <c r="AA711" i="16"/>
  <c r="AA712" i="16"/>
  <c r="AA713" i="16"/>
  <c r="AA714" i="16"/>
  <c r="AA715" i="16"/>
  <c r="AA716" i="16"/>
  <c r="AA717" i="16"/>
  <c r="AA718" i="16"/>
  <c r="AA719" i="16"/>
  <c r="AA720" i="16"/>
  <c r="AA721" i="16"/>
  <c r="AA722" i="16"/>
  <c r="AA723" i="16"/>
  <c r="AA724" i="16"/>
  <c r="AA725" i="16"/>
  <c r="AA726" i="16"/>
  <c r="AA727" i="16"/>
  <c r="AA728" i="16"/>
  <c r="AA729" i="16"/>
  <c r="AA730" i="16"/>
  <c r="AA731" i="16"/>
  <c r="AA732" i="16"/>
  <c r="AA733" i="16"/>
  <c r="AA734" i="16"/>
  <c r="AA735" i="16"/>
  <c r="AA736" i="16"/>
  <c r="AA737" i="16"/>
  <c r="AA738" i="16"/>
  <c r="AA739" i="16"/>
  <c r="AA740" i="16"/>
  <c r="AA741" i="16"/>
  <c r="AA742" i="16"/>
  <c r="AA743" i="16"/>
  <c r="AA744" i="16"/>
  <c r="AA745" i="16"/>
  <c r="AA746" i="16"/>
  <c r="AA747" i="16"/>
  <c r="AA748" i="16"/>
  <c r="AA749" i="16"/>
  <c r="AA750" i="16"/>
  <c r="AA751" i="16"/>
  <c r="AA752" i="16"/>
  <c r="AA753" i="16"/>
  <c r="AA754" i="16"/>
  <c r="AA755" i="16"/>
  <c r="AA756" i="16"/>
  <c r="AA757" i="16"/>
  <c r="AA758" i="16"/>
  <c r="AA759" i="16"/>
  <c r="AA760" i="16"/>
  <c r="AA761" i="16"/>
  <c r="AA762" i="16"/>
  <c r="AA763" i="16"/>
  <c r="AA764" i="16"/>
  <c r="AA765" i="16"/>
  <c r="AA766" i="16"/>
  <c r="AA767" i="16"/>
  <c r="AA768" i="16"/>
  <c r="AA769" i="16"/>
  <c r="AA770" i="16"/>
  <c r="AA771" i="16"/>
  <c r="AA772" i="16"/>
  <c r="AA773" i="16"/>
  <c r="AA774" i="16"/>
  <c r="AA775" i="16"/>
  <c r="AA776" i="16"/>
  <c r="AA777" i="16"/>
  <c r="AA778" i="16"/>
  <c r="AA779" i="16"/>
  <c r="AA780" i="16"/>
  <c r="AA781" i="16"/>
  <c r="AA782" i="16"/>
  <c r="AA783" i="16"/>
  <c r="AA784" i="16"/>
  <c r="AA785" i="16"/>
  <c r="AA786" i="16"/>
  <c r="AA787" i="16"/>
  <c r="AA788" i="16"/>
  <c r="AA789" i="16"/>
  <c r="AA790" i="16"/>
  <c r="AA791" i="16"/>
  <c r="AA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146" i="16"/>
  <c r="Z147" i="16"/>
  <c r="Z148" i="16"/>
  <c r="Z149" i="16"/>
  <c r="Z150" i="16"/>
  <c r="Z151" i="16"/>
  <c r="Z152" i="16"/>
  <c r="Z153" i="16"/>
  <c r="Z154" i="16"/>
  <c r="Z155" i="16"/>
  <c r="Z156" i="16"/>
  <c r="Z157" i="16"/>
  <c r="Z158" i="16"/>
  <c r="Z159" i="16"/>
  <c r="Z160" i="16"/>
  <c r="Z161" i="16"/>
  <c r="Z162" i="16"/>
  <c r="Z163" i="16"/>
  <c r="Z164" i="16"/>
  <c r="Z165" i="16"/>
  <c r="Z166" i="16"/>
  <c r="Z167" i="16"/>
  <c r="Z168" i="16"/>
  <c r="Z169" i="16"/>
  <c r="Z170" i="16"/>
  <c r="Z171" i="16"/>
  <c r="Z172" i="16"/>
  <c r="Z173" i="16"/>
  <c r="Z174" i="16"/>
  <c r="Z175" i="16"/>
  <c r="Z176" i="16"/>
  <c r="Z177" i="16"/>
  <c r="Z178" i="16"/>
  <c r="Z179" i="16"/>
  <c r="Z180" i="16"/>
  <c r="Z181" i="16"/>
  <c r="Z182" i="16"/>
  <c r="Z183" i="16"/>
  <c r="Z184" i="16"/>
  <c r="Z185" i="16"/>
  <c r="Z186" i="16"/>
  <c r="Z187" i="16"/>
  <c r="Z188" i="16"/>
  <c r="Z189" i="16"/>
  <c r="Z190" i="16"/>
  <c r="Z191" i="16"/>
  <c r="Z192" i="16"/>
  <c r="Z193" i="16"/>
  <c r="Z194" i="16"/>
  <c r="Z195" i="16"/>
  <c r="Z196" i="16"/>
  <c r="Z197" i="16"/>
  <c r="Z198" i="16"/>
  <c r="Z199" i="16"/>
  <c r="Z200" i="16"/>
  <c r="Z201" i="16"/>
  <c r="Z202" i="16"/>
  <c r="Z203" i="16"/>
  <c r="Z204" i="16"/>
  <c r="Z205" i="16"/>
  <c r="Z206" i="16"/>
  <c r="Z207" i="16"/>
  <c r="Z208" i="16"/>
  <c r="Z209" i="16"/>
  <c r="Z210" i="16"/>
  <c r="Z211" i="16"/>
  <c r="Z212" i="16"/>
  <c r="Z213" i="16"/>
  <c r="Z214" i="16"/>
  <c r="Z215" i="16"/>
  <c r="Z216" i="16"/>
  <c r="Z217" i="16"/>
  <c r="Z218" i="16"/>
  <c r="Z219" i="16"/>
  <c r="Z220" i="16"/>
  <c r="Z221" i="16"/>
  <c r="Z222" i="16"/>
  <c r="Z223" i="16"/>
  <c r="Z224" i="16"/>
  <c r="Z225" i="16"/>
  <c r="Z226" i="16"/>
  <c r="Z227" i="16"/>
  <c r="Z228" i="16"/>
  <c r="Z229" i="16"/>
  <c r="Z230" i="16"/>
  <c r="Z231" i="16"/>
  <c r="Z232" i="16"/>
  <c r="Z233" i="16"/>
  <c r="Z234" i="16"/>
  <c r="Z235" i="16"/>
  <c r="Z236" i="16"/>
  <c r="Z237" i="16"/>
  <c r="Z238" i="16"/>
  <c r="Z239" i="16"/>
  <c r="Z240" i="16"/>
  <c r="Z241" i="16"/>
  <c r="Z242" i="16"/>
  <c r="Z243" i="16"/>
  <c r="Z244" i="16"/>
  <c r="Z245" i="16"/>
  <c r="Z246" i="16"/>
  <c r="Z247" i="16"/>
  <c r="Z248" i="16"/>
  <c r="Z249" i="16"/>
  <c r="Z250" i="16"/>
  <c r="Z251" i="16"/>
  <c r="Z252" i="16"/>
  <c r="Z253" i="16"/>
  <c r="Z254" i="16"/>
  <c r="Z255" i="16"/>
  <c r="Z256" i="16"/>
  <c r="Z257" i="16"/>
  <c r="Z258" i="16"/>
  <c r="Z259" i="16"/>
  <c r="Z260" i="16"/>
  <c r="Z261" i="16"/>
  <c r="Z262" i="16"/>
  <c r="Z263" i="16"/>
  <c r="Z264" i="16"/>
  <c r="Z265" i="16"/>
  <c r="Z266" i="16"/>
  <c r="Z267" i="16"/>
  <c r="Z268" i="16"/>
  <c r="Z269" i="16"/>
  <c r="Z270" i="16"/>
  <c r="Z271" i="16"/>
  <c r="Z272" i="16"/>
  <c r="Z273" i="16"/>
  <c r="Z274" i="16"/>
  <c r="Z275" i="16"/>
  <c r="Z276" i="16"/>
  <c r="Z277" i="16"/>
  <c r="Z278" i="16"/>
  <c r="Z279" i="16"/>
  <c r="Z280" i="16"/>
  <c r="Z281" i="16"/>
  <c r="Z282" i="16"/>
  <c r="Z283" i="16"/>
  <c r="Z284" i="16"/>
  <c r="Z285" i="16"/>
  <c r="Z286" i="16"/>
  <c r="Z287" i="16"/>
  <c r="Z288" i="16"/>
  <c r="Z289" i="16"/>
  <c r="Z290" i="16"/>
  <c r="Z291" i="16"/>
  <c r="Z292" i="16"/>
  <c r="Z293" i="16"/>
  <c r="Z294" i="16"/>
  <c r="Z295" i="16"/>
  <c r="Z296" i="16"/>
  <c r="Z297" i="16"/>
  <c r="Z298" i="16"/>
  <c r="Z299" i="16"/>
  <c r="Z300" i="16"/>
  <c r="Z301" i="16"/>
  <c r="Z302" i="16"/>
  <c r="Z303" i="16"/>
  <c r="Z304" i="16"/>
  <c r="Z305" i="16"/>
  <c r="Z306" i="16"/>
  <c r="Z307" i="16"/>
  <c r="Z308" i="16"/>
  <c r="Z309" i="16"/>
  <c r="Z310" i="16"/>
  <c r="Z311" i="16"/>
  <c r="Z312" i="16"/>
  <c r="Z313" i="16"/>
  <c r="Z314" i="16"/>
  <c r="Z315" i="16"/>
  <c r="Z316" i="16"/>
  <c r="Z317" i="16"/>
  <c r="Z318" i="16"/>
  <c r="Z319" i="16"/>
  <c r="Z320" i="16"/>
  <c r="Z321" i="16"/>
  <c r="Z322" i="16"/>
  <c r="Z323" i="16"/>
  <c r="Z324" i="16"/>
  <c r="Z325" i="16"/>
  <c r="Z326" i="16"/>
  <c r="Z327" i="16"/>
  <c r="Z328" i="16"/>
  <c r="Z329" i="16"/>
  <c r="Z330" i="16"/>
  <c r="Z331" i="16"/>
  <c r="Z332" i="16"/>
  <c r="Z333" i="16"/>
  <c r="Z334" i="16"/>
  <c r="Z335" i="16"/>
  <c r="Z336" i="16"/>
  <c r="Z337" i="16"/>
  <c r="Z338" i="16"/>
  <c r="Z339" i="16"/>
  <c r="Z340" i="16"/>
  <c r="Z341" i="16"/>
  <c r="Z342" i="16"/>
  <c r="Z343" i="16"/>
  <c r="Z344" i="16"/>
  <c r="Z345" i="16"/>
  <c r="Z346" i="16"/>
  <c r="Z347" i="16"/>
  <c r="Z348" i="16"/>
  <c r="Z349" i="16"/>
  <c r="Z350" i="16"/>
  <c r="Z351" i="16"/>
  <c r="Z352" i="16"/>
  <c r="Z353" i="16"/>
  <c r="Z354" i="16"/>
  <c r="Z355" i="16"/>
  <c r="Z356" i="16"/>
  <c r="Z357" i="16"/>
  <c r="Z358" i="16"/>
  <c r="Z359" i="16"/>
  <c r="Z360" i="16"/>
  <c r="Z361" i="16"/>
  <c r="Z362" i="16"/>
  <c r="Z363" i="16"/>
  <c r="Z364" i="16"/>
  <c r="Z365" i="16"/>
  <c r="Z366" i="16"/>
  <c r="Z367" i="16"/>
  <c r="Z368" i="16"/>
  <c r="Z369" i="16"/>
  <c r="Z370" i="16"/>
  <c r="Z371" i="16"/>
  <c r="Z372" i="16"/>
  <c r="Z373" i="16"/>
  <c r="Z374" i="16"/>
  <c r="Z375" i="16"/>
  <c r="Z376" i="16"/>
  <c r="Z377" i="16"/>
  <c r="Z378" i="16"/>
  <c r="Z379" i="16"/>
  <c r="Z380" i="16"/>
  <c r="Z381" i="16"/>
  <c r="Z382" i="16"/>
  <c r="Z383" i="16"/>
  <c r="Z384" i="16"/>
  <c r="Z385" i="16"/>
  <c r="Z386" i="16"/>
  <c r="Z387" i="16"/>
  <c r="Z388" i="16"/>
  <c r="Z389" i="16"/>
  <c r="Z390" i="16"/>
  <c r="Z391" i="16"/>
  <c r="Z392" i="16"/>
  <c r="Z393" i="16"/>
  <c r="Z394" i="16"/>
  <c r="Z395" i="16"/>
  <c r="Z396" i="16"/>
  <c r="Z397" i="16"/>
  <c r="Z398" i="16"/>
  <c r="Z399" i="16"/>
  <c r="Z400" i="16"/>
  <c r="Z401" i="16"/>
  <c r="Z402" i="16"/>
  <c r="Z403" i="16"/>
  <c r="Z404" i="16"/>
  <c r="Z405" i="16"/>
  <c r="Z406" i="16"/>
  <c r="Z407" i="16"/>
  <c r="Z408" i="16"/>
  <c r="Z409" i="16"/>
  <c r="Z410" i="16"/>
  <c r="Z411" i="16"/>
  <c r="Z412" i="16"/>
  <c r="Z413" i="16"/>
  <c r="Z414" i="16"/>
  <c r="Z415" i="16"/>
  <c r="Z416" i="16"/>
  <c r="Z417" i="16"/>
  <c r="Z418" i="16"/>
  <c r="Z419" i="16"/>
  <c r="Z420" i="16"/>
  <c r="Z421" i="16"/>
  <c r="Z422" i="16"/>
  <c r="Z423" i="16"/>
  <c r="Z424" i="16"/>
  <c r="Z425" i="16"/>
  <c r="Z426" i="16"/>
  <c r="Z427" i="16"/>
  <c r="Z428" i="16"/>
  <c r="Z429" i="16"/>
  <c r="Z430" i="16"/>
  <c r="Z431" i="16"/>
  <c r="Z432" i="16"/>
  <c r="Z433" i="16"/>
  <c r="Z434" i="16"/>
  <c r="Z435" i="16"/>
  <c r="Z436" i="16"/>
  <c r="Z437" i="16"/>
  <c r="Z438" i="16"/>
  <c r="Z439" i="16"/>
  <c r="Z440" i="16"/>
  <c r="Z441" i="16"/>
  <c r="Z442" i="16"/>
  <c r="Z443" i="16"/>
  <c r="Z444" i="16"/>
  <c r="Z445" i="16"/>
  <c r="Z446" i="16"/>
  <c r="Z447" i="16"/>
  <c r="Z448" i="16"/>
  <c r="Z449" i="16"/>
  <c r="Z450" i="16"/>
  <c r="Z451" i="16"/>
  <c r="Z452" i="16"/>
  <c r="Z453" i="16"/>
  <c r="Z454" i="16"/>
  <c r="Z455" i="16"/>
  <c r="Z456" i="16"/>
  <c r="Z457" i="16"/>
  <c r="Z458" i="16"/>
  <c r="Z459" i="16"/>
  <c r="Z460" i="16"/>
  <c r="Z461" i="16"/>
  <c r="Z462" i="16"/>
  <c r="Z463" i="16"/>
  <c r="Z464" i="16"/>
  <c r="Z465" i="16"/>
  <c r="Z466" i="16"/>
  <c r="Z467" i="16"/>
  <c r="Z468" i="16"/>
  <c r="Z469" i="16"/>
  <c r="Z470" i="16"/>
  <c r="Z471" i="16"/>
  <c r="Z472" i="16"/>
  <c r="Z473" i="16"/>
  <c r="Z474" i="16"/>
  <c r="Z475" i="16"/>
  <c r="Z476" i="16"/>
  <c r="Z477" i="16"/>
  <c r="Z478" i="16"/>
  <c r="Z479" i="16"/>
  <c r="Z480" i="16"/>
  <c r="Z481" i="16"/>
  <c r="Z482" i="16"/>
  <c r="Z483" i="16"/>
  <c r="Z484" i="16"/>
  <c r="Z485" i="16"/>
  <c r="Z486" i="16"/>
  <c r="Z487" i="16"/>
  <c r="Z488" i="16"/>
  <c r="Z489" i="16"/>
  <c r="Z490" i="16"/>
  <c r="Z491" i="16"/>
  <c r="Z492" i="16"/>
  <c r="Z493" i="16"/>
  <c r="Z494" i="16"/>
  <c r="Z495" i="16"/>
  <c r="Z496" i="16"/>
  <c r="Z497" i="16"/>
  <c r="Z498" i="16"/>
  <c r="Z499" i="16"/>
  <c r="Z500" i="16"/>
  <c r="Z501" i="16"/>
  <c r="Z502" i="16"/>
  <c r="Z503" i="16"/>
  <c r="Z504" i="16"/>
  <c r="Z505" i="16"/>
  <c r="Z506" i="16"/>
  <c r="Z507" i="16"/>
  <c r="Z508" i="16"/>
  <c r="Z509" i="16"/>
  <c r="Z510" i="16"/>
  <c r="Z511" i="16"/>
  <c r="Z512" i="16"/>
  <c r="Z513" i="16"/>
  <c r="Z514" i="16"/>
  <c r="Z515" i="16"/>
  <c r="Z516" i="16"/>
  <c r="Z517" i="16"/>
  <c r="Z518" i="16"/>
  <c r="Z519" i="16"/>
  <c r="Z520" i="16"/>
  <c r="Z521" i="16"/>
  <c r="Z522" i="16"/>
  <c r="Z523" i="16"/>
  <c r="Z524" i="16"/>
  <c r="Z525" i="16"/>
  <c r="Z526" i="16"/>
  <c r="Z527" i="16"/>
  <c r="Z528" i="16"/>
  <c r="Z529" i="16"/>
  <c r="Z530" i="16"/>
  <c r="Z531" i="16"/>
  <c r="Z532" i="16"/>
  <c r="Z533" i="16"/>
  <c r="Z534" i="16"/>
  <c r="Z535" i="16"/>
  <c r="Z536" i="16"/>
  <c r="Z537" i="16"/>
  <c r="Z538" i="16"/>
  <c r="Z539" i="16"/>
  <c r="Z540" i="16"/>
  <c r="Z541" i="16"/>
  <c r="Z542" i="16"/>
  <c r="Z543" i="16"/>
  <c r="Z544" i="16"/>
  <c r="Z545" i="16"/>
  <c r="Z546" i="16"/>
  <c r="Z547" i="16"/>
  <c r="Z548" i="16"/>
  <c r="Z549" i="16"/>
  <c r="Z550" i="16"/>
  <c r="Z551" i="16"/>
  <c r="Z552" i="16"/>
  <c r="Z553" i="16"/>
  <c r="Z554" i="16"/>
  <c r="Z555" i="16"/>
  <c r="Z556" i="16"/>
  <c r="Z557" i="16"/>
  <c r="Z558" i="16"/>
  <c r="Z559" i="16"/>
  <c r="Z560" i="16"/>
  <c r="Z561" i="16"/>
  <c r="Z562" i="16"/>
  <c r="Z563" i="16"/>
  <c r="Z564" i="16"/>
  <c r="Z565" i="16"/>
  <c r="Z566" i="16"/>
  <c r="Z567" i="16"/>
  <c r="Z568" i="16"/>
  <c r="Z569" i="16"/>
  <c r="Z570" i="16"/>
  <c r="Z571" i="16"/>
  <c r="Z572" i="16"/>
  <c r="Z573" i="16"/>
  <c r="Z574" i="16"/>
  <c r="Z575" i="16"/>
  <c r="Z576" i="16"/>
  <c r="Z577" i="16"/>
  <c r="Z578" i="16"/>
  <c r="Z579" i="16"/>
  <c r="Z580" i="16"/>
  <c r="Z581" i="16"/>
  <c r="Z582" i="16"/>
  <c r="Z583" i="16"/>
  <c r="Z584" i="16"/>
  <c r="Z585" i="16"/>
  <c r="Z586" i="16"/>
  <c r="Z587" i="16"/>
  <c r="Z588" i="16"/>
  <c r="Z589" i="16"/>
  <c r="Z590" i="16"/>
  <c r="Z591" i="16"/>
  <c r="Z592" i="16"/>
  <c r="Z593" i="16"/>
  <c r="Z594" i="16"/>
  <c r="Z595" i="16"/>
  <c r="Z596" i="16"/>
  <c r="Z597" i="16"/>
  <c r="Z598" i="16"/>
  <c r="Z599" i="16"/>
  <c r="Z600" i="16"/>
  <c r="Z601" i="16"/>
  <c r="Z602" i="16"/>
  <c r="Z603" i="16"/>
  <c r="Z604" i="16"/>
  <c r="Z605" i="16"/>
  <c r="Z606" i="16"/>
  <c r="Z607" i="16"/>
  <c r="Z608" i="16"/>
  <c r="Z609" i="16"/>
  <c r="Z610" i="16"/>
  <c r="Z611" i="16"/>
  <c r="Z612" i="16"/>
  <c r="Z613" i="16"/>
  <c r="Z614" i="16"/>
  <c r="Z615" i="16"/>
  <c r="Z616" i="16"/>
  <c r="Z617" i="16"/>
  <c r="Z618" i="16"/>
  <c r="Z619" i="16"/>
  <c r="Z620" i="16"/>
  <c r="Z621" i="16"/>
  <c r="Z622" i="16"/>
  <c r="Z623" i="16"/>
  <c r="Z624" i="16"/>
  <c r="Z625" i="16"/>
  <c r="Z626" i="16"/>
  <c r="Z627" i="16"/>
  <c r="Z628" i="16"/>
  <c r="Z629" i="16"/>
  <c r="Z630" i="16"/>
  <c r="Z631" i="16"/>
  <c r="Z632" i="16"/>
  <c r="Z633" i="16"/>
  <c r="Z634" i="16"/>
  <c r="Z635" i="16"/>
  <c r="Z636" i="16"/>
  <c r="Z637" i="16"/>
  <c r="Z638" i="16"/>
  <c r="Z639" i="16"/>
  <c r="Z640" i="16"/>
  <c r="Z641" i="16"/>
  <c r="Z642" i="16"/>
  <c r="Z643" i="16"/>
  <c r="Z644" i="16"/>
  <c r="Z645" i="16"/>
  <c r="Z646" i="16"/>
  <c r="Z647" i="16"/>
  <c r="Z648" i="16"/>
  <c r="Z649" i="16"/>
  <c r="Z650" i="16"/>
  <c r="Z651" i="16"/>
  <c r="Z652" i="16"/>
  <c r="Z653" i="16"/>
  <c r="Z654" i="16"/>
  <c r="Z655" i="16"/>
  <c r="Z656" i="16"/>
  <c r="Z657" i="16"/>
  <c r="Z658" i="16"/>
  <c r="Z659" i="16"/>
  <c r="Z660" i="16"/>
  <c r="Z661" i="16"/>
  <c r="Z662" i="16"/>
  <c r="Z663" i="16"/>
  <c r="Z664" i="16"/>
  <c r="Z665" i="16"/>
  <c r="Z666" i="16"/>
  <c r="Z667" i="16"/>
  <c r="Z668" i="16"/>
  <c r="Z669" i="16"/>
  <c r="Z670" i="16"/>
  <c r="Z671" i="16"/>
  <c r="Z672" i="16"/>
  <c r="Z673" i="16"/>
  <c r="Z674" i="16"/>
  <c r="Z675" i="16"/>
  <c r="Z676" i="16"/>
  <c r="Z677" i="16"/>
  <c r="Z678" i="16"/>
  <c r="Z679" i="16"/>
  <c r="Z680" i="16"/>
  <c r="Z681" i="16"/>
  <c r="Z682" i="16"/>
  <c r="Z683" i="16"/>
  <c r="Z684" i="16"/>
  <c r="Z685" i="16"/>
  <c r="Z686" i="16"/>
  <c r="Z687" i="16"/>
  <c r="Z688" i="16"/>
  <c r="Z689" i="16"/>
  <c r="Z690" i="16"/>
  <c r="Z691" i="16"/>
  <c r="Z692" i="16"/>
  <c r="Z693" i="16"/>
  <c r="Z694" i="16"/>
  <c r="Z695" i="16"/>
  <c r="Z696" i="16"/>
  <c r="Z697" i="16"/>
  <c r="Z698" i="16"/>
  <c r="Z699" i="16"/>
  <c r="Z700" i="16"/>
  <c r="Z701" i="16"/>
  <c r="Z702" i="16"/>
  <c r="Z703" i="16"/>
  <c r="Z704" i="16"/>
  <c r="Z705" i="16"/>
  <c r="Z706" i="16"/>
  <c r="Z707" i="16"/>
  <c r="Z708" i="16"/>
  <c r="Z709" i="16"/>
  <c r="Z710" i="16"/>
  <c r="Z711" i="16"/>
  <c r="Z712" i="16"/>
  <c r="Z713" i="16"/>
  <c r="Z714" i="16"/>
  <c r="Z715" i="16"/>
  <c r="Z716" i="16"/>
  <c r="Z717" i="16"/>
  <c r="Z718" i="16"/>
  <c r="Z719" i="16"/>
  <c r="Z720" i="16"/>
  <c r="Z721" i="16"/>
  <c r="Z722" i="16"/>
  <c r="Z723" i="16"/>
  <c r="Z724" i="16"/>
  <c r="Z725" i="16"/>
  <c r="Z726" i="16"/>
  <c r="Z727" i="16"/>
  <c r="Z728" i="16"/>
  <c r="Z729" i="16"/>
  <c r="Z730" i="16"/>
  <c r="Z731" i="16"/>
  <c r="Z732" i="16"/>
  <c r="Z733" i="16"/>
  <c r="Z734" i="16"/>
  <c r="Z735" i="16"/>
  <c r="Z736" i="16"/>
  <c r="Z737" i="16"/>
  <c r="Z738" i="16"/>
  <c r="Z739" i="16"/>
  <c r="Z740" i="16"/>
  <c r="Z741" i="16"/>
  <c r="Z742" i="16"/>
  <c r="Z743" i="16"/>
  <c r="Z744" i="16"/>
  <c r="Z745" i="16"/>
  <c r="Z746" i="16"/>
  <c r="Z747" i="16"/>
  <c r="Z748" i="16"/>
  <c r="Z749" i="16"/>
  <c r="Z750" i="16"/>
  <c r="Z751" i="16"/>
  <c r="Z752" i="16"/>
  <c r="Z753" i="16"/>
  <c r="Z754" i="16"/>
  <c r="Z755" i="16"/>
  <c r="Z756" i="16"/>
  <c r="Z757" i="16"/>
  <c r="Z758" i="16"/>
  <c r="Z759" i="16"/>
  <c r="Z760" i="16"/>
  <c r="Z761" i="16"/>
  <c r="Z762" i="16"/>
  <c r="Z763" i="16"/>
  <c r="Z764" i="16"/>
  <c r="Z765" i="16"/>
  <c r="Z766" i="16"/>
  <c r="Z767" i="16"/>
  <c r="Z768" i="16"/>
  <c r="Z769" i="16"/>
  <c r="Z770" i="16"/>
  <c r="Z771" i="16"/>
  <c r="Z772" i="16"/>
  <c r="Z773" i="16"/>
  <c r="Z774" i="16"/>
  <c r="Z775" i="16"/>
  <c r="Z776" i="16"/>
  <c r="Z777" i="16"/>
  <c r="Z778" i="16"/>
  <c r="Z779" i="16"/>
  <c r="Z780" i="16"/>
  <c r="Z781" i="16"/>
  <c r="Z782" i="16"/>
  <c r="Z783" i="16"/>
  <c r="Z784" i="16"/>
  <c r="Z785" i="16"/>
  <c r="Z786" i="16"/>
  <c r="Z787" i="16"/>
  <c r="Z788" i="16"/>
  <c r="Z789" i="16"/>
  <c r="Z790" i="16"/>
  <c r="Z791" i="16"/>
  <c r="Z792" i="16"/>
  <c r="Z793" i="16"/>
  <c r="Z794" i="16"/>
  <c r="Z795" i="16"/>
  <c r="Z796" i="16"/>
  <c r="Z797" i="16"/>
  <c r="Z798" i="16"/>
  <c r="Z799" i="16"/>
  <c r="Z800" i="16"/>
  <c r="Z801" i="16"/>
  <c r="Z802" i="16"/>
  <c r="Z803" i="16"/>
  <c r="Z804" i="16"/>
  <c r="Z805" i="16"/>
  <c r="Z806" i="16"/>
  <c r="Z807" i="16"/>
  <c r="Z808" i="16"/>
  <c r="Z809" i="16"/>
  <c r="Z810" i="16"/>
  <c r="Z811" i="16"/>
  <c r="Z812" i="16"/>
  <c r="Z813" i="16"/>
  <c r="Z814" i="16"/>
  <c r="Z815" i="16"/>
  <c r="Z816" i="16"/>
  <c r="Z817" i="16"/>
  <c r="Z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147" i="16"/>
  <c r="Y148" i="16"/>
  <c r="Y149" i="16"/>
  <c r="Y150" i="16"/>
  <c r="Y151" i="16"/>
  <c r="Y152" i="16"/>
  <c r="Y153" i="16"/>
  <c r="Y154" i="16"/>
  <c r="Y155" i="16"/>
  <c r="Y156" i="16"/>
  <c r="Y157" i="16"/>
  <c r="Y158" i="16"/>
  <c r="Y159" i="16"/>
  <c r="Y160" i="16"/>
  <c r="Y161" i="16"/>
  <c r="Y162" i="16"/>
  <c r="Y163" i="16"/>
  <c r="Y164" i="16"/>
  <c r="Y165" i="16"/>
  <c r="Y166" i="16"/>
  <c r="Y167" i="16"/>
  <c r="Y168" i="16"/>
  <c r="Y169" i="16"/>
  <c r="Y170" i="16"/>
  <c r="Y171" i="16"/>
  <c r="Y172" i="16"/>
  <c r="Y173" i="16"/>
  <c r="Y174" i="16"/>
  <c r="Y175" i="16"/>
  <c r="Y176" i="16"/>
  <c r="Y177" i="16"/>
  <c r="Y178" i="16"/>
  <c r="Y179" i="16"/>
  <c r="Y180" i="16"/>
  <c r="Y181" i="16"/>
  <c r="Y182" i="16"/>
  <c r="Y183" i="16"/>
  <c r="Y184" i="16"/>
  <c r="Y185" i="16"/>
  <c r="Y186" i="16"/>
  <c r="Y187" i="16"/>
  <c r="Y188" i="16"/>
  <c r="Y189" i="16"/>
  <c r="Y190" i="16"/>
  <c r="Y191" i="16"/>
  <c r="Y192" i="16"/>
  <c r="Y193" i="16"/>
  <c r="Y194" i="16"/>
  <c r="Y195" i="16"/>
  <c r="Y196" i="16"/>
  <c r="Y197" i="16"/>
  <c r="Y198" i="16"/>
  <c r="Y199" i="16"/>
  <c r="Y200" i="16"/>
  <c r="Y201" i="16"/>
  <c r="Y202" i="16"/>
  <c r="Y203" i="16"/>
  <c r="Y204" i="16"/>
  <c r="Y205" i="16"/>
  <c r="Y206" i="16"/>
  <c r="Y207" i="16"/>
  <c r="Y208" i="16"/>
  <c r="Y209" i="16"/>
  <c r="Y210" i="16"/>
  <c r="Y211" i="16"/>
  <c r="Y212" i="16"/>
  <c r="Y213" i="16"/>
  <c r="Y214" i="16"/>
  <c r="Y215" i="16"/>
  <c r="Y216" i="16"/>
  <c r="Y217" i="16"/>
  <c r="Y218" i="16"/>
  <c r="Y219" i="16"/>
  <c r="Y220" i="16"/>
  <c r="Y221" i="16"/>
  <c r="Y222" i="16"/>
  <c r="Y223" i="16"/>
  <c r="Y224" i="16"/>
  <c r="Y225" i="16"/>
  <c r="Y226" i="16"/>
  <c r="Y227" i="16"/>
  <c r="Y228" i="16"/>
  <c r="Y229" i="16"/>
  <c r="Y230" i="16"/>
  <c r="Y231" i="16"/>
  <c r="Y232" i="16"/>
  <c r="Y233" i="16"/>
  <c r="Y234" i="16"/>
  <c r="Y235" i="16"/>
  <c r="Y236" i="16"/>
  <c r="Y237" i="16"/>
  <c r="Y238" i="16"/>
  <c r="Y239" i="16"/>
  <c r="Y240" i="16"/>
  <c r="Y241" i="16"/>
  <c r="Y242" i="16"/>
  <c r="Y243" i="16"/>
  <c r="Y244" i="16"/>
  <c r="Y245" i="16"/>
  <c r="Y246" i="16"/>
  <c r="Y247" i="16"/>
  <c r="Y248" i="16"/>
  <c r="Y249" i="16"/>
  <c r="Y250" i="16"/>
  <c r="Y251" i="16"/>
  <c r="Y252" i="16"/>
  <c r="Y253" i="16"/>
  <c r="Y254" i="16"/>
  <c r="Y255" i="16"/>
  <c r="Y256" i="16"/>
  <c r="Y257" i="16"/>
  <c r="Y258" i="16"/>
  <c r="Y259" i="16"/>
  <c r="Y260" i="16"/>
  <c r="Y261" i="16"/>
  <c r="Y262" i="16"/>
  <c r="Y263" i="16"/>
  <c r="Y264" i="16"/>
  <c r="Y265" i="16"/>
  <c r="Y266" i="16"/>
  <c r="Y267" i="16"/>
  <c r="Y268" i="16"/>
  <c r="Y269" i="16"/>
  <c r="Y270" i="16"/>
  <c r="Y271" i="16"/>
  <c r="Y272" i="16"/>
  <c r="Y273" i="16"/>
  <c r="Y274" i="16"/>
  <c r="Y275" i="16"/>
  <c r="Y276" i="16"/>
  <c r="Y277" i="16"/>
  <c r="Y278" i="16"/>
  <c r="Y279" i="16"/>
  <c r="Y280" i="16"/>
  <c r="Y281" i="16"/>
  <c r="Y282" i="16"/>
  <c r="Y283" i="16"/>
  <c r="Y284" i="16"/>
  <c r="Y285" i="16"/>
  <c r="Y286" i="16"/>
  <c r="Y287" i="16"/>
  <c r="Y288" i="16"/>
  <c r="Y289" i="16"/>
  <c r="Y290" i="16"/>
  <c r="Y291" i="16"/>
  <c r="Y292" i="16"/>
  <c r="Y293" i="16"/>
  <c r="Y294" i="16"/>
  <c r="Y295" i="16"/>
  <c r="Y296" i="16"/>
  <c r="Y297" i="16"/>
  <c r="Y298" i="16"/>
  <c r="Y299" i="16"/>
  <c r="Y300" i="16"/>
  <c r="Y301" i="16"/>
  <c r="Y302" i="16"/>
  <c r="Y303" i="16"/>
  <c r="Y304" i="16"/>
  <c r="Y305" i="16"/>
  <c r="Y306" i="16"/>
  <c r="Y307" i="16"/>
  <c r="Y308" i="16"/>
  <c r="Y309" i="16"/>
  <c r="Y310" i="16"/>
  <c r="Y311" i="16"/>
  <c r="Y312" i="16"/>
  <c r="Y313" i="16"/>
  <c r="Y314" i="16"/>
  <c r="Y315" i="16"/>
  <c r="Y316" i="16"/>
  <c r="Y317" i="16"/>
  <c r="Y318" i="16"/>
  <c r="Y319" i="16"/>
  <c r="Y320" i="16"/>
  <c r="Y321" i="16"/>
  <c r="Y322" i="16"/>
  <c r="Y323" i="16"/>
  <c r="Y324" i="16"/>
  <c r="Y325" i="16"/>
  <c r="Y326" i="16"/>
  <c r="Y327" i="16"/>
  <c r="Y328" i="16"/>
  <c r="Y329" i="16"/>
  <c r="Y330" i="16"/>
  <c r="Y331" i="16"/>
  <c r="Y332" i="16"/>
  <c r="Y333" i="16"/>
  <c r="Y334" i="16"/>
  <c r="Y335" i="16"/>
  <c r="Y336" i="16"/>
  <c r="Y337" i="16"/>
  <c r="Y338" i="16"/>
  <c r="Y339" i="16"/>
  <c r="Y340" i="16"/>
  <c r="Y341" i="16"/>
  <c r="Y342" i="16"/>
  <c r="Y343" i="16"/>
  <c r="Y344" i="16"/>
  <c r="Y345" i="16"/>
  <c r="Y346" i="16"/>
  <c r="Y347" i="16"/>
  <c r="Y348" i="16"/>
  <c r="Y349" i="16"/>
  <c r="Y350" i="16"/>
  <c r="Y351" i="16"/>
  <c r="Y352" i="16"/>
  <c r="Y353" i="16"/>
  <c r="Y354" i="16"/>
  <c r="Y355" i="16"/>
  <c r="Y356" i="16"/>
  <c r="Y357" i="16"/>
  <c r="Y358" i="16"/>
  <c r="Y359" i="16"/>
  <c r="Y360" i="16"/>
  <c r="Y361" i="16"/>
  <c r="Y362" i="16"/>
  <c r="Y363" i="16"/>
  <c r="Y364" i="16"/>
  <c r="Y365" i="16"/>
  <c r="Y366" i="16"/>
  <c r="Y367" i="16"/>
  <c r="Y368" i="16"/>
  <c r="Y369" i="16"/>
  <c r="Y370" i="16"/>
  <c r="Y371" i="16"/>
  <c r="Y372" i="16"/>
  <c r="Y373" i="16"/>
  <c r="Y374" i="16"/>
  <c r="Y375" i="16"/>
  <c r="Y376" i="16"/>
  <c r="Y377" i="16"/>
  <c r="Y378" i="16"/>
  <c r="Y379" i="16"/>
  <c r="Y380" i="16"/>
  <c r="Y381" i="16"/>
  <c r="Y382" i="16"/>
  <c r="Y383" i="16"/>
  <c r="Y384" i="16"/>
  <c r="Y385" i="16"/>
  <c r="Y386" i="16"/>
  <c r="Y387" i="16"/>
  <c r="Y388" i="16"/>
  <c r="Y389" i="16"/>
  <c r="Y390" i="16"/>
  <c r="Y391" i="16"/>
  <c r="Y392" i="16"/>
  <c r="Y393" i="16"/>
  <c r="Y394" i="16"/>
  <c r="Y395" i="16"/>
  <c r="Y396" i="16"/>
  <c r="Y397" i="16"/>
  <c r="Y398" i="16"/>
  <c r="Y399" i="16"/>
  <c r="Y400" i="16"/>
  <c r="Y401" i="16"/>
  <c r="Y402" i="16"/>
  <c r="Y403" i="16"/>
  <c r="Y404" i="16"/>
  <c r="Y405" i="16"/>
  <c r="Y406" i="16"/>
  <c r="Y407" i="16"/>
  <c r="Y408" i="16"/>
  <c r="Y409" i="16"/>
  <c r="Y410" i="16"/>
  <c r="Y411" i="16"/>
  <c r="Y412" i="16"/>
  <c r="Y413" i="16"/>
  <c r="Y414" i="16"/>
  <c r="Y415" i="16"/>
  <c r="Y416" i="16"/>
  <c r="Y417" i="16"/>
  <c r="Y418" i="16"/>
  <c r="Y419" i="16"/>
  <c r="Y420" i="16"/>
  <c r="Y421" i="16"/>
  <c r="Y422" i="16"/>
  <c r="Y423" i="16"/>
  <c r="Y424" i="16"/>
  <c r="Y425" i="16"/>
  <c r="Y426" i="16"/>
  <c r="Y427" i="16"/>
  <c r="Y428" i="16"/>
  <c r="Y429" i="16"/>
  <c r="Y430" i="16"/>
  <c r="Y431" i="16"/>
  <c r="Y432" i="16"/>
  <c r="Y433" i="16"/>
  <c r="Y434" i="16"/>
  <c r="Y435" i="16"/>
  <c r="Y436" i="16"/>
  <c r="Y437" i="16"/>
  <c r="Y438" i="16"/>
  <c r="Y439" i="16"/>
  <c r="Y440" i="16"/>
  <c r="Y441" i="16"/>
  <c r="Y442" i="16"/>
  <c r="Y443" i="16"/>
  <c r="Y444" i="16"/>
  <c r="Y445" i="16"/>
  <c r="Y446" i="16"/>
  <c r="Y447" i="16"/>
  <c r="Y448" i="16"/>
  <c r="Y449" i="16"/>
  <c r="Y450" i="16"/>
  <c r="Y451" i="16"/>
  <c r="Y452" i="16"/>
  <c r="Y453" i="16"/>
  <c r="Y454" i="16"/>
  <c r="Y455" i="16"/>
  <c r="Y456" i="16"/>
  <c r="Y457" i="16"/>
  <c r="Y458" i="16"/>
  <c r="Y459" i="16"/>
  <c r="Y460" i="16"/>
  <c r="Y461" i="16"/>
  <c r="Y462" i="16"/>
  <c r="Y463" i="16"/>
  <c r="Y464" i="16"/>
  <c r="Y465" i="16"/>
  <c r="Y466" i="16"/>
  <c r="Y467" i="16"/>
  <c r="Y468" i="16"/>
  <c r="Y469" i="16"/>
  <c r="Y470" i="16"/>
  <c r="Y471" i="16"/>
  <c r="Y472" i="16"/>
  <c r="Y473" i="16"/>
  <c r="Y474" i="16"/>
  <c r="Y475" i="16"/>
  <c r="Y476" i="16"/>
  <c r="Y477" i="16"/>
  <c r="Y478" i="16"/>
  <c r="Y479" i="16"/>
  <c r="Y480" i="16"/>
  <c r="Y481" i="16"/>
  <c r="Y482" i="16"/>
  <c r="Y483" i="16"/>
  <c r="Y484" i="16"/>
  <c r="Y485" i="16"/>
  <c r="Y486" i="16"/>
  <c r="Y487" i="16"/>
  <c r="Y488" i="16"/>
  <c r="Y489" i="16"/>
  <c r="Y490" i="16"/>
  <c r="Y491" i="16"/>
  <c r="Y492" i="16"/>
  <c r="Y493" i="16"/>
  <c r="Y494" i="16"/>
  <c r="Y495" i="16"/>
  <c r="Y496" i="16"/>
  <c r="Y497" i="16"/>
  <c r="Y498" i="16"/>
  <c r="Y499" i="16"/>
  <c r="Y500" i="16"/>
  <c r="Y501" i="16"/>
  <c r="Y502" i="16"/>
  <c r="Y503" i="16"/>
  <c r="Y504" i="16"/>
  <c r="Y505" i="16"/>
  <c r="Y506" i="16"/>
  <c r="Y507" i="16"/>
  <c r="Y508" i="16"/>
  <c r="Y509" i="16"/>
  <c r="Y510" i="16"/>
  <c r="Y511" i="16"/>
  <c r="Y512" i="16"/>
  <c r="Y513" i="16"/>
  <c r="Y514" i="16"/>
  <c r="Y515" i="16"/>
  <c r="Y516" i="16"/>
  <c r="Y517" i="16"/>
  <c r="Y518" i="16"/>
  <c r="Y519" i="16"/>
  <c r="Y520" i="16"/>
  <c r="Y521" i="16"/>
  <c r="Y522" i="16"/>
  <c r="Y523" i="16"/>
  <c r="Y524" i="16"/>
  <c r="Y525" i="16"/>
  <c r="Y526" i="16"/>
  <c r="Y527" i="16"/>
  <c r="Y528" i="16"/>
  <c r="Y529" i="16"/>
  <c r="Y530" i="16"/>
  <c r="Y531" i="16"/>
  <c r="Y532" i="16"/>
  <c r="Y533" i="16"/>
  <c r="Y534" i="16"/>
  <c r="Y535" i="16"/>
  <c r="Y536" i="16"/>
  <c r="Y537" i="16"/>
  <c r="Y538" i="16"/>
  <c r="Y539" i="16"/>
  <c r="Y540" i="16"/>
  <c r="Y541" i="16"/>
  <c r="Y542" i="16"/>
  <c r="Y543" i="16"/>
  <c r="Y544" i="16"/>
  <c r="Y545" i="16"/>
  <c r="Y546" i="16"/>
  <c r="Y547" i="16"/>
  <c r="Y548" i="16"/>
  <c r="Y549" i="16"/>
  <c r="Y550" i="16"/>
  <c r="Y551" i="16"/>
  <c r="Y552" i="16"/>
  <c r="Y553" i="16"/>
  <c r="Y554" i="16"/>
  <c r="Y555" i="16"/>
  <c r="Y556" i="16"/>
  <c r="Y557" i="16"/>
  <c r="Y558" i="16"/>
  <c r="Y559" i="16"/>
  <c r="Y560" i="16"/>
  <c r="Y561" i="16"/>
  <c r="Y562" i="16"/>
  <c r="Y563" i="16"/>
  <c r="Y564" i="16"/>
  <c r="Y565" i="16"/>
  <c r="Y566" i="16"/>
  <c r="Y567" i="16"/>
  <c r="Y568" i="16"/>
  <c r="Y569" i="16"/>
  <c r="Y570" i="16"/>
  <c r="Y571" i="16"/>
  <c r="Y572" i="16"/>
  <c r="Y573" i="16"/>
  <c r="Y574" i="16"/>
  <c r="Y575" i="16"/>
  <c r="Y576" i="16"/>
  <c r="Y577" i="16"/>
  <c r="Y578" i="16"/>
  <c r="Y579" i="16"/>
  <c r="Y580" i="16"/>
  <c r="Y581" i="16"/>
  <c r="Y582" i="16"/>
  <c r="Y583" i="16"/>
  <c r="Y584" i="16"/>
  <c r="Y585" i="16"/>
  <c r="Y586" i="16"/>
  <c r="Y587" i="16"/>
  <c r="Y588" i="16"/>
  <c r="Y589" i="16"/>
  <c r="Y590" i="16"/>
  <c r="Y591" i="16"/>
  <c r="Y592" i="16"/>
  <c r="Y593" i="16"/>
  <c r="Y594" i="16"/>
  <c r="Y595" i="16"/>
  <c r="Y596" i="16"/>
  <c r="Y597" i="16"/>
  <c r="Y598" i="16"/>
  <c r="Y599" i="16"/>
  <c r="Y600" i="16"/>
  <c r="Y601" i="16"/>
  <c r="Y602" i="16"/>
  <c r="Y603" i="16"/>
  <c r="Y604" i="16"/>
  <c r="Y605" i="16"/>
  <c r="Y606" i="16"/>
  <c r="Y607" i="16"/>
  <c r="Y608" i="16"/>
  <c r="Y609" i="16"/>
  <c r="Y610" i="16"/>
  <c r="Y611" i="16"/>
  <c r="Y612" i="16"/>
  <c r="Y613" i="16"/>
  <c r="Y614" i="16"/>
  <c r="Y615" i="16"/>
  <c r="Y616" i="16"/>
  <c r="Y617" i="16"/>
  <c r="Y618" i="16"/>
  <c r="Y619" i="16"/>
  <c r="Y620" i="16"/>
  <c r="Y621" i="16"/>
  <c r="Y622" i="16"/>
  <c r="Y623" i="16"/>
  <c r="Y624" i="16"/>
  <c r="Y625" i="16"/>
  <c r="Y626" i="16"/>
  <c r="Y627" i="16"/>
  <c r="Y628" i="16"/>
  <c r="Y629" i="16"/>
  <c r="Y630" i="16"/>
  <c r="Y631" i="16"/>
  <c r="Y632" i="16"/>
  <c r="Y633" i="16"/>
  <c r="Y634" i="16"/>
  <c r="Y635" i="16"/>
  <c r="Y636" i="16"/>
  <c r="Y637" i="16"/>
  <c r="Y638" i="16"/>
  <c r="Y639" i="16"/>
  <c r="Y640" i="16"/>
  <c r="Y641" i="16"/>
  <c r="Y642" i="16"/>
  <c r="Y643" i="16"/>
  <c r="Y644" i="16"/>
  <c r="Y645" i="16"/>
  <c r="Y646" i="16"/>
  <c r="Y647" i="16"/>
  <c r="Y648" i="16"/>
  <c r="Y649" i="16"/>
  <c r="Y650" i="16"/>
  <c r="Y651" i="16"/>
  <c r="Y652" i="16"/>
  <c r="Y653" i="16"/>
  <c r="Y654" i="16"/>
  <c r="Y655" i="16"/>
  <c r="Y656" i="16"/>
  <c r="Y657" i="16"/>
  <c r="Y658" i="16"/>
  <c r="Y659" i="16"/>
  <c r="Y660" i="16"/>
  <c r="Y661" i="16"/>
  <c r="Y662" i="16"/>
  <c r="Y663" i="16"/>
  <c r="Y664" i="16"/>
  <c r="Y665" i="16"/>
  <c r="Y666" i="16"/>
  <c r="Y667" i="16"/>
  <c r="Y668" i="16"/>
  <c r="Y669" i="16"/>
  <c r="Y670" i="16"/>
  <c r="Y671" i="16"/>
  <c r="Y672" i="16"/>
  <c r="Y673" i="16"/>
  <c r="Y674" i="16"/>
  <c r="Y675" i="16"/>
  <c r="Y676" i="16"/>
  <c r="Y677" i="16"/>
  <c r="Y678" i="16"/>
  <c r="Y679" i="16"/>
  <c r="Y680" i="16"/>
  <c r="Y681" i="16"/>
  <c r="Y682" i="16"/>
  <c r="Y683" i="16"/>
  <c r="Y684" i="16"/>
  <c r="Y685" i="16"/>
  <c r="Y686" i="16"/>
  <c r="Y687" i="16"/>
  <c r="Y688" i="16"/>
  <c r="Y689" i="16"/>
  <c r="Y690" i="16"/>
  <c r="Y691" i="16"/>
  <c r="Y692" i="16"/>
  <c r="Y693" i="16"/>
  <c r="Y694" i="16"/>
  <c r="Y695" i="16"/>
  <c r="Y696" i="16"/>
  <c r="Y697" i="16"/>
  <c r="Y698" i="16"/>
  <c r="Y699" i="16"/>
  <c r="Y700" i="16"/>
  <c r="Y701" i="16"/>
  <c r="Y702" i="16"/>
  <c r="Y703" i="16"/>
  <c r="Y704" i="16"/>
  <c r="Y705" i="16"/>
  <c r="Y706" i="16"/>
  <c r="Y707" i="16"/>
  <c r="Y708" i="16"/>
  <c r="Y709" i="16"/>
  <c r="Y710" i="16"/>
  <c r="Y711" i="16"/>
  <c r="Y712" i="16"/>
  <c r="Y713" i="16"/>
  <c r="Y714" i="16"/>
  <c r="Y715" i="16"/>
  <c r="Y716" i="16"/>
  <c r="Y717" i="16"/>
  <c r="Y718" i="16"/>
  <c r="Y719" i="16"/>
  <c r="Y720" i="16"/>
  <c r="Y721" i="16"/>
  <c r="Y722" i="16"/>
  <c r="Y723" i="16"/>
  <c r="Y724" i="16"/>
  <c r="Y725" i="16"/>
  <c r="Y726" i="16"/>
  <c r="Y727" i="16"/>
  <c r="Y728" i="16"/>
  <c r="Y729" i="16"/>
  <c r="Y730" i="16"/>
  <c r="Y731" i="16"/>
  <c r="Y732" i="16"/>
  <c r="Y733" i="16"/>
  <c r="Y734" i="16"/>
  <c r="Y735" i="16"/>
  <c r="Y736" i="16"/>
  <c r="Y737" i="16"/>
  <c r="Y738" i="16"/>
  <c r="Y739" i="16"/>
  <c r="Y740" i="16"/>
  <c r="Y741" i="16"/>
  <c r="Y742" i="16"/>
  <c r="Y743" i="16"/>
  <c r="Y744" i="16"/>
  <c r="Y745" i="16"/>
  <c r="Y746" i="16"/>
  <c r="Y747" i="16"/>
  <c r="Y748" i="16"/>
  <c r="Y749" i="16"/>
  <c r="Y750" i="16"/>
  <c r="Y751" i="16"/>
  <c r="Y752" i="16"/>
  <c r="Y753" i="16"/>
  <c r="Y754" i="16"/>
  <c r="Y755" i="16"/>
  <c r="Y756" i="16"/>
  <c r="Y757" i="16"/>
  <c r="Y758" i="16"/>
  <c r="Y759" i="16"/>
  <c r="Y760" i="16"/>
  <c r="Y761" i="16"/>
  <c r="Y762" i="16"/>
  <c r="Y763" i="16"/>
  <c r="Y764" i="16"/>
  <c r="Y765" i="16"/>
  <c r="Y766" i="16"/>
  <c r="Y767" i="16"/>
  <c r="Y768" i="16"/>
  <c r="Y769" i="16"/>
  <c r="Y770" i="16"/>
  <c r="Y771" i="16"/>
  <c r="Y772" i="16"/>
  <c r="Y773" i="16"/>
  <c r="Y774" i="16"/>
  <c r="Y775" i="16"/>
  <c r="Y776" i="16"/>
  <c r="Y777" i="16"/>
  <c r="Y778" i="16"/>
  <c r="Y779" i="16"/>
  <c r="Y780" i="16"/>
  <c r="Y781" i="16"/>
  <c r="Y782" i="16"/>
  <c r="Y783" i="16"/>
  <c r="Y784" i="16"/>
  <c r="Y785" i="16"/>
  <c r="Y786" i="16"/>
  <c r="Y787" i="16"/>
  <c r="Y788" i="16"/>
  <c r="Y789" i="16"/>
  <c r="Y790" i="16"/>
  <c r="Y791" i="16"/>
  <c r="Y792" i="16"/>
  <c r="Y793" i="16"/>
  <c r="Y794" i="16"/>
  <c r="Y795" i="16"/>
  <c r="Y796" i="16"/>
  <c r="Y797" i="16"/>
  <c r="Y798" i="16"/>
  <c r="Y799" i="16"/>
  <c r="Y800" i="16"/>
  <c r="Y801" i="16"/>
  <c r="Y802" i="16"/>
  <c r="Y803" i="16"/>
  <c r="Y804" i="16"/>
  <c r="Y805" i="16"/>
  <c r="Y806" i="16"/>
  <c r="Y807" i="16"/>
  <c r="Y808" i="16"/>
  <c r="Y809" i="16"/>
  <c r="Y810" i="16"/>
  <c r="Y811" i="16"/>
  <c r="Y812" i="16"/>
  <c r="Y813" i="16"/>
  <c r="Y814" i="16"/>
  <c r="Y815" i="16"/>
  <c r="Y816" i="16"/>
  <c r="Y817" i="16"/>
  <c r="Y5" i="16"/>
  <c r="AM1345" i="16" l="1"/>
  <c r="AN1345" i="16"/>
  <c r="AM1341" i="16"/>
  <c r="AN1341" i="16"/>
  <c r="AM1337" i="16"/>
  <c r="AN1337" i="16"/>
  <c r="AM1333" i="16"/>
  <c r="AN1333" i="16"/>
  <c r="AM1329" i="16"/>
  <c r="AN1329" i="16"/>
  <c r="AM1325" i="16"/>
  <c r="AN1325" i="16"/>
  <c r="AM1321" i="16"/>
  <c r="AN1321" i="16"/>
  <c r="AM1317" i="16"/>
  <c r="AN1317" i="16"/>
  <c r="AM1313" i="16"/>
  <c r="AN1313" i="16"/>
  <c r="AM1309" i="16"/>
  <c r="AN1309" i="16"/>
  <c r="AM1305" i="16"/>
  <c r="AN1305" i="16"/>
  <c r="AM1301" i="16"/>
  <c r="AN1301" i="16"/>
  <c r="AM1297" i="16"/>
  <c r="AN1297" i="16"/>
  <c r="AM1293" i="16"/>
  <c r="AN1293" i="16"/>
  <c r="AM1289" i="16"/>
  <c r="AN1289" i="16"/>
  <c r="AM1285" i="16"/>
  <c r="AN1285" i="16"/>
  <c r="AM1281" i="16"/>
  <c r="AN1281" i="16"/>
  <c r="AM1277" i="16"/>
  <c r="AN1277" i="16"/>
  <c r="AN1273" i="16"/>
  <c r="AN1269" i="16"/>
  <c r="AM1265" i="16"/>
  <c r="AN1265" i="16"/>
  <c r="AM1261" i="16"/>
  <c r="AN1261" i="16"/>
  <c r="AM1257" i="16"/>
  <c r="AN1257" i="16"/>
  <c r="AM1253" i="16"/>
  <c r="AN1253" i="16"/>
  <c r="AM1249" i="16"/>
  <c r="AN1249" i="16"/>
  <c r="AN1245" i="16"/>
  <c r="AN1241" i="16"/>
  <c r="AN1237" i="16"/>
  <c r="AN1233" i="16"/>
  <c r="AN1229" i="16"/>
  <c r="AN1225" i="16"/>
  <c r="AN1221" i="16"/>
  <c r="AN1217" i="16"/>
  <c r="AN1213" i="16"/>
  <c r="AM1209" i="16"/>
  <c r="AN1209" i="16"/>
  <c r="AM1205" i="16"/>
  <c r="AN1205" i="16"/>
  <c r="AM1201" i="16"/>
  <c r="AN1201" i="16"/>
  <c r="AM1197" i="16"/>
  <c r="AN1197" i="16"/>
  <c r="AM1193" i="16"/>
  <c r="AN1193" i="16"/>
  <c r="AM1189" i="16"/>
  <c r="AN1189" i="16"/>
  <c r="AN1185" i="16"/>
  <c r="AM1181" i="16"/>
  <c r="AN1181" i="16"/>
  <c r="AM1177" i="16"/>
  <c r="AN1177" i="16"/>
  <c r="AM1173" i="16"/>
  <c r="AN1173" i="16"/>
  <c r="AM1169" i="16"/>
  <c r="AN1169" i="16"/>
  <c r="AM1165" i="16"/>
  <c r="AN1165" i="16"/>
  <c r="AM1161" i="16"/>
  <c r="AN1161" i="16"/>
  <c r="AM1157" i="16"/>
  <c r="AN1157" i="16"/>
  <c r="AM1153" i="16"/>
  <c r="AN1153" i="16"/>
  <c r="AM1149" i="16"/>
  <c r="AN1149" i="16"/>
  <c r="AM1145" i="16"/>
  <c r="AN1145" i="16"/>
  <c r="AM1141" i="16"/>
  <c r="AN1141" i="16"/>
  <c r="AM1137" i="16"/>
  <c r="AN1137" i="16"/>
  <c r="AM1133" i="16"/>
  <c r="AN1133" i="16"/>
  <c r="AM1129" i="16"/>
  <c r="AN1129" i="16"/>
  <c r="AM1125" i="16"/>
  <c r="AN1125" i="16"/>
  <c r="AM1121" i="16"/>
  <c r="AN1121" i="16"/>
  <c r="AM1117" i="16"/>
  <c r="AN1117" i="16"/>
  <c r="AM1113" i="16"/>
  <c r="AN1113" i="16"/>
  <c r="AM1109" i="16"/>
  <c r="AN1109" i="16"/>
  <c r="AM1105" i="16"/>
  <c r="AN1105" i="16"/>
  <c r="AM1101" i="16"/>
  <c r="AN1101" i="16"/>
  <c r="AM1097" i="16"/>
  <c r="AN1097" i="16"/>
  <c r="AM1093" i="16"/>
  <c r="AN1093" i="16"/>
  <c r="AM1089" i="16"/>
  <c r="AN1089" i="16"/>
  <c r="AM1085" i="16"/>
  <c r="AN1085" i="16"/>
  <c r="AM1081" i="16"/>
  <c r="AN1081" i="16"/>
  <c r="AM1077" i="16"/>
  <c r="AN1077" i="16"/>
  <c r="AM1073" i="16"/>
  <c r="AN1073" i="16"/>
  <c r="AM1069" i="16"/>
  <c r="AN1069" i="16"/>
  <c r="AM1065" i="16"/>
  <c r="AN1065" i="16"/>
  <c r="AM1061" i="16"/>
  <c r="AN1061" i="16"/>
  <c r="AM1057" i="16"/>
  <c r="AN1057" i="16"/>
  <c r="AM1053" i="16"/>
  <c r="AN1053" i="16"/>
  <c r="AM1049" i="16"/>
  <c r="AN1049" i="16"/>
  <c r="AM1045" i="16"/>
  <c r="AN1045" i="16"/>
  <c r="AN1041" i="16"/>
  <c r="AM1037" i="16"/>
  <c r="AN1037" i="16"/>
  <c r="AM1033" i="16"/>
  <c r="AN1033" i="16"/>
  <c r="AM1029" i="16"/>
  <c r="AN1029" i="16"/>
  <c r="AM1025" i="16"/>
  <c r="AN1025" i="16"/>
  <c r="AM1021" i="16"/>
  <c r="AN1021" i="16"/>
  <c r="AM1017" i="16"/>
  <c r="AN1017" i="16"/>
  <c r="AM1013" i="16"/>
  <c r="AN1013" i="16"/>
  <c r="AM1009" i="16"/>
  <c r="AN1009" i="16"/>
  <c r="AM1005" i="16"/>
  <c r="AN1005" i="16"/>
  <c r="AM1001" i="16"/>
  <c r="AN1001" i="16"/>
  <c r="AM997" i="16"/>
  <c r="AN997" i="16"/>
  <c r="AM993" i="16"/>
  <c r="AN993" i="16"/>
  <c r="AM989" i="16"/>
  <c r="AN989" i="16"/>
  <c r="AM985" i="16"/>
  <c r="AN985" i="16"/>
  <c r="AM981" i="16"/>
  <c r="AN981" i="16"/>
  <c r="AM977" i="16"/>
  <c r="AN977" i="16"/>
  <c r="AM973" i="16"/>
  <c r="AN973" i="16"/>
  <c r="AM969" i="16"/>
  <c r="AN969" i="16"/>
  <c r="AM965" i="16"/>
  <c r="AN965" i="16"/>
  <c r="AM961" i="16"/>
  <c r="AN961" i="16"/>
  <c r="AM957" i="16"/>
  <c r="AN957" i="16"/>
  <c r="AM953" i="16"/>
  <c r="AN953" i="16"/>
  <c r="AM949" i="16"/>
  <c r="AN949" i="16"/>
  <c r="AM945" i="16"/>
  <c r="AN945" i="16"/>
  <c r="AM941" i="16"/>
  <c r="AN941" i="16"/>
  <c r="AM937" i="16"/>
  <c r="AN937" i="16"/>
  <c r="AM933" i="16"/>
  <c r="AN933" i="16"/>
  <c r="AN929" i="16"/>
  <c r="AM925" i="16"/>
  <c r="AN925" i="16"/>
  <c r="AN921" i="16"/>
  <c r="AM917" i="16"/>
  <c r="AN917" i="16"/>
  <c r="AM913" i="16"/>
  <c r="AN913" i="16"/>
  <c r="AM909" i="16"/>
  <c r="AN909" i="16"/>
  <c r="AM905" i="16"/>
  <c r="AN905" i="16"/>
  <c r="AM901" i="16"/>
  <c r="AN901" i="16"/>
  <c r="AM897" i="16"/>
  <c r="AN897" i="16"/>
  <c r="AM893" i="16"/>
  <c r="AN893" i="16"/>
  <c r="AM889" i="16"/>
  <c r="AN889" i="16"/>
  <c r="AM885" i="16"/>
  <c r="AN885" i="16"/>
  <c r="AM881" i="16"/>
  <c r="AN881" i="16"/>
  <c r="AM877" i="16"/>
  <c r="AN877" i="16"/>
  <c r="AM873" i="16"/>
  <c r="AN873" i="16"/>
  <c r="AM869" i="16"/>
  <c r="AN869" i="16"/>
  <c r="AM865" i="16"/>
  <c r="AN865" i="16"/>
  <c r="AM861" i="16"/>
  <c r="AN861" i="16"/>
  <c r="AM857" i="16"/>
  <c r="AN857" i="16"/>
  <c r="AM853" i="16"/>
  <c r="AN853" i="16"/>
  <c r="AM849" i="16"/>
  <c r="AN849" i="16"/>
  <c r="AM845" i="16"/>
  <c r="AN845" i="16"/>
  <c r="AM841" i="16"/>
  <c r="AN841" i="16"/>
  <c r="AM837" i="16"/>
  <c r="AN837" i="16"/>
  <c r="AM833" i="16"/>
  <c r="AN833" i="16"/>
  <c r="AM829" i="16"/>
  <c r="AN829" i="16"/>
  <c r="AM825" i="16"/>
  <c r="AN825" i="16"/>
  <c r="AN821" i="16"/>
  <c r="AM817" i="16"/>
  <c r="AN817" i="16"/>
  <c r="AM813" i="16"/>
  <c r="AN813" i="16"/>
  <c r="AM809" i="16"/>
  <c r="AN809" i="16"/>
  <c r="AM805" i="16"/>
  <c r="AN805" i="16"/>
  <c r="AM801" i="16"/>
  <c r="AN801" i="16"/>
  <c r="AM797" i="16"/>
  <c r="AN797" i="16"/>
  <c r="AM793" i="16"/>
  <c r="AN793" i="16"/>
  <c r="AM789" i="16"/>
  <c r="AN789" i="16"/>
  <c r="AM785" i="16"/>
  <c r="AN785" i="16"/>
  <c r="AM781" i="16"/>
  <c r="AN781" i="16"/>
  <c r="AN777" i="16"/>
  <c r="AM773" i="16"/>
  <c r="AN773" i="16"/>
  <c r="AM769" i="16"/>
  <c r="AN769" i="16"/>
  <c r="AM765" i="16"/>
  <c r="AN765" i="16"/>
  <c r="AM761" i="16"/>
  <c r="AN761" i="16"/>
  <c r="AM757" i="16"/>
  <c r="AN757" i="16"/>
  <c r="AM753" i="16"/>
  <c r="AN753" i="16"/>
  <c r="AM749" i="16"/>
  <c r="AN749" i="16"/>
  <c r="AM745" i="16"/>
  <c r="AN745" i="16"/>
  <c r="AM741" i="16"/>
  <c r="AN741" i="16"/>
  <c r="AM737" i="16"/>
  <c r="AN737" i="16"/>
  <c r="AM733" i="16"/>
  <c r="AN733" i="16"/>
  <c r="AM729" i="16"/>
  <c r="AN729" i="16"/>
  <c r="AM725" i="16"/>
  <c r="AN725" i="16"/>
  <c r="AM721" i="16"/>
  <c r="AN721" i="16"/>
  <c r="AM717" i="16"/>
  <c r="AN717" i="16"/>
  <c r="AM713" i="16"/>
  <c r="AN713" i="16"/>
  <c r="AM709" i="16"/>
  <c r="AN709" i="16"/>
  <c r="AM705" i="16"/>
  <c r="AN705" i="16"/>
  <c r="AM701" i="16"/>
  <c r="AN701" i="16"/>
  <c r="AM697" i="16"/>
  <c r="AN697" i="16"/>
  <c r="AM693" i="16"/>
  <c r="AN693" i="16"/>
  <c r="AM689" i="16"/>
  <c r="AN689" i="16"/>
  <c r="AM685" i="16"/>
  <c r="AN685" i="16"/>
  <c r="AM681" i="16"/>
  <c r="AN681" i="16"/>
  <c r="AM677" i="16"/>
  <c r="AN677" i="16"/>
  <c r="AM673" i="16"/>
  <c r="AN673" i="16"/>
  <c r="AM669" i="16"/>
  <c r="AN669" i="16"/>
  <c r="AM665" i="16"/>
  <c r="AN665" i="16"/>
  <c r="AM661" i="16"/>
  <c r="AN661" i="16"/>
  <c r="AM657" i="16"/>
  <c r="AN657" i="16"/>
  <c r="AM653" i="16"/>
  <c r="AN653" i="16"/>
  <c r="AM649" i="16"/>
  <c r="AN649" i="16"/>
  <c r="AM645" i="16"/>
  <c r="AN645" i="16"/>
  <c r="AM641" i="16"/>
  <c r="AN641" i="16"/>
  <c r="AM637" i="16"/>
  <c r="AN637" i="16"/>
  <c r="AM633" i="16"/>
  <c r="AN633" i="16"/>
  <c r="AM629" i="16"/>
  <c r="AN629" i="16"/>
  <c r="AM625" i="16"/>
  <c r="AN625" i="16"/>
  <c r="AM621" i="16"/>
  <c r="AN621" i="16"/>
  <c r="AM617" i="16"/>
  <c r="AN617" i="16"/>
  <c r="AM613" i="16"/>
  <c r="AN613" i="16"/>
  <c r="AM609" i="16"/>
  <c r="AN609" i="16"/>
  <c r="AM605" i="16"/>
  <c r="AN605" i="16"/>
  <c r="AM601" i="16"/>
  <c r="AN601" i="16"/>
  <c r="AM597" i="16"/>
  <c r="AN597" i="16"/>
  <c r="AM593" i="16"/>
  <c r="AN593" i="16"/>
  <c r="AM589" i="16"/>
  <c r="AN589" i="16"/>
  <c r="AM585" i="16"/>
  <c r="AN585" i="16"/>
  <c r="AM581" i="16"/>
  <c r="AN581" i="16"/>
  <c r="AM577" i="16"/>
  <c r="AN577" i="16"/>
  <c r="AM573" i="16"/>
  <c r="AN573" i="16"/>
  <c r="AM569" i="16"/>
  <c r="AN569" i="16"/>
  <c r="AM565" i="16"/>
  <c r="AN565" i="16"/>
  <c r="AM561" i="16"/>
  <c r="AN561" i="16"/>
  <c r="AM557" i="16"/>
  <c r="AN557" i="16"/>
  <c r="AM553" i="16"/>
  <c r="AN553" i="16"/>
  <c r="AM549" i="16"/>
  <c r="AN549" i="16"/>
  <c r="AM545" i="16"/>
  <c r="AN545" i="16"/>
  <c r="AM541" i="16"/>
  <c r="AN541" i="16"/>
  <c r="AM537" i="16"/>
  <c r="AN537" i="16"/>
  <c r="AM533" i="16"/>
  <c r="AN533" i="16"/>
  <c r="AM529" i="16"/>
  <c r="AN529" i="16"/>
  <c r="AM525" i="16"/>
  <c r="AN525" i="16"/>
  <c r="AM521" i="16"/>
  <c r="AN521" i="16"/>
  <c r="AM517" i="16"/>
  <c r="AN517" i="16"/>
  <c r="AM513" i="16"/>
  <c r="AN513" i="16"/>
  <c r="AM509" i="16"/>
  <c r="AN509" i="16"/>
  <c r="AM505" i="16"/>
  <c r="AN505" i="16"/>
  <c r="AM501" i="16"/>
  <c r="AN501" i="16"/>
  <c r="AM497" i="16"/>
  <c r="AN497" i="16"/>
  <c r="AM493" i="16"/>
  <c r="AN493" i="16"/>
  <c r="AM489" i="16"/>
  <c r="AN489" i="16"/>
  <c r="AM485" i="16"/>
  <c r="AN485" i="16"/>
  <c r="AM481" i="16"/>
  <c r="AN481" i="16"/>
  <c r="AM477" i="16"/>
  <c r="AN477" i="16"/>
  <c r="AM473" i="16"/>
  <c r="AN473" i="16"/>
  <c r="AM469" i="16"/>
  <c r="AN469" i="16"/>
  <c r="AM465" i="16"/>
  <c r="AN465" i="16"/>
  <c r="AM461" i="16"/>
  <c r="AN461" i="16"/>
  <c r="AM457" i="16"/>
  <c r="AN457" i="16"/>
  <c r="AM453" i="16"/>
  <c r="AN453" i="16"/>
  <c r="AM449" i="16"/>
  <c r="AN449" i="16"/>
  <c r="AM445" i="16"/>
  <c r="AN445" i="16"/>
  <c r="AM441" i="16"/>
  <c r="AN441" i="16"/>
  <c r="AM437" i="16"/>
  <c r="AN437" i="16"/>
  <c r="AM433" i="16"/>
  <c r="AN433" i="16"/>
  <c r="AM429" i="16"/>
  <c r="AN429" i="16"/>
  <c r="AM425" i="16"/>
  <c r="AN425" i="16"/>
  <c r="AM421" i="16"/>
  <c r="AN421" i="16"/>
  <c r="AM417" i="16"/>
  <c r="AN417" i="16"/>
  <c r="AM413" i="16"/>
  <c r="AN413" i="16"/>
  <c r="AM409" i="16"/>
  <c r="AN409" i="16"/>
  <c r="AM405" i="16"/>
  <c r="AN405" i="16"/>
  <c r="AM401" i="16"/>
  <c r="AN401" i="16"/>
  <c r="AM397" i="16"/>
  <c r="AN397" i="16"/>
  <c r="AM393" i="16"/>
  <c r="AN393" i="16"/>
  <c r="AM389" i="16"/>
  <c r="AN389" i="16"/>
  <c r="AM385" i="16"/>
  <c r="AN385" i="16"/>
  <c r="AM381" i="16"/>
  <c r="AN381" i="16"/>
  <c r="AM377" i="16"/>
  <c r="AN377" i="16"/>
  <c r="AM373" i="16"/>
  <c r="AN373" i="16"/>
  <c r="AM369" i="16"/>
  <c r="AN369" i="16"/>
  <c r="AM365" i="16"/>
  <c r="AN365" i="16"/>
  <c r="AM361" i="16"/>
  <c r="AN361" i="16"/>
  <c r="AM357" i="16"/>
  <c r="AN357" i="16"/>
  <c r="AM353" i="16"/>
  <c r="AN353" i="16"/>
  <c r="AM349" i="16"/>
  <c r="AN349" i="16"/>
  <c r="AM345" i="16"/>
  <c r="AN345" i="16"/>
  <c r="AM341" i="16"/>
  <c r="AN341" i="16"/>
  <c r="AM337" i="16"/>
  <c r="AN337" i="16"/>
  <c r="AM333" i="16"/>
  <c r="AN333" i="16"/>
  <c r="AM329" i="16"/>
  <c r="AN329" i="16"/>
  <c r="AM325" i="16"/>
  <c r="AN325" i="16"/>
  <c r="AM321" i="16"/>
  <c r="AN321" i="16"/>
  <c r="AM317" i="16"/>
  <c r="AN317" i="16"/>
  <c r="AM313" i="16"/>
  <c r="AN313" i="16"/>
  <c r="AM309" i="16"/>
  <c r="AN309" i="16"/>
  <c r="AM305" i="16"/>
  <c r="AN305" i="16"/>
  <c r="AM301" i="16"/>
  <c r="AN301" i="16"/>
  <c r="AM297" i="16"/>
  <c r="AN297" i="16"/>
  <c r="AM293" i="16"/>
  <c r="AN293" i="16"/>
  <c r="AM289" i="16"/>
  <c r="AN289" i="16"/>
  <c r="AM285" i="16"/>
  <c r="AN285" i="16"/>
  <c r="AM281" i="16"/>
  <c r="AN281" i="16"/>
  <c r="AM277" i="16"/>
  <c r="AN277" i="16"/>
  <c r="AM273" i="16"/>
  <c r="AN273" i="16"/>
  <c r="AM269" i="16"/>
  <c r="AN269" i="16"/>
  <c r="AM265" i="16"/>
  <c r="AN265" i="16"/>
  <c r="AM261" i="16"/>
  <c r="AN261" i="16"/>
  <c r="AM257" i="16"/>
  <c r="AN257" i="16"/>
  <c r="AM253" i="16"/>
  <c r="AN253" i="16"/>
  <c r="AM249" i="16"/>
  <c r="AN249" i="16"/>
  <c r="AM245" i="16"/>
  <c r="AN245" i="16"/>
  <c r="AN241" i="16"/>
  <c r="AM237" i="16"/>
  <c r="AN237" i="16"/>
  <c r="AN233" i="16"/>
  <c r="AM229" i="16"/>
  <c r="AN229" i="16"/>
  <c r="AM225" i="16"/>
  <c r="AN225" i="16"/>
  <c r="AM221" i="16"/>
  <c r="AN221" i="16"/>
  <c r="AM217" i="16"/>
  <c r="AN217" i="16"/>
  <c r="AM213" i="16"/>
  <c r="AN213" i="16"/>
  <c r="AM209" i="16"/>
  <c r="AN209" i="16"/>
  <c r="AM205" i="16"/>
  <c r="AN205" i="16"/>
  <c r="AM201" i="16"/>
  <c r="AN201" i="16"/>
  <c r="AM197" i="16"/>
  <c r="AN197" i="16"/>
  <c r="AM193" i="16"/>
  <c r="AN193" i="16"/>
  <c r="AM189" i="16"/>
  <c r="AN189" i="16"/>
  <c r="AM185" i="16"/>
  <c r="AN185" i="16"/>
  <c r="AM181" i="16"/>
  <c r="AN181" i="16"/>
  <c r="AM177" i="16"/>
  <c r="AN177" i="16"/>
  <c r="AM173" i="16"/>
  <c r="AN173" i="16"/>
  <c r="AM169" i="16"/>
  <c r="AN169" i="16"/>
  <c r="AM165" i="16"/>
  <c r="AN165" i="16"/>
  <c r="AM161" i="16"/>
  <c r="AN161" i="16"/>
  <c r="AM157" i="16"/>
  <c r="AN157" i="16"/>
  <c r="AM153" i="16"/>
  <c r="AN153" i="16"/>
  <c r="AM149" i="16"/>
  <c r="AN149" i="16"/>
  <c r="AM145" i="16"/>
  <c r="AN145" i="16"/>
  <c r="AM141" i="16"/>
  <c r="AN141" i="16"/>
  <c r="AM137" i="16"/>
  <c r="AN137" i="16"/>
  <c r="AM133" i="16"/>
  <c r="AN133" i="16"/>
  <c r="AM129" i="16"/>
  <c r="AN129" i="16"/>
  <c r="AM125" i="16"/>
  <c r="AN125" i="16"/>
  <c r="AM121" i="16"/>
  <c r="AN121" i="16"/>
  <c r="AM117" i="16"/>
  <c r="AN117" i="16"/>
  <c r="AM113" i="16"/>
  <c r="AN113" i="16"/>
  <c r="AM109" i="16"/>
  <c r="AN109" i="16"/>
  <c r="AM105" i="16"/>
  <c r="AN105" i="16"/>
  <c r="AM101" i="16"/>
  <c r="AN101" i="16"/>
  <c r="AM97" i="16"/>
  <c r="AN97" i="16"/>
  <c r="AM93" i="16"/>
  <c r="AN93" i="16"/>
  <c r="AM89" i="16"/>
  <c r="AN89" i="16"/>
  <c r="AM85" i="16"/>
  <c r="AN85" i="16"/>
  <c r="AM81" i="16"/>
  <c r="AN81" i="16"/>
  <c r="AM77" i="16"/>
  <c r="AN77" i="16"/>
  <c r="AM73" i="16"/>
  <c r="AN73" i="16"/>
  <c r="AM69" i="16"/>
  <c r="AN69" i="16"/>
  <c r="AM65" i="16"/>
  <c r="AN65" i="16"/>
  <c r="AM61" i="16"/>
  <c r="AN61" i="16"/>
  <c r="AM57" i="16"/>
  <c r="AN57" i="16"/>
  <c r="AM53" i="16"/>
  <c r="AN53" i="16"/>
  <c r="AM49" i="16"/>
  <c r="AN49" i="16"/>
  <c r="AM45" i="16"/>
  <c r="AN45" i="16"/>
  <c r="AM41" i="16"/>
  <c r="AN41" i="16"/>
  <c r="AM37" i="16"/>
  <c r="AN37" i="16"/>
  <c r="AM33" i="16"/>
  <c r="AN33" i="16"/>
  <c r="AM29" i="16"/>
  <c r="AN29" i="16"/>
  <c r="AM25" i="16"/>
  <c r="AN25" i="16"/>
  <c r="AM21" i="16"/>
  <c r="AN21" i="16"/>
  <c r="AM17" i="16"/>
  <c r="AN17" i="16"/>
  <c r="AM13" i="16"/>
  <c r="AN13" i="16"/>
  <c r="AM9" i="16"/>
  <c r="AN9" i="16"/>
  <c r="AM1344" i="16"/>
  <c r="AN1344" i="16"/>
  <c r="AM1340" i="16"/>
  <c r="AN1340" i="16"/>
  <c r="AM1336" i="16"/>
  <c r="AN1336" i="16"/>
  <c r="AM1332" i="16"/>
  <c r="AN1332" i="16"/>
  <c r="AM1328" i="16"/>
  <c r="AN1328" i="16"/>
  <c r="AM1324" i="16"/>
  <c r="AN1324" i="16"/>
  <c r="AM1320" i="16"/>
  <c r="AN1320" i="16"/>
  <c r="AM1316" i="16"/>
  <c r="AN1316" i="16"/>
  <c r="AM1312" i="16"/>
  <c r="AN1312" i="16"/>
  <c r="AM1308" i="16"/>
  <c r="AN1308" i="16"/>
  <c r="AM1304" i="16"/>
  <c r="AN1304" i="16"/>
  <c r="AM1300" i="16"/>
  <c r="AN1300" i="16"/>
  <c r="AM1296" i="16"/>
  <c r="AN1296" i="16"/>
  <c r="AM1292" i="16"/>
  <c r="AN1292" i="16"/>
  <c r="AM1288" i="16"/>
  <c r="AN1288" i="16"/>
  <c r="AM1284" i="16"/>
  <c r="AN1284" i="16"/>
  <c r="AM1280" i="16"/>
  <c r="AN1280" i="16"/>
  <c r="AM1276" i="16"/>
  <c r="AN1276" i="16"/>
  <c r="AM1272" i="16"/>
  <c r="AN1272" i="16"/>
  <c r="AN1268" i="16"/>
  <c r="AM1264" i="16"/>
  <c r="AN1264" i="16"/>
  <c r="AM1260" i="16"/>
  <c r="AN1260" i="16"/>
  <c r="AM1256" i="16"/>
  <c r="AN1256" i="16"/>
  <c r="AM1252" i="16"/>
  <c r="AN1252" i="16"/>
  <c r="AM1248" i="16"/>
  <c r="AN1248" i="16"/>
  <c r="AN1244" i="16"/>
  <c r="AN1240" i="16"/>
  <c r="AN1236" i="16"/>
  <c r="AN1232" i="16"/>
  <c r="AN1228" i="16"/>
  <c r="AN1224" i="16"/>
  <c r="AN1220" i="16"/>
  <c r="AN1216" i="16"/>
  <c r="AN1212" i="16"/>
  <c r="AM1208" i="16"/>
  <c r="AN1208" i="16"/>
  <c r="AM1204" i="16"/>
  <c r="AN1204" i="16"/>
  <c r="AM1200" i="16"/>
  <c r="AN1200" i="16"/>
  <c r="AM1196" i="16"/>
  <c r="AN1196" i="16"/>
  <c r="AM1192" i="16"/>
  <c r="AN1192" i="16"/>
  <c r="AM1188" i="16"/>
  <c r="AN1188" i="16"/>
  <c r="AM1184" i="16"/>
  <c r="AN1184" i="16"/>
  <c r="AM1180" i="16"/>
  <c r="AN1180" i="16"/>
  <c r="AM1176" i="16"/>
  <c r="AN1176" i="16"/>
  <c r="AM1172" i="16"/>
  <c r="AN1172" i="16"/>
  <c r="AM1168" i="16"/>
  <c r="AN1168" i="16"/>
  <c r="AM1164" i="16"/>
  <c r="AN1164" i="16"/>
  <c r="AM1160" i="16"/>
  <c r="AN1160" i="16"/>
  <c r="AM1156" i="16"/>
  <c r="AN1156" i="16"/>
  <c r="AM1152" i="16"/>
  <c r="AN1152" i="16"/>
  <c r="AM1148" i="16"/>
  <c r="AN1148" i="16"/>
  <c r="AM1144" i="16"/>
  <c r="AN1144" i="16"/>
  <c r="AM1140" i="16"/>
  <c r="AN1140" i="16"/>
  <c r="AM1136" i="16"/>
  <c r="AN1136" i="16"/>
  <c r="AM1132" i="16"/>
  <c r="AN1132" i="16"/>
  <c r="AM1128" i="16"/>
  <c r="AN1128" i="16"/>
  <c r="AM1124" i="16"/>
  <c r="AN1124" i="16"/>
  <c r="AM1120" i="16"/>
  <c r="AN1120" i="16"/>
  <c r="AM1116" i="16"/>
  <c r="AN1116" i="16"/>
  <c r="AM1112" i="16"/>
  <c r="AN1112" i="16"/>
  <c r="AM1108" i="16"/>
  <c r="AN1108" i="16"/>
  <c r="AN1104" i="16"/>
  <c r="AM1104" i="16"/>
  <c r="AM1100" i="16"/>
  <c r="AN1100" i="16"/>
  <c r="AM1096" i="16"/>
  <c r="AN1096" i="16"/>
  <c r="AM1092" i="16"/>
  <c r="AN1092" i="16"/>
  <c r="AM1088" i="16"/>
  <c r="AN1088" i="16"/>
  <c r="AM1084" i="16"/>
  <c r="AN1084" i="16"/>
  <c r="AM1080" i="16"/>
  <c r="AN1080" i="16"/>
  <c r="AM1076" i="16"/>
  <c r="AN1076" i="16"/>
  <c r="AM1072" i="16"/>
  <c r="AN1072" i="16"/>
  <c r="AM1068" i="16"/>
  <c r="AN1068" i="16"/>
  <c r="AM1064" i="16"/>
  <c r="AN1064" i="16"/>
  <c r="AM1060" i="16"/>
  <c r="AN1060" i="16"/>
  <c r="AM1056" i="16"/>
  <c r="AN1056" i="16"/>
  <c r="AM1052" i="16"/>
  <c r="AN1052" i="16"/>
  <c r="AM1048" i="16"/>
  <c r="AN1048" i="16"/>
  <c r="AM1044" i="16"/>
  <c r="AN1044" i="16"/>
  <c r="AN1040" i="16"/>
  <c r="AM1040" i="16"/>
  <c r="AM1036" i="16"/>
  <c r="AN1036" i="16"/>
  <c r="AM1032" i="16"/>
  <c r="AN1032" i="16"/>
  <c r="AM1028" i="16"/>
  <c r="AN1028" i="16"/>
  <c r="AM1024" i="16"/>
  <c r="AN1024" i="16"/>
  <c r="AM1020" i="16"/>
  <c r="AN1020" i="16"/>
  <c r="AM1016" i="16"/>
  <c r="AN1016" i="16"/>
  <c r="AM1012" i="16"/>
  <c r="AN1012" i="16"/>
  <c r="AM1008" i="16"/>
  <c r="AN1008" i="16"/>
  <c r="AM1004" i="16"/>
  <c r="AN1004" i="16"/>
  <c r="AM1000" i="16"/>
  <c r="AN1000" i="16"/>
  <c r="AM996" i="16"/>
  <c r="AN996" i="16"/>
  <c r="AM992" i="16"/>
  <c r="AN992" i="16"/>
  <c r="AM988" i="16"/>
  <c r="AN988" i="16"/>
  <c r="AM984" i="16"/>
  <c r="AN984" i="16"/>
  <c r="AM980" i="16"/>
  <c r="AN980" i="16"/>
  <c r="AN976" i="16"/>
  <c r="AM976" i="16"/>
  <c r="AM972" i="16"/>
  <c r="AN972" i="16"/>
  <c r="AM968" i="16"/>
  <c r="AN968" i="16"/>
  <c r="AM964" i="16"/>
  <c r="AN964" i="16"/>
  <c r="AM960" i="16"/>
  <c r="AN960" i="16"/>
  <c r="AM956" i="16"/>
  <c r="AN956" i="16"/>
  <c r="AM952" i="16"/>
  <c r="AN952" i="16"/>
  <c r="AM948" i="16"/>
  <c r="AN948" i="16"/>
  <c r="AM944" i="16"/>
  <c r="AN944" i="16"/>
  <c r="AM940" i="16"/>
  <c r="AN940" i="16"/>
  <c r="AM936" i="16"/>
  <c r="AN936" i="16"/>
  <c r="AM932" i="16"/>
  <c r="AN932" i="16"/>
  <c r="AN928" i="16"/>
  <c r="AM924" i="16"/>
  <c r="AN924" i="16"/>
  <c r="AM920" i="16"/>
  <c r="AN920" i="16"/>
  <c r="AM916" i="16"/>
  <c r="AN916" i="16"/>
  <c r="AN912" i="16"/>
  <c r="AM912" i="16"/>
  <c r="AM908" i="16"/>
  <c r="AN908" i="16"/>
  <c r="AM904" i="16"/>
  <c r="AN904" i="16"/>
  <c r="AM900" i="16"/>
  <c r="AN900" i="16"/>
  <c r="AM896" i="16"/>
  <c r="AN896" i="16"/>
  <c r="AM892" i="16"/>
  <c r="AN892" i="16"/>
  <c r="AM888" i="16"/>
  <c r="AN888" i="16"/>
  <c r="AM884" i="16"/>
  <c r="AN884" i="16"/>
  <c r="AM880" i="16"/>
  <c r="AN880" i="16"/>
  <c r="AM876" i="16"/>
  <c r="AN876" i="16"/>
  <c r="AM872" i="16"/>
  <c r="AN872" i="16"/>
  <c r="AM868" i="16"/>
  <c r="AN868" i="16"/>
  <c r="AN864" i="16"/>
  <c r="AM860" i="16"/>
  <c r="AN860" i="16"/>
  <c r="AM856" i="16"/>
  <c r="AN856" i="16"/>
  <c r="AM852" i="16"/>
  <c r="AN852" i="16"/>
  <c r="AM848" i="16"/>
  <c r="AN848" i="16"/>
  <c r="AM844" i="16"/>
  <c r="AN844" i="16"/>
  <c r="AM840" i="16"/>
  <c r="AN840" i="16"/>
  <c r="AM836" i="16"/>
  <c r="AN836" i="16"/>
  <c r="AM832" i="16"/>
  <c r="AN832" i="16"/>
  <c r="AM828" i="16"/>
  <c r="AN828" i="16"/>
  <c r="AM824" i="16"/>
  <c r="AN824" i="16"/>
  <c r="AM820" i="16"/>
  <c r="AN820" i="16"/>
  <c r="AM816" i="16"/>
  <c r="AN816" i="16"/>
  <c r="AM812" i="16"/>
  <c r="AN812" i="16"/>
  <c r="AM808" i="16"/>
  <c r="AN808" i="16"/>
  <c r="AM804" i="16"/>
  <c r="AN804" i="16"/>
  <c r="AM800" i="16"/>
  <c r="AN800" i="16"/>
  <c r="AN796" i="16"/>
  <c r="AM792" i="16"/>
  <c r="AN792" i="16"/>
  <c r="AM788" i="16"/>
  <c r="AN788" i="16"/>
  <c r="AM784" i="16"/>
  <c r="AN784" i="16"/>
  <c r="AM780" i="16"/>
  <c r="AN780" i="16"/>
  <c r="AM776" i="16"/>
  <c r="AN776" i="16"/>
  <c r="AM772" i="16"/>
  <c r="AN772" i="16"/>
  <c r="AM768" i="16"/>
  <c r="AN768" i="16"/>
  <c r="AM764" i="16"/>
  <c r="AN764" i="16"/>
  <c r="AM760" i="16"/>
  <c r="AN760" i="16"/>
  <c r="AM756" i="16"/>
  <c r="AN756" i="16"/>
  <c r="AM752" i="16"/>
  <c r="AN752" i="16"/>
  <c r="AM748" i="16"/>
  <c r="AN748" i="16"/>
  <c r="AM744" i="16"/>
  <c r="AN744" i="16"/>
  <c r="AM740" i="16"/>
  <c r="AN740" i="16"/>
  <c r="AM736" i="16"/>
  <c r="AN736" i="16"/>
  <c r="AM732" i="16"/>
  <c r="AN732" i="16"/>
  <c r="AM728" i="16"/>
  <c r="AN728" i="16"/>
  <c r="AM724" i="16"/>
  <c r="AN724" i="16"/>
  <c r="AM720" i="16"/>
  <c r="AN720" i="16"/>
  <c r="AM716" i="16"/>
  <c r="AN716" i="16"/>
  <c r="AM712" i="16"/>
  <c r="AN712" i="16"/>
  <c r="AM708" i="16"/>
  <c r="AN708" i="16"/>
  <c r="AM704" i="16"/>
  <c r="AN704" i="16"/>
  <c r="AM700" i="16"/>
  <c r="AN700" i="16"/>
  <c r="AM696" i="16"/>
  <c r="AN696" i="16"/>
  <c r="AM692" i="16"/>
  <c r="AN692" i="16"/>
  <c r="AM688" i="16"/>
  <c r="AN688" i="16"/>
  <c r="AM684" i="16"/>
  <c r="AN684" i="16"/>
  <c r="AM680" i="16"/>
  <c r="AN680" i="16"/>
  <c r="AM676" i="16"/>
  <c r="AN676" i="16"/>
  <c r="AM672" i="16"/>
  <c r="AN672" i="16"/>
  <c r="AM668" i="16"/>
  <c r="AN668" i="16"/>
  <c r="AM664" i="16"/>
  <c r="AN664" i="16"/>
  <c r="AM660" i="16"/>
  <c r="AN660" i="16"/>
  <c r="AM656" i="16"/>
  <c r="AN656" i="16"/>
  <c r="AM652" i="16"/>
  <c r="AN652" i="16"/>
  <c r="AM648" i="16"/>
  <c r="AN648" i="16"/>
  <c r="AM644" i="16"/>
  <c r="AN644" i="16"/>
  <c r="AM640" i="16"/>
  <c r="AN640" i="16"/>
  <c r="AM636" i="16"/>
  <c r="AN636" i="16"/>
  <c r="AM632" i="16"/>
  <c r="AN632" i="16"/>
  <c r="AM628" i="16"/>
  <c r="AN628" i="16"/>
  <c r="AM624" i="16"/>
  <c r="AN624" i="16"/>
  <c r="AM620" i="16"/>
  <c r="AN620" i="16"/>
  <c r="AM616" i="16"/>
  <c r="AN616" i="16"/>
  <c r="AM612" i="16"/>
  <c r="AN612" i="16"/>
  <c r="AM608" i="16"/>
  <c r="AN608" i="16"/>
  <c r="AM604" i="16"/>
  <c r="AN604" i="16"/>
  <c r="AM600" i="16"/>
  <c r="AN600" i="16"/>
  <c r="AM596" i="16"/>
  <c r="AN596" i="16"/>
  <c r="AM592" i="16"/>
  <c r="AN592" i="16"/>
  <c r="AM588" i="16"/>
  <c r="AN588" i="16"/>
  <c r="AM584" i="16"/>
  <c r="AN584" i="16"/>
  <c r="AM580" i="16"/>
  <c r="AN580" i="16"/>
  <c r="AM576" i="16"/>
  <c r="AN576" i="16"/>
  <c r="AM572" i="16"/>
  <c r="AN572" i="16"/>
  <c r="AM568" i="16"/>
  <c r="AN568" i="16"/>
  <c r="AM564" i="16"/>
  <c r="AN564" i="16"/>
  <c r="AM560" i="16"/>
  <c r="AN560" i="16"/>
  <c r="AM556" i="16"/>
  <c r="AN556" i="16"/>
  <c r="AM552" i="16"/>
  <c r="AN552" i="16"/>
  <c r="AM548" i="16"/>
  <c r="AN548" i="16"/>
  <c r="AM544" i="16"/>
  <c r="AN544" i="16"/>
  <c r="AM540" i="16"/>
  <c r="AN540" i="16"/>
  <c r="AM536" i="16"/>
  <c r="AN536" i="16"/>
  <c r="AM532" i="16"/>
  <c r="AN532" i="16"/>
  <c r="AM528" i="16"/>
  <c r="AN528" i="16"/>
  <c r="AM524" i="16"/>
  <c r="AN524" i="16"/>
  <c r="AM520" i="16"/>
  <c r="AN520" i="16"/>
  <c r="AM516" i="16"/>
  <c r="AN516" i="16"/>
  <c r="AM512" i="16"/>
  <c r="AN512" i="16"/>
  <c r="AM508" i="16"/>
  <c r="AN508" i="16"/>
  <c r="AM504" i="16"/>
  <c r="AN504" i="16"/>
  <c r="AM500" i="16"/>
  <c r="AN500" i="16"/>
  <c r="AM496" i="16"/>
  <c r="AN496" i="16"/>
  <c r="AM492" i="16"/>
  <c r="AN492" i="16"/>
  <c r="AM488" i="16"/>
  <c r="AN488" i="16"/>
  <c r="AM484" i="16"/>
  <c r="AN484" i="16"/>
  <c r="AM480" i="16"/>
  <c r="AN480" i="16"/>
  <c r="AM476" i="16"/>
  <c r="AN476" i="16"/>
  <c r="AM472" i="16"/>
  <c r="AN472" i="16"/>
  <c r="AM468" i="16"/>
  <c r="AN468" i="16"/>
  <c r="AM464" i="16"/>
  <c r="AN464" i="16"/>
  <c r="AM460" i="16"/>
  <c r="AN460" i="16"/>
  <c r="AM456" i="16"/>
  <c r="AN456" i="16"/>
  <c r="AM452" i="16"/>
  <c r="AN452" i="16"/>
  <c r="AM448" i="16"/>
  <c r="AN448" i="16"/>
  <c r="AM444" i="16"/>
  <c r="AN444" i="16"/>
  <c r="AM440" i="16"/>
  <c r="AN440" i="16"/>
  <c r="AM436" i="16"/>
  <c r="AN436" i="16"/>
  <c r="AM432" i="16"/>
  <c r="AN432" i="16"/>
  <c r="AM428" i="16"/>
  <c r="AN428" i="16"/>
  <c r="AM424" i="16"/>
  <c r="AN424" i="16"/>
  <c r="AM420" i="16"/>
  <c r="AN420" i="16"/>
  <c r="AM416" i="16"/>
  <c r="AN416" i="16"/>
  <c r="AM412" i="16"/>
  <c r="AN412" i="16"/>
  <c r="AM408" i="16"/>
  <c r="AN408" i="16"/>
  <c r="AM404" i="16"/>
  <c r="AN404" i="16"/>
  <c r="AM400" i="16"/>
  <c r="AN400" i="16"/>
  <c r="AM396" i="16"/>
  <c r="AN396" i="16"/>
  <c r="AM392" i="16"/>
  <c r="AN392" i="16"/>
  <c r="AM388" i="16"/>
  <c r="AN388" i="16"/>
  <c r="AM384" i="16"/>
  <c r="AN384" i="16"/>
  <c r="AM380" i="16"/>
  <c r="AN380" i="16"/>
  <c r="AM376" i="16"/>
  <c r="AN376" i="16"/>
  <c r="AN372" i="16"/>
  <c r="AM368" i="16"/>
  <c r="AN368" i="16"/>
  <c r="AM364" i="16"/>
  <c r="AN364" i="16"/>
  <c r="AM360" i="16"/>
  <c r="AN360" i="16"/>
  <c r="AM356" i="16"/>
  <c r="AN356" i="16"/>
  <c r="AM352" i="16"/>
  <c r="AN352" i="16"/>
  <c r="AM348" i="16"/>
  <c r="AN348" i="16"/>
  <c r="AM344" i="16"/>
  <c r="AN344" i="16"/>
  <c r="AM340" i="16"/>
  <c r="AN340" i="16"/>
  <c r="AM336" i="16"/>
  <c r="AN336" i="16"/>
  <c r="AM332" i="16"/>
  <c r="AN332" i="16"/>
  <c r="AM328" i="16"/>
  <c r="AN328" i="16"/>
  <c r="AM324" i="16"/>
  <c r="AN324" i="16"/>
  <c r="AM320" i="16"/>
  <c r="AN320" i="16"/>
  <c r="AM316" i="16"/>
  <c r="AN316" i="16"/>
  <c r="AM312" i="16"/>
  <c r="AN312" i="16"/>
  <c r="AM308" i="16"/>
  <c r="AN308" i="16"/>
  <c r="AM304" i="16"/>
  <c r="AN304" i="16"/>
  <c r="AM300" i="16"/>
  <c r="AN300" i="16"/>
  <c r="AM296" i="16"/>
  <c r="AN296" i="16"/>
  <c r="AM292" i="16"/>
  <c r="AN292" i="16"/>
  <c r="AM288" i="16"/>
  <c r="AN288" i="16"/>
  <c r="AM284" i="16"/>
  <c r="AN284" i="16"/>
  <c r="AM280" i="16"/>
  <c r="AN280" i="16"/>
  <c r="AM276" i="16"/>
  <c r="AN276" i="16"/>
  <c r="AM272" i="16"/>
  <c r="AN272" i="16"/>
  <c r="AM268" i="16"/>
  <c r="AN268" i="16"/>
  <c r="AM264" i="16"/>
  <c r="AN264" i="16"/>
  <c r="AM260" i="16"/>
  <c r="AN260" i="16"/>
  <c r="AM256" i="16"/>
  <c r="AN256" i="16"/>
  <c r="AM252" i="16"/>
  <c r="AN252" i="16"/>
  <c r="AM248" i="16"/>
  <c r="AN248" i="16"/>
  <c r="AN244" i="16"/>
  <c r="AM240" i="16"/>
  <c r="AN240" i="16"/>
  <c r="AN236" i="16"/>
  <c r="AM232" i="16"/>
  <c r="AN232" i="16"/>
  <c r="AM228" i="16"/>
  <c r="AN228" i="16"/>
  <c r="AM224" i="16"/>
  <c r="AN224" i="16"/>
  <c r="AN220" i="16"/>
  <c r="AM216" i="16"/>
  <c r="AN216" i="16"/>
  <c r="AM212" i="16"/>
  <c r="AN212" i="16"/>
  <c r="AM208" i="16"/>
  <c r="AN208" i="16"/>
  <c r="AM204" i="16"/>
  <c r="AN204" i="16"/>
  <c r="AM200" i="16"/>
  <c r="AN200" i="16"/>
  <c r="AM196" i="16"/>
  <c r="AN196" i="16"/>
  <c r="AM192" i="16"/>
  <c r="AN192" i="16"/>
  <c r="AM188" i="16"/>
  <c r="AN188" i="16"/>
  <c r="AM184" i="16"/>
  <c r="AN184" i="16"/>
  <c r="AM180" i="16"/>
  <c r="AN180" i="16"/>
  <c r="AM176" i="16"/>
  <c r="AN176" i="16"/>
  <c r="AM172" i="16"/>
  <c r="AN172" i="16"/>
  <c r="AM168" i="16"/>
  <c r="AN168" i="16"/>
  <c r="AM164" i="16"/>
  <c r="AN164" i="16"/>
  <c r="AM160" i="16"/>
  <c r="AN160" i="16"/>
  <c r="AM156" i="16"/>
  <c r="AN156" i="16"/>
  <c r="AM152" i="16"/>
  <c r="AN152" i="16"/>
  <c r="AM148" i="16"/>
  <c r="AN148" i="16"/>
  <c r="AM144" i="16"/>
  <c r="AN144" i="16"/>
  <c r="AM140" i="16"/>
  <c r="AN140" i="16"/>
  <c r="AM136" i="16"/>
  <c r="AN136" i="16"/>
  <c r="AM132" i="16"/>
  <c r="AN132" i="16"/>
  <c r="AM128" i="16"/>
  <c r="AN128" i="16"/>
  <c r="AM124" i="16"/>
  <c r="AN124" i="16"/>
  <c r="AM120" i="16"/>
  <c r="AN120" i="16"/>
  <c r="AM116" i="16"/>
  <c r="AN116" i="16"/>
  <c r="AM112" i="16"/>
  <c r="AN112" i="16"/>
  <c r="AM108" i="16"/>
  <c r="AN108" i="16"/>
  <c r="AM104" i="16"/>
  <c r="AN104" i="16"/>
  <c r="AM100" i="16"/>
  <c r="AN100" i="16"/>
  <c r="AM96" i="16"/>
  <c r="AN96" i="16"/>
  <c r="AM92" i="16"/>
  <c r="AN92" i="16"/>
  <c r="AM88" i="16"/>
  <c r="AN88" i="16"/>
  <c r="AM84" i="16"/>
  <c r="AN84" i="16"/>
  <c r="AM80" i="16"/>
  <c r="AN80" i="16"/>
  <c r="AM76" i="16"/>
  <c r="AN76" i="16"/>
  <c r="AM72" i="16"/>
  <c r="AN72" i="16"/>
  <c r="AM68" i="16"/>
  <c r="AN68" i="16"/>
  <c r="AM64" i="16"/>
  <c r="AN64" i="16"/>
  <c r="AM60" i="16"/>
  <c r="AN60" i="16"/>
  <c r="AM56" i="16"/>
  <c r="AN56" i="16"/>
  <c r="AM52" i="16"/>
  <c r="AN52" i="16"/>
  <c r="AM48" i="16"/>
  <c r="AN48" i="16"/>
  <c r="AM44" i="16"/>
  <c r="AN44" i="16"/>
  <c r="AM40" i="16"/>
  <c r="AN40" i="16"/>
  <c r="AM36" i="16"/>
  <c r="AN36" i="16"/>
  <c r="AM32" i="16"/>
  <c r="AN32" i="16"/>
  <c r="AM28" i="16"/>
  <c r="AN28" i="16"/>
  <c r="AM24" i="16"/>
  <c r="AN24" i="16"/>
  <c r="AM20" i="16"/>
  <c r="AN20" i="16"/>
  <c r="AM16" i="16"/>
  <c r="AN16" i="16"/>
  <c r="AM12" i="16"/>
  <c r="AN12" i="16"/>
  <c r="AM8" i="16"/>
  <c r="AN8" i="16"/>
  <c r="AM6" i="16"/>
  <c r="AN6" i="16"/>
  <c r="AM1347" i="16"/>
  <c r="AN1347" i="16"/>
  <c r="AM1343" i="16"/>
  <c r="AN1343" i="16"/>
  <c r="AM1339" i="16"/>
  <c r="AN1339" i="16"/>
  <c r="AM1335" i="16"/>
  <c r="AN1335" i="16"/>
  <c r="AM1331" i="16"/>
  <c r="AN1331" i="16"/>
  <c r="AM1327" i="16"/>
  <c r="AN1327" i="16"/>
  <c r="AM1323" i="16"/>
  <c r="AN1323" i="16"/>
  <c r="AM1319" i="16"/>
  <c r="AN1319" i="16"/>
  <c r="AM1315" i="16"/>
  <c r="AN1315" i="16"/>
  <c r="AM1311" i="16"/>
  <c r="AN1311" i="16"/>
  <c r="AM1307" i="16"/>
  <c r="AN1307" i="16"/>
  <c r="AM1303" i="16"/>
  <c r="AN1303" i="16"/>
  <c r="AM1299" i="16"/>
  <c r="AN1299" i="16"/>
  <c r="AM1295" i="16"/>
  <c r="AN1295" i="16"/>
  <c r="AM1291" i="16"/>
  <c r="AN1291" i="16"/>
  <c r="AM1287" i="16"/>
  <c r="AN1287" i="16"/>
  <c r="AM1283" i="16"/>
  <c r="AN1283" i="16"/>
  <c r="AM1279" i="16"/>
  <c r="AN1279" i="16"/>
  <c r="AN1275" i="16"/>
  <c r="AM1271" i="16"/>
  <c r="AN1271" i="16"/>
  <c r="AM1267" i="16"/>
  <c r="AN1267" i="16"/>
  <c r="AM1263" i="16"/>
  <c r="AN1263" i="16"/>
  <c r="AM1259" i="16"/>
  <c r="AN1259" i="16"/>
  <c r="AM1255" i="16"/>
  <c r="AN1255" i="16"/>
  <c r="AM1251" i="16"/>
  <c r="AN1251" i="16"/>
  <c r="AN1247" i="16"/>
  <c r="AN1243" i="16"/>
  <c r="AN1239" i="16"/>
  <c r="AN1235" i="16"/>
  <c r="AN1231" i="16"/>
  <c r="AN1227" i="16"/>
  <c r="AN1223" i="16"/>
  <c r="AN1219" i="16"/>
  <c r="AM1215" i="16"/>
  <c r="AN1215" i="16"/>
  <c r="AN1211" i="16"/>
  <c r="AM1207" i="16"/>
  <c r="AN1207" i="16"/>
  <c r="AM1203" i="16"/>
  <c r="AN1203" i="16"/>
  <c r="AM1199" i="16"/>
  <c r="AN1199" i="16"/>
  <c r="AM1195" i="16"/>
  <c r="AN1195" i="16"/>
  <c r="AM1191" i="16"/>
  <c r="AN1191" i="16"/>
  <c r="AN1187" i="16"/>
  <c r="AM1183" i="16"/>
  <c r="AN1183" i="16"/>
  <c r="AM1179" i="16"/>
  <c r="AN1179" i="16"/>
  <c r="AM1175" i="16"/>
  <c r="AN1175" i="16"/>
  <c r="AM1171" i="16"/>
  <c r="AN1171" i="16"/>
  <c r="AM1167" i="16"/>
  <c r="AN1167" i="16"/>
  <c r="AM1163" i="16"/>
  <c r="AN1163" i="16"/>
  <c r="AM1159" i="16"/>
  <c r="AN1159" i="16"/>
  <c r="AM1155" i="16"/>
  <c r="AN1155" i="16"/>
  <c r="AM1151" i="16"/>
  <c r="AN1151" i="16"/>
  <c r="AM1147" i="16"/>
  <c r="AN1147" i="16"/>
  <c r="AM1143" i="16"/>
  <c r="AN1143" i="16"/>
  <c r="AM1139" i="16"/>
  <c r="AN1139" i="16"/>
  <c r="AM1135" i="16"/>
  <c r="AN1135" i="16"/>
  <c r="AM1131" i="16"/>
  <c r="AN1131" i="16"/>
  <c r="AM1127" i="16"/>
  <c r="AN1127" i="16"/>
  <c r="AM1123" i="16"/>
  <c r="AN1123" i="16"/>
  <c r="AM1119" i="16"/>
  <c r="AN1119" i="16"/>
  <c r="AN1115" i="16"/>
  <c r="AM1111" i="16"/>
  <c r="AN1111" i="16"/>
  <c r="AM1107" i="16"/>
  <c r="AN1107" i="16"/>
  <c r="AM1103" i="16"/>
  <c r="AN1103" i="16"/>
  <c r="AM1099" i="16"/>
  <c r="AN1099" i="16"/>
  <c r="AM1095" i="16"/>
  <c r="AN1095" i="16"/>
  <c r="AM1091" i="16"/>
  <c r="AN1091" i="16"/>
  <c r="AM1087" i="16"/>
  <c r="AN1087" i="16"/>
  <c r="AM1083" i="16"/>
  <c r="AN1083" i="16"/>
  <c r="AM1079" i="16"/>
  <c r="AN1079" i="16"/>
  <c r="AM1075" i="16"/>
  <c r="AN1075" i="16"/>
  <c r="AM1071" i="16"/>
  <c r="AN1071" i="16"/>
  <c r="AM1067" i="16"/>
  <c r="AN1067" i="16"/>
  <c r="AM1063" i="16"/>
  <c r="AN1063" i="16"/>
  <c r="AM1059" i="16"/>
  <c r="AN1059" i="16"/>
  <c r="AM1055" i="16"/>
  <c r="AN1055" i="16"/>
  <c r="AM1051" i="16"/>
  <c r="AN1051" i="16"/>
  <c r="AM1047" i="16"/>
  <c r="AN1047" i="16"/>
  <c r="AM1043" i="16"/>
  <c r="AN1043" i="16"/>
  <c r="AM1039" i="16"/>
  <c r="AN1039" i="16"/>
  <c r="AM1035" i="16"/>
  <c r="AN1035" i="16"/>
  <c r="AM1031" i="16"/>
  <c r="AN1031" i="16"/>
  <c r="AM1027" i="16"/>
  <c r="AN1027" i="16"/>
  <c r="AM1023" i="16"/>
  <c r="AN1023" i="16"/>
  <c r="AM1019" i="16"/>
  <c r="AN1019" i="16"/>
  <c r="AM1015" i="16"/>
  <c r="AN1015" i="16"/>
  <c r="AM1011" i="16"/>
  <c r="AN1011" i="16"/>
  <c r="AM1007" i="16"/>
  <c r="AN1007" i="16"/>
  <c r="AM1003" i="16"/>
  <c r="AN1003" i="16"/>
  <c r="AM999" i="16"/>
  <c r="AN999" i="16"/>
  <c r="AM995" i="16"/>
  <c r="AN995" i="16"/>
  <c r="AM991" i="16"/>
  <c r="AN991" i="16"/>
  <c r="AM987" i="16"/>
  <c r="AN987" i="16"/>
  <c r="AM983" i="16"/>
  <c r="AN983" i="16"/>
  <c r="AM979" i="16"/>
  <c r="AN979" i="16"/>
  <c r="AM975" i="16"/>
  <c r="AN975" i="16"/>
  <c r="AM971" i="16"/>
  <c r="AN971" i="16"/>
  <c r="AM967" i="16"/>
  <c r="AN967" i="16"/>
  <c r="AM963" i="16"/>
  <c r="AN963" i="16"/>
  <c r="AM959" i="16"/>
  <c r="AN959" i="16"/>
  <c r="AM955" i="16"/>
  <c r="AN955" i="16"/>
  <c r="AM951" i="16"/>
  <c r="AN951" i="16"/>
  <c r="AM947" i="16"/>
  <c r="AN947" i="16"/>
  <c r="AM943" i="16"/>
  <c r="AN943" i="16"/>
  <c r="AM939" i="16"/>
  <c r="AN939" i="16"/>
  <c r="AM935" i="16"/>
  <c r="AN935" i="16"/>
  <c r="AM931" i="16"/>
  <c r="AN931" i="16"/>
  <c r="AM927" i="16"/>
  <c r="AN927" i="16"/>
  <c r="AM923" i="16"/>
  <c r="AN923" i="16"/>
  <c r="AM919" i="16"/>
  <c r="AN919" i="16"/>
  <c r="AM915" i="16"/>
  <c r="AN915" i="16"/>
  <c r="AM911" i="16"/>
  <c r="AN911" i="16"/>
  <c r="AM907" i="16"/>
  <c r="AN907" i="16"/>
  <c r="AM903" i="16"/>
  <c r="AN903" i="16"/>
  <c r="AM899" i="16"/>
  <c r="AN899" i="16"/>
  <c r="AM895" i="16"/>
  <c r="AN895" i="16"/>
  <c r="AM891" i="16"/>
  <c r="AN891" i="16"/>
  <c r="AM887" i="16"/>
  <c r="AN887" i="16"/>
  <c r="AM883" i="16"/>
  <c r="AN883" i="16"/>
  <c r="AM879" i="16"/>
  <c r="AN879" i="16"/>
  <c r="AM875" i="16"/>
  <c r="AN875" i="16"/>
  <c r="AN871" i="16"/>
  <c r="AM867" i="16"/>
  <c r="AN867" i="16"/>
  <c r="AM863" i="16"/>
  <c r="AN863" i="16"/>
  <c r="AM859" i="16"/>
  <c r="AN859" i="16"/>
  <c r="AM855" i="16"/>
  <c r="AN855" i="16"/>
  <c r="AM851" i="16"/>
  <c r="AN851" i="16"/>
  <c r="AM847" i="16"/>
  <c r="AN847" i="16"/>
  <c r="AM843" i="16"/>
  <c r="AN843" i="16"/>
  <c r="AM839" i="16"/>
  <c r="AN839" i="16"/>
  <c r="AM835" i="16"/>
  <c r="AN835" i="16"/>
  <c r="AM831" i="16"/>
  <c r="AN831" i="16"/>
  <c r="AM827" i="16"/>
  <c r="AN827" i="16"/>
  <c r="AM823" i="16"/>
  <c r="AN823" i="16"/>
  <c r="AM819" i="16"/>
  <c r="AN819" i="16"/>
  <c r="AM815" i="16"/>
  <c r="AN815" i="16"/>
  <c r="AM811" i="16"/>
  <c r="AN811" i="16"/>
  <c r="AM807" i="16"/>
  <c r="AN807" i="16"/>
  <c r="AM803" i="16"/>
  <c r="AN803" i="16"/>
  <c r="AM799" i="16"/>
  <c r="AN799" i="16"/>
  <c r="AM795" i="16"/>
  <c r="AN795" i="16"/>
  <c r="AM791" i="16"/>
  <c r="AN791" i="16"/>
  <c r="AM787" i="16"/>
  <c r="AN787" i="16"/>
  <c r="AM783" i="16"/>
  <c r="AN783" i="16"/>
  <c r="AM779" i="16"/>
  <c r="AN779" i="16"/>
  <c r="AN775" i="16"/>
  <c r="AM771" i="16"/>
  <c r="AN771" i="16"/>
  <c r="AM767" i="16"/>
  <c r="AN767" i="16"/>
  <c r="AM763" i="16"/>
  <c r="AN763" i="16"/>
  <c r="AM759" i="16"/>
  <c r="AN759" i="16"/>
  <c r="AM755" i="16"/>
  <c r="AN755" i="16"/>
  <c r="AM751" i="16"/>
  <c r="AN751" i="16"/>
  <c r="AM747" i="16"/>
  <c r="AN747" i="16"/>
  <c r="AM743" i="16"/>
  <c r="AN743" i="16"/>
  <c r="AM739" i="16"/>
  <c r="AN739" i="16"/>
  <c r="AM735" i="16"/>
  <c r="AN735" i="16"/>
  <c r="AM731" i="16"/>
  <c r="AN731" i="16"/>
  <c r="AM727" i="16"/>
  <c r="AN727" i="16"/>
  <c r="AM723" i="16"/>
  <c r="AN723" i="16"/>
  <c r="AM719" i="16"/>
  <c r="AN719" i="16"/>
  <c r="AM715" i="16"/>
  <c r="AN715" i="16"/>
  <c r="AM711" i="16"/>
  <c r="AN711" i="16"/>
  <c r="AM707" i="16"/>
  <c r="AN707" i="16"/>
  <c r="AM703" i="16"/>
  <c r="AN703" i="16"/>
  <c r="AM699" i="16"/>
  <c r="AN699" i="16"/>
  <c r="AM695" i="16"/>
  <c r="AN695" i="16"/>
  <c r="AM691" i="16"/>
  <c r="AN691" i="16"/>
  <c r="AM687" i="16"/>
  <c r="AN687" i="16"/>
  <c r="AM683" i="16"/>
  <c r="AN683" i="16"/>
  <c r="AM679" i="16"/>
  <c r="AN679" i="16"/>
  <c r="AM675" i="16"/>
  <c r="AN675" i="16"/>
  <c r="AM671" i="16"/>
  <c r="AN671" i="16"/>
  <c r="AM667" i="16"/>
  <c r="AN667" i="16"/>
  <c r="AM663" i="16"/>
  <c r="AN663" i="16"/>
  <c r="AM659" i="16"/>
  <c r="AN659" i="16"/>
  <c r="AM655" i="16"/>
  <c r="AN655" i="16"/>
  <c r="AM651" i="16"/>
  <c r="AN651" i="16"/>
  <c r="AM647" i="16"/>
  <c r="AN647" i="16"/>
  <c r="AM643" i="16"/>
  <c r="AN643" i="16"/>
  <c r="AM639" i="16"/>
  <c r="AN639" i="16"/>
  <c r="AM635" i="16"/>
  <c r="AN635" i="16"/>
  <c r="AM631" i="16"/>
  <c r="AN631" i="16"/>
  <c r="AM627" i="16"/>
  <c r="AN627" i="16"/>
  <c r="AM623" i="16"/>
  <c r="AN623" i="16"/>
  <c r="AM619" i="16"/>
  <c r="AN619" i="16"/>
  <c r="AM615" i="16"/>
  <c r="AN615" i="16"/>
  <c r="AM611" i="16"/>
  <c r="AN611" i="16"/>
  <c r="AM607" i="16"/>
  <c r="AN607" i="16"/>
  <c r="AM603" i="16"/>
  <c r="AN603" i="16"/>
  <c r="AM599" i="16"/>
  <c r="AN599" i="16"/>
  <c r="AM595" i="16"/>
  <c r="AN595" i="16"/>
  <c r="AM591" i="16"/>
  <c r="AN591" i="16"/>
  <c r="AM587" i="16"/>
  <c r="AN587" i="16"/>
  <c r="AM583" i="16"/>
  <c r="AN583" i="16"/>
  <c r="AM579" i="16"/>
  <c r="AN579" i="16"/>
  <c r="AM575" i="16"/>
  <c r="AN575" i="16"/>
  <c r="AM571" i="16"/>
  <c r="AN571" i="16"/>
  <c r="AN567" i="16"/>
  <c r="AM563" i="16"/>
  <c r="AN563" i="16"/>
  <c r="AM559" i="16"/>
  <c r="AN559" i="16"/>
  <c r="AM555" i="16"/>
  <c r="AN555" i="16"/>
  <c r="AM551" i="16"/>
  <c r="AN551" i="16"/>
  <c r="AM547" i="16"/>
  <c r="AN547" i="16"/>
  <c r="AM543" i="16"/>
  <c r="AN543" i="16"/>
  <c r="AM539" i="16"/>
  <c r="AN539" i="16"/>
  <c r="AM535" i="16"/>
  <c r="AN535" i="16"/>
  <c r="AM531" i="16"/>
  <c r="AN531" i="16"/>
  <c r="AM527" i="16"/>
  <c r="AN527" i="16"/>
  <c r="AM523" i="16"/>
  <c r="AN523" i="16"/>
  <c r="AM519" i="16"/>
  <c r="AN519" i="16"/>
  <c r="AM515" i="16"/>
  <c r="AN515" i="16"/>
  <c r="AM511" i="16"/>
  <c r="AN511" i="16"/>
  <c r="AM507" i="16"/>
  <c r="AN507" i="16"/>
  <c r="AM503" i="16"/>
  <c r="AN503" i="16"/>
  <c r="AM499" i="16"/>
  <c r="AN499" i="16"/>
  <c r="AM495" i="16"/>
  <c r="AN495" i="16"/>
  <c r="AM491" i="16"/>
  <c r="AN491" i="16"/>
  <c r="AM487" i="16"/>
  <c r="AN487" i="16"/>
  <c r="AM483" i="16"/>
  <c r="AN483" i="16"/>
  <c r="AM479" i="16"/>
  <c r="AN479" i="16"/>
  <c r="AM475" i="16"/>
  <c r="AN475" i="16"/>
  <c r="AM471" i="16"/>
  <c r="AN471" i="16"/>
  <c r="AM467" i="16"/>
  <c r="AN467" i="16"/>
  <c r="AM463" i="16"/>
  <c r="AN463" i="16"/>
  <c r="AM459" i="16"/>
  <c r="AN459" i="16"/>
  <c r="AM455" i="16"/>
  <c r="AN455" i="16"/>
  <c r="AM451" i="16"/>
  <c r="AN451" i="16"/>
  <c r="AM447" i="16"/>
  <c r="AN447" i="16"/>
  <c r="AM443" i="16"/>
  <c r="AN443" i="16"/>
  <c r="AN439" i="16"/>
  <c r="AM435" i="16"/>
  <c r="AN435" i="16"/>
  <c r="AM431" i="16"/>
  <c r="AN431" i="16"/>
  <c r="AM427" i="16"/>
  <c r="AN427" i="16"/>
  <c r="AM423" i="16"/>
  <c r="AN423" i="16"/>
  <c r="AM419" i="16"/>
  <c r="AN419" i="16"/>
  <c r="AM415" i="16"/>
  <c r="AN415" i="16"/>
  <c r="AM411" i="16"/>
  <c r="AN411" i="16"/>
  <c r="AM407" i="16"/>
  <c r="AN407" i="16"/>
  <c r="AM403" i="16"/>
  <c r="AN403" i="16"/>
  <c r="AM399" i="16"/>
  <c r="AN399" i="16"/>
  <c r="AM395" i="16"/>
  <c r="AN395" i="16"/>
  <c r="AN391" i="16"/>
  <c r="AM387" i="16"/>
  <c r="AN387" i="16"/>
  <c r="AM383" i="16"/>
  <c r="AN383" i="16"/>
  <c r="AM379" i="16"/>
  <c r="AN379" i="16"/>
  <c r="AM375" i="16"/>
  <c r="AN375" i="16"/>
  <c r="AM371" i="16"/>
  <c r="AN371" i="16"/>
  <c r="AM367" i="16"/>
  <c r="AN367" i="16"/>
  <c r="AM363" i="16"/>
  <c r="AN363" i="16"/>
  <c r="AM359" i="16"/>
  <c r="AN359" i="16"/>
  <c r="AM355" i="16"/>
  <c r="AN355" i="16"/>
  <c r="AM351" i="16"/>
  <c r="AN351" i="16"/>
  <c r="AM347" i="16"/>
  <c r="AN347" i="16"/>
  <c r="AM343" i="16"/>
  <c r="AN343" i="16"/>
  <c r="AM339" i="16"/>
  <c r="AN339" i="16"/>
  <c r="AM335" i="16"/>
  <c r="AN335" i="16"/>
  <c r="AM331" i="16"/>
  <c r="AN331" i="16"/>
  <c r="AM327" i="16"/>
  <c r="AN327" i="16"/>
  <c r="AM323" i="16"/>
  <c r="AN323" i="16"/>
  <c r="AM319" i="16"/>
  <c r="AN319" i="16"/>
  <c r="AM315" i="16"/>
  <c r="AN315" i="16"/>
  <c r="AM311" i="16"/>
  <c r="AN311" i="16"/>
  <c r="AM307" i="16"/>
  <c r="AN307" i="16"/>
  <c r="AM303" i="16"/>
  <c r="AN303" i="16"/>
  <c r="AM299" i="16"/>
  <c r="AN299" i="16"/>
  <c r="AM295" i="16"/>
  <c r="AN295" i="16"/>
  <c r="AM291" i="16"/>
  <c r="AN291" i="16"/>
  <c r="AM287" i="16"/>
  <c r="AN287" i="16"/>
  <c r="AM283" i="16"/>
  <c r="AN283" i="16"/>
  <c r="AM279" i="16"/>
  <c r="AN279" i="16"/>
  <c r="AM275" i="16"/>
  <c r="AN275" i="16"/>
  <c r="AM271" i="16"/>
  <c r="AN271" i="16"/>
  <c r="AM267" i="16"/>
  <c r="AN267" i="16"/>
  <c r="AM263" i="16"/>
  <c r="AN263" i="16"/>
  <c r="AM259" i="16"/>
  <c r="AN259" i="16"/>
  <c r="AM255" i="16"/>
  <c r="AN255" i="16"/>
  <c r="AN251" i="16"/>
  <c r="AM247" i="16"/>
  <c r="AN247" i="16"/>
  <c r="AM243" i="16"/>
  <c r="AN243" i="16"/>
  <c r="AM239" i="16"/>
  <c r="AN239" i="16"/>
  <c r="AN235" i="16"/>
  <c r="AM231" i="16"/>
  <c r="AN231" i="16"/>
  <c r="AM227" i="16"/>
  <c r="AN227" i="16"/>
  <c r="AM223" i="16"/>
  <c r="AN223" i="16"/>
  <c r="AM219" i="16"/>
  <c r="AN219" i="16"/>
  <c r="AM215" i="16"/>
  <c r="AN215" i="16"/>
  <c r="AM211" i="16"/>
  <c r="AN211" i="16"/>
  <c r="AM207" i="16"/>
  <c r="AN207" i="16"/>
  <c r="AM203" i="16"/>
  <c r="AN203" i="16"/>
  <c r="AM199" i="16"/>
  <c r="AN199" i="16"/>
  <c r="AM195" i="16"/>
  <c r="AN195" i="16"/>
  <c r="AM191" i="16"/>
  <c r="AN191" i="16"/>
  <c r="AM187" i="16"/>
  <c r="AN187" i="16"/>
  <c r="AM183" i="16"/>
  <c r="AN183" i="16"/>
  <c r="AM179" i="16"/>
  <c r="AN179" i="16"/>
  <c r="AM175" i="16"/>
  <c r="AN175" i="16"/>
  <c r="AM171" i="16"/>
  <c r="AN171" i="16"/>
  <c r="AM167" i="16"/>
  <c r="AN167" i="16"/>
  <c r="AM163" i="16"/>
  <c r="AN163" i="16"/>
  <c r="AM159" i="16"/>
  <c r="AN159" i="16"/>
  <c r="AM155" i="16"/>
  <c r="AN155" i="16"/>
  <c r="AM151" i="16"/>
  <c r="AN151" i="16"/>
  <c r="AM147" i="16"/>
  <c r="AN147" i="16"/>
  <c r="AM143" i="16"/>
  <c r="AN143" i="16"/>
  <c r="AM139" i="16"/>
  <c r="AN139" i="16"/>
  <c r="AM135" i="16"/>
  <c r="AN135" i="16"/>
  <c r="AM131" i="16"/>
  <c r="AN131" i="16"/>
  <c r="AM127" i="16"/>
  <c r="AN127" i="16"/>
  <c r="AM123" i="16"/>
  <c r="AN123" i="16"/>
  <c r="AM119" i="16"/>
  <c r="AN119" i="16"/>
  <c r="AM115" i="16"/>
  <c r="AN115" i="16"/>
  <c r="AM111" i="16"/>
  <c r="AN111" i="16"/>
  <c r="AM107" i="16"/>
  <c r="AN107" i="16"/>
  <c r="AM103" i="16"/>
  <c r="AN103" i="16"/>
  <c r="AM99" i="16"/>
  <c r="AN99" i="16"/>
  <c r="AM95" i="16"/>
  <c r="AN95" i="16"/>
  <c r="AM91" i="16"/>
  <c r="AN91" i="16"/>
  <c r="AM87" i="16"/>
  <c r="AN87" i="16"/>
  <c r="AM83" i="16"/>
  <c r="AN83" i="16"/>
  <c r="AM79" i="16"/>
  <c r="AN79" i="16"/>
  <c r="AM75" i="16"/>
  <c r="AN75" i="16"/>
  <c r="AM71" i="16"/>
  <c r="AN71" i="16"/>
  <c r="AM67" i="16"/>
  <c r="AN67" i="16"/>
  <c r="AM63" i="16"/>
  <c r="AN63" i="16"/>
  <c r="AM59" i="16"/>
  <c r="AN59" i="16"/>
  <c r="AM55" i="16"/>
  <c r="AN55" i="16"/>
  <c r="AM51" i="16"/>
  <c r="AN51" i="16"/>
  <c r="AM47" i="16"/>
  <c r="AN47" i="16"/>
  <c r="AM43" i="16"/>
  <c r="AN43" i="16"/>
  <c r="AM39" i="16"/>
  <c r="AN39" i="16"/>
  <c r="AM35" i="16"/>
  <c r="AN35" i="16"/>
  <c r="AM31" i="16"/>
  <c r="AN31" i="16"/>
  <c r="AM27" i="16"/>
  <c r="AN27" i="16"/>
  <c r="AM23" i="16"/>
  <c r="AN23" i="16"/>
  <c r="AM19" i="16"/>
  <c r="AN19" i="16"/>
  <c r="AM15" i="16"/>
  <c r="AN15" i="16"/>
  <c r="AM11" i="16"/>
  <c r="AN11" i="16"/>
  <c r="AM7" i="16"/>
  <c r="AN7" i="16"/>
  <c r="AN1134" i="16"/>
  <c r="AM1346" i="16"/>
  <c r="AN1346" i="16"/>
  <c r="AM1342" i="16"/>
  <c r="AN1342" i="16"/>
  <c r="AM1338" i="16"/>
  <c r="AN1338" i="16"/>
  <c r="AM1334" i="16"/>
  <c r="AN1334" i="16"/>
  <c r="AM1330" i="16"/>
  <c r="AN1330" i="16"/>
  <c r="AM1326" i="16"/>
  <c r="AN1326" i="16"/>
  <c r="AM1322" i="16"/>
  <c r="AN1322" i="16"/>
  <c r="AM1318" i="16"/>
  <c r="AN1318" i="16"/>
  <c r="AM1314" i="16"/>
  <c r="AN1314" i="16"/>
  <c r="AM1310" i="16"/>
  <c r="AN1310" i="16"/>
  <c r="AM1306" i="16"/>
  <c r="AN1306" i="16"/>
  <c r="AM1302" i="16"/>
  <c r="AN1302" i="16"/>
  <c r="AM1298" i="16"/>
  <c r="AN1298" i="16"/>
  <c r="AM1294" i="16"/>
  <c r="AN1294" i="16"/>
  <c r="AM1290" i="16"/>
  <c r="AN1290" i="16"/>
  <c r="AM1286" i="16"/>
  <c r="AN1286" i="16"/>
  <c r="AM1282" i="16"/>
  <c r="AN1282" i="16"/>
  <c r="AM1278" i="16"/>
  <c r="AN1278" i="16"/>
  <c r="AM1274" i="16"/>
  <c r="AN1274" i="16"/>
  <c r="AN1270" i="16"/>
  <c r="AM1266" i="16"/>
  <c r="AN1266" i="16"/>
  <c r="AM1262" i="16"/>
  <c r="AN1262" i="16"/>
  <c r="AM1258" i="16"/>
  <c r="AN1258" i="16"/>
  <c r="AN1254" i="16"/>
  <c r="AM1250" i="16"/>
  <c r="AN1250" i="16"/>
  <c r="AN1246" i="16"/>
  <c r="AN1242" i="16"/>
  <c r="AN1238" i="16"/>
  <c r="AN1234" i="16"/>
  <c r="AN1230" i="16"/>
  <c r="AN1226" i="16"/>
  <c r="AN1222" i="16"/>
  <c r="AN1218" i="16"/>
  <c r="AM1214" i="16"/>
  <c r="AN1214" i="16"/>
  <c r="AM1210" i="16"/>
  <c r="AN1210" i="16"/>
  <c r="AM1206" i="16"/>
  <c r="AN1206" i="16"/>
  <c r="AM1202" i="16"/>
  <c r="AN1202" i="16"/>
  <c r="AM1198" i="16"/>
  <c r="AN1198" i="16"/>
  <c r="AM1194" i="16"/>
  <c r="AN1194" i="16"/>
  <c r="AM1190" i="16"/>
  <c r="AN1190" i="16"/>
  <c r="AN1186" i="16"/>
  <c r="AM1182" i="16"/>
  <c r="AN1182" i="16"/>
  <c r="AM1178" i="16"/>
  <c r="AN1178" i="16"/>
  <c r="AM1174" i="16"/>
  <c r="AN1174" i="16"/>
  <c r="AM1170" i="16"/>
  <c r="AN1170" i="16"/>
  <c r="AM1166" i="16"/>
  <c r="AN1166" i="16"/>
  <c r="AM1162" i="16"/>
  <c r="AN1162" i="16"/>
  <c r="AM1158" i="16"/>
  <c r="AN1158" i="16"/>
  <c r="AM1154" i="16"/>
  <c r="AN1154" i="16"/>
  <c r="AM1150" i="16"/>
  <c r="AN1150" i="16"/>
  <c r="AM1146" i="16"/>
  <c r="AN1146" i="16"/>
  <c r="AM1142" i="16"/>
  <c r="AN1142" i="16"/>
  <c r="AM1138" i="16"/>
  <c r="AN1138" i="16"/>
  <c r="AM1130" i="16"/>
  <c r="AN1130" i="16"/>
  <c r="AM1126" i="16"/>
  <c r="AM1122" i="16"/>
  <c r="AN1122" i="16"/>
  <c r="AM1118" i="16"/>
  <c r="AM1114" i="16"/>
  <c r="AN1114" i="16"/>
  <c r="AM1110" i="16"/>
  <c r="AM1106" i="16"/>
  <c r="AN1106" i="16"/>
  <c r="AM1102" i="16"/>
  <c r="AM1098" i="16"/>
  <c r="AN1098" i="16"/>
  <c r="AM1094" i="16"/>
  <c r="AM1090" i="16"/>
  <c r="AN1090" i="16"/>
  <c r="AM1086" i="16"/>
  <c r="AM1082" i="16"/>
  <c r="AN1082" i="16"/>
  <c r="AM1078" i="16"/>
  <c r="AM1074" i="16"/>
  <c r="AN1074" i="16"/>
  <c r="AM1070" i="16"/>
  <c r="AM1066" i="16"/>
  <c r="AN1066" i="16"/>
  <c r="AM1062" i="16"/>
  <c r="AM1058" i="16"/>
  <c r="AN1058" i="16"/>
  <c r="AM1054" i="16"/>
  <c r="AN1054" i="16"/>
  <c r="AM1050" i="16"/>
  <c r="AN1050" i="16"/>
  <c r="AM1046" i="16"/>
  <c r="AN1046" i="16"/>
  <c r="AM1042" i="16"/>
  <c r="AN1042" i="16"/>
  <c r="AM1038" i="16"/>
  <c r="AN1038" i="16"/>
  <c r="AM1034" i="16"/>
  <c r="AN1034" i="16"/>
  <c r="AM1030" i="16"/>
  <c r="AN1030" i="16"/>
  <c r="AM1026" i="16"/>
  <c r="AN1026" i="16"/>
  <c r="AM1022" i="16"/>
  <c r="AN1022" i="16"/>
  <c r="AM1018" i="16"/>
  <c r="AN1018" i="16"/>
  <c r="AM1014" i="16"/>
  <c r="AN1014" i="16"/>
  <c r="AM1010" i="16"/>
  <c r="AN1010" i="16"/>
  <c r="AM1006" i="16"/>
  <c r="AN1006" i="16"/>
  <c r="AM1002" i="16"/>
  <c r="AN1002" i="16"/>
  <c r="AM998" i="16"/>
  <c r="AN998" i="16"/>
  <c r="AM994" i="16"/>
  <c r="AN994" i="16"/>
  <c r="AM990" i="16"/>
  <c r="AN990" i="16"/>
  <c r="AM986" i="16"/>
  <c r="AN986" i="16"/>
  <c r="AM982" i="16"/>
  <c r="AN982" i="16"/>
  <c r="AM978" i="16"/>
  <c r="AN978" i="16"/>
  <c r="AM974" i="16"/>
  <c r="AN974" i="16"/>
  <c r="AM970" i="16"/>
  <c r="AN970" i="16"/>
  <c r="AM966" i="16"/>
  <c r="AN966" i="16"/>
  <c r="AM962" i="16"/>
  <c r="AN962" i="16"/>
  <c r="AM958" i="16"/>
  <c r="AN958" i="16"/>
  <c r="AM954" i="16"/>
  <c r="AN954" i="16"/>
  <c r="AM950" i="16"/>
  <c r="AN950" i="16"/>
  <c r="AM946" i="16"/>
  <c r="AN946" i="16"/>
  <c r="AM942" i="16"/>
  <c r="AN942" i="16"/>
  <c r="AM938" i="16"/>
  <c r="AN938" i="16"/>
  <c r="AN934" i="16"/>
  <c r="AM930" i="16"/>
  <c r="AN930" i="16"/>
  <c r="AM926" i="16"/>
  <c r="AN926" i="16"/>
  <c r="AM922" i="16"/>
  <c r="AN922" i="16"/>
  <c r="AM918" i="16"/>
  <c r="AN918" i="16"/>
  <c r="AM914" i="16"/>
  <c r="AN914" i="16"/>
  <c r="AM910" i="16"/>
  <c r="AN910" i="16"/>
  <c r="AM906" i="16"/>
  <c r="AN906" i="16"/>
  <c r="AM902" i="16"/>
  <c r="AN902" i="16"/>
  <c r="AM898" i="16"/>
  <c r="AN898" i="16"/>
  <c r="AM894" i="16"/>
  <c r="AN894" i="16"/>
  <c r="AM890" i="16"/>
  <c r="AN890" i="16"/>
  <c r="AN886" i="16"/>
  <c r="AM882" i="16"/>
  <c r="AN882" i="16"/>
  <c r="AM878" i="16"/>
  <c r="AN878" i="16"/>
  <c r="AM874" i="16"/>
  <c r="AN874" i="16"/>
  <c r="AN870" i="16"/>
  <c r="AM870" i="16"/>
  <c r="AM866" i="16"/>
  <c r="AN866" i="16"/>
  <c r="AM862" i="16"/>
  <c r="AN862" i="16"/>
  <c r="AN858" i="16"/>
  <c r="AM854" i="16"/>
  <c r="AN854" i="16"/>
  <c r="AM850" i="16"/>
  <c r="AN850" i="16"/>
  <c r="AM846" i="16"/>
  <c r="AN846" i="16"/>
  <c r="AM842" i="16"/>
  <c r="AN842" i="16"/>
  <c r="AM838" i="16"/>
  <c r="AN838" i="16"/>
  <c r="AM834" i="16"/>
  <c r="AN834" i="16"/>
  <c r="AM830" i="16"/>
  <c r="AN830" i="16"/>
  <c r="AM826" i="16"/>
  <c r="AN826" i="16"/>
  <c r="AM822" i="16"/>
  <c r="AN822" i="16"/>
  <c r="AM818" i="16"/>
  <c r="AN818" i="16"/>
  <c r="AM814" i="16"/>
  <c r="AN814" i="16"/>
  <c r="AM810" i="16"/>
  <c r="AN810" i="16"/>
  <c r="AM806" i="16"/>
  <c r="AN806" i="16"/>
  <c r="AM802" i="16"/>
  <c r="AN802" i="16"/>
  <c r="AM798" i="16"/>
  <c r="AN798" i="16"/>
  <c r="AM794" i="16"/>
  <c r="AN794" i="16"/>
  <c r="AM790" i="16"/>
  <c r="AN790" i="16"/>
  <c r="AM786" i="16"/>
  <c r="AN786" i="16"/>
  <c r="AM782" i="16"/>
  <c r="AN782" i="16"/>
  <c r="AM778" i="16"/>
  <c r="AN778" i="16"/>
  <c r="AM774" i="16"/>
  <c r="AN774" i="16"/>
  <c r="AM770" i="16"/>
  <c r="AN770" i="16"/>
  <c r="AM766" i="16"/>
  <c r="AN766" i="16"/>
  <c r="AM762" i="16"/>
  <c r="AN762" i="16"/>
  <c r="AM758" i="16"/>
  <c r="AN758" i="16"/>
  <c r="AN754" i="16"/>
  <c r="AM750" i="16"/>
  <c r="AN750" i="16"/>
  <c r="AM746" i="16"/>
  <c r="AN746" i="16"/>
  <c r="AM742" i="16"/>
  <c r="AN742" i="16"/>
  <c r="AM738" i="16"/>
  <c r="AN738" i="16"/>
  <c r="AM734" i="16"/>
  <c r="AN734" i="16"/>
  <c r="AM730" i="16"/>
  <c r="AN730" i="16"/>
  <c r="AM726" i="16"/>
  <c r="AN726" i="16"/>
  <c r="AM722" i="16"/>
  <c r="AN722" i="16"/>
  <c r="AM718" i="16"/>
  <c r="AN718" i="16"/>
  <c r="AM714" i="16"/>
  <c r="AN714" i="16"/>
  <c r="AM710" i="16"/>
  <c r="AN710" i="16"/>
  <c r="AM706" i="16"/>
  <c r="AN706" i="16"/>
  <c r="AM702" i="16"/>
  <c r="AN702" i="16"/>
  <c r="AM698" i="16"/>
  <c r="AN698" i="16"/>
  <c r="AM694" i="16"/>
  <c r="AN694" i="16"/>
  <c r="AM690" i="16"/>
  <c r="AN690" i="16"/>
  <c r="AM686" i="16"/>
  <c r="AN686" i="16"/>
  <c r="AM682" i="16"/>
  <c r="AN682" i="16"/>
  <c r="AM678" i="16"/>
  <c r="AN678" i="16"/>
  <c r="AM674" i="16"/>
  <c r="AN674" i="16"/>
  <c r="AM670" i="16"/>
  <c r="AN670" i="16"/>
  <c r="AM666" i="16"/>
  <c r="AN666" i="16"/>
  <c r="AM662" i="16"/>
  <c r="AN662" i="16"/>
  <c r="AM658" i="16"/>
  <c r="AN658" i="16"/>
  <c r="AM654" i="16"/>
  <c r="AN654" i="16"/>
  <c r="AM650" i="16"/>
  <c r="AN650" i="16"/>
  <c r="AM646" i="16"/>
  <c r="AN646" i="16"/>
  <c r="AM642" i="16"/>
  <c r="AN642" i="16"/>
  <c r="AM638" i="16"/>
  <c r="AN638" i="16"/>
  <c r="AM634" i="16"/>
  <c r="AN634" i="16"/>
  <c r="AM630" i="16"/>
  <c r="AN630" i="16"/>
  <c r="AM626" i="16"/>
  <c r="AN626" i="16"/>
  <c r="AM622" i="16"/>
  <c r="AN622" i="16"/>
  <c r="AM618" i="16"/>
  <c r="AN618" i="16"/>
  <c r="AM614" i="16"/>
  <c r="AN614" i="16"/>
  <c r="AM610" i="16"/>
  <c r="AN610" i="16"/>
  <c r="AM606" i="16"/>
  <c r="AN606" i="16"/>
  <c r="AM602" i="16"/>
  <c r="AN602" i="16"/>
  <c r="AM598" i="16"/>
  <c r="AN598" i="16"/>
  <c r="AM594" i="16"/>
  <c r="AN594" i="16"/>
  <c r="AM590" i="16"/>
  <c r="AN590" i="16"/>
  <c r="AM586" i="16"/>
  <c r="AN586" i="16"/>
  <c r="AM582" i="16"/>
  <c r="AN582" i="16"/>
  <c r="AM578" i="16"/>
  <c r="AN578" i="16"/>
  <c r="AM574" i="16"/>
  <c r="AN574" i="16"/>
  <c r="AM570" i="16"/>
  <c r="AN570" i="16"/>
  <c r="AM566" i="16"/>
  <c r="AN566" i="16"/>
  <c r="AM562" i="16"/>
  <c r="AN562" i="16"/>
  <c r="AM558" i="16"/>
  <c r="AN558" i="16"/>
  <c r="AM554" i="16"/>
  <c r="AN554" i="16"/>
  <c r="AM550" i="16"/>
  <c r="AN550" i="16"/>
  <c r="AM546" i="16"/>
  <c r="AN546" i="16"/>
  <c r="AM542" i="16"/>
  <c r="AN542" i="16"/>
  <c r="AM538" i="16"/>
  <c r="AN538" i="16"/>
  <c r="AM534" i="16"/>
  <c r="AN534" i="16"/>
  <c r="AM530" i="16"/>
  <c r="AN530" i="16"/>
  <c r="AM526" i="16"/>
  <c r="AN526" i="16"/>
  <c r="AM522" i="16"/>
  <c r="AN522" i="16"/>
  <c r="AM518" i="16"/>
  <c r="AN518" i="16"/>
  <c r="AN514" i="16"/>
  <c r="AM514" i="16"/>
  <c r="AM510" i="16"/>
  <c r="AN510" i="16"/>
  <c r="AM506" i="16"/>
  <c r="AN506" i="16"/>
  <c r="AM502" i="16"/>
  <c r="AN502" i="16"/>
  <c r="AM498" i="16"/>
  <c r="AN498" i="16"/>
  <c r="AM494" i="16"/>
  <c r="AN494" i="16"/>
  <c r="AM490" i="16"/>
  <c r="AN490" i="16"/>
  <c r="AM486" i="16"/>
  <c r="AN486" i="16"/>
  <c r="AM482" i="16"/>
  <c r="AN482" i="16"/>
  <c r="AM478" i="16"/>
  <c r="AN478" i="16"/>
  <c r="AM474" i="16"/>
  <c r="AN474" i="16"/>
  <c r="AM470" i="16"/>
  <c r="AN470" i="16"/>
  <c r="AM466" i="16"/>
  <c r="AN466" i="16"/>
  <c r="AM462" i="16"/>
  <c r="AN462" i="16"/>
  <c r="AM458" i="16"/>
  <c r="AN458" i="16"/>
  <c r="AM454" i="16"/>
  <c r="AN454" i="16"/>
  <c r="AM450" i="16"/>
  <c r="AN450" i="16"/>
  <c r="AM446" i="16"/>
  <c r="AN446" i="16"/>
  <c r="AM442" i="16"/>
  <c r="AN442" i="16"/>
  <c r="AM438" i="16"/>
  <c r="AN438" i="16"/>
  <c r="AM434" i="16"/>
  <c r="AN434" i="16"/>
  <c r="AM430" i="16"/>
  <c r="AN430" i="16"/>
  <c r="AM426" i="16"/>
  <c r="AN426" i="16"/>
  <c r="AM422" i="16"/>
  <c r="AN422" i="16"/>
  <c r="AM418" i="16"/>
  <c r="AN418" i="16"/>
  <c r="AM414" i="16"/>
  <c r="AN414" i="16"/>
  <c r="AM410" i="16"/>
  <c r="AN410" i="16"/>
  <c r="AM406" i="16"/>
  <c r="AN406" i="16"/>
  <c r="AM402" i="16"/>
  <c r="AN402" i="16"/>
  <c r="AM398" i="16"/>
  <c r="AN398" i="16"/>
  <c r="AM394" i="16"/>
  <c r="AN394" i="16"/>
  <c r="AM390" i="16"/>
  <c r="AN390" i="16"/>
  <c r="AM386" i="16"/>
  <c r="AN386" i="16"/>
  <c r="AM382" i="16"/>
  <c r="AN382" i="16"/>
  <c r="AM378" i="16"/>
  <c r="AN378" i="16"/>
  <c r="AM374" i="16"/>
  <c r="AN374" i="16"/>
  <c r="AM370" i="16"/>
  <c r="AN370" i="16"/>
  <c r="AM366" i="16"/>
  <c r="AN366" i="16"/>
  <c r="AM362" i="16"/>
  <c r="AN362" i="16"/>
  <c r="AM358" i="16"/>
  <c r="AN358" i="16"/>
  <c r="AM354" i="16"/>
  <c r="AN354" i="16"/>
  <c r="AM350" i="16"/>
  <c r="AN350" i="16"/>
  <c r="AM346" i="16"/>
  <c r="AN346" i="16"/>
  <c r="AM342" i="16"/>
  <c r="AN342" i="16"/>
  <c r="AM338" i="16"/>
  <c r="AN338" i="16"/>
  <c r="AM334" i="16"/>
  <c r="AN334" i="16"/>
  <c r="AM330" i="16"/>
  <c r="AN330" i="16"/>
  <c r="AM326" i="16"/>
  <c r="AN326" i="16"/>
  <c r="AM322" i="16"/>
  <c r="AN322" i="16"/>
  <c r="AM318" i="16"/>
  <c r="AN318" i="16"/>
  <c r="AM314" i="16"/>
  <c r="AN314" i="16"/>
  <c r="AM310" i="16"/>
  <c r="AN310" i="16"/>
  <c r="AM306" i="16"/>
  <c r="AN306" i="16"/>
  <c r="AM302" i="16"/>
  <c r="AN302" i="16"/>
  <c r="AM298" i="16"/>
  <c r="AN298" i="16"/>
  <c r="AM294" i="16"/>
  <c r="AN294" i="16"/>
  <c r="AM290" i="16"/>
  <c r="AN290" i="16"/>
  <c r="AM286" i="16"/>
  <c r="AN286" i="16"/>
  <c r="AM282" i="16"/>
  <c r="AN282" i="16"/>
  <c r="AM278" i="16"/>
  <c r="AN278" i="16"/>
  <c r="AM274" i="16"/>
  <c r="AN274" i="16"/>
  <c r="AM270" i="16"/>
  <c r="AN270" i="16"/>
  <c r="AM266" i="16"/>
  <c r="AN266" i="16"/>
  <c r="AM262" i="16"/>
  <c r="AN262" i="16"/>
  <c r="AM258" i="16"/>
  <c r="AN258" i="16"/>
  <c r="AM254" i="16"/>
  <c r="AN254" i="16"/>
  <c r="AM250" i="16"/>
  <c r="AN250" i="16"/>
  <c r="AM246" i="16"/>
  <c r="AN246" i="16"/>
  <c r="AM242" i="16"/>
  <c r="AN242" i="16"/>
  <c r="AM238" i="16"/>
  <c r="AN238" i="16"/>
  <c r="AN234" i="16"/>
  <c r="AM230" i="16"/>
  <c r="AN230" i="16"/>
  <c r="AM226" i="16"/>
  <c r="AN226" i="16"/>
  <c r="AN222" i="16"/>
  <c r="AM218" i="16"/>
  <c r="AN218" i="16"/>
  <c r="AM214" i="16"/>
  <c r="AN214" i="16"/>
  <c r="AM210" i="16"/>
  <c r="AN210" i="16"/>
  <c r="AM206" i="16"/>
  <c r="AN206" i="16"/>
  <c r="AM202" i="16"/>
  <c r="AN202" i="16"/>
  <c r="AM198" i="16"/>
  <c r="AN198" i="16"/>
  <c r="AM194" i="16"/>
  <c r="AN194" i="16"/>
  <c r="AM190" i="16"/>
  <c r="AN190" i="16"/>
  <c r="AM186" i="16"/>
  <c r="AN186" i="16"/>
  <c r="AM182" i="16"/>
  <c r="AN182" i="16"/>
  <c r="AM178" i="16"/>
  <c r="AN178" i="16"/>
  <c r="AM174" i="16"/>
  <c r="AN174" i="16"/>
  <c r="AM170" i="16"/>
  <c r="AN170" i="16"/>
  <c r="AM166" i="16"/>
  <c r="AN166" i="16"/>
  <c r="AM162" i="16"/>
  <c r="AN162" i="16"/>
  <c r="AM158" i="16"/>
  <c r="AN158" i="16"/>
  <c r="AM154" i="16"/>
  <c r="AN154" i="16"/>
  <c r="AM150" i="16"/>
  <c r="AN150" i="16"/>
  <c r="AM146" i="16"/>
  <c r="AN146" i="16"/>
  <c r="AM142" i="16"/>
  <c r="AN142" i="16"/>
  <c r="AM138" i="16"/>
  <c r="AN138" i="16"/>
  <c r="AM134" i="16"/>
  <c r="AN134" i="16"/>
  <c r="AM130" i="16"/>
  <c r="AN130" i="16"/>
  <c r="AM126" i="16"/>
  <c r="AN126" i="16"/>
  <c r="AM122" i="16"/>
  <c r="AN122" i="16"/>
  <c r="AM118" i="16"/>
  <c r="AN118" i="16"/>
  <c r="AM114" i="16"/>
  <c r="AN114" i="16"/>
  <c r="AM110" i="16"/>
  <c r="AN110" i="16"/>
  <c r="AM106" i="16"/>
  <c r="AN106" i="16"/>
  <c r="AM102" i="16"/>
  <c r="AN102" i="16"/>
  <c r="AM98" i="16"/>
  <c r="AN98" i="16"/>
  <c r="AM94" i="16"/>
  <c r="AN94" i="16"/>
  <c r="AM90" i="16"/>
  <c r="AN90" i="16"/>
  <c r="AM86" i="16"/>
  <c r="AN86" i="16"/>
  <c r="AM82" i="16"/>
  <c r="AN82" i="16"/>
  <c r="AM78" i="16"/>
  <c r="AN78" i="16"/>
  <c r="AM74" i="16"/>
  <c r="AN74" i="16"/>
  <c r="AM70" i="16"/>
  <c r="AN70" i="16"/>
  <c r="AM66" i="16"/>
  <c r="AN66" i="16"/>
  <c r="AM62" i="16"/>
  <c r="AN62" i="16"/>
  <c r="AM58" i="16"/>
  <c r="AN58" i="16"/>
  <c r="AM54" i="16"/>
  <c r="AN54" i="16"/>
  <c r="AM50" i="16"/>
  <c r="AN50" i="16"/>
  <c r="AM46" i="16"/>
  <c r="AN46" i="16"/>
  <c r="AM42" i="16"/>
  <c r="AN42" i="16"/>
  <c r="AM38" i="16"/>
  <c r="AN38" i="16"/>
  <c r="AM34" i="16"/>
  <c r="AN34" i="16"/>
  <c r="AM30" i="16"/>
  <c r="AN30" i="16"/>
  <c r="AM26" i="16"/>
  <c r="AN26" i="16"/>
  <c r="AM22" i="16"/>
  <c r="AN22" i="16"/>
  <c r="AM18" i="16"/>
  <c r="AN18" i="16"/>
  <c r="AM14" i="16"/>
  <c r="AN14" i="16"/>
  <c r="AM10" i="16"/>
  <c r="AN10" i="16"/>
  <c r="AN1110" i="16"/>
  <c r="AN1078" i="16"/>
  <c r="D1344" i="16" l="1"/>
  <c r="D1343" i="16"/>
  <c r="D1342" i="16"/>
  <c r="D1341" i="16"/>
  <c r="D1340" i="16"/>
  <c r="D1339" i="16"/>
  <c r="D1338" i="16"/>
  <c r="D1337" i="16"/>
  <c r="D1336" i="16"/>
  <c r="D1333" i="16"/>
  <c r="D1332" i="16"/>
  <c r="D1331" i="16"/>
  <c r="D1330" i="16"/>
  <c r="D1329" i="16"/>
  <c r="D1328" i="16"/>
  <c r="D1327" i="16"/>
  <c r="D1326" i="16"/>
  <c r="D1325" i="16"/>
  <c r="D1323" i="16"/>
  <c r="D1322" i="16"/>
  <c r="D1321" i="16"/>
  <c r="D1320" i="16"/>
  <c r="D1319" i="16"/>
  <c r="D1318" i="16"/>
  <c r="D1317" i="16"/>
  <c r="D1316" i="16"/>
  <c r="D1315" i="16"/>
  <c r="D1314" i="16"/>
  <c r="D1313" i="16"/>
  <c r="D1312" i="16"/>
  <c r="D1311" i="16"/>
  <c r="D1310" i="16"/>
  <c r="D1309" i="16"/>
  <c r="D1308" i="16"/>
  <c r="D1347" i="16" l="1"/>
  <c r="C1347" i="16"/>
  <c r="B1347" i="16"/>
  <c r="D1346" i="16"/>
  <c r="C1346" i="16"/>
  <c r="B1346" i="16"/>
  <c r="D654" i="16" l="1"/>
  <c r="C654" i="16"/>
  <c r="B654" i="16"/>
  <c r="D604" i="16"/>
  <c r="C604" i="16"/>
  <c r="B604" i="16"/>
  <c r="D1195" i="16"/>
  <c r="C1195" i="16"/>
  <c r="B1195" i="16"/>
  <c r="E386" i="23" l="1"/>
  <c r="J386" i="23"/>
  <c r="D386" i="23"/>
  <c r="C386" i="23"/>
  <c r="B386" i="23"/>
  <c r="B1308" i="16" l="1"/>
  <c r="C1308" i="16"/>
  <c r="B1309" i="16"/>
  <c r="C1309" i="16"/>
  <c r="B1310" i="16"/>
  <c r="C1310" i="16"/>
  <c r="B1311" i="16"/>
  <c r="C1311" i="16"/>
  <c r="B1312" i="16"/>
  <c r="C1312" i="16"/>
  <c r="B1313" i="16"/>
  <c r="C1313" i="16"/>
  <c r="B1314" i="16"/>
  <c r="C1314" i="16"/>
  <c r="B1315" i="16"/>
  <c r="C1315" i="16"/>
  <c r="B1316" i="16"/>
  <c r="C1316" i="16"/>
  <c r="B1317" i="16"/>
  <c r="C1317" i="16"/>
  <c r="B1318" i="16"/>
  <c r="C1318" i="16"/>
  <c r="B1319" i="16"/>
  <c r="C1319" i="16"/>
  <c r="B1320" i="16"/>
  <c r="C1320" i="16"/>
  <c r="B1321" i="16"/>
  <c r="C1321" i="16"/>
  <c r="B1322" i="16"/>
  <c r="C1322" i="16"/>
  <c r="B1323" i="16"/>
  <c r="C1323" i="16"/>
  <c r="B1324" i="16"/>
  <c r="C1324" i="16"/>
  <c r="D1324" i="16"/>
  <c r="B1325" i="16"/>
  <c r="C1325" i="16"/>
  <c r="B1326" i="16"/>
  <c r="C1326" i="16"/>
  <c r="B1327" i="16"/>
  <c r="C1327" i="16"/>
  <c r="B1328" i="16"/>
  <c r="C1328" i="16"/>
  <c r="B1329" i="16"/>
  <c r="C1329" i="16"/>
  <c r="B1330" i="16"/>
  <c r="C1330" i="16"/>
  <c r="B1331" i="16"/>
  <c r="C1331" i="16"/>
  <c r="B1332" i="16"/>
  <c r="C1332" i="16"/>
  <c r="B1333" i="16"/>
  <c r="C1333" i="16"/>
  <c r="B1334" i="16"/>
  <c r="C1334" i="16"/>
  <c r="D1334" i="16"/>
  <c r="B1335" i="16"/>
  <c r="C1335" i="16"/>
  <c r="D1335" i="16"/>
  <c r="B1336" i="16"/>
  <c r="C1336" i="16"/>
  <c r="B1337" i="16"/>
  <c r="C1337" i="16"/>
  <c r="B1338" i="16"/>
  <c r="C1338" i="16"/>
  <c r="B1339" i="16"/>
  <c r="C1339" i="16"/>
  <c r="B1340" i="16"/>
  <c r="C1340" i="16"/>
  <c r="B1341" i="16"/>
  <c r="C1341" i="16"/>
  <c r="B1342" i="16"/>
  <c r="C1342" i="16"/>
  <c r="B1343" i="16"/>
  <c r="C1343" i="16"/>
  <c r="B1344" i="16"/>
  <c r="C1344" i="16"/>
  <c r="B1345" i="16"/>
  <c r="C1345" i="16"/>
  <c r="D1345" i="16"/>
  <c r="B1290" i="16"/>
  <c r="C1290" i="16"/>
  <c r="D1290" i="16"/>
  <c r="B1291" i="16"/>
  <c r="C1291" i="16"/>
  <c r="D1291" i="16"/>
  <c r="B1292" i="16"/>
  <c r="C1292" i="16"/>
  <c r="D1292" i="16"/>
  <c r="B1293" i="16"/>
  <c r="C1293" i="16"/>
  <c r="D1293" i="16"/>
  <c r="B1294" i="16"/>
  <c r="C1294" i="16"/>
  <c r="D1294" i="16"/>
  <c r="B1295" i="16"/>
  <c r="C1295" i="16"/>
  <c r="D1295" i="16"/>
  <c r="B1296" i="16"/>
  <c r="C1296" i="16"/>
  <c r="D1296" i="16"/>
  <c r="B1297" i="16"/>
  <c r="C1297" i="16"/>
  <c r="D1297" i="16"/>
  <c r="B1298" i="16"/>
  <c r="C1298" i="16"/>
  <c r="D1298" i="16"/>
  <c r="B1299" i="16"/>
  <c r="C1299" i="16"/>
  <c r="D1299" i="16"/>
  <c r="B1300" i="16"/>
  <c r="C1300" i="16"/>
  <c r="D1300" i="16"/>
  <c r="B1301" i="16"/>
  <c r="C1301" i="16"/>
  <c r="D1301" i="16"/>
  <c r="B1302" i="16"/>
  <c r="C1302" i="16"/>
  <c r="D1302" i="16"/>
  <c r="B1303" i="16"/>
  <c r="C1303" i="16"/>
  <c r="D1303" i="16"/>
  <c r="B1304" i="16"/>
  <c r="C1304" i="16"/>
  <c r="D1304" i="16"/>
  <c r="B1305" i="16"/>
  <c r="C1305" i="16"/>
  <c r="D1305" i="16"/>
  <c r="B1306" i="16"/>
  <c r="C1306" i="16"/>
  <c r="D1306" i="16"/>
  <c r="B1307" i="16"/>
  <c r="C1307" i="16"/>
  <c r="D1307" i="16"/>
  <c r="C1177" i="16"/>
  <c r="B1277" i="16"/>
  <c r="C1277" i="16"/>
  <c r="D1277" i="16"/>
  <c r="B1278" i="16"/>
  <c r="C1278" i="16"/>
  <c r="D1278" i="16"/>
  <c r="B1279" i="16"/>
  <c r="C1279" i="16"/>
  <c r="D1279" i="16"/>
  <c r="B1280" i="16"/>
  <c r="C1280" i="16"/>
  <c r="D1280" i="16"/>
  <c r="B1281" i="16"/>
  <c r="C1281" i="16"/>
  <c r="D1281" i="16"/>
  <c r="B1282" i="16"/>
  <c r="C1282" i="16"/>
  <c r="D1282" i="16"/>
  <c r="B1283" i="16"/>
  <c r="C1283" i="16"/>
  <c r="D1283" i="16"/>
  <c r="B1284" i="16"/>
  <c r="C1284" i="16"/>
  <c r="D1284" i="16"/>
  <c r="B1285" i="16"/>
  <c r="C1285" i="16"/>
  <c r="D1285" i="16"/>
  <c r="B1286" i="16"/>
  <c r="C1286" i="16"/>
  <c r="D1286" i="16"/>
  <c r="B1287" i="16"/>
  <c r="C1287" i="16"/>
  <c r="D1287" i="16"/>
  <c r="B1288" i="16"/>
  <c r="C1288" i="16"/>
  <c r="D1288" i="16"/>
  <c r="B1289" i="16"/>
  <c r="C1289" i="16"/>
  <c r="D1289" i="16"/>
  <c r="B1216" i="16" l="1"/>
  <c r="C1216" i="16"/>
  <c r="D1216" i="16"/>
  <c r="B1217" i="16"/>
  <c r="C1217" i="16"/>
  <c r="D1217" i="16"/>
  <c r="B1218" i="16"/>
  <c r="C1218" i="16"/>
  <c r="D1218" i="16"/>
  <c r="B1219" i="16"/>
  <c r="C1219" i="16"/>
  <c r="D1219" i="16"/>
  <c r="B1220" i="16"/>
  <c r="C1220" i="16"/>
  <c r="D1220" i="16"/>
  <c r="B1221" i="16"/>
  <c r="C1221" i="16"/>
  <c r="D1221" i="16"/>
  <c r="B1222" i="16"/>
  <c r="C1222" i="16"/>
  <c r="D1222" i="16"/>
  <c r="B1223" i="16"/>
  <c r="C1223" i="16"/>
  <c r="D1223" i="16"/>
  <c r="B1224" i="16"/>
  <c r="C1224" i="16"/>
  <c r="D1224" i="16"/>
  <c r="B1225" i="16"/>
  <c r="C1225" i="16"/>
  <c r="D1225" i="16"/>
  <c r="B1226" i="16"/>
  <c r="C1226" i="16"/>
  <c r="D1226" i="16"/>
  <c r="B1227" i="16"/>
  <c r="C1227" i="16"/>
  <c r="D1227" i="16"/>
  <c r="B1228" i="16"/>
  <c r="C1228" i="16"/>
  <c r="D1228" i="16"/>
  <c r="B1229" i="16"/>
  <c r="C1229" i="16"/>
  <c r="D1229" i="16"/>
  <c r="B1230" i="16"/>
  <c r="C1230" i="16"/>
  <c r="D1230" i="16"/>
  <c r="B1231" i="16"/>
  <c r="C1231" i="16"/>
  <c r="D1231" i="16"/>
  <c r="B1232" i="16"/>
  <c r="C1232" i="16"/>
  <c r="D1232" i="16"/>
  <c r="B1233" i="16"/>
  <c r="C1233" i="16"/>
  <c r="D1233" i="16"/>
  <c r="B1234" i="16"/>
  <c r="C1234" i="16"/>
  <c r="D1234" i="16"/>
  <c r="B1235" i="16"/>
  <c r="C1235" i="16"/>
  <c r="D1235" i="16"/>
  <c r="B1236" i="16"/>
  <c r="C1236" i="16"/>
  <c r="D1236" i="16"/>
  <c r="B1237" i="16"/>
  <c r="C1237" i="16"/>
  <c r="D1237" i="16"/>
  <c r="B1238" i="16"/>
  <c r="C1238" i="16"/>
  <c r="D1238" i="16"/>
  <c r="B1239" i="16"/>
  <c r="C1239" i="16"/>
  <c r="D1239" i="16"/>
  <c r="B1240" i="16"/>
  <c r="C1240" i="16"/>
  <c r="D1240" i="16"/>
  <c r="B1241" i="16"/>
  <c r="C1241" i="16"/>
  <c r="D1241" i="16"/>
  <c r="B1242" i="16"/>
  <c r="C1242" i="16"/>
  <c r="D1242" i="16"/>
  <c r="B1243" i="16"/>
  <c r="C1243" i="16"/>
  <c r="D1243" i="16"/>
  <c r="B1244" i="16"/>
  <c r="C1244" i="16"/>
  <c r="D1244" i="16"/>
  <c r="B1245" i="16"/>
  <c r="C1245" i="16"/>
  <c r="D1245" i="16"/>
  <c r="B1246" i="16"/>
  <c r="C1246" i="16"/>
  <c r="D1246" i="16"/>
  <c r="B1247" i="16"/>
  <c r="C1247" i="16"/>
  <c r="D1247" i="16"/>
  <c r="B1248" i="16"/>
  <c r="C1248" i="16"/>
  <c r="D1248" i="16"/>
  <c r="B1249" i="16"/>
  <c r="C1249" i="16"/>
  <c r="D1249" i="16"/>
  <c r="B1250" i="16"/>
  <c r="C1250" i="16"/>
  <c r="D1250" i="16"/>
  <c r="B1251" i="16"/>
  <c r="C1251" i="16"/>
  <c r="D1251" i="16"/>
  <c r="B1252" i="16"/>
  <c r="C1252" i="16"/>
  <c r="D1252" i="16"/>
  <c r="B1253" i="16"/>
  <c r="C1253" i="16"/>
  <c r="D1253" i="16"/>
  <c r="B1254" i="16"/>
  <c r="C1254" i="16"/>
  <c r="D1254" i="16"/>
  <c r="B1255" i="16"/>
  <c r="C1255" i="16"/>
  <c r="D1255" i="16"/>
  <c r="B1256" i="16"/>
  <c r="C1256" i="16"/>
  <c r="D1256" i="16"/>
  <c r="B1257" i="16"/>
  <c r="C1257" i="16"/>
  <c r="D1257" i="16"/>
  <c r="B1258" i="16"/>
  <c r="C1258" i="16"/>
  <c r="D1258" i="16"/>
  <c r="B1259" i="16"/>
  <c r="C1259" i="16"/>
  <c r="D1259" i="16"/>
  <c r="B1260" i="16"/>
  <c r="C1260" i="16"/>
  <c r="D1260" i="16"/>
  <c r="B1261" i="16"/>
  <c r="C1261" i="16"/>
  <c r="D1261" i="16"/>
  <c r="B1262" i="16"/>
  <c r="C1262" i="16"/>
  <c r="D1262" i="16"/>
  <c r="B1263" i="16"/>
  <c r="C1263" i="16"/>
  <c r="D1263" i="16"/>
  <c r="B1264" i="16"/>
  <c r="C1264" i="16"/>
  <c r="D1264" i="16"/>
  <c r="B1265" i="16"/>
  <c r="C1265" i="16"/>
  <c r="D1265" i="16"/>
  <c r="B1266" i="16"/>
  <c r="C1266" i="16"/>
  <c r="D1266" i="16"/>
  <c r="B1267" i="16"/>
  <c r="C1267" i="16"/>
  <c r="D1267" i="16"/>
  <c r="B1268" i="16"/>
  <c r="C1268" i="16"/>
  <c r="D1268" i="16"/>
  <c r="B1269" i="16"/>
  <c r="C1269" i="16"/>
  <c r="D1269" i="16"/>
  <c r="B1270" i="16"/>
  <c r="C1270" i="16"/>
  <c r="D1270" i="16"/>
  <c r="B1271" i="16"/>
  <c r="C1271" i="16"/>
  <c r="D1271" i="16"/>
  <c r="B1272" i="16"/>
  <c r="C1272" i="16"/>
  <c r="D1272" i="16"/>
  <c r="B1273" i="16"/>
  <c r="C1273" i="16"/>
  <c r="D1273" i="16"/>
  <c r="B1274" i="16"/>
  <c r="C1274" i="16"/>
  <c r="D1274" i="16"/>
  <c r="B1275" i="16"/>
  <c r="C1275" i="16"/>
  <c r="D1275" i="16"/>
  <c r="B1276" i="16"/>
  <c r="C1276" i="16"/>
  <c r="D1276" i="16"/>
  <c r="B1184" i="16"/>
  <c r="C1184" i="16"/>
  <c r="D1184" i="16"/>
  <c r="B1185" i="16"/>
  <c r="C1185" i="16"/>
  <c r="D1185" i="16"/>
  <c r="B1186" i="16"/>
  <c r="C1186" i="16"/>
  <c r="D1186" i="16"/>
  <c r="B1187" i="16"/>
  <c r="C1187" i="16"/>
  <c r="D1187" i="16"/>
  <c r="B1188" i="16"/>
  <c r="C1188" i="16"/>
  <c r="D1188" i="16"/>
  <c r="B1189" i="16"/>
  <c r="C1189" i="16"/>
  <c r="D1189" i="16"/>
  <c r="B1190" i="16"/>
  <c r="C1190" i="16"/>
  <c r="D1190" i="16"/>
  <c r="B1191" i="16"/>
  <c r="C1191" i="16"/>
  <c r="D1191" i="16"/>
  <c r="B1192" i="16"/>
  <c r="C1192" i="16"/>
  <c r="D1192" i="16"/>
  <c r="B1193" i="16"/>
  <c r="C1193" i="16"/>
  <c r="D1193" i="16"/>
  <c r="B1194" i="16"/>
  <c r="C1194" i="16"/>
  <c r="D1194" i="16"/>
  <c r="B1196" i="16"/>
  <c r="C1196" i="16"/>
  <c r="D1196" i="16"/>
  <c r="B1197" i="16"/>
  <c r="C1197" i="16"/>
  <c r="D1197" i="16"/>
  <c r="B1198" i="16"/>
  <c r="C1198" i="16"/>
  <c r="D1198" i="16"/>
  <c r="B1199" i="16"/>
  <c r="C1199" i="16"/>
  <c r="D1199" i="16"/>
  <c r="B1200" i="16"/>
  <c r="C1200" i="16"/>
  <c r="D1200" i="16"/>
  <c r="B1201" i="16"/>
  <c r="C1201" i="16"/>
  <c r="D1201" i="16"/>
  <c r="B1202" i="16"/>
  <c r="C1202" i="16"/>
  <c r="D1202" i="16"/>
  <c r="B1203" i="16"/>
  <c r="C1203" i="16"/>
  <c r="D1203" i="16"/>
  <c r="B1204" i="16"/>
  <c r="C1204" i="16"/>
  <c r="D1204" i="16"/>
  <c r="B1205" i="16"/>
  <c r="C1205" i="16"/>
  <c r="D1205" i="16"/>
  <c r="B1206" i="16"/>
  <c r="C1206" i="16"/>
  <c r="D1206" i="16"/>
  <c r="B1207" i="16"/>
  <c r="C1207" i="16"/>
  <c r="D1207" i="16"/>
  <c r="B1208" i="16"/>
  <c r="C1208" i="16"/>
  <c r="D1208" i="16"/>
  <c r="B1209" i="16"/>
  <c r="C1209" i="16"/>
  <c r="D1209" i="16"/>
  <c r="B1210" i="16"/>
  <c r="C1210" i="16"/>
  <c r="D1210" i="16"/>
  <c r="B1211" i="16"/>
  <c r="C1211" i="16"/>
  <c r="D1211" i="16"/>
  <c r="B1212" i="16"/>
  <c r="C1212" i="16"/>
  <c r="D1212" i="16"/>
  <c r="B1213" i="16"/>
  <c r="C1213" i="16"/>
  <c r="D1213" i="16"/>
  <c r="B1214" i="16"/>
  <c r="C1214" i="16"/>
  <c r="D1214" i="16"/>
  <c r="B1215" i="16"/>
  <c r="C1215" i="16"/>
  <c r="D1215" i="16"/>
  <c r="J616" i="23" l="1"/>
  <c r="E616" i="23"/>
  <c r="D616" i="23"/>
  <c r="C616" i="23"/>
  <c r="B616" i="23"/>
  <c r="J615" i="23" l="1"/>
  <c r="E615" i="23"/>
  <c r="D615" i="23"/>
  <c r="C615" i="23"/>
  <c r="B615" i="23"/>
  <c r="J614" i="23"/>
  <c r="E614" i="23"/>
  <c r="D614" i="23"/>
  <c r="C614" i="23"/>
  <c r="B614" i="23"/>
  <c r="J613" i="23"/>
  <c r="E613" i="23"/>
  <c r="D613" i="23"/>
  <c r="C613" i="23"/>
  <c r="B613" i="23"/>
  <c r="J612" i="23"/>
  <c r="E612" i="23"/>
  <c r="D612" i="23"/>
  <c r="C612" i="23"/>
  <c r="B612" i="23"/>
  <c r="J611" i="23"/>
  <c r="E611" i="23"/>
  <c r="D611" i="23"/>
  <c r="C611" i="23"/>
  <c r="B611" i="23"/>
  <c r="J610" i="23"/>
  <c r="E610" i="23"/>
  <c r="D610" i="23"/>
  <c r="C610" i="23"/>
  <c r="B610" i="23"/>
  <c r="J609" i="23"/>
  <c r="E609" i="23"/>
  <c r="D609" i="23"/>
  <c r="C609" i="23"/>
  <c r="B609" i="23"/>
  <c r="J608" i="23"/>
  <c r="E608" i="23"/>
  <c r="D608" i="23"/>
  <c r="C608" i="23"/>
  <c r="B608" i="23"/>
  <c r="J607" i="23"/>
  <c r="E607" i="23"/>
  <c r="D607" i="23"/>
  <c r="C607" i="23"/>
  <c r="B607" i="23"/>
  <c r="C262" i="23"/>
  <c r="C263" i="23"/>
  <c r="C264" i="23"/>
  <c r="C265" i="23"/>
  <c r="C261" i="23"/>
  <c r="B262" i="23"/>
  <c r="B263" i="23"/>
  <c r="B264" i="23"/>
  <c r="B265" i="23"/>
  <c r="B261" i="23"/>
  <c r="D261" i="23"/>
  <c r="D262" i="23"/>
  <c r="B260" i="23" l="1"/>
  <c r="B257" i="23"/>
  <c r="B258" i="23"/>
  <c r="B259" i="23"/>
  <c r="C260" i="23"/>
  <c r="B3" i="23"/>
  <c r="C3" i="23"/>
  <c r="B4" i="23"/>
  <c r="C4" i="23"/>
  <c r="B5" i="23"/>
  <c r="C5" i="23"/>
  <c r="B6" i="23"/>
  <c r="C6" i="23"/>
  <c r="B7" i="23"/>
  <c r="C7" i="23"/>
  <c r="B8" i="23"/>
  <c r="C8" i="23"/>
  <c r="B9" i="23"/>
  <c r="C9" i="23"/>
  <c r="B10" i="23"/>
  <c r="C10" i="23"/>
  <c r="B11" i="23"/>
  <c r="C11" i="23"/>
  <c r="B12" i="23"/>
  <c r="C12" i="23"/>
  <c r="B18" i="23"/>
  <c r="C18" i="23"/>
  <c r="B19" i="23"/>
  <c r="C19" i="23"/>
  <c r="B20" i="23"/>
  <c r="C20" i="23"/>
  <c r="B21" i="23"/>
  <c r="C21" i="23"/>
  <c r="B22" i="23"/>
  <c r="C22" i="23"/>
  <c r="B25" i="23"/>
  <c r="C25" i="23"/>
  <c r="B26" i="23"/>
  <c r="C26" i="23"/>
  <c r="B27" i="23"/>
  <c r="C27" i="23"/>
  <c r="B28" i="23"/>
  <c r="C28" i="23"/>
  <c r="B29" i="23"/>
  <c r="C29" i="23"/>
  <c r="B30" i="23"/>
  <c r="C30" i="23"/>
  <c r="B31" i="23"/>
  <c r="C31" i="23"/>
  <c r="B32" i="23"/>
  <c r="C32" i="23"/>
  <c r="B33" i="23"/>
  <c r="C33" i="23"/>
  <c r="B34" i="23"/>
  <c r="C34" i="23"/>
  <c r="B35" i="23"/>
  <c r="C35" i="23"/>
  <c r="B36" i="23"/>
  <c r="C36" i="23"/>
  <c r="B37" i="23"/>
  <c r="C37" i="23"/>
  <c r="B38" i="23"/>
  <c r="C38" i="23"/>
  <c r="B39" i="23"/>
  <c r="C39" i="23"/>
  <c r="B40" i="23"/>
  <c r="C40" i="23"/>
  <c r="B41" i="23"/>
  <c r="C41" i="23"/>
  <c r="B48" i="23"/>
  <c r="C48" i="23"/>
  <c r="B49" i="23"/>
  <c r="C49" i="23"/>
  <c r="B50" i="23"/>
  <c r="C50" i="23"/>
  <c r="B51" i="23"/>
  <c r="C51" i="23"/>
  <c r="B52" i="23"/>
  <c r="C52" i="23"/>
  <c r="B53" i="23"/>
  <c r="C53" i="23"/>
  <c r="B54" i="23"/>
  <c r="C54" i="23"/>
  <c r="B55" i="23"/>
  <c r="C55" i="23"/>
  <c r="B56" i="23"/>
  <c r="C56" i="23"/>
  <c r="B57" i="23"/>
  <c r="C57" i="23"/>
  <c r="B69" i="23"/>
  <c r="C69" i="23"/>
  <c r="B70" i="23"/>
  <c r="C70" i="23"/>
  <c r="B71" i="23"/>
  <c r="C71" i="23"/>
  <c r="B72" i="23"/>
  <c r="C72" i="23"/>
  <c r="B73" i="23"/>
  <c r="C73" i="23"/>
  <c r="B74" i="23"/>
  <c r="C74" i="23"/>
  <c r="B75" i="23"/>
  <c r="C75" i="23"/>
  <c r="B77" i="23"/>
  <c r="C77" i="23"/>
  <c r="B78" i="23"/>
  <c r="C78" i="23"/>
  <c r="B79" i="23"/>
  <c r="C79" i="23"/>
  <c r="B80" i="23"/>
  <c r="C80" i="23"/>
  <c r="B81" i="23"/>
  <c r="C81" i="23"/>
  <c r="B82" i="23"/>
  <c r="C82" i="23"/>
  <c r="B83" i="23"/>
  <c r="C83" i="23"/>
  <c r="B84" i="23"/>
  <c r="C84" i="23"/>
  <c r="B85" i="23"/>
  <c r="C85" i="23"/>
  <c r="B86" i="23"/>
  <c r="C86" i="23"/>
  <c r="B87" i="23"/>
  <c r="C87" i="23"/>
  <c r="B88" i="23"/>
  <c r="C88" i="23"/>
  <c r="B89" i="23"/>
  <c r="C89" i="23"/>
  <c r="B90" i="23"/>
  <c r="C90" i="23"/>
  <c r="B91" i="23"/>
  <c r="C91" i="23"/>
  <c r="B92" i="23"/>
  <c r="C92" i="23"/>
  <c r="B93" i="23"/>
  <c r="C93" i="23"/>
  <c r="B94" i="23"/>
  <c r="C94" i="23"/>
  <c r="B95" i="23"/>
  <c r="C95" i="23"/>
  <c r="B96" i="23"/>
  <c r="C96" i="23"/>
  <c r="B97" i="23"/>
  <c r="C97" i="23"/>
  <c r="B98" i="23"/>
  <c r="C98" i="23"/>
  <c r="B99" i="23"/>
  <c r="C99" i="23"/>
  <c r="B100" i="23"/>
  <c r="C100" i="23"/>
  <c r="B101" i="23"/>
  <c r="C101" i="23"/>
  <c r="B102" i="23"/>
  <c r="C102" i="23"/>
  <c r="B103" i="23"/>
  <c r="C103" i="23"/>
  <c r="B104" i="23"/>
  <c r="C104" i="23"/>
  <c r="B105" i="23"/>
  <c r="C105" i="23"/>
  <c r="B106" i="23"/>
  <c r="C106" i="23"/>
  <c r="B107" i="23"/>
  <c r="C107" i="23"/>
  <c r="B108" i="23"/>
  <c r="C108" i="23"/>
  <c r="B109" i="23"/>
  <c r="C109" i="23"/>
  <c r="B110" i="23"/>
  <c r="C110" i="23"/>
  <c r="B111" i="23"/>
  <c r="C111" i="23"/>
  <c r="B112" i="23"/>
  <c r="C112" i="23"/>
  <c r="B113" i="23"/>
  <c r="C113" i="23"/>
  <c r="B156" i="23"/>
  <c r="C156" i="23"/>
  <c r="B157" i="23"/>
  <c r="C157" i="23"/>
  <c r="B158" i="23"/>
  <c r="C158" i="23"/>
  <c r="B159" i="23"/>
  <c r="C159" i="23"/>
  <c r="B160" i="23"/>
  <c r="C160" i="23"/>
  <c r="B161" i="23"/>
  <c r="C161" i="23"/>
  <c r="B162" i="23"/>
  <c r="C162" i="23"/>
  <c r="B163" i="23"/>
  <c r="C163" i="23"/>
  <c r="B164" i="23"/>
  <c r="C164" i="23"/>
  <c r="B165" i="23"/>
  <c r="C165" i="23"/>
  <c r="B166" i="23"/>
  <c r="C166" i="23"/>
  <c r="B167" i="23"/>
  <c r="C167" i="23"/>
  <c r="B168" i="23"/>
  <c r="C168" i="23"/>
  <c r="B169" i="23"/>
  <c r="C169" i="23"/>
  <c r="B170" i="23"/>
  <c r="C170" i="23"/>
  <c r="B171" i="23"/>
  <c r="C171" i="23"/>
  <c r="B172" i="23"/>
  <c r="C172" i="23"/>
  <c r="B173" i="23"/>
  <c r="C173" i="23"/>
  <c r="B174" i="23"/>
  <c r="C174" i="23"/>
  <c r="B175" i="23"/>
  <c r="C175" i="23"/>
  <c r="B176" i="23"/>
  <c r="C176" i="23"/>
  <c r="B177" i="23"/>
  <c r="C177" i="23"/>
  <c r="B178" i="23"/>
  <c r="C178" i="23"/>
  <c r="B179" i="23"/>
  <c r="C179" i="23"/>
  <c r="B180" i="23"/>
  <c r="C180" i="23"/>
  <c r="B181" i="23"/>
  <c r="C181" i="23"/>
  <c r="B182" i="23"/>
  <c r="C182" i="23"/>
  <c r="B183" i="23"/>
  <c r="C183" i="23"/>
  <c r="B202" i="23"/>
  <c r="C202" i="23"/>
  <c r="B203" i="23"/>
  <c r="C203" i="23"/>
  <c r="B204" i="23"/>
  <c r="C204" i="23"/>
  <c r="B205" i="23"/>
  <c r="C205" i="23"/>
  <c r="B206" i="23"/>
  <c r="C206" i="23"/>
  <c r="B207" i="23"/>
  <c r="C207" i="23"/>
  <c r="B208" i="23"/>
  <c r="C208" i="23"/>
  <c r="B209" i="23"/>
  <c r="C209" i="23"/>
  <c r="B210" i="23"/>
  <c r="C210" i="23"/>
  <c r="B211" i="23"/>
  <c r="C211" i="23"/>
  <c r="B212" i="23"/>
  <c r="C212" i="23"/>
  <c r="B213" i="23"/>
  <c r="C213" i="23"/>
  <c r="B214" i="23"/>
  <c r="C214" i="23"/>
  <c r="B215" i="23"/>
  <c r="C215" i="23"/>
  <c r="B216" i="23"/>
  <c r="C216" i="23"/>
  <c r="B217" i="23"/>
  <c r="C217" i="23"/>
  <c r="B218" i="23"/>
  <c r="C218" i="23"/>
  <c r="B219" i="23"/>
  <c r="C219" i="23"/>
  <c r="B220" i="23"/>
  <c r="C220" i="23"/>
  <c r="B221" i="23"/>
  <c r="C221" i="23"/>
  <c r="B222" i="23"/>
  <c r="C222" i="23"/>
  <c r="B223" i="23"/>
  <c r="C223" i="23"/>
  <c r="B224" i="23"/>
  <c r="C224" i="23"/>
  <c r="B225" i="23"/>
  <c r="C225" i="23"/>
  <c r="B226" i="23"/>
  <c r="C226" i="23"/>
  <c r="B227" i="23"/>
  <c r="C227" i="23"/>
  <c r="B228" i="23"/>
  <c r="C228" i="23"/>
  <c r="B229" i="23"/>
  <c r="C229" i="23"/>
  <c r="B230" i="23"/>
  <c r="C230" i="23"/>
  <c r="B231" i="23"/>
  <c r="C231" i="23"/>
  <c r="B232" i="23"/>
  <c r="C232" i="23"/>
  <c r="B233" i="23"/>
  <c r="C233" i="23"/>
  <c r="B234" i="23"/>
  <c r="C234" i="23"/>
  <c r="B235" i="23"/>
  <c r="C235" i="23"/>
  <c r="B236" i="23"/>
  <c r="C236" i="23"/>
  <c r="B237" i="23"/>
  <c r="C237" i="23"/>
  <c r="B238" i="23"/>
  <c r="C238" i="23"/>
  <c r="B239" i="23"/>
  <c r="C239" i="23"/>
  <c r="B240" i="23"/>
  <c r="C240" i="23"/>
  <c r="B241" i="23"/>
  <c r="C241" i="23"/>
  <c r="B242" i="23"/>
  <c r="C242" i="23"/>
  <c r="B243" i="23"/>
  <c r="C243" i="23"/>
  <c r="B244" i="23"/>
  <c r="C244" i="23"/>
  <c r="B245" i="23"/>
  <c r="C245" i="23"/>
  <c r="B246" i="23"/>
  <c r="C246" i="23"/>
  <c r="B247" i="23"/>
  <c r="C247" i="23"/>
  <c r="B248" i="23"/>
  <c r="C248" i="23"/>
  <c r="B249" i="23"/>
  <c r="C249" i="23"/>
  <c r="B250" i="23"/>
  <c r="C250" i="23"/>
  <c r="B251" i="23"/>
  <c r="C251" i="23"/>
  <c r="B252" i="23"/>
  <c r="C252" i="23"/>
  <c r="B253" i="23"/>
  <c r="C253" i="23"/>
  <c r="B254" i="23"/>
  <c r="C254" i="23"/>
  <c r="B255" i="23"/>
  <c r="C255" i="23"/>
  <c r="B256" i="23"/>
  <c r="C256" i="23"/>
  <c r="C257" i="23"/>
  <c r="C258" i="23"/>
  <c r="C259" i="23"/>
  <c r="B266" i="23"/>
  <c r="C266" i="23"/>
  <c r="B267" i="23"/>
  <c r="C267" i="23"/>
  <c r="B268" i="23"/>
  <c r="C268" i="23"/>
  <c r="B269" i="23"/>
  <c r="C269" i="23"/>
  <c r="B270" i="23"/>
  <c r="C270" i="23"/>
  <c r="B271" i="23"/>
  <c r="C271" i="23"/>
  <c r="B272" i="23"/>
  <c r="C272" i="23"/>
  <c r="B273" i="23"/>
  <c r="C273" i="23"/>
  <c r="B274" i="23"/>
  <c r="C274" i="23"/>
  <c r="B275" i="23"/>
  <c r="C275" i="23"/>
  <c r="B276" i="23"/>
  <c r="C276" i="23"/>
  <c r="B277" i="23"/>
  <c r="C277" i="23"/>
  <c r="B278" i="23"/>
  <c r="C278" i="23"/>
  <c r="B279" i="23"/>
  <c r="C279" i="23"/>
  <c r="B280" i="23"/>
  <c r="C280" i="23"/>
  <c r="B281" i="23"/>
  <c r="C281" i="23"/>
  <c r="B282" i="23"/>
  <c r="C282" i="23"/>
  <c r="B283" i="23"/>
  <c r="C283" i="23"/>
  <c r="B284" i="23"/>
  <c r="C284" i="23"/>
  <c r="B285" i="23"/>
  <c r="C285" i="23"/>
  <c r="B286" i="23"/>
  <c r="C286" i="23"/>
  <c r="B287" i="23"/>
  <c r="C287" i="23"/>
  <c r="B288" i="23"/>
  <c r="C288" i="23"/>
  <c r="B289" i="23"/>
  <c r="C289" i="23"/>
  <c r="B290" i="23"/>
  <c r="C290" i="23"/>
  <c r="B291" i="23"/>
  <c r="C291" i="23"/>
  <c r="B292" i="23"/>
  <c r="C292" i="23"/>
  <c r="B293" i="23"/>
  <c r="C293" i="23"/>
  <c r="B294" i="23"/>
  <c r="C294" i="23"/>
  <c r="B295" i="23"/>
  <c r="C295" i="23"/>
  <c r="B296" i="23"/>
  <c r="C296" i="23"/>
  <c r="B297" i="23"/>
  <c r="C297" i="23"/>
  <c r="B298" i="23"/>
  <c r="C298" i="23"/>
  <c r="B299" i="23"/>
  <c r="C299" i="23"/>
  <c r="B300" i="23"/>
  <c r="C300" i="23"/>
  <c r="B301" i="23"/>
  <c r="C301" i="23"/>
  <c r="B302" i="23"/>
  <c r="C302" i="23"/>
  <c r="B303" i="23"/>
  <c r="C303" i="23"/>
  <c r="B304" i="23"/>
  <c r="C304" i="23"/>
  <c r="B305" i="23"/>
  <c r="C305" i="23"/>
  <c r="B306" i="23"/>
  <c r="C306" i="23"/>
  <c r="B307" i="23"/>
  <c r="C307" i="23"/>
  <c r="B354" i="23"/>
  <c r="C354" i="23"/>
  <c r="B355" i="23"/>
  <c r="C355" i="23"/>
  <c r="B356" i="23"/>
  <c r="C356" i="23"/>
  <c r="B357" i="23"/>
  <c r="C357" i="23"/>
  <c r="B358" i="23"/>
  <c r="C358" i="23"/>
  <c r="B359" i="23"/>
  <c r="C359" i="23"/>
  <c r="B360" i="23"/>
  <c r="C360" i="23"/>
  <c r="B361" i="23"/>
  <c r="C361" i="23"/>
  <c r="B362" i="23"/>
  <c r="C362" i="23"/>
  <c r="B363" i="23"/>
  <c r="C363" i="23"/>
  <c r="B364" i="23"/>
  <c r="C364" i="23"/>
  <c r="B365" i="23"/>
  <c r="C365" i="23"/>
  <c r="B366" i="23"/>
  <c r="C366" i="23"/>
  <c r="B367" i="23"/>
  <c r="C367" i="23"/>
  <c r="B368" i="23"/>
  <c r="C368" i="23"/>
  <c r="B369" i="23"/>
  <c r="C369" i="23"/>
  <c r="B370" i="23"/>
  <c r="C370" i="23"/>
  <c r="B371" i="23"/>
  <c r="C371" i="23"/>
  <c r="B372" i="23"/>
  <c r="C372" i="23"/>
  <c r="B373" i="23"/>
  <c r="C373" i="23"/>
  <c r="B374" i="23"/>
  <c r="C374" i="23"/>
  <c r="B375" i="23"/>
  <c r="C375" i="23"/>
  <c r="B378" i="23"/>
  <c r="C378" i="23"/>
  <c r="B379" i="23"/>
  <c r="C379" i="23"/>
  <c r="B380" i="23"/>
  <c r="C380" i="23"/>
  <c r="B381" i="23"/>
  <c r="C381" i="23"/>
  <c r="B382" i="23"/>
  <c r="C382" i="23"/>
  <c r="B383" i="23"/>
  <c r="C383" i="23"/>
  <c r="B384" i="23"/>
  <c r="C384" i="23"/>
  <c r="B385" i="23"/>
  <c r="C385" i="23"/>
  <c r="B387" i="23"/>
  <c r="C387" i="23"/>
  <c r="B388" i="23"/>
  <c r="C388" i="23"/>
  <c r="B389" i="23"/>
  <c r="C389" i="23"/>
  <c r="B390" i="23"/>
  <c r="C390" i="23"/>
  <c r="B391" i="23"/>
  <c r="C391" i="23"/>
  <c r="B392" i="23"/>
  <c r="C392" i="23"/>
  <c r="B393" i="23"/>
  <c r="C393" i="23"/>
  <c r="B394" i="23"/>
  <c r="C394" i="23"/>
  <c r="B395" i="23"/>
  <c r="C395" i="23"/>
  <c r="B396" i="23"/>
  <c r="C396" i="23"/>
  <c r="B397" i="23"/>
  <c r="C397" i="23"/>
  <c r="B398" i="23"/>
  <c r="C398" i="23"/>
  <c r="B399" i="23"/>
  <c r="C399" i="23"/>
  <c r="B400" i="23"/>
  <c r="C400" i="23"/>
  <c r="B401" i="23"/>
  <c r="C401" i="23"/>
  <c r="B402" i="23"/>
  <c r="C402" i="23"/>
  <c r="B403" i="23"/>
  <c r="C403" i="23"/>
  <c r="B407" i="23"/>
  <c r="C407" i="23"/>
  <c r="B408" i="23"/>
  <c r="C408" i="23"/>
  <c r="B409" i="23"/>
  <c r="C409" i="23"/>
  <c r="B410" i="23"/>
  <c r="C410" i="23"/>
  <c r="B411" i="23"/>
  <c r="C411" i="23"/>
  <c r="B412" i="23"/>
  <c r="C412" i="23"/>
  <c r="B413" i="23"/>
  <c r="C413" i="23"/>
  <c r="B414" i="23"/>
  <c r="C414" i="23"/>
  <c r="B415" i="23"/>
  <c r="C415" i="23"/>
  <c r="B416" i="23"/>
  <c r="C416" i="23"/>
  <c r="B417" i="23"/>
  <c r="C417" i="23"/>
  <c r="B418" i="23"/>
  <c r="C418" i="23"/>
  <c r="B419" i="23"/>
  <c r="C419" i="23"/>
  <c r="B420" i="23"/>
  <c r="C420" i="23"/>
  <c r="B421" i="23"/>
  <c r="C421" i="23"/>
  <c r="B422" i="23"/>
  <c r="C422" i="23"/>
  <c r="B423" i="23"/>
  <c r="C423" i="23"/>
  <c r="B424" i="23"/>
  <c r="C424" i="23"/>
  <c r="B425" i="23"/>
  <c r="C425" i="23"/>
  <c r="B426" i="23"/>
  <c r="C426" i="23"/>
  <c r="B427" i="23"/>
  <c r="C427" i="23"/>
  <c r="B428" i="23"/>
  <c r="C428" i="23"/>
  <c r="B429" i="23"/>
  <c r="C429" i="23"/>
  <c r="B430" i="23"/>
  <c r="C430" i="23"/>
  <c r="B431" i="23"/>
  <c r="C431" i="23"/>
  <c r="B432" i="23"/>
  <c r="C432" i="23"/>
  <c r="B433" i="23"/>
  <c r="C433" i="23"/>
  <c r="B434" i="23"/>
  <c r="C434" i="23"/>
  <c r="B435" i="23"/>
  <c r="C435" i="23"/>
  <c r="B436" i="23"/>
  <c r="C436" i="23"/>
  <c r="B437" i="23"/>
  <c r="C437" i="23"/>
  <c r="B438" i="23"/>
  <c r="C438" i="23"/>
  <c r="B439" i="23"/>
  <c r="C439" i="23"/>
  <c r="B440" i="23"/>
  <c r="C440" i="23"/>
  <c r="B441" i="23"/>
  <c r="C441" i="23"/>
  <c r="B442" i="23"/>
  <c r="C442" i="23"/>
  <c r="B443" i="23"/>
  <c r="C443" i="23"/>
  <c r="B444" i="23"/>
  <c r="C444" i="23"/>
  <c r="B445" i="23"/>
  <c r="C445" i="23"/>
  <c r="B446" i="23"/>
  <c r="C446" i="23"/>
  <c r="B447" i="23"/>
  <c r="C447" i="23"/>
  <c r="B448" i="23"/>
  <c r="C448" i="23"/>
  <c r="B449" i="23"/>
  <c r="C449" i="23"/>
  <c r="B455" i="23"/>
  <c r="C455" i="23"/>
  <c r="B456" i="23"/>
  <c r="C456" i="23"/>
  <c r="B457" i="23"/>
  <c r="C457" i="23"/>
  <c r="B458" i="23"/>
  <c r="C458" i="23"/>
  <c r="B459" i="23"/>
  <c r="C459" i="23"/>
  <c r="B460" i="23"/>
  <c r="C460" i="23"/>
  <c r="B461" i="23"/>
  <c r="C461" i="23"/>
  <c r="B468" i="23"/>
  <c r="C468" i="23"/>
  <c r="B469" i="23"/>
  <c r="C469" i="23"/>
  <c r="B470" i="23"/>
  <c r="C470" i="23"/>
  <c r="B471" i="23"/>
  <c r="C471" i="23"/>
  <c r="B472" i="23"/>
  <c r="C472" i="23"/>
  <c r="B473" i="23"/>
  <c r="C473" i="23"/>
  <c r="B474" i="23"/>
  <c r="C474" i="23"/>
  <c r="B475" i="23"/>
  <c r="C475" i="23"/>
  <c r="B476" i="23"/>
  <c r="C476" i="23"/>
  <c r="B477" i="23"/>
  <c r="C477" i="23"/>
  <c r="B478" i="23"/>
  <c r="C478" i="23"/>
  <c r="B479" i="23"/>
  <c r="C479" i="23"/>
  <c r="B480" i="23"/>
  <c r="C480" i="23"/>
  <c r="B481" i="23"/>
  <c r="C481" i="23"/>
  <c r="B482" i="23"/>
  <c r="C482" i="23"/>
  <c r="B483" i="23"/>
  <c r="C483" i="23"/>
  <c r="B484" i="23"/>
  <c r="C484" i="23"/>
  <c r="B485" i="23"/>
  <c r="C485" i="23"/>
  <c r="B486" i="23"/>
  <c r="C486" i="23"/>
  <c r="B487" i="23"/>
  <c r="C487" i="23"/>
  <c r="B488" i="23"/>
  <c r="C488" i="23"/>
  <c r="B489" i="23"/>
  <c r="C489" i="23"/>
  <c r="B490" i="23"/>
  <c r="C490" i="23"/>
  <c r="B491" i="23"/>
  <c r="C491" i="23"/>
  <c r="B492" i="23"/>
  <c r="C492" i="23"/>
  <c r="B495" i="23"/>
  <c r="C495" i="23"/>
  <c r="B496" i="23"/>
  <c r="C496" i="23"/>
  <c r="B497" i="23"/>
  <c r="C497" i="23"/>
  <c r="B498" i="23"/>
  <c r="C498" i="23"/>
  <c r="B499" i="23"/>
  <c r="C499" i="23"/>
  <c r="B500" i="23"/>
  <c r="C500" i="23"/>
  <c r="B501" i="23"/>
  <c r="C501" i="23"/>
  <c r="B502" i="23"/>
  <c r="C502" i="23"/>
  <c r="B503" i="23"/>
  <c r="C503" i="23"/>
  <c r="B504" i="23"/>
  <c r="C504" i="23"/>
  <c r="B505" i="23"/>
  <c r="C505" i="23"/>
  <c r="B506" i="23"/>
  <c r="C506" i="23"/>
  <c r="B507" i="23"/>
  <c r="C507" i="23"/>
  <c r="B508" i="23"/>
  <c r="C508" i="23"/>
  <c r="B509" i="23"/>
  <c r="C509" i="23"/>
  <c r="B510" i="23"/>
  <c r="C510" i="23"/>
  <c r="B511" i="23"/>
  <c r="C511" i="23"/>
  <c r="B512" i="23"/>
  <c r="C512" i="23"/>
  <c r="B513" i="23"/>
  <c r="C513" i="23"/>
  <c r="B514" i="23"/>
  <c r="C514" i="23"/>
  <c r="B515" i="23"/>
  <c r="C515" i="23"/>
  <c r="B516" i="23"/>
  <c r="C516" i="23"/>
  <c r="B517" i="23"/>
  <c r="C517" i="23"/>
  <c r="B518" i="23"/>
  <c r="C518" i="23"/>
  <c r="B522" i="23"/>
  <c r="C522" i="23"/>
  <c r="B523" i="23"/>
  <c r="C523" i="23"/>
  <c r="B524" i="23"/>
  <c r="C524" i="23"/>
  <c r="B525" i="23"/>
  <c r="C525" i="23"/>
  <c r="B526" i="23"/>
  <c r="C526" i="23"/>
  <c r="B527" i="23"/>
  <c r="C527" i="23"/>
  <c r="B528" i="23"/>
  <c r="C528" i="23"/>
  <c r="B530" i="23"/>
  <c r="C530" i="23"/>
  <c r="B531" i="23"/>
  <c r="C531" i="23"/>
  <c r="B532" i="23"/>
  <c r="C532" i="23"/>
  <c r="B533" i="23"/>
  <c r="C533" i="23"/>
  <c r="B534" i="23"/>
  <c r="C534" i="23"/>
  <c r="B535" i="23"/>
  <c r="C535" i="23"/>
  <c r="B536" i="23"/>
  <c r="C536" i="23"/>
  <c r="B537" i="23"/>
  <c r="C537" i="23"/>
  <c r="B538" i="23"/>
  <c r="C538" i="23"/>
  <c r="B539" i="23"/>
  <c r="C539" i="23"/>
  <c r="B540" i="23"/>
  <c r="C540" i="23"/>
  <c r="B541" i="23"/>
  <c r="C541" i="23"/>
  <c r="B542" i="23"/>
  <c r="C542" i="23"/>
  <c r="B543" i="23"/>
  <c r="C543" i="23"/>
  <c r="B544" i="23"/>
  <c r="C544" i="23"/>
  <c r="B545" i="23"/>
  <c r="C545" i="23"/>
  <c r="B546" i="23"/>
  <c r="C546" i="23"/>
  <c r="B547" i="23"/>
  <c r="C547" i="23"/>
  <c r="B548" i="23"/>
  <c r="C548" i="23"/>
  <c r="B549" i="23"/>
  <c r="C549" i="23"/>
  <c r="B550" i="23"/>
  <c r="C550" i="23"/>
  <c r="B551" i="23"/>
  <c r="C551" i="23"/>
  <c r="B552" i="23"/>
  <c r="C552" i="23"/>
  <c r="B553" i="23"/>
  <c r="C553" i="23"/>
  <c r="B554" i="23"/>
  <c r="C554" i="23"/>
  <c r="B555" i="23"/>
  <c r="C555" i="23"/>
  <c r="B556" i="23"/>
  <c r="C556" i="23"/>
  <c r="B601" i="23"/>
  <c r="C601" i="23"/>
  <c r="B602" i="23"/>
  <c r="C602" i="23"/>
  <c r="B603" i="23"/>
  <c r="C603" i="23"/>
  <c r="B604" i="23"/>
  <c r="C604" i="23"/>
  <c r="B605" i="23"/>
  <c r="C605" i="23"/>
  <c r="B606" i="23"/>
  <c r="C606" i="23"/>
  <c r="A760" i="21" l="1"/>
  <c r="A759" i="21"/>
  <c r="O759" i="21" s="1"/>
  <c r="A758" i="21"/>
  <c r="A757" i="21"/>
  <c r="O757" i="21" s="1"/>
  <c r="A756" i="21"/>
  <c r="A755" i="21"/>
  <c r="O755" i="21" s="1"/>
  <c r="A754" i="21"/>
  <c r="A753" i="21"/>
  <c r="A752" i="21"/>
  <c r="A751" i="21"/>
  <c r="A750" i="21"/>
  <c r="A749" i="21"/>
  <c r="A748" i="21"/>
  <c r="A747" i="21"/>
  <c r="P759" i="21" l="1"/>
  <c r="N760" i="21"/>
  <c r="L760" i="21"/>
  <c r="J760" i="21"/>
  <c r="H760" i="21"/>
  <c r="F760" i="21"/>
  <c r="D760" i="21"/>
  <c r="P760" i="21"/>
  <c r="O760" i="21" s="1"/>
  <c r="M760" i="21"/>
  <c r="K760" i="21"/>
  <c r="I760" i="21"/>
  <c r="G760" i="21"/>
  <c r="E760" i="21"/>
  <c r="C760" i="21"/>
  <c r="B760" i="21" s="1"/>
  <c r="D747" i="21"/>
  <c r="F747" i="21"/>
  <c r="H747" i="21"/>
  <c r="J747" i="21"/>
  <c r="L747" i="21"/>
  <c r="N747" i="21"/>
  <c r="P747" i="21"/>
  <c r="D748" i="21"/>
  <c r="F748" i="21"/>
  <c r="H748" i="21"/>
  <c r="J748" i="21"/>
  <c r="L748" i="21"/>
  <c r="N748" i="21"/>
  <c r="P748" i="21"/>
  <c r="D749" i="21"/>
  <c r="F749" i="21"/>
  <c r="H749" i="21"/>
  <c r="J749" i="21"/>
  <c r="L749" i="21"/>
  <c r="N749" i="21"/>
  <c r="P749" i="21"/>
  <c r="D750" i="21"/>
  <c r="F750" i="21"/>
  <c r="H750" i="21"/>
  <c r="J750" i="21"/>
  <c r="L750" i="21"/>
  <c r="N750" i="21"/>
  <c r="P750" i="21"/>
  <c r="D751" i="21"/>
  <c r="F751" i="21"/>
  <c r="H751" i="21"/>
  <c r="J751" i="21"/>
  <c r="L751" i="21"/>
  <c r="N751" i="21"/>
  <c r="P751" i="21"/>
  <c r="D752" i="21"/>
  <c r="F752" i="21"/>
  <c r="H752" i="21"/>
  <c r="J752" i="21"/>
  <c r="L752" i="21"/>
  <c r="N752" i="21"/>
  <c r="P752" i="21"/>
  <c r="D753" i="21"/>
  <c r="F753" i="21"/>
  <c r="H753" i="21"/>
  <c r="J753" i="21"/>
  <c r="L753" i="21"/>
  <c r="N753" i="21"/>
  <c r="P753" i="21"/>
  <c r="D754" i="21"/>
  <c r="F754" i="21"/>
  <c r="H754" i="21"/>
  <c r="J754" i="21"/>
  <c r="L754" i="21"/>
  <c r="N754" i="21"/>
  <c r="D755" i="21"/>
  <c r="F755" i="21"/>
  <c r="H755" i="21"/>
  <c r="J755" i="21"/>
  <c r="L755" i="21"/>
  <c r="N755" i="21"/>
  <c r="P755" i="21"/>
  <c r="D756" i="21"/>
  <c r="F756" i="21"/>
  <c r="H756" i="21"/>
  <c r="J756" i="21"/>
  <c r="L756" i="21"/>
  <c r="N756" i="21"/>
  <c r="D757" i="21"/>
  <c r="F757" i="21"/>
  <c r="H757" i="21"/>
  <c r="J757" i="21"/>
  <c r="L757" i="21"/>
  <c r="N757" i="21"/>
  <c r="P757" i="21"/>
  <c r="D758" i="21"/>
  <c r="F758" i="21"/>
  <c r="H758" i="21"/>
  <c r="J758" i="21"/>
  <c r="L758" i="21"/>
  <c r="N758" i="21"/>
  <c r="D759" i="21"/>
  <c r="F759" i="21"/>
  <c r="H759" i="21"/>
  <c r="J759" i="21"/>
  <c r="L759" i="21"/>
  <c r="N759" i="21"/>
  <c r="C747" i="21"/>
  <c r="B747" i="21" s="1"/>
  <c r="E747" i="21"/>
  <c r="G747" i="21"/>
  <c r="I747" i="21"/>
  <c r="K747" i="21"/>
  <c r="M747" i="21"/>
  <c r="O747" i="21"/>
  <c r="C748" i="21"/>
  <c r="B748" i="21" s="1"/>
  <c r="E748" i="21"/>
  <c r="G748" i="21"/>
  <c r="I748" i="21"/>
  <c r="K748" i="21"/>
  <c r="M748" i="21"/>
  <c r="O748" i="21"/>
  <c r="C749" i="21"/>
  <c r="B749" i="21" s="1"/>
  <c r="E749" i="21"/>
  <c r="G749" i="21"/>
  <c r="I749" i="21"/>
  <c r="K749" i="21"/>
  <c r="M749" i="21"/>
  <c r="O749" i="21"/>
  <c r="C750" i="21"/>
  <c r="B750" i="21" s="1"/>
  <c r="E750" i="21"/>
  <c r="G750" i="21"/>
  <c r="I750" i="21"/>
  <c r="K750" i="21"/>
  <c r="M750" i="21"/>
  <c r="O750" i="21"/>
  <c r="C751" i="21"/>
  <c r="B751" i="21" s="1"/>
  <c r="E751" i="21"/>
  <c r="G751" i="21"/>
  <c r="I751" i="21"/>
  <c r="K751" i="21"/>
  <c r="M751" i="21"/>
  <c r="O751" i="21"/>
  <c r="C752" i="21"/>
  <c r="B752" i="21" s="1"/>
  <c r="E752" i="21"/>
  <c r="G752" i="21"/>
  <c r="I752" i="21"/>
  <c r="K752" i="21"/>
  <c r="M752" i="21"/>
  <c r="O752" i="21"/>
  <c r="C753" i="21"/>
  <c r="B753" i="21" s="1"/>
  <c r="E753" i="21"/>
  <c r="G753" i="21"/>
  <c r="I753" i="21"/>
  <c r="K753" i="21"/>
  <c r="M753" i="21"/>
  <c r="O753" i="21"/>
  <c r="C754" i="21"/>
  <c r="B754" i="21" s="1"/>
  <c r="E754" i="21"/>
  <c r="G754" i="21"/>
  <c r="I754" i="21"/>
  <c r="K754" i="21"/>
  <c r="M754" i="21"/>
  <c r="P754" i="21"/>
  <c r="O754" i="21" s="1"/>
  <c r="C755" i="21"/>
  <c r="B755" i="21" s="1"/>
  <c r="E755" i="21"/>
  <c r="G755" i="21"/>
  <c r="I755" i="21"/>
  <c r="K755" i="21"/>
  <c r="M755" i="21"/>
  <c r="C756" i="21"/>
  <c r="B756" i="21" s="1"/>
  <c r="E756" i="21"/>
  <c r="G756" i="21"/>
  <c r="I756" i="21"/>
  <c r="K756" i="21"/>
  <c r="M756" i="21"/>
  <c r="P756" i="21"/>
  <c r="O756" i="21" s="1"/>
  <c r="C757" i="21"/>
  <c r="B757" i="21" s="1"/>
  <c r="E757" i="21"/>
  <c r="G757" i="21"/>
  <c r="I757" i="21"/>
  <c r="K757" i="21"/>
  <c r="M757" i="21"/>
  <c r="C758" i="21"/>
  <c r="B758" i="21" s="1"/>
  <c r="E758" i="21"/>
  <c r="G758" i="21"/>
  <c r="I758" i="21"/>
  <c r="K758" i="21"/>
  <c r="M758" i="21"/>
  <c r="P758" i="21"/>
  <c r="O758" i="21" s="1"/>
  <c r="C759" i="21"/>
  <c r="B759" i="21" s="1"/>
  <c r="E759" i="21"/>
  <c r="G759" i="21"/>
  <c r="I759" i="21"/>
  <c r="K759" i="21"/>
  <c r="M759" i="21"/>
  <c r="A746" i="21"/>
  <c r="P746" i="21" s="1"/>
  <c r="C746" i="21" l="1"/>
  <c r="B746" i="21" s="1"/>
  <c r="O746" i="21"/>
  <c r="M746" i="21"/>
  <c r="K746" i="21"/>
  <c r="I746" i="21"/>
  <c r="G746" i="21"/>
  <c r="E746" i="21"/>
  <c r="N746" i="21"/>
  <c r="L746" i="21"/>
  <c r="J746" i="21"/>
  <c r="H746" i="21"/>
  <c r="F746" i="21"/>
  <c r="D746" i="21"/>
  <c r="A579" i="21" l="1"/>
  <c r="A574" i="21" l="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F542" i="21" l="1"/>
  <c r="H542" i="21"/>
  <c r="J542" i="21"/>
  <c r="G542" i="21"/>
  <c r="I542" i="21"/>
  <c r="K542" i="21"/>
  <c r="F546" i="21"/>
  <c r="H546" i="21"/>
  <c r="J546" i="21"/>
  <c r="G546" i="21"/>
  <c r="I546" i="21"/>
  <c r="K546" i="21"/>
  <c r="F548" i="21"/>
  <c r="H548" i="21"/>
  <c r="J548" i="21"/>
  <c r="G548" i="21"/>
  <c r="I548" i="21"/>
  <c r="K548" i="21"/>
  <c r="F550" i="21"/>
  <c r="H550" i="21"/>
  <c r="J550" i="21"/>
  <c r="G550" i="21"/>
  <c r="I550" i="21"/>
  <c r="K550" i="21"/>
  <c r="F552" i="21"/>
  <c r="H552" i="21"/>
  <c r="J552" i="21"/>
  <c r="G552" i="21"/>
  <c r="I552" i="21"/>
  <c r="K552" i="21"/>
  <c r="F554" i="21"/>
  <c r="H554" i="21"/>
  <c r="J554" i="21"/>
  <c r="G554" i="21"/>
  <c r="I554" i="21"/>
  <c r="K554" i="21"/>
  <c r="F556" i="21"/>
  <c r="H556" i="21"/>
  <c r="J556" i="21"/>
  <c r="G556" i="21"/>
  <c r="I556" i="21"/>
  <c r="K556" i="21"/>
  <c r="F558" i="21"/>
  <c r="H558" i="21"/>
  <c r="J558" i="21"/>
  <c r="G558" i="21"/>
  <c r="I558" i="21"/>
  <c r="K558" i="21"/>
  <c r="F560" i="21"/>
  <c r="H560" i="21"/>
  <c r="J560" i="21"/>
  <c r="G560" i="21"/>
  <c r="I560" i="21"/>
  <c r="K560" i="21"/>
  <c r="F562" i="21"/>
  <c r="H562" i="21"/>
  <c r="J562" i="21"/>
  <c r="G562" i="21"/>
  <c r="I562" i="21"/>
  <c r="K562" i="21"/>
  <c r="F564" i="21"/>
  <c r="H564" i="21"/>
  <c r="J564" i="21"/>
  <c r="G564" i="21"/>
  <c r="I564" i="21"/>
  <c r="K564" i="21"/>
  <c r="F566" i="21"/>
  <c r="H566" i="21"/>
  <c r="J566" i="21"/>
  <c r="G566" i="21"/>
  <c r="I566" i="21"/>
  <c r="K566" i="21"/>
  <c r="M568" i="21"/>
  <c r="F568" i="21"/>
  <c r="H568" i="21"/>
  <c r="J568" i="21"/>
  <c r="G568" i="21"/>
  <c r="I568" i="21"/>
  <c r="K568" i="21"/>
  <c r="M570" i="21"/>
  <c r="F570" i="21"/>
  <c r="H570" i="21"/>
  <c r="J570" i="21"/>
  <c r="G570" i="21"/>
  <c r="I570" i="21"/>
  <c r="K570" i="21"/>
  <c r="E572" i="21"/>
  <c r="F572" i="21"/>
  <c r="H572" i="21"/>
  <c r="J572" i="21"/>
  <c r="G572" i="21"/>
  <c r="I572" i="21"/>
  <c r="K572" i="21"/>
  <c r="F574" i="21"/>
  <c r="H574" i="21"/>
  <c r="J574" i="21"/>
  <c r="G574" i="21"/>
  <c r="I574" i="21"/>
  <c r="K574" i="21"/>
  <c r="F544" i="21"/>
  <c r="H544" i="21"/>
  <c r="J544" i="21"/>
  <c r="G544" i="21"/>
  <c r="I544" i="21"/>
  <c r="K544" i="21"/>
  <c r="F543" i="21"/>
  <c r="H543" i="21"/>
  <c r="J543" i="21"/>
  <c r="G543" i="21"/>
  <c r="I543" i="21"/>
  <c r="K543" i="21"/>
  <c r="F545" i="21"/>
  <c r="H545" i="21"/>
  <c r="J545" i="21"/>
  <c r="G545" i="21"/>
  <c r="I545" i="21"/>
  <c r="K545" i="21"/>
  <c r="F547" i="21"/>
  <c r="H547" i="21"/>
  <c r="J547" i="21"/>
  <c r="G547" i="21"/>
  <c r="I547" i="21"/>
  <c r="K547" i="21"/>
  <c r="F549" i="21"/>
  <c r="H549" i="21"/>
  <c r="J549" i="21"/>
  <c r="G549" i="21"/>
  <c r="I549" i="21"/>
  <c r="K549" i="21"/>
  <c r="F551" i="21"/>
  <c r="H551" i="21"/>
  <c r="J551" i="21"/>
  <c r="G551" i="21"/>
  <c r="I551" i="21"/>
  <c r="K551" i="21"/>
  <c r="F553" i="21"/>
  <c r="H553" i="21"/>
  <c r="J553" i="21"/>
  <c r="G553" i="21"/>
  <c r="I553" i="21"/>
  <c r="K553" i="21"/>
  <c r="F555" i="21"/>
  <c r="H555" i="21"/>
  <c r="J555" i="21"/>
  <c r="G555" i="21"/>
  <c r="I555" i="21"/>
  <c r="K555" i="21"/>
  <c r="F557" i="21"/>
  <c r="H557" i="21"/>
  <c r="J557" i="21"/>
  <c r="G557" i="21"/>
  <c r="I557" i="21"/>
  <c r="K557" i="21"/>
  <c r="F559" i="21"/>
  <c r="H559" i="21"/>
  <c r="J559" i="21"/>
  <c r="G559" i="21"/>
  <c r="I559" i="21"/>
  <c r="K559" i="21"/>
  <c r="F561" i="21"/>
  <c r="H561" i="21"/>
  <c r="J561" i="21"/>
  <c r="G561" i="21"/>
  <c r="I561" i="21"/>
  <c r="K561" i="21"/>
  <c r="F563" i="21"/>
  <c r="H563" i="21"/>
  <c r="J563" i="21"/>
  <c r="G563" i="21"/>
  <c r="I563" i="21"/>
  <c r="K563" i="21"/>
  <c r="F565" i="21"/>
  <c r="H565" i="21"/>
  <c r="J565" i="21"/>
  <c r="G565" i="21"/>
  <c r="I565" i="21"/>
  <c r="K565" i="21"/>
  <c r="M567" i="21"/>
  <c r="F567" i="21"/>
  <c r="H567" i="21"/>
  <c r="J567" i="21"/>
  <c r="G567" i="21"/>
  <c r="I567" i="21"/>
  <c r="K567" i="21"/>
  <c r="M569" i="21"/>
  <c r="F569" i="21"/>
  <c r="H569" i="21"/>
  <c r="J569" i="21"/>
  <c r="G569" i="21"/>
  <c r="I569" i="21"/>
  <c r="K569" i="21"/>
  <c r="M571" i="21"/>
  <c r="F571" i="21"/>
  <c r="H571" i="21"/>
  <c r="J571" i="21"/>
  <c r="G571" i="21"/>
  <c r="I571" i="21"/>
  <c r="K571" i="21"/>
  <c r="P573" i="21"/>
  <c r="O573" i="21" s="1"/>
  <c r="F573" i="21"/>
  <c r="H573" i="21"/>
  <c r="J573" i="21"/>
  <c r="G573" i="21"/>
  <c r="I573" i="21"/>
  <c r="K573" i="21"/>
  <c r="C562" i="21"/>
  <c r="C542" i="21"/>
  <c r="C546" i="21"/>
  <c r="C550" i="21"/>
  <c r="C554" i="21"/>
  <c r="C558" i="21"/>
  <c r="C544" i="21"/>
  <c r="C548" i="21"/>
  <c r="C552" i="21"/>
  <c r="C556" i="21"/>
  <c r="C560" i="21"/>
  <c r="C564" i="21"/>
  <c r="P543" i="21"/>
  <c r="O543" i="21" s="1"/>
  <c r="L543" i="21"/>
  <c r="D543" i="21"/>
  <c r="B543" i="21"/>
  <c r="P547" i="21"/>
  <c r="O547" i="21" s="1"/>
  <c r="L547" i="21"/>
  <c r="D547" i="21"/>
  <c r="B547" i="21"/>
  <c r="P557" i="21"/>
  <c r="O557" i="21" s="1"/>
  <c r="L557" i="21"/>
  <c r="D557" i="21"/>
  <c r="B557" i="21"/>
  <c r="P561" i="21"/>
  <c r="O561" i="21" s="1"/>
  <c r="L561" i="21"/>
  <c r="D561" i="21"/>
  <c r="B561" i="21"/>
  <c r="P565" i="21"/>
  <c r="O565" i="21" s="1"/>
  <c r="L565" i="21"/>
  <c r="D565" i="21"/>
  <c r="B565" i="21"/>
  <c r="E543" i="21"/>
  <c r="M543" i="21"/>
  <c r="E547" i="21"/>
  <c r="M547" i="21"/>
  <c r="E557" i="21"/>
  <c r="M557" i="21"/>
  <c r="E561" i="21"/>
  <c r="M561" i="21"/>
  <c r="E565" i="21"/>
  <c r="M565" i="21"/>
  <c r="P545" i="21"/>
  <c r="O545" i="21" s="1"/>
  <c r="L545" i="21"/>
  <c r="D545" i="21"/>
  <c r="B545" i="21"/>
  <c r="P549" i="21"/>
  <c r="O549" i="21" s="1"/>
  <c r="L549" i="21"/>
  <c r="D549" i="21"/>
  <c r="B549" i="21"/>
  <c r="P551" i="21"/>
  <c r="O551" i="21" s="1"/>
  <c r="L551" i="21"/>
  <c r="D551" i="21"/>
  <c r="B551" i="21"/>
  <c r="P553" i="21"/>
  <c r="O553" i="21" s="1"/>
  <c r="L553" i="21"/>
  <c r="D553" i="21"/>
  <c r="B553" i="21"/>
  <c r="P555" i="21"/>
  <c r="O555" i="21" s="1"/>
  <c r="L555" i="21"/>
  <c r="D555" i="21"/>
  <c r="B555" i="21"/>
  <c r="P559" i="21"/>
  <c r="O559" i="21" s="1"/>
  <c r="L559" i="21"/>
  <c r="D559" i="21"/>
  <c r="B559" i="21"/>
  <c r="P563" i="21"/>
  <c r="O563" i="21" s="1"/>
  <c r="L563" i="21"/>
  <c r="D563" i="21"/>
  <c r="B563" i="21"/>
  <c r="P542" i="21"/>
  <c r="O542" i="21" s="1"/>
  <c r="L542" i="21"/>
  <c r="D542" i="21"/>
  <c r="B542" i="21"/>
  <c r="P544" i="21"/>
  <c r="O544" i="21" s="1"/>
  <c r="L544" i="21"/>
  <c r="D544" i="21"/>
  <c r="B544" i="21"/>
  <c r="P546" i="21"/>
  <c r="O546" i="21" s="1"/>
  <c r="L546" i="21"/>
  <c r="D546" i="21"/>
  <c r="B546" i="21"/>
  <c r="P548" i="21"/>
  <c r="O548" i="21" s="1"/>
  <c r="L548" i="21"/>
  <c r="D548" i="21"/>
  <c r="B548" i="21"/>
  <c r="P550" i="21"/>
  <c r="O550" i="21" s="1"/>
  <c r="L550" i="21"/>
  <c r="D550" i="21"/>
  <c r="B550" i="21"/>
  <c r="P552" i="21"/>
  <c r="O552" i="21" s="1"/>
  <c r="L552" i="21"/>
  <c r="D552" i="21"/>
  <c r="B552" i="21"/>
  <c r="P554" i="21"/>
  <c r="O554" i="21" s="1"/>
  <c r="L554" i="21"/>
  <c r="D554" i="21"/>
  <c r="B554" i="21"/>
  <c r="P556" i="21"/>
  <c r="O556" i="21" s="1"/>
  <c r="L556" i="21"/>
  <c r="D556" i="21"/>
  <c r="B556" i="21"/>
  <c r="P558" i="21"/>
  <c r="O558" i="21" s="1"/>
  <c r="L558" i="21"/>
  <c r="D558" i="21"/>
  <c r="B558" i="21"/>
  <c r="P560" i="21"/>
  <c r="O560" i="21" s="1"/>
  <c r="L560" i="21"/>
  <c r="D560" i="21"/>
  <c r="B560" i="21"/>
  <c r="P562" i="21"/>
  <c r="O562" i="21" s="1"/>
  <c r="L562" i="21"/>
  <c r="D562" i="21"/>
  <c r="B562" i="21"/>
  <c r="P564" i="21"/>
  <c r="O564" i="21" s="1"/>
  <c r="L564" i="21"/>
  <c r="D564" i="21"/>
  <c r="B564" i="21"/>
  <c r="C566" i="21"/>
  <c r="P566" i="21"/>
  <c r="O566" i="21" s="1"/>
  <c r="L566" i="21"/>
  <c r="D566" i="21"/>
  <c r="B566" i="21"/>
  <c r="M566" i="21"/>
  <c r="E566" i="21"/>
  <c r="E545" i="21"/>
  <c r="M545" i="21"/>
  <c r="E549" i="21"/>
  <c r="M549" i="21"/>
  <c r="E551" i="21"/>
  <c r="M551" i="21"/>
  <c r="E553" i="21"/>
  <c r="M553" i="21"/>
  <c r="E555" i="21"/>
  <c r="M555" i="21"/>
  <c r="E559" i="21"/>
  <c r="M559" i="21"/>
  <c r="E563" i="21"/>
  <c r="M563" i="21"/>
  <c r="E542" i="21"/>
  <c r="M542" i="21"/>
  <c r="C543" i="21"/>
  <c r="E544" i="21"/>
  <c r="M544" i="21"/>
  <c r="C545" i="21"/>
  <c r="E546" i="21"/>
  <c r="M546" i="21"/>
  <c r="C547" i="21"/>
  <c r="E548" i="21"/>
  <c r="M548" i="21"/>
  <c r="C549" i="21"/>
  <c r="E550" i="21"/>
  <c r="M550" i="21"/>
  <c r="C551" i="21"/>
  <c r="E552" i="21"/>
  <c r="M552" i="21"/>
  <c r="C553" i="21"/>
  <c r="E554" i="21"/>
  <c r="M554" i="21"/>
  <c r="C555" i="21"/>
  <c r="E556" i="21"/>
  <c r="M556" i="21"/>
  <c r="C557" i="21"/>
  <c r="E558" i="21"/>
  <c r="M558" i="21"/>
  <c r="C559" i="21"/>
  <c r="E560" i="21"/>
  <c r="M560" i="21"/>
  <c r="C561" i="21"/>
  <c r="E562" i="21"/>
  <c r="M562" i="21"/>
  <c r="C563" i="21"/>
  <c r="E564" i="21"/>
  <c r="M564" i="21"/>
  <c r="C565" i="21"/>
  <c r="M574" i="21"/>
  <c r="E574" i="21"/>
  <c r="C574" i="21"/>
  <c r="P574" i="21"/>
  <c r="O574" i="21" s="1"/>
  <c r="L574" i="21"/>
  <c r="D574" i="21"/>
  <c r="B574" i="21"/>
  <c r="C567" i="21"/>
  <c r="C568" i="21"/>
  <c r="E569" i="21"/>
  <c r="E570" i="21"/>
  <c r="E571" i="21"/>
  <c r="C572" i="21"/>
  <c r="M572" i="21"/>
  <c r="C573" i="21"/>
  <c r="E573" i="21"/>
  <c r="M573" i="21"/>
  <c r="B567" i="21"/>
  <c r="D567" i="21"/>
  <c r="L567" i="21"/>
  <c r="P567" i="21"/>
  <c r="O567" i="21" s="1"/>
  <c r="B568" i="21"/>
  <c r="D568" i="21"/>
  <c r="L568" i="21"/>
  <c r="P568" i="21"/>
  <c r="O568" i="21" s="1"/>
  <c r="B569" i="21"/>
  <c r="D569" i="21"/>
  <c r="L569" i="21"/>
  <c r="P569" i="21"/>
  <c r="O569" i="21" s="1"/>
  <c r="B570" i="21"/>
  <c r="D570" i="21"/>
  <c r="L570" i="21"/>
  <c r="P570" i="21"/>
  <c r="O570" i="21" s="1"/>
  <c r="B571" i="21"/>
  <c r="D571" i="21"/>
  <c r="L571" i="21"/>
  <c r="P571" i="21"/>
  <c r="O571" i="21" s="1"/>
  <c r="B572" i="21"/>
  <c r="D572" i="21"/>
  <c r="L572" i="21"/>
  <c r="P572" i="21"/>
  <c r="O572" i="21" s="1"/>
  <c r="B573" i="21"/>
  <c r="D573" i="21"/>
  <c r="L573" i="21"/>
  <c r="E567" i="21"/>
  <c r="E568" i="21"/>
  <c r="C569" i="21"/>
  <c r="C570" i="21"/>
  <c r="C571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O514" i="21" l="1"/>
  <c r="F514" i="21"/>
  <c r="H514" i="21"/>
  <c r="J514" i="21"/>
  <c r="G514" i="21"/>
  <c r="I514" i="21"/>
  <c r="K514" i="21"/>
  <c r="O516" i="21"/>
  <c r="F516" i="21"/>
  <c r="H516" i="21"/>
  <c r="J516" i="21"/>
  <c r="G516" i="21"/>
  <c r="I516" i="21"/>
  <c r="K516" i="21"/>
  <c r="O518" i="21"/>
  <c r="F518" i="21"/>
  <c r="H518" i="21"/>
  <c r="J518" i="21"/>
  <c r="G518" i="21"/>
  <c r="I518" i="21"/>
  <c r="K518" i="21"/>
  <c r="O520" i="21"/>
  <c r="F520" i="21"/>
  <c r="H520" i="21"/>
  <c r="J520" i="21"/>
  <c r="G520" i="21"/>
  <c r="I520" i="21"/>
  <c r="K520" i="21"/>
  <c r="M522" i="21"/>
  <c r="F522" i="21"/>
  <c r="H522" i="21"/>
  <c r="J522" i="21"/>
  <c r="G522" i="21"/>
  <c r="I522" i="21"/>
  <c r="K522" i="21"/>
  <c r="M524" i="21"/>
  <c r="F524" i="21"/>
  <c r="H524" i="21"/>
  <c r="J524" i="21"/>
  <c r="G524" i="21"/>
  <c r="I524" i="21"/>
  <c r="K524" i="21"/>
  <c r="M526" i="21"/>
  <c r="F526" i="21"/>
  <c r="H526" i="21"/>
  <c r="J526" i="21"/>
  <c r="G526" i="21"/>
  <c r="I526" i="21"/>
  <c r="K526" i="21"/>
  <c r="M528" i="21"/>
  <c r="F528" i="21"/>
  <c r="H528" i="21"/>
  <c r="J528" i="21"/>
  <c r="G528" i="21"/>
  <c r="I528" i="21"/>
  <c r="K528" i="21"/>
  <c r="M530" i="21"/>
  <c r="F530" i="21"/>
  <c r="H530" i="21"/>
  <c r="J530" i="21"/>
  <c r="G530" i="21"/>
  <c r="I530" i="21"/>
  <c r="K530" i="21"/>
  <c r="M532" i="21"/>
  <c r="F532" i="21"/>
  <c r="H532" i="21"/>
  <c r="J532" i="21"/>
  <c r="G532" i="21"/>
  <c r="I532" i="21"/>
  <c r="K532" i="21"/>
  <c r="M534" i="21"/>
  <c r="F534" i="21"/>
  <c r="H534" i="21"/>
  <c r="J534" i="21"/>
  <c r="G534" i="21"/>
  <c r="I534" i="21"/>
  <c r="K534" i="21"/>
  <c r="L536" i="21"/>
  <c r="F536" i="21"/>
  <c r="H536" i="21"/>
  <c r="J536" i="21"/>
  <c r="G536" i="21"/>
  <c r="I536" i="21"/>
  <c r="K536" i="21"/>
  <c r="L538" i="21"/>
  <c r="F538" i="21"/>
  <c r="H538" i="21"/>
  <c r="J538" i="21"/>
  <c r="G538" i="21"/>
  <c r="I538" i="21"/>
  <c r="K538" i="21"/>
  <c r="L540" i="21"/>
  <c r="F540" i="21"/>
  <c r="H540" i="21"/>
  <c r="J540" i="21"/>
  <c r="G540" i="21"/>
  <c r="I540" i="21"/>
  <c r="K540" i="21"/>
  <c r="M513" i="21"/>
  <c r="F513" i="21"/>
  <c r="H513" i="21"/>
  <c r="J513" i="21"/>
  <c r="G513" i="21"/>
  <c r="I513" i="21"/>
  <c r="K513" i="21"/>
  <c r="O515" i="21"/>
  <c r="F515" i="21"/>
  <c r="H515" i="21"/>
  <c r="J515" i="21"/>
  <c r="G515" i="21"/>
  <c r="I515" i="21"/>
  <c r="K515" i="21"/>
  <c r="M517" i="21"/>
  <c r="F517" i="21"/>
  <c r="H517" i="21"/>
  <c r="J517" i="21"/>
  <c r="G517" i="21"/>
  <c r="I517" i="21"/>
  <c r="K517" i="21"/>
  <c r="O519" i="21"/>
  <c r="F519" i="21"/>
  <c r="H519" i="21"/>
  <c r="J519" i="21"/>
  <c r="G519" i="21"/>
  <c r="I519" i="21"/>
  <c r="K519" i="21"/>
  <c r="M521" i="21"/>
  <c r="F521" i="21"/>
  <c r="H521" i="21"/>
  <c r="J521" i="21"/>
  <c r="G521" i="21"/>
  <c r="I521" i="21"/>
  <c r="K521" i="21"/>
  <c r="O523" i="21"/>
  <c r="F523" i="21"/>
  <c r="H523" i="21"/>
  <c r="J523" i="21"/>
  <c r="G523" i="21"/>
  <c r="I523" i="21"/>
  <c r="K523" i="21"/>
  <c r="M525" i="21"/>
  <c r="F525" i="21"/>
  <c r="H525" i="21"/>
  <c r="J525" i="21"/>
  <c r="G525" i="21"/>
  <c r="I525" i="21"/>
  <c r="K525" i="21"/>
  <c r="M527" i="21"/>
  <c r="F527" i="21"/>
  <c r="H527" i="21"/>
  <c r="J527" i="21"/>
  <c r="G527" i="21"/>
  <c r="I527" i="21"/>
  <c r="K527" i="21"/>
  <c r="M529" i="21"/>
  <c r="F529" i="21"/>
  <c r="H529" i="21"/>
  <c r="J529" i="21"/>
  <c r="G529" i="21"/>
  <c r="I529" i="21"/>
  <c r="K529" i="21"/>
  <c r="M531" i="21"/>
  <c r="F531" i="21"/>
  <c r="H531" i="21"/>
  <c r="J531" i="21"/>
  <c r="G531" i="21"/>
  <c r="I531" i="21"/>
  <c r="K531" i="21"/>
  <c r="M533" i="21"/>
  <c r="F533" i="21"/>
  <c r="H533" i="21"/>
  <c r="J533" i="21"/>
  <c r="G533" i="21"/>
  <c r="I533" i="21"/>
  <c r="K533" i="21"/>
  <c r="L535" i="21"/>
  <c r="F535" i="21"/>
  <c r="H535" i="21"/>
  <c r="J535" i="21"/>
  <c r="G535" i="21"/>
  <c r="I535" i="21"/>
  <c r="K535" i="21"/>
  <c r="L537" i="21"/>
  <c r="F537" i="21"/>
  <c r="H537" i="21"/>
  <c r="J537" i="21"/>
  <c r="G537" i="21"/>
  <c r="I537" i="21"/>
  <c r="K537" i="21"/>
  <c r="L539" i="21"/>
  <c r="F539" i="21"/>
  <c r="H539" i="21"/>
  <c r="J539" i="21"/>
  <c r="G539" i="21"/>
  <c r="I539" i="21"/>
  <c r="K539" i="21"/>
  <c r="B541" i="21"/>
  <c r="F541" i="21"/>
  <c r="H541" i="21"/>
  <c r="J541" i="21"/>
  <c r="G541" i="21"/>
  <c r="I541" i="21"/>
  <c r="K541" i="21"/>
  <c r="B516" i="21"/>
  <c r="B520" i="21"/>
  <c r="B514" i="21"/>
  <c r="B518" i="21"/>
  <c r="B523" i="21"/>
  <c r="B525" i="21"/>
  <c r="B527" i="21"/>
  <c r="B529" i="21"/>
  <c r="B531" i="21"/>
  <c r="B533" i="21"/>
  <c r="B535" i="21"/>
  <c r="B537" i="21"/>
  <c r="B539" i="21"/>
  <c r="P517" i="21"/>
  <c r="O517" i="21" s="1"/>
  <c r="P524" i="21"/>
  <c r="O524" i="21" s="1"/>
  <c r="P528" i="21"/>
  <c r="O528" i="21" s="1"/>
  <c r="P532" i="21"/>
  <c r="O532" i="21" s="1"/>
  <c r="O534" i="21"/>
  <c r="O536" i="21"/>
  <c r="O538" i="21"/>
  <c r="O540" i="21"/>
  <c r="P515" i="21"/>
  <c r="P519" i="21"/>
  <c r="P526" i="21"/>
  <c r="O526" i="21" s="1"/>
  <c r="P530" i="21"/>
  <c r="O530" i="21" s="1"/>
  <c r="P514" i="21"/>
  <c r="B515" i="21"/>
  <c r="P516" i="21"/>
  <c r="B517" i="21"/>
  <c r="P518" i="21"/>
  <c r="B519" i="21"/>
  <c r="P520" i="21"/>
  <c r="B521" i="21"/>
  <c r="P523" i="21"/>
  <c r="B524" i="21"/>
  <c r="P525" i="21"/>
  <c r="O525" i="21" s="1"/>
  <c r="B526" i="21"/>
  <c r="P527" i="21"/>
  <c r="O527" i="21" s="1"/>
  <c r="B528" i="21"/>
  <c r="P529" i="21"/>
  <c r="O529" i="21" s="1"/>
  <c r="B530" i="21"/>
  <c r="P531" i="21"/>
  <c r="O531" i="21" s="1"/>
  <c r="B532" i="21"/>
  <c r="P533" i="21"/>
  <c r="O533" i="21" s="1"/>
  <c r="B534" i="21"/>
  <c r="O535" i="21"/>
  <c r="B536" i="21"/>
  <c r="O537" i="21"/>
  <c r="B538" i="21"/>
  <c r="O539" i="21"/>
  <c r="B540" i="21"/>
  <c r="D522" i="21"/>
  <c r="L522" i="21"/>
  <c r="D514" i="21"/>
  <c r="M514" i="21"/>
  <c r="D515" i="21"/>
  <c r="M515" i="21"/>
  <c r="D516" i="21"/>
  <c r="M516" i="21"/>
  <c r="D517" i="21"/>
  <c r="L517" i="21"/>
  <c r="D518" i="21"/>
  <c r="M518" i="21"/>
  <c r="D519" i="21"/>
  <c r="M519" i="21"/>
  <c r="D520" i="21"/>
  <c r="M520" i="21"/>
  <c r="D521" i="21"/>
  <c r="L521" i="21"/>
  <c r="B522" i="21"/>
  <c r="D523" i="21"/>
  <c r="M523" i="21"/>
  <c r="D524" i="21"/>
  <c r="L524" i="21"/>
  <c r="D525" i="21"/>
  <c r="L525" i="21"/>
  <c r="D526" i="21"/>
  <c r="L526" i="21"/>
  <c r="D527" i="21"/>
  <c r="L527" i="21"/>
  <c r="D528" i="21"/>
  <c r="L528" i="21"/>
  <c r="D529" i="21"/>
  <c r="L529" i="21"/>
  <c r="D530" i="21"/>
  <c r="L530" i="21"/>
  <c r="D531" i="21"/>
  <c r="L531" i="21"/>
  <c r="D532" i="21"/>
  <c r="L532" i="21"/>
  <c r="D533" i="21"/>
  <c r="L533" i="21"/>
  <c r="D534" i="21"/>
  <c r="L534" i="21"/>
  <c r="D535" i="21"/>
  <c r="D536" i="21"/>
  <c r="D537" i="21"/>
  <c r="D538" i="21"/>
  <c r="D539" i="21"/>
  <c r="D540" i="21"/>
  <c r="D513" i="21"/>
  <c r="C513" i="21" s="1"/>
  <c r="L513" i="21"/>
  <c r="B513" i="21"/>
  <c r="E513" i="21"/>
  <c r="C514" i="21"/>
  <c r="E514" i="21"/>
  <c r="L514" i="21"/>
  <c r="C515" i="21"/>
  <c r="E515" i="21"/>
  <c r="L515" i="21"/>
  <c r="C516" i="21"/>
  <c r="E516" i="21"/>
  <c r="L516" i="21"/>
  <c r="C517" i="21"/>
  <c r="E517" i="21"/>
  <c r="C518" i="21"/>
  <c r="E518" i="21"/>
  <c r="L518" i="21"/>
  <c r="C519" i="21"/>
  <c r="E519" i="21"/>
  <c r="L519" i="21"/>
  <c r="C520" i="21"/>
  <c r="E520" i="21"/>
  <c r="L520" i="21"/>
  <c r="C521" i="21"/>
  <c r="E521" i="21"/>
  <c r="C522" i="21"/>
  <c r="E522" i="21"/>
  <c r="C523" i="21"/>
  <c r="E523" i="21"/>
  <c r="L523" i="21"/>
  <c r="C524" i="21"/>
  <c r="E524" i="21"/>
  <c r="C525" i="21"/>
  <c r="E525" i="21"/>
  <c r="C526" i="21"/>
  <c r="E526" i="21"/>
  <c r="C527" i="21"/>
  <c r="E527" i="21"/>
  <c r="C528" i="21"/>
  <c r="E528" i="21"/>
  <c r="C529" i="21"/>
  <c r="E529" i="21"/>
  <c r="C530" i="21"/>
  <c r="E530" i="21"/>
  <c r="C531" i="21"/>
  <c r="E531" i="21"/>
  <c r="C532" i="21"/>
  <c r="E532" i="21"/>
  <c r="C533" i="21"/>
  <c r="E533" i="21"/>
  <c r="C534" i="21"/>
  <c r="E534" i="21"/>
  <c r="P534" i="21"/>
  <c r="C535" i="21"/>
  <c r="E535" i="21"/>
  <c r="M535" i="21"/>
  <c r="P535" i="21"/>
  <c r="C536" i="21"/>
  <c r="E536" i="21"/>
  <c r="M536" i="21"/>
  <c r="P536" i="21"/>
  <c r="C537" i="21"/>
  <c r="E537" i="21"/>
  <c r="M537" i="21"/>
  <c r="P537" i="21"/>
  <c r="C538" i="21"/>
  <c r="E538" i="21"/>
  <c r="M538" i="21"/>
  <c r="P538" i="21"/>
  <c r="C539" i="21"/>
  <c r="E539" i="21"/>
  <c r="M539" i="21"/>
  <c r="P539" i="21"/>
  <c r="C540" i="21"/>
  <c r="E540" i="21"/>
  <c r="M540" i="21"/>
  <c r="P540" i="21"/>
  <c r="P541" i="21"/>
  <c r="O541" i="21" s="1"/>
  <c r="L541" i="21"/>
  <c r="D541" i="21"/>
  <c r="C541" i="21"/>
  <c r="M541" i="21"/>
  <c r="E541" i="21"/>
  <c r="A512" i="21"/>
  <c r="B512" i="21" l="1"/>
  <c r="F512" i="21"/>
  <c r="H512" i="21"/>
  <c r="J512" i="21"/>
  <c r="G512" i="21"/>
  <c r="I512" i="21"/>
  <c r="K512" i="21"/>
  <c r="P512" i="21"/>
  <c r="M512" i="21"/>
  <c r="D512" i="21"/>
  <c r="C512" i="21" s="1"/>
  <c r="O512" i="21"/>
  <c r="L512" i="21"/>
  <c r="E512" i="21"/>
  <c r="A511" i="21"/>
  <c r="A510" i="21"/>
  <c r="O510" i="21" l="1"/>
  <c r="F510" i="21"/>
  <c r="H510" i="21"/>
  <c r="J510" i="21"/>
  <c r="G510" i="21"/>
  <c r="I510" i="21"/>
  <c r="K510" i="21"/>
  <c r="M511" i="21"/>
  <c r="F511" i="21"/>
  <c r="H511" i="21"/>
  <c r="J511" i="21"/>
  <c r="G511" i="21"/>
  <c r="I511" i="21"/>
  <c r="K511" i="21"/>
  <c r="D510" i="21"/>
  <c r="C510" i="21" s="1"/>
  <c r="B510" i="21" s="1"/>
  <c r="L510" i="21"/>
  <c r="D511" i="21"/>
  <c r="C511" i="21" s="1"/>
  <c r="L511" i="21"/>
  <c r="O511" i="21"/>
  <c r="E510" i="21"/>
  <c r="M510" i="21"/>
  <c r="B511" i="21"/>
  <c r="E511" i="21"/>
  <c r="A509" i="21"/>
  <c r="B509" i="21" l="1"/>
  <c r="F509" i="21"/>
  <c r="H509" i="21"/>
  <c r="J509" i="21"/>
  <c r="G509" i="21"/>
  <c r="I509" i="21"/>
  <c r="K509" i="21"/>
  <c r="C509" i="21"/>
  <c r="A508" i="21"/>
  <c r="F508" i="21" l="1"/>
  <c r="H508" i="21"/>
  <c r="J508" i="21"/>
  <c r="G508" i="21"/>
  <c r="I508" i="21"/>
  <c r="K508" i="21"/>
  <c r="M508" i="21"/>
  <c r="E508" i="21"/>
  <c r="O508" i="21"/>
  <c r="L508" i="21"/>
  <c r="C508" i="21"/>
  <c r="B508" i="21"/>
  <c r="D508" i="21"/>
  <c r="A507" i="21"/>
  <c r="P507" i="21" l="1"/>
  <c r="F507" i="21"/>
  <c r="H507" i="21"/>
  <c r="J507" i="21"/>
  <c r="G507" i="21"/>
  <c r="I507" i="21"/>
  <c r="K507" i="21"/>
  <c r="C507" i="21"/>
  <c r="B507" i="21" s="1"/>
  <c r="L507" i="21"/>
  <c r="E507" i="21"/>
  <c r="O507" i="21"/>
  <c r="D507" i="21"/>
  <c r="M507" i="21"/>
  <c r="A506" i="21"/>
  <c r="F506" i="21" l="1"/>
  <c r="H506" i="21"/>
  <c r="J506" i="21"/>
  <c r="G506" i="21"/>
  <c r="I506" i="21"/>
  <c r="K506" i="21"/>
  <c r="O506" i="21"/>
  <c r="L506" i="21"/>
  <c r="M506" i="21"/>
  <c r="D506" i="21"/>
  <c r="C506" i="21" s="1"/>
  <c r="B506" i="21"/>
  <c r="E506" i="21"/>
  <c r="A505" i="21"/>
  <c r="F505" i="21" l="1"/>
  <c r="H505" i="21"/>
  <c r="J505" i="21"/>
  <c r="G505" i="21"/>
  <c r="I505" i="21"/>
  <c r="K505" i="21"/>
  <c r="P505" i="21"/>
  <c r="M505" i="21"/>
  <c r="O505" i="21"/>
  <c r="L505" i="21"/>
  <c r="D505" i="21"/>
  <c r="C505" i="21"/>
  <c r="B505" i="21" s="1"/>
  <c r="E505" i="21"/>
  <c r="A504" i="21"/>
  <c r="E504" i="21" l="1"/>
  <c r="F504" i="21"/>
  <c r="H504" i="21"/>
  <c r="J504" i="21"/>
  <c r="G504" i="21"/>
  <c r="I504" i="21"/>
  <c r="K504" i="21"/>
  <c r="C504" i="21"/>
  <c r="B504" i="21" s="1"/>
  <c r="P504" i="21"/>
  <c r="M504" i="21"/>
  <c r="O504" i="21"/>
  <c r="L504" i="21"/>
  <c r="D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F492" i="21" l="1"/>
  <c r="H492" i="21"/>
  <c r="J492" i="21"/>
  <c r="G492" i="21"/>
  <c r="I492" i="21"/>
  <c r="K492" i="21"/>
  <c r="F494" i="21"/>
  <c r="H494" i="21"/>
  <c r="J494" i="21"/>
  <c r="G494" i="21"/>
  <c r="I494" i="21"/>
  <c r="K494" i="21"/>
  <c r="M496" i="21"/>
  <c r="F496" i="21"/>
  <c r="H496" i="21"/>
  <c r="J496" i="21"/>
  <c r="G496" i="21"/>
  <c r="I496" i="21"/>
  <c r="K496" i="21"/>
  <c r="E498" i="21"/>
  <c r="F498" i="21"/>
  <c r="H498" i="21"/>
  <c r="J498" i="21"/>
  <c r="G498" i="21"/>
  <c r="I498" i="21"/>
  <c r="K498" i="21"/>
  <c r="C500" i="21"/>
  <c r="F500" i="21"/>
  <c r="H500" i="21"/>
  <c r="J500" i="21"/>
  <c r="G500" i="21"/>
  <c r="I500" i="21"/>
  <c r="K500" i="21"/>
  <c r="O502" i="21"/>
  <c r="F502" i="21"/>
  <c r="H502" i="21"/>
  <c r="J502" i="21"/>
  <c r="G502" i="21"/>
  <c r="I502" i="21"/>
  <c r="K502" i="21"/>
  <c r="M493" i="21"/>
  <c r="F493" i="21"/>
  <c r="H493" i="21"/>
  <c r="J493" i="21"/>
  <c r="G493" i="21"/>
  <c r="I493" i="21"/>
  <c r="K493" i="21"/>
  <c r="M495" i="21"/>
  <c r="F495" i="21"/>
  <c r="H495" i="21"/>
  <c r="J495" i="21"/>
  <c r="G495" i="21"/>
  <c r="I495" i="21"/>
  <c r="K495" i="21"/>
  <c r="F497" i="21"/>
  <c r="H497" i="21"/>
  <c r="J497" i="21"/>
  <c r="G497" i="21"/>
  <c r="I497" i="21"/>
  <c r="K497" i="21"/>
  <c r="M499" i="21"/>
  <c r="F499" i="21"/>
  <c r="H499" i="21"/>
  <c r="J499" i="21"/>
  <c r="G499" i="21"/>
  <c r="I499" i="21"/>
  <c r="K499" i="21"/>
  <c r="F501" i="21"/>
  <c r="H501" i="21"/>
  <c r="J501" i="21"/>
  <c r="G501" i="21"/>
  <c r="I501" i="21"/>
  <c r="K501" i="21"/>
  <c r="F503" i="21"/>
  <c r="H503" i="21"/>
  <c r="J503" i="21"/>
  <c r="G503" i="21"/>
  <c r="I503" i="21"/>
  <c r="K503" i="21"/>
  <c r="E503" i="21"/>
  <c r="M503" i="21"/>
  <c r="B503" i="21"/>
  <c r="C492" i="21"/>
  <c r="M492" i="21"/>
  <c r="C493" i="21"/>
  <c r="E494" i="21"/>
  <c r="M494" i="21"/>
  <c r="C495" i="21"/>
  <c r="E496" i="21"/>
  <c r="E497" i="21"/>
  <c r="M497" i="21"/>
  <c r="C498" i="21"/>
  <c r="M498" i="21"/>
  <c r="C499" i="21"/>
  <c r="E500" i="21"/>
  <c r="M500" i="21"/>
  <c r="C501" i="21"/>
  <c r="E501" i="21"/>
  <c r="M501" i="21"/>
  <c r="E502" i="21"/>
  <c r="M502" i="21"/>
  <c r="P502" i="21"/>
  <c r="B492" i="21"/>
  <c r="D492" i="21"/>
  <c r="L492" i="21"/>
  <c r="B493" i="21"/>
  <c r="D493" i="21"/>
  <c r="L493" i="21"/>
  <c r="B494" i="21"/>
  <c r="D494" i="21"/>
  <c r="L494" i="21"/>
  <c r="P494" i="21"/>
  <c r="O494" i="21" s="1"/>
  <c r="B495" i="21"/>
  <c r="D495" i="21"/>
  <c r="L495" i="21"/>
  <c r="P495" i="21"/>
  <c r="O495" i="21" s="1"/>
  <c r="B496" i="21"/>
  <c r="D496" i="21"/>
  <c r="L496" i="21"/>
  <c r="P496" i="21"/>
  <c r="O496" i="21" s="1"/>
  <c r="B497" i="21"/>
  <c r="D497" i="21"/>
  <c r="L497" i="21"/>
  <c r="P497" i="21"/>
  <c r="O497" i="21" s="1"/>
  <c r="B498" i="21"/>
  <c r="D498" i="21"/>
  <c r="L498" i="21"/>
  <c r="P498" i="21"/>
  <c r="O498" i="21" s="1"/>
  <c r="B499" i="21"/>
  <c r="D499" i="21"/>
  <c r="L499" i="21"/>
  <c r="B500" i="21"/>
  <c r="D500" i="21"/>
  <c r="L500" i="21"/>
  <c r="B501" i="21"/>
  <c r="D501" i="21"/>
  <c r="L501" i="21"/>
  <c r="P501" i="21"/>
  <c r="O501" i="21" s="1"/>
  <c r="D502" i="21"/>
  <c r="C502" i="21" s="1"/>
  <c r="B502" i="21" s="1"/>
  <c r="L502" i="21"/>
  <c r="D503" i="21"/>
  <c r="C503" i="21" s="1"/>
  <c r="L503" i="21"/>
  <c r="O503" i="21"/>
  <c r="E492" i="21"/>
  <c r="E493" i="21"/>
  <c r="C494" i="21"/>
  <c r="E495" i="21"/>
  <c r="C496" i="21"/>
  <c r="C497" i="21"/>
  <c r="E499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M479" i="21" l="1"/>
  <c r="F479" i="21"/>
  <c r="H479" i="21"/>
  <c r="J479" i="21"/>
  <c r="G479" i="21"/>
  <c r="I479" i="21"/>
  <c r="K479" i="21"/>
  <c r="O481" i="21"/>
  <c r="F481" i="21"/>
  <c r="H481" i="21"/>
  <c r="J481" i="21"/>
  <c r="G481" i="21"/>
  <c r="I481" i="21"/>
  <c r="K481" i="21"/>
  <c r="M483" i="21"/>
  <c r="F483" i="21"/>
  <c r="H483" i="21"/>
  <c r="J483" i="21"/>
  <c r="G483" i="21"/>
  <c r="I483" i="21"/>
  <c r="K483" i="21"/>
  <c r="M485" i="21"/>
  <c r="F485" i="21"/>
  <c r="H485" i="21"/>
  <c r="J485" i="21"/>
  <c r="G485" i="21"/>
  <c r="I485" i="21"/>
  <c r="K485" i="21"/>
  <c r="O487" i="21"/>
  <c r="F487" i="21"/>
  <c r="H487" i="21"/>
  <c r="J487" i="21"/>
  <c r="G487" i="21"/>
  <c r="I487" i="21"/>
  <c r="K487" i="21"/>
  <c r="D489" i="21"/>
  <c r="C489" i="21" s="1"/>
  <c r="F489" i="21"/>
  <c r="H489" i="21"/>
  <c r="J489" i="21"/>
  <c r="G489" i="21"/>
  <c r="I489" i="21"/>
  <c r="K489" i="21"/>
  <c r="F491" i="21"/>
  <c r="H491" i="21"/>
  <c r="J491" i="21"/>
  <c r="G491" i="21"/>
  <c r="I491" i="21"/>
  <c r="K491" i="21"/>
  <c r="M480" i="21"/>
  <c r="F480" i="21"/>
  <c r="H480" i="21"/>
  <c r="J480" i="21"/>
  <c r="G480" i="21"/>
  <c r="I480" i="21"/>
  <c r="K480" i="21"/>
  <c r="O482" i="21"/>
  <c r="F482" i="21"/>
  <c r="H482" i="21"/>
  <c r="J482" i="21"/>
  <c r="G482" i="21"/>
  <c r="I482" i="21"/>
  <c r="K482" i="21"/>
  <c r="O484" i="21"/>
  <c r="F484" i="21"/>
  <c r="H484" i="21"/>
  <c r="J484" i="21"/>
  <c r="G484" i="21"/>
  <c r="I484" i="21"/>
  <c r="K484" i="21"/>
  <c r="M486" i="21"/>
  <c r="F486" i="21"/>
  <c r="H486" i="21"/>
  <c r="J486" i="21"/>
  <c r="G486" i="21"/>
  <c r="I486" i="21"/>
  <c r="K486" i="21"/>
  <c r="O488" i="21"/>
  <c r="F488" i="21"/>
  <c r="H488" i="21"/>
  <c r="J488" i="21"/>
  <c r="G488" i="21"/>
  <c r="I488" i="21"/>
  <c r="K488" i="21"/>
  <c r="P490" i="21"/>
  <c r="O490" i="21" s="1"/>
  <c r="F490" i="21"/>
  <c r="H490" i="21"/>
  <c r="J490" i="21"/>
  <c r="G490" i="21"/>
  <c r="I490" i="21"/>
  <c r="K490" i="21"/>
  <c r="B489" i="21"/>
  <c r="B480" i="21"/>
  <c r="P479" i="21"/>
  <c r="O479" i="21" s="1"/>
  <c r="P488" i="21"/>
  <c r="B479" i="21"/>
  <c r="P480" i="21"/>
  <c r="O480" i="21" s="1"/>
  <c r="B481" i="21"/>
  <c r="B488" i="21"/>
  <c r="D484" i="21"/>
  <c r="M484" i="21"/>
  <c r="D487" i="21"/>
  <c r="M487" i="21"/>
  <c r="D482" i="21"/>
  <c r="M482" i="21"/>
  <c r="D483" i="21"/>
  <c r="L483" i="21"/>
  <c r="D485" i="21"/>
  <c r="L485" i="21"/>
  <c r="D486" i="21"/>
  <c r="L486" i="21"/>
  <c r="D479" i="21"/>
  <c r="L479" i="21"/>
  <c r="D480" i="21"/>
  <c r="L480" i="21"/>
  <c r="D481" i="21"/>
  <c r="M481" i="21"/>
  <c r="B482" i="21"/>
  <c r="P482" i="21"/>
  <c r="B483" i="21"/>
  <c r="P483" i="21"/>
  <c r="O483" i="21" s="1"/>
  <c r="B484" i="21"/>
  <c r="P484" i="21"/>
  <c r="B485" i="21"/>
  <c r="P485" i="21"/>
  <c r="O485" i="21" s="1"/>
  <c r="B486" i="21"/>
  <c r="P486" i="21"/>
  <c r="O486" i="21" s="1"/>
  <c r="B487" i="21"/>
  <c r="D488" i="21"/>
  <c r="L488" i="21"/>
  <c r="C491" i="21"/>
  <c r="P491" i="21"/>
  <c r="O491" i="21" s="1"/>
  <c r="L491" i="21"/>
  <c r="D491" i="21"/>
  <c r="M491" i="21"/>
  <c r="E491" i="21"/>
  <c r="C490" i="21"/>
  <c r="E490" i="21"/>
  <c r="M490" i="21"/>
  <c r="C479" i="21"/>
  <c r="E479" i="21"/>
  <c r="C480" i="21"/>
  <c r="E480" i="21"/>
  <c r="C481" i="21"/>
  <c r="E481" i="21"/>
  <c r="L481" i="21"/>
  <c r="C482" i="21"/>
  <c r="E482" i="21"/>
  <c r="L482" i="21"/>
  <c r="C483" i="21"/>
  <c r="E483" i="21"/>
  <c r="C484" i="21"/>
  <c r="E484" i="21"/>
  <c r="L484" i="21"/>
  <c r="C485" i="21"/>
  <c r="E485" i="21"/>
  <c r="C486" i="21"/>
  <c r="E486" i="21"/>
  <c r="C487" i="21"/>
  <c r="E487" i="21"/>
  <c r="L487" i="21"/>
  <c r="C488" i="21"/>
  <c r="E488" i="21"/>
  <c r="B490" i="21"/>
  <c r="D490" i="21"/>
  <c r="L490" i="21"/>
  <c r="B491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P429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O407" i="21"/>
  <c r="A407" i="21"/>
  <c r="L406" i="21"/>
  <c r="A406" i="21"/>
  <c r="A405" i="21"/>
  <c r="M404" i="21"/>
  <c r="A404" i="21"/>
  <c r="A403" i="21"/>
  <c r="A402" i="21"/>
  <c r="A401" i="21"/>
  <c r="A400" i="21"/>
  <c r="A399" i="21"/>
  <c r="A398" i="21"/>
  <c r="O397" i="21"/>
  <c r="A397" i="21"/>
  <c r="D406" i="21" l="1"/>
  <c r="C406" i="21" s="1"/>
  <c r="F406" i="21"/>
  <c r="H406" i="21"/>
  <c r="J406" i="21"/>
  <c r="G406" i="21"/>
  <c r="I406" i="21"/>
  <c r="K406" i="21"/>
  <c r="C407" i="21"/>
  <c r="F407" i="21"/>
  <c r="H407" i="21"/>
  <c r="J407" i="21"/>
  <c r="G407" i="21"/>
  <c r="I407" i="21"/>
  <c r="K407" i="21"/>
  <c r="L408" i="21"/>
  <c r="F408" i="21"/>
  <c r="H408" i="21"/>
  <c r="J408" i="21"/>
  <c r="G408" i="21"/>
  <c r="I408" i="21"/>
  <c r="K408" i="21"/>
  <c r="L410" i="21"/>
  <c r="F410" i="21"/>
  <c r="H410" i="21"/>
  <c r="J410" i="21"/>
  <c r="G410" i="21"/>
  <c r="I410" i="21"/>
  <c r="K410" i="21"/>
  <c r="B412" i="21"/>
  <c r="F412" i="21"/>
  <c r="H412" i="21"/>
  <c r="J412" i="21"/>
  <c r="G412" i="21"/>
  <c r="I412" i="21"/>
  <c r="K412" i="21"/>
  <c r="L414" i="21"/>
  <c r="F414" i="21"/>
  <c r="H414" i="21"/>
  <c r="J414" i="21"/>
  <c r="G414" i="21"/>
  <c r="I414" i="21"/>
  <c r="K414" i="21"/>
  <c r="F416" i="21"/>
  <c r="H416" i="21"/>
  <c r="J416" i="21"/>
  <c r="G416" i="21"/>
  <c r="I416" i="21"/>
  <c r="K416" i="21"/>
  <c r="B418" i="21"/>
  <c r="L418" i="21"/>
  <c r="F418" i="21"/>
  <c r="H418" i="21"/>
  <c r="J418" i="21"/>
  <c r="G418" i="21"/>
  <c r="I418" i="21"/>
  <c r="K418" i="21"/>
  <c r="L420" i="21"/>
  <c r="F420" i="21"/>
  <c r="H420" i="21"/>
  <c r="J420" i="21"/>
  <c r="G420" i="21"/>
  <c r="I420" i="21"/>
  <c r="K420" i="21"/>
  <c r="D422" i="21"/>
  <c r="C422" i="21" s="1"/>
  <c r="F422" i="21"/>
  <c r="H422" i="21"/>
  <c r="J422" i="21"/>
  <c r="G422" i="21"/>
  <c r="I422" i="21"/>
  <c r="K422" i="21"/>
  <c r="F424" i="21"/>
  <c r="H424" i="21"/>
  <c r="J424" i="21"/>
  <c r="G424" i="21"/>
  <c r="I424" i="21"/>
  <c r="K424" i="21"/>
  <c r="F426" i="21"/>
  <c r="H426" i="21"/>
  <c r="J426" i="21"/>
  <c r="G426" i="21"/>
  <c r="I426" i="21"/>
  <c r="K426" i="21"/>
  <c r="D428" i="21"/>
  <c r="C428" i="21" s="1"/>
  <c r="F428" i="21"/>
  <c r="H428" i="21"/>
  <c r="J428" i="21"/>
  <c r="G428" i="21"/>
  <c r="I428" i="21"/>
  <c r="K428" i="21"/>
  <c r="M431" i="21"/>
  <c r="F431" i="21"/>
  <c r="H431" i="21"/>
  <c r="J431" i="21"/>
  <c r="G431" i="21"/>
  <c r="I431" i="21"/>
  <c r="K431" i="21"/>
  <c r="C435" i="21"/>
  <c r="F435" i="21"/>
  <c r="H435" i="21"/>
  <c r="J435" i="21"/>
  <c r="G435" i="21"/>
  <c r="I435" i="21"/>
  <c r="K435" i="21"/>
  <c r="L439" i="21"/>
  <c r="F439" i="21"/>
  <c r="H439" i="21"/>
  <c r="J439" i="21"/>
  <c r="G439" i="21"/>
  <c r="I439" i="21"/>
  <c r="K439" i="21"/>
  <c r="D443" i="21"/>
  <c r="C443" i="21" s="1"/>
  <c r="F443" i="21"/>
  <c r="H443" i="21"/>
  <c r="J443" i="21"/>
  <c r="G443" i="21"/>
  <c r="I443" i="21"/>
  <c r="K443" i="21"/>
  <c r="M447" i="21"/>
  <c r="F447" i="21"/>
  <c r="H447" i="21"/>
  <c r="J447" i="21"/>
  <c r="G447" i="21"/>
  <c r="I447" i="21"/>
  <c r="K447" i="21"/>
  <c r="E451" i="21"/>
  <c r="F451" i="21"/>
  <c r="H451" i="21"/>
  <c r="J451" i="21"/>
  <c r="G451" i="21"/>
  <c r="I451" i="21"/>
  <c r="K451" i="21"/>
  <c r="L455" i="21"/>
  <c r="F455" i="21"/>
  <c r="H455" i="21"/>
  <c r="J455" i="21"/>
  <c r="G455" i="21"/>
  <c r="I455" i="21"/>
  <c r="K455" i="21"/>
  <c r="F457" i="21"/>
  <c r="H457" i="21"/>
  <c r="J457" i="21"/>
  <c r="G457" i="21"/>
  <c r="I457" i="21"/>
  <c r="K457" i="21"/>
  <c r="O461" i="21"/>
  <c r="L461" i="21"/>
  <c r="F461" i="21"/>
  <c r="H461" i="21"/>
  <c r="J461" i="21"/>
  <c r="G461" i="21"/>
  <c r="I461" i="21"/>
  <c r="K461" i="21"/>
  <c r="M465" i="21"/>
  <c r="F465" i="21"/>
  <c r="H465" i="21"/>
  <c r="J465" i="21"/>
  <c r="G465" i="21"/>
  <c r="I465" i="21"/>
  <c r="K465" i="21"/>
  <c r="F467" i="21"/>
  <c r="H467" i="21"/>
  <c r="J467" i="21"/>
  <c r="G467" i="21"/>
  <c r="I467" i="21"/>
  <c r="K467" i="21"/>
  <c r="B471" i="21"/>
  <c r="F471" i="21"/>
  <c r="H471" i="21"/>
  <c r="J471" i="21"/>
  <c r="G471" i="21"/>
  <c r="I471" i="21"/>
  <c r="K471" i="21"/>
  <c r="O473" i="21"/>
  <c r="F473" i="21"/>
  <c r="H473" i="21"/>
  <c r="J473" i="21"/>
  <c r="G473" i="21"/>
  <c r="I473" i="21"/>
  <c r="K473" i="21"/>
  <c r="M475" i="21"/>
  <c r="F475" i="21"/>
  <c r="H475" i="21"/>
  <c r="J475" i="21"/>
  <c r="G475" i="21"/>
  <c r="I475" i="21"/>
  <c r="K475" i="21"/>
  <c r="L477" i="21"/>
  <c r="F477" i="21"/>
  <c r="H477" i="21"/>
  <c r="J477" i="21"/>
  <c r="G477" i="21"/>
  <c r="I477" i="21"/>
  <c r="K477" i="21"/>
  <c r="M400" i="21"/>
  <c r="F400" i="21"/>
  <c r="H400" i="21"/>
  <c r="J400" i="21"/>
  <c r="G400" i="21"/>
  <c r="I400" i="21"/>
  <c r="K400" i="21"/>
  <c r="C402" i="21"/>
  <c r="F402" i="21"/>
  <c r="H402" i="21"/>
  <c r="J402" i="21"/>
  <c r="G402" i="21"/>
  <c r="I402" i="21"/>
  <c r="K402" i="21"/>
  <c r="O422" i="21"/>
  <c r="F404" i="21"/>
  <c r="H404" i="21"/>
  <c r="J404" i="21"/>
  <c r="G404" i="21"/>
  <c r="I404" i="21"/>
  <c r="K404" i="21"/>
  <c r="O405" i="21"/>
  <c r="F405" i="21"/>
  <c r="H405" i="21"/>
  <c r="J405" i="21"/>
  <c r="G405" i="21"/>
  <c r="I405" i="21"/>
  <c r="K405" i="21"/>
  <c r="M409" i="21"/>
  <c r="F409" i="21"/>
  <c r="H409" i="21"/>
  <c r="J409" i="21"/>
  <c r="G409" i="21"/>
  <c r="I409" i="21"/>
  <c r="K409" i="21"/>
  <c r="D411" i="21"/>
  <c r="C411" i="21" s="1"/>
  <c r="B411" i="21" s="1"/>
  <c r="F411" i="21"/>
  <c r="H411" i="21"/>
  <c r="J411" i="21"/>
  <c r="G411" i="21"/>
  <c r="I411" i="21"/>
  <c r="K411" i="21"/>
  <c r="F413" i="21"/>
  <c r="H413" i="21"/>
  <c r="J413" i="21"/>
  <c r="G413" i="21"/>
  <c r="I413" i="21"/>
  <c r="K413" i="21"/>
  <c r="B415" i="21"/>
  <c r="F415" i="21"/>
  <c r="H415" i="21"/>
  <c r="J415" i="21"/>
  <c r="G415" i="21"/>
  <c r="I415" i="21"/>
  <c r="K415" i="21"/>
  <c r="L417" i="21"/>
  <c r="F417" i="21"/>
  <c r="H417" i="21"/>
  <c r="J417" i="21"/>
  <c r="G417" i="21"/>
  <c r="I417" i="21"/>
  <c r="K417" i="21"/>
  <c r="D419" i="21"/>
  <c r="C419" i="21" s="1"/>
  <c r="F419" i="21"/>
  <c r="H419" i="21"/>
  <c r="J419" i="21"/>
  <c r="G419" i="21"/>
  <c r="I419" i="21"/>
  <c r="K419" i="21"/>
  <c r="D421" i="21"/>
  <c r="C421" i="21" s="1"/>
  <c r="F421" i="21"/>
  <c r="H421" i="21"/>
  <c r="J421" i="21"/>
  <c r="G421" i="21"/>
  <c r="I421" i="21"/>
  <c r="K421" i="21"/>
  <c r="E423" i="21"/>
  <c r="D423" i="21" s="1"/>
  <c r="C423" i="21" s="1"/>
  <c r="F423" i="21"/>
  <c r="H423" i="21"/>
  <c r="J423" i="21"/>
  <c r="G423" i="21"/>
  <c r="I423" i="21"/>
  <c r="K423" i="21"/>
  <c r="D425" i="21"/>
  <c r="F425" i="21"/>
  <c r="H425" i="21"/>
  <c r="J425" i="21"/>
  <c r="G425" i="21"/>
  <c r="I425" i="21"/>
  <c r="K425" i="21"/>
  <c r="B427" i="21"/>
  <c r="F427" i="21"/>
  <c r="H427" i="21"/>
  <c r="J427" i="21"/>
  <c r="G427" i="21"/>
  <c r="I427" i="21"/>
  <c r="K427" i="21"/>
  <c r="C429" i="21"/>
  <c r="F429" i="21"/>
  <c r="H429" i="21"/>
  <c r="J429" i="21"/>
  <c r="G429" i="21"/>
  <c r="I429" i="21"/>
  <c r="K429" i="21"/>
  <c r="D430" i="21"/>
  <c r="C430" i="21" s="1"/>
  <c r="F430" i="21"/>
  <c r="H430" i="21"/>
  <c r="J430" i="21"/>
  <c r="G430" i="21"/>
  <c r="I430" i="21"/>
  <c r="K430" i="21"/>
  <c r="C432" i="21"/>
  <c r="F432" i="21"/>
  <c r="H432" i="21"/>
  <c r="J432" i="21"/>
  <c r="G432" i="21"/>
  <c r="I432" i="21"/>
  <c r="K432" i="21"/>
  <c r="B434" i="21"/>
  <c r="F434" i="21"/>
  <c r="H434" i="21"/>
  <c r="J434" i="21"/>
  <c r="G434" i="21"/>
  <c r="I434" i="21"/>
  <c r="K434" i="21"/>
  <c r="B436" i="21"/>
  <c r="F436" i="21"/>
  <c r="H436" i="21"/>
  <c r="J436" i="21"/>
  <c r="G436" i="21"/>
  <c r="I436" i="21"/>
  <c r="K436" i="21"/>
  <c r="L438" i="21"/>
  <c r="F438" i="21"/>
  <c r="H438" i="21"/>
  <c r="J438" i="21"/>
  <c r="G438" i="21"/>
  <c r="I438" i="21"/>
  <c r="K438" i="21"/>
  <c r="D440" i="21"/>
  <c r="F440" i="21"/>
  <c r="H440" i="21"/>
  <c r="J440" i="21"/>
  <c r="G440" i="21"/>
  <c r="I440" i="21"/>
  <c r="K440" i="21"/>
  <c r="E442" i="21"/>
  <c r="D442" i="21" s="1"/>
  <c r="C442" i="21" s="1"/>
  <c r="F442" i="21"/>
  <c r="H442" i="21"/>
  <c r="J442" i="21"/>
  <c r="G442" i="21"/>
  <c r="I442" i="21"/>
  <c r="K442" i="21"/>
  <c r="D444" i="21"/>
  <c r="C444" i="21" s="1"/>
  <c r="F444" i="21"/>
  <c r="H444" i="21"/>
  <c r="J444" i="21"/>
  <c r="G444" i="21"/>
  <c r="I444" i="21"/>
  <c r="K444" i="21"/>
  <c r="L446" i="21"/>
  <c r="F446" i="21"/>
  <c r="H446" i="21"/>
  <c r="J446" i="21"/>
  <c r="G446" i="21"/>
  <c r="I446" i="21"/>
  <c r="K446" i="21"/>
  <c r="E448" i="21"/>
  <c r="D448" i="21" s="1"/>
  <c r="C448" i="21" s="1"/>
  <c r="F448" i="21"/>
  <c r="H448" i="21"/>
  <c r="J448" i="21"/>
  <c r="G448" i="21"/>
  <c r="I448" i="21"/>
  <c r="K448" i="21"/>
  <c r="L450" i="21"/>
  <c r="F450" i="21"/>
  <c r="H450" i="21"/>
  <c r="J450" i="21"/>
  <c r="G450" i="21"/>
  <c r="I450" i="21"/>
  <c r="K450" i="21"/>
  <c r="L452" i="21"/>
  <c r="F452" i="21"/>
  <c r="H452" i="21"/>
  <c r="J452" i="21"/>
  <c r="G452" i="21"/>
  <c r="I452" i="21"/>
  <c r="K452" i="21"/>
  <c r="C454" i="21"/>
  <c r="F454" i="21"/>
  <c r="H454" i="21"/>
  <c r="J454" i="21"/>
  <c r="G454" i="21"/>
  <c r="I454" i="21"/>
  <c r="K454" i="21"/>
  <c r="P456" i="21"/>
  <c r="F456" i="21"/>
  <c r="H456" i="21"/>
  <c r="J456" i="21"/>
  <c r="G456" i="21"/>
  <c r="I456" i="21"/>
  <c r="K456" i="21"/>
  <c r="F458" i="21"/>
  <c r="H458" i="21"/>
  <c r="J458" i="21"/>
  <c r="G458" i="21"/>
  <c r="I458" i="21"/>
  <c r="K458" i="21"/>
  <c r="F460" i="21"/>
  <c r="H460" i="21"/>
  <c r="J460" i="21"/>
  <c r="G460" i="21"/>
  <c r="I460" i="21"/>
  <c r="K460" i="21"/>
  <c r="O462" i="21"/>
  <c r="F462" i="21"/>
  <c r="H462" i="21"/>
  <c r="J462" i="21"/>
  <c r="G462" i="21"/>
  <c r="I462" i="21"/>
  <c r="K462" i="21"/>
  <c r="M464" i="21"/>
  <c r="F464" i="21"/>
  <c r="H464" i="21"/>
  <c r="J464" i="21"/>
  <c r="G464" i="21"/>
  <c r="I464" i="21"/>
  <c r="K464" i="21"/>
  <c r="O466" i="21"/>
  <c r="F466" i="21"/>
  <c r="H466" i="21"/>
  <c r="J466" i="21"/>
  <c r="G466" i="21"/>
  <c r="I466" i="21"/>
  <c r="K466" i="21"/>
  <c r="O468" i="21"/>
  <c r="F468" i="21"/>
  <c r="H468" i="21"/>
  <c r="J468" i="21"/>
  <c r="G468" i="21"/>
  <c r="I468" i="21"/>
  <c r="K468" i="21"/>
  <c r="D470" i="21"/>
  <c r="C470" i="21" s="1"/>
  <c r="F470" i="21"/>
  <c r="H470" i="21"/>
  <c r="J470" i="21"/>
  <c r="G470" i="21"/>
  <c r="I470" i="21"/>
  <c r="K470" i="21"/>
  <c r="M472" i="21"/>
  <c r="F472" i="21"/>
  <c r="H472" i="21"/>
  <c r="J472" i="21"/>
  <c r="G472" i="21"/>
  <c r="I472" i="21"/>
  <c r="K472" i="21"/>
  <c r="F474" i="21"/>
  <c r="H474" i="21"/>
  <c r="J474" i="21"/>
  <c r="G474" i="21"/>
  <c r="I474" i="21"/>
  <c r="K474" i="21"/>
  <c r="L476" i="21"/>
  <c r="F476" i="21"/>
  <c r="H476" i="21"/>
  <c r="J476" i="21"/>
  <c r="G476" i="21"/>
  <c r="I476" i="21"/>
  <c r="K476" i="21"/>
  <c r="F478" i="21"/>
  <c r="H478" i="21"/>
  <c r="J478" i="21"/>
  <c r="G478" i="21"/>
  <c r="I478" i="21"/>
  <c r="K478" i="21"/>
  <c r="M398" i="21"/>
  <c r="P415" i="21"/>
  <c r="F397" i="21"/>
  <c r="H397" i="21"/>
  <c r="J397" i="21"/>
  <c r="G397" i="21"/>
  <c r="I397" i="21"/>
  <c r="K397" i="21"/>
  <c r="F398" i="21"/>
  <c r="H398" i="21"/>
  <c r="J398" i="21"/>
  <c r="G398" i="21"/>
  <c r="I398" i="21"/>
  <c r="K398" i="21"/>
  <c r="E399" i="21"/>
  <c r="F399" i="21"/>
  <c r="H399" i="21"/>
  <c r="J399" i="21"/>
  <c r="G399" i="21"/>
  <c r="I399" i="21"/>
  <c r="K399" i="21"/>
  <c r="M401" i="21"/>
  <c r="F401" i="21"/>
  <c r="H401" i="21"/>
  <c r="J401" i="21"/>
  <c r="G401" i="21"/>
  <c r="I401" i="21"/>
  <c r="K401" i="21"/>
  <c r="C403" i="21"/>
  <c r="F403" i="21"/>
  <c r="H403" i="21"/>
  <c r="J403" i="21"/>
  <c r="G403" i="21"/>
  <c r="I403" i="21"/>
  <c r="K403" i="21"/>
  <c r="L433" i="21"/>
  <c r="F433" i="21"/>
  <c r="H433" i="21"/>
  <c r="J433" i="21"/>
  <c r="G433" i="21"/>
  <c r="I433" i="21"/>
  <c r="K433" i="21"/>
  <c r="E437" i="21"/>
  <c r="F437" i="21"/>
  <c r="H437" i="21"/>
  <c r="J437" i="21"/>
  <c r="G437" i="21"/>
  <c r="I437" i="21"/>
  <c r="K437" i="21"/>
  <c r="D441" i="21"/>
  <c r="C441" i="21" s="1"/>
  <c r="F441" i="21"/>
  <c r="H441" i="21"/>
  <c r="J441" i="21"/>
  <c r="G441" i="21"/>
  <c r="I441" i="21"/>
  <c r="K441" i="21"/>
  <c r="P445" i="21"/>
  <c r="F445" i="21"/>
  <c r="H445" i="21"/>
  <c r="J445" i="21"/>
  <c r="G445" i="21"/>
  <c r="I445" i="21"/>
  <c r="K445" i="21"/>
  <c r="O449" i="21"/>
  <c r="F449" i="21"/>
  <c r="H449" i="21"/>
  <c r="J449" i="21"/>
  <c r="G449" i="21"/>
  <c r="I449" i="21"/>
  <c r="K449" i="21"/>
  <c r="F453" i="21"/>
  <c r="H453" i="21"/>
  <c r="J453" i="21"/>
  <c r="G453" i="21"/>
  <c r="I453" i="21"/>
  <c r="K453" i="21"/>
  <c r="C459" i="21"/>
  <c r="F459" i="21"/>
  <c r="H459" i="21"/>
  <c r="J459" i="21"/>
  <c r="G459" i="21"/>
  <c r="I459" i="21"/>
  <c r="K459" i="21"/>
  <c r="O463" i="21"/>
  <c r="F463" i="21"/>
  <c r="H463" i="21"/>
  <c r="J463" i="21"/>
  <c r="G463" i="21"/>
  <c r="I463" i="21"/>
  <c r="K463" i="21"/>
  <c r="F469" i="21"/>
  <c r="H469" i="21"/>
  <c r="J469" i="21"/>
  <c r="G469" i="21"/>
  <c r="I469" i="21"/>
  <c r="K469" i="21"/>
  <c r="M429" i="21"/>
  <c r="L432" i="21"/>
  <c r="L397" i="21"/>
  <c r="P399" i="21"/>
  <c r="P402" i="21"/>
  <c r="O396" i="21"/>
  <c r="M397" i="21"/>
  <c r="P397" i="21"/>
  <c r="M399" i="21"/>
  <c r="L402" i="21"/>
  <c r="M403" i="21"/>
  <c r="P406" i="21"/>
  <c r="L407" i="21"/>
  <c r="P398" i="21"/>
  <c r="P404" i="21"/>
  <c r="L429" i="21"/>
  <c r="O429" i="21"/>
  <c r="O432" i="21"/>
  <c r="L396" i="21"/>
  <c r="L398" i="21"/>
  <c r="O398" i="21"/>
  <c r="L404" i="21"/>
  <c r="O404" i="21"/>
  <c r="B419" i="21"/>
  <c r="B447" i="21"/>
  <c r="B409" i="21"/>
  <c r="B451" i="21"/>
  <c r="C458" i="21"/>
  <c r="B465" i="21"/>
  <c r="E427" i="21"/>
  <c r="D427" i="21" s="1"/>
  <c r="C427" i="21" s="1"/>
  <c r="B428" i="21"/>
  <c r="B431" i="21"/>
  <c r="B437" i="21"/>
  <c r="B440" i="21"/>
  <c r="B443" i="21"/>
  <c r="B462" i="21"/>
  <c r="B468" i="21"/>
  <c r="B476" i="21"/>
  <c r="B399" i="21"/>
  <c r="B401" i="21"/>
  <c r="P461" i="21"/>
  <c r="P464" i="21"/>
  <c r="O464" i="21" s="1"/>
  <c r="P466" i="21"/>
  <c r="O475" i="21"/>
  <c r="O477" i="21"/>
  <c r="P400" i="21"/>
  <c r="O400" i="21" s="1"/>
  <c r="B397" i="21"/>
  <c r="B400" i="21"/>
  <c r="P401" i="21"/>
  <c r="O401" i="21" s="1"/>
  <c r="B402" i="21"/>
  <c r="B407" i="21"/>
  <c r="O415" i="21"/>
  <c r="B422" i="21"/>
  <c r="B423" i="21"/>
  <c r="C424" i="21"/>
  <c r="P431" i="21"/>
  <c r="O431" i="21" s="1"/>
  <c r="B432" i="21"/>
  <c r="B435" i="21"/>
  <c r="B445" i="21"/>
  <c r="B449" i="21"/>
  <c r="L449" i="21"/>
  <c r="C453" i="21"/>
  <c r="L458" i="21"/>
  <c r="B461" i="21"/>
  <c r="B464" i="21"/>
  <c r="P465" i="21"/>
  <c r="O465" i="21" s="1"/>
  <c r="B466" i="21"/>
  <c r="P468" i="21"/>
  <c r="B470" i="21"/>
  <c r="B475" i="21"/>
  <c r="O476" i="21"/>
  <c r="B477" i="21"/>
  <c r="D404" i="21"/>
  <c r="D405" i="21"/>
  <c r="M405" i="21"/>
  <c r="D413" i="21"/>
  <c r="O413" i="21"/>
  <c r="D415" i="21"/>
  <c r="P422" i="21"/>
  <c r="E444" i="21"/>
  <c r="D456" i="21"/>
  <c r="M456" i="21"/>
  <c r="D457" i="21"/>
  <c r="O457" i="21"/>
  <c r="D463" i="21"/>
  <c r="M463" i="21"/>
  <c r="L463" i="21" s="1"/>
  <c r="D472" i="21"/>
  <c r="L472" i="21"/>
  <c r="D473" i="21"/>
  <c r="L473" i="21"/>
  <c r="E430" i="21"/>
  <c r="M396" i="21"/>
  <c r="D397" i="21"/>
  <c r="D399" i="21"/>
  <c r="D400" i="21"/>
  <c r="L400" i="21"/>
  <c r="D401" i="21"/>
  <c r="L401" i="21"/>
  <c r="D402" i="21"/>
  <c r="O402" i="21"/>
  <c r="P403" i="21"/>
  <c r="B404" i="21"/>
  <c r="B405" i="21"/>
  <c r="O406" i="21"/>
  <c r="D407" i="21"/>
  <c r="D409" i="21"/>
  <c r="B413" i="21"/>
  <c r="L415" i="21"/>
  <c r="C417" i="21"/>
  <c r="E419" i="21"/>
  <c r="E422" i="21"/>
  <c r="M422" i="21"/>
  <c r="B430" i="21"/>
  <c r="D431" i="21"/>
  <c r="L431" i="21"/>
  <c r="D432" i="21"/>
  <c r="C433" i="21"/>
  <c r="D435" i="21"/>
  <c r="D437" i="21"/>
  <c r="C438" i="21"/>
  <c r="E443" i="21"/>
  <c r="B444" i="21"/>
  <c r="D445" i="21"/>
  <c r="O445" i="21"/>
  <c r="D447" i="21"/>
  <c r="D449" i="21"/>
  <c r="C455" i="21"/>
  <c r="B456" i="21"/>
  <c r="B457" i="21"/>
  <c r="D461" i="21"/>
  <c r="M461" i="21"/>
  <c r="D462" i="21"/>
  <c r="M462" i="21"/>
  <c r="B463" i="21"/>
  <c r="D464" i="21"/>
  <c r="L464" i="21"/>
  <c r="D465" i="21"/>
  <c r="L465" i="21"/>
  <c r="D466" i="21"/>
  <c r="M466" i="21"/>
  <c r="D468" i="21"/>
  <c r="M468" i="21"/>
  <c r="B472" i="21"/>
  <c r="O472" i="21"/>
  <c r="B473" i="21"/>
  <c r="D475" i="21"/>
  <c r="L475" i="21"/>
  <c r="D476" i="21"/>
  <c r="D477" i="21"/>
  <c r="D398" i="21"/>
  <c r="B398" i="21"/>
  <c r="D403" i="21"/>
  <c r="B403" i="21"/>
  <c r="M417" i="21"/>
  <c r="D417" i="21"/>
  <c r="B417" i="21"/>
  <c r="E421" i="21"/>
  <c r="B421" i="21"/>
  <c r="L424" i="21"/>
  <c r="D424" i="21"/>
  <c r="B424" i="21"/>
  <c r="D429" i="21"/>
  <c r="B429" i="21"/>
  <c r="O399" i="21"/>
  <c r="L399" i="21"/>
  <c r="P433" i="21"/>
  <c r="M433" i="21"/>
  <c r="D433" i="21"/>
  <c r="B433" i="21"/>
  <c r="P438" i="21"/>
  <c r="M438" i="21"/>
  <c r="D438" i="21"/>
  <c r="B438" i="21"/>
  <c r="E441" i="21"/>
  <c r="B441" i="21"/>
  <c r="P453" i="21"/>
  <c r="O453" i="21" s="1"/>
  <c r="L453" i="21"/>
  <c r="D453" i="21"/>
  <c r="B453" i="21"/>
  <c r="M455" i="21"/>
  <c r="D455" i="21"/>
  <c r="B455" i="21"/>
  <c r="P458" i="21"/>
  <c r="M458" i="21"/>
  <c r="D458" i="21"/>
  <c r="B458" i="21"/>
  <c r="D460" i="21"/>
  <c r="B460" i="21"/>
  <c r="C460" i="21"/>
  <c r="E398" i="21"/>
  <c r="C398" i="21"/>
  <c r="E403" i="21"/>
  <c r="C408" i="21"/>
  <c r="C410" i="21"/>
  <c r="E412" i="21"/>
  <c r="D412" i="21" s="1"/>
  <c r="C412" i="21" s="1"/>
  <c r="C414" i="21"/>
  <c r="C416" i="21"/>
  <c r="E417" i="21"/>
  <c r="O417" i="21"/>
  <c r="D418" i="21"/>
  <c r="C418" i="21" s="1"/>
  <c r="C420" i="21"/>
  <c r="E424" i="21"/>
  <c r="M424" i="21"/>
  <c r="C426" i="21"/>
  <c r="E429" i="21"/>
  <c r="E433" i="21"/>
  <c r="O433" i="21"/>
  <c r="E434" i="21"/>
  <c r="D434" i="21" s="1"/>
  <c r="C434" i="21" s="1"/>
  <c r="E436" i="21"/>
  <c r="D436" i="21" s="1"/>
  <c r="C436" i="21" s="1"/>
  <c r="E438" i="21"/>
  <c r="O438" i="21"/>
  <c r="C439" i="21"/>
  <c r="C446" i="21"/>
  <c r="C450" i="21"/>
  <c r="C452" i="21"/>
  <c r="E453" i="21"/>
  <c r="M453" i="21"/>
  <c r="E455" i="21"/>
  <c r="O455" i="21"/>
  <c r="E458" i="21"/>
  <c r="O458" i="21"/>
  <c r="P405" i="21"/>
  <c r="E406" i="21"/>
  <c r="B406" i="21"/>
  <c r="M408" i="21"/>
  <c r="D408" i="21"/>
  <c r="B408" i="21"/>
  <c r="M410" i="21"/>
  <c r="D410" i="21"/>
  <c r="B410" i="21"/>
  <c r="M414" i="21"/>
  <c r="D414" i="21"/>
  <c r="B414" i="21"/>
  <c r="P416" i="21"/>
  <c r="O416" i="21" s="1"/>
  <c r="L416" i="21"/>
  <c r="D416" i="21"/>
  <c r="B416" i="21"/>
  <c r="P420" i="21"/>
  <c r="M420" i="21"/>
  <c r="D420" i="21"/>
  <c r="B420" i="21"/>
  <c r="O509" i="21"/>
  <c r="L509" i="21"/>
  <c r="E509" i="21"/>
  <c r="D509" i="21" s="1"/>
  <c r="P509" i="21"/>
  <c r="M509" i="21"/>
  <c r="C425" i="21"/>
  <c r="B425" i="21" s="1"/>
  <c r="P426" i="21"/>
  <c r="O426" i="21" s="1"/>
  <c r="L426" i="21"/>
  <c r="D426" i="21"/>
  <c r="B426" i="21"/>
  <c r="M439" i="21"/>
  <c r="D439" i="21"/>
  <c r="B439" i="21"/>
  <c r="B442" i="21"/>
  <c r="O403" i="21"/>
  <c r="L403" i="21"/>
  <c r="M446" i="21"/>
  <c r="D446" i="21"/>
  <c r="B446" i="21"/>
  <c r="P447" i="21"/>
  <c r="B448" i="21"/>
  <c r="M450" i="21"/>
  <c r="D450" i="21"/>
  <c r="B450" i="21"/>
  <c r="P452" i="21"/>
  <c r="O452" i="21" s="1"/>
  <c r="D452" i="21"/>
  <c r="B452" i="21"/>
  <c r="D454" i="21"/>
  <c r="B454" i="21"/>
  <c r="D459" i="21"/>
  <c r="B459" i="21"/>
  <c r="M432" i="21"/>
  <c r="E432" i="21"/>
  <c r="E408" i="21"/>
  <c r="O408" i="21"/>
  <c r="E410" i="21"/>
  <c r="E414" i="21"/>
  <c r="O414" i="21"/>
  <c r="E416" i="21"/>
  <c r="M416" i="21"/>
  <c r="E420" i="21"/>
  <c r="O420" i="21"/>
  <c r="E426" i="21"/>
  <c r="M426" i="21"/>
  <c r="E439" i="21"/>
  <c r="O439" i="21"/>
  <c r="E446" i="21"/>
  <c r="O446" i="21"/>
  <c r="E450" i="21"/>
  <c r="O450" i="21"/>
  <c r="E452" i="21"/>
  <c r="M452" i="21"/>
  <c r="P489" i="21"/>
  <c r="M489" i="21"/>
  <c r="O489" i="21"/>
  <c r="L489" i="21"/>
  <c r="E489" i="21"/>
  <c r="C467" i="21"/>
  <c r="E467" i="21"/>
  <c r="L467" i="21"/>
  <c r="D471" i="21"/>
  <c r="C471" i="21" s="1"/>
  <c r="C397" i="21"/>
  <c r="E397" i="21"/>
  <c r="C399" i="21"/>
  <c r="C400" i="21"/>
  <c r="E400" i="21"/>
  <c r="C401" i="21"/>
  <c r="E401" i="21"/>
  <c r="E402" i="21"/>
  <c r="C404" i="21"/>
  <c r="E404" i="21"/>
  <c r="C405" i="21"/>
  <c r="E405" i="21"/>
  <c r="L405" i="21"/>
  <c r="E407" i="21"/>
  <c r="P408" i="21"/>
  <c r="C409" i="21"/>
  <c r="E409" i="21"/>
  <c r="L409" i="21"/>
  <c r="E411" i="21"/>
  <c r="C413" i="21"/>
  <c r="E413" i="21"/>
  <c r="L413" i="21"/>
  <c r="P414" i="21"/>
  <c r="C415" i="21"/>
  <c r="E415" i="21"/>
  <c r="M415" i="21"/>
  <c r="L422" i="21"/>
  <c r="C431" i="21"/>
  <c r="E431" i="21"/>
  <c r="C437" i="21"/>
  <c r="P439" i="21"/>
  <c r="C440" i="21"/>
  <c r="E440" i="21"/>
  <c r="C445" i="21"/>
  <c r="E445" i="21"/>
  <c r="M445" i="21"/>
  <c r="L445" i="21" s="1"/>
  <c r="P446" i="21"/>
  <c r="C447" i="21"/>
  <c r="E447" i="21"/>
  <c r="L447" i="21"/>
  <c r="O447" i="21"/>
  <c r="C449" i="21"/>
  <c r="E449" i="21"/>
  <c r="M449" i="21"/>
  <c r="P450" i="21"/>
  <c r="D451" i="21"/>
  <c r="C451" i="21" s="1"/>
  <c r="P455" i="21"/>
  <c r="C456" i="21"/>
  <c r="E456" i="21"/>
  <c r="L456" i="21"/>
  <c r="O456" i="21"/>
  <c r="C457" i="21"/>
  <c r="E457" i="21"/>
  <c r="L457" i="21"/>
  <c r="C461" i="21"/>
  <c r="E461" i="21"/>
  <c r="C462" i="21"/>
  <c r="E462" i="21"/>
  <c r="L462" i="21"/>
  <c r="C463" i="21"/>
  <c r="E463" i="21"/>
  <c r="C464" i="21"/>
  <c r="E464" i="21"/>
  <c r="C465" i="21"/>
  <c r="E465" i="21"/>
  <c r="C466" i="21"/>
  <c r="E466" i="21"/>
  <c r="L466" i="21"/>
  <c r="B467" i="21"/>
  <c r="D467" i="21"/>
  <c r="M467" i="21"/>
  <c r="C468" i="21"/>
  <c r="E468" i="21"/>
  <c r="L468" i="21"/>
  <c r="C469" i="21"/>
  <c r="B469" i="21" s="1"/>
  <c r="E469" i="21"/>
  <c r="M469" i="21"/>
  <c r="C472" i="21"/>
  <c r="E472" i="21"/>
  <c r="P472" i="21"/>
  <c r="C473" i="21"/>
  <c r="E473" i="21"/>
  <c r="M473" i="21"/>
  <c r="B474" i="21"/>
  <c r="D474" i="21"/>
  <c r="L474" i="21"/>
  <c r="O474" i="21"/>
  <c r="C475" i="21"/>
  <c r="E475" i="21"/>
  <c r="P475" i="21"/>
  <c r="C476" i="21"/>
  <c r="E476" i="21"/>
  <c r="M476" i="21"/>
  <c r="P476" i="21"/>
  <c r="C477" i="21"/>
  <c r="E477" i="21"/>
  <c r="M477" i="21"/>
  <c r="O478" i="21"/>
  <c r="L478" i="21"/>
  <c r="D478" i="21"/>
  <c r="M478" i="21"/>
  <c r="E478" i="21"/>
  <c r="C478" i="21"/>
  <c r="B478" i="21" s="1"/>
  <c r="D469" i="21"/>
  <c r="L469" i="21"/>
  <c r="C474" i="21"/>
  <c r="E474" i="21"/>
  <c r="M474" i="21"/>
  <c r="A396" i="21"/>
  <c r="O391" i="21" s="1"/>
  <c r="A395" i="21"/>
  <c r="O394" i="21"/>
  <c r="L394" i="21"/>
  <c r="A394" i="21"/>
  <c r="A393" i="21"/>
  <c r="P392" i="21"/>
  <c r="O392" i="21"/>
  <c r="M392" i="21"/>
  <c r="L392" i="21"/>
  <c r="A392" i="21"/>
  <c r="A391" i="21"/>
  <c r="A390" i="21"/>
  <c r="A389" i="21"/>
  <c r="A388" i="21"/>
  <c r="A387" i="21"/>
  <c r="P232" i="21" s="1"/>
  <c r="A386" i="21"/>
  <c r="A385" i="21"/>
  <c r="P230" i="21" s="1"/>
  <c r="A384" i="21"/>
  <c r="A383" i="21"/>
  <c r="A382" i="21"/>
  <c r="A381" i="21"/>
  <c r="A380" i="21"/>
  <c r="A379" i="21"/>
  <c r="A378" i="21"/>
  <c r="A377" i="21"/>
  <c r="A376" i="21"/>
  <c r="A375" i="21"/>
  <c r="P226" i="21" s="1"/>
  <c r="A374" i="21"/>
  <c r="M223" i="21" s="1"/>
  <c r="A373" i="21"/>
  <c r="O222" i="21" s="1"/>
  <c r="A372" i="21"/>
  <c r="A371" i="21"/>
  <c r="O346" i="21" s="1"/>
  <c r="A370" i="21"/>
  <c r="A369" i="21"/>
  <c r="O110" i="21" s="1"/>
  <c r="A368" i="21"/>
  <c r="A367" i="21"/>
  <c r="A366" i="21"/>
  <c r="A365" i="21"/>
  <c r="A364" i="21"/>
  <c r="A363" i="21"/>
  <c r="L213" i="21" s="1"/>
  <c r="A362" i="21"/>
  <c r="A361" i="21"/>
  <c r="A360" i="21"/>
  <c r="O359" i="21"/>
  <c r="M359" i="21"/>
  <c r="A359" i="21"/>
  <c r="P358" i="21"/>
  <c r="O358" i="21"/>
  <c r="L358" i="21"/>
  <c r="A358" i="21"/>
  <c r="A357" i="21"/>
  <c r="M167" i="21" s="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P161" i="21" s="1"/>
  <c r="A326" i="21"/>
  <c r="A325" i="21"/>
  <c r="M209" i="21" s="1"/>
  <c r="A324" i="21"/>
  <c r="A323" i="21"/>
  <c r="A322" i="21"/>
  <c r="O160" i="21" s="1"/>
  <c r="P321" i="21"/>
  <c r="O321" i="21"/>
  <c r="M321" i="21"/>
  <c r="L321" i="21"/>
  <c r="A321" i="21"/>
  <c r="A320" i="21"/>
  <c r="P319" i="21"/>
  <c r="O319" i="21"/>
  <c r="M319" i="21"/>
  <c r="L319" i="21"/>
  <c r="A319" i="21"/>
  <c r="A318" i="21"/>
  <c r="O317" i="21"/>
  <c r="L317" i="21"/>
  <c r="A317" i="21"/>
  <c r="A316" i="21"/>
  <c r="P315" i="21"/>
  <c r="O315" i="21"/>
  <c r="M315" i="21"/>
  <c r="L315" i="21"/>
  <c r="A315" i="21"/>
  <c r="A314" i="21"/>
  <c r="A313" i="21"/>
  <c r="M198" i="21" s="1"/>
  <c r="A312" i="21"/>
  <c r="M311" i="21"/>
  <c r="A311" i="21"/>
  <c r="A310" i="21"/>
  <c r="A309" i="21"/>
  <c r="A308" i="21"/>
  <c r="A307" i="21"/>
  <c r="A306" i="21"/>
  <c r="A305" i="21"/>
  <c r="M106" i="21" s="1"/>
  <c r="A304" i="21"/>
  <c r="A303" i="21"/>
  <c r="A302" i="21"/>
  <c r="A301" i="21"/>
  <c r="A300" i="21"/>
  <c r="A299" i="21"/>
  <c r="A298" i="21"/>
  <c r="M197" i="21" s="1"/>
  <c r="A297" i="21"/>
  <c r="A296" i="21"/>
  <c r="A295" i="21"/>
  <c r="A294" i="21"/>
  <c r="P293" i="21"/>
  <c r="O293" i="21"/>
  <c r="M293" i="21"/>
  <c r="L293" i="21"/>
  <c r="A293" i="21"/>
  <c r="A292" i="21"/>
  <c r="A291" i="21"/>
  <c r="A290" i="21"/>
  <c r="A289" i="21"/>
  <c r="L132" i="21" s="1"/>
  <c r="A288" i="21"/>
  <c r="L147" i="21" s="1"/>
  <c r="A287" i="21"/>
  <c r="A286" i="21"/>
  <c r="A285" i="21"/>
  <c r="A284" i="21"/>
  <c r="A283" i="21"/>
  <c r="M136" i="21" s="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L265" i="21"/>
  <c r="A265" i="21"/>
  <c r="A264" i="21"/>
  <c r="A263" i="21"/>
  <c r="A262" i="21"/>
  <c r="A261" i="21"/>
  <c r="A260" i="21"/>
  <c r="A259" i="21"/>
  <c r="A258" i="21"/>
  <c r="A257" i="21"/>
  <c r="A256" i="21"/>
  <c r="L190" i="21" s="1"/>
  <c r="A255" i="21"/>
  <c r="A254" i="21"/>
  <c r="A253" i="21"/>
  <c r="A252" i="21"/>
  <c r="A251" i="21"/>
  <c r="A250" i="21"/>
  <c r="A249" i="21"/>
  <c r="A248" i="21"/>
  <c r="A247" i="21"/>
  <c r="A246" i="21"/>
  <c r="A245" i="21"/>
  <c r="O244" i="21"/>
  <c r="M244" i="21"/>
  <c r="L244" i="21"/>
  <c r="A244" i="21"/>
  <c r="P243" i="21"/>
  <c r="O243" i="21"/>
  <c r="M243" i="21"/>
  <c r="L243" i="21"/>
  <c r="A243" i="21"/>
  <c r="A242" i="21"/>
  <c r="O241" i="21"/>
  <c r="M241" i="21"/>
  <c r="L241" i="21"/>
  <c r="A241" i="21"/>
  <c r="A240" i="21"/>
  <c r="A239" i="21"/>
  <c r="P238" i="21"/>
  <c r="O238" i="21" s="1"/>
  <c r="M238" i="21"/>
  <c r="L238" i="21"/>
  <c r="A238" i="21"/>
  <c r="P237" i="21"/>
  <c r="O237" i="21"/>
  <c r="M237" i="21"/>
  <c r="L237" i="21"/>
  <c r="A237" i="21"/>
  <c r="P236" i="21"/>
  <c r="O236" i="21"/>
  <c r="M236" i="21"/>
  <c r="L236" i="21"/>
  <c r="A236" i="21"/>
  <c r="A235" i="21"/>
  <c r="A234" i="21"/>
  <c r="O233" i="21"/>
  <c r="M233" i="21"/>
  <c r="L233" i="21"/>
  <c r="A233" i="21"/>
  <c r="A232" i="21"/>
  <c r="A231" i="21"/>
  <c r="O230" i="21"/>
  <c r="M230" i="21"/>
  <c r="L230" i="21"/>
  <c r="A230" i="21"/>
  <c r="O131" i="21" s="1"/>
  <c r="A229" i="21"/>
  <c r="A228" i="21"/>
  <c r="A227" i="21"/>
  <c r="L226" i="21"/>
  <c r="A226" i="21"/>
  <c r="A225" i="21"/>
  <c r="A224" i="21"/>
  <c r="A223" i="21"/>
  <c r="M222" i="21"/>
  <c r="L222" i="21"/>
  <c r="A222" i="21"/>
  <c r="A221" i="21"/>
  <c r="A220" i="21"/>
  <c r="A219" i="21"/>
  <c r="P218" i="21"/>
  <c r="A218" i="21"/>
  <c r="A217" i="21"/>
  <c r="A216" i="21"/>
  <c r="A215" i="21"/>
  <c r="A214" i="21"/>
  <c r="M213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P198" i="21"/>
  <c r="O198" i="21"/>
  <c r="L198" i="21"/>
  <c r="A198" i="21"/>
  <c r="P197" i="21"/>
  <c r="A197" i="21"/>
  <c r="O196" i="21"/>
  <c r="L196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P179" i="21"/>
  <c r="O179" i="21"/>
  <c r="L179" i="21"/>
  <c r="A179" i="21"/>
  <c r="A178" i="21"/>
  <c r="A177" i="21"/>
  <c r="A176" i="21"/>
  <c r="P175" i="21"/>
  <c r="O175" i="21"/>
  <c r="M175" i="21"/>
  <c r="L175" i="21"/>
  <c r="A175" i="21"/>
  <c r="P174" i="21"/>
  <c r="O174" i="21"/>
  <c r="M174" i="21"/>
  <c r="L174" i="21"/>
  <c r="A174" i="21"/>
  <c r="P173" i="21"/>
  <c r="O173" i="21"/>
  <c r="M173" i="21"/>
  <c r="L173" i="21"/>
  <c r="A173" i="21"/>
  <c r="A172" i="21"/>
  <c r="A171" i="21"/>
  <c r="A170" i="21"/>
  <c r="P169" i="21"/>
  <c r="O169" i="21"/>
  <c r="M169" i="21"/>
  <c r="L169" i="21"/>
  <c r="A169" i="21"/>
  <c r="P168" i="21"/>
  <c r="O168" i="21"/>
  <c r="M168" i="21"/>
  <c r="L168" i="21"/>
  <c r="A168" i="21"/>
  <c r="A167" i="21"/>
  <c r="A166" i="21"/>
  <c r="L165" i="21"/>
  <c r="A165" i="21"/>
  <c r="A164" i="21"/>
  <c r="A163" i="21"/>
  <c r="A162" i="21"/>
  <c r="O161" i="21"/>
  <c r="M161" i="21"/>
  <c r="L161" i="21"/>
  <c r="A161" i="21"/>
  <c r="A160" i="21"/>
  <c r="A159" i="21"/>
  <c r="A158" i="21"/>
  <c r="A157" i="21"/>
  <c r="A156" i="21"/>
  <c r="A155" i="21"/>
  <c r="A154" i="21"/>
  <c r="L153" i="21"/>
  <c r="A153" i="21"/>
  <c r="M152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O140" i="21"/>
  <c r="M140" i="21"/>
  <c r="L140" i="21"/>
  <c r="A140" i="21"/>
  <c r="A139" i="21"/>
  <c r="P138" i="21"/>
  <c r="A138" i="21"/>
  <c r="A137" i="21"/>
  <c r="A136" i="21"/>
  <c r="M134" i="21" s="1"/>
  <c r="A135" i="21"/>
  <c r="A134" i="21"/>
  <c r="P133" i="21"/>
  <c r="M133" i="21"/>
  <c r="A133" i="21"/>
  <c r="A132" i="21"/>
  <c r="A131" i="21"/>
  <c r="A130" i="21"/>
  <c r="A129" i="21"/>
  <c r="A128" i="21"/>
  <c r="A127" i="21"/>
  <c r="P126" i="21"/>
  <c r="O126" i="21"/>
  <c r="M126" i="21"/>
  <c r="L126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P110" i="21"/>
  <c r="M110" i="21"/>
  <c r="L110" i="21"/>
  <c r="A110" i="21"/>
  <c r="A109" i="21"/>
  <c r="A108" i="21"/>
  <c r="A107" i="21"/>
  <c r="P213" i="21" l="1"/>
  <c r="M232" i="21"/>
  <c r="O213" i="21"/>
  <c r="M226" i="21"/>
  <c r="O147" i="21"/>
  <c r="P209" i="21"/>
  <c r="O226" i="21"/>
  <c r="P167" i="21"/>
  <c r="O107" i="21"/>
  <c r="F107" i="21"/>
  <c r="H107" i="21"/>
  <c r="J107" i="21"/>
  <c r="G107" i="21"/>
  <c r="I107" i="21"/>
  <c r="K107" i="21"/>
  <c r="O109" i="21"/>
  <c r="F109" i="21"/>
  <c r="H109" i="21"/>
  <c r="J109" i="21"/>
  <c r="G109" i="21"/>
  <c r="I109" i="21"/>
  <c r="K109" i="21"/>
  <c r="O111" i="21"/>
  <c r="F111" i="21"/>
  <c r="H111" i="21"/>
  <c r="J111" i="21"/>
  <c r="G111" i="21"/>
  <c r="I111" i="21"/>
  <c r="K111" i="21"/>
  <c r="O113" i="21"/>
  <c r="F113" i="21"/>
  <c r="H113" i="21"/>
  <c r="J113" i="21"/>
  <c r="G113" i="21"/>
  <c r="I113" i="21"/>
  <c r="K113" i="21"/>
  <c r="O115" i="21"/>
  <c r="F115" i="21"/>
  <c r="H115" i="21"/>
  <c r="J115" i="21"/>
  <c r="G115" i="21"/>
  <c r="I115" i="21"/>
  <c r="K115" i="21"/>
  <c r="M117" i="21"/>
  <c r="F117" i="21"/>
  <c r="H117" i="21"/>
  <c r="J117" i="21"/>
  <c r="G117" i="21"/>
  <c r="I117" i="21"/>
  <c r="K117" i="21"/>
  <c r="O119" i="21"/>
  <c r="F119" i="21"/>
  <c r="H119" i="21"/>
  <c r="J119" i="21"/>
  <c r="G119" i="21"/>
  <c r="I119" i="21"/>
  <c r="K119" i="21"/>
  <c r="O121" i="21"/>
  <c r="F121" i="21"/>
  <c r="H121" i="21"/>
  <c r="J121" i="21"/>
  <c r="G121" i="21"/>
  <c r="I121" i="21"/>
  <c r="K121" i="21"/>
  <c r="O123" i="21"/>
  <c r="F123" i="21"/>
  <c r="H123" i="21"/>
  <c r="J123" i="21"/>
  <c r="G123" i="21"/>
  <c r="I123" i="21"/>
  <c r="K123" i="21"/>
  <c r="M125" i="21"/>
  <c r="F125" i="21"/>
  <c r="H125" i="21"/>
  <c r="J125" i="21"/>
  <c r="G125" i="21"/>
  <c r="I125" i="21"/>
  <c r="K125" i="21"/>
  <c r="E127" i="21"/>
  <c r="D127" i="21" s="1"/>
  <c r="F127" i="21"/>
  <c r="H127" i="21"/>
  <c r="J127" i="21"/>
  <c r="G127" i="21"/>
  <c r="I127" i="21"/>
  <c r="K127" i="21"/>
  <c r="F129" i="21"/>
  <c r="H129" i="21"/>
  <c r="J129" i="21"/>
  <c r="G129" i="21"/>
  <c r="I129" i="21"/>
  <c r="K129" i="21"/>
  <c r="E131" i="21"/>
  <c r="D131" i="21" s="1"/>
  <c r="F131" i="21"/>
  <c r="H131" i="21"/>
  <c r="J131" i="21"/>
  <c r="G131" i="21"/>
  <c r="I131" i="21"/>
  <c r="K131" i="21"/>
  <c r="M283" i="21"/>
  <c r="F132" i="21"/>
  <c r="H132" i="21"/>
  <c r="J132" i="21"/>
  <c r="G132" i="21"/>
  <c r="I132" i="21"/>
  <c r="K132" i="21"/>
  <c r="P183" i="21"/>
  <c r="F133" i="21"/>
  <c r="H133" i="21"/>
  <c r="J133" i="21"/>
  <c r="G133" i="21"/>
  <c r="I133" i="21"/>
  <c r="K133" i="21"/>
  <c r="P134" i="21"/>
  <c r="F136" i="21"/>
  <c r="H136" i="21"/>
  <c r="J136" i="21"/>
  <c r="G136" i="21"/>
  <c r="I136" i="21"/>
  <c r="K136" i="21"/>
  <c r="O137" i="21"/>
  <c r="F137" i="21"/>
  <c r="H137" i="21"/>
  <c r="J137" i="21"/>
  <c r="G137" i="21"/>
  <c r="I137" i="21"/>
  <c r="K137" i="21"/>
  <c r="O141" i="21"/>
  <c r="F141" i="21"/>
  <c r="H141" i="21"/>
  <c r="J141" i="21"/>
  <c r="G141" i="21"/>
  <c r="I141" i="21"/>
  <c r="K141" i="21"/>
  <c r="M143" i="21"/>
  <c r="F143" i="21"/>
  <c r="H143" i="21"/>
  <c r="J143" i="21"/>
  <c r="G143" i="21"/>
  <c r="I143" i="21"/>
  <c r="K143" i="21"/>
  <c r="B145" i="21"/>
  <c r="F145" i="21"/>
  <c r="H145" i="21"/>
  <c r="J145" i="21"/>
  <c r="G145" i="21"/>
  <c r="I145" i="21"/>
  <c r="K145" i="21"/>
  <c r="B147" i="21"/>
  <c r="F147" i="21"/>
  <c r="H147" i="21"/>
  <c r="J147" i="21"/>
  <c r="G147" i="21"/>
  <c r="I147" i="21"/>
  <c r="K147" i="21"/>
  <c r="E169" i="21"/>
  <c r="D169" i="21" s="1"/>
  <c r="F169" i="21"/>
  <c r="H169" i="21"/>
  <c r="J169" i="21"/>
  <c r="G169" i="21"/>
  <c r="I169" i="21"/>
  <c r="K169" i="21"/>
  <c r="F171" i="21"/>
  <c r="H171" i="21"/>
  <c r="J171" i="21"/>
  <c r="G171" i="21"/>
  <c r="I171" i="21"/>
  <c r="K171" i="21"/>
  <c r="F173" i="21"/>
  <c r="H173" i="21"/>
  <c r="J173" i="21"/>
  <c r="G173" i="21"/>
  <c r="I173" i="21"/>
  <c r="K173" i="21"/>
  <c r="F108" i="21"/>
  <c r="H108" i="21"/>
  <c r="J108" i="21"/>
  <c r="G108" i="21"/>
  <c r="I108" i="21"/>
  <c r="K108" i="21"/>
  <c r="F110" i="21"/>
  <c r="H110" i="21"/>
  <c r="J110" i="21"/>
  <c r="G110" i="21"/>
  <c r="I110" i="21"/>
  <c r="K110" i="21"/>
  <c r="F112" i="21"/>
  <c r="H112" i="21"/>
  <c r="J112" i="21"/>
  <c r="G112" i="21"/>
  <c r="I112" i="21"/>
  <c r="K112" i="21"/>
  <c r="F114" i="21"/>
  <c r="H114" i="21"/>
  <c r="J114" i="21"/>
  <c r="G114" i="21"/>
  <c r="I114" i="21"/>
  <c r="K114" i="21"/>
  <c r="F116" i="21"/>
  <c r="H116" i="21"/>
  <c r="J116" i="21"/>
  <c r="G116" i="21"/>
  <c r="I116" i="21"/>
  <c r="K116" i="21"/>
  <c r="F118" i="21"/>
  <c r="H118" i="21"/>
  <c r="J118" i="21"/>
  <c r="G118" i="21"/>
  <c r="I118" i="21"/>
  <c r="K118" i="21"/>
  <c r="F120" i="21"/>
  <c r="H120" i="21"/>
  <c r="J120" i="21"/>
  <c r="G120" i="21"/>
  <c r="I120" i="21"/>
  <c r="K120" i="21"/>
  <c r="F122" i="21"/>
  <c r="H122" i="21"/>
  <c r="J122" i="21"/>
  <c r="G122" i="21"/>
  <c r="I122" i="21"/>
  <c r="K122" i="21"/>
  <c r="F124" i="21"/>
  <c r="H124" i="21"/>
  <c r="J124" i="21"/>
  <c r="G124" i="21"/>
  <c r="I124" i="21"/>
  <c r="K124" i="21"/>
  <c r="B126" i="21"/>
  <c r="F126" i="21"/>
  <c r="H126" i="21"/>
  <c r="J126" i="21"/>
  <c r="G126" i="21"/>
  <c r="I126" i="21"/>
  <c r="K126" i="21"/>
  <c r="O128" i="21"/>
  <c r="F128" i="21"/>
  <c r="H128" i="21"/>
  <c r="J128" i="21"/>
  <c r="G128" i="21"/>
  <c r="I128" i="21"/>
  <c r="K128" i="21"/>
  <c r="M130" i="21"/>
  <c r="L130" i="21"/>
  <c r="F130" i="21"/>
  <c r="H130" i="21"/>
  <c r="J130" i="21"/>
  <c r="G130" i="21"/>
  <c r="I130" i="21"/>
  <c r="K130" i="21"/>
  <c r="E134" i="21"/>
  <c r="D134" i="21" s="1"/>
  <c r="F134" i="21"/>
  <c r="H134" i="21"/>
  <c r="J134" i="21"/>
  <c r="G134" i="21"/>
  <c r="I134" i="21"/>
  <c r="K134" i="21"/>
  <c r="O135" i="21"/>
  <c r="F135" i="21"/>
  <c r="H135" i="21"/>
  <c r="J135" i="21"/>
  <c r="G135" i="21"/>
  <c r="I135" i="21"/>
  <c r="K135" i="21"/>
  <c r="E138" i="21"/>
  <c r="F138" i="21"/>
  <c r="H138" i="21"/>
  <c r="J138" i="21"/>
  <c r="G138" i="21"/>
  <c r="I138" i="21"/>
  <c r="K138" i="21"/>
  <c r="O139" i="21"/>
  <c r="F139" i="21"/>
  <c r="H139" i="21"/>
  <c r="J139" i="21"/>
  <c r="G139" i="21"/>
  <c r="I139" i="21"/>
  <c r="K139" i="21"/>
  <c r="F142" i="21"/>
  <c r="H142" i="21"/>
  <c r="J142" i="21"/>
  <c r="G142" i="21"/>
  <c r="I142" i="21"/>
  <c r="K142" i="21"/>
  <c r="F144" i="21"/>
  <c r="H144" i="21"/>
  <c r="J144" i="21"/>
  <c r="G144" i="21"/>
  <c r="I144" i="21"/>
  <c r="K144" i="21"/>
  <c r="F146" i="21"/>
  <c r="H146" i="21"/>
  <c r="J146" i="21"/>
  <c r="G146" i="21"/>
  <c r="I146" i="21"/>
  <c r="K146" i="21"/>
  <c r="O148" i="21"/>
  <c r="F148" i="21"/>
  <c r="H148" i="21"/>
  <c r="J148" i="21"/>
  <c r="G148" i="21"/>
  <c r="I148" i="21"/>
  <c r="K148" i="21"/>
  <c r="F150" i="21"/>
  <c r="H150" i="21"/>
  <c r="J150" i="21"/>
  <c r="G150" i="21"/>
  <c r="I150" i="21"/>
  <c r="K150" i="21"/>
  <c r="F152" i="21"/>
  <c r="H152" i="21"/>
  <c r="J152" i="21"/>
  <c r="G152" i="21"/>
  <c r="I152" i="21"/>
  <c r="K152" i="21"/>
  <c r="D153" i="21"/>
  <c r="C153" i="21" s="1"/>
  <c r="F153" i="21"/>
  <c r="H153" i="21"/>
  <c r="J153" i="21"/>
  <c r="G153" i="21"/>
  <c r="I153" i="21"/>
  <c r="K153" i="21"/>
  <c r="O154" i="21"/>
  <c r="F154" i="21"/>
  <c r="H154" i="21"/>
  <c r="J154" i="21"/>
  <c r="G154" i="21"/>
  <c r="I154" i="21"/>
  <c r="K154" i="21"/>
  <c r="E156" i="21"/>
  <c r="D156" i="21" s="1"/>
  <c r="F156" i="21"/>
  <c r="H156" i="21"/>
  <c r="J156" i="21"/>
  <c r="G156" i="21"/>
  <c r="I156" i="21"/>
  <c r="K156" i="21"/>
  <c r="M158" i="21"/>
  <c r="F158" i="21"/>
  <c r="H158" i="21"/>
  <c r="J158" i="21"/>
  <c r="G158" i="21"/>
  <c r="I158" i="21"/>
  <c r="K158" i="21"/>
  <c r="F160" i="21"/>
  <c r="H160" i="21"/>
  <c r="J160" i="21"/>
  <c r="G160" i="21"/>
  <c r="I160" i="21"/>
  <c r="K160" i="21"/>
  <c r="D161" i="21"/>
  <c r="C161" i="21" s="1"/>
  <c r="F161" i="21"/>
  <c r="H161" i="21"/>
  <c r="J161" i="21"/>
  <c r="G161" i="21"/>
  <c r="I161" i="21"/>
  <c r="K161" i="21"/>
  <c r="M163" i="21"/>
  <c r="F163" i="21"/>
  <c r="H163" i="21"/>
  <c r="J163" i="21"/>
  <c r="G163" i="21"/>
  <c r="I163" i="21"/>
  <c r="K163" i="21"/>
  <c r="F165" i="21"/>
  <c r="H165" i="21"/>
  <c r="J165" i="21"/>
  <c r="G165" i="21"/>
  <c r="I165" i="21"/>
  <c r="K165" i="21"/>
  <c r="M166" i="21"/>
  <c r="F166" i="21"/>
  <c r="H166" i="21"/>
  <c r="J166" i="21"/>
  <c r="G166" i="21"/>
  <c r="I166" i="21"/>
  <c r="K166" i="21"/>
  <c r="E168" i="21"/>
  <c r="F168" i="21"/>
  <c r="H168" i="21"/>
  <c r="J168" i="21"/>
  <c r="G168" i="21"/>
  <c r="I168" i="21"/>
  <c r="K168" i="21"/>
  <c r="O170" i="21"/>
  <c r="F170" i="21"/>
  <c r="H170" i="21"/>
  <c r="J170" i="21"/>
  <c r="G170" i="21"/>
  <c r="I170" i="21"/>
  <c r="K170" i="21"/>
  <c r="M172" i="21"/>
  <c r="F172" i="21"/>
  <c r="H172" i="21"/>
  <c r="J172" i="21"/>
  <c r="G172" i="21"/>
  <c r="I172" i="21"/>
  <c r="K172" i="21"/>
  <c r="D174" i="21"/>
  <c r="C174" i="21" s="1"/>
  <c r="F174" i="21"/>
  <c r="H174" i="21"/>
  <c r="J174" i="21"/>
  <c r="G174" i="21"/>
  <c r="I174" i="21"/>
  <c r="K174" i="21"/>
  <c r="M176" i="21"/>
  <c r="F176" i="21"/>
  <c r="H176" i="21"/>
  <c r="J176" i="21"/>
  <c r="G176" i="21"/>
  <c r="I176" i="21"/>
  <c r="K176" i="21"/>
  <c r="M178" i="21"/>
  <c r="F178" i="21"/>
  <c r="H178" i="21"/>
  <c r="J178" i="21"/>
  <c r="G178" i="21"/>
  <c r="I178" i="21"/>
  <c r="K178" i="21"/>
  <c r="D181" i="21"/>
  <c r="C181" i="21" s="1"/>
  <c r="B181" i="21" s="1"/>
  <c r="F181" i="21"/>
  <c r="H181" i="21"/>
  <c r="J181" i="21"/>
  <c r="G181" i="21"/>
  <c r="I181" i="21"/>
  <c r="K181" i="21"/>
  <c r="B183" i="21"/>
  <c r="F183" i="21"/>
  <c r="H183" i="21"/>
  <c r="J183" i="21"/>
  <c r="G183" i="21"/>
  <c r="I183" i="21"/>
  <c r="K183" i="21"/>
  <c r="F185" i="21"/>
  <c r="H185" i="21"/>
  <c r="J185" i="21"/>
  <c r="G185" i="21"/>
  <c r="I185" i="21"/>
  <c r="K185" i="21"/>
  <c r="O187" i="21"/>
  <c r="F187" i="21"/>
  <c r="H187" i="21"/>
  <c r="J187" i="21"/>
  <c r="G187" i="21"/>
  <c r="I187" i="21"/>
  <c r="K187" i="21"/>
  <c r="D189" i="21"/>
  <c r="F189" i="21"/>
  <c r="H189" i="21"/>
  <c r="J189" i="21"/>
  <c r="G189" i="21"/>
  <c r="I189" i="21"/>
  <c r="K189" i="21"/>
  <c r="D192" i="21"/>
  <c r="F192" i="21"/>
  <c r="H192" i="21"/>
  <c r="J192" i="21"/>
  <c r="G192" i="21"/>
  <c r="I192" i="21"/>
  <c r="K192" i="21"/>
  <c r="F194" i="21"/>
  <c r="H194" i="21"/>
  <c r="J194" i="21"/>
  <c r="G194" i="21"/>
  <c r="I194" i="21"/>
  <c r="K194" i="21"/>
  <c r="D196" i="21"/>
  <c r="F196" i="21"/>
  <c r="H196" i="21"/>
  <c r="J196" i="21"/>
  <c r="G196" i="21"/>
  <c r="I196" i="21"/>
  <c r="K196" i="21"/>
  <c r="D198" i="21"/>
  <c r="C198" i="21" s="1"/>
  <c r="F198" i="21"/>
  <c r="H198" i="21"/>
  <c r="J198" i="21"/>
  <c r="G198" i="21"/>
  <c r="I198" i="21"/>
  <c r="K198" i="21"/>
  <c r="O200" i="21"/>
  <c r="L200" i="21"/>
  <c r="F200" i="21"/>
  <c r="H200" i="21"/>
  <c r="J200" i="21"/>
  <c r="G200" i="21"/>
  <c r="I200" i="21"/>
  <c r="K200" i="21"/>
  <c r="E202" i="21"/>
  <c r="F202" i="21"/>
  <c r="H202" i="21"/>
  <c r="J202" i="21"/>
  <c r="G202" i="21"/>
  <c r="I202" i="21"/>
  <c r="K202" i="21"/>
  <c r="O204" i="21"/>
  <c r="F204" i="21"/>
  <c r="H204" i="21"/>
  <c r="J204" i="21"/>
  <c r="G204" i="21"/>
  <c r="I204" i="21"/>
  <c r="K204" i="21"/>
  <c r="M206" i="21"/>
  <c r="F206" i="21"/>
  <c r="H206" i="21"/>
  <c r="J206" i="21"/>
  <c r="G206" i="21"/>
  <c r="I206" i="21"/>
  <c r="K206" i="21"/>
  <c r="O208" i="21"/>
  <c r="F208" i="21"/>
  <c r="H208" i="21"/>
  <c r="J208" i="21"/>
  <c r="G208" i="21"/>
  <c r="I208" i="21"/>
  <c r="K208" i="21"/>
  <c r="L210" i="21"/>
  <c r="F210" i="21"/>
  <c r="H210" i="21"/>
  <c r="J210" i="21"/>
  <c r="G210" i="21"/>
  <c r="I210" i="21"/>
  <c r="K210" i="21"/>
  <c r="O212" i="21"/>
  <c r="F212" i="21"/>
  <c r="H212" i="21"/>
  <c r="J212" i="21"/>
  <c r="G212" i="21"/>
  <c r="I212" i="21"/>
  <c r="K212" i="21"/>
  <c r="O214" i="21"/>
  <c r="F214" i="21"/>
  <c r="H214" i="21"/>
  <c r="J214" i="21"/>
  <c r="G214" i="21"/>
  <c r="I214" i="21"/>
  <c r="K214" i="21"/>
  <c r="M216" i="21"/>
  <c r="F216" i="21"/>
  <c r="H216" i="21"/>
  <c r="J216" i="21"/>
  <c r="G216" i="21"/>
  <c r="I216" i="21"/>
  <c r="K216" i="21"/>
  <c r="F218" i="21"/>
  <c r="H218" i="21"/>
  <c r="J218" i="21"/>
  <c r="G218" i="21"/>
  <c r="I218" i="21"/>
  <c r="K218" i="21"/>
  <c r="C219" i="21"/>
  <c r="F219" i="21"/>
  <c r="H219" i="21"/>
  <c r="J219" i="21"/>
  <c r="G219" i="21"/>
  <c r="I219" i="21"/>
  <c r="K219" i="21"/>
  <c r="P221" i="21"/>
  <c r="F221" i="21"/>
  <c r="H221" i="21"/>
  <c r="J221" i="21"/>
  <c r="G221" i="21"/>
  <c r="I221" i="21"/>
  <c r="K221" i="21"/>
  <c r="F225" i="21"/>
  <c r="H225" i="21"/>
  <c r="J225" i="21"/>
  <c r="G225" i="21"/>
  <c r="I225" i="21"/>
  <c r="K225" i="21"/>
  <c r="P227" i="21"/>
  <c r="O227" i="21" s="1"/>
  <c r="F227" i="21"/>
  <c r="H227" i="21"/>
  <c r="J227" i="21"/>
  <c r="G227" i="21"/>
  <c r="I227" i="21"/>
  <c r="K227" i="21"/>
  <c r="O229" i="21"/>
  <c r="F229" i="21"/>
  <c r="H229" i="21"/>
  <c r="J229" i="21"/>
  <c r="G229" i="21"/>
  <c r="I229" i="21"/>
  <c r="K229" i="21"/>
  <c r="O231" i="21"/>
  <c r="F231" i="21"/>
  <c r="H231" i="21"/>
  <c r="J231" i="21"/>
  <c r="G231" i="21"/>
  <c r="I231" i="21"/>
  <c r="K231" i="21"/>
  <c r="C233" i="21"/>
  <c r="F233" i="21"/>
  <c r="H233" i="21"/>
  <c r="J233" i="21"/>
  <c r="G233" i="21"/>
  <c r="I233" i="21"/>
  <c r="K233" i="21"/>
  <c r="O234" i="21"/>
  <c r="F234" i="21"/>
  <c r="H234" i="21"/>
  <c r="J234" i="21"/>
  <c r="G234" i="21"/>
  <c r="I234" i="21"/>
  <c r="K234" i="21"/>
  <c r="F236" i="21"/>
  <c r="H236" i="21"/>
  <c r="J236" i="21"/>
  <c r="G236" i="21"/>
  <c r="I236" i="21"/>
  <c r="K236" i="21"/>
  <c r="E238" i="21"/>
  <c r="D238" i="21" s="1"/>
  <c r="F238" i="21"/>
  <c r="H238" i="21"/>
  <c r="J238" i="21"/>
  <c r="G238" i="21"/>
  <c r="I238" i="21"/>
  <c r="K238" i="21"/>
  <c r="E239" i="21"/>
  <c r="F239" i="21"/>
  <c r="H239" i="21"/>
  <c r="J239" i="21"/>
  <c r="G239" i="21"/>
  <c r="I239" i="21"/>
  <c r="K239" i="21"/>
  <c r="B241" i="21"/>
  <c r="F241" i="21"/>
  <c r="H241" i="21"/>
  <c r="J241" i="21"/>
  <c r="G241" i="21"/>
  <c r="I241" i="21"/>
  <c r="K241" i="21"/>
  <c r="F242" i="21"/>
  <c r="H242" i="21"/>
  <c r="J242" i="21"/>
  <c r="G242" i="21"/>
  <c r="I242" i="21"/>
  <c r="K242" i="21"/>
  <c r="M314" i="21"/>
  <c r="F244" i="21"/>
  <c r="H244" i="21"/>
  <c r="J244" i="21"/>
  <c r="G244" i="21"/>
  <c r="I244" i="21"/>
  <c r="K244" i="21"/>
  <c r="L245" i="21"/>
  <c r="F245" i="21"/>
  <c r="H245" i="21"/>
  <c r="J245" i="21"/>
  <c r="G245" i="21"/>
  <c r="I245" i="21"/>
  <c r="K245" i="21"/>
  <c r="L279" i="21"/>
  <c r="F247" i="21"/>
  <c r="H247" i="21"/>
  <c r="J247" i="21"/>
  <c r="G247" i="21"/>
  <c r="I247" i="21"/>
  <c r="K247" i="21"/>
  <c r="O249" i="21"/>
  <c r="F249" i="21"/>
  <c r="H249" i="21"/>
  <c r="J249" i="21"/>
  <c r="G249" i="21"/>
  <c r="I249" i="21"/>
  <c r="K249" i="21"/>
  <c r="F251" i="21"/>
  <c r="H251" i="21"/>
  <c r="J251" i="21"/>
  <c r="G251" i="21"/>
  <c r="I251" i="21"/>
  <c r="K251" i="21"/>
  <c r="M253" i="21"/>
  <c r="F253" i="21"/>
  <c r="H253" i="21"/>
  <c r="G253" i="21"/>
  <c r="J253" i="21"/>
  <c r="I253" i="21"/>
  <c r="K253" i="21"/>
  <c r="M255" i="21"/>
  <c r="F255" i="21"/>
  <c r="H255" i="21"/>
  <c r="J255" i="21"/>
  <c r="G255" i="21"/>
  <c r="I255" i="21"/>
  <c r="K255" i="21"/>
  <c r="E257" i="21"/>
  <c r="F257" i="21"/>
  <c r="H257" i="21"/>
  <c r="J257" i="21"/>
  <c r="G257" i="21"/>
  <c r="I257" i="21"/>
  <c r="K257" i="21"/>
  <c r="O259" i="21"/>
  <c r="F259" i="21"/>
  <c r="H259" i="21"/>
  <c r="J259" i="21"/>
  <c r="G259" i="21"/>
  <c r="I259" i="21"/>
  <c r="K259" i="21"/>
  <c r="M261" i="21"/>
  <c r="F261" i="21"/>
  <c r="H261" i="21"/>
  <c r="J261" i="21"/>
  <c r="G261" i="21"/>
  <c r="I261" i="21"/>
  <c r="K261" i="21"/>
  <c r="F263" i="21"/>
  <c r="H263" i="21"/>
  <c r="J263" i="21"/>
  <c r="G263" i="21"/>
  <c r="I263" i="21"/>
  <c r="K263" i="21"/>
  <c r="E265" i="21"/>
  <c r="F265" i="21"/>
  <c r="H265" i="21"/>
  <c r="J265" i="21"/>
  <c r="G265" i="21"/>
  <c r="I265" i="21"/>
  <c r="K265" i="21"/>
  <c r="O266" i="21"/>
  <c r="F266" i="21"/>
  <c r="H266" i="21"/>
  <c r="J266" i="21"/>
  <c r="G266" i="21"/>
  <c r="I266" i="21"/>
  <c r="K266" i="21"/>
  <c r="F268" i="21"/>
  <c r="H268" i="21"/>
  <c r="J268" i="21"/>
  <c r="G268" i="21"/>
  <c r="I268" i="21"/>
  <c r="K268" i="21"/>
  <c r="F270" i="21"/>
  <c r="H270" i="21"/>
  <c r="J270" i="21"/>
  <c r="G270" i="21"/>
  <c r="I270" i="21"/>
  <c r="K270" i="21"/>
  <c r="D272" i="21"/>
  <c r="F272" i="21"/>
  <c r="H272" i="21"/>
  <c r="J272" i="21"/>
  <c r="G272" i="21"/>
  <c r="I272" i="21"/>
  <c r="K272" i="21"/>
  <c r="F274" i="21"/>
  <c r="H274" i="21"/>
  <c r="J274" i="21"/>
  <c r="G274" i="21"/>
  <c r="I274" i="21"/>
  <c r="K274" i="21"/>
  <c r="B276" i="21"/>
  <c r="F276" i="21"/>
  <c r="H276" i="21"/>
  <c r="J276" i="21"/>
  <c r="G276" i="21"/>
  <c r="I276" i="21"/>
  <c r="K276" i="21"/>
  <c r="F278" i="21"/>
  <c r="H278" i="21"/>
  <c r="J278" i="21"/>
  <c r="G278" i="21"/>
  <c r="I278" i="21"/>
  <c r="K278" i="21"/>
  <c r="L280" i="21"/>
  <c r="F280" i="21"/>
  <c r="H280" i="21"/>
  <c r="J280" i="21"/>
  <c r="G280" i="21"/>
  <c r="I280" i="21"/>
  <c r="K280" i="21"/>
  <c r="F282" i="21"/>
  <c r="H282" i="21"/>
  <c r="J282" i="21"/>
  <c r="G282" i="21"/>
  <c r="I282" i="21"/>
  <c r="K282" i="21"/>
  <c r="M284" i="21"/>
  <c r="F284" i="21"/>
  <c r="H284" i="21"/>
  <c r="J284" i="21"/>
  <c r="G284" i="21"/>
  <c r="I284" i="21"/>
  <c r="K284" i="21"/>
  <c r="B286" i="21"/>
  <c r="L286" i="21"/>
  <c r="F286" i="21"/>
  <c r="H286" i="21"/>
  <c r="J286" i="21"/>
  <c r="G286" i="21"/>
  <c r="I286" i="21"/>
  <c r="K286" i="21"/>
  <c r="D288" i="21"/>
  <c r="C288" i="21" s="1"/>
  <c r="F288" i="21"/>
  <c r="H288" i="21"/>
  <c r="J288" i="21"/>
  <c r="G288" i="21"/>
  <c r="I288" i="21"/>
  <c r="K288" i="21"/>
  <c r="O290" i="21"/>
  <c r="F290" i="21"/>
  <c r="H290" i="21"/>
  <c r="J290" i="21"/>
  <c r="G290" i="21"/>
  <c r="I290" i="21"/>
  <c r="K290" i="21"/>
  <c r="B292" i="21"/>
  <c r="F292" i="21"/>
  <c r="H292" i="21"/>
  <c r="J292" i="21"/>
  <c r="G292" i="21"/>
  <c r="I292" i="21"/>
  <c r="K292" i="21"/>
  <c r="B294" i="21"/>
  <c r="F294" i="21"/>
  <c r="H294" i="21"/>
  <c r="J294" i="21"/>
  <c r="G294" i="21"/>
  <c r="I294" i="21"/>
  <c r="K294" i="21"/>
  <c r="B296" i="21"/>
  <c r="F296" i="21"/>
  <c r="H296" i="21"/>
  <c r="J296" i="21"/>
  <c r="G296" i="21"/>
  <c r="I296" i="21"/>
  <c r="K296" i="21"/>
  <c r="B298" i="21"/>
  <c r="F298" i="21"/>
  <c r="H298" i="21"/>
  <c r="J298" i="21"/>
  <c r="G298" i="21"/>
  <c r="I298" i="21"/>
  <c r="K298" i="21"/>
  <c r="C300" i="21"/>
  <c r="B300" i="21" s="1"/>
  <c r="F300" i="21"/>
  <c r="H300" i="21"/>
  <c r="J300" i="21"/>
  <c r="G300" i="21"/>
  <c r="I300" i="21"/>
  <c r="K300" i="21"/>
  <c r="M373" i="21"/>
  <c r="F302" i="21"/>
  <c r="H302" i="21"/>
  <c r="J302" i="21"/>
  <c r="G302" i="21"/>
  <c r="I302" i="21"/>
  <c r="K302" i="21"/>
  <c r="F304" i="21"/>
  <c r="H304" i="21"/>
  <c r="J304" i="21"/>
  <c r="G304" i="21"/>
  <c r="I304" i="21"/>
  <c r="K304" i="21"/>
  <c r="C306" i="21"/>
  <c r="F306" i="21"/>
  <c r="H306" i="21"/>
  <c r="J306" i="21"/>
  <c r="G306" i="21"/>
  <c r="I306" i="21"/>
  <c r="K306" i="21"/>
  <c r="L308" i="21"/>
  <c r="F308" i="21"/>
  <c r="H308" i="21"/>
  <c r="J308" i="21"/>
  <c r="G308" i="21"/>
  <c r="I308" i="21"/>
  <c r="K308" i="21"/>
  <c r="D310" i="21"/>
  <c r="C310" i="21" s="1"/>
  <c r="F310" i="21"/>
  <c r="H310" i="21"/>
  <c r="J310" i="21"/>
  <c r="G310" i="21"/>
  <c r="I310" i="21"/>
  <c r="K310" i="21"/>
  <c r="D313" i="21"/>
  <c r="C313" i="21" s="1"/>
  <c r="F313" i="21"/>
  <c r="H313" i="21"/>
  <c r="J313" i="21"/>
  <c r="G313" i="21"/>
  <c r="I313" i="21"/>
  <c r="K313" i="21"/>
  <c r="B315" i="21"/>
  <c r="F315" i="21"/>
  <c r="H315" i="21"/>
  <c r="J315" i="21"/>
  <c r="G315" i="21"/>
  <c r="I315" i="21"/>
  <c r="K315" i="21"/>
  <c r="C317" i="21"/>
  <c r="F317" i="21"/>
  <c r="H317" i="21"/>
  <c r="J317" i="21"/>
  <c r="G317" i="21"/>
  <c r="I317" i="21"/>
  <c r="K317" i="21"/>
  <c r="C319" i="21"/>
  <c r="F319" i="21"/>
  <c r="H319" i="21"/>
  <c r="J319" i="21"/>
  <c r="G319" i="21"/>
  <c r="I319" i="21"/>
  <c r="K319" i="21"/>
  <c r="D321" i="21"/>
  <c r="C321" i="21" s="1"/>
  <c r="F321" i="21"/>
  <c r="H321" i="21"/>
  <c r="J321" i="21"/>
  <c r="G321" i="21"/>
  <c r="I321" i="21"/>
  <c r="K321" i="21"/>
  <c r="M323" i="21"/>
  <c r="F323" i="21"/>
  <c r="H323" i="21"/>
  <c r="J323" i="21"/>
  <c r="G323" i="21"/>
  <c r="I323" i="21"/>
  <c r="K323" i="21"/>
  <c r="B325" i="21"/>
  <c r="F325" i="21"/>
  <c r="H325" i="21"/>
  <c r="J325" i="21"/>
  <c r="G325" i="21"/>
  <c r="I325" i="21"/>
  <c r="K325" i="21"/>
  <c r="C327" i="21"/>
  <c r="L327" i="21"/>
  <c r="F327" i="21"/>
  <c r="H327" i="21"/>
  <c r="J327" i="21"/>
  <c r="G327" i="21"/>
  <c r="I327" i="21"/>
  <c r="K327" i="21"/>
  <c r="F329" i="21"/>
  <c r="H329" i="21"/>
  <c r="J329" i="21"/>
  <c r="G329" i="21"/>
  <c r="I329" i="21"/>
  <c r="K329" i="21"/>
  <c r="M331" i="21"/>
  <c r="F331" i="21"/>
  <c r="H331" i="21"/>
  <c r="J331" i="21"/>
  <c r="G331" i="21"/>
  <c r="I331" i="21"/>
  <c r="K331" i="21"/>
  <c r="M333" i="21"/>
  <c r="F333" i="21"/>
  <c r="H333" i="21"/>
  <c r="J333" i="21"/>
  <c r="G333" i="21"/>
  <c r="I333" i="21"/>
  <c r="K333" i="21"/>
  <c r="F335" i="21"/>
  <c r="H335" i="21"/>
  <c r="J335" i="21"/>
  <c r="G335" i="21"/>
  <c r="I335" i="21"/>
  <c r="K335" i="21"/>
  <c r="P337" i="21"/>
  <c r="O337" i="21" s="1"/>
  <c r="F337" i="21"/>
  <c r="H337" i="21"/>
  <c r="J337" i="21"/>
  <c r="G337" i="21"/>
  <c r="I337" i="21"/>
  <c r="K337" i="21"/>
  <c r="P339" i="21"/>
  <c r="O339" i="21" s="1"/>
  <c r="F339" i="21"/>
  <c r="H339" i="21"/>
  <c r="J339" i="21"/>
  <c r="G339" i="21"/>
  <c r="I339" i="21"/>
  <c r="K339" i="21"/>
  <c r="P341" i="21"/>
  <c r="O341" i="21" s="1"/>
  <c r="F341" i="21"/>
  <c r="H341" i="21"/>
  <c r="J341" i="21"/>
  <c r="G341" i="21"/>
  <c r="I341" i="21"/>
  <c r="K341" i="21"/>
  <c r="P343" i="21"/>
  <c r="O343" i="21" s="1"/>
  <c r="F343" i="21"/>
  <c r="H343" i="21"/>
  <c r="J343" i="21"/>
  <c r="G343" i="21"/>
  <c r="I343" i="21"/>
  <c r="K343" i="21"/>
  <c r="B345" i="21"/>
  <c r="F345" i="21"/>
  <c r="H345" i="21"/>
  <c r="J345" i="21"/>
  <c r="G345" i="21"/>
  <c r="I345" i="21"/>
  <c r="K345" i="21"/>
  <c r="F348" i="21"/>
  <c r="H348" i="21"/>
  <c r="J348" i="21"/>
  <c r="G348" i="21"/>
  <c r="I348" i="21"/>
  <c r="K348" i="21"/>
  <c r="O350" i="21"/>
  <c r="F350" i="21"/>
  <c r="H350" i="21"/>
  <c r="J350" i="21"/>
  <c r="G350" i="21"/>
  <c r="I350" i="21"/>
  <c r="K350" i="21"/>
  <c r="B352" i="21"/>
  <c r="F352" i="21"/>
  <c r="H352" i="21"/>
  <c r="J352" i="21"/>
  <c r="G352" i="21"/>
  <c r="I352" i="21"/>
  <c r="K352" i="21"/>
  <c r="O378" i="21"/>
  <c r="F354" i="21"/>
  <c r="H354" i="21"/>
  <c r="J354" i="21"/>
  <c r="G354" i="21"/>
  <c r="I354" i="21"/>
  <c r="K354" i="21"/>
  <c r="F356" i="21"/>
  <c r="H356" i="21"/>
  <c r="J356" i="21"/>
  <c r="G356" i="21"/>
  <c r="I356" i="21"/>
  <c r="K356" i="21"/>
  <c r="D358" i="21"/>
  <c r="C358" i="21" s="1"/>
  <c r="F358" i="21"/>
  <c r="H358" i="21"/>
  <c r="J358" i="21"/>
  <c r="G358" i="21"/>
  <c r="I358" i="21"/>
  <c r="K358" i="21"/>
  <c r="E359" i="21"/>
  <c r="D359" i="21" s="1"/>
  <c r="C359" i="21" s="1"/>
  <c r="L359" i="21"/>
  <c r="F359" i="21"/>
  <c r="H359" i="21"/>
  <c r="J359" i="21"/>
  <c r="G359" i="21"/>
  <c r="I359" i="21"/>
  <c r="K359" i="21"/>
  <c r="D361" i="21"/>
  <c r="C361" i="21" s="1"/>
  <c r="F361" i="21"/>
  <c r="H361" i="21"/>
  <c r="J361" i="21"/>
  <c r="G361" i="21"/>
  <c r="I361" i="21"/>
  <c r="K361" i="21"/>
  <c r="F363" i="21"/>
  <c r="H363" i="21"/>
  <c r="J363" i="21"/>
  <c r="G363" i="21"/>
  <c r="I363" i="21"/>
  <c r="K363" i="21"/>
  <c r="P265" i="21"/>
  <c r="F365" i="21"/>
  <c r="H365" i="21"/>
  <c r="J365" i="21"/>
  <c r="G365" i="21"/>
  <c r="I365" i="21"/>
  <c r="K365" i="21"/>
  <c r="O355" i="21"/>
  <c r="F367" i="21"/>
  <c r="H367" i="21"/>
  <c r="J367" i="21"/>
  <c r="G367" i="21"/>
  <c r="I367" i="21"/>
  <c r="K367" i="21"/>
  <c r="B369" i="21"/>
  <c r="F369" i="21"/>
  <c r="H369" i="21"/>
  <c r="J369" i="21"/>
  <c r="G369" i="21"/>
  <c r="I369" i="21"/>
  <c r="K369" i="21"/>
  <c r="C371" i="21"/>
  <c r="F371" i="21"/>
  <c r="H371" i="21"/>
  <c r="J371" i="21"/>
  <c r="G371" i="21"/>
  <c r="I371" i="21"/>
  <c r="K371" i="21"/>
  <c r="D373" i="21"/>
  <c r="C373" i="21" s="1"/>
  <c r="F373" i="21"/>
  <c r="H373" i="21"/>
  <c r="J373" i="21"/>
  <c r="G373" i="21"/>
  <c r="I373" i="21"/>
  <c r="K373" i="21"/>
  <c r="E375" i="21"/>
  <c r="D375" i="21" s="1"/>
  <c r="F375" i="21"/>
  <c r="H375" i="21"/>
  <c r="J375" i="21"/>
  <c r="G375" i="21"/>
  <c r="I375" i="21"/>
  <c r="K375" i="21"/>
  <c r="P382" i="21"/>
  <c r="F377" i="21"/>
  <c r="H377" i="21"/>
  <c r="J377" i="21"/>
  <c r="G377" i="21"/>
  <c r="I377" i="21"/>
  <c r="K377" i="21"/>
  <c r="O379" i="21"/>
  <c r="F379" i="21"/>
  <c r="H379" i="21"/>
  <c r="J379" i="21"/>
  <c r="G379" i="21"/>
  <c r="I379" i="21"/>
  <c r="K379" i="21"/>
  <c r="F381" i="21"/>
  <c r="H381" i="21"/>
  <c r="J381" i="21"/>
  <c r="G381" i="21"/>
  <c r="I381" i="21"/>
  <c r="K381" i="21"/>
  <c r="F383" i="21"/>
  <c r="H383" i="21"/>
  <c r="J383" i="21"/>
  <c r="G383" i="21"/>
  <c r="I383" i="21"/>
  <c r="K383" i="21"/>
  <c r="C385" i="21"/>
  <c r="F385" i="21"/>
  <c r="H385" i="21"/>
  <c r="J385" i="21"/>
  <c r="G385" i="21"/>
  <c r="I385" i="21"/>
  <c r="K385" i="21"/>
  <c r="C387" i="21"/>
  <c r="B387" i="21" s="1"/>
  <c r="F387" i="21"/>
  <c r="H387" i="21"/>
  <c r="J387" i="21"/>
  <c r="G387" i="21"/>
  <c r="I387" i="21"/>
  <c r="K387" i="21"/>
  <c r="F389" i="21"/>
  <c r="H389" i="21"/>
  <c r="J389" i="21"/>
  <c r="G389" i="21"/>
  <c r="I389" i="21"/>
  <c r="K389" i="21"/>
  <c r="D391" i="21"/>
  <c r="C391" i="21" s="1"/>
  <c r="F391" i="21"/>
  <c r="H391" i="21"/>
  <c r="J391" i="21"/>
  <c r="G391" i="21"/>
  <c r="I391" i="21"/>
  <c r="K391" i="21"/>
  <c r="D392" i="21"/>
  <c r="F392" i="21"/>
  <c r="H392" i="21"/>
  <c r="J392" i="21"/>
  <c r="G392" i="21"/>
  <c r="I392" i="21"/>
  <c r="K392" i="21"/>
  <c r="B394" i="21"/>
  <c r="F394" i="21"/>
  <c r="H394" i="21"/>
  <c r="J394" i="21"/>
  <c r="G394" i="21"/>
  <c r="I394" i="21"/>
  <c r="K394" i="21"/>
  <c r="C396" i="21"/>
  <c r="F396" i="21"/>
  <c r="H396" i="21"/>
  <c r="J396" i="21"/>
  <c r="G396" i="21"/>
  <c r="I396" i="21"/>
  <c r="K396" i="21"/>
  <c r="E140" i="21"/>
  <c r="D140" i="21" s="1"/>
  <c r="F140" i="21"/>
  <c r="H140" i="21"/>
  <c r="J140" i="21"/>
  <c r="G140" i="21"/>
  <c r="I140" i="21"/>
  <c r="K140" i="21"/>
  <c r="M149" i="21"/>
  <c r="F149" i="21"/>
  <c r="H149" i="21"/>
  <c r="J149" i="21"/>
  <c r="G149" i="21"/>
  <c r="I149" i="21"/>
  <c r="K149" i="21"/>
  <c r="M151" i="21"/>
  <c r="F151" i="21"/>
  <c r="H151" i="21"/>
  <c r="J151" i="21"/>
  <c r="G151" i="21"/>
  <c r="I151" i="21"/>
  <c r="K151" i="21"/>
  <c r="F155" i="21"/>
  <c r="H155" i="21"/>
  <c r="J155" i="21"/>
  <c r="G155" i="21"/>
  <c r="I155" i="21"/>
  <c r="K155" i="21"/>
  <c r="B157" i="21"/>
  <c r="F157" i="21"/>
  <c r="H157" i="21"/>
  <c r="J157" i="21"/>
  <c r="G157" i="21"/>
  <c r="I157" i="21"/>
  <c r="K157" i="21"/>
  <c r="M159" i="21"/>
  <c r="F159" i="21"/>
  <c r="H159" i="21"/>
  <c r="J159" i="21"/>
  <c r="G159" i="21"/>
  <c r="I159" i="21"/>
  <c r="K159" i="21"/>
  <c r="O162" i="21"/>
  <c r="L162" i="21"/>
  <c r="F162" i="21"/>
  <c r="H162" i="21"/>
  <c r="J162" i="21"/>
  <c r="G162" i="21"/>
  <c r="I162" i="21"/>
  <c r="K162" i="21"/>
  <c r="O164" i="21"/>
  <c r="F164" i="21"/>
  <c r="H164" i="21"/>
  <c r="J164" i="21"/>
  <c r="G164" i="21"/>
  <c r="I164" i="21"/>
  <c r="K164" i="21"/>
  <c r="E167" i="21"/>
  <c r="D167" i="21" s="1"/>
  <c r="F167" i="21"/>
  <c r="H167" i="21"/>
  <c r="J167" i="21"/>
  <c r="G167" i="21"/>
  <c r="I167" i="21"/>
  <c r="K167" i="21"/>
  <c r="D175" i="21"/>
  <c r="C175" i="21" s="1"/>
  <c r="F175" i="21"/>
  <c r="H175" i="21"/>
  <c r="J175" i="21"/>
  <c r="G175" i="21"/>
  <c r="I175" i="21"/>
  <c r="K175" i="21"/>
  <c r="O177" i="21"/>
  <c r="F177" i="21"/>
  <c r="H177" i="21"/>
  <c r="J177" i="21"/>
  <c r="G177" i="21"/>
  <c r="I177" i="21"/>
  <c r="K177" i="21"/>
  <c r="F179" i="21"/>
  <c r="H179" i="21"/>
  <c r="J179" i="21"/>
  <c r="G179" i="21"/>
  <c r="I179" i="21"/>
  <c r="K179" i="21"/>
  <c r="F180" i="21"/>
  <c r="H180" i="21"/>
  <c r="J180" i="21"/>
  <c r="G180" i="21"/>
  <c r="I180" i="21"/>
  <c r="K180" i="21"/>
  <c r="P258" i="21"/>
  <c r="F182" i="21"/>
  <c r="H182" i="21"/>
  <c r="J182" i="21"/>
  <c r="G182" i="21"/>
  <c r="I182" i="21"/>
  <c r="K182" i="21"/>
  <c r="O184" i="21"/>
  <c r="F184" i="21"/>
  <c r="H184" i="21"/>
  <c r="J184" i="21"/>
  <c r="G184" i="21"/>
  <c r="I184" i="21"/>
  <c r="K184" i="21"/>
  <c r="L186" i="21"/>
  <c r="F186" i="21"/>
  <c r="H186" i="21"/>
  <c r="J186" i="21"/>
  <c r="G186" i="21"/>
  <c r="I186" i="21"/>
  <c r="K186" i="21"/>
  <c r="F188" i="21"/>
  <c r="H188" i="21"/>
  <c r="J188" i="21"/>
  <c r="G188" i="21"/>
  <c r="I188" i="21"/>
  <c r="K188" i="21"/>
  <c r="F190" i="21"/>
  <c r="H190" i="21"/>
  <c r="J190" i="21"/>
  <c r="G190" i="21"/>
  <c r="I190" i="21"/>
  <c r="K190" i="21"/>
  <c r="F191" i="21"/>
  <c r="H191" i="21"/>
  <c r="J191" i="21"/>
  <c r="G191" i="21"/>
  <c r="I191" i="21"/>
  <c r="K191" i="21"/>
  <c r="F193" i="21"/>
  <c r="H193" i="21"/>
  <c r="J193" i="21"/>
  <c r="G193" i="21"/>
  <c r="I193" i="21"/>
  <c r="K193" i="21"/>
  <c r="L195" i="21"/>
  <c r="F195" i="21"/>
  <c r="H195" i="21"/>
  <c r="J195" i="21"/>
  <c r="G195" i="21"/>
  <c r="I195" i="21"/>
  <c r="K195" i="21"/>
  <c r="E197" i="21"/>
  <c r="F197" i="21"/>
  <c r="H197" i="21"/>
  <c r="J197" i="21"/>
  <c r="G197" i="21"/>
  <c r="I197" i="21"/>
  <c r="K197" i="21"/>
  <c r="L313" i="21"/>
  <c r="F199" i="21"/>
  <c r="H199" i="21"/>
  <c r="J199" i="21"/>
  <c r="G199" i="21"/>
  <c r="I199" i="21"/>
  <c r="K199" i="21"/>
  <c r="F201" i="21"/>
  <c r="H201" i="21"/>
  <c r="J201" i="21"/>
  <c r="G201" i="21"/>
  <c r="I201" i="21"/>
  <c r="K201" i="21"/>
  <c r="O203" i="21"/>
  <c r="F203" i="21"/>
  <c r="H203" i="21"/>
  <c r="J203" i="21"/>
  <c r="G203" i="21"/>
  <c r="I203" i="21"/>
  <c r="K203" i="21"/>
  <c r="F205" i="21"/>
  <c r="H205" i="21"/>
  <c r="J205" i="21"/>
  <c r="G205" i="21"/>
  <c r="I205" i="21"/>
  <c r="K205" i="21"/>
  <c r="F207" i="21"/>
  <c r="H207" i="21"/>
  <c r="J207" i="21"/>
  <c r="G207" i="21"/>
  <c r="I207" i="21"/>
  <c r="K207" i="21"/>
  <c r="D209" i="21"/>
  <c r="F209" i="21"/>
  <c r="H209" i="21"/>
  <c r="J209" i="21"/>
  <c r="G209" i="21"/>
  <c r="I209" i="21"/>
  <c r="K209" i="21"/>
  <c r="M305" i="21"/>
  <c r="F211" i="21"/>
  <c r="H211" i="21"/>
  <c r="J211" i="21"/>
  <c r="G211" i="21"/>
  <c r="I211" i="21"/>
  <c r="K211" i="21"/>
  <c r="E213" i="21"/>
  <c r="F213" i="21"/>
  <c r="H213" i="21"/>
  <c r="J213" i="21"/>
  <c r="G213" i="21"/>
  <c r="I213" i="21"/>
  <c r="K213" i="21"/>
  <c r="O215" i="21"/>
  <c r="F215" i="21"/>
  <c r="H215" i="21"/>
  <c r="J215" i="21"/>
  <c r="G215" i="21"/>
  <c r="I215" i="21"/>
  <c r="K215" i="21"/>
  <c r="E217" i="21"/>
  <c r="F217" i="21"/>
  <c r="H217" i="21"/>
  <c r="J217" i="21"/>
  <c r="G217" i="21"/>
  <c r="I217" i="21"/>
  <c r="K217" i="21"/>
  <c r="M220" i="21"/>
  <c r="F220" i="21"/>
  <c r="H220" i="21"/>
  <c r="J220" i="21"/>
  <c r="G220" i="21"/>
  <c r="I220" i="21"/>
  <c r="K220" i="21"/>
  <c r="F222" i="21"/>
  <c r="H222" i="21"/>
  <c r="J222" i="21"/>
  <c r="G222" i="21"/>
  <c r="I222" i="21"/>
  <c r="K222" i="21"/>
  <c r="E223" i="21"/>
  <c r="D223" i="21" s="1"/>
  <c r="F223" i="21"/>
  <c r="H223" i="21"/>
  <c r="J223" i="21"/>
  <c r="G223" i="21"/>
  <c r="I223" i="21"/>
  <c r="K223" i="21"/>
  <c r="M224" i="21"/>
  <c r="F224" i="21"/>
  <c r="H224" i="21"/>
  <c r="J224" i="21"/>
  <c r="G224" i="21"/>
  <c r="I224" i="21"/>
  <c r="K224" i="21"/>
  <c r="B226" i="21"/>
  <c r="F226" i="21"/>
  <c r="H226" i="21"/>
  <c r="J226" i="21"/>
  <c r="G226" i="21"/>
  <c r="I226" i="21"/>
  <c r="K226" i="21"/>
  <c r="O228" i="21"/>
  <c r="F228" i="21"/>
  <c r="H228" i="21"/>
  <c r="J228" i="21"/>
  <c r="G228" i="21"/>
  <c r="I228" i="21"/>
  <c r="K228" i="21"/>
  <c r="D230" i="21"/>
  <c r="C230" i="21" s="1"/>
  <c r="F230" i="21"/>
  <c r="H230" i="21"/>
  <c r="J230" i="21"/>
  <c r="G230" i="21"/>
  <c r="I230" i="21"/>
  <c r="K230" i="21"/>
  <c r="F232" i="21"/>
  <c r="H232" i="21"/>
  <c r="J232" i="21"/>
  <c r="G232" i="21"/>
  <c r="I232" i="21"/>
  <c r="K232" i="21"/>
  <c r="F235" i="21"/>
  <c r="H235" i="21"/>
  <c r="J235" i="21"/>
  <c r="G235" i="21"/>
  <c r="I235" i="21"/>
  <c r="K235" i="21"/>
  <c r="E237" i="21"/>
  <c r="F237" i="21"/>
  <c r="H237" i="21"/>
  <c r="J237" i="21"/>
  <c r="G237" i="21"/>
  <c r="I237" i="21"/>
  <c r="K237" i="21"/>
  <c r="F240" i="21"/>
  <c r="H240" i="21"/>
  <c r="J240" i="21"/>
  <c r="G240" i="21"/>
  <c r="I240" i="21"/>
  <c r="K240" i="21"/>
  <c r="D243" i="21"/>
  <c r="F243" i="21"/>
  <c r="H243" i="21"/>
  <c r="J243" i="21"/>
  <c r="G243" i="21"/>
  <c r="I243" i="21"/>
  <c r="K243" i="21"/>
  <c r="M246" i="21"/>
  <c r="F246" i="21"/>
  <c r="H246" i="21"/>
  <c r="J246" i="21"/>
  <c r="G246" i="21"/>
  <c r="I246" i="21"/>
  <c r="K246" i="21"/>
  <c r="B248" i="21"/>
  <c r="F248" i="21"/>
  <c r="H248" i="21"/>
  <c r="J248" i="21"/>
  <c r="G248" i="21"/>
  <c r="I248" i="21"/>
  <c r="K248" i="21"/>
  <c r="M250" i="21"/>
  <c r="F250" i="21"/>
  <c r="H250" i="21"/>
  <c r="J250" i="21"/>
  <c r="G250" i="21"/>
  <c r="I250" i="21"/>
  <c r="K250" i="21"/>
  <c r="M252" i="21"/>
  <c r="F252" i="21"/>
  <c r="H252" i="21"/>
  <c r="J252" i="21"/>
  <c r="G252" i="21"/>
  <c r="I252" i="21"/>
  <c r="K252" i="21"/>
  <c r="M254" i="21"/>
  <c r="F254" i="21"/>
  <c r="H254" i="21"/>
  <c r="J254" i="21"/>
  <c r="G254" i="21"/>
  <c r="I254" i="21"/>
  <c r="K254" i="21"/>
  <c r="P190" i="21"/>
  <c r="F256" i="21"/>
  <c r="H256" i="21"/>
  <c r="J256" i="21"/>
  <c r="G256" i="21"/>
  <c r="I256" i="21"/>
  <c r="K256" i="21"/>
  <c r="E258" i="21"/>
  <c r="D258" i="21" s="1"/>
  <c r="C258" i="21" s="1"/>
  <c r="F258" i="21"/>
  <c r="H258" i="21"/>
  <c r="J258" i="21"/>
  <c r="G258" i="21"/>
  <c r="I258" i="21"/>
  <c r="K258" i="21"/>
  <c r="F260" i="21"/>
  <c r="H260" i="21"/>
  <c r="J260" i="21"/>
  <c r="G260" i="21"/>
  <c r="I260" i="21"/>
  <c r="K260" i="21"/>
  <c r="P194" i="21"/>
  <c r="F262" i="21"/>
  <c r="H262" i="21"/>
  <c r="J262" i="21"/>
  <c r="G262" i="21"/>
  <c r="I262" i="21"/>
  <c r="K262" i="21"/>
  <c r="M264" i="21"/>
  <c r="F264" i="21"/>
  <c r="H264" i="21"/>
  <c r="J264" i="21"/>
  <c r="G264" i="21"/>
  <c r="I264" i="21"/>
  <c r="K264" i="21"/>
  <c r="M267" i="21"/>
  <c r="F267" i="21"/>
  <c r="H267" i="21"/>
  <c r="J267" i="21"/>
  <c r="G267" i="21"/>
  <c r="I267" i="21"/>
  <c r="K267" i="21"/>
  <c r="O269" i="21"/>
  <c r="F269" i="21"/>
  <c r="H269" i="21"/>
  <c r="J269" i="21"/>
  <c r="G269" i="21"/>
  <c r="I269" i="21"/>
  <c r="K269" i="21"/>
  <c r="O271" i="21"/>
  <c r="F271" i="21"/>
  <c r="H271" i="21"/>
  <c r="J271" i="21"/>
  <c r="G271" i="21"/>
  <c r="I271" i="21"/>
  <c r="K271" i="21"/>
  <c r="M273" i="21"/>
  <c r="F273" i="21"/>
  <c r="H273" i="21"/>
  <c r="J273" i="21"/>
  <c r="G273" i="21"/>
  <c r="I273" i="21"/>
  <c r="K273" i="21"/>
  <c r="D275" i="21"/>
  <c r="C275" i="21" s="1"/>
  <c r="F275" i="21"/>
  <c r="H275" i="21"/>
  <c r="J275" i="21"/>
  <c r="G275" i="21"/>
  <c r="I275" i="21"/>
  <c r="K275" i="21"/>
  <c r="L277" i="21"/>
  <c r="F277" i="21"/>
  <c r="H277" i="21"/>
  <c r="J277" i="21"/>
  <c r="G277" i="21"/>
  <c r="I277" i="21"/>
  <c r="K277" i="21"/>
  <c r="C279" i="21"/>
  <c r="F279" i="21"/>
  <c r="H279" i="21"/>
  <c r="J279" i="21"/>
  <c r="G279" i="21"/>
  <c r="I279" i="21"/>
  <c r="K279" i="21"/>
  <c r="F281" i="21"/>
  <c r="H281" i="21"/>
  <c r="J281" i="21"/>
  <c r="G281" i="21"/>
  <c r="I281" i="21"/>
  <c r="K281" i="21"/>
  <c r="D283" i="21"/>
  <c r="C283" i="21" s="1"/>
  <c r="F283" i="21"/>
  <c r="H283" i="21"/>
  <c r="J283" i="21"/>
  <c r="G283" i="21"/>
  <c r="I283" i="21"/>
  <c r="K283" i="21"/>
  <c r="L285" i="21"/>
  <c r="F285" i="21"/>
  <c r="H285" i="21"/>
  <c r="J285" i="21"/>
  <c r="G285" i="21"/>
  <c r="I285" i="21"/>
  <c r="K285" i="21"/>
  <c r="D287" i="21"/>
  <c r="C287" i="21" s="1"/>
  <c r="F287" i="21"/>
  <c r="H287" i="21"/>
  <c r="J287" i="21"/>
  <c r="G287" i="21"/>
  <c r="I287" i="21"/>
  <c r="K287" i="21"/>
  <c r="B289" i="21"/>
  <c r="F289" i="21"/>
  <c r="H289" i="21"/>
  <c r="J289" i="21"/>
  <c r="G289" i="21"/>
  <c r="I289" i="21"/>
  <c r="K289" i="21"/>
  <c r="L291" i="21"/>
  <c r="F291" i="21"/>
  <c r="H291" i="21"/>
  <c r="J291" i="21"/>
  <c r="G291" i="21"/>
  <c r="I291" i="21"/>
  <c r="K291" i="21"/>
  <c r="D293" i="21"/>
  <c r="F293" i="21"/>
  <c r="H293" i="21"/>
  <c r="J293" i="21"/>
  <c r="G293" i="21"/>
  <c r="I293" i="21"/>
  <c r="K293" i="21"/>
  <c r="O295" i="21"/>
  <c r="F295" i="21"/>
  <c r="H295" i="21"/>
  <c r="J295" i="21"/>
  <c r="G295" i="21"/>
  <c r="I295" i="21"/>
  <c r="K295" i="21"/>
  <c r="P352" i="21"/>
  <c r="F297" i="21"/>
  <c r="H297" i="21"/>
  <c r="J297" i="21"/>
  <c r="G297" i="21"/>
  <c r="I297" i="21"/>
  <c r="K297" i="21"/>
  <c r="P328" i="21"/>
  <c r="O328" i="21" s="1"/>
  <c r="F299" i="21"/>
  <c r="H299" i="21"/>
  <c r="J299" i="21"/>
  <c r="G299" i="21"/>
  <c r="I299" i="21"/>
  <c r="K299" i="21"/>
  <c r="L301" i="21"/>
  <c r="F301" i="21"/>
  <c r="H301" i="21"/>
  <c r="J301" i="21"/>
  <c r="G301" i="21"/>
  <c r="I301" i="21"/>
  <c r="K301" i="21"/>
  <c r="L303" i="21"/>
  <c r="F303" i="21"/>
  <c r="H303" i="21"/>
  <c r="J303" i="21"/>
  <c r="G303" i="21"/>
  <c r="I303" i="21"/>
  <c r="K303" i="21"/>
  <c r="C305" i="21"/>
  <c r="B305" i="21" s="1"/>
  <c r="F305" i="21"/>
  <c r="H305" i="21"/>
  <c r="J305" i="21"/>
  <c r="G305" i="21"/>
  <c r="I305" i="21"/>
  <c r="K305" i="21"/>
  <c r="P307" i="21"/>
  <c r="O307" i="21" s="1"/>
  <c r="F307" i="21"/>
  <c r="H307" i="21"/>
  <c r="J307" i="21"/>
  <c r="G307" i="21"/>
  <c r="I307" i="21"/>
  <c r="K307" i="21"/>
  <c r="M309" i="21"/>
  <c r="F309" i="21"/>
  <c r="H309" i="21"/>
  <c r="J309" i="21"/>
  <c r="G309" i="21"/>
  <c r="I309" i="21"/>
  <c r="K309" i="21"/>
  <c r="C311" i="21"/>
  <c r="F311" i="21"/>
  <c r="H311" i="21"/>
  <c r="J311" i="21"/>
  <c r="G311" i="21"/>
  <c r="I311" i="21"/>
  <c r="K311" i="21"/>
  <c r="L312" i="21"/>
  <c r="F312" i="21"/>
  <c r="H312" i="21"/>
  <c r="J312" i="21"/>
  <c r="G312" i="21"/>
  <c r="I312" i="21"/>
  <c r="K312" i="21"/>
  <c r="C314" i="21"/>
  <c r="F314" i="21"/>
  <c r="H314" i="21"/>
  <c r="J314" i="21"/>
  <c r="G314" i="21"/>
  <c r="I314" i="21"/>
  <c r="K314" i="21"/>
  <c r="M374" i="21"/>
  <c r="F316" i="21"/>
  <c r="H316" i="21"/>
  <c r="J316" i="21"/>
  <c r="G316" i="21"/>
  <c r="I316" i="21"/>
  <c r="K316" i="21"/>
  <c r="O318" i="21"/>
  <c r="F318" i="21"/>
  <c r="H318" i="21"/>
  <c r="J318" i="21"/>
  <c r="G318" i="21"/>
  <c r="I318" i="21"/>
  <c r="K318" i="21"/>
  <c r="M320" i="21"/>
  <c r="F320" i="21"/>
  <c r="H320" i="21"/>
  <c r="J320" i="21"/>
  <c r="G320" i="21"/>
  <c r="I320" i="21"/>
  <c r="K320" i="21"/>
  <c r="C322" i="21"/>
  <c r="F322" i="21"/>
  <c r="H322" i="21"/>
  <c r="J322" i="21"/>
  <c r="G322" i="21"/>
  <c r="I322" i="21"/>
  <c r="K322" i="21"/>
  <c r="D324" i="21"/>
  <c r="C324" i="21" s="1"/>
  <c r="L324" i="21"/>
  <c r="F324" i="21"/>
  <c r="H324" i="21"/>
  <c r="J324" i="21"/>
  <c r="G324" i="21"/>
  <c r="I324" i="21"/>
  <c r="K324" i="21"/>
  <c r="M326" i="21"/>
  <c r="F326" i="21"/>
  <c r="H326" i="21"/>
  <c r="J326" i="21"/>
  <c r="G326" i="21"/>
  <c r="I326" i="21"/>
  <c r="K326" i="21"/>
  <c r="E328" i="21"/>
  <c r="D328" i="21" s="1"/>
  <c r="F328" i="21"/>
  <c r="H328" i="21"/>
  <c r="J328" i="21"/>
  <c r="G328" i="21"/>
  <c r="I328" i="21"/>
  <c r="K328" i="21"/>
  <c r="B330" i="21"/>
  <c r="F330" i="21"/>
  <c r="H330" i="21"/>
  <c r="J330" i="21"/>
  <c r="G330" i="21"/>
  <c r="I330" i="21"/>
  <c r="K330" i="21"/>
  <c r="B332" i="21"/>
  <c r="F332" i="21"/>
  <c r="H332" i="21"/>
  <c r="J332" i="21"/>
  <c r="G332" i="21"/>
  <c r="I332" i="21"/>
  <c r="K332" i="21"/>
  <c r="O334" i="21"/>
  <c r="F334" i="21"/>
  <c r="H334" i="21"/>
  <c r="J334" i="21"/>
  <c r="G334" i="21"/>
  <c r="I334" i="21"/>
  <c r="K334" i="21"/>
  <c r="M345" i="21"/>
  <c r="F336" i="21"/>
  <c r="H336" i="21"/>
  <c r="J336" i="21"/>
  <c r="G336" i="21"/>
  <c r="I336" i="21"/>
  <c r="K336" i="21"/>
  <c r="B338" i="21"/>
  <c r="F338" i="21"/>
  <c r="H338" i="21"/>
  <c r="J338" i="21"/>
  <c r="G338" i="21"/>
  <c r="I338" i="21"/>
  <c r="K338" i="21"/>
  <c r="P340" i="21"/>
  <c r="O340" i="21" s="1"/>
  <c r="F340" i="21"/>
  <c r="H340" i="21"/>
  <c r="J340" i="21"/>
  <c r="G340" i="21"/>
  <c r="I340" i="21"/>
  <c r="K340" i="21"/>
  <c r="P342" i="21"/>
  <c r="O342" i="21" s="1"/>
  <c r="F342" i="21"/>
  <c r="H342" i="21"/>
  <c r="J342" i="21"/>
  <c r="G342" i="21"/>
  <c r="I342" i="21"/>
  <c r="K342" i="21"/>
  <c r="F344" i="21"/>
  <c r="H344" i="21"/>
  <c r="J344" i="21"/>
  <c r="G344" i="21"/>
  <c r="I344" i="21"/>
  <c r="K344" i="21"/>
  <c r="D346" i="21"/>
  <c r="C346" i="21" s="1"/>
  <c r="F346" i="21"/>
  <c r="H346" i="21"/>
  <c r="J346" i="21"/>
  <c r="G346" i="21"/>
  <c r="I346" i="21"/>
  <c r="K346" i="21"/>
  <c r="P347" i="21"/>
  <c r="O347" i="21" s="1"/>
  <c r="F347" i="21"/>
  <c r="H347" i="21"/>
  <c r="J347" i="21"/>
  <c r="G347" i="21"/>
  <c r="I347" i="21"/>
  <c r="K347" i="21"/>
  <c r="F349" i="21"/>
  <c r="H349" i="21"/>
  <c r="J349" i="21"/>
  <c r="G349" i="21"/>
  <c r="I349" i="21"/>
  <c r="K349" i="21"/>
  <c r="F351" i="21"/>
  <c r="H351" i="21"/>
  <c r="J351" i="21"/>
  <c r="G351" i="21"/>
  <c r="I351" i="21"/>
  <c r="K351" i="21"/>
  <c r="C353" i="21"/>
  <c r="F353" i="21"/>
  <c r="H353" i="21"/>
  <c r="J353" i="21"/>
  <c r="G353" i="21"/>
  <c r="I353" i="21"/>
  <c r="K353" i="21"/>
  <c r="C355" i="21"/>
  <c r="F355" i="21"/>
  <c r="H355" i="21"/>
  <c r="J355" i="21"/>
  <c r="G355" i="21"/>
  <c r="I355" i="21"/>
  <c r="K355" i="21"/>
  <c r="C357" i="21"/>
  <c r="F357" i="21"/>
  <c r="H357" i="21"/>
  <c r="J357" i="21"/>
  <c r="G357" i="21"/>
  <c r="I357" i="21"/>
  <c r="K357" i="21"/>
  <c r="B360" i="21"/>
  <c r="F360" i="21"/>
  <c r="H360" i="21"/>
  <c r="J360" i="21"/>
  <c r="G360" i="21"/>
  <c r="I360" i="21"/>
  <c r="K360" i="21"/>
  <c r="O362" i="21"/>
  <c r="F362" i="21"/>
  <c r="H362" i="21"/>
  <c r="J362" i="21"/>
  <c r="G362" i="21"/>
  <c r="I362" i="21"/>
  <c r="K362" i="21"/>
  <c r="E364" i="21"/>
  <c r="F364" i="21"/>
  <c r="H364" i="21"/>
  <c r="J364" i="21"/>
  <c r="G364" i="21"/>
  <c r="I364" i="21"/>
  <c r="K364" i="21"/>
  <c r="F366" i="21"/>
  <c r="H366" i="21"/>
  <c r="J366" i="21"/>
  <c r="G366" i="21"/>
  <c r="I366" i="21"/>
  <c r="K366" i="21"/>
  <c r="L368" i="21"/>
  <c r="F368" i="21"/>
  <c r="H368" i="21"/>
  <c r="J368" i="21"/>
  <c r="G368" i="21"/>
  <c r="I368" i="21"/>
  <c r="K368" i="21"/>
  <c r="P316" i="21"/>
  <c r="F370" i="21"/>
  <c r="H370" i="21"/>
  <c r="J370" i="21"/>
  <c r="G370" i="21"/>
  <c r="I370" i="21"/>
  <c r="K370" i="21"/>
  <c r="B372" i="21"/>
  <c r="F372" i="21"/>
  <c r="H372" i="21"/>
  <c r="J372" i="21"/>
  <c r="G372" i="21"/>
  <c r="I372" i="21"/>
  <c r="K372" i="21"/>
  <c r="D374" i="21"/>
  <c r="F374" i="21"/>
  <c r="H374" i="21"/>
  <c r="J374" i="21"/>
  <c r="G374" i="21"/>
  <c r="I374" i="21"/>
  <c r="K374" i="21"/>
  <c r="F376" i="21"/>
  <c r="H376" i="21"/>
  <c r="J376" i="21"/>
  <c r="G376" i="21"/>
  <c r="I376" i="21"/>
  <c r="K376" i="21"/>
  <c r="M384" i="21"/>
  <c r="F378" i="21"/>
  <c r="H378" i="21"/>
  <c r="J378" i="21"/>
  <c r="G378" i="21"/>
  <c r="I378" i="21"/>
  <c r="K378" i="21"/>
  <c r="F380" i="21"/>
  <c r="H380" i="21"/>
  <c r="J380" i="21"/>
  <c r="G380" i="21"/>
  <c r="I380" i="21"/>
  <c r="K380" i="21"/>
  <c r="C382" i="21"/>
  <c r="F382" i="21"/>
  <c r="H382" i="21"/>
  <c r="J382" i="21"/>
  <c r="G382" i="21"/>
  <c r="I382" i="21"/>
  <c r="K382" i="21"/>
  <c r="B384" i="21"/>
  <c r="F384" i="21"/>
  <c r="H384" i="21"/>
  <c r="J384" i="21"/>
  <c r="G384" i="21"/>
  <c r="I384" i="21"/>
  <c r="K384" i="21"/>
  <c r="L386" i="21"/>
  <c r="F386" i="21"/>
  <c r="H386" i="21"/>
  <c r="J386" i="21"/>
  <c r="G386" i="21"/>
  <c r="I386" i="21"/>
  <c r="K386" i="21"/>
  <c r="D388" i="21"/>
  <c r="C388" i="21" s="1"/>
  <c r="F388" i="21"/>
  <c r="H388" i="21"/>
  <c r="J388" i="21"/>
  <c r="G388" i="21"/>
  <c r="I388" i="21"/>
  <c r="K388" i="21"/>
  <c r="M390" i="21"/>
  <c r="F390" i="21"/>
  <c r="H390" i="21"/>
  <c r="J390" i="21"/>
  <c r="G390" i="21"/>
  <c r="I390" i="21"/>
  <c r="K390" i="21"/>
  <c r="M393" i="21"/>
  <c r="F393" i="21"/>
  <c r="H393" i="21"/>
  <c r="J393" i="21"/>
  <c r="G393" i="21"/>
  <c r="I393" i="21"/>
  <c r="K393" i="21"/>
  <c r="M395" i="21"/>
  <c r="F395" i="21"/>
  <c r="H395" i="21"/>
  <c r="J395" i="21"/>
  <c r="G395" i="21"/>
  <c r="I395" i="21"/>
  <c r="K395" i="21"/>
  <c r="E251" i="21"/>
  <c r="B251" i="21"/>
  <c r="C251" i="21"/>
  <c r="M195" i="21"/>
  <c r="O265" i="21"/>
  <c r="P106" i="21"/>
  <c r="O132" i="21"/>
  <c r="L133" i="21"/>
  <c r="O133" i="21"/>
  <c r="P136" i="21"/>
  <c r="L138" i="21"/>
  <c r="L152" i="21"/>
  <c r="O152" i="21"/>
  <c r="O153" i="21"/>
  <c r="L160" i="21"/>
  <c r="O165" i="21"/>
  <c r="M210" i="21"/>
  <c r="P202" i="21"/>
  <c r="P210" i="21"/>
  <c r="O211" i="21"/>
  <c r="O310" i="21"/>
  <c r="L145" i="21"/>
  <c r="P311" i="21"/>
  <c r="O192" i="21"/>
  <c r="L194" i="21"/>
  <c r="M265" i="21"/>
  <c r="O288" i="21"/>
  <c r="L311" i="21"/>
  <c r="O311" i="21"/>
  <c r="O190" i="21"/>
  <c r="L192" i="21"/>
  <c r="O194" i="21"/>
  <c r="P195" i="21"/>
  <c r="M199" i="21"/>
  <c r="L306" i="21"/>
  <c r="M388" i="21"/>
  <c r="M196" i="21"/>
  <c r="P196" i="21"/>
  <c r="L197" i="21"/>
  <c r="O197" i="21"/>
  <c r="M202" i="21"/>
  <c r="L288" i="21"/>
  <c r="O316" i="21"/>
  <c r="O306" i="21"/>
  <c r="L357" i="21"/>
  <c r="M127" i="21"/>
  <c r="L131" i="21"/>
  <c r="L136" i="21"/>
  <c r="O136" i="21"/>
  <c r="M147" i="21"/>
  <c r="P147" i="21"/>
  <c r="M190" i="21"/>
  <c r="M192" i="21"/>
  <c r="P192" i="21"/>
  <c r="M194" i="21"/>
  <c r="O195" i="21"/>
  <c r="L199" i="21"/>
  <c r="O199" i="21"/>
  <c r="L209" i="21"/>
  <c r="O209" i="21"/>
  <c r="L211" i="21"/>
  <c r="M218" i="21"/>
  <c r="P223" i="21"/>
  <c r="L232" i="21"/>
  <c r="O232" i="21"/>
  <c r="D282" i="21"/>
  <c r="C282" i="21" s="1"/>
  <c r="B285" i="21"/>
  <c r="M306" i="21"/>
  <c r="P306" i="21"/>
  <c r="L310" i="21"/>
  <c r="L316" i="21"/>
  <c r="O357" i="21"/>
  <c r="L391" i="21"/>
  <c r="L106" i="21"/>
  <c r="O106" i="21"/>
  <c r="P127" i="21"/>
  <c r="M132" i="21"/>
  <c r="P132" i="21"/>
  <c r="O138" i="21"/>
  <c r="M153" i="21"/>
  <c r="P153" i="21"/>
  <c r="M160" i="21"/>
  <c r="P160" i="21"/>
  <c r="M165" i="21"/>
  <c r="L167" i="21"/>
  <c r="O167" i="21"/>
  <c r="O189" i="21"/>
  <c r="L202" i="21"/>
  <c r="O202" i="21"/>
  <c r="O210" i="21"/>
  <c r="M211" i="21"/>
  <c r="P211" i="21"/>
  <c r="L218" i="21"/>
  <c r="O218" i="21"/>
  <c r="L223" i="21"/>
  <c r="O223" i="21"/>
  <c r="M288" i="21"/>
  <c r="P288" i="21"/>
  <c r="M310" i="21"/>
  <c r="M316" i="21"/>
  <c r="M357" i="21"/>
  <c r="P357" i="21"/>
  <c r="M385" i="21"/>
  <c r="D389" i="21"/>
  <c r="M391" i="21"/>
  <c r="B396" i="21"/>
  <c r="B184" i="21"/>
  <c r="B223" i="21"/>
  <c r="D224" i="21"/>
  <c r="C229" i="21"/>
  <c r="B229" i="21" s="1"/>
  <c r="B252" i="21"/>
  <c r="L346" i="21"/>
  <c r="L355" i="21"/>
  <c r="L127" i="21"/>
  <c r="O127" i="21"/>
  <c r="L134" i="21"/>
  <c r="O134" i="21"/>
  <c r="B136" i="21"/>
  <c r="B140" i="21"/>
  <c r="B172" i="21"/>
  <c r="L189" i="21"/>
  <c r="B196" i="21"/>
  <c r="B220" i="21"/>
  <c r="B254" i="21"/>
  <c r="C261" i="21"/>
  <c r="B261" i="21" s="1"/>
  <c r="L262" i="21"/>
  <c r="B297" i="21"/>
  <c r="B307" i="21"/>
  <c r="B327" i="21"/>
  <c r="B337" i="21"/>
  <c r="B354" i="21"/>
  <c r="B358" i="21"/>
  <c r="O387" i="21"/>
  <c r="B321" i="21"/>
  <c r="M346" i="21"/>
  <c r="P346" i="21"/>
  <c r="B364" i="21"/>
  <c r="B373" i="21"/>
  <c r="C374" i="21"/>
  <c r="B374" i="21" s="1"/>
  <c r="B377" i="21"/>
  <c r="L215" i="21"/>
  <c r="B143" i="21"/>
  <c r="O145" i="21"/>
  <c r="B159" i="21"/>
  <c r="C168" i="21"/>
  <c r="B168" i="21" s="1"/>
  <c r="B187" i="21"/>
  <c r="B215" i="21"/>
  <c r="L229" i="21"/>
  <c r="B234" i="21"/>
  <c r="E250" i="21"/>
  <c r="B257" i="21"/>
  <c r="D264" i="21"/>
  <c r="C269" i="21"/>
  <c r="B269" i="21" s="1"/>
  <c r="P170" i="21"/>
  <c r="P186" i="21"/>
  <c r="O186" i="21" s="1"/>
  <c r="O217" i="21"/>
  <c r="O221" i="21"/>
  <c r="M239" i="21"/>
  <c r="P253" i="21"/>
  <c r="O253" i="21" s="1"/>
  <c r="P255" i="21"/>
  <c r="O255" i="21" s="1"/>
  <c r="P259" i="21"/>
  <c r="P267" i="21"/>
  <c r="O284" i="21"/>
  <c r="P326" i="21"/>
  <c r="O326" i="21" s="1"/>
  <c r="P331" i="21"/>
  <c r="O331" i="21" s="1"/>
  <c r="P350" i="21"/>
  <c r="P395" i="21"/>
  <c r="O395" i="21" s="1"/>
  <c r="P141" i="21"/>
  <c r="B127" i="21"/>
  <c r="B141" i="21"/>
  <c r="P143" i="21"/>
  <c r="B153" i="21"/>
  <c r="P159" i="21"/>
  <c r="B163" i="21"/>
  <c r="B170" i="21"/>
  <c r="B175" i="21"/>
  <c r="P184" i="21"/>
  <c r="B186" i="21"/>
  <c r="B189" i="21"/>
  <c r="B192" i="21"/>
  <c r="B203" i="21"/>
  <c r="P220" i="21"/>
  <c r="O220" i="21" s="1"/>
  <c r="B221" i="21"/>
  <c r="B227" i="21"/>
  <c r="P234" i="21"/>
  <c r="B236" i="21"/>
  <c r="P252" i="21"/>
  <c r="O252" i="21" s="1"/>
  <c r="B253" i="21"/>
  <c r="P254" i="21"/>
  <c r="O254" i="21" s="1"/>
  <c r="B255" i="21"/>
  <c r="C259" i="21"/>
  <c r="B259" i="21" s="1"/>
  <c r="P261" i="21"/>
  <c r="O262" i="21"/>
  <c r="C267" i="21"/>
  <c r="B267" i="21" s="1"/>
  <c r="P269" i="21"/>
  <c r="B271" i="21"/>
  <c r="L276" i="21"/>
  <c r="L282" i="21"/>
  <c r="B283" i="21"/>
  <c r="B284" i="21"/>
  <c r="O285" i="21"/>
  <c r="B295" i="21"/>
  <c r="B309" i="21"/>
  <c r="B323" i="21"/>
  <c r="B326" i="21"/>
  <c r="B331" i="21"/>
  <c r="B350" i="21"/>
  <c r="B362" i="21"/>
  <c r="C366" i="21"/>
  <c r="B379" i="21"/>
  <c r="O382" i="21"/>
  <c r="B385" i="21"/>
  <c r="L389" i="21"/>
  <c r="C390" i="21"/>
  <c r="B390" i="21" s="1"/>
  <c r="B395" i="21"/>
  <c r="L217" i="21"/>
  <c r="C217" i="21"/>
  <c r="B217" i="21" s="1"/>
  <c r="O224" i="21"/>
  <c r="B224" i="21"/>
  <c r="M247" i="21"/>
  <c r="C232" i="21"/>
  <c r="B232" i="21" s="1"/>
  <c r="D245" i="21"/>
  <c r="C245" i="21" s="1"/>
  <c r="B245" i="21"/>
  <c r="B250" i="21"/>
  <c r="O264" i="21"/>
  <c r="B264" i="21"/>
  <c r="D109" i="21"/>
  <c r="M109" i="21"/>
  <c r="E112" i="21"/>
  <c r="M112" i="21"/>
  <c r="E114" i="21"/>
  <c r="M114" i="21"/>
  <c r="E116" i="21"/>
  <c r="M116" i="21"/>
  <c r="E118" i="21"/>
  <c r="M118" i="21"/>
  <c r="E120" i="21"/>
  <c r="M120" i="21"/>
  <c r="E122" i="21"/>
  <c r="M122" i="21"/>
  <c r="E124" i="21"/>
  <c r="M124" i="21"/>
  <c r="E126" i="21"/>
  <c r="D126" i="21" s="1"/>
  <c r="B107" i="21"/>
  <c r="P107" i="21"/>
  <c r="B109" i="21"/>
  <c r="P109" i="21"/>
  <c r="B112" i="21"/>
  <c r="B114" i="21"/>
  <c r="B116" i="21"/>
  <c r="B118" i="21"/>
  <c r="B120" i="21"/>
  <c r="B122" i="21"/>
  <c r="B124" i="21"/>
  <c r="B128" i="21"/>
  <c r="P128" i="21"/>
  <c r="B130" i="21"/>
  <c r="C138" i="21"/>
  <c r="B138" i="21" s="1"/>
  <c r="E141" i="21"/>
  <c r="M141" i="21"/>
  <c r="E143" i="21"/>
  <c r="E147" i="21"/>
  <c r="B149" i="21"/>
  <c r="P149" i="21"/>
  <c r="B151" i="21"/>
  <c r="P151" i="21"/>
  <c r="E153" i="21"/>
  <c r="B154" i="21"/>
  <c r="P154" i="21"/>
  <c r="B156" i="21"/>
  <c r="E159" i="21"/>
  <c r="B161" i="21"/>
  <c r="E163" i="21"/>
  <c r="B164" i="21"/>
  <c r="P164" i="21"/>
  <c r="B167" i="21"/>
  <c r="B169" i="21"/>
  <c r="E170" i="21"/>
  <c r="M170" i="21"/>
  <c r="E172" i="21"/>
  <c r="B174" i="21"/>
  <c r="E175" i="21"/>
  <c r="B176" i="21"/>
  <c r="B178" i="21"/>
  <c r="P178" i="21"/>
  <c r="D182" i="21"/>
  <c r="C182" i="21" s="1"/>
  <c r="B182" i="21" s="1"/>
  <c r="E184" i="21"/>
  <c r="M184" i="21"/>
  <c r="D186" i="21"/>
  <c r="D187" i="21"/>
  <c r="M187" i="21"/>
  <c r="B200" i="21"/>
  <c r="P200" i="21"/>
  <c r="B202" i="21"/>
  <c r="D203" i="21"/>
  <c r="M203" i="21"/>
  <c r="B204" i="21"/>
  <c r="P204" i="21"/>
  <c r="B206" i="21"/>
  <c r="P206" i="21"/>
  <c r="B210" i="21"/>
  <c r="B212" i="21"/>
  <c r="L212" i="21"/>
  <c r="E215" i="21"/>
  <c r="E226" i="21"/>
  <c r="D246" i="21"/>
  <c r="P247" i="21"/>
  <c r="M251" i="21"/>
  <c r="L251" i="21"/>
  <c r="O239" i="21"/>
  <c r="B239" i="21"/>
  <c r="B243" i="21"/>
  <c r="B246" i="21"/>
  <c r="D107" i="21"/>
  <c r="M107" i="21"/>
  <c r="E128" i="21"/>
  <c r="M128" i="21"/>
  <c r="E130" i="21"/>
  <c r="E149" i="21"/>
  <c r="E151" i="21"/>
  <c r="E154" i="21"/>
  <c r="M154" i="21"/>
  <c r="E161" i="21"/>
  <c r="E164" i="21"/>
  <c r="M164" i="21"/>
  <c r="E174" i="21"/>
  <c r="D176" i="21"/>
  <c r="D178" i="21"/>
  <c r="D200" i="21"/>
  <c r="M200" i="21"/>
  <c r="D204" i="21"/>
  <c r="M204" i="21"/>
  <c r="D206" i="21"/>
  <c r="D210" i="21"/>
  <c r="D212" i="21"/>
  <c r="E241" i="21"/>
  <c r="P251" i="21"/>
  <c r="O251" i="21" s="1"/>
  <c r="E278" i="21"/>
  <c r="M278" i="21"/>
  <c r="E281" i="21"/>
  <c r="M281" i="21"/>
  <c r="D290" i="21"/>
  <c r="M290" i="21"/>
  <c r="E292" i="21"/>
  <c r="D292" i="21" s="1"/>
  <c r="D296" i="21"/>
  <c r="D299" i="21"/>
  <c r="E302" i="21"/>
  <c r="D302" i="21" s="1"/>
  <c r="D304" i="21"/>
  <c r="M304" i="21"/>
  <c r="D315" i="21"/>
  <c r="D316" i="21"/>
  <c r="D318" i="21"/>
  <c r="M318" i="21"/>
  <c r="E322" i="21"/>
  <c r="D322" i="21" s="1"/>
  <c r="D330" i="21"/>
  <c r="D334" i="21"/>
  <c r="M334" i="21"/>
  <c r="E346" i="21"/>
  <c r="D355" i="21"/>
  <c r="E361" i="21"/>
  <c r="D369" i="21"/>
  <c r="P376" i="21"/>
  <c r="D378" i="21"/>
  <c r="M378" i="21"/>
  <c r="L378" i="21" s="1"/>
  <c r="D380" i="21"/>
  <c r="M380" i="21"/>
  <c r="E384" i="21"/>
  <c r="P384" i="21"/>
  <c r="O384" i="21" s="1"/>
  <c r="D394" i="21"/>
  <c r="D220" i="21"/>
  <c r="L220" i="21"/>
  <c r="D221" i="21"/>
  <c r="L221" i="21"/>
  <c r="P224" i="21"/>
  <c r="E227" i="21"/>
  <c r="M227" i="21"/>
  <c r="E229" i="21"/>
  <c r="E234" i="21"/>
  <c r="M234" i="21"/>
  <c r="E236" i="21"/>
  <c r="P239" i="21"/>
  <c r="D252" i="21"/>
  <c r="L252" i="21"/>
  <c r="D253" i="21"/>
  <c r="L253" i="21"/>
  <c r="D254" i="21"/>
  <c r="L254" i="21"/>
  <c r="D255" i="21"/>
  <c r="L255" i="21"/>
  <c r="E259" i="21"/>
  <c r="M259" i="21"/>
  <c r="E261" i="21"/>
  <c r="E267" i="21"/>
  <c r="E269" i="21"/>
  <c r="M269" i="21"/>
  <c r="E271" i="21"/>
  <c r="M271" i="21"/>
  <c r="B278" i="21"/>
  <c r="D280" i="21"/>
  <c r="C280" i="21" s="1"/>
  <c r="B281" i="21"/>
  <c r="D284" i="21"/>
  <c r="L284" i="21"/>
  <c r="D285" i="21"/>
  <c r="B290" i="21"/>
  <c r="D295" i="21"/>
  <c r="M295" i="21"/>
  <c r="B299" i="21"/>
  <c r="B302" i="21"/>
  <c r="B304" i="21"/>
  <c r="D307" i="21"/>
  <c r="M307" i="21"/>
  <c r="D309" i="21"/>
  <c r="C312" i="21"/>
  <c r="B313" i="21"/>
  <c r="B316" i="21"/>
  <c r="B318" i="21"/>
  <c r="E321" i="21"/>
  <c r="B322" i="21"/>
  <c r="D323" i="21"/>
  <c r="L323" i="21"/>
  <c r="B324" i="21"/>
  <c r="D326" i="21"/>
  <c r="L326" i="21"/>
  <c r="D327" i="21"/>
  <c r="D331" i="21"/>
  <c r="B334" i="21"/>
  <c r="D337" i="21"/>
  <c r="M337" i="21"/>
  <c r="B346" i="21"/>
  <c r="D350" i="21"/>
  <c r="M350" i="21"/>
  <c r="D354" i="21"/>
  <c r="B355" i="21"/>
  <c r="E358" i="21"/>
  <c r="B359" i="21"/>
  <c r="B361" i="21"/>
  <c r="D362" i="21"/>
  <c r="M362" i="21"/>
  <c r="C368" i="21"/>
  <c r="E374" i="21"/>
  <c r="C375" i="21"/>
  <c r="B375" i="21" s="1"/>
  <c r="C376" i="21"/>
  <c r="D377" i="21"/>
  <c r="B378" i="21"/>
  <c r="D379" i="21"/>
  <c r="M379" i="21"/>
  <c r="B380" i="21"/>
  <c r="L382" i="21"/>
  <c r="L384" i="21"/>
  <c r="D385" i="21"/>
  <c r="D386" i="21"/>
  <c r="L387" i="21"/>
  <c r="E390" i="21"/>
  <c r="D395" i="21"/>
  <c r="L395" i="21"/>
  <c r="D396" i="21"/>
  <c r="P172" i="21"/>
  <c r="P365" i="21"/>
  <c r="M365" i="21"/>
  <c r="L365" i="21"/>
  <c r="O365" i="21"/>
  <c r="P286" i="21"/>
  <c r="M286" i="21"/>
  <c r="P187" i="21"/>
  <c r="O336" i="21"/>
  <c r="L336" i="21"/>
  <c r="P336" i="21"/>
  <c r="M336" i="21"/>
  <c r="P292" i="21"/>
  <c r="M292" i="21"/>
  <c r="P327" i="21"/>
  <c r="M327" i="21"/>
  <c r="E327" i="21"/>
  <c r="O327" i="21"/>
  <c r="P300" i="21"/>
  <c r="M300" i="21"/>
  <c r="O436" i="21"/>
  <c r="L436" i="21"/>
  <c r="M436" i="21"/>
  <c r="M330" i="21"/>
  <c r="O330" i="21"/>
  <c r="L330" i="21"/>
  <c r="P332" i="21"/>
  <c r="M332" i="21"/>
  <c r="O332" i="21"/>
  <c r="L332" i="21"/>
  <c r="E332" i="21"/>
  <c r="P137" i="21"/>
  <c r="P441" i="21"/>
  <c r="M441" i="21"/>
  <c r="L441" i="21"/>
  <c r="O441" i="21"/>
  <c r="P139" i="21"/>
  <c r="O434" i="21"/>
  <c r="L434" i="21"/>
  <c r="P434" i="21"/>
  <c r="M434" i="21"/>
  <c r="O289" i="21"/>
  <c r="L289" i="21"/>
  <c r="E289" i="21"/>
  <c r="O442" i="21"/>
  <c r="M442" i="21"/>
  <c r="L442" i="21"/>
  <c r="P166" i="21"/>
  <c r="P297" i="21"/>
  <c r="M297" i="21"/>
  <c r="O325" i="21"/>
  <c r="L325" i="21"/>
  <c r="E325" i="21"/>
  <c r="P325" i="21"/>
  <c r="M325" i="21"/>
  <c r="O298" i="21"/>
  <c r="L298" i="21"/>
  <c r="E298" i="21"/>
  <c r="O412" i="21"/>
  <c r="L412" i="21"/>
  <c r="P412" i="21"/>
  <c r="M412" i="21"/>
  <c r="M299" i="21"/>
  <c r="M275" i="21"/>
  <c r="E275" i="21"/>
  <c r="P302" i="21"/>
  <c r="O302" i="21" s="1"/>
  <c r="L302" i="21"/>
  <c r="O329" i="21"/>
  <c r="L329" i="21"/>
  <c r="E329" i="21"/>
  <c r="P329" i="21"/>
  <c r="M329" i="21"/>
  <c r="P225" i="21"/>
  <c r="P369" i="21"/>
  <c r="M369" i="21"/>
  <c r="O369" i="21"/>
  <c r="L369" i="21"/>
  <c r="P276" i="21"/>
  <c r="M276" i="21"/>
  <c r="P370" i="21"/>
  <c r="M370" i="21"/>
  <c r="L370" i="21"/>
  <c r="O370" i="21"/>
  <c r="L287" i="21"/>
  <c r="E287" i="21"/>
  <c r="O427" i="21"/>
  <c r="L427" i="21"/>
  <c r="M427" i="21"/>
  <c r="P427" i="21"/>
  <c r="L348" i="21"/>
  <c r="O348" i="21"/>
  <c r="M348" i="21"/>
  <c r="P440" i="21"/>
  <c r="M440" i="21"/>
  <c r="O440" i="21"/>
  <c r="L440" i="21"/>
  <c r="B275" i="21"/>
  <c r="M280" i="21"/>
  <c r="E280" i="21"/>
  <c r="B280" i="21"/>
  <c r="O282" i="21"/>
  <c r="E282" i="21"/>
  <c r="B282" i="21"/>
  <c r="O353" i="21"/>
  <c r="L353" i="21"/>
  <c r="M353" i="21"/>
  <c r="E311" i="21"/>
  <c r="D311" i="21" s="1"/>
  <c r="B311" i="21"/>
  <c r="P353" i="21"/>
  <c r="M312" i="21"/>
  <c r="D312" i="21"/>
  <c r="B312" i="21"/>
  <c r="P435" i="21"/>
  <c r="M435" i="21"/>
  <c r="E435" i="21"/>
  <c r="L435" i="21"/>
  <c r="O435" i="21"/>
  <c r="D314" i="21"/>
  <c r="B314" i="21"/>
  <c r="C110" i="21"/>
  <c r="L113" i="21"/>
  <c r="L115" i="21"/>
  <c r="D117" i="21"/>
  <c r="C117" i="21" s="1"/>
  <c r="L117" i="21"/>
  <c r="O117" i="21"/>
  <c r="D119" i="21"/>
  <c r="C119" i="21" s="1"/>
  <c r="L119" i="21"/>
  <c r="D121" i="21"/>
  <c r="C121" i="21" s="1"/>
  <c r="D125" i="21"/>
  <c r="C125" i="21" s="1"/>
  <c r="L125" i="21"/>
  <c r="O125" i="21"/>
  <c r="D144" i="21"/>
  <c r="C144" i="21" s="1"/>
  <c r="L144" i="21"/>
  <c r="O144" i="21"/>
  <c r="O150" i="21"/>
  <c r="D155" i="21"/>
  <c r="C155" i="21" s="1"/>
  <c r="L155" i="21"/>
  <c r="E157" i="21"/>
  <c r="D157" i="21" s="1"/>
  <c r="C157" i="21" s="1"/>
  <c r="M157" i="21"/>
  <c r="D158" i="21"/>
  <c r="C158" i="21" s="1"/>
  <c r="L158" i="21"/>
  <c r="O158" i="21"/>
  <c r="C166" i="21"/>
  <c r="E166" i="21"/>
  <c r="L166" i="21"/>
  <c r="O166" i="21"/>
  <c r="C173" i="21"/>
  <c r="C185" i="21"/>
  <c r="E185" i="21"/>
  <c r="L185" i="21"/>
  <c r="O185" i="21"/>
  <c r="D188" i="21"/>
  <c r="C188" i="21" s="1"/>
  <c r="M188" i="21"/>
  <c r="P188" i="21"/>
  <c r="D190" i="21"/>
  <c r="C190" i="21" s="1"/>
  <c r="M191" i="21"/>
  <c r="L191" i="21" s="1"/>
  <c r="P191" i="21"/>
  <c r="C193" i="21"/>
  <c r="E193" i="21"/>
  <c r="M193" i="21"/>
  <c r="D194" i="21"/>
  <c r="C194" i="21" s="1"/>
  <c r="E195" i="21"/>
  <c r="D195" i="21" s="1"/>
  <c r="C195" i="21" s="1"/>
  <c r="C205" i="21"/>
  <c r="E205" i="21"/>
  <c r="L205" i="21"/>
  <c r="O205" i="21"/>
  <c r="D213" i="21"/>
  <c r="C213" i="21" s="1"/>
  <c r="C214" i="21"/>
  <c r="L214" i="21"/>
  <c r="D216" i="21"/>
  <c r="C216" i="21" s="1"/>
  <c r="L216" i="21"/>
  <c r="O216" i="21"/>
  <c r="D218" i="21"/>
  <c r="C218" i="21" s="1"/>
  <c r="E219" i="21"/>
  <c r="M219" i="21"/>
  <c r="P219" i="21"/>
  <c r="C222" i="21"/>
  <c r="E222" i="21"/>
  <c r="C107" i="21"/>
  <c r="E107" i="21"/>
  <c r="L107" i="21"/>
  <c r="B108" i="21"/>
  <c r="D108" i="21"/>
  <c r="M108" i="21"/>
  <c r="C109" i="21"/>
  <c r="E109" i="21"/>
  <c r="L109" i="21"/>
  <c r="B110" i="21"/>
  <c r="D110" i="21"/>
  <c r="B111" i="21"/>
  <c r="E111" i="21"/>
  <c r="M111" i="21"/>
  <c r="P111" i="21"/>
  <c r="D112" i="21"/>
  <c r="C112" i="21" s="1"/>
  <c r="L112" i="21"/>
  <c r="B113" i="21"/>
  <c r="E113" i="21"/>
  <c r="M113" i="21"/>
  <c r="P113" i="21"/>
  <c r="D114" i="21"/>
  <c r="C114" i="21" s="1"/>
  <c r="L114" i="21"/>
  <c r="P114" i="21"/>
  <c r="O114" i="21" s="1"/>
  <c r="B115" i="21"/>
  <c r="E115" i="21"/>
  <c r="M115" i="21"/>
  <c r="P115" i="21"/>
  <c r="D116" i="21"/>
  <c r="C116" i="21" s="1"/>
  <c r="L116" i="21"/>
  <c r="P116" i="21"/>
  <c r="O116" i="21" s="1"/>
  <c r="B117" i="21"/>
  <c r="E117" i="21"/>
  <c r="P117" i="21"/>
  <c r="D118" i="21"/>
  <c r="C118" i="21" s="1"/>
  <c r="L118" i="21"/>
  <c r="P118" i="21"/>
  <c r="O118" i="21" s="1"/>
  <c r="B119" i="21"/>
  <c r="E119" i="21"/>
  <c r="M119" i="21"/>
  <c r="P119" i="21"/>
  <c r="D120" i="21"/>
  <c r="C120" i="21" s="1"/>
  <c r="L120" i="21"/>
  <c r="P120" i="21"/>
  <c r="O120" i="21" s="1"/>
  <c r="B121" i="21"/>
  <c r="E121" i="21"/>
  <c r="M121" i="21"/>
  <c r="P121" i="21"/>
  <c r="D122" i="21"/>
  <c r="C122" i="21" s="1"/>
  <c r="L122" i="21"/>
  <c r="P122" i="21"/>
  <c r="O122" i="21" s="1"/>
  <c r="B123" i="21"/>
  <c r="E123" i="21"/>
  <c r="M123" i="21"/>
  <c r="P123" i="21"/>
  <c r="D124" i="21"/>
  <c r="C124" i="21" s="1"/>
  <c r="L124" i="21"/>
  <c r="P124" i="21"/>
  <c r="O124" i="21" s="1"/>
  <c r="B125" i="21"/>
  <c r="E125" i="21"/>
  <c r="P125" i="21"/>
  <c r="C126" i="21"/>
  <c r="C127" i="21"/>
  <c r="D128" i="21"/>
  <c r="C128" i="21" s="1"/>
  <c r="L128" i="21"/>
  <c r="B129" i="21"/>
  <c r="E129" i="21"/>
  <c r="M129" i="21"/>
  <c r="P129" i="21"/>
  <c r="D130" i="21"/>
  <c r="C130" i="21" s="1"/>
  <c r="O130" i="21"/>
  <c r="B131" i="21"/>
  <c r="M131" i="21"/>
  <c r="C132" i="21"/>
  <c r="B132" i="21" s="1"/>
  <c r="E132" i="21"/>
  <c r="C133" i="21"/>
  <c r="B133" i="21" s="1"/>
  <c r="E133" i="21"/>
  <c r="B134" i="21"/>
  <c r="B135" i="21"/>
  <c r="D135" i="21"/>
  <c r="M135" i="21"/>
  <c r="P135" i="21"/>
  <c r="E136" i="21"/>
  <c r="D136" i="21" s="1"/>
  <c r="C136" i="21" s="1"/>
  <c r="B137" i="21"/>
  <c r="E137" i="21"/>
  <c r="M137" i="21"/>
  <c r="D138" i="21"/>
  <c r="B139" i="21"/>
  <c r="D139" i="21"/>
  <c r="M139" i="21"/>
  <c r="C140" i="21"/>
  <c r="D141" i="21"/>
  <c r="C141" i="21" s="1"/>
  <c r="L141" i="21"/>
  <c r="B142" i="21"/>
  <c r="E142" i="21"/>
  <c r="M142" i="21"/>
  <c r="P142" i="21"/>
  <c r="D143" i="21"/>
  <c r="C143" i="21" s="1"/>
  <c r="L143" i="21"/>
  <c r="O143" i="21"/>
  <c r="B144" i="21"/>
  <c r="E144" i="21"/>
  <c r="M144" i="21"/>
  <c r="P144" i="21"/>
  <c r="E145" i="21"/>
  <c r="D145" i="21" s="1"/>
  <c r="C145" i="21" s="1"/>
  <c r="M145" i="21"/>
  <c r="P145" i="21"/>
  <c r="B146" i="21"/>
  <c r="D146" i="21"/>
  <c r="M146" i="21"/>
  <c r="D147" i="21"/>
  <c r="C147" i="21" s="1"/>
  <c r="B148" i="21"/>
  <c r="E148" i="21"/>
  <c r="M148" i="21"/>
  <c r="P148" i="21"/>
  <c r="D149" i="21"/>
  <c r="C149" i="21" s="1"/>
  <c r="L149" i="21"/>
  <c r="O149" i="21"/>
  <c r="B150" i="21"/>
  <c r="E150" i="21"/>
  <c r="M150" i="21"/>
  <c r="P150" i="21"/>
  <c r="D151" i="21"/>
  <c r="C151" i="21" s="1"/>
  <c r="L151" i="21"/>
  <c r="O151" i="21"/>
  <c r="B152" i="21"/>
  <c r="D152" i="21"/>
  <c r="D154" i="21"/>
  <c r="C154" i="21" s="1"/>
  <c r="L154" i="21"/>
  <c r="B155" i="21"/>
  <c r="E155" i="21"/>
  <c r="M155" i="21"/>
  <c r="C156" i="21"/>
  <c r="L157" i="21"/>
  <c r="B158" i="21"/>
  <c r="E158" i="21"/>
  <c r="P158" i="21"/>
  <c r="D159" i="21"/>
  <c r="C159" i="21" s="1"/>
  <c r="L159" i="21"/>
  <c r="O159" i="21"/>
  <c r="C160" i="21"/>
  <c r="B160" i="21" s="1"/>
  <c r="E160" i="21"/>
  <c r="B162" i="21"/>
  <c r="E162" i="21"/>
  <c r="M162" i="21"/>
  <c r="P162" i="21"/>
  <c r="D163" i="21"/>
  <c r="C163" i="21" s="1"/>
  <c r="L163" i="21"/>
  <c r="O163" i="21"/>
  <c r="D164" i="21"/>
  <c r="C164" i="21" s="1"/>
  <c r="L164" i="21"/>
  <c r="B165" i="21"/>
  <c r="E165" i="21"/>
  <c r="B166" i="21"/>
  <c r="D166" i="21"/>
  <c r="C167" i="21"/>
  <c r="D168" i="21"/>
  <c r="C169" i="21"/>
  <c r="D170" i="21"/>
  <c r="C170" i="21" s="1"/>
  <c r="L170" i="21"/>
  <c r="B171" i="21"/>
  <c r="E171" i="21"/>
  <c r="M171" i="21"/>
  <c r="P171" i="21"/>
  <c r="D172" i="21"/>
  <c r="C172" i="21" s="1"/>
  <c r="L172" i="21"/>
  <c r="O172" i="21"/>
  <c r="B173" i="21"/>
  <c r="E173" i="21"/>
  <c r="D173" i="21" s="1"/>
  <c r="C176" i="21"/>
  <c r="E176" i="21"/>
  <c r="L176" i="21"/>
  <c r="B177" i="21"/>
  <c r="D177" i="21"/>
  <c r="M177" i="21"/>
  <c r="P177" i="21"/>
  <c r="C178" i="21"/>
  <c r="E178" i="21"/>
  <c r="L178" i="21"/>
  <c r="O178" i="21"/>
  <c r="B179" i="21"/>
  <c r="D179" i="21"/>
  <c r="B180" i="21"/>
  <c r="E181" i="21"/>
  <c r="E182" i="21"/>
  <c r="M182" i="21"/>
  <c r="L183" i="21"/>
  <c r="O183" i="21"/>
  <c r="D184" i="21"/>
  <c r="C184" i="21" s="1"/>
  <c r="L184" i="21"/>
  <c r="B185" i="21"/>
  <c r="D185" i="21"/>
  <c r="M185" i="21"/>
  <c r="P185" i="21"/>
  <c r="C186" i="21"/>
  <c r="E186" i="21"/>
  <c r="M186" i="21"/>
  <c r="C187" i="21"/>
  <c r="E187" i="21"/>
  <c r="L187" i="21"/>
  <c r="B188" i="21"/>
  <c r="E188" i="21"/>
  <c r="L188" i="21"/>
  <c r="O188" i="21"/>
  <c r="C189" i="21"/>
  <c r="E189" i="21"/>
  <c r="M189" i="21"/>
  <c r="P189" i="21"/>
  <c r="B190" i="21"/>
  <c r="E190" i="21"/>
  <c r="B191" i="21"/>
  <c r="E191" i="21"/>
  <c r="O191" i="21"/>
  <c r="C192" i="21"/>
  <c r="E192" i="21"/>
  <c r="B193" i="21"/>
  <c r="D193" i="21"/>
  <c r="L193" i="21"/>
  <c r="B194" i="21"/>
  <c r="E194" i="21"/>
  <c r="B195" i="21"/>
  <c r="C196" i="21"/>
  <c r="E196" i="21"/>
  <c r="B197" i="21"/>
  <c r="B198" i="21"/>
  <c r="E198" i="21"/>
  <c r="C199" i="21"/>
  <c r="B199" i="21" s="1"/>
  <c r="C200" i="21"/>
  <c r="E200" i="21"/>
  <c r="B201" i="21"/>
  <c r="D201" i="21"/>
  <c r="M201" i="21"/>
  <c r="P201" i="21"/>
  <c r="D202" i="21"/>
  <c r="C202" i="21" s="1"/>
  <c r="C203" i="21"/>
  <c r="E203" i="21"/>
  <c r="L203" i="21"/>
  <c r="C204" i="21"/>
  <c r="E204" i="21"/>
  <c r="L204" i="21"/>
  <c r="B205" i="21"/>
  <c r="D205" i="21"/>
  <c r="M205" i="21"/>
  <c r="P205" i="21"/>
  <c r="C206" i="21"/>
  <c r="E206" i="21"/>
  <c r="L206" i="21"/>
  <c r="O206" i="21"/>
  <c r="B207" i="21"/>
  <c r="D207" i="21"/>
  <c r="M207" i="21"/>
  <c r="P207" i="21"/>
  <c r="B208" i="21"/>
  <c r="E208" i="21"/>
  <c r="M208" i="21"/>
  <c r="B209" i="21"/>
  <c r="C210" i="21"/>
  <c r="E210" i="21"/>
  <c r="B211" i="21"/>
  <c r="D211" i="21"/>
  <c r="C212" i="21"/>
  <c r="E212" i="21"/>
  <c r="M212" i="21"/>
  <c r="B213" i="21"/>
  <c r="B214" i="21"/>
  <c r="D214" i="21"/>
  <c r="M214" i="21"/>
  <c r="P214" i="21"/>
  <c r="D215" i="21"/>
  <c r="C215" i="21" s="1"/>
  <c r="M215" i="21"/>
  <c r="B216" i="21"/>
  <c r="E216" i="21"/>
  <c r="P216" i="21"/>
  <c r="D217" i="21"/>
  <c r="M217" i="21"/>
  <c r="B218" i="21"/>
  <c r="E218" i="21"/>
  <c r="B219" i="21"/>
  <c r="D219" i="21"/>
  <c r="L219" i="21"/>
  <c r="O219" i="21"/>
  <c r="C220" i="21"/>
  <c r="E220" i="21"/>
  <c r="C221" i="21"/>
  <c r="E221" i="21"/>
  <c r="M221" i="21"/>
  <c r="B222" i="21"/>
  <c r="D222" i="21"/>
  <c r="C223" i="21"/>
  <c r="C224" i="21"/>
  <c r="E224" i="21"/>
  <c r="L224" i="21"/>
  <c r="B225" i="21"/>
  <c r="D225" i="21"/>
  <c r="M225" i="21"/>
  <c r="D226" i="21"/>
  <c r="C226" i="21" s="1"/>
  <c r="D227" i="21"/>
  <c r="C227" i="21" s="1"/>
  <c r="L227" i="21"/>
  <c r="C228" i="21"/>
  <c r="B228" i="21" s="1"/>
  <c r="E228" i="21"/>
  <c r="M228" i="21"/>
  <c r="P228" i="21"/>
  <c r="D229" i="21"/>
  <c r="M229" i="21"/>
  <c r="B230" i="21"/>
  <c r="E230" i="21"/>
  <c r="B231" i="21"/>
  <c r="E231" i="21"/>
  <c r="M231" i="21"/>
  <c r="P231" i="21"/>
  <c r="E232" i="21"/>
  <c r="D232" i="21" s="1"/>
  <c r="B233" i="21"/>
  <c r="E233" i="21"/>
  <c r="D233" i="21" s="1"/>
  <c r="D234" i="21"/>
  <c r="C234" i="21" s="1"/>
  <c r="L234" i="21"/>
  <c r="B235" i="21"/>
  <c r="E235" i="21"/>
  <c r="L235" i="21"/>
  <c r="O235" i="21"/>
  <c r="D236" i="21"/>
  <c r="C236" i="21" s="1"/>
  <c r="B237" i="21"/>
  <c r="B238" i="21"/>
  <c r="D239" i="21"/>
  <c r="C239" i="21" s="1"/>
  <c r="L239" i="21"/>
  <c r="C240" i="21"/>
  <c r="B240" i="21" s="1"/>
  <c r="E240" i="21"/>
  <c r="L240" i="21"/>
  <c r="O240" i="21"/>
  <c r="D241" i="21"/>
  <c r="C241" i="21" s="1"/>
  <c r="B242" i="21"/>
  <c r="E242" i="21"/>
  <c r="M242" i="21"/>
  <c r="C243" i="21"/>
  <c r="E243" i="21"/>
  <c r="B244" i="21"/>
  <c r="E244" i="21"/>
  <c r="C246" i="21"/>
  <c r="E246" i="21"/>
  <c r="L246" i="21"/>
  <c r="O246" i="21"/>
  <c r="B247" i="21"/>
  <c r="L247" i="21"/>
  <c r="O247" i="21"/>
  <c r="D248" i="21"/>
  <c r="C248" i="21" s="1"/>
  <c r="M248" i="21"/>
  <c r="B249" i="21"/>
  <c r="E249" i="21"/>
  <c r="M249" i="21"/>
  <c r="P249" i="21"/>
  <c r="D250" i="21"/>
  <c r="C250" i="21" s="1"/>
  <c r="L250" i="21"/>
  <c r="O250" i="21"/>
  <c r="C252" i="21"/>
  <c r="E252" i="21"/>
  <c r="C253" i="21"/>
  <c r="E253" i="21"/>
  <c r="C254" i="21"/>
  <c r="E254" i="21"/>
  <c r="C255" i="21"/>
  <c r="E255" i="21"/>
  <c r="B256" i="21"/>
  <c r="D256" i="21"/>
  <c r="D257" i="21"/>
  <c r="C257" i="21" s="1"/>
  <c r="B258" i="21"/>
  <c r="L258" i="21"/>
  <c r="O258" i="21"/>
  <c r="D259" i="21"/>
  <c r="L259" i="21"/>
  <c r="C260" i="21"/>
  <c r="B260" i="21" s="1"/>
  <c r="E260" i="21"/>
  <c r="M260" i="21"/>
  <c r="P260" i="21"/>
  <c r="D261" i="21"/>
  <c r="L261" i="21"/>
  <c r="O261" i="21"/>
  <c r="B262" i="21"/>
  <c r="M262" i="21"/>
  <c r="P262" i="21"/>
  <c r="B263" i="21"/>
  <c r="D263" i="21"/>
  <c r="M263" i="21"/>
  <c r="C264" i="21"/>
  <c r="E264" i="21"/>
  <c r="L264" i="21"/>
  <c r="B265" i="21"/>
  <c r="C266" i="21"/>
  <c r="B266" i="21" s="1"/>
  <c r="E266" i="21"/>
  <c r="M266" i="21"/>
  <c r="P266" i="21"/>
  <c r="D267" i="21"/>
  <c r="L267" i="21"/>
  <c r="O267" i="21"/>
  <c r="C268" i="21"/>
  <c r="B268" i="21" s="1"/>
  <c r="E268" i="21"/>
  <c r="M268" i="21"/>
  <c r="D269" i="21"/>
  <c r="L269" i="21"/>
  <c r="B270" i="21"/>
  <c r="E270" i="21"/>
  <c r="M270" i="21"/>
  <c r="D271" i="21"/>
  <c r="C271" i="21" s="1"/>
  <c r="L271" i="21"/>
  <c r="B272" i="21"/>
  <c r="B273" i="21"/>
  <c r="D273" i="21"/>
  <c r="L273" i="21"/>
  <c r="P273" i="21"/>
  <c r="O273" i="21" s="1"/>
  <c r="B274" i="21"/>
  <c r="D274" i="21"/>
  <c r="L275" i="21"/>
  <c r="E276" i="21"/>
  <c r="O276" i="21"/>
  <c r="D277" i="21"/>
  <c r="C277" i="21" s="1"/>
  <c r="O280" i="21"/>
  <c r="E286" i="21"/>
  <c r="O286" i="21"/>
  <c r="M287" i="21"/>
  <c r="D289" i="21"/>
  <c r="C289" i="21" s="1"/>
  <c r="M289" i="21"/>
  <c r="C291" i="21"/>
  <c r="O292" i="21"/>
  <c r="D294" i="21"/>
  <c r="C294" i="21" s="1"/>
  <c r="E297" i="21"/>
  <c r="O297" i="21"/>
  <c r="D298" i="21"/>
  <c r="C298" i="21" s="1"/>
  <c r="M298" i="21"/>
  <c r="L299" i="21"/>
  <c r="E300" i="21"/>
  <c r="O300" i="21"/>
  <c r="C301" i="21"/>
  <c r="M302" i="21"/>
  <c r="C303" i="21"/>
  <c r="E305" i="21"/>
  <c r="D305" i="21" s="1"/>
  <c r="C308" i="21"/>
  <c r="E312" i="21"/>
  <c r="P312" i="21"/>
  <c r="O312" i="21" s="1"/>
  <c r="E314" i="21"/>
  <c r="P130" i="21"/>
  <c r="P364" i="21"/>
  <c r="M364" i="21"/>
  <c r="O364" i="21"/>
  <c r="L364" i="21"/>
  <c r="O283" i="21"/>
  <c r="L283" i="21"/>
  <c r="P411" i="21"/>
  <c r="M411" i="21"/>
  <c r="L411" i="21"/>
  <c r="O411" i="21"/>
  <c r="P335" i="21"/>
  <c r="M335" i="21"/>
  <c r="O335" i="21"/>
  <c r="L335" i="21"/>
  <c r="O443" i="21"/>
  <c r="L443" i="21"/>
  <c r="P443" i="21"/>
  <c r="M443" i="21"/>
  <c r="P313" i="21"/>
  <c r="M313" i="21"/>
  <c r="P338" i="21"/>
  <c r="O338" i="21" s="1"/>
  <c r="L338" i="21"/>
  <c r="M338" i="21"/>
  <c r="O305" i="21"/>
  <c r="L305" i="21"/>
  <c r="P367" i="21"/>
  <c r="M367" i="21"/>
  <c r="L367" i="21"/>
  <c r="O367" i="21"/>
  <c r="E367" i="21"/>
  <c r="O444" i="21"/>
  <c r="L444" i="21"/>
  <c r="P444" i="21"/>
  <c r="M444" i="21"/>
  <c r="M437" i="21"/>
  <c r="O437" i="21"/>
  <c r="L437" i="21"/>
  <c r="O314" i="21"/>
  <c r="L314" i="21"/>
  <c r="P246" i="21"/>
  <c r="P279" i="21"/>
  <c r="M279" i="21"/>
  <c r="P250" i="21"/>
  <c r="P371" i="21"/>
  <c r="M371" i="21"/>
  <c r="O371" i="21"/>
  <c r="E371" i="21"/>
  <c r="L371" i="21"/>
  <c r="P264" i="21"/>
  <c r="O372" i="21"/>
  <c r="L372" i="21"/>
  <c r="E372" i="21"/>
  <c r="M372" i="21"/>
  <c r="P372" i="21"/>
  <c r="P271" i="21"/>
  <c r="P423" i="21"/>
  <c r="M423" i="21"/>
  <c r="O423" i="21"/>
  <c r="L423" i="21"/>
  <c r="P274" i="21"/>
  <c r="O274" i="21" s="1"/>
  <c r="L274" i="21"/>
  <c r="M277" i="21"/>
  <c r="E277" i="21"/>
  <c r="B277" i="21"/>
  <c r="D279" i="21"/>
  <c r="B279" i="21"/>
  <c r="O360" i="21"/>
  <c r="L360" i="21"/>
  <c r="M360" i="21"/>
  <c r="B287" i="21"/>
  <c r="P360" i="21"/>
  <c r="E288" i="21"/>
  <c r="B288" i="21"/>
  <c r="P290" i="21"/>
  <c r="M291" i="21"/>
  <c r="D291" i="21"/>
  <c r="B291" i="21"/>
  <c r="O349" i="21"/>
  <c r="L349" i="21"/>
  <c r="E349" i="21"/>
  <c r="E293" i="21"/>
  <c r="C293" i="21"/>
  <c r="B293" i="21" s="1"/>
  <c r="M349" i="21"/>
  <c r="M301" i="21"/>
  <c r="D301" i="21"/>
  <c r="B301" i="21"/>
  <c r="M303" i="21"/>
  <c r="D303" i="21"/>
  <c r="B303" i="21"/>
  <c r="P305" i="21"/>
  <c r="P425" i="21"/>
  <c r="M425" i="21"/>
  <c r="E425" i="21"/>
  <c r="L425" i="21"/>
  <c r="O425" i="21"/>
  <c r="D306" i="21"/>
  <c r="B306" i="21"/>
  <c r="M308" i="21"/>
  <c r="D308" i="21"/>
  <c r="B308" i="21"/>
  <c r="E310" i="21"/>
  <c r="B310" i="21"/>
  <c r="P375" i="21"/>
  <c r="M375" i="21"/>
  <c r="L375" i="21"/>
  <c r="E317" i="21"/>
  <c r="D317" i="21" s="1"/>
  <c r="B317" i="21"/>
  <c r="O375" i="21"/>
  <c r="P318" i="21"/>
  <c r="O418" i="21"/>
  <c r="E418" i="21"/>
  <c r="P418" i="21"/>
  <c r="M418" i="21"/>
  <c r="D319" i="21"/>
  <c r="B319" i="21"/>
  <c r="C108" i="21"/>
  <c r="E108" i="21"/>
  <c r="L108" i="21"/>
  <c r="P108" i="21"/>
  <c r="O108" i="21" s="1"/>
  <c r="E110" i="21"/>
  <c r="D111" i="21"/>
  <c r="C111" i="21" s="1"/>
  <c r="L111" i="21"/>
  <c r="D113" i="21"/>
  <c r="C113" i="21" s="1"/>
  <c r="D115" i="21"/>
  <c r="C115" i="21" s="1"/>
  <c r="L121" i="21"/>
  <c r="D123" i="21"/>
  <c r="C123" i="21" s="1"/>
  <c r="L123" i="21"/>
  <c r="D129" i="21"/>
  <c r="C129" i="21" s="1"/>
  <c r="L129" i="21"/>
  <c r="O129" i="21"/>
  <c r="C131" i="21"/>
  <c r="D132" i="21"/>
  <c r="D133" i="21"/>
  <c r="C134" i="21"/>
  <c r="C135" i="21"/>
  <c r="E135" i="21"/>
  <c r="L135" i="21"/>
  <c r="D137" i="21"/>
  <c r="C137" i="21" s="1"/>
  <c r="L137" i="21"/>
  <c r="C139" i="21"/>
  <c r="E139" i="21"/>
  <c r="L139" i="21"/>
  <c r="D142" i="21"/>
  <c r="C142" i="21" s="1"/>
  <c r="L142" i="21"/>
  <c r="O142" i="21"/>
  <c r="C146" i="21"/>
  <c r="E146" i="21"/>
  <c r="L146" i="21"/>
  <c r="D148" i="21"/>
  <c r="C148" i="21" s="1"/>
  <c r="L148" i="21"/>
  <c r="D150" i="21"/>
  <c r="C150" i="21" s="1"/>
  <c r="L150" i="21"/>
  <c r="C152" i="21"/>
  <c r="E152" i="21"/>
  <c r="D160" i="21"/>
  <c r="D162" i="21"/>
  <c r="C162" i="21" s="1"/>
  <c r="D165" i="21"/>
  <c r="C165" i="21" s="1"/>
  <c r="D171" i="21"/>
  <c r="C171" i="21" s="1"/>
  <c r="L171" i="21"/>
  <c r="O171" i="21"/>
  <c r="C177" i="21"/>
  <c r="E177" i="21"/>
  <c r="L177" i="21"/>
  <c r="C179" i="21"/>
  <c r="E179" i="21"/>
  <c r="D180" i="21"/>
  <c r="C180" i="21" s="1"/>
  <c r="L182" i="21"/>
  <c r="O182" i="21"/>
  <c r="E183" i="21"/>
  <c r="D183" i="21" s="1"/>
  <c r="C183" i="21" s="1"/>
  <c r="M183" i="21"/>
  <c r="D191" i="21"/>
  <c r="C191" i="21" s="1"/>
  <c r="D197" i="21"/>
  <c r="C197" i="21" s="1"/>
  <c r="E199" i="21"/>
  <c r="D199" i="21" s="1"/>
  <c r="C201" i="21"/>
  <c r="E201" i="21"/>
  <c r="L201" i="21"/>
  <c r="O201" i="21"/>
  <c r="C207" i="21"/>
  <c r="E207" i="21"/>
  <c r="L207" i="21"/>
  <c r="O207" i="21"/>
  <c r="D208" i="21"/>
  <c r="C208" i="21" s="1"/>
  <c r="L208" i="21"/>
  <c r="C209" i="21"/>
  <c r="E209" i="21"/>
  <c r="C211" i="21"/>
  <c r="E211" i="21"/>
  <c r="E214" i="21"/>
  <c r="C225" i="21"/>
  <c r="E225" i="21"/>
  <c r="L225" i="21"/>
  <c r="O225" i="21"/>
  <c r="D228" i="21"/>
  <c r="L228" i="21"/>
  <c r="D231" i="21"/>
  <c r="C231" i="21" s="1"/>
  <c r="L231" i="21"/>
  <c r="D235" i="21"/>
  <c r="C235" i="21" s="1"/>
  <c r="M235" i="21"/>
  <c r="P235" i="21"/>
  <c r="D237" i="21"/>
  <c r="C237" i="21" s="1"/>
  <c r="C238" i="21"/>
  <c r="D240" i="21"/>
  <c r="M240" i="21"/>
  <c r="D242" i="21"/>
  <c r="C242" i="21" s="1"/>
  <c r="L242" i="21"/>
  <c r="D244" i="21"/>
  <c r="C244" i="21" s="1"/>
  <c r="E247" i="21"/>
  <c r="D247" i="21" s="1"/>
  <c r="C247" i="21" s="1"/>
  <c r="E248" i="21"/>
  <c r="L248" i="21"/>
  <c r="O248" i="21"/>
  <c r="D249" i="21"/>
  <c r="C249" i="21" s="1"/>
  <c r="L249" i="21"/>
  <c r="D251" i="21"/>
  <c r="C256" i="21"/>
  <c r="M258" i="21"/>
  <c r="D260" i="21"/>
  <c r="L260" i="21"/>
  <c r="O260" i="21"/>
  <c r="E262" i="21"/>
  <c r="D262" i="21" s="1"/>
  <c r="C262" i="21" s="1"/>
  <c r="C263" i="21"/>
  <c r="E263" i="21"/>
  <c r="L263" i="21"/>
  <c r="D265" i="21"/>
  <c r="C265" i="21" s="1"/>
  <c r="D266" i="21"/>
  <c r="L266" i="21"/>
  <c r="D268" i="21"/>
  <c r="L268" i="21"/>
  <c r="P268" i="21"/>
  <c r="O268" i="21" s="1"/>
  <c r="D270" i="21"/>
  <c r="C270" i="21" s="1"/>
  <c r="L270" i="21"/>
  <c r="P270" i="21"/>
  <c r="O270" i="21" s="1"/>
  <c r="C272" i="21"/>
  <c r="C273" i="21"/>
  <c r="E273" i="21"/>
  <c r="C274" i="21"/>
  <c r="E274" i="21"/>
  <c r="M274" i="21"/>
  <c r="P275" i="21"/>
  <c r="O275" i="21" s="1"/>
  <c r="O277" i="21"/>
  <c r="E279" i="21"/>
  <c r="O279" i="21"/>
  <c r="E283" i="21"/>
  <c r="P283" i="21"/>
  <c r="P289" i="21"/>
  <c r="E291" i="21"/>
  <c r="P291" i="21"/>
  <c r="O291" i="21" s="1"/>
  <c r="L292" i="21"/>
  <c r="L297" i="21"/>
  <c r="P298" i="21"/>
  <c r="P299" i="21"/>
  <c r="O299" i="21" s="1"/>
  <c r="L300" i="21"/>
  <c r="E301" i="21"/>
  <c r="P301" i="21"/>
  <c r="O301" i="21" s="1"/>
  <c r="E303" i="21"/>
  <c r="O303" i="21"/>
  <c r="E306" i="21"/>
  <c r="E308" i="21"/>
  <c r="O308" i="21"/>
  <c r="E313" i="21"/>
  <c r="O313" i="21"/>
  <c r="P314" i="21"/>
  <c r="E319" i="21"/>
  <c r="P459" i="21"/>
  <c r="M459" i="21"/>
  <c r="O459" i="21"/>
  <c r="E459" i="21"/>
  <c r="L459" i="21"/>
  <c r="P334" i="21"/>
  <c r="O377" i="21"/>
  <c r="L377" i="21"/>
  <c r="E377" i="21"/>
  <c r="O354" i="21"/>
  <c r="L354" i="21"/>
  <c r="O471" i="21"/>
  <c r="L471" i="21"/>
  <c r="E471" i="21"/>
  <c r="P471" i="21"/>
  <c r="M471" i="21"/>
  <c r="M356" i="21"/>
  <c r="D356" i="21"/>
  <c r="B356" i="21"/>
  <c r="P362" i="21"/>
  <c r="E363" i="21"/>
  <c r="B363" i="21"/>
  <c r="E365" i="21"/>
  <c r="B365" i="21"/>
  <c r="D367" i="21"/>
  <c r="B367" i="21"/>
  <c r="P355" i="21"/>
  <c r="M355" i="21"/>
  <c r="E355" i="21"/>
  <c r="E370" i="21"/>
  <c r="C370" i="21"/>
  <c r="B370" i="21" s="1"/>
  <c r="P381" i="21"/>
  <c r="M381" i="21"/>
  <c r="D381" i="21"/>
  <c r="B381" i="21"/>
  <c r="M383" i="21"/>
  <c r="D383" i="21"/>
  <c r="B383" i="21"/>
  <c r="D320" i="21"/>
  <c r="L320" i="21"/>
  <c r="P320" i="21"/>
  <c r="O320" i="21" s="1"/>
  <c r="D325" i="21"/>
  <c r="C325" i="21" s="1"/>
  <c r="C328" i="21"/>
  <c r="M328" i="21"/>
  <c r="D329" i="21"/>
  <c r="C333" i="21"/>
  <c r="E333" i="21"/>
  <c r="L333" i="21"/>
  <c r="P333" i="21"/>
  <c r="O333" i="21" s="1"/>
  <c r="D335" i="21"/>
  <c r="C335" i="21" s="1"/>
  <c r="C336" i="21"/>
  <c r="E336" i="21"/>
  <c r="E338" i="21"/>
  <c r="D338" i="21" s="1"/>
  <c r="C338" i="21" s="1"/>
  <c r="C339" i="21"/>
  <c r="E339" i="21"/>
  <c r="M339" i="21"/>
  <c r="C340" i="21"/>
  <c r="E340" i="21"/>
  <c r="M340" i="21"/>
  <c r="C341" i="21"/>
  <c r="E341" i="21"/>
  <c r="M341" i="21"/>
  <c r="C342" i="21"/>
  <c r="E342" i="21"/>
  <c r="M342" i="21"/>
  <c r="C343" i="21"/>
  <c r="E343" i="21"/>
  <c r="M343" i="21"/>
  <c r="C344" i="21"/>
  <c r="E344" i="21"/>
  <c r="M344" i="21"/>
  <c r="D345" i="21"/>
  <c r="C345" i="21" s="1"/>
  <c r="L345" i="21"/>
  <c r="P345" i="21"/>
  <c r="O345" i="21" s="1"/>
  <c r="C347" i="21"/>
  <c r="E347" i="21"/>
  <c r="M347" i="21"/>
  <c r="C348" i="21"/>
  <c r="D349" i="21"/>
  <c r="C351" i="21"/>
  <c r="E351" i="21"/>
  <c r="L351" i="21"/>
  <c r="O351" i="21"/>
  <c r="E352" i="21"/>
  <c r="L352" i="21"/>
  <c r="O352" i="21"/>
  <c r="P354" i="21"/>
  <c r="E356" i="21"/>
  <c r="O356" i="21"/>
  <c r="P377" i="21"/>
  <c r="E381" i="21"/>
  <c r="O381" i="21"/>
  <c r="E383" i="21"/>
  <c r="O383" i="21"/>
  <c r="O448" i="21"/>
  <c r="L448" i="21"/>
  <c r="P448" i="21"/>
  <c r="M448" i="21"/>
  <c r="P451" i="21"/>
  <c r="M451" i="21"/>
  <c r="L451" i="21"/>
  <c r="O451" i="21"/>
  <c r="O430" i="21"/>
  <c r="L430" i="21"/>
  <c r="M430" i="21"/>
  <c r="P430" i="21"/>
  <c r="M454" i="21"/>
  <c r="O454" i="21"/>
  <c r="E454" i="21"/>
  <c r="L454" i="21"/>
  <c r="O373" i="21"/>
  <c r="L373" i="21"/>
  <c r="M428" i="21"/>
  <c r="O428" i="21"/>
  <c r="E428" i="21"/>
  <c r="L428" i="21"/>
  <c r="O374" i="21"/>
  <c r="L374" i="21"/>
  <c r="O460" i="21"/>
  <c r="L460" i="21"/>
  <c r="P460" i="21"/>
  <c r="M460" i="21"/>
  <c r="E460" i="21"/>
  <c r="P470" i="21"/>
  <c r="M470" i="21"/>
  <c r="O470" i="21"/>
  <c r="L470" i="21"/>
  <c r="E470" i="21"/>
  <c r="P419" i="21"/>
  <c r="O419" i="21" s="1"/>
  <c r="L419" i="21"/>
  <c r="M419" i="21"/>
  <c r="D353" i="21"/>
  <c r="B353" i="21"/>
  <c r="D357" i="21"/>
  <c r="B357" i="21"/>
  <c r="L366" i="21"/>
  <c r="D366" i="21"/>
  <c r="B366" i="21"/>
  <c r="M368" i="21"/>
  <c r="D368" i="21"/>
  <c r="B368" i="21"/>
  <c r="D371" i="21"/>
  <c r="B371" i="21"/>
  <c r="O376" i="21"/>
  <c r="L376" i="21"/>
  <c r="D376" i="21"/>
  <c r="B376" i="21"/>
  <c r="D382" i="21"/>
  <c r="B382" i="21"/>
  <c r="M386" i="21"/>
  <c r="E386" i="21"/>
  <c r="C386" i="21"/>
  <c r="B386" i="21" s="1"/>
  <c r="E388" i="21"/>
  <c r="B388" i="21"/>
  <c r="P385" i="21"/>
  <c r="O385" i="21" s="1"/>
  <c r="L385" i="21"/>
  <c r="E385" i="21"/>
  <c r="P388" i="21"/>
  <c r="M389" i="21"/>
  <c r="E389" i="21"/>
  <c r="C389" i="21"/>
  <c r="B389" i="21" s="1"/>
  <c r="P390" i="21"/>
  <c r="E391" i="21"/>
  <c r="B391" i="21"/>
  <c r="P387" i="21"/>
  <c r="M387" i="21"/>
  <c r="D276" i="21"/>
  <c r="C276" i="21" s="1"/>
  <c r="P277" i="21"/>
  <c r="D278" i="21"/>
  <c r="C278" i="21" s="1"/>
  <c r="L278" i="21"/>
  <c r="P278" i="21"/>
  <c r="O278" i="21" s="1"/>
  <c r="P280" i="21"/>
  <c r="D281" i="21"/>
  <c r="C281" i="21" s="1"/>
  <c r="L281" i="21"/>
  <c r="P281" i="21"/>
  <c r="O281" i="21" s="1"/>
  <c r="C284" i="21"/>
  <c r="E284" i="21"/>
  <c r="P284" i="21"/>
  <c r="C285" i="21"/>
  <c r="E285" i="21"/>
  <c r="M285" i="21"/>
  <c r="P285" i="21"/>
  <c r="D286" i="21"/>
  <c r="C286" i="21" s="1"/>
  <c r="C290" i="21"/>
  <c r="E290" i="21"/>
  <c r="L290" i="21"/>
  <c r="C292" i="21"/>
  <c r="C295" i="21"/>
  <c r="E295" i="21"/>
  <c r="L295" i="21"/>
  <c r="C296" i="21"/>
  <c r="D297" i="21"/>
  <c r="C297" i="21" s="1"/>
  <c r="C299" i="21"/>
  <c r="E299" i="21"/>
  <c r="D300" i="21"/>
  <c r="C302" i="21"/>
  <c r="P303" i="21"/>
  <c r="C304" i="21"/>
  <c r="E304" i="21"/>
  <c r="L304" i="21"/>
  <c r="P304" i="21"/>
  <c r="O304" i="21" s="1"/>
  <c r="C307" i="21"/>
  <c r="E307" i="21"/>
  <c r="L307" i="21"/>
  <c r="P308" i="21"/>
  <c r="C309" i="21"/>
  <c r="E309" i="21"/>
  <c r="L309" i="21"/>
  <c r="P309" i="21"/>
  <c r="O309" i="21" s="1"/>
  <c r="C315" i="21"/>
  <c r="E315" i="21"/>
  <c r="C316" i="21"/>
  <c r="E316" i="21"/>
  <c r="C318" i="21"/>
  <c r="E318" i="21"/>
  <c r="L318" i="21"/>
  <c r="C320" i="21"/>
  <c r="B320" i="21" s="1"/>
  <c r="E320" i="21"/>
  <c r="C323" i="21"/>
  <c r="E323" i="21"/>
  <c r="C326" i="21"/>
  <c r="E326" i="21"/>
  <c r="B328" i="21"/>
  <c r="L328" i="21"/>
  <c r="C329" i="21"/>
  <c r="B329" i="21" s="1"/>
  <c r="C330" i="21"/>
  <c r="E330" i="21"/>
  <c r="P330" i="21"/>
  <c r="C331" i="21"/>
  <c r="E331" i="21"/>
  <c r="L331" i="21"/>
  <c r="D332" i="21"/>
  <c r="C332" i="21" s="1"/>
  <c r="B333" i="21"/>
  <c r="D333" i="21"/>
  <c r="C334" i="21"/>
  <c r="E334" i="21"/>
  <c r="L334" i="21"/>
  <c r="B335" i="21"/>
  <c r="E335" i="21"/>
  <c r="B336" i="21"/>
  <c r="D336" i="21"/>
  <c r="C337" i="21"/>
  <c r="E337" i="21"/>
  <c r="L337" i="21"/>
  <c r="B339" i="21"/>
  <c r="D339" i="21"/>
  <c r="L339" i="21"/>
  <c r="B340" i="21"/>
  <c r="D340" i="21"/>
  <c r="L340" i="21"/>
  <c r="B341" i="21"/>
  <c r="D341" i="21"/>
  <c r="L341" i="21"/>
  <c r="B342" i="21"/>
  <c r="D342" i="21"/>
  <c r="L342" i="21"/>
  <c r="B343" i="21"/>
  <c r="D343" i="21"/>
  <c r="L343" i="21"/>
  <c r="B344" i="21"/>
  <c r="D344" i="21"/>
  <c r="L344" i="21"/>
  <c r="E345" i="21"/>
  <c r="B347" i="21"/>
  <c r="D347" i="21"/>
  <c r="L347" i="21"/>
  <c r="B348" i="21"/>
  <c r="E348" i="21"/>
  <c r="D348" i="21" s="1"/>
  <c r="C349" i="21"/>
  <c r="B349" i="21" s="1"/>
  <c r="C350" i="21"/>
  <c r="E350" i="21"/>
  <c r="L350" i="21"/>
  <c r="B351" i="21"/>
  <c r="D351" i="21"/>
  <c r="M351" i="21"/>
  <c r="P351" i="21"/>
  <c r="D352" i="21"/>
  <c r="C352" i="21" s="1"/>
  <c r="M352" i="21"/>
  <c r="E353" i="21"/>
  <c r="M354" i="21"/>
  <c r="C356" i="21"/>
  <c r="L356" i="21"/>
  <c r="E357" i="21"/>
  <c r="E360" i="21"/>
  <c r="D360" i="21" s="1"/>
  <c r="C360" i="21" s="1"/>
  <c r="D363" i="21"/>
  <c r="C363" i="21" s="1"/>
  <c r="D365" i="21"/>
  <c r="C365" i="21" s="1"/>
  <c r="E366" i="21"/>
  <c r="M366" i="21"/>
  <c r="C367" i="21"/>
  <c r="E368" i="21"/>
  <c r="O368" i="21"/>
  <c r="D370" i="21"/>
  <c r="D372" i="21"/>
  <c r="C372" i="21" s="1"/>
  <c r="E373" i="21"/>
  <c r="P373" i="21"/>
  <c r="E376" i="21"/>
  <c r="M376" i="21"/>
  <c r="M377" i="21"/>
  <c r="C381" i="21"/>
  <c r="L381" i="21"/>
  <c r="E382" i="21"/>
  <c r="C383" i="21"/>
  <c r="L383" i="21"/>
  <c r="O386" i="21"/>
  <c r="O389" i="21"/>
  <c r="C392" i="21"/>
  <c r="E392" i="21"/>
  <c r="C393" i="21"/>
  <c r="E393" i="21"/>
  <c r="L393" i="21"/>
  <c r="O393" i="21"/>
  <c r="O421" i="21"/>
  <c r="L421" i="21"/>
  <c r="M421" i="21"/>
  <c r="P421" i="21"/>
  <c r="C354" i="21"/>
  <c r="E354" i="21"/>
  <c r="C362" i="21"/>
  <c r="E362" i="21"/>
  <c r="L362" i="21"/>
  <c r="D364" i="21"/>
  <c r="C364" i="21" s="1"/>
  <c r="P368" i="21"/>
  <c r="C369" i="21"/>
  <c r="E369" i="21"/>
  <c r="C377" i="21"/>
  <c r="C378" i="21"/>
  <c r="E378" i="21"/>
  <c r="C379" i="21"/>
  <c r="E379" i="21"/>
  <c r="L379" i="21"/>
  <c r="C380" i="21"/>
  <c r="E380" i="21"/>
  <c r="L380" i="21"/>
  <c r="M382" i="21"/>
  <c r="P383" i="21"/>
  <c r="D384" i="21"/>
  <c r="C384" i="21" s="1"/>
  <c r="P386" i="21"/>
  <c r="E387" i="21"/>
  <c r="D387" i="21" s="1"/>
  <c r="L388" i="21"/>
  <c r="O388" i="21"/>
  <c r="P389" i="21"/>
  <c r="D390" i="21"/>
  <c r="L390" i="21"/>
  <c r="O390" i="21"/>
  <c r="B392" i="21"/>
  <c r="B393" i="21"/>
  <c r="D393" i="21"/>
  <c r="P393" i="21"/>
  <c r="C394" i="21"/>
  <c r="E394" i="21"/>
  <c r="C395" i="21"/>
  <c r="E395" i="21"/>
  <c r="E396" i="21"/>
  <c r="A106" i="21"/>
  <c r="A105" i="21"/>
  <c r="A104" i="21"/>
  <c r="A103" i="21"/>
  <c r="A102" i="21"/>
  <c r="A101" i="21"/>
  <c r="P100" i="21"/>
  <c r="O100" i="21"/>
  <c r="M100" i="21"/>
  <c r="L100" i="21"/>
  <c r="A100" i="21"/>
  <c r="O46" i="21" s="1"/>
  <c r="A99" i="21"/>
  <c r="P98" i="21"/>
  <c r="O98" i="21"/>
  <c r="M98" i="21"/>
  <c r="L98" i="21"/>
  <c r="A98" i="21"/>
  <c r="A97" i="21"/>
  <c r="A96" i="21"/>
  <c r="A95" i="21"/>
  <c r="A94" i="21"/>
  <c r="O93" i="21"/>
  <c r="M93" i="21"/>
  <c r="L93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P79" i="21"/>
  <c r="O79" i="21"/>
  <c r="M79" i="21"/>
  <c r="L79" i="21"/>
  <c r="A79" i="21"/>
  <c r="P78" i="21"/>
  <c r="O78" i="21"/>
  <c r="L78" i="21"/>
  <c r="A78" i="21"/>
  <c r="A77" i="21"/>
  <c r="A76" i="21"/>
  <c r="A75" i="21"/>
  <c r="A74" i="21"/>
  <c r="P73" i="21"/>
  <c r="O73" i="21"/>
  <c r="M73" i="21"/>
  <c r="L73" i="21"/>
  <c r="A73" i="21"/>
  <c r="A72" i="21"/>
  <c r="P71" i="21"/>
  <c r="O71" i="21"/>
  <c r="M71" i="21"/>
  <c r="L71" i="21"/>
  <c r="A71" i="21"/>
  <c r="A70" i="21"/>
  <c r="A69" i="21"/>
  <c r="A68" i="21"/>
  <c r="P67" i="21"/>
  <c r="O67" i="21"/>
  <c r="M67" i="21"/>
  <c r="L67" i="21"/>
  <c r="A67" i="21"/>
  <c r="A66" i="21"/>
  <c r="A65" i="21"/>
  <c r="A64" i="21"/>
  <c r="A63" i="21"/>
  <c r="A62" i="21"/>
  <c r="A61" i="21"/>
  <c r="A60" i="21"/>
  <c r="O59" i="21"/>
  <c r="M59" i="21"/>
  <c r="L59" i="21"/>
  <c r="A59" i="21"/>
  <c r="A58" i="21"/>
  <c r="P57" i="21"/>
  <c r="O57" i="21"/>
  <c r="M57" i="21"/>
  <c r="L57" i="21"/>
  <c r="A57" i="21"/>
  <c r="A56" i="21"/>
  <c r="A55" i="21"/>
  <c r="A54" i="21"/>
  <c r="A53" i="21"/>
  <c r="O52" i="21"/>
  <c r="M52" i="21"/>
  <c r="L52" i="21"/>
  <c r="A52" i="21"/>
  <c r="A51" i="21"/>
  <c r="A50" i="21"/>
  <c r="A49" i="21"/>
  <c r="P48" i="21"/>
  <c r="O48" i="21"/>
  <c r="M48" i="21"/>
  <c r="L48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M3" i="21" s="1"/>
  <c r="B756" i="20"/>
  <c r="B755" i="20"/>
  <c r="B754" i="20"/>
  <c r="B753" i="20"/>
  <c r="B752" i="20"/>
  <c r="B751" i="20"/>
  <c r="AE750" i="20"/>
  <c r="AB750" i="20"/>
  <c r="Y750" i="20"/>
  <c r="Z750" i="20" s="1"/>
  <c r="V750" i="20"/>
  <c r="U750" i="20"/>
  <c r="T750" i="20"/>
  <c r="S750" i="20"/>
  <c r="R750" i="20"/>
  <c r="Q750" i="20"/>
  <c r="P750" i="20"/>
  <c r="O750" i="20"/>
  <c r="N750" i="20"/>
  <c r="M750" i="20"/>
  <c r="K750" i="20"/>
  <c r="J750" i="20"/>
  <c r="I750" i="20"/>
  <c r="F750" i="20"/>
  <c r="E750" i="20"/>
  <c r="D750" i="20"/>
  <c r="C750" i="20"/>
  <c r="B750" i="20"/>
  <c r="AE749" i="20"/>
  <c r="AB749" i="20"/>
  <c r="Y749" i="20"/>
  <c r="Z749" i="20" s="1"/>
  <c r="V749" i="20"/>
  <c r="U749" i="20"/>
  <c r="T749" i="20"/>
  <c r="S749" i="20"/>
  <c r="R749" i="20"/>
  <c r="Q749" i="20"/>
  <c r="P749" i="20"/>
  <c r="O749" i="20"/>
  <c r="N749" i="20"/>
  <c r="M749" i="20"/>
  <c r="K749" i="20"/>
  <c r="J749" i="20"/>
  <c r="I749" i="20"/>
  <c r="F749" i="20"/>
  <c r="E749" i="20"/>
  <c r="D749" i="20"/>
  <c r="C749" i="20"/>
  <c r="B749" i="20"/>
  <c r="AE748" i="20"/>
  <c r="AB748" i="20"/>
  <c r="Y748" i="20"/>
  <c r="Z748" i="20" s="1"/>
  <c r="V748" i="20"/>
  <c r="U748" i="20"/>
  <c r="T748" i="20"/>
  <c r="S748" i="20"/>
  <c r="R748" i="20"/>
  <c r="Q748" i="20"/>
  <c r="P748" i="20"/>
  <c r="O748" i="20"/>
  <c r="N748" i="20"/>
  <c r="M748" i="20"/>
  <c r="K748" i="20"/>
  <c r="J748" i="20"/>
  <c r="I748" i="20"/>
  <c r="F748" i="20"/>
  <c r="E748" i="20"/>
  <c r="D748" i="20"/>
  <c r="C748" i="20"/>
  <c r="B748" i="20"/>
  <c r="AE747" i="20"/>
  <c r="AB747" i="20"/>
  <c r="Y747" i="20"/>
  <c r="Z747" i="20" s="1"/>
  <c r="V747" i="20"/>
  <c r="U747" i="20"/>
  <c r="T747" i="20"/>
  <c r="S747" i="20"/>
  <c r="R747" i="20"/>
  <c r="Q747" i="20"/>
  <c r="P747" i="20"/>
  <c r="O747" i="20"/>
  <c r="N747" i="20"/>
  <c r="M747" i="20"/>
  <c r="K747" i="20"/>
  <c r="J747" i="20"/>
  <c r="I747" i="20"/>
  <c r="F747" i="20"/>
  <c r="E747" i="20"/>
  <c r="D747" i="20"/>
  <c r="C747" i="20"/>
  <c r="B747" i="20"/>
  <c r="AE746" i="20"/>
  <c r="AB746" i="20"/>
  <c r="Y746" i="20"/>
  <c r="Z746" i="20" s="1"/>
  <c r="V746" i="20"/>
  <c r="U746" i="20"/>
  <c r="T746" i="20"/>
  <c r="S746" i="20"/>
  <c r="R746" i="20"/>
  <c r="Q746" i="20"/>
  <c r="P746" i="20"/>
  <c r="O746" i="20"/>
  <c r="N746" i="20"/>
  <c r="M746" i="20"/>
  <c r="K746" i="20"/>
  <c r="J746" i="20"/>
  <c r="I746" i="20"/>
  <c r="F746" i="20"/>
  <c r="E746" i="20"/>
  <c r="D746" i="20"/>
  <c r="C746" i="20"/>
  <c r="B746" i="20"/>
  <c r="AE745" i="20"/>
  <c r="AB745" i="20"/>
  <c r="Y745" i="20"/>
  <c r="Z745" i="20" s="1"/>
  <c r="V745" i="20"/>
  <c r="U745" i="20"/>
  <c r="T745" i="20"/>
  <c r="S745" i="20"/>
  <c r="R745" i="20"/>
  <c r="Q745" i="20"/>
  <c r="P745" i="20"/>
  <c r="O745" i="20"/>
  <c r="N745" i="20"/>
  <c r="M745" i="20"/>
  <c r="K745" i="20"/>
  <c r="J745" i="20"/>
  <c r="I745" i="20"/>
  <c r="F745" i="20"/>
  <c r="E745" i="20"/>
  <c r="D745" i="20"/>
  <c r="C745" i="20"/>
  <c r="B745" i="20"/>
  <c r="AE744" i="20"/>
  <c r="AB744" i="20"/>
  <c r="Y744" i="20"/>
  <c r="Z744" i="20" s="1"/>
  <c r="V744" i="20"/>
  <c r="U744" i="20"/>
  <c r="T744" i="20"/>
  <c r="S744" i="20"/>
  <c r="R744" i="20"/>
  <c r="Q744" i="20"/>
  <c r="P744" i="20"/>
  <c r="O744" i="20"/>
  <c r="N744" i="20"/>
  <c r="M744" i="20"/>
  <c r="K744" i="20"/>
  <c r="J744" i="20"/>
  <c r="I744" i="20"/>
  <c r="F744" i="20"/>
  <c r="E744" i="20"/>
  <c r="D744" i="20"/>
  <c r="C744" i="20"/>
  <c r="AE743" i="20"/>
  <c r="AB743" i="20"/>
  <c r="Y743" i="20"/>
  <c r="Z743" i="20" s="1"/>
  <c r="V743" i="20"/>
  <c r="U743" i="20"/>
  <c r="T743" i="20"/>
  <c r="S743" i="20"/>
  <c r="R743" i="20"/>
  <c r="Q743" i="20"/>
  <c r="P743" i="20"/>
  <c r="O743" i="20"/>
  <c r="N743" i="20"/>
  <c r="M743" i="20"/>
  <c r="K743" i="20"/>
  <c r="J743" i="20"/>
  <c r="I743" i="20"/>
  <c r="F743" i="20"/>
  <c r="E743" i="20"/>
  <c r="D743" i="20"/>
  <c r="C743" i="20"/>
  <c r="AE742" i="20"/>
  <c r="AB742" i="20"/>
  <c r="Y742" i="20"/>
  <c r="Z742" i="20" s="1"/>
  <c r="V742" i="20"/>
  <c r="U742" i="20"/>
  <c r="T742" i="20"/>
  <c r="S742" i="20"/>
  <c r="R742" i="20"/>
  <c r="Q742" i="20"/>
  <c r="P742" i="20"/>
  <c r="O742" i="20"/>
  <c r="N742" i="20"/>
  <c r="M742" i="20"/>
  <c r="K742" i="20"/>
  <c r="J742" i="20"/>
  <c r="I742" i="20"/>
  <c r="F742" i="20"/>
  <c r="E742" i="20"/>
  <c r="D742" i="20"/>
  <c r="C742" i="20"/>
  <c r="AE741" i="20"/>
  <c r="AB741" i="20"/>
  <c r="Y741" i="20"/>
  <c r="Z741" i="20" s="1"/>
  <c r="V741" i="20"/>
  <c r="U741" i="20"/>
  <c r="T741" i="20"/>
  <c r="S741" i="20"/>
  <c r="R741" i="20"/>
  <c r="Q741" i="20"/>
  <c r="P741" i="20"/>
  <c r="O741" i="20"/>
  <c r="N741" i="20"/>
  <c r="M741" i="20"/>
  <c r="K741" i="20"/>
  <c r="J741" i="20"/>
  <c r="I741" i="20"/>
  <c r="F741" i="20"/>
  <c r="E741" i="20"/>
  <c r="D741" i="20"/>
  <c r="C741" i="20"/>
  <c r="AE740" i="20"/>
  <c r="AB740" i="20"/>
  <c r="Y740" i="20"/>
  <c r="Z740" i="20" s="1"/>
  <c r="V740" i="20"/>
  <c r="U740" i="20"/>
  <c r="T740" i="20"/>
  <c r="S740" i="20"/>
  <c r="R740" i="20"/>
  <c r="Q740" i="20"/>
  <c r="P740" i="20"/>
  <c r="O740" i="20"/>
  <c r="N740" i="20"/>
  <c r="M740" i="20"/>
  <c r="K740" i="20"/>
  <c r="J740" i="20"/>
  <c r="I740" i="20"/>
  <c r="F740" i="20"/>
  <c r="E740" i="20"/>
  <c r="D740" i="20"/>
  <c r="C740" i="20"/>
  <c r="AE739" i="20"/>
  <c r="AB739" i="20"/>
  <c r="Y739" i="20"/>
  <c r="Z739" i="20" s="1"/>
  <c r="V739" i="20"/>
  <c r="U739" i="20"/>
  <c r="T739" i="20"/>
  <c r="S739" i="20"/>
  <c r="R739" i="20"/>
  <c r="Q739" i="20"/>
  <c r="P739" i="20"/>
  <c r="O739" i="20"/>
  <c r="N739" i="20"/>
  <c r="M739" i="20"/>
  <c r="K739" i="20"/>
  <c r="J739" i="20"/>
  <c r="I739" i="20"/>
  <c r="F739" i="20"/>
  <c r="E739" i="20"/>
  <c r="D739" i="20"/>
  <c r="C739" i="20"/>
  <c r="AE738" i="20"/>
  <c r="AB738" i="20"/>
  <c r="Y738" i="20"/>
  <c r="Z738" i="20" s="1"/>
  <c r="V738" i="20"/>
  <c r="U738" i="20"/>
  <c r="T738" i="20"/>
  <c r="S738" i="20"/>
  <c r="R738" i="20"/>
  <c r="Q738" i="20"/>
  <c r="P738" i="20"/>
  <c r="O738" i="20"/>
  <c r="N738" i="20"/>
  <c r="M738" i="20"/>
  <c r="K738" i="20"/>
  <c r="J738" i="20"/>
  <c r="I738" i="20"/>
  <c r="F738" i="20"/>
  <c r="E738" i="20"/>
  <c r="D738" i="20"/>
  <c r="C738" i="20"/>
  <c r="AE737" i="20"/>
  <c r="AB737" i="20"/>
  <c r="Y737" i="20"/>
  <c r="Z737" i="20" s="1"/>
  <c r="V737" i="20"/>
  <c r="U737" i="20"/>
  <c r="T737" i="20"/>
  <c r="S737" i="20"/>
  <c r="R737" i="20"/>
  <c r="Q737" i="20"/>
  <c r="P737" i="20"/>
  <c r="O737" i="20"/>
  <c r="N737" i="20"/>
  <c r="M737" i="20"/>
  <c r="K737" i="20"/>
  <c r="J737" i="20"/>
  <c r="I737" i="20"/>
  <c r="F737" i="20"/>
  <c r="E737" i="20"/>
  <c r="D737" i="20"/>
  <c r="C737" i="20"/>
  <c r="AE736" i="20"/>
  <c r="AB736" i="20"/>
  <c r="Y736" i="20"/>
  <c r="Z736" i="20" s="1"/>
  <c r="V736" i="20"/>
  <c r="U736" i="20"/>
  <c r="T736" i="20"/>
  <c r="S736" i="20"/>
  <c r="R736" i="20"/>
  <c r="Q736" i="20"/>
  <c r="P736" i="20"/>
  <c r="O736" i="20"/>
  <c r="N736" i="20"/>
  <c r="M736" i="20"/>
  <c r="K736" i="20"/>
  <c r="J736" i="20"/>
  <c r="I736" i="20"/>
  <c r="F736" i="20"/>
  <c r="E736" i="20"/>
  <c r="D736" i="20"/>
  <c r="C736" i="20"/>
  <c r="AE735" i="20"/>
  <c r="AB735" i="20"/>
  <c r="Y735" i="20"/>
  <c r="Z735" i="20" s="1"/>
  <c r="V735" i="20"/>
  <c r="U735" i="20"/>
  <c r="T735" i="20"/>
  <c r="S735" i="20"/>
  <c r="R735" i="20"/>
  <c r="Q735" i="20"/>
  <c r="P735" i="20"/>
  <c r="O735" i="20"/>
  <c r="N735" i="20"/>
  <c r="M735" i="20"/>
  <c r="K735" i="20"/>
  <c r="J735" i="20"/>
  <c r="I735" i="20"/>
  <c r="F735" i="20"/>
  <c r="E735" i="20"/>
  <c r="D735" i="20"/>
  <c r="C735" i="20"/>
  <c r="AE734" i="20"/>
  <c r="AB734" i="20"/>
  <c r="Y734" i="20"/>
  <c r="Z734" i="20" s="1"/>
  <c r="V734" i="20"/>
  <c r="U734" i="20"/>
  <c r="T734" i="20"/>
  <c r="S734" i="20"/>
  <c r="R734" i="20"/>
  <c r="Q734" i="20"/>
  <c r="P734" i="20"/>
  <c r="O734" i="20"/>
  <c r="N734" i="20"/>
  <c r="M734" i="20"/>
  <c r="K734" i="20"/>
  <c r="J734" i="20"/>
  <c r="I734" i="20"/>
  <c r="F734" i="20"/>
  <c r="E734" i="20"/>
  <c r="D734" i="20"/>
  <c r="C734" i="20"/>
  <c r="AE733" i="20"/>
  <c r="AB733" i="20"/>
  <c r="Y733" i="20"/>
  <c r="Z733" i="20" s="1"/>
  <c r="V733" i="20"/>
  <c r="U733" i="20"/>
  <c r="T733" i="20"/>
  <c r="S733" i="20"/>
  <c r="R733" i="20"/>
  <c r="Q733" i="20"/>
  <c r="P733" i="20"/>
  <c r="O733" i="20"/>
  <c r="N733" i="20"/>
  <c r="M733" i="20"/>
  <c r="K733" i="20"/>
  <c r="J733" i="20"/>
  <c r="I733" i="20"/>
  <c r="F733" i="20"/>
  <c r="E733" i="20"/>
  <c r="D733" i="20"/>
  <c r="C733" i="20"/>
  <c r="AE732" i="20"/>
  <c r="AB732" i="20"/>
  <c r="Y732" i="20"/>
  <c r="Z732" i="20" s="1"/>
  <c r="V732" i="20"/>
  <c r="U732" i="20"/>
  <c r="T732" i="20"/>
  <c r="S732" i="20"/>
  <c r="R732" i="20"/>
  <c r="Q732" i="20"/>
  <c r="P732" i="20"/>
  <c r="O732" i="20"/>
  <c r="N732" i="20"/>
  <c r="M732" i="20"/>
  <c r="K732" i="20"/>
  <c r="J732" i="20"/>
  <c r="I732" i="20"/>
  <c r="F732" i="20"/>
  <c r="E732" i="20"/>
  <c r="D732" i="20"/>
  <c r="C732" i="20"/>
  <c r="AE731" i="20"/>
  <c r="AB731" i="20"/>
  <c r="Y731" i="20"/>
  <c r="Z731" i="20" s="1"/>
  <c r="V731" i="20"/>
  <c r="U731" i="20"/>
  <c r="T731" i="20"/>
  <c r="S731" i="20"/>
  <c r="R731" i="20"/>
  <c r="Q731" i="20"/>
  <c r="P731" i="20"/>
  <c r="O731" i="20"/>
  <c r="N731" i="20"/>
  <c r="M731" i="20"/>
  <c r="K731" i="20"/>
  <c r="J731" i="20"/>
  <c r="I731" i="20"/>
  <c r="F731" i="20"/>
  <c r="E731" i="20"/>
  <c r="D731" i="20"/>
  <c r="C731" i="20"/>
  <c r="AE730" i="20"/>
  <c r="AB730" i="20"/>
  <c r="Y730" i="20"/>
  <c r="Z730" i="20" s="1"/>
  <c r="V730" i="20"/>
  <c r="U730" i="20"/>
  <c r="T730" i="20"/>
  <c r="S730" i="20"/>
  <c r="R730" i="20"/>
  <c r="Q730" i="20"/>
  <c r="P730" i="20"/>
  <c r="O730" i="20"/>
  <c r="N730" i="20"/>
  <c r="M730" i="20"/>
  <c r="K730" i="20"/>
  <c r="J730" i="20"/>
  <c r="I730" i="20"/>
  <c r="F730" i="20"/>
  <c r="E730" i="20"/>
  <c r="D730" i="20"/>
  <c r="C730" i="20"/>
  <c r="AE729" i="20"/>
  <c r="AB729" i="20"/>
  <c r="Y729" i="20"/>
  <c r="Z729" i="20" s="1"/>
  <c r="V729" i="20"/>
  <c r="U729" i="20"/>
  <c r="T729" i="20"/>
  <c r="S729" i="20"/>
  <c r="R729" i="20"/>
  <c r="Q729" i="20"/>
  <c r="P729" i="20"/>
  <c r="O729" i="20"/>
  <c r="N729" i="20"/>
  <c r="M729" i="20"/>
  <c r="K729" i="20"/>
  <c r="J729" i="20"/>
  <c r="I729" i="20"/>
  <c r="F729" i="20"/>
  <c r="E729" i="20"/>
  <c r="D729" i="20"/>
  <c r="C729" i="20"/>
  <c r="AE728" i="20"/>
  <c r="AB728" i="20"/>
  <c r="Y728" i="20"/>
  <c r="Z728" i="20" s="1"/>
  <c r="V728" i="20"/>
  <c r="U728" i="20"/>
  <c r="T728" i="20"/>
  <c r="S728" i="20"/>
  <c r="R728" i="20"/>
  <c r="Q728" i="20"/>
  <c r="P728" i="20"/>
  <c r="O728" i="20"/>
  <c r="N728" i="20"/>
  <c r="M728" i="20"/>
  <c r="K728" i="20"/>
  <c r="J728" i="20"/>
  <c r="I728" i="20"/>
  <c r="F728" i="20"/>
  <c r="E728" i="20"/>
  <c r="D728" i="20"/>
  <c r="C728" i="20"/>
  <c r="AE727" i="20"/>
  <c r="AB727" i="20"/>
  <c r="Y727" i="20"/>
  <c r="Z727" i="20" s="1"/>
  <c r="V727" i="20"/>
  <c r="U727" i="20"/>
  <c r="T727" i="20"/>
  <c r="S727" i="20"/>
  <c r="R727" i="20"/>
  <c r="Q727" i="20"/>
  <c r="P727" i="20"/>
  <c r="O727" i="20"/>
  <c r="N727" i="20"/>
  <c r="M727" i="20"/>
  <c r="K727" i="20"/>
  <c r="J727" i="20"/>
  <c r="I727" i="20"/>
  <c r="F727" i="20"/>
  <c r="E727" i="20"/>
  <c r="D727" i="20"/>
  <c r="C727" i="20"/>
  <c r="AE726" i="20"/>
  <c r="AB726" i="20"/>
  <c r="Y726" i="20"/>
  <c r="Z726" i="20" s="1"/>
  <c r="V726" i="20"/>
  <c r="U726" i="20"/>
  <c r="T726" i="20"/>
  <c r="S726" i="20"/>
  <c r="R726" i="20"/>
  <c r="Q726" i="20"/>
  <c r="P726" i="20"/>
  <c r="O726" i="20"/>
  <c r="N726" i="20"/>
  <c r="M726" i="20"/>
  <c r="K726" i="20"/>
  <c r="J726" i="20"/>
  <c r="I726" i="20"/>
  <c r="F726" i="20"/>
  <c r="E726" i="20"/>
  <c r="D726" i="20"/>
  <c r="C726" i="20"/>
  <c r="AE725" i="20"/>
  <c r="AB725" i="20"/>
  <c r="Y725" i="20"/>
  <c r="Z725" i="20" s="1"/>
  <c r="V725" i="20"/>
  <c r="U725" i="20"/>
  <c r="T725" i="20"/>
  <c r="S725" i="20"/>
  <c r="R725" i="20"/>
  <c r="Q725" i="20"/>
  <c r="P725" i="20"/>
  <c r="O725" i="20"/>
  <c r="N725" i="20"/>
  <c r="M725" i="20"/>
  <c r="K725" i="20"/>
  <c r="J725" i="20"/>
  <c r="I725" i="20"/>
  <c r="F725" i="20"/>
  <c r="E725" i="20"/>
  <c r="D725" i="20"/>
  <c r="C725" i="20"/>
  <c r="AE724" i="20"/>
  <c r="AB724" i="20"/>
  <c r="Y724" i="20"/>
  <c r="Z724" i="20" s="1"/>
  <c r="V724" i="20"/>
  <c r="U724" i="20"/>
  <c r="T724" i="20"/>
  <c r="S724" i="20"/>
  <c r="R724" i="20"/>
  <c r="Q724" i="20"/>
  <c r="P724" i="20"/>
  <c r="O724" i="20"/>
  <c r="N724" i="20"/>
  <c r="M724" i="20"/>
  <c r="K724" i="20"/>
  <c r="J724" i="20"/>
  <c r="I724" i="20"/>
  <c r="F724" i="20"/>
  <c r="E724" i="20"/>
  <c r="D724" i="20"/>
  <c r="C724" i="20"/>
  <c r="AE723" i="20"/>
  <c r="AB723" i="20"/>
  <c r="Y723" i="20"/>
  <c r="Z723" i="20" s="1"/>
  <c r="V723" i="20"/>
  <c r="U723" i="20"/>
  <c r="T723" i="20"/>
  <c r="S723" i="20"/>
  <c r="R723" i="20"/>
  <c r="Q723" i="20"/>
  <c r="P723" i="20"/>
  <c r="O723" i="20"/>
  <c r="N723" i="20"/>
  <c r="M723" i="20"/>
  <c r="K723" i="20"/>
  <c r="J723" i="20"/>
  <c r="I723" i="20"/>
  <c r="F723" i="20"/>
  <c r="E723" i="20"/>
  <c r="D723" i="20"/>
  <c r="C723" i="20"/>
  <c r="AE722" i="20"/>
  <c r="AB722" i="20"/>
  <c r="Y722" i="20"/>
  <c r="Z722" i="20" s="1"/>
  <c r="V722" i="20"/>
  <c r="U722" i="20"/>
  <c r="T722" i="20"/>
  <c r="S722" i="20"/>
  <c r="R722" i="20"/>
  <c r="Q722" i="20"/>
  <c r="P722" i="20"/>
  <c r="O722" i="20"/>
  <c r="N722" i="20"/>
  <c r="M722" i="20"/>
  <c r="K722" i="20"/>
  <c r="J722" i="20"/>
  <c r="I722" i="20"/>
  <c r="F722" i="20"/>
  <c r="E722" i="20"/>
  <c r="D722" i="20"/>
  <c r="C722" i="20"/>
  <c r="AE721" i="20"/>
  <c r="AB721" i="20"/>
  <c r="Y721" i="20"/>
  <c r="Z721" i="20" s="1"/>
  <c r="V721" i="20"/>
  <c r="U721" i="20"/>
  <c r="T721" i="20"/>
  <c r="S721" i="20"/>
  <c r="R721" i="20"/>
  <c r="Q721" i="20"/>
  <c r="P721" i="20"/>
  <c r="O721" i="20"/>
  <c r="N721" i="20"/>
  <c r="M721" i="20"/>
  <c r="K721" i="20"/>
  <c r="J721" i="20"/>
  <c r="I721" i="20"/>
  <c r="F721" i="20"/>
  <c r="E721" i="20"/>
  <c r="D721" i="20"/>
  <c r="C721" i="20"/>
  <c r="AE720" i="20"/>
  <c r="AB720" i="20"/>
  <c r="Y720" i="20"/>
  <c r="Z720" i="20" s="1"/>
  <c r="V720" i="20"/>
  <c r="U720" i="20"/>
  <c r="T720" i="20"/>
  <c r="S720" i="20"/>
  <c r="R720" i="20"/>
  <c r="Q720" i="20"/>
  <c r="P720" i="20"/>
  <c r="O720" i="20"/>
  <c r="N720" i="20"/>
  <c r="M720" i="20"/>
  <c r="K720" i="20"/>
  <c r="J720" i="20"/>
  <c r="I720" i="20"/>
  <c r="F720" i="20"/>
  <c r="E720" i="20"/>
  <c r="D720" i="20"/>
  <c r="C720" i="20"/>
  <c r="AE719" i="20"/>
  <c r="AB719" i="20"/>
  <c r="Y719" i="20"/>
  <c r="Z719" i="20" s="1"/>
  <c r="V719" i="20"/>
  <c r="U719" i="20"/>
  <c r="T719" i="20"/>
  <c r="S719" i="20"/>
  <c r="R719" i="20"/>
  <c r="Q719" i="20"/>
  <c r="P719" i="20"/>
  <c r="O719" i="20"/>
  <c r="N719" i="20"/>
  <c r="M719" i="20"/>
  <c r="K719" i="20"/>
  <c r="J719" i="20"/>
  <c r="I719" i="20"/>
  <c r="F719" i="20"/>
  <c r="E719" i="20"/>
  <c r="D719" i="20"/>
  <c r="C719" i="20"/>
  <c r="AE718" i="20"/>
  <c r="AB718" i="20"/>
  <c r="Y718" i="20"/>
  <c r="Z718" i="20" s="1"/>
  <c r="V718" i="20"/>
  <c r="U718" i="20"/>
  <c r="T718" i="20"/>
  <c r="S718" i="20"/>
  <c r="R718" i="20"/>
  <c r="Q718" i="20"/>
  <c r="P718" i="20"/>
  <c r="O718" i="20"/>
  <c r="N718" i="20"/>
  <c r="M718" i="20"/>
  <c r="K718" i="20"/>
  <c r="J718" i="20"/>
  <c r="I718" i="20"/>
  <c r="F718" i="20"/>
  <c r="E718" i="20"/>
  <c r="D718" i="20"/>
  <c r="C718" i="20"/>
  <c r="AE717" i="20"/>
  <c r="AB717" i="20"/>
  <c r="Y717" i="20"/>
  <c r="Z717" i="20" s="1"/>
  <c r="V717" i="20"/>
  <c r="U717" i="20"/>
  <c r="T717" i="20"/>
  <c r="S717" i="20"/>
  <c r="R717" i="20"/>
  <c r="Q717" i="20"/>
  <c r="P717" i="20"/>
  <c r="O717" i="20"/>
  <c r="N717" i="20"/>
  <c r="M717" i="20"/>
  <c r="K717" i="20"/>
  <c r="J717" i="20"/>
  <c r="I717" i="20"/>
  <c r="F717" i="20"/>
  <c r="E717" i="20"/>
  <c r="D717" i="20"/>
  <c r="C717" i="20"/>
  <c r="AE716" i="20"/>
  <c r="AB716" i="20"/>
  <c r="Y716" i="20"/>
  <c r="Z716" i="20" s="1"/>
  <c r="V716" i="20"/>
  <c r="U716" i="20"/>
  <c r="T716" i="20"/>
  <c r="S716" i="20"/>
  <c r="R716" i="20"/>
  <c r="Q716" i="20"/>
  <c r="P716" i="20"/>
  <c r="O716" i="20"/>
  <c r="N716" i="20"/>
  <c r="M716" i="20"/>
  <c r="K716" i="20"/>
  <c r="J716" i="20"/>
  <c r="I716" i="20"/>
  <c r="F716" i="20"/>
  <c r="E716" i="20"/>
  <c r="D716" i="20"/>
  <c r="C716" i="20"/>
  <c r="AE715" i="20"/>
  <c r="AB715" i="20"/>
  <c r="Y715" i="20"/>
  <c r="Z715" i="20" s="1"/>
  <c r="V715" i="20"/>
  <c r="U715" i="20"/>
  <c r="T715" i="20"/>
  <c r="S715" i="20"/>
  <c r="R715" i="20"/>
  <c r="Q715" i="20"/>
  <c r="P715" i="20"/>
  <c r="O715" i="20"/>
  <c r="N715" i="20"/>
  <c r="M715" i="20"/>
  <c r="K715" i="20"/>
  <c r="J715" i="20"/>
  <c r="I715" i="20"/>
  <c r="F715" i="20"/>
  <c r="E715" i="20"/>
  <c r="D715" i="20"/>
  <c r="C715" i="20"/>
  <c r="AE714" i="20"/>
  <c r="AB714" i="20"/>
  <c r="Y714" i="20"/>
  <c r="Z714" i="20" s="1"/>
  <c r="V714" i="20"/>
  <c r="U714" i="20"/>
  <c r="T714" i="20"/>
  <c r="S714" i="20"/>
  <c r="R714" i="20"/>
  <c r="Q714" i="20"/>
  <c r="P714" i="20"/>
  <c r="O714" i="20"/>
  <c r="N714" i="20"/>
  <c r="M714" i="20"/>
  <c r="K714" i="20"/>
  <c r="J714" i="20"/>
  <c r="I714" i="20"/>
  <c r="F714" i="20"/>
  <c r="E714" i="20"/>
  <c r="D714" i="20"/>
  <c r="C714" i="20"/>
  <c r="AE713" i="20"/>
  <c r="AB713" i="20"/>
  <c r="Y713" i="20"/>
  <c r="Z713" i="20" s="1"/>
  <c r="V713" i="20"/>
  <c r="U713" i="20"/>
  <c r="T713" i="20"/>
  <c r="S713" i="20"/>
  <c r="R713" i="20"/>
  <c r="Q713" i="20"/>
  <c r="P713" i="20"/>
  <c r="O713" i="20"/>
  <c r="N713" i="20"/>
  <c r="M713" i="20"/>
  <c r="K713" i="20"/>
  <c r="J713" i="20"/>
  <c r="I713" i="20"/>
  <c r="F713" i="20"/>
  <c r="E713" i="20"/>
  <c r="D713" i="20"/>
  <c r="C713" i="20"/>
  <c r="AE712" i="20"/>
  <c r="AB712" i="20"/>
  <c r="Y712" i="20"/>
  <c r="Z712" i="20" s="1"/>
  <c r="V712" i="20"/>
  <c r="U712" i="20"/>
  <c r="T712" i="20"/>
  <c r="S712" i="20"/>
  <c r="R712" i="20"/>
  <c r="Q712" i="20"/>
  <c r="P712" i="20"/>
  <c r="O712" i="20"/>
  <c r="N712" i="20"/>
  <c r="M712" i="20"/>
  <c r="K712" i="20"/>
  <c r="J712" i="20"/>
  <c r="I712" i="20"/>
  <c r="F712" i="20"/>
  <c r="E712" i="20"/>
  <c r="D712" i="20"/>
  <c r="C712" i="20"/>
  <c r="AE711" i="20"/>
  <c r="AB711" i="20"/>
  <c r="Y711" i="20"/>
  <c r="Z711" i="20" s="1"/>
  <c r="V711" i="20"/>
  <c r="U711" i="20"/>
  <c r="T711" i="20"/>
  <c r="S711" i="20"/>
  <c r="R711" i="20"/>
  <c r="Q711" i="20"/>
  <c r="P711" i="20"/>
  <c r="O711" i="20"/>
  <c r="N711" i="20"/>
  <c r="M711" i="20"/>
  <c r="K711" i="20"/>
  <c r="J711" i="20"/>
  <c r="I711" i="20"/>
  <c r="F711" i="20"/>
  <c r="E711" i="20"/>
  <c r="D711" i="20"/>
  <c r="C711" i="20"/>
  <c r="AE710" i="20"/>
  <c r="AB710" i="20"/>
  <c r="Y710" i="20"/>
  <c r="Z710" i="20" s="1"/>
  <c r="V710" i="20"/>
  <c r="U710" i="20"/>
  <c r="T710" i="20"/>
  <c r="S710" i="20"/>
  <c r="R710" i="20"/>
  <c r="Q710" i="20"/>
  <c r="P710" i="20"/>
  <c r="O710" i="20"/>
  <c r="N710" i="20"/>
  <c r="M710" i="20"/>
  <c r="K710" i="20"/>
  <c r="J710" i="20"/>
  <c r="I710" i="20"/>
  <c r="F710" i="20"/>
  <c r="E710" i="20"/>
  <c r="D710" i="20"/>
  <c r="C710" i="20"/>
  <c r="AE709" i="20"/>
  <c r="AB709" i="20"/>
  <c r="Y709" i="20"/>
  <c r="Z709" i="20" s="1"/>
  <c r="V709" i="20"/>
  <c r="U709" i="20"/>
  <c r="T709" i="20"/>
  <c r="S709" i="20"/>
  <c r="R709" i="20"/>
  <c r="Q709" i="20"/>
  <c r="P709" i="20"/>
  <c r="O709" i="20"/>
  <c r="N709" i="20"/>
  <c r="M709" i="20"/>
  <c r="K709" i="20"/>
  <c r="J709" i="20"/>
  <c r="I709" i="20"/>
  <c r="F709" i="20"/>
  <c r="E709" i="20"/>
  <c r="D709" i="20"/>
  <c r="C709" i="20"/>
  <c r="AE708" i="20"/>
  <c r="AB708" i="20"/>
  <c r="Y708" i="20"/>
  <c r="Z708" i="20" s="1"/>
  <c r="V708" i="20"/>
  <c r="U708" i="20"/>
  <c r="T708" i="20"/>
  <c r="S708" i="20"/>
  <c r="R708" i="20"/>
  <c r="Q708" i="20"/>
  <c r="P708" i="20"/>
  <c r="O708" i="20"/>
  <c r="N708" i="20"/>
  <c r="M708" i="20"/>
  <c r="K708" i="20"/>
  <c r="J708" i="20"/>
  <c r="I708" i="20"/>
  <c r="F708" i="20"/>
  <c r="E708" i="20"/>
  <c r="D708" i="20"/>
  <c r="C708" i="20"/>
  <c r="AE707" i="20"/>
  <c r="AB707" i="20"/>
  <c r="Y707" i="20"/>
  <c r="Z707" i="20" s="1"/>
  <c r="V707" i="20"/>
  <c r="U707" i="20"/>
  <c r="T707" i="20"/>
  <c r="S707" i="20"/>
  <c r="R707" i="20"/>
  <c r="Q707" i="20"/>
  <c r="P707" i="20"/>
  <c r="O707" i="20"/>
  <c r="N707" i="20"/>
  <c r="M707" i="20"/>
  <c r="K707" i="20"/>
  <c r="J707" i="20"/>
  <c r="I707" i="20"/>
  <c r="F707" i="20"/>
  <c r="E707" i="20"/>
  <c r="D707" i="20"/>
  <c r="C707" i="20"/>
  <c r="AE706" i="20"/>
  <c r="AB706" i="20"/>
  <c r="Y706" i="20"/>
  <c r="V706" i="20"/>
  <c r="U706" i="20"/>
  <c r="T706" i="20"/>
  <c r="S706" i="20"/>
  <c r="R706" i="20"/>
  <c r="Q706" i="20"/>
  <c r="P706" i="20"/>
  <c r="O706" i="20"/>
  <c r="N706" i="20"/>
  <c r="M706" i="20"/>
  <c r="K706" i="20"/>
  <c r="L706" i="20" s="1"/>
  <c r="J706" i="20"/>
  <c r="I706" i="20"/>
  <c r="F706" i="20"/>
  <c r="E706" i="20"/>
  <c r="D706" i="20"/>
  <c r="C706" i="20"/>
  <c r="AE705" i="20"/>
  <c r="AB705" i="20"/>
  <c r="Y705" i="20"/>
  <c r="Z705" i="20" s="1"/>
  <c r="V705" i="20"/>
  <c r="U705" i="20"/>
  <c r="T705" i="20"/>
  <c r="S705" i="20"/>
  <c r="R705" i="20"/>
  <c r="Q705" i="20"/>
  <c r="P705" i="20"/>
  <c r="O705" i="20"/>
  <c r="N705" i="20"/>
  <c r="M705" i="20"/>
  <c r="K705" i="20"/>
  <c r="J705" i="20"/>
  <c r="I705" i="20"/>
  <c r="F705" i="20"/>
  <c r="E705" i="20"/>
  <c r="D705" i="20"/>
  <c r="C705" i="20"/>
  <c r="AE704" i="20"/>
  <c r="AB704" i="20"/>
  <c r="Y704" i="20"/>
  <c r="V704" i="20"/>
  <c r="U704" i="20"/>
  <c r="T704" i="20"/>
  <c r="S704" i="20"/>
  <c r="R704" i="20"/>
  <c r="Q704" i="20"/>
  <c r="P704" i="20"/>
  <c r="O704" i="20"/>
  <c r="N704" i="20"/>
  <c r="M704" i="20"/>
  <c r="K704" i="20"/>
  <c r="L704" i="20" s="1"/>
  <c r="J704" i="20"/>
  <c r="I704" i="20"/>
  <c r="F704" i="20"/>
  <c r="E704" i="20"/>
  <c r="D704" i="20"/>
  <c r="C704" i="20"/>
  <c r="AE703" i="20"/>
  <c r="AB703" i="20"/>
  <c r="Y703" i="20"/>
  <c r="V703" i="20"/>
  <c r="U703" i="20"/>
  <c r="T703" i="20"/>
  <c r="S703" i="20"/>
  <c r="R703" i="20"/>
  <c r="Q703" i="20"/>
  <c r="P703" i="20"/>
  <c r="O703" i="20"/>
  <c r="N703" i="20"/>
  <c r="M703" i="20"/>
  <c r="K703" i="20"/>
  <c r="J703" i="20"/>
  <c r="I703" i="20"/>
  <c r="F703" i="20"/>
  <c r="E703" i="20"/>
  <c r="D703" i="20"/>
  <c r="C703" i="20"/>
  <c r="AE702" i="20"/>
  <c r="AB702" i="20"/>
  <c r="Y702" i="20"/>
  <c r="V702" i="20"/>
  <c r="U702" i="20"/>
  <c r="T702" i="20"/>
  <c r="S702" i="20"/>
  <c r="R702" i="20"/>
  <c r="Q702" i="20"/>
  <c r="P702" i="20"/>
  <c r="O702" i="20"/>
  <c r="N702" i="20"/>
  <c r="M702" i="20"/>
  <c r="K702" i="20"/>
  <c r="L702" i="20" s="1"/>
  <c r="J702" i="20"/>
  <c r="I702" i="20"/>
  <c r="F702" i="20"/>
  <c r="E702" i="20"/>
  <c r="D702" i="20"/>
  <c r="C702" i="20"/>
  <c r="AE701" i="20"/>
  <c r="AB701" i="20"/>
  <c r="Y701" i="20"/>
  <c r="AA701" i="20" s="1"/>
  <c r="Z701" i="20" s="1"/>
  <c r="V701" i="20"/>
  <c r="U701" i="20"/>
  <c r="T701" i="20"/>
  <c r="S701" i="20"/>
  <c r="R701" i="20"/>
  <c r="Q701" i="20"/>
  <c r="P701" i="20"/>
  <c r="O701" i="20"/>
  <c r="N701" i="20"/>
  <c r="M701" i="20"/>
  <c r="K701" i="20"/>
  <c r="J701" i="20"/>
  <c r="I701" i="20"/>
  <c r="F701" i="20"/>
  <c r="E701" i="20"/>
  <c r="D701" i="20"/>
  <c r="C701" i="20"/>
  <c r="AE700" i="20"/>
  <c r="AB700" i="20"/>
  <c r="Y700" i="20"/>
  <c r="V700" i="20"/>
  <c r="U700" i="20"/>
  <c r="T700" i="20"/>
  <c r="S700" i="20"/>
  <c r="R700" i="20"/>
  <c r="Q700" i="20"/>
  <c r="P700" i="20"/>
  <c r="O700" i="20"/>
  <c r="N700" i="20"/>
  <c r="M700" i="20"/>
  <c r="K700" i="20"/>
  <c r="L700" i="20" s="1"/>
  <c r="J700" i="20"/>
  <c r="I700" i="20"/>
  <c r="F700" i="20"/>
  <c r="E700" i="20"/>
  <c r="D700" i="20"/>
  <c r="C700" i="20"/>
  <c r="AE699" i="20"/>
  <c r="AB699" i="20"/>
  <c r="Y699" i="20"/>
  <c r="AA699" i="20" s="1"/>
  <c r="Z699" i="20" s="1"/>
  <c r="V699" i="20"/>
  <c r="U699" i="20"/>
  <c r="T699" i="20"/>
  <c r="S699" i="20"/>
  <c r="R699" i="20"/>
  <c r="Q699" i="20"/>
  <c r="P699" i="20"/>
  <c r="O699" i="20"/>
  <c r="N699" i="20"/>
  <c r="M699" i="20"/>
  <c r="K699" i="20"/>
  <c r="J699" i="20"/>
  <c r="I699" i="20"/>
  <c r="F699" i="20"/>
  <c r="E699" i="20"/>
  <c r="D699" i="20"/>
  <c r="C699" i="20"/>
  <c r="AE698" i="20"/>
  <c r="AB698" i="20"/>
  <c r="Y698" i="20"/>
  <c r="V698" i="20"/>
  <c r="U698" i="20"/>
  <c r="T698" i="20"/>
  <c r="S698" i="20"/>
  <c r="R698" i="20"/>
  <c r="Q698" i="20"/>
  <c r="P698" i="20"/>
  <c r="O698" i="20"/>
  <c r="N698" i="20"/>
  <c r="M698" i="20"/>
  <c r="K698" i="20"/>
  <c r="L698" i="20" s="1"/>
  <c r="J698" i="20"/>
  <c r="I698" i="20"/>
  <c r="F698" i="20"/>
  <c r="E698" i="20"/>
  <c r="D698" i="20"/>
  <c r="C698" i="20"/>
  <c r="AE697" i="20"/>
  <c r="AB697" i="20"/>
  <c r="Y697" i="20"/>
  <c r="AA697" i="20" s="1"/>
  <c r="Z697" i="20" s="1"/>
  <c r="V697" i="20"/>
  <c r="U697" i="20"/>
  <c r="T697" i="20"/>
  <c r="S697" i="20"/>
  <c r="R697" i="20"/>
  <c r="Q697" i="20"/>
  <c r="P697" i="20"/>
  <c r="O697" i="20"/>
  <c r="N697" i="20"/>
  <c r="M697" i="20"/>
  <c r="K697" i="20"/>
  <c r="J697" i="20"/>
  <c r="I697" i="20"/>
  <c r="F697" i="20"/>
  <c r="E697" i="20"/>
  <c r="D697" i="20"/>
  <c r="C697" i="20"/>
  <c r="AE696" i="20"/>
  <c r="AB696" i="20"/>
  <c r="Y696" i="20"/>
  <c r="V696" i="20"/>
  <c r="U696" i="20"/>
  <c r="T696" i="20"/>
  <c r="S696" i="20"/>
  <c r="R696" i="20"/>
  <c r="Q696" i="20"/>
  <c r="P696" i="20"/>
  <c r="O696" i="20"/>
  <c r="N696" i="20"/>
  <c r="M696" i="20"/>
  <c r="K696" i="20"/>
  <c r="L696" i="20" s="1"/>
  <c r="J696" i="20"/>
  <c r="I696" i="20"/>
  <c r="F696" i="20"/>
  <c r="E696" i="20"/>
  <c r="D696" i="20"/>
  <c r="C696" i="20"/>
  <c r="AE695" i="20"/>
  <c r="AB695" i="20"/>
  <c r="Y695" i="20"/>
  <c r="V695" i="20"/>
  <c r="U695" i="20"/>
  <c r="T695" i="20"/>
  <c r="S695" i="20"/>
  <c r="R695" i="20"/>
  <c r="Q695" i="20"/>
  <c r="P695" i="20"/>
  <c r="O695" i="20"/>
  <c r="N695" i="20"/>
  <c r="M695" i="20"/>
  <c r="K695" i="20"/>
  <c r="L695" i="20" s="1"/>
  <c r="J695" i="20"/>
  <c r="I695" i="20"/>
  <c r="F695" i="20"/>
  <c r="E695" i="20"/>
  <c r="D695" i="20"/>
  <c r="C695" i="20"/>
  <c r="AE694" i="20"/>
  <c r="AB694" i="20"/>
  <c r="Y694" i="20"/>
  <c r="V694" i="20"/>
  <c r="U694" i="20"/>
  <c r="T694" i="20"/>
  <c r="S694" i="20"/>
  <c r="R694" i="20"/>
  <c r="Q694" i="20"/>
  <c r="P694" i="20"/>
  <c r="O694" i="20"/>
  <c r="N694" i="20"/>
  <c r="M694" i="20"/>
  <c r="K694" i="20"/>
  <c r="L694" i="20" s="1"/>
  <c r="J694" i="20"/>
  <c r="I694" i="20"/>
  <c r="F694" i="20"/>
  <c r="E694" i="20"/>
  <c r="D694" i="20"/>
  <c r="C694" i="20"/>
  <c r="AE693" i="20"/>
  <c r="AB693" i="20"/>
  <c r="Y693" i="20"/>
  <c r="V693" i="20"/>
  <c r="U693" i="20"/>
  <c r="T693" i="20"/>
  <c r="S693" i="20"/>
  <c r="R693" i="20"/>
  <c r="Q693" i="20"/>
  <c r="P693" i="20"/>
  <c r="O693" i="20"/>
  <c r="N693" i="20"/>
  <c r="M693" i="20"/>
  <c r="K693" i="20"/>
  <c r="L693" i="20" s="1"/>
  <c r="J693" i="20"/>
  <c r="I693" i="20"/>
  <c r="F693" i="20"/>
  <c r="E693" i="20"/>
  <c r="D693" i="20"/>
  <c r="C693" i="20"/>
  <c r="AE692" i="20"/>
  <c r="AB692" i="20"/>
  <c r="Y692" i="20"/>
  <c r="V692" i="20"/>
  <c r="U692" i="20"/>
  <c r="T692" i="20"/>
  <c r="S692" i="20"/>
  <c r="R692" i="20"/>
  <c r="Q692" i="20"/>
  <c r="P692" i="20"/>
  <c r="O692" i="20"/>
  <c r="N692" i="20"/>
  <c r="M692" i="20"/>
  <c r="K692" i="20"/>
  <c r="L692" i="20" s="1"/>
  <c r="J692" i="20"/>
  <c r="I692" i="20"/>
  <c r="F692" i="20"/>
  <c r="E692" i="20"/>
  <c r="D692" i="20"/>
  <c r="C692" i="20"/>
  <c r="P4" i="21" l="1"/>
  <c r="O4" i="21" s="1"/>
  <c r="F4" i="21"/>
  <c r="H4" i="21"/>
  <c r="J4" i="21"/>
  <c r="L4" i="21"/>
  <c r="G4" i="21"/>
  <c r="I4" i="21"/>
  <c r="K4" i="21"/>
  <c r="P8" i="21"/>
  <c r="O8" i="21" s="1"/>
  <c r="F8" i="21"/>
  <c r="H8" i="21"/>
  <c r="J8" i="21"/>
  <c r="L8" i="21"/>
  <c r="G8" i="21"/>
  <c r="I8" i="21"/>
  <c r="K8" i="21"/>
  <c r="P12" i="21"/>
  <c r="O12" i="21" s="1"/>
  <c r="L12" i="21"/>
  <c r="F12" i="21"/>
  <c r="H12" i="21"/>
  <c r="J12" i="21"/>
  <c r="G12" i="21"/>
  <c r="I12" i="21"/>
  <c r="K12" i="21"/>
  <c r="P16" i="21"/>
  <c r="O16" i="21" s="1"/>
  <c r="F16" i="21"/>
  <c r="H16" i="21"/>
  <c r="J16" i="21"/>
  <c r="G16" i="21"/>
  <c r="I16" i="21"/>
  <c r="K16" i="21"/>
  <c r="P20" i="21"/>
  <c r="O20" i="21" s="1"/>
  <c r="F20" i="21"/>
  <c r="H20" i="21"/>
  <c r="J20" i="21"/>
  <c r="G20" i="21"/>
  <c r="I20" i="21"/>
  <c r="K20" i="21"/>
  <c r="P24" i="21"/>
  <c r="O24" i="21" s="1"/>
  <c r="F24" i="21"/>
  <c r="H24" i="21"/>
  <c r="J24" i="21"/>
  <c r="G24" i="21"/>
  <c r="I24" i="21"/>
  <c r="K24" i="21"/>
  <c r="D28" i="21"/>
  <c r="F28" i="21"/>
  <c r="H28" i="21"/>
  <c r="J28" i="21"/>
  <c r="G28" i="21"/>
  <c r="I28" i="21"/>
  <c r="K28" i="21"/>
  <c r="F32" i="21"/>
  <c r="H32" i="21"/>
  <c r="J32" i="21"/>
  <c r="G32" i="21"/>
  <c r="I32" i="21"/>
  <c r="K32" i="21"/>
  <c r="B36" i="21"/>
  <c r="F36" i="21"/>
  <c r="H36" i="21"/>
  <c r="J36" i="21"/>
  <c r="G36" i="21"/>
  <c r="I36" i="21"/>
  <c r="K36" i="21"/>
  <c r="O40" i="21"/>
  <c r="F40" i="21"/>
  <c r="H40" i="21"/>
  <c r="J40" i="21"/>
  <c r="L40" i="21"/>
  <c r="G40" i="21"/>
  <c r="I40" i="21"/>
  <c r="K40" i="21"/>
  <c r="O44" i="21"/>
  <c r="F44" i="21"/>
  <c r="H44" i="21"/>
  <c r="J44" i="21"/>
  <c r="G44" i="21"/>
  <c r="I44" i="21"/>
  <c r="K44" i="21"/>
  <c r="O47" i="21"/>
  <c r="F47" i="21"/>
  <c r="H47" i="21"/>
  <c r="J47" i="21"/>
  <c r="G47" i="21"/>
  <c r="I47" i="21"/>
  <c r="K47" i="21"/>
  <c r="F54" i="21"/>
  <c r="H54" i="21"/>
  <c r="J54" i="21"/>
  <c r="G54" i="21"/>
  <c r="I54" i="21"/>
  <c r="K54" i="21"/>
  <c r="M61" i="21"/>
  <c r="F61" i="21"/>
  <c r="H61" i="21"/>
  <c r="J61" i="21"/>
  <c r="G61" i="21"/>
  <c r="I61" i="21"/>
  <c r="K61" i="21"/>
  <c r="M65" i="21"/>
  <c r="F65" i="21"/>
  <c r="H65" i="21"/>
  <c r="J65" i="21"/>
  <c r="G65" i="21"/>
  <c r="I65" i="21"/>
  <c r="K65" i="21"/>
  <c r="M69" i="21"/>
  <c r="F69" i="21"/>
  <c r="H69" i="21"/>
  <c r="J69" i="21"/>
  <c r="G69" i="21"/>
  <c r="I69" i="21"/>
  <c r="K69" i="21"/>
  <c r="B73" i="21"/>
  <c r="F73" i="21"/>
  <c r="H73" i="21"/>
  <c r="J73" i="21"/>
  <c r="G73" i="21"/>
  <c r="I73" i="21"/>
  <c r="K73" i="21"/>
  <c r="M75" i="21"/>
  <c r="F75" i="21"/>
  <c r="H75" i="21"/>
  <c r="J75" i="21"/>
  <c r="G75" i="21"/>
  <c r="I75" i="21"/>
  <c r="K75" i="21"/>
  <c r="M77" i="21"/>
  <c r="F77" i="21"/>
  <c r="H77" i="21"/>
  <c r="J77" i="21"/>
  <c r="G77" i="21"/>
  <c r="I77" i="21"/>
  <c r="K77" i="21"/>
  <c r="M82" i="21"/>
  <c r="F82" i="21"/>
  <c r="H82" i="21"/>
  <c r="J82" i="21"/>
  <c r="G82" i="21"/>
  <c r="I82" i="21"/>
  <c r="K82" i="21"/>
  <c r="D86" i="21"/>
  <c r="F86" i="21"/>
  <c r="H86" i="21"/>
  <c r="J86" i="21"/>
  <c r="G86" i="21"/>
  <c r="I86" i="21"/>
  <c r="K86" i="21"/>
  <c r="P99" i="21"/>
  <c r="O99" i="21" s="1"/>
  <c r="F99" i="21"/>
  <c r="H99" i="21"/>
  <c r="J99" i="21"/>
  <c r="G99" i="21"/>
  <c r="I99" i="21"/>
  <c r="K99" i="21"/>
  <c r="M101" i="21"/>
  <c r="F101" i="21"/>
  <c r="H101" i="21"/>
  <c r="J101" i="21"/>
  <c r="G101" i="21"/>
  <c r="I101" i="21"/>
  <c r="K101" i="21"/>
  <c r="F103" i="21"/>
  <c r="H103" i="21"/>
  <c r="J103" i="21"/>
  <c r="G103" i="21"/>
  <c r="I103" i="21"/>
  <c r="K103" i="21"/>
  <c r="M105" i="21"/>
  <c r="F105" i="21"/>
  <c r="H105" i="21"/>
  <c r="J105" i="21"/>
  <c r="G105" i="21"/>
  <c r="I105" i="21"/>
  <c r="K105" i="21"/>
  <c r="P6" i="21"/>
  <c r="O6" i="21" s="1"/>
  <c r="F6" i="21"/>
  <c r="H6" i="21"/>
  <c r="J6" i="21"/>
  <c r="L6" i="21"/>
  <c r="G6" i="21"/>
  <c r="I6" i="21"/>
  <c r="K6" i="21"/>
  <c r="P10" i="21"/>
  <c r="O10" i="21" s="1"/>
  <c r="L10" i="21"/>
  <c r="F10" i="21"/>
  <c r="H10" i="21"/>
  <c r="J10" i="21"/>
  <c r="G10" i="21"/>
  <c r="I10" i="21"/>
  <c r="K10" i="21"/>
  <c r="P14" i="21"/>
  <c r="O14" i="21" s="1"/>
  <c r="L14" i="21"/>
  <c r="F14" i="21"/>
  <c r="H14" i="21"/>
  <c r="J14" i="21"/>
  <c r="G14" i="21"/>
  <c r="I14" i="21"/>
  <c r="K14" i="21"/>
  <c r="P18" i="21"/>
  <c r="O18" i="21" s="1"/>
  <c r="L18" i="21"/>
  <c r="F18" i="21"/>
  <c r="H18" i="21"/>
  <c r="J18" i="21"/>
  <c r="G18" i="21"/>
  <c r="I18" i="21"/>
  <c r="K18" i="21"/>
  <c r="P22" i="21"/>
  <c r="O22" i="21" s="1"/>
  <c r="F22" i="21"/>
  <c r="H22" i="21"/>
  <c r="J22" i="21"/>
  <c r="L22" i="21"/>
  <c r="G22" i="21"/>
  <c r="I22" i="21"/>
  <c r="K22" i="21"/>
  <c r="O26" i="21"/>
  <c r="F26" i="21"/>
  <c r="H26" i="21"/>
  <c r="J26" i="21"/>
  <c r="G26" i="21"/>
  <c r="I26" i="21"/>
  <c r="K26" i="21"/>
  <c r="M30" i="21"/>
  <c r="F30" i="21"/>
  <c r="H30" i="21"/>
  <c r="J30" i="21"/>
  <c r="G30" i="21"/>
  <c r="I30" i="21"/>
  <c r="K30" i="21"/>
  <c r="O34" i="21"/>
  <c r="F34" i="21"/>
  <c r="H34" i="21"/>
  <c r="J34" i="21"/>
  <c r="L34" i="21"/>
  <c r="G34" i="21"/>
  <c r="I34" i="21"/>
  <c r="K34" i="21"/>
  <c r="M38" i="21"/>
  <c r="F38" i="21"/>
  <c r="H38" i="21"/>
  <c r="J38" i="21"/>
  <c r="G38" i="21"/>
  <c r="I38" i="21"/>
  <c r="K38" i="21"/>
  <c r="O42" i="21"/>
  <c r="F42" i="21"/>
  <c r="H42" i="21"/>
  <c r="J42" i="21"/>
  <c r="G42" i="21"/>
  <c r="I42" i="21"/>
  <c r="K42" i="21"/>
  <c r="C46" i="21"/>
  <c r="F46" i="21"/>
  <c r="H46" i="21"/>
  <c r="J46" i="21"/>
  <c r="G46" i="21"/>
  <c r="I46" i="21"/>
  <c r="K46" i="21"/>
  <c r="M49" i="21"/>
  <c r="F49" i="21"/>
  <c r="H49" i="21"/>
  <c r="J49" i="21"/>
  <c r="G49" i="21"/>
  <c r="I49" i="21"/>
  <c r="K49" i="21"/>
  <c r="O51" i="21"/>
  <c r="L51" i="21"/>
  <c r="F51" i="21"/>
  <c r="H51" i="21"/>
  <c r="J51" i="21"/>
  <c r="G51" i="21"/>
  <c r="I51" i="21"/>
  <c r="K51" i="21"/>
  <c r="O56" i="21"/>
  <c r="F56" i="21"/>
  <c r="H56" i="21"/>
  <c r="J56" i="21"/>
  <c r="G56" i="21"/>
  <c r="I56" i="21"/>
  <c r="K56" i="21"/>
  <c r="F58" i="21"/>
  <c r="H58" i="21"/>
  <c r="J58" i="21"/>
  <c r="G58" i="21"/>
  <c r="I58" i="21"/>
  <c r="K58" i="21"/>
  <c r="M63" i="21"/>
  <c r="F63" i="21"/>
  <c r="H63" i="21"/>
  <c r="J63" i="21"/>
  <c r="G63" i="21"/>
  <c r="I63" i="21"/>
  <c r="K63" i="21"/>
  <c r="C67" i="21"/>
  <c r="F67" i="21"/>
  <c r="H67" i="21"/>
  <c r="J67" i="21"/>
  <c r="G67" i="21"/>
  <c r="I67" i="21"/>
  <c r="K67" i="21"/>
  <c r="E71" i="21"/>
  <c r="D71" i="21" s="1"/>
  <c r="C71" i="21" s="1"/>
  <c r="F71" i="21"/>
  <c r="H71" i="21"/>
  <c r="J71" i="21"/>
  <c r="G71" i="21"/>
  <c r="I71" i="21"/>
  <c r="K71" i="21"/>
  <c r="M80" i="21"/>
  <c r="F80" i="21"/>
  <c r="H80" i="21"/>
  <c r="J80" i="21"/>
  <c r="G80" i="21"/>
  <c r="I80" i="21"/>
  <c r="K80" i="21"/>
  <c r="M84" i="21"/>
  <c r="L84" i="21" s="1"/>
  <c r="F84" i="21"/>
  <c r="H84" i="21"/>
  <c r="J84" i="21"/>
  <c r="G84" i="21"/>
  <c r="I84" i="21"/>
  <c r="K84" i="21"/>
  <c r="O88" i="21"/>
  <c r="F88" i="21"/>
  <c r="H88" i="21"/>
  <c r="J88" i="21"/>
  <c r="G88" i="21"/>
  <c r="I88" i="21"/>
  <c r="K88" i="21"/>
  <c r="M90" i="21"/>
  <c r="F90" i="21"/>
  <c r="H90" i="21"/>
  <c r="J90" i="21"/>
  <c r="G90" i="21"/>
  <c r="I90" i="21"/>
  <c r="K90" i="21"/>
  <c r="F92" i="21"/>
  <c r="H92" i="21"/>
  <c r="J92" i="21"/>
  <c r="G92" i="21"/>
  <c r="I92" i="21"/>
  <c r="K92" i="21"/>
  <c r="F95" i="21"/>
  <c r="H95" i="21"/>
  <c r="J95" i="21"/>
  <c r="G95" i="21"/>
  <c r="I95" i="21"/>
  <c r="K95" i="21"/>
  <c r="F97" i="21"/>
  <c r="H97" i="21"/>
  <c r="J97" i="21"/>
  <c r="G97" i="21"/>
  <c r="I97" i="21"/>
  <c r="K97" i="21"/>
  <c r="M5" i="21"/>
  <c r="L5" i="21"/>
  <c r="F5" i="21"/>
  <c r="H5" i="21"/>
  <c r="J5" i="21"/>
  <c r="G5" i="21"/>
  <c r="I5" i="21"/>
  <c r="K5" i="21"/>
  <c r="P7" i="21"/>
  <c r="O7" i="21" s="1"/>
  <c r="L7" i="21"/>
  <c r="F7" i="21"/>
  <c r="H7" i="21"/>
  <c r="J7" i="21"/>
  <c r="G7" i="21"/>
  <c r="I7" i="21"/>
  <c r="K7" i="21"/>
  <c r="P9" i="21"/>
  <c r="O9" i="21" s="1"/>
  <c r="F9" i="21"/>
  <c r="H9" i="21"/>
  <c r="J9" i="21"/>
  <c r="G9" i="21"/>
  <c r="I9" i="21"/>
  <c r="K9" i="21"/>
  <c r="P11" i="21"/>
  <c r="O11" i="21" s="1"/>
  <c r="F11" i="21"/>
  <c r="H11" i="21"/>
  <c r="J11" i="21"/>
  <c r="L11" i="21"/>
  <c r="G11" i="21"/>
  <c r="I11" i="21"/>
  <c r="K11" i="21"/>
  <c r="C13" i="21"/>
  <c r="F13" i="21"/>
  <c r="H13" i="21"/>
  <c r="J13" i="21"/>
  <c r="L13" i="21"/>
  <c r="G13" i="21"/>
  <c r="I13" i="21"/>
  <c r="K13" i="21"/>
  <c r="F15" i="21"/>
  <c r="H15" i="21"/>
  <c r="J15" i="21"/>
  <c r="L15" i="21"/>
  <c r="G15" i="21"/>
  <c r="I15" i="21"/>
  <c r="K15" i="21"/>
  <c r="P17" i="21"/>
  <c r="O17" i="21" s="1"/>
  <c r="F17" i="21"/>
  <c r="H17" i="21"/>
  <c r="J17" i="21"/>
  <c r="G17" i="21"/>
  <c r="I17" i="21"/>
  <c r="K17" i="21"/>
  <c r="M19" i="21"/>
  <c r="F19" i="21"/>
  <c r="H19" i="21"/>
  <c r="J19" i="21"/>
  <c r="L19" i="21"/>
  <c r="G19" i="21"/>
  <c r="I19" i="21"/>
  <c r="K19" i="21"/>
  <c r="P21" i="21"/>
  <c r="O21" i="21" s="1"/>
  <c r="L21" i="21"/>
  <c r="F21" i="21"/>
  <c r="H21" i="21"/>
  <c r="J21" i="21"/>
  <c r="G21" i="21"/>
  <c r="I21" i="21"/>
  <c r="K21" i="21"/>
  <c r="P23" i="21"/>
  <c r="O23" i="21" s="1"/>
  <c r="L23" i="21"/>
  <c r="F23" i="21"/>
  <c r="H23" i="21"/>
  <c r="J23" i="21"/>
  <c r="G23" i="21"/>
  <c r="I23" i="21"/>
  <c r="K23" i="21"/>
  <c r="P25" i="21"/>
  <c r="O25" i="21" s="1"/>
  <c r="F25" i="21"/>
  <c r="H25" i="21"/>
  <c r="J25" i="21"/>
  <c r="G25" i="21"/>
  <c r="I25" i="21"/>
  <c r="K25" i="21"/>
  <c r="F27" i="21"/>
  <c r="H27" i="21"/>
  <c r="J27" i="21"/>
  <c r="G27" i="21"/>
  <c r="I27" i="21"/>
  <c r="K27" i="21"/>
  <c r="P29" i="21"/>
  <c r="O29" i="21" s="1"/>
  <c r="F29" i="21"/>
  <c r="H29" i="21"/>
  <c r="J29" i="21"/>
  <c r="G29" i="21"/>
  <c r="I29" i="21"/>
  <c r="K29" i="21"/>
  <c r="D31" i="21"/>
  <c r="F31" i="21"/>
  <c r="H31" i="21"/>
  <c r="J31" i="21"/>
  <c r="G31" i="21"/>
  <c r="I31" i="21"/>
  <c r="K31" i="21"/>
  <c r="D33" i="21"/>
  <c r="F33" i="21"/>
  <c r="H33" i="21"/>
  <c r="J33" i="21"/>
  <c r="G33" i="21"/>
  <c r="I33" i="21"/>
  <c r="K33" i="21"/>
  <c r="M28" i="21"/>
  <c r="F35" i="21"/>
  <c r="H35" i="21"/>
  <c r="J35" i="21"/>
  <c r="G35" i="21"/>
  <c r="I35" i="21"/>
  <c r="K35" i="21"/>
  <c r="C37" i="21"/>
  <c r="F37" i="21"/>
  <c r="H37" i="21"/>
  <c r="J37" i="21"/>
  <c r="G37" i="21"/>
  <c r="I37" i="21"/>
  <c r="K37" i="21"/>
  <c r="O39" i="21"/>
  <c r="L39" i="21"/>
  <c r="F39" i="21"/>
  <c r="H39" i="21"/>
  <c r="J39" i="21"/>
  <c r="G39" i="21"/>
  <c r="I39" i="21"/>
  <c r="K39" i="21"/>
  <c r="O41" i="21"/>
  <c r="F41" i="21"/>
  <c r="H41" i="21"/>
  <c r="J41" i="21"/>
  <c r="G41" i="21"/>
  <c r="I41" i="21"/>
  <c r="K41" i="21"/>
  <c r="O43" i="21"/>
  <c r="F43" i="21"/>
  <c r="H43" i="21"/>
  <c r="J43" i="21"/>
  <c r="G43" i="21"/>
  <c r="I43" i="21"/>
  <c r="K43" i="21"/>
  <c r="D45" i="21"/>
  <c r="F45" i="21"/>
  <c r="H45" i="21"/>
  <c r="J45" i="21"/>
  <c r="G45" i="21"/>
  <c r="I45" i="21"/>
  <c r="K45" i="21"/>
  <c r="P33" i="21"/>
  <c r="F48" i="21"/>
  <c r="H48" i="21"/>
  <c r="J48" i="21"/>
  <c r="G48" i="21"/>
  <c r="I48" i="21"/>
  <c r="K48" i="21"/>
  <c r="F50" i="21"/>
  <c r="H50" i="21"/>
  <c r="J50" i="21"/>
  <c r="G50" i="21"/>
  <c r="I50" i="21"/>
  <c r="K50" i="21"/>
  <c r="F52" i="21"/>
  <c r="H52" i="21"/>
  <c r="J52" i="21"/>
  <c r="G52" i="21"/>
  <c r="I52" i="21"/>
  <c r="K52" i="21"/>
  <c r="M53" i="21"/>
  <c r="F53" i="21"/>
  <c r="H53" i="21"/>
  <c r="J53" i="21"/>
  <c r="G53" i="21"/>
  <c r="I53" i="21"/>
  <c r="K53" i="21"/>
  <c r="P55" i="21"/>
  <c r="O55" i="21" s="1"/>
  <c r="F55" i="21"/>
  <c r="H55" i="21"/>
  <c r="J55" i="21"/>
  <c r="G55" i="21"/>
  <c r="I55" i="21"/>
  <c r="K55" i="21"/>
  <c r="D57" i="21"/>
  <c r="F57" i="21"/>
  <c r="H57" i="21"/>
  <c r="J57" i="21"/>
  <c r="G57" i="21"/>
  <c r="I57" i="21"/>
  <c r="K57" i="21"/>
  <c r="B59" i="21"/>
  <c r="F59" i="21"/>
  <c r="H59" i="21"/>
  <c r="J59" i="21"/>
  <c r="G59" i="21"/>
  <c r="I59" i="21"/>
  <c r="K59" i="21"/>
  <c r="M60" i="21"/>
  <c r="F60" i="21"/>
  <c r="H60" i="21"/>
  <c r="J60" i="21"/>
  <c r="G60" i="21"/>
  <c r="I60" i="21"/>
  <c r="K60" i="21"/>
  <c r="M62" i="21"/>
  <c r="F62" i="21"/>
  <c r="H62" i="21"/>
  <c r="J62" i="21"/>
  <c r="G62" i="21"/>
  <c r="I62" i="21"/>
  <c r="K62" i="21"/>
  <c r="M64" i="21"/>
  <c r="F64" i="21"/>
  <c r="H64" i="21"/>
  <c r="J64" i="21"/>
  <c r="G64" i="21"/>
  <c r="I64" i="21"/>
  <c r="K64" i="21"/>
  <c r="M66" i="21"/>
  <c r="F66" i="21"/>
  <c r="H66" i="21"/>
  <c r="J66" i="21"/>
  <c r="G66" i="21"/>
  <c r="I66" i="21"/>
  <c r="K66" i="21"/>
  <c r="O68" i="21"/>
  <c r="F68" i="21"/>
  <c r="H68" i="21"/>
  <c r="J68" i="21"/>
  <c r="G68" i="21"/>
  <c r="I68" i="21"/>
  <c r="K68" i="21"/>
  <c r="O70" i="21"/>
  <c r="F70" i="21"/>
  <c r="H70" i="21"/>
  <c r="J70" i="21"/>
  <c r="G70" i="21"/>
  <c r="I70" i="21"/>
  <c r="K70" i="21"/>
  <c r="L72" i="21"/>
  <c r="F72" i="21"/>
  <c r="H72" i="21"/>
  <c r="J72" i="21"/>
  <c r="G72" i="21"/>
  <c r="I72" i="21"/>
  <c r="K72" i="21"/>
  <c r="O74" i="21"/>
  <c r="F74" i="21"/>
  <c r="H74" i="21"/>
  <c r="J74" i="21"/>
  <c r="L74" i="21"/>
  <c r="G74" i="21"/>
  <c r="I74" i="21"/>
  <c r="K74" i="21"/>
  <c r="O76" i="21"/>
  <c r="F76" i="21"/>
  <c r="H76" i="21"/>
  <c r="J76" i="21"/>
  <c r="G76" i="21"/>
  <c r="I76" i="21"/>
  <c r="K76" i="21"/>
  <c r="D78" i="21"/>
  <c r="C78" i="21" s="1"/>
  <c r="B78" i="21" s="1"/>
  <c r="F78" i="21"/>
  <c r="H78" i="21"/>
  <c r="J78" i="21"/>
  <c r="G78" i="21"/>
  <c r="I78" i="21"/>
  <c r="K78" i="21"/>
  <c r="P45" i="21"/>
  <c r="F79" i="21"/>
  <c r="H79" i="21"/>
  <c r="J79" i="21"/>
  <c r="G79" i="21"/>
  <c r="I79" i="21"/>
  <c r="K79" i="21"/>
  <c r="O81" i="21"/>
  <c r="F81" i="21"/>
  <c r="H81" i="21"/>
  <c r="J81" i="21"/>
  <c r="G81" i="21"/>
  <c r="I81" i="21"/>
  <c r="K81" i="21"/>
  <c r="L83" i="21"/>
  <c r="F83" i="21"/>
  <c r="H83" i="21"/>
  <c r="J83" i="21"/>
  <c r="G83" i="21"/>
  <c r="I83" i="21"/>
  <c r="K83" i="21"/>
  <c r="L85" i="21"/>
  <c r="F85" i="21"/>
  <c r="H85" i="21"/>
  <c r="J85" i="21"/>
  <c r="G85" i="21"/>
  <c r="I85" i="21"/>
  <c r="K85" i="21"/>
  <c r="P87" i="21"/>
  <c r="O87" i="21" s="1"/>
  <c r="L87" i="21"/>
  <c r="F87" i="21"/>
  <c r="H87" i="21"/>
  <c r="J87" i="21"/>
  <c r="G87" i="21"/>
  <c r="I87" i="21"/>
  <c r="K87" i="21"/>
  <c r="P89" i="21"/>
  <c r="O89" i="21" s="1"/>
  <c r="F89" i="21"/>
  <c r="H89" i="21"/>
  <c r="J89" i="21"/>
  <c r="G89" i="21"/>
  <c r="I89" i="21"/>
  <c r="K89" i="21"/>
  <c r="F91" i="21"/>
  <c r="H91" i="21"/>
  <c r="J91" i="21"/>
  <c r="G91" i="21"/>
  <c r="I91" i="21"/>
  <c r="K91" i="21"/>
  <c r="D93" i="21"/>
  <c r="F93" i="21"/>
  <c r="H93" i="21"/>
  <c r="J93" i="21"/>
  <c r="G93" i="21"/>
  <c r="I93" i="21"/>
  <c r="K93" i="21"/>
  <c r="O94" i="21"/>
  <c r="F94" i="21"/>
  <c r="H94" i="21"/>
  <c r="J94" i="21"/>
  <c r="G94" i="21"/>
  <c r="I94" i="21"/>
  <c r="K94" i="21"/>
  <c r="O96" i="21"/>
  <c r="F96" i="21"/>
  <c r="H96" i="21"/>
  <c r="J96" i="21"/>
  <c r="G96" i="21"/>
  <c r="I96" i="21"/>
  <c r="K96" i="21"/>
  <c r="D98" i="21"/>
  <c r="F98" i="21"/>
  <c r="H98" i="21"/>
  <c r="J98" i="21"/>
  <c r="G98" i="21"/>
  <c r="I98" i="21"/>
  <c r="K98" i="21"/>
  <c r="C100" i="21"/>
  <c r="F100" i="21"/>
  <c r="H100" i="21"/>
  <c r="J100" i="21"/>
  <c r="G100" i="21"/>
  <c r="I100" i="21"/>
  <c r="K100" i="21"/>
  <c r="P102" i="21"/>
  <c r="O102" i="21" s="1"/>
  <c r="F102" i="21"/>
  <c r="H102" i="21"/>
  <c r="J102" i="21"/>
  <c r="G102" i="21"/>
  <c r="I102" i="21"/>
  <c r="K102" i="21"/>
  <c r="F104" i="21"/>
  <c r="H104" i="21"/>
  <c r="J104" i="21"/>
  <c r="G104" i="21"/>
  <c r="I104" i="21"/>
  <c r="K104" i="21"/>
  <c r="M86" i="21"/>
  <c r="F106" i="21"/>
  <c r="H106" i="21"/>
  <c r="J106" i="21"/>
  <c r="G106" i="21"/>
  <c r="I106" i="21"/>
  <c r="K106" i="21"/>
  <c r="H745" i="20"/>
  <c r="G745" i="20" s="1"/>
  <c r="AD745" i="20"/>
  <c r="AC745" i="20" s="1"/>
  <c r="H746" i="20"/>
  <c r="G746" i="20" s="1"/>
  <c r="AD746" i="20"/>
  <c r="AC746" i="20" s="1"/>
  <c r="H747" i="20"/>
  <c r="G747" i="20" s="1"/>
  <c r="AD747" i="20"/>
  <c r="AC747" i="20" s="1"/>
  <c r="H748" i="20"/>
  <c r="G748" i="20" s="1"/>
  <c r="AD748" i="20"/>
  <c r="AC748" i="20" s="1"/>
  <c r="H749" i="20"/>
  <c r="G749" i="20" s="1"/>
  <c r="AD749" i="20"/>
  <c r="AC749" i="20" s="1"/>
  <c r="H750" i="20"/>
  <c r="G750" i="20" s="1"/>
  <c r="AD750" i="20"/>
  <c r="AC750" i="20" s="1"/>
  <c r="L33" i="21"/>
  <c r="L35" i="21"/>
  <c r="M45" i="21"/>
  <c r="L37" i="21"/>
  <c r="L46" i="21"/>
  <c r="P46" i="21"/>
  <c r="H716" i="20"/>
  <c r="G716" i="20" s="1"/>
  <c r="AD716" i="20"/>
  <c r="AC716" i="20" s="1"/>
  <c r="O36" i="21"/>
  <c r="O37" i="21"/>
  <c r="P86" i="21"/>
  <c r="H732" i="20"/>
  <c r="G732" i="20" s="1"/>
  <c r="AD732" i="20"/>
  <c r="AC732" i="20" s="1"/>
  <c r="P28" i="21"/>
  <c r="O32" i="21"/>
  <c r="AA698" i="20"/>
  <c r="Z698" i="20" s="1"/>
  <c r="H708" i="20"/>
  <c r="G708" i="20" s="1"/>
  <c r="AD708" i="20"/>
  <c r="AC708" i="20" s="1"/>
  <c r="H724" i="20"/>
  <c r="G724" i="20" s="1"/>
  <c r="AD724" i="20"/>
  <c r="AC724" i="20" s="1"/>
  <c r="H740" i="20"/>
  <c r="G740" i="20" s="1"/>
  <c r="AD740" i="20"/>
  <c r="AC740" i="20" s="1"/>
  <c r="B25" i="21"/>
  <c r="L32" i="21"/>
  <c r="B56" i="21"/>
  <c r="B81" i="21"/>
  <c r="D84" i="21"/>
  <c r="D90" i="21"/>
  <c r="B96" i="21"/>
  <c r="H712" i="20"/>
  <c r="G712" i="20" s="1"/>
  <c r="AD712" i="20"/>
  <c r="AC712" i="20" s="1"/>
  <c r="H720" i="20"/>
  <c r="G720" i="20" s="1"/>
  <c r="AD720" i="20"/>
  <c r="AC720" i="20" s="1"/>
  <c r="H728" i="20"/>
  <c r="G728" i="20" s="1"/>
  <c r="AD728" i="20"/>
  <c r="AC728" i="20" s="1"/>
  <c r="H736" i="20"/>
  <c r="G736" i="20" s="1"/>
  <c r="AD736" i="20"/>
  <c r="AC736" i="20" s="1"/>
  <c r="H744" i="20"/>
  <c r="G744" i="20" s="1"/>
  <c r="AD744" i="20"/>
  <c r="AC744" i="20" s="1"/>
  <c r="B3" i="21"/>
  <c r="L31" i="21"/>
  <c r="B100" i="21"/>
  <c r="D101" i="21"/>
  <c r="L703" i="20"/>
  <c r="AD703" i="20"/>
  <c r="AC703" i="20" s="1"/>
  <c r="AD706" i="20"/>
  <c r="AC706" i="20" s="1"/>
  <c r="H710" i="20"/>
  <c r="G710" i="20" s="1"/>
  <c r="AD710" i="20"/>
  <c r="AC710" i="20" s="1"/>
  <c r="H714" i="20"/>
  <c r="G714" i="20" s="1"/>
  <c r="AD714" i="20"/>
  <c r="AC714" i="20" s="1"/>
  <c r="H718" i="20"/>
  <c r="G718" i="20" s="1"/>
  <c r="AD718" i="20"/>
  <c r="AC718" i="20" s="1"/>
  <c r="H722" i="20"/>
  <c r="G722" i="20" s="1"/>
  <c r="AD722" i="20"/>
  <c r="AC722" i="20" s="1"/>
  <c r="H726" i="20"/>
  <c r="G726" i="20" s="1"/>
  <c r="AD726" i="20"/>
  <c r="AC726" i="20" s="1"/>
  <c r="H730" i="20"/>
  <c r="G730" i="20" s="1"/>
  <c r="AD730" i="20"/>
  <c r="AC730" i="20" s="1"/>
  <c r="H734" i="20"/>
  <c r="G734" i="20" s="1"/>
  <c r="AD734" i="20"/>
  <c r="AC734" i="20" s="1"/>
  <c r="H738" i="20"/>
  <c r="G738" i="20" s="1"/>
  <c r="AD738" i="20"/>
  <c r="AC738" i="20" s="1"/>
  <c r="H742" i="20"/>
  <c r="G742" i="20" s="1"/>
  <c r="AD742" i="20"/>
  <c r="AC742" i="20" s="1"/>
  <c r="J3" i="21"/>
  <c r="C6" i="21"/>
  <c r="B6" i="21" s="1"/>
  <c r="B10" i="21"/>
  <c r="B14" i="21"/>
  <c r="B18" i="21"/>
  <c r="B22" i="21"/>
  <c r="B29" i="21"/>
  <c r="O31" i="21"/>
  <c r="B33" i="21"/>
  <c r="E36" i="21"/>
  <c r="D36" i="21" s="1"/>
  <c r="D72" i="21"/>
  <c r="B75" i="21"/>
  <c r="B77" i="21"/>
  <c r="E82" i="21"/>
  <c r="D82" i="21" s="1"/>
  <c r="B87" i="21"/>
  <c r="D105" i="21"/>
  <c r="L699" i="20"/>
  <c r="AA702" i="20"/>
  <c r="Z702" i="20" s="1"/>
  <c r="H704" i="20"/>
  <c r="G704" i="20" s="1"/>
  <c r="H707" i="20"/>
  <c r="G707" i="20" s="1"/>
  <c r="AD707" i="20"/>
  <c r="AC707" i="20" s="1"/>
  <c r="H709" i="20"/>
  <c r="G709" i="20" s="1"/>
  <c r="AD709" i="20"/>
  <c r="AC709" i="20" s="1"/>
  <c r="H711" i="20"/>
  <c r="G711" i="20" s="1"/>
  <c r="AD711" i="20"/>
  <c r="AC711" i="20" s="1"/>
  <c r="H713" i="20"/>
  <c r="G713" i="20" s="1"/>
  <c r="AD713" i="20"/>
  <c r="AC713" i="20" s="1"/>
  <c r="H715" i="20"/>
  <c r="G715" i="20" s="1"/>
  <c r="AD715" i="20"/>
  <c r="AC715" i="20" s="1"/>
  <c r="H717" i="20"/>
  <c r="G717" i="20" s="1"/>
  <c r="AD717" i="20"/>
  <c r="AC717" i="20" s="1"/>
  <c r="H719" i="20"/>
  <c r="G719" i="20" s="1"/>
  <c r="AD719" i="20"/>
  <c r="AC719" i="20" s="1"/>
  <c r="H721" i="20"/>
  <c r="G721" i="20" s="1"/>
  <c r="AD721" i="20"/>
  <c r="AC721" i="20" s="1"/>
  <c r="H723" i="20"/>
  <c r="G723" i="20" s="1"/>
  <c r="AD723" i="20"/>
  <c r="AC723" i="20" s="1"/>
  <c r="H725" i="20"/>
  <c r="G725" i="20" s="1"/>
  <c r="AD725" i="20"/>
  <c r="AC725" i="20" s="1"/>
  <c r="H727" i="20"/>
  <c r="G727" i="20" s="1"/>
  <c r="AD727" i="20"/>
  <c r="AC727" i="20" s="1"/>
  <c r="H729" i="20"/>
  <c r="G729" i="20" s="1"/>
  <c r="AD729" i="20"/>
  <c r="AC729" i="20" s="1"/>
  <c r="H731" i="20"/>
  <c r="G731" i="20" s="1"/>
  <c r="AD731" i="20"/>
  <c r="AC731" i="20" s="1"/>
  <c r="H733" i="20"/>
  <c r="G733" i="20" s="1"/>
  <c r="AD733" i="20"/>
  <c r="AC733" i="20" s="1"/>
  <c r="H735" i="20"/>
  <c r="G735" i="20" s="1"/>
  <c r="AD735" i="20"/>
  <c r="AC735" i="20" s="1"/>
  <c r="H737" i="20"/>
  <c r="G737" i="20" s="1"/>
  <c r="AD737" i="20"/>
  <c r="AC737" i="20" s="1"/>
  <c r="H739" i="20"/>
  <c r="G739" i="20" s="1"/>
  <c r="AD739" i="20"/>
  <c r="AC739" i="20" s="1"/>
  <c r="H741" i="20"/>
  <c r="G741" i="20" s="1"/>
  <c r="AD741" i="20"/>
  <c r="AC741" i="20" s="1"/>
  <c r="H743" i="20"/>
  <c r="G743" i="20" s="1"/>
  <c r="AD743" i="20"/>
  <c r="AC743" i="20" s="1"/>
  <c r="F3" i="21"/>
  <c r="P3" i="21"/>
  <c r="O3" i="21" s="1"/>
  <c r="C4" i="21"/>
  <c r="B4" i="21" s="1"/>
  <c r="B8" i="21"/>
  <c r="B12" i="21"/>
  <c r="B16" i="21"/>
  <c r="B20" i="21"/>
  <c r="B24" i="21"/>
  <c r="B26" i="21"/>
  <c r="B31" i="21"/>
  <c r="M32" i="21"/>
  <c r="B34" i="21"/>
  <c r="B46" i="21"/>
  <c r="E73" i="21"/>
  <c r="B74" i="21"/>
  <c r="P75" i="21"/>
  <c r="O75" i="21" s="1"/>
  <c r="B76" i="21"/>
  <c r="P77" i="21"/>
  <c r="O77" i="21" s="1"/>
  <c r="B80" i="21"/>
  <c r="D83" i="21"/>
  <c r="D85" i="21"/>
  <c r="B94" i="21"/>
  <c r="P96" i="21"/>
  <c r="B98" i="21"/>
  <c r="P26" i="21"/>
  <c r="P34" i="21"/>
  <c r="P74" i="21"/>
  <c r="P76" i="21"/>
  <c r="P80" i="21"/>
  <c r="O80" i="21" s="1"/>
  <c r="P94" i="21"/>
  <c r="M58" i="21"/>
  <c r="O58" i="21"/>
  <c r="B58" i="21"/>
  <c r="C79" i="21"/>
  <c r="B79" i="21"/>
  <c r="O45" i="21"/>
  <c r="L45" i="21"/>
  <c r="P92" i="21"/>
  <c r="L92" i="21"/>
  <c r="B92" i="21"/>
  <c r="O103" i="21"/>
  <c r="B103" i="21"/>
  <c r="AA692" i="20"/>
  <c r="Z692" i="20" s="1"/>
  <c r="AA693" i="20"/>
  <c r="Z693" i="20" s="1"/>
  <c r="AA694" i="20"/>
  <c r="Z694" i="20" s="1"/>
  <c r="AA695" i="20"/>
  <c r="Z695" i="20" s="1"/>
  <c r="AA696" i="20"/>
  <c r="Z696" i="20" s="1"/>
  <c r="L697" i="20"/>
  <c r="AA700" i="20"/>
  <c r="Z700" i="20" s="1"/>
  <c r="L701" i="20"/>
  <c r="AD704" i="20"/>
  <c r="AC704" i="20" s="1"/>
  <c r="H705" i="20"/>
  <c r="G705" i="20" s="1"/>
  <c r="AD705" i="20"/>
  <c r="AC705" i="20" s="1"/>
  <c r="H706" i="20"/>
  <c r="G706" i="20" s="1"/>
  <c r="D3" i="21"/>
  <c r="H3" i="21"/>
  <c r="L3" i="21"/>
  <c r="E4" i="21"/>
  <c r="M4" i="21"/>
  <c r="E6" i="21"/>
  <c r="M6" i="21"/>
  <c r="D8" i="21"/>
  <c r="M8" i="21"/>
  <c r="D10" i="21"/>
  <c r="M10" i="21"/>
  <c r="D12" i="21"/>
  <c r="M12" i="21"/>
  <c r="D14" i="21"/>
  <c r="M14" i="21"/>
  <c r="D16" i="21"/>
  <c r="M16" i="21"/>
  <c r="D18" i="21"/>
  <c r="M18" i="21"/>
  <c r="D20" i="21"/>
  <c r="M20" i="21"/>
  <c r="D22" i="21"/>
  <c r="M22" i="21"/>
  <c r="D24" i="21"/>
  <c r="M24" i="21"/>
  <c r="D25" i="21"/>
  <c r="M25" i="21"/>
  <c r="D26" i="21"/>
  <c r="M26" i="21"/>
  <c r="D29" i="21"/>
  <c r="M29" i="21"/>
  <c r="D34" i="21"/>
  <c r="M34" i="21"/>
  <c r="E52" i="21"/>
  <c r="D52" i="21" s="1"/>
  <c r="P35" i="21"/>
  <c r="M72" i="21"/>
  <c r="O72" i="21"/>
  <c r="B72" i="21"/>
  <c r="O82" i="21"/>
  <c r="P82" i="21"/>
  <c r="B82" i="21"/>
  <c r="M83" i="21"/>
  <c r="P83" i="21"/>
  <c r="O83" i="21" s="1"/>
  <c r="B83" i="21"/>
  <c r="O84" i="21"/>
  <c r="P84" i="21"/>
  <c r="B84" i="21"/>
  <c r="O85" i="21"/>
  <c r="B85" i="21"/>
  <c r="O90" i="21"/>
  <c r="B90" i="21"/>
  <c r="B101" i="21"/>
  <c r="O105" i="21"/>
  <c r="B105" i="21"/>
  <c r="D58" i="21"/>
  <c r="L58" i="21"/>
  <c r="D59" i="21"/>
  <c r="D79" i="21"/>
  <c r="E92" i="21"/>
  <c r="D92" i="21" s="1"/>
  <c r="O92" i="21"/>
  <c r="D103" i="21"/>
  <c r="M103" i="21"/>
  <c r="E46" i="21"/>
  <c r="D46" i="21" s="1"/>
  <c r="D56" i="21"/>
  <c r="L56" i="21"/>
  <c r="E74" i="21"/>
  <c r="D74" i="21" s="1"/>
  <c r="M74" i="21"/>
  <c r="D75" i="21"/>
  <c r="L75" i="21"/>
  <c r="D76" i="21"/>
  <c r="M76" i="21"/>
  <c r="L76" i="21" s="1"/>
  <c r="D77" i="21"/>
  <c r="L77" i="21"/>
  <c r="D80" i="21"/>
  <c r="L80" i="21"/>
  <c r="D81" i="21"/>
  <c r="M81" i="21"/>
  <c r="L81" i="21" s="1"/>
  <c r="D87" i="21"/>
  <c r="M87" i="21"/>
  <c r="P90" i="21"/>
  <c r="D94" i="21"/>
  <c r="M94" i="21"/>
  <c r="D96" i="21"/>
  <c r="M96" i="21"/>
  <c r="D100" i="21"/>
  <c r="P103" i="21"/>
  <c r="P105" i="21"/>
  <c r="M257" i="21"/>
  <c r="P257" i="21"/>
  <c r="O257" i="21" s="1"/>
  <c r="L257" i="21"/>
  <c r="P30" i="21"/>
  <c r="P156" i="21"/>
  <c r="O156" i="21" s="1"/>
  <c r="L156" i="21"/>
  <c r="M156" i="21"/>
  <c r="O322" i="21"/>
  <c r="L322" i="21"/>
  <c r="P322" i="21"/>
  <c r="M322" i="21"/>
  <c r="O294" i="21"/>
  <c r="L294" i="21"/>
  <c r="E294" i="21"/>
  <c r="P294" i="21"/>
  <c r="M294" i="21"/>
  <c r="P58" i="21"/>
  <c r="P180" i="21"/>
  <c r="M180" i="21"/>
  <c r="O180" i="21"/>
  <c r="L180" i="21"/>
  <c r="E180" i="21"/>
  <c r="P72" i="21"/>
  <c r="O296" i="21"/>
  <c r="L296" i="21"/>
  <c r="E296" i="21"/>
  <c r="P296" i="21"/>
  <c r="M296" i="21"/>
  <c r="P324" i="21"/>
  <c r="M324" i="21"/>
  <c r="O324" i="21"/>
  <c r="E324" i="21"/>
  <c r="P97" i="21"/>
  <c r="O363" i="21"/>
  <c r="L363" i="21"/>
  <c r="P363" i="21"/>
  <c r="D5" i="21"/>
  <c r="P5" i="21"/>
  <c r="O5" i="21" s="1"/>
  <c r="C7" i="21"/>
  <c r="E11" i="21"/>
  <c r="E13" i="21"/>
  <c r="P13" i="21"/>
  <c r="O13" i="21" s="1"/>
  <c r="C15" i="21"/>
  <c r="P15" i="21"/>
  <c r="O15" i="21" s="1"/>
  <c r="E17" i="21"/>
  <c r="C19" i="21"/>
  <c r="E19" i="21"/>
  <c r="P19" i="21"/>
  <c r="O19" i="21" s="1"/>
  <c r="C21" i="21"/>
  <c r="C27" i="21"/>
  <c r="C30" i="21"/>
  <c r="E30" i="21"/>
  <c r="L30" i="21"/>
  <c r="O30" i="21"/>
  <c r="C32" i="21"/>
  <c r="E32" i="21"/>
  <c r="C47" i="21"/>
  <c r="E47" i="21"/>
  <c r="M47" i="21"/>
  <c r="P47" i="21"/>
  <c r="C48" i="21"/>
  <c r="E49" i="21"/>
  <c r="P49" i="21"/>
  <c r="C50" i="21"/>
  <c r="M50" i="21"/>
  <c r="C51" i="21"/>
  <c r="M51" i="21"/>
  <c r="E53" i="21"/>
  <c r="E54" i="21"/>
  <c r="M54" i="21"/>
  <c r="H692" i="20"/>
  <c r="G692" i="20" s="1"/>
  <c r="AD692" i="20"/>
  <c r="AC692" i="20" s="1"/>
  <c r="H693" i="20"/>
  <c r="G693" i="20" s="1"/>
  <c r="AD693" i="20"/>
  <c r="AC693" i="20" s="1"/>
  <c r="H694" i="20"/>
  <c r="G694" i="20" s="1"/>
  <c r="AD694" i="20"/>
  <c r="AC694" i="20" s="1"/>
  <c r="H695" i="20"/>
  <c r="G695" i="20" s="1"/>
  <c r="AD695" i="20"/>
  <c r="AC695" i="20" s="1"/>
  <c r="H696" i="20"/>
  <c r="G696" i="20" s="1"/>
  <c r="AD696" i="20"/>
  <c r="AC696" i="20" s="1"/>
  <c r="H697" i="20"/>
  <c r="G697" i="20" s="1"/>
  <c r="AD697" i="20"/>
  <c r="AC697" i="20" s="1"/>
  <c r="H698" i="20"/>
  <c r="G698" i="20" s="1"/>
  <c r="AD698" i="20"/>
  <c r="AC698" i="20" s="1"/>
  <c r="H699" i="20"/>
  <c r="G699" i="20" s="1"/>
  <c r="AD699" i="20"/>
  <c r="AC699" i="20" s="1"/>
  <c r="H700" i="20"/>
  <c r="G700" i="20" s="1"/>
  <c r="AD700" i="20"/>
  <c r="AC700" i="20" s="1"/>
  <c r="H701" i="20"/>
  <c r="G701" i="20" s="1"/>
  <c r="AD701" i="20"/>
  <c r="AC701" i="20" s="1"/>
  <c r="H702" i="20"/>
  <c r="G702" i="20" s="1"/>
  <c r="AD702" i="20"/>
  <c r="AC702" i="20" s="1"/>
  <c r="H703" i="20"/>
  <c r="G703" i="20" s="1"/>
  <c r="AA703" i="20"/>
  <c r="Z703" i="20" s="1"/>
  <c r="AA704" i="20"/>
  <c r="Z704" i="20" s="1"/>
  <c r="L705" i="20"/>
  <c r="AA705" i="20"/>
  <c r="AA706" i="20"/>
  <c r="Z706" i="20" s="1"/>
  <c r="L707" i="20"/>
  <c r="AA707" i="20"/>
  <c r="L708" i="20"/>
  <c r="AA708" i="20"/>
  <c r="L709" i="20"/>
  <c r="AA709" i="20"/>
  <c r="L710" i="20"/>
  <c r="AA710" i="20"/>
  <c r="L711" i="20"/>
  <c r="AA711" i="20"/>
  <c r="L712" i="20"/>
  <c r="AA712" i="20"/>
  <c r="L713" i="20"/>
  <c r="AA713" i="20"/>
  <c r="L714" i="20"/>
  <c r="AA714" i="20"/>
  <c r="L715" i="20"/>
  <c r="AA715" i="20"/>
  <c r="L716" i="20"/>
  <c r="AA716" i="20"/>
  <c r="L717" i="20"/>
  <c r="AA717" i="20"/>
  <c r="L718" i="20"/>
  <c r="AA718" i="20"/>
  <c r="L719" i="20"/>
  <c r="AA719" i="20"/>
  <c r="L720" i="20"/>
  <c r="AA720" i="20"/>
  <c r="L721" i="20"/>
  <c r="AA721" i="20"/>
  <c r="L722" i="20"/>
  <c r="AA722" i="20"/>
  <c r="L723" i="20"/>
  <c r="AA723" i="20"/>
  <c r="L724" i="20"/>
  <c r="AA724" i="20"/>
  <c r="L725" i="20"/>
  <c r="AA725" i="20"/>
  <c r="L726" i="20"/>
  <c r="AA726" i="20"/>
  <c r="L727" i="20"/>
  <c r="AA727" i="20"/>
  <c r="L728" i="20"/>
  <c r="AA728" i="20"/>
  <c r="L729" i="20"/>
  <c r="AA729" i="20"/>
  <c r="L730" i="20"/>
  <c r="AA730" i="20"/>
  <c r="L731" i="20"/>
  <c r="AA731" i="20"/>
  <c r="L732" i="20"/>
  <c r="AA732" i="20"/>
  <c r="L733" i="20"/>
  <c r="AA733" i="20"/>
  <c r="L734" i="20"/>
  <c r="AA734" i="20"/>
  <c r="L735" i="20"/>
  <c r="AA735" i="20"/>
  <c r="L736" i="20"/>
  <c r="AA736" i="20"/>
  <c r="L737" i="20"/>
  <c r="AA737" i="20"/>
  <c r="L738" i="20"/>
  <c r="AA738" i="20"/>
  <c r="L739" i="20"/>
  <c r="AA739" i="20"/>
  <c r="L740" i="20"/>
  <c r="AA740" i="20"/>
  <c r="L741" i="20"/>
  <c r="AA741" i="20"/>
  <c r="L742" i="20"/>
  <c r="AA742" i="20"/>
  <c r="L743" i="20"/>
  <c r="AA743" i="20"/>
  <c r="L744" i="20"/>
  <c r="AA744" i="20"/>
  <c r="L745" i="20"/>
  <c r="AA745" i="20"/>
  <c r="L746" i="20"/>
  <c r="AA746" i="20"/>
  <c r="L747" i="20"/>
  <c r="AA747" i="20"/>
  <c r="L748" i="20"/>
  <c r="AA748" i="20"/>
  <c r="L749" i="20"/>
  <c r="AA749" i="20"/>
  <c r="L750" i="20"/>
  <c r="AA750" i="20"/>
  <c r="C3" i="21"/>
  <c r="E3" i="21"/>
  <c r="G3" i="21"/>
  <c r="I3" i="21"/>
  <c r="K3" i="21"/>
  <c r="D4" i="21"/>
  <c r="C5" i="21"/>
  <c r="B5" i="21" s="1"/>
  <c r="E5" i="21"/>
  <c r="D6" i="21"/>
  <c r="B7" i="21"/>
  <c r="D7" i="21"/>
  <c r="M7" i="21"/>
  <c r="C8" i="21"/>
  <c r="E8" i="21"/>
  <c r="B9" i="21"/>
  <c r="D9" i="21"/>
  <c r="M9" i="21"/>
  <c r="C10" i="21"/>
  <c r="E10" i="21"/>
  <c r="B11" i="21"/>
  <c r="D11" i="21"/>
  <c r="M11" i="21"/>
  <c r="C12" i="21"/>
  <c r="E12" i="21"/>
  <c r="B13" i="21"/>
  <c r="D13" i="21"/>
  <c r="M13" i="21"/>
  <c r="C14" i="21"/>
  <c r="E14" i="21"/>
  <c r="B15" i="21"/>
  <c r="D15" i="21"/>
  <c r="M15" i="21"/>
  <c r="C16" i="21"/>
  <c r="E16" i="21"/>
  <c r="L16" i="21"/>
  <c r="B17" i="21"/>
  <c r="D17" i="21"/>
  <c r="M17" i="21"/>
  <c r="C18" i="21"/>
  <c r="E18" i="21"/>
  <c r="B19" i="21"/>
  <c r="D19" i="21"/>
  <c r="C20" i="21"/>
  <c r="E20" i="21"/>
  <c r="L20" i="21"/>
  <c r="B21" i="21"/>
  <c r="D21" i="21"/>
  <c r="M21" i="21"/>
  <c r="C22" i="21"/>
  <c r="E22" i="21"/>
  <c r="B23" i="21"/>
  <c r="D23" i="21"/>
  <c r="M23" i="21"/>
  <c r="C24" i="21"/>
  <c r="E24" i="21"/>
  <c r="L24" i="21"/>
  <c r="C25" i="21"/>
  <c r="E25" i="21"/>
  <c r="L25" i="21"/>
  <c r="C26" i="21"/>
  <c r="E26" i="21"/>
  <c r="L26" i="21"/>
  <c r="B27" i="21"/>
  <c r="D27" i="21"/>
  <c r="M27" i="21"/>
  <c r="O27" i="21"/>
  <c r="B28" i="21"/>
  <c r="L28" i="21"/>
  <c r="O28" i="21"/>
  <c r="C29" i="21"/>
  <c r="E29" i="21"/>
  <c r="L29" i="21"/>
  <c r="B30" i="21"/>
  <c r="D30" i="21"/>
  <c r="C31" i="21"/>
  <c r="E31" i="21"/>
  <c r="M31" i="21"/>
  <c r="P31" i="21"/>
  <c r="B32" i="21"/>
  <c r="D32" i="21"/>
  <c r="C33" i="21"/>
  <c r="E33" i="21"/>
  <c r="O33" i="21"/>
  <c r="C34" i="21"/>
  <c r="E34" i="21"/>
  <c r="B35" i="21"/>
  <c r="E35" i="21"/>
  <c r="D35" i="21" s="1"/>
  <c r="O35" i="21"/>
  <c r="C36" i="21"/>
  <c r="L36" i="21"/>
  <c r="P36" i="21"/>
  <c r="B37" i="21"/>
  <c r="E37" i="21"/>
  <c r="D37" i="21" s="1"/>
  <c r="M37" i="21"/>
  <c r="P37" i="21"/>
  <c r="B38" i="21"/>
  <c r="D38" i="21"/>
  <c r="L38" i="21"/>
  <c r="O38" i="21"/>
  <c r="B39" i="21"/>
  <c r="D39" i="21"/>
  <c r="B40" i="21"/>
  <c r="D40" i="21"/>
  <c r="B41" i="21"/>
  <c r="D41" i="21"/>
  <c r="L41" i="21"/>
  <c r="B42" i="21"/>
  <c r="D42" i="21"/>
  <c r="L42" i="21"/>
  <c r="B43" i="21"/>
  <c r="D43" i="21"/>
  <c r="L43" i="21"/>
  <c r="B44" i="21"/>
  <c r="D44" i="21"/>
  <c r="L44" i="21"/>
  <c r="B45" i="21"/>
  <c r="B47" i="21"/>
  <c r="D47" i="21"/>
  <c r="L47" i="21"/>
  <c r="B48" i="21"/>
  <c r="E48" i="21"/>
  <c r="D48" i="21" s="1"/>
  <c r="B49" i="21"/>
  <c r="D49" i="21"/>
  <c r="L49" i="21"/>
  <c r="O49" i="21"/>
  <c r="B50" i="21"/>
  <c r="D50" i="21"/>
  <c r="L50" i="21"/>
  <c r="O50" i="21"/>
  <c r="B51" i="21"/>
  <c r="D51" i="21"/>
  <c r="B52" i="21"/>
  <c r="B53" i="21"/>
  <c r="D53" i="21"/>
  <c r="L53" i="21"/>
  <c r="B54" i="21"/>
  <c r="D54" i="21"/>
  <c r="L54" i="21"/>
  <c r="P54" i="21"/>
  <c r="O54" i="21" s="1"/>
  <c r="B55" i="21"/>
  <c r="D55" i="21"/>
  <c r="L55" i="21"/>
  <c r="C56" i="21"/>
  <c r="E56" i="21"/>
  <c r="M56" i="21"/>
  <c r="B57" i="21"/>
  <c r="C58" i="21"/>
  <c r="E58" i="21"/>
  <c r="C59" i="21"/>
  <c r="E59" i="21"/>
  <c r="B60" i="21"/>
  <c r="D60" i="21"/>
  <c r="L60" i="21"/>
  <c r="P60" i="21"/>
  <c r="O60" i="21" s="1"/>
  <c r="B61" i="21"/>
  <c r="D61" i="21"/>
  <c r="L61" i="21"/>
  <c r="P61" i="21"/>
  <c r="O61" i="21" s="1"/>
  <c r="B62" i="21"/>
  <c r="D62" i="21"/>
  <c r="L62" i="21"/>
  <c r="P62" i="21"/>
  <c r="O62" i="21" s="1"/>
  <c r="B63" i="21"/>
  <c r="D63" i="21"/>
  <c r="L63" i="21"/>
  <c r="P63" i="21"/>
  <c r="O63" i="21" s="1"/>
  <c r="B64" i="21"/>
  <c r="D64" i="21"/>
  <c r="L64" i="21"/>
  <c r="P64" i="21"/>
  <c r="O64" i="21" s="1"/>
  <c r="B65" i="21"/>
  <c r="D65" i="21"/>
  <c r="L65" i="21"/>
  <c r="P65" i="21"/>
  <c r="O65" i="21" s="1"/>
  <c r="B66" i="21"/>
  <c r="D66" i="21"/>
  <c r="L66" i="21"/>
  <c r="P66" i="21"/>
  <c r="O66" i="21" s="1"/>
  <c r="B67" i="21"/>
  <c r="E67" i="21"/>
  <c r="D67" i="21" s="1"/>
  <c r="B68" i="21"/>
  <c r="E68" i="21"/>
  <c r="D68" i="21" s="1"/>
  <c r="M68" i="21"/>
  <c r="P68" i="21"/>
  <c r="B69" i="21"/>
  <c r="D69" i="21"/>
  <c r="L69" i="21"/>
  <c r="P69" i="21"/>
  <c r="O69" i="21" s="1"/>
  <c r="B70" i="21"/>
  <c r="D70" i="21"/>
  <c r="M70" i="21"/>
  <c r="L70" i="21" s="1"/>
  <c r="P70" i="21"/>
  <c r="B71" i="21"/>
  <c r="C72" i="21"/>
  <c r="E72" i="21"/>
  <c r="D73" i="21"/>
  <c r="C73" i="21" s="1"/>
  <c r="C74" i="21"/>
  <c r="C75" i="21"/>
  <c r="E75" i="21"/>
  <c r="C76" i="21"/>
  <c r="E76" i="21"/>
  <c r="C77" i="21"/>
  <c r="E77" i="21"/>
  <c r="E78" i="21"/>
  <c r="E79" i="21"/>
  <c r="C80" i="21"/>
  <c r="E80" i="21"/>
  <c r="C81" i="21"/>
  <c r="E81" i="21"/>
  <c r="C82" i="21"/>
  <c r="L82" i="21"/>
  <c r="C83" i="21"/>
  <c r="E83" i="21"/>
  <c r="C84" i="21"/>
  <c r="E84" i="21"/>
  <c r="C85" i="21"/>
  <c r="E85" i="21"/>
  <c r="B86" i="21"/>
  <c r="L86" i="21"/>
  <c r="O86" i="21"/>
  <c r="C87" i="21"/>
  <c r="E87" i="21"/>
  <c r="B88" i="21"/>
  <c r="D88" i="21"/>
  <c r="M88" i="21"/>
  <c r="P88" i="21"/>
  <c r="B89" i="21"/>
  <c r="D89" i="21"/>
  <c r="M89" i="21"/>
  <c r="C90" i="21"/>
  <c r="E90" i="21"/>
  <c r="L90" i="21"/>
  <c r="B91" i="21"/>
  <c r="D91" i="21"/>
  <c r="M91" i="21"/>
  <c r="C92" i="21"/>
  <c r="M92" i="21"/>
  <c r="B93" i="21"/>
  <c r="C94" i="21"/>
  <c r="E94" i="21"/>
  <c r="L94" i="21"/>
  <c r="B95" i="21"/>
  <c r="D95" i="21"/>
  <c r="M95" i="21"/>
  <c r="C96" i="21"/>
  <c r="E96" i="21"/>
  <c r="L96" i="21"/>
  <c r="B97" i="21"/>
  <c r="D97" i="21"/>
  <c r="M97" i="21"/>
  <c r="C98" i="21"/>
  <c r="E98" i="21"/>
  <c r="B99" i="21"/>
  <c r="D99" i="21"/>
  <c r="M99" i="21"/>
  <c r="E100" i="21"/>
  <c r="C101" i="21"/>
  <c r="E101" i="21"/>
  <c r="L101" i="21"/>
  <c r="B102" i="21"/>
  <c r="D102" i="21"/>
  <c r="M102" i="21"/>
  <c r="C103" i="21"/>
  <c r="E103" i="21"/>
  <c r="L103" i="21"/>
  <c r="B104" i="21"/>
  <c r="D104" i="21"/>
  <c r="M104" i="21"/>
  <c r="C105" i="21"/>
  <c r="E105" i="21"/>
  <c r="L105" i="21"/>
  <c r="B106" i="21"/>
  <c r="E106" i="21"/>
  <c r="D106" i="21" s="1"/>
  <c r="P27" i="21"/>
  <c r="P256" i="21"/>
  <c r="M256" i="21"/>
  <c r="E256" i="21"/>
  <c r="O256" i="21"/>
  <c r="L256" i="21"/>
  <c r="P44" i="21"/>
  <c r="O272" i="21"/>
  <c r="L272" i="21"/>
  <c r="E272" i="21"/>
  <c r="P272" i="21"/>
  <c r="M272" i="21"/>
  <c r="P56" i="21"/>
  <c r="O245" i="21"/>
  <c r="E245" i="21"/>
  <c r="M245" i="21"/>
  <c r="P85" i="21"/>
  <c r="P181" i="21"/>
  <c r="L181" i="21"/>
  <c r="O181" i="21"/>
  <c r="O361" i="21"/>
  <c r="L361" i="21"/>
  <c r="M361" i="21"/>
  <c r="E7" i="21"/>
  <c r="C9" i="21"/>
  <c r="E9" i="21"/>
  <c r="L9" i="21"/>
  <c r="C11" i="21"/>
  <c r="E15" i="21"/>
  <c r="C17" i="21"/>
  <c r="L17" i="21"/>
  <c r="E21" i="21"/>
  <c r="C23" i="21"/>
  <c r="E23" i="21"/>
  <c r="E27" i="21"/>
  <c r="L27" i="21"/>
  <c r="C28" i="21"/>
  <c r="E28" i="21"/>
  <c r="C35" i="21"/>
  <c r="C38" i="21"/>
  <c r="E38" i="21"/>
  <c r="P38" i="21"/>
  <c r="C39" i="21"/>
  <c r="E39" i="21"/>
  <c r="M39" i="21"/>
  <c r="P39" i="21"/>
  <c r="C40" i="21"/>
  <c r="E40" i="21"/>
  <c r="M40" i="21"/>
  <c r="P40" i="21"/>
  <c r="C41" i="21"/>
  <c r="E41" i="21"/>
  <c r="M41" i="21"/>
  <c r="P41" i="21"/>
  <c r="C42" i="21"/>
  <c r="E42" i="21"/>
  <c r="M42" i="21"/>
  <c r="P42" i="21"/>
  <c r="C43" i="21"/>
  <c r="E43" i="21"/>
  <c r="M43" i="21"/>
  <c r="P43" i="21"/>
  <c r="C44" i="21"/>
  <c r="E44" i="21"/>
  <c r="M44" i="21"/>
  <c r="C45" i="21"/>
  <c r="E45" i="21"/>
  <c r="C49" i="21"/>
  <c r="E50" i="21"/>
  <c r="P50" i="21"/>
  <c r="E51" i="21"/>
  <c r="P51" i="21"/>
  <c r="C52" i="21"/>
  <c r="C53" i="21"/>
  <c r="C54" i="21"/>
  <c r="C55" i="21"/>
  <c r="E55" i="21"/>
  <c r="M55" i="21"/>
  <c r="C57" i="21"/>
  <c r="E57" i="21"/>
  <c r="C60" i="21"/>
  <c r="E60" i="21"/>
  <c r="C61" i="21"/>
  <c r="E61" i="21"/>
  <c r="C62" i="21"/>
  <c r="E62" i="21"/>
  <c r="C63" i="21"/>
  <c r="E63" i="21"/>
  <c r="C64" i="21"/>
  <c r="E64" i="21"/>
  <c r="C65" i="21"/>
  <c r="E65" i="21"/>
  <c r="C66" i="21"/>
  <c r="E66" i="21"/>
  <c r="C68" i="21"/>
  <c r="L68" i="21"/>
  <c r="C69" i="21"/>
  <c r="E69" i="21"/>
  <c r="C70" i="21"/>
  <c r="E70" i="21"/>
  <c r="C86" i="21"/>
  <c r="E86" i="21"/>
  <c r="C88" i="21"/>
  <c r="E88" i="21"/>
  <c r="L88" i="21"/>
  <c r="C89" i="21"/>
  <c r="E89" i="21"/>
  <c r="L89" i="21"/>
  <c r="C91" i="21"/>
  <c r="E91" i="21"/>
  <c r="L91" i="21"/>
  <c r="P91" i="21"/>
  <c r="O91" i="21" s="1"/>
  <c r="C93" i="21"/>
  <c r="E93" i="21"/>
  <c r="C95" i="21"/>
  <c r="E95" i="21"/>
  <c r="L95" i="21"/>
  <c r="P95" i="21"/>
  <c r="O95" i="21" s="1"/>
  <c r="C97" i="21"/>
  <c r="E97" i="21"/>
  <c r="L97" i="21"/>
  <c r="O97" i="21"/>
  <c r="C99" i="21"/>
  <c r="E99" i="21"/>
  <c r="L99" i="21"/>
  <c r="C102" i="21"/>
  <c r="E102" i="21"/>
  <c r="L102" i="21"/>
  <c r="C104" i="21"/>
  <c r="E104" i="21"/>
  <c r="L104" i="21"/>
  <c r="P104" i="21"/>
  <c r="O104" i="21" s="1"/>
  <c r="C106" i="21"/>
  <c r="P245" i="21"/>
  <c r="AE691" i="20"/>
  <c r="AB691" i="20"/>
  <c r="Y691" i="20"/>
  <c r="V691" i="20"/>
  <c r="U691" i="20"/>
  <c r="T691" i="20"/>
  <c r="S691" i="20"/>
  <c r="R691" i="20"/>
  <c r="Q691" i="20"/>
  <c r="P691" i="20"/>
  <c r="O691" i="20"/>
  <c r="N691" i="20"/>
  <c r="M691" i="20"/>
  <c r="K691" i="20"/>
  <c r="L691" i="20" s="1"/>
  <c r="J691" i="20"/>
  <c r="I691" i="20"/>
  <c r="F691" i="20"/>
  <c r="E691" i="20"/>
  <c r="D691" i="20"/>
  <c r="C691" i="20"/>
  <c r="AE690" i="20"/>
  <c r="AB690" i="20"/>
  <c r="Y690" i="20"/>
  <c r="V690" i="20"/>
  <c r="U690" i="20"/>
  <c r="T690" i="20"/>
  <c r="S690" i="20"/>
  <c r="R690" i="20"/>
  <c r="Q690" i="20"/>
  <c r="P690" i="20"/>
  <c r="O690" i="20"/>
  <c r="N690" i="20"/>
  <c r="M690" i="20"/>
  <c r="K690" i="20"/>
  <c r="L690" i="20" s="1"/>
  <c r="J690" i="20"/>
  <c r="I690" i="20"/>
  <c r="F690" i="20"/>
  <c r="E690" i="20"/>
  <c r="D690" i="20"/>
  <c r="C690" i="20"/>
  <c r="AE689" i="20"/>
  <c r="AB689" i="20"/>
  <c r="Y689" i="20"/>
  <c r="V689" i="20"/>
  <c r="U689" i="20"/>
  <c r="T689" i="20"/>
  <c r="S689" i="20"/>
  <c r="R689" i="20"/>
  <c r="Q689" i="20"/>
  <c r="P689" i="20"/>
  <c r="O689" i="20"/>
  <c r="N689" i="20"/>
  <c r="M689" i="20"/>
  <c r="K689" i="20"/>
  <c r="L689" i="20" s="1"/>
  <c r="J689" i="20"/>
  <c r="I689" i="20"/>
  <c r="F689" i="20"/>
  <c r="E689" i="20"/>
  <c r="D689" i="20"/>
  <c r="C689" i="20"/>
  <c r="AE688" i="20"/>
  <c r="AB688" i="20"/>
  <c r="Y688" i="20"/>
  <c r="V688" i="20"/>
  <c r="U688" i="20"/>
  <c r="T688" i="20"/>
  <c r="S688" i="20"/>
  <c r="R688" i="20"/>
  <c r="Q688" i="20"/>
  <c r="P688" i="20"/>
  <c r="O688" i="20"/>
  <c r="N688" i="20"/>
  <c r="M688" i="20"/>
  <c r="K688" i="20"/>
  <c r="L688" i="20" s="1"/>
  <c r="J688" i="20"/>
  <c r="I688" i="20"/>
  <c r="F688" i="20"/>
  <c r="E688" i="20"/>
  <c r="D688" i="20"/>
  <c r="C688" i="20"/>
  <c r="AE687" i="20"/>
  <c r="AB687" i="20"/>
  <c r="Y687" i="20"/>
  <c r="V687" i="20"/>
  <c r="U687" i="20"/>
  <c r="T687" i="20"/>
  <c r="S687" i="20"/>
  <c r="R687" i="20"/>
  <c r="Q687" i="20"/>
  <c r="P687" i="20"/>
  <c r="O687" i="20"/>
  <c r="N687" i="20"/>
  <c r="M687" i="20"/>
  <c r="K687" i="20"/>
  <c r="L687" i="20" s="1"/>
  <c r="J687" i="20"/>
  <c r="I687" i="20"/>
  <c r="F687" i="20"/>
  <c r="E687" i="20"/>
  <c r="D687" i="20"/>
  <c r="C687" i="20"/>
  <c r="AE686" i="20"/>
  <c r="AB686" i="20"/>
  <c r="Y686" i="20"/>
  <c r="V686" i="20"/>
  <c r="U686" i="20"/>
  <c r="T686" i="20"/>
  <c r="S686" i="20"/>
  <c r="R686" i="20"/>
  <c r="Q686" i="20"/>
  <c r="P686" i="20"/>
  <c r="O686" i="20"/>
  <c r="N686" i="20"/>
  <c r="M686" i="20"/>
  <c r="K686" i="20"/>
  <c r="L686" i="20" s="1"/>
  <c r="J686" i="20"/>
  <c r="I686" i="20"/>
  <c r="F686" i="20"/>
  <c r="E686" i="20"/>
  <c r="D686" i="20"/>
  <c r="C686" i="20"/>
  <c r="AE685" i="20"/>
  <c r="AB685" i="20"/>
  <c r="Y685" i="20"/>
  <c r="V685" i="20"/>
  <c r="U685" i="20"/>
  <c r="T685" i="20"/>
  <c r="S685" i="20"/>
  <c r="R685" i="20"/>
  <c r="Q685" i="20"/>
  <c r="P685" i="20"/>
  <c r="O685" i="20"/>
  <c r="N685" i="20"/>
  <c r="M685" i="20"/>
  <c r="K685" i="20"/>
  <c r="L685" i="20" s="1"/>
  <c r="J685" i="20"/>
  <c r="I685" i="20"/>
  <c r="F685" i="20"/>
  <c r="E685" i="20"/>
  <c r="D685" i="20"/>
  <c r="C685" i="20"/>
  <c r="AE684" i="20"/>
  <c r="AB684" i="20"/>
  <c r="Y684" i="20"/>
  <c r="V684" i="20"/>
  <c r="U684" i="20"/>
  <c r="T684" i="20"/>
  <c r="S684" i="20"/>
  <c r="R684" i="20"/>
  <c r="Q684" i="20"/>
  <c r="P684" i="20"/>
  <c r="O684" i="20"/>
  <c r="N684" i="20"/>
  <c r="M684" i="20"/>
  <c r="K684" i="20"/>
  <c r="L684" i="20" s="1"/>
  <c r="J684" i="20"/>
  <c r="I684" i="20"/>
  <c r="F684" i="20"/>
  <c r="E684" i="20"/>
  <c r="D684" i="20"/>
  <c r="C684" i="20"/>
  <c r="AE683" i="20"/>
  <c r="AB683" i="20"/>
  <c r="Y683" i="20"/>
  <c r="V683" i="20"/>
  <c r="U683" i="20"/>
  <c r="T683" i="20"/>
  <c r="S683" i="20"/>
  <c r="R683" i="20"/>
  <c r="Q683" i="20"/>
  <c r="P683" i="20"/>
  <c r="O683" i="20"/>
  <c r="N683" i="20"/>
  <c r="M683" i="20"/>
  <c r="K683" i="20"/>
  <c r="L683" i="20" s="1"/>
  <c r="J683" i="20"/>
  <c r="I683" i="20"/>
  <c r="F683" i="20"/>
  <c r="E683" i="20"/>
  <c r="D683" i="20"/>
  <c r="C683" i="20"/>
  <c r="AE682" i="20"/>
  <c r="AB682" i="20"/>
  <c r="Y682" i="20"/>
  <c r="V682" i="20"/>
  <c r="U682" i="20"/>
  <c r="T682" i="20"/>
  <c r="S682" i="20"/>
  <c r="R682" i="20"/>
  <c r="Q682" i="20"/>
  <c r="P682" i="20"/>
  <c r="O682" i="20"/>
  <c r="N682" i="20"/>
  <c r="M682" i="20"/>
  <c r="K682" i="20"/>
  <c r="L682" i="20" s="1"/>
  <c r="J682" i="20"/>
  <c r="I682" i="20"/>
  <c r="F682" i="20"/>
  <c r="E682" i="20"/>
  <c r="D682" i="20"/>
  <c r="C682" i="20"/>
  <c r="AE681" i="20"/>
  <c r="AB681" i="20"/>
  <c r="Y681" i="20"/>
  <c r="V681" i="20"/>
  <c r="U681" i="20"/>
  <c r="T681" i="20"/>
  <c r="S681" i="20"/>
  <c r="R681" i="20"/>
  <c r="Q681" i="20"/>
  <c r="P681" i="20"/>
  <c r="O681" i="20"/>
  <c r="N681" i="20"/>
  <c r="M681" i="20"/>
  <c r="K681" i="20"/>
  <c r="L681" i="20" s="1"/>
  <c r="J681" i="20"/>
  <c r="I681" i="20"/>
  <c r="F681" i="20"/>
  <c r="E681" i="20"/>
  <c r="D681" i="20"/>
  <c r="C681" i="20"/>
  <c r="AE680" i="20"/>
  <c r="AB680" i="20"/>
  <c r="Y680" i="20"/>
  <c r="V680" i="20"/>
  <c r="U680" i="20"/>
  <c r="T680" i="20"/>
  <c r="S680" i="20"/>
  <c r="R680" i="20"/>
  <c r="Q680" i="20"/>
  <c r="P680" i="20"/>
  <c r="O680" i="20"/>
  <c r="N680" i="20"/>
  <c r="M680" i="20"/>
  <c r="K680" i="20"/>
  <c r="L680" i="20" s="1"/>
  <c r="J680" i="20"/>
  <c r="I680" i="20"/>
  <c r="F680" i="20"/>
  <c r="E680" i="20"/>
  <c r="D680" i="20"/>
  <c r="C680" i="20"/>
  <c r="AE679" i="20"/>
  <c r="AB679" i="20"/>
  <c r="Y679" i="20"/>
  <c r="V679" i="20"/>
  <c r="U679" i="20"/>
  <c r="T679" i="20"/>
  <c r="S679" i="20"/>
  <c r="R679" i="20"/>
  <c r="Q679" i="20"/>
  <c r="P679" i="20"/>
  <c r="O679" i="20"/>
  <c r="N679" i="20"/>
  <c r="M679" i="20"/>
  <c r="K679" i="20"/>
  <c r="L679" i="20" s="1"/>
  <c r="J679" i="20"/>
  <c r="I679" i="20"/>
  <c r="F679" i="20"/>
  <c r="E679" i="20"/>
  <c r="D679" i="20"/>
  <c r="C679" i="20"/>
  <c r="AE678" i="20"/>
  <c r="AB678" i="20"/>
  <c r="Y678" i="20"/>
  <c r="V678" i="20"/>
  <c r="U678" i="20"/>
  <c r="T678" i="20"/>
  <c r="S678" i="20"/>
  <c r="R678" i="20"/>
  <c r="Q678" i="20"/>
  <c r="P678" i="20"/>
  <c r="O678" i="20"/>
  <c r="N678" i="20"/>
  <c r="M678" i="20"/>
  <c r="K678" i="20"/>
  <c r="L678" i="20" s="1"/>
  <c r="J678" i="20"/>
  <c r="I678" i="20"/>
  <c r="F678" i="20"/>
  <c r="E678" i="20"/>
  <c r="D678" i="20"/>
  <c r="C678" i="20"/>
  <c r="AE677" i="20"/>
  <c r="AB677" i="20"/>
  <c r="Y677" i="20"/>
  <c r="V677" i="20"/>
  <c r="U677" i="20"/>
  <c r="T677" i="20"/>
  <c r="S677" i="20"/>
  <c r="R677" i="20"/>
  <c r="Q677" i="20"/>
  <c r="P677" i="20"/>
  <c r="O677" i="20"/>
  <c r="N677" i="20"/>
  <c r="M677" i="20"/>
  <c r="K677" i="20"/>
  <c r="L677" i="20" s="1"/>
  <c r="J677" i="20"/>
  <c r="I677" i="20"/>
  <c r="F677" i="20"/>
  <c r="E677" i="20"/>
  <c r="D677" i="20"/>
  <c r="C677" i="20"/>
  <c r="AE676" i="20"/>
  <c r="AB676" i="20"/>
  <c r="Y676" i="20"/>
  <c r="V676" i="20"/>
  <c r="U676" i="20"/>
  <c r="T676" i="20"/>
  <c r="S676" i="20"/>
  <c r="R676" i="20"/>
  <c r="Q676" i="20"/>
  <c r="P676" i="20"/>
  <c r="O676" i="20"/>
  <c r="N676" i="20"/>
  <c r="M676" i="20"/>
  <c r="K676" i="20"/>
  <c r="L676" i="20" s="1"/>
  <c r="J676" i="20"/>
  <c r="I676" i="20"/>
  <c r="F676" i="20"/>
  <c r="E676" i="20"/>
  <c r="D676" i="20"/>
  <c r="C676" i="20"/>
  <c r="AE675" i="20"/>
  <c r="AB675" i="20"/>
  <c r="Y675" i="20"/>
  <c r="V675" i="20"/>
  <c r="U675" i="20"/>
  <c r="T675" i="20"/>
  <c r="S675" i="20"/>
  <c r="R675" i="20"/>
  <c r="Q675" i="20"/>
  <c r="P675" i="20"/>
  <c r="O675" i="20"/>
  <c r="N675" i="20"/>
  <c r="M675" i="20"/>
  <c r="K675" i="20"/>
  <c r="L675" i="20" s="1"/>
  <c r="J675" i="20"/>
  <c r="I675" i="20"/>
  <c r="F675" i="20"/>
  <c r="E675" i="20"/>
  <c r="D675" i="20"/>
  <c r="C675" i="20"/>
  <c r="AE674" i="20"/>
  <c r="AB674" i="20"/>
  <c r="Y674" i="20"/>
  <c r="V674" i="20"/>
  <c r="U674" i="20"/>
  <c r="T674" i="20"/>
  <c r="S674" i="20"/>
  <c r="R674" i="20"/>
  <c r="Q674" i="20"/>
  <c r="P674" i="20"/>
  <c r="O674" i="20"/>
  <c r="N674" i="20"/>
  <c r="M674" i="20"/>
  <c r="K674" i="20"/>
  <c r="L674" i="20" s="1"/>
  <c r="J674" i="20"/>
  <c r="I674" i="20"/>
  <c r="F674" i="20"/>
  <c r="E674" i="20"/>
  <c r="D674" i="20"/>
  <c r="C674" i="20"/>
  <c r="AE673" i="20"/>
  <c r="AB673" i="20"/>
  <c r="Y673" i="20"/>
  <c r="V673" i="20"/>
  <c r="U673" i="20"/>
  <c r="T673" i="20"/>
  <c r="S673" i="20"/>
  <c r="R673" i="20"/>
  <c r="Q673" i="20"/>
  <c r="P673" i="20"/>
  <c r="O673" i="20"/>
  <c r="N673" i="20"/>
  <c r="M673" i="20"/>
  <c r="AA685" i="20" l="1"/>
  <c r="Z685" i="20" s="1"/>
  <c r="AA673" i="20"/>
  <c r="Z673" i="20" s="1"/>
  <c r="AA674" i="20"/>
  <c r="Z674" i="20" s="1"/>
  <c r="AA675" i="20"/>
  <c r="Z675" i="20" s="1"/>
  <c r="AA676" i="20"/>
  <c r="Z676" i="20" s="1"/>
  <c r="AA677" i="20"/>
  <c r="Z677" i="20" s="1"/>
  <c r="AA678" i="20"/>
  <c r="Z678" i="20" s="1"/>
  <c r="AA679" i="20"/>
  <c r="Z679" i="20" s="1"/>
  <c r="AA680" i="20"/>
  <c r="Z680" i="20" s="1"/>
  <c r="AA681" i="20"/>
  <c r="Z681" i="20" s="1"/>
  <c r="AA682" i="20"/>
  <c r="Z682" i="20" s="1"/>
  <c r="AA683" i="20"/>
  <c r="Z683" i="20" s="1"/>
  <c r="AA684" i="20"/>
  <c r="Z684" i="20" s="1"/>
  <c r="AA686" i="20"/>
  <c r="Z686" i="20" s="1"/>
  <c r="AA687" i="20"/>
  <c r="Z687" i="20" s="1"/>
  <c r="AA688" i="20"/>
  <c r="Z688" i="20" s="1"/>
  <c r="AA689" i="20"/>
  <c r="Z689" i="20" s="1"/>
  <c r="AA690" i="20"/>
  <c r="Z690" i="20" s="1"/>
  <c r="AA691" i="20"/>
  <c r="Z691" i="20" s="1"/>
  <c r="AD673" i="20"/>
  <c r="AC673" i="20" s="1"/>
  <c r="H674" i="20"/>
  <c r="G674" i="20" s="1"/>
  <c r="AD674" i="20"/>
  <c r="AC674" i="20" s="1"/>
  <c r="H675" i="20"/>
  <c r="G675" i="20" s="1"/>
  <c r="AD675" i="20"/>
  <c r="AC675" i="20" s="1"/>
  <c r="H676" i="20"/>
  <c r="G676" i="20" s="1"/>
  <c r="AD676" i="20"/>
  <c r="AC676" i="20" s="1"/>
  <c r="H677" i="20"/>
  <c r="G677" i="20" s="1"/>
  <c r="AD677" i="20"/>
  <c r="AC677" i="20" s="1"/>
  <c r="H678" i="20"/>
  <c r="G678" i="20" s="1"/>
  <c r="AD678" i="20"/>
  <c r="AC678" i="20" s="1"/>
  <c r="H679" i="20"/>
  <c r="G679" i="20" s="1"/>
  <c r="AD679" i="20"/>
  <c r="AC679" i="20" s="1"/>
  <c r="H680" i="20"/>
  <c r="G680" i="20" s="1"/>
  <c r="AD680" i="20"/>
  <c r="AC680" i="20" s="1"/>
  <c r="H681" i="20"/>
  <c r="G681" i="20" s="1"/>
  <c r="AD681" i="20"/>
  <c r="AC681" i="20" s="1"/>
  <c r="H682" i="20"/>
  <c r="G682" i="20" s="1"/>
  <c r="AD682" i="20"/>
  <c r="AC682" i="20" s="1"/>
  <c r="H683" i="20"/>
  <c r="G683" i="20" s="1"/>
  <c r="AD683" i="20"/>
  <c r="AC683" i="20" s="1"/>
  <c r="H684" i="20"/>
  <c r="G684" i="20" s="1"/>
  <c r="AD684" i="20"/>
  <c r="AC684" i="20" s="1"/>
  <c r="H685" i="20"/>
  <c r="G685" i="20" s="1"/>
  <c r="AD685" i="20"/>
  <c r="AC685" i="20" s="1"/>
  <c r="H686" i="20"/>
  <c r="G686" i="20" s="1"/>
  <c r="AD686" i="20"/>
  <c r="AC686" i="20" s="1"/>
  <c r="H687" i="20"/>
  <c r="G687" i="20" s="1"/>
  <c r="AD687" i="20"/>
  <c r="AC687" i="20" s="1"/>
  <c r="H688" i="20"/>
  <c r="G688" i="20" s="1"/>
  <c r="AD688" i="20"/>
  <c r="AC688" i="20" s="1"/>
  <c r="H689" i="20"/>
  <c r="G689" i="20" s="1"/>
  <c r="AD689" i="20"/>
  <c r="AC689" i="20" s="1"/>
  <c r="H690" i="20"/>
  <c r="G690" i="20" s="1"/>
  <c r="AD690" i="20"/>
  <c r="AC690" i="20" s="1"/>
  <c r="H691" i="20"/>
  <c r="G691" i="20" s="1"/>
  <c r="AD691" i="20"/>
  <c r="AC691" i="20" s="1"/>
  <c r="K673" i="20"/>
  <c r="L673" i="20" s="1"/>
  <c r="J673" i="20"/>
  <c r="I673" i="20"/>
  <c r="F673" i="20"/>
  <c r="E673" i="20"/>
  <c r="D673" i="20"/>
  <c r="C673" i="20"/>
  <c r="AE672" i="20"/>
  <c r="AB672" i="20"/>
  <c r="Y672" i="20"/>
  <c r="V672" i="20"/>
  <c r="U672" i="20"/>
  <c r="T672" i="20"/>
  <c r="S672" i="20"/>
  <c r="R672" i="20"/>
  <c r="Q672" i="20"/>
  <c r="P672" i="20"/>
  <c r="O672" i="20"/>
  <c r="N672" i="20"/>
  <c r="M672" i="20"/>
  <c r="K672" i="20"/>
  <c r="L672" i="20" s="1"/>
  <c r="J672" i="20"/>
  <c r="I672" i="20"/>
  <c r="F672" i="20"/>
  <c r="E672" i="20"/>
  <c r="D672" i="20"/>
  <c r="C672" i="20"/>
  <c r="AE671" i="20"/>
  <c r="AB671" i="20"/>
  <c r="Y671" i="20"/>
  <c r="V671" i="20"/>
  <c r="U671" i="20"/>
  <c r="T671" i="20"/>
  <c r="S671" i="20"/>
  <c r="R671" i="20"/>
  <c r="Q671" i="20"/>
  <c r="P671" i="20"/>
  <c r="O671" i="20"/>
  <c r="N671" i="20"/>
  <c r="M671" i="20"/>
  <c r="K671" i="20"/>
  <c r="L671" i="20" s="1"/>
  <c r="J671" i="20"/>
  <c r="I671" i="20"/>
  <c r="F671" i="20"/>
  <c r="E671" i="20"/>
  <c r="D671" i="20"/>
  <c r="C671" i="20"/>
  <c r="AE670" i="20"/>
  <c r="AB670" i="20"/>
  <c r="Y670" i="20"/>
  <c r="V670" i="20"/>
  <c r="U670" i="20"/>
  <c r="T670" i="20"/>
  <c r="S670" i="20"/>
  <c r="R670" i="20"/>
  <c r="Q670" i="20"/>
  <c r="P670" i="20"/>
  <c r="O670" i="20"/>
  <c r="N670" i="20"/>
  <c r="M670" i="20"/>
  <c r="K670" i="20"/>
  <c r="L670" i="20" s="1"/>
  <c r="J670" i="20"/>
  <c r="I670" i="20"/>
  <c r="F670" i="20"/>
  <c r="E670" i="20"/>
  <c r="D670" i="20"/>
  <c r="C670" i="20"/>
  <c r="AE669" i="20"/>
  <c r="AB669" i="20"/>
  <c r="Y669" i="20"/>
  <c r="V669" i="20"/>
  <c r="U669" i="20"/>
  <c r="T669" i="20"/>
  <c r="S669" i="20"/>
  <c r="R669" i="20"/>
  <c r="Q669" i="20"/>
  <c r="P669" i="20"/>
  <c r="O669" i="20"/>
  <c r="N669" i="20"/>
  <c r="M669" i="20"/>
  <c r="K669" i="20"/>
  <c r="L669" i="20" s="1"/>
  <c r="J669" i="20"/>
  <c r="I669" i="20"/>
  <c r="F669" i="20"/>
  <c r="E669" i="20"/>
  <c r="D669" i="20"/>
  <c r="C669" i="20"/>
  <c r="AE668" i="20"/>
  <c r="AB668" i="20"/>
  <c r="Y668" i="20"/>
  <c r="V668" i="20"/>
  <c r="U668" i="20"/>
  <c r="T668" i="20"/>
  <c r="S668" i="20"/>
  <c r="R668" i="20"/>
  <c r="Q668" i="20"/>
  <c r="P668" i="20"/>
  <c r="O668" i="20"/>
  <c r="N668" i="20"/>
  <c r="M668" i="20"/>
  <c r="K668" i="20"/>
  <c r="L668" i="20" s="1"/>
  <c r="J668" i="20"/>
  <c r="I668" i="20"/>
  <c r="F668" i="20"/>
  <c r="E668" i="20"/>
  <c r="D668" i="20"/>
  <c r="C668" i="20"/>
  <c r="AE667" i="20"/>
  <c r="AB667" i="20"/>
  <c r="Y667" i="20"/>
  <c r="V667" i="20"/>
  <c r="U667" i="20"/>
  <c r="T667" i="20"/>
  <c r="S667" i="20"/>
  <c r="R667" i="20"/>
  <c r="Q667" i="20"/>
  <c r="P667" i="20"/>
  <c r="O667" i="20"/>
  <c r="N667" i="20"/>
  <c r="M667" i="20"/>
  <c r="K667" i="20"/>
  <c r="L667" i="20" s="1"/>
  <c r="J667" i="20"/>
  <c r="I667" i="20"/>
  <c r="F667" i="20"/>
  <c r="E667" i="20"/>
  <c r="D667" i="20"/>
  <c r="C667" i="20"/>
  <c r="AE666" i="20"/>
  <c r="AB666" i="20"/>
  <c r="Y666" i="20"/>
  <c r="V666" i="20"/>
  <c r="U666" i="20"/>
  <c r="T666" i="20"/>
  <c r="S666" i="20"/>
  <c r="R666" i="20"/>
  <c r="Q666" i="20"/>
  <c r="P666" i="20"/>
  <c r="O666" i="20"/>
  <c r="N666" i="20"/>
  <c r="M666" i="20"/>
  <c r="K666" i="20"/>
  <c r="L666" i="20" s="1"/>
  <c r="J666" i="20"/>
  <c r="I666" i="20"/>
  <c r="F666" i="20"/>
  <c r="E666" i="20"/>
  <c r="D666" i="20"/>
  <c r="C666" i="20"/>
  <c r="AE665" i="20"/>
  <c r="AB665" i="20"/>
  <c r="Y665" i="20"/>
  <c r="V665" i="20"/>
  <c r="U665" i="20"/>
  <c r="T665" i="20"/>
  <c r="S665" i="20"/>
  <c r="R665" i="20"/>
  <c r="Q665" i="20"/>
  <c r="P665" i="20"/>
  <c r="O665" i="20"/>
  <c r="N665" i="20"/>
  <c r="M665" i="20"/>
  <c r="K665" i="20"/>
  <c r="L665" i="20" s="1"/>
  <c r="J665" i="20"/>
  <c r="I665" i="20"/>
  <c r="F665" i="20"/>
  <c r="E665" i="20"/>
  <c r="D665" i="20"/>
  <c r="C665" i="20"/>
  <c r="AE664" i="20"/>
  <c r="AB664" i="20"/>
  <c r="Y664" i="20"/>
  <c r="V664" i="20"/>
  <c r="U664" i="20"/>
  <c r="T664" i="20"/>
  <c r="S664" i="20"/>
  <c r="R664" i="20"/>
  <c r="Q664" i="20"/>
  <c r="P664" i="20"/>
  <c r="O664" i="20"/>
  <c r="N664" i="20"/>
  <c r="M664" i="20"/>
  <c r="K664" i="20"/>
  <c r="L664" i="20" s="1"/>
  <c r="J664" i="20"/>
  <c r="I664" i="20"/>
  <c r="F664" i="20"/>
  <c r="E664" i="20"/>
  <c r="D664" i="20"/>
  <c r="C664" i="20"/>
  <c r="AE663" i="20"/>
  <c r="AB663" i="20"/>
  <c r="Y663" i="20"/>
  <c r="V663" i="20"/>
  <c r="U663" i="20"/>
  <c r="T663" i="20"/>
  <c r="S663" i="20"/>
  <c r="R663" i="20"/>
  <c r="Q663" i="20"/>
  <c r="P663" i="20"/>
  <c r="O663" i="20"/>
  <c r="N663" i="20"/>
  <c r="M663" i="20"/>
  <c r="K663" i="20"/>
  <c r="L663" i="20" s="1"/>
  <c r="J663" i="20"/>
  <c r="I663" i="20"/>
  <c r="F663" i="20"/>
  <c r="E663" i="20"/>
  <c r="D663" i="20"/>
  <c r="C663" i="20"/>
  <c r="AE662" i="20"/>
  <c r="AB662" i="20"/>
  <c r="Y662" i="20"/>
  <c r="V662" i="20"/>
  <c r="U662" i="20"/>
  <c r="T662" i="20"/>
  <c r="S662" i="20"/>
  <c r="R662" i="20"/>
  <c r="Q662" i="20"/>
  <c r="P662" i="20"/>
  <c r="O662" i="20"/>
  <c r="N662" i="20"/>
  <c r="M662" i="20"/>
  <c r="K662" i="20"/>
  <c r="L662" i="20" s="1"/>
  <c r="J662" i="20"/>
  <c r="I662" i="20"/>
  <c r="F662" i="20"/>
  <c r="E662" i="20"/>
  <c r="D662" i="20"/>
  <c r="C662" i="20"/>
  <c r="AE661" i="20"/>
  <c r="AB661" i="20"/>
  <c r="Y661" i="20"/>
  <c r="AA661" i="20" s="1"/>
  <c r="Z661" i="20" s="1"/>
  <c r="V661" i="20"/>
  <c r="U661" i="20"/>
  <c r="T661" i="20"/>
  <c r="S661" i="20"/>
  <c r="R661" i="20"/>
  <c r="Q661" i="20"/>
  <c r="P661" i="20"/>
  <c r="O661" i="20"/>
  <c r="N661" i="20"/>
  <c r="M661" i="20"/>
  <c r="K661" i="20"/>
  <c r="L661" i="20" s="1"/>
  <c r="J661" i="20"/>
  <c r="I661" i="20"/>
  <c r="F661" i="20"/>
  <c r="E661" i="20"/>
  <c r="D661" i="20"/>
  <c r="C661" i="20"/>
  <c r="AE660" i="20"/>
  <c r="AB660" i="20"/>
  <c r="Y660" i="20"/>
  <c r="V660" i="20"/>
  <c r="U660" i="20"/>
  <c r="T660" i="20"/>
  <c r="S660" i="20"/>
  <c r="R660" i="20"/>
  <c r="Q660" i="20"/>
  <c r="P660" i="20"/>
  <c r="O660" i="20"/>
  <c r="N660" i="20"/>
  <c r="M660" i="20"/>
  <c r="K660" i="20"/>
  <c r="L660" i="20" s="1"/>
  <c r="J660" i="20"/>
  <c r="I660" i="20"/>
  <c r="F660" i="20"/>
  <c r="E660" i="20"/>
  <c r="D660" i="20"/>
  <c r="C660" i="20"/>
  <c r="AE659" i="20"/>
  <c r="AB659" i="20"/>
  <c r="AD659" i="20" s="1"/>
  <c r="AC659" i="20" s="1"/>
  <c r="Y659" i="20"/>
  <c r="AA659" i="20" s="1"/>
  <c r="Z659" i="20" s="1"/>
  <c r="V659" i="20"/>
  <c r="U659" i="20"/>
  <c r="T659" i="20"/>
  <c r="S659" i="20"/>
  <c r="R659" i="20"/>
  <c r="Q659" i="20"/>
  <c r="P659" i="20"/>
  <c r="O659" i="20"/>
  <c r="N659" i="20"/>
  <c r="M659" i="20"/>
  <c r="K659" i="20"/>
  <c r="L659" i="20" s="1"/>
  <c r="J659" i="20"/>
  <c r="I659" i="20"/>
  <c r="F659" i="20"/>
  <c r="E659" i="20"/>
  <c r="D659" i="20"/>
  <c r="C659" i="20"/>
  <c r="AE658" i="20"/>
  <c r="AB658" i="20"/>
  <c r="Y658" i="20"/>
  <c r="V658" i="20"/>
  <c r="U658" i="20"/>
  <c r="T658" i="20"/>
  <c r="S658" i="20"/>
  <c r="R658" i="20"/>
  <c r="Q658" i="20"/>
  <c r="P658" i="20"/>
  <c r="O658" i="20"/>
  <c r="N658" i="20"/>
  <c r="M658" i="20"/>
  <c r="K658" i="20"/>
  <c r="L658" i="20" s="1"/>
  <c r="J658" i="20"/>
  <c r="I658" i="20"/>
  <c r="F658" i="20"/>
  <c r="E658" i="20"/>
  <c r="D658" i="20"/>
  <c r="C658" i="20"/>
  <c r="AE657" i="20"/>
  <c r="AB657" i="20"/>
  <c r="AD657" i="20" s="1"/>
  <c r="AC657" i="20" s="1"/>
  <c r="Y657" i="20"/>
  <c r="AA657" i="20" s="1"/>
  <c r="Z657" i="20" s="1"/>
  <c r="V657" i="20"/>
  <c r="U657" i="20"/>
  <c r="T657" i="20"/>
  <c r="S657" i="20"/>
  <c r="R657" i="20"/>
  <c r="Q657" i="20"/>
  <c r="P657" i="20"/>
  <c r="O657" i="20"/>
  <c r="N657" i="20"/>
  <c r="M657" i="20"/>
  <c r="K657" i="20"/>
  <c r="L657" i="20" s="1"/>
  <c r="J657" i="20"/>
  <c r="I657" i="20"/>
  <c r="F657" i="20"/>
  <c r="E657" i="20"/>
  <c r="D657" i="20"/>
  <c r="C657" i="20"/>
  <c r="AE656" i="20"/>
  <c r="AB656" i="20"/>
  <c r="Y656" i="20"/>
  <c r="V656" i="20"/>
  <c r="U656" i="20"/>
  <c r="T656" i="20"/>
  <c r="S656" i="20"/>
  <c r="R656" i="20"/>
  <c r="Q656" i="20"/>
  <c r="P656" i="20"/>
  <c r="O656" i="20"/>
  <c r="N656" i="20"/>
  <c r="M656" i="20"/>
  <c r="K656" i="20"/>
  <c r="L656" i="20" s="1"/>
  <c r="J656" i="20"/>
  <c r="I656" i="20"/>
  <c r="F656" i="20"/>
  <c r="E656" i="20"/>
  <c r="D656" i="20"/>
  <c r="C656" i="20"/>
  <c r="AE655" i="20"/>
  <c r="AB655" i="20"/>
  <c r="AD655" i="20" s="1"/>
  <c r="AC655" i="20" s="1"/>
  <c r="Y655" i="20"/>
  <c r="AA655" i="20" s="1"/>
  <c r="Z655" i="20" s="1"/>
  <c r="V655" i="20"/>
  <c r="U655" i="20"/>
  <c r="T655" i="20"/>
  <c r="S655" i="20"/>
  <c r="R655" i="20"/>
  <c r="Q655" i="20"/>
  <c r="P655" i="20"/>
  <c r="O655" i="20"/>
  <c r="N655" i="20"/>
  <c r="M655" i="20"/>
  <c r="K655" i="20"/>
  <c r="L655" i="20" s="1"/>
  <c r="J655" i="20"/>
  <c r="I655" i="20"/>
  <c r="F655" i="20"/>
  <c r="E655" i="20"/>
  <c r="D655" i="20"/>
  <c r="C655" i="20"/>
  <c r="AE654" i="20"/>
  <c r="AB654" i="20"/>
  <c r="Y654" i="20"/>
  <c r="V654" i="20"/>
  <c r="U654" i="20"/>
  <c r="T654" i="20"/>
  <c r="S654" i="20"/>
  <c r="R654" i="20"/>
  <c r="Q654" i="20"/>
  <c r="P654" i="20"/>
  <c r="O654" i="20"/>
  <c r="N654" i="20"/>
  <c r="M654" i="20"/>
  <c r="AA671" i="20" l="1"/>
  <c r="Z671" i="20" s="1"/>
  <c r="H655" i="20"/>
  <c r="G655" i="20" s="1"/>
  <c r="H661" i="20"/>
  <c r="G661" i="20" s="1"/>
  <c r="AA662" i="20"/>
  <c r="Z662" i="20" s="1"/>
  <c r="AA667" i="20"/>
  <c r="Z667" i="20" s="1"/>
  <c r="AD656" i="20"/>
  <c r="AC656" i="20" s="1"/>
  <c r="AD658" i="20"/>
  <c r="AC658" i="20" s="1"/>
  <c r="AA665" i="20"/>
  <c r="Z665" i="20" s="1"/>
  <c r="AA669" i="20"/>
  <c r="Z669" i="20" s="1"/>
  <c r="AD654" i="20"/>
  <c r="AC654" i="20" s="1"/>
  <c r="AD660" i="20"/>
  <c r="AC660" i="20" s="1"/>
  <c r="AA664" i="20"/>
  <c r="Z664" i="20" s="1"/>
  <c r="AA666" i="20"/>
  <c r="Z666" i="20" s="1"/>
  <c r="AA668" i="20"/>
  <c r="Z668" i="20" s="1"/>
  <c r="AA670" i="20"/>
  <c r="Z670" i="20" s="1"/>
  <c r="AA672" i="20"/>
  <c r="Z672" i="20" s="1"/>
  <c r="H657" i="20"/>
  <c r="G657" i="20" s="1"/>
  <c r="H659" i="20"/>
  <c r="G659" i="20" s="1"/>
  <c r="H656" i="20"/>
  <c r="G656" i="20" s="1"/>
  <c r="H658" i="20"/>
  <c r="G658" i="20" s="1"/>
  <c r="H660" i="20"/>
  <c r="G660" i="20" s="1"/>
  <c r="AA654" i="20"/>
  <c r="Z654" i="20" s="1"/>
  <c r="AA656" i="20"/>
  <c r="Z656" i="20" s="1"/>
  <c r="AA658" i="20"/>
  <c r="Z658" i="20" s="1"/>
  <c r="AA660" i="20"/>
  <c r="Z660" i="20" s="1"/>
  <c r="AD661" i="20"/>
  <c r="AC661" i="20" s="1"/>
  <c r="H662" i="20"/>
  <c r="G662" i="20" s="1"/>
  <c r="AD662" i="20"/>
  <c r="AC662" i="20" s="1"/>
  <c r="H663" i="20"/>
  <c r="G663" i="20" s="1"/>
  <c r="AD663" i="20"/>
  <c r="AC663" i="20" s="1"/>
  <c r="H664" i="20"/>
  <c r="G664" i="20" s="1"/>
  <c r="AD664" i="20"/>
  <c r="AC664" i="20" s="1"/>
  <c r="H665" i="20"/>
  <c r="G665" i="20" s="1"/>
  <c r="AD665" i="20"/>
  <c r="AC665" i="20" s="1"/>
  <c r="H666" i="20"/>
  <c r="G666" i="20" s="1"/>
  <c r="AD666" i="20"/>
  <c r="AC666" i="20" s="1"/>
  <c r="H667" i="20"/>
  <c r="G667" i="20" s="1"/>
  <c r="AD667" i="20"/>
  <c r="AC667" i="20" s="1"/>
  <c r="H668" i="20"/>
  <c r="G668" i="20" s="1"/>
  <c r="AD668" i="20"/>
  <c r="AC668" i="20" s="1"/>
  <c r="H669" i="20"/>
  <c r="G669" i="20" s="1"/>
  <c r="AD669" i="20"/>
  <c r="AC669" i="20" s="1"/>
  <c r="H670" i="20"/>
  <c r="G670" i="20" s="1"/>
  <c r="AD670" i="20"/>
  <c r="AC670" i="20" s="1"/>
  <c r="H671" i="20"/>
  <c r="G671" i="20" s="1"/>
  <c r="AD671" i="20"/>
  <c r="AC671" i="20" s="1"/>
  <c r="H672" i="20"/>
  <c r="G672" i="20" s="1"/>
  <c r="AD672" i="20"/>
  <c r="AC672" i="20" s="1"/>
  <c r="H673" i="20"/>
  <c r="G673" i="20" s="1"/>
  <c r="AA663" i="20"/>
  <c r="Z663" i="20" s="1"/>
  <c r="K654" i="20"/>
  <c r="L654" i="20" s="1"/>
  <c r="J654" i="20"/>
  <c r="I654" i="20"/>
  <c r="F654" i="20"/>
  <c r="E654" i="20"/>
  <c r="D654" i="20"/>
  <c r="C654" i="20"/>
  <c r="AE653" i="20"/>
  <c r="AB653" i="20"/>
  <c r="Y653" i="20"/>
  <c r="AA653" i="20" s="1"/>
  <c r="Z653" i="20" s="1"/>
  <c r="V653" i="20"/>
  <c r="U653" i="20"/>
  <c r="T653" i="20"/>
  <c r="S653" i="20"/>
  <c r="R653" i="20"/>
  <c r="Q653" i="20"/>
  <c r="P653" i="20"/>
  <c r="O653" i="20"/>
  <c r="N653" i="20"/>
  <c r="M653" i="20"/>
  <c r="K653" i="20"/>
  <c r="L653" i="20" s="1"/>
  <c r="J653" i="20"/>
  <c r="I653" i="20"/>
  <c r="F653" i="20"/>
  <c r="E653" i="20"/>
  <c r="D653" i="20"/>
  <c r="C653" i="20"/>
  <c r="AE652" i="20"/>
  <c r="AB652" i="20"/>
  <c r="Y652" i="20"/>
  <c r="V652" i="20"/>
  <c r="U652" i="20"/>
  <c r="T652" i="20"/>
  <c r="S652" i="20"/>
  <c r="R652" i="20"/>
  <c r="Q652" i="20"/>
  <c r="P652" i="20"/>
  <c r="O652" i="20"/>
  <c r="N652" i="20"/>
  <c r="M652" i="20"/>
  <c r="K652" i="20"/>
  <c r="L652" i="20" s="1"/>
  <c r="J652" i="20"/>
  <c r="I652" i="20"/>
  <c r="F652" i="20"/>
  <c r="E652" i="20"/>
  <c r="D652" i="20"/>
  <c r="C652" i="20"/>
  <c r="AE651" i="20"/>
  <c r="AB651" i="20"/>
  <c r="Y651" i="20"/>
  <c r="AA651" i="20" s="1"/>
  <c r="Z651" i="20" s="1"/>
  <c r="V651" i="20"/>
  <c r="U651" i="20"/>
  <c r="T651" i="20"/>
  <c r="S651" i="20"/>
  <c r="R651" i="20"/>
  <c r="Q651" i="20"/>
  <c r="P651" i="20"/>
  <c r="O651" i="20"/>
  <c r="N651" i="20"/>
  <c r="M651" i="20"/>
  <c r="K651" i="20"/>
  <c r="L651" i="20" s="1"/>
  <c r="J651" i="20"/>
  <c r="I651" i="20"/>
  <c r="F651" i="20"/>
  <c r="E651" i="20"/>
  <c r="D651" i="20"/>
  <c r="C651" i="20"/>
  <c r="AE650" i="20"/>
  <c r="AB650" i="20"/>
  <c r="Y650" i="20"/>
  <c r="V650" i="20"/>
  <c r="U650" i="20"/>
  <c r="T650" i="20"/>
  <c r="S650" i="20"/>
  <c r="R650" i="20"/>
  <c r="Q650" i="20"/>
  <c r="P650" i="20"/>
  <c r="O650" i="20"/>
  <c r="N650" i="20"/>
  <c r="M650" i="20"/>
  <c r="K650" i="20"/>
  <c r="L650" i="20" s="1"/>
  <c r="J650" i="20"/>
  <c r="I650" i="20"/>
  <c r="F650" i="20"/>
  <c r="E650" i="20"/>
  <c r="D650" i="20"/>
  <c r="C650" i="20"/>
  <c r="AE649" i="20"/>
  <c r="AB649" i="20"/>
  <c r="Y649" i="20"/>
  <c r="AA649" i="20" s="1"/>
  <c r="Z649" i="20" s="1"/>
  <c r="V649" i="20"/>
  <c r="U649" i="20"/>
  <c r="T649" i="20"/>
  <c r="S649" i="20"/>
  <c r="R649" i="20"/>
  <c r="Q649" i="20"/>
  <c r="P649" i="20"/>
  <c r="O649" i="20"/>
  <c r="N649" i="20"/>
  <c r="M649" i="20"/>
  <c r="K649" i="20"/>
  <c r="L649" i="20" s="1"/>
  <c r="J649" i="20"/>
  <c r="I649" i="20"/>
  <c r="F649" i="20"/>
  <c r="E649" i="20"/>
  <c r="D649" i="20"/>
  <c r="C649" i="20"/>
  <c r="AE648" i="20"/>
  <c r="AB648" i="20"/>
  <c r="Y648" i="20"/>
  <c r="V648" i="20"/>
  <c r="U648" i="20"/>
  <c r="T648" i="20"/>
  <c r="S648" i="20"/>
  <c r="R648" i="20"/>
  <c r="Q648" i="20"/>
  <c r="P648" i="20"/>
  <c r="O648" i="20"/>
  <c r="N648" i="20"/>
  <c r="M648" i="20"/>
  <c r="K648" i="20"/>
  <c r="L648" i="20" s="1"/>
  <c r="J648" i="20"/>
  <c r="I648" i="20"/>
  <c r="F648" i="20"/>
  <c r="E648" i="20"/>
  <c r="D648" i="20"/>
  <c r="C648" i="20"/>
  <c r="AE647" i="20"/>
  <c r="AB647" i="20"/>
  <c r="Y647" i="20"/>
  <c r="V647" i="20"/>
  <c r="U647" i="20"/>
  <c r="T647" i="20"/>
  <c r="S647" i="20"/>
  <c r="R647" i="20"/>
  <c r="Q647" i="20"/>
  <c r="P647" i="20"/>
  <c r="O647" i="20"/>
  <c r="N647" i="20"/>
  <c r="M647" i="20"/>
  <c r="K647" i="20"/>
  <c r="L647" i="20" s="1"/>
  <c r="J647" i="20"/>
  <c r="I647" i="20"/>
  <c r="F647" i="20"/>
  <c r="E647" i="20"/>
  <c r="D647" i="20"/>
  <c r="C647" i="20"/>
  <c r="AE646" i="20"/>
  <c r="AB646" i="20"/>
  <c r="Y646" i="20"/>
  <c r="V646" i="20"/>
  <c r="U646" i="20"/>
  <c r="T646" i="20"/>
  <c r="S646" i="20"/>
  <c r="R646" i="20"/>
  <c r="Q646" i="20"/>
  <c r="P646" i="20"/>
  <c r="O646" i="20"/>
  <c r="N646" i="20"/>
  <c r="M646" i="20"/>
  <c r="K646" i="20"/>
  <c r="L646" i="20" s="1"/>
  <c r="J646" i="20"/>
  <c r="I646" i="20"/>
  <c r="F646" i="20"/>
  <c r="E646" i="20"/>
  <c r="D646" i="20"/>
  <c r="C646" i="20"/>
  <c r="AE645" i="20"/>
  <c r="AB645" i="20"/>
  <c r="Y645" i="20"/>
  <c r="V645" i="20"/>
  <c r="U645" i="20"/>
  <c r="T645" i="20"/>
  <c r="S645" i="20"/>
  <c r="R645" i="20"/>
  <c r="Q645" i="20"/>
  <c r="P645" i="20"/>
  <c r="O645" i="20"/>
  <c r="N645" i="20"/>
  <c r="M645" i="20"/>
  <c r="K645" i="20"/>
  <c r="L645" i="20" s="1"/>
  <c r="J645" i="20"/>
  <c r="I645" i="20"/>
  <c r="F645" i="20"/>
  <c r="E645" i="20"/>
  <c r="D645" i="20"/>
  <c r="C645" i="20"/>
  <c r="AE644" i="20"/>
  <c r="AB644" i="20"/>
  <c r="Y644" i="20"/>
  <c r="V644" i="20"/>
  <c r="U644" i="20"/>
  <c r="T644" i="20"/>
  <c r="S644" i="20"/>
  <c r="R644" i="20"/>
  <c r="Q644" i="20"/>
  <c r="P644" i="20"/>
  <c r="O644" i="20"/>
  <c r="N644" i="20"/>
  <c r="M644" i="20"/>
  <c r="K644" i="20"/>
  <c r="L644" i="20" s="1"/>
  <c r="J644" i="20"/>
  <c r="I644" i="20"/>
  <c r="F644" i="20"/>
  <c r="E644" i="20"/>
  <c r="D644" i="20"/>
  <c r="C644" i="20"/>
  <c r="AE643" i="20"/>
  <c r="AB643" i="20"/>
  <c r="Y643" i="20"/>
  <c r="V643" i="20"/>
  <c r="U643" i="20"/>
  <c r="T643" i="20"/>
  <c r="S643" i="20"/>
  <c r="R643" i="20"/>
  <c r="Q643" i="20"/>
  <c r="P643" i="20"/>
  <c r="O643" i="20"/>
  <c r="N643" i="20"/>
  <c r="M643" i="20"/>
  <c r="K643" i="20"/>
  <c r="L643" i="20" s="1"/>
  <c r="J643" i="20"/>
  <c r="I643" i="20"/>
  <c r="F643" i="20"/>
  <c r="E643" i="20"/>
  <c r="D643" i="20"/>
  <c r="C643" i="20"/>
  <c r="AE642" i="20"/>
  <c r="AB642" i="20"/>
  <c r="Y642" i="20"/>
  <c r="V642" i="20"/>
  <c r="U642" i="20"/>
  <c r="T642" i="20"/>
  <c r="S642" i="20"/>
  <c r="R642" i="20"/>
  <c r="Q642" i="20"/>
  <c r="P642" i="20"/>
  <c r="O642" i="20"/>
  <c r="N642" i="20"/>
  <c r="M642" i="20"/>
  <c r="K642" i="20"/>
  <c r="L642" i="20" s="1"/>
  <c r="J642" i="20"/>
  <c r="I642" i="20"/>
  <c r="F642" i="20"/>
  <c r="E642" i="20"/>
  <c r="D642" i="20"/>
  <c r="C642" i="20"/>
  <c r="AE641" i="20"/>
  <c r="AB641" i="20"/>
  <c r="Y641" i="20"/>
  <c r="V641" i="20"/>
  <c r="U641" i="20"/>
  <c r="T641" i="20"/>
  <c r="S641" i="20"/>
  <c r="R641" i="20"/>
  <c r="Q641" i="20"/>
  <c r="P641" i="20"/>
  <c r="O641" i="20"/>
  <c r="N641" i="20"/>
  <c r="M641" i="20"/>
  <c r="K641" i="20"/>
  <c r="L641" i="20" s="1"/>
  <c r="J641" i="20"/>
  <c r="I641" i="20"/>
  <c r="F641" i="20"/>
  <c r="E641" i="20"/>
  <c r="D641" i="20"/>
  <c r="C641" i="20"/>
  <c r="AE640" i="20"/>
  <c r="AB640" i="20"/>
  <c r="Y640" i="20"/>
  <c r="V640" i="20"/>
  <c r="U640" i="20"/>
  <c r="T640" i="20"/>
  <c r="S640" i="20"/>
  <c r="R640" i="20"/>
  <c r="Q640" i="20"/>
  <c r="P640" i="20"/>
  <c r="O640" i="20"/>
  <c r="N640" i="20"/>
  <c r="M640" i="20"/>
  <c r="K640" i="20"/>
  <c r="L640" i="20" s="1"/>
  <c r="J640" i="20"/>
  <c r="I640" i="20"/>
  <c r="F640" i="20"/>
  <c r="E640" i="20"/>
  <c r="D640" i="20"/>
  <c r="C640" i="20"/>
  <c r="AE639" i="20"/>
  <c r="AB639" i="20"/>
  <c r="Y639" i="20"/>
  <c r="V639" i="20"/>
  <c r="U639" i="20"/>
  <c r="T639" i="20"/>
  <c r="S639" i="20"/>
  <c r="R639" i="20"/>
  <c r="Q639" i="20"/>
  <c r="P639" i="20"/>
  <c r="O639" i="20"/>
  <c r="N639" i="20"/>
  <c r="M639" i="20"/>
  <c r="K639" i="20"/>
  <c r="L639" i="20" s="1"/>
  <c r="J639" i="20"/>
  <c r="I639" i="20"/>
  <c r="F639" i="20"/>
  <c r="E639" i="20"/>
  <c r="D639" i="20"/>
  <c r="C639" i="20"/>
  <c r="AE638" i="20"/>
  <c r="AB638" i="20"/>
  <c r="Y638" i="20"/>
  <c r="V638" i="20"/>
  <c r="U638" i="20"/>
  <c r="T638" i="20"/>
  <c r="S638" i="20"/>
  <c r="R638" i="20"/>
  <c r="Q638" i="20"/>
  <c r="P638" i="20"/>
  <c r="O638" i="20"/>
  <c r="N638" i="20"/>
  <c r="M638" i="20"/>
  <c r="H640" i="20" l="1"/>
  <c r="G640" i="20" s="1"/>
  <c r="H641" i="20"/>
  <c r="G641" i="20" s="1"/>
  <c r="H643" i="20"/>
  <c r="G643" i="20" s="1"/>
  <c r="H645" i="20"/>
  <c r="G645" i="20" s="1"/>
  <c r="AA650" i="20"/>
  <c r="Z650" i="20" s="1"/>
  <c r="H652" i="20"/>
  <c r="G652" i="20" s="1"/>
  <c r="AD648" i="20"/>
  <c r="AC648" i="20" s="1"/>
  <c r="H647" i="20"/>
  <c r="G647" i="20" s="1"/>
  <c r="H649" i="20"/>
  <c r="G649" i="20" s="1"/>
  <c r="AD651" i="20"/>
  <c r="AC651" i="20" s="1"/>
  <c r="AD639" i="20"/>
  <c r="AC639" i="20" s="1"/>
  <c r="AD640" i="20"/>
  <c r="AC640" i="20" s="1"/>
  <c r="AD642" i="20"/>
  <c r="AC642" i="20" s="1"/>
  <c r="AD644" i="20"/>
  <c r="AC644" i="20" s="1"/>
  <c r="AD646" i="20"/>
  <c r="AC646" i="20" s="1"/>
  <c r="AD641" i="20"/>
  <c r="AC641" i="20" s="1"/>
  <c r="H642" i="20"/>
  <c r="G642" i="20" s="1"/>
  <c r="AD643" i="20"/>
  <c r="AC643" i="20" s="1"/>
  <c r="H644" i="20"/>
  <c r="G644" i="20" s="1"/>
  <c r="AD645" i="20"/>
  <c r="AC645" i="20" s="1"/>
  <c r="H646" i="20"/>
  <c r="G646" i="20" s="1"/>
  <c r="AD647" i="20"/>
  <c r="AC647" i="20" s="1"/>
  <c r="H648" i="20"/>
  <c r="G648" i="20" s="1"/>
  <c r="AD652" i="20"/>
  <c r="AC652" i="20" s="1"/>
  <c r="H653" i="20"/>
  <c r="G653" i="20" s="1"/>
  <c r="AD638" i="20"/>
  <c r="AC638" i="20" s="1"/>
  <c r="H639" i="20"/>
  <c r="G639" i="20" s="1"/>
  <c r="AA638" i="20"/>
  <c r="Z638" i="20" s="1"/>
  <c r="AA639" i="20"/>
  <c r="Z639" i="20" s="1"/>
  <c r="AA640" i="20"/>
  <c r="Z640" i="20" s="1"/>
  <c r="AA641" i="20"/>
  <c r="Z641" i="20" s="1"/>
  <c r="AA642" i="20"/>
  <c r="Z642" i="20" s="1"/>
  <c r="AA643" i="20"/>
  <c r="Z643" i="20" s="1"/>
  <c r="AA644" i="20"/>
  <c r="Z644" i="20" s="1"/>
  <c r="AA645" i="20"/>
  <c r="Z645" i="20" s="1"/>
  <c r="AA646" i="20"/>
  <c r="Z646" i="20" s="1"/>
  <c r="AA647" i="20"/>
  <c r="Z647" i="20" s="1"/>
  <c r="AA648" i="20"/>
  <c r="Z648" i="20" s="1"/>
  <c r="AD649" i="20"/>
  <c r="AC649" i="20" s="1"/>
  <c r="H650" i="20"/>
  <c r="G650" i="20" s="1"/>
  <c r="AD650" i="20"/>
  <c r="AC650" i="20" s="1"/>
  <c r="H651" i="20"/>
  <c r="G651" i="20" s="1"/>
  <c r="AA652" i="20"/>
  <c r="Z652" i="20" s="1"/>
  <c r="AD653" i="20"/>
  <c r="AC653" i="20" s="1"/>
  <c r="H654" i="20"/>
  <c r="G654" i="20" s="1"/>
  <c r="K638" i="20"/>
  <c r="L638" i="20" s="1"/>
  <c r="J638" i="20"/>
  <c r="I638" i="20"/>
  <c r="F638" i="20"/>
  <c r="E638" i="20"/>
  <c r="D638" i="20"/>
  <c r="C638" i="20"/>
  <c r="AE637" i="20"/>
  <c r="AB637" i="20"/>
  <c r="Y637" i="20"/>
  <c r="V637" i="20"/>
  <c r="U637" i="20"/>
  <c r="T637" i="20"/>
  <c r="S637" i="20"/>
  <c r="R637" i="20"/>
  <c r="Q637" i="20"/>
  <c r="P637" i="20"/>
  <c r="O637" i="20"/>
  <c r="N637" i="20"/>
  <c r="M637" i="20"/>
  <c r="AD637" i="20" l="1"/>
  <c r="AC637" i="20" s="1"/>
  <c r="H638" i="20"/>
  <c r="G638" i="20" s="1"/>
  <c r="AA637" i="20"/>
  <c r="Z637" i="20" s="1"/>
  <c r="K637" i="20"/>
  <c r="L637" i="20" s="1"/>
  <c r="J637" i="20"/>
  <c r="I637" i="20"/>
  <c r="F637" i="20"/>
  <c r="E637" i="20"/>
  <c r="D637" i="20"/>
  <c r="C637" i="20"/>
  <c r="AE636" i="20"/>
  <c r="AB636" i="20"/>
  <c r="Y636" i="20"/>
  <c r="V636" i="20"/>
  <c r="U636" i="20"/>
  <c r="T636" i="20"/>
  <c r="S636" i="20"/>
  <c r="R636" i="20"/>
  <c r="Q636" i="20"/>
  <c r="P636" i="20"/>
  <c r="O636" i="20"/>
  <c r="N636" i="20"/>
  <c r="M636" i="20"/>
  <c r="K636" i="20"/>
  <c r="L636" i="20" s="1"/>
  <c r="J636" i="20"/>
  <c r="I636" i="20"/>
  <c r="F636" i="20"/>
  <c r="E636" i="20"/>
  <c r="D636" i="20"/>
  <c r="C636" i="20"/>
  <c r="AE635" i="20"/>
  <c r="AB635" i="20"/>
  <c r="Y635" i="20"/>
  <c r="V635" i="20"/>
  <c r="U635" i="20"/>
  <c r="T635" i="20"/>
  <c r="S635" i="20" s="1"/>
  <c r="R635" i="20" s="1"/>
  <c r="Q635" i="20"/>
  <c r="P635" i="20"/>
  <c r="O635" i="20" s="1"/>
  <c r="N635" i="20"/>
  <c r="M635" i="20"/>
  <c r="K635" i="20"/>
  <c r="L635" i="20" s="1"/>
  <c r="J635" i="20"/>
  <c r="I635" i="20"/>
  <c r="F635" i="20"/>
  <c r="E635" i="20"/>
  <c r="D635" i="20"/>
  <c r="C635" i="20"/>
  <c r="AE634" i="20"/>
  <c r="AB634" i="20"/>
  <c r="Y634" i="20"/>
  <c r="V634" i="20"/>
  <c r="U634" i="20"/>
  <c r="T634" i="20"/>
  <c r="S634" i="20"/>
  <c r="R634" i="20"/>
  <c r="Q634" i="20"/>
  <c r="P634" i="20"/>
  <c r="O634" i="20"/>
  <c r="N634" i="20"/>
  <c r="M634" i="20"/>
  <c r="K634" i="20"/>
  <c r="L634" i="20" s="1"/>
  <c r="J634" i="20"/>
  <c r="I634" i="20"/>
  <c r="F634" i="20"/>
  <c r="E634" i="20"/>
  <c r="D634" i="20"/>
  <c r="C634" i="20"/>
  <c r="AE633" i="20"/>
  <c r="AB633" i="20"/>
  <c r="Y633" i="20"/>
  <c r="V633" i="20"/>
  <c r="U633" i="20"/>
  <c r="T633" i="20"/>
  <c r="S633" i="20" s="1"/>
  <c r="R633" i="20" s="1"/>
  <c r="Q633" i="20"/>
  <c r="P633" i="20"/>
  <c r="O633" i="20" s="1"/>
  <c r="N633" i="20"/>
  <c r="M633" i="20"/>
  <c r="K633" i="20"/>
  <c r="L633" i="20" s="1"/>
  <c r="J633" i="20"/>
  <c r="I633" i="20"/>
  <c r="F633" i="20"/>
  <c r="E633" i="20"/>
  <c r="D633" i="20"/>
  <c r="C633" i="20"/>
  <c r="AE632" i="20"/>
  <c r="AB632" i="20"/>
  <c r="Y632" i="20"/>
  <c r="V632" i="20"/>
  <c r="U632" i="20"/>
  <c r="T632" i="20"/>
  <c r="S632" i="20"/>
  <c r="R632" i="20"/>
  <c r="Q632" i="20"/>
  <c r="P632" i="20"/>
  <c r="O632" i="20" s="1"/>
  <c r="N632" i="20"/>
  <c r="M632" i="20"/>
  <c r="K632" i="20"/>
  <c r="L632" i="20" s="1"/>
  <c r="J632" i="20"/>
  <c r="I632" i="20"/>
  <c r="F632" i="20"/>
  <c r="E632" i="20"/>
  <c r="D632" i="20"/>
  <c r="C632" i="20"/>
  <c r="AE631" i="20"/>
  <c r="AB631" i="20"/>
  <c r="Y631" i="20"/>
  <c r="V631" i="20"/>
  <c r="U631" i="20"/>
  <c r="T631" i="20"/>
  <c r="S631" i="20" s="1"/>
  <c r="R631" i="20" s="1"/>
  <c r="Q631" i="20"/>
  <c r="P631" i="20"/>
  <c r="O631" i="20" s="1"/>
  <c r="N631" i="20"/>
  <c r="M631" i="20"/>
  <c r="K631" i="20"/>
  <c r="L631" i="20" s="1"/>
  <c r="J631" i="20"/>
  <c r="I631" i="20"/>
  <c r="F631" i="20"/>
  <c r="E631" i="20"/>
  <c r="D631" i="20"/>
  <c r="C631" i="20"/>
  <c r="AE630" i="20"/>
  <c r="AB630" i="20"/>
  <c r="Y630" i="20"/>
  <c r="V630" i="20"/>
  <c r="U630" i="20"/>
  <c r="T630" i="20"/>
  <c r="S630" i="20"/>
  <c r="R630" i="20"/>
  <c r="Q630" i="20"/>
  <c r="P630" i="20"/>
  <c r="O630" i="20"/>
  <c r="N630" i="20"/>
  <c r="M630" i="20"/>
  <c r="AD632" i="20" l="1"/>
  <c r="AC632" i="20" s="1"/>
  <c r="H634" i="20"/>
  <c r="G634" i="20" s="1"/>
  <c r="AD636" i="20"/>
  <c r="AC636" i="20" s="1"/>
  <c r="AA631" i="20"/>
  <c r="Z631" i="20" s="1"/>
  <c r="H633" i="20"/>
  <c r="G633" i="20" s="1"/>
  <c r="AD633" i="20"/>
  <c r="AC633" i="20" s="1"/>
  <c r="AD630" i="20"/>
  <c r="AC630" i="20" s="1"/>
  <c r="H631" i="20"/>
  <c r="G631" i="20" s="1"/>
  <c r="AD634" i="20"/>
  <c r="AC634" i="20" s="1"/>
  <c r="AD635" i="20"/>
  <c r="AC635" i="20" s="1"/>
  <c r="H636" i="20"/>
  <c r="G636" i="20" s="1"/>
  <c r="AA633" i="20"/>
  <c r="Z633" i="20" s="1"/>
  <c r="AA634" i="20"/>
  <c r="Z634" i="20" s="1"/>
  <c r="H637" i="20"/>
  <c r="G637" i="20" s="1"/>
  <c r="AA630" i="20"/>
  <c r="Z630" i="20" s="1"/>
  <c r="AD631" i="20"/>
  <c r="AC631" i="20" s="1"/>
  <c r="H632" i="20"/>
  <c r="G632" i="20" s="1"/>
  <c r="AA632" i="20"/>
  <c r="Z632" i="20" s="1"/>
  <c r="H635" i="20"/>
  <c r="G635" i="20" s="1"/>
  <c r="AA635" i="20"/>
  <c r="Z635" i="20" s="1"/>
  <c r="AA636" i="20"/>
  <c r="Z636" i="20" s="1"/>
  <c r="K630" i="20"/>
  <c r="L630" i="20" s="1"/>
  <c r="J630" i="20"/>
  <c r="I630" i="20"/>
  <c r="F630" i="20"/>
  <c r="E630" i="20"/>
  <c r="D630" i="20"/>
  <c r="C630" i="20"/>
  <c r="AE629" i="20"/>
  <c r="AB629" i="20"/>
  <c r="Y629" i="20"/>
  <c r="V629" i="20"/>
  <c r="U629" i="20"/>
  <c r="T629" i="20"/>
  <c r="S629" i="20" s="1"/>
  <c r="R629" i="20" s="1"/>
  <c r="Q629" i="20"/>
  <c r="P629" i="20"/>
  <c r="O629" i="20" s="1"/>
  <c r="N629" i="20"/>
  <c r="M629" i="20"/>
  <c r="K629" i="20"/>
  <c r="L629" i="20" s="1"/>
  <c r="J629" i="20"/>
  <c r="I629" i="20"/>
  <c r="F629" i="20"/>
  <c r="E629" i="20"/>
  <c r="D629" i="20"/>
  <c r="C629" i="20"/>
  <c r="AE628" i="20"/>
  <c r="AB628" i="20"/>
  <c r="Y628" i="20"/>
  <c r="V628" i="20"/>
  <c r="U628" i="20"/>
  <c r="T628" i="20"/>
  <c r="S628" i="20"/>
  <c r="R628" i="20"/>
  <c r="Q628" i="20"/>
  <c r="P628" i="20"/>
  <c r="O628" i="20" s="1"/>
  <c r="N628" i="20"/>
  <c r="M628" i="20"/>
  <c r="K628" i="20"/>
  <c r="L628" i="20" s="1"/>
  <c r="J628" i="20"/>
  <c r="I628" i="20"/>
  <c r="F628" i="20"/>
  <c r="E628" i="20"/>
  <c r="D628" i="20"/>
  <c r="C628" i="20"/>
  <c r="AE627" i="20"/>
  <c r="AB627" i="20"/>
  <c r="Y627" i="20"/>
  <c r="V627" i="20"/>
  <c r="U627" i="20"/>
  <c r="T627" i="20"/>
  <c r="S627" i="20" s="1"/>
  <c r="R627" i="20" s="1"/>
  <c r="Q627" i="20"/>
  <c r="P627" i="20"/>
  <c r="O627" i="20" s="1"/>
  <c r="N627" i="20"/>
  <c r="M627" i="20"/>
  <c r="K627" i="20"/>
  <c r="L627" i="20" s="1"/>
  <c r="J627" i="20"/>
  <c r="I627" i="20"/>
  <c r="F627" i="20"/>
  <c r="E627" i="20"/>
  <c r="D627" i="20"/>
  <c r="C627" i="20"/>
  <c r="AE626" i="20"/>
  <c r="AB626" i="20"/>
  <c r="Y626" i="20"/>
  <c r="V626" i="20"/>
  <c r="U626" i="20"/>
  <c r="T626" i="20"/>
  <c r="S626" i="20"/>
  <c r="R626" i="20"/>
  <c r="Q626" i="20"/>
  <c r="P626" i="20"/>
  <c r="O626" i="20"/>
  <c r="N626" i="20"/>
  <c r="M626" i="20"/>
  <c r="K626" i="20"/>
  <c r="L626" i="20" s="1"/>
  <c r="J626" i="20"/>
  <c r="I626" i="20"/>
  <c r="F626" i="20"/>
  <c r="G626" i="20" s="1"/>
  <c r="E626" i="20"/>
  <c r="D626" i="20"/>
  <c r="C626" i="20"/>
  <c r="AE625" i="20"/>
  <c r="AB625" i="20"/>
  <c r="Y625" i="20"/>
  <c r="V625" i="20"/>
  <c r="U625" i="20"/>
  <c r="T625" i="20"/>
  <c r="S625" i="20"/>
  <c r="R625" i="20" s="1"/>
  <c r="Q625" i="20"/>
  <c r="P625" i="20"/>
  <c r="O625" i="20" s="1"/>
  <c r="N625" i="20"/>
  <c r="M625" i="20"/>
  <c r="K625" i="20"/>
  <c r="L625" i="20" s="1"/>
  <c r="J625" i="20"/>
  <c r="I625" i="20"/>
  <c r="F625" i="20"/>
  <c r="G625" i="20" s="1"/>
  <c r="E625" i="20"/>
  <c r="D625" i="20"/>
  <c r="C625" i="20"/>
  <c r="AE624" i="20"/>
  <c r="AB624" i="20"/>
  <c r="Y624" i="20"/>
  <c r="V624" i="20"/>
  <c r="U624" i="20"/>
  <c r="T624" i="20"/>
  <c r="S624" i="20"/>
  <c r="R624" i="20"/>
  <c r="Q624" i="20"/>
  <c r="P624" i="20"/>
  <c r="O624" i="20"/>
  <c r="N624" i="20"/>
  <c r="M624" i="20"/>
  <c r="K624" i="20"/>
  <c r="L624" i="20" s="1"/>
  <c r="J624" i="20"/>
  <c r="I624" i="20"/>
  <c r="F624" i="20"/>
  <c r="G624" i="20" s="1"/>
  <c r="E624" i="20"/>
  <c r="D624" i="20"/>
  <c r="C624" i="20"/>
  <c r="AE623" i="20"/>
  <c r="AB623" i="20"/>
  <c r="Y623" i="20"/>
  <c r="V623" i="20"/>
  <c r="U623" i="20"/>
  <c r="T623" i="20"/>
  <c r="S623" i="20" s="1"/>
  <c r="R623" i="20" s="1"/>
  <c r="Q623" i="20"/>
  <c r="P623" i="20"/>
  <c r="O623" i="20" s="1"/>
  <c r="N623" i="20"/>
  <c r="M623" i="20"/>
  <c r="K623" i="20"/>
  <c r="L623" i="20" s="1"/>
  <c r="J623" i="20"/>
  <c r="I623" i="20"/>
  <c r="F623" i="20"/>
  <c r="G623" i="20" s="1"/>
  <c r="E623" i="20"/>
  <c r="D623" i="20"/>
  <c r="C623" i="20"/>
  <c r="AE622" i="20"/>
  <c r="AB622" i="20"/>
  <c r="Y622" i="20"/>
  <c r="V622" i="20"/>
  <c r="U622" i="20"/>
  <c r="T622" i="20"/>
  <c r="S622" i="20"/>
  <c r="R622" i="20"/>
  <c r="Q622" i="20"/>
  <c r="P622" i="20"/>
  <c r="O622" i="20"/>
  <c r="N622" i="20"/>
  <c r="M622" i="20"/>
  <c r="K622" i="20"/>
  <c r="L622" i="20" s="1"/>
  <c r="J622" i="20"/>
  <c r="I622" i="20"/>
  <c r="F622" i="20"/>
  <c r="H622" i="20" s="1"/>
  <c r="G622" i="20" s="1"/>
  <c r="E622" i="20"/>
  <c r="D622" i="20"/>
  <c r="C622" i="20"/>
  <c r="AE621" i="20"/>
  <c r="AB621" i="20"/>
  <c r="Y621" i="20"/>
  <c r="V621" i="20"/>
  <c r="U621" i="20"/>
  <c r="T621" i="20"/>
  <c r="S621" i="20"/>
  <c r="R621" i="20" s="1"/>
  <c r="Q621" i="20"/>
  <c r="P621" i="20"/>
  <c r="O621" i="20" s="1"/>
  <c r="N621" i="20"/>
  <c r="M621" i="20"/>
  <c r="K621" i="20"/>
  <c r="L621" i="20" s="1"/>
  <c r="J621" i="20"/>
  <c r="I621" i="20"/>
  <c r="F621" i="20"/>
  <c r="G621" i="20" s="1"/>
  <c r="E621" i="20"/>
  <c r="D621" i="20"/>
  <c r="C621" i="20"/>
  <c r="AE620" i="20"/>
  <c r="AB620" i="20"/>
  <c r="Y620" i="20"/>
  <c r="V620" i="20"/>
  <c r="U620" i="20"/>
  <c r="T620" i="20"/>
  <c r="S620" i="20"/>
  <c r="R620" i="20"/>
  <c r="Q620" i="20"/>
  <c r="P620" i="20"/>
  <c r="O620" i="20" s="1"/>
  <c r="N620" i="20"/>
  <c r="M620" i="20"/>
  <c r="K620" i="20"/>
  <c r="L620" i="20" s="1"/>
  <c r="J620" i="20"/>
  <c r="I620" i="20"/>
  <c r="F620" i="20"/>
  <c r="G620" i="20" s="1"/>
  <c r="E620" i="20"/>
  <c r="D620" i="20"/>
  <c r="C620" i="20"/>
  <c r="AE619" i="20"/>
  <c r="AB619" i="20"/>
  <c r="Y619" i="20"/>
  <c r="V619" i="20"/>
  <c r="U619" i="20"/>
  <c r="T619" i="20"/>
  <c r="S619" i="20" s="1"/>
  <c r="R619" i="20" s="1"/>
  <c r="Q619" i="20"/>
  <c r="P619" i="20"/>
  <c r="O619" i="20" s="1"/>
  <c r="N619" i="20"/>
  <c r="M619" i="20"/>
  <c r="K619" i="20"/>
  <c r="L619" i="20" s="1"/>
  <c r="J619" i="20"/>
  <c r="I619" i="20"/>
  <c r="F619" i="20"/>
  <c r="G619" i="20" s="1"/>
  <c r="E619" i="20"/>
  <c r="D619" i="20"/>
  <c r="C619" i="20"/>
  <c r="AE618" i="20"/>
  <c r="AB618" i="20"/>
  <c r="Y618" i="20"/>
  <c r="V618" i="20"/>
  <c r="U618" i="20"/>
  <c r="T618" i="20"/>
  <c r="S618" i="20"/>
  <c r="R618" i="20"/>
  <c r="Q618" i="20"/>
  <c r="P618" i="20"/>
  <c r="O618" i="20" s="1"/>
  <c r="N618" i="20"/>
  <c r="M618" i="20"/>
  <c r="K618" i="20"/>
  <c r="L618" i="20" s="1"/>
  <c r="J618" i="20"/>
  <c r="I618" i="20"/>
  <c r="F618" i="20"/>
  <c r="G618" i="20" s="1"/>
  <c r="E618" i="20"/>
  <c r="D618" i="20"/>
  <c r="C618" i="20"/>
  <c r="AE617" i="20"/>
  <c r="AB617" i="20"/>
  <c r="Y617" i="20"/>
  <c r="V617" i="20"/>
  <c r="U617" i="20"/>
  <c r="T617" i="20"/>
  <c r="S617" i="20"/>
  <c r="R617" i="20" s="1"/>
  <c r="Q617" i="20"/>
  <c r="P617" i="20"/>
  <c r="O617" i="20" s="1"/>
  <c r="N617" i="20"/>
  <c r="M617" i="20"/>
  <c r="K617" i="20"/>
  <c r="L617" i="20" s="1"/>
  <c r="J617" i="20"/>
  <c r="I617" i="20"/>
  <c r="F617" i="20"/>
  <c r="G617" i="20" s="1"/>
  <c r="E617" i="20"/>
  <c r="D617" i="20"/>
  <c r="C617" i="20"/>
  <c r="AE616" i="20"/>
  <c r="AB616" i="20"/>
  <c r="Y616" i="20"/>
  <c r="V616" i="20"/>
  <c r="U616" i="20"/>
  <c r="T616" i="20"/>
  <c r="S616" i="20"/>
  <c r="R616" i="20"/>
  <c r="Q616" i="20"/>
  <c r="P616" i="20"/>
  <c r="O616" i="20"/>
  <c r="N616" i="20"/>
  <c r="M616" i="20"/>
  <c r="K616" i="20"/>
  <c r="L616" i="20" s="1"/>
  <c r="J616" i="20"/>
  <c r="I616" i="20"/>
  <c r="F616" i="20"/>
  <c r="G616" i="20" s="1"/>
  <c r="E616" i="20"/>
  <c r="D616" i="20"/>
  <c r="C616" i="20"/>
  <c r="AE615" i="20"/>
  <c r="AB615" i="20"/>
  <c r="Y615" i="20"/>
  <c r="V615" i="20"/>
  <c r="U615" i="20"/>
  <c r="T615" i="20"/>
  <c r="S615" i="20" s="1"/>
  <c r="R615" i="20" s="1"/>
  <c r="Q615" i="20"/>
  <c r="P615" i="20"/>
  <c r="O615" i="20" s="1"/>
  <c r="N615" i="20"/>
  <c r="M615" i="20"/>
  <c r="K615" i="20"/>
  <c r="L615" i="20" s="1"/>
  <c r="J615" i="20"/>
  <c r="I615" i="20"/>
  <c r="F615" i="20"/>
  <c r="G615" i="20" s="1"/>
  <c r="E615" i="20"/>
  <c r="D615" i="20"/>
  <c r="C615" i="20"/>
  <c r="AE614" i="20"/>
  <c r="AB614" i="20"/>
  <c r="Y614" i="20"/>
  <c r="V614" i="20"/>
  <c r="U614" i="20"/>
  <c r="T614" i="20"/>
  <c r="S614" i="20"/>
  <c r="R614" i="20"/>
  <c r="Q614" i="20"/>
  <c r="P614" i="20"/>
  <c r="O614" i="20"/>
  <c r="N614" i="20"/>
  <c r="M614" i="20"/>
  <c r="K614" i="20"/>
  <c r="L614" i="20" s="1"/>
  <c r="J614" i="20"/>
  <c r="I614" i="20"/>
  <c r="AD626" i="20" l="1"/>
  <c r="AC626" i="20" s="1"/>
  <c r="AD616" i="20"/>
  <c r="AC616" i="20" s="1"/>
  <c r="AA623" i="20"/>
  <c r="Z623" i="20" s="1"/>
  <c r="AA628" i="20"/>
  <c r="Z628" i="20" s="1"/>
  <c r="AA620" i="20"/>
  <c r="Z620" i="20" s="1"/>
  <c r="H630" i="20"/>
  <c r="G630" i="20" s="1"/>
  <c r="AA614" i="20"/>
  <c r="Z614" i="20" s="1"/>
  <c r="AA618" i="20"/>
  <c r="Z618" i="20" s="1"/>
  <c r="AA622" i="20"/>
  <c r="Z622" i="20" s="1"/>
  <c r="AD624" i="20"/>
  <c r="AC624" i="20" s="1"/>
  <c r="AD629" i="20"/>
  <c r="AC629" i="20" s="1"/>
  <c r="AA615" i="20"/>
  <c r="Z615" i="20" s="1"/>
  <c r="AA617" i="20"/>
  <c r="Z617" i="20" s="1"/>
  <c r="AA619" i="20"/>
  <c r="Z619" i="20" s="1"/>
  <c r="AD621" i="20"/>
  <c r="AC621" i="20" s="1"/>
  <c r="AA625" i="20"/>
  <c r="Z625" i="20" s="1"/>
  <c r="H615" i="20"/>
  <c r="AD627" i="20"/>
  <c r="AC627" i="20" s="1"/>
  <c r="H628" i="20"/>
  <c r="G628" i="20" s="1"/>
  <c r="H616" i="20"/>
  <c r="H618" i="20"/>
  <c r="H619" i="20"/>
  <c r="H620" i="20"/>
  <c r="H621" i="20"/>
  <c r="H623" i="20"/>
  <c r="H624" i="20"/>
  <c r="H626" i="20"/>
  <c r="H627" i="20"/>
  <c r="G627" i="20" s="1"/>
  <c r="AA627" i="20"/>
  <c r="Z627" i="20" s="1"/>
  <c r="AD628" i="20"/>
  <c r="AC628" i="20" s="1"/>
  <c r="H629" i="20"/>
  <c r="G629" i="20" s="1"/>
  <c r="AA629" i="20"/>
  <c r="Z629" i="20" s="1"/>
  <c r="AD614" i="20"/>
  <c r="AC614" i="20" s="1"/>
  <c r="AD615" i="20"/>
  <c r="AC615" i="20" s="1"/>
  <c r="AA616" i="20"/>
  <c r="Z616" i="20" s="1"/>
  <c r="H617" i="20"/>
  <c r="AD617" i="20"/>
  <c r="AC617" i="20" s="1"/>
  <c r="AD618" i="20"/>
  <c r="AC618" i="20" s="1"/>
  <c r="AD619" i="20"/>
  <c r="AC619" i="20" s="1"/>
  <c r="AD620" i="20"/>
  <c r="AC620" i="20" s="1"/>
  <c r="AA621" i="20"/>
  <c r="Z621" i="20" s="1"/>
  <c r="AD622" i="20"/>
  <c r="AC622" i="20" s="1"/>
  <c r="AD623" i="20"/>
  <c r="AC623" i="20" s="1"/>
  <c r="AA624" i="20"/>
  <c r="Z624" i="20" s="1"/>
  <c r="H625" i="20"/>
  <c r="AD625" i="20"/>
  <c r="AC625" i="20" s="1"/>
  <c r="AA626" i="20"/>
  <c r="Z626" i="20" s="1"/>
  <c r="F614" i="20"/>
  <c r="H614" i="20" s="1"/>
  <c r="E614" i="20"/>
  <c r="D614" i="20"/>
  <c r="C614" i="20"/>
  <c r="AE613" i="20"/>
  <c r="AB613" i="20"/>
  <c r="Y613" i="20"/>
  <c r="V613" i="20"/>
  <c r="U613" i="20"/>
  <c r="T613" i="20"/>
  <c r="S613" i="20"/>
  <c r="R613" i="20" s="1"/>
  <c r="Q613" i="20"/>
  <c r="P613" i="20"/>
  <c r="O613" i="20" s="1"/>
  <c r="N613" i="20"/>
  <c r="M613" i="20"/>
  <c r="K613" i="20"/>
  <c r="L613" i="20" s="1"/>
  <c r="J613" i="20"/>
  <c r="I613" i="20"/>
  <c r="F613" i="20"/>
  <c r="G613" i="20" s="1"/>
  <c r="E613" i="20"/>
  <c r="D613" i="20"/>
  <c r="C613" i="20"/>
  <c r="AE612" i="20"/>
  <c r="AB612" i="20"/>
  <c r="Y612" i="20"/>
  <c r="V612" i="20"/>
  <c r="U612" i="20"/>
  <c r="T612" i="20"/>
  <c r="S612" i="20"/>
  <c r="R612" i="20"/>
  <c r="Q612" i="20"/>
  <c r="P612" i="20"/>
  <c r="O612" i="20"/>
  <c r="N612" i="20"/>
  <c r="M612" i="20"/>
  <c r="K612" i="20"/>
  <c r="L612" i="20" s="1"/>
  <c r="J612" i="20"/>
  <c r="I612" i="20"/>
  <c r="F612" i="20"/>
  <c r="G612" i="20" s="1"/>
  <c r="E612" i="20"/>
  <c r="D612" i="20"/>
  <c r="C612" i="20"/>
  <c r="AE611" i="20"/>
  <c r="AB611" i="20"/>
  <c r="Y611" i="20"/>
  <c r="V611" i="20"/>
  <c r="U611" i="20"/>
  <c r="T611" i="20"/>
  <c r="S611" i="20" s="1"/>
  <c r="R611" i="20" s="1"/>
  <c r="Q611" i="20"/>
  <c r="P611" i="20"/>
  <c r="O611" i="20" s="1"/>
  <c r="N611" i="20"/>
  <c r="M611" i="20"/>
  <c r="K611" i="20"/>
  <c r="L611" i="20" s="1"/>
  <c r="J611" i="20"/>
  <c r="I611" i="20"/>
  <c r="F611" i="20"/>
  <c r="G611" i="20" s="1"/>
  <c r="E611" i="20"/>
  <c r="D611" i="20"/>
  <c r="C611" i="20"/>
  <c r="AE610" i="20"/>
  <c r="AB610" i="20"/>
  <c r="Y610" i="20"/>
  <c r="V610" i="20"/>
  <c r="U610" i="20"/>
  <c r="T610" i="20"/>
  <c r="S610" i="20"/>
  <c r="R610" i="20"/>
  <c r="Q610" i="20"/>
  <c r="P610" i="20"/>
  <c r="O610" i="20" s="1"/>
  <c r="N610" i="20"/>
  <c r="M610" i="20"/>
  <c r="K610" i="20"/>
  <c r="L610" i="20" s="1"/>
  <c r="J610" i="20"/>
  <c r="I610" i="20"/>
  <c r="F610" i="20"/>
  <c r="H610" i="20" s="1"/>
  <c r="G610" i="20" s="1"/>
  <c r="E610" i="20"/>
  <c r="D610" i="20"/>
  <c r="C610" i="20"/>
  <c r="AE609" i="20"/>
  <c r="AB609" i="20"/>
  <c r="Y609" i="20"/>
  <c r="V609" i="20"/>
  <c r="U609" i="20"/>
  <c r="T609" i="20"/>
  <c r="S609" i="20" s="1"/>
  <c r="R609" i="20" s="1"/>
  <c r="Q609" i="20"/>
  <c r="P609" i="20"/>
  <c r="O609" i="20" s="1"/>
  <c r="N609" i="20"/>
  <c r="M609" i="20"/>
  <c r="K609" i="20"/>
  <c r="L609" i="20" s="1"/>
  <c r="J609" i="20"/>
  <c r="I609" i="20"/>
  <c r="F609" i="20"/>
  <c r="H609" i="20" s="1"/>
  <c r="G609" i="20" s="1"/>
  <c r="E609" i="20"/>
  <c r="D609" i="20"/>
  <c r="C609" i="20"/>
  <c r="AE608" i="20"/>
  <c r="AB608" i="20"/>
  <c r="Y608" i="20"/>
  <c r="V608" i="20"/>
  <c r="U608" i="20"/>
  <c r="T608" i="20"/>
  <c r="S608" i="20"/>
  <c r="R608" i="20"/>
  <c r="Q608" i="20"/>
  <c r="P608" i="20"/>
  <c r="O608" i="20" s="1"/>
  <c r="N608" i="20"/>
  <c r="M608" i="20"/>
  <c r="K608" i="20"/>
  <c r="L608" i="20" s="1"/>
  <c r="J608" i="20"/>
  <c r="I608" i="20"/>
  <c r="F608" i="20"/>
  <c r="H608" i="20" s="1"/>
  <c r="G608" i="20" s="1"/>
  <c r="E608" i="20"/>
  <c r="D608" i="20"/>
  <c r="C608" i="20"/>
  <c r="AE607" i="20"/>
  <c r="AB607" i="20"/>
  <c r="Y607" i="20"/>
  <c r="V607" i="20"/>
  <c r="U607" i="20"/>
  <c r="T607" i="20"/>
  <c r="S607" i="20" s="1"/>
  <c r="R607" i="20" s="1"/>
  <c r="Q607" i="20"/>
  <c r="P607" i="20"/>
  <c r="O607" i="20" s="1"/>
  <c r="N607" i="20"/>
  <c r="M607" i="20"/>
  <c r="K607" i="20"/>
  <c r="J607" i="20"/>
  <c r="I607" i="20"/>
  <c r="F607" i="20"/>
  <c r="G607" i="20" s="1"/>
  <c r="E607" i="20"/>
  <c r="D607" i="20"/>
  <c r="C607" i="20"/>
  <c r="AE606" i="20"/>
  <c r="AB606" i="20"/>
  <c r="Y606" i="20"/>
  <c r="V606" i="20"/>
  <c r="U606" i="20"/>
  <c r="T606" i="20"/>
  <c r="S606" i="20"/>
  <c r="R606" i="20"/>
  <c r="Q606" i="20"/>
  <c r="P606" i="20"/>
  <c r="O606" i="20" s="1"/>
  <c r="N606" i="20"/>
  <c r="M606" i="20"/>
  <c r="K606" i="20"/>
  <c r="L606" i="20" s="1"/>
  <c r="J606" i="20"/>
  <c r="I606" i="20"/>
  <c r="AD608" i="20" l="1"/>
  <c r="AC608" i="20" s="1"/>
  <c r="AD610" i="20"/>
  <c r="AC610" i="20" s="1"/>
  <c r="AD607" i="20"/>
  <c r="AC607" i="20" s="1"/>
  <c r="AD609" i="20"/>
  <c r="AC609" i="20" s="1"/>
  <c r="AD611" i="20"/>
  <c r="AC611" i="20" s="1"/>
  <c r="AD613" i="20"/>
  <c r="AC613" i="20" s="1"/>
  <c r="AA612" i="20"/>
  <c r="Z612" i="20" s="1"/>
  <c r="AA606" i="20"/>
  <c r="Z606" i="20" s="1"/>
  <c r="AD606" i="20"/>
  <c r="AC606" i="20" s="1"/>
  <c r="L607" i="20"/>
  <c r="AA607" i="20"/>
  <c r="Z607" i="20" s="1"/>
  <c r="AA608" i="20"/>
  <c r="Z608" i="20" s="1"/>
  <c r="AA609" i="20"/>
  <c r="Z609" i="20" s="1"/>
  <c r="AA610" i="20"/>
  <c r="Z610" i="20" s="1"/>
  <c r="H611" i="20"/>
  <c r="AA611" i="20"/>
  <c r="Z611" i="20" s="1"/>
  <c r="H612" i="20"/>
  <c r="AD612" i="20"/>
  <c r="AC612" i="20" s="1"/>
  <c r="AA613" i="20"/>
  <c r="Z613" i="20" s="1"/>
  <c r="H607" i="20"/>
  <c r="H613" i="20"/>
  <c r="G614" i="20"/>
  <c r="F606" i="20"/>
  <c r="H606" i="20" s="1"/>
  <c r="E606" i="20"/>
  <c r="D606" i="20"/>
  <c r="C606" i="20"/>
  <c r="AE605" i="20"/>
  <c r="AB605" i="20"/>
  <c r="Y605" i="20"/>
  <c r="V605" i="20"/>
  <c r="U605" i="20"/>
  <c r="T605" i="20"/>
  <c r="S605" i="20" s="1"/>
  <c r="R605" i="20" s="1"/>
  <c r="Q605" i="20"/>
  <c r="P605" i="20"/>
  <c r="O605" i="20"/>
  <c r="N605" i="20"/>
  <c r="M605" i="20"/>
  <c r="K605" i="20"/>
  <c r="L605" i="20" s="1"/>
  <c r="J605" i="20"/>
  <c r="I605" i="20"/>
  <c r="F605" i="20"/>
  <c r="H605" i="20" s="1"/>
  <c r="G605" i="20" s="1"/>
  <c r="E605" i="20"/>
  <c r="D605" i="20"/>
  <c r="C605" i="20"/>
  <c r="AE604" i="20"/>
  <c r="AB604" i="20"/>
  <c r="Y604" i="20"/>
  <c r="V604" i="20"/>
  <c r="U604" i="20"/>
  <c r="T604" i="20"/>
  <c r="S604" i="20"/>
  <c r="R604" i="20"/>
  <c r="Q604" i="20"/>
  <c r="P604" i="20"/>
  <c r="O604" i="20"/>
  <c r="N604" i="20"/>
  <c r="M604" i="20"/>
  <c r="K604" i="20"/>
  <c r="L604" i="20" s="1"/>
  <c r="J604" i="20"/>
  <c r="I604" i="20"/>
  <c r="F604" i="20"/>
  <c r="G604" i="20" s="1"/>
  <c r="E604" i="20"/>
  <c r="D604" i="20"/>
  <c r="C604" i="20"/>
  <c r="AE603" i="20"/>
  <c r="AB603" i="20"/>
  <c r="Y603" i="20"/>
  <c r="V603" i="20"/>
  <c r="U603" i="20"/>
  <c r="T603" i="20"/>
  <c r="S603" i="20" s="1"/>
  <c r="R603" i="20" s="1"/>
  <c r="Q603" i="20"/>
  <c r="P603" i="20"/>
  <c r="O603" i="20" s="1"/>
  <c r="N603" i="20"/>
  <c r="M603" i="20"/>
  <c r="K603" i="20"/>
  <c r="L603" i="20" s="1"/>
  <c r="J603" i="20"/>
  <c r="I603" i="20"/>
  <c r="F603" i="20"/>
  <c r="E603" i="20"/>
  <c r="D603" i="20"/>
  <c r="C603" i="20"/>
  <c r="AE602" i="20"/>
  <c r="AB602" i="20"/>
  <c r="Y602" i="20"/>
  <c r="V602" i="20"/>
  <c r="U602" i="20"/>
  <c r="T602" i="20"/>
  <c r="S602" i="20"/>
  <c r="R602" i="20"/>
  <c r="Q602" i="20"/>
  <c r="P602" i="20"/>
  <c r="O602" i="20"/>
  <c r="N602" i="20"/>
  <c r="M602" i="20"/>
  <c r="K602" i="20"/>
  <c r="L602" i="20" s="1"/>
  <c r="J602" i="20"/>
  <c r="I602" i="20"/>
  <c r="F602" i="20"/>
  <c r="H602" i="20" s="1"/>
  <c r="G602" i="20" s="1"/>
  <c r="E602" i="20"/>
  <c r="D602" i="20"/>
  <c r="C602" i="20"/>
  <c r="AE601" i="20"/>
  <c r="AB601" i="20"/>
  <c r="Y601" i="20"/>
  <c r="V601" i="20"/>
  <c r="U601" i="20"/>
  <c r="T601" i="20"/>
  <c r="S601" i="20" s="1"/>
  <c r="R601" i="20" s="1"/>
  <c r="Q601" i="20"/>
  <c r="P601" i="20"/>
  <c r="O601" i="20" s="1"/>
  <c r="N601" i="20"/>
  <c r="M601" i="20"/>
  <c r="K601" i="20"/>
  <c r="L601" i="20" s="1"/>
  <c r="J601" i="20"/>
  <c r="I601" i="20"/>
  <c r="F601" i="20"/>
  <c r="E601" i="20"/>
  <c r="D601" i="20"/>
  <c r="C601" i="20"/>
  <c r="AE600" i="20"/>
  <c r="AB600" i="20"/>
  <c r="Y600" i="20"/>
  <c r="V600" i="20"/>
  <c r="U600" i="20"/>
  <c r="T600" i="20"/>
  <c r="S600" i="20"/>
  <c r="R600" i="20"/>
  <c r="Q600" i="20"/>
  <c r="P600" i="20"/>
  <c r="O600" i="20"/>
  <c r="N600" i="20"/>
  <c r="M600" i="20"/>
  <c r="K600" i="20"/>
  <c r="L600" i="20" s="1"/>
  <c r="J600" i="20"/>
  <c r="I600" i="20"/>
  <c r="F600" i="20"/>
  <c r="H600" i="20" s="1"/>
  <c r="G600" i="20" s="1"/>
  <c r="E600" i="20"/>
  <c r="D600" i="20"/>
  <c r="C600" i="20"/>
  <c r="AE599" i="20"/>
  <c r="AB599" i="20"/>
  <c r="Y599" i="20"/>
  <c r="V599" i="20"/>
  <c r="U599" i="20"/>
  <c r="T599" i="20"/>
  <c r="S599" i="20" s="1"/>
  <c r="R599" i="20" s="1"/>
  <c r="Q599" i="20"/>
  <c r="P599" i="20"/>
  <c r="O599" i="20" s="1"/>
  <c r="N599" i="20"/>
  <c r="M599" i="20"/>
  <c r="K599" i="20"/>
  <c r="L599" i="20" s="1"/>
  <c r="J599" i="20"/>
  <c r="I599" i="20"/>
  <c r="F599" i="20"/>
  <c r="E599" i="20"/>
  <c r="D599" i="20"/>
  <c r="C599" i="20"/>
  <c r="AE598" i="20"/>
  <c r="AB598" i="20"/>
  <c r="Y598" i="20"/>
  <c r="V598" i="20"/>
  <c r="U598" i="20"/>
  <c r="T598" i="20"/>
  <c r="S598" i="20"/>
  <c r="R598" i="20"/>
  <c r="Q598" i="20"/>
  <c r="P598" i="20"/>
  <c r="O598" i="20"/>
  <c r="N598" i="20"/>
  <c r="M598" i="20"/>
  <c r="K598" i="20"/>
  <c r="L598" i="20" s="1"/>
  <c r="J598" i="20"/>
  <c r="I598" i="20"/>
  <c r="F598" i="20"/>
  <c r="H598" i="20" s="1"/>
  <c r="G598" i="20" s="1"/>
  <c r="E598" i="20"/>
  <c r="D598" i="20"/>
  <c r="C598" i="20"/>
  <c r="AE597" i="20"/>
  <c r="AB597" i="20"/>
  <c r="Y597" i="20"/>
  <c r="V597" i="20"/>
  <c r="U597" i="20"/>
  <c r="T597" i="20"/>
  <c r="S597" i="20" s="1"/>
  <c r="R597" i="20" s="1"/>
  <c r="Q597" i="20"/>
  <c r="P597" i="20"/>
  <c r="O597" i="20"/>
  <c r="N597" i="20"/>
  <c r="M597" i="20"/>
  <c r="K597" i="20"/>
  <c r="L597" i="20" s="1"/>
  <c r="J597" i="20"/>
  <c r="I597" i="20"/>
  <c r="F597" i="20"/>
  <c r="G597" i="20" s="1"/>
  <c r="E597" i="20"/>
  <c r="D597" i="20"/>
  <c r="C597" i="20"/>
  <c r="AE596" i="20"/>
  <c r="AB596" i="20"/>
  <c r="AD596" i="20" s="1"/>
  <c r="AC596" i="20" s="1"/>
  <c r="Y596" i="20"/>
  <c r="AA596" i="20" s="1"/>
  <c r="Z596" i="20" s="1"/>
  <c r="V596" i="20"/>
  <c r="U596" i="20"/>
  <c r="T596" i="20"/>
  <c r="S596" i="20"/>
  <c r="R596" i="20"/>
  <c r="Q596" i="20"/>
  <c r="P596" i="20"/>
  <c r="O596" i="20" s="1"/>
  <c r="N596" i="20"/>
  <c r="M596" i="20"/>
  <c r="K596" i="20"/>
  <c r="L596" i="20" s="1"/>
  <c r="J596" i="20"/>
  <c r="I596" i="20"/>
  <c r="AD600" i="20" l="1"/>
  <c r="AC600" i="20" s="1"/>
  <c r="AD604" i="20"/>
  <c r="AC604" i="20" s="1"/>
  <c r="AA599" i="20"/>
  <c r="Z599" i="20" s="1"/>
  <c r="AA603" i="20"/>
  <c r="Z603" i="20" s="1"/>
  <c r="AA597" i="20"/>
  <c r="Z597" i="20" s="1"/>
  <c r="AD598" i="20"/>
  <c r="AC598" i="20" s="1"/>
  <c r="H599" i="20"/>
  <c r="G599" i="20" s="1"/>
  <c r="AA601" i="20"/>
  <c r="Z601" i="20" s="1"/>
  <c r="AD602" i="20"/>
  <c r="AC602" i="20" s="1"/>
  <c r="H603" i="20"/>
  <c r="G603" i="20" s="1"/>
  <c r="AD605" i="20"/>
  <c r="AC605" i="20" s="1"/>
  <c r="H601" i="20"/>
  <c r="G601" i="20" s="1"/>
  <c r="H604" i="20"/>
  <c r="AA605" i="20"/>
  <c r="Z605" i="20" s="1"/>
  <c r="H597" i="20"/>
  <c r="AD597" i="20"/>
  <c r="AC597" i="20" s="1"/>
  <c r="AA598" i="20"/>
  <c r="Z598" i="20" s="1"/>
  <c r="AD599" i="20"/>
  <c r="AC599" i="20" s="1"/>
  <c r="AA600" i="20"/>
  <c r="Z600" i="20" s="1"/>
  <c r="AD601" i="20"/>
  <c r="AC601" i="20" s="1"/>
  <c r="AA602" i="20"/>
  <c r="Z602" i="20" s="1"/>
  <c r="AD603" i="20"/>
  <c r="AC603" i="20" s="1"/>
  <c r="AA604" i="20"/>
  <c r="Z604" i="20" s="1"/>
  <c r="G606" i="20"/>
  <c r="F596" i="20"/>
  <c r="G596" i="20" s="1"/>
  <c r="E596" i="20"/>
  <c r="D596" i="20"/>
  <c r="C596" i="20"/>
  <c r="AE595" i="20"/>
  <c r="AB595" i="20"/>
  <c r="Y595" i="20"/>
  <c r="V595" i="20"/>
  <c r="U595" i="20"/>
  <c r="T595" i="20"/>
  <c r="S595" i="20" s="1"/>
  <c r="R595" i="20" s="1"/>
  <c r="Q595" i="20"/>
  <c r="P595" i="20"/>
  <c r="O595" i="20" s="1"/>
  <c r="N595" i="20"/>
  <c r="M595" i="20"/>
  <c r="K595" i="20"/>
  <c r="L595" i="20" s="1"/>
  <c r="J595" i="20"/>
  <c r="I595" i="20"/>
  <c r="F595" i="20"/>
  <c r="G595" i="20" s="1"/>
  <c r="E595" i="20"/>
  <c r="D595" i="20"/>
  <c r="C595" i="20"/>
  <c r="AE594" i="20"/>
  <c r="AB594" i="20"/>
  <c r="Y594" i="20"/>
  <c r="V594" i="20"/>
  <c r="U594" i="20"/>
  <c r="T594" i="20"/>
  <c r="S594" i="20"/>
  <c r="R594" i="20"/>
  <c r="Q594" i="20"/>
  <c r="P594" i="20"/>
  <c r="O594" i="20" s="1"/>
  <c r="N594" i="20"/>
  <c r="M594" i="20"/>
  <c r="K594" i="20"/>
  <c r="L594" i="20" s="1"/>
  <c r="J594" i="20"/>
  <c r="I594" i="20"/>
  <c r="F594" i="20"/>
  <c r="G594" i="20" s="1"/>
  <c r="E594" i="20"/>
  <c r="D594" i="20"/>
  <c r="C594" i="20"/>
  <c r="AE593" i="20"/>
  <c r="AB593" i="20"/>
  <c r="Y593" i="20"/>
  <c r="V593" i="20"/>
  <c r="U593" i="20"/>
  <c r="T593" i="20"/>
  <c r="S593" i="20" s="1"/>
  <c r="R593" i="20" s="1"/>
  <c r="Q593" i="20"/>
  <c r="P593" i="20"/>
  <c r="O593" i="20" s="1"/>
  <c r="N593" i="20"/>
  <c r="M593" i="20"/>
  <c r="AA593" i="20" l="1"/>
  <c r="Z593" i="20" s="1"/>
  <c r="AA594" i="20"/>
  <c r="Z594" i="20" s="1"/>
  <c r="AA595" i="20"/>
  <c r="Z595" i="20" s="1"/>
  <c r="H594" i="20"/>
  <c r="H595" i="20"/>
  <c r="H596" i="20"/>
  <c r="AD593" i="20"/>
  <c r="AC593" i="20" s="1"/>
  <c r="AD594" i="20"/>
  <c r="AC594" i="20" s="1"/>
  <c r="AD595" i="20"/>
  <c r="AC595" i="20" s="1"/>
  <c r="K593" i="20"/>
  <c r="L593" i="20" s="1"/>
  <c r="J593" i="20"/>
  <c r="I593" i="20"/>
  <c r="F593" i="20"/>
  <c r="E593" i="20"/>
  <c r="D593" i="20"/>
  <c r="C593" i="20"/>
  <c r="AE592" i="20"/>
  <c r="AB592" i="20"/>
  <c r="Y592" i="20"/>
  <c r="AA592" i="20" s="1"/>
  <c r="Z592" i="20" s="1"/>
  <c r="V592" i="20"/>
  <c r="U592" i="20"/>
  <c r="T592" i="20"/>
  <c r="S592" i="20"/>
  <c r="R592" i="20"/>
  <c r="Q592" i="20"/>
  <c r="P592" i="20"/>
  <c r="O592" i="20" s="1"/>
  <c r="N592" i="20"/>
  <c r="M592" i="20"/>
  <c r="K592" i="20"/>
  <c r="L592" i="20" s="1"/>
  <c r="J592" i="20"/>
  <c r="I592" i="20"/>
  <c r="F592" i="20"/>
  <c r="G592" i="20" s="1"/>
  <c r="E592" i="20"/>
  <c r="D592" i="20"/>
  <c r="C592" i="20"/>
  <c r="AE591" i="20"/>
  <c r="AB591" i="20"/>
  <c r="Y591" i="20"/>
  <c r="V591" i="20"/>
  <c r="U591" i="20"/>
  <c r="T591" i="20"/>
  <c r="S591" i="20" s="1"/>
  <c r="R591" i="20" s="1"/>
  <c r="Q591" i="20"/>
  <c r="P591" i="20"/>
  <c r="O591" i="20" s="1"/>
  <c r="N591" i="20"/>
  <c r="M591" i="20"/>
  <c r="K591" i="20"/>
  <c r="L591" i="20" s="1"/>
  <c r="J591" i="20"/>
  <c r="I591" i="20"/>
  <c r="F591" i="20"/>
  <c r="G591" i="20" s="1"/>
  <c r="E591" i="20"/>
  <c r="D591" i="20"/>
  <c r="C591" i="20"/>
  <c r="AE590" i="20"/>
  <c r="AB590" i="20"/>
  <c r="Y590" i="20"/>
  <c r="AA590" i="20" s="1"/>
  <c r="Z590" i="20" s="1"/>
  <c r="V590" i="20"/>
  <c r="U590" i="20"/>
  <c r="T590" i="20"/>
  <c r="S590" i="20"/>
  <c r="R590" i="20"/>
  <c r="Q590" i="20"/>
  <c r="P590" i="20"/>
  <c r="O590" i="20" s="1"/>
  <c r="N590" i="20"/>
  <c r="M590" i="20"/>
  <c r="K590" i="20"/>
  <c r="L590" i="20" s="1"/>
  <c r="J590" i="20"/>
  <c r="I590" i="20"/>
  <c r="F590" i="20"/>
  <c r="G590" i="20" s="1"/>
  <c r="E590" i="20"/>
  <c r="D590" i="20"/>
  <c r="C590" i="20"/>
  <c r="AE589" i="20"/>
  <c r="AB589" i="20"/>
  <c r="Y589" i="20"/>
  <c r="V589" i="20"/>
  <c r="U589" i="20"/>
  <c r="T589" i="20"/>
  <c r="S589" i="20" s="1"/>
  <c r="R589" i="20" s="1"/>
  <c r="Q589" i="20"/>
  <c r="P589" i="20"/>
  <c r="O589" i="20"/>
  <c r="N589" i="20"/>
  <c r="M589" i="20"/>
  <c r="AD591" i="20" l="1"/>
  <c r="AC591" i="20" s="1"/>
  <c r="AA589" i="20"/>
  <c r="Z589" i="20" s="1"/>
  <c r="AD590" i="20"/>
  <c r="AC590" i="20" s="1"/>
  <c r="H590" i="20"/>
  <c r="AD589" i="20"/>
  <c r="AC589" i="20" s="1"/>
  <c r="H591" i="20"/>
  <c r="AA591" i="20"/>
  <c r="Z591" i="20" s="1"/>
  <c r="H592" i="20"/>
  <c r="AD592" i="20"/>
  <c r="AC592" i="20" s="1"/>
  <c r="H593" i="20"/>
  <c r="G593" i="20" s="1"/>
  <c r="K589" i="20"/>
  <c r="L589" i="20" s="1"/>
  <c r="J589" i="20"/>
  <c r="I589" i="20"/>
  <c r="F589" i="20"/>
  <c r="H589" i="20" s="1"/>
  <c r="G589" i="20" s="1"/>
  <c r="E589" i="20"/>
  <c r="D589" i="20"/>
  <c r="C589" i="20"/>
  <c r="AE588" i="20"/>
  <c r="AB588" i="20"/>
  <c r="AD588" i="20" s="1"/>
  <c r="AC588" i="20" s="1"/>
  <c r="Y588" i="20"/>
  <c r="AA588" i="20" s="1"/>
  <c r="Z588" i="20" s="1"/>
  <c r="V588" i="20"/>
  <c r="U588" i="20"/>
  <c r="T588" i="20"/>
  <c r="S588" i="20"/>
  <c r="R588" i="20"/>
  <c r="Q588" i="20"/>
  <c r="P588" i="20"/>
  <c r="O588" i="20"/>
  <c r="N588" i="20"/>
  <c r="M588" i="20"/>
  <c r="K588" i="20"/>
  <c r="L588" i="20" s="1"/>
  <c r="J588" i="20"/>
  <c r="I588" i="20"/>
  <c r="F588" i="20"/>
  <c r="H588" i="20" s="1"/>
  <c r="G588" i="20" s="1"/>
  <c r="E588" i="20"/>
  <c r="D588" i="20"/>
  <c r="C588" i="20"/>
  <c r="AE587" i="20"/>
  <c r="AB587" i="20"/>
  <c r="Y587" i="20"/>
  <c r="V587" i="20"/>
  <c r="U587" i="20"/>
  <c r="T587" i="20"/>
  <c r="S587" i="20" s="1"/>
  <c r="R587" i="20" s="1"/>
  <c r="Q587" i="20"/>
  <c r="P587" i="20"/>
  <c r="O587" i="20" s="1"/>
  <c r="N587" i="20"/>
  <c r="M587" i="20"/>
  <c r="AA587" i="20" l="1"/>
  <c r="Z587" i="20" s="1"/>
  <c r="AD587" i="20"/>
  <c r="AC587" i="20" s="1"/>
  <c r="K587" i="20"/>
  <c r="L587" i="20" s="1"/>
  <c r="J587" i="20"/>
  <c r="I587" i="20"/>
  <c r="F587" i="20"/>
  <c r="H587" i="20" s="1"/>
  <c r="G587" i="20" s="1"/>
  <c r="E587" i="20"/>
  <c r="D587" i="20"/>
  <c r="C587" i="20"/>
  <c r="AE586" i="20"/>
  <c r="AB586" i="20"/>
  <c r="Y586" i="20"/>
  <c r="V586" i="20"/>
  <c r="U586" i="20"/>
  <c r="T586" i="20"/>
  <c r="S586" i="20"/>
  <c r="R586" i="20"/>
  <c r="Q586" i="20"/>
  <c r="P586" i="20"/>
  <c r="O586" i="20"/>
  <c r="N586" i="20"/>
  <c r="M586" i="20"/>
  <c r="AA586" i="20" l="1"/>
  <c r="Z586" i="20" s="1"/>
  <c r="AD586" i="20"/>
  <c r="AC586" i="20" s="1"/>
  <c r="K586" i="20"/>
  <c r="L586" i="20" s="1"/>
  <c r="J586" i="20"/>
  <c r="I586" i="20"/>
  <c r="F586" i="20"/>
  <c r="H586" i="20" s="1"/>
  <c r="G586" i="20" s="1"/>
  <c r="E586" i="20"/>
  <c r="D586" i="20"/>
  <c r="C586" i="20"/>
  <c r="AE585" i="20"/>
  <c r="AB585" i="20"/>
  <c r="Y585" i="20"/>
  <c r="V585" i="20"/>
  <c r="U585" i="20"/>
  <c r="T585" i="20"/>
  <c r="S585" i="20" s="1"/>
  <c r="R585" i="20" s="1"/>
  <c r="Q585" i="20"/>
  <c r="P585" i="20"/>
  <c r="O585" i="20" s="1"/>
  <c r="N585" i="20"/>
  <c r="M585" i="20"/>
  <c r="K585" i="20"/>
  <c r="L585" i="20" s="1"/>
  <c r="J585" i="20"/>
  <c r="I585" i="20"/>
  <c r="F585" i="20"/>
  <c r="H585" i="20" s="1"/>
  <c r="G585" i="20" s="1"/>
  <c r="E585" i="20"/>
  <c r="D585" i="20"/>
  <c r="C585" i="20"/>
  <c r="AE584" i="20"/>
  <c r="AB584" i="20"/>
  <c r="Y584" i="20"/>
  <c r="V584" i="20"/>
  <c r="U584" i="20"/>
  <c r="T584" i="20"/>
  <c r="S584" i="20"/>
  <c r="R584" i="20"/>
  <c r="Q584" i="20"/>
  <c r="P584" i="20"/>
  <c r="O584" i="20"/>
  <c r="N584" i="20"/>
  <c r="M584" i="20"/>
  <c r="K584" i="20"/>
  <c r="L584" i="20" s="1"/>
  <c r="J584" i="20"/>
  <c r="I584" i="20"/>
  <c r="F584" i="20"/>
  <c r="G584" i="20" s="1"/>
  <c r="E584" i="20"/>
  <c r="D584" i="20"/>
  <c r="C584" i="20"/>
  <c r="AE583" i="20"/>
  <c r="AB583" i="20"/>
  <c r="Y583" i="20"/>
  <c r="V583" i="20"/>
  <c r="U583" i="20"/>
  <c r="T583" i="20"/>
  <c r="S583" i="20" s="1"/>
  <c r="R583" i="20" s="1"/>
  <c r="Q583" i="20"/>
  <c r="P583" i="20"/>
  <c r="O583" i="20" s="1"/>
  <c r="N583" i="20"/>
  <c r="M583" i="20"/>
  <c r="AD584" i="20" l="1"/>
  <c r="AC584" i="20" s="1"/>
  <c r="AA583" i="20"/>
  <c r="Z583" i="20" s="1"/>
  <c r="AD585" i="20"/>
  <c r="AC585" i="20" s="1"/>
  <c r="H584" i="20"/>
  <c r="AD583" i="20"/>
  <c r="AC583" i="20" s="1"/>
  <c r="AA584" i="20"/>
  <c r="Z584" i="20" s="1"/>
  <c r="AA585" i="20"/>
  <c r="Z585" i="20" s="1"/>
  <c r="K583" i="20"/>
  <c r="L583" i="20" s="1"/>
  <c r="J583" i="20"/>
  <c r="I583" i="20"/>
  <c r="F583" i="20"/>
  <c r="H583" i="20" s="1"/>
  <c r="G583" i="20" s="1"/>
  <c r="E583" i="20"/>
  <c r="D583" i="20"/>
  <c r="C583" i="20"/>
  <c r="AE582" i="20"/>
  <c r="AB582" i="20"/>
  <c r="Y582" i="20"/>
  <c r="V582" i="20"/>
  <c r="U582" i="20"/>
  <c r="T582" i="20"/>
  <c r="S582" i="20"/>
  <c r="R582" i="20"/>
  <c r="Q582" i="20"/>
  <c r="P582" i="20"/>
  <c r="O582" i="20"/>
  <c r="N582" i="20"/>
  <c r="M582" i="20"/>
  <c r="K582" i="20"/>
  <c r="L582" i="20" s="1"/>
  <c r="J582" i="20"/>
  <c r="I582" i="20"/>
  <c r="F582" i="20"/>
  <c r="G582" i="20" s="1"/>
  <c r="E582" i="20"/>
  <c r="D582" i="20"/>
  <c r="C582" i="20"/>
  <c r="AE581" i="20"/>
  <c r="AB581" i="20"/>
  <c r="Y581" i="20"/>
  <c r="V581" i="20"/>
  <c r="U581" i="20"/>
  <c r="T581" i="20"/>
  <c r="S581" i="20" s="1"/>
  <c r="R581" i="20" s="1"/>
  <c r="Q581" i="20"/>
  <c r="P581" i="20"/>
  <c r="O581" i="20"/>
  <c r="N581" i="20"/>
  <c r="M581" i="20"/>
  <c r="K581" i="20"/>
  <c r="L581" i="20" s="1"/>
  <c r="J581" i="20"/>
  <c r="I581" i="20"/>
  <c r="F581" i="20"/>
  <c r="G581" i="20" s="1"/>
  <c r="E581" i="20"/>
  <c r="D581" i="20"/>
  <c r="C581" i="20"/>
  <c r="AE580" i="20"/>
  <c r="AB580" i="20"/>
  <c r="Y580" i="20"/>
  <c r="V580" i="20"/>
  <c r="U580" i="20"/>
  <c r="T580" i="20"/>
  <c r="S580" i="20"/>
  <c r="R580" i="20"/>
  <c r="Q580" i="20"/>
  <c r="P580" i="20"/>
  <c r="O580" i="20" s="1"/>
  <c r="N580" i="20"/>
  <c r="M580" i="20"/>
  <c r="K580" i="20"/>
  <c r="L580" i="20" s="1"/>
  <c r="J580" i="20"/>
  <c r="I580" i="20"/>
  <c r="AA582" i="20" l="1"/>
  <c r="Z582" i="20" s="1"/>
  <c r="AD580" i="20"/>
  <c r="AC580" i="20" s="1"/>
  <c r="AA581" i="20"/>
  <c r="Z581" i="20" s="1"/>
  <c r="H582" i="20"/>
  <c r="AD582" i="20"/>
  <c r="AC582" i="20" s="1"/>
  <c r="AA580" i="20"/>
  <c r="Z580" i="20" s="1"/>
  <c r="H581" i="20"/>
  <c r="AD581" i="20"/>
  <c r="AC581" i="20" s="1"/>
  <c r="F580" i="20"/>
  <c r="H580" i="20" s="1"/>
  <c r="E580" i="20"/>
  <c r="D580" i="20"/>
  <c r="C580" i="20"/>
  <c r="AE579" i="20"/>
  <c r="AB579" i="20"/>
  <c r="Y579" i="20"/>
  <c r="V579" i="20"/>
  <c r="U579" i="20"/>
  <c r="T579" i="20"/>
  <c r="S579" i="20" s="1"/>
  <c r="R579" i="20" s="1"/>
  <c r="Q579" i="20"/>
  <c r="P579" i="20"/>
  <c r="O579" i="20" s="1"/>
  <c r="N579" i="20"/>
  <c r="M579" i="20"/>
  <c r="K579" i="20"/>
  <c r="L579" i="20" s="1"/>
  <c r="J579" i="20"/>
  <c r="I579" i="20"/>
  <c r="F579" i="20"/>
  <c r="H579" i="20" s="1"/>
  <c r="G579" i="20" s="1"/>
  <c r="E579" i="20"/>
  <c r="D579" i="20"/>
  <c r="C579" i="20"/>
  <c r="AE578" i="20"/>
  <c r="AB578" i="20"/>
  <c r="Y578" i="20"/>
  <c r="V578" i="20"/>
  <c r="U578" i="20"/>
  <c r="T578" i="20"/>
  <c r="S578" i="20"/>
  <c r="R578" i="20"/>
  <c r="Q578" i="20"/>
  <c r="P578" i="20"/>
  <c r="O578" i="20" s="1"/>
  <c r="N578" i="20"/>
  <c r="M578" i="20"/>
  <c r="K578" i="20"/>
  <c r="L578" i="20" s="1"/>
  <c r="J578" i="20"/>
  <c r="I578" i="20"/>
  <c r="F578" i="20"/>
  <c r="H578" i="20" s="1"/>
  <c r="G578" i="20" s="1"/>
  <c r="E578" i="20"/>
  <c r="D578" i="20"/>
  <c r="C578" i="20"/>
  <c r="B578" i="20"/>
  <c r="AE577" i="20"/>
  <c r="AB577" i="20"/>
  <c r="Y577" i="20"/>
  <c r="V577" i="20"/>
  <c r="U577" i="20"/>
  <c r="T577" i="20"/>
  <c r="S577" i="20" s="1"/>
  <c r="R577" i="20" s="1"/>
  <c r="Q577" i="20"/>
  <c r="P577" i="20"/>
  <c r="O577" i="20" s="1"/>
  <c r="N577" i="20"/>
  <c r="M577" i="20"/>
  <c r="K577" i="20"/>
  <c r="L577" i="20" s="1"/>
  <c r="J577" i="20"/>
  <c r="I577" i="20"/>
  <c r="F577" i="20"/>
  <c r="H577" i="20" s="1"/>
  <c r="G577" i="20" s="1"/>
  <c r="E577" i="20"/>
  <c r="D577" i="20"/>
  <c r="C577" i="20"/>
  <c r="AE576" i="20"/>
  <c r="AB576" i="20"/>
  <c r="Y576" i="20"/>
  <c r="V576" i="20"/>
  <c r="U576" i="20"/>
  <c r="T576" i="20"/>
  <c r="S576" i="20"/>
  <c r="R576" i="20"/>
  <c r="Q576" i="20"/>
  <c r="P576" i="20"/>
  <c r="O576" i="20" s="1"/>
  <c r="N576" i="20"/>
  <c r="M576" i="20"/>
  <c r="K576" i="20"/>
  <c r="L576" i="20" s="1"/>
  <c r="J576" i="20"/>
  <c r="I576" i="20"/>
  <c r="F576" i="20"/>
  <c r="H576" i="20" s="1"/>
  <c r="G576" i="20" s="1"/>
  <c r="E576" i="20"/>
  <c r="D576" i="20"/>
  <c r="C576" i="20"/>
  <c r="AE575" i="20"/>
  <c r="AB575" i="20"/>
  <c r="Y575" i="20"/>
  <c r="V575" i="20"/>
  <c r="U575" i="20"/>
  <c r="T575" i="20"/>
  <c r="S575" i="20" s="1"/>
  <c r="R575" i="20" s="1"/>
  <c r="Q575" i="20"/>
  <c r="P575" i="20"/>
  <c r="O575" i="20" s="1"/>
  <c r="N575" i="20"/>
  <c r="M575" i="20"/>
  <c r="AA575" i="20" l="1"/>
  <c r="Z575" i="20" s="1"/>
  <c r="AA576" i="20"/>
  <c r="Z576" i="20" s="1"/>
  <c r="AA577" i="20"/>
  <c r="Z577" i="20" s="1"/>
  <c r="AA578" i="20"/>
  <c r="Z578" i="20" s="1"/>
  <c r="AA579" i="20"/>
  <c r="Z579" i="20" s="1"/>
  <c r="AD575" i="20"/>
  <c r="AC575" i="20" s="1"/>
  <c r="AD576" i="20"/>
  <c r="AC576" i="20" s="1"/>
  <c r="AD577" i="20"/>
  <c r="AC577" i="20" s="1"/>
  <c r="AD578" i="20"/>
  <c r="AC578" i="20" s="1"/>
  <c r="AD579" i="20"/>
  <c r="AC579" i="20" s="1"/>
  <c r="G580" i="20"/>
  <c r="K575" i="20"/>
  <c r="L575" i="20" s="1"/>
  <c r="J575" i="20"/>
  <c r="I575" i="20"/>
  <c r="F575" i="20"/>
  <c r="H575" i="20" s="1"/>
  <c r="G575" i="20" s="1"/>
  <c r="E575" i="20"/>
  <c r="D575" i="20"/>
  <c r="C575" i="20"/>
  <c r="AE574" i="20"/>
  <c r="AB574" i="20"/>
  <c r="Y574" i="20"/>
  <c r="V574" i="20"/>
  <c r="U574" i="20"/>
  <c r="T574" i="20"/>
  <c r="S574" i="20"/>
  <c r="R574" i="20"/>
  <c r="Q574" i="20"/>
  <c r="P574" i="20"/>
  <c r="O574" i="20" s="1"/>
  <c r="N574" i="20"/>
  <c r="M574" i="20"/>
  <c r="K574" i="20"/>
  <c r="L574" i="20" s="1"/>
  <c r="J574" i="20"/>
  <c r="I574" i="20"/>
  <c r="F574" i="20"/>
  <c r="H574" i="20" s="1"/>
  <c r="G574" i="20" s="1"/>
  <c r="E574" i="20"/>
  <c r="D574" i="20"/>
  <c r="C574" i="20"/>
  <c r="AE573" i="20"/>
  <c r="AB573" i="20"/>
  <c r="Y573" i="20"/>
  <c r="V573" i="20"/>
  <c r="U573" i="20"/>
  <c r="T573" i="20"/>
  <c r="S573" i="20" s="1"/>
  <c r="R573" i="20" s="1"/>
  <c r="Q573" i="20"/>
  <c r="P573" i="20"/>
  <c r="O573" i="20"/>
  <c r="N573" i="20"/>
  <c r="M573" i="20"/>
  <c r="K573" i="20"/>
  <c r="J573" i="20"/>
  <c r="I573" i="20"/>
  <c r="F573" i="20"/>
  <c r="E573" i="20"/>
  <c r="D573" i="20"/>
  <c r="C573" i="20"/>
  <c r="B573" i="20"/>
  <c r="AE572" i="20"/>
  <c r="AB572" i="20"/>
  <c r="Y572" i="20"/>
  <c r="AA572" i="20" s="1"/>
  <c r="Z572" i="20" s="1"/>
  <c r="V572" i="20"/>
  <c r="U572" i="20"/>
  <c r="T572" i="20"/>
  <c r="S572" i="20"/>
  <c r="R572" i="20"/>
  <c r="Q572" i="20"/>
  <c r="P572" i="20"/>
  <c r="O572" i="20"/>
  <c r="N572" i="20"/>
  <c r="M572" i="20"/>
  <c r="K572" i="20"/>
  <c r="L572" i="20" s="1"/>
  <c r="J572" i="20"/>
  <c r="I572" i="20"/>
  <c r="F572" i="20"/>
  <c r="G572" i="20" s="1"/>
  <c r="E572" i="20"/>
  <c r="D572" i="20"/>
  <c r="C572" i="20"/>
  <c r="B572" i="20"/>
  <c r="AE571" i="20"/>
  <c r="AB571" i="20"/>
  <c r="Y571" i="20"/>
  <c r="V571" i="20"/>
  <c r="U571" i="20"/>
  <c r="T571" i="20"/>
  <c r="S571" i="20" s="1"/>
  <c r="R571" i="20" s="1"/>
  <c r="Q571" i="20"/>
  <c r="P571" i="20"/>
  <c r="O571" i="20" s="1"/>
  <c r="N571" i="20"/>
  <c r="M571" i="20"/>
  <c r="K571" i="20"/>
  <c r="L571" i="20" s="1"/>
  <c r="J571" i="20"/>
  <c r="I571" i="20"/>
  <c r="F571" i="20"/>
  <c r="H571" i="20" s="1"/>
  <c r="G571" i="20" s="1"/>
  <c r="E571" i="20"/>
  <c r="D571" i="20"/>
  <c r="C571" i="20"/>
  <c r="B571" i="20"/>
  <c r="AE570" i="20"/>
  <c r="AB570" i="20"/>
  <c r="Y570" i="20"/>
  <c r="V570" i="20"/>
  <c r="U570" i="20"/>
  <c r="T570" i="20"/>
  <c r="S570" i="20"/>
  <c r="R570" i="20"/>
  <c r="Q570" i="20"/>
  <c r="P570" i="20"/>
  <c r="O570" i="20"/>
  <c r="N570" i="20"/>
  <c r="M570" i="20"/>
  <c r="K570" i="20"/>
  <c r="L570" i="20" s="1"/>
  <c r="J570" i="20"/>
  <c r="I570" i="20"/>
  <c r="F570" i="20"/>
  <c r="G570" i="20" s="1"/>
  <c r="E570" i="20"/>
  <c r="D570" i="20"/>
  <c r="C570" i="20"/>
  <c r="B570" i="20"/>
  <c r="AE569" i="20"/>
  <c r="AB569" i="20"/>
  <c r="Y569" i="20"/>
  <c r="V569" i="20"/>
  <c r="U569" i="20"/>
  <c r="T569" i="20"/>
  <c r="S569" i="20" s="1"/>
  <c r="R569" i="20" s="1"/>
  <c r="Q569" i="20"/>
  <c r="P569" i="20"/>
  <c r="O569" i="20" s="1"/>
  <c r="N569" i="20"/>
  <c r="M569" i="20"/>
  <c r="AA569" i="20" l="1"/>
  <c r="Z569" i="20" s="1"/>
  <c r="AD570" i="20"/>
  <c r="AC570" i="20" s="1"/>
  <c r="AD571" i="20"/>
  <c r="AC571" i="20" s="1"/>
  <c r="AD572" i="20"/>
  <c r="AC572" i="20" s="1"/>
  <c r="H573" i="20"/>
  <c r="G573" i="20" s="1"/>
  <c r="AA573" i="20"/>
  <c r="Z573" i="20" s="1"/>
  <c r="AA574" i="20"/>
  <c r="Z574" i="20" s="1"/>
  <c r="H570" i="20"/>
  <c r="AD569" i="20"/>
  <c r="AC569" i="20" s="1"/>
  <c r="AA570" i="20"/>
  <c r="Z570" i="20" s="1"/>
  <c r="AA571" i="20"/>
  <c r="Z571" i="20" s="1"/>
  <c r="H572" i="20"/>
  <c r="L573" i="20"/>
  <c r="AD573" i="20"/>
  <c r="AC573" i="20" s="1"/>
  <c r="AD574" i="20"/>
  <c r="AC574" i="20" s="1"/>
  <c r="K569" i="20"/>
  <c r="L569" i="20" s="1"/>
  <c r="J569" i="20"/>
  <c r="I569" i="20"/>
  <c r="F569" i="20"/>
  <c r="G569" i="20" s="1"/>
  <c r="E569" i="20"/>
  <c r="D569" i="20"/>
  <c r="C569" i="20"/>
  <c r="B569" i="20"/>
  <c r="AE568" i="20"/>
  <c r="AB568" i="20"/>
  <c r="Y568" i="20"/>
  <c r="V568" i="20"/>
  <c r="U568" i="20"/>
  <c r="T568" i="20"/>
  <c r="S568" i="20"/>
  <c r="R568" i="20"/>
  <c r="Q568" i="20"/>
  <c r="P568" i="20"/>
  <c r="O568" i="20"/>
  <c r="N568" i="20"/>
  <c r="M568" i="20"/>
  <c r="K568" i="20"/>
  <c r="L568" i="20" s="1"/>
  <c r="J568" i="20"/>
  <c r="I568" i="20"/>
  <c r="F568" i="20"/>
  <c r="G568" i="20" s="1"/>
  <c r="E568" i="20"/>
  <c r="D568" i="20"/>
  <c r="C568" i="20"/>
  <c r="B568" i="20"/>
  <c r="AE567" i="20"/>
  <c r="AB567" i="20"/>
  <c r="Y567" i="20"/>
  <c r="V567" i="20"/>
  <c r="U567" i="20"/>
  <c r="T567" i="20"/>
  <c r="S567" i="20" s="1"/>
  <c r="R567" i="20" s="1"/>
  <c r="Q567" i="20"/>
  <c r="P567" i="20"/>
  <c r="O567" i="20" s="1"/>
  <c r="N567" i="20"/>
  <c r="M567" i="20"/>
  <c r="K567" i="20"/>
  <c r="L567" i="20" s="1"/>
  <c r="J567" i="20"/>
  <c r="I567" i="20"/>
  <c r="F567" i="20"/>
  <c r="G567" i="20" s="1"/>
  <c r="E567" i="20"/>
  <c r="D567" i="20"/>
  <c r="C567" i="20"/>
  <c r="B567" i="20"/>
  <c r="AE566" i="20"/>
  <c r="AB566" i="20"/>
  <c r="Y566" i="20"/>
  <c r="V566" i="20"/>
  <c r="U566" i="20"/>
  <c r="T566" i="20"/>
  <c r="S566" i="20"/>
  <c r="R566" i="20"/>
  <c r="Q566" i="20"/>
  <c r="P566" i="20"/>
  <c r="O566" i="20"/>
  <c r="N566" i="20"/>
  <c r="M566" i="20"/>
  <c r="K566" i="20"/>
  <c r="L566" i="20" s="1"/>
  <c r="J566" i="20"/>
  <c r="I566" i="20"/>
  <c r="F566" i="20"/>
  <c r="G566" i="20" s="1"/>
  <c r="E566" i="20"/>
  <c r="D566" i="20"/>
  <c r="C566" i="20"/>
  <c r="B566" i="20"/>
  <c r="AE565" i="20"/>
  <c r="AB565" i="20"/>
  <c r="Y565" i="20"/>
  <c r="V565" i="20"/>
  <c r="U565" i="20"/>
  <c r="T565" i="20"/>
  <c r="S565" i="20" s="1"/>
  <c r="R565" i="20" s="1"/>
  <c r="Q565" i="20"/>
  <c r="P565" i="20"/>
  <c r="O565" i="20"/>
  <c r="N565" i="20"/>
  <c r="M565" i="20"/>
  <c r="K565" i="20"/>
  <c r="L565" i="20" s="1"/>
  <c r="J565" i="20"/>
  <c r="I565" i="20"/>
  <c r="F565" i="20"/>
  <c r="G565" i="20" s="1"/>
  <c r="E565" i="20"/>
  <c r="D565" i="20"/>
  <c r="C565" i="20"/>
  <c r="B565" i="20"/>
  <c r="AE564" i="20"/>
  <c r="AB564" i="20"/>
  <c r="Y564" i="20"/>
  <c r="V564" i="20"/>
  <c r="U564" i="20"/>
  <c r="T564" i="20"/>
  <c r="S564" i="20"/>
  <c r="R564" i="20"/>
  <c r="Q564" i="20"/>
  <c r="P564" i="20"/>
  <c r="O564" i="20" s="1"/>
  <c r="N564" i="20"/>
  <c r="M564" i="20"/>
  <c r="K564" i="20"/>
  <c r="L564" i="20" s="1"/>
  <c r="J564" i="20"/>
  <c r="I564" i="20"/>
  <c r="F564" i="20"/>
  <c r="G564" i="20" s="1"/>
  <c r="E564" i="20"/>
  <c r="D564" i="20"/>
  <c r="C564" i="20"/>
  <c r="B564" i="20"/>
  <c r="AE563" i="20"/>
  <c r="AB563" i="20"/>
  <c r="Y563" i="20"/>
  <c r="V563" i="20"/>
  <c r="U563" i="20"/>
  <c r="T563" i="20"/>
  <c r="S563" i="20" s="1"/>
  <c r="R563" i="20" s="1"/>
  <c r="Q563" i="20"/>
  <c r="P563" i="20"/>
  <c r="O563" i="20" s="1"/>
  <c r="N563" i="20"/>
  <c r="M563" i="20"/>
  <c r="K563" i="20"/>
  <c r="L563" i="20" s="1"/>
  <c r="J563" i="20"/>
  <c r="I563" i="20"/>
  <c r="F563" i="20"/>
  <c r="G563" i="20" s="1"/>
  <c r="E563" i="20"/>
  <c r="D563" i="20"/>
  <c r="C563" i="20"/>
  <c r="B563" i="20"/>
  <c r="AE562" i="20"/>
  <c r="AB562" i="20"/>
  <c r="Y562" i="20"/>
  <c r="V562" i="20"/>
  <c r="U562" i="20"/>
  <c r="T562" i="20"/>
  <c r="S562" i="20"/>
  <c r="R562" i="20"/>
  <c r="Q562" i="20"/>
  <c r="P562" i="20"/>
  <c r="O562" i="20" s="1"/>
  <c r="N562" i="20"/>
  <c r="M562" i="20"/>
  <c r="K562" i="20"/>
  <c r="L562" i="20" s="1"/>
  <c r="J562" i="20"/>
  <c r="I562" i="20"/>
  <c r="F562" i="20"/>
  <c r="G562" i="20" s="1"/>
  <c r="E562" i="20"/>
  <c r="D562" i="20"/>
  <c r="C562" i="20"/>
  <c r="B562" i="20"/>
  <c r="AE561" i="20"/>
  <c r="AB561" i="20"/>
  <c r="Y561" i="20"/>
  <c r="V561" i="20"/>
  <c r="U561" i="20"/>
  <c r="T561" i="20"/>
  <c r="S561" i="20" s="1"/>
  <c r="R561" i="20" s="1"/>
  <c r="Q561" i="20"/>
  <c r="P561" i="20"/>
  <c r="O561" i="20" s="1"/>
  <c r="N561" i="20"/>
  <c r="M561" i="20"/>
  <c r="K561" i="20"/>
  <c r="J561" i="20"/>
  <c r="I561" i="20"/>
  <c r="F561" i="20"/>
  <c r="G561" i="20" s="1"/>
  <c r="E561" i="20"/>
  <c r="D561" i="20"/>
  <c r="C561" i="20"/>
  <c r="B561" i="20"/>
  <c r="AE560" i="20"/>
  <c r="AB560" i="20"/>
  <c r="Y560" i="20"/>
  <c r="V560" i="20"/>
  <c r="U560" i="20"/>
  <c r="T560" i="20"/>
  <c r="S560" i="20"/>
  <c r="R560" i="20"/>
  <c r="Q560" i="20"/>
  <c r="P560" i="20"/>
  <c r="O560" i="20" s="1"/>
  <c r="N560" i="20"/>
  <c r="M560" i="20"/>
  <c r="K560" i="20"/>
  <c r="L560" i="20" s="1"/>
  <c r="J560" i="20"/>
  <c r="I560" i="20"/>
  <c r="F560" i="20"/>
  <c r="G560" i="20" s="1"/>
  <c r="E560" i="20"/>
  <c r="D560" i="20"/>
  <c r="C560" i="20"/>
  <c r="B560" i="20"/>
  <c r="AE559" i="20"/>
  <c r="AB559" i="20"/>
  <c r="Y559" i="20"/>
  <c r="V559" i="20"/>
  <c r="U559" i="20"/>
  <c r="T559" i="20"/>
  <c r="S559" i="20" s="1"/>
  <c r="R559" i="20" s="1"/>
  <c r="Q559" i="20"/>
  <c r="P559" i="20"/>
  <c r="O559" i="20" s="1"/>
  <c r="N559" i="20"/>
  <c r="M559" i="20"/>
  <c r="K559" i="20"/>
  <c r="L559" i="20" s="1"/>
  <c r="J559" i="20"/>
  <c r="I559" i="20"/>
  <c r="F559" i="20"/>
  <c r="G559" i="20" s="1"/>
  <c r="E559" i="20"/>
  <c r="D559" i="20"/>
  <c r="C559" i="20"/>
  <c r="B559" i="20"/>
  <c r="AE558" i="20"/>
  <c r="AB558" i="20"/>
  <c r="Y558" i="20"/>
  <c r="V558" i="20"/>
  <c r="U558" i="20"/>
  <c r="T558" i="20"/>
  <c r="S558" i="20"/>
  <c r="R558" i="20"/>
  <c r="Q558" i="20"/>
  <c r="P558" i="20"/>
  <c r="O558" i="20" s="1"/>
  <c r="N558" i="20"/>
  <c r="M558" i="20"/>
  <c r="K558" i="20"/>
  <c r="L558" i="20" s="1"/>
  <c r="J558" i="20"/>
  <c r="I558" i="20"/>
  <c r="F558" i="20"/>
  <c r="G558" i="20" s="1"/>
  <c r="E558" i="20"/>
  <c r="D558" i="20"/>
  <c r="C558" i="20"/>
  <c r="B558" i="20"/>
  <c r="AE557" i="20"/>
  <c r="AB557" i="20"/>
  <c r="Y557" i="20"/>
  <c r="V557" i="20"/>
  <c r="U557" i="20"/>
  <c r="T557" i="20"/>
  <c r="S557" i="20" s="1"/>
  <c r="R557" i="20" s="1"/>
  <c r="Q557" i="20"/>
  <c r="P557" i="20"/>
  <c r="O557" i="20"/>
  <c r="N557" i="20"/>
  <c r="M557" i="20"/>
  <c r="K557" i="20"/>
  <c r="L557" i="20" s="1"/>
  <c r="J557" i="20"/>
  <c r="I557" i="20"/>
  <c r="F557" i="20"/>
  <c r="E557" i="20"/>
  <c r="D557" i="20"/>
  <c r="C557" i="20"/>
  <c r="B557" i="20"/>
  <c r="AE556" i="20"/>
  <c r="AB556" i="20"/>
  <c r="Y556" i="20"/>
  <c r="V556" i="20"/>
  <c r="U556" i="20"/>
  <c r="T556" i="20"/>
  <c r="S556" i="20"/>
  <c r="R556" i="20"/>
  <c r="Q556" i="20"/>
  <c r="P556" i="20"/>
  <c r="O556" i="20"/>
  <c r="N556" i="20"/>
  <c r="M556" i="20"/>
  <c r="K556" i="20"/>
  <c r="J556" i="20"/>
  <c r="I556" i="20"/>
  <c r="F556" i="20"/>
  <c r="G556" i="20" s="1"/>
  <c r="E556" i="20"/>
  <c r="D556" i="20"/>
  <c r="C556" i="20"/>
  <c r="B556" i="20"/>
  <c r="AE555" i="20"/>
  <c r="AB555" i="20"/>
  <c r="Y555" i="20"/>
  <c r="V555" i="20"/>
  <c r="U555" i="20"/>
  <c r="T555" i="20"/>
  <c r="S555" i="20" s="1"/>
  <c r="R555" i="20" s="1"/>
  <c r="Q555" i="20"/>
  <c r="P555" i="20"/>
  <c r="O555" i="20" s="1"/>
  <c r="N555" i="20"/>
  <c r="M555" i="20"/>
  <c r="K555" i="20"/>
  <c r="J555" i="20"/>
  <c r="I555" i="20"/>
  <c r="F555" i="20"/>
  <c r="H555" i="20" s="1"/>
  <c r="G555" i="20" s="1"/>
  <c r="E555" i="20"/>
  <c r="D555" i="20"/>
  <c r="C555" i="20"/>
  <c r="B555" i="20"/>
  <c r="AE554" i="20"/>
  <c r="AB554" i="20"/>
  <c r="Y554" i="20"/>
  <c r="V554" i="20"/>
  <c r="U554" i="20"/>
  <c r="T554" i="20"/>
  <c r="S554" i="20"/>
  <c r="R554" i="20"/>
  <c r="Q554" i="20"/>
  <c r="P554" i="20"/>
  <c r="O554" i="20"/>
  <c r="N554" i="20"/>
  <c r="M554" i="20"/>
  <c r="K554" i="20"/>
  <c r="L554" i="20" s="1"/>
  <c r="J554" i="20"/>
  <c r="I554" i="20"/>
  <c r="F554" i="20"/>
  <c r="G554" i="20" s="1"/>
  <c r="E554" i="20"/>
  <c r="D554" i="20"/>
  <c r="C554" i="20"/>
  <c r="B554" i="20"/>
  <c r="AE553" i="20"/>
  <c r="AB553" i="20"/>
  <c r="Y553" i="20"/>
  <c r="V553" i="20"/>
  <c r="U553" i="20"/>
  <c r="T553" i="20"/>
  <c r="S553" i="20" s="1"/>
  <c r="R553" i="20" s="1"/>
  <c r="Q553" i="20"/>
  <c r="P553" i="20"/>
  <c r="O553" i="20" s="1"/>
  <c r="N553" i="20"/>
  <c r="M553" i="20"/>
  <c r="K553" i="20"/>
  <c r="L553" i="20" s="1"/>
  <c r="J553" i="20"/>
  <c r="I553" i="20"/>
  <c r="F553" i="20"/>
  <c r="E553" i="20"/>
  <c r="D553" i="20"/>
  <c r="C553" i="20"/>
  <c r="B553" i="20"/>
  <c r="AE552" i="20"/>
  <c r="AB552" i="20"/>
  <c r="Y552" i="20"/>
  <c r="V552" i="20"/>
  <c r="U552" i="20"/>
  <c r="T552" i="20"/>
  <c r="S552" i="20"/>
  <c r="R552" i="20"/>
  <c r="Q552" i="20"/>
  <c r="P552" i="20"/>
  <c r="O552" i="20"/>
  <c r="N552" i="20"/>
  <c r="M552" i="20"/>
  <c r="K552" i="20"/>
  <c r="L552" i="20" s="1"/>
  <c r="J552" i="20"/>
  <c r="I552" i="20"/>
  <c r="F552" i="20"/>
  <c r="G552" i="20" s="1"/>
  <c r="E552" i="20"/>
  <c r="D552" i="20"/>
  <c r="C552" i="20"/>
  <c r="B552" i="20"/>
  <c r="AE551" i="20"/>
  <c r="AB551" i="20"/>
  <c r="Y551" i="20"/>
  <c r="V551" i="20"/>
  <c r="U551" i="20"/>
  <c r="T551" i="20"/>
  <c r="S551" i="20" s="1"/>
  <c r="R551" i="20" s="1"/>
  <c r="Q551" i="20"/>
  <c r="P551" i="20"/>
  <c r="O551" i="20" s="1"/>
  <c r="N551" i="20"/>
  <c r="M551" i="20"/>
  <c r="K551" i="20"/>
  <c r="L551" i="20" s="1"/>
  <c r="J551" i="20"/>
  <c r="I551" i="20"/>
  <c r="F551" i="20"/>
  <c r="G551" i="20" s="1"/>
  <c r="E551" i="20"/>
  <c r="D551" i="20"/>
  <c r="C551" i="20"/>
  <c r="B551" i="20"/>
  <c r="AE550" i="20"/>
  <c r="AB550" i="20"/>
  <c r="Y550" i="20"/>
  <c r="V550" i="20"/>
  <c r="U550" i="20"/>
  <c r="T550" i="20"/>
  <c r="S550" i="20"/>
  <c r="R550" i="20"/>
  <c r="Q550" i="20"/>
  <c r="P550" i="20"/>
  <c r="O550" i="20"/>
  <c r="N550" i="20"/>
  <c r="M550" i="20"/>
  <c r="K550" i="20"/>
  <c r="L550" i="20" s="1"/>
  <c r="J550" i="20"/>
  <c r="I550" i="20"/>
  <c r="F550" i="20"/>
  <c r="G550" i="20" s="1"/>
  <c r="E550" i="20"/>
  <c r="D550" i="20"/>
  <c r="C550" i="20"/>
  <c r="B550" i="20"/>
  <c r="AE549" i="20"/>
  <c r="AB549" i="20"/>
  <c r="Y549" i="20"/>
  <c r="V549" i="20"/>
  <c r="U549" i="20"/>
  <c r="T549" i="20"/>
  <c r="S549" i="20" s="1"/>
  <c r="R549" i="20" s="1"/>
  <c r="Q549" i="20"/>
  <c r="P549" i="20"/>
  <c r="O549" i="20"/>
  <c r="N549" i="20"/>
  <c r="M549" i="20"/>
  <c r="K549" i="20"/>
  <c r="L549" i="20" s="1"/>
  <c r="J549" i="20"/>
  <c r="I549" i="20"/>
  <c r="F549" i="20"/>
  <c r="G549" i="20" s="1"/>
  <c r="E549" i="20"/>
  <c r="D549" i="20"/>
  <c r="C549" i="20"/>
  <c r="B549" i="20"/>
  <c r="AE548" i="20"/>
  <c r="AB548" i="20"/>
  <c r="Y548" i="20"/>
  <c r="V548" i="20"/>
  <c r="U548" i="20"/>
  <c r="T548" i="20"/>
  <c r="S548" i="20"/>
  <c r="R548" i="20"/>
  <c r="Q548" i="20"/>
  <c r="P548" i="20"/>
  <c r="O548" i="20" s="1"/>
  <c r="N548" i="20"/>
  <c r="M548" i="20"/>
  <c r="K548" i="20"/>
  <c r="L548" i="20" s="1"/>
  <c r="J548" i="20"/>
  <c r="I548" i="20"/>
  <c r="F548" i="20"/>
  <c r="G548" i="20" s="1"/>
  <c r="E548" i="20"/>
  <c r="D548" i="20"/>
  <c r="C548" i="20"/>
  <c r="B548" i="20"/>
  <c r="AE547" i="20"/>
  <c r="AB547" i="20"/>
  <c r="Y547" i="20"/>
  <c r="V547" i="20"/>
  <c r="U547" i="20"/>
  <c r="T547" i="20"/>
  <c r="S547" i="20" s="1"/>
  <c r="R547" i="20" s="1"/>
  <c r="Q547" i="20"/>
  <c r="P547" i="20"/>
  <c r="O547" i="20" s="1"/>
  <c r="N547" i="20"/>
  <c r="M547" i="20"/>
  <c r="K547" i="20"/>
  <c r="L547" i="20" s="1"/>
  <c r="J547" i="20"/>
  <c r="I547" i="20"/>
  <c r="F547" i="20"/>
  <c r="G547" i="20" s="1"/>
  <c r="E547" i="20"/>
  <c r="D547" i="20"/>
  <c r="C547" i="20"/>
  <c r="B547" i="20"/>
  <c r="AE546" i="20"/>
  <c r="AB546" i="20"/>
  <c r="Y546" i="20"/>
  <c r="V546" i="20"/>
  <c r="U546" i="20"/>
  <c r="T546" i="20"/>
  <c r="S546" i="20"/>
  <c r="R546" i="20"/>
  <c r="Q546" i="20"/>
  <c r="P546" i="20"/>
  <c r="O546" i="20" s="1"/>
  <c r="N546" i="20"/>
  <c r="M546" i="20"/>
  <c r="K546" i="20"/>
  <c r="L546" i="20" s="1"/>
  <c r="J546" i="20"/>
  <c r="I546" i="20"/>
  <c r="F546" i="20"/>
  <c r="G546" i="20" s="1"/>
  <c r="E546" i="20"/>
  <c r="D546" i="20"/>
  <c r="C546" i="20"/>
  <c r="B546" i="20"/>
  <c r="AE545" i="20"/>
  <c r="AB545" i="20"/>
  <c r="Y545" i="20"/>
  <c r="V545" i="20"/>
  <c r="U545" i="20"/>
  <c r="T545" i="20"/>
  <c r="S545" i="20" s="1"/>
  <c r="R545" i="20" s="1"/>
  <c r="Q545" i="20"/>
  <c r="P545" i="20"/>
  <c r="O545" i="20" s="1"/>
  <c r="N545" i="20"/>
  <c r="M545" i="20"/>
  <c r="K545" i="20"/>
  <c r="J545" i="20"/>
  <c r="I545" i="20"/>
  <c r="F545" i="20"/>
  <c r="G545" i="20" s="1"/>
  <c r="E545" i="20"/>
  <c r="D545" i="20"/>
  <c r="C545" i="20"/>
  <c r="B545" i="20"/>
  <c r="AE544" i="20"/>
  <c r="AB544" i="20"/>
  <c r="Y544" i="20"/>
  <c r="V544" i="20"/>
  <c r="U544" i="20"/>
  <c r="T544" i="20"/>
  <c r="S544" i="20"/>
  <c r="R544" i="20"/>
  <c r="Q544" i="20"/>
  <c r="P544" i="20"/>
  <c r="O544" i="20" s="1"/>
  <c r="N544" i="20"/>
  <c r="M544" i="20"/>
  <c r="K544" i="20"/>
  <c r="L544" i="20" s="1"/>
  <c r="J544" i="20"/>
  <c r="I544" i="20"/>
  <c r="F544" i="20"/>
  <c r="G544" i="20" s="1"/>
  <c r="E544" i="20"/>
  <c r="D544" i="20"/>
  <c r="C544" i="20"/>
  <c r="B544" i="20"/>
  <c r="AE543" i="20"/>
  <c r="AB543" i="20"/>
  <c r="Y543" i="20"/>
  <c r="V543" i="20"/>
  <c r="U543" i="20"/>
  <c r="T543" i="20"/>
  <c r="S543" i="20" s="1"/>
  <c r="R543" i="20" s="1"/>
  <c r="Q543" i="20"/>
  <c r="P543" i="20"/>
  <c r="O543" i="20" s="1"/>
  <c r="N543" i="20"/>
  <c r="M543" i="20"/>
  <c r="K543" i="20"/>
  <c r="L543" i="20" s="1"/>
  <c r="J543" i="20"/>
  <c r="I543" i="20"/>
  <c r="F543" i="20"/>
  <c r="G543" i="20" s="1"/>
  <c r="E543" i="20"/>
  <c r="D543" i="20"/>
  <c r="C543" i="20"/>
  <c r="B543" i="20"/>
  <c r="AE542" i="20"/>
  <c r="AB542" i="20"/>
  <c r="Y542" i="20"/>
  <c r="V542" i="20"/>
  <c r="U542" i="20"/>
  <c r="T542" i="20"/>
  <c r="S542" i="20"/>
  <c r="R542" i="20"/>
  <c r="Q542" i="20"/>
  <c r="P542" i="20"/>
  <c r="O542" i="20" s="1"/>
  <c r="N542" i="20"/>
  <c r="M542" i="20"/>
  <c r="K542" i="20"/>
  <c r="L542" i="20" s="1"/>
  <c r="J542" i="20"/>
  <c r="I542" i="20"/>
  <c r="F542" i="20"/>
  <c r="H542" i="20" s="1"/>
  <c r="G542" i="20" s="1"/>
  <c r="E542" i="20"/>
  <c r="D542" i="20"/>
  <c r="C542" i="20"/>
  <c r="B542" i="20"/>
  <c r="AE541" i="20"/>
  <c r="AB541" i="20"/>
  <c r="Y541" i="20"/>
  <c r="V541" i="20"/>
  <c r="U541" i="20"/>
  <c r="T541" i="20"/>
  <c r="S541" i="20" s="1"/>
  <c r="R541" i="20" s="1"/>
  <c r="Q541" i="20"/>
  <c r="P541" i="20"/>
  <c r="O541" i="20"/>
  <c r="N541" i="20"/>
  <c r="M541" i="20"/>
  <c r="K541" i="20"/>
  <c r="L541" i="20" s="1"/>
  <c r="J541" i="20"/>
  <c r="I541" i="20"/>
  <c r="F541" i="20"/>
  <c r="G541" i="20" s="1"/>
  <c r="E541" i="20"/>
  <c r="D541" i="20"/>
  <c r="C541" i="20"/>
  <c r="B541" i="20"/>
  <c r="AE540" i="20"/>
  <c r="AB540" i="20"/>
  <c r="Y540" i="20"/>
  <c r="V540" i="20"/>
  <c r="U540" i="20"/>
  <c r="T540" i="20"/>
  <c r="S540" i="20"/>
  <c r="R540" i="20"/>
  <c r="Q540" i="20"/>
  <c r="P540" i="20"/>
  <c r="O540" i="20"/>
  <c r="N540" i="20"/>
  <c r="M540" i="20"/>
  <c r="K540" i="20"/>
  <c r="L540" i="20" s="1"/>
  <c r="J540" i="20"/>
  <c r="I540" i="20"/>
  <c r="F540" i="20"/>
  <c r="H540" i="20" s="1"/>
  <c r="G540" i="20" s="1"/>
  <c r="E540" i="20"/>
  <c r="D540" i="20"/>
  <c r="C540" i="20"/>
  <c r="B540" i="20"/>
  <c r="AE539" i="20"/>
  <c r="AB539" i="20"/>
  <c r="Y539" i="20"/>
  <c r="V539" i="20"/>
  <c r="U539" i="20"/>
  <c r="T539" i="20"/>
  <c r="S539" i="20" s="1"/>
  <c r="R539" i="20" s="1"/>
  <c r="Q539" i="20"/>
  <c r="P539" i="20"/>
  <c r="O539" i="20" s="1"/>
  <c r="N539" i="20"/>
  <c r="M539" i="20"/>
  <c r="K539" i="20"/>
  <c r="L539" i="20" s="1"/>
  <c r="J539" i="20"/>
  <c r="I539" i="20"/>
  <c r="F539" i="20"/>
  <c r="H539" i="20" s="1"/>
  <c r="G539" i="20" s="1"/>
  <c r="E539" i="20"/>
  <c r="D539" i="20"/>
  <c r="C539" i="20"/>
  <c r="B539" i="20"/>
  <c r="AE538" i="20"/>
  <c r="AB538" i="20"/>
  <c r="Y538" i="20"/>
  <c r="V538" i="20"/>
  <c r="U538" i="20"/>
  <c r="T538" i="20"/>
  <c r="S538" i="20"/>
  <c r="R538" i="20"/>
  <c r="Q538" i="20"/>
  <c r="P538" i="20"/>
  <c r="O538" i="20"/>
  <c r="N538" i="20"/>
  <c r="M538" i="20"/>
  <c r="K538" i="20"/>
  <c r="L538" i="20" s="1"/>
  <c r="J538" i="20"/>
  <c r="I538" i="20"/>
  <c r="F538" i="20"/>
  <c r="G538" i="20" s="1"/>
  <c r="E538" i="20"/>
  <c r="D538" i="20"/>
  <c r="C538" i="20"/>
  <c r="B538" i="20"/>
  <c r="AE537" i="20"/>
  <c r="AB537" i="20"/>
  <c r="Y537" i="20"/>
  <c r="V537" i="20"/>
  <c r="U537" i="20"/>
  <c r="T537" i="20"/>
  <c r="S537" i="20" s="1"/>
  <c r="R537" i="20" s="1"/>
  <c r="Q537" i="20"/>
  <c r="P537" i="20"/>
  <c r="O537" i="20" s="1"/>
  <c r="N537" i="20"/>
  <c r="M537" i="20"/>
  <c r="K537" i="20"/>
  <c r="L537" i="20" s="1"/>
  <c r="J537" i="20"/>
  <c r="I537" i="20"/>
  <c r="F537" i="20"/>
  <c r="G537" i="20" s="1"/>
  <c r="E537" i="20"/>
  <c r="D537" i="20"/>
  <c r="C537" i="20"/>
  <c r="B537" i="20"/>
  <c r="AE536" i="20"/>
  <c r="AB536" i="20"/>
  <c r="Y536" i="20"/>
  <c r="V536" i="20"/>
  <c r="U536" i="20"/>
  <c r="T536" i="20"/>
  <c r="S536" i="20"/>
  <c r="R536" i="20"/>
  <c r="Q536" i="20"/>
  <c r="P536" i="20"/>
  <c r="O536" i="20" s="1"/>
  <c r="N536" i="20"/>
  <c r="M536" i="20"/>
  <c r="K536" i="20"/>
  <c r="L536" i="20" s="1"/>
  <c r="J536" i="20"/>
  <c r="I536" i="20"/>
  <c r="F536" i="20"/>
  <c r="G536" i="20" s="1"/>
  <c r="E536" i="20"/>
  <c r="D536" i="20"/>
  <c r="C536" i="20"/>
  <c r="B536" i="20"/>
  <c r="AE535" i="20"/>
  <c r="AB535" i="20"/>
  <c r="Y535" i="20"/>
  <c r="V535" i="20"/>
  <c r="U535" i="20"/>
  <c r="T535" i="20"/>
  <c r="S535" i="20" s="1"/>
  <c r="R535" i="20" s="1"/>
  <c r="Q535" i="20"/>
  <c r="P535" i="20"/>
  <c r="O535" i="20" s="1"/>
  <c r="N535" i="20"/>
  <c r="M535" i="20"/>
  <c r="K535" i="20"/>
  <c r="L535" i="20" s="1"/>
  <c r="J535" i="20"/>
  <c r="I535" i="20"/>
  <c r="F535" i="20"/>
  <c r="E535" i="20"/>
  <c r="D535" i="20"/>
  <c r="C535" i="20"/>
  <c r="B535" i="20"/>
  <c r="AE534" i="20"/>
  <c r="AB534" i="20"/>
  <c r="Y534" i="20"/>
  <c r="V534" i="20"/>
  <c r="U534" i="20"/>
  <c r="T534" i="20"/>
  <c r="S534" i="20"/>
  <c r="R534" i="20"/>
  <c r="Q534" i="20"/>
  <c r="P534" i="20"/>
  <c r="O534" i="20" s="1"/>
  <c r="N534" i="20"/>
  <c r="M534" i="20"/>
  <c r="K534" i="20"/>
  <c r="L534" i="20" s="1"/>
  <c r="J534" i="20"/>
  <c r="I534" i="20"/>
  <c r="F534" i="20"/>
  <c r="H534" i="20" s="1"/>
  <c r="G534" i="20" s="1"/>
  <c r="E534" i="20"/>
  <c r="D534" i="20"/>
  <c r="C534" i="20"/>
  <c r="B534" i="20"/>
  <c r="AE533" i="20"/>
  <c r="AB533" i="20"/>
  <c r="Y533" i="20"/>
  <c r="V533" i="20"/>
  <c r="U533" i="20"/>
  <c r="T533" i="20"/>
  <c r="S533" i="20" s="1"/>
  <c r="R533" i="20" s="1"/>
  <c r="Q533" i="20"/>
  <c r="P533" i="20"/>
  <c r="O533" i="20" s="1"/>
  <c r="N533" i="20"/>
  <c r="M533" i="20"/>
  <c r="K533" i="20"/>
  <c r="L533" i="20" s="1"/>
  <c r="J533" i="20"/>
  <c r="I533" i="20"/>
  <c r="F533" i="20"/>
  <c r="H533" i="20" s="1"/>
  <c r="G533" i="20" s="1"/>
  <c r="E533" i="20"/>
  <c r="D533" i="20"/>
  <c r="C533" i="20"/>
  <c r="B533" i="20"/>
  <c r="AE532" i="20"/>
  <c r="AB532" i="20"/>
  <c r="Y532" i="20"/>
  <c r="V532" i="20"/>
  <c r="U532" i="20"/>
  <c r="T532" i="20"/>
  <c r="S532" i="20"/>
  <c r="R532" i="20"/>
  <c r="Q532" i="20"/>
  <c r="P532" i="20"/>
  <c r="O532" i="20" s="1"/>
  <c r="N532" i="20"/>
  <c r="M532" i="20"/>
  <c r="K532" i="20"/>
  <c r="L532" i="20" s="1"/>
  <c r="J532" i="20"/>
  <c r="I532" i="20"/>
  <c r="F532" i="20"/>
  <c r="H532" i="20" s="1"/>
  <c r="G532" i="20" s="1"/>
  <c r="E532" i="20"/>
  <c r="D532" i="20"/>
  <c r="C532" i="20"/>
  <c r="B532" i="20"/>
  <c r="AE531" i="20"/>
  <c r="AB531" i="20"/>
  <c r="Y531" i="20"/>
  <c r="V531" i="20"/>
  <c r="U531" i="20"/>
  <c r="T531" i="20"/>
  <c r="S531" i="20" s="1"/>
  <c r="R531" i="20"/>
  <c r="Q531" i="20"/>
  <c r="P531" i="20"/>
  <c r="O531" i="20" s="1"/>
  <c r="N531" i="20"/>
  <c r="M531" i="20"/>
  <c r="K531" i="20"/>
  <c r="L531" i="20" s="1"/>
  <c r="J531" i="20"/>
  <c r="I531" i="20"/>
  <c r="F531" i="20"/>
  <c r="G531" i="20" s="1"/>
  <c r="E531" i="20"/>
  <c r="D531" i="20"/>
  <c r="C531" i="20"/>
  <c r="B531" i="20"/>
  <c r="AE530" i="20"/>
  <c r="AB530" i="20"/>
  <c r="Y530" i="20"/>
  <c r="V530" i="20"/>
  <c r="U530" i="20"/>
  <c r="T530" i="20"/>
  <c r="S530" i="20"/>
  <c r="R530" i="20"/>
  <c r="Q530" i="20"/>
  <c r="P530" i="20"/>
  <c r="O530" i="20"/>
  <c r="N530" i="20"/>
  <c r="M530" i="20"/>
  <c r="K530" i="20"/>
  <c r="L530" i="20" s="1"/>
  <c r="J530" i="20"/>
  <c r="I530" i="20"/>
  <c r="F530" i="20"/>
  <c r="H530" i="20" s="1"/>
  <c r="G530" i="20" s="1"/>
  <c r="E530" i="20"/>
  <c r="D530" i="20"/>
  <c r="C530" i="20"/>
  <c r="B530" i="20"/>
  <c r="AE529" i="20"/>
  <c r="AB529" i="20"/>
  <c r="Y529" i="20"/>
  <c r="V529" i="20"/>
  <c r="U529" i="20"/>
  <c r="T529" i="20"/>
  <c r="S529" i="20" s="1"/>
  <c r="R529" i="20" s="1"/>
  <c r="Q529" i="20"/>
  <c r="P529" i="20"/>
  <c r="O529" i="20" s="1"/>
  <c r="N529" i="20"/>
  <c r="M529" i="20"/>
  <c r="K529" i="20"/>
  <c r="L529" i="20" s="1"/>
  <c r="J529" i="20"/>
  <c r="I529" i="20"/>
  <c r="F529" i="20"/>
  <c r="H529" i="20" s="1"/>
  <c r="G529" i="20" s="1"/>
  <c r="E529" i="20"/>
  <c r="D529" i="20"/>
  <c r="C529" i="20"/>
  <c r="B529" i="20"/>
  <c r="AE528" i="20"/>
  <c r="AB528" i="20"/>
  <c r="Y528" i="20"/>
  <c r="V528" i="20"/>
  <c r="U528" i="20"/>
  <c r="T528" i="20"/>
  <c r="S528" i="20"/>
  <c r="R528" i="20"/>
  <c r="Q528" i="20"/>
  <c r="P528" i="20"/>
  <c r="O528" i="20" s="1"/>
  <c r="N528" i="20"/>
  <c r="M528" i="20"/>
  <c r="K528" i="20"/>
  <c r="L528" i="20" s="1"/>
  <c r="J528" i="20"/>
  <c r="I528" i="20"/>
  <c r="F528" i="20"/>
  <c r="H528" i="20" s="1"/>
  <c r="G528" i="20" s="1"/>
  <c r="E528" i="20"/>
  <c r="D528" i="20"/>
  <c r="C528" i="20"/>
  <c r="B528" i="20"/>
  <c r="AE527" i="20"/>
  <c r="AB527" i="20"/>
  <c r="Y527" i="20"/>
  <c r="V527" i="20"/>
  <c r="U527" i="20"/>
  <c r="T527" i="20"/>
  <c r="S527" i="20" s="1"/>
  <c r="R527" i="20" s="1"/>
  <c r="Q527" i="20"/>
  <c r="P527" i="20"/>
  <c r="O527" i="20" s="1"/>
  <c r="N527" i="20"/>
  <c r="M527" i="20"/>
  <c r="K527" i="20"/>
  <c r="L527" i="20" s="1"/>
  <c r="J527" i="20"/>
  <c r="I527" i="20"/>
  <c r="F527" i="20"/>
  <c r="H527" i="20" s="1"/>
  <c r="G527" i="20" s="1"/>
  <c r="E527" i="20"/>
  <c r="D527" i="20"/>
  <c r="C527" i="20"/>
  <c r="B527" i="20"/>
  <c r="AE526" i="20"/>
  <c r="AB526" i="20"/>
  <c r="Y526" i="20"/>
  <c r="V526" i="20"/>
  <c r="U526" i="20"/>
  <c r="T526" i="20"/>
  <c r="S526" i="20"/>
  <c r="R526" i="20"/>
  <c r="Q526" i="20"/>
  <c r="P526" i="20"/>
  <c r="O526" i="20" s="1"/>
  <c r="N526" i="20"/>
  <c r="M526" i="20"/>
  <c r="K526" i="20"/>
  <c r="L526" i="20" s="1"/>
  <c r="J526" i="20"/>
  <c r="I526" i="20"/>
  <c r="F526" i="20"/>
  <c r="H526" i="20" s="1"/>
  <c r="G526" i="20" s="1"/>
  <c r="E526" i="20"/>
  <c r="D526" i="20"/>
  <c r="C526" i="20"/>
  <c r="B526" i="20"/>
  <c r="AE525" i="20"/>
  <c r="AB525" i="20"/>
  <c r="Y525" i="20"/>
  <c r="V525" i="20"/>
  <c r="U525" i="20"/>
  <c r="T525" i="20"/>
  <c r="S525" i="20"/>
  <c r="R525" i="20" s="1"/>
  <c r="Q525" i="20"/>
  <c r="P525" i="20"/>
  <c r="O525" i="20" s="1"/>
  <c r="N525" i="20"/>
  <c r="M525" i="20"/>
  <c r="K525" i="20"/>
  <c r="L525" i="20" s="1"/>
  <c r="J525" i="20"/>
  <c r="I525" i="20"/>
  <c r="F525" i="20"/>
  <c r="G525" i="20" s="1"/>
  <c r="E525" i="20"/>
  <c r="D525" i="20"/>
  <c r="C525" i="20"/>
  <c r="B525" i="20"/>
  <c r="AE524" i="20"/>
  <c r="AB524" i="20"/>
  <c r="Y524" i="20"/>
  <c r="V524" i="20"/>
  <c r="U524" i="20"/>
  <c r="T524" i="20"/>
  <c r="S524" i="20"/>
  <c r="R524" i="20"/>
  <c r="Q524" i="20"/>
  <c r="P524" i="20"/>
  <c r="O524" i="20"/>
  <c r="N524" i="20"/>
  <c r="M524" i="20"/>
  <c r="K524" i="20"/>
  <c r="L524" i="20" s="1"/>
  <c r="J524" i="20"/>
  <c r="I524" i="20"/>
  <c r="F524" i="20"/>
  <c r="H524" i="20" s="1"/>
  <c r="G524" i="20" s="1"/>
  <c r="E524" i="20"/>
  <c r="D524" i="20"/>
  <c r="C524" i="20"/>
  <c r="B524" i="20"/>
  <c r="AE523" i="20"/>
  <c r="AB523" i="20"/>
  <c r="Y523" i="20"/>
  <c r="V523" i="20"/>
  <c r="U523" i="20"/>
  <c r="T523" i="20"/>
  <c r="S523" i="20" s="1"/>
  <c r="R523" i="20" s="1"/>
  <c r="Q523" i="20"/>
  <c r="P523" i="20"/>
  <c r="O523" i="20" s="1"/>
  <c r="N523" i="20"/>
  <c r="M523" i="20"/>
  <c r="K523" i="20"/>
  <c r="L523" i="20" s="1"/>
  <c r="J523" i="20"/>
  <c r="I523" i="20"/>
  <c r="F523" i="20"/>
  <c r="H523" i="20" s="1"/>
  <c r="G523" i="20" s="1"/>
  <c r="E523" i="20"/>
  <c r="D523" i="20"/>
  <c r="C523" i="20"/>
  <c r="B523" i="20"/>
  <c r="AE522" i="20"/>
  <c r="AB522" i="20"/>
  <c r="Y522" i="20"/>
  <c r="V522" i="20"/>
  <c r="U522" i="20"/>
  <c r="T522" i="20"/>
  <c r="S522" i="20"/>
  <c r="R522" i="20"/>
  <c r="Q522" i="20"/>
  <c r="P522" i="20"/>
  <c r="O522" i="20"/>
  <c r="N522" i="20"/>
  <c r="M522" i="20"/>
  <c r="K522" i="20"/>
  <c r="L522" i="20" s="1"/>
  <c r="J522" i="20"/>
  <c r="I522" i="20"/>
  <c r="F522" i="20"/>
  <c r="G522" i="20" s="1"/>
  <c r="E522" i="20"/>
  <c r="D522" i="20"/>
  <c r="C522" i="20"/>
  <c r="B522" i="20"/>
  <c r="AE521" i="20"/>
  <c r="Y521" i="20"/>
  <c r="V521" i="20"/>
  <c r="U521" i="20"/>
  <c r="T521" i="20"/>
  <c r="Q521" i="20"/>
  <c r="P521" i="20"/>
  <c r="N521" i="20"/>
  <c r="M521" i="20"/>
  <c r="K521" i="20"/>
  <c r="L521" i="20" s="1"/>
  <c r="J521" i="20"/>
  <c r="I521" i="20"/>
  <c r="F521" i="20"/>
  <c r="H521" i="20" s="1"/>
  <c r="G521" i="20" s="1"/>
  <c r="E521" i="20"/>
  <c r="D521" i="20"/>
  <c r="C521" i="20"/>
  <c r="B521" i="20"/>
  <c r="AE520" i="20"/>
  <c r="Y520" i="20"/>
  <c r="V520" i="20"/>
  <c r="U520" i="20"/>
  <c r="T520" i="20"/>
  <c r="Q520" i="20"/>
  <c r="P520" i="20"/>
  <c r="N520" i="20"/>
  <c r="M520" i="20"/>
  <c r="K520" i="20"/>
  <c r="L520" i="20" s="1"/>
  <c r="J520" i="20"/>
  <c r="I520" i="20"/>
  <c r="F520" i="20"/>
  <c r="G520" i="20" s="1"/>
  <c r="E520" i="20"/>
  <c r="D520" i="20"/>
  <c r="C520" i="20"/>
  <c r="B520" i="20"/>
  <c r="AE519" i="20"/>
  <c r="AB519" i="20"/>
  <c r="Y519" i="20"/>
  <c r="V519" i="20"/>
  <c r="U519" i="20"/>
  <c r="T519" i="20"/>
  <c r="S519" i="20" s="1"/>
  <c r="R519" i="20" s="1"/>
  <c r="Q519" i="20"/>
  <c r="P519" i="20"/>
  <c r="O519" i="20" s="1"/>
  <c r="N519" i="20"/>
  <c r="M519" i="20"/>
  <c r="K519" i="20"/>
  <c r="L519" i="20" s="1"/>
  <c r="J519" i="20"/>
  <c r="I519" i="20"/>
  <c r="F519" i="20"/>
  <c r="G519" i="20" s="1"/>
  <c r="E519" i="20"/>
  <c r="D519" i="20"/>
  <c r="C519" i="20"/>
  <c r="B519" i="20"/>
  <c r="AE518" i="20"/>
  <c r="AB518" i="20"/>
  <c r="Y518" i="20"/>
  <c r="V518" i="20"/>
  <c r="U518" i="20"/>
  <c r="T518" i="20"/>
  <c r="S518" i="20"/>
  <c r="R518" i="20"/>
  <c r="Q518" i="20"/>
  <c r="P518" i="20"/>
  <c r="O518" i="20" s="1"/>
  <c r="N518" i="20"/>
  <c r="M518" i="20"/>
  <c r="K518" i="20"/>
  <c r="L518" i="20" s="1"/>
  <c r="J518" i="20"/>
  <c r="I518" i="20"/>
  <c r="F518" i="20"/>
  <c r="G518" i="20" s="1"/>
  <c r="E518" i="20"/>
  <c r="D518" i="20"/>
  <c r="C518" i="20"/>
  <c r="B518" i="20"/>
  <c r="AE517" i="20"/>
  <c r="AB517" i="20"/>
  <c r="Y517" i="20"/>
  <c r="V517" i="20"/>
  <c r="U517" i="20"/>
  <c r="T517" i="20"/>
  <c r="S517" i="20" s="1"/>
  <c r="R517" i="20" s="1"/>
  <c r="Q517" i="20"/>
  <c r="P517" i="20"/>
  <c r="O517" i="20" s="1"/>
  <c r="N517" i="20"/>
  <c r="M517" i="20"/>
  <c r="K517" i="20"/>
  <c r="L517" i="20" s="1"/>
  <c r="J517" i="20"/>
  <c r="I517" i="20"/>
  <c r="F517" i="20"/>
  <c r="G517" i="20" s="1"/>
  <c r="E517" i="20"/>
  <c r="D517" i="20"/>
  <c r="C517" i="20"/>
  <c r="B517" i="20"/>
  <c r="AE516" i="20"/>
  <c r="AB516" i="20"/>
  <c r="Y516" i="20"/>
  <c r="V516" i="20"/>
  <c r="U516" i="20"/>
  <c r="T516" i="20"/>
  <c r="S516" i="20"/>
  <c r="R516" i="20"/>
  <c r="Q516" i="20"/>
  <c r="P516" i="20"/>
  <c r="O516" i="20"/>
  <c r="N516" i="20"/>
  <c r="M516" i="20"/>
  <c r="K516" i="20"/>
  <c r="L516" i="20" s="1"/>
  <c r="J516" i="20"/>
  <c r="I516" i="20"/>
  <c r="F516" i="20"/>
  <c r="H516" i="20" s="1"/>
  <c r="G516" i="20" s="1"/>
  <c r="E516" i="20"/>
  <c r="D516" i="20"/>
  <c r="C516" i="20"/>
  <c r="B516" i="20"/>
  <c r="AE515" i="20"/>
  <c r="AB515" i="20"/>
  <c r="Y515" i="20"/>
  <c r="V515" i="20"/>
  <c r="U515" i="20"/>
  <c r="T515" i="20"/>
  <c r="S515" i="20" s="1"/>
  <c r="R515" i="20" s="1"/>
  <c r="Q515" i="20"/>
  <c r="P515" i="20"/>
  <c r="O515" i="20"/>
  <c r="N515" i="20"/>
  <c r="M515" i="20"/>
  <c r="K515" i="20"/>
  <c r="L515" i="20" s="1"/>
  <c r="J515" i="20"/>
  <c r="I515" i="20"/>
  <c r="F515" i="20"/>
  <c r="G515" i="20" s="1"/>
  <c r="E515" i="20"/>
  <c r="D515" i="20"/>
  <c r="C515" i="20"/>
  <c r="B515" i="20"/>
  <c r="AE514" i="20"/>
  <c r="AB514" i="20"/>
  <c r="Y514" i="20"/>
  <c r="V514" i="20"/>
  <c r="U514" i="20"/>
  <c r="T514" i="20"/>
  <c r="S514" i="20"/>
  <c r="R514" i="20"/>
  <c r="Q514" i="20"/>
  <c r="P514" i="20"/>
  <c r="O514" i="20"/>
  <c r="N514" i="20"/>
  <c r="M514" i="20"/>
  <c r="K514" i="20"/>
  <c r="L514" i="20" s="1"/>
  <c r="J514" i="20"/>
  <c r="I514" i="20"/>
  <c r="F514" i="20"/>
  <c r="E514" i="20"/>
  <c r="D514" i="20"/>
  <c r="C514" i="20"/>
  <c r="B514" i="20"/>
  <c r="AE513" i="20"/>
  <c r="AB513" i="20"/>
  <c r="Y513" i="20"/>
  <c r="V513" i="20"/>
  <c r="U513" i="20"/>
  <c r="T513" i="20"/>
  <c r="S513" i="20"/>
  <c r="R513" i="20"/>
  <c r="Q513" i="20"/>
  <c r="P513" i="20"/>
  <c r="O513" i="20"/>
  <c r="N513" i="20"/>
  <c r="M513" i="20"/>
  <c r="K513" i="20"/>
  <c r="L513" i="20" s="1"/>
  <c r="J513" i="20"/>
  <c r="I513" i="20"/>
  <c r="F513" i="20"/>
  <c r="E513" i="20"/>
  <c r="D513" i="20"/>
  <c r="C513" i="20"/>
  <c r="B513" i="20"/>
  <c r="AE512" i="20"/>
  <c r="Y512" i="20"/>
  <c r="V512" i="20"/>
  <c r="U512" i="20"/>
  <c r="T512" i="20"/>
  <c r="Q512" i="20"/>
  <c r="P512" i="20"/>
  <c r="N512" i="20"/>
  <c r="M512" i="20"/>
  <c r="K512" i="20"/>
  <c r="L512" i="20" s="1"/>
  <c r="J512" i="20"/>
  <c r="I512" i="20"/>
  <c r="F512" i="20"/>
  <c r="E512" i="20"/>
  <c r="D512" i="20"/>
  <c r="C512" i="20"/>
  <c r="B512" i="20"/>
  <c r="AE511" i="20"/>
  <c r="AB511" i="20"/>
  <c r="Y511" i="20"/>
  <c r="V511" i="20"/>
  <c r="U511" i="20"/>
  <c r="T511" i="20"/>
  <c r="S511" i="20"/>
  <c r="R511" i="20"/>
  <c r="Q511" i="20"/>
  <c r="P511" i="20"/>
  <c r="O511" i="20"/>
  <c r="N511" i="20"/>
  <c r="M511" i="20"/>
  <c r="K511" i="20"/>
  <c r="L511" i="20" s="1"/>
  <c r="J511" i="20"/>
  <c r="I511" i="20"/>
  <c r="F511" i="20"/>
  <c r="E511" i="20"/>
  <c r="D511" i="20"/>
  <c r="C511" i="20"/>
  <c r="B511" i="20"/>
  <c r="AE510" i="20"/>
  <c r="Y510" i="20"/>
  <c r="V510" i="20"/>
  <c r="U510" i="20"/>
  <c r="T510" i="20"/>
  <c r="Q510" i="20"/>
  <c r="P510" i="20"/>
  <c r="N510" i="20"/>
  <c r="M510" i="20"/>
  <c r="K510" i="20"/>
  <c r="L510" i="20" s="1"/>
  <c r="J510" i="20"/>
  <c r="I510" i="20"/>
  <c r="F510" i="20"/>
  <c r="E510" i="20"/>
  <c r="D510" i="20"/>
  <c r="C510" i="20"/>
  <c r="B510" i="20"/>
  <c r="AE509" i="20"/>
  <c r="Y509" i="20"/>
  <c r="V509" i="20"/>
  <c r="U509" i="20"/>
  <c r="T509" i="20"/>
  <c r="Q509" i="20"/>
  <c r="P509" i="20"/>
  <c r="N509" i="20"/>
  <c r="M509" i="20"/>
  <c r="K509" i="20"/>
  <c r="L509" i="20" s="1"/>
  <c r="J509" i="20"/>
  <c r="I509" i="20"/>
  <c r="F509" i="20"/>
  <c r="E509" i="20"/>
  <c r="D509" i="20"/>
  <c r="C509" i="20"/>
  <c r="B509" i="20"/>
  <c r="AE508" i="20"/>
  <c r="Y508" i="20"/>
  <c r="V508" i="20"/>
  <c r="U508" i="20"/>
  <c r="T508" i="20"/>
  <c r="Q508" i="20"/>
  <c r="P508" i="20"/>
  <c r="N508" i="20"/>
  <c r="M508" i="20"/>
  <c r="K508" i="20"/>
  <c r="L508" i="20" s="1"/>
  <c r="J508" i="20"/>
  <c r="I508" i="20"/>
  <c r="F508" i="20"/>
  <c r="E508" i="20"/>
  <c r="D508" i="20"/>
  <c r="C508" i="20"/>
  <c r="B508" i="20"/>
  <c r="AE507" i="20"/>
  <c r="Y507" i="20"/>
  <c r="V507" i="20"/>
  <c r="U507" i="20"/>
  <c r="T507" i="20"/>
  <c r="Q507" i="20"/>
  <c r="P507" i="20"/>
  <c r="N507" i="20"/>
  <c r="M507" i="20"/>
  <c r="K507" i="20"/>
  <c r="L507" i="20" s="1"/>
  <c r="J507" i="20"/>
  <c r="I507" i="20"/>
  <c r="F507" i="20"/>
  <c r="E507" i="20"/>
  <c r="D507" i="20"/>
  <c r="C507" i="20"/>
  <c r="B507" i="20"/>
  <c r="AE506" i="20"/>
  <c r="AB506" i="20"/>
  <c r="Y506" i="20"/>
  <c r="V506" i="20"/>
  <c r="U506" i="20"/>
  <c r="T506" i="20"/>
  <c r="S506" i="20"/>
  <c r="R506" i="20"/>
  <c r="Q506" i="20"/>
  <c r="P506" i="20"/>
  <c r="O506" i="20"/>
  <c r="N506" i="20"/>
  <c r="M506" i="20"/>
  <c r="K506" i="20"/>
  <c r="L506" i="20" s="1"/>
  <c r="J506" i="20"/>
  <c r="I506" i="20"/>
  <c r="F506" i="20"/>
  <c r="E506" i="20"/>
  <c r="D506" i="20"/>
  <c r="C506" i="20"/>
  <c r="B506" i="20"/>
  <c r="AE505" i="20"/>
  <c r="Y505" i="20"/>
  <c r="V505" i="20"/>
  <c r="U505" i="20"/>
  <c r="T505" i="20"/>
  <c r="Q505" i="20"/>
  <c r="P505" i="20"/>
  <c r="N505" i="20"/>
  <c r="M505" i="20"/>
  <c r="K505" i="20"/>
  <c r="L505" i="20" s="1"/>
  <c r="J505" i="20"/>
  <c r="I505" i="20"/>
  <c r="F505" i="20"/>
  <c r="E505" i="20"/>
  <c r="D505" i="20"/>
  <c r="C505" i="20"/>
  <c r="B505" i="20"/>
  <c r="AE504" i="20"/>
  <c r="AB504" i="20"/>
  <c r="Y504" i="20"/>
  <c r="V504" i="20"/>
  <c r="U504" i="20"/>
  <c r="T504" i="20"/>
  <c r="S504" i="20"/>
  <c r="R504" i="20"/>
  <c r="Q504" i="20"/>
  <c r="P504" i="20"/>
  <c r="O504" i="20"/>
  <c r="N504" i="20"/>
  <c r="M504" i="20"/>
  <c r="K504" i="20"/>
  <c r="L504" i="20" s="1"/>
  <c r="J504" i="20"/>
  <c r="I504" i="20"/>
  <c r="F504" i="20"/>
  <c r="E504" i="20"/>
  <c r="D504" i="20"/>
  <c r="C504" i="20"/>
  <c r="B504" i="20"/>
  <c r="AE503" i="20"/>
  <c r="AB503" i="20"/>
  <c r="Y503" i="20"/>
  <c r="V503" i="20"/>
  <c r="U503" i="20"/>
  <c r="T503" i="20"/>
  <c r="S503" i="20"/>
  <c r="R503" i="20"/>
  <c r="Q503" i="20"/>
  <c r="P503" i="20"/>
  <c r="O503" i="20"/>
  <c r="N503" i="20"/>
  <c r="M503" i="20"/>
  <c r="K503" i="20"/>
  <c r="L503" i="20" s="1"/>
  <c r="J503" i="20"/>
  <c r="I503" i="20"/>
  <c r="F503" i="20"/>
  <c r="E503" i="20"/>
  <c r="D503" i="20"/>
  <c r="C503" i="20"/>
  <c r="B503" i="20"/>
  <c r="AE502" i="20"/>
  <c r="Y502" i="20"/>
  <c r="V502" i="20"/>
  <c r="U502" i="20"/>
  <c r="T502" i="20"/>
  <c r="Q502" i="20"/>
  <c r="P502" i="20"/>
  <c r="N502" i="20"/>
  <c r="M502" i="20"/>
  <c r="K502" i="20"/>
  <c r="L502" i="20" s="1"/>
  <c r="J502" i="20"/>
  <c r="I502" i="20"/>
  <c r="F502" i="20"/>
  <c r="E502" i="20"/>
  <c r="D502" i="20"/>
  <c r="C502" i="20"/>
  <c r="B502" i="20"/>
  <c r="AE501" i="20"/>
  <c r="AB501" i="20"/>
  <c r="Y501" i="20"/>
  <c r="V501" i="20"/>
  <c r="U501" i="20"/>
  <c r="T501" i="20"/>
  <c r="S501" i="20"/>
  <c r="R501" i="20"/>
  <c r="Q501" i="20"/>
  <c r="P501" i="20"/>
  <c r="O501" i="20"/>
  <c r="N501" i="20"/>
  <c r="M501" i="20"/>
  <c r="K501" i="20"/>
  <c r="L501" i="20" s="1"/>
  <c r="J501" i="20"/>
  <c r="I501" i="20"/>
  <c r="F501" i="20"/>
  <c r="E501" i="20"/>
  <c r="D501" i="20"/>
  <c r="C501" i="20"/>
  <c r="B501" i="20"/>
  <c r="AE500" i="20"/>
  <c r="AB500" i="20"/>
  <c r="Y500" i="20"/>
  <c r="V500" i="20"/>
  <c r="U500" i="20"/>
  <c r="T500" i="20"/>
  <c r="S500" i="20"/>
  <c r="R500" i="20"/>
  <c r="Q500" i="20"/>
  <c r="P500" i="20"/>
  <c r="O500" i="20"/>
  <c r="N500" i="20"/>
  <c r="M500" i="20"/>
  <c r="AD557" i="20" l="1"/>
  <c r="AC557" i="20" s="1"/>
  <c r="AD558" i="20"/>
  <c r="AC558" i="20" s="1"/>
  <c r="AD559" i="20"/>
  <c r="AC559" i="20" s="1"/>
  <c r="AD560" i="20"/>
  <c r="AC560" i="20" s="1"/>
  <c r="L561" i="20"/>
  <c r="AA561" i="20"/>
  <c r="Z561" i="20" s="1"/>
  <c r="AA562" i="20"/>
  <c r="Z562" i="20" s="1"/>
  <c r="AD565" i="20"/>
  <c r="AC565" i="20" s="1"/>
  <c r="AD511" i="20"/>
  <c r="AC511" i="20" s="1"/>
  <c r="AA563" i="20"/>
  <c r="Z563" i="20" s="1"/>
  <c r="AA566" i="20"/>
  <c r="Z566" i="20" s="1"/>
  <c r="H512" i="20"/>
  <c r="G512" i="20" s="1"/>
  <c r="AD513" i="20"/>
  <c r="AC513" i="20" s="1"/>
  <c r="H506" i="20"/>
  <c r="G506" i="20" s="1"/>
  <c r="H508" i="20"/>
  <c r="G508" i="20" s="1"/>
  <c r="H514" i="20"/>
  <c r="G514" i="20" s="1"/>
  <c r="AD568" i="20"/>
  <c r="AC568" i="20" s="1"/>
  <c r="AD545" i="20"/>
  <c r="AC545" i="20" s="1"/>
  <c r="AD546" i="20"/>
  <c r="AC546" i="20" s="1"/>
  <c r="AD547" i="20"/>
  <c r="AC547" i="20" s="1"/>
  <c r="AD548" i="20"/>
  <c r="AC548" i="20" s="1"/>
  <c r="AA549" i="20"/>
  <c r="Z549" i="20" s="1"/>
  <c r="AD550" i="20"/>
  <c r="AC550" i="20" s="1"/>
  <c r="AD551" i="20"/>
  <c r="AC551" i="20" s="1"/>
  <c r="AA552" i="20"/>
  <c r="Z552" i="20" s="1"/>
  <c r="AD553" i="20"/>
  <c r="AC553" i="20" s="1"/>
  <c r="AA554" i="20"/>
  <c r="Z554" i="20" s="1"/>
  <c r="AA564" i="20"/>
  <c r="Z564" i="20" s="1"/>
  <c r="AA567" i="20"/>
  <c r="Z567" i="20" s="1"/>
  <c r="AA500" i="20"/>
  <c r="Z500" i="20" s="1"/>
  <c r="AA501" i="20"/>
  <c r="Z501" i="20" s="1"/>
  <c r="AA503" i="20"/>
  <c r="Z503" i="20" s="1"/>
  <c r="AA504" i="20"/>
  <c r="Z504" i="20" s="1"/>
  <c r="AD506" i="20"/>
  <c r="AC506" i="20" s="1"/>
  <c r="H507" i="20"/>
  <c r="G507" i="20" s="1"/>
  <c r="H511" i="20"/>
  <c r="G511" i="20" s="1"/>
  <c r="H513" i="20"/>
  <c r="G513" i="20" s="1"/>
  <c r="AD514" i="20"/>
  <c r="AC514" i="20" s="1"/>
  <c r="AA515" i="20"/>
  <c r="Z515" i="20" s="1"/>
  <c r="AD516" i="20"/>
  <c r="AC516" i="20" s="1"/>
  <c r="AD517" i="20"/>
  <c r="AC517" i="20" s="1"/>
  <c r="AD518" i="20"/>
  <c r="AC518" i="20" s="1"/>
  <c r="AD519" i="20"/>
  <c r="AC519" i="20" s="1"/>
  <c r="AA522" i="20"/>
  <c r="Z522" i="20" s="1"/>
  <c r="AA523" i="20"/>
  <c r="Z523" i="20" s="1"/>
  <c r="AD524" i="20"/>
  <c r="AC524" i="20" s="1"/>
  <c r="AA525" i="20"/>
  <c r="Z525" i="20" s="1"/>
  <c r="AA526" i="20"/>
  <c r="Z526" i="20" s="1"/>
  <c r="AA527" i="20"/>
  <c r="Z527" i="20" s="1"/>
  <c r="AA528" i="20"/>
  <c r="Z528" i="20" s="1"/>
  <c r="AA529" i="20"/>
  <c r="Z529" i="20" s="1"/>
  <c r="AD530" i="20"/>
  <c r="AC530" i="20" s="1"/>
  <c r="AA531" i="20"/>
  <c r="Z531" i="20" s="1"/>
  <c r="AA532" i="20"/>
  <c r="Z532" i="20" s="1"/>
  <c r="AA533" i="20"/>
  <c r="Z533" i="20" s="1"/>
  <c r="AA534" i="20"/>
  <c r="Z534" i="20" s="1"/>
  <c r="AD535" i="20"/>
  <c r="AC535" i="20" s="1"/>
  <c r="AD536" i="20"/>
  <c r="AC536" i="20" s="1"/>
  <c r="AD537" i="20"/>
  <c r="AC537" i="20" s="1"/>
  <c r="AA538" i="20"/>
  <c r="Z538" i="20" s="1"/>
  <c r="AA539" i="20"/>
  <c r="Z539" i="20" s="1"/>
  <c r="AD540" i="20"/>
  <c r="AC540" i="20" s="1"/>
  <c r="AA541" i="20"/>
  <c r="Z541" i="20" s="1"/>
  <c r="AA542" i="20"/>
  <c r="Z542" i="20" s="1"/>
  <c r="AA543" i="20"/>
  <c r="Z543" i="20" s="1"/>
  <c r="AA544" i="20"/>
  <c r="Z544" i="20" s="1"/>
  <c r="AD555" i="20"/>
  <c r="AC555" i="20" s="1"/>
  <c r="L556" i="20"/>
  <c r="AD556" i="20"/>
  <c r="AC556" i="20" s="1"/>
  <c r="H557" i="20"/>
  <c r="G557" i="20" s="1"/>
  <c r="AD500" i="20"/>
  <c r="AC500" i="20" s="1"/>
  <c r="H501" i="20"/>
  <c r="G501" i="20" s="1"/>
  <c r="AD501" i="20"/>
  <c r="AC501" i="20" s="1"/>
  <c r="H502" i="20"/>
  <c r="G502" i="20" s="1"/>
  <c r="H503" i="20"/>
  <c r="G503" i="20" s="1"/>
  <c r="AD503" i="20"/>
  <c r="AC503" i="20" s="1"/>
  <c r="H504" i="20"/>
  <c r="G504" i="20" s="1"/>
  <c r="AD504" i="20"/>
  <c r="AC504" i="20" s="1"/>
  <c r="H505" i="20"/>
  <c r="G505" i="20" s="1"/>
  <c r="AA506" i="20"/>
  <c r="Z506" i="20" s="1"/>
  <c r="H509" i="20"/>
  <c r="G509" i="20" s="1"/>
  <c r="H510" i="20"/>
  <c r="G510" i="20" s="1"/>
  <c r="AA511" i="20"/>
  <c r="Z511" i="20" s="1"/>
  <c r="AA513" i="20"/>
  <c r="Z513" i="20" s="1"/>
  <c r="AA514" i="20"/>
  <c r="Z514" i="20" s="1"/>
  <c r="H515" i="20"/>
  <c r="AD515" i="20"/>
  <c r="AC515" i="20" s="1"/>
  <c r="AA516" i="20"/>
  <c r="Z516" i="20" s="1"/>
  <c r="H517" i="20"/>
  <c r="AA517" i="20"/>
  <c r="Z517" i="20" s="1"/>
  <c r="H518" i="20"/>
  <c r="AA518" i="20"/>
  <c r="Z518" i="20" s="1"/>
  <c r="H519" i="20"/>
  <c r="AA519" i="20"/>
  <c r="Z519" i="20" s="1"/>
  <c r="H520" i="20"/>
  <c r="H522" i="20"/>
  <c r="AD522" i="20"/>
  <c r="AC522" i="20" s="1"/>
  <c r="AD523" i="20"/>
  <c r="AC523" i="20" s="1"/>
  <c r="AA524" i="20"/>
  <c r="Z524" i="20" s="1"/>
  <c r="H525" i="20"/>
  <c r="AD525" i="20"/>
  <c r="AC525" i="20" s="1"/>
  <c r="AD526" i="20"/>
  <c r="AC526" i="20" s="1"/>
  <c r="AD527" i="20"/>
  <c r="AC527" i="20" s="1"/>
  <c r="AD528" i="20"/>
  <c r="AC528" i="20" s="1"/>
  <c r="AD529" i="20"/>
  <c r="AC529" i="20" s="1"/>
  <c r="AA530" i="20"/>
  <c r="Z530" i="20" s="1"/>
  <c r="H531" i="20"/>
  <c r="AD531" i="20"/>
  <c r="AC531" i="20" s="1"/>
  <c r="AD532" i="20"/>
  <c r="AC532" i="20" s="1"/>
  <c r="AD533" i="20"/>
  <c r="AC533" i="20" s="1"/>
  <c r="AD534" i="20"/>
  <c r="AC534" i="20" s="1"/>
  <c r="H535" i="20"/>
  <c r="G535" i="20" s="1"/>
  <c r="AA535" i="20"/>
  <c r="Z535" i="20" s="1"/>
  <c r="H536" i="20"/>
  <c r="AA536" i="20"/>
  <c r="Z536" i="20" s="1"/>
  <c r="H537" i="20"/>
  <c r="AA537" i="20"/>
  <c r="Z537" i="20" s="1"/>
  <c r="H538" i="20"/>
  <c r="AD538" i="20"/>
  <c r="AC538" i="20" s="1"/>
  <c r="AD539" i="20"/>
  <c r="AC539" i="20" s="1"/>
  <c r="AA540" i="20"/>
  <c r="Z540" i="20" s="1"/>
  <c r="H541" i="20"/>
  <c r="AD541" i="20"/>
  <c r="AC541" i="20" s="1"/>
  <c r="AD542" i="20"/>
  <c r="AC542" i="20" s="1"/>
  <c r="AD543" i="20"/>
  <c r="AC543" i="20" s="1"/>
  <c r="AD544" i="20"/>
  <c r="AC544" i="20" s="1"/>
  <c r="L545" i="20"/>
  <c r="AA545" i="20"/>
  <c r="Z545" i="20" s="1"/>
  <c r="H546" i="20"/>
  <c r="AA546" i="20"/>
  <c r="Z546" i="20" s="1"/>
  <c r="H547" i="20"/>
  <c r="AA547" i="20"/>
  <c r="Z547" i="20" s="1"/>
  <c r="H548" i="20"/>
  <c r="AA548" i="20"/>
  <c r="Z548" i="20" s="1"/>
  <c r="H549" i="20"/>
  <c r="AD549" i="20"/>
  <c r="AC549" i="20" s="1"/>
  <c r="AA550" i="20"/>
  <c r="Z550" i="20" s="1"/>
  <c r="H551" i="20"/>
  <c r="AA551" i="20"/>
  <c r="Z551" i="20" s="1"/>
  <c r="H552" i="20"/>
  <c r="AD552" i="20"/>
  <c r="AC552" i="20" s="1"/>
  <c r="H553" i="20"/>
  <c r="G553" i="20" s="1"/>
  <c r="AA553" i="20"/>
  <c r="Z553" i="20" s="1"/>
  <c r="H554" i="20"/>
  <c r="AD554" i="20"/>
  <c r="AC554" i="20" s="1"/>
  <c r="L555" i="20"/>
  <c r="AA555" i="20"/>
  <c r="Z555" i="20" s="1"/>
  <c r="H556" i="20"/>
  <c r="AA556" i="20"/>
  <c r="Z556" i="20" s="1"/>
  <c r="AA557" i="20"/>
  <c r="Z557" i="20" s="1"/>
  <c r="H558" i="20"/>
  <c r="AA558" i="20"/>
  <c r="Z558" i="20" s="1"/>
  <c r="H559" i="20"/>
  <c r="AA559" i="20"/>
  <c r="Z559" i="20" s="1"/>
  <c r="H560" i="20"/>
  <c r="AA560" i="20"/>
  <c r="Z560" i="20" s="1"/>
  <c r="H561" i="20"/>
  <c r="AD561" i="20"/>
  <c r="AC561" i="20" s="1"/>
  <c r="AD562" i="20"/>
  <c r="AC562" i="20" s="1"/>
  <c r="AD563" i="20"/>
  <c r="AC563" i="20" s="1"/>
  <c r="AD564" i="20"/>
  <c r="AC564" i="20" s="1"/>
  <c r="AA565" i="20"/>
  <c r="Z565" i="20" s="1"/>
  <c r="H566" i="20"/>
  <c r="AD566" i="20"/>
  <c r="AC566" i="20" s="1"/>
  <c r="AD567" i="20"/>
  <c r="AC567" i="20" s="1"/>
  <c r="AA568" i="20"/>
  <c r="Z568" i="20" s="1"/>
  <c r="H569" i="20"/>
  <c r="H543" i="20"/>
  <c r="H544" i="20"/>
  <c r="H545" i="20"/>
  <c r="H550" i="20"/>
  <c r="H562" i="20"/>
  <c r="H563" i="20"/>
  <c r="H564" i="20"/>
  <c r="H565" i="20"/>
  <c r="H567" i="20"/>
  <c r="H568" i="20"/>
  <c r="K500" i="20"/>
  <c r="L500" i="20" s="1"/>
  <c r="J500" i="20"/>
  <c r="I500" i="20"/>
  <c r="F500" i="20"/>
  <c r="E500" i="20"/>
  <c r="D500" i="20"/>
  <c r="C500" i="20"/>
  <c r="B500" i="20"/>
  <c r="AE499" i="20"/>
  <c r="Y499" i="20"/>
  <c r="V499" i="20"/>
  <c r="U499" i="20"/>
  <c r="T499" i="20"/>
  <c r="Q499" i="20"/>
  <c r="P499" i="20"/>
  <c r="N499" i="20"/>
  <c r="M499" i="20"/>
  <c r="K499" i="20"/>
  <c r="L499" i="20" s="1"/>
  <c r="J499" i="20"/>
  <c r="I499" i="20"/>
  <c r="F499" i="20"/>
  <c r="E499" i="20"/>
  <c r="D499" i="20"/>
  <c r="C499" i="20"/>
  <c r="B499" i="20"/>
  <c r="AE498" i="20"/>
  <c r="Y498" i="20"/>
  <c r="V498" i="20"/>
  <c r="U498" i="20"/>
  <c r="T498" i="20"/>
  <c r="Q498" i="20"/>
  <c r="P498" i="20"/>
  <c r="N498" i="20"/>
  <c r="M498" i="20"/>
  <c r="H500" i="20" l="1"/>
  <c r="G500" i="20" s="1"/>
  <c r="H499" i="20"/>
  <c r="G499" i="20" s="1"/>
  <c r="K498" i="20"/>
  <c r="L498" i="20" s="1"/>
  <c r="J498" i="20"/>
  <c r="I498" i="20"/>
  <c r="F498" i="20"/>
  <c r="E498" i="20"/>
  <c r="D498" i="20"/>
  <c r="C498" i="20"/>
  <c r="B498" i="20"/>
  <c r="AE497" i="20"/>
  <c r="AB497" i="20"/>
  <c r="Y497" i="20"/>
  <c r="V497" i="20"/>
  <c r="U497" i="20"/>
  <c r="T497" i="20"/>
  <c r="S497" i="20"/>
  <c r="R497" i="20"/>
  <c r="Q497" i="20"/>
  <c r="P497" i="20"/>
  <c r="O497" i="20"/>
  <c r="N497" i="20"/>
  <c r="M497" i="20"/>
  <c r="K497" i="20"/>
  <c r="L497" i="20" s="1"/>
  <c r="J497" i="20"/>
  <c r="I497" i="20"/>
  <c r="F497" i="20"/>
  <c r="E497" i="20"/>
  <c r="D497" i="20"/>
  <c r="C497" i="20"/>
  <c r="B497" i="20"/>
  <c r="AE496" i="20"/>
  <c r="AB496" i="20"/>
  <c r="AD496" i="20" s="1"/>
  <c r="AC496" i="20" s="1"/>
  <c r="Y496" i="20"/>
  <c r="AA496" i="20" s="1"/>
  <c r="Z496" i="20" s="1"/>
  <c r="V496" i="20"/>
  <c r="U496" i="20"/>
  <c r="T496" i="20"/>
  <c r="S496" i="20"/>
  <c r="R496" i="20"/>
  <c r="Q496" i="20"/>
  <c r="P496" i="20"/>
  <c r="O496" i="20"/>
  <c r="N496" i="20"/>
  <c r="M496" i="20"/>
  <c r="K496" i="20"/>
  <c r="L496" i="20" s="1"/>
  <c r="J496" i="20"/>
  <c r="I496" i="20"/>
  <c r="F496" i="20"/>
  <c r="E496" i="20"/>
  <c r="D496" i="20"/>
  <c r="C496" i="20"/>
  <c r="B496" i="20"/>
  <c r="AE495" i="20"/>
  <c r="AB495" i="20"/>
  <c r="AD495" i="20" s="1"/>
  <c r="AC495" i="20" s="1"/>
  <c r="Y495" i="20"/>
  <c r="AA495" i="20" s="1"/>
  <c r="Z495" i="20" s="1"/>
  <c r="V495" i="20"/>
  <c r="U495" i="20"/>
  <c r="T495" i="20"/>
  <c r="S495" i="20"/>
  <c r="R495" i="20"/>
  <c r="Q495" i="20"/>
  <c r="P495" i="20"/>
  <c r="O495" i="20"/>
  <c r="N495" i="20"/>
  <c r="M495" i="20"/>
  <c r="AD497" i="20" l="1"/>
  <c r="AC497" i="20" s="1"/>
  <c r="H496" i="20"/>
  <c r="G496" i="20" s="1"/>
  <c r="H498" i="20"/>
  <c r="G498" i="20" s="1"/>
  <c r="H497" i="20"/>
  <c r="G497" i="20" s="1"/>
  <c r="AA497" i="20"/>
  <c r="Z497" i="20" s="1"/>
  <c r="K495" i="20"/>
  <c r="L495" i="20" s="1"/>
  <c r="J495" i="20"/>
  <c r="I495" i="20"/>
  <c r="F495" i="20"/>
  <c r="E495" i="20"/>
  <c r="D495" i="20"/>
  <c r="C495" i="20"/>
  <c r="B495" i="20"/>
  <c r="AE494" i="20"/>
  <c r="AB494" i="20"/>
  <c r="Y494" i="20"/>
  <c r="V494" i="20"/>
  <c r="U494" i="20"/>
  <c r="T494" i="20"/>
  <c r="Q494" i="20"/>
  <c r="P494" i="20"/>
  <c r="N494" i="20"/>
  <c r="M494" i="20"/>
  <c r="J494" i="20"/>
  <c r="I494" i="20"/>
  <c r="F494" i="20"/>
  <c r="E494" i="20"/>
  <c r="D494" i="20"/>
  <c r="C494" i="20"/>
  <c r="B494" i="20"/>
  <c r="AE493" i="20"/>
  <c r="AB493" i="20"/>
  <c r="Y493" i="20"/>
  <c r="AA493" i="20" s="1"/>
  <c r="Z493" i="20" s="1"/>
  <c r="V493" i="20"/>
  <c r="U493" i="20"/>
  <c r="T493" i="20"/>
  <c r="S493" i="20"/>
  <c r="R493" i="20"/>
  <c r="Q493" i="20"/>
  <c r="P493" i="20"/>
  <c r="O493" i="20"/>
  <c r="N493" i="20"/>
  <c r="M493" i="20"/>
  <c r="K493" i="20"/>
  <c r="L493" i="20" s="1"/>
  <c r="J493" i="20"/>
  <c r="I493" i="20"/>
  <c r="F493" i="20"/>
  <c r="E493" i="20"/>
  <c r="D493" i="20"/>
  <c r="C493" i="20"/>
  <c r="B493" i="20"/>
  <c r="AE492" i="20"/>
  <c r="Y492" i="20"/>
  <c r="V492" i="20"/>
  <c r="U492" i="20"/>
  <c r="T492" i="20"/>
  <c r="Q492" i="20"/>
  <c r="P492" i="20"/>
  <c r="N492" i="20"/>
  <c r="M492" i="20"/>
  <c r="K492" i="20"/>
  <c r="L492" i="20" s="1"/>
  <c r="J492" i="20"/>
  <c r="I492" i="20"/>
  <c r="F492" i="20"/>
  <c r="E492" i="20"/>
  <c r="D492" i="20"/>
  <c r="C492" i="20"/>
  <c r="B492" i="20"/>
  <c r="AE491" i="20"/>
  <c r="Y491" i="20"/>
  <c r="V491" i="20"/>
  <c r="U491" i="20"/>
  <c r="T491" i="20"/>
  <c r="Q491" i="20"/>
  <c r="P491" i="20"/>
  <c r="N491" i="20"/>
  <c r="M491" i="20"/>
  <c r="J491" i="20"/>
  <c r="I491" i="20"/>
  <c r="F491" i="20"/>
  <c r="E491" i="20"/>
  <c r="D491" i="20"/>
  <c r="C491" i="20"/>
  <c r="B491" i="20"/>
  <c r="AE490" i="20"/>
  <c r="AB490" i="20"/>
  <c r="Y490" i="20"/>
  <c r="V490" i="20"/>
  <c r="U490" i="20"/>
  <c r="T490" i="20"/>
  <c r="S490" i="20"/>
  <c r="R490" i="20"/>
  <c r="Q490" i="20"/>
  <c r="P490" i="20"/>
  <c r="O490" i="20"/>
  <c r="N490" i="20"/>
  <c r="M490" i="20"/>
  <c r="K490" i="20"/>
  <c r="L490" i="20" s="1"/>
  <c r="J490" i="20"/>
  <c r="I490" i="20"/>
  <c r="F490" i="20"/>
  <c r="E490" i="20"/>
  <c r="D490" i="20"/>
  <c r="C490" i="20"/>
  <c r="B490" i="20"/>
  <c r="AE489" i="20"/>
  <c r="AB489" i="20"/>
  <c r="Y489" i="20"/>
  <c r="V489" i="20"/>
  <c r="U489" i="20"/>
  <c r="T489" i="20"/>
  <c r="S489" i="20"/>
  <c r="R489" i="20"/>
  <c r="Q489" i="20"/>
  <c r="P489" i="20"/>
  <c r="O489" i="20"/>
  <c r="N489" i="20"/>
  <c r="M489" i="20"/>
  <c r="K489" i="20"/>
  <c r="L489" i="20" s="1"/>
  <c r="J489" i="20"/>
  <c r="I489" i="20"/>
  <c r="F489" i="20"/>
  <c r="E489" i="20"/>
  <c r="D489" i="20"/>
  <c r="C489" i="20"/>
  <c r="B489" i="20"/>
  <c r="AE488" i="20"/>
  <c r="AB488" i="20"/>
  <c r="Y488" i="20"/>
  <c r="V488" i="20"/>
  <c r="U488" i="20"/>
  <c r="T488" i="20"/>
  <c r="S488" i="20"/>
  <c r="R488" i="20"/>
  <c r="Q488" i="20"/>
  <c r="P488" i="20"/>
  <c r="O488" i="20"/>
  <c r="N488" i="20"/>
  <c r="M488" i="20"/>
  <c r="K488" i="20"/>
  <c r="L488" i="20" s="1"/>
  <c r="J488" i="20"/>
  <c r="I488" i="20"/>
  <c r="F488" i="20"/>
  <c r="E488" i="20"/>
  <c r="D488" i="20"/>
  <c r="C488" i="20"/>
  <c r="B488" i="20"/>
  <c r="AE487" i="20"/>
  <c r="AB487" i="20"/>
  <c r="Y487" i="20"/>
  <c r="V487" i="20"/>
  <c r="U487" i="20"/>
  <c r="T487" i="20"/>
  <c r="S487" i="20"/>
  <c r="R487" i="20"/>
  <c r="Q487" i="20"/>
  <c r="P487" i="20"/>
  <c r="O487" i="20"/>
  <c r="N487" i="20"/>
  <c r="M487" i="20"/>
  <c r="K487" i="20"/>
  <c r="L487" i="20" s="1"/>
  <c r="J487" i="20"/>
  <c r="I487" i="20"/>
  <c r="F487" i="20"/>
  <c r="E487" i="20"/>
  <c r="D487" i="20"/>
  <c r="C487" i="20"/>
  <c r="B487" i="20"/>
  <c r="AE486" i="20"/>
  <c r="Y486" i="20"/>
  <c r="V486" i="20"/>
  <c r="U486" i="20"/>
  <c r="T486" i="20"/>
  <c r="Q486" i="20"/>
  <c r="P486" i="20"/>
  <c r="N486" i="20"/>
  <c r="M486" i="20"/>
  <c r="K486" i="20"/>
  <c r="L486" i="20" s="1"/>
  <c r="J486" i="20"/>
  <c r="I486" i="20"/>
  <c r="F486" i="20"/>
  <c r="E486" i="20"/>
  <c r="D486" i="20"/>
  <c r="C486" i="20"/>
  <c r="B486" i="20"/>
  <c r="AE485" i="20"/>
  <c r="AB485" i="20"/>
  <c r="Y485" i="20"/>
  <c r="V485" i="20"/>
  <c r="U485" i="20"/>
  <c r="T485" i="20"/>
  <c r="S485" i="20"/>
  <c r="R485" i="20"/>
  <c r="Q485" i="20"/>
  <c r="P485" i="20"/>
  <c r="O485" i="20"/>
  <c r="N485" i="20"/>
  <c r="M485" i="20"/>
  <c r="AD494" i="20" l="1"/>
  <c r="AC494" i="20" s="1"/>
  <c r="H495" i="20"/>
  <c r="G495" i="20" s="1"/>
  <c r="AA485" i="20"/>
  <c r="Z485" i="20" s="1"/>
  <c r="AA487" i="20"/>
  <c r="Z487" i="20" s="1"/>
  <c r="AA488" i="20"/>
  <c r="Z488" i="20" s="1"/>
  <c r="AA489" i="20"/>
  <c r="Z489" i="20" s="1"/>
  <c r="AA490" i="20"/>
  <c r="Z490" i="20" s="1"/>
  <c r="AD493" i="20"/>
  <c r="AC493" i="20" s="1"/>
  <c r="H494" i="20"/>
  <c r="G494" i="20" s="1"/>
  <c r="AD485" i="20"/>
  <c r="AC485" i="20" s="1"/>
  <c r="H486" i="20"/>
  <c r="G486" i="20" s="1"/>
  <c r="H487" i="20"/>
  <c r="G487" i="20" s="1"/>
  <c r="AD487" i="20"/>
  <c r="AC487" i="20" s="1"/>
  <c r="H488" i="20"/>
  <c r="G488" i="20" s="1"/>
  <c r="AD488" i="20"/>
  <c r="AC488" i="20" s="1"/>
  <c r="H489" i="20"/>
  <c r="G489" i="20" s="1"/>
  <c r="AD489" i="20"/>
  <c r="AC489" i="20" s="1"/>
  <c r="H490" i="20"/>
  <c r="G490" i="20" s="1"/>
  <c r="AD490" i="20"/>
  <c r="AC490" i="20" s="1"/>
  <c r="H491" i="20"/>
  <c r="G491" i="20" s="1"/>
  <c r="H492" i="20"/>
  <c r="G492" i="20" s="1"/>
  <c r="H493" i="20"/>
  <c r="G493" i="20" s="1"/>
  <c r="AA494" i="20"/>
  <c r="Z494" i="20" s="1"/>
  <c r="K485" i="20"/>
  <c r="L485" i="20" s="1"/>
  <c r="J485" i="20"/>
  <c r="I485" i="20"/>
  <c r="F485" i="20"/>
  <c r="E485" i="20"/>
  <c r="D485" i="20"/>
  <c r="C485" i="20"/>
  <c r="B485" i="20"/>
  <c r="AE484" i="20"/>
  <c r="AB484" i="20"/>
  <c r="Y484" i="20"/>
  <c r="V484" i="20"/>
  <c r="U484" i="20"/>
  <c r="T484" i="20"/>
  <c r="Q484" i="20"/>
  <c r="P484" i="20"/>
  <c r="N484" i="20"/>
  <c r="M484" i="20"/>
  <c r="K484" i="20"/>
  <c r="L484" i="20" s="1"/>
  <c r="J484" i="20"/>
  <c r="I484" i="20"/>
  <c r="F484" i="20"/>
  <c r="E484" i="20"/>
  <c r="D484" i="20"/>
  <c r="C484" i="20"/>
  <c r="B484" i="20"/>
  <c r="AE483" i="20"/>
  <c r="AB483" i="20"/>
  <c r="Y483" i="20"/>
  <c r="AA483" i="20" s="1"/>
  <c r="Z483" i="20" s="1"/>
  <c r="V483" i="20"/>
  <c r="U483" i="20"/>
  <c r="T483" i="20"/>
  <c r="S483" i="20"/>
  <c r="R483" i="20"/>
  <c r="Q483" i="20"/>
  <c r="P483" i="20"/>
  <c r="O483" i="20"/>
  <c r="N483" i="20"/>
  <c r="M483" i="20"/>
  <c r="K483" i="20"/>
  <c r="L483" i="20" s="1"/>
  <c r="J483" i="20"/>
  <c r="I483" i="20"/>
  <c r="F483" i="20"/>
  <c r="E483" i="20"/>
  <c r="D483" i="20"/>
  <c r="C483" i="20"/>
  <c r="B483" i="20"/>
  <c r="AE482" i="20"/>
  <c r="AB482" i="20"/>
  <c r="Y482" i="20"/>
  <c r="V482" i="20"/>
  <c r="U482" i="20"/>
  <c r="T482" i="20"/>
  <c r="S482" i="20"/>
  <c r="R482" i="20"/>
  <c r="Q482" i="20"/>
  <c r="P482" i="20"/>
  <c r="O482" i="20"/>
  <c r="N482" i="20"/>
  <c r="M482" i="20"/>
  <c r="K482" i="20"/>
  <c r="L482" i="20" s="1"/>
  <c r="J482" i="20"/>
  <c r="I482" i="20"/>
  <c r="F482" i="20"/>
  <c r="E482" i="20"/>
  <c r="D482" i="20"/>
  <c r="C482" i="20"/>
  <c r="B482" i="20"/>
  <c r="AE481" i="20"/>
  <c r="AB481" i="20"/>
  <c r="Y481" i="20"/>
  <c r="V481" i="20"/>
  <c r="U481" i="20"/>
  <c r="T481" i="20"/>
  <c r="S481" i="20"/>
  <c r="R481" i="20"/>
  <c r="Q481" i="20"/>
  <c r="P481" i="20"/>
  <c r="O481" i="20"/>
  <c r="N481" i="20"/>
  <c r="M481" i="20"/>
  <c r="K481" i="20"/>
  <c r="L481" i="20" s="1"/>
  <c r="J481" i="20"/>
  <c r="I481" i="20"/>
  <c r="F481" i="20"/>
  <c r="E481" i="20"/>
  <c r="D481" i="20"/>
  <c r="C481" i="20"/>
  <c r="B481" i="20"/>
  <c r="AE480" i="20"/>
  <c r="Y480" i="20"/>
  <c r="V480" i="20"/>
  <c r="U480" i="20"/>
  <c r="T480" i="20"/>
  <c r="Q480" i="20"/>
  <c r="P480" i="20"/>
  <c r="N480" i="20"/>
  <c r="M480" i="20"/>
  <c r="K480" i="20"/>
  <c r="L480" i="20" s="1"/>
  <c r="J480" i="20"/>
  <c r="I480" i="20"/>
  <c r="F480" i="20"/>
  <c r="E480" i="20"/>
  <c r="D480" i="20"/>
  <c r="C480" i="20"/>
  <c r="B480" i="20"/>
  <c r="AE479" i="20"/>
  <c r="AB479" i="20"/>
  <c r="AD479" i="20" s="1"/>
  <c r="AC479" i="20" s="1"/>
  <c r="Y479" i="20"/>
  <c r="AA479" i="20" s="1"/>
  <c r="Z479" i="20" s="1"/>
  <c r="V479" i="20"/>
  <c r="U479" i="20"/>
  <c r="T479" i="20"/>
  <c r="S479" i="20"/>
  <c r="R479" i="20"/>
  <c r="Q479" i="20"/>
  <c r="P479" i="20"/>
  <c r="O479" i="20"/>
  <c r="N479" i="20"/>
  <c r="M479" i="20"/>
  <c r="K479" i="20"/>
  <c r="L479" i="20" s="1"/>
  <c r="J479" i="20"/>
  <c r="I479" i="20"/>
  <c r="F479" i="20"/>
  <c r="E479" i="20"/>
  <c r="D479" i="20"/>
  <c r="C479" i="20"/>
  <c r="B479" i="20"/>
  <c r="AE478" i="20"/>
  <c r="AB478" i="20"/>
  <c r="Y478" i="20"/>
  <c r="V478" i="20"/>
  <c r="U478" i="20"/>
  <c r="T478" i="20"/>
  <c r="S478" i="20"/>
  <c r="R478" i="20"/>
  <c r="Q478" i="20"/>
  <c r="P478" i="20"/>
  <c r="O478" i="20"/>
  <c r="N478" i="20"/>
  <c r="M478" i="20"/>
  <c r="K478" i="20"/>
  <c r="L478" i="20" s="1"/>
  <c r="J478" i="20"/>
  <c r="I478" i="20"/>
  <c r="F478" i="20"/>
  <c r="E478" i="20"/>
  <c r="D478" i="20"/>
  <c r="C478" i="20"/>
  <c r="B478" i="20"/>
  <c r="AE477" i="20"/>
  <c r="Y477" i="20"/>
  <c r="V477" i="20"/>
  <c r="U477" i="20"/>
  <c r="T477" i="20"/>
  <c r="Q477" i="20"/>
  <c r="P477" i="20"/>
  <c r="N477" i="20"/>
  <c r="M477" i="20"/>
  <c r="K477" i="20"/>
  <c r="L477" i="20" s="1"/>
  <c r="J477" i="20"/>
  <c r="I477" i="20"/>
  <c r="F477" i="20"/>
  <c r="E477" i="20"/>
  <c r="D477" i="20"/>
  <c r="C477" i="20"/>
  <c r="B477" i="20"/>
  <c r="AE476" i="20"/>
  <c r="Y476" i="20"/>
  <c r="V476" i="20"/>
  <c r="U476" i="20"/>
  <c r="T476" i="20"/>
  <c r="Q476" i="20"/>
  <c r="P476" i="20"/>
  <c r="N476" i="20"/>
  <c r="M476" i="20"/>
  <c r="K476" i="20"/>
  <c r="L476" i="20" s="1"/>
  <c r="J476" i="20"/>
  <c r="I476" i="20"/>
  <c r="F476" i="20"/>
  <c r="H476" i="20" s="1"/>
  <c r="G476" i="20" s="1"/>
  <c r="E476" i="20"/>
  <c r="D476" i="20"/>
  <c r="C476" i="20"/>
  <c r="B476" i="20"/>
  <c r="AE475" i="20"/>
  <c r="AB475" i="20"/>
  <c r="Y475" i="20"/>
  <c r="V475" i="20"/>
  <c r="U475" i="20"/>
  <c r="T475" i="20"/>
  <c r="Q475" i="20"/>
  <c r="P475" i="20"/>
  <c r="N475" i="20"/>
  <c r="M475" i="20"/>
  <c r="K475" i="20"/>
  <c r="L475" i="20" s="1"/>
  <c r="J475" i="20"/>
  <c r="I475" i="20"/>
  <c r="F475" i="20"/>
  <c r="E475" i="20"/>
  <c r="D475" i="20"/>
  <c r="C475" i="20"/>
  <c r="B475" i="20"/>
  <c r="AE474" i="20"/>
  <c r="AB474" i="20"/>
  <c r="Y474" i="20"/>
  <c r="V474" i="20"/>
  <c r="U474" i="20"/>
  <c r="T474" i="20"/>
  <c r="S474" i="20"/>
  <c r="R474" i="20"/>
  <c r="Q474" i="20"/>
  <c r="P474" i="20"/>
  <c r="O474" i="20"/>
  <c r="N474" i="20"/>
  <c r="M474" i="20"/>
  <c r="K474" i="20"/>
  <c r="L474" i="20" s="1"/>
  <c r="J474" i="20"/>
  <c r="I474" i="20"/>
  <c r="F474" i="20"/>
  <c r="H474" i="20" s="1"/>
  <c r="G474" i="20" s="1"/>
  <c r="E474" i="20"/>
  <c r="D474" i="20"/>
  <c r="C474" i="20"/>
  <c r="B474" i="20"/>
  <c r="AE473" i="20"/>
  <c r="Y473" i="20"/>
  <c r="V473" i="20"/>
  <c r="U473" i="20"/>
  <c r="T473" i="20"/>
  <c r="Q473" i="20"/>
  <c r="P473" i="20"/>
  <c r="N473" i="20"/>
  <c r="M473" i="20"/>
  <c r="K473" i="20"/>
  <c r="L473" i="20" s="1"/>
  <c r="J473" i="20"/>
  <c r="I473" i="20"/>
  <c r="F473" i="20"/>
  <c r="E473" i="20"/>
  <c r="D473" i="20"/>
  <c r="C473" i="20"/>
  <c r="B473" i="20"/>
  <c r="AE472" i="20"/>
  <c r="Y472" i="20"/>
  <c r="V472" i="20"/>
  <c r="U472" i="20"/>
  <c r="T472" i="20"/>
  <c r="Q472" i="20"/>
  <c r="P472" i="20"/>
  <c r="N472" i="20"/>
  <c r="M472" i="20"/>
  <c r="K472" i="20"/>
  <c r="L472" i="20" s="1"/>
  <c r="J472" i="20"/>
  <c r="I472" i="20"/>
  <c r="F472" i="20"/>
  <c r="H472" i="20" s="1"/>
  <c r="G472" i="20" s="1"/>
  <c r="E472" i="20"/>
  <c r="D472" i="20"/>
  <c r="C472" i="20"/>
  <c r="B472" i="20"/>
  <c r="AE471" i="20"/>
  <c r="AB471" i="20"/>
  <c r="Y471" i="20"/>
  <c r="V471" i="20"/>
  <c r="U471" i="20"/>
  <c r="T471" i="20"/>
  <c r="S471" i="20"/>
  <c r="R471" i="20"/>
  <c r="Q471" i="20"/>
  <c r="P471" i="20"/>
  <c r="O471" i="20"/>
  <c r="N471" i="20"/>
  <c r="M471" i="20"/>
  <c r="K471" i="20"/>
  <c r="L471" i="20" s="1"/>
  <c r="J471" i="20"/>
  <c r="I471" i="20"/>
  <c r="F471" i="20"/>
  <c r="E471" i="20"/>
  <c r="D471" i="20"/>
  <c r="C471" i="20"/>
  <c r="B471" i="20"/>
  <c r="AE470" i="20"/>
  <c r="AB470" i="20"/>
  <c r="Y470" i="20"/>
  <c r="V470" i="20"/>
  <c r="U470" i="20"/>
  <c r="T470" i="20"/>
  <c r="S470" i="20"/>
  <c r="R470" i="20"/>
  <c r="Q470" i="20"/>
  <c r="P470" i="20"/>
  <c r="O470" i="20"/>
  <c r="N470" i="20"/>
  <c r="M470" i="20"/>
  <c r="K470" i="20"/>
  <c r="L470" i="20" s="1"/>
  <c r="J470" i="20"/>
  <c r="I470" i="20"/>
  <c r="F470" i="20"/>
  <c r="H470" i="20" s="1"/>
  <c r="G470" i="20" s="1"/>
  <c r="E470" i="20"/>
  <c r="D470" i="20"/>
  <c r="C470" i="20"/>
  <c r="B470" i="20"/>
  <c r="AE469" i="20"/>
  <c r="Y469" i="20"/>
  <c r="V469" i="20"/>
  <c r="U469" i="20"/>
  <c r="T469" i="20"/>
  <c r="Q469" i="20"/>
  <c r="P469" i="20"/>
  <c r="N469" i="20"/>
  <c r="M469" i="20"/>
  <c r="K469" i="20"/>
  <c r="L469" i="20" s="1"/>
  <c r="J469" i="20"/>
  <c r="I469" i="20"/>
  <c r="F469" i="20"/>
  <c r="E469" i="20"/>
  <c r="D469" i="20"/>
  <c r="C469" i="20"/>
  <c r="B469" i="20"/>
  <c r="AE468" i="20"/>
  <c r="Y468" i="20"/>
  <c r="V468" i="20"/>
  <c r="U468" i="20"/>
  <c r="T468" i="20"/>
  <c r="R468" i="20"/>
  <c r="Q468" i="20"/>
  <c r="P468" i="20"/>
  <c r="O468" i="20"/>
  <c r="N468" i="20"/>
  <c r="M468" i="20"/>
  <c r="K468" i="20"/>
  <c r="L468" i="20" s="1"/>
  <c r="J468" i="20"/>
  <c r="I468" i="20"/>
  <c r="F468" i="20"/>
  <c r="H468" i="20" s="1"/>
  <c r="G468" i="20" s="1"/>
  <c r="E468" i="20"/>
  <c r="D468" i="20"/>
  <c r="C468" i="20"/>
  <c r="B468" i="20"/>
  <c r="AE467" i="20"/>
  <c r="AB467" i="20"/>
  <c r="AD467" i="20" s="1"/>
  <c r="AC467" i="20" s="1"/>
  <c r="Y467" i="20"/>
  <c r="V467" i="20"/>
  <c r="U467" i="20"/>
  <c r="T467" i="20"/>
  <c r="S467" i="20"/>
  <c r="R467" i="20"/>
  <c r="Q467" i="20"/>
  <c r="P467" i="20"/>
  <c r="O467" i="20"/>
  <c r="N467" i="20"/>
  <c r="M467" i="20"/>
  <c r="K467" i="20"/>
  <c r="L467" i="20" s="1"/>
  <c r="J467" i="20"/>
  <c r="I467" i="20"/>
  <c r="F467" i="20"/>
  <c r="E467" i="20"/>
  <c r="D467" i="20"/>
  <c r="C467" i="20"/>
  <c r="B467" i="20"/>
  <c r="AE466" i="20"/>
  <c r="Y466" i="20"/>
  <c r="V466" i="20"/>
  <c r="U466" i="20"/>
  <c r="T466" i="20"/>
  <c r="Q466" i="20"/>
  <c r="P466" i="20"/>
  <c r="N466" i="20"/>
  <c r="M466" i="20"/>
  <c r="K466" i="20"/>
  <c r="L466" i="20" s="1"/>
  <c r="J466" i="20"/>
  <c r="I466" i="20"/>
  <c r="F466" i="20"/>
  <c r="H466" i="20" s="1"/>
  <c r="G466" i="20" s="1"/>
  <c r="E466" i="20"/>
  <c r="D466" i="20"/>
  <c r="C466" i="20"/>
  <c r="B466" i="20"/>
  <c r="AE465" i="20"/>
  <c r="AB465" i="20"/>
  <c r="Y465" i="20"/>
  <c r="V465" i="20"/>
  <c r="U465" i="20"/>
  <c r="T465" i="20"/>
  <c r="S465" i="20"/>
  <c r="R465" i="20"/>
  <c r="Q465" i="20"/>
  <c r="P465" i="20"/>
  <c r="O465" i="20"/>
  <c r="N465" i="20"/>
  <c r="M465" i="20"/>
  <c r="K465" i="20"/>
  <c r="L465" i="20" s="1"/>
  <c r="J465" i="20"/>
  <c r="I465" i="20"/>
  <c r="F465" i="20"/>
  <c r="E465" i="20"/>
  <c r="D465" i="20"/>
  <c r="C465" i="20"/>
  <c r="B465" i="20"/>
  <c r="AE464" i="20"/>
  <c r="AB464" i="20"/>
  <c r="Y464" i="20"/>
  <c r="V464" i="20"/>
  <c r="U464" i="20"/>
  <c r="T464" i="20"/>
  <c r="S464" i="20"/>
  <c r="R464" i="20"/>
  <c r="Q464" i="20"/>
  <c r="P464" i="20"/>
  <c r="O464" i="20"/>
  <c r="N464" i="20"/>
  <c r="M464" i="20"/>
  <c r="K464" i="20"/>
  <c r="L464" i="20" s="1"/>
  <c r="J464" i="20"/>
  <c r="I464" i="20"/>
  <c r="F464" i="20"/>
  <c r="H464" i="20" s="1"/>
  <c r="G464" i="20" s="1"/>
  <c r="E464" i="20"/>
  <c r="D464" i="20"/>
  <c r="C464" i="20"/>
  <c r="B464" i="20"/>
  <c r="AE463" i="20"/>
  <c r="AB463" i="20"/>
  <c r="Y463" i="20"/>
  <c r="V463" i="20"/>
  <c r="U463" i="20"/>
  <c r="T463" i="20"/>
  <c r="S463" i="20"/>
  <c r="R463" i="20"/>
  <c r="Q463" i="20"/>
  <c r="P463" i="20"/>
  <c r="O463" i="20"/>
  <c r="N463" i="20"/>
  <c r="M463" i="20"/>
  <c r="K463" i="20"/>
  <c r="L463" i="20" s="1"/>
  <c r="J463" i="20"/>
  <c r="I463" i="20"/>
  <c r="F463" i="20"/>
  <c r="E463" i="20"/>
  <c r="D463" i="20"/>
  <c r="C463" i="20"/>
  <c r="B463" i="20"/>
  <c r="AE462" i="20"/>
  <c r="Y462" i="20"/>
  <c r="V462" i="20"/>
  <c r="U462" i="20"/>
  <c r="T462" i="20"/>
  <c r="Q462" i="20"/>
  <c r="P462" i="20"/>
  <c r="N462" i="20"/>
  <c r="M462" i="20"/>
  <c r="K462" i="20"/>
  <c r="L462" i="20" s="1"/>
  <c r="J462" i="20"/>
  <c r="I462" i="20"/>
  <c r="F462" i="20"/>
  <c r="H462" i="20" s="1"/>
  <c r="G462" i="20" s="1"/>
  <c r="E462" i="20"/>
  <c r="D462" i="20"/>
  <c r="C462" i="20"/>
  <c r="B462" i="20"/>
  <c r="AE461" i="20"/>
  <c r="Y461" i="20"/>
  <c r="V461" i="20"/>
  <c r="U461" i="20"/>
  <c r="T461" i="20"/>
  <c r="Q461" i="20"/>
  <c r="P461" i="20"/>
  <c r="N461" i="20"/>
  <c r="M461" i="20"/>
  <c r="K461" i="20"/>
  <c r="L461" i="20" s="1"/>
  <c r="J461" i="20"/>
  <c r="I461" i="20"/>
  <c r="F461" i="20"/>
  <c r="E461" i="20"/>
  <c r="D461" i="20"/>
  <c r="C461" i="20"/>
  <c r="B461" i="20"/>
  <c r="AE460" i="20"/>
  <c r="AB460" i="20"/>
  <c r="Y460" i="20"/>
  <c r="V460" i="20"/>
  <c r="U460" i="20"/>
  <c r="T460" i="20"/>
  <c r="S460" i="20"/>
  <c r="R460" i="20"/>
  <c r="Q460" i="20"/>
  <c r="P460" i="20"/>
  <c r="O460" i="20"/>
  <c r="N460" i="20"/>
  <c r="M460" i="20"/>
  <c r="K460" i="20"/>
  <c r="L460" i="20" s="1"/>
  <c r="J460" i="20"/>
  <c r="I460" i="20"/>
  <c r="F460" i="20"/>
  <c r="H460" i="20" s="1"/>
  <c r="G460" i="20" s="1"/>
  <c r="E460" i="20"/>
  <c r="D460" i="20"/>
  <c r="C460" i="20"/>
  <c r="B460" i="20"/>
  <c r="AE459" i="20"/>
  <c r="AB459" i="20"/>
  <c r="AD459" i="20" s="1"/>
  <c r="AC459" i="20" s="1"/>
  <c r="Y459" i="20"/>
  <c r="V459" i="20"/>
  <c r="U459" i="20"/>
  <c r="T459" i="20"/>
  <c r="S459" i="20"/>
  <c r="R459" i="20"/>
  <c r="Q459" i="20"/>
  <c r="P459" i="20"/>
  <c r="O459" i="20"/>
  <c r="N459" i="20"/>
  <c r="M459" i="20"/>
  <c r="K459" i="20"/>
  <c r="L459" i="20" s="1"/>
  <c r="J459" i="20"/>
  <c r="I459" i="20"/>
  <c r="F459" i="20"/>
  <c r="E459" i="20"/>
  <c r="D459" i="20"/>
  <c r="C459" i="20"/>
  <c r="B459" i="20"/>
  <c r="AE458" i="20"/>
  <c r="Y458" i="20"/>
  <c r="V458" i="20"/>
  <c r="U458" i="20"/>
  <c r="T458" i="20"/>
  <c r="Q458" i="20"/>
  <c r="P458" i="20"/>
  <c r="N458" i="20"/>
  <c r="M458" i="20"/>
  <c r="J458" i="20"/>
  <c r="I458" i="20"/>
  <c r="F458" i="20"/>
  <c r="H458" i="20" s="1"/>
  <c r="G458" i="20" s="1"/>
  <c r="E458" i="20"/>
  <c r="D458" i="20"/>
  <c r="C458" i="20"/>
  <c r="B458" i="20"/>
  <c r="AE457" i="20"/>
  <c r="AB457" i="20"/>
  <c r="Y457" i="20"/>
  <c r="V457" i="20"/>
  <c r="U457" i="20"/>
  <c r="T457" i="20"/>
  <c r="S457" i="20"/>
  <c r="R457" i="20"/>
  <c r="Q457" i="20"/>
  <c r="P457" i="20"/>
  <c r="O457" i="20"/>
  <c r="N457" i="20"/>
  <c r="M457" i="20"/>
  <c r="K457" i="20"/>
  <c r="L457" i="20" s="1"/>
  <c r="J457" i="20"/>
  <c r="I457" i="20"/>
  <c r="F457" i="20"/>
  <c r="E457" i="20"/>
  <c r="D457" i="20"/>
  <c r="C457" i="20"/>
  <c r="B457" i="20"/>
  <c r="AE456" i="20"/>
  <c r="Y456" i="20"/>
  <c r="V456" i="20"/>
  <c r="U456" i="20"/>
  <c r="T456" i="20"/>
  <c r="Q456" i="20"/>
  <c r="P456" i="20"/>
  <c r="N456" i="20"/>
  <c r="M456" i="20"/>
  <c r="K456" i="20"/>
  <c r="L456" i="20" s="1"/>
  <c r="J456" i="20"/>
  <c r="I456" i="20"/>
  <c r="F456" i="20"/>
  <c r="H456" i="20" s="1"/>
  <c r="G456" i="20" s="1"/>
  <c r="E456" i="20"/>
  <c r="D456" i="20"/>
  <c r="C456" i="20"/>
  <c r="B456" i="20"/>
  <c r="AE455" i="20"/>
  <c r="AB455" i="20"/>
  <c r="AD455" i="20" s="1"/>
  <c r="AC455" i="20" s="1"/>
  <c r="Y455" i="20"/>
  <c r="V455" i="20"/>
  <c r="U455" i="20"/>
  <c r="T455" i="20"/>
  <c r="S455" i="20"/>
  <c r="R455" i="20"/>
  <c r="Q455" i="20"/>
  <c r="P455" i="20"/>
  <c r="O455" i="20"/>
  <c r="N455" i="20"/>
  <c r="M455" i="20"/>
  <c r="K455" i="20"/>
  <c r="L455" i="20" s="1"/>
  <c r="J455" i="20"/>
  <c r="I455" i="20"/>
  <c r="F455" i="20"/>
  <c r="E455" i="20"/>
  <c r="D455" i="20"/>
  <c r="C455" i="20"/>
  <c r="B455" i="20"/>
  <c r="AE454" i="20"/>
  <c r="AB454" i="20"/>
  <c r="Y454" i="20"/>
  <c r="V454" i="20"/>
  <c r="U454" i="20"/>
  <c r="T454" i="20"/>
  <c r="S454" i="20"/>
  <c r="R454" i="20"/>
  <c r="Q454" i="20"/>
  <c r="P454" i="20"/>
  <c r="O454" i="20"/>
  <c r="N454" i="20"/>
  <c r="M454" i="20"/>
  <c r="K454" i="20"/>
  <c r="L454" i="20" s="1"/>
  <c r="J454" i="20"/>
  <c r="I454" i="20"/>
  <c r="F454" i="20"/>
  <c r="H454" i="20" s="1"/>
  <c r="G454" i="20" s="1"/>
  <c r="E454" i="20"/>
  <c r="D454" i="20"/>
  <c r="C454" i="20"/>
  <c r="B454" i="20"/>
  <c r="AE453" i="20"/>
  <c r="AB453" i="20"/>
  <c r="AC453" i="20" s="1"/>
  <c r="Y453" i="20"/>
  <c r="V453" i="20"/>
  <c r="U453" i="20"/>
  <c r="T453" i="20"/>
  <c r="Q453" i="20"/>
  <c r="P453" i="20"/>
  <c r="N453" i="20"/>
  <c r="M453" i="20"/>
  <c r="K453" i="20"/>
  <c r="L453" i="20" s="1"/>
  <c r="J453" i="20"/>
  <c r="I453" i="20"/>
  <c r="F453" i="20"/>
  <c r="E453" i="20"/>
  <c r="D453" i="20"/>
  <c r="C453" i="20"/>
  <c r="B453" i="20"/>
  <c r="AE452" i="20"/>
  <c r="AB452" i="20"/>
  <c r="Y452" i="20"/>
  <c r="V452" i="20"/>
  <c r="U452" i="20"/>
  <c r="T452" i="20"/>
  <c r="S452" i="20"/>
  <c r="R452" i="20"/>
  <c r="Q452" i="20"/>
  <c r="P452" i="20"/>
  <c r="O452" i="20"/>
  <c r="N452" i="20"/>
  <c r="M452" i="20"/>
  <c r="K452" i="20"/>
  <c r="L452" i="20" s="1"/>
  <c r="J452" i="20"/>
  <c r="I452" i="20"/>
  <c r="F452" i="20"/>
  <c r="H452" i="20" s="1"/>
  <c r="G452" i="20" s="1"/>
  <c r="E452" i="20"/>
  <c r="D452" i="20"/>
  <c r="C452" i="20"/>
  <c r="B452" i="20"/>
  <c r="AE451" i="20"/>
  <c r="AB451" i="20"/>
  <c r="Y451" i="20"/>
  <c r="V451" i="20"/>
  <c r="U451" i="20"/>
  <c r="T451" i="20"/>
  <c r="S451" i="20"/>
  <c r="R451" i="20"/>
  <c r="Q451" i="20"/>
  <c r="P451" i="20"/>
  <c r="O451" i="20"/>
  <c r="N451" i="20"/>
  <c r="M451" i="20"/>
  <c r="K451" i="20"/>
  <c r="L451" i="20" s="1"/>
  <c r="J451" i="20"/>
  <c r="I451" i="20"/>
  <c r="F451" i="20"/>
  <c r="E451" i="20"/>
  <c r="D451" i="20"/>
  <c r="C451" i="20"/>
  <c r="B451" i="20"/>
  <c r="AE450" i="20"/>
  <c r="AB450" i="20"/>
  <c r="Y450" i="20"/>
  <c r="V450" i="20"/>
  <c r="U450" i="20"/>
  <c r="T450" i="20"/>
  <c r="S450" i="20"/>
  <c r="R450" i="20"/>
  <c r="Q450" i="20"/>
  <c r="P450" i="20"/>
  <c r="O450" i="20"/>
  <c r="N450" i="20"/>
  <c r="M450" i="20"/>
  <c r="K450" i="20"/>
  <c r="L450" i="20" s="1"/>
  <c r="J450" i="20"/>
  <c r="I450" i="20"/>
  <c r="F450" i="20"/>
  <c r="H450" i="20" s="1"/>
  <c r="G450" i="20" s="1"/>
  <c r="E450" i="20"/>
  <c r="D450" i="20"/>
  <c r="C450" i="20"/>
  <c r="B450" i="20"/>
  <c r="AE449" i="20"/>
  <c r="Y449" i="20"/>
  <c r="V449" i="20"/>
  <c r="U449" i="20"/>
  <c r="T449" i="20"/>
  <c r="Q449" i="20"/>
  <c r="P449" i="20"/>
  <c r="N449" i="20"/>
  <c r="M449" i="20"/>
  <c r="K449" i="20"/>
  <c r="L449" i="20" s="1"/>
  <c r="J449" i="20"/>
  <c r="I449" i="20"/>
  <c r="F449" i="20"/>
  <c r="E449" i="20"/>
  <c r="D449" i="20"/>
  <c r="C449" i="20"/>
  <c r="B449" i="20"/>
  <c r="AE448" i="20"/>
  <c r="AB448" i="20"/>
  <c r="Y448" i="20"/>
  <c r="V448" i="20"/>
  <c r="U448" i="20"/>
  <c r="T448" i="20"/>
  <c r="Q448" i="20"/>
  <c r="P448" i="20"/>
  <c r="N448" i="20"/>
  <c r="M448" i="20"/>
  <c r="K448" i="20"/>
  <c r="L448" i="20" s="1"/>
  <c r="J448" i="20"/>
  <c r="I448" i="20"/>
  <c r="E448" i="20"/>
  <c r="D448" i="20"/>
  <c r="C448" i="20"/>
  <c r="B448" i="20"/>
  <c r="AE447" i="20"/>
  <c r="AB447" i="20"/>
  <c r="AC447" i="20" s="1"/>
  <c r="Y447" i="20"/>
  <c r="V447" i="20"/>
  <c r="U447" i="20"/>
  <c r="T447" i="20"/>
  <c r="S447" i="20"/>
  <c r="R447" i="20"/>
  <c r="Q447" i="20"/>
  <c r="P447" i="20"/>
  <c r="O447" i="20"/>
  <c r="N447" i="20"/>
  <c r="M447" i="20"/>
  <c r="K447" i="20"/>
  <c r="L447" i="20" s="1"/>
  <c r="J447" i="20"/>
  <c r="I447" i="20"/>
  <c r="F447" i="20"/>
  <c r="E447" i="20"/>
  <c r="D447" i="20"/>
  <c r="C447" i="20"/>
  <c r="B447" i="20"/>
  <c r="AE446" i="20"/>
  <c r="AB446" i="20"/>
  <c r="Y446" i="20"/>
  <c r="V446" i="20"/>
  <c r="U446" i="20"/>
  <c r="T446" i="20"/>
  <c r="S446" i="20"/>
  <c r="R446" i="20"/>
  <c r="Q446" i="20"/>
  <c r="P446" i="20"/>
  <c r="O446" i="20"/>
  <c r="N446" i="20"/>
  <c r="M446" i="20"/>
  <c r="K446" i="20"/>
  <c r="L446" i="20" s="1"/>
  <c r="J446" i="20"/>
  <c r="I446" i="20"/>
  <c r="F446" i="20"/>
  <c r="H446" i="20" s="1"/>
  <c r="G446" i="20" s="1"/>
  <c r="E446" i="20"/>
  <c r="D446" i="20"/>
  <c r="C446" i="20"/>
  <c r="B446" i="20"/>
  <c r="AE445" i="20"/>
  <c r="AB445" i="20"/>
  <c r="AD445" i="20" s="1"/>
  <c r="AC445" i="20" s="1"/>
  <c r="Y445" i="20"/>
  <c r="V445" i="20"/>
  <c r="U445" i="20"/>
  <c r="T445" i="20"/>
  <c r="S445" i="20"/>
  <c r="R445" i="20"/>
  <c r="Q445" i="20"/>
  <c r="P445" i="20"/>
  <c r="O445" i="20"/>
  <c r="N445" i="20"/>
  <c r="M445" i="20"/>
  <c r="K445" i="20"/>
  <c r="L445" i="20" s="1"/>
  <c r="J445" i="20"/>
  <c r="I445" i="20"/>
  <c r="F445" i="20"/>
  <c r="E445" i="20"/>
  <c r="D445" i="20"/>
  <c r="C445" i="20"/>
  <c r="B445" i="20"/>
  <c r="AE444" i="20"/>
  <c r="AB444" i="20"/>
  <c r="Y444" i="20"/>
  <c r="V444" i="20"/>
  <c r="U444" i="20"/>
  <c r="T444" i="20"/>
  <c r="S444" i="20"/>
  <c r="R444" i="20"/>
  <c r="Q444" i="20"/>
  <c r="P444" i="20"/>
  <c r="O444" i="20"/>
  <c r="N444" i="20"/>
  <c r="M444" i="20"/>
  <c r="AA463" i="20" l="1"/>
  <c r="Z463" i="20" s="1"/>
  <c r="AD446" i="20"/>
  <c r="AC446" i="20" s="1"/>
  <c r="H447" i="20"/>
  <c r="G447" i="20" s="1"/>
  <c r="AA481" i="20"/>
  <c r="Z481" i="20" s="1"/>
  <c r="AA482" i="20"/>
  <c r="Z482" i="20" s="1"/>
  <c r="AD483" i="20"/>
  <c r="AC483" i="20" s="1"/>
  <c r="H484" i="20"/>
  <c r="G484" i="20" s="1"/>
  <c r="AD460" i="20"/>
  <c r="AC460" i="20" s="1"/>
  <c r="AA475" i="20"/>
  <c r="Z475" i="20" s="1"/>
  <c r="H477" i="20"/>
  <c r="G477" i="20" s="1"/>
  <c r="AA471" i="20"/>
  <c r="Z471" i="20" s="1"/>
  <c r="H473" i="20"/>
  <c r="G473" i="20" s="1"/>
  <c r="AD474" i="20"/>
  <c r="AC474" i="20" s="1"/>
  <c r="H461" i="20"/>
  <c r="G461" i="20" s="1"/>
  <c r="AA448" i="20"/>
  <c r="Z448" i="20" s="1"/>
  <c r="AD450" i="20"/>
  <c r="AC450" i="20" s="1"/>
  <c r="H451" i="20"/>
  <c r="G451" i="20" s="1"/>
  <c r="AA478" i="20"/>
  <c r="Z478" i="20" s="1"/>
  <c r="AA470" i="20"/>
  <c r="Z470" i="20" s="1"/>
  <c r="AA464" i="20"/>
  <c r="Z464" i="20" s="1"/>
  <c r="AA465" i="20"/>
  <c r="Z465" i="20" s="1"/>
  <c r="H467" i="20"/>
  <c r="G467" i="20" s="1"/>
  <c r="AD444" i="20"/>
  <c r="AC444" i="20" s="1"/>
  <c r="H445" i="20"/>
  <c r="G445" i="20" s="1"/>
  <c r="AD451" i="20"/>
  <c r="AC451" i="20" s="1"/>
  <c r="AA452" i="20"/>
  <c r="Z452" i="20" s="1"/>
  <c r="AD454" i="20"/>
  <c r="AC454" i="20" s="1"/>
  <c r="H455" i="20"/>
  <c r="G455" i="20" s="1"/>
  <c r="AA457" i="20"/>
  <c r="Z457" i="20" s="1"/>
  <c r="H459" i="20"/>
  <c r="G459" i="20" s="1"/>
  <c r="H475" i="20"/>
  <c r="G475" i="20" s="1"/>
  <c r="AA484" i="20"/>
  <c r="Z484" i="20" s="1"/>
  <c r="AA444" i="20"/>
  <c r="Z444" i="20" s="1"/>
  <c r="AA445" i="20"/>
  <c r="Z445" i="20" s="1"/>
  <c r="AA446" i="20"/>
  <c r="Z446" i="20" s="1"/>
  <c r="AA447" i="20"/>
  <c r="Z447" i="20" s="1"/>
  <c r="AD447" i="20"/>
  <c r="AD448" i="20"/>
  <c r="AC448" i="20" s="1"/>
  <c r="H449" i="20"/>
  <c r="G449" i="20" s="1"/>
  <c r="AA450" i="20"/>
  <c r="Z450" i="20" s="1"/>
  <c r="AA451" i="20"/>
  <c r="Z451" i="20" s="1"/>
  <c r="AD452" i="20"/>
  <c r="AC452" i="20" s="1"/>
  <c r="H453" i="20"/>
  <c r="G453" i="20" s="1"/>
  <c r="AA453" i="20"/>
  <c r="Z453" i="20" s="1"/>
  <c r="AD453" i="20"/>
  <c r="AA454" i="20"/>
  <c r="Z454" i="20" s="1"/>
  <c r="AA455" i="20"/>
  <c r="Z455" i="20" s="1"/>
  <c r="H457" i="20"/>
  <c r="G457" i="20" s="1"/>
  <c r="AC457" i="20"/>
  <c r="AA459" i="20"/>
  <c r="Z459" i="20" s="1"/>
  <c r="AA460" i="20"/>
  <c r="Z460" i="20" s="1"/>
  <c r="H463" i="20"/>
  <c r="G463" i="20" s="1"/>
  <c r="AD463" i="20"/>
  <c r="AC463" i="20" s="1"/>
  <c r="AD464" i="20"/>
  <c r="AC464" i="20" s="1"/>
  <c r="H465" i="20"/>
  <c r="G465" i="20" s="1"/>
  <c r="AC465" i="20"/>
  <c r="AA467" i="20"/>
  <c r="Z467" i="20" s="1"/>
  <c r="H469" i="20"/>
  <c r="G469" i="20" s="1"/>
  <c r="AD470" i="20"/>
  <c r="AC470" i="20" s="1"/>
  <c r="H471" i="20"/>
  <c r="G471" i="20" s="1"/>
  <c r="AD471" i="20"/>
  <c r="AC471" i="20" s="1"/>
  <c r="AA474" i="20"/>
  <c r="Z474" i="20" s="1"/>
  <c r="AD475" i="20"/>
  <c r="AC475" i="20" s="1"/>
  <c r="H478" i="20"/>
  <c r="G478" i="20" s="1"/>
  <c r="AD478" i="20"/>
  <c r="AC478" i="20" s="1"/>
  <c r="H479" i="20"/>
  <c r="G479" i="20" s="1"/>
  <c r="H480" i="20"/>
  <c r="G480" i="20" s="1"/>
  <c r="H481" i="20"/>
  <c r="G481" i="20" s="1"/>
  <c r="AD481" i="20"/>
  <c r="AC481" i="20" s="1"/>
  <c r="H482" i="20"/>
  <c r="G482" i="20" s="1"/>
  <c r="AD482" i="20"/>
  <c r="AC482" i="20" s="1"/>
  <c r="H483" i="20"/>
  <c r="G483" i="20" s="1"/>
  <c r="AD484" i="20"/>
  <c r="AC484" i="20" s="1"/>
  <c r="H485" i="20"/>
  <c r="G485" i="20" s="1"/>
  <c r="AD457" i="20"/>
  <c r="AD465" i="20"/>
  <c r="K444" i="20"/>
  <c r="L444" i="20" s="1"/>
  <c r="J444" i="20"/>
  <c r="I444" i="20"/>
  <c r="F444" i="20"/>
  <c r="H444" i="20" s="1"/>
  <c r="G444" i="20" s="1"/>
  <c r="E444" i="20"/>
  <c r="D444" i="20"/>
  <c r="C444" i="20"/>
  <c r="B444" i="20"/>
  <c r="AE443" i="20"/>
  <c r="AB443" i="20"/>
  <c r="Y443" i="20"/>
  <c r="V443" i="20"/>
  <c r="U443" i="20"/>
  <c r="T443" i="20"/>
  <c r="Q443" i="20"/>
  <c r="P443" i="20"/>
  <c r="N443" i="20"/>
  <c r="M443" i="20"/>
  <c r="K443" i="20"/>
  <c r="L443" i="20" s="1"/>
  <c r="J443" i="20"/>
  <c r="I443" i="20"/>
  <c r="F443" i="20"/>
  <c r="E443" i="20"/>
  <c r="D443" i="20"/>
  <c r="C443" i="20"/>
  <c r="B443" i="20"/>
  <c r="AE442" i="20"/>
  <c r="Y442" i="20"/>
  <c r="V442" i="20"/>
  <c r="U442" i="20"/>
  <c r="T442" i="20"/>
  <c r="Q442" i="20"/>
  <c r="P442" i="20"/>
  <c r="N442" i="20"/>
  <c r="M442" i="20"/>
  <c r="K442" i="20"/>
  <c r="L442" i="20" s="1"/>
  <c r="J442" i="20"/>
  <c r="I442" i="20"/>
  <c r="E442" i="20"/>
  <c r="D442" i="20"/>
  <c r="C442" i="20"/>
  <c r="B442" i="20"/>
  <c r="AE441" i="20"/>
  <c r="AB441" i="20"/>
  <c r="AD441" i="20" s="1"/>
  <c r="AC441" i="20" s="1"/>
  <c r="Y441" i="20"/>
  <c r="V441" i="20"/>
  <c r="U441" i="20"/>
  <c r="T441" i="20"/>
  <c r="S441" i="20"/>
  <c r="R441" i="20"/>
  <c r="Q441" i="20"/>
  <c r="P441" i="20"/>
  <c r="O441" i="20"/>
  <c r="N441" i="20"/>
  <c r="M441" i="20"/>
  <c r="K441" i="20"/>
  <c r="L441" i="20" s="1"/>
  <c r="J441" i="20"/>
  <c r="I441" i="20"/>
  <c r="F441" i="20"/>
  <c r="E441" i="20"/>
  <c r="D441" i="20"/>
  <c r="C441" i="20"/>
  <c r="B441" i="20"/>
  <c r="AE440" i="20"/>
  <c r="Y440" i="20"/>
  <c r="V440" i="20"/>
  <c r="U440" i="20"/>
  <c r="T440" i="20"/>
  <c r="Q440" i="20"/>
  <c r="P440" i="20"/>
  <c r="N440" i="20"/>
  <c r="M440" i="20"/>
  <c r="K440" i="20"/>
  <c r="L440" i="20" s="1"/>
  <c r="J440" i="20"/>
  <c r="I440" i="20"/>
  <c r="F440" i="20"/>
  <c r="H440" i="20" s="1"/>
  <c r="G440" i="20" s="1"/>
  <c r="E440" i="20"/>
  <c r="D440" i="20"/>
  <c r="C440" i="20"/>
  <c r="B440" i="20"/>
  <c r="AE439" i="20"/>
  <c r="AB439" i="20"/>
  <c r="Y439" i="20"/>
  <c r="V439" i="20"/>
  <c r="U439" i="20"/>
  <c r="T439" i="20"/>
  <c r="S439" i="20"/>
  <c r="R439" i="20"/>
  <c r="Q439" i="20"/>
  <c r="P439" i="20"/>
  <c r="O439" i="20"/>
  <c r="N439" i="20"/>
  <c r="M439" i="20"/>
  <c r="K439" i="20"/>
  <c r="L439" i="20" s="1"/>
  <c r="J439" i="20"/>
  <c r="I439" i="20"/>
  <c r="F439" i="20"/>
  <c r="E439" i="20"/>
  <c r="D439" i="20"/>
  <c r="C439" i="20"/>
  <c r="B439" i="20"/>
  <c r="AE438" i="20"/>
  <c r="AB438" i="20"/>
  <c r="Y438" i="20"/>
  <c r="V438" i="20"/>
  <c r="U438" i="20"/>
  <c r="T438" i="20"/>
  <c r="S438" i="20"/>
  <c r="R438" i="20"/>
  <c r="Q438" i="20"/>
  <c r="P438" i="20"/>
  <c r="O438" i="20"/>
  <c r="N438" i="20"/>
  <c r="M438" i="20"/>
  <c r="K438" i="20"/>
  <c r="L438" i="20" s="1"/>
  <c r="J438" i="20"/>
  <c r="I438" i="20"/>
  <c r="F438" i="20"/>
  <c r="H438" i="20" s="1"/>
  <c r="G438" i="20" s="1"/>
  <c r="E438" i="20"/>
  <c r="D438" i="20"/>
  <c r="C438" i="20"/>
  <c r="B438" i="20"/>
  <c r="AE437" i="20"/>
  <c r="AB437" i="20"/>
  <c r="Y437" i="20"/>
  <c r="V437" i="20"/>
  <c r="U437" i="20"/>
  <c r="T437" i="20"/>
  <c r="S437" i="20"/>
  <c r="R437" i="20"/>
  <c r="Q437" i="20"/>
  <c r="P437" i="20"/>
  <c r="O437" i="20"/>
  <c r="N437" i="20"/>
  <c r="M437" i="20"/>
  <c r="K437" i="20"/>
  <c r="L437" i="20" s="1"/>
  <c r="J437" i="20"/>
  <c r="I437" i="20"/>
  <c r="F437" i="20"/>
  <c r="E437" i="20"/>
  <c r="D437" i="20"/>
  <c r="C437" i="20"/>
  <c r="B437" i="20"/>
  <c r="AE436" i="20"/>
  <c r="AB436" i="20"/>
  <c r="Y436" i="20"/>
  <c r="V436" i="20"/>
  <c r="U436" i="20"/>
  <c r="T436" i="20"/>
  <c r="S436" i="20"/>
  <c r="R436" i="20"/>
  <c r="Q436" i="20"/>
  <c r="P436" i="20"/>
  <c r="O436" i="20"/>
  <c r="N436" i="20"/>
  <c r="M436" i="20"/>
  <c r="K436" i="20"/>
  <c r="L436" i="20" s="1"/>
  <c r="J436" i="20"/>
  <c r="I436" i="20"/>
  <c r="F436" i="20"/>
  <c r="H436" i="20" s="1"/>
  <c r="G436" i="20" s="1"/>
  <c r="E436" i="20"/>
  <c r="D436" i="20"/>
  <c r="C436" i="20"/>
  <c r="B436" i="20"/>
  <c r="AE435" i="20"/>
  <c r="AB435" i="20"/>
  <c r="Y435" i="20"/>
  <c r="V435" i="20"/>
  <c r="U435" i="20"/>
  <c r="T435" i="20"/>
  <c r="S435" i="20"/>
  <c r="R435" i="20"/>
  <c r="Q435" i="20"/>
  <c r="P435" i="20"/>
  <c r="O435" i="20"/>
  <c r="N435" i="20"/>
  <c r="M435" i="20"/>
  <c r="K435" i="20"/>
  <c r="L435" i="20" s="1"/>
  <c r="J435" i="20"/>
  <c r="I435" i="20"/>
  <c r="F435" i="20"/>
  <c r="E435" i="20"/>
  <c r="D435" i="20"/>
  <c r="C435" i="20"/>
  <c r="B435" i="20"/>
  <c r="AE434" i="20"/>
  <c r="Y434" i="20"/>
  <c r="V434" i="20"/>
  <c r="U434" i="20"/>
  <c r="T434" i="20"/>
  <c r="Q434" i="20"/>
  <c r="P434" i="20"/>
  <c r="N434" i="20"/>
  <c r="M434" i="20"/>
  <c r="K434" i="20"/>
  <c r="L434" i="20" s="1"/>
  <c r="J434" i="20"/>
  <c r="I434" i="20"/>
  <c r="E434" i="20"/>
  <c r="D434" i="20"/>
  <c r="C434" i="20"/>
  <c r="B434" i="20"/>
  <c r="AE433" i="20"/>
  <c r="AB433" i="20"/>
  <c r="AD433" i="20" s="1"/>
  <c r="AC433" i="20" s="1"/>
  <c r="Y433" i="20"/>
  <c r="V433" i="20"/>
  <c r="U433" i="20"/>
  <c r="T433" i="20"/>
  <c r="S433" i="20"/>
  <c r="R433" i="20"/>
  <c r="Q433" i="20"/>
  <c r="P433" i="20"/>
  <c r="O433" i="20"/>
  <c r="N433" i="20"/>
  <c r="M433" i="20"/>
  <c r="K433" i="20"/>
  <c r="L433" i="20" s="1"/>
  <c r="J433" i="20"/>
  <c r="I433" i="20"/>
  <c r="F433" i="20"/>
  <c r="E433" i="20"/>
  <c r="D433" i="20"/>
  <c r="C433" i="20"/>
  <c r="B433" i="20"/>
  <c r="AE432" i="20"/>
  <c r="AB432" i="20"/>
  <c r="Y432" i="20"/>
  <c r="V432" i="20"/>
  <c r="U432" i="20"/>
  <c r="T432" i="20"/>
  <c r="S432" i="20"/>
  <c r="R432" i="20"/>
  <c r="Q432" i="20"/>
  <c r="P432" i="20"/>
  <c r="O432" i="20"/>
  <c r="N432" i="20"/>
  <c r="M432" i="20"/>
  <c r="K432" i="20"/>
  <c r="L432" i="20" s="1"/>
  <c r="J432" i="20"/>
  <c r="I432" i="20"/>
  <c r="F432" i="20"/>
  <c r="H432" i="20" s="1"/>
  <c r="G432" i="20" s="1"/>
  <c r="E432" i="20"/>
  <c r="D432" i="20"/>
  <c r="C432" i="20"/>
  <c r="B432" i="20"/>
  <c r="AE431" i="20"/>
  <c r="AB431" i="20"/>
  <c r="AC431" i="20" s="1"/>
  <c r="Y431" i="20"/>
  <c r="V431" i="20"/>
  <c r="U431" i="20"/>
  <c r="T431" i="20"/>
  <c r="Q431" i="20"/>
  <c r="P431" i="20"/>
  <c r="N431" i="20"/>
  <c r="M431" i="20"/>
  <c r="K431" i="20"/>
  <c r="L431" i="20" s="1"/>
  <c r="J431" i="20"/>
  <c r="I431" i="20"/>
  <c r="F431" i="20"/>
  <c r="E431" i="20"/>
  <c r="D431" i="20"/>
  <c r="C431" i="20"/>
  <c r="B431" i="20"/>
  <c r="AE430" i="20"/>
  <c r="AB430" i="20"/>
  <c r="Y430" i="20"/>
  <c r="V430" i="20"/>
  <c r="U430" i="20"/>
  <c r="T430" i="20"/>
  <c r="S430" i="20"/>
  <c r="R430" i="20"/>
  <c r="Q430" i="20"/>
  <c r="P430" i="20"/>
  <c r="O430" i="20"/>
  <c r="N430" i="20"/>
  <c r="M430" i="20"/>
  <c r="K430" i="20"/>
  <c r="L430" i="20" s="1"/>
  <c r="J430" i="20"/>
  <c r="I430" i="20"/>
  <c r="F430" i="20"/>
  <c r="H430" i="20" s="1"/>
  <c r="G430" i="20" s="1"/>
  <c r="E430" i="20"/>
  <c r="D430" i="20"/>
  <c r="C430" i="20"/>
  <c r="B430" i="20"/>
  <c r="AE429" i="20"/>
  <c r="Y429" i="20"/>
  <c r="V429" i="20"/>
  <c r="U429" i="20"/>
  <c r="T429" i="20"/>
  <c r="Q429" i="20"/>
  <c r="P429" i="20"/>
  <c r="N429" i="20"/>
  <c r="M429" i="20"/>
  <c r="K429" i="20"/>
  <c r="L429" i="20" s="1"/>
  <c r="J429" i="20"/>
  <c r="I429" i="20"/>
  <c r="F429" i="20"/>
  <c r="E429" i="20"/>
  <c r="D429" i="20"/>
  <c r="C429" i="20"/>
  <c r="B429" i="20"/>
  <c r="AE428" i="20"/>
  <c r="Y428" i="20"/>
  <c r="V428" i="20"/>
  <c r="U428" i="20"/>
  <c r="T428" i="20"/>
  <c r="Q428" i="20"/>
  <c r="P428" i="20"/>
  <c r="N428" i="20"/>
  <c r="M428" i="20"/>
  <c r="K428" i="20"/>
  <c r="L428" i="20" s="1"/>
  <c r="J428" i="20"/>
  <c r="I428" i="20"/>
  <c r="F428" i="20"/>
  <c r="H428" i="20" s="1"/>
  <c r="G428" i="20" s="1"/>
  <c r="E428" i="20"/>
  <c r="D428" i="20"/>
  <c r="C428" i="20"/>
  <c r="B428" i="20"/>
  <c r="AE427" i="20"/>
  <c r="AB427" i="20"/>
  <c r="AC427" i="20" s="1"/>
  <c r="Y427" i="20"/>
  <c r="V427" i="20"/>
  <c r="U427" i="20"/>
  <c r="T427" i="20"/>
  <c r="S427" i="20"/>
  <c r="R427" i="20"/>
  <c r="Q427" i="20"/>
  <c r="P427" i="20"/>
  <c r="O427" i="20"/>
  <c r="N427" i="20"/>
  <c r="M427" i="20"/>
  <c r="K427" i="20"/>
  <c r="L427" i="20" s="1"/>
  <c r="J427" i="20"/>
  <c r="I427" i="20"/>
  <c r="F427" i="20"/>
  <c r="E427" i="20"/>
  <c r="D427" i="20"/>
  <c r="C427" i="20"/>
  <c r="B427" i="20"/>
  <c r="AE426" i="20"/>
  <c r="AB426" i="20"/>
  <c r="Y426" i="20"/>
  <c r="V426" i="20"/>
  <c r="U426" i="20"/>
  <c r="T426" i="20"/>
  <c r="S426" i="20"/>
  <c r="R426" i="20"/>
  <c r="Q426" i="20"/>
  <c r="P426" i="20"/>
  <c r="O426" i="20"/>
  <c r="N426" i="20"/>
  <c r="M426" i="20"/>
  <c r="K426" i="20"/>
  <c r="L426" i="20" s="1"/>
  <c r="J426" i="20"/>
  <c r="I426" i="20"/>
  <c r="F426" i="20"/>
  <c r="H426" i="20" s="1"/>
  <c r="G426" i="20" s="1"/>
  <c r="E426" i="20"/>
  <c r="D426" i="20"/>
  <c r="C426" i="20"/>
  <c r="B426" i="20"/>
  <c r="AE425" i="20"/>
  <c r="AB425" i="20"/>
  <c r="Y425" i="20"/>
  <c r="V425" i="20"/>
  <c r="U425" i="20"/>
  <c r="T425" i="20"/>
  <c r="S425" i="20"/>
  <c r="R425" i="20"/>
  <c r="Q425" i="20"/>
  <c r="P425" i="20"/>
  <c r="O425" i="20"/>
  <c r="N425" i="20"/>
  <c r="M425" i="20"/>
  <c r="K425" i="20"/>
  <c r="L425" i="20" s="1"/>
  <c r="J425" i="20"/>
  <c r="I425" i="20"/>
  <c r="F425" i="20"/>
  <c r="E425" i="20"/>
  <c r="D425" i="20"/>
  <c r="C425" i="20"/>
  <c r="B425" i="20"/>
  <c r="AE424" i="20"/>
  <c r="AB424" i="20"/>
  <c r="Y424" i="20"/>
  <c r="V424" i="20"/>
  <c r="U424" i="20"/>
  <c r="T424" i="20"/>
  <c r="S424" i="20"/>
  <c r="R424" i="20"/>
  <c r="Q424" i="20"/>
  <c r="P424" i="20"/>
  <c r="O424" i="20"/>
  <c r="N424" i="20"/>
  <c r="M424" i="20"/>
  <c r="K424" i="20"/>
  <c r="L424" i="20" s="1"/>
  <c r="J424" i="20"/>
  <c r="I424" i="20"/>
  <c r="F424" i="20"/>
  <c r="H424" i="20" s="1"/>
  <c r="G424" i="20" s="1"/>
  <c r="E424" i="20"/>
  <c r="D424" i="20"/>
  <c r="C424" i="20"/>
  <c r="B424" i="20"/>
  <c r="AE423" i="20"/>
  <c r="Y423" i="20"/>
  <c r="V423" i="20"/>
  <c r="U423" i="20"/>
  <c r="T423" i="20"/>
  <c r="Q423" i="20"/>
  <c r="P423" i="20"/>
  <c r="N423" i="20"/>
  <c r="M423" i="20"/>
  <c r="K423" i="20"/>
  <c r="L423" i="20" s="1"/>
  <c r="J423" i="20"/>
  <c r="I423" i="20"/>
  <c r="F423" i="20"/>
  <c r="E423" i="20"/>
  <c r="D423" i="20"/>
  <c r="C423" i="20"/>
  <c r="B423" i="20"/>
  <c r="AE422" i="20"/>
  <c r="AB422" i="20"/>
  <c r="Y422" i="20"/>
  <c r="V422" i="20"/>
  <c r="U422" i="20"/>
  <c r="T422" i="20"/>
  <c r="S422" i="20"/>
  <c r="R422" i="20"/>
  <c r="Q422" i="20"/>
  <c r="P422" i="20"/>
  <c r="O422" i="20"/>
  <c r="N422" i="20"/>
  <c r="M422" i="20"/>
  <c r="K422" i="20"/>
  <c r="L422" i="20" s="1"/>
  <c r="J422" i="20"/>
  <c r="I422" i="20"/>
  <c r="F422" i="20"/>
  <c r="H422" i="20" s="1"/>
  <c r="G422" i="20" s="1"/>
  <c r="E422" i="20"/>
  <c r="D422" i="20"/>
  <c r="C422" i="20"/>
  <c r="B422" i="20"/>
  <c r="AE421" i="20"/>
  <c r="AB421" i="20"/>
  <c r="Y421" i="20"/>
  <c r="V421" i="20"/>
  <c r="U421" i="20"/>
  <c r="T421" i="20"/>
  <c r="S421" i="20"/>
  <c r="R421" i="20"/>
  <c r="Q421" i="20"/>
  <c r="P421" i="20"/>
  <c r="O421" i="20"/>
  <c r="N421" i="20"/>
  <c r="M421" i="20"/>
  <c r="K421" i="20"/>
  <c r="L421" i="20" s="1"/>
  <c r="J421" i="20"/>
  <c r="I421" i="20"/>
  <c r="F421" i="20"/>
  <c r="E421" i="20"/>
  <c r="D421" i="20"/>
  <c r="C421" i="20"/>
  <c r="B421" i="20"/>
  <c r="AE420" i="20"/>
  <c r="Y420" i="20"/>
  <c r="V420" i="20"/>
  <c r="U420" i="20"/>
  <c r="T420" i="20"/>
  <c r="Q420" i="20"/>
  <c r="P420" i="20"/>
  <c r="N420" i="20"/>
  <c r="M420" i="20"/>
  <c r="K420" i="20"/>
  <c r="L420" i="20" s="1"/>
  <c r="J420" i="20"/>
  <c r="I420" i="20"/>
  <c r="F420" i="20"/>
  <c r="H420" i="20" s="1"/>
  <c r="G420" i="20" s="1"/>
  <c r="E420" i="20"/>
  <c r="D420" i="20"/>
  <c r="C420" i="20"/>
  <c r="B420" i="20"/>
  <c r="AE419" i="20"/>
  <c r="AB419" i="20"/>
  <c r="AC419" i="20" s="1"/>
  <c r="Y419" i="20"/>
  <c r="V419" i="20"/>
  <c r="U419" i="20"/>
  <c r="T419" i="20"/>
  <c r="S419" i="20"/>
  <c r="R419" i="20"/>
  <c r="Q419" i="20"/>
  <c r="P419" i="20"/>
  <c r="O419" i="20"/>
  <c r="N419" i="20"/>
  <c r="M419" i="20"/>
  <c r="K419" i="20"/>
  <c r="L419" i="20" s="1"/>
  <c r="J419" i="20"/>
  <c r="I419" i="20"/>
  <c r="F419" i="20"/>
  <c r="E419" i="20"/>
  <c r="D419" i="20"/>
  <c r="C419" i="20"/>
  <c r="B419" i="20"/>
  <c r="AE418" i="20"/>
  <c r="Y418" i="20"/>
  <c r="V418" i="20"/>
  <c r="U418" i="20"/>
  <c r="T418" i="20"/>
  <c r="Q418" i="20"/>
  <c r="P418" i="20"/>
  <c r="N418" i="20"/>
  <c r="M418" i="20"/>
  <c r="K418" i="20"/>
  <c r="L418" i="20" s="1"/>
  <c r="J418" i="20"/>
  <c r="I418" i="20"/>
  <c r="E418" i="20"/>
  <c r="D418" i="20"/>
  <c r="C418" i="20"/>
  <c r="B418" i="20"/>
  <c r="AE417" i="20"/>
  <c r="Y417" i="20"/>
  <c r="V417" i="20"/>
  <c r="U417" i="20"/>
  <c r="T417" i="20"/>
  <c r="Q417" i="20"/>
  <c r="P417" i="20"/>
  <c r="N417" i="20"/>
  <c r="M417" i="20"/>
  <c r="K417" i="20"/>
  <c r="L417" i="20" s="1"/>
  <c r="J417" i="20"/>
  <c r="I417" i="20"/>
  <c r="F417" i="20"/>
  <c r="E417" i="20"/>
  <c r="D417" i="20"/>
  <c r="C417" i="20"/>
  <c r="B417" i="20"/>
  <c r="AE416" i="20"/>
  <c r="Y416" i="20"/>
  <c r="V416" i="20"/>
  <c r="U416" i="20"/>
  <c r="T416" i="20"/>
  <c r="Q416" i="20"/>
  <c r="P416" i="20"/>
  <c r="N416" i="20"/>
  <c r="M416" i="20"/>
  <c r="K416" i="20"/>
  <c r="L416" i="20" s="1"/>
  <c r="J416" i="20"/>
  <c r="I416" i="20"/>
  <c r="F416" i="20"/>
  <c r="H416" i="20" s="1"/>
  <c r="G416" i="20" s="1"/>
  <c r="E416" i="20"/>
  <c r="D416" i="20"/>
  <c r="C416" i="20"/>
  <c r="B416" i="20"/>
  <c r="AE415" i="20"/>
  <c r="AB415" i="20"/>
  <c r="AC415" i="20" s="1"/>
  <c r="Y415" i="20"/>
  <c r="V415" i="20"/>
  <c r="U415" i="20"/>
  <c r="T415" i="20"/>
  <c r="Q415" i="20"/>
  <c r="P415" i="20"/>
  <c r="N415" i="20"/>
  <c r="M415" i="20"/>
  <c r="K415" i="20"/>
  <c r="L415" i="20" s="1"/>
  <c r="J415" i="20"/>
  <c r="I415" i="20"/>
  <c r="F415" i="20"/>
  <c r="E415" i="20"/>
  <c r="D415" i="20"/>
  <c r="C415" i="20"/>
  <c r="B415" i="20"/>
  <c r="AE414" i="20"/>
  <c r="Y414" i="20"/>
  <c r="V414" i="20"/>
  <c r="U414" i="20"/>
  <c r="T414" i="20"/>
  <c r="Q414" i="20"/>
  <c r="P414" i="20"/>
  <c r="N414" i="20"/>
  <c r="M414" i="20"/>
  <c r="K414" i="20"/>
  <c r="L414" i="20" s="1"/>
  <c r="J414" i="20"/>
  <c r="I414" i="20"/>
  <c r="F414" i="20"/>
  <c r="H414" i="20" s="1"/>
  <c r="G414" i="20" s="1"/>
  <c r="E414" i="20"/>
  <c r="D414" i="20"/>
  <c r="C414" i="20"/>
  <c r="B414" i="20"/>
  <c r="AE413" i="20"/>
  <c r="AB413" i="20"/>
  <c r="AD413" i="20" s="1"/>
  <c r="AC413" i="20" s="1"/>
  <c r="Y413" i="20"/>
  <c r="V413" i="20"/>
  <c r="U413" i="20"/>
  <c r="T413" i="20"/>
  <c r="S413" i="20"/>
  <c r="R413" i="20"/>
  <c r="Q413" i="20"/>
  <c r="P413" i="20"/>
  <c r="O413" i="20"/>
  <c r="N413" i="20"/>
  <c r="M413" i="20"/>
  <c r="K413" i="20"/>
  <c r="L413" i="20" s="1"/>
  <c r="J413" i="20"/>
  <c r="I413" i="20"/>
  <c r="F413" i="20"/>
  <c r="E413" i="20"/>
  <c r="D413" i="20"/>
  <c r="C413" i="20"/>
  <c r="B413" i="20"/>
  <c r="AE412" i="20"/>
  <c r="Y412" i="20"/>
  <c r="V412" i="20"/>
  <c r="U412" i="20"/>
  <c r="T412" i="20"/>
  <c r="Q412" i="20"/>
  <c r="P412" i="20"/>
  <c r="N412" i="20"/>
  <c r="M412" i="20"/>
  <c r="K412" i="20"/>
  <c r="L412" i="20" s="1"/>
  <c r="J412" i="20"/>
  <c r="I412" i="20"/>
  <c r="F412" i="20"/>
  <c r="H412" i="20" s="1"/>
  <c r="G412" i="20" s="1"/>
  <c r="E412" i="20"/>
  <c r="D412" i="20"/>
  <c r="C412" i="20"/>
  <c r="B412" i="20"/>
  <c r="AE411" i="20"/>
  <c r="AB411" i="20"/>
  <c r="Y411" i="20"/>
  <c r="V411" i="20"/>
  <c r="U411" i="20"/>
  <c r="T411" i="20"/>
  <c r="S411" i="20"/>
  <c r="R411" i="20"/>
  <c r="Q411" i="20"/>
  <c r="P411" i="20"/>
  <c r="O411" i="20"/>
  <c r="N411" i="20"/>
  <c r="M411" i="20"/>
  <c r="K411" i="20"/>
  <c r="L411" i="20" s="1"/>
  <c r="J411" i="20"/>
  <c r="I411" i="20"/>
  <c r="F411" i="20"/>
  <c r="E411" i="20"/>
  <c r="D411" i="20"/>
  <c r="C411" i="20"/>
  <c r="B411" i="20"/>
  <c r="AE410" i="20"/>
  <c r="Y410" i="20"/>
  <c r="V410" i="20"/>
  <c r="U410" i="20"/>
  <c r="T410" i="20"/>
  <c r="Q410" i="20"/>
  <c r="P410" i="20"/>
  <c r="N410" i="20"/>
  <c r="M410" i="20"/>
  <c r="K410" i="20"/>
  <c r="L410" i="20" s="1"/>
  <c r="J410" i="20"/>
  <c r="I410" i="20"/>
  <c r="F410" i="20"/>
  <c r="H410" i="20" s="1"/>
  <c r="G410" i="20" s="1"/>
  <c r="E410" i="20"/>
  <c r="D410" i="20"/>
  <c r="C410" i="20"/>
  <c r="B410" i="20"/>
  <c r="AE409" i="20"/>
  <c r="Y409" i="20"/>
  <c r="V409" i="20"/>
  <c r="U409" i="20"/>
  <c r="T409" i="20"/>
  <c r="Q409" i="20"/>
  <c r="P409" i="20"/>
  <c r="N409" i="20"/>
  <c r="M409" i="20"/>
  <c r="K409" i="20"/>
  <c r="L409" i="20" s="1"/>
  <c r="J409" i="20"/>
  <c r="I409" i="20"/>
  <c r="F409" i="20"/>
  <c r="E409" i="20"/>
  <c r="D409" i="20"/>
  <c r="C409" i="20"/>
  <c r="B409" i="20"/>
  <c r="AE408" i="20"/>
  <c r="Y408" i="20"/>
  <c r="V408" i="20"/>
  <c r="U408" i="20"/>
  <c r="T408" i="20"/>
  <c r="Q408" i="20"/>
  <c r="P408" i="20"/>
  <c r="N408" i="20"/>
  <c r="M408" i="20"/>
  <c r="K408" i="20"/>
  <c r="L408" i="20" s="1"/>
  <c r="J408" i="20"/>
  <c r="I408" i="20"/>
  <c r="F408" i="20"/>
  <c r="H408" i="20" s="1"/>
  <c r="G408" i="20" s="1"/>
  <c r="E408" i="20"/>
  <c r="D408" i="20"/>
  <c r="C408" i="20"/>
  <c r="B408" i="20"/>
  <c r="AE407" i="20"/>
  <c r="AB407" i="20"/>
  <c r="Y407" i="20"/>
  <c r="V407" i="20"/>
  <c r="U407" i="20"/>
  <c r="T407" i="20"/>
  <c r="S407" i="20"/>
  <c r="R407" i="20"/>
  <c r="Q407" i="20"/>
  <c r="P407" i="20"/>
  <c r="O407" i="20"/>
  <c r="N407" i="20"/>
  <c r="M407" i="20"/>
  <c r="K407" i="20"/>
  <c r="L407" i="20" s="1"/>
  <c r="J407" i="20"/>
  <c r="I407" i="20"/>
  <c r="F407" i="20"/>
  <c r="E407" i="20"/>
  <c r="D407" i="20"/>
  <c r="C407" i="20"/>
  <c r="B407" i="20"/>
  <c r="AE406" i="20"/>
  <c r="AB406" i="20"/>
  <c r="Y406" i="20"/>
  <c r="V406" i="20"/>
  <c r="U406" i="20"/>
  <c r="T406" i="20"/>
  <c r="Q406" i="20"/>
  <c r="P406" i="20"/>
  <c r="N406" i="20"/>
  <c r="M406" i="20"/>
  <c r="K406" i="20"/>
  <c r="L406" i="20" s="1"/>
  <c r="J406" i="20"/>
  <c r="I406" i="20"/>
  <c r="F406" i="20"/>
  <c r="H406" i="20" s="1"/>
  <c r="G406" i="20" s="1"/>
  <c r="E406" i="20"/>
  <c r="D406" i="20"/>
  <c r="C406" i="20"/>
  <c r="B406" i="20"/>
  <c r="AE405" i="20"/>
  <c r="AB405" i="20"/>
  <c r="AD405" i="20" s="1"/>
  <c r="AC405" i="20" s="1"/>
  <c r="Y405" i="20"/>
  <c r="V405" i="20"/>
  <c r="U405" i="20"/>
  <c r="T405" i="20"/>
  <c r="Q405" i="20"/>
  <c r="P405" i="20"/>
  <c r="N405" i="20"/>
  <c r="M405" i="20"/>
  <c r="K405" i="20"/>
  <c r="L405" i="20" s="1"/>
  <c r="J405" i="20"/>
  <c r="I405" i="20"/>
  <c r="F405" i="20"/>
  <c r="E405" i="20"/>
  <c r="D405" i="20"/>
  <c r="C405" i="20"/>
  <c r="B405" i="20"/>
  <c r="AE404" i="20"/>
  <c r="AB404" i="20"/>
  <c r="Y404" i="20"/>
  <c r="V404" i="20"/>
  <c r="U404" i="20"/>
  <c r="T404" i="20"/>
  <c r="Q404" i="20"/>
  <c r="P404" i="20"/>
  <c r="N404" i="20"/>
  <c r="M404" i="20"/>
  <c r="K404" i="20"/>
  <c r="L404" i="20" s="1"/>
  <c r="J404" i="20"/>
  <c r="I404" i="20"/>
  <c r="F404" i="20"/>
  <c r="H404" i="20" s="1"/>
  <c r="G404" i="20" s="1"/>
  <c r="E404" i="20"/>
  <c r="D404" i="20"/>
  <c r="C404" i="20"/>
  <c r="B404" i="20"/>
  <c r="AE403" i="20"/>
  <c r="AB403" i="20"/>
  <c r="AC403" i="20" s="1"/>
  <c r="Y403" i="20"/>
  <c r="V403" i="20"/>
  <c r="U403" i="20"/>
  <c r="T403" i="20"/>
  <c r="S403" i="20"/>
  <c r="R403" i="20"/>
  <c r="Q403" i="20"/>
  <c r="P403" i="20"/>
  <c r="O403" i="20"/>
  <c r="N403" i="20"/>
  <c r="M403" i="20"/>
  <c r="K403" i="20"/>
  <c r="L403" i="20" s="1"/>
  <c r="J403" i="20"/>
  <c r="I403" i="20"/>
  <c r="F403" i="20"/>
  <c r="E403" i="20"/>
  <c r="D403" i="20"/>
  <c r="C403" i="20"/>
  <c r="B403" i="20"/>
  <c r="AE402" i="20"/>
  <c r="AB402" i="20"/>
  <c r="Y402" i="20"/>
  <c r="V402" i="20"/>
  <c r="U402" i="20"/>
  <c r="T402" i="20"/>
  <c r="S402" i="20"/>
  <c r="R402" i="20"/>
  <c r="Q402" i="20"/>
  <c r="P402" i="20"/>
  <c r="O402" i="20"/>
  <c r="N402" i="20"/>
  <c r="M402" i="20"/>
  <c r="K402" i="20"/>
  <c r="L402" i="20" s="1"/>
  <c r="J402" i="20"/>
  <c r="I402" i="20"/>
  <c r="F402" i="20"/>
  <c r="H402" i="20" s="1"/>
  <c r="G402" i="20" s="1"/>
  <c r="E402" i="20"/>
  <c r="D402" i="20"/>
  <c r="C402" i="20"/>
  <c r="B402" i="20"/>
  <c r="AE401" i="20"/>
  <c r="AB401" i="20"/>
  <c r="AD401" i="20" s="1"/>
  <c r="AC401" i="20" s="1"/>
  <c r="Y401" i="20"/>
  <c r="V401" i="20"/>
  <c r="U401" i="20"/>
  <c r="T401" i="20"/>
  <c r="S401" i="20"/>
  <c r="R401" i="20"/>
  <c r="Q401" i="20"/>
  <c r="P401" i="20"/>
  <c r="O401" i="20"/>
  <c r="N401" i="20"/>
  <c r="M401" i="20"/>
  <c r="K401" i="20"/>
  <c r="L401" i="20" s="1"/>
  <c r="J401" i="20"/>
  <c r="I401" i="20"/>
  <c r="F401" i="20"/>
  <c r="E401" i="20"/>
  <c r="D401" i="20"/>
  <c r="C401" i="20"/>
  <c r="B401" i="20"/>
  <c r="AE400" i="20"/>
  <c r="AB400" i="20"/>
  <c r="Y400" i="20"/>
  <c r="V400" i="20"/>
  <c r="U400" i="20"/>
  <c r="T400" i="20"/>
  <c r="S400" i="20"/>
  <c r="R400" i="20"/>
  <c r="Q400" i="20"/>
  <c r="P400" i="20"/>
  <c r="O400" i="20"/>
  <c r="N400" i="20"/>
  <c r="M400" i="20"/>
  <c r="K400" i="20"/>
  <c r="L400" i="20" s="1"/>
  <c r="J400" i="20"/>
  <c r="I400" i="20"/>
  <c r="F400" i="20"/>
  <c r="H400" i="20" s="1"/>
  <c r="G400" i="20" s="1"/>
  <c r="E400" i="20"/>
  <c r="D400" i="20"/>
  <c r="C400" i="20"/>
  <c r="B400" i="20"/>
  <c r="AE399" i="20"/>
  <c r="AB399" i="20"/>
  <c r="AC399" i="20" s="1"/>
  <c r="Y399" i="20"/>
  <c r="V399" i="20"/>
  <c r="U399" i="20"/>
  <c r="T399" i="20"/>
  <c r="S399" i="20"/>
  <c r="R399" i="20"/>
  <c r="Q399" i="20"/>
  <c r="P399" i="20"/>
  <c r="O399" i="20"/>
  <c r="N399" i="20"/>
  <c r="M399" i="20"/>
  <c r="K399" i="20"/>
  <c r="L399" i="20" s="1"/>
  <c r="J399" i="20"/>
  <c r="I399" i="20"/>
  <c r="F399" i="20"/>
  <c r="E399" i="20"/>
  <c r="D399" i="20"/>
  <c r="C399" i="20"/>
  <c r="B399" i="20"/>
  <c r="AE398" i="20"/>
  <c r="AB398" i="20"/>
  <c r="Y398" i="20"/>
  <c r="V398" i="20"/>
  <c r="U398" i="20"/>
  <c r="T398" i="20"/>
  <c r="S398" i="20"/>
  <c r="R398" i="20"/>
  <c r="Q398" i="20"/>
  <c r="P398" i="20"/>
  <c r="O398" i="20"/>
  <c r="N398" i="20"/>
  <c r="M398" i="20"/>
  <c r="K398" i="20"/>
  <c r="L398" i="20" s="1"/>
  <c r="J398" i="20"/>
  <c r="I398" i="20"/>
  <c r="F398" i="20"/>
  <c r="H398" i="20" s="1"/>
  <c r="G398" i="20" s="1"/>
  <c r="E398" i="20"/>
  <c r="D398" i="20"/>
  <c r="C398" i="20"/>
  <c r="B398" i="20"/>
  <c r="AE397" i="20"/>
  <c r="AB397" i="20"/>
  <c r="AD397" i="20" s="1"/>
  <c r="AC397" i="20" s="1"/>
  <c r="Y397" i="20"/>
  <c r="V397" i="20"/>
  <c r="U397" i="20"/>
  <c r="T397" i="20"/>
  <c r="S397" i="20"/>
  <c r="R397" i="20"/>
  <c r="Q397" i="20"/>
  <c r="P397" i="20"/>
  <c r="O397" i="20"/>
  <c r="N397" i="20"/>
  <c r="M397" i="20"/>
  <c r="K397" i="20"/>
  <c r="L397" i="20" s="1"/>
  <c r="J397" i="20"/>
  <c r="I397" i="20"/>
  <c r="F397" i="20"/>
  <c r="E397" i="20"/>
  <c r="D397" i="20"/>
  <c r="C397" i="20"/>
  <c r="B397" i="20"/>
  <c r="AE396" i="20"/>
  <c r="Y396" i="20"/>
  <c r="V396" i="20"/>
  <c r="U396" i="20"/>
  <c r="T396" i="20"/>
  <c r="Q396" i="20"/>
  <c r="P396" i="20"/>
  <c r="N396" i="20"/>
  <c r="M396" i="20"/>
  <c r="K396" i="20"/>
  <c r="L396" i="20" s="1"/>
  <c r="J396" i="20"/>
  <c r="I396" i="20"/>
  <c r="F396" i="20"/>
  <c r="H396" i="20" s="1"/>
  <c r="G396" i="20" s="1"/>
  <c r="E396" i="20"/>
  <c r="D396" i="20"/>
  <c r="C396" i="20"/>
  <c r="B396" i="20"/>
  <c r="AE395" i="20"/>
  <c r="AB395" i="20"/>
  <c r="Y395" i="20"/>
  <c r="V395" i="20"/>
  <c r="U395" i="20"/>
  <c r="T395" i="20"/>
  <c r="S395" i="20"/>
  <c r="R395" i="20"/>
  <c r="Q395" i="20"/>
  <c r="P395" i="20"/>
  <c r="O395" i="20"/>
  <c r="N395" i="20"/>
  <c r="M395" i="20"/>
  <c r="K395" i="20"/>
  <c r="L395" i="20" s="1"/>
  <c r="J395" i="20"/>
  <c r="I395" i="20"/>
  <c r="F395" i="20"/>
  <c r="E395" i="20"/>
  <c r="D395" i="20"/>
  <c r="C395" i="20"/>
  <c r="B395" i="20"/>
  <c r="AE394" i="20"/>
  <c r="AB394" i="20"/>
  <c r="Y394" i="20"/>
  <c r="V394" i="20"/>
  <c r="U394" i="20"/>
  <c r="T394" i="20"/>
  <c r="S394" i="20"/>
  <c r="R394" i="20"/>
  <c r="Q394" i="20"/>
  <c r="P394" i="20"/>
  <c r="O394" i="20"/>
  <c r="N394" i="20"/>
  <c r="M394" i="20"/>
  <c r="K394" i="20"/>
  <c r="L394" i="20" s="1"/>
  <c r="J394" i="20"/>
  <c r="I394" i="20"/>
  <c r="F394" i="20"/>
  <c r="H394" i="20" s="1"/>
  <c r="G394" i="20" s="1"/>
  <c r="E394" i="20"/>
  <c r="D394" i="20"/>
  <c r="C394" i="20"/>
  <c r="B394" i="20"/>
  <c r="AE393" i="20"/>
  <c r="AB393" i="20"/>
  <c r="Y393" i="20"/>
  <c r="V393" i="20"/>
  <c r="U393" i="20"/>
  <c r="T393" i="20"/>
  <c r="S393" i="20"/>
  <c r="R393" i="20"/>
  <c r="Q393" i="20"/>
  <c r="P393" i="20"/>
  <c r="O393" i="20"/>
  <c r="N393" i="20"/>
  <c r="M393" i="20"/>
  <c r="K393" i="20"/>
  <c r="L393" i="20" s="1"/>
  <c r="J393" i="20"/>
  <c r="I393" i="20"/>
  <c r="F393" i="20"/>
  <c r="E393" i="20"/>
  <c r="D393" i="20"/>
  <c r="C393" i="20"/>
  <c r="B393" i="20"/>
  <c r="AE392" i="20"/>
  <c r="AB392" i="20"/>
  <c r="Y392" i="20"/>
  <c r="V392" i="20"/>
  <c r="U392" i="20"/>
  <c r="T392" i="20"/>
  <c r="S392" i="20"/>
  <c r="R392" i="20"/>
  <c r="Q392" i="20"/>
  <c r="P392" i="20"/>
  <c r="O392" i="20"/>
  <c r="N392" i="20"/>
  <c r="M392" i="20"/>
  <c r="K392" i="20"/>
  <c r="L392" i="20" s="1"/>
  <c r="J392" i="20"/>
  <c r="I392" i="20"/>
  <c r="F392" i="20"/>
  <c r="H392" i="20" s="1"/>
  <c r="G392" i="20" s="1"/>
  <c r="E392" i="20"/>
  <c r="D392" i="20"/>
  <c r="C392" i="20"/>
  <c r="B392" i="20"/>
  <c r="AE391" i="20"/>
  <c r="AB391" i="20"/>
  <c r="Y391" i="20"/>
  <c r="V391" i="20"/>
  <c r="U391" i="20"/>
  <c r="T391" i="20"/>
  <c r="S391" i="20"/>
  <c r="R391" i="20"/>
  <c r="Q391" i="20"/>
  <c r="P391" i="20"/>
  <c r="O391" i="20"/>
  <c r="N391" i="20"/>
  <c r="M391" i="20"/>
  <c r="K391" i="20"/>
  <c r="L391" i="20" s="1"/>
  <c r="J391" i="20"/>
  <c r="I391" i="20"/>
  <c r="F391" i="20"/>
  <c r="E391" i="20"/>
  <c r="D391" i="20"/>
  <c r="C391" i="20"/>
  <c r="B391" i="20"/>
  <c r="AE390" i="20"/>
  <c r="AB390" i="20"/>
  <c r="Y390" i="20"/>
  <c r="V390" i="20"/>
  <c r="U390" i="20"/>
  <c r="T390" i="20"/>
  <c r="S390" i="20"/>
  <c r="R390" i="20"/>
  <c r="Q390" i="20"/>
  <c r="P390" i="20"/>
  <c r="O390" i="20"/>
  <c r="N390" i="20"/>
  <c r="M390" i="20"/>
  <c r="K390" i="20"/>
  <c r="L390" i="20" s="1"/>
  <c r="J390" i="20"/>
  <c r="I390" i="20"/>
  <c r="F390" i="20"/>
  <c r="H390" i="20" s="1"/>
  <c r="G390" i="20" s="1"/>
  <c r="E390" i="20"/>
  <c r="D390" i="20"/>
  <c r="C390" i="20"/>
  <c r="B390" i="20"/>
  <c r="AE389" i="20"/>
  <c r="AB389" i="20"/>
  <c r="Y389" i="20"/>
  <c r="V389" i="20"/>
  <c r="U389" i="20"/>
  <c r="T389" i="20"/>
  <c r="S389" i="20"/>
  <c r="R389" i="20"/>
  <c r="Q389" i="20"/>
  <c r="P389" i="20"/>
  <c r="O389" i="20"/>
  <c r="N389" i="20"/>
  <c r="M389" i="20"/>
  <c r="K389" i="20"/>
  <c r="L389" i="20" s="1"/>
  <c r="J389" i="20"/>
  <c r="I389" i="20"/>
  <c r="F389" i="20"/>
  <c r="E389" i="20"/>
  <c r="D389" i="20"/>
  <c r="C389" i="20"/>
  <c r="B389" i="20"/>
  <c r="AE388" i="20"/>
  <c r="AB388" i="20"/>
  <c r="Y388" i="20"/>
  <c r="V388" i="20"/>
  <c r="U388" i="20"/>
  <c r="T388" i="20"/>
  <c r="S388" i="20"/>
  <c r="R388" i="20"/>
  <c r="Q388" i="20"/>
  <c r="P388" i="20"/>
  <c r="O388" i="20"/>
  <c r="N388" i="20"/>
  <c r="M388" i="20"/>
  <c r="K388" i="20"/>
  <c r="L388" i="20" s="1"/>
  <c r="J388" i="20"/>
  <c r="I388" i="20"/>
  <c r="F388" i="20"/>
  <c r="H388" i="20" s="1"/>
  <c r="G388" i="20" s="1"/>
  <c r="E388" i="20"/>
  <c r="D388" i="20"/>
  <c r="C388" i="20"/>
  <c r="B388" i="20"/>
  <c r="AE387" i="20"/>
  <c r="AB387" i="20"/>
  <c r="Y387" i="20"/>
  <c r="V387" i="20"/>
  <c r="U387" i="20"/>
  <c r="T387" i="20"/>
  <c r="S387" i="20"/>
  <c r="R387" i="20"/>
  <c r="Q387" i="20"/>
  <c r="P387" i="20"/>
  <c r="O387" i="20"/>
  <c r="N387" i="20"/>
  <c r="M387" i="20"/>
  <c r="K387" i="20"/>
  <c r="L387" i="20" s="1"/>
  <c r="J387" i="20"/>
  <c r="I387" i="20"/>
  <c r="F387" i="20"/>
  <c r="E387" i="20"/>
  <c r="D387" i="20"/>
  <c r="C387" i="20"/>
  <c r="B387" i="20"/>
  <c r="AE386" i="20"/>
  <c r="AB386" i="20"/>
  <c r="Y386" i="20"/>
  <c r="V386" i="20"/>
  <c r="U386" i="20"/>
  <c r="T386" i="20"/>
  <c r="S386" i="20"/>
  <c r="R386" i="20"/>
  <c r="Q386" i="20"/>
  <c r="P386" i="20"/>
  <c r="O386" i="20"/>
  <c r="N386" i="20"/>
  <c r="M386" i="20"/>
  <c r="K386" i="20"/>
  <c r="L386" i="20" s="1"/>
  <c r="J386" i="20"/>
  <c r="I386" i="20"/>
  <c r="F386" i="20"/>
  <c r="H386" i="20" s="1"/>
  <c r="G386" i="20" s="1"/>
  <c r="E386" i="20"/>
  <c r="D386" i="20"/>
  <c r="C386" i="20"/>
  <c r="B386" i="20"/>
  <c r="AE385" i="20"/>
  <c r="AB385" i="20"/>
  <c r="Y385" i="20"/>
  <c r="V385" i="20"/>
  <c r="U385" i="20"/>
  <c r="T385" i="20"/>
  <c r="S385" i="20"/>
  <c r="R385" i="20"/>
  <c r="Q385" i="20"/>
  <c r="P385" i="20"/>
  <c r="O385" i="20"/>
  <c r="N385" i="20"/>
  <c r="M385" i="20"/>
  <c r="K385" i="20"/>
  <c r="L385" i="20" s="1"/>
  <c r="J385" i="20"/>
  <c r="I385" i="20"/>
  <c r="F385" i="20"/>
  <c r="H385" i="20" s="1"/>
  <c r="G385" i="20" s="1"/>
  <c r="E385" i="20"/>
  <c r="D385" i="20"/>
  <c r="C385" i="20"/>
  <c r="B385" i="20"/>
  <c r="AE384" i="20"/>
  <c r="Y384" i="20"/>
  <c r="V384" i="20"/>
  <c r="U384" i="20"/>
  <c r="T384" i="20"/>
  <c r="Q384" i="20"/>
  <c r="P384" i="20"/>
  <c r="N384" i="20"/>
  <c r="M384" i="20"/>
  <c r="K384" i="20"/>
  <c r="L384" i="20" s="1"/>
  <c r="J384" i="20"/>
  <c r="I384" i="20"/>
  <c r="F384" i="20"/>
  <c r="G384" i="20" s="1"/>
  <c r="E384" i="20"/>
  <c r="D384" i="20"/>
  <c r="C384" i="20"/>
  <c r="B384" i="20"/>
  <c r="AE383" i="20"/>
  <c r="AB383" i="20"/>
  <c r="Y383" i="20"/>
  <c r="V383" i="20"/>
  <c r="U383" i="20"/>
  <c r="T383" i="20"/>
  <c r="S383" i="20"/>
  <c r="R383" i="20"/>
  <c r="Q383" i="20"/>
  <c r="P383" i="20"/>
  <c r="O383" i="20"/>
  <c r="N383" i="20"/>
  <c r="M383" i="20"/>
  <c r="K383" i="20"/>
  <c r="L383" i="20" s="1"/>
  <c r="J383" i="20"/>
  <c r="I383" i="20"/>
  <c r="F383" i="20"/>
  <c r="H383" i="20" s="1"/>
  <c r="G383" i="20" s="1"/>
  <c r="E383" i="20"/>
  <c r="D383" i="20"/>
  <c r="C383" i="20"/>
  <c r="B383" i="20"/>
  <c r="AE382" i="20"/>
  <c r="AB382" i="20"/>
  <c r="Y382" i="20"/>
  <c r="V382" i="20"/>
  <c r="U382" i="20"/>
  <c r="T382" i="20"/>
  <c r="S382" i="20"/>
  <c r="R382" i="20"/>
  <c r="Q382" i="20"/>
  <c r="P382" i="20"/>
  <c r="O382" i="20"/>
  <c r="N382" i="20"/>
  <c r="M382" i="20"/>
  <c r="K382" i="20"/>
  <c r="L382" i="20" s="1"/>
  <c r="J382" i="20"/>
  <c r="I382" i="20"/>
  <c r="F382" i="20"/>
  <c r="G382" i="20" s="1"/>
  <c r="E382" i="20"/>
  <c r="D382" i="20"/>
  <c r="C382" i="20"/>
  <c r="B382" i="20"/>
  <c r="AE381" i="20"/>
  <c r="AB381" i="20"/>
  <c r="Y381" i="20"/>
  <c r="V381" i="20"/>
  <c r="U381" i="20"/>
  <c r="T381" i="20"/>
  <c r="S381" i="20"/>
  <c r="R381" i="20"/>
  <c r="Q381" i="20"/>
  <c r="P381" i="20"/>
  <c r="O381" i="20"/>
  <c r="N381" i="20"/>
  <c r="M381" i="20"/>
  <c r="K381" i="20"/>
  <c r="L381" i="20" s="1"/>
  <c r="J381" i="20"/>
  <c r="I381" i="20"/>
  <c r="F381" i="20"/>
  <c r="H381" i="20" s="1"/>
  <c r="G381" i="20" s="1"/>
  <c r="E381" i="20"/>
  <c r="D381" i="20"/>
  <c r="C381" i="20"/>
  <c r="B381" i="20"/>
  <c r="AE380" i="20"/>
  <c r="AB380" i="20"/>
  <c r="Y380" i="20"/>
  <c r="V380" i="20"/>
  <c r="U380" i="20"/>
  <c r="T380" i="20"/>
  <c r="S380" i="20"/>
  <c r="R380" i="20"/>
  <c r="Q380" i="20"/>
  <c r="P380" i="20"/>
  <c r="O380" i="20"/>
  <c r="N380" i="20"/>
  <c r="M380" i="20"/>
  <c r="K380" i="20"/>
  <c r="L380" i="20" s="1"/>
  <c r="J380" i="20"/>
  <c r="I380" i="20"/>
  <c r="F380" i="20"/>
  <c r="G380" i="20" s="1"/>
  <c r="E380" i="20"/>
  <c r="D380" i="20"/>
  <c r="C380" i="20"/>
  <c r="B380" i="20"/>
  <c r="AE379" i="20"/>
  <c r="Y379" i="20"/>
  <c r="V379" i="20"/>
  <c r="U379" i="20"/>
  <c r="T379" i="20"/>
  <c r="Q379" i="20"/>
  <c r="P379" i="20"/>
  <c r="N379" i="20"/>
  <c r="M379" i="20"/>
  <c r="K379" i="20"/>
  <c r="L379" i="20" s="1"/>
  <c r="J379" i="20"/>
  <c r="I379" i="20"/>
  <c r="F379" i="20"/>
  <c r="H379" i="20" s="1"/>
  <c r="G379" i="20" s="1"/>
  <c r="E379" i="20"/>
  <c r="D379" i="20"/>
  <c r="C379" i="20"/>
  <c r="B379" i="20"/>
  <c r="AE378" i="20"/>
  <c r="Y378" i="20"/>
  <c r="V378" i="20"/>
  <c r="U378" i="20"/>
  <c r="T378" i="20"/>
  <c r="Q378" i="20"/>
  <c r="P378" i="20"/>
  <c r="N378" i="20"/>
  <c r="M378" i="20"/>
  <c r="K378" i="20"/>
  <c r="L378" i="20" s="1"/>
  <c r="J378" i="20"/>
  <c r="I378" i="20"/>
  <c r="F378" i="20"/>
  <c r="G378" i="20" s="1"/>
  <c r="E378" i="20"/>
  <c r="D378" i="20"/>
  <c r="C378" i="20"/>
  <c r="B378" i="20"/>
  <c r="AE377" i="20"/>
  <c r="AB377" i="20"/>
  <c r="Y377" i="20"/>
  <c r="V377" i="20"/>
  <c r="U377" i="20"/>
  <c r="T377" i="20"/>
  <c r="S377" i="20"/>
  <c r="R377" i="20"/>
  <c r="Q377" i="20"/>
  <c r="P377" i="20"/>
  <c r="O377" i="20"/>
  <c r="N377" i="20"/>
  <c r="M377" i="20"/>
  <c r="K377" i="20"/>
  <c r="L377" i="20" s="1"/>
  <c r="J377" i="20"/>
  <c r="I377" i="20"/>
  <c r="F377" i="20"/>
  <c r="H377" i="20" s="1"/>
  <c r="G377" i="20" s="1"/>
  <c r="E377" i="20"/>
  <c r="D377" i="20"/>
  <c r="C377" i="20"/>
  <c r="B377" i="20"/>
  <c r="AE376" i="20"/>
  <c r="AB376" i="20"/>
  <c r="Y376" i="20"/>
  <c r="V376" i="20"/>
  <c r="U376" i="20"/>
  <c r="T376" i="20"/>
  <c r="S376" i="20"/>
  <c r="R376" i="20"/>
  <c r="Q376" i="20"/>
  <c r="P376" i="20"/>
  <c r="O376" i="20"/>
  <c r="N376" i="20"/>
  <c r="M376" i="20"/>
  <c r="K376" i="20"/>
  <c r="L376" i="20" s="1"/>
  <c r="J376" i="20"/>
  <c r="I376" i="20"/>
  <c r="F376" i="20"/>
  <c r="G376" i="20" s="1"/>
  <c r="E376" i="20"/>
  <c r="D376" i="20"/>
  <c r="C376" i="20"/>
  <c r="B376" i="20"/>
  <c r="AE375" i="20"/>
  <c r="AB375" i="20"/>
  <c r="Y375" i="20"/>
  <c r="V375" i="20"/>
  <c r="U375" i="20"/>
  <c r="T375" i="20"/>
  <c r="S375" i="20"/>
  <c r="R375" i="20"/>
  <c r="Q375" i="20"/>
  <c r="P375" i="20"/>
  <c r="O375" i="20"/>
  <c r="N375" i="20"/>
  <c r="M375" i="20"/>
  <c r="K375" i="20"/>
  <c r="L375" i="20" s="1"/>
  <c r="J375" i="20"/>
  <c r="I375" i="20"/>
  <c r="F375" i="20"/>
  <c r="H375" i="20" s="1"/>
  <c r="G375" i="20" s="1"/>
  <c r="E375" i="20"/>
  <c r="D375" i="20"/>
  <c r="C375" i="20"/>
  <c r="B375" i="20"/>
  <c r="AE374" i="20"/>
  <c r="AB374" i="20"/>
  <c r="Y374" i="20"/>
  <c r="V374" i="20"/>
  <c r="U374" i="20"/>
  <c r="T374" i="20"/>
  <c r="S374" i="20"/>
  <c r="R374" i="20"/>
  <c r="Q374" i="20"/>
  <c r="P374" i="20"/>
  <c r="O374" i="20"/>
  <c r="N374" i="20"/>
  <c r="M374" i="20"/>
  <c r="K374" i="20"/>
  <c r="L374" i="20" s="1"/>
  <c r="J374" i="20"/>
  <c r="I374" i="20"/>
  <c r="F374" i="20"/>
  <c r="G374" i="20" s="1"/>
  <c r="E374" i="20"/>
  <c r="D374" i="20"/>
  <c r="C374" i="20"/>
  <c r="B374" i="20"/>
  <c r="AE373" i="20"/>
  <c r="AB373" i="20"/>
  <c r="Y373" i="20"/>
  <c r="V373" i="20"/>
  <c r="U373" i="20"/>
  <c r="T373" i="20"/>
  <c r="S373" i="20"/>
  <c r="R373" i="20"/>
  <c r="Q373" i="20"/>
  <c r="P373" i="20"/>
  <c r="O373" i="20"/>
  <c r="N373" i="20"/>
  <c r="M373" i="20"/>
  <c r="K373" i="20"/>
  <c r="L373" i="20" s="1"/>
  <c r="J373" i="20"/>
  <c r="I373" i="20"/>
  <c r="F373" i="20"/>
  <c r="H373" i="20" s="1"/>
  <c r="G373" i="20" s="1"/>
  <c r="E373" i="20"/>
  <c r="D373" i="20"/>
  <c r="C373" i="20"/>
  <c r="B373" i="20"/>
  <c r="AE372" i="20"/>
  <c r="AB372" i="20"/>
  <c r="Y372" i="20"/>
  <c r="V372" i="20"/>
  <c r="U372" i="20"/>
  <c r="T372" i="20"/>
  <c r="S372" i="20"/>
  <c r="R372" i="20"/>
  <c r="Q372" i="20"/>
  <c r="P372" i="20"/>
  <c r="O372" i="20"/>
  <c r="N372" i="20"/>
  <c r="M372" i="20"/>
  <c r="K372" i="20"/>
  <c r="L372" i="20" s="1"/>
  <c r="J372" i="20"/>
  <c r="I372" i="20"/>
  <c r="F372" i="20"/>
  <c r="G372" i="20" s="1"/>
  <c r="E372" i="20"/>
  <c r="D372" i="20"/>
  <c r="C372" i="20"/>
  <c r="B372" i="20"/>
  <c r="AE371" i="20"/>
  <c r="Y371" i="20"/>
  <c r="V371" i="20"/>
  <c r="U371" i="20"/>
  <c r="T371" i="20"/>
  <c r="Q371" i="20"/>
  <c r="P371" i="20"/>
  <c r="N371" i="20"/>
  <c r="M371" i="20"/>
  <c r="K371" i="20"/>
  <c r="L371" i="20" s="1"/>
  <c r="J371" i="20"/>
  <c r="I371" i="20"/>
  <c r="F371" i="20"/>
  <c r="H371" i="20" s="1"/>
  <c r="G371" i="20" s="1"/>
  <c r="E371" i="20"/>
  <c r="D371" i="20"/>
  <c r="C371" i="20"/>
  <c r="B371" i="20"/>
  <c r="AE370" i="20"/>
  <c r="AB370" i="20"/>
  <c r="Y370" i="20"/>
  <c r="V370" i="20"/>
  <c r="U370" i="20"/>
  <c r="T370" i="20"/>
  <c r="S370" i="20"/>
  <c r="R370" i="20"/>
  <c r="Q370" i="20"/>
  <c r="P370" i="20"/>
  <c r="O370" i="20"/>
  <c r="N370" i="20"/>
  <c r="M370" i="20"/>
  <c r="K370" i="20"/>
  <c r="L370" i="20" s="1"/>
  <c r="J370" i="20"/>
  <c r="I370" i="20"/>
  <c r="F370" i="20"/>
  <c r="G370" i="20" s="1"/>
  <c r="E370" i="20"/>
  <c r="D370" i="20"/>
  <c r="C370" i="20"/>
  <c r="B370" i="20"/>
  <c r="AE369" i="20"/>
  <c r="Y369" i="20"/>
  <c r="V369" i="20"/>
  <c r="U369" i="20"/>
  <c r="T369" i="20"/>
  <c r="Q369" i="20"/>
  <c r="P369" i="20"/>
  <c r="N369" i="20"/>
  <c r="M369" i="20"/>
  <c r="K369" i="20"/>
  <c r="L369" i="20" s="1"/>
  <c r="J369" i="20"/>
  <c r="I369" i="20"/>
  <c r="F369" i="20"/>
  <c r="H369" i="20" s="1"/>
  <c r="G369" i="20" s="1"/>
  <c r="E369" i="20"/>
  <c r="D369" i="20"/>
  <c r="C369" i="20"/>
  <c r="B369" i="20"/>
  <c r="AE368" i="20"/>
  <c r="Y368" i="20"/>
  <c r="V368" i="20"/>
  <c r="U368" i="20"/>
  <c r="T368" i="20"/>
  <c r="Q368" i="20"/>
  <c r="P368" i="20"/>
  <c r="N368" i="20"/>
  <c r="M368" i="20"/>
  <c r="K368" i="20"/>
  <c r="L368" i="20" s="1"/>
  <c r="J368" i="20"/>
  <c r="I368" i="20"/>
  <c r="F368" i="20"/>
  <c r="G368" i="20" s="1"/>
  <c r="E368" i="20"/>
  <c r="D368" i="20"/>
  <c r="C368" i="20"/>
  <c r="B368" i="20"/>
  <c r="AE367" i="20"/>
  <c r="AB367" i="20"/>
  <c r="Y367" i="20"/>
  <c r="V367" i="20"/>
  <c r="U367" i="20"/>
  <c r="T367" i="20"/>
  <c r="S367" i="20"/>
  <c r="R367" i="20"/>
  <c r="Q367" i="20"/>
  <c r="P367" i="20"/>
  <c r="O367" i="20"/>
  <c r="N367" i="20"/>
  <c r="M367" i="20"/>
  <c r="K367" i="20"/>
  <c r="L367" i="20" s="1"/>
  <c r="J367" i="20"/>
  <c r="I367" i="20"/>
  <c r="F367" i="20"/>
  <c r="H367" i="20" s="1"/>
  <c r="G367" i="20" s="1"/>
  <c r="E367" i="20"/>
  <c r="D367" i="20"/>
  <c r="C367" i="20"/>
  <c r="B367" i="20"/>
  <c r="AE366" i="20"/>
  <c r="Y366" i="20"/>
  <c r="V366" i="20"/>
  <c r="U366" i="20"/>
  <c r="T366" i="20"/>
  <c r="Q366" i="20"/>
  <c r="P366" i="20"/>
  <c r="N366" i="20"/>
  <c r="M366" i="20"/>
  <c r="K366" i="20"/>
  <c r="L366" i="20" s="1"/>
  <c r="J366" i="20"/>
  <c r="I366" i="20"/>
  <c r="E366" i="20"/>
  <c r="D366" i="20"/>
  <c r="C366" i="20"/>
  <c r="B366" i="20"/>
  <c r="AE365" i="20"/>
  <c r="Y365" i="20"/>
  <c r="V365" i="20"/>
  <c r="U365" i="20"/>
  <c r="T365" i="20"/>
  <c r="Q365" i="20"/>
  <c r="P365" i="20"/>
  <c r="N365" i="20"/>
  <c r="M365" i="20"/>
  <c r="J365" i="20"/>
  <c r="I365" i="20"/>
  <c r="E365" i="20"/>
  <c r="D365" i="20"/>
  <c r="C365" i="20"/>
  <c r="B365" i="20"/>
  <c r="AE364" i="20"/>
  <c r="AB364" i="20"/>
  <c r="Y364" i="20"/>
  <c r="V364" i="20"/>
  <c r="U364" i="20"/>
  <c r="T364" i="20"/>
  <c r="S364" i="20"/>
  <c r="R364" i="20"/>
  <c r="Q364" i="20"/>
  <c r="P364" i="20"/>
  <c r="O364" i="20"/>
  <c r="N364" i="20"/>
  <c r="M364" i="20"/>
  <c r="K364" i="20"/>
  <c r="L364" i="20" s="1"/>
  <c r="J364" i="20"/>
  <c r="I364" i="20"/>
  <c r="F364" i="20"/>
  <c r="G364" i="20" s="1"/>
  <c r="E364" i="20"/>
  <c r="D364" i="20"/>
  <c r="C364" i="20"/>
  <c r="B364" i="20"/>
  <c r="AE363" i="20"/>
  <c r="AB363" i="20"/>
  <c r="Y363" i="20"/>
  <c r="V363" i="20"/>
  <c r="U363" i="20"/>
  <c r="T363" i="20"/>
  <c r="S363" i="20"/>
  <c r="R363" i="20"/>
  <c r="Q363" i="20"/>
  <c r="P363" i="20"/>
  <c r="O363" i="20"/>
  <c r="N363" i="20"/>
  <c r="M363" i="20"/>
  <c r="K363" i="20"/>
  <c r="L363" i="20" s="1"/>
  <c r="J363" i="20"/>
  <c r="I363" i="20"/>
  <c r="F363" i="20"/>
  <c r="H363" i="20" s="1"/>
  <c r="G363" i="20" s="1"/>
  <c r="E363" i="20"/>
  <c r="D363" i="20"/>
  <c r="C363" i="20"/>
  <c r="B363" i="20"/>
  <c r="AE362" i="20"/>
  <c r="AB362" i="20"/>
  <c r="Y362" i="20"/>
  <c r="V362" i="20"/>
  <c r="U362" i="20"/>
  <c r="T362" i="20"/>
  <c r="S362" i="20"/>
  <c r="R362" i="20"/>
  <c r="Q362" i="20"/>
  <c r="P362" i="20"/>
  <c r="O362" i="20"/>
  <c r="N362" i="20"/>
  <c r="M362" i="20"/>
  <c r="K362" i="20"/>
  <c r="L362" i="20" s="1"/>
  <c r="J362" i="20"/>
  <c r="I362" i="20"/>
  <c r="F362" i="20"/>
  <c r="G362" i="20" s="1"/>
  <c r="E362" i="20"/>
  <c r="D362" i="20"/>
  <c r="C362" i="20"/>
  <c r="B362" i="20"/>
  <c r="AE361" i="20"/>
  <c r="AB361" i="20"/>
  <c r="Y361" i="20"/>
  <c r="V361" i="20"/>
  <c r="U361" i="20"/>
  <c r="T361" i="20"/>
  <c r="S361" i="20"/>
  <c r="R361" i="20"/>
  <c r="Q361" i="20"/>
  <c r="P361" i="20"/>
  <c r="O361" i="20"/>
  <c r="N361" i="20"/>
  <c r="M361" i="20"/>
  <c r="K361" i="20"/>
  <c r="L361" i="20" s="1"/>
  <c r="J361" i="20"/>
  <c r="I361" i="20"/>
  <c r="F361" i="20"/>
  <c r="G361" i="20" s="1"/>
  <c r="E361" i="20"/>
  <c r="D361" i="20"/>
  <c r="C361" i="20"/>
  <c r="B361" i="20"/>
  <c r="AE360" i="20"/>
  <c r="AB360" i="20"/>
  <c r="Y360" i="20"/>
  <c r="V360" i="20"/>
  <c r="U360" i="20"/>
  <c r="T360" i="20"/>
  <c r="S360" i="20"/>
  <c r="R360" i="20"/>
  <c r="Q360" i="20"/>
  <c r="P360" i="20"/>
  <c r="O360" i="20"/>
  <c r="N360" i="20"/>
  <c r="M360" i="20"/>
  <c r="K360" i="20"/>
  <c r="L360" i="20" s="1"/>
  <c r="J360" i="20"/>
  <c r="I360" i="20"/>
  <c r="F360" i="20"/>
  <c r="H360" i="20" s="1"/>
  <c r="G360" i="20" s="1"/>
  <c r="E360" i="20"/>
  <c r="D360" i="20"/>
  <c r="C360" i="20"/>
  <c r="B360" i="20"/>
  <c r="AE359" i="20"/>
  <c r="AB359" i="20"/>
  <c r="Y359" i="20"/>
  <c r="V359" i="20"/>
  <c r="U359" i="20"/>
  <c r="T359" i="20"/>
  <c r="S359" i="20"/>
  <c r="R359" i="20"/>
  <c r="Q359" i="20"/>
  <c r="P359" i="20"/>
  <c r="O359" i="20"/>
  <c r="N359" i="20"/>
  <c r="M359" i="20"/>
  <c r="K359" i="20"/>
  <c r="L359" i="20" s="1"/>
  <c r="J359" i="20"/>
  <c r="I359" i="20"/>
  <c r="F359" i="20"/>
  <c r="G359" i="20" s="1"/>
  <c r="E359" i="20"/>
  <c r="D359" i="20"/>
  <c r="C359" i="20"/>
  <c r="B359" i="20"/>
  <c r="AE358" i="20"/>
  <c r="AB358" i="20"/>
  <c r="Y358" i="20"/>
  <c r="V358" i="20"/>
  <c r="U358" i="20"/>
  <c r="T358" i="20"/>
  <c r="S358" i="20"/>
  <c r="R358" i="20"/>
  <c r="Q358" i="20"/>
  <c r="P358" i="20"/>
  <c r="O358" i="20"/>
  <c r="N358" i="20"/>
  <c r="M358" i="20"/>
  <c r="K358" i="20"/>
  <c r="L358" i="20" s="1"/>
  <c r="J358" i="20"/>
  <c r="I358" i="20"/>
  <c r="F358" i="20"/>
  <c r="H358" i="20" s="1"/>
  <c r="G358" i="20" s="1"/>
  <c r="E358" i="20"/>
  <c r="D358" i="20"/>
  <c r="C358" i="20"/>
  <c r="B358" i="20"/>
  <c r="AE357" i="20"/>
  <c r="AB357" i="20"/>
  <c r="Y357" i="20"/>
  <c r="V357" i="20"/>
  <c r="U357" i="20"/>
  <c r="T357" i="20"/>
  <c r="S357" i="20"/>
  <c r="R357" i="20"/>
  <c r="Q357" i="20"/>
  <c r="P357" i="20"/>
  <c r="O357" i="20"/>
  <c r="N357" i="20"/>
  <c r="M357" i="20"/>
  <c r="K357" i="20"/>
  <c r="L357" i="20" s="1"/>
  <c r="J357" i="20"/>
  <c r="I357" i="20"/>
  <c r="F357" i="20"/>
  <c r="G357" i="20" s="1"/>
  <c r="E357" i="20"/>
  <c r="D357" i="20"/>
  <c r="C357" i="20"/>
  <c r="B357" i="20"/>
  <c r="AE356" i="20"/>
  <c r="AB356" i="20"/>
  <c r="Y356" i="20"/>
  <c r="V356" i="20"/>
  <c r="U356" i="20"/>
  <c r="T356" i="20"/>
  <c r="S356" i="20"/>
  <c r="R356" i="20"/>
  <c r="Q356" i="20"/>
  <c r="P356" i="20"/>
  <c r="O356" i="20"/>
  <c r="N356" i="20"/>
  <c r="M356" i="20"/>
  <c r="K356" i="20"/>
  <c r="L356" i="20" s="1"/>
  <c r="J356" i="20"/>
  <c r="I356" i="20"/>
  <c r="F356" i="20"/>
  <c r="H356" i="20" s="1"/>
  <c r="G356" i="20" s="1"/>
  <c r="E356" i="20"/>
  <c r="D356" i="20"/>
  <c r="C356" i="20"/>
  <c r="B356" i="20"/>
  <c r="AE355" i="20"/>
  <c r="Y355" i="20"/>
  <c r="V355" i="20"/>
  <c r="U355" i="20"/>
  <c r="T355" i="20"/>
  <c r="Q355" i="20"/>
  <c r="P355" i="20"/>
  <c r="N355" i="20"/>
  <c r="M355" i="20"/>
  <c r="K355" i="20"/>
  <c r="L355" i="20" s="1"/>
  <c r="J355" i="20"/>
  <c r="I355" i="20"/>
  <c r="F355" i="20"/>
  <c r="G355" i="20" s="1"/>
  <c r="E355" i="20"/>
  <c r="D355" i="20"/>
  <c r="C355" i="20"/>
  <c r="B355" i="20"/>
  <c r="AE354" i="20"/>
  <c r="Y354" i="20"/>
  <c r="V354" i="20"/>
  <c r="U354" i="20"/>
  <c r="T354" i="20"/>
  <c r="Q354" i="20"/>
  <c r="P354" i="20"/>
  <c r="N354" i="20"/>
  <c r="M354" i="20"/>
  <c r="K354" i="20"/>
  <c r="L354" i="20" s="1"/>
  <c r="J354" i="20"/>
  <c r="I354" i="20"/>
  <c r="F354" i="20"/>
  <c r="H354" i="20" s="1"/>
  <c r="G354" i="20" s="1"/>
  <c r="E354" i="20"/>
  <c r="D354" i="20"/>
  <c r="C354" i="20"/>
  <c r="B354" i="20"/>
  <c r="AE353" i="20"/>
  <c r="AB353" i="20"/>
  <c r="Y353" i="20"/>
  <c r="V353" i="20"/>
  <c r="U353" i="20"/>
  <c r="T353" i="20"/>
  <c r="S353" i="20"/>
  <c r="R353" i="20"/>
  <c r="Q353" i="20"/>
  <c r="P353" i="20"/>
  <c r="O353" i="20"/>
  <c r="N353" i="20"/>
  <c r="M353" i="20"/>
  <c r="K353" i="20"/>
  <c r="L353" i="20" s="1"/>
  <c r="J353" i="20"/>
  <c r="I353" i="20"/>
  <c r="F353" i="20"/>
  <c r="G353" i="20" s="1"/>
  <c r="E353" i="20"/>
  <c r="D353" i="20"/>
  <c r="C353" i="20"/>
  <c r="B353" i="20"/>
  <c r="AE352" i="20"/>
  <c r="AB352" i="20"/>
  <c r="Y352" i="20"/>
  <c r="V352" i="20"/>
  <c r="U352" i="20"/>
  <c r="T352" i="20"/>
  <c r="S352" i="20"/>
  <c r="R352" i="20"/>
  <c r="Q352" i="20"/>
  <c r="P352" i="20"/>
  <c r="O352" i="20"/>
  <c r="N352" i="20"/>
  <c r="M352" i="20"/>
  <c r="K352" i="20"/>
  <c r="L352" i="20" s="1"/>
  <c r="J352" i="20"/>
  <c r="I352" i="20"/>
  <c r="F352" i="20"/>
  <c r="H352" i="20" s="1"/>
  <c r="G352" i="20" s="1"/>
  <c r="E352" i="20"/>
  <c r="D352" i="20"/>
  <c r="C352" i="20"/>
  <c r="B352" i="20"/>
  <c r="AE351" i="20"/>
  <c r="AB351" i="20"/>
  <c r="Y351" i="20"/>
  <c r="V351" i="20"/>
  <c r="U351" i="20"/>
  <c r="T351" i="20"/>
  <c r="S351" i="20"/>
  <c r="R351" i="20"/>
  <c r="Q351" i="20"/>
  <c r="P351" i="20"/>
  <c r="O351" i="20"/>
  <c r="N351" i="20"/>
  <c r="M351" i="20"/>
  <c r="K351" i="20"/>
  <c r="L351" i="20" s="1"/>
  <c r="J351" i="20"/>
  <c r="I351" i="20"/>
  <c r="F351" i="20"/>
  <c r="G351" i="20" s="1"/>
  <c r="E351" i="20"/>
  <c r="D351" i="20"/>
  <c r="C351" i="20"/>
  <c r="B351" i="20"/>
  <c r="AE350" i="20"/>
  <c r="AB350" i="20"/>
  <c r="Y350" i="20"/>
  <c r="V350" i="20"/>
  <c r="U350" i="20"/>
  <c r="T350" i="20"/>
  <c r="S350" i="20"/>
  <c r="R350" i="20"/>
  <c r="Q350" i="20"/>
  <c r="P350" i="20"/>
  <c r="O350" i="20"/>
  <c r="N350" i="20"/>
  <c r="M350" i="20"/>
  <c r="K350" i="20"/>
  <c r="L350" i="20" s="1"/>
  <c r="J350" i="20"/>
  <c r="I350" i="20"/>
  <c r="F350" i="20"/>
  <c r="H350" i="20" s="1"/>
  <c r="G350" i="20" s="1"/>
  <c r="E350" i="20"/>
  <c r="D350" i="20"/>
  <c r="C350" i="20"/>
  <c r="B350" i="20"/>
  <c r="AE349" i="20"/>
  <c r="AB349" i="20"/>
  <c r="Y349" i="20"/>
  <c r="V349" i="20"/>
  <c r="U349" i="20"/>
  <c r="T349" i="20"/>
  <c r="S349" i="20"/>
  <c r="R349" i="20"/>
  <c r="Q349" i="20"/>
  <c r="P349" i="20"/>
  <c r="O349" i="20"/>
  <c r="N349" i="20"/>
  <c r="M349" i="20"/>
  <c r="K349" i="20"/>
  <c r="L349" i="20" s="1"/>
  <c r="J349" i="20"/>
  <c r="I349" i="20"/>
  <c r="F349" i="20"/>
  <c r="G349" i="20" s="1"/>
  <c r="E349" i="20"/>
  <c r="D349" i="20"/>
  <c r="C349" i="20"/>
  <c r="B349" i="20"/>
  <c r="AE348" i="20"/>
  <c r="AB348" i="20"/>
  <c r="Y348" i="20"/>
  <c r="V348" i="20"/>
  <c r="U348" i="20"/>
  <c r="T348" i="20"/>
  <c r="S348" i="20"/>
  <c r="R348" i="20"/>
  <c r="Q348" i="20"/>
  <c r="P348" i="20"/>
  <c r="O348" i="20"/>
  <c r="N348" i="20"/>
  <c r="M348" i="20"/>
  <c r="K348" i="20"/>
  <c r="L348" i="20" s="1"/>
  <c r="J348" i="20"/>
  <c r="I348" i="20"/>
  <c r="F348" i="20"/>
  <c r="H348" i="20" s="1"/>
  <c r="G348" i="20" s="1"/>
  <c r="E348" i="20"/>
  <c r="D348" i="20"/>
  <c r="C348" i="20"/>
  <c r="B348" i="20"/>
  <c r="AE347" i="20"/>
  <c r="Y347" i="20"/>
  <c r="V347" i="20"/>
  <c r="U347" i="20"/>
  <c r="T347" i="20"/>
  <c r="Q347" i="20"/>
  <c r="P347" i="20"/>
  <c r="N347" i="20"/>
  <c r="M347" i="20"/>
  <c r="K347" i="20"/>
  <c r="L347" i="20" s="1"/>
  <c r="J347" i="20"/>
  <c r="I347" i="20"/>
  <c r="F347" i="20"/>
  <c r="G347" i="20" s="1"/>
  <c r="E347" i="20"/>
  <c r="D347" i="20"/>
  <c r="C347" i="20"/>
  <c r="B347" i="20"/>
  <c r="AE346" i="20"/>
  <c r="AB346" i="20"/>
  <c r="Y346" i="20"/>
  <c r="Z346" i="20" s="1"/>
  <c r="V346" i="20"/>
  <c r="U346" i="20"/>
  <c r="T346" i="20"/>
  <c r="S346" i="20"/>
  <c r="R346" i="20"/>
  <c r="Q346" i="20"/>
  <c r="P346" i="20"/>
  <c r="O346" i="20"/>
  <c r="N346" i="20"/>
  <c r="M346" i="20"/>
  <c r="K346" i="20"/>
  <c r="L346" i="20" s="1"/>
  <c r="J346" i="20"/>
  <c r="I346" i="20"/>
  <c r="F346" i="20"/>
  <c r="G346" i="20" s="1"/>
  <c r="E346" i="20"/>
  <c r="D346" i="20"/>
  <c r="C346" i="20"/>
  <c r="B346" i="20"/>
  <c r="AE345" i="20"/>
  <c r="AB345" i="20"/>
  <c r="Y345" i="20"/>
  <c r="V345" i="20"/>
  <c r="U345" i="20"/>
  <c r="T345" i="20"/>
  <c r="S345" i="20"/>
  <c r="R345" i="20"/>
  <c r="Q345" i="20"/>
  <c r="P345" i="20"/>
  <c r="O345" i="20"/>
  <c r="N345" i="20"/>
  <c r="M345" i="20"/>
  <c r="K345" i="20"/>
  <c r="L345" i="20" s="1"/>
  <c r="J345" i="20"/>
  <c r="I345" i="20"/>
  <c r="F345" i="20"/>
  <c r="H345" i="20" s="1"/>
  <c r="G345" i="20" s="1"/>
  <c r="E345" i="20"/>
  <c r="D345" i="20"/>
  <c r="C345" i="20"/>
  <c r="B345" i="20"/>
  <c r="AE344" i="20"/>
  <c r="AB344" i="20"/>
  <c r="Y344" i="20"/>
  <c r="V344" i="20"/>
  <c r="U344" i="20"/>
  <c r="T344" i="20"/>
  <c r="S344" i="20"/>
  <c r="R344" i="20"/>
  <c r="Q344" i="20"/>
  <c r="P344" i="20"/>
  <c r="O344" i="20"/>
  <c r="N344" i="20"/>
  <c r="M344" i="20"/>
  <c r="K344" i="20"/>
  <c r="L344" i="20" s="1"/>
  <c r="J344" i="20"/>
  <c r="I344" i="20"/>
  <c r="F344" i="20"/>
  <c r="G344" i="20" s="1"/>
  <c r="E344" i="20"/>
  <c r="D344" i="20"/>
  <c r="C344" i="20"/>
  <c r="B344" i="20"/>
  <c r="AE343" i="20"/>
  <c r="Y343" i="20"/>
  <c r="V343" i="20"/>
  <c r="U343" i="20"/>
  <c r="T343" i="20"/>
  <c r="Q343" i="20"/>
  <c r="P343" i="20"/>
  <c r="N343" i="20"/>
  <c r="M343" i="20"/>
  <c r="K343" i="20"/>
  <c r="L343" i="20" s="1"/>
  <c r="J343" i="20"/>
  <c r="I343" i="20"/>
  <c r="F343" i="20"/>
  <c r="H343" i="20" s="1"/>
  <c r="G343" i="20" s="1"/>
  <c r="E343" i="20"/>
  <c r="D343" i="20"/>
  <c r="C343" i="20"/>
  <c r="B343" i="20"/>
  <c r="AE342" i="20"/>
  <c r="AB342" i="20"/>
  <c r="AD342" i="20" s="1"/>
  <c r="AC342" i="20" s="1"/>
  <c r="Y342" i="20"/>
  <c r="Z342" i="20" s="1"/>
  <c r="V342" i="20"/>
  <c r="U342" i="20"/>
  <c r="T342" i="20"/>
  <c r="S342" i="20"/>
  <c r="R342" i="20"/>
  <c r="Q342" i="20"/>
  <c r="P342" i="20"/>
  <c r="O342" i="20"/>
  <c r="N342" i="20"/>
  <c r="M342" i="20"/>
  <c r="K342" i="20"/>
  <c r="L342" i="20" s="1"/>
  <c r="J342" i="20"/>
  <c r="I342" i="20"/>
  <c r="F342" i="20"/>
  <c r="G342" i="20" s="1"/>
  <c r="E342" i="20"/>
  <c r="D342" i="20"/>
  <c r="C342" i="20"/>
  <c r="B342" i="20"/>
  <c r="AE341" i="20"/>
  <c r="AB341" i="20"/>
  <c r="Y341" i="20"/>
  <c r="V341" i="20"/>
  <c r="U341" i="20"/>
  <c r="T341" i="20"/>
  <c r="S341" i="20"/>
  <c r="R341" i="20"/>
  <c r="Q341" i="20"/>
  <c r="P341" i="20"/>
  <c r="O341" i="20"/>
  <c r="N341" i="20"/>
  <c r="M341" i="20"/>
  <c r="K341" i="20"/>
  <c r="L341" i="20" s="1"/>
  <c r="J341" i="20"/>
  <c r="I341" i="20"/>
  <c r="F341" i="20"/>
  <c r="H341" i="20" s="1"/>
  <c r="G341" i="20" s="1"/>
  <c r="E341" i="20"/>
  <c r="D341" i="20"/>
  <c r="C341" i="20"/>
  <c r="B341" i="20"/>
  <c r="AE340" i="20"/>
  <c r="AB340" i="20"/>
  <c r="Y340" i="20"/>
  <c r="V340" i="20"/>
  <c r="U340" i="20"/>
  <c r="T340" i="20"/>
  <c r="S340" i="20"/>
  <c r="R340" i="20"/>
  <c r="Q340" i="20"/>
  <c r="P340" i="20"/>
  <c r="O340" i="20"/>
  <c r="N340" i="20"/>
  <c r="M340" i="20"/>
  <c r="K340" i="20"/>
  <c r="L340" i="20" s="1"/>
  <c r="J340" i="20"/>
  <c r="I340" i="20"/>
  <c r="F340" i="20"/>
  <c r="G340" i="20" s="1"/>
  <c r="E340" i="20"/>
  <c r="D340" i="20"/>
  <c r="C340" i="20"/>
  <c r="B340" i="20"/>
  <c r="AE339" i="20"/>
  <c r="AB339" i="20"/>
  <c r="Y339" i="20"/>
  <c r="V339" i="20"/>
  <c r="U339" i="20"/>
  <c r="T339" i="20"/>
  <c r="S339" i="20"/>
  <c r="R339" i="20"/>
  <c r="Q339" i="20"/>
  <c r="P339" i="20"/>
  <c r="O339" i="20"/>
  <c r="N339" i="20"/>
  <c r="M339" i="20"/>
  <c r="K339" i="20"/>
  <c r="L339" i="20" s="1"/>
  <c r="J339" i="20"/>
  <c r="I339" i="20"/>
  <c r="F339" i="20"/>
  <c r="H339" i="20" s="1"/>
  <c r="G339" i="20" s="1"/>
  <c r="E339" i="20"/>
  <c r="D339" i="20"/>
  <c r="C339" i="20"/>
  <c r="B339" i="20"/>
  <c r="AE338" i="20"/>
  <c r="AB338" i="20"/>
  <c r="AD338" i="20" s="1"/>
  <c r="AC338" i="20" s="1"/>
  <c r="Y338" i="20"/>
  <c r="Z338" i="20" s="1"/>
  <c r="V338" i="20"/>
  <c r="U338" i="20"/>
  <c r="T338" i="20"/>
  <c r="S338" i="20"/>
  <c r="R338" i="20"/>
  <c r="Q338" i="20"/>
  <c r="P338" i="20"/>
  <c r="O338" i="20"/>
  <c r="N338" i="20"/>
  <c r="M338" i="20"/>
  <c r="K338" i="20"/>
  <c r="L338" i="20" s="1"/>
  <c r="J338" i="20"/>
  <c r="I338" i="20"/>
  <c r="F338" i="20"/>
  <c r="G338" i="20" s="1"/>
  <c r="E338" i="20"/>
  <c r="D338" i="20"/>
  <c r="C338" i="20"/>
  <c r="B338" i="20"/>
  <c r="AE337" i="20"/>
  <c r="AB337" i="20"/>
  <c r="Y337" i="20"/>
  <c r="V337" i="20"/>
  <c r="U337" i="20"/>
  <c r="T337" i="20"/>
  <c r="S337" i="20"/>
  <c r="R337" i="20"/>
  <c r="Q337" i="20"/>
  <c r="P337" i="20"/>
  <c r="O337" i="20"/>
  <c r="N337" i="20"/>
  <c r="M337" i="20"/>
  <c r="K337" i="20"/>
  <c r="L337" i="20" s="1"/>
  <c r="J337" i="20"/>
  <c r="I337" i="20"/>
  <c r="F337" i="20"/>
  <c r="H337" i="20" s="1"/>
  <c r="G337" i="20" s="1"/>
  <c r="E337" i="20"/>
  <c r="D337" i="20"/>
  <c r="C337" i="20"/>
  <c r="B337" i="20"/>
  <c r="AE336" i="20"/>
  <c r="AB336" i="20"/>
  <c r="Y336" i="20"/>
  <c r="V336" i="20"/>
  <c r="U336" i="20"/>
  <c r="T336" i="20"/>
  <c r="Q336" i="20"/>
  <c r="P336" i="20"/>
  <c r="N336" i="20"/>
  <c r="M336" i="20"/>
  <c r="K336" i="20"/>
  <c r="L336" i="20" s="1"/>
  <c r="J336" i="20"/>
  <c r="I336" i="20"/>
  <c r="F336" i="20"/>
  <c r="G336" i="20" s="1"/>
  <c r="E336" i="20"/>
  <c r="D336" i="20"/>
  <c r="C336" i="20"/>
  <c r="B336" i="20"/>
  <c r="AE335" i="20"/>
  <c r="AB335" i="20"/>
  <c r="Y335" i="20"/>
  <c r="V335" i="20"/>
  <c r="U335" i="20"/>
  <c r="T335" i="20"/>
  <c r="S335" i="20"/>
  <c r="R335" i="20"/>
  <c r="Q335" i="20"/>
  <c r="P335" i="20"/>
  <c r="O335" i="20"/>
  <c r="N335" i="20"/>
  <c r="M335" i="20"/>
  <c r="K335" i="20"/>
  <c r="L335" i="20" s="1"/>
  <c r="J335" i="20"/>
  <c r="I335" i="20"/>
  <c r="F335" i="20"/>
  <c r="H335" i="20" s="1"/>
  <c r="G335" i="20" s="1"/>
  <c r="E335" i="20"/>
  <c r="D335" i="20"/>
  <c r="C335" i="20"/>
  <c r="B335" i="20"/>
  <c r="AE334" i="20"/>
  <c r="AB334" i="20"/>
  <c r="Y334" i="20"/>
  <c r="Z334" i="20" s="1"/>
  <c r="V334" i="20"/>
  <c r="U334" i="20"/>
  <c r="T334" i="20"/>
  <c r="S334" i="20"/>
  <c r="R334" i="20"/>
  <c r="Q334" i="20"/>
  <c r="P334" i="20"/>
  <c r="O334" i="20"/>
  <c r="N334" i="20"/>
  <c r="M334" i="20"/>
  <c r="K334" i="20"/>
  <c r="L334" i="20" s="1"/>
  <c r="J334" i="20"/>
  <c r="I334" i="20"/>
  <c r="F334" i="20"/>
  <c r="G334" i="20" s="1"/>
  <c r="E334" i="20"/>
  <c r="D334" i="20"/>
  <c r="C334" i="20"/>
  <c r="B334" i="20"/>
  <c r="AE333" i="20"/>
  <c r="AB333" i="20"/>
  <c r="Y333" i="20"/>
  <c r="V333" i="20"/>
  <c r="U333" i="20"/>
  <c r="T333" i="20"/>
  <c r="S333" i="20"/>
  <c r="R333" i="20"/>
  <c r="Q333" i="20"/>
  <c r="P333" i="20"/>
  <c r="O333" i="20"/>
  <c r="N333" i="20"/>
  <c r="M333" i="20"/>
  <c r="K333" i="20"/>
  <c r="L333" i="20" s="1"/>
  <c r="J333" i="20"/>
  <c r="I333" i="20"/>
  <c r="F333" i="20"/>
  <c r="H333" i="20" s="1"/>
  <c r="G333" i="20" s="1"/>
  <c r="E333" i="20"/>
  <c r="D333" i="20"/>
  <c r="C333" i="20"/>
  <c r="B333" i="20"/>
  <c r="AE332" i="20"/>
  <c r="AB332" i="20"/>
  <c r="Y332" i="20"/>
  <c r="V332" i="20"/>
  <c r="U332" i="20"/>
  <c r="T332" i="20"/>
  <c r="S332" i="20"/>
  <c r="R332" i="20"/>
  <c r="Q332" i="20"/>
  <c r="P332" i="20"/>
  <c r="O332" i="20"/>
  <c r="N332" i="20"/>
  <c r="M332" i="20"/>
  <c r="K332" i="20"/>
  <c r="L332" i="20" s="1"/>
  <c r="J332" i="20"/>
  <c r="I332" i="20"/>
  <c r="F332" i="20"/>
  <c r="G332" i="20" s="1"/>
  <c r="E332" i="20"/>
  <c r="D332" i="20"/>
  <c r="C332" i="20"/>
  <c r="B332" i="20"/>
  <c r="AE331" i="20"/>
  <c r="Y331" i="20"/>
  <c r="V331" i="20"/>
  <c r="U331" i="20"/>
  <c r="T331" i="20"/>
  <c r="Q331" i="20"/>
  <c r="P331" i="20"/>
  <c r="N331" i="20"/>
  <c r="M331" i="20"/>
  <c r="K331" i="20"/>
  <c r="L331" i="20" s="1"/>
  <c r="J331" i="20"/>
  <c r="I331" i="20"/>
  <c r="F331" i="20"/>
  <c r="H331" i="20" s="1"/>
  <c r="G331" i="20" s="1"/>
  <c r="E331" i="20"/>
  <c r="D331" i="20"/>
  <c r="C331" i="20"/>
  <c r="B331" i="20"/>
  <c r="AE330" i="20"/>
  <c r="AB330" i="20"/>
  <c r="AD330" i="20" s="1"/>
  <c r="AC330" i="20" s="1"/>
  <c r="Y330" i="20"/>
  <c r="Z330" i="20" s="1"/>
  <c r="V330" i="20"/>
  <c r="U330" i="20"/>
  <c r="T330" i="20"/>
  <c r="S330" i="20"/>
  <c r="R330" i="20"/>
  <c r="Q330" i="20"/>
  <c r="P330" i="20"/>
  <c r="O330" i="20"/>
  <c r="N330" i="20"/>
  <c r="M330" i="20"/>
  <c r="K330" i="20"/>
  <c r="L330" i="20" s="1"/>
  <c r="J330" i="20"/>
  <c r="I330" i="20"/>
  <c r="F330" i="20"/>
  <c r="G330" i="20" s="1"/>
  <c r="E330" i="20"/>
  <c r="D330" i="20"/>
  <c r="C330" i="20"/>
  <c r="B330" i="20"/>
  <c r="AE329" i="20"/>
  <c r="AB329" i="20"/>
  <c r="Y329" i="20"/>
  <c r="V329" i="20"/>
  <c r="U329" i="20"/>
  <c r="T329" i="20"/>
  <c r="S329" i="20"/>
  <c r="R329" i="20"/>
  <c r="Q329" i="20"/>
  <c r="P329" i="20"/>
  <c r="O329" i="20"/>
  <c r="N329" i="20"/>
  <c r="M329" i="20"/>
  <c r="K329" i="20"/>
  <c r="L329" i="20" s="1"/>
  <c r="J329" i="20"/>
  <c r="I329" i="20"/>
  <c r="F329" i="20"/>
  <c r="H329" i="20" s="1"/>
  <c r="G329" i="20" s="1"/>
  <c r="E329" i="20"/>
  <c r="D329" i="20"/>
  <c r="C329" i="20"/>
  <c r="B329" i="20"/>
  <c r="AE328" i="20"/>
  <c r="Y328" i="20"/>
  <c r="V328" i="20"/>
  <c r="U328" i="20"/>
  <c r="T328" i="20"/>
  <c r="Q328" i="20"/>
  <c r="P328" i="20"/>
  <c r="N328" i="20"/>
  <c r="M328" i="20"/>
  <c r="K328" i="20"/>
  <c r="L328" i="20" s="1"/>
  <c r="J328" i="20"/>
  <c r="I328" i="20"/>
  <c r="F328" i="20"/>
  <c r="G328" i="20" s="1"/>
  <c r="E328" i="20"/>
  <c r="D328" i="20"/>
  <c r="C328" i="20"/>
  <c r="B328" i="20"/>
  <c r="AE327" i="20"/>
  <c r="Y327" i="20"/>
  <c r="V327" i="20"/>
  <c r="U327" i="20"/>
  <c r="T327" i="20"/>
  <c r="Q327" i="20"/>
  <c r="P327" i="20"/>
  <c r="N327" i="20"/>
  <c r="M327" i="20"/>
  <c r="K327" i="20"/>
  <c r="L327" i="20" s="1"/>
  <c r="J327" i="20"/>
  <c r="I327" i="20"/>
  <c r="F327" i="20"/>
  <c r="H327" i="20" s="1"/>
  <c r="G327" i="20" s="1"/>
  <c r="E327" i="20"/>
  <c r="D327" i="20"/>
  <c r="C327" i="20"/>
  <c r="B327" i="20"/>
  <c r="AE326" i="20"/>
  <c r="AB326" i="20"/>
  <c r="AD326" i="20" s="1"/>
  <c r="AC326" i="20" s="1"/>
  <c r="Y326" i="20"/>
  <c r="Z326" i="20" s="1"/>
  <c r="V326" i="20"/>
  <c r="U326" i="20"/>
  <c r="T326" i="20"/>
  <c r="S326" i="20"/>
  <c r="R326" i="20"/>
  <c r="Q326" i="20"/>
  <c r="P326" i="20"/>
  <c r="O326" i="20"/>
  <c r="N326" i="20"/>
  <c r="M326" i="20"/>
  <c r="K326" i="20"/>
  <c r="L326" i="20" s="1"/>
  <c r="J326" i="20"/>
  <c r="I326" i="20"/>
  <c r="F326" i="20"/>
  <c r="G326" i="20" s="1"/>
  <c r="E326" i="20"/>
  <c r="D326" i="20"/>
  <c r="C326" i="20"/>
  <c r="B326" i="20"/>
  <c r="AE325" i="20"/>
  <c r="AB325" i="20"/>
  <c r="Y325" i="20"/>
  <c r="V325" i="20"/>
  <c r="U325" i="20"/>
  <c r="T325" i="20"/>
  <c r="S325" i="20"/>
  <c r="R325" i="20"/>
  <c r="Q325" i="20"/>
  <c r="P325" i="20"/>
  <c r="O325" i="20"/>
  <c r="N325" i="20"/>
  <c r="M325" i="20"/>
  <c r="K325" i="20"/>
  <c r="L325" i="20" s="1"/>
  <c r="J325" i="20"/>
  <c r="I325" i="20"/>
  <c r="F325" i="20"/>
  <c r="H325" i="20" s="1"/>
  <c r="G325" i="20" s="1"/>
  <c r="E325" i="20"/>
  <c r="D325" i="20"/>
  <c r="C325" i="20"/>
  <c r="B325" i="20"/>
  <c r="AE324" i="20"/>
  <c r="AB324" i="20"/>
  <c r="Y324" i="20"/>
  <c r="V324" i="20"/>
  <c r="U324" i="20"/>
  <c r="T324" i="20"/>
  <c r="Q324" i="20"/>
  <c r="P324" i="20"/>
  <c r="N324" i="20"/>
  <c r="M324" i="20"/>
  <c r="K324" i="20"/>
  <c r="L324" i="20" s="1"/>
  <c r="J324" i="20"/>
  <c r="I324" i="20"/>
  <c r="F324" i="20"/>
  <c r="G324" i="20" s="1"/>
  <c r="E324" i="20"/>
  <c r="D324" i="20"/>
  <c r="C324" i="20"/>
  <c r="B324" i="20"/>
  <c r="AE323" i="20"/>
  <c r="AB323" i="20"/>
  <c r="Y323" i="20"/>
  <c r="V323" i="20"/>
  <c r="U323" i="20"/>
  <c r="T323" i="20"/>
  <c r="Q323" i="20"/>
  <c r="P323" i="20"/>
  <c r="N323" i="20"/>
  <c r="M323" i="20"/>
  <c r="K323" i="20"/>
  <c r="L323" i="20" s="1"/>
  <c r="J323" i="20"/>
  <c r="I323" i="20"/>
  <c r="F323" i="20"/>
  <c r="H323" i="20" s="1"/>
  <c r="G323" i="20" s="1"/>
  <c r="E323" i="20"/>
  <c r="D323" i="20"/>
  <c r="C323" i="20"/>
  <c r="B323" i="20"/>
  <c r="AE322" i="20"/>
  <c r="Y322" i="20"/>
  <c r="Z322" i="20" s="1"/>
  <c r="V322" i="20"/>
  <c r="U322" i="20"/>
  <c r="T322" i="20"/>
  <c r="Q322" i="20"/>
  <c r="P322" i="20"/>
  <c r="N322" i="20"/>
  <c r="M322" i="20"/>
  <c r="K322" i="20"/>
  <c r="L322" i="20" s="1"/>
  <c r="J322" i="20"/>
  <c r="I322" i="20"/>
  <c r="F322" i="20"/>
  <c r="G322" i="20" s="1"/>
  <c r="E322" i="20"/>
  <c r="D322" i="20"/>
  <c r="C322" i="20"/>
  <c r="B322" i="20"/>
  <c r="AE321" i="20"/>
  <c r="Y321" i="20"/>
  <c r="V321" i="20"/>
  <c r="U321" i="20"/>
  <c r="T321" i="20"/>
  <c r="Q321" i="20"/>
  <c r="P321" i="20"/>
  <c r="N321" i="20"/>
  <c r="M321" i="20"/>
  <c r="J321" i="20"/>
  <c r="I321" i="20"/>
  <c r="F321" i="20"/>
  <c r="H321" i="20" s="1"/>
  <c r="G321" i="20" s="1"/>
  <c r="E321" i="20"/>
  <c r="D321" i="20"/>
  <c r="C321" i="20"/>
  <c r="B321" i="20"/>
  <c r="AE320" i="20"/>
  <c r="AB320" i="20"/>
  <c r="Y320" i="20"/>
  <c r="V320" i="20"/>
  <c r="U320" i="20"/>
  <c r="T320" i="20"/>
  <c r="S320" i="20"/>
  <c r="R320" i="20"/>
  <c r="Q320" i="20"/>
  <c r="P320" i="20"/>
  <c r="O320" i="20"/>
  <c r="N320" i="20"/>
  <c r="M320" i="20"/>
  <c r="K320" i="20"/>
  <c r="L320" i="20" s="1"/>
  <c r="J320" i="20"/>
  <c r="I320" i="20"/>
  <c r="F320" i="20"/>
  <c r="G320" i="20" s="1"/>
  <c r="E320" i="20"/>
  <c r="D320" i="20"/>
  <c r="C320" i="20"/>
  <c r="B320" i="20"/>
  <c r="AE319" i="20"/>
  <c r="AB319" i="20"/>
  <c r="Y319" i="20"/>
  <c r="V319" i="20"/>
  <c r="U319" i="20"/>
  <c r="T319" i="20"/>
  <c r="S319" i="20"/>
  <c r="R319" i="20"/>
  <c r="Q319" i="20"/>
  <c r="P319" i="20"/>
  <c r="O319" i="20"/>
  <c r="N319" i="20"/>
  <c r="M319" i="20"/>
  <c r="K319" i="20"/>
  <c r="L319" i="20" s="1"/>
  <c r="J319" i="20"/>
  <c r="I319" i="20"/>
  <c r="F319" i="20"/>
  <c r="H319" i="20" s="1"/>
  <c r="G319" i="20" s="1"/>
  <c r="E319" i="20"/>
  <c r="D319" i="20"/>
  <c r="C319" i="20"/>
  <c r="B319" i="20"/>
  <c r="AE318" i="20"/>
  <c r="AB318" i="20"/>
  <c r="Y318" i="20"/>
  <c r="Z318" i="20" s="1"/>
  <c r="V318" i="20"/>
  <c r="U318" i="20"/>
  <c r="T318" i="20"/>
  <c r="S318" i="20"/>
  <c r="R318" i="20"/>
  <c r="Q318" i="20"/>
  <c r="P318" i="20"/>
  <c r="O318" i="20"/>
  <c r="N318" i="20"/>
  <c r="M318" i="20"/>
  <c r="K318" i="20"/>
  <c r="L318" i="20" s="1"/>
  <c r="J318" i="20"/>
  <c r="I318" i="20"/>
  <c r="F318" i="20"/>
  <c r="G318" i="20" s="1"/>
  <c r="E318" i="20"/>
  <c r="D318" i="20"/>
  <c r="C318" i="20"/>
  <c r="B318" i="20"/>
  <c r="AE317" i="20"/>
  <c r="AB317" i="20"/>
  <c r="Y317" i="20"/>
  <c r="V317" i="20"/>
  <c r="U317" i="20"/>
  <c r="T317" i="20"/>
  <c r="S317" i="20"/>
  <c r="R317" i="20"/>
  <c r="Q317" i="20"/>
  <c r="P317" i="20"/>
  <c r="O317" i="20"/>
  <c r="N317" i="20"/>
  <c r="M317" i="20"/>
  <c r="K317" i="20"/>
  <c r="L317" i="20" s="1"/>
  <c r="J317" i="20"/>
  <c r="I317" i="20"/>
  <c r="F317" i="20"/>
  <c r="H317" i="20" s="1"/>
  <c r="G317" i="20" s="1"/>
  <c r="E317" i="20"/>
  <c r="D317" i="20"/>
  <c r="C317" i="20"/>
  <c r="B317" i="20"/>
  <c r="AE316" i="20"/>
  <c r="AB316" i="20"/>
  <c r="Y316" i="20"/>
  <c r="V316" i="20"/>
  <c r="U316" i="20"/>
  <c r="T316" i="20"/>
  <c r="S316" i="20"/>
  <c r="R316" i="20"/>
  <c r="Q316" i="20"/>
  <c r="P316" i="20"/>
  <c r="O316" i="20"/>
  <c r="N316" i="20"/>
  <c r="M316" i="20"/>
  <c r="K316" i="20"/>
  <c r="L316" i="20" s="1"/>
  <c r="J316" i="20"/>
  <c r="I316" i="20"/>
  <c r="F316" i="20"/>
  <c r="G316" i="20" s="1"/>
  <c r="E316" i="20"/>
  <c r="D316" i="20"/>
  <c r="C316" i="20"/>
  <c r="B316" i="20"/>
  <c r="AE315" i="20"/>
  <c r="AB315" i="20"/>
  <c r="Y315" i="20"/>
  <c r="V315" i="20"/>
  <c r="U315" i="20"/>
  <c r="T315" i="20"/>
  <c r="S315" i="20"/>
  <c r="R315" i="20"/>
  <c r="Q315" i="20"/>
  <c r="P315" i="20"/>
  <c r="O315" i="20"/>
  <c r="N315" i="20"/>
  <c r="M315" i="20"/>
  <c r="K315" i="20"/>
  <c r="L315" i="20" s="1"/>
  <c r="J315" i="20"/>
  <c r="I315" i="20"/>
  <c r="F315" i="20"/>
  <c r="H315" i="20" s="1"/>
  <c r="G315" i="20" s="1"/>
  <c r="E315" i="20"/>
  <c r="D315" i="20"/>
  <c r="C315" i="20"/>
  <c r="B315" i="20"/>
  <c r="AE314" i="20"/>
  <c r="AB314" i="20"/>
  <c r="Y314" i="20"/>
  <c r="Z314" i="20" s="1"/>
  <c r="V314" i="20"/>
  <c r="U314" i="20"/>
  <c r="T314" i="20"/>
  <c r="S314" i="20"/>
  <c r="R314" i="20"/>
  <c r="Q314" i="20"/>
  <c r="P314" i="20"/>
  <c r="O314" i="20"/>
  <c r="N314" i="20"/>
  <c r="M314" i="20"/>
  <c r="K314" i="20"/>
  <c r="L314" i="20" s="1"/>
  <c r="J314" i="20"/>
  <c r="I314" i="20"/>
  <c r="F314" i="20"/>
  <c r="G314" i="20" s="1"/>
  <c r="E314" i="20"/>
  <c r="D314" i="20"/>
  <c r="C314" i="20"/>
  <c r="B314" i="20"/>
  <c r="AE313" i="20"/>
  <c r="AB313" i="20"/>
  <c r="Y313" i="20"/>
  <c r="V313" i="20"/>
  <c r="U313" i="20"/>
  <c r="T313" i="20"/>
  <c r="S313" i="20"/>
  <c r="R313" i="20"/>
  <c r="Q313" i="20"/>
  <c r="P313" i="20"/>
  <c r="O313" i="20"/>
  <c r="N313" i="20"/>
  <c r="M313" i="20"/>
  <c r="K313" i="20"/>
  <c r="L313" i="20" s="1"/>
  <c r="J313" i="20"/>
  <c r="I313" i="20"/>
  <c r="F313" i="20"/>
  <c r="H313" i="20" s="1"/>
  <c r="G313" i="20" s="1"/>
  <c r="E313" i="20"/>
  <c r="D313" i="20"/>
  <c r="C313" i="20"/>
  <c r="B313" i="20"/>
  <c r="AE312" i="20"/>
  <c r="AB312" i="20"/>
  <c r="Y312" i="20"/>
  <c r="V312" i="20"/>
  <c r="U312" i="20"/>
  <c r="T312" i="20"/>
  <c r="Q312" i="20"/>
  <c r="P312" i="20"/>
  <c r="N312" i="20"/>
  <c r="M312" i="20"/>
  <c r="K312" i="20"/>
  <c r="L312" i="20" s="1"/>
  <c r="J312" i="20"/>
  <c r="I312" i="20"/>
  <c r="F312" i="20"/>
  <c r="G312" i="20" s="1"/>
  <c r="E312" i="20"/>
  <c r="D312" i="20"/>
  <c r="C312" i="20"/>
  <c r="B312" i="20"/>
  <c r="AE311" i="20"/>
  <c r="AB311" i="20"/>
  <c r="Y311" i="20"/>
  <c r="V311" i="20"/>
  <c r="U311" i="20"/>
  <c r="T311" i="20"/>
  <c r="S311" i="20"/>
  <c r="R311" i="20"/>
  <c r="Q311" i="20"/>
  <c r="P311" i="20"/>
  <c r="O311" i="20"/>
  <c r="N311" i="20"/>
  <c r="M311" i="20"/>
  <c r="K311" i="20"/>
  <c r="L311" i="20" s="1"/>
  <c r="J311" i="20"/>
  <c r="I311" i="20"/>
  <c r="F311" i="20"/>
  <c r="H311" i="20" s="1"/>
  <c r="G311" i="20" s="1"/>
  <c r="E311" i="20"/>
  <c r="D311" i="20"/>
  <c r="C311" i="20"/>
  <c r="B311" i="20"/>
  <c r="AE310" i="20"/>
  <c r="AB310" i="20"/>
  <c r="AD310" i="20" s="1"/>
  <c r="AC310" i="20" s="1"/>
  <c r="Y310" i="20"/>
  <c r="Z310" i="20" s="1"/>
  <c r="V310" i="20"/>
  <c r="U310" i="20"/>
  <c r="T310" i="20"/>
  <c r="S310" i="20"/>
  <c r="R310" i="20"/>
  <c r="Q310" i="20"/>
  <c r="P310" i="20"/>
  <c r="O310" i="20"/>
  <c r="N310" i="20"/>
  <c r="M310" i="20"/>
  <c r="K310" i="20"/>
  <c r="L310" i="20" s="1"/>
  <c r="J310" i="20"/>
  <c r="I310" i="20"/>
  <c r="F310" i="20"/>
  <c r="G310" i="20" s="1"/>
  <c r="E310" i="20"/>
  <c r="D310" i="20"/>
  <c r="C310" i="20"/>
  <c r="B310" i="20"/>
  <c r="AE309" i="20"/>
  <c r="AB309" i="20"/>
  <c r="Y309" i="20"/>
  <c r="V309" i="20"/>
  <c r="U309" i="20"/>
  <c r="T309" i="20"/>
  <c r="S309" i="20"/>
  <c r="R309" i="20"/>
  <c r="Q309" i="20"/>
  <c r="P309" i="20"/>
  <c r="O309" i="20"/>
  <c r="N309" i="20"/>
  <c r="M309" i="20"/>
  <c r="K309" i="20"/>
  <c r="L309" i="20" s="1"/>
  <c r="J309" i="20"/>
  <c r="I309" i="20"/>
  <c r="F309" i="20"/>
  <c r="H309" i="20" s="1"/>
  <c r="G309" i="20" s="1"/>
  <c r="E309" i="20"/>
  <c r="D309" i="20"/>
  <c r="C309" i="20"/>
  <c r="B309" i="20"/>
  <c r="AE308" i="20"/>
  <c r="AB308" i="20"/>
  <c r="Y308" i="20"/>
  <c r="V308" i="20"/>
  <c r="U308" i="20"/>
  <c r="T308" i="20"/>
  <c r="Q308" i="20"/>
  <c r="P308" i="20"/>
  <c r="N308" i="20"/>
  <c r="M308" i="20"/>
  <c r="K308" i="20"/>
  <c r="L308" i="20" s="1"/>
  <c r="J308" i="20"/>
  <c r="I308" i="20"/>
  <c r="F308" i="20"/>
  <c r="G308" i="20" s="1"/>
  <c r="E308" i="20"/>
  <c r="D308" i="20"/>
  <c r="C308" i="20"/>
  <c r="B308" i="20"/>
  <c r="AE307" i="20"/>
  <c r="AB307" i="20"/>
  <c r="Y307" i="20"/>
  <c r="V307" i="20"/>
  <c r="U307" i="20"/>
  <c r="T307" i="20"/>
  <c r="S307" i="20"/>
  <c r="R307" i="20"/>
  <c r="Q307" i="20"/>
  <c r="P307" i="20"/>
  <c r="O307" i="20"/>
  <c r="N307" i="20"/>
  <c r="M307" i="20"/>
  <c r="K307" i="20"/>
  <c r="L307" i="20" s="1"/>
  <c r="J307" i="20"/>
  <c r="I307" i="20"/>
  <c r="F307" i="20"/>
  <c r="H307" i="20" s="1"/>
  <c r="G307" i="20" s="1"/>
  <c r="E307" i="20"/>
  <c r="D307" i="20"/>
  <c r="C307" i="20"/>
  <c r="B307" i="20"/>
  <c r="AE306" i="20"/>
  <c r="AB306" i="20"/>
  <c r="Y306" i="20"/>
  <c r="Z306" i="20" s="1"/>
  <c r="V306" i="20"/>
  <c r="U306" i="20"/>
  <c r="T306" i="20"/>
  <c r="S306" i="20"/>
  <c r="R306" i="20"/>
  <c r="Q306" i="20"/>
  <c r="P306" i="20"/>
  <c r="O306" i="20"/>
  <c r="N306" i="20"/>
  <c r="M306" i="20"/>
  <c r="K306" i="20"/>
  <c r="L306" i="20" s="1"/>
  <c r="J306" i="20"/>
  <c r="I306" i="20"/>
  <c r="F306" i="20"/>
  <c r="G306" i="20" s="1"/>
  <c r="E306" i="20"/>
  <c r="D306" i="20"/>
  <c r="C306" i="20"/>
  <c r="B306" i="20"/>
  <c r="AE305" i="20"/>
  <c r="AB305" i="20"/>
  <c r="Y305" i="20"/>
  <c r="V305" i="20"/>
  <c r="U305" i="20"/>
  <c r="T305" i="20"/>
  <c r="S305" i="20"/>
  <c r="R305" i="20"/>
  <c r="Q305" i="20"/>
  <c r="P305" i="20"/>
  <c r="O305" i="20"/>
  <c r="N305" i="20"/>
  <c r="M305" i="20"/>
  <c r="K305" i="20"/>
  <c r="L305" i="20" s="1"/>
  <c r="J305" i="20"/>
  <c r="I305" i="20"/>
  <c r="F305" i="20"/>
  <c r="H305" i="20" s="1"/>
  <c r="G305" i="20" s="1"/>
  <c r="E305" i="20"/>
  <c r="D305" i="20"/>
  <c r="C305" i="20"/>
  <c r="B305" i="20"/>
  <c r="AE304" i="20"/>
  <c r="AB304" i="20"/>
  <c r="Y304" i="20"/>
  <c r="V304" i="20"/>
  <c r="U304" i="20"/>
  <c r="T304" i="20"/>
  <c r="S304" i="20"/>
  <c r="R304" i="20"/>
  <c r="Q304" i="20"/>
  <c r="P304" i="20"/>
  <c r="O304" i="20"/>
  <c r="N304" i="20"/>
  <c r="M304" i="20"/>
  <c r="K304" i="20"/>
  <c r="L304" i="20" s="1"/>
  <c r="J304" i="20"/>
  <c r="I304" i="20"/>
  <c r="F304" i="20"/>
  <c r="G304" i="20" s="1"/>
  <c r="E304" i="20"/>
  <c r="D304" i="20"/>
  <c r="C304" i="20"/>
  <c r="B304" i="20"/>
  <c r="AE303" i="20"/>
  <c r="AB303" i="20"/>
  <c r="Y303" i="20"/>
  <c r="V303" i="20"/>
  <c r="U303" i="20"/>
  <c r="T303" i="20"/>
  <c r="S303" i="20"/>
  <c r="R303" i="20"/>
  <c r="Q303" i="20"/>
  <c r="P303" i="20"/>
  <c r="O303" i="20"/>
  <c r="N303" i="20"/>
  <c r="M303" i="20"/>
  <c r="K303" i="20"/>
  <c r="L303" i="20" s="1"/>
  <c r="J303" i="20"/>
  <c r="I303" i="20"/>
  <c r="F303" i="20"/>
  <c r="H303" i="20" s="1"/>
  <c r="G303" i="20" s="1"/>
  <c r="E303" i="20"/>
  <c r="D303" i="20"/>
  <c r="C303" i="20"/>
  <c r="B303" i="20"/>
  <c r="AE302" i="20"/>
  <c r="AB302" i="20"/>
  <c r="Y302" i="20"/>
  <c r="Z302" i="20" s="1"/>
  <c r="V302" i="20"/>
  <c r="U302" i="20"/>
  <c r="T302" i="20"/>
  <c r="S302" i="20"/>
  <c r="R302" i="20"/>
  <c r="Q302" i="20"/>
  <c r="P302" i="20"/>
  <c r="O302" i="20"/>
  <c r="N302" i="20"/>
  <c r="M302" i="20"/>
  <c r="K302" i="20"/>
  <c r="L302" i="20" s="1"/>
  <c r="J302" i="20"/>
  <c r="I302" i="20"/>
  <c r="F302" i="20"/>
  <c r="G302" i="20" s="1"/>
  <c r="E302" i="20"/>
  <c r="D302" i="20"/>
  <c r="C302" i="20"/>
  <c r="B302" i="20"/>
  <c r="AE301" i="20"/>
  <c r="Y301" i="20"/>
  <c r="V301" i="20"/>
  <c r="U301" i="20"/>
  <c r="T301" i="20"/>
  <c r="Q301" i="20"/>
  <c r="P301" i="20"/>
  <c r="N301" i="20"/>
  <c r="M301" i="20"/>
  <c r="K301" i="20"/>
  <c r="L301" i="20" s="1"/>
  <c r="J301" i="20"/>
  <c r="I301" i="20"/>
  <c r="F301" i="20"/>
  <c r="H301" i="20" s="1"/>
  <c r="G301" i="20" s="1"/>
  <c r="E301" i="20"/>
  <c r="D301" i="20"/>
  <c r="C301" i="20"/>
  <c r="B301" i="20"/>
  <c r="AE300" i="20"/>
  <c r="AB300" i="20"/>
  <c r="Y300" i="20"/>
  <c r="V300" i="20"/>
  <c r="U300" i="20"/>
  <c r="T300" i="20"/>
  <c r="S300" i="20"/>
  <c r="R300" i="20"/>
  <c r="Q300" i="20"/>
  <c r="P300" i="20"/>
  <c r="O300" i="20"/>
  <c r="N300" i="20"/>
  <c r="M300" i="20"/>
  <c r="K300" i="20"/>
  <c r="L300" i="20" s="1"/>
  <c r="J300" i="20"/>
  <c r="I300" i="20"/>
  <c r="F300" i="20"/>
  <c r="G300" i="20" s="1"/>
  <c r="E300" i="20"/>
  <c r="D300" i="20"/>
  <c r="C300" i="20"/>
  <c r="B300" i="20"/>
  <c r="AE299" i="20"/>
  <c r="Y299" i="20"/>
  <c r="V299" i="20"/>
  <c r="U299" i="20"/>
  <c r="T299" i="20"/>
  <c r="Q299" i="20"/>
  <c r="P299" i="20"/>
  <c r="N299" i="20"/>
  <c r="M299" i="20"/>
  <c r="K299" i="20"/>
  <c r="L299" i="20" s="1"/>
  <c r="J299" i="20"/>
  <c r="I299" i="20"/>
  <c r="E299" i="20"/>
  <c r="D299" i="20"/>
  <c r="C299" i="20"/>
  <c r="B299" i="20"/>
  <c r="AE298" i="20"/>
  <c r="AB298" i="20"/>
  <c r="Y298" i="20"/>
  <c r="Z298" i="20" s="1"/>
  <c r="V298" i="20"/>
  <c r="U298" i="20"/>
  <c r="T298" i="20"/>
  <c r="S298" i="20"/>
  <c r="R298" i="20"/>
  <c r="Q298" i="20"/>
  <c r="P298" i="20"/>
  <c r="O298" i="20"/>
  <c r="N298" i="20"/>
  <c r="M298" i="20"/>
  <c r="K298" i="20"/>
  <c r="L298" i="20" s="1"/>
  <c r="J298" i="20"/>
  <c r="I298" i="20"/>
  <c r="F298" i="20"/>
  <c r="G298" i="20" s="1"/>
  <c r="E298" i="20"/>
  <c r="D298" i="20"/>
  <c r="C298" i="20"/>
  <c r="B298" i="20"/>
  <c r="AE297" i="20"/>
  <c r="AB297" i="20"/>
  <c r="Y297" i="20"/>
  <c r="V297" i="20"/>
  <c r="U297" i="20"/>
  <c r="T297" i="20"/>
  <c r="S297" i="20"/>
  <c r="R297" i="20"/>
  <c r="Q297" i="20"/>
  <c r="P297" i="20"/>
  <c r="O297" i="20"/>
  <c r="N297" i="20"/>
  <c r="M297" i="20"/>
  <c r="K297" i="20"/>
  <c r="L297" i="20" s="1"/>
  <c r="J297" i="20"/>
  <c r="I297" i="20"/>
  <c r="F297" i="20"/>
  <c r="H297" i="20" s="1"/>
  <c r="G297" i="20" s="1"/>
  <c r="E297" i="20"/>
  <c r="D297" i="20"/>
  <c r="C297" i="20"/>
  <c r="B297" i="20"/>
  <c r="AE296" i="20"/>
  <c r="AB296" i="20"/>
  <c r="Y296" i="20"/>
  <c r="V296" i="20"/>
  <c r="U296" i="20"/>
  <c r="T296" i="20"/>
  <c r="S296" i="20"/>
  <c r="R296" i="20"/>
  <c r="Q296" i="20"/>
  <c r="P296" i="20"/>
  <c r="O296" i="20"/>
  <c r="N296" i="20"/>
  <c r="M296" i="20"/>
  <c r="K296" i="20"/>
  <c r="L296" i="20" s="1"/>
  <c r="J296" i="20"/>
  <c r="I296" i="20"/>
  <c r="F296" i="20"/>
  <c r="G296" i="20" s="1"/>
  <c r="E296" i="20"/>
  <c r="D296" i="20"/>
  <c r="C296" i="20"/>
  <c r="B296" i="20"/>
  <c r="AE295" i="20"/>
  <c r="AB295" i="20"/>
  <c r="Y295" i="20"/>
  <c r="V295" i="20"/>
  <c r="U295" i="20"/>
  <c r="T295" i="20"/>
  <c r="S295" i="20"/>
  <c r="R295" i="20"/>
  <c r="Q295" i="20"/>
  <c r="P295" i="20"/>
  <c r="O295" i="20"/>
  <c r="N295" i="20"/>
  <c r="M295" i="20"/>
  <c r="K295" i="20"/>
  <c r="L295" i="20" s="1"/>
  <c r="J295" i="20"/>
  <c r="I295" i="20"/>
  <c r="F295" i="20"/>
  <c r="H295" i="20" s="1"/>
  <c r="G295" i="20" s="1"/>
  <c r="E295" i="20"/>
  <c r="D295" i="20"/>
  <c r="C295" i="20"/>
  <c r="B295" i="20"/>
  <c r="AE294" i="20"/>
  <c r="Y294" i="20"/>
  <c r="Z294" i="20" s="1"/>
  <c r="V294" i="20"/>
  <c r="U294" i="20"/>
  <c r="T294" i="20"/>
  <c r="Q294" i="20"/>
  <c r="P294" i="20"/>
  <c r="N294" i="20"/>
  <c r="M294" i="20"/>
  <c r="J294" i="20"/>
  <c r="I294" i="20"/>
  <c r="F294" i="20"/>
  <c r="G294" i="20" s="1"/>
  <c r="E294" i="20"/>
  <c r="D294" i="20"/>
  <c r="C294" i="20"/>
  <c r="B294" i="20"/>
  <c r="AE293" i="20"/>
  <c r="AB293" i="20"/>
  <c r="Y293" i="20"/>
  <c r="V293" i="20"/>
  <c r="U293" i="20"/>
  <c r="T293" i="20"/>
  <c r="S293" i="20"/>
  <c r="R293" i="20"/>
  <c r="Q293" i="20"/>
  <c r="P293" i="20"/>
  <c r="O293" i="20"/>
  <c r="N293" i="20"/>
  <c r="M293" i="20"/>
  <c r="K293" i="20"/>
  <c r="L293" i="20" s="1"/>
  <c r="J293" i="20"/>
  <c r="I293" i="20"/>
  <c r="F293" i="20"/>
  <c r="H293" i="20" s="1"/>
  <c r="G293" i="20" s="1"/>
  <c r="E293" i="20"/>
  <c r="D293" i="20"/>
  <c r="C293" i="20"/>
  <c r="B293" i="20"/>
  <c r="AE292" i="20"/>
  <c r="AB292" i="20"/>
  <c r="Y292" i="20"/>
  <c r="V292" i="20"/>
  <c r="U292" i="20"/>
  <c r="T292" i="20"/>
  <c r="S292" i="20"/>
  <c r="R292" i="20"/>
  <c r="Q292" i="20"/>
  <c r="P292" i="20"/>
  <c r="O292" i="20"/>
  <c r="N292" i="20"/>
  <c r="M292" i="20"/>
  <c r="K292" i="20"/>
  <c r="L292" i="20" s="1"/>
  <c r="J292" i="20"/>
  <c r="I292" i="20"/>
  <c r="F292" i="20"/>
  <c r="G292" i="20" s="1"/>
  <c r="E292" i="20"/>
  <c r="D292" i="20"/>
  <c r="C292" i="20"/>
  <c r="B292" i="20"/>
  <c r="AE291" i="20"/>
  <c r="AB291" i="20"/>
  <c r="Y291" i="20"/>
  <c r="V291" i="20"/>
  <c r="U291" i="20"/>
  <c r="T291" i="20"/>
  <c r="S291" i="20"/>
  <c r="R291" i="20"/>
  <c r="Q291" i="20"/>
  <c r="P291" i="20"/>
  <c r="O291" i="20"/>
  <c r="N291" i="20"/>
  <c r="M291" i="20"/>
  <c r="K291" i="20"/>
  <c r="L291" i="20" s="1"/>
  <c r="J291" i="20"/>
  <c r="I291" i="20"/>
  <c r="F291" i="20"/>
  <c r="H291" i="20" s="1"/>
  <c r="G291" i="20" s="1"/>
  <c r="E291" i="20"/>
  <c r="D291" i="20"/>
  <c r="C291" i="20"/>
  <c r="B291" i="20"/>
  <c r="AE290" i="20"/>
  <c r="AB290" i="20"/>
  <c r="Y290" i="20"/>
  <c r="Z290" i="20" s="1"/>
  <c r="V290" i="20"/>
  <c r="U290" i="20"/>
  <c r="T290" i="20"/>
  <c r="S290" i="20"/>
  <c r="R290" i="20"/>
  <c r="Q290" i="20"/>
  <c r="P290" i="20"/>
  <c r="O290" i="20"/>
  <c r="N290" i="20"/>
  <c r="M290" i="20"/>
  <c r="K290" i="20"/>
  <c r="L290" i="20" s="1"/>
  <c r="J290" i="20"/>
  <c r="I290" i="20"/>
  <c r="F290" i="20"/>
  <c r="G290" i="20" s="1"/>
  <c r="E290" i="20"/>
  <c r="D290" i="20"/>
  <c r="C290" i="20"/>
  <c r="B290" i="20"/>
  <c r="AE289" i="20"/>
  <c r="AB289" i="20"/>
  <c r="Y289" i="20"/>
  <c r="V289" i="20"/>
  <c r="U289" i="20"/>
  <c r="T289" i="20"/>
  <c r="S289" i="20"/>
  <c r="R289" i="20"/>
  <c r="Q289" i="20"/>
  <c r="P289" i="20"/>
  <c r="O289" i="20"/>
  <c r="N289" i="20"/>
  <c r="M289" i="20"/>
  <c r="K289" i="20"/>
  <c r="L289" i="20" s="1"/>
  <c r="J289" i="20"/>
  <c r="I289" i="20"/>
  <c r="F289" i="20"/>
  <c r="H289" i="20" s="1"/>
  <c r="G289" i="20" s="1"/>
  <c r="E289" i="20"/>
  <c r="D289" i="20"/>
  <c r="C289" i="20"/>
  <c r="B289" i="20"/>
  <c r="AE288" i="20"/>
  <c r="AB288" i="20"/>
  <c r="Y288" i="20"/>
  <c r="V288" i="20"/>
  <c r="U288" i="20"/>
  <c r="T288" i="20"/>
  <c r="S288" i="20"/>
  <c r="R288" i="20"/>
  <c r="Q288" i="20"/>
  <c r="P288" i="20"/>
  <c r="O288" i="20"/>
  <c r="N288" i="20"/>
  <c r="M288" i="20"/>
  <c r="K288" i="20"/>
  <c r="L288" i="20" s="1"/>
  <c r="J288" i="20"/>
  <c r="I288" i="20"/>
  <c r="F288" i="20"/>
  <c r="G288" i="20" s="1"/>
  <c r="E288" i="20"/>
  <c r="D288" i="20"/>
  <c r="C288" i="20"/>
  <c r="B288" i="20"/>
  <c r="AE287" i="20"/>
  <c r="AB287" i="20"/>
  <c r="Y287" i="20"/>
  <c r="V287" i="20"/>
  <c r="U287" i="20"/>
  <c r="T287" i="20"/>
  <c r="S287" i="20"/>
  <c r="R287" i="20"/>
  <c r="Q287" i="20"/>
  <c r="P287" i="20"/>
  <c r="O287" i="20"/>
  <c r="N287" i="20"/>
  <c r="M287" i="20"/>
  <c r="K287" i="20"/>
  <c r="L287" i="20" s="1"/>
  <c r="J287" i="20"/>
  <c r="I287" i="20"/>
  <c r="F287" i="20"/>
  <c r="H287" i="20" s="1"/>
  <c r="G287" i="20" s="1"/>
  <c r="E287" i="20"/>
  <c r="D287" i="20"/>
  <c r="C287" i="20"/>
  <c r="B287" i="20"/>
  <c r="AE286" i="20"/>
  <c r="AB286" i="20"/>
  <c r="Y286" i="20"/>
  <c r="Z286" i="20" s="1"/>
  <c r="V286" i="20"/>
  <c r="U286" i="20"/>
  <c r="T286" i="20"/>
  <c r="S286" i="20"/>
  <c r="R286" i="20"/>
  <c r="Q286" i="20"/>
  <c r="P286" i="20"/>
  <c r="O286" i="20"/>
  <c r="N286" i="20"/>
  <c r="M286" i="20"/>
  <c r="K286" i="20"/>
  <c r="L286" i="20" s="1"/>
  <c r="J286" i="20"/>
  <c r="I286" i="20"/>
  <c r="F286" i="20"/>
  <c r="G286" i="20" s="1"/>
  <c r="E286" i="20"/>
  <c r="D286" i="20"/>
  <c r="C286" i="20"/>
  <c r="B286" i="20"/>
  <c r="AE285" i="20"/>
  <c r="AB285" i="20"/>
  <c r="Y285" i="20"/>
  <c r="V285" i="20"/>
  <c r="U285" i="20"/>
  <c r="T285" i="20"/>
  <c r="S285" i="20"/>
  <c r="R285" i="20"/>
  <c r="Q285" i="20"/>
  <c r="P285" i="20"/>
  <c r="O285" i="20"/>
  <c r="N285" i="20"/>
  <c r="M285" i="20"/>
  <c r="K285" i="20"/>
  <c r="L285" i="20" s="1"/>
  <c r="J285" i="20"/>
  <c r="I285" i="20"/>
  <c r="F285" i="20"/>
  <c r="H285" i="20" s="1"/>
  <c r="G285" i="20" s="1"/>
  <c r="E285" i="20"/>
  <c r="D285" i="20"/>
  <c r="C285" i="20"/>
  <c r="B285" i="20"/>
  <c r="AE284" i="20"/>
  <c r="AB284" i="20"/>
  <c r="Y284" i="20"/>
  <c r="V284" i="20"/>
  <c r="U284" i="20"/>
  <c r="T284" i="20"/>
  <c r="S284" i="20"/>
  <c r="R284" i="20"/>
  <c r="Q284" i="20"/>
  <c r="P284" i="20"/>
  <c r="O284" i="20"/>
  <c r="N284" i="20"/>
  <c r="M284" i="20"/>
  <c r="K284" i="20"/>
  <c r="L284" i="20" s="1"/>
  <c r="J284" i="20"/>
  <c r="I284" i="20"/>
  <c r="F284" i="20"/>
  <c r="G284" i="20" s="1"/>
  <c r="E284" i="20"/>
  <c r="D284" i="20"/>
  <c r="C284" i="20"/>
  <c r="B284" i="20"/>
  <c r="AE283" i="20"/>
  <c r="AB283" i="20"/>
  <c r="Y283" i="20"/>
  <c r="V283" i="20"/>
  <c r="U283" i="20"/>
  <c r="T283" i="20"/>
  <c r="S283" i="20"/>
  <c r="R283" i="20"/>
  <c r="Q283" i="20"/>
  <c r="P283" i="20"/>
  <c r="O283" i="20"/>
  <c r="N283" i="20"/>
  <c r="M283" i="20"/>
  <c r="K283" i="20"/>
  <c r="L283" i="20" s="1"/>
  <c r="J283" i="20"/>
  <c r="I283" i="20"/>
  <c r="F283" i="20"/>
  <c r="H283" i="20" s="1"/>
  <c r="G283" i="20" s="1"/>
  <c r="E283" i="20"/>
  <c r="D283" i="20"/>
  <c r="C283" i="20"/>
  <c r="B283" i="20"/>
  <c r="AE282" i="20"/>
  <c r="AB282" i="20"/>
  <c r="Y282" i="20"/>
  <c r="Z282" i="20" s="1"/>
  <c r="V282" i="20"/>
  <c r="U282" i="20"/>
  <c r="T282" i="20"/>
  <c r="S282" i="20"/>
  <c r="R282" i="20"/>
  <c r="Q282" i="20"/>
  <c r="P282" i="20"/>
  <c r="O282" i="20"/>
  <c r="N282" i="20"/>
  <c r="M282" i="20"/>
  <c r="K282" i="20"/>
  <c r="L282" i="20" s="1"/>
  <c r="J282" i="20"/>
  <c r="I282" i="20"/>
  <c r="F282" i="20"/>
  <c r="G282" i="20" s="1"/>
  <c r="E282" i="20"/>
  <c r="D282" i="20"/>
  <c r="C282" i="20"/>
  <c r="B282" i="20"/>
  <c r="AE281" i="20"/>
  <c r="Y281" i="20"/>
  <c r="V281" i="20"/>
  <c r="U281" i="20"/>
  <c r="T281" i="20"/>
  <c r="Q281" i="20"/>
  <c r="P281" i="20"/>
  <c r="N281" i="20"/>
  <c r="M281" i="20"/>
  <c r="J281" i="20"/>
  <c r="I281" i="20"/>
  <c r="F281" i="20"/>
  <c r="H281" i="20" s="1"/>
  <c r="G281" i="20" s="1"/>
  <c r="E281" i="20"/>
  <c r="D281" i="20"/>
  <c r="C281" i="20"/>
  <c r="B281" i="20"/>
  <c r="AE280" i="20"/>
  <c r="AB280" i="20"/>
  <c r="Y280" i="20"/>
  <c r="V280" i="20"/>
  <c r="U280" i="20"/>
  <c r="T280" i="20"/>
  <c r="S280" i="20"/>
  <c r="R280" i="20"/>
  <c r="Q280" i="20"/>
  <c r="P280" i="20"/>
  <c r="O280" i="20"/>
  <c r="N280" i="20"/>
  <c r="M280" i="20"/>
  <c r="K280" i="20"/>
  <c r="L280" i="20" s="1"/>
  <c r="J280" i="20"/>
  <c r="I280" i="20"/>
  <c r="F280" i="20"/>
  <c r="G280" i="20" s="1"/>
  <c r="E280" i="20"/>
  <c r="D280" i="20"/>
  <c r="C280" i="20"/>
  <c r="B280" i="20"/>
  <c r="AE279" i="20"/>
  <c r="AB279" i="20"/>
  <c r="Y279" i="20"/>
  <c r="V279" i="20"/>
  <c r="U279" i="20"/>
  <c r="T279" i="20"/>
  <c r="S279" i="20"/>
  <c r="R279" i="20"/>
  <c r="Q279" i="20"/>
  <c r="P279" i="20"/>
  <c r="O279" i="20"/>
  <c r="N279" i="20"/>
  <c r="M279" i="20"/>
  <c r="K279" i="20"/>
  <c r="L279" i="20" s="1"/>
  <c r="J279" i="20"/>
  <c r="I279" i="20"/>
  <c r="F279" i="20"/>
  <c r="H279" i="20" s="1"/>
  <c r="G279" i="20" s="1"/>
  <c r="E279" i="20"/>
  <c r="D279" i="20"/>
  <c r="C279" i="20"/>
  <c r="B279" i="20"/>
  <c r="AE278" i="20"/>
  <c r="AB278" i="20"/>
  <c r="AD278" i="20" s="1"/>
  <c r="AC278" i="20" s="1"/>
  <c r="Y278" i="20"/>
  <c r="Z278" i="20" s="1"/>
  <c r="V278" i="20"/>
  <c r="U278" i="20"/>
  <c r="T278" i="20"/>
  <c r="S278" i="20"/>
  <c r="R278" i="20"/>
  <c r="Q278" i="20"/>
  <c r="P278" i="20"/>
  <c r="O278" i="20"/>
  <c r="N278" i="20"/>
  <c r="M278" i="20"/>
  <c r="K278" i="20"/>
  <c r="L278" i="20" s="1"/>
  <c r="J278" i="20"/>
  <c r="I278" i="20"/>
  <c r="F278" i="20"/>
  <c r="G278" i="20" s="1"/>
  <c r="E278" i="20"/>
  <c r="D278" i="20"/>
  <c r="C278" i="20"/>
  <c r="B278" i="20"/>
  <c r="AE277" i="20"/>
  <c r="AB277" i="20"/>
  <c r="Y277" i="20"/>
  <c r="V277" i="20"/>
  <c r="U277" i="20"/>
  <c r="T277" i="20"/>
  <c r="S277" i="20"/>
  <c r="R277" i="20"/>
  <c r="Q277" i="20"/>
  <c r="P277" i="20"/>
  <c r="O277" i="20"/>
  <c r="N277" i="20"/>
  <c r="M277" i="20"/>
  <c r="K277" i="20"/>
  <c r="L277" i="20" s="1"/>
  <c r="J277" i="20"/>
  <c r="I277" i="20"/>
  <c r="F277" i="20"/>
  <c r="H277" i="20" s="1"/>
  <c r="G277" i="20" s="1"/>
  <c r="E277" i="20"/>
  <c r="D277" i="20"/>
  <c r="C277" i="20"/>
  <c r="B277" i="20"/>
  <c r="AE276" i="20"/>
  <c r="AB276" i="20"/>
  <c r="Y276" i="20"/>
  <c r="V276" i="20"/>
  <c r="U276" i="20"/>
  <c r="T276" i="20"/>
  <c r="S276" i="20"/>
  <c r="R276" i="20"/>
  <c r="Q276" i="20"/>
  <c r="P276" i="20"/>
  <c r="O276" i="20"/>
  <c r="N276" i="20"/>
  <c r="M276" i="20"/>
  <c r="K276" i="20"/>
  <c r="L276" i="20" s="1"/>
  <c r="J276" i="20"/>
  <c r="I276" i="20"/>
  <c r="F276" i="20"/>
  <c r="G276" i="20" s="1"/>
  <c r="E276" i="20"/>
  <c r="D276" i="20"/>
  <c r="C276" i="20"/>
  <c r="B276" i="20"/>
  <c r="AE275" i="20"/>
  <c r="AB275" i="20"/>
  <c r="Y275" i="20"/>
  <c r="V275" i="20"/>
  <c r="U275" i="20"/>
  <c r="T275" i="20"/>
  <c r="S275" i="20"/>
  <c r="R275" i="20"/>
  <c r="Q275" i="20"/>
  <c r="P275" i="20"/>
  <c r="O275" i="20"/>
  <c r="N275" i="20"/>
  <c r="M275" i="20"/>
  <c r="K275" i="20"/>
  <c r="L275" i="20" s="1"/>
  <c r="J275" i="20"/>
  <c r="I275" i="20"/>
  <c r="F275" i="20"/>
  <c r="H275" i="20" s="1"/>
  <c r="G275" i="20" s="1"/>
  <c r="E275" i="20"/>
  <c r="D275" i="20"/>
  <c r="C275" i="20"/>
  <c r="B275" i="20"/>
  <c r="AE274" i="20"/>
  <c r="AB274" i="20"/>
  <c r="AD274" i="20" s="1"/>
  <c r="AC274" i="20" s="1"/>
  <c r="Y274" i="20"/>
  <c r="Z274" i="20" s="1"/>
  <c r="V274" i="20"/>
  <c r="U274" i="20"/>
  <c r="T274" i="20"/>
  <c r="S274" i="20"/>
  <c r="R274" i="20"/>
  <c r="Q274" i="20"/>
  <c r="P274" i="20"/>
  <c r="O274" i="20"/>
  <c r="N274" i="20"/>
  <c r="M274" i="20"/>
  <c r="K274" i="20"/>
  <c r="L274" i="20" s="1"/>
  <c r="J274" i="20"/>
  <c r="I274" i="20"/>
  <c r="F274" i="20"/>
  <c r="G274" i="20" s="1"/>
  <c r="E274" i="20"/>
  <c r="D274" i="20"/>
  <c r="C274" i="20"/>
  <c r="B274" i="20"/>
  <c r="AE273" i="20"/>
  <c r="AB273" i="20"/>
  <c r="Y273" i="20"/>
  <c r="V273" i="20"/>
  <c r="U273" i="20"/>
  <c r="T273" i="20"/>
  <c r="S273" i="20"/>
  <c r="R273" i="20"/>
  <c r="Q273" i="20"/>
  <c r="P273" i="20"/>
  <c r="O273" i="20"/>
  <c r="N273" i="20"/>
  <c r="M273" i="20"/>
  <c r="K273" i="20"/>
  <c r="L273" i="20" s="1"/>
  <c r="J273" i="20"/>
  <c r="I273" i="20"/>
  <c r="F273" i="20"/>
  <c r="H273" i="20" s="1"/>
  <c r="G273" i="20" s="1"/>
  <c r="E273" i="20"/>
  <c r="D273" i="20"/>
  <c r="C273" i="20"/>
  <c r="B273" i="20"/>
  <c r="AE272" i="20"/>
  <c r="AB272" i="20"/>
  <c r="Y272" i="20"/>
  <c r="V272" i="20"/>
  <c r="U272" i="20"/>
  <c r="T272" i="20"/>
  <c r="S272" i="20"/>
  <c r="R272" i="20"/>
  <c r="Q272" i="20"/>
  <c r="P272" i="20"/>
  <c r="O272" i="20"/>
  <c r="N272" i="20"/>
  <c r="M272" i="20"/>
  <c r="K272" i="20"/>
  <c r="L272" i="20" s="1"/>
  <c r="J272" i="20"/>
  <c r="I272" i="20"/>
  <c r="F272" i="20"/>
  <c r="G272" i="20" s="1"/>
  <c r="E272" i="20"/>
  <c r="D272" i="20"/>
  <c r="C272" i="20"/>
  <c r="B272" i="20"/>
  <c r="AE271" i="20"/>
  <c r="AB271" i="20"/>
  <c r="Y271" i="20"/>
  <c r="V271" i="20"/>
  <c r="U271" i="20"/>
  <c r="T271" i="20"/>
  <c r="S271" i="20"/>
  <c r="R271" i="20"/>
  <c r="Q271" i="20"/>
  <c r="P271" i="20"/>
  <c r="O271" i="20"/>
  <c r="N271" i="20"/>
  <c r="M271" i="20"/>
  <c r="K271" i="20"/>
  <c r="L271" i="20" s="1"/>
  <c r="J271" i="20"/>
  <c r="I271" i="20"/>
  <c r="F271" i="20"/>
  <c r="H271" i="20" s="1"/>
  <c r="G271" i="20" s="1"/>
  <c r="E271" i="20"/>
  <c r="D271" i="20"/>
  <c r="C271" i="20"/>
  <c r="B271" i="20"/>
  <c r="AE270" i="20"/>
  <c r="AB270" i="20"/>
  <c r="AD270" i="20" s="1"/>
  <c r="AC270" i="20" s="1"/>
  <c r="Y270" i="20"/>
  <c r="Z270" i="20" s="1"/>
  <c r="V270" i="20"/>
  <c r="U270" i="20"/>
  <c r="T270" i="20"/>
  <c r="S270" i="20"/>
  <c r="R270" i="20"/>
  <c r="Q270" i="20"/>
  <c r="P270" i="20"/>
  <c r="O270" i="20"/>
  <c r="N270" i="20"/>
  <c r="M270" i="20"/>
  <c r="K270" i="20"/>
  <c r="L270" i="20" s="1"/>
  <c r="J270" i="20"/>
  <c r="I270" i="20"/>
  <c r="F270" i="20"/>
  <c r="G270" i="20" s="1"/>
  <c r="E270" i="20"/>
  <c r="D270" i="20"/>
  <c r="C270" i="20"/>
  <c r="B270" i="20"/>
  <c r="AE269" i="20"/>
  <c r="AB269" i="20"/>
  <c r="Y269" i="20"/>
  <c r="V269" i="20"/>
  <c r="U269" i="20"/>
  <c r="T269" i="20"/>
  <c r="S269" i="20"/>
  <c r="R269" i="20"/>
  <c r="Q269" i="20"/>
  <c r="P269" i="20"/>
  <c r="O269" i="20"/>
  <c r="N269" i="20"/>
  <c r="M269" i="20"/>
  <c r="K269" i="20"/>
  <c r="L269" i="20" s="1"/>
  <c r="J269" i="20"/>
  <c r="I269" i="20"/>
  <c r="F269" i="20"/>
  <c r="H269" i="20" s="1"/>
  <c r="G269" i="20" s="1"/>
  <c r="E269" i="20"/>
  <c r="D269" i="20"/>
  <c r="C269" i="20"/>
  <c r="B269" i="20"/>
  <c r="AE268" i="20"/>
  <c r="AB268" i="20"/>
  <c r="Y268" i="20"/>
  <c r="V268" i="20"/>
  <c r="U268" i="20"/>
  <c r="T268" i="20"/>
  <c r="S268" i="20"/>
  <c r="R268" i="20"/>
  <c r="Q268" i="20"/>
  <c r="P268" i="20"/>
  <c r="O268" i="20"/>
  <c r="N268" i="20"/>
  <c r="M268" i="20"/>
  <c r="K268" i="20"/>
  <c r="L268" i="20" s="1"/>
  <c r="J268" i="20"/>
  <c r="I268" i="20"/>
  <c r="F268" i="20"/>
  <c r="G268" i="20" s="1"/>
  <c r="E268" i="20"/>
  <c r="D268" i="20"/>
  <c r="C268" i="20"/>
  <c r="B268" i="20"/>
  <c r="AE267" i="20"/>
  <c r="AB267" i="20"/>
  <c r="Y267" i="20"/>
  <c r="V267" i="20"/>
  <c r="U267" i="20"/>
  <c r="T267" i="20"/>
  <c r="S267" i="20"/>
  <c r="R267" i="20"/>
  <c r="Q267" i="20"/>
  <c r="P267" i="20"/>
  <c r="O267" i="20"/>
  <c r="N267" i="20"/>
  <c r="M267" i="20"/>
  <c r="K267" i="20"/>
  <c r="L267" i="20" s="1"/>
  <c r="J267" i="20"/>
  <c r="I267" i="20"/>
  <c r="F267" i="20"/>
  <c r="H267" i="20" s="1"/>
  <c r="G267" i="20" s="1"/>
  <c r="E267" i="20"/>
  <c r="D267" i="20"/>
  <c r="C267" i="20"/>
  <c r="B267" i="20"/>
  <c r="AE266" i="20"/>
  <c r="AB266" i="20"/>
  <c r="AD266" i="20" s="1"/>
  <c r="AC266" i="20" s="1"/>
  <c r="Y266" i="20"/>
  <c r="Z266" i="20" s="1"/>
  <c r="V266" i="20"/>
  <c r="U266" i="20"/>
  <c r="T266" i="20"/>
  <c r="S266" i="20"/>
  <c r="R266" i="20"/>
  <c r="Q266" i="20"/>
  <c r="P266" i="20"/>
  <c r="O266" i="20"/>
  <c r="N266" i="20"/>
  <c r="M266" i="20"/>
  <c r="K266" i="20"/>
  <c r="L266" i="20" s="1"/>
  <c r="J266" i="20"/>
  <c r="I266" i="20"/>
  <c r="F266" i="20"/>
  <c r="G266" i="20" s="1"/>
  <c r="E266" i="20"/>
  <c r="D266" i="20"/>
  <c r="C266" i="20"/>
  <c r="B266" i="20"/>
  <c r="AE265" i="20"/>
  <c r="AB265" i="20"/>
  <c r="Y265" i="20"/>
  <c r="V265" i="20"/>
  <c r="U265" i="20"/>
  <c r="T265" i="20"/>
  <c r="S265" i="20"/>
  <c r="R265" i="20"/>
  <c r="Q265" i="20"/>
  <c r="P265" i="20"/>
  <c r="O265" i="20"/>
  <c r="N265" i="20"/>
  <c r="M265" i="20"/>
  <c r="K265" i="20"/>
  <c r="L265" i="20" s="1"/>
  <c r="J265" i="20"/>
  <c r="I265" i="20"/>
  <c r="F265" i="20"/>
  <c r="H265" i="20" s="1"/>
  <c r="G265" i="20" s="1"/>
  <c r="E265" i="20"/>
  <c r="D265" i="20"/>
  <c r="C265" i="20"/>
  <c r="B265" i="20"/>
  <c r="AE264" i="20"/>
  <c r="AB264" i="20"/>
  <c r="Y264" i="20"/>
  <c r="V264" i="20"/>
  <c r="U264" i="20"/>
  <c r="T264" i="20"/>
  <c r="S264" i="20"/>
  <c r="R264" i="20"/>
  <c r="Q264" i="20"/>
  <c r="P264" i="20"/>
  <c r="O264" i="20"/>
  <c r="N264" i="20"/>
  <c r="M264" i="20"/>
  <c r="K264" i="20"/>
  <c r="L264" i="20" s="1"/>
  <c r="J264" i="20"/>
  <c r="I264" i="20"/>
  <c r="F264" i="20"/>
  <c r="G264" i="20" s="1"/>
  <c r="E264" i="20"/>
  <c r="D264" i="20"/>
  <c r="C264" i="20"/>
  <c r="B264" i="20"/>
  <c r="AE263" i="20"/>
  <c r="AB263" i="20"/>
  <c r="Y263" i="20"/>
  <c r="V263" i="20"/>
  <c r="U263" i="20"/>
  <c r="T263" i="20"/>
  <c r="S263" i="20"/>
  <c r="R263" i="20"/>
  <c r="Q263" i="20"/>
  <c r="P263" i="20"/>
  <c r="O263" i="20"/>
  <c r="N263" i="20"/>
  <c r="M263" i="20"/>
  <c r="K263" i="20"/>
  <c r="L263" i="20" s="1"/>
  <c r="J263" i="20"/>
  <c r="I263" i="20"/>
  <c r="F263" i="20"/>
  <c r="H263" i="20" s="1"/>
  <c r="G263" i="20" s="1"/>
  <c r="E263" i="20"/>
  <c r="D263" i="20"/>
  <c r="C263" i="20"/>
  <c r="B263" i="20"/>
  <c r="AE262" i="20"/>
  <c r="Y262" i="20"/>
  <c r="Z262" i="20" s="1"/>
  <c r="V262" i="20"/>
  <c r="U262" i="20"/>
  <c r="T262" i="20"/>
  <c r="Q262" i="20"/>
  <c r="P262" i="20"/>
  <c r="N262" i="20"/>
  <c r="M262" i="20"/>
  <c r="K262" i="20"/>
  <c r="L262" i="20" s="1"/>
  <c r="J262" i="20"/>
  <c r="I262" i="20"/>
  <c r="F262" i="20"/>
  <c r="G262" i="20" s="1"/>
  <c r="E262" i="20"/>
  <c r="D262" i="20"/>
  <c r="C262" i="20"/>
  <c r="B262" i="20"/>
  <c r="AE261" i="20"/>
  <c r="AB261" i="20"/>
  <c r="Y261" i="20"/>
  <c r="V261" i="20"/>
  <c r="U261" i="20"/>
  <c r="T261" i="20"/>
  <c r="S261" i="20"/>
  <c r="R261" i="20"/>
  <c r="Q261" i="20"/>
  <c r="P261" i="20"/>
  <c r="O261" i="20"/>
  <c r="N261" i="20"/>
  <c r="M261" i="20"/>
  <c r="K261" i="20"/>
  <c r="L261" i="20" s="1"/>
  <c r="J261" i="20"/>
  <c r="I261" i="20"/>
  <c r="F261" i="20"/>
  <c r="H261" i="20" s="1"/>
  <c r="G261" i="20" s="1"/>
  <c r="E261" i="20"/>
  <c r="D261" i="20"/>
  <c r="C261" i="20"/>
  <c r="B261" i="20"/>
  <c r="AE260" i="20"/>
  <c r="AB260" i="20"/>
  <c r="Y260" i="20"/>
  <c r="V260" i="20"/>
  <c r="U260" i="20"/>
  <c r="T260" i="20"/>
  <c r="S260" i="20"/>
  <c r="R260" i="20"/>
  <c r="Q260" i="20"/>
  <c r="P260" i="20"/>
  <c r="O260" i="20"/>
  <c r="N260" i="20"/>
  <c r="M260" i="20"/>
  <c r="K260" i="20"/>
  <c r="L260" i="20" s="1"/>
  <c r="J260" i="20"/>
  <c r="I260" i="20"/>
  <c r="F260" i="20"/>
  <c r="G260" i="20" s="1"/>
  <c r="E260" i="20"/>
  <c r="D260" i="20"/>
  <c r="C260" i="20"/>
  <c r="B260" i="20"/>
  <c r="AE259" i="20"/>
  <c r="AB259" i="20"/>
  <c r="Y259" i="20"/>
  <c r="V259" i="20"/>
  <c r="U259" i="20"/>
  <c r="T259" i="20"/>
  <c r="S259" i="20"/>
  <c r="R259" i="20"/>
  <c r="Q259" i="20"/>
  <c r="P259" i="20"/>
  <c r="O259" i="20"/>
  <c r="N259" i="20"/>
  <c r="M259" i="20"/>
  <c r="K259" i="20"/>
  <c r="L259" i="20" s="1"/>
  <c r="J259" i="20"/>
  <c r="I259" i="20"/>
  <c r="F259" i="20"/>
  <c r="H259" i="20" s="1"/>
  <c r="G259" i="20" s="1"/>
  <c r="E259" i="20"/>
  <c r="D259" i="20"/>
  <c r="C259" i="20"/>
  <c r="B259" i="20"/>
  <c r="AE258" i="20"/>
  <c r="AB258" i="20"/>
  <c r="Y258" i="20"/>
  <c r="V258" i="20"/>
  <c r="U258" i="20"/>
  <c r="T258" i="20"/>
  <c r="S258" i="20"/>
  <c r="R258" i="20"/>
  <c r="Q258" i="20"/>
  <c r="P258" i="20"/>
  <c r="O258" i="20"/>
  <c r="N258" i="20"/>
  <c r="M258" i="20"/>
  <c r="K258" i="20"/>
  <c r="L258" i="20" s="1"/>
  <c r="J258" i="20"/>
  <c r="I258" i="20"/>
  <c r="F258" i="20"/>
  <c r="G258" i="20" s="1"/>
  <c r="E258" i="20"/>
  <c r="D258" i="20"/>
  <c r="C258" i="20"/>
  <c r="B258" i="20"/>
  <c r="AE257" i="20"/>
  <c r="AB257" i="20"/>
  <c r="Y257" i="20"/>
  <c r="V257" i="20"/>
  <c r="U257" i="20"/>
  <c r="T257" i="20"/>
  <c r="S257" i="20"/>
  <c r="R257" i="20"/>
  <c r="Q257" i="20"/>
  <c r="P257" i="20"/>
  <c r="O257" i="20"/>
  <c r="N257" i="20"/>
  <c r="M257" i="20"/>
  <c r="K257" i="20"/>
  <c r="L257" i="20" s="1"/>
  <c r="J257" i="20"/>
  <c r="I257" i="20"/>
  <c r="F257" i="20"/>
  <c r="H257" i="20" s="1"/>
  <c r="G257" i="20" s="1"/>
  <c r="E257" i="20"/>
  <c r="D257" i="20"/>
  <c r="C257" i="20"/>
  <c r="B257" i="20"/>
  <c r="AE256" i="20"/>
  <c r="AB256" i="20"/>
  <c r="Y256" i="20"/>
  <c r="V256" i="20"/>
  <c r="U256" i="20"/>
  <c r="T256" i="20"/>
  <c r="Q256" i="20"/>
  <c r="P256" i="20"/>
  <c r="N256" i="20"/>
  <c r="M256" i="20"/>
  <c r="K256" i="20"/>
  <c r="L256" i="20" s="1"/>
  <c r="J256" i="20"/>
  <c r="I256" i="20"/>
  <c r="E256" i="20"/>
  <c r="D256" i="20"/>
  <c r="C256" i="20"/>
  <c r="B256" i="20"/>
  <c r="AE255" i="20"/>
  <c r="AB255" i="20"/>
  <c r="Y255" i="20"/>
  <c r="V255" i="20"/>
  <c r="U255" i="20"/>
  <c r="T255" i="20"/>
  <c r="S255" i="20"/>
  <c r="R255" i="20"/>
  <c r="Q255" i="20"/>
  <c r="P255" i="20"/>
  <c r="O255" i="20"/>
  <c r="N255" i="20"/>
  <c r="M255" i="20"/>
  <c r="K255" i="20"/>
  <c r="L255" i="20" s="1"/>
  <c r="J255" i="20"/>
  <c r="I255" i="20"/>
  <c r="F255" i="20"/>
  <c r="H255" i="20" s="1"/>
  <c r="G255" i="20" s="1"/>
  <c r="E255" i="20"/>
  <c r="D255" i="20"/>
  <c r="C255" i="20"/>
  <c r="B255" i="20"/>
  <c r="AE254" i="20"/>
  <c r="AB254" i="20"/>
  <c r="Y254" i="20"/>
  <c r="V254" i="20"/>
  <c r="U254" i="20"/>
  <c r="T254" i="20"/>
  <c r="S254" i="20"/>
  <c r="R254" i="20"/>
  <c r="Q254" i="20"/>
  <c r="P254" i="20"/>
  <c r="O254" i="20"/>
  <c r="N254" i="20"/>
  <c r="M254" i="20"/>
  <c r="K254" i="20"/>
  <c r="L254" i="20" s="1"/>
  <c r="J254" i="20"/>
  <c r="I254" i="20"/>
  <c r="F254" i="20"/>
  <c r="G254" i="20" s="1"/>
  <c r="E254" i="20"/>
  <c r="D254" i="20"/>
  <c r="C254" i="20"/>
  <c r="B254" i="20"/>
  <c r="AE253" i="20"/>
  <c r="AB253" i="20"/>
  <c r="Y253" i="20"/>
  <c r="V253" i="20"/>
  <c r="U253" i="20"/>
  <c r="T253" i="20"/>
  <c r="S253" i="20"/>
  <c r="R253" i="20"/>
  <c r="Q253" i="20"/>
  <c r="P253" i="20"/>
  <c r="O253" i="20"/>
  <c r="N253" i="20"/>
  <c r="M253" i="20"/>
  <c r="K253" i="20"/>
  <c r="L253" i="20" s="1"/>
  <c r="J253" i="20"/>
  <c r="I253" i="20"/>
  <c r="F253" i="20"/>
  <c r="H253" i="20" s="1"/>
  <c r="G253" i="20" s="1"/>
  <c r="E253" i="20"/>
  <c r="D253" i="20"/>
  <c r="C253" i="20"/>
  <c r="B253" i="20"/>
  <c r="AE252" i="20"/>
  <c r="AB252" i="20"/>
  <c r="Y252" i="20"/>
  <c r="V252" i="20"/>
  <c r="U252" i="20"/>
  <c r="T252" i="20"/>
  <c r="S252" i="20"/>
  <c r="R252" i="20"/>
  <c r="Q252" i="20"/>
  <c r="P252" i="20"/>
  <c r="O252" i="20"/>
  <c r="N252" i="20"/>
  <c r="M252" i="20"/>
  <c r="K252" i="20"/>
  <c r="L252" i="20" s="1"/>
  <c r="J252" i="20"/>
  <c r="I252" i="20"/>
  <c r="F252" i="20"/>
  <c r="G252" i="20" s="1"/>
  <c r="E252" i="20"/>
  <c r="D252" i="20"/>
  <c r="C252" i="20"/>
  <c r="B252" i="20"/>
  <c r="AE251" i="20"/>
  <c r="AB251" i="20"/>
  <c r="Y251" i="20"/>
  <c r="V251" i="20"/>
  <c r="U251" i="20"/>
  <c r="T251" i="20"/>
  <c r="S251" i="20"/>
  <c r="R251" i="20"/>
  <c r="Q251" i="20"/>
  <c r="P251" i="20"/>
  <c r="O251" i="20"/>
  <c r="N251" i="20"/>
  <c r="M251" i="20"/>
  <c r="K251" i="20"/>
  <c r="L251" i="20" s="1"/>
  <c r="J251" i="20"/>
  <c r="I251" i="20"/>
  <c r="F251" i="20"/>
  <c r="H251" i="20" s="1"/>
  <c r="G251" i="20" s="1"/>
  <c r="E251" i="20"/>
  <c r="D251" i="20"/>
  <c r="C251" i="20"/>
  <c r="B251" i="20"/>
  <c r="AE250" i="20"/>
  <c r="AB250" i="20"/>
  <c r="Y250" i="20"/>
  <c r="V250" i="20"/>
  <c r="U250" i="20"/>
  <c r="T250" i="20"/>
  <c r="S250" i="20"/>
  <c r="R250" i="20"/>
  <c r="Q250" i="20"/>
  <c r="P250" i="20"/>
  <c r="O250" i="20"/>
  <c r="N250" i="20"/>
  <c r="M250" i="20"/>
  <c r="K250" i="20"/>
  <c r="L250" i="20" s="1"/>
  <c r="J250" i="20"/>
  <c r="I250" i="20"/>
  <c r="F250" i="20"/>
  <c r="G250" i="20" s="1"/>
  <c r="E250" i="20"/>
  <c r="D250" i="20"/>
  <c r="C250" i="20"/>
  <c r="B250" i="20"/>
  <c r="AE249" i="20"/>
  <c r="AB249" i="20"/>
  <c r="Y249" i="20"/>
  <c r="V249" i="20"/>
  <c r="U249" i="20"/>
  <c r="T249" i="20"/>
  <c r="S249" i="20"/>
  <c r="R249" i="20"/>
  <c r="Q249" i="20"/>
  <c r="P249" i="20"/>
  <c r="O249" i="20"/>
  <c r="N249" i="20"/>
  <c r="M249" i="20"/>
  <c r="K249" i="20"/>
  <c r="L249" i="20" s="1"/>
  <c r="J249" i="20"/>
  <c r="I249" i="20"/>
  <c r="F249" i="20"/>
  <c r="H249" i="20" s="1"/>
  <c r="G249" i="20" s="1"/>
  <c r="E249" i="20"/>
  <c r="D249" i="20"/>
  <c r="C249" i="20"/>
  <c r="B249" i="20"/>
  <c r="AE248" i="20"/>
  <c r="AB248" i="20"/>
  <c r="Y248" i="20"/>
  <c r="V248" i="20"/>
  <c r="U248" i="20"/>
  <c r="T248" i="20"/>
  <c r="S248" i="20"/>
  <c r="R248" i="20"/>
  <c r="Q248" i="20"/>
  <c r="P248" i="20"/>
  <c r="O248" i="20"/>
  <c r="N248" i="20"/>
  <c r="M248" i="20"/>
  <c r="K248" i="20"/>
  <c r="L248" i="20" s="1"/>
  <c r="J248" i="20"/>
  <c r="I248" i="20"/>
  <c r="F248" i="20"/>
  <c r="G248" i="20" s="1"/>
  <c r="E248" i="20"/>
  <c r="D248" i="20"/>
  <c r="C248" i="20"/>
  <c r="B248" i="20"/>
  <c r="AE247" i="20"/>
  <c r="AB247" i="20"/>
  <c r="Y247" i="20"/>
  <c r="V247" i="20"/>
  <c r="U247" i="20"/>
  <c r="T247" i="20"/>
  <c r="S247" i="20"/>
  <c r="R247" i="20"/>
  <c r="Q247" i="20"/>
  <c r="P247" i="20"/>
  <c r="O247" i="20"/>
  <c r="N247" i="20"/>
  <c r="M247" i="20"/>
  <c r="K247" i="20"/>
  <c r="L247" i="20" s="1"/>
  <c r="J247" i="20"/>
  <c r="I247" i="20"/>
  <c r="F247" i="20"/>
  <c r="H247" i="20" s="1"/>
  <c r="G247" i="20" s="1"/>
  <c r="E247" i="20"/>
  <c r="D247" i="20"/>
  <c r="C247" i="20"/>
  <c r="B247" i="20"/>
  <c r="AE246" i="20"/>
  <c r="AB246" i="20"/>
  <c r="Y246" i="20"/>
  <c r="V246" i="20"/>
  <c r="U246" i="20"/>
  <c r="T246" i="20"/>
  <c r="Q246" i="20"/>
  <c r="P246" i="20"/>
  <c r="N246" i="20"/>
  <c r="M246" i="20"/>
  <c r="K246" i="20"/>
  <c r="L246" i="20" s="1"/>
  <c r="J246" i="20"/>
  <c r="I246" i="20"/>
  <c r="F246" i="20"/>
  <c r="G246" i="20" s="1"/>
  <c r="E246" i="20"/>
  <c r="D246" i="20"/>
  <c r="C246" i="20"/>
  <c r="B246" i="20"/>
  <c r="AE245" i="20"/>
  <c r="AB245" i="20"/>
  <c r="Y245" i="20"/>
  <c r="V245" i="20"/>
  <c r="U245" i="20"/>
  <c r="T245" i="20"/>
  <c r="S245" i="20"/>
  <c r="R245" i="20"/>
  <c r="Q245" i="20"/>
  <c r="P245" i="20"/>
  <c r="O245" i="20"/>
  <c r="N245" i="20"/>
  <c r="M245" i="20"/>
  <c r="K245" i="20"/>
  <c r="L245" i="20" s="1"/>
  <c r="J245" i="20"/>
  <c r="I245" i="20"/>
  <c r="F245" i="20"/>
  <c r="H245" i="20" s="1"/>
  <c r="G245" i="20" s="1"/>
  <c r="E245" i="20"/>
  <c r="D245" i="20"/>
  <c r="C245" i="20"/>
  <c r="B245" i="20"/>
  <c r="AE244" i="20"/>
  <c r="AB244" i="20"/>
  <c r="Y244" i="20"/>
  <c r="V244" i="20"/>
  <c r="U244" i="20"/>
  <c r="T244" i="20"/>
  <c r="S244" i="20"/>
  <c r="R244" i="20"/>
  <c r="Q244" i="20"/>
  <c r="P244" i="20"/>
  <c r="O244" i="20"/>
  <c r="N244" i="20"/>
  <c r="M244" i="20"/>
  <c r="K244" i="20"/>
  <c r="L244" i="20" s="1"/>
  <c r="J244" i="20"/>
  <c r="I244" i="20"/>
  <c r="F244" i="20"/>
  <c r="G244" i="20" s="1"/>
  <c r="E244" i="20"/>
  <c r="D244" i="20"/>
  <c r="C244" i="20"/>
  <c r="B244" i="20"/>
  <c r="AE243" i="20"/>
  <c r="AB243" i="20"/>
  <c r="Y243" i="20"/>
  <c r="V243" i="20"/>
  <c r="U243" i="20"/>
  <c r="T243" i="20"/>
  <c r="S243" i="20"/>
  <c r="R243" i="20"/>
  <c r="Q243" i="20"/>
  <c r="P243" i="20"/>
  <c r="O243" i="20"/>
  <c r="N243" i="20"/>
  <c r="M243" i="20"/>
  <c r="K243" i="20"/>
  <c r="L243" i="20" s="1"/>
  <c r="J243" i="20"/>
  <c r="I243" i="20"/>
  <c r="F243" i="20"/>
  <c r="H243" i="20" s="1"/>
  <c r="G243" i="20" s="1"/>
  <c r="E243" i="20"/>
  <c r="D243" i="20"/>
  <c r="C243" i="20"/>
  <c r="B243" i="20"/>
  <c r="AE242" i="20"/>
  <c r="AB242" i="20"/>
  <c r="Y242" i="20"/>
  <c r="V242" i="20"/>
  <c r="U242" i="20"/>
  <c r="T242" i="20"/>
  <c r="Q242" i="20"/>
  <c r="P242" i="20"/>
  <c r="N242" i="20"/>
  <c r="M242" i="20"/>
  <c r="K242" i="20"/>
  <c r="L242" i="20" s="1"/>
  <c r="J242" i="20"/>
  <c r="I242" i="20"/>
  <c r="F242" i="20"/>
  <c r="G242" i="20" s="1"/>
  <c r="E242" i="20"/>
  <c r="D242" i="20"/>
  <c r="C242" i="20"/>
  <c r="B242" i="20"/>
  <c r="AE241" i="20"/>
  <c r="Y241" i="20"/>
  <c r="V241" i="20"/>
  <c r="U241" i="20"/>
  <c r="T241" i="20"/>
  <c r="Q241" i="20"/>
  <c r="P241" i="20"/>
  <c r="N241" i="20"/>
  <c r="M241" i="20"/>
  <c r="K241" i="20"/>
  <c r="L241" i="20" s="1"/>
  <c r="J241" i="20"/>
  <c r="I241" i="20"/>
  <c r="F241" i="20"/>
  <c r="H241" i="20" s="1"/>
  <c r="G241" i="20" s="1"/>
  <c r="E241" i="20"/>
  <c r="D241" i="20"/>
  <c r="C241" i="20"/>
  <c r="B241" i="20"/>
  <c r="AE240" i="20"/>
  <c r="AB240" i="20"/>
  <c r="Y240" i="20"/>
  <c r="V240" i="20"/>
  <c r="U240" i="20"/>
  <c r="T240" i="20"/>
  <c r="S240" i="20"/>
  <c r="R240" i="20"/>
  <c r="Q240" i="20"/>
  <c r="P240" i="20"/>
  <c r="O240" i="20"/>
  <c r="N240" i="20"/>
  <c r="M240" i="20"/>
  <c r="K240" i="20"/>
  <c r="L240" i="20" s="1"/>
  <c r="J240" i="20"/>
  <c r="I240" i="20"/>
  <c r="F240" i="20"/>
  <c r="G240" i="20" s="1"/>
  <c r="E240" i="20"/>
  <c r="D240" i="20"/>
  <c r="C240" i="20"/>
  <c r="B240" i="20"/>
  <c r="AE239" i="20"/>
  <c r="Y239" i="20"/>
  <c r="V239" i="20"/>
  <c r="U239" i="20"/>
  <c r="T239" i="20"/>
  <c r="Q239" i="20"/>
  <c r="P239" i="20"/>
  <c r="N239" i="20"/>
  <c r="M239" i="20"/>
  <c r="K239" i="20"/>
  <c r="L239" i="20" s="1"/>
  <c r="J239" i="20"/>
  <c r="I239" i="20"/>
  <c r="F239" i="20"/>
  <c r="H239" i="20" s="1"/>
  <c r="G239" i="20" s="1"/>
  <c r="E239" i="20"/>
  <c r="D239" i="20"/>
  <c r="C239" i="20"/>
  <c r="B239" i="20"/>
  <c r="AE238" i="20"/>
  <c r="AB238" i="20"/>
  <c r="Y238" i="20"/>
  <c r="V238" i="20"/>
  <c r="U238" i="20"/>
  <c r="T238" i="20"/>
  <c r="S238" i="20"/>
  <c r="R238" i="20"/>
  <c r="Q238" i="20"/>
  <c r="P238" i="20"/>
  <c r="O238" i="20"/>
  <c r="N238" i="20"/>
  <c r="M238" i="20"/>
  <c r="K238" i="20"/>
  <c r="L238" i="20" s="1"/>
  <c r="J238" i="20"/>
  <c r="I238" i="20"/>
  <c r="F238" i="20"/>
  <c r="G238" i="20" s="1"/>
  <c r="E238" i="20"/>
  <c r="D238" i="20"/>
  <c r="C238" i="20"/>
  <c r="B238" i="20"/>
  <c r="AE237" i="20"/>
  <c r="Y237" i="20"/>
  <c r="V237" i="20"/>
  <c r="U237" i="20"/>
  <c r="T237" i="20"/>
  <c r="Q237" i="20"/>
  <c r="P237" i="20"/>
  <c r="N237" i="20"/>
  <c r="M237" i="20"/>
  <c r="K237" i="20"/>
  <c r="L237" i="20" s="1"/>
  <c r="J237" i="20"/>
  <c r="I237" i="20"/>
  <c r="F237" i="20"/>
  <c r="H237" i="20" s="1"/>
  <c r="G237" i="20" s="1"/>
  <c r="E237" i="20"/>
  <c r="D237" i="20"/>
  <c r="C237" i="20"/>
  <c r="B237" i="20"/>
  <c r="AE236" i="20"/>
  <c r="AB236" i="20"/>
  <c r="Y236" i="20"/>
  <c r="V236" i="20"/>
  <c r="U236" i="20"/>
  <c r="T236" i="20"/>
  <c r="S236" i="20"/>
  <c r="R236" i="20"/>
  <c r="Q236" i="20"/>
  <c r="P236" i="20"/>
  <c r="O236" i="20"/>
  <c r="N236" i="20"/>
  <c r="M236" i="20"/>
  <c r="K236" i="20"/>
  <c r="L236" i="20" s="1"/>
  <c r="J236" i="20"/>
  <c r="I236" i="20"/>
  <c r="F236" i="20"/>
  <c r="G236" i="20" s="1"/>
  <c r="E236" i="20"/>
  <c r="D236" i="20"/>
  <c r="C236" i="20"/>
  <c r="B236" i="20"/>
  <c r="AE235" i="20"/>
  <c r="AB235" i="20"/>
  <c r="Y235" i="20"/>
  <c r="V235" i="20"/>
  <c r="U235" i="20"/>
  <c r="T235" i="20"/>
  <c r="S235" i="20"/>
  <c r="R235" i="20"/>
  <c r="Q235" i="20"/>
  <c r="P235" i="20"/>
  <c r="O235" i="20"/>
  <c r="N235" i="20"/>
  <c r="M235" i="20"/>
  <c r="K235" i="20"/>
  <c r="L235" i="20" s="1"/>
  <c r="J235" i="20"/>
  <c r="I235" i="20"/>
  <c r="F235" i="20"/>
  <c r="H235" i="20" s="1"/>
  <c r="G235" i="20" s="1"/>
  <c r="E235" i="20"/>
  <c r="D235" i="20"/>
  <c r="C235" i="20"/>
  <c r="B235" i="20"/>
  <c r="AE234" i="20"/>
  <c r="AB234" i="20"/>
  <c r="Y234" i="20"/>
  <c r="V234" i="20"/>
  <c r="U234" i="20"/>
  <c r="T234" i="20"/>
  <c r="S234" i="20"/>
  <c r="R234" i="20"/>
  <c r="Q234" i="20"/>
  <c r="P234" i="20"/>
  <c r="O234" i="20"/>
  <c r="N234" i="20"/>
  <c r="M234" i="20"/>
  <c r="K234" i="20"/>
  <c r="L234" i="20" s="1"/>
  <c r="J234" i="20"/>
  <c r="I234" i="20"/>
  <c r="F234" i="20"/>
  <c r="G234" i="20" s="1"/>
  <c r="E234" i="20"/>
  <c r="D234" i="20"/>
  <c r="C234" i="20"/>
  <c r="B234" i="20"/>
  <c r="AE233" i="20"/>
  <c r="AB233" i="20"/>
  <c r="Y233" i="20"/>
  <c r="V233" i="20"/>
  <c r="U233" i="20"/>
  <c r="T233" i="20"/>
  <c r="S233" i="20"/>
  <c r="R233" i="20"/>
  <c r="Q233" i="20"/>
  <c r="P233" i="20"/>
  <c r="O233" i="20"/>
  <c r="N233" i="20"/>
  <c r="M233" i="20"/>
  <c r="K233" i="20"/>
  <c r="L233" i="20" s="1"/>
  <c r="J233" i="20"/>
  <c r="I233" i="20"/>
  <c r="F233" i="20"/>
  <c r="H233" i="20" s="1"/>
  <c r="G233" i="20" s="1"/>
  <c r="E233" i="20"/>
  <c r="D233" i="20"/>
  <c r="C233" i="20"/>
  <c r="B233" i="20"/>
  <c r="AE232" i="20"/>
  <c r="AB232" i="20"/>
  <c r="Y232" i="20"/>
  <c r="V232" i="20"/>
  <c r="U232" i="20"/>
  <c r="T232" i="20"/>
  <c r="S232" i="20"/>
  <c r="R232" i="20"/>
  <c r="Q232" i="20"/>
  <c r="P232" i="20"/>
  <c r="O232" i="20"/>
  <c r="N232" i="20"/>
  <c r="M232" i="20"/>
  <c r="K232" i="20"/>
  <c r="L232" i="20" s="1"/>
  <c r="J232" i="20"/>
  <c r="I232" i="20"/>
  <c r="F232" i="20"/>
  <c r="G232" i="20" s="1"/>
  <c r="E232" i="20"/>
  <c r="D232" i="20"/>
  <c r="C232" i="20"/>
  <c r="B232" i="20"/>
  <c r="AE231" i="20"/>
  <c r="AB231" i="20"/>
  <c r="Y231" i="20"/>
  <c r="V231" i="20"/>
  <c r="U231" i="20"/>
  <c r="T231" i="20"/>
  <c r="Q231" i="20"/>
  <c r="P231" i="20"/>
  <c r="N231" i="20"/>
  <c r="M231" i="20"/>
  <c r="K231" i="20"/>
  <c r="L231" i="20" s="1"/>
  <c r="J231" i="20"/>
  <c r="I231" i="20"/>
  <c r="F231" i="20"/>
  <c r="H231" i="20" s="1"/>
  <c r="G231" i="20" s="1"/>
  <c r="E231" i="20"/>
  <c r="D231" i="20"/>
  <c r="C231" i="20"/>
  <c r="B231" i="20"/>
  <c r="AE230" i="20"/>
  <c r="AB230" i="20"/>
  <c r="Y230" i="20"/>
  <c r="V230" i="20"/>
  <c r="U230" i="20"/>
  <c r="T230" i="20"/>
  <c r="S230" i="20"/>
  <c r="R230" i="20"/>
  <c r="Q230" i="20"/>
  <c r="P230" i="20"/>
  <c r="O230" i="20"/>
  <c r="N230" i="20"/>
  <c r="M230" i="20"/>
  <c r="K230" i="20"/>
  <c r="L230" i="20" s="1"/>
  <c r="J230" i="20"/>
  <c r="I230" i="20"/>
  <c r="F230" i="20"/>
  <c r="G230" i="20" s="1"/>
  <c r="E230" i="20"/>
  <c r="D230" i="20"/>
  <c r="C230" i="20"/>
  <c r="B230" i="20"/>
  <c r="AE229" i="20"/>
  <c r="AB229" i="20"/>
  <c r="Y229" i="20"/>
  <c r="V229" i="20"/>
  <c r="U229" i="20"/>
  <c r="T229" i="20"/>
  <c r="S229" i="20"/>
  <c r="R229" i="20"/>
  <c r="Q229" i="20"/>
  <c r="P229" i="20"/>
  <c r="O229" i="20"/>
  <c r="N229" i="20"/>
  <c r="M229" i="20"/>
  <c r="K229" i="20"/>
  <c r="L229" i="20" s="1"/>
  <c r="J229" i="20"/>
  <c r="I229" i="20"/>
  <c r="F229" i="20"/>
  <c r="H229" i="20" s="1"/>
  <c r="G229" i="20" s="1"/>
  <c r="E229" i="20"/>
  <c r="D229" i="20"/>
  <c r="C229" i="20"/>
  <c r="B229" i="20"/>
  <c r="AE228" i="20"/>
  <c r="Y228" i="20"/>
  <c r="V228" i="20"/>
  <c r="U228" i="20"/>
  <c r="T228" i="20"/>
  <c r="Q228" i="20"/>
  <c r="P228" i="20"/>
  <c r="N228" i="20"/>
  <c r="M228" i="20"/>
  <c r="K228" i="20"/>
  <c r="L228" i="20" s="1"/>
  <c r="J228" i="20"/>
  <c r="I228" i="20"/>
  <c r="F228" i="20"/>
  <c r="G228" i="20" s="1"/>
  <c r="E228" i="20"/>
  <c r="D228" i="20"/>
  <c r="C228" i="20"/>
  <c r="B228" i="20"/>
  <c r="AE227" i="20"/>
  <c r="AB227" i="20"/>
  <c r="Y227" i="20"/>
  <c r="V227" i="20"/>
  <c r="U227" i="20"/>
  <c r="T227" i="20"/>
  <c r="S227" i="20"/>
  <c r="R227" i="20"/>
  <c r="Q227" i="20"/>
  <c r="P227" i="20"/>
  <c r="O227" i="20"/>
  <c r="N227" i="20"/>
  <c r="M227" i="20"/>
  <c r="K227" i="20"/>
  <c r="L227" i="20" s="1"/>
  <c r="J227" i="20"/>
  <c r="I227" i="20"/>
  <c r="F227" i="20"/>
  <c r="H227" i="20" s="1"/>
  <c r="G227" i="20" s="1"/>
  <c r="E227" i="20"/>
  <c r="D227" i="20"/>
  <c r="C227" i="20"/>
  <c r="B227" i="20"/>
  <c r="AE226" i="20"/>
  <c r="AB226" i="20"/>
  <c r="Y226" i="20"/>
  <c r="V226" i="20"/>
  <c r="U226" i="20"/>
  <c r="T226" i="20"/>
  <c r="Q226" i="20"/>
  <c r="P226" i="20"/>
  <c r="N226" i="20"/>
  <c r="M226" i="20"/>
  <c r="J226" i="20"/>
  <c r="I226" i="20"/>
  <c r="F226" i="20"/>
  <c r="G226" i="20" s="1"/>
  <c r="E226" i="20"/>
  <c r="D226" i="20"/>
  <c r="C226" i="20"/>
  <c r="B226" i="20"/>
  <c r="AE225" i="20"/>
  <c r="AB225" i="20"/>
  <c r="Y225" i="20"/>
  <c r="V225" i="20"/>
  <c r="U225" i="20"/>
  <c r="T225" i="20"/>
  <c r="S225" i="20"/>
  <c r="R225" i="20"/>
  <c r="Q225" i="20"/>
  <c r="P225" i="20"/>
  <c r="O225" i="20"/>
  <c r="N225" i="20"/>
  <c r="M225" i="20"/>
  <c r="K225" i="20"/>
  <c r="L225" i="20" s="1"/>
  <c r="J225" i="20"/>
  <c r="I225" i="20"/>
  <c r="F225" i="20"/>
  <c r="H225" i="20" s="1"/>
  <c r="G225" i="20" s="1"/>
  <c r="E225" i="20"/>
  <c r="D225" i="20"/>
  <c r="C225" i="20"/>
  <c r="B225" i="20"/>
  <c r="AE224" i="20"/>
  <c r="AB224" i="20"/>
  <c r="Y224" i="20"/>
  <c r="V224" i="20"/>
  <c r="U224" i="20"/>
  <c r="T224" i="20"/>
  <c r="S224" i="20"/>
  <c r="R224" i="20"/>
  <c r="Q224" i="20"/>
  <c r="P224" i="20"/>
  <c r="O224" i="20"/>
  <c r="N224" i="20"/>
  <c r="M224" i="20"/>
  <c r="K224" i="20"/>
  <c r="L224" i="20" s="1"/>
  <c r="J224" i="20"/>
  <c r="I224" i="20"/>
  <c r="F224" i="20"/>
  <c r="G224" i="20" s="1"/>
  <c r="E224" i="20"/>
  <c r="D224" i="20"/>
  <c r="C224" i="20"/>
  <c r="B224" i="20"/>
  <c r="AE223" i="20"/>
  <c r="AB223" i="20"/>
  <c r="Y223" i="20"/>
  <c r="V223" i="20"/>
  <c r="U223" i="20"/>
  <c r="T223" i="20"/>
  <c r="S223" i="20"/>
  <c r="R223" i="20"/>
  <c r="Q223" i="20"/>
  <c r="P223" i="20"/>
  <c r="O223" i="20"/>
  <c r="N223" i="20"/>
  <c r="M223" i="20"/>
  <c r="K223" i="20"/>
  <c r="L223" i="20" s="1"/>
  <c r="J223" i="20"/>
  <c r="I223" i="20"/>
  <c r="F223" i="20"/>
  <c r="H223" i="20" s="1"/>
  <c r="G223" i="20" s="1"/>
  <c r="E223" i="20"/>
  <c r="D223" i="20"/>
  <c r="C223" i="20"/>
  <c r="B223" i="20"/>
  <c r="AE222" i="20"/>
  <c r="AB222" i="20"/>
  <c r="Y222" i="20"/>
  <c r="V222" i="20"/>
  <c r="U222" i="20"/>
  <c r="T222" i="20"/>
  <c r="S222" i="20"/>
  <c r="R222" i="20"/>
  <c r="Q222" i="20"/>
  <c r="P222" i="20"/>
  <c r="O222" i="20"/>
  <c r="N222" i="20"/>
  <c r="M222" i="20"/>
  <c r="K222" i="20"/>
  <c r="L222" i="20" s="1"/>
  <c r="J222" i="20"/>
  <c r="I222" i="20"/>
  <c r="F222" i="20"/>
  <c r="G222" i="20" s="1"/>
  <c r="E222" i="20"/>
  <c r="D222" i="20"/>
  <c r="C222" i="20"/>
  <c r="B222" i="20"/>
  <c r="AE221" i="20"/>
  <c r="AB221" i="20"/>
  <c r="Y221" i="20"/>
  <c r="V221" i="20"/>
  <c r="U221" i="20"/>
  <c r="T221" i="20"/>
  <c r="S221" i="20"/>
  <c r="R221" i="20"/>
  <c r="Q221" i="20"/>
  <c r="P221" i="20"/>
  <c r="O221" i="20"/>
  <c r="N221" i="20"/>
  <c r="M221" i="20"/>
  <c r="K221" i="20"/>
  <c r="L221" i="20" s="1"/>
  <c r="J221" i="20"/>
  <c r="I221" i="20"/>
  <c r="F221" i="20"/>
  <c r="H221" i="20" s="1"/>
  <c r="G221" i="20" s="1"/>
  <c r="E221" i="20"/>
  <c r="D221" i="20"/>
  <c r="C221" i="20"/>
  <c r="B221" i="20"/>
  <c r="AE220" i="20"/>
  <c r="AB220" i="20"/>
  <c r="Y220" i="20"/>
  <c r="V220" i="20"/>
  <c r="U220" i="20"/>
  <c r="T220" i="20"/>
  <c r="S220" i="20"/>
  <c r="R220" i="20"/>
  <c r="Q220" i="20"/>
  <c r="P220" i="20"/>
  <c r="O220" i="20"/>
  <c r="N220" i="20"/>
  <c r="M220" i="20"/>
  <c r="K220" i="20"/>
  <c r="L220" i="20" s="1"/>
  <c r="J220" i="20"/>
  <c r="I220" i="20"/>
  <c r="F220" i="20"/>
  <c r="G220" i="20" s="1"/>
  <c r="E220" i="20"/>
  <c r="D220" i="20"/>
  <c r="C220" i="20"/>
  <c r="B220" i="20"/>
  <c r="AE219" i="20"/>
  <c r="AB219" i="20"/>
  <c r="Y219" i="20"/>
  <c r="V219" i="20"/>
  <c r="U219" i="20"/>
  <c r="T219" i="20"/>
  <c r="S219" i="20"/>
  <c r="R219" i="20"/>
  <c r="Q219" i="20"/>
  <c r="P219" i="20"/>
  <c r="O219" i="20"/>
  <c r="N219" i="20"/>
  <c r="M219" i="20"/>
  <c r="K219" i="20"/>
  <c r="L219" i="20" s="1"/>
  <c r="J219" i="20"/>
  <c r="I219" i="20"/>
  <c r="F219" i="20"/>
  <c r="H219" i="20" s="1"/>
  <c r="G219" i="20" s="1"/>
  <c r="E219" i="20"/>
  <c r="D219" i="20"/>
  <c r="C219" i="20"/>
  <c r="B219" i="20"/>
  <c r="AE218" i="20"/>
  <c r="AB218" i="20"/>
  <c r="Y218" i="20"/>
  <c r="V218" i="20"/>
  <c r="U218" i="20"/>
  <c r="T218" i="20"/>
  <c r="S218" i="20"/>
  <c r="R218" i="20"/>
  <c r="Q218" i="20"/>
  <c r="P218" i="20"/>
  <c r="O218" i="20"/>
  <c r="N218" i="20"/>
  <c r="M218" i="20"/>
  <c r="K218" i="20"/>
  <c r="L218" i="20" s="1"/>
  <c r="J218" i="20"/>
  <c r="I218" i="20"/>
  <c r="F218" i="20"/>
  <c r="G218" i="20" s="1"/>
  <c r="E218" i="20"/>
  <c r="D218" i="20"/>
  <c r="C218" i="20"/>
  <c r="B218" i="20"/>
  <c r="AE217" i="20"/>
  <c r="AB217" i="20"/>
  <c r="Y217" i="20"/>
  <c r="V217" i="20"/>
  <c r="U217" i="20"/>
  <c r="T217" i="20"/>
  <c r="S217" i="20"/>
  <c r="R217" i="20"/>
  <c r="Q217" i="20"/>
  <c r="P217" i="20"/>
  <c r="O217" i="20"/>
  <c r="N217" i="20"/>
  <c r="M217" i="20"/>
  <c r="K217" i="20"/>
  <c r="L217" i="20" s="1"/>
  <c r="J217" i="20"/>
  <c r="I217" i="20"/>
  <c r="F217" i="20"/>
  <c r="H217" i="20" s="1"/>
  <c r="G217" i="20" s="1"/>
  <c r="E217" i="20"/>
  <c r="D217" i="20"/>
  <c r="C217" i="20"/>
  <c r="B217" i="20"/>
  <c r="AE216" i="20"/>
  <c r="Y216" i="20"/>
  <c r="V216" i="20"/>
  <c r="U216" i="20"/>
  <c r="T216" i="20"/>
  <c r="Q216" i="20"/>
  <c r="P216" i="20"/>
  <c r="N216" i="20"/>
  <c r="M216" i="20"/>
  <c r="K216" i="20"/>
  <c r="L216" i="20" s="1"/>
  <c r="J216" i="20"/>
  <c r="I216" i="20"/>
  <c r="F216" i="20"/>
  <c r="G216" i="20" s="1"/>
  <c r="E216" i="20"/>
  <c r="D216" i="20"/>
  <c r="C216" i="20"/>
  <c r="B216" i="20"/>
  <c r="AE215" i="20"/>
  <c r="AB215" i="20"/>
  <c r="Y215" i="20"/>
  <c r="V215" i="20"/>
  <c r="U215" i="20"/>
  <c r="T215" i="20"/>
  <c r="S215" i="20"/>
  <c r="R215" i="20"/>
  <c r="Q215" i="20"/>
  <c r="P215" i="20"/>
  <c r="O215" i="20"/>
  <c r="N215" i="20"/>
  <c r="M215" i="20"/>
  <c r="K215" i="20"/>
  <c r="L215" i="20" s="1"/>
  <c r="J215" i="20"/>
  <c r="I215" i="20"/>
  <c r="F215" i="20"/>
  <c r="H215" i="20" s="1"/>
  <c r="G215" i="20" s="1"/>
  <c r="E215" i="20"/>
  <c r="D215" i="20"/>
  <c r="C215" i="20"/>
  <c r="B215" i="20"/>
  <c r="AE214" i="20"/>
  <c r="Y214" i="20"/>
  <c r="V214" i="20"/>
  <c r="U214" i="20"/>
  <c r="T214" i="20"/>
  <c r="Q214" i="20"/>
  <c r="P214" i="20"/>
  <c r="N214" i="20"/>
  <c r="M214" i="20"/>
  <c r="K214" i="20"/>
  <c r="L214" i="20" s="1"/>
  <c r="J214" i="20"/>
  <c r="I214" i="20"/>
  <c r="F214" i="20"/>
  <c r="G214" i="20" s="1"/>
  <c r="E214" i="20"/>
  <c r="D214" i="20"/>
  <c r="C214" i="20"/>
  <c r="B214" i="20"/>
  <c r="AE213" i="20"/>
  <c r="AB213" i="20"/>
  <c r="Y213" i="20"/>
  <c r="V213" i="20"/>
  <c r="U213" i="20"/>
  <c r="T213" i="20"/>
  <c r="S213" i="20"/>
  <c r="R213" i="20"/>
  <c r="Q213" i="20"/>
  <c r="P213" i="20"/>
  <c r="O213" i="20"/>
  <c r="N213" i="20"/>
  <c r="M213" i="20"/>
  <c r="K213" i="20"/>
  <c r="L213" i="20" s="1"/>
  <c r="J213" i="20"/>
  <c r="I213" i="20"/>
  <c r="F213" i="20"/>
  <c r="H213" i="20" s="1"/>
  <c r="G213" i="20" s="1"/>
  <c r="E213" i="20"/>
  <c r="D213" i="20"/>
  <c r="C213" i="20"/>
  <c r="B213" i="20"/>
  <c r="AE212" i="20"/>
  <c r="AB212" i="20"/>
  <c r="Y212" i="20"/>
  <c r="V212" i="20"/>
  <c r="U212" i="20"/>
  <c r="T212" i="20"/>
  <c r="S212" i="20"/>
  <c r="R212" i="20"/>
  <c r="Q212" i="20"/>
  <c r="P212" i="20"/>
  <c r="O212" i="20"/>
  <c r="N212" i="20"/>
  <c r="M212" i="20"/>
  <c r="K212" i="20"/>
  <c r="L212" i="20" s="1"/>
  <c r="J212" i="20"/>
  <c r="I212" i="20"/>
  <c r="F212" i="20"/>
  <c r="G212" i="20" s="1"/>
  <c r="E212" i="20"/>
  <c r="D212" i="20"/>
  <c r="C212" i="20"/>
  <c r="B212" i="20"/>
  <c r="AE211" i="20"/>
  <c r="Y211" i="20"/>
  <c r="V211" i="20"/>
  <c r="U211" i="20"/>
  <c r="T211" i="20"/>
  <c r="Q211" i="20"/>
  <c r="P211" i="20"/>
  <c r="N211" i="20"/>
  <c r="M211" i="20"/>
  <c r="K211" i="20"/>
  <c r="L211" i="20" s="1"/>
  <c r="J211" i="20"/>
  <c r="I211" i="20"/>
  <c r="F211" i="20"/>
  <c r="H211" i="20" s="1"/>
  <c r="G211" i="20" s="1"/>
  <c r="E211" i="20"/>
  <c r="D211" i="20"/>
  <c r="C211" i="20"/>
  <c r="B211" i="20"/>
  <c r="AE210" i="20"/>
  <c r="AB210" i="20"/>
  <c r="Y210" i="20"/>
  <c r="V210" i="20"/>
  <c r="U210" i="20"/>
  <c r="T210" i="20"/>
  <c r="S210" i="20"/>
  <c r="R210" i="20"/>
  <c r="Q210" i="20"/>
  <c r="P210" i="20"/>
  <c r="O210" i="20"/>
  <c r="N210" i="20"/>
  <c r="M210" i="20"/>
  <c r="K210" i="20"/>
  <c r="L210" i="20" s="1"/>
  <c r="J210" i="20"/>
  <c r="I210" i="20"/>
  <c r="F210" i="20"/>
  <c r="G210" i="20" s="1"/>
  <c r="E210" i="20"/>
  <c r="D210" i="20"/>
  <c r="C210" i="20"/>
  <c r="B210" i="20"/>
  <c r="AE209" i="20"/>
  <c r="AB209" i="20"/>
  <c r="Y209" i="20"/>
  <c r="V209" i="20"/>
  <c r="U209" i="20"/>
  <c r="T209" i="20"/>
  <c r="S209" i="20"/>
  <c r="R209" i="20"/>
  <c r="Q209" i="20"/>
  <c r="P209" i="20"/>
  <c r="O209" i="20"/>
  <c r="N209" i="20"/>
  <c r="M209" i="20"/>
  <c r="K209" i="20"/>
  <c r="L209" i="20" s="1"/>
  <c r="J209" i="20"/>
  <c r="I209" i="20"/>
  <c r="F209" i="20"/>
  <c r="H209" i="20" s="1"/>
  <c r="G209" i="20" s="1"/>
  <c r="E209" i="20"/>
  <c r="D209" i="20"/>
  <c r="C209" i="20"/>
  <c r="B209" i="20"/>
  <c r="AE208" i="20"/>
  <c r="Y208" i="20"/>
  <c r="V208" i="20"/>
  <c r="U208" i="20"/>
  <c r="T208" i="20"/>
  <c r="Q208" i="20"/>
  <c r="P208" i="20"/>
  <c r="N208" i="20"/>
  <c r="M208" i="20"/>
  <c r="K208" i="20"/>
  <c r="L208" i="20" s="1"/>
  <c r="J208" i="20"/>
  <c r="I208" i="20"/>
  <c r="F208" i="20"/>
  <c r="G208" i="20" s="1"/>
  <c r="E208" i="20"/>
  <c r="D208" i="20"/>
  <c r="C208" i="20"/>
  <c r="B208" i="20"/>
  <c r="AE207" i="20"/>
  <c r="Y207" i="20"/>
  <c r="V207" i="20"/>
  <c r="U207" i="20"/>
  <c r="T207" i="20"/>
  <c r="Q207" i="20"/>
  <c r="P207" i="20"/>
  <c r="N207" i="20"/>
  <c r="M207" i="20"/>
  <c r="K207" i="20"/>
  <c r="L207" i="20" s="1"/>
  <c r="J207" i="20"/>
  <c r="I207" i="20"/>
  <c r="F207" i="20"/>
  <c r="H207" i="20" s="1"/>
  <c r="G207" i="20" s="1"/>
  <c r="E207" i="20"/>
  <c r="D207" i="20"/>
  <c r="C207" i="20"/>
  <c r="B207" i="20"/>
  <c r="AE206" i="20"/>
  <c r="AB206" i="20"/>
  <c r="Y206" i="20"/>
  <c r="V206" i="20"/>
  <c r="U206" i="20"/>
  <c r="T206" i="20"/>
  <c r="S206" i="20"/>
  <c r="R206" i="20"/>
  <c r="Q206" i="20"/>
  <c r="P206" i="20"/>
  <c r="O206" i="20"/>
  <c r="N206" i="20"/>
  <c r="M206" i="20"/>
  <c r="K206" i="20"/>
  <c r="L206" i="20" s="1"/>
  <c r="J206" i="20"/>
  <c r="I206" i="20"/>
  <c r="F206" i="20"/>
  <c r="G206" i="20" s="1"/>
  <c r="E206" i="20"/>
  <c r="D206" i="20"/>
  <c r="C206" i="20"/>
  <c r="B206" i="20"/>
  <c r="AE205" i="20"/>
  <c r="AB205" i="20"/>
  <c r="Y205" i="20"/>
  <c r="V205" i="20"/>
  <c r="U205" i="20"/>
  <c r="T205" i="20"/>
  <c r="Q205" i="20"/>
  <c r="P205" i="20"/>
  <c r="N205" i="20"/>
  <c r="M205" i="20"/>
  <c r="K205" i="20"/>
  <c r="L205" i="20" s="1"/>
  <c r="J205" i="20"/>
  <c r="I205" i="20"/>
  <c r="F205" i="20"/>
  <c r="H205" i="20" s="1"/>
  <c r="G205" i="20" s="1"/>
  <c r="E205" i="20"/>
  <c r="D205" i="20"/>
  <c r="C205" i="20"/>
  <c r="B205" i="20"/>
  <c r="AE204" i="20"/>
  <c r="AB204" i="20"/>
  <c r="Y204" i="20"/>
  <c r="V204" i="20"/>
  <c r="U204" i="20"/>
  <c r="T204" i="20"/>
  <c r="S204" i="20"/>
  <c r="R204" i="20"/>
  <c r="Q204" i="20"/>
  <c r="P204" i="20"/>
  <c r="O204" i="20"/>
  <c r="N204" i="20"/>
  <c r="M204" i="20"/>
  <c r="K204" i="20"/>
  <c r="L204" i="20" s="1"/>
  <c r="J204" i="20"/>
  <c r="I204" i="20"/>
  <c r="F204" i="20"/>
  <c r="G204" i="20" s="1"/>
  <c r="E204" i="20"/>
  <c r="D204" i="20"/>
  <c r="C204" i="20"/>
  <c r="B204" i="20"/>
  <c r="AE203" i="20"/>
  <c r="AB203" i="20"/>
  <c r="Y203" i="20"/>
  <c r="V203" i="20"/>
  <c r="U203" i="20"/>
  <c r="T203" i="20"/>
  <c r="S203" i="20"/>
  <c r="R203" i="20"/>
  <c r="Q203" i="20"/>
  <c r="P203" i="20"/>
  <c r="O203" i="20"/>
  <c r="N203" i="20"/>
  <c r="M203" i="20"/>
  <c r="K203" i="20"/>
  <c r="L203" i="20" s="1"/>
  <c r="J203" i="20"/>
  <c r="I203" i="20"/>
  <c r="F203" i="20"/>
  <c r="H203" i="20" s="1"/>
  <c r="G203" i="20" s="1"/>
  <c r="E203" i="20"/>
  <c r="D203" i="20"/>
  <c r="C203" i="20"/>
  <c r="B203" i="20"/>
  <c r="AE202" i="20"/>
  <c r="Y202" i="20"/>
  <c r="V202" i="20"/>
  <c r="U202" i="20"/>
  <c r="T202" i="20"/>
  <c r="Q202" i="20"/>
  <c r="P202" i="20"/>
  <c r="N202" i="20"/>
  <c r="M202" i="20"/>
  <c r="K202" i="20"/>
  <c r="L202" i="20" s="1"/>
  <c r="J202" i="20"/>
  <c r="I202" i="20"/>
  <c r="F202" i="20"/>
  <c r="G202" i="20" s="1"/>
  <c r="E202" i="20"/>
  <c r="D202" i="20"/>
  <c r="C202" i="20"/>
  <c r="B202" i="20"/>
  <c r="AE201" i="20"/>
  <c r="AB201" i="20"/>
  <c r="Y201" i="20"/>
  <c r="V201" i="20"/>
  <c r="U201" i="20"/>
  <c r="T201" i="20"/>
  <c r="S201" i="20"/>
  <c r="R201" i="20"/>
  <c r="Q201" i="20"/>
  <c r="P201" i="20"/>
  <c r="O201" i="20"/>
  <c r="N201" i="20"/>
  <c r="M201" i="20"/>
  <c r="K201" i="20"/>
  <c r="L201" i="20" s="1"/>
  <c r="J201" i="20"/>
  <c r="I201" i="20"/>
  <c r="F201" i="20"/>
  <c r="H201" i="20" s="1"/>
  <c r="G201" i="20" s="1"/>
  <c r="E201" i="20"/>
  <c r="D201" i="20"/>
  <c r="C201" i="20"/>
  <c r="B201" i="20"/>
  <c r="AE200" i="20"/>
  <c r="AB200" i="20"/>
  <c r="Y200" i="20"/>
  <c r="V200" i="20"/>
  <c r="U200" i="20"/>
  <c r="T200" i="20"/>
  <c r="S200" i="20"/>
  <c r="R200" i="20"/>
  <c r="Q200" i="20"/>
  <c r="P200" i="20"/>
  <c r="O200" i="20"/>
  <c r="N200" i="20"/>
  <c r="M200" i="20"/>
  <c r="K200" i="20"/>
  <c r="L200" i="20" s="1"/>
  <c r="J200" i="20"/>
  <c r="I200" i="20"/>
  <c r="F200" i="20"/>
  <c r="G200" i="20" s="1"/>
  <c r="E200" i="20"/>
  <c r="D200" i="20"/>
  <c r="C200" i="20"/>
  <c r="B200" i="20"/>
  <c r="AE199" i="20"/>
  <c r="AB199" i="20"/>
  <c r="Y199" i="20"/>
  <c r="V199" i="20"/>
  <c r="U199" i="20"/>
  <c r="T199" i="20"/>
  <c r="S199" i="20"/>
  <c r="R199" i="20"/>
  <c r="Q199" i="20"/>
  <c r="P199" i="20"/>
  <c r="O199" i="20"/>
  <c r="N199" i="20"/>
  <c r="M199" i="20"/>
  <c r="K199" i="20"/>
  <c r="L199" i="20" s="1"/>
  <c r="J199" i="20"/>
  <c r="I199" i="20"/>
  <c r="F199" i="20"/>
  <c r="H199" i="20" s="1"/>
  <c r="G199" i="20" s="1"/>
  <c r="E199" i="20"/>
  <c r="D199" i="20"/>
  <c r="C199" i="20"/>
  <c r="B199" i="20"/>
  <c r="AE198" i="20"/>
  <c r="AB198" i="20"/>
  <c r="Y198" i="20"/>
  <c r="V198" i="20"/>
  <c r="U198" i="20"/>
  <c r="T198" i="20"/>
  <c r="Q198" i="20"/>
  <c r="P198" i="20"/>
  <c r="N198" i="20"/>
  <c r="M198" i="20"/>
  <c r="K198" i="20"/>
  <c r="L198" i="20" s="1"/>
  <c r="J198" i="20"/>
  <c r="I198" i="20"/>
  <c r="F198" i="20"/>
  <c r="G198" i="20" s="1"/>
  <c r="E198" i="20"/>
  <c r="D198" i="20"/>
  <c r="C198" i="20"/>
  <c r="B198" i="20"/>
  <c r="AE197" i="20"/>
  <c r="Y197" i="20"/>
  <c r="V197" i="20"/>
  <c r="U197" i="20"/>
  <c r="T197" i="20"/>
  <c r="Q197" i="20"/>
  <c r="P197" i="20"/>
  <c r="N197" i="20"/>
  <c r="M197" i="20"/>
  <c r="K197" i="20"/>
  <c r="L197" i="20" s="1"/>
  <c r="J197" i="20"/>
  <c r="I197" i="20"/>
  <c r="F197" i="20"/>
  <c r="H197" i="20" s="1"/>
  <c r="G197" i="20" s="1"/>
  <c r="E197" i="20"/>
  <c r="D197" i="20"/>
  <c r="C197" i="20"/>
  <c r="B197" i="20"/>
  <c r="AE196" i="20"/>
  <c r="AB196" i="20"/>
  <c r="Y196" i="20"/>
  <c r="V196" i="20"/>
  <c r="U196" i="20"/>
  <c r="T196" i="20"/>
  <c r="S196" i="20"/>
  <c r="R196" i="20"/>
  <c r="Q196" i="20"/>
  <c r="P196" i="20"/>
  <c r="O196" i="20"/>
  <c r="N196" i="20"/>
  <c r="M196" i="20"/>
  <c r="K196" i="20"/>
  <c r="L196" i="20" s="1"/>
  <c r="J196" i="20"/>
  <c r="I196" i="20"/>
  <c r="F196" i="20"/>
  <c r="G196" i="20" s="1"/>
  <c r="E196" i="20"/>
  <c r="D196" i="20"/>
  <c r="C196" i="20"/>
  <c r="B196" i="20"/>
  <c r="AE195" i="20"/>
  <c r="AB195" i="20"/>
  <c r="Y195" i="20"/>
  <c r="V195" i="20"/>
  <c r="U195" i="20"/>
  <c r="T195" i="20"/>
  <c r="S195" i="20"/>
  <c r="R195" i="20"/>
  <c r="Q195" i="20"/>
  <c r="P195" i="20"/>
  <c r="O195" i="20"/>
  <c r="N195" i="20"/>
  <c r="M195" i="20"/>
  <c r="K195" i="20"/>
  <c r="L195" i="20" s="1"/>
  <c r="J195" i="20"/>
  <c r="I195" i="20"/>
  <c r="F195" i="20"/>
  <c r="H195" i="20" s="1"/>
  <c r="G195" i="20" s="1"/>
  <c r="E195" i="20"/>
  <c r="D195" i="20"/>
  <c r="C195" i="20"/>
  <c r="B195" i="20"/>
  <c r="AE194" i="20"/>
  <c r="Y194" i="20"/>
  <c r="V194" i="20"/>
  <c r="U194" i="20"/>
  <c r="T194" i="20"/>
  <c r="Q194" i="20"/>
  <c r="P194" i="20"/>
  <c r="N194" i="20"/>
  <c r="M194" i="20"/>
  <c r="K194" i="20"/>
  <c r="L194" i="20" s="1"/>
  <c r="J194" i="20"/>
  <c r="I194" i="20"/>
  <c r="E194" i="20"/>
  <c r="D194" i="20"/>
  <c r="C194" i="20"/>
  <c r="B194" i="20"/>
  <c r="AE193" i="20"/>
  <c r="AB193" i="20"/>
  <c r="Y193" i="20"/>
  <c r="V193" i="20"/>
  <c r="U193" i="20"/>
  <c r="T193" i="20"/>
  <c r="S193" i="20"/>
  <c r="R193" i="20"/>
  <c r="Q193" i="20"/>
  <c r="P193" i="20"/>
  <c r="O193" i="20"/>
  <c r="N193" i="20"/>
  <c r="M193" i="20"/>
  <c r="K193" i="20"/>
  <c r="L193" i="20" s="1"/>
  <c r="J193" i="20"/>
  <c r="I193" i="20"/>
  <c r="F193" i="20"/>
  <c r="H193" i="20" s="1"/>
  <c r="G193" i="20" s="1"/>
  <c r="E193" i="20"/>
  <c r="D193" i="20"/>
  <c r="C193" i="20"/>
  <c r="B193" i="20"/>
  <c r="AE192" i="20"/>
  <c r="Y192" i="20"/>
  <c r="V192" i="20"/>
  <c r="U192" i="20"/>
  <c r="T192" i="20"/>
  <c r="Q192" i="20"/>
  <c r="P192" i="20"/>
  <c r="N192" i="20"/>
  <c r="M192" i="20"/>
  <c r="K192" i="20"/>
  <c r="L192" i="20" s="1"/>
  <c r="J192" i="20"/>
  <c r="I192" i="20"/>
  <c r="F192" i="20"/>
  <c r="G192" i="20" s="1"/>
  <c r="E192" i="20"/>
  <c r="D192" i="20"/>
  <c r="C192" i="20"/>
  <c r="B192" i="20"/>
  <c r="AE191" i="20"/>
  <c r="AB191" i="20"/>
  <c r="Y191" i="20"/>
  <c r="V191" i="20"/>
  <c r="U191" i="20"/>
  <c r="T191" i="20"/>
  <c r="S191" i="20"/>
  <c r="R191" i="20"/>
  <c r="Q191" i="20"/>
  <c r="P191" i="20"/>
  <c r="O191" i="20"/>
  <c r="N191" i="20"/>
  <c r="M191" i="20"/>
  <c r="K191" i="20"/>
  <c r="L191" i="20" s="1"/>
  <c r="J191" i="20"/>
  <c r="I191" i="20"/>
  <c r="F191" i="20"/>
  <c r="H191" i="20" s="1"/>
  <c r="G191" i="20" s="1"/>
  <c r="E191" i="20"/>
  <c r="D191" i="20"/>
  <c r="C191" i="20"/>
  <c r="B191" i="20"/>
  <c r="AE190" i="20"/>
  <c r="AB190" i="20"/>
  <c r="Y190" i="20"/>
  <c r="V190" i="20"/>
  <c r="U190" i="20"/>
  <c r="T190" i="20"/>
  <c r="S190" i="20"/>
  <c r="R190" i="20"/>
  <c r="Q190" i="20"/>
  <c r="P190" i="20"/>
  <c r="O190" i="20"/>
  <c r="N190" i="20"/>
  <c r="M190" i="20"/>
  <c r="K190" i="20"/>
  <c r="L190" i="20" s="1"/>
  <c r="J190" i="20"/>
  <c r="I190" i="20"/>
  <c r="F190" i="20"/>
  <c r="G190" i="20" s="1"/>
  <c r="E190" i="20"/>
  <c r="D190" i="20"/>
  <c r="C190" i="20"/>
  <c r="B190" i="20"/>
  <c r="AE189" i="20"/>
  <c r="AB189" i="20"/>
  <c r="Y189" i="20"/>
  <c r="V189" i="20"/>
  <c r="U189" i="20"/>
  <c r="T189" i="20"/>
  <c r="S189" i="20"/>
  <c r="R189" i="20"/>
  <c r="Q189" i="20"/>
  <c r="P189" i="20"/>
  <c r="O189" i="20"/>
  <c r="N189" i="20"/>
  <c r="M189" i="20"/>
  <c r="K189" i="20"/>
  <c r="L189" i="20" s="1"/>
  <c r="J189" i="20"/>
  <c r="I189" i="20"/>
  <c r="F189" i="20"/>
  <c r="H189" i="20" s="1"/>
  <c r="G189" i="20" s="1"/>
  <c r="E189" i="20"/>
  <c r="D189" i="20"/>
  <c r="C189" i="20"/>
  <c r="B189" i="20"/>
  <c r="AE188" i="20"/>
  <c r="AB188" i="20"/>
  <c r="Y188" i="20"/>
  <c r="V188" i="20"/>
  <c r="U188" i="20"/>
  <c r="T188" i="20"/>
  <c r="S188" i="20"/>
  <c r="R188" i="20"/>
  <c r="Q188" i="20"/>
  <c r="P188" i="20"/>
  <c r="O188" i="20"/>
  <c r="N188" i="20"/>
  <c r="M188" i="20"/>
  <c r="K188" i="20"/>
  <c r="L188" i="20" s="1"/>
  <c r="J188" i="20"/>
  <c r="I188" i="20"/>
  <c r="F188" i="20"/>
  <c r="G188" i="20" s="1"/>
  <c r="E188" i="20"/>
  <c r="D188" i="20"/>
  <c r="C188" i="20"/>
  <c r="B188" i="20"/>
  <c r="AE187" i="20"/>
  <c r="AB187" i="20"/>
  <c r="Y187" i="20"/>
  <c r="V187" i="20"/>
  <c r="U187" i="20"/>
  <c r="T187" i="20"/>
  <c r="S187" i="20"/>
  <c r="R187" i="20"/>
  <c r="Q187" i="20"/>
  <c r="P187" i="20"/>
  <c r="O187" i="20"/>
  <c r="N187" i="20"/>
  <c r="M187" i="20"/>
  <c r="K187" i="20"/>
  <c r="L187" i="20" s="1"/>
  <c r="J187" i="20"/>
  <c r="I187" i="20"/>
  <c r="F187" i="20"/>
  <c r="H187" i="20" s="1"/>
  <c r="G187" i="20" s="1"/>
  <c r="E187" i="20"/>
  <c r="D187" i="20"/>
  <c r="C187" i="20"/>
  <c r="B187" i="20"/>
  <c r="AE186" i="20"/>
  <c r="AB186" i="20"/>
  <c r="Y186" i="20"/>
  <c r="V186" i="20"/>
  <c r="U186" i="20"/>
  <c r="T186" i="20"/>
  <c r="S186" i="20"/>
  <c r="R186" i="20"/>
  <c r="Q186" i="20"/>
  <c r="P186" i="20"/>
  <c r="O186" i="20"/>
  <c r="N186" i="20"/>
  <c r="M186" i="20"/>
  <c r="K186" i="20"/>
  <c r="L186" i="20" s="1"/>
  <c r="J186" i="20"/>
  <c r="I186" i="20"/>
  <c r="F186" i="20"/>
  <c r="G186" i="20" s="1"/>
  <c r="E186" i="20"/>
  <c r="D186" i="20"/>
  <c r="C186" i="20"/>
  <c r="B186" i="20"/>
  <c r="AE185" i="20"/>
  <c r="AB185" i="20"/>
  <c r="Y185" i="20"/>
  <c r="V185" i="20"/>
  <c r="U185" i="20"/>
  <c r="T185" i="20"/>
  <c r="S185" i="20"/>
  <c r="R185" i="20"/>
  <c r="Q185" i="20"/>
  <c r="P185" i="20"/>
  <c r="O185" i="20"/>
  <c r="N185" i="20"/>
  <c r="M185" i="20"/>
  <c r="K185" i="20"/>
  <c r="L185" i="20" s="1"/>
  <c r="J185" i="20"/>
  <c r="I185" i="20"/>
  <c r="F185" i="20"/>
  <c r="H185" i="20" s="1"/>
  <c r="G185" i="20" s="1"/>
  <c r="E185" i="20"/>
  <c r="D185" i="20"/>
  <c r="C185" i="20"/>
  <c r="B185" i="20"/>
  <c r="AE184" i="20"/>
  <c r="AB184" i="20"/>
  <c r="Y184" i="20"/>
  <c r="V184" i="20"/>
  <c r="U184" i="20"/>
  <c r="T184" i="20"/>
  <c r="S184" i="20"/>
  <c r="R184" i="20"/>
  <c r="Q184" i="20"/>
  <c r="P184" i="20"/>
  <c r="O184" i="20"/>
  <c r="N184" i="20"/>
  <c r="M184" i="20"/>
  <c r="K184" i="20"/>
  <c r="L184" i="20" s="1"/>
  <c r="J184" i="20"/>
  <c r="I184" i="20"/>
  <c r="F184" i="20"/>
  <c r="G184" i="20" s="1"/>
  <c r="E184" i="20"/>
  <c r="D184" i="20"/>
  <c r="C184" i="20"/>
  <c r="B184" i="20"/>
  <c r="AE183" i="20"/>
  <c r="AB183" i="20"/>
  <c r="Y183" i="20"/>
  <c r="V183" i="20"/>
  <c r="U183" i="20"/>
  <c r="T183" i="20"/>
  <c r="S183" i="20"/>
  <c r="R183" i="20"/>
  <c r="Q183" i="20"/>
  <c r="P183" i="20"/>
  <c r="O183" i="20"/>
  <c r="N183" i="20"/>
  <c r="M183" i="20"/>
  <c r="K183" i="20"/>
  <c r="L183" i="20" s="1"/>
  <c r="J183" i="20"/>
  <c r="I183" i="20"/>
  <c r="F183" i="20"/>
  <c r="H183" i="20" s="1"/>
  <c r="G183" i="20" s="1"/>
  <c r="E183" i="20"/>
  <c r="D183" i="20"/>
  <c r="C183" i="20"/>
  <c r="B183" i="20"/>
  <c r="AE182" i="20"/>
  <c r="AB182" i="20"/>
  <c r="Y182" i="20"/>
  <c r="V182" i="20"/>
  <c r="U182" i="20"/>
  <c r="T182" i="20"/>
  <c r="S182" i="20"/>
  <c r="R182" i="20"/>
  <c r="Q182" i="20"/>
  <c r="P182" i="20"/>
  <c r="O182" i="20"/>
  <c r="N182" i="20"/>
  <c r="M182" i="20"/>
  <c r="K182" i="20"/>
  <c r="L182" i="20" s="1"/>
  <c r="J182" i="20"/>
  <c r="I182" i="20"/>
  <c r="F182" i="20"/>
  <c r="G182" i="20" s="1"/>
  <c r="E182" i="20"/>
  <c r="D182" i="20"/>
  <c r="C182" i="20"/>
  <c r="B182" i="20"/>
  <c r="AE181" i="20"/>
  <c r="AB181" i="20"/>
  <c r="Y181" i="20"/>
  <c r="V181" i="20"/>
  <c r="U181" i="20"/>
  <c r="T181" i="20"/>
  <c r="S181" i="20"/>
  <c r="R181" i="20"/>
  <c r="Q181" i="20"/>
  <c r="P181" i="20"/>
  <c r="O181" i="20"/>
  <c r="N181" i="20"/>
  <c r="M181" i="20"/>
  <c r="K181" i="20"/>
  <c r="L181" i="20" s="1"/>
  <c r="J181" i="20"/>
  <c r="I181" i="20"/>
  <c r="F181" i="20"/>
  <c r="H181" i="20" s="1"/>
  <c r="G181" i="20" s="1"/>
  <c r="E181" i="20"/>
  <c r="D181" i="20"/>
  <c r="C181" i="20"/>
  <c r="B181" i="20"/>
  <c r="AE180" i="20"/>
  <c r="AB180" i="20"/>
  <c r="Y180" i="20"/>
  <c r="V180" i="20"/>
  <c r="U180" i="20"/>
  <c r="T180" i="20"/>
  <c r="S180" i="20"/>
  <c r="R180" i="20"/>
  <c r="Q180" i="20"/>
  <c r="P180" i="20"/>
  <c r="O180" i="20"/>
  <c r="N180" i="20"/>
  <c r="M180" i="20"/>
  <c r="K180" i="20"/>
  <c r="L180" i="20" s="1"/>
  <c r="J180" i="20"/>
  <c r="I180" i="20"/>
  <c r="F180" i="20"/>
  <c r="G180" i="20" s="1"/>
  <c r="E180" i="20"/>
  <c r="D180" i="20"/>
  <c r="C180" i="20"/>
  <c r="B180" i="20"/>
  <c r="AE179" i="20"/>
  <c r="AB179" i="20"/>
  <c r="Y179" i="20"/>
  <c r="V179" i="20"/>
  <c r="U179" i="20"/>
  <c r="T179" i="20"/>
  <c r="S179" i="20"/>
  <c r="R179" i="20"/>
  <c r="Q179" i="20"/>
  <c r="P179" i="20"/>
  <c r="O179" i="20"/>
  <c r="N179" i="20"/>
  <c r="M179" i="20"/>
  <c r="K179" i="20"/>
  <c r="L179" i="20" s="1"/>
  <c r="J179" i="20"/>
  <c r="I179" i="20"/>
  <c r="F179" i="20"/>
  <c r="H179" i="20" s="1"/>
  <c r="G179" i="20" s="1"/>
  <c r="E179" i="20"/>
  <c r="D179" i="20"/>
  <c r="C179" i="20"/>
  <c r="B179" i="20"/>
  <c r="AE178" i="20"/>
  <c r="AB178" i="20"/>
  <c r="Y178" i="20"/>
  <c r="V178" i="20"/>
  <c r="U178" i="20"/>
  <c r="T178" i="20"/>
  <c r="S178" i="20"/>
  <c r="R178" i="20"/>
  <c r="Q178" i="20"/>
  <c r="P178" i="20"/>
  <c r="O178" i="20"/>
  <c r="N178" i="20"/>
  <c r="M178" i="20"/>
  <c r="K178" i="20"/>
  <c r="L178" i="20" s="1"/>
  <c r="J178" i="20"/>
  <c r="I178" i="20"/>
  <c r="F178" i="20"/>
  <c r="G178" i="20" s="1"/>
  <c r="E178" i="20"/>
  <c r="D178" i="20"/>
  <c r="C178" i="20"/>
  <c r="B178" i="20"/>
  <c r="AE177" i="20"/>
  <c r="AB177" i="20"/>
  <c r="Y177" i="20"/>
  <c r="V177" i="20"/>
  <c r="U177" i="20"/>
  <c r="T177" i="20"/>
  <c r="S177" i="20"/>
  <c r="R177" i="20"/>
  <c r="Q177" i="20"/>
  <c r="P177" i="20"/>
  <c r="O177" i="20"/>
  <c r="N177" i="20"/>
  <c r="M177" i="20"/>
  <c r="K177" i="20"/>
  <c r="L177" i="20" s="1"/>
  <c r="J177" i="20"/>
  <c r="I177" i="20"/>
  <c r="F177" i="20"/>
  <c r="H177" i="20" s="1"/>
  <c r="G177" i="20" s="1"/>
  <c r="E177" i="20"/>
  <c r="D177" i="20"/>
  <c r="C177" i="20"/>
  <c r="B177" i="20"/>
  <c r="AE176" i="20"/>
  <c r="AB176" i="20"/>
  <c r="Y176" i="20"/>
  <c r="V176" i="20"/>
  <c r="U176" i="20"/>
  <c r="T176" i="20"/>
  <c r="S176" i="20"/>
  <c r="R176" i="20"/>
  <c r="Q176" i="20"/>
  <c r="P176" i="20"/>
  <c r="O176" i="20"/>
  <c r="N176" i="20"/>
  <c r="M176" i="20"/>
  <c r="K176" i="20"/>
  <c r="L176" i="20" s="1"/>
  <c r="J176" i="20"/>
  <c r="I176" i="20"/>
  <c r="F176" i="20"/>
  <c r="G176" i="20" s="1"/>
  <c r="E176" i="20"/>
  <c r="D176" i="20"/>
  <c r="C176" i="20"/>
  <c r="B176" i="20"/>
  <c r="AE175" i="20"/>
  <c r="Y175" i="20"/>
  <c r="V175" i="20"/>
  <c r="U175" i="20"/>
  <c r="T175" i="20"/>
  <c r="Q175" i="20"/>
  <c r="P175" i="20"/>
  <c r="N175" i="20"/>
  <c r="M175" i="20"/>
  <c r="K175" i="20"/>
  <c r="L175" i="20" s="1"/>
  <c r="J175" i="20"/>
  <c r="I175" i="20"/>
  <c r="F175" i="20"/>
  <c r="H175" i="20" s="1"/>
  <c r="G175" i="20" s="1"/>
  <c r="E175" i="20"/>
  <c r="D175" i="20"/>
  <c r="C175" i="20"/>
  <c r="B175" i="20"/>
  <c r="AE174" i="20"/>
  <c r="AB174" i="20"/>
  <c r="Y174" i="20"/>
  <c r="V174" i="20"/>
  <c r="U174" i="20"/>
  <c r="T174" i="20"/>
  <c r="S174" i="20"/>
  <c r="R174" i="20"/>
  <c r="Q174" i="20"/>
  <c r="P174" i="20"/>
  <c r="O174" i="20"/>
  <c r="N174" i="20"/>
  <c r="M174" i="20"/>
  <c r="K174" i="20"/>
  <c r="L174" i="20" s="1"/>
  <c r="J174" i="20"/>
  <c r="I174" i="20"/>
  <c r="F174" i="20"/>
  <c r="G174" i="20" s="1"/>
  <c r="E174" i="20"/>
  <c r="D174" i="20"/>
  <c r="C174" i="20"/>
  <c r="B174" i="20"/>
  <c r="AE173" i="20"/>
  <c r="AB173" i="20"/>
  <c r="Y173" i="20"/>
  <c r="V173" i="20"/>
  <c r="U173" i="20"/>
  <c r="T173" i="20"/>
  <c r="S173" i="20"/>
  <c r="R173" i="20"/>
  <c r="Q173" i="20"/>
  <c r="P173" i="20"/>
  <c r="O173" i="20"/>
  <c r="N173" i="20"/>
  <c r="M173" i="20"/>
  <c r="K173" i="20"/>
  <c r="L173" i="20" s="1"/>
  <c r="J173" i="20"/>
  <c r="I173" i="20"/>
  <c r="F173" i="20"/>
  <c r="H173" i="20" s="1"/>
  <c r="G173" i="20" s="1"/>
  <c r="E173" i="20"/>
  <c r="D173" i="20"/>
  <c r="C173" i="20"/>
  <c r="B173" i="20"/>
  <c r="AE172" i="20"/>
  <c r="AB172" i="20"/>
  <c r="Y172" i="20"/>
  <c r="V172" i="20"/>
  <c r="U172" i="20"/>
  <c r="T172" i="20"/>
  <c r="S172" i="20"/>
  <c r="R172" i="20"/>
  <c r="Q172" i="20"/>
  <c r="P172" i="20"/>
  <c r="O172" i="20"/>
  <c r="N172" i="20"/>
  <c r="M172" i="20"/>
  <c r="K172" i="20"/>
  <c r="L172" i="20" s="1"/>
  <c r="J172" i="20"/>
  <c r="I172" i="20"/>
  <c r="F172" i="20"/>
  <c r="G172" i="20" s="1"/>
  <c r="E172" i="20"/>
  <c r="D172" i="20"/>
  <c r="C172" i="20"/>
  <c r="B172" i="20"/>
  <c r="AE171" i="20"/>
  <c r="AB171" i="20"/>
  <c r="Y171" i="20"/>
  <c r="V171" i="20"/>
  <c r="U171" i="20"/>
  <c r="T171" i="20"/>
  <c r="S171" i="20"/>
  <c r="R171" i="20"/>
  <c r="Q171" i="20"/>
  <c r="P171" i="20"/>
  <c r="O171" i="20"/>
  <c r="N171" i="20"/>
  <c r="M171" i="20"/>
  <c r="K171" i="20"/>
  <c r="L171" i="20" s="1"/>
  <c r="J171" i="20"/>
  <c r="I171" i="20"/>
  <c r="F171" i="20"/>
  <c r="H171" i="20" s="1"/>
  <c r="G171" i="20" s="1"/>
  <c r="E171" i="20"/>
  <c r="D171" i="20"/>
  <c r="C171" i="20"/>
  <c r="B171" i="20"/>
  <c r="AE170" i="20"/>
  <c r="AB170" i="20"/>
  <c r="Y170" i="20"/>
  <c r="V170" i="20"/>
  <c r="U170" i="20"/>
  <c r="T170" i="20"/>
  <c r="S170" i="20"/>
  <c r="R170" i="20"/>
  <c r="Q170" i="20"/>
  <c r="P170" i="20"/>
  <c r="O170" i="20"/>
  <c r="N170" i="20"/>
  <c r="M170" i="20"/>
  <c r="K170" i="20"/>
  <c r="L170" i="20" s="1"/>
  <c r="J170" i="20"/>
  <c r="I170" i="20"/>
  <c r="F170" i="20"/>
  <c r="G170" i="20" s="1"/>
  <c r="E170" i="20"/>
  <c r="D170" i="20"/>
  <c r="C170" i="20"/>
  <c r="B170" i="20"/>
  <c r="AE169" i="20"/>
  <c r="AB169" i="20"/>
  <c r="Y169" i="20"/>
  <c r="V169" i="20"/>
  <c r="U169" i="20"/>
  <c r="T169" i="20"/>
  <c r="S169" i="20"/>
  <c r="R169" i="20"/>
  <c r="Q169" i="20"/>
  <c r="P169" i="20"/>
  <c r="O169" i="20"/>
  <c r="N169" i="20"/>
  <c r="M169" i="20"/>
  <c r="K169" i="20"/>
  <c r="L169" i="20" s="1"/>
  <c r="J169" i="20"/>
  <c r="I169" i="20"/>
  <c r="F169" i="20"/>
  <c r="H169" i="20" s="1"/>
  <c r="G169" i="20" s="1"/>
  <c r="E169" i="20"/>
  <c r="D169" i="20"/>
  <c r="C169" i="20"/>
  <c r="B169" i="20"/>
  <c r="AE168" i="20"/>
  <c r="AB168" i="20"/>
  <c r="Y168" i="20"/>
  <c r="V168" i="20"/>
  <c r="U168" i="20"/>
  <c r="T168" i="20"/>
  <c r="S168" i="20"/>
  <c r="R168" i="20"/>
  <c r="Q168" i="20"/>
  <c r="P168" i="20"/>
  <c r="O168" i="20"/>
  <c r="N168" i="20"/>
  <c r="M168" i="20"/>
  <c r="K168" i="20"/>
  <c r="L168" i="20" s="1"/>
  <c r="J168" i="20"/>
  <c r="I168" i="20"/>
  <c r="F168" i="20"/>
  <c r="G168" i="20" s="1"/>
  <c r="E168" i="20"/>
  <c r="D168" i="20"/>
  <c r="C168" i="20"/>
  <c r="B168" i="20"/>
  <c r="AE167" i="20"/>
  <c r="AB167" i="20"/>
  <c r="Y167" i="20"/>
  <c r="V167" i="20"/>
  <c r="U167" i="20"/>
  <c r="T167" i="20"/>
  <c r="S167" i="20"/>
  <c r="R167" i="20"/>
  <c r="Q167" i="20"/>
  <c r="P167" i="20"/>
  <c r="O167" i="20"/>
  <c r="N167" i="20"/>
  <c r="M167" i="20"/>
  <c r="K167" i="20"/>
  <c r="L167" i="20" s="1"/>
  <c r="J167" i="20"/>
  <c r="I167" i="20"/>
  <c r="F167" i="20"/>
  <c r="H167" i="20" s="1"/>
  <c r="G167" i="20" s="1"/>
  <c r="E167" i="20"/>
  <c r="D167" i="20"/>
  <c r="C167" i="20"/>
  <c r="B167" i="20"/>
  <c r="AE166" i="20"/>
  <c r="AB166" i="20"/>
  <c r="Y166" i="20"/>
  <c r="V166" i="20"/>
  <c r="U166" i="20"/>
  <c r="T166" i="20"/>
  <c r="S166" i="20"/>
  <c r="R166" i="20"/>
  <c r="Q166" i="20"/>
  <c r="P166" i="20"/>
  <c r="O166" i="20"/>
  <c r="N166" i="20"/>
  <c r="M166" i="20"/>
  <c r="K166" i="20"/>
  <c r="L166" i="20" s="1"/>
  <c r="J166" i="20"/>
  <c r="I166" i="20"/>
  <c r="F166" i="20"/>
  <c r="G166" i="20" s="1"/>
  <c r="E166" i="20"/>
  <c r="D166" i="20"/>
  <c r="C166" i="20"/>
  <c r="B166" i="20"/>
  <c r="AE165" i="20"/>
  <c r="AB165" i="20"/>
  <c r="Y165" i="20"/>
  <c r="V165" i="20"/>
  <c r="U165" i="20"/>
  <c r="T165" i="20"/>
  <c r="S165" i="20"/>
  <c r="R165" i="20"/>
  <c r="Q165" i="20"/>
  <c r="P165" i="20"/>
  <c r="O165" i="20"/>
  <c r="N165" i="20"/>
  <c r="M165" i="20"/>
  <c r="K165" i="20"/>
  <c r="L165" i="20" s="1"/>
  <c r="J165" i="20"/>
  <c r="I165" i="20"/>
  <c r="F165" i="20"/>
  <c r="H165" i="20" s="1"/>
  <c r="G165" i="20" s="1"/>
  <c r="E165" i="20"/>
  <c r="D165" i="20"/>
  <c r="C165" i="20"/>
  <c r="B165" i="20"/>
  <c r="AE164" i="20"/>
  <c r="AB164" i="20"/>
  <c r="Y164" i="20"/>
  <c r="V164" i="20"/>
  <c r="U164" i="20"/>
  <c r="T164" i="20"/>
  <c r="S164" i="20"/>
  <c r="R164" i="20"/>
  <c r="Q164" i="20"/>
  <c r="P164" i="20"/>
  <c r="O164" i="20"/>
  <c r="N164" i="20"/>
  <c r="M164" i="20"/>
  <c r="K164" i="20"/>
  <c r="L164" i="20" s="1"/>
  <c r="J164" i="20"/>
  <c r="I164" i="20"/>
  <c r="F164" i="20"/>
  <c r="G164" i="20" s="1"/>
  <c r="E164" i="20"/>
  <c r="D164" i="20"/>
  <c r="C164" i="20"/>
  <c r="B164" i="20"/>
  <c r="AE163" i="20"/>
  <c r="AB163" i="20"/>
  <c r="Y163" i="20"/>
  <c r="V163" i="20"/>
  <c r="U163" i="20"/>
  <c r="T163" i="20"/>
  <c r="S163" i="20"/>
  <c r="R163" i="20"/>
  <c r="Q163" i="20"/>
  <c r="P163" i="20"/>
  <c r="O163" i="20"/>
  <c r="N163" i="20"/>
  <c r="M163" i="20"/>
  <c r="K163" i="20"/>
  <c r="L163" i="20" s="1"/>
  <c r="J163" i="20"/>
  <c r="I163" i="20"/>
  <c r="F163" i="20"/>
  <c r="H163" i="20" s="1"/>
  <c r="G163" i="20" s="1"/>
  <c r="E163" i="20"/>
  <c r="D163" i="20"/>
  <c r="C163" i="20"/>
  <c r="B163" i="20"/>
  <c r="AE162" i="20"/>
  <c r="Y162" i="20"/>
  <c r="V162" i="20"/>
  <c r="U162" i="20"/>
  <c r="T162" i="20"/>
  <c r="Q162" i="20"/>
  <c r="P162" i="20"/>
  <c r="N162" i="20"/>
  <c r="M162" i="20"/>
  <c r="K162" i="20"/>
  <c r="L162" i="20" s="1"/>
  <c r="J162" i="20"/>
  <c r="I162" i="20"/>
  <c r="F162" i="20"/>
  <c r="G162" i="20" s="1"/>
  <c r="E162" i="20"/>
  <c r="D162" i="20"/>
  <c r="C162" i="20"/>
  <c r="B162" i="20"/>
  <c r="AE161" i="20"/>
  <c r="AB161" i="20"/>
  <c r="Y161" i="20"/>
  <c r="V161" i="20"/>
  <c r="U161" i="20"/>
  <c r="T161" i="20"/>
  <c r="S161" i="20"/>
  <c r="R161" i="20"/>
  <c r="Q161" i="20"/>
  <c r="P161" i="20"/>
  <c r="O161" i="20"/>
  <c r="N161" i="20"/>
  <c r="M161" i="20"/>
  <c r="K161" i="20"/>
  <c r="L161" i="20" s="1"/>
  <c r="J161" i="20"/>
  <c r="I161" i="20"/>
  <c r="F161" i="20"/>
  <c r="H161" i="20" s="1"/>
  <c r="G161" i="20" s="1"/>
  <c r="E161" i="20"/>
  <c r="D161" i="20"/>
  <c r="C161" i="20"/>
  <c r="B161" i="20"/>
  <c r="AE160" i="20"/>
  <c r="AB160" i="20"/>
  <c r="Y160" i="20"/>
  <c r="V160" i="20"/>
  <c r="U160" i="20"/>
  <c r="T160" i="20"/>
  <c r="S160" i="20"/>
  <c r="R160" i="20"/>
  <c r="Q160" i="20"/>
  <c r="P160" i="20"/>
  <c r="O160" i="20"/>
  <c r="N160" i="20"/>
  <c r="M160" i="20"/>
  <c r="K160" i="20"/>
  <c r="L160" i="20" s="1"/>
  <c r="J160" i="20"/>
  <c r="I160" i="20"/>
  <c r="F160" i="20"/>
  <c r="G160" i="20" s="1"/>
  <c r="E160" i="20"/>
  <c r="D160" i="20"/>
  <c r="C160" i="20"/>
  <c r="B160" i="20"/>
  <c r="AE159" i="20"/>
  <c r="AB159" i="20"/>
  <c r="Y159" i="20"/>
  <c r="V159" i="20"/>
  <c r="U159" i="20"/>
  <c r="T159" i="20"/>
  <c r="Q159" i="20"/>
  <c r="P159" i="20"/>
  <c r="N159" i="20"/>
  <c r="M159" i="20"/>
  <c r="K159" i="20"/>
  <c r="L159" i="20" s="1"/>
  <c r="J159" i="20"/>
  <c r="I159" i="20"/>
  <c r="F159" i="20"/>
  <c r="H159" i="20" s="1"/>
  <c r="G159" i="20" s="1"/>
  <c r="E159" i="20"/>
  <c r="D159" i="20"/>
  <c r="C159" i="20"/>
  <c r="B159" i="20"/>
  <c r="AE158" i="20"/>
  <c r="AB158" i="20"/>
  <c r="Y158" i="20"/>
  <c r="V158" i="20"/>
  <c r="U158" i="20"/>
  <c r="T158" i="20"/>
  <c r="S158" i="20"/>
  <c r="R158" i="20"/>
  <c r="Q158" i="20"/>
  <c r="P158" i="20"/>
  <c r="O158" i="20"/>
  <c r="N158" i="20"/>
  <c r="M158" i="20"/>
  <c r="K158" i="20"/>
  <c r="L158" i="20" s="1"/>
  <c r="J158" i="20"/>
  <c r="I158" i="20"/>
  <c r="F158" i="20"/>
  <c r="G158" i="20" s="1"/>
  <c r="E158" i="20"/>
  <c r="D158" i="20"/>
  <c r="C158" i="20"/>
  <c r="B158" i="20"/>
  <c r="AE157" i="20"/>
  <c r="AB157" i="20"/>
  <c r="Y157" i="20"/>
  <c r="V157" i="20"/>
  <c r="U157" i="20"/>
  <c r="T157" i="20"/>
  <c r="S157" i="20"/>
  <c r="R157" i="20"/>
  <c r="Q157" i="20"/>
  <c r="P157" i="20"/>
  <c r="O157" i="20"/>
  <c r="N157" i="20"/>
  <c r="M157" i="20"/>
  <c r="K157" i="20"/>
  <c r="L157" i="20" s="1"/>
  <c r="J157" i="20"/>
  <c r="I157" i="20"/>
  <c r="F157" i="20"/>
  <c r="G157" i="20" s="1"/>
  <c r="E157" i="20"/>
  <c r="D157" i="20"/>
  <c r="C157" i="20"/>
  <c r="B157" i="20"/>
  <c r="AE156" i="20"/>
  <c r="AB156" i="20"/>
  <c r="Y156" i="20"/>
  <c r="V156" i="20"/>
  <c r="U156" i="20"/>
  <c r="T156" i="20"/>
  <c r="S156" i="20"/>
  <c r="R156" i="20"/>
  <c r="Q156" i="20"/>
  <c r="P156" i="20"/>
  <c r="O156" i="20"/>
  <c r="N156" i="20"/>
  <c r="M156" i="20"/>
  <c r="K156" i="20"/>
  <c r="L156" i="20" s="1"/>
  <c r="J156" i="20"/>
  <c r="I156" i="20"/>
  <c r="F156" i="20"/>
  <c r="G156" i="20" s="1"/>
  <c r="E156" i="20"/>
  <c r="D156" i="20"/>
  <c r="C156" i="20"/>
  <c r="B156" i="20"/>
  <c r="AE155" i="20"/>
  <c r="AB155" i="20"/>
  <c r="Y155" i="20"/>
  <c r="V155" i="20"/>
  <c r="U155" i="20"/>
  <c r="T155" i="20"/>
  <c r="S155" i="20"/>
  <c r="R155" i="20"/>
  <c r="Q155" i="20"/>
  <c r="P155" i="20"/>
  <c r="O155" i="20"/>
  <c r="N155" i="20"/>
  <c r="M155" i="20"/>
  <c r="K155" i="20"/>
  <c r="L155" i="20" s="1"/>
  <c r="J155" i="20"/>
  <c r="I155" i="20"/>
  <c r="F155" i="20"/>
  <c r="G155" i="20" s="1"/>
  <c r="E155" i="20"/>
  <c r="D155" i="20"/>
  <c r="C155" i="20"/>
  <c r="B155" i="20"/>
  <c r="AE154" i="20"/>
  <c r="Y154" i="20"/>
  <c r="V154" i="20"/>
  <c r="U154" i="20"/>
  <c r="T154" i="20"/>
  <c r="Q154" i="20"/>
  <c r="P154" i="20"/>
  <c r="N154" i="20"/>
  <c r="M154" i="20"/>
  <c r="K154" i="20"/>
  <c r="L154" i="20" s="1"/>
  <c r="J154" i="20"/>
  <c r="I154" i="20"/>
  <c r="F154" i="20"/>
  <c r="G154" i="20" s="1"/>
  <c r="E154" i="20"/>
  <c r="D154" i="20"/>
  <c r="C154" i="20"/>
  <c r="B154" i="20"/>
  <c r="AE153" i="20"/>
  <c r="AB153" i="20"/>
  <c r="Y153" i="20"/>
  <c r="V153" i="20"/>
  <c r="U153" i="20"/>
  <c r="T153" i="20"/>
  <c r="S153" i="20"/>
  <c r="R153" i="20"/>
  <c r="Q153" i="20"/>
  <c r="P153" i="20"/>
  <c r="O153" i="20"/>
  <c r="N153" i="20"/>
  <c r="M153" i="20"/>
  <c r="K153" i="20"/>
  <c r="L153" i="20" s="1"/>
  <c r="J153" i="20"/>
  <c r="I153" i="20"/>
  <c r="F153" i="20"/>
  <c r="G153" i="20" s="1"/>
  <c r="E153" i="20"/>
  <c r="D153" i="20"/>
  <c r="C153" i="20"/>
  <c r="B153" i="20"/>
  <c r="AE152" i="20"/>
  <c r="Y152" i="20"/>
  <c r="V152" i="20"/>
  <c r="U152" i="20"/>
  <c r="T152" i="20"/>
  <c r="Q152" i="20"/>
  <c r="P152" i="20"/>
  <c r="N152" i="20"/>
  <c r="M152" i="20"/>
  <c r="K152" i="20"/>
  <c r="L152" i="20" s="1"/>
  <c r="J152" i="20"/>
  <c r="I152" i="20"/>
  <c r="F152" i="20"/>
  <c r="G152" i="20" s="1"/>
  <c r="E152" i="20"/>
  <c r="D152" i="20"/>
  <c r="C152" i="20"/>
  <c r="B152" i="20"/>
  <c r="AE151" i="20"/>
  <c r="AB151" i="20"/>
  <c r="Y151" i="20"/>
  <c r="V151" i="20"/>
  <c r="U151" i="20"/>
  <c r="T151" i="20"/>
  <c r="S151" i="20"/>
  <c r="R151" i="20"/>
  <c r="Q151" i="20"/>
  <c r="P151" i="20"/>
  <c r="O151" i="20"/>
  <c r="N151" i="20"/>
  <c r="M151" i="20"/>
  <c r="K151" i="20"/>
  <c r="L151" i="20" s="1"/>
  <c r="J151" i="20"/>
  <c r="I151" i="20"/>
  <c r="F151" i="20"/>
  <c r="G151" i="20" s="1"/>
  <c r="E151" i="20"/>
  <c r="D151" i="20"/>
  <c r="C151" i="20"/>
  <c r="B151" i="20"/>
  <c r="AE150" i="20"/>
  <c r="AB150" i="20"/>
  <c r="Y150" i="20"/>
  <c r="V150" i="20"/>
  <c r="U150" i="20"/>
  <c r="T150" i="20"/>
  <c r="S150" i="20"/>
  <c r="R150" i="20"/>
  <c r="Q150" i="20"/>
  <c r="P150" i="20"/>
  <c r="O150" i="20"/>
  <c r="N150" i="20"/>
  <c r="M150" i="20"/>
  <c r="K150" i="20"/>
  <c r="L150" i="20" s="1"/>
  <c r="J150" i="20"/>
  <c r="I150" i="20"/>
  <c r="F150" i="20"/>
  <c r="G150" i="20" s="1"/>
  <c r="E150" i="20"/>
  <c r="D150" i="20"/>
  <c r="C150" i="20"/>
  <c r="B150" i="20"/>
  <c r="AE149" i="20"/>
  <c r="AB149" i="20"/>
  <c r="Y149" i="20"/>
  <c r="V149" i="20"/>
  <c r="U149" i="20"/>
  <c r="T149" i="20"/>
  <c r="S149" i="20"/>
  <c r="R149" i="20"/>
  <c r="Q149" i="20"/>
  <c r="P149" i="20"/>
  <c r="O149" i="20"/>
  <c r="N149" i="20"/>
  <c r="M149" i="20"/>
  <c r="K149" i="20"/>
  <c r="L149" i="20" s="1"/>
  <c r="J149" i="20"/>
  <c r="I149" i="20"/>
  <c r="F149" i="20"/>
  <c r="G149" i="20" s="1"/>
  <c r="E149" i="20"/>
  <c r="D149" i="20"/>
  <c r="C149" i="20"/>
  <c r="B149" i="20"/>
  <c r="AE148" i="20"/>
  <c r="AB148" i="20"/>
  <c r="Y148" i="20"/>
  <c r="Z148" i="20" s="1"/>
  <c r="V148" i="20"/>
  <c r="U148" i="20"/>
  <c r="T148" i="20"/>
  <c r="S148" i="20"/>
  <c r="R148" i="20"/>
  <c r="Q148" i="20"/>
  <c r="P148" i="20"/>
  <c r="O148" i="20"/>
  <c r="N148" i="20"/>
  <c r="M148" i="20"/>
  <c r="K148" i="20"/>
  <c r="L148" i="20" s="1"/>
  <c r="J148" i="20"/>
  <c r="I148" i="20"/>
  <c r="F148" i="20"/>
  <c r="G148" i="20" s="1"/>
  <c r="E148" i="20"/>
  <c r="D148" i="20"/>
  <c r="C148" i="20"/>
  <c r="B148" i="20"/>
  <c r="AE147" i="20"/>
  <c r="AB147" i="20"/>
  <c r="Y147" i="20"/>
  <c r="Z147" i="20" s="1"/>
  <c r="V147" i="20"/>
  <c r="U147" i="20"/>
  <c r="T147" i="20"/>
  <c r="S147" i="20"/>
  <c r="R147" i="20"/>
  <c r="Q147" i="20"/>
  <c r="P147" i="20"/>
  <c r="O147" i="20"/>
  <c r="N147" i="20"/>
  <c r="M147" i="20"/>
  <c r="K147" i="20"/>
  <c r="L147" i="20" s="1"/>
  <c r="J147" i="20"/>
  <c r="I147" i="20"/>
  <c r="F147" i="20"/>
  <c r="G147" i="20" s="1"/>
  <c r="E147" i="20"/>
  <c r="D147" i="20"/>
  <c r="C147" i="20"/>
  <c r="B147" i="20"/>
  <c r="AE146" i="20"/>
  <c r="AB146" i="20"/>
  <c r="Y146" i="20"/>
  <c r="V146" i="20"/>
  <c r="U146" i="20"/>
  <c r="T146" i="20"/>
  <c r="S146" i="20"/>
  <c r="R146" i="20"/>
  <c r="Q146" i="20"/>
  <c r="P146" i="20"/>
  <c r="O146" i="20"/>
  <c r="N146" i="20"/>
  <c r="M146" i="20"/>
  <c r="K146" i="20"/>
  <c r="L146" i="20" s="1"/>
  <c r="J146" i="20"/>
  <c r="I146" i="20"/>
  <c r="F146" i="20"/>
  <c r="G146" i="20" s="1"/>
  <c r="E146" i="20"/>
  <c r="D146" i="20"/>
  <c r="C146" i="20"/>
  <c r="B146" i="20"/>
  <c r="AE145" i="20"/>
  <c r="Y145" i="20"/>
  <c r="V145" i="20"/>
  <c r="U145" i="20"/>
  <c r="T145" i="20"/>
  <c r="Q145" i="20"/>
  <c r="P145" i="20"/>
  <c r="N145" i="20"/>
  <c r="M145" i="20"/>
  <c r="K145" i="20"/>
  <c r="L145" i="20" s="1"/>
  <c r="J145" i="20"/>
  <c r="I145" i="20"/>
  <c r="F145" i="20"/>
  <c r="G145" i="20" s="1"/>
  <c r="E145" i="20"/>
  <c r="D145" i="20"/>
  <c r="C145" i="20"/>
  <c r="B145" i="20"/>
  <c r="AE144" i="20"/>
  <c r="AB144" i="20"/>
  <c r="Y144" i="20"/>
  <c r="V144" i="20"/>
  <c r="U144" i="20"/>
  <c r="T144" i="20"/>
  <c r="S144" i="20"/>
  <c r="R144" i="20"/>
  <c r="Q144" i="20"/>
  <c r="P144" i="20"/>
  <c r="O144" i="20"/>
  <c r="N144" i="20"/>
  <c r="M144" i="20"/>
  <c r="K144" i="20"/>
  <c r="L144" i="20" s="1"/>
  <c r="J144" i="20"/>
  <c r="I144" i="20"/>
  <c r="F144" i="20"/>
  <c r="G144" i="20" s="1"/>
  <c r="E144" i="20"/>
  <c r="D144" i="20"/>
  <c r="C144" i="20"/>
  <c r="B144" i="20"/>
  <c r="AE143" i="20"/>
  <c r="AB143" i="20"/>
  <c r="Y143" i="20"/>
  <c r="V143" i="20"/>
  <c r="U143" i="20"/>
  <c r="T143" i="20"/>
  <c r="S143" i="20"/>
  <c r="R143" i="20"/>
  <c r="Q143" i="20"/>
  <c r="P143" i="20"/>
  <c r="O143" i="20"/>
  <c r="N143" i="20"/>
  <c r="M143" i="20"/>
  <c r="K143" i="20"/>
  <c r="L143" i="20" s="1"/>
  <c r="J143" i="20"/>
  <c r="I143" i="20"/>
  <c r="F143" i="20"/>
  <c r="G143" i="20" s="1"/>
  <c r="E143" i="20"/>
  <c r="D143" i="20"/>
  <c r="C143" i="20"/>
  <c r="B143" i="20"/>
  <c r="AE142" i="20"/>
  <c r="AB142" i="20"/>
  <c r="Y142" i="20"/>
  <c r="V142" i="20"/>
  <c r="U142" i="20"/>
  <c r="T142" i="20"/>
  <c r="S142" i="20"/>
  <c r="R142" i="20"/>
  <c r="Q142" i="20"/>
  <c r="P142" i="20"/>
  <c r="O142" i="20"/>
  <c r="N142" i="20"/>
  <c r="M142" i="20"/>
  <c r="K142" i="20"/>
  <c r="L142" i="20" s="1"/>
  <c r="J142" i="20"/>
  <c r="I142" i="20"/>
  <c r="F142" i="20"/>
  <c r="G142" i="20" s="1"/>
  <c r="E142" i="20"/>
  <c r="D142" i="20"/>
  <c r="C142" i="20"/>
  <c r="B142" i="20"/>
  <c r="AE141" i="20"/>
  <c r="AB141" i="20"/>
  <c r="Y141" i="20"/>
  <c r="V141" i="20"/>
  <c r="U141" i="20"/>
  <c r="T141" i="20"/>
  <c r="S141" i="20"/>
  <c r="R141" i="20"/>
  <c r="Q141" i="20"/>
  <c r="P141" i="20"/>
  <c r="O141" i="20"/>
  <c r="N141" i="20"/>
  <c r="M141" i="20"/>
  <c r="K141" i="20"/>
  <c r="L141" i="20" s="1"/>
  <c r="J141" i="20"/>
  <c r="I141" i="20"/>
  <c r="F141" i="20"/>
  <c r="G141" i="20" s="1"/>
  <c r="E141" i="20"/>
  <c r="D141" i="20"/>
  <c r="C141" i="20"/>
  <c r="B141" i="20"/>
  <c r="AE140" i="20"/>
  <c r="AB140" i="20"/>
  <c r="Y140" i="20"/>
  <c r="V140" i="20"/>
  <c r="U140" i="20"/>
  <c r="T140" i="20"/>
  <c r="S140" i="20"/>
  <c r="R140" i="20"/>
  <c r="Q140" i="20"/>
  <c r="P140" i="20"/>
  <c r="O140" i="20"/>
  <c r="N140" i="20"/>
  <c r="M140" i="20"/>
  <c r="K140" i="20"/>
  <c r="L140" i="20" s="1"/>
  <c r="J140" i="20"/>
  <c r="I140" i="20"/>
  <c r="F140" i="20"/>
  <c r="G140" i="20" s="1"/>
  <c r="E140" i="20"/>
  <c r="D140" i="20"/>
  <c r="C140" i="20"/>
  <c r="B140" i="20"/>
  <c r="AE139" i="20"/>
  <c r="AB139" i="20"/>
  <c r="Y139" i="20"/>
  <c r="V139" i="20"/>
  <c r="U139" i="20"/>
  <c r="T139" i="20"/>
  <c r="S139" i="20"/>
  <c r="R139" i="20"/>
  <c r="Q139" i="20"/>
  <c r="P139" i="20"/>
  <c r="O139" i="20"/>
  <c r="N139" i="20"/>
  <c r="M139" i="20"/>
  <c r="K139" i="20"/>
  <c r="L139" i="20" s="1"/>
  <c r="J139" i="20"/>
  <c r="I139" i="20"/>
  <c r="F139" i="20"/>
  <c r="G139" i="20" s="1"/>
  <c r="E139" i="20"/>
  <c r="D139" i="20"/>
  <c r="C139" i="20"/>
  <c r="B139" i="20"/>
  <c r="AE138" i="20"/>
  <c r="AB138" i="20"/>
  <c r="Y138" i="20"/>
  <c r="V138" i="20"/>
  <c r="U138" i="20"/>
  <c r="T138" i="20"/>
  <c r="S138" i="20"/>
  <c r="R138" i="20"/>
  <c r="Q138" i="20"/>
  <c r="P138" i="20"/>
  <c r="O138" i="20"/>
  <c r="N138" i="20"/>
  <c r="M138" i="20"/>
  <c r="K138" i="20"/>
  <c r="L138" i="20" s="1"/>
  <c r="J138" i="20"/>
  <c r="I138" i="20"/>
  <c r="F138" i="20"/>
  <c r="G138" i="20" s="1"/>
  <c r="E138" i="20"/>
  <c r="D138" i="20"/>
  <c r="C138" i="20"/>
  <c r="B138" i="20"/>
  <c r="AE137" i="20"/>
  <c r="AB137" i="20"/>
  <c r="Y137" i="20"/>
  <c r="V137" i="20"/>
  <c r="U137" i="20"/>
  <c r="T137" i="20"/>
  <c r="S137" i="20"/>
  <c r="R137" i="20"/>
  <c r="Q137" i="20"/>
  <c r="P137" i="20"/>
  <c r="O137" i="20"/>
  <c r="N137" i="20"/>
  <c r="M137" i="20"/>
  <c r="K137" i="20"/>
  <c r="L137" i="20" s="1"/>
  <c r="J137" i="20"/>
  <c r="I137" i="20"/>
  <c r="F137" i="20"/>
  <c r="G137" i="20" s="1"/>
  <c r="E137" i="20"/>
  <c r="D137" i="20"/>
  <c r="C137" i="20"/>
  <c r="B137" i="20"/>
  <c r="AE136" i="20"/>
  <c r="AB136" i="20"/>
  <c r="Y136" i="20"/>
  <c r="V136" i="20"/>
  <c r="U136" i="20"/>
  <c r="T136" i="20"/>
  <c r="S136" i="20"/>
  <c r="R136" i="20"/>
  <c r="Q136" i="20"/>
  <c r="P136" i="20"/>
  <c r="O136" i="20"/>
  <c r="N136" i="20"/>
  <c r="M136" i="20"/>
  <c r="K136" i="20"/>
  <c r="L136" i="20" s="1"/>
  <c r="J136" i="20"/>
  <c r="I136" i="20"/>
  <c r="F136" i="20"/>
  <c r="G136" i="20" s="1"/>
  <c r="E136" i="20"/>
  <c r="D136" i="20"/>
  <c r="C136" i="20"/>
  <c r="B136" i="20"/>
  <c r="AE135" i="20"/>
  <c r="AB135" i="20"/>
  <c r="Y135" i="20"/>
  <c r="V135" i="20"/>
  <c r="U135" i="20"/>
  <c r="T135" i="20"/>
  <c r="S135" i="20"/>
  <c r="R135" i="20"/>
  <c r="Q135" i="20"/>
  <c r="P135" i="20"/>
  <c r="O135" i="20"/>
  <c r="N135" i="20"/>
  <c r="M135" i="20"/>
  <c r="K135" i="20"/>
  <c r="L135" i="20" s="1"/>
  <c r="J135" i="20"/>
  <c r="I135" i="20"/>
  <c r="F135" i="20"/>
  <c r="G135" i="20" s="1"/>
  <c r="E135" i="20"/>
  <c r="D135" i="20"/>
  <c r="C135" i="20"/>
  <c r="B135" i="20"/>
  <c r="AE134" i="20"/>
  <c r="AB134" i="20"/>
  <c r="Y134" i="20"/>
  <c r="V134" i="20"/>
  <c r="U134" i="20"/>
  <c r="T134" i="20"/>
  <c r="S134" i="20"/>
  <c r="R134" i="20"/>
  <c r="Q134" i="20"/>
  <c r="P134" i="20"/>
  <c r="O134" i="20"/>
  <c r="N134" i="20"/>
  <c r="M134" i="20"/>
  <c r="K134" i="20"/>
  <c r="L134" i="20" s="1"/>
  <c r="J134" i="20"/>
  <c r="I134" i="20"/>
  <c r="F134" i="20"/>
  <c r="G134" i="20" s="1"/>
  <c r="E134" i="20"/>
  <c r="D134" i="20"/>
  <c r="C134" i="20"/>
  <c r="B134" i="20"/>
  <c r="AE133" i="20"/>
  <c r="AB133" i="20"/>
  <c r="Y133" i="20"/>
  <c r="V133" i="20"/>
  <c r="U133" i="20"/>
  <c r="T133" i="20"/>
  <c r="S133" i="20"/>
  <c r="R133" i="20"/>
  <c r="Q133" i="20"/>
  <c r="P133" i="20"/>
  <c r="O133" i="20"/>
  <c r="N133" i="20"/>
  <c r="M133" i="20"/>
  <c r="K133" i="20"/>
  <c r="L133" i="20" s="1"/>
  <c r="J133" i="20"/>
  <c r="I133" i="20"/>
  <c r="F133" i="20"/>
  <c r="G133" i="20" s="1"/>
  <c r="E133" i="20"/>
  <c r="D133" i="20"/>
  <c r="C133" i="20"/>
  <c r="B133" i="20"/>
  <c r="AE132" i="20"/>
  <c r="AB132" i="20"/>
  <c r="Y132" i="20"/>
  <c r="V132" i="20"/>
  <c r="U132" i="20"/>
  <c r="T132" i="20"/>
  <c r="S132" i="20"/>
  <c r="R132" i="20"/>
  <c r="Q132" i="20"/>
  <c r="P132" i="20"/>
  <c r="O132" i="20"/>
  <c r="N132" i="20"/>
  <c r="M132" i="20"/>
  <c r="K132" i="20"/>
  <c r="L132" i="20" s="1"/>
  <c r="J132" i="20"/>
  <c r="I132" i="20"/>
  <c r="F132" i="20"/>
  <c r="G132" i="20" s="1"/>
  <c r="E132" i="20"/>
  <c r="D132" i="20"/>
  <c r="C132" i="20"/>
  <c r="B132" i="20"/>
  <c r="AE131" i="20"/>
  <c r="AB131" i="20"/>
  <c r="Y131" i="20"/>
  <c r="V131" i="20"/>
  <c r="U131" i="20"/>
  <c r="T131" i="20"/>
  <c r="S131" i="20"/>
  <c r="R131" i="20"/>
  <c r="Q131" i="20"/>
  <c r="P131" i="20"/>
  <c r="O131" i="20"/>
  <c r="N131" i="20"/>
  <c r="M131" i="20"/>
  <c r="K131" i="20"/>
  <c r="L131" i="20" s="1"/>
  <c r="J131" i="20"/>
  <c r="I131" i="20"/>
  <c r="F131" i="20"/>
  <c r="G131" i="20" s="1"/>
  <c r="E131" i="20"/>
  <c r="D131" i="20"/>
  <c r="C131" i="20"/>
  <c r="B131" i="20"/>
  <c r="AE130" i="20"/>
  <c r="AB130" i="20"/>
  <c r="Y130" i="20"/>
  <c r="V130" i="20"/>
  <c r="U130" i="20"/>
  <c r="T130" i="20"/>
  <c r="S130" i="20"/>
  <c r="R130" i="20"/>
  <c r="Q130" i="20"/>
  <c r="P130" i="20"/>
  <c r="O130" i="20"/>
  <c r="N130" i="20"/>
  <c r="M130" i="20"/>
  <c r="K130" i="20"/>
  <c r="L130" i="20" s="1"/>
  <c r="J130" i="20"/>
  <c r="I130" i="20"/>
  <c r="F130" i="20"/>
  <c r="G130" i="20" s="1"/>
  <c r="E130" i="20"/>
  <c r="D130" i="20"/>
  <c r="C130" i="20"/>
  <c r="B130" i="20"/>
  <c r="AE129" i="20"/>
  <c r="AB129" i="20"/>
  <c r="Y129" i="20"/>
  <c r="V129" i="20"/>
  <c r="U129" i="20"/>
  <c r="T129" i="20"/>
  <c r="S129" i="20"/>
  <c r="R129" i="20"/>
  <c r="Q129" i="20"/>
  <c r="P129" i="20"/>
  <c r="O129" i="20"/>
  <c r="N129" i="20"/>
  <c r="M129" i="20"/>
  <c r="K129" i="20"/>
  <c r="L129" i="20" s="1"/>
  <c r="J129" i="20"/>
  <c r="I129" i="20"/>
  <c r="F129" i="20"/>
  <c r="G129" i="20" s="1"/>
  <c r="E129" i="20"/>
  <c r="D129" i="20"/>
  <c r="C129" i="20"/>
  <c r="B129" i="20"/>
  <c r="AE128" i="20"/>
  <c r="AB128" i="20"/>
  <c r="Y128" i="20"/>
  <c r="V128" i="20"/>
  <c r="U128" i="20"/>
  <c r="T128" i="20"/>
  <c r="S128" i="20"/>
  <c r="R128" i="20"/>
  <c r="Q128" i="20"/>
  <c r="P128" i="20"/>
  <c r="O128" i="20"/>
  <c r="N128" i="20"/>
  <c r="M128" i="20"/>
  <c r="K128" i="20"/>
  <c r="L128" i="20" s="1"/>
  <c r="J128" i="20"/>
  <c r="I128" i="20"/>
  <c r="F128" i="20"/>
  <c r="G128" i="20" s="1"/>
  <c r="E128" i="20"/>
  <c r="D128" i="20"/>
  <c r="C128" i="20"/>
  <c r="B128" i="20"/>
  <c r="AE127" i="20"/>
  <c r="AB127" i="20"/>
  <c r="Y127" i="20"/>
  <c r="V127" i="20"/>
  <c r="U127" i="20"/>
  <c r="T127" i="20"/>
  <c r="Q127" i="20"/>
  <c r="P127" i="20"/>
  <c r="N127" i="20"/>
  <c r="M127" i="20"/>
  <c r="K127" i="20"/>
  <c r="L127" i="20" s="1"/>
  <c r="J127" i="20"/>
  <c r="I127" i="20"/>
  <c r="F127" i="20"/>
  <c r="G127" i="20" s="1"/>
  <c r="E127" i="20"/>
  <c r="D127" i="20"/>
  <c r="C127" i="20"/>
  <c r="B127" i="20"/>
  <c r="AE126" i="20"/>
  <c r="AB126" i="20"/>
  <c r="Y126" i="20"/>
  <c r="V126" i="20"/>
  <c r="U126" i="20"/>
  <c r="T126" i="20"/>
  <c r="S126" i="20"/>
  <c r="R126" i="20"/>
  <c r="Q126" i="20"/>
  <c r="P126" i="20"/>
  <c r="O126" i="20"/>
  <c r="N126" i="20"/>
  <c r="M126" i="20"/>
  <c r="K126" i="20"/>
  <c r="L126" i="20" s="1"/>
  <c r="J126" i="20"/>
  <c r="I126" i="20"/>
  <c r="F126" i="20"/>
  <c r="G126" i="20" s="1"/>
  <c r="E126" i="20"/>
  <c r="D126" i="20"/>
  <c r="C126" i="20"/>
  <c r="B126" i="20"/>
  <c r="AE125" i="20"/>
  <c r="AB125" i="20"/>
  <c r="Y125" i="20"/>
  <c r="V125" i="20"/>
  <c r="U125" i="20"/>
  <c r="T125" i="20"/>
  <c r="S125" i="20"/>
  <c r="R125" i="20"/>
  <c r="Q125" i="20"/>
  <c r="P125" i="20"/>
  <c r="O125" i="20"/>
  <c r="N125" i="20"/>
  <c r="M125" i="20"/>
  <c r="K125" i="20"/>
  <c r="L125" i="20" s="1"/>
  <c r="J125" i="20"/>
  <c r="I125" i="20"/>
  <c r="F125" i="20"/>
  <c r="G125" i="20" s="1"/>
  <c r="E125" i="20"/>
  <c r="D125" i="20"/>
  <c r="C125" i="20"/>
  <c r="B125" i="20"/>
  <c r="AE124" i="20"/>
  <c r="AB124" i="20"/>
  <c r="Y124" i="20"/>
  <c r="V124" i="20"/>
  <c r="U124" i="20"/>
  <c r="T124" i="20"/>
  <c r="S124" i="20"/>
  <c r="R124" i="20"/>
  <c r="Q124" i="20"/>
  <c r="P124" i="20"/>
  <c r="O124" i="20"/>
  <c r="N124" i="20"/>
  <c r="M124" i="20"/>
  <c r="K124" i="20"/>
  <c r="L124" i="20" s="1"/>
  <c r="J124" i="20"/>
  <c r="I124" i="20"/>
  <c r="F124" i="20"/>
  <c r="G124" i="20" s="1"/>
  <c r="E124" i="20"/>
  <c r="D124" i="20"/>
  <c r="C124" i="20"/>
  <c r="B124" i="20"/>
  <c r="AE123" i="20"/>
  <c r="AB123" i="20"/>
  <c r="Y123" i="20"/>
  <c r="V123" i="20"/>
  <c r="U123" i="20"/>
  <c r="T123" i="20"/>
  <c r="S123" i="20"/>
  <c r="R123" i="20"/>
  <c r="Q123" i="20"/>
  <c r="P123" i="20"/>
  <c r="O123" i="20"/>
  <c r="N123" i="20"/>
  <c r="M123" i="20"/>
  <c r="K123" i="20"/>
  <c r="L123" i="20" s="1"/>
  <c r="J123" i="20"/>
  <c r="I123" i="20"/>
  <c r="F123" i="20"/>
  <c r="G123" i="20" s="1"/>
  <c r="E123" i="20"/>
  <c r="D123" i="20"/>
  <c r="C123" i="20"/>
  <c r="B123" i="20"/>
  <c r="AE122" i="20"/>
  <c r="AB122" i="20"/>
  <c r="Y122" i="20"/>
  <c r="V122" i="20"/>
  <c r="U122" i="20"/>
  <c r="T122" i="20"/>
  <c r="S122" i="20"/>
  <c r="R122" i="20"/>
  <c r="Q122" i="20"/>
  <c r="P122" i="20"/>
  <c r="O122" i="20"/>
  <c r="N122" i="20"/>
  <c r="M122" i="20"/>
  <c r="K122" i="20"/>
  <c r="L122" i="20" s="1"/>
  <c r="J122" i="20"/>
  <c r="I122" i="20"/>
  <c r="F122" i="20"/>
  <c r="G122" i="20" s="1"/>
  <c r="E122" i="20"/>
  <c r="D122" i="20"/>
  <c r="C122" i="20"/>
  <c r="B122" i="20"/>
  <c r="AE121" i="20"/>
  <c r="AB121" i="20"/>
  <c r="Y121" i="20"/>
  <c r="V121" i="20"/>
  <c r="U121" i="20"/>
  <c r="T121" i="20"/>
  <c r="S121" i="20"/>
  <c r="R121" i="20"/>
  <c r="Q121" i="20"/>
  <c r="P121" i="20"/>
  <c r="O121" i="20"/>
  <c r="N121" i="20"/>
  <c r="M121" i="20"/>
  <c r="K121" i="20"/>
  <c r="L121" i="20" s="1"/>
  <c r="J121" i="20"/>
  <c r="I121" i="20"/>
  <c r="F121" i="20"/>
  <c r="G121" i="20" s="1"/>
  <c r="E121" i="20"/>
  <c r="D121" i="20"/>
  <c r="C121" i="20"/>
  <c r="B121" i="20"/>
  <c r="AE120" i="20"/>
  <c r="AB120" i="20"/>
  <c r="Y120" i="20"/>
  <c r="V120" i="20"/>
  <c r="U120" i="20"/>
  <c r="T120" i="20"/>
  <c r="S120" i="20"/>
  <c r="R120" i="20"/>
  <c r="Q120" i="20"/>
  <c r="P120" i="20"/>
  <c r="O120" i="20"/>
  <c r="N120" i="20"/>
  <c r="M120" i="20"/>
  <c r="K120" i="20"/>
  <c r="L120" i="20" s="1"/>
  <c r="J120" i="20"/>
  <c r="I120" i="20"/>
  <c r="F120" i="20"/>
  <c r="G120" i="20" s="1"/>
  <c r="E120" i="20"/>
  <c r="D120" i="20"/>
  <c r="C120" i="20"/>
  <c r="B120" i="20"/>
  <c r="AE119" i="20"/>
  <c r="AB119" i="20"/>
  <c r="Y119" i="20"/>
  <c r="V119" i="20"/>
  <c r="U119" i="20"/>
  <c r="T119" i="20"/>
  <c r="S119" i="20"/>
  <c r="R119" i="20"/>
  <c r="Q119" i="20"/>
  <c r="P119" i="20"/>
  <c r="O119" i="20"/>
  <c r="N119" i="20"/>
  <c r="M119" i="20"/>
  <c r="K119" i="20"/>
  <c r="L119" i="20" s="1"/>
  <c r="J119" i="20"/>
  <c r="I119" i="20"/>
  <c r="F119" i="20"/>
  <c r="G119" i="20" s="1"/>
  <c r="E119" i="20"/>
  <c r="D119" i="20"/>
  <c r="C119" i="20"/>
  <c r="B119" i="20"/>
  <c r="AE118" i="20"/>
  <c r="AB118" i="20"/>
  <c r="Y118" i="20"/>
  <c r="V118" i="20"/>
  <c r="U118" i="20"/>
  <c r="T118" i="20"/>
  <c r="S118" i="20"/>
  <c r="R118" i="20"/>
  <c r="Q118" i="20"/>
  <c r="P118" i="20"/>
  <c r="O118" i="20"/>
  <c r="N118" i="20"/>
  <c r="M118" i="20"/>
  <c r="K118" i="20"/>
  <c r="L118" i="20" s="1"/>
  <c r="J118" i="20"/>
  <c r="I118" i="20"/>
  <c r="F118" i="20"/>
  <c r="G118" i="20" s="1"/>
  <c r="E118" i="20"/>
  <c r="D118" i="20"/>
  <c r="C118" i="20"/>
  <c r="B118" i="20"/>
  <c r="AE117" i="20"/>
  <c r="AB117" i="20"/>
  <c r="Y117" i="20"/>
  <c r="V117" i="20"/>
  <c r="U117" i="20"/>
  <c r="T117" i="20"/>
  <c r="S117" i="20"/>
  <c r="R117" i="20"/>
  <c r="Q117" i="20"/>
  <c r="P117" i="20"/>
  <c r="O117" i="20"/>
  <c r="N117" i="20"/>
  <c r="M117" i="20"/>
  <c r="K117" i="20"/>
  <c r="L117" i="20" s="1"/>
  <c r="J117" i="20"/>
  <c r="I117" i="20"/>
  <c r="F117" i="20"/>
  <c r="G117" i="20" s="1"/>
  <c r="E117" i="20"/>
  <c r="D117" i="20"/>
  <c r="C117" i="20"/>
  <c r="B117" i="20"/>
  <c r="AE116" i="20"/>
  <c r="AB116" i="20"/>
  <c r="Y116" i="20"/>
  <c r="V116" i="20"/>
  <c r="U116" i="20"/>
  <c r="T116" i="20"/>
  <c r="S116" i="20"/>
  <c r="R116" i="20"/>
  <c r="Q116" i="20"/>
  <c r="P116" i="20"/>
  <c r="O116" i="20"/>
  <c r="N116" i="20"/>
  <c r="M116" i="20"/>
  <c r="K116" i="20"/>
  <c r="L116" i="20" s="1"/>
  <c r="J116" i="20"/>
  <c r="I116" i="20"/>
  <c r="F116" i="20"/>
  <c r="G116" i="20" s="1"/>
  <c r="E116" i="20"/>
  <c r="D116" i="20"/>
  <c r="C116" i="20"/>
  <c r="B116" i="20"/>
  <c r="AE115" i="20"/>
  <c r="AB115" i="20"/>
  <c r="Y115" i="20"/>
  <c r="V115" i="20"/>
  <c r="U115" i="20"/>
  <c r="T115" i="20"/>
  <c r="S115" i="20"/>
  <c r="R115" i="20"/>
  <c r="Q115" i="20"/>
  <c r="P115" i="20"/>
  <c r="O115" i="20"/>
  <c r="N115" i="20"/>
  <c r="M115" i="20"/>
  <c r="K115" i="20"/>
  <c r="L115" i="20" s="1"/>
  <c r="J115" i="20"/>
  <c r="I115" i="20"/>
  <c r="F115" i="20"/>
  <c r="G115" i="20" s="1"/>
  <c r="E115" i="20"/>
  <c r="D115" i="20"/>
  <c r="C115" i="20"/>
  <c r="B115" i="20"/>
  <c r="AE114" i="20"/>
  <c r="AB114" i="20"/>
  <c r="Y114" i="20"/>
  <c r="V114" i="20"/>
  <c r="U114" i="20"/>
  <c r="T114" i="20"/>
  <c r="S114" i="20"/>
  <c r="R114" i="20"/>
  <c r="Q114" i="20"/>
  <c r="P114" i="20"/>
  <c r="O114" i="20"/>
  <c r="N114" i="20"/>
  <c r="M114" i="20"/>
  <c r="K114" i="20"/>
  <c r="L114" i="20" s="1"/>
  <c r="J114" i="20"/>
  <c r="I114" i="20"/>
  <c r="F114" i="20"/>
  <c r="G114" i="20" s="1"/>
  <c r="E114" i="20"/>
  <c r="D114" i="20"/>
  <c r="C114" i="20"/>
  <c r="B114" i="20"/>
  <c r="AE113" i="20"/>
  <c r="AB113" i="20"/>
  <c r="Y113" i="20"/>
  <c r="V113" i="20"/>
  <c r="U113" i="20"/>
  <c r="T113" i="20"/>
  <c r="S113" i="20"/>
  <c r="R113" i="20"/>
  <c r="Q113" i="20"/>
  <c r="P113" i="20"/>
  <c r="O113" i="20"/>
  <c r="N113" i="20"/>
  <c r="M113" i="20"/>
  <c r="K113" i="20"/>
  <c r="L113" i="20" s="1"/>
  <c r="J113" i="20"/>
  <c r="I113" i="20"/>
  <c r="F113" i="20"/>
  <c r="G113" i="20" s="1"/>
  <c r="E113" i="20"/>
  <c r="D113" i="20"/>
  <c r="C113" i="20"/>
  <c r="B113" i="20"/>
  <c r="AE112" i="20"/>
  <c r="AB112" i="20"/>
  <c r="Y112" i="20"/>
  <c r="V112" i="20"/>
  <c r="U112" i="20"/>
  <c r="T112" i="20"/>
  <c r="S112" i="20"/>
  <c r="R112" i="20"/>
  <c r="Q112" i="20"/>
  <c r="P112" i="20"/>
  <c r="O112" i="20"/>
  <c r="N112" i="20"/>
  <c r="M112" i="20"/>
  <c r="K112" i="20"/>
  <c r="L112" i="20" s="1"/>
  <c r="J112" i="20"/>
  <c r="I112" i="20"/>
  <c r="F112" i="20"/>
  <c r="G112" i="20" s="1"/>
  <c r="E112" i="20"/>
  <c r="D112" i="20"/>
  <c r="C112" i="20"/>
  <c r="B112" i="20"/>
  <c r="AE111" i="20"/>
  <c r="Y111" i="20"/>
  <c r="V111" i="20"/>
  <c r="U111" i="20"/>
  <c r="T111" i="20"/>
  <c r="Q111" i="20"/>
  <c r="P111" i="20"/>
  <c r="N111" i="20"/>
  <c r="M111" i="20"/>
  <c r="K111" i="20"/>
  <c r="L111" i="20" s="1"/>
  <c r="J111" i="20"/>
  <c r="I111" i="20"/>
  <c r="F111" i="20"/>
  <c r="G111" i="20" s="1"/>
  <c r="E111" i="20"/>
  <c r="D111" i="20"/>
  <c r="C111" i="20"/>
  <c r="B111" i="20"/>
  <c r="AE110" i="20"/>
  <c r="AB110" i="20"/>
  <c r="Y110" i="20"/>
  <c r="V110" i="20"/>
  <c r="U110" i="20"/>
  <c r="T110" i="20"/>
  <c r="S110" i="20"/>
  <c r="R110" i="20"/>
  <c r="Q110" i="20"/>
  <c r="P110" i="20"/>
  <c r="O110" i="20"/>
  <c r="N110" i="20"/>
  <c r="M110" i="20"/>
  <c r="K110" i="20"/>
  <c r="L110" i="20" s="1"/>
  <c r="J110" i="20"/>
  <c r="I110" i="20"/>
  <c r="F110" i="20"/>
  <c r="G110" i="20" s="1"/>
  <c r="E110" i="20"/>
  <c r="D110" i="20"/>
  <c r="C110" i="20"/>
  <c r="B110" i="20"/>
  <c r="AE109" i="20"/>
  <c r="AB109" i="20"/>
  <c r="Y109" i="20"/>
  <c r="V109" i="20"/>
  <c r="U109" i="20"/>
  <c r="T109" i="20"/>
  <c r="S109" i="20"/>
  <c r="R109" i="20"/>
  <c r="Q109" i="20"/>
  <c r="P109" i="20"/>
  <c r="O109" i="20"/>
  <c r="N109" i="20"/>
  <c r="M109" i="20"/>
  <c r="K109" i="20"/>
  <c r="L109" i="20" s="1"/>
  <c r="J109" i="20"/>
  <c r="I109" i="20"/>
  <c r="F109" i="20"/>
  <c r="G109" i="20" s="1"/>
  <c r="E109" i="20"/>
  <c r="D109" i="20"/>
  <c r="C109" i="20"/>
  <c r="B109" i="20"/>
  <c r="AE108" i="20"/>
  <c r="AB108" i="20"/>
  <c r="Y108" i="20"/>
  <c r="V108" i="20"/>
  <c r="U108" i="20"/>
  <c r="T108" i="20"/>
  <c r="S108" i="20"/>
  <c r="R108" i="20"/>
  <c r="Q108" i="20"/>
  <c r="P108" i="20"/>
  <c r="O108" i="20"/>
  <c r="N108" i="20"/>
  <c r="M108" i="20"/>
  <c r="K108" i="20"/>
  <c r="L108" i="20" s="1"/>
  <c r="J108" i="20"/>
  <c r="I108" i="20"/>
  <c r="F108" i="20"/>
  <c r="G108" i="20" s="1"/>
  <c r="E108" i="20"/>
  <c r="D108" i="20"/>
  <c r="C108" i="20"/>
  <c r="B108" i="20"/>
  <c r="AE107" i="20"/>
  <c r="AB107" i="20"/>
  <c r="Y107" i="20"/>
  <c r="V107" i="20"/>
  <c r="U107" i="20"/>
  <c r="T107" i="20"/>
  <c r="S107" i="20"/>
  <c r="R107" i="20"/>
  <c r="Q107" i="20"/>
  <c r="P107" i="20"/>
  <c r="O107" i="20"/>
  <c r="N107" i="20"/>
  <c r="M107" i="20"/>
  <c r="K107" i="20"/>
  <c r="L107" i="20" s="1"/>
  <c r="J107" i="20"/>
  <c r="I107" i="20"/>
  <c r="F107" i="20"/>
  <c r="G107" i="20" s="1"/>
  <c r="E107" i="20"/>
  <c r="D107" i="20"/>
  <c r="C107" i="20"/>
  <c r="B107" i="20"/>
  <c r="AE106" i="20"/>
  <c r="AB106" i="20"/>
  <c r="Y106" i="20"/>
  <c r="V106" i="20"/>
  <c r="U106" i="20"/>
  <c r="T106" i="20"/>
  <c r="S106" i="20"/>
  <c r="R106" i="20"/>
  <c r="Q106" i="20"/>
  <c r="P106" i="20"/>
  <c r="O106" i="20"/>
  <c r="N106" i="20"/>
  <c r="M106" i="20"/>
  <c r="K106" i="20"/>
  <c r="L106" i="20" s="1"/>
  <c r="J106" i="20"/>
  <c r="I106" i="20"/>
  <c r="F106" i="20"/>
  <c r="G106" i="20" s="1"/>
  <c r="E106" i="20"/>
  <c r="D106" i="20"/>
  <c r="C106" i="20"/>
  <c r="B106" i="20"/>
  <c r="AE105" i="20"/>
  <c r="AB105" i="20"/>
  <c r="Y105" i="20"/>
  <c r="V105" i="20"/>
  <c r="U105" i="20"/>
  <c r="T105" i="20"/>
  <c r="S105" i="20"/>
  <c r="R105" i="20"/>
  <c r="Q105" i="20"/>
  <c r="P105" i="20"/>
  <c r="O105" i="20"/>
  <c r="N105" i="20"/>
  <c r="M105" i="20"/>
  <c r="K105" i="20"/>
  <c r="L105" i="20" s="1"/>
  <c r="J105" i="20"/>
  <c r="I105" i="20"/>
  <c r="F105" i="20"/>
  <c r="G105" i="20" s="1"/>
  <c r="E105" i="20"/>
  <c r="D105" i="20"/>
  <c r="C105" i="20"/>
  <c r="B105" i="20"/>
  <c r="AE104" i="20"/>
  <c r="AB104" i="20"/>
  <c r="Y104" i="20"/>
  <c r="V104" i="20"/>
  <c r="U104" i="20"/>
  <c r="T104" i="20"/>
  <c r="S104" i="20"/>
  <c r="R104" i="20"/>
  <c r="Q104" i="20"/>
  <c r="P104" i="20"/>
  <c r="O104" i="20"/>
  <c r="N104" i="20"/>
  <c r="M104" i="20"/>
  <c r="K104" i="20"/>
  <c r="L104" i="20" s="1"/>
  <c r="J104" i="20"/>
  <c r="I104" i="20"/>
  <c r="F104" i="20"/>
  <c r="G104" i="20" s="1"/>
  <c r="E104" i="20"/>
  <c r="D104" i="20"/>
  <c r="C104" i="20"/>
  <c r="B104" i="20"/>
  <c r="AE103" i="20"/>
  <c r="AB103" i="20"/>
  <c r="Y103" i="20"/>
  <c r="V103" i="20"/>
  <c r="U103" i="20"/>
  <c r="T103" i="20"/>
  <c r="S103" i="20"/>
  <c r="R103" i="20"/>
  <c r="Q103" i="20"/>
  <c r="P103" i="20"/>
  <c r="O103" i="20"/>
  <c r="N103" i="20"/>
  <c r="M103" i="20"/>
  <c r="K103" i="20"/>
  <c r="L103" i="20" s="1"/>
  <c r="J103" i="20"/>
  <c r="I103" i="20"/>
  <c r="F103" i="20"/>
  <c r="G103" i="20" s="1"/>
  <c r="E103" i="20"/>
  <c r="D103" i="20"/>
  <c r="C103" i="20"/>
  <c r="B103" i="20"/>
  <c r="AE102" i="20"/>
  <c r="AB102" i="20"/>
  <c r="Y102" i="20"/>
  <c r="V102" i="20"/>
  <c r="U102" i="20"/>
  <c r="T102" i="20"/>
  <c r="S102" i="20"/>
  <c r="R102" i="20"/>
  <c r="Q102" i="20"/>
  <c r="P102" i="20"/>
  <c r="O102" i="20"/>
  <c r="N102" i="20"/>
  <c r="M102" i="20"/>
  <c r="K102" i="20"/>
  <c r="L102" i="20" s="1"/>
  <c r="J102" i="20"/>
  <c r="I102" i="20"/>
  <c r="F102" i="20"/>
  <c r="G102" i="20" s="1"/>
  <c r="E102" i="20"/>
  <c r="D102" i="20"/>
  <c r="C102" i="20"/>
  <c r="B102" i="20"/>
  <c r="AE101" i="20"/>
  <c r="AB101" i="20"/>
  <c r="Y101" i="20"/>
  <c r="V101" i="20"/>
  <c r="U101" i="20"/>
  <c r="T101" i="20"/>
  <c r="S101" i="20"/>
  <c r="R101" i="20"/>
  <c r="Q101" i="20"/>
  <c r="P101" i="20"/>
  <c r="O101" i="20"/>
  <c r="N101" i="20"/>
  <c r="M101" i="20"/>
  <c r="K101" i="20"/>
  <c r="L101" i="20" s="1"/>
  <c r="J101" i="20"/>
  <c r="I101" i="20"/>
  <c r="F101" i="20"/>
  <c r="G101" i="20" s="1"/>
  <c r="E101" i="20"/>
  <c r="D101" i="20"/>
  <c r="C101" i="20"/>
  <c r="B101" i="20"/>
  <c r="AE100" i="20"/>
  <c r="Y100" i="20"/>
  <c r="V100" i="20"/>
  <c r="U100" i="20"/>
  <c r="T100" i="20"/>
  <c r="Q100" i="20"/>
  <c r="P100" i="20"/>
  <c r="N100" i="20"/>
  <c r="M100" i="20"/>
  <c r="K100" i="20"/>
  <c r="L100" i="20" s="1"/>
  <c r="J100" i="20"/>
  <c r="I100" i="20"/>
  <c r="F100" i="20"/>
  <c r="G100" i="20" s="1"/>
  <c r="E100" i="20"/>
  <c r="D100" i="20"/>
  <c r="C100" i="20"/>
  <c r="B100" i="20"/>
  <c r="AE99" i="20"/>
  <c r="Y99" i="20"/>
  <c r="V99" i="20"/>
  <c r="U99" i="20"/>
  <c r="T99" i="20"/>
  <c r="Q99" i="20"/>
  <c r="P99" i="20"/>
  <c r="N99" i="20"/>
  <c r="M99" i="20"/>
  <c r="K99" i="20"/>
  <c r="L99" i="20" s="1"/>
  <c r="J99" i="20"/>
  <c r="I99" i="20"/>
  <c r="E99" i="20"/>
  <c r="D99" i="20"/>
  <c r="C99" i="20"/>
  <c r="B99" i="20"/>
  <c r="AE98" i="20"/>
  <c r="AB98" i="20"/>
  <c r="Y98" i="20"/>
  <c r="V98" i="20"/>
  <c r="U98" i="20"/>
  <c r="T98" i="20"/>
  <c r="S98" i="20"/>
  <c r="R98" i="20"/>
  <c r="Q98" i="20"/>
  <c r="P98" i="20"/>
  <c r="O98" i="20"/>
  <c r="N98" i="20"/>
  <c r="M98" i="20"/>
  <c r="K98" i="20"/>
  <c r="L98" i="20" s="1"/>
  <c r="J98" i="20"/>
  <c r="I98" i="20"/>
  <c r="F98" i="20"/>
  <c r="G98" i="20" s="1"/>
  <c r="E98" i="20"/>
  <c r="D98" i="20"/>
  <c r="C98" i="20"/>
  <c r="B98" i="20"/>
  <c r="AE97" i="20"/>
  <c r="AB97" i="20"/>
  <c r="Y97" i="20"/>
  <c r="V97" i="20"/>
  <c r="U97" i="20"/>
  <c r="T97" i="20"/>
  <c r="S97" i="20"/>
  <c r="R97" i="20"/>
  <c r="Q97" i="20"/>
  <c r="P97" i="20"/>
  <c r="O97" i="20"/>
  <c r="N97" i="20"/>
  <c r="M97" i="20"/>
  <c r="K97" i="20"/>
  <c r="L97" i="20" s="1"/>
  <c r="J97" i="20"/>
  <c r="I97" i="20"/>
  <c r="F97" i="20"/>
  <c r="G97" i="20" s="1"/>
  <c r="E97" i="20"/>
  <c r="D97" i="20"/>
  <c r="C97" i="20"/>
  <c r="B97" i="20"/>
  <c r="AE96" i="20"/>
  <c r="AB96" i="20"/>
  <c r="Y96" i="20"/>
  <c r="V96" i="20"/>
  <c r="U96" i="20"/>
  <c r="T96" i="20"/>
  <c r="Q96" i="20"/>
  <c r="P96" i="20"/>
  <c r="N96" i="20"/>
  <c r="M96" i="20"/>
  <c r="K96" i="20"/>
  <c r="L96" i="20" s="1"/>
  <c r="J96" i="20"/>
  <c r="I96" i="20"/>
  <c r="F96" i="20"/>
  <c r="G96" i="20" s="1"/>
  <c r="E96" i="20"/>
  <c r="D96" i="20"/>
  <c r="C96" i="20"/>
  <c r="B96" i="20"/>
  <c r="AE95" i="20"/>
  <c r="AB95" i="20"/>
  <c r="Y95" i="20"/>
  <c r="V95" i="20"/>
  <c r="U95" i="20"/>
  <c r="T95" i="20"/>
  <c r="S95" i="20"/>
  <c r="R95" i="20"/>
  <c r="Q95" i="20"/>
  <c r="P95" i="20"/>
  <c r="O95" i="20"/>
  <c r="N95" i="20"/>
  <c r="M95" i="20"/>
  <c r="K95" i="20"/>
  <c r="L95" i="20" s="1"/>
  <c r="J95" i="20"/>
  <c r="I95" i="20"/>
  <c r="F95" i="20"/>
  <c r="G95" i="20" s="1"/>
  <c r="E95" i="20"/>
  <c r="D95" i="20"/>
  <c r="C95" i="20"/>
  <c r="B95" i="20"/>
  <c r="AE94" i="20"/>
  <c r="AB94" i="20"/>
  <c r="Y94" i="20"/>
  <c r="V94" i="20"/>
  <c r="U94" i="20"/>
  <c r="T94" i="20"/>
  <c r="S94" i="20"/>
  <c r="R94" i="20"/>
  <c r="Q94" i="20"/>
  <c r="P94" i="20"/>
  <c r="O94" i="20"/>
  <c r="N94" i="20"/>
  <c r="M94" i="20"/>
  <c r="K94" i="20"/>
  <c r="L94" i="20" s="1"/>
  <c r="J94" i="20"/>
  <c r="I94" i="20"/>
  <c r="F94" i="20"/>
  <c r="G94" i="20" s="1"/>
  <c r="E94" i="20"/>
  <c r="D94" i="20"/>
  <c r="C94" i="20"/>
  <c r="B94" i="20"/>
  <c r="AE93" i="20"/>
  <c r="AB93" i="20"/>
  <c r="Y93" i="20"/>
  <c r="V93" i="20"/>
  <c r="U93" i="20"/>
  <c r="T93" i="20"/>
  <c r="S93" i="20"/>
  <c r="R93" i="20"/>
  <c r="Q93" i="20"/>
  <c r="P93" i="20"/>
  <c r="O93" i="20"/>
  <c r="N93" i="20"/>
  <c r="M93" i="20"/>
  <c r="K93" i="20"/>
  <c r="L93" i="20" s="1"/>
  <c r="J93" i="20"/>
  <c r="I93" i="20"/>
  <c r="F93" i="20"/>
  <c r="G93" i="20" s="1"/>
  <c r="E93" i="20"/>
  <c r="D93" i="20"/>
  <c r="C93" i="20"/>
  <c r="B93" i="20"/>
  <c r="AE92" i="20"/>
  <c r="AB92" i="20"/>
  <c r="Y92" i="20"/>
  <c r="V92" i="20"/>
  <c r="U92" i="20"/>
  <c r="T92" i="20"/>
  <c r="S92" i="20"/>
  <c r="R92" i="20"/>
  <c r="Q92" i="20"/>
  <c r="P92" i="20"/>
  <c r="O92" i="20"/>
  <c r="N92" i="20"/>
  <c r="M92" i="20"/>
  <c r="K92" i="20"/>
  <c r="L92" i="20" s="1"/>
  <c r="J92" i="20"/>
  <c r="I92" i="20"/>
  <c r="F92" i="20"/>
  <c r="G92" i="20" s="1"/>
  <c r="E92" i="20"/>
  <c r="D92" i="20"/>
  <c r="C92" i="20"/>
  <c r="B92" i="20"/>
  <c r="AE91" i="20"/>
  <c r="AB91" i="20"/>
  <c r="Y91" i="20"/>
  <c r="V91" i="20"/>
  <c r="U91" i="20"/>
  <c r="T91" i="20"/>
  <c r="S91" i="20"/>
  <c r="R91" i="20"/>
  <c r="Q91" i="20"/>
  <c r="P91" i="20"/>
  <c r="O91" i="20"/>
  <c r="N91" i="20"/>
  <c r="M91" i="20"/>
  <c r="K91" i="20"/>
  <c r="L91" i="20" s="1"/>
  <c r="J91" i="20"/>
  <c r="I91" i="20"/>
  <c r="F91" i="20"/>
  <c r="G91" i="20" s="1"/>
  <c r="E91" i="20"/>
  <c r="D91" i="20"/>
  <c r="C91" i="20"/>
  <c r="B91" i="20"/>
  <c r="AE90" i="20"/>
  <c r="AB90" i="20"/>
  <c r="Y90" i="20"/>
  <c r="V90" i="20"/>
  <c r="U90" i="20"/>
  <c r="T90" i="20"/>
  <c r="S90" i="20"/>
  <c r="R90" i="20"/>
  <c r="Q90" i="20"/>
  <c r="P90" i="20"/>
  <c r="O90" i="20"/>
  <c r="N90" i="20"/>
  <c r="M90" i="20"/>
  <c r="K90" i="20"/>
  <c r="L90" i="20" s="1"/>
  <c r="J90" i="20"/>
  <c r="I90" i="20"/>
  <c r="F90" i="20"/>
  <c r="G90" i="20" s="1"/>
  <c r="E90" i="20"/>
  <c r="D90" i="20"/>
  <c r="C90" i="20"/>
  <c r="B90" i="20"/>
  <c r="AE89" i="20"/>
  <c r="AB89" i="20"/>
  <c r="Y89" i="20"/>
  <c r="V89" i="20"/>
  <c r="U89" i="20"/>
  <c r="T89" i="20"/>
  <c r="S89" i="20"/>
  <c r="R89" i="20"/>
  <c r="Q89" i="20"/>
  <c r="P89" i="20"/>
  <c r="O89" i="20"/>
  <c r="N89" i="20"/>
  <c r="M89" i="20"/>
  <c r="K89" i="20"/>
  <c r="L89" i="20" s="1"/>
  <c r="J89" i="20"/>
  <c r="I89" i="20"/>
  <c r="F89" i="20"/>
  <c r="G89" i="20" s="1"/>
  <c r="E89" i="20"/>
  <c r="D89" i="20"/>
  <c r="C89" i="20"/>
  <c r="B89" i="20"/>
  <c r="AE88" i="20"/>
  <c r="AB88" i="20"/>
  <c r="Y88" i="20"/>
  <c r="V88" i="20"/>
  <c r="U88" i="20"/>
  <c r="T88" i="20"/>
  <c r="S88" i="20"/>
  <c r="R88" i="20"/>
  <c r="Q88" i="20"/>
  <c r="P88" i="20"/>
  <c r="O88" i="20"/>
  <c r="N88" i="20"/>
  <c r="M88" i="20"/>
  <c r="K88" i="20"/>
  <c r="L88" i="20" s="1"/>
  <c r="J88" i="20"/>
  <c r="I88" i="20"/>
  <c r="F88" i="20"/>
  <c r="G88" i="20" s="1"/>
  <c r="E88" i="20"/>
  <c r="D88" i="20"/>
  <c r="C88" i="20"/>
  <c r="B88" i="20"/>
  <c r="AE87" i="20"/>
  <c r="AB87" i="20"/>
  <c r="Y87" i="20"/>
  <c r="V87" i="20"/>
  <c r="U87" i="20"/>
  <c r="T87" i="20"/>
  <c r="S87" i="20"/>
  <c r="R87" i="20"/>
  <c r="Q87" i="20"/>
  <c r="P87" i="20"/>
  <c r="O87" i="20"/>
  <c r="N87" i="20"/>
  <c r="M87" i="20"/>
  <c r="K87" i="20"/>
  <c r="L87" i="20" s="1"/>
  <c r="J87" i="20"/>
  <c r="I87" i="20"/>
  <c r="F87" i="20"/>
  <c r="G87" i="20" s="1"/>
  <c r="E87" i="20"/>
  <c r="D87" i="20"/>
  <c r="C87" i="20"/>
  <c r="B87" i="20"/>
  <c r="AE86" i="20"/>
  <c r="AB86" i="20"/>
  <c r="Y86" i="20"/>
  <c r="V86" i="20"/>
  <c r="U86" i="20"/>
  <c r="T86" i="20"/>
  <c r="S86" i="20"/>
  <c r="R86" i="20"/>
  <c r="Q86" i="20"/>
  <c r="P86" i="20"/>
  <c r="O86" i="20"/>
  <c r="N86" i="20"/>
  <c r="M86" i="20"/>
  <c r="K86" i="20"/>
  <c r="L86" i="20" s="1"/>
  <c r="J86" i="20"/>
  <c r="I86" i="20"/>
  <c r="F86" i="20"/>
  <c r="G86" i="20" s="1"/>
  <c r="E86" i="20"/>
  <c r="D86" i="20"/>
  <c r="C86" i="20"/>
  <c r="B86" i="20"/>
  <c r="AE85" i="20"/>
  <c r="AB85" i="20"/>
  <c r="Y85" i="20"/>
  <c r="V85" i="20"/>
  <c r="U85" i="20"/>
  <c r="T85" i="20"/>
  <c r="S85" i="20"/>
  <c r="R85" i="20"/>
  <c r="Q85" i="20"/>
  <c r="P85" i="20"/>
  <c r="O85" i="20"/>
  <c r="N85" i="20"/>
  <c r="M85" i="20"/>
  <c r="K85" i="20"/>
  <c r="L85" i="20" s="1"/>
  <c r="J85" i="20"/>
  <c r="I85" i="20"/>
  <c r="F85" i="20"/>
  <c r="G85" i="20" s="1"/>
  <c r="E85" i="20"/>
  <c r="D85" i="20"/>
  <c r="C85" i="20"/>
  <c r="B85" i="20"/>
  <c r="AE84" i="20"/>
  <c r="AB84" i="20"/>
  <c r="Y84" i="20"/>
  <c r="V84" i="20"/>
  <c r="U84" i="20"/>
  <c r="T84" i="20"/>
  <c r="S84" i="20"/>
  <c r="R84" i="20"/>
  <c r="Q84" i="20"/>
  <c r="P84" i="20"/>
  <c r="O84" i="20"/>
  <c r="N84" i="20"/>
  <c r="M84" i="20"/>
  <c r="K84" i="20"/>
  <c r="L84" i="20" s="1"/>
  <c r="J84" i="20"/>
  <c r="I84" i="20"/>
  <c r="F84" i="20"/>
  <c r="G84" i="20" s="1"/>
  <c r="E84" i="20"/>
  <c r="D84" i="20"/>
  <c r="C84" i="20"/>
  <c r="B84" i="20"/>
  <c r="AE83" i="20"/>
  <c r="AB83" i="20"/>
  <c r="Y83" i="20"/>
  <c r="V83" i="20"/>
  <c r="U83" i="20"/>
  <c r="T83" i="20"/>
  <c r="S83" i="20"/>
  <c r="R83" i="20"/>
  <c r="Q83" i="20"/>
  <c r="P83" i="20"/>
  <c r="O83" i="20"/>
  <c r="N83" i="20"/>
  <c r="M83" i="20"/>
  <c r="K83" i="20"/>
  <c r="L83" i="20" s="1"/>
  <c r="J83" i="20"/>
  <c r="I83" i="20"/>
  <c r="F83" i="20"/>
  <c r="G83" i="20" s="1"/>
  <c r="E83" i="20"/>
  <c r="D83" i="20"/>
  <c r="C83" i="20"/>
  <c r="B83" i="20"/>
  <c r="AE82" i="20"/>
  <c r="AB82" i="20"/>
  <c r="Y82" i="20"/>
  <c r="V82" i="20"/>
  <c r="U82" i="20"/>
  <c r="T82" i="20"/>
  <c r="S82" i="20"/>
  <c r="R82" i="20"/>
  <c r="Q82" i="20"/>
  <c r="P82" i="20"/>
  <c r="O82" i="20"/>
  <c r="N82" i="20"/>
  <c r="M82" i="20"/>
  <c r="K82" i="20"/>
  <c r="L82" i="20" s="1"/>
  <c r="J82" i="20"/>
  <c r="I82" i="20"/>
  <c r="F82" i="20"/>
  <c r="G82" i="20" s="1"/>
  <c r="E82" i="20"/>
  <c r="D82" i="20"/>
  <c r="C82" i="20"/>
  <c r="B82" i="20"/>
  <c r="AE81" i="20"/>
  <c r="AB81" i="20"/>
  <c r="Y81" i="20"/>
  <c r="V81" i="20"/>
  <c r="U81" i="20"/>
  <c r="T81" i="20"/>
  <c r="S81" i="20"/>
  <c r="R81" i="20"/>
  <c r="Q81" i="20"/>
  <c r="P81" i="20"/>
  <c r="O81" i="20"/>
  <c r="N81" i="20"/>
  <c r="M81" i="20"/>
  <c r="K81" i="20"/>
  <c r="L81" i="20" s="1"/>
  <c r="J81" i="20"/>
  <c r="I81" i="20"/>
  <c r="F81" i="20"/>
  <c r="G81" i="20" s="1"/>
  <c r="E81" i="20"/>
  <c r="D81" i="20"/>
  <c r="C81" i="20"/>
  <c r="B81" i="20"/>
  <c r="AE80" i="20"/>
  <c r="Y80" i="20"/>
  <c r="V80" i="20"/>
  <c r="U80" i="20"/>
  <c r="T80" i="20"/>
  <c r="Q80" i="20"/>
  <c r="P80" i="20"/>
  <c r="N80" i="20"/>
  <c r="M80" i="20"/>
  <c r="K80" i="20"/>
  <c r="L80" i="20" s="1"/>
  <c r="J80" i="20"/>
  <c r="I80" i="20"/>
  <c r="F80" i="20"/>
  <c r="G80" i="20" s="1"/>
  <c r="E80" i="20"/>
  <c r="D80" i="20"/>
  <c r="C80" i="20"/>
  <c r="B80" i="20"/>
  <c r="AE79" i="20"/>
  <c r="AB79" i="20"/>
  <c r="Y79" i="20"/>
  <c r="V79" i="20"/>
  <c r="U79" i="20"/>
  <c r="T79" i="20"/>
  <c r="S79" i="20"/>
  <c r="R79" i="20"/>
  <c r="Q79" i="20"/>
  <c r="P79" i="20"/>
  <c r="O79" i="20"/>
  <c r="N79" i="20"/>
  <c r="M79" i="20"/>
  <c r="K79" i="20"/>
  <c r="L79" i="20" s="1"/>
  <c r="J79" i="20"/>
  <c r="I79" i="20"/>
  <c r="F79" i="20"/>
  <c r="G79" i="20" s="1"/>
  <c r="E79" i="20"/>
  <c r="D79" i="20"/>
  <c r="C79" i="20"/>
  <c r="B79" i="20"/>
  <c r="AE78" i="20"/>
  <c r="AB78" i="20"/>
  <c r="Y78" i="20"/>
  <c r="V78" i="20"/>
  <c r="U78" i="20"/>
  <c r="T78" i="20"/>
  <c r="S78" i="20"/>
  <c r="R78" i="20"/>
  <c r="Q78" i="20"/>
  <c r="P78" i="20"/>
  <c r="O78" i="20"/>
  <c r="N78" i="20"/>
  <c r="M78" i="20"/>
  <c r="K78" i="20"/>
  <c r="L78" i="20" s="1"/>
  <c r="J78" i="20"/>
  <c r="I78" i="20"/>
  <c r="F78" i="20"/>
  <c r="G78" i="20" s="1"/>
  <c r="E78" i="20"/>
  <c r="D78" i="20"/>
  <c r="C78" i="20"/>
  <c r="B78" i="20"/>
  <c r="AE77" i="20"/>
  <c r="AB77" i="20"/>
  <c r="Y77" i="20"/>
  <c r="V77" i="20"/>
  <c r="U77" i="20"/>
  <c r="T77" i="20"/>
  <c r="S77" i="20"/>
  <c r="R77" i="20"/>
  <c r="Q77" i="20"/>
  <c r="P77" i="20"/>
  <c r="O77" i="20"/>
  <c r="N77" i="20"/>
  <c r="M77" i="20"/>
  <c r="K77" i="20"/>
  <c r="L77" i="20" s="1"/>
  <c r="J77" i="20"/>
  <c r="I77" i="20"/>
  <c r="F77" i="20"/>
  <c r="G77" i="20" s="1"/>
  <c r="E77" i="20"/>
  <c r="D77" i="20"/>
  <c r="C77" i="20"/>
  <c r="B77" i="20"/>
  <c r="AE76" i="20"/>
  <c r="AB76" i="20"/>
  <c r="Y76" i="20"/>
  <c r="V76" i="20"/>
  <c r="U76" i="20"/>
  <c r="T76" i="20"/>
  <c r="S76" i="20"/>
  <c r="R76" i="20"/>
  <c r="Q76" i="20"/>
  <c r="P76" i="20"/>
  <c r="O76" i="20"/>
  <c r="N76" i="20"/>
  <c r="M76" i="20"/>
  <c r="K76" i="20"/>
  <c r="L76" i="20" s="1"/>
  <c r="J76" i="20"/>
  <c r="I76" i="20"/>
  <c r="F76" i="20"/>
  <c r="G76" i="20" s="1"/>
  <c r="E76" i="20"/>
  <c r="D76" i="20"/>
  <c r="C76" i="20"/>
  <c r="B76" i="20"/>
  <c r="AE75" i="20"/>
  <c r="AB75" i="20"/>
  <c r="Y75" i="20"/>
  <c r="V75" i="20"/>
  <c r="U75" i="20"/>
  <c r="T75" i="20"/>
  <c r="S75" i="20"/>
  <c r="R75" i="20"/>
  <c r="Q75" i="20"/>
  <c r="P75" i="20"/>
  <c r="O75" i="20"/>
  <c r="N75" i="20"/>
  <c r="M75" i="20"/>
  <c r="K75" i="20"/>
  <c r="L75" i="20" s="1"/>
  <c r="J75" i="20"/>
  <c r="I75" i="20"/>
  <c r="F75" i="20"/>
  <c r="G75" i="20" s="1"/>
  <c r="E75" i="20"/>
  <c r="D75" i="20"/>
  <c r="C75" i="20"/>
  <c r="B75" i="20"/>
  <c r="AE74" i="20"/>
  <c r="AB74" i="20"/>
  <c r="Y74" i="20"/>
  <c r="V74" i="20"/>
  <c r="U74" i="20"/>
  <c r="T74" i="20"/>
  <c r="S74" i="20"/>
  <c r="R74" i="20"/>
  <c r="Q74" i="20"/>
  <c r="P74" i="20"/>
  <c r="O74" i="20"/>
  <c r="N74" i="20"/>
  <c r="M74" i="20"/>
  <c r="K74" i="20"/>
  <c r="L74" i="20" s="1"/>
  <c r="J74" i="20"/>
  <c r="I74" i="20"/>
  <c r="F74" i="20"/>
  <c r="G74" i="20" s="1"/>
  <c r="E74" i="20"/>
  <c r="D74" i="20"/>
  <c r="C74" i="20"/>
  <c r="B74" i="20"/>
  <c r="AE73" i="20"/>
  <c r="AB73" i="20"/>
  <c r="Y73" i="20"/>
  <c r="V73" i="20"/>
  <c r="U73" i="20"/>
  <c r="T73" i="20"/>
  <c r="S73" i="20"/>
  <c r="R73" i="20"/>
  <c r="Q73" i="20"/>
  <c r="P73" i="20"/>
  <c r="O73" i="20"/>
  <c r="N73" i="20"/>
  <c r="M73" i="20"/>
  <c r="K73" i="20"/>
  <c r="L73" i="20" s="1"/>
  <c r="J73" i="20"/>
  <c r="I73" i="20"/>
  <c r="F73" i="20"/>
  <c r="G73" i="20" s="1"/>
  <c r="E73" i="20"/>
  <c r="D73" i="20"/>
  <c r="C73" i="20"/>
  <c r="B73" i="20"/>
  <c r="AE72" i="20"/>
  <c r="AB72" i="20"/>
  <c r="Y72" i="20"/>
  <c r="V72" i="20"/>
  <c r="U72" i="20"/>
  <c r="T72" i="20"/>
  <c r="Q72" i="20"/>
  <c r="P72" i="20"/>
  <c r="N72" i="20"/>
  <c r="M72" i="20"/>
  <c r="K72" i="20"/>
  <c r="L72" i="20" s="1"/>
  <c r="J72" i="20"/>
  <c r="I72" i="20"/>
  <c r="F72" i="20"/>
  <c r="G72" i="20" s="1"/>
  <c r="E72" i="20"/>
  <c r="D72" i="20"/>
  <c r="C72" i="20"/>
  <c r="B72" i="20"/>
  <c r="AE71" i="20"/>
  <c r="AB71" i="20"/>
  <c r="Y71" i="20"/>
  <c r="V71" i="20"/>
  <c r="U71" i="20"/>
  <c r="T71" i="20"/>
  <c r="S71" i="20"/>
  <c r="R71" i="20"/>
  <c r="Q71" i="20"/>
  <c r="P71" i="20"/>
  <c r="O71" i="20"/>
  <c r="N71" i="20"/>
  <c r="M71" i="20"/>
  <c r="K71" i="20"/>
  <c r="L71" i="20" s="1"/>
  <c r="J71" i="20"/>
  <c r="I71" i="20"/>
  <c r="F71" i="20"/>
  <c r="G71" i="20" s="1"/>
  <c r="E71" i="20"/>
  <c r="D71" i="20"/>
  <c r="C71" i="20"/>
  <c r="B71" i="20"/>
  <c r="AE70" i="20"/>
  <c r="AB70" i="20"/>
  <c r="Y70" i="20"/>
  <c r="V70" i="20"/>
  <c r="U70" i="20"/>
  <c r="T70" i="20"/>
  <c r="S70" i="20"/>
  <c r="R70" i="20"/>
  <c r="Q70" i="20"/>
  <c r="P70" i="20"/>
  <c r="O70" i="20"/>
  <c r="N70" i="20"/>
  <c r="M70" i="20"/>
  <c r="K70" i="20"/>
  <c r="L70" i="20" s="1"/>
  <c r="J70" i="20"/>
  <c r="I70" i="20"/>
  <c r="F70" i="20"/>
  <c r="G70" i="20" s="1"/>
  <c r="E70" i="20"/>
  <c r="D70" i="20"/>
  <c r="C70" i="20"/>
  <c r="B70" i="20"/>
  <c r="AE69" i="20"/>
  <c r="AB69" i="20"/>
  <c r="Y69" i="20"/>
  <c r="V69" i="20"/>
  <c r="U69" i="20"/>
  <c r="T69" i="20"/>
  <c r="Q69" i="20"/>
  <c r="P69" i="20"/>
  <c r="N69" i="20"/>
  <c r="M69" i="20"/>
  <c r="K69" i="20"/>
  <c r="L69" i="20" s="1"/>
  <c r="J69" i="20"/>
  <c r="I69" i="20"/>
  <c r="F69" i="20"/>
  <c r="G69" i="20" s="1"/>
  <c r="E69" i="20"/>
  <c r="D69" i="20"/>
  <c r="C69" i="20"/>
  <c r="B69" i="20"/>
  <c r="AE68" i="20"/>
  <c r="AB68" i="20"/>
  <c r="Y68" i="20"/>
  <c r="V68" i="20"/>
  <c r="U68" i="20"/>
  <c r="T68" i="20"/>
  <c r="S68" i="20"/>
  <c r="R68" i="20"/>
  <c r="Q68" i="20"/>
  <c r="P68" i="20"/>
  <c r="O68" i="20"/>
  <c r="N68" i="20"/>
  <c r="M68" i="20"/>
  <c r="K68" i="20"/>
  <c r="L68" i="20" s="1"/>
  <c r="J68" i="20"/>
  <c r="I68" i="20"/>
  <c r="F68" i="20"/>
  <c r="G68" i="20" s="1"/>
  <c r="E68" i="20"/>
  <c r="D68" i="20"/>
  <c r="C68" i="20"/>
  <c r="B68" i="20"/>
  <c r="AE67" i="20"/>
  <c r="AB67" i="20"/>
  <c r="Y67" i="20"/>
  <c r="V67" i="20"/>
  <c r="U67" i="20"/>
  <c r="T67" i="20"/>
  <c r="S67" i="20"/>
  <c r="R67" i="20"/>
  <c r="Q67" i="20"/>
  <c r="P67" i="20"/>
  <c r="O67" i="20"/>
  <c r="N67" i="20"/>
  <c r="M67" i="20"/>
  <c r="K67" i="20"/>
  <c r="L67" i="20" s="1"/>
  <c r="J67" i="20"/>
  <c r="I67" i="20"/>
  <c r="F67" i="20"/>
  <c r="G67" i="20" s="1"/>
  <c r="E67" i="20"/>
  <c r="D67" i="20"/>
  <c r="C67" i="20"/>
  <c r="B67" i="20"/>
  <c r="AE66" i="20"/>
  <c r="AB66" i="20"/>
  <c r="Y66" i="20"/>
  <c r="V66" i="20"/>
  <c r="U66" i="20"/>
  <c r="T66" i="20"/>
  <c r="S66" i="20"/>
  <c r="R66" i="20"/>
  <c r="Q66" i="20"/>
  <c r="P66" i="20"/>
  <c r="O66" i="20"/>
  <c r="N66" i="20"/>
  <c r="M66" i="20"/>
  <c r="K66" i="20"/>
  <c r="L66" i="20" s="1"/>
  <c r="J66" i="20"/>
  <c r="I66" i="20"/>
  <c r="F66" i="20"/>
  <c r="G66" i="20" s="1"/>
  <c r="E66" i="20"/>
  <c r="D66" i="20"/>
  <c r="C66" i="20"/>
  <c r="B66" i="20"/>
  <c r="AE65" i="20"/>
  <c r="AB65" i="20"/>
  <c r="Y65" i="20"/>
  <c r="V65" i="20"/>
  <c r="U65" i="20"/>
  <c r="T65" i="20"/>
  <c r="S65" i="20"/>
  <c r="R65" i="20"/>
  <c r="Q65" i="20"/>
  <c r="P65" i="20"/>
  <c r="O65" i="20"/>
  <c r="N65" i="20"/>
  <c r="M65" i="20"/>
  <c r="K65" i="20"/>
  <c r="L65" i="20" s="1"/>
  <c r="J65" i="20"/>
  <c r="I65" i="20"/>
  <c r="F65" i="20"/>
  <c r="G65" i="20" s="1"/>
  <c r="E65" i="20"/>
  <c r="D65" i="20"/>
  <c r="C65" i="20"/>
  <c r="B65" i="20"/>
  <c r="AE64" i="20"/>
  <c r="AB64" i="20"/>
  <c r="Y64" i="20"/>
  <c r="V64" i="20"/>
  <c r="U64" i="20"/>
  <c r="T64" i="20"/>
  <c r="S64" i="20"/>
  <c r="R64" i="20"/>
  <c r="Q64" i="20"/>
  <c r="P64" i="20"/>
  <c r="O64" i="20"/>
  <c r="N64" i="20"/>
  <c r="M64" i="20"/>
  <c r="K64" i="20"/>
  <c r="L64" i="20" s="1"/>
  <c r="J64" i="20"/>
  <c r="I64" i="20"/>
  <c r="F64" i="20"/>
  <c r="G64" i="20" s="1"/>
  <c r="E64" i="20"/>
  <c r="D64" i="20"/>
  <c r="C64" i="20"/>
  <c r="B64" i="20"/>
  <c r="AE63" i="20"/>
  <c r="AB63" i="20"/>
  <c r="Y63" i="20"/>
  <c r="V63" i="20"/>
  <c r="U63" i="20"/>
  <c r="T63" i="20"/>
  <c r="S63" i="20"/>
  <c r="R63" i="20"/>
  <c r="Q63" i="20"/>
  <c r="P63" i="20"/>
  <c r="O63" i="20"/>
  <c r="N63" i="20"/>
  <c r="M63" i="20"/>
  <c r="K63" i="20"/>
  <c r="L63" i="20" s="1"/>
  <c r="J63" i="20"/>
  <c r="I63" i="20"/>
  <c r="F63" i="20"/>
  <c r="G63" i="20" s="1"/>
  <c r="E63" i="20"/>
  <c r="D63" i="20"/>
  <c r="C63" i="20"/>
  <c r="B63" i="20"/>
  <c r="AE62" i="20"/>
  <c r="AB62" i="20"/>
  <c r="Y62" i="20"/>
  <c r="V62" i="20"/>
  <c r="U62" i="20"/>
  <c r="T62" i="20"/>
  <c r="S62" i="20"/>
  <c r="R62" i="20"/>
  <c r="Q62" i="20"/>
  <c r="P62" i="20"/>
  <c r="O62" i="20"/>
  <c r="N62" i="20"/>
  <c r="M62" i="20"/>
  <c r="K62" i="20"/>
  <c r="L62" i="20" s="1"/>
  <c r="J62" i="20"/>
  <c r="I62" i="20"/>
  <c r="F62" i="20"/>
  <c r="G62" i="20" s="1"/>
  <c r="E62" i="20"/>
  <c r="D62" i="20"/>
  <c r="C62" i="20"/>
  <c r="B62" i="20"/>
  <c r="AE61" i="20"/>
  <c r="AB61" i="20"/>
  <c r="Y61" i="20"/>
  <c r="V61" i="20"/>
  <c r="U61" i="20"/>
  <c r="T61" i="20"/>
  <c r="S61" i="20"/>
  <c r="R61" i="20"/>
  <c r="Q61" i="20"/>
  <c r="P61" i="20"/>
  <c r="O61" i="20"/>
  <c r="N61" i="20"/>
  <c r="M61" i="20"/>
  <c r="K61" i="20"/>
  <c r="L61" i="20" s="1"/>
  <c r="J61" i="20"/>
  <c r="I61" i="20"/>
  <c r="F61" i="20"/>
  <c r="G61" i="20" s="1"/>
  <c r="E61" i="20"/>
  <c r="D61" i="20"/>
  <c r="C61" i="20"/>
  <c r="B61" i="20"/>
  <c r="AE60" i="20"/>
  <c r="AB60" i="20"/>
  <c r="Y60" i="20"/>
  <c r="V60" i="20"/>
  <c r="U60" i="20"/>
  <c r="T60" i="20"/>
  <c r="S60" i="20"/>
  <c r="R60" i="20"/>
  <c r="Q60" i="20"/>
  <c r="P60" i="20"/>
  <c r="O60" i="20"/>
  <c r="N60" i="20"/>
  <c r="M60" i="20"/>
  <c r="K60" i="20"/>
  <c r="L60" i="20" s="1"/>
  <c r="J60" i="20"/>
  <c r="I60" i="20"/>
  <c r="F60" i="20"/>
  <c r="G60" i="20" s="1"/>
  <c r="E60" i="20"/>
  <c r="D60" i="20"/>
  <c r="C60" i="20"/>
  <c r="B60" i="20"/>
  <c r="AE59" i="20"/>
  <c r="AB59" i="20"/>
  <c r="Y59" i="20"/>
  <c r="V59" i="20"/>
  <c r="U59" i="20"/>
  <c r="T59" i="20"/>
  <c r="S59" i="20"/>
  <c r="R59" i="20"/>
  <c r="Q59" i="20"/>
  <c r="P59" i="20"/>
  <c r="O59" i="20"/>
  <c r="N59" i="20"/>
  <c r="M59" i="20"/>
  <c r="K59" i="20"/>
  <c r="L59" i="20" s="1"/>
  <c r="J59" i="20"/>
  <c r="I59" i="20"/>
  <c r="F59" i="20"/>
  <c r="G59" i="20" s="1"/>
  <c r="E59" i="20"/>
  <c r="D59" i="20"/>
  <c r="C59" i="20"/>
  <c r="B59" i="20"/>
  <c r="AE58" i="20"/>
  <c r="AB58" i="20"/>
  <c r="Y58" i="20"/>
  <c r="V58" i="20"/>
  <c r="U58" i="20"/>
  <c r="T58" i="20"/>
  <c r="S58" i="20"/>
  <c r="R58" i="20"/>
  <c r="Q58" i="20"/>
  <c r="P58" i="20"/>
  <c r="O58" i="20"/>
  <c r="N58" i="20"/>
  <c r="M58" i="20"/>
  <c r="K58" i="20"/>
  <c r="L58" i="20" s="1"/>
  <c r="J58" i="20"/>
  <c r="I58" i="20"/>
  <c r="F58" i="20"/>
  <c r="G58" i="20" s="1"/>
  <c r="E58" i="20"/>
  <c r="D58" i="20"/>
  <c r="C58" i="20"/>
  <c r="B58" i="20"/>
  <c r="AE57" i="20"/>
  <c r="AB57" i="20"/>
  <c r="Y57" i="20"/>
  <c r="V57" i="20"/>
  <c r="U57" i="20"/>
  <c r="T57" i="20"/>
  <c r="S57" i="20"/>
  <c r="R57" i="20"/>
  <c r="Q57" i="20"/>
  <c r="P57" i="20"/>
  <c r="O57" i="20"/>
  <c r="N57" i="20"/>
  <c r="M57" i="20"/>
  <c r="K57" i="20"/>
  <c r="L57" i="20" s="1"/>
  <c r="J57" i="20"/>
  <c r="I57" i="20"/>
  <c r="F57" i="20"/>
  <c r="G57" i="20" s="1"/>
  <c r="E57" i="20"/>
  <c r="D57" i="20"/>
  <c r="C57" i="20"/>
  <c r="B57" i="20"/>
  <c r="AE56" i="20"/>
  <c r="AB56" i="20"/>
  <c r="Y56" i="20"/>
  <c r="V56" i="20"/>
  <c r="U56" i="20"/>
  <c r="T56" i="20"/>
  <c r="S56" i="20"/>
  <c r="R56" i="20"/>
  <c r="Q56" i="20"/>
  <c r="P56" i="20"/>
  <c r="O56" i="20"/>
  <c r="N56" i="20"/>
  <c r="M56" i="20"/>
  <c r="K56" i="20"/>
  <c r="L56" i="20" s="1"/>
  <c r="J56" i="20"/>
  <c r="I56" i="20"/>
  <c r="F56" i="20"/>
  <c r="G56" i="20" s="1"/>
  <c r="E56" i="20"/>
  <c r="D56" i="20"/>
  <c r="C56" i="20"/>
  <c r="B56" i="20"/>
  <c r="AE55" i="20"/>
  <c r="AB55" i="20"/>
  <c r="Y55" i="20"/>
  <c r="V55" i="20"/>
  <c r="U55" i="20"/>
  <c r="T55" i="20"/>
  <c r="S55" i="20"/>
  <c r="R55" i="20"/>
  <c r="Q55" i="20"/>
  <c r="P55" i="20"/>
  <c r="O55" i="20"/>
  <c r="N55" i="20"/>
  <c r="M55" i="20"/>
  <c r="K55" i="20"/>
  <c r="L55" i="20" s="1"/>
  <c r="J55" i="20"/>
  <c r="I55" i="20"/>
  <c r="F55" i="20"/>
  <c r="G55" i="20" s="1"/>
  <c r="E55" i="20"/>
  <c r="D55" i="20"/>
  <c r="C55" i="20"/>
  <c r="B55" i="20"/>
  <c r="AE54" i="20"/>
  <c r="AB54" i="20"/>
  <c r="Y54" i="20"/>
  <c r="V54" i="20"/>
  <c r="U54" i="20"/>
  <c r="T54" i="20"/>
  <c r="Q54" i="20"/>
  <c r="P54" i="20"/>
  <c r="N54" i="20"/>
  <c r="M54" i="20"/>
  <c r="K54" i="20"/>
  <c r="L54" i="20" s="1"/>
  <c r="J54" i="20"/>
  <c r="I54" i="20"/>
  <c r="F54" i="20"/>
  <c r="G54" i="20" s="1"/>
  <c r="E54" i="20"/>
  <c r="D54" i="20"/>
  <c r="C54" i="20"/>
  <c r="B54" i="20"/>
  <c r="AE53" i="20"/>
  <c r="AB53" i="20"/>
  <c r="Y53" i="20"/>
  <c r="V53" i="20"/>
  <c r="U53" i="20"/>
  <c r="T53" i="20"/>
  <c r="S53" i="20"/>
  <c r="R53" i="20"/>
  <c r="Q53" i="20"/>
  <c r="P53" i="20"/>
  <c r="O53" i="20"/>
  <c r="N53" i="20"/>
  <c r="M53" i="20"/>
  <c r="K53" i="20"/>
  <c r="L53" i="20" s="1"/>
  <c r="J53" i="20"/>
  <c r="I53" i="20"/>
  <c r="F53" i="20"/>
  <c r="G53" i="20" s="1"/>
  <c r="E53" i="20"/>
  <c r="D53" i="20"/>
  <c r="C53" i="20"/>
  <c r="B53" i="20"/>
  <c r="AE52" i="20"/>
  <c r="Y52" i="20"/>
  <c r="V52" i="20"/>
  <c r="U52" i="20"/>
  <c r="T52" i="20"/>
  <c r="Q52" i="20"/>
  <c r="P52" i="20"/>
  <c r="N52" i="20"/>
  <c r="M52" i="20"/>
  <c r="K52" i="20"/>
  <c r="L52" i="20" s="1"/>
  <c r="J52" i="20"/>
  <c r="I52" i="20"/>
  <c r="F52" i="20"/>
  <c r="G52" i="20" s="1"/>
  <c r="E52" i="20"/>
  <c r="D52" i="20"/>
  <c r="C52" i="20"/>
  <c r="B52" i="20"/>
  <c r="AE51" i="20"/>
  <c r="AB51" i="20"/>
  <c r="Y51" i="20"/>
  <c r="V51" i="20"/>
  <c r="U51" i="20"/>
  <c r="T51" i="20"/>
  <c r="S51" i="20"/>
  <c r="R51" i="20"/>
  <c r="Q51" i="20"/>
  <c r="P51" i="20"/>
  <c r="O51" i="20"/>
  <c r="N51" i="20"/>
  <c r="M51" i="20"/>
  <c r="K51" i="20"/>
  <c r="L51" i="20" s="1"/>
  <c r="J51" i="20"/>
  <c r="I51" i="20"/>
  <c r="F51" i="20"/>
  <c r="G51" i="20" s="1"/>
  <c r="E51" i="20"/>
  <c r="D51" i="20"/>
  <c r="C51" i="20"/>
  <c r="B51" i="20"/>
  <c r="AE50" i="20"/>
  <c r="AB50" i="20"/>
  <c r="Y50" i="20"/>
  <c r="V50" i="20"/>
  <c r="U50" i="20"/>
  <c r="T50" i="20"/>
  <c r="S50" i="20"/>
  <c r="R50" i="20"/>
  <c r="Q50" i="20"/>
  <c r="P50" i="20"/>
  <c r="O50" i="20"/>
  <c r="N50" i="20"/>
  <c r="M50" i="20"/>
  <c r="K50" i="20"/>
  <c r="L50" i="20" s="1"/>
  <c r="J50" i="20"/>
  <c r="I50" i="20"/>
  <c r="F50" i="20"/>
  <c r="G50" i="20" s="1"/>
  <c r="E50" i="20"/>
  <c r="D50" i="20"/>
  <c r="C50" i="20"/>
  <c r="B50" i="20"/>
  <c r="AE49" i="20"/>
  <c r="AB49" i="20"/>
  <c r="Y49" i="20"/>
  <c r="V49" i="20"/>
  <c r="U49" i="20"/>
  <c r="T49" i="20"/>
  <c r="S49" i="20"/>
  <c r="R49" i="20"/>
  <c r="Q49" i="20"/>
  <c r="P49" i="20"/>
  <c r="O49" i="20"/>
  <c r="N49" i="20"/>
  <c r="M49" i="20"/>
  <c r="K49" i="20"/>
  <c r="L49" i="20" s="1"/>
  <c r="J49" i="20"/>
  <c r="I49" i="20"/>
  <c r="F49" i="20"/>
  <c r="G49" i="20" s="1"/>
  <c r="E49" i="20"/>
  <c r="D49" i="20"/>
  <c r="C49" i="20"/>
  <c r="B49" i="20"/>
  <c r="AE48" i="20"/>
  <c r="AB48" i="20"/>
  <c r="Y48" i="20"/>
  <c r="V48" i="20"/>
  <c r="U48" i="20"/>
  <c r="T48" i="20"/>
  <c r="S48" i="20"/>
  <c r="R48" i="20"/>
  <c r="Q48" i="20"/>
  <c r="P48" i="20"/>
  <c r="O48" i="20"/>
  <c r="N48" i="20"/>
  <c r="M48" i="20"/>
  <c r="K48" i="20"/>
  <c r="L48" i="20" s="1"/>
  <c r="J48" i="20"/>
  <c r="I48" i="20"/>
  <c r="F48" i="20"/>
  <c r="G48" i="20" s="1"/>
  <c r="E48" i="20"/>
  <c r="D48" i="20"/>
  <c r="C48" i="20"/>
  <c r="B48" i="20"/>
  <c r="AE47" i="20"/>
  <c r="AB47" i="20"/>
  <c r="Y47" i="20"/>
  <c r="V47" i="20"/>
  <c r="U47" i="20"/>
  <c r="T47" i="20"/>
  <c r="S47" i="20"/>
  <c r="R47" i="20"/>
  <c r="Q47" i="20"/>
  <c r="P47" i="20"/>
  <c r="O47" i="20"/>
  <c r="N47" i="20"/>
  <c r="M47" i="20"/>
  <c r="K47" i="20"/>
  <c r="L47" i="20" s="1"/>
  <c r="J47" i="20"/>
  <c r="I47" i="20"/>
  <c r="F47" i="20"/>
  <c r="G47" i="20" s="1"/>
  <c r="E47" i="20"/>
  <c r="D47" i="20"/>
  <c r="C47" i="20"/>
  <c r="B47" i="20"/>
  <c r="AE46" i="20"/>
  <c r="AB46" i="20"/>
  <c r="Y46" i="20"/>
  <c r="V46" i="20"/>
  <c r="U46" i="20"/>
  <c r="T46" i="20"/>
  <c r="S46" i="20"/>
  <c r="R46" i="20"/>
  <c r="Q46" i="20"/>
  <c r="P46" i="20"/>
  <c r="O46" i="20"/>
  <c r="N46" i="20"/>
  <c r="M46" i="20"/>
  <c r="K46" i="20"/>
  <c r="L46" i="20" s="1"/>
  <c r="J46" i="20"/>
  <c r="I46" i="20"/>
  <c r="F46" i="20"/>
  <c r="G46" i="20" s="1"/>
  <c r="E46" i="20"/>
  <c r="D46" i="20"/>
  <c r="C46" i="20"/>
  <c r="B46" i="20"/>
  <c r="AE45" i="20"/>
  <c r="AB45" i="20"/>
  <c r="Y45" i="20"/>
  <c r="V45" i="20"/>
  <c r="U45" i="20"/>
  <c r="T45" i="20"/>
  <c r="S45" i="20"/>
  <c r="R45" i="20"/>
  <c r="Q45" i="20"/>
  <c r="P45" i="20"/>
  <c r="O45" i="20"/>
  <c r="N45" i="20"/>
  <c r="M45" i="20"/>
  <c r="K45" i="20"/>
  <c r="L45" i="20" s="1"/>
  <c r="J45" i="20"/>
  <c r="I45" i="20"/>
  <c r="F45" i="20"/>
  <c r="G45" i="20" s="1"/>
  <c r="E45" i="20"/>
  <c r="D45" i="20"/>
  <c r="C45" i="20"/>
  <c r="B45" i="20"/>
  <c r="AE44" i="20"/>
  <c r="AB44" i="20"/>
  <c r="Y44" i="20"/>
  <c r="V44" i="20"/>
  <c r="U44" i="20"/>
  <c r="T44" i="20"/>
  <c r="S44" i="20"/>
  <c r="R44" i="20"/>
  <c r="Q44" i="20"/>
  <c r="P44" i="20"/>
  <c r="O44" i="20"/>
  <c r="N44" i="20"/>
  <c r="M44" i="20"/>
  <c r="K44" i="20"/>
  <c r="L44" i="20" s="1"/>
  <c r="J44" i="20"/>
  <c r="I44" i="20"/>
  <c r="F44" i="20"/>
  <c r="G44" i="20" s="1"/>
  <c r="E44" i="20"/>
  <c r="D44" i="20"/>
  <c r="C44" i="20"/>
  <c r="B44" i="20"/>
  <c r="AE43" i="20"/>
  <c r="AB43" i="20"/>
  <c r="Y43" i="20"/>
  <c r="V43" i="20"/>
  <c r="U43" i="20"/>
  <c r="T43" i="20"/>
  <c r="S43" i="20"/>
  <c r="R43" i="20"/>
  <c r="Q43" i="20"/>
  <c r="P43" i="20"/>
  <c r="O43" i="20"/>
  <c r="N43" i="20"/>
  <c r="M43" i="20"/>
  <c r="K43" i="20"/>
  <c r="L43" i="20" s="1"/>
  <c r="J43" i="20"/>
  <c r="I43" i="20"/>
  <c r="F43" i="20"/>
  <c r="G43" i="20" s="1"/>
  <c r="E43" i="20"/>
  <c r="D43" i="20"/>
  <c r="C43" i="20"/>
  <c r="B43" i="20"/>
  <c r="AE42" i="20"/>
  <c r="AB42" i="20"/>
  <c r="Y42" i="20"/>
  <c r="V42" i="20"/>
  <c r="U42" i="20"/>
  <c r="T42" i="20"/>
  <c r="S42" i="20"/>
  <c r="R42" i="20"/>
  <c r="Q42" i="20"/>
  <c r="P42" i="20"/>
  <c r="O42" i="20"/>
  <c r="N42" i="20"/>
  <c r="M42" i="20"/>
  <c r="K42" i="20"/>
  <c r="L42" i="20" s="1"/>
  <c r="J42" i="20"/>
  <c r="I42" i="20"/>
  <c r="F42" i="20"/>
  <c r="G42" i="20" s="1"/>
  <c r="E42" i="20"/>
  <c r="D42" i="20"/>
  <c r="C42" i="20"/>
  <c r="B42" i="20"/>
  <c r="AE41" i="20"/>
  <c r="AB41" i="20"/>
  <c r="Y41" i="20"/>
  <c r="V41" i="20"/>
  <c r="U41" i="20"/>
  <c r="T41" i="20"/>
  <c r="S41" i="20"/>
  <c r="R41" i="20"/>
  <c r="Q41" i="20"/>
  <c r="P41" i="20"/>
  <c r="O41" i="20"/>
  <c r="N41" i="20"/>
  <c r="M41" i="20"/>
  <c r="K41" i="20"/>
  <c r="L41" i="20" s="1"/>
  <c r="J41" i="20"/>
  <c r="I41" i="20"/>
  <c r="F41" i="20"/>
  <c r="G41" i="20" s="1"/>
  <c r="E41" i="20"/>
  <c r="D41" i="20"/>
  <c r="C41" i="20"/>
  <c r="B41" i="20"/>
  <c r="AE40" i="20"/>
  <c r="AB40" i="20"/>
  <c r="Y40" i="20"/>
  <c r="V40" i="20"/>
  <c r="U40" i="20"/>
  <c r="T40" i="20"/>
  <c r="S40" i="20"/>
  <c r="R40" i="20"/>
  <c r="Q40" i="20"/>
  <c r="P40" i="20"/>
  <c r="O40" i="20"/>
  <c r="N40" i="20"/>
  <c r="M40" i="20"/>
  <c r="K40" i="20"/>
  <c r="L40" i="20" s="1"/>
  <c r="J40" i="20"/>
  <c r="I40" i="20"/>
  <c r="F40" i="20"/>
  <c r="G40" i="20" s="1"/>
  <c r="E40" i="20"/>
  <c r="D40" i="20"/>
  <c r="C40" i="20"/>
  <c r="B40" i="20"/>
  <c r="AE39" i="20"/>
  <c r="AB39" i="20"/>
  <c r="Y39" i="20"/>
  <c r="V39" i="20"/>
  <c r="U39" i="20"/>
  <c r="T39" i="20"/>
  <c r="S39" i="20"/>
  <c r="R39" i="20"/>
  <c r="Q39" i="20"/>
  <c r="P39" i="20"/>
  <c r="O39" i="20"/>
  <c r="N39" i="20"/>
  <c r="M39" i="20"/>
  <c r="K39" i="20"/>
  <c r="L39" i="20" s="1"/>
  <c r="J39" i="20"/>
  <c r="I39" i="20"/>
  <c r="F39" i="20"/>
  <c r="G39" i="20" s="1"/>
  <c r="E39" i="20"/>
  <c r="D39" i="20"/>
  <c r="C39" i="20"/>
  <c r="B39" i="20"/>
  <c r="AE38" i="20"/>
  <c r="AB38" i="20"/>
  <c r="Y38" i="20"/>
  <c r="V38" i="20"/>
  <c r="U38" i="20"/>
  <c r="T38" i="20"/>
  <c r="S38" i="20"/>
  <c r="R38" i="20"/>
  <c r="Q38" i="20"/>
  <c r="P38" i="20"/>
  <c r="O38" i="20"/>
  <c r="N38" i="20"/>
  <c r="M38" i="20"/>
  <c r="K38" i="20"/>
  <c r="L38" i="20" s="1"/>
  <c r="J38" i="20"/>
  <c r="I38" i="20"/>
  <c r="F38" i="20"/>
  <c r="G38" i="20" s="1"/>
  <c r="E38" i="20"/>
  <c r="D38" i="20"/>
  <c r="C38" i="20"/>
  <c r="B38" i="20"/>
  <c r="AE37" i="20"/>
  <c r="AB37" i="20"/>
  <c r="Y37" i="20"/>
  <c r="V37" i="20"/>
  <c r="U37" i="20"/>
  <c r="T37" i="20"/>
  <c r="S37" i="20"/>
  <c r="R37" i="20"/>
  <c r="Q37" i="20"/>
  <c r="P37" i="20"/>
  <c r="O37" i="20"/>
  <c r="N37" i="20"/>
  <c r="M37" i="20"/>
  <c r="K37" i="20"/>
  <c r="L37" i="20" s="1"/>
  <c r="J37" i="20"/>
  <c r="I37" i="20"/>
  <c r="F37" i="20"/>
  <c r="G37" i="20" s="1"/>
  <c r="E37" i="20"/>
  <c r="D37" i="20"/>
  <c r="C37" i="20"/>
  <c r="B37" i="20"/>
  <c r="AE36" i="20"/>
  <c r="AB36" i="20"/>
  <c r="Y36" i="20"/>
  <c r="V36" i="20"/>
  <c r="U36" i="20"/>
  <c r="T36" i="20"/>
  <c r="S36" i="20"/>
  <c r="R36" i="20"/>
  <c r="Q36" i="20"/>
  <c r="P36" i="20"/>
  <c r="O36" i="20"/>
  <c r="N36" i="20"/>
  <c r="M36" i="20"/>
  <c r="K36" i="20"/>
  <c r="L36" i="20" s="1"/>
  <c r="J36" i="20"/>
  <c r="I36" i="20"/>
  <c r="F36" i="20"/>
  <c r="G36" i="20" s="1"/>
  <c r="E36" i="20"/>
  <c r="D36" i="20"/>
  <c r="C36" i="20"/>
  <c r="B36" i="20"/>
  <c r="AE35" i="20"/>
  <c r="AB35" i="20"/>
  <c r="Y35" i="20"/>
  <c r="V35" i="20"/>
  <c r="U35" i="20"/>
  <c r="T35" i="20"/>
  <c r="S35" i="20"/>
  <c r="R35" i="20"/>
  <c r="Q35" i="20"/>
  <c r="P35" i="20"/>
  <c r="O35" i="20"/>
  <c r="N35" i="20"/>
  <c r="M35" i="20"/>
  <c r="K35" i="20"/>
  <c r="L35" i="20" s="1"/>
  <c r="J35" i="20"/>
  <c r="I35" i="20"/>
  <c r="F35" i="20"/>
  <c r="G35" i="20" s="1"/>
  <c r="E35" i="20"/>
  <c r="D35" i="20"/>
  <c r="C35" i="20"/>
  <c r="B35" i="20"/>
  <c r="AE34" i="20"/>
  <c r="AB34" i="20"/>
  <c r="Y34" i="20"/>
  <c r="V34" i="20"/>
  <c r="U34" i="20"/>
  <c r="T34" i="20"/>
  <c r="S34" i="20"/>
  <c r="R34" i="20"/>
  <c r="Q34" i="20"/>
  <c r="P34" i="20"/>
  <c r="O34" i="20"/>
  <c r="N34" i="20"/>
  <c r="M34" i="20"/>
  <c r="K34" i="20"/>
  <c r="L34" i="20" s="1"/>
  <c r="J34" i="20"/>
  <c r="I34" i="20"/>
  <c r="F34" i="20"/>
  <c r="G34" i="20" s="1"/>
  <c r="E34" i="20"/>
  <c r="D34" i="20"/>
  <c r="C34" i="20"/>
  <c r="B34" i="20"/>
  <c r="AE33" i="20"/>
  <c r="AB33" i="20"/>
  <c r="Y33" i="20"/>
  <c r="V33" i="20"/>
  <c r="U33" i="20"/>
  <c r="T33" i="20"/>
  <c r="S33" i="20"/>
  <c r="R33" i="20"/>
  <c r="Q33" i="20"/>
  <c r="P33" i="20"/>
  <c r="O33" i="20"/>
  <c r="N33" i="20"/>
  <c r="M33" i="20"/>
  <c r="K33" i="20"/>
  <c r="L33" i="20" s="1"/>
  <c r="J33" i="20"/>
  <c r="I33" i="20"/>
  <c r="F33" i="20"/>
  <c r="G33" i="20" s="1"/>
  <c r="E33" i="20"/>
  <c r="D33" i="20"/>
  <c r="C33" i="20"/>
  <c r="B33" i="20"/>
  <c r="AE32" i="20"/>
  <c r="AB32" i="20"/>
  <c r="Y32" i="20"/>
  <c r="V32" i="20"/>
  <c r="U32" i="20"/>
  <c r="T32" i="20"/>
  <c r="S32" i="20"/>
  <c r="R32" i="20"/>
  <c r="Q32" i="20"/>
  <c r="P32" i="20"/>
  <c r="O32" i="20"/>
  <c r="N32" i="20"/>
  <c r="M32" i="20"/>
  <c r="K32" i="20"/>
  <c r="L32" i="20" s="1"/>
  <c r="J32" i="20"/>
  <c r="I32" i="20"/>
  <c r="F32" i="20"/>
  <c r="G32" i="20" s="1"/>
  <c r="E32" i="20"/>
  <c r="D32" i="20"/>
  <c r="C32" i="20"/>
  <c r="B32" i="20"/>
  <c r="AE31" i="20"/>
  <c r="AB31" i="20"/>
  <c r="Y31" i="20"/>
  <c r="V31" i="20"/>
  <c r="U31" i="20"/>
  <c r="T31" i="20"/>
  <c r="S31" i="20"/>
  <c r="R31" i="20"/>
  <c r="Q31" i="20"/>
  <c r="P31" i="20"/>
  <c r="O31" i="20"/>
  <c r="N31" i="20"/>
  <c r="M31" i="20"/>
  <c r="K31" i="20"/>
  <c r="L31" i="20" s="1"/>
  <c r="J31" i="20"/>
  <c r="I31" i="20"/>
  <c r="F31" i="20"/>
  <c r="G31" i="20" s="1"/>
  <c r="E31" i="20"/>
  <c r="D31" i="20"/>
  <c r="C31" i="20"/>
  <c r="B31" i="20"/>
  <c r="AE30" i="20"/>
  <c r="Y30" i="20"/>
  <c r="V30" i="20"/>
  <c r="U30" i="20"/>
  <c r="T30" i="20"/>
  <c r="Q30" i="20"/>
  <c r="P30" i="20"/>
  <c r="N30" i="20"/>
  <c r="M30" i="20"/>
  <c r="K30" i="20"/>
  <c r="L30" i="20" s="1"/>
  <c r="J30" i="20"/>
  <c r="I30" i="20"/>
  <c r="F30" i="20"/>
  <c r="G30" i="20" s="1"/>
  <c r="E30" i="20"/>
  <c r="D30" i="20"/>
  <c r="C30" i="20"/>
  <c r="B30" i="20"/>
  <c r="AE29" i="20"/>
  <c r="AB29" i="20"/>
  <c r="Y29" i="20"/>
  <c r="V29" i="20"/>
  <c r="U29" i="20"/>
  <c r="T29" i="20"/>
  <c r="S29" i="20"/>
  <c r="R29" i="20"/>
  <c r="Q29" i="20"/>
  <c r="P29" i="20"/>
  <c r="O29" i="20"/>
  <c r="N29" i="20"/>
  <c r="M29" i="20"/>
  <c r="K29" i="20"/>
  <c r="L29" i="20" s="1"/>
  <c r="J29" i="20"/>
  <c r="I29" i="20"/>
  <c r="F29" i="20"/>
  <c r="G29" i="20" s="1"/>
  <c r="E29" i="20"/>
  <c r="D29" i="20"/>
  <c r="C29" i="20"/>
  <c r="B29" i="20"/>
  <c r="AE28" i="20"/>
  <c r="AB28" i="20"/>
  <c r="Y28" i="20"/>
  <c r="V28" i="20"/>
  <c r="U28" i="20"/>
  <c r="T28" i="20"/>
  <c r="S28" i="20"/>
  <c r="R28" i="20"/>
  <c r="Q28" i="20"/>
  <c r="P28" i="20"/>
  <c r="O28" i="20"/>
  <c r="N28" i="20"/>
  <c r="M28" i="20"/>
  <c r="K28" i="20"/>
  <c r="L28" i="20" s="1"/>
  <c r="J28" i="20"/>
  <c r="I28" i="20"/>
  <c r="F28" i="20"/>
  <c r="G28" i="20" s="1"/>
  <c r="E28" i="20"/>
  <c r="D28" i="20"/>
  <c r="C28" i="20"/>
  <c r="B28" i="20"/>
  <c r="AE27" i="20"/>
  <c r="AB27" i="20"/>
  <c r="Y27" i="20"/>
  <c r="V27" i="20"/>
  <c r="U27" i="20"/>
  <c r="T27" i="20"/>
  <c r="S27" i="20"/>
  <c r="R27" i="20"/>
  <c r="Q27" i="20"/>
  <c r="P27" i="20"/>
  <c r="O27" i="20"/>
  <c r="N27" i="20"/>
  <c r="M27" i="20"/>
  <c r="K27" i="20"/>
  <c r="L27" i="20" s="1"/>
  <c r="J27" i="20"/>
  <c r="I27" i="20"/>
  <c r="F27" i="20"/>
  <c r="G27" i="20" s="1"/>
  <c r="E27" i="20"/>
  <c r="D27" i="20"/>
  <c r="C27" i="20"/>
  <c r="B27" i="20"/>
  <c r="AE26" i="20"/>
  <c r="AB26" i="20"/>
  <c r="Y26" i="20"/>
  <c r="V26" i="20"/>
  <c r="U26" i="20"/>
  <c r="T26" i="20"/>
  <c r="Q26" i="20"/>
  <c r="P26" i="20"/>
  <c r="N26" i="20"/>
  <c r="M26" i="20"/>
  <c r="K26" i="20"/>
  <c r="L26" i="20" s="1"/>
  <c r="J26" i="20"/>
  <c r="I26" i="20"/>
  <c r="F26" i="20"/>
  <c r="G26" i="20" s="1"/>
  <c r="E26" i="20"/>
  <c r="D26" i="20"/>
  <c r="C26" i="20"/>
  <c r="B26" i="20"/>
  <c r="AE25" i="20"/>
  <c r="AB25" i="20"/>
  <c r="Y25" i="20"/>
  <c r="V25" i="20"/>
  <c r="U25" i="20"/>
  <c r="T25" i="20"/>
  <c r="S25" i="20"/>
  <c r="R25" i="20"/>
  <c r="Q25" i="20"/>
  <c r="P25" i="20"/>
  <c r="O25" i="20"/>
  <c r="N25" i="20"/>
  <c r="M25" i="20"/>
  <c r="K25" i="20"/>
  <c r="L25" i="20" s="1"/>
  <c r="J25" i="20"/>
  <c r="I25" i="20"/>
  <c r="F25" i="20"/>
  <c r="G25" i="20" s="1"/>
  <c r="E25" i="20"/>
  <c r="D25" i="20"/>
  <c r="C25" i="20"/>
  <c r="B25" i="20"/>
  <c r="AE24" i="20"/>
  <c r="AB24" i="20"/>
  <c r="Y24" i="20"/>
  <c r="V24" i="20"/>
  <c r="U24" i="20"/>
  <c r="T24" i="20"/>
  <c r="S24" i="20"/>
  <c r="R24" i="20"/>
  <c r="Q24" i="20"/>
  <c r="P24" i="20"/>
  <c r="O24" i="20"/>
  <c r="N24" i="20"/>
  <c r="M24" i="20"/>
  <c r="K24" i="20"/>
  <c r="L24" i="20" s="1"/>
  <c r="J24" i="20"/>
  <c r="I24" i="20"/>
  <c r="F24" i="20"/>
  <c r="G24" i="20" s="1"/>
  <c r="E24" i="20"/>
  <c r="D24" i="20"/>
  <c r="C24" i="20"/>
  <c r="B24" i="20"/>
  <c r="AE23" i="20"/>
  <c r="AB23" i="20"/>
  <c r="Y23" i="20"/>
  <c r="V23" i="20"/>
  <c r="U23" i="20"/>
  <c r="T23" i="20"/>
  <c r="Q23" i="20"/>
  <c r="P23" i="20"/>
  <c r="O23" i="20"/>
  <c r="N23" i="20"/>
  <c r="M23" i="20"/>
  <c r="K23" i="20"/>
  <c r="L23" i="20" s="1"/>
  <c r="J23" i="20"/>
  <c r="I23" i="20"/>
  <c r="F23" i="20"/>
  <c r="G23" i="20" s="1"/>
  <c r="E23" i="20"/>
  <c r="D23" i="20"/>
  <c r="C23" i="20"/>
  <c r="B23" i="20"/>
  <c r="AE22" i="20"/>
  <c r="AB22" i="20"/>
  <c r="Y22" i="20"/>
  <c r="V22" i="20"/>
  <c r="U22" i="20"/>
  <c r="T22" i="20"/>
  <c r="S22" i="20"/>
  <c r="R22" i="20"/>
  <c r="Q22" i="20"/>
  <c r="P22" i="20"/>
  <c r="O22" i="20"/>
  <c r="N22" i="20"/>
  <c r="M22" i="20"/>
  <c r="K22" i="20"/>
  <c r="L22" i="20" s="1"/>
  <c r="J22" i="20"/>
  <c r="I22" i="20"/>
  <c r="F22" i="20"/>
  <c r="G22" i="20" s="1"/>
  <c r="E22" i="20"/>
  <c r="D22" i="20"/>
  <c r="C22" i="20"/>
  <c r="B22" i="20"/>
  <c r="AE21" i="20"/>
  <c r="AB21" i="20"/>
  <c r="Y21" i="20"/>
  <c r="V21" i="20"/>
  <c r="U21" i="20"/>
  <c r="T21" i="20"/>
  <c r="S21" i="20"/>
  <c r="R21" i="20"/>
  <c r="Q21" i="20"/>
  <c r="P21" i="20"/>
  <c r="O21" i="20"/>
  <c r="N21" i="20"/>
  <c r="M21" i="20"/>
  <c r="K21" i="20"/>
  <c r="L21" i="20" s="1"/>
  <c r="J21" i="20"/>
  <c r="I21" i="20"/>
  <c r="F21" i="20"/>
  <c r="G21" i="20" s="1"/>
  <c r="E21" i="20"/>
  <c r="D21" i="20"/>
  <c r="C21" i="20"/>
  <c r="B21" i="20"/>
  <c r="AE20" i="20"/>
  <c r="AB20" i="20"/>
  <c r="Y20" i="20"/>
  <c r="V20" i="20"/>
  <c r="U20" i="20"/>
  <c r="T20" i="20"/>
  <c r="S20" i="20"/>
  <c r="R20" i="20"/>
  <c r="Q20" i="20"/>
  <c r="P20" i="20"/>
  <c r="O20" i="20"/>
  <c r="N20" i="20"/>
  <c r="M20" i="20"/>
  <c r="K20" i="20"/>
  <c r="L20" i="20" s="1"/>
  <c r="J20" i="20"/>
  <c r="I20" i="20"/>
  <c r="F20" i="20"/>
  <c r="G20" i="20" s="1"/>
  <c r="E20" i="20"/>
  <c r="D20" i="20"/>
  <c r="C20" i="20"/>
  <c r="B20" i="20"/>
  <c r="AE19" i="20"/>
  <c r="AB19" i="20"/>
  <c r="Y19" i="20"/>
  <c r="V19" i="20"/>
  <c r="U19" i="20"/>
  <c r="T19" i="20"/>
  <c r="S19" i="20"/>
  <c r="R19" i="20"/>
  <c r="Q19" i="20"/>
  <c r="P19" i="20"/>
  <c r="O19" i="20"/>
  <c r="N19" i="20"/>
  <c r="M19" i="20"/>
  <c r="K19" i="20"/>
  <c r="L19" i="20" s="1"/>
  <c r="J19" i="20"/>
  <c r="I19" i="20"/>
  <c r="F19" i="20"/>
  <c r="G19" i="20" s="1"/>
  <c r="E19" i="20"/>
  <c r="D19" i="20"/>
  <c r="C19" i="20"/>
  <c r="B19" i="20"/>
  <c r="AE18" i="20"/>
  <c r="AB18" i="20"/>
  <c r="Y18" i="20"/>
  <c r="V18" i="20"/>
  <c r="U18" i="20"/>
  <c r="T18" i="20"/>
  <c r="S18" i="20"/>
  <c r="R18" i="20"/>
  <c r="Q18" i="20"/>
  <c r="P18" i="20"/>
  <c r="O18" i="20"/>
  <c r="N18" i="20"/>
  <c r="M18" i="20"/>
  <c r="K18" i="20"/>
  <c r="L18" i="20" s="1"/>
  <c r="J18" i="20"/>
  <c r="I18" i="20"/>
  <c r="F18" i="20"/>
  <c r="G18" i="20" s="1"/>
  <c r="E18" i="20"/>
  <c r="D18" i="20"/>
  <c r="C18" i="20"/>
  <c r="B18" i="20"/>
  <c r="AE17" i="20"/>
  <c r="AB17" i="20"/>
  <c r="Y17" i="20"/>
  <c r="V17" i="20"/>
  <c r="U17" i="20"/>
  <c r="T17" i="20"/>
  <c r="S17" i="20"/>
  <c r="R17" i="20"/>
  <c r="Q17" i="20"/>
  <c r="P17" i="20"/>
  <c r="O17" i="20"/>
  <c r="N17" i="20"/>
  <c r="M17" i="20"/>
  <c r="K17" i="20"/>
  <c r="L17" i="20" s="1"/>
  <c r="J17" i="20"/>
  <c r="I17" i="20"/>
  <c r="F17" i="20"/>
  <c r="G17" i="20" s="1"/>
  <c r="E17" i="20"/>
  <c r="D17" i="20"/>
  <c r="C17" i="20"/>
  <c r="B17" i="20"/>
  <c r="AE16" i="20"/>
  <c r="AB16" i="20"/>
  <c r="Y16" i="20"/>
  <c r="V16" i="20"/>
  <c r="U16" i="20"/>
  <c r="T16" i="20"/>
  <c r="S16" i="20"/>
  <c r="R16" i="20"/>
  <c r="Q16" i="20"/>
  <c r="P16" i="20"/>
  <c r="O16" i="20"/>
  <c r="N16" i="20"/>
  <c r="M16" i="20"/>
  <c r="K16" i="20"/>
  <c r="L16" i="20" s="1"/>
  <c r="J16" i="20"/>
  <c r="I16" i="20"/>
  <c r="F16" i="20"/>
  <c r="G16" i="20" s="1"/>
  <c r="E16" i="20"/>
  <c r="D16" i="20"/>
  <c r="C16" i="20"/>
  <c r="B16" i="20"/>
  <c r="AE15" i="20"/>
  <c r="AB15" i="20"/>
  <c r="Y15" i="20"/>
  <c r="V15" i="20"/>
  <c r="U15" i="20"/>
  <c r="T15" i="20"/>
  <c r="S15" i="20"/>
  <c r="R15" i="20"/>
  <c r="Q15" i="20"/>
  <c r="P15" i="20"/>
  <c r="O15" i="20"/>
  <c r="N15" i="20"/>
  <c r="M15" i="20"/>
  <c r="K15" i="20"/>
  <c r="L15" i="20" s="1"/>
  <c r="J15" i="20"/>
  <c r="I15" i="20"/>
  <c r="F15" i="20"/>
  <c r="G15" i="20" s="1"/>
  <c r="E15" i="20"/>
  <c r="D15" i="20"/>
  <c r="C15" i="20"/>
  <c r="B15" i="20"/>
  <c r="AE14" i="20"/>
  <c r="AB14" i="20"/>
  <c r="Y14" i="20"/>
  <c r="V14" i="20"/>
  <c r="U14" i="20"/>
  <c r="T14" i="20"/>
  <c r="S14" i="20"/>
  <c r="R14" i="20"/>
  <c r="Q14" i="20"/>
  <c r="P14" i="20"/>
  <c r="O14" i="20"/>
  <c r="N14" i="20"/>
  <c r="M14" i="20"/>
  <c r="K14" i="20"/>
  <c r="L14" i="20" s="1"/>
  <c r="J14" i="20"/>
  <c r="I14" i="20"/>
  <c r="F14" i="20"/>
  <c r="H14" i="20" s="1"/>
  <c r="G14" i="20" s="1"/>
  <c r="E14" i="20"/>
  <c r="D14" i="20"/>
  <c r="C14" i="20"/>
  <c r="B14" i="20"/>
  <c r="AE13" i="20"/>
  <c r="AB13" i="20"/>
  <c r="Y13" i="20"/>
  <c r="V13" i="20"/>
  <c r="U13" i="20"/>
  <c r="T13" i="20"/>
  <c r="S13" i="20"/>
  <c r="R13" i="20"/>
  <c r="Q13" i="20"/>
  <c r="P13" i="20"/>
  <c r="O13" i="20"/>
  <c r="N13" i="20"/>
  <c r="M13" i="20"/>
  <c r="K13" i="20"/>
  <c r="L13" i="20" s="1"/>
  <c r="J13" i="20"/>
  <c r="I13" i="20"/>
  <c r="F13" i="20"/>
  <c r="G13" i="20" s="1"/>
  <c r="E13" i="20"/>
  <c r="D13" i="20"/>
  <c r="C13" i="20"/>
  <c r="B13" i="20"/>
  <c r="AE12" i="20"/>
  <c r="AB12" i="20"/>
  <c r="Y12" i="20"/>
  <c r="V12" i="20"/>
  <c r="U12" i="20"/>
  <c r="T12" i="20"/>
  <c r="S12" i="20"/>
  <c r="R12" i="20"/>
  <c r="Q12" i="20"/>
  <c r="P12" i="20"/>
  <c r="O12" i="20"/>
  <c r="N12" i="20"/>
  <c r="M12" i="20"/>
  <c r="K12" i="20"/>
  <c r="L12" i="20" s="1"/>
  <c r="J12" i="20"/>
  <c r="I12" i="20"/>
  <c r="F12" i="20"/>
  <c r="G12" i="20" s="1"/>
  <c r="E12" i="20"/>
  <c r="D12" i="20"/>
  <c r="C12" i="20"/>
  <c r="B12" i="20"/>
  <c r="AE11" i="20"/>
  <c r="AB11" i="20"/>
  <c r="Y11" i="20"/>
  <c r="V11" i="20"/>
  <c r="U11" i="20"/>
  <c r="T11" i="20"/>
  <c r="S11" i="20"/>
  <c r="R11" i="20"/>
  <c r="Q11" i="20"/>
  <c r="P11" i="20"/>
  <c r="O11" i="20"/>
  <c r="N11" i="20"/>
  <c r="M11" i="20"/>
  <c r="K11" i="20"/>
  <c r="L11" i="20" s="1"/>
  <c r="J11" i="20"/>
  <c r="I11" i="20"/>
  <c r="F11" i="20"/>
  <c r="G11" i="20" s="1"/>
  <c r="E11" i="20"/>
  <c r="D11" i="20"/>
  <c r="C11" i="20"/>
  <c r="B11" i="20"/>
  <c r="AE10" i="20"/>
  <c r="AB10" i="20"/>
  <c r="Y10" i="20"/>
  <c r="V10" i="20"/>
  <c r="U10" i="20"/>
  <c r="T10" i="20"/>
  <c r="S10" i="20"/>
  <c r="R10" i="20"/>
  <c r="Q10" i="20"/>
  <c r="P10" i="20"/>
  <c r="O10" i="20"/>
  <c r="N10" i="20"/>
  <c r="M10" i="20"/>
  <c r="K10" i="20"/>
  <c r="L10" i="20" s="1"/>
  <c r="J10" i="20"/>
  <c r="I10" i="20"/>
  <c r="F10" i="20"/>
  <c r="H10" i="20" s="1"/>
  <c r="G10" i="20" s="1"/>
  <c r="E10" i="20"/>
  <c r="D10" i="20"/>
  <c r="C10" i="20"/>
  <c r="B10" i="20"/>
  <c r="AE9" i="20"/>
  <c r="AB9" i="20"/>
  <c r="Y9" i="20"/>
  <c r="V9" i="20"/>
  <c r="U9" i="20"/>
  <c r="T9" i="20"/>
  <c r="S9" i="20"/>
  <c r="R9" i="20"/>
  <c r="Q9" i="20"/>
  <c r="P9" i="20"/>
  <c r="O9" i="20"/>
  <c r="N9" i="20"/>
  <c r="M9" i="20"/>
  <c r="K9" i="20"/>
  <c r="L9" i="20" s="1"/>
  <c r="J9" i="20"/>
  <c r="I9" i="20"/>
  <c r="F9" i="20"/>
  <c r="G9" i="20" s="1"/>
  <c r="E9" i="20"/>
  <c r="D9" i="20"/>
  <c r="C9" i="20"/>
  <c r="B9" i="20"/>
  <c r="AE8" i="20"/>
  <c r="AB8" i="20"/>
  <c r="Y8" i="20"/>
  <c r="V8" i="20"/>
  <c r="U8" i="20"/>
  <c r="T8" i="20"/>
  <c r="S8" i="20"/>
  <c r="R8" i="20"/>
  <c r="Q8" i="20"/>
  <c r="P8" i="20"/>
  <c r="O8" i="20"/>
  <c r="N8" i="20"/>
  <c r="M8" i="20"/>
  <c r="K8" i="20"/>
  <c r="L8" i="20" s="1"/>
  <c r="J8" i="20"/>
  <c r="I8" i="20"/>
  <c r="F8" i="20"/>
  <c r="H8" i="20" s="1"/>
  <c r="G8" i="20" s="1"/>
  <c r="E8" i="20"/>
  <c r="D8" i="20"/>
  <c r="C8" i="20"/>
  <c r="B8" i="20"/>
  <c r="AE7" i="20"/>
  <c r="AB7" i="20"/>
  <c r="Y7" i="20"/>
  <c r="V7" i="20"/>
  <c r="U7" i="20"/>
  <c r="T7" i="20"/>
  <c r="S7" i="20"/>
  <c r="R7" i="20"/>
  <c r="Q7" i="20"/>
  <c r="P7" i="20"/>
  <c r="O7" i="20"/>
  <c r="N7" i="20"/>
  <c r="M7" i="20"/>
  <c r="K7" i="20"/>
  <c r="L7" i="20" s="1"/>
  <c r="J7" i="20"/>
  <c r="I7" i="20"/>
  <c r="F7" i="20"/>
  <c r="G7" i="20" s="1"/>
  <c r="E7" i="20"/>
  <c r="D7" i="20"/>
  <c r="C7" i="20"/>
  <c r="B7" i="20"/>
  <c r="AE6" i="20"/>
  <c r="AB6" i="20"/>
  <c r="Y6" i="20"/>
  <c r="V6" i="20"/>
  <c r="U6" i="20"/>
  <c r="T6" i="20"/>
  <c r="S6" i="20"/>
  <c r="R6" i="20"/>
  <c r="Q6" i="20"/>
  <c r="P6" i="20"/>
  <c r="O6" i="20"/>
  <c r="N6" i="20"/>
  <c r="M6" i="20"/>
  <c r="K6" i="20"/>
  <c r="L6" i="20" s="1"/>
  <c r="J6" i="20"/>
  <c r="I6" i="20"/>
  <c r="F6" i="20"/>
  <c r="G6" i="20" s="1"/>
  <c r="E6" i="20"/>
  <c r="D6" i="20"/>
  <c r="C6" i="20"/>
  <c r="B6" i="20"/>
  <c r="AE5" i="20"/>
  <c r="AB5" i="20"/>
  <c r="Y5" i="20"/>
  <c r="V5" i="20"/>
  <c r="U5" i="20"/>
  <c r="T5" i="20"/>
  <c r="S5" i="20"/>
  <c r="R5" i="20"/>
  <c r="Q5" i="20"/>
  <c r="P5" i="20"/>
  <c r="O5" i="20"/>
  <c r="N5" i="20"/>
  <c r="M5" i="20"/>
  <c r="K5" i="20"/>
  <c r="L5" i="20" s="1"/>
  <c r="J5" i="20"/>
  <c r="I5" i="20"/>
  <c r="F5" i="20"/>
  <c r="G5" i="20" s="1"/>
  <c r="E5" i="20"/>
  <c r="D5" i="20"/>
  <c r="C5" i="20"/>
  <c r="B5" i="20"/>
  <c r="AE4" i="20"/>
  <c r="AB4" i="20"/>
  <c r="Y4" i="20"/>
  <c r="V4" i="20"/>
  <c r="U4" i="20"/>
  <c r="T4" i="20"/>
  <c r="S4" i="20"/>
  <c r="R4" i="20"/>
  <c r="Q4" i="20"/>
  <c r="P4" i="20"/>
  <c r="O4" i="20"/>
  <c r="N4" i="20"/>
  <c r="M4" i="20"/>
  <c r="K4" i="20"/>
  <c r="L4" i="20" s="1"/>
  <c r="J4" i="20"/>
  <c r="I4" i="20"/>
  <c r="F4" i="20"/>
  <c r="H4" i="20" s="1"/>
  <c r="G4" i="20" s="1"/>
  <c r="E4" i="20"/>
  <c r="D4" i="20"/>
  <c r="C4" i="20"/>
  <c r="B4" i="20"/>
  <c r="AE3" i="20"/>
  <c r="AB3" i="20"/>
  <c r="Y3" i="20"/>
  <c r="V3" i="20"/>
  <c r="U3" i="20"/>
  <c r="T3" i="20"/>
  <c r="S3" i="20"/>
  <c r="R3" i="20"/>
  <c r="Q3" i="20"/>
  <c r="P3" i="20"/>
  <c r="O3" i="20"/>
  <c r="N3" i="20"/>
  <c r="M3" i="20"/>
  <c r="K3" i="20"/>
  <c r="L3" i="20" s="1"/>
  <c r="J3" i="20"/>
  <c r="I3" i="20"/>
  <c r="F3" i="20"/>
  <c r="G3" i="20" s="1"/>
  <c r="E3" i="20"/>
  <c r="D3" i="20"/>
  <c r="C3" i="20"/>
  <c r="B3" i="20"/>
  <c r="AE2" i="20"/>
  <c r="AB2" i="20"/>
  <c r="AD2" i="20" s="1"/>
  <c r="Y2" i="20"/>
  <c r="AA2" i="20" s="1"/>
  <c r="Z2" i="20" s="1"/>
  <c r="V2" i="20"/>
  <c r="U2" i="20"/>
  <c r="T2" i="20"/>
  <c r="S2" i="20"/>
  <c r="R2" i="20"/>
  <c r="Q2" i="20"/>
  <c r="P2" i="20"/>
  <c r="O2" i="20"/>
  <c r="N2" i="20"/>
  <c r="M2" i="20"/>
  <c r="K2" i="20"/>
  <c r="L2" i="20" s="1"/>
  <c r="J2" i="20"/>
  <c r="I2" i="20"/>
  <c r="F2" i="20"/>
  <c r="E2" i="20"/>
  <c r="D2" i="20"/>
  <c r="C2" i="20"/>
  <c r="B2" i="20"/>
  <c r="AD400" i="20" l="1"/>
  <c r="AC400" i="20" s="1"/>
  <c r="H401" i="20"/>
  <c r="G401" i="20" s="1"/>
  <c r="AA424" i="20"/>
  <c r="Z424" i="20" s="1"/>
  <c r="AA425" i="20"/>
  <c r="Z425" i="20" s="1"/>
  <c r="AA219" i="20"/>
  <c r="Z219" i="20" s="1"/>
  <c r="AD220" i="20"/>
  <c r="AC220" i="20" s="1"/>
  <c r="AA221" i="20"/>
  <c r="Z221" i="20" s="1"/>
  <c r="AD222" i="20"/>
  <c r="AC222" i="20" s="1"/>
  <c r="AA223" i="20"/>
  <c r="Z223" i="20" s="1"/>
  <c r="AD224" i="20"/>
  <c r="AC224" i="20" s="1"/>
  <c r="AA229" i="20"/>
  <c r="Z229" i="20" s="1"/>
  <c r="AD230" i="20"/>
  <c r="AC230" i="20" s="1"/>
  <c r="AD231" i="20"/>
  <c r="AC231" i="20" s="1"/>
  <c r="AA232" i="20"/>
  <c r="Z232" i="20" s="1"/>
  <c r="AD233" i="20"/>
  <c r="AC233" i="20" s="1"/>
  <c r="AA234" i="20"/>
  <c r="Z234" i="20" s="1"/>
  <c r="AA256" i="20"/>
  <c r="Z256" i="20" s="1"/>
  <c r="AD257" i="20"/>
  <c r="AC257" i="20" s="1"/>
  <c r="AA258" i="20"/>
  <c r="Z258" i="20" s="1"/>
  <c r="AD259" i="20"/>
  <c r="AC259" i="20" s="1"/>
  <c r="AA260" i="20"/>
  <c r="Z260" i="20" s="1"/>
  <c r="AD261" i="20"/>
  <c r="AC261" i="20" s="1"/>
  <c r="AD263" i="20"/>
  <c r="AC263" i="20" s="1"/>
  <c r="AA264" i="20"/>
  <c r="Z264" i="20" s="1"/>
  <c r="AD265" i="20"/>
  <c r="AC265" i="20" s="1"/>
  <c r="AD267" i="20"/>
  <c r="AC267" i="20" s="1"/>
  <c r="AA268" i="20"/>
  <c r="Z268" i="20" s="1"/>
  <c r="AD269" i="20"/>
  <c r="AC269" i="20" s="1"/>
  <c r="AA372" i="20"/>
  <c r="Z372" i="20" s="1"/>
  <c r="AD426" i="20"/>
  <c r="AC426" i="20" s="1"/>
  <c r="AD332" i="20"/>
  <c r="AC332" i="20" s="1"/>
  <c r="AA336" i="20"/>
  <c r="Z336" i="20" s="1"/>
  <c r="AD337" i="20"/>
  <c r="AC337" i="20" s="1"/>
  <c r="AD339" i="20"/>
  <c r="AC339" i="20" s="1"/>
  <c r="AA362" i="20"/>
  <c r="Z362" i="20" s="1"/>
  <c r="AD363" i="20"/>
  <c r="AC363" i="20" s="1"/>
  <c r="AA407" i="20"/>
  <c r="Z407" i="20" s="1"/>
  <c r="H409" i="20"/>
  <c r="G409" i="20" s="1"/>
  <c r="AA276" i="20"/>
  <c r="Z276" i="20" s="1"/>
  <c r="AD277" i="20"/>
  <c r="AC277" i="20" s="1"/>
  <c r="AD279" i="20"/>
  <c r="AC279" i="20" s="1"/>
  <c r="AA280" i="20"/>
  <c r="Z280" i="20" s="1"/>
  <c r="AD235" i="20"/>
  <c r="AC235" i="20" s="1"/>
  <c r="AA236" i="20"/>
  <c r="Z236" i="20" s="1"/>
  <c r="AA240" i="20"/>
  <c r="Z240" i="20" s="1"/>
  <c r="AA406" i="20"/>
  <c r="Z406" i="20" s="1"/>
  <c r="AA333" i="20"/>
  <c r="Z333" i="20" s="1"/>
  <c r="AA364" i="20"/>
  <c r="Z364" i="20" s="1"/>
  <c r="AA404" i="20"/>
  <c r="Z404" i="20" s="1"/>
  <c r="AA225" i="20"/>
  <c r="Z225" i="20" s="1"/>
  <c r="H441" i="20"/>
  <c r="G441" i="20" s="1"/>
  <c r="AD373" i="20"/>
  <c r="AC373" i="20" s="1"/>
  <c r="AA374" i="20"/>
  <c r="Z374" i="20" s="1"/>
  <c r="AD375" i="20"/>
  <c r="AC375" i="20" s="1"/>
  <c r="AA376" i="20"/>
  <c r="Z376" i="20" s="1"/>
  <c r="AD377" i="20"/>
  <c r="AC377" i="20" s="1"/>
  <c r="AA380" i="20"/>
  <c r="Z380" i="20" s="1"/>
  <c r="AD381" i="20"/>
  <c r="AC381" i="20" s="1"/>
  <c r="AA382" i="20"/>
  <c r="Z382" i="20" s="1"/>
  <c r="AD271" i="20"/>
  <c r="AC271" i="20" s="1"/>
  <c r="AA272" i="20"/>
  <c r="Z272" i="20" s="1"/>
  <c r="AD273" i="20"/>
  <c r="AC273" i="20" s="1"/>
  <c r="AD275" i="20"/>
  <c r="AC275" i="20" s="1"/>
  <c r="AA438" i="20"/>
  <c r="Z438" i="20" s="1"/>
  <c r="AA439" i="20"/>
  <c r="Z439" i="20" s="1"/>
  <c r="AA443" i="20"/>
  <c r="Z443" i="20" s="1"/>
  <c r="AA3" i="20"/>
  <c r="Z3" i="20" s="1"/>
  <c r="AD4" i="20"/>
  <c r="AC4" i="20" s="1"/>
  <c r="AA5" i="20"/>
  <c r="Z5" i="20" s="1"/>
  <c r="AD6" i="20"/>
  <c r="AC6" i="20" s="1"/>
  <c r="AA7" i="20"/>
  <c r="Z7" i="20" s="1"/>
  <c r="AD8" i="20"/>
  <c r="AC8" i="20" s="1"/>
  <c r="AA9" i="20"/>
  <c r="Z9" i="20" s="1"/>
  <c r="AD10" i="20"/>
  <c r="AC10" i="20" s="1"/>
  <c r="AA11" i="20"/>
  <c r="Z11" i="20" s="1"/>
  <c r="AD12" i="20"/>
  <c r="AC12" i="20" s="1"/>
  <c r="AA13" i="20"/>
  <c r="Z13" i="20" s="1"/>
  <c r="AD14" i="20"/>
  <c r="AC14" i="20" s="1"/>
  <c r="AA15" i="20"/>
  <c r="Z15" i="20" s="1"/>
  <c r="AD16" i="20"/>
  <c r="AC16" i="20" s="1"/>
  <c r="AA17" i="20"/>
  <c r="Z17" i="20" s="1"/>
  <c r="AD18" i="20"/>
  <c r="AC18" i="20" s="1"/>
  <c r="AA19" i="20"/>
  <c r="Z19" i="20" s="1"/>
  <c r="AD20" i="20"/>
  <c r="AC20" i="20" s="1"/>
  <c r="AA21" i="20"/>
  <c r="Z21" i="20" s="1"/>
  <c r="AD22" i="20"/>
  <c r="AC22" i="20" s="1"/>
  <c r="AA23" i="20"/>
  <c r="Z23" i="20" s="1"/>
  <c r="AD24" i="20"/>
  <c r="AC24" i="20" s="1"/>
  <c r="AA25" i="20"/>
  <c r="Z25" i="20" s="1"/>
  <c r="AA26" i="20"/>
  <c r="Z26" i="20" s="1"/>
  <c r="AD27" i="20"/>
  <c r="AC27" i="20" s="1"/>
  <c r="AA28" i="20"/>
  <c r="Z28" i="20" s="1"/>
  <c r="AD29" i="20"/>
  <c r="AC29" i="20" s="1"/>
  <c r="AD53" i="20"/>
  <c r="AC53" i="20" s="1"/>
  <c r="AD54" i="20"/>
  <c r="AC54" i="20" s="1"/>
  <c r="AA55" i="20"/>
  <c r="Z55" i="20" s="1"/>
  <c r="AD56" i="20"/>
  <c r="AC56" i="20" s="1"/>
  <c r="AA57" i="20"/>
  <c r="Z57" i="20" s="1"/>
  <c r="AD58" i="20"/>
  <c r="AC58" i="20" s="1"/>
  <c r="AA59" i="20"/>
  <c r="Z59" i="20" s="1"/>
  <c r="AD60" i="20"/>
  <c r="AC60" i="20" s="1"/>
  <c r="AA61" i="20"/>
  <c r="Z61" i="20" s="1"/>
  <c r="AD62" i="20"/>
  <c r="AC62" i="20" s="1"/>
  <c r="AA63" i="20"/>
  <c r="Z63" i="20" s="1"/>
  <c r="AD64" i="20"/>
  <c r="AC64" i="20" s="1"/>
  <c r="AA65" i="20"/>
  <c r="Z65" i="20" s="1"/>
  <c r="AD66" i="20"/>
  <c r="AC66" i="20" s="1"/>
  <c r="AA67" i="20"/>
  <c r="Z67" i="20" s="1"/>
  <c r="AD68" i="20"/>
  <c r="AC68" i="20" s="1"/>
  <c r="AD69" i="20"/>
  <c r="AC69" i="20" s="1"/>
  <c r="AA70" i="20"/>
  <c r="Z70" i="20" s="1"/>
  <c r="AD71" i="20"/>
  <c r="AC71" i="20" s="1"/>
  <c r="AD72" i="20"/>
  <c r="AC72" i="20" s="1"/>
  <c r="AA73" i="20"/>
  <c r="Z73" i="20" s="1"/>
  <c r="AD74" i="20"/>
  <c r="AC74" i="20" s="1"/>
  <c r="AA75" i="20"/>
  <c r="Z75" i="20" s="1"/>
  <c r="AD76" i="20"/>
  <c r="AC76" i="20" s="1"/>
  <c r="AA77" i="20"/>
  <c r="Z77" i="20" s="1"/>
  <c r="AD78" i="20"/>
  <c r="AC78" i="20" s="1"/>
  <c r="AA79" i="20"/>
  <c r="Z79" i="20" s="1"/>
  <c r="AA295" i="20"/>
  <c r="Z295" i="20" s="1"/>
  <c r="AD296" i="20"/>
  <c r="AC296" i="20" s="1"/>
  <c r="AA297" i="20"/>
  <c r="Z297" i="20" s="1"/>
  <c r="AA303" i="20"/>
  <c r="Z303" i="20" s="1"/>
  <c r="AD304" i="20"/>
  <c r="AC304" i="20" s="1"/>
  <c r="AA305" i="20"/>
  <c r="Z305" i="20" s="1"/>
  <c r="AA307" i="20"/>
  <c r="Z307" i="20" s="1"/>
  <c r="AA308" i="20"/>
  <c r="Z308" i="20" s="1"/>
  <c r="AD309" i="20"/>
  <c r="AC309" i="20" s="1"/>
  <c r="AD311" i="20"/>
  <c r="AC311" i="20" s="1"/>
  <c r="AD101" i="20"/>
  <c r="AC101" i="20" s="1"/>
  <c r="AA102" i="20"/>
  <c r="Z102" i="20" s="1"/>
  <c r="AD103" i="20"/>
  <c r="AC103" i="20" s="1"/>
  <c r="AA104" i="20"/>
  <c r="Z104" i="20" s="1"/>
  <c r="AD105" i="20"/>
  <c r="AC105" i="20" s="1"/>
  <c r="AA106" i="20"/>
  <c r="Z106" i="20" s="1"/>
  <c r="AD107" i="20"/>
  <c r="AC107" i="20" s="1"/>
  <c r="AD146" i="20"/>
  <c r="AC146" i="20" s="1"/>
  <c r="AD147" i="20"/>
  <c r="AC147" i="20" s="1"/>
  <c r="AD148" i="20"/>
  <c r="AC148" i="20" s="1"/>
  <c r="AA149" i="20"/>
  <c r="Z149" i="20" s="1"/>
  <c r="AD150" i="20"/>
  <c r="AC150" i="20" s="1"/>
  <c r="AA151" i="20"/>
  <c r="Z151" i="20" s="1"/>
  <c r="AA155" i="20"/>
  <c r="Z155" i="20" s="1"/>
  <c r="AD156" i="20"/>
  <c r="AC156" i="20" s="1"/>
  <c r="AA157" i="20"/>
  <c r="Z157" i="20" s="1"/>
  <c r="AD158" i="20"/>
  <c r="AC158" i="20" s="1"/>
  <c r="AD159" i="20"/>
  <c r="AC159" i="20" s="1"/>
  <c r="AA160" i="20"/>
  <c r="Z160" i="20" s="1"/>
  <c r="AD161" i="20"/>
  <c r="AC161" i="20" s="1"/>
  <c r="AA176" i="20"/>
  <c r="Z176" i="20" s="1"/>
  <c r="AD177" i="20"/>
  <c r="AC177" i="20" s="1"/>
  <c r="AA178" i="20"/>
  <c r="Z178" i="20" s="1"/>
  <c r="AD179" i="20"/>
  <c r="AC179" i="20" s="1"/>
  <c r="AA180" i="20"/>
  <c r="Z180" i="20" s="1"/>
  <c r="AD181" i="20"/>
  <c r="AC181" i="20" s="1"/>
  <c r="AA182" i="20"/>
  <c r="Z182" i="20" s="1"/>
  <c r="AD183" i="20"/>
  <c r="AC183" i="20" s="1"/>
  <c r="AA184" i="20"/>
  <c r="Z184" i="20" s="1"/>
  <c r="AD185" i="20"/>
  <c r="AC185" i="20" s="1"/>
  <c r="AA186" i="20"/>
  <c r="Z186" i="20" s="1"/>
  <c r="AD187" i="20"/>
  <c r="AC187" i="20" s="1"/>
  <c r="AA188" i="20"/>
  <c r="Z188" i="20" s="1"/>
  <c r="AD189" i="20"/>
  <c r="AC189" i="20" s="1"/>
  <c r="AA190" i="20"/>
  <c r="Z190" i="20" s="1"/>
  <c r="AD191" i="20"/>
  <c r="AC191" i="20" s="1"/>
  <c r="AA198" i="20"/>
  <c r="Z198" i="20" s="1"/>
  <c r="AD199" i="20"/>
  <c r="AC199" i="20" s="1"/>
  <c r="AA200" i="20"/>
  <c r="Z200" i="20" s="1"/>
  <c r="AD201" i="20"/>
  <c r="AC201" i="20" s="1"/>
  <c r="AD212" i="20"/>
  <c r="AC212" i="20" s="1"/>
  <c r="AA213" i="20"/>
  <c r="Z213" i="20" s="1"/>
  <c r="AA217" i="20"/>
  <c r="Z217" i="20" s="1"/>
  <c r="AD218" i="20"/>
  <c r="AC218" i="20" s="1"/>
  <c r="AD383" i="20"/>
  <c r="AC383" i="20" s="1"/>
  <c r="AA386" i="20"/>
  <c r="Z386" i="20" s="1"/>
  <c r="AA387" i="20"/>
  <c r="Z387" i="20" s="1"/>
  <c r="H419" i="20"/>
  <c r="G419" i="20" s="1"/>
  <c r="AA108" i="20"/>
  <c r="Z108" i="20" s="1"/>
  <c r="AD109" i="20"/>
  <c r="AC109" i="20" s="1"/>
  <c r="AA110" i="20"/>
  <c r="Z110" i="20" s="1"/>
  <c r="AA283" i="20"/>
  <c r="Z283" i="20" s="1"/>
  <c r="AD284" i="20"/>
  <c r="AC284" i="20" s="1"/>
  <c r="AA285" i="20"/>
  <c r="Z285" i="20" s="1"/>
  <c r="AA287" i="20"/>
  <c r="Z287" i="20" s="1"/>
  <c r="AD288" i="20"/>
  <c r="AC288" i="20" s="1"/>
  <c r="AA289" i="20"/>
  <c r="Z289" i="20" s="1"/>
  <c r="AA291" i="20"/>
  <c r="Z291" i="20" s="1"/>
  <c r="AD292" i="20"/>
  <c r="AC292" i="20" s="1"/>
  <c r="AA293" i="20"/>
  <c r="Z293" i="20" s="1"/>
  <c r="AA390" i="20"/>
  <c r="Z390" i="20" s="1"/>
  <c r="AA391" i="20"/>
  <c r="Z391" i="20" s="1"/>
  <c r="AA421" i="20"/>
  <c r="Z421" i="20" s="1"/>
  <c r="AA435" i="20"/>
  <c r="Z435" i="20" s="1"/>
  <c r="AD312" i="20"/>
  <c r="AC312" i="20" s="1"/>
  <c r="AA313" i="20"/>
  <c r="Z313" i="20" s="1"/>
  <c r="AA315" i="20"/>
  <c r="Z315" i="20" s="1"/>
  <c r="AD316" i="20"/>
  <c r="AC316" i="20" s="1"/>
  <c r="AA317" i="20"/>
  <c r="Z317" i="20" s="1"/>
  <c r="AA319" i="20"/>
  <c r="Z319" i="20" s="1"/>
  <c r="AD320" i="20"/>
  <c r="AC320" i="20" s="1"/>
  <c r="AA335" i="20"/>
  <c r="Z335" i="20" s="1"/>
  <c r="AA340" i="20"/>
  <c r="Z340" i="20" s="1"/>
  <c r="AD341" i="20"/>
  <c r="AC341" i="20" s="1"/>
  <c r="AA394" i="20"/>
  <c r="Z394" i="20" s="1"/>
  <c r="AA395" i="20"/>
  <c r="Z395" i="20" s="1"/>
  <c r="H397" i="20"/>
  <c r="G397" i="20" s="1"/>
  <c r="H427" i="20"/>
  <c r="G427" i="20" s="1"/>
  <c r="AC2" i="20"/>
  <c r="AA31" i="20"/>
  <c r="Z31" i="20" s="1"/>
  <c r="AD32" i="20"/>
  <c r="AC32" i="20" s="1"/>
  <c r="AA33" i="20"/>
  <c r="Z33" i="20" s="1"/>
  <c r="AD34" i="20"/>
  <c r="AC34" i="20" s="1"/>
  <c r="AA35" i="20"/>
  <c r="Z35" i="20" s="1"/>
  <c r="AD36" i="20"/>
  <c r="AC36" i="20" s="1"/>
  <c r="AA37" i="20"/>
  <c r="Z37" i="20" s="1"/>
  <c r="AD38" i="20"/>
  <c r="AC38" i="20" s="1"/>
  <c r="AA39" i="20"/>
  <c r="Z39" i="20" s="1"/>
  <c r="AD40" i="20"/>
  <c r="AC40" i="20" s="1"/>
  <c r="AA41" i="20"/>
  <c r="Z41" i="20" s="1"/>
  <c r="AD42" i="20"/>
  <c r="AC42" i="20" s="1"/>
  <c r="AA43" i="20"/>
  <c r="Z43" i="20" s="1"/>
  <c r="AD44" i="20"/>
  <c r="AC44" i="20" s="1"/>
  <c r="AA45" i="20"/>
  <c r="Z45" i="20" s="1"/>
  <c r="AD46" i="20"/>
  <c r="AC46" i="20" s="1"/>
  <c r="AA47" i="20"/>
  <c r="Z47" i="20" s="1"/>
  <c r="AD48" i="20"/>
  <c r="AC48" i="20" s="1"/>
  <c r="AA49" i="20"/>
  <c r="Z49" i="20" s="1"/>
  <c r="AD50" i="20"/>
  <c r="AC50" i="20" s="1"/>
  <c r="AA51" i="20"/>
  <c r="Z51" i="20" s="1"/>
  <c r="AD81" i="20"/>
  <c r="AC81" i="20" s="1"/>
  <c r="AA82" i="20"/>
  <c r="Z82" i="20" s="1"/>
  <c r="AD83" i="20"/>
  <c r="AC83" i="20" s="1"/>
  <c r="AA84" i="20"/>
  <c r="Z84" i="20" s="1"/>
  <c r="AD85" i="20"/>
  <c r="AC85" i="20" s="1"/>
  <c r="AA86" i="20"/>
  <c r="Z86" i="20" s="1"/>
  <c r="AD87" i="20"/>
  <c r="AC87" i="20" s="1"/>
  <c r="AA88" i="20"/>
  <c r="Z88" i="20" s="1"/>
  <c r="AD89" i="20"/>
  <c r="AC89" i="20" s="1"/>
  <c r="AA90" i="20"/>
  <c r="Z90" i="20" s="1"/>
  <c r="AD91" i="20"/>
  <c r="AC91" i="20" s="1"/>
  <c r="AA92" i="20"/>
  <c r="Z92" i="20" s="1"/>
  <c r="AD93" i="20"/>
  <c r="AC93" i="20" s="1"/>
  <c r="AA94" i="20"/>
  <c r="Z94" i="20" s="1"/>
  <c r="AD95" i="20"/>
  <c r="AC95" i="20" s="1"/>
  <c r="AD96" i="20"/>
  <c r="AC96" i="20" s="1"/>
  <c r="AA97" i="20"/>
  <c r="Z97" i="20" s="1"/>
  <c r="AD98" i="20"/>
  <c r="AC98" i="20" s="1"/>
  <c r="AD112" i="20"/>
  <c r="AC112" i="20" s="1"/>
  <c r="AA113" i="20"/>
  <c r="Z113" i="20" s="1"/>
  <c r="AD114" i="20"/>
  <c r="AC114" i="20" s="1"/>
  <c r="AA115" i="20"/>
  <c r="Z115" i="20" s="1"/>
  <c r="AD116" i="20"/>
  <c r="AC116" i="20" s="1"/>
  <c r="AA117" i="20"/>
  <c r="Z117" i="20" s="1"/>
  <c r="AD118" i="20"/>
  <c r="AC118" i="20" s="1"/>
  <c r="AA119" i="20"/>
  <c r="Z119" i="20" s="1"/>
  <c r="AD120" i="20"/>
  <c r="AC120" i="20" s="1"/>
  <c r="AA121" i="20"/>
  <c r="Z121" i="20" s="1"/>
  <c r="AD122" i="20"/>
  <c r="AC122" i="20" s="1"/>
  <c r="AA123" i="20"/>
  <c r="Z123" i="20" s="1"/>
  <c r="AD124" i="20"/>
  <c r="AC124" i="20" s="1"/>
  <c r="AA125" i="20"/>
  <c r="Z125" i="20" s="1"/>
  <c r="AD126" i="20"/>
  <c r="AC126" i="20" s="1"/>
  <c r="AD127" i="20"/>
  <c r="AC127" i="20" s="1"/>
  <c r="AA128" i="20"/>
  <c r="Z128" i="20" s="1"/>
  <c r="AD129" i="20"/>
  <c r="AC129" i="20" s="1"/>
  <c r="AA130" i="20"/>
  <c r="Z130" i="20" s="1"/>
  <c r="AD131" i="20"/>
  <c r="AC131" i="20" s="1"/>
  <c r="AA132" i="20"/>
  <c r="Z132" i="20" s="1"/>
  <c r="AD133" i="20"/>
  <c r="AC133" i="20" s="1"/>
  <c r="AA134" i="20"/>
  <c r="Z134" i="20" s="1"/>
  <c r="AD135" i="20"/>
  <c r="AC135" i="20" s="1"/>
  <c r="AA136" i="20"/>
  <c r="Z136" i="20" s="1"/>
  <c r="AD137" i="20"/>
  <c r="AC137" i="20" s="1"/>
  <c r="AA138" i="20"/>
  <c r="Z138" i="20" s="1"/>
  <c r="AD139" i="20"/>
  <c r="AC139" i="20" s="1"/>
  <c r="AA140" i="20"/>
  <c r="Z140" i="20" s="1"/>
  <c r="AD141" i="20"/>
  <c r="AC141" i="20" s="1"/>
  <c r="AA142" i="20"/>
  <c r="Z142" i="20" s="1"/>
  <c r="AD143" i="20"/>
  <c r="AC143" i="20" s="1"/>
  <c r="AA144" i="20"/>
  <c r="Z144" i="20" s="1"/>
  <c r="AD153" i="20"/>
  <c r="AC153" i="20" s="1"/>
  <c r="AA163" i="20"/>
  <c r="Z163" i="20" s="1"/>
  <c r="AD164" i="20"/>
  <c r="AC164" i="20" s="1"/>
  <c r="AA165" i="20"/>
  <c r="Z165" i="20" s="1"/>
  <c r="AD166" i="20"/>
  <c r="AC166" i="20" s="1"/>
  <c r="AA167" i="20"/>
  <c r="Z167" i="20" s="1"/>
  <c r="AD168" i="20"/>
  <c r="AC168" i="20" s="1"/>
  <c r="AA169" i="20"/>
  <c r="Z169" i="20" s="1"/>
  <c r="AD170" i="20"/>
  <c r="AC170" i="20" s="1"/>
  <c r="AA171" i="20"/>
  <c r="Z171" i="20" s="1"/>
  <c r="AD172" i="20"/>
  <c r="AC172" i="20" s="1"/>
  <c r="AA173" i="20"/>
  <c r="Z173" i="20" s="1"/>
  <c r="AD174" i="20"/>
  <c r="AC174" i="20" s="1"/>
  <c r="AA193" i="20"/>
  <c r="Z193" i="20" s="1"/>
  <c r="AD195" i="20"/>
  <c r="AC195" i="20" s="1"/>
  <c r="AA196" i="20"/>
  <c r="Z196" i="20" s="1"/>
  <c r="AA203" i="20"/>
  <c r="Z203" i="20" s="1"/>
  <c r="AD204" i="20"/>
  <c r="AC204" i="20" s="1"/>
  <c r="AD205" i="20"/>
  <c r="AC205" i="20" s="1"/>
  <c r="AA206" i="20"/>
  <c r="Z206" i="20" s="1"/>
  <c r="AD209" i="20"/>
  <c r="AC209" i="20" s="1"/>
  <c r="AA210" i="20"/>
  <c r="Z210" i="20" s="1"/>
  <c r="AD215" i="20"/>
  <c r="AC215" i="20" s="1"/>
  <c r="AA226" i="20"/>
  <c r="Z226" i="20" s="1"/>
  <c r="AD227" i="20"/>
  <c r="AC227" i="20" s="1"/>
  <c r="AD238" i="20"/>
  <c r="AC238" i="20" s="1"/>
  <c r="AA242" i="20"/>
  <c r="Z242" i="20" s="1"/>
  <c r="AD243" i="20"/>
  <c r="AC243" i="20" s="1"/>
  <c r="AA244" i="20"/>
  <c r="Z244" i="20" s="1"/>
  <c r="AD245" i="20"/>
  <c r="AC245" i="20" s="1"/>
  <c r="AD246" i="20"/>
  <c r="AC246" i="20" s="1"/>
  <c r="AA247" i="20"/>
  <c r="Z247" i="20" s="1"/>
  <c r="AD248" i="20"/>
  <c r="AC248" i="20" s="1"/>
  <c r="AA249" i="20"/>
  <c r="Z249" i="20" s="1"/>
  <c r="AD250" i="20"/>
  <c r="AC250" i="20" s="1"/>
  <c r="AA251" i="20"/>
  <c r="Z251" i="20" s="1"/>
  <c r="AD252" i="20"/>
  <c r="AC252" i="20" s="1"/>
  <c r="AA253" i="20"/>
  <c r="Z253" i="20" s="1"/>
  <c r="AD254" i="20"/>
  <c r="AC254" i="20" s="1"/>
  <c r="AA255" i="20"/>
  <c r="Z255" i="20" s="1"/>
  <c r="AA300" i="20"/>
  <c r="Z300" i="20" s="1"/>
  <c r="AA323" i="20"/>
  <c r="Z323" i="20" s="1"/>
  <c r="AA324" i="20"/>
  <c r="Z324" i="20" s="1"/>
  <c r="AD325" i="20"/>
  <c r="AC325" i="20" s="1"/>
  <c r="AD329" i="20"/>
  <c r="AC329" i="20" s="1"/>
  <c r="AD344" i="20"/>
  <c r="AC344" i="20" s="1"/>
  <c r="AA345" i="20"/>
  <c r="Z345" i="20" s="1"/>
  <c r="AD348" i="20"/>
  <c r="AC348" i="20" s="1"/>
  <c r="AA349" i="20"/>
  <c r="Z349" i="20" s="1"/>
  <c r="AD350" i="20"/>
  <c r="AC350" i="20" s="1"/>
  <c r="AA351" i="20"/>
  <c r="Z351" i="20" s="1"/>
  <c r="AD352" i="20"/>
  <c r="AC352" i="20" s="1"/>
  <c r="AA353" i="20"/>
  <c r="Z353" i="20" s="1"/>
  <c r="AD356" i="20"/>
  <c r="AC356" i="20" s="1"/>
  <c r="AA357" i="20"/>
  <c r="Z357" i="20" s="1"/>
  <c r="AD358" i="20"/>
  <c r="AC358" i="20" s="1"/>
  <c r="AA359" i="20"/>
  <c r="Z359" i="20" s="1"/>
  <c r="AD360" i="20"/>
  <c r="AC360" i="20" s="1"/>
  <c r="AA361" i="20"/>
  <c r="Z361" i="20" s="1"/>
  <c r="AA367" i="20"/>
  <c r="Z367" i="20" s="1"/>
  <c r="AD370" i="20"/>
  <c r="AC370" i="20" s="1"/>
  <c r="AA385" i="20"/>
  <c r="Z385" i="20" s="1"/>
  <c r="AA388" i="20"/>
  <c r="Z388" i="20" s="1"/>
  <c r="AA389" i="20"/>
  <c r="Z389" i="20" s="1"/>
  <c r="AA392" i="20"/>
  <c r="Z392" i="20" s="1"/>
  <c r="AA393" i="20"/>
  <c r="Z393" i="20" s="1"/>
  <c r="AD398" i="20"/>
  <c r="AC398" i="20" s="1"/>
  <c r="H399" i="20"/>
  <c r="G399" i="20" s="1"/>
  <c r="AD402" i="20"/>
  <c r="AC402" i="20" s="1"/>
  <c r="H403" i="20"/>
  <c r="G403" i="20" s="1"/>
  <c r="AA411" i="20"/>
  <c r="Z411" i="20" s="1"/>
  <c r="H413" i="20"/>
  <c r="G413" i="20" s="1"/>
  <c r="AA422" i="20"/>
  <c r="Z422" i="20" s="1"/>
  <c r="AA430" i="20"/>
  <c r="Z430" i="20" s="1"/>
  <c r="AD432" i="20"/>
  <c r="AC432" i="20" s="1"/>
  <c r="H433" i="20"/>
  <c r="G433" i="20" s="1"/>
  <c r="AA436" i="20"/>
  <c r="Z436" i="20" s="1"/>
  <c r="AA437" i="20"/>
  <c r="Z437" i="20" s="1"/>
  <c r="H12" i="20"/>
  <c r="H16" i="20"/>
  <c r="H18" i="20"/>
  <c r="H20" i="20"/>
  <c r="H22" i="20"/>
  <c r="H24" i="20"/>
  <c r="H26" i="20"/>
  <c r="H27" i="20"/>
  <c r="H29" i="20"/>
  <c r="H32" i="20"/>
  <c r="H34" i="20"/>
  <c r="H36" i="20"/>
  <c r="H38" i="20"/>
  <c r="H6" i="20"/>
  <c r="H2" i="20"/>
  <c r="G2" i="20" s="1"/>
  <c r="H3" i="20"/>
  <c r="AD3" i="20"/>
  <c r="AC3" i="20" s="1"/>
  <c r="AA4" i="20"/>
  <c r="Z4" i="20" s="1"/>
  <c r="H5" i="20"/>
  <c r="AD5" i="20"/>
  <c r="AC5" i="20" s="1"/>
  <c r="AA6" i="20"/>
  <c r="Z6" i="20" s="1"/>
  <c r="H7" i="20"/>
  <c r="AD7" i="20"/>
  <c r="AC7" i="20" s="1"/>
  <c r="AA8" i="20"/>
  <c r="Z8" i="20" s="1"/>
  <c r="H9" i="20"/>
  <c r="AD9" i="20"/>
  <c r="AC9" i="20" s="1"/>
  <c r="AA10" i="20"/>
  <c r="Z10" i="20" s="1"/>
  <c r="H11" i="20"/>
  <c r="AD11" i="20"/>
  <c r="AC11" i="20" s="1"/>
  <c r="AA12" i="20"/>
  <c r="Z12" i="20" s="1"/>
  <c r="H13" i="20"/>
  <c r="AD13" i="20"/>
  <c r="AC13" i="20" s="1"/>
  <c r="AA14" i="20"/>
  <c r="Z14" i="20" s="1"/>
  <c r="H15" i="20"/>
  <c r="AD15" i="20"/>
  <c r="AC15" i="20" s="1"/>
  <c r="AA16" i="20"/>
  <c r="Z16" i="20" s="1"/>
  <c r="H17" i="20"/>
  <c r="AD17" i="20"/>
  <c r="AC17" i="20" s="1"/>
  <c r="AA18" i="20"/>
  <c r="Z18" i="20" s="1"/>
  <c r="H19" i="20"/>
  <c r="AD19" i="20"/>
  <c r="AC19" i="20" s="1"/>
  <c r="AA20" i="20"/>
  <c r="Z20" i="20" s="1"/>
  <c r="H21" i="20"/>
  <c r="AD21" i="20"/>
  <c r="AC21" i="20" s="1"/>
  <c r="AA22" i="20"/>
  <c r="Z22" i="20" s="1"/>
  <c r="H23" i="20"/>
  <c r="AD23" i="20"/>
  <c r="AC23" i="20" s="1"/>
  <c r="AA24" i="20"/>
  <c r="Z24" i="20" s="1"/>
  <c r="H25" i="20"/>
  <c r="AD25" i="20"/>
  <c r="AC25" i="20" s="1"/>
  <c r="AD26" i="20"/>
  <c r="AC26" i="20" s="1"/>
  <c r="AA27" i="20"/>
  <c r="Z27" i="20" s="1"/>
  <c r="H28" i="20"/>
  <c r="AD28" i="20"/>
  <c r="AC28" i="20" s="1"/>
  <c r="AA29" i="20"/>
  <c r="Z29" i="20" s="1"/>
  <c r="H30" i="20"/>
  <c r="H31" i="20"/>
  <c r="AD31" i="20"/>
  <c r="AC31" i="20" s="1"/>
  <c r="AA32" i="20"/>
  <c r="Z32" i="20" s="1"/>
  <c r="H33" i="20"/>
  <c r="AD33" i="20"/>
  <c r="AC33" i="20" s="1"/>
  <c r="AA34" i="20"/>
  <c r="Z34" i="20" s="1"/>
  <c r="H35" i="20"/>
  <c r="AD35" i="20"/>
  <c r="AC35" i="20" s="1"/>
  <c r="AA36" i="20"/>
  <c r="Z36" i="20" s="1"/>
  <c r="H37" i="20"/>
  <c r="AD37" i="20"/>
  <c r="AC37" i="20" s="1"/>
  <c r="AA38" i="20"/>
  <c r="Z38" i="20" s="1"/>
  <c r="H39" i="20"/>
  <c r="H40" i="20"/>
  <c r="H42" i="20"/>
  <c r="H44" i="20"/>
  <c r="H46" i="20"/>
  <c r="H48" i="20"/>
  <c r="H50" i="20"/>
  <c r="H52" i="20"/>
  <c r="H53" i="20"/>
  <c r="H56" i="20"/>
  <c r="H58" i="20"/>
  <c r="H60" i="20"/>
  <c r="H62" i="20"/>
  <c r="H64" i="20"/>
  <c r="H66" i="20"/>
  <c r="H68" i="20"/>
  <c r="H71" i="20"/>
  <c r="H74" i="20"/>
  <c r="H76" i="20"/>
  <c r="H78" i="20"/>
  <c r="H80" i="20"/>
  <c r="H81" i="20"/>
  <c r="H83" i="20"/>
  <c r="H85" i="20"/>
  <c r="H87" i="20"/>
  <c r="H89" i="20"/>
  <c r="H91" i="20"/>
  <c r="H93" i="20"/>
  <c r="H95" i="20"/>
  <c r="H98" i="20"/>
  <c r="H101" i="20"/>
  <c r="H103" i="20"/>
  <c r="H105" i="20"/>
  <c r="H107" i="20"/>
  <c r="H109" i="20"/>
  <c r="H111" i="20"/>
  <c r="H112" i="20"/>
  <c r="H114" i="20"/>
  <c r="H116" i="20"/>
  <c r="H118" i="20"/>
  <c r="H120" i="20"/>
  <c r="H122" i="20"/>
  <c r="H124" i="20"/>
  <c r="H126" i="20"/>
  <c r="H129" i="20"/>
  <c r="H131" i="20"/>
  <c r="H133" i="20"/>
  <c r="H135" i="20"/>
  <c r="H137" i="20"/>
  <c r="H139" i="20"/>
  <c r="H141" i="20"/>
  <c r="H143" i="20"/>
  <c r="H145" i="20"/>
  <c r="H146" i="20"/>
  <c r="H150" i="20"/>
  <c r="H152" i="20"/>
  <c r="H153" i="20"/>
  <c r="H156" i="20"/>
  <c r="H158" i="20"/>
  <c r="H164" i="20"/>
  <c r="H166" i="20"/>
  <c r="H168" i="20"/>
  <c r="H170" i="20"/>
  <c r="H172" i="20"/>
  <c r="H174" i="20"/>
  <c r="H198" i="20"/>
  <c r="H204" i="20"/>
  <c r="H208" i="20"/>
  <c r="H212" i="20"/>
  <c r="H214" i="20"/>
  <c r="H218" i="20"/>
  <c r="H220" i="20"/>
  <c r="H222" i="20"/>
  <c r="H224" i="20"/>
  <c r="H226" i="20"/>
  <c r="H230" i="20"/>
  <c r="H238" i="20"/>
  <c r="H242" i="20"/>
  <c r="H248" i="20"/>
  <c r="H250" i="20"/>
  <c r="H252" i="20"/>
  <c r="H254" i="20"/>
  <c r="H282" i="20"/>
  <c r="AA282" i="20"/>
  <c r="H284" i="20"/>
  <c r="H286" i="20"/>
  <c r="AA286" i="20"/>
  <c r="H288" i="20"/>
  <c r="H290" i="20"/>
  <c r="AA290" i="20"/>
  <c r="H292" i="20"/>
  <c r="H294" i="20"/>
  <c r="H296" i="20"/>
  <c r="H298" i="20"/>
  <c r="AA298" i="20"/>
  <c r="H302" i="20"/>
  <c r="AA302" i="20"/>
  <c r="H304" i="20"/>
  <c r="H306" i="20"/>
  <c r="AA306" i="20"/>
  <c r="H308" i="20"/>
  <c r="H314" i="20"/>
  <c r="AA314" i="20"/>
  <c r="H316" i="20"/>
  <c r="H318" i="20"/>
  <c r="AA318" i="20"/>
  <c r="H320" i="20"/>
  <c r="H324" i="20"/>
  <c r="H328" i="20"/>
  <c r="H332" i="20"/>
  <c r="H334" i="20"/>
  <c r="AA334" i="20"/>
  <c r="H336" i="20"/>
  <c r="H344" i="20"/>
  <c r="H346" i="20"/>
  <c r="AA346" i="20"/>
  <c r="H347" i="20"/>
  <c r="H355" i="20"/>
  <c r="AD361" i="20"/>
  <c r="H368" i="20"/>
  <c r="H370" i="20"/>
  <c r="AD387" i="20"/>
  <c r="AD391" i="20"/>
  <c r="AD395" i="20"/>
  <c r="AD407" i="20"/>
  <c r="AD411" i="20"/>
  <c r="AA426" i="20"/>
  <c r="Z426" i="20" s="1"/>
  <c r="AA427" i="20"/>
  <c r="Z427" i="20" s="1"/>
  <c r="AD427" i="20"/>
  <c r="H429" i="20"/>
  <c r="G429" i="20" s="1"/>
  <c r="AD430" i="20"/>
  <c r="AC430" i="20" s="1"/>
  <c r="H431" i="20"/>
  <c r="G431" i="20" s="1"/>
  <c r="AA431" i="20"/>
  <c r="Z431" i="20" s="1"/>
  <c r="AD431" i="20"/>
  <c r="AA432" i="20"/>
  <c r="Z432" i="20" s="1"/>
  <c r="AA433" i="20"/>
  <c r="Z433" i="20" s="1"/>
  <c r="H435" i="20"/>
  <c r="G435" i="20" s="1"/>
  <c r="AC435" i="20"/>
  <c r="AD436" i="20"/>
  <c r="AC436" i="20" s="1"/>
  <c r="H437" i="20"/>
  <c r="G437" i="20" s="1"/>
  <c r="AD437" i="20"/>
  <c r="AC437" i="20" s="1"/>
  <c r="AD438" i="20"/>
  <c r="AC438" i="20" s="1"/>
  <c r="H439" i="20"/>
  <c r="G439" i="20" s="1"/>
  <c r="AC439" i="20"/>
  <c r="AA441" i="20"/>
  <c r="Z441" i="20" s="1"/>
  <c r="H443" i="20"/>
  <c r="G443" i="20" s="1"/>
  <c r="AC443" i="20"/>
  <c r="AD39" i="20"/>
  <c r="AC39" i="20" s="1"/>
  <c r="AA40" i="20"/>
  <c r="Z40" i="20" s="1"/>
  <c r="H41" i="20"/>
  <c r="AD41" i="20"/>
  <c r="AC41" i="20" s="1"/>
  <c r="AA42" i="20"/>
  <c r="Z42" i="20" s="1"/>
  <c r="H43" i="20"/>
  <c r="AD43" i="20"/>
  <c r="AC43" i="20" s="1"/>
  <c r="AA44" i="20"/>
  <c r="Z44" i="20" s="1"/>
  <c r="H45" i="20"/>
  <c r="AD45" i="20"/>
  <c r="AC45" i="20" s="1"/>
  <c r="AA46" i="20"/>
  <c r="Z46" i="20" s="1"/>
  <c r="H47" i="20"/>
  <c r="AD47" i="20"/>
  <c r="AC47" i="20" s="1"/>
  <c r="AA48" i="20"/>
  <c r="Z48" i="20" s="1"/>
  <c r="H49" i="20"/>
  <c r="AD49" i="20"/>
  <c r="AC49" i="20" s="1"/>
  <c r="AA50" i="20"/>
  <c r="Z50" i="20" s="1"/>
  <c r="H51" i="20"/>
  <c r="AD51" i="20"/>
  <c r="AC51" i="20" s="1"/>
  <c r="AA53" i="20"/>
  <c r="Z53" i="20" s="1"/>
  <c r="H54" i="20"/>
  <c r="AA54" i="20"/>
  <c r="Z54" i="20" s="1"/>
  <c r="H55" i="20"/>
  <c r="AD55" i="20"/>
  <c r="AC55" i="20" s="1"/>
  <c r="AA56" i="20"/>
  <c r="Z56" i="20" s="1"/>
  <c r="H57" i="20"/>
  <c r="AD57" i="20"/>
  <c r="AC57" i="20" s="1"/>
  <c r="AA58" i="20"/>
  <c r="Z58" i="20" s="1"/>
  <c r="H59" i="20"/>
  <c r="AD59" i="20"/>
  <c r="AC59" i="20" s="1"/>
  <c r="AA60" i="20"/>
  <c r="Z60" i="20" s="1"/>
  <c r="H61" i="20"/>
  <c r="AD61" i="20"/>
  <c r="AC61" i="20" s="1"/>
  <c r="AA62" i="20"/>
  <c r="Z62" i="20" s="1"/>
  <c r="H63" i="20"/>
  <c r="AD63" i="20"/>
  <c r="AC63" i="20" s="1"/>
  <c r="AA64" i="20"/>
  <c r="Z64" i="20" s="1"/>
  <c r="H65" i="20"/>
  <c r="AD65" i="20"/>
  <c r="AC65" i="20" s="1"/>
  <c r="AA66" i="20"/>
  <c r="Z66" i="20" s="1"/>
  <c r="H67" i="20"/>
  <c r="AD67" i="20"/>
  <c r="AC67" i="20" s="1"/>
  <c r="AA68" i="20"/>
  <c r="Z68" i="20" s="1"/>
  <c r="H69" i="20"/>
  <c r="AA69" i="20"/>
  <c r="Z69" i="20" s="1"/>
  <c r="H70" i="20"/>
  <c r="AD70" i="20"/>
  <c r="AC70" i="20" s="1"/>
  <c r="AA71" i="20"/>
  <c r="Z71" i="20" s="1"/>
  <c r="H72" i="20"/>
  <c r="AA72" i="20"/>
  <c r="Z72" i="20" s="1"/>
  <c r="H73" i="20"/>
  <c r="AD73" i="20"/>
  <c r="AC73" i="20" s="1"/>
  <c r="AA74" i="20"/>
  <c r="Z74" i="20" s="1"/>
  <c r="H75" i="20"/>
  <c r="AD75" i="20"/>
  <c r="AC75" i="20" s="1"/>
  <c r="AA76" i="20"/>
  <c r="Z76" i="20" s="1"/>
  <c r="H77" i="20"/>
  <c r="AD77" i="20"/>
  <c r="AC77" i="20" s="1"/>
  <c r="AA78" i="20"/>
  <c r="Z78" i="20" s="1"/>
  <c r="H79" i="20"/>
  <c r="AD79" i="20"/>
  <c r="AC79" i="20" s="1"/>
  <c r="AA81" i="20"/>
  <c r="Z81" i="20" s="1"/>
  <c r="H82" i="20"/>
  <c r="AD82" i="20"/>
  <c r="AC82" i="20" s="1"/>
  <c r="AA83" i="20"/>
  <c r="Z83" i="20" s="1"/>
  <c r="H84" i="20"/>
  <c r="AD84" i="20"/>
  <c r="AC84" i="20" s="1"/>
  <c r="AA85" i="20"/>
  <c r="Z85" i="20" s="1"/>
  <c r="H86" i="20"/>
  <c r="AD86" i="20"/>
  <c r="AC86" i="20" s="1"/>
  <c r="AA87" i="20"/>
  <c r="Z87" i="20" s="1"/>
  <c r="H88" i="20"/>
  <c r="AD88" i="20"/>
  <c r="AC88" i="20" s="1"/>
  <c r="AA89" i="20"/>
  <c r="Z89" i="20" s="1"/>
  <c r="H90" i="20"/>
  <c r="AD90" i="20"/>
  <c r="AC90" i="20" s="1"/>
  <c r="AA91" i="20"/>
  <c r="Z91" i="20" s="1"/>
  <c r="H92" i="20"/>
  <c r="AD92" i="20"/>
  <c r="AC92" i="20" s="1"/>
  <c r="AA93" i="20"/>
  <c r="Z93" i="20" s="1"/>
  <c r="H94" i="20"/>
  <c r="AD94" i="20"/>
  <c r="AC94" i="20" s="1"/>
  <c r="AA95" i="20"/>
  <c r="Z95" i="20" s="1"/>
  <c r="H96" i="20"/>
  <c r="AA96" i="20"/>
  <c r="Z96" i="20" s="1"/>
  <c r="H97" i="20"/>
  <c r="AD97" i="20"/>
  <c r="AC97" i="20" s="1"/>
  <c r="AA98" i="20"/>
  <c r="Z98" i="20" s="1"/>
  <c r="H100" i="20"/>
  <c r="AA101" i="20"/>
  <c r="Z101" i="20" s="1"/>
  <c r="H102" i="20"/>
  <c r="AD102" i="20"/>
  <c r="AC102" i="20" s="1"/>
  <c r="AA103" i="20"/>
  <c r="Z103" i="20" s="1"/>
  <c r="H104" i="20"/>
  <c r="AD104" i="20"/>
  <c r="AC104" i="20" s="1"/>
  <c r="AA105" i="20"/>
  <c r="Z105" i="20" s="1"/>
  <c r="H106" i="20"/>
  <c r="AD106" i="20"/>
  <c r="AC106" i="20" s="1"/>
  <c r="AA107" i="20"/>
  <c r="Z107" i="20" s="1"/>
  <c r="H108" i="20"/>
  <c r="AD108" i="20"/>
  <c r="AC108" i="20" s="1"/>
  <c r="AA109" i="20"/>
  <c r="Z109" i="20" s="1"/>
  <c r="H110" i="20"/>
  <c r="AD110" i="20"/>
  <c r="AC110" i="20" s="1"/>
  <c r="AA112" i="20"/>
  <c r="Z112" i="20" s="1"/>
  <c r="H113" i="20"/>
  <c r="AD113" i="20"/>
  <c r="AC113" i="20" s="1"/>
  <c r="AA114" i="20"/>
  <c r="Z114" i="20" s="1"/>
  <c r="H115" i="20"/>
  <c r="AD115" i="20"/>
  <c r="AC115" i="20" s="1"/>
  <c r="AA116" i="20"/>
  <c r="Z116" i="20" s="1"/>
  <c r="H117" i="20"/>
  <c r="AD117" i="20"/>
  <c r="AC117" i="20" s="1"/>
  <c r="AA118" i="20"/>
  <c r="Z118" i="20" s="1"/>
  <c r="H119" i="20"/>
  <c r="AD119" i="20"/>
  <c r="AC119" i="20" s="1"/>
  <c r="AA120" i="20"/>
  <c r="Z120" i="20" s="1"/>
  <c r="H121" i="20"/>
  <c r="AD121" i="20"/>
  <c r="AC121" i="20" s="1"/>
  <c r="AA122" i="20"/>
  <c r="Z122" i="20" s="1"/>
  <c r="H123" i="20"/>
  <c r="AD123" i="20"/>
  <c r="AC123" i="20" s="1"/>
  <c r="AA124" i="20"/>
  <c r="Z124" i="20" s="1"/>
  <c r="H125" i="20"/>
  <c r="AD125" i="20"/>
  <c r="AC125" i="20" s="1"/>
  <c r="AA126" i="20"/>
  <c r="Z126" i="20" s="1"/>
  <c r="H127" i="20"/>
  <c r="AA127" i="20"/>
  <c r="Z127" i="20" s="1"/>
  <c r="H128" i="20"/>
  <c r="AD128" i="20"/>
  <c r="AC128" i="20" s="1"/>
  <c r="AA129" i="20"/>
  <c r="Z129" i="20" s="1"/>
  <c r="H130" i="20"/>
  <c r="AD130" i="20"/>
  <c r="AC130" i="20" s="1"/>
  <c r="AA131" i="20"/>
  <c r="Z131" i="20" s="1"/>
  <c r="H132" i="20"/>
  <c r="AD132" i="20"/>
  <c r="AC132" i="20" s="1"/>
  <c r="AA133" i="20"/>
  <c r="Z133" i="20" s="1"/>
  <c r="H134" i="20"/>
  <c r="AD134" i="20"/>
  <c r="AC134" i="20" s="1"/>
  <c r="AA135" i="20"/>
  <c r="Z135" i="20" s="1"/>
  <c r="H136" i="20"/>
  <c r="AD136" i="20"/>
  <c r="AC136" i="20" s="1"/>
  <c r="AA137" i="20"/>
  <c r="Z137" i="20" s="1"/>
  <c r="H138" i="20"/>
  <c r="AD138" i="20"/>
  <c r="AC138" i="20" s="1"/>
  <c r="AA139" i="20"/>
  <c r="Z139" i="20" s="1"/>
  <c r="H140" i="20"/>
  <c r="AD140" i="20"/>
  <c r="AC140" i="20" s="1"/>
  <c r="AA141" i="20"/>
  <c r="Z141" i="20" s="1"/>
  <c r="H142" i="20"/>
  <c r="AD142" i="20"/>
  <c r="AC142" i="20" s="1"/>
  <c r="AA143" i="20"/>
  <c r="Z143" i="20" s="1"/>
  <c r="H144" i="20"/>
  <c r="AD144" i="20"/>
  <c r="AC144" i="20" s="1"/>
  <c r="AA146" i="20"/>
  <c r="Z146" i="20" s="1"/>
  <c r="H147" i="20"/>
  <c r="AA147" i="20"/>
  <c r="H148" i="20"/>
  <c r="AA148" i="20"/>
  <c r="H149" i="20"/>
  <c r="AD149" i="20"/>
  <c r="AC149" i="20" s="1"/>
  <c r="AA150" i="20"/>
  <c r="Z150" i="20" s="1"/>
  <c r="H151" i="20"/>
  <c r="AD151" i="20"/>
  <c r="AC151" i="20" s="1"/>
  <c r="AA153" i="20"/>
  <c r="Z153" i="20" s="1"/>
  <c r="H154" i="20"/>
  <c r="H155" i="20"/>
  <c r="AD155" i="20"/>
  <c r="AC155" i="20" s="1"/>
  <c r="AA156" i="20"/>
  <c r="Z156" i="20" s="1"/>
  <c r="H157" i="20"/>
  <c r="AD157" i="20"/>
  <c r="AC157" i="20" s="1"/>
  <c r="AA158" i="20"/>
  <c r="Z158" i="20" s="1"/>
  <c r="AA159" i="20"/>
  <c r="Z159" i="20" s="1"/>
  <c r="H160" i="20"/>
  <c r="AD160" i="20"/>
  <c r="AC160" i="20" s="1"/>
  <c r="AA161" i="20"/>
  <c r="Z161" i="20" s="1"/>
  <c r="H162" i="20"/>
  <c r="AD163" i="20"/>
  <c r="AC163" i="20" s="1"/>
  <c r="AA164" i="20"/>
  <c r="Z164" i="20" s="1"/>
  <c r="AD165" i="20"/>
  <c r="AC165" i="20" s="1"/>
  <c r="AA166" i="20"/>
  <c r="Z166" i="20" s="1"/>
  <c r="AD167" i="20"/>
  <c r="AC167" i="20" s="1"/>
  <c r="AA168" i="20"/>
  <c r="Z168" i="20" s="1"/>
  <c r="AD169" i="20"/>
  <c r="AC169" i="20" s="1"/>
  <c r="AA170" i="20"/>
  <c r="Z170" i="20" s="1"/>
  <c r="AD171" i="20"/>
  <c r="AC171" i="20" s="1"/>
  <c r="AA172" i="20"/>
  <c r="Z172" i="20" s="1"/>
  <c r="AD173" i="20"/>
  <c r="AC173" i="20" s="1"/>
  <c r="AA174" i="20"/>
  <c r="Z174" i="20" s="1"/>
  <c r="H176" i="20"/>
  <c r="AD176" i="20"/>
  <c r="AC176" i="20" s="1"/>
  <c r="AA177" i="20"/>
  <c r="Z177" i="20" s="1"/>
  <c r="H178" i="20"/>
  <c r="AD178" i="20"/>
  <c r="AC178" i="20" s="1"/>
  <c r="AA179" i="20"/>
  <c r="Z179" i="20" s="1"/>
  <c r="H180" i="20"/>
  <c r="AD180" i="20"/>
  <c r="AC180" i="20" s="1"/>
  <c r="AA181" i="20"/>
  <c r="Z181" i="20" s="1"/>
  <c r="H182" i="20"/>
  <c r="AD182" i="20"/>
  <c r="AC182" i="20" s="1"/>
  <c r="AA183" i="20"/>
  <c r="Z183" i="20" s="1"/>
  <c r="H184" i="20"/>
  <c r="AD184" i="20"/>
  <c r="AC184" i="20" s="1"/>
  <c r="AA185" i="20"/>
  <c r="Z185" i="20" s="1"/>
  <c r="H186" i="20"/>
  <c r="AD186" i="20"/>
  <c r="AC186" i="20" s="1"/>
  <c r="AA187" i="20"/>
  <c r="Z187" i="20" s="1"/>
  <c r="H188" i="20"/>
  <c r="AD188" i="20"/>
  <c r="AC188" i="20" s="1"/>
  <c r="AA189" i="20"/>
  <c r="Z189" i="20" s="1"/>
  <c r="H190" i="20"/>
  <c r="AD190" i="20"/>
  <c r="AC190" i="20" s="1"/>
  <c r="AA191" i="20"/>
  <c r="Z191" i="20" s="1"/>
  <c r="H192" i="20"/>
  <c r="AD193" i="20"/>
  <c r="AC193" i="20" s="1"/>
  <c r="AA195" i="20"/>
  <c r="Z195" i="20" s="1"/>
  <c r="H196" i="20"/>
  <c r="AD196" i="20"/>
  <c r="AC196" i="20" s="1"/>
  <c r="AD198" i="20"/>
  <c r="AC198" i="20" s="1"/>
  <c r="AA199" i="20"/>
  <c r="Z199" i="20" s="1"/>
  <c r="H200" i="20"/>
  <c r="AD200" i="20"/>
  <c r="AC200" i="20" s="1"/>
  <c r="AA201" i="20"/>
  <c r="Z201" i="20" s="1"/>
  <c r="H202" i="20"/>
  <c r="AD203" i="20"/>
  <c r="AC203" i="20" s="1"/>
  <c r="AA204" i="20"/>
  <c r="Z204" i="20" s="1"/>
  <c r="AA205" i="20"/>
  <c r="Z205" i="20" s="1"/>
  <c r="H206" i="20"/>
  <c r="AD206" i="20"/>
  <c r="AC206" i="20" s="1"/>
  <c r="AA209" i="20"/>
  <c r="Z209" i="20" s="1"/>
  <c r="H210" i="20"/>
  <c r="AD210" i="20"/>
  <c r="AC210" i="20" s="1"/>
  <c r="AA212" i="20"/>
  <c r="Z212" i="20" s="1"/>
  <c r="AD213" i="20"/>
  <c r="AC213" i="20" s="1"/>
  <c r="AA215" i="20"/>
  <c r="Z215" i="20" s="1"/>
  <c r="H216" i="20"/>
  <c r="AD217" i="20"/>
  <c r="AC217" i="20" s="1"/>
  <c r="AA218" i="20"/>
  <c r="Z218" i="20" s="1"/>
  <c r="AD219" i="20"/>
  <c r="AC219" i="20" s="1"/>
  <c r="AA220" i="20"/>
  <c r="Z220" i="20" s="1"/>
  <c r="AD221" i="20"/>
  <c r="AC221" i="20" s="1"/>
  <c r="AA222" i="20"/>
  <c r="Z222" i="20" s="1"/>
  <c r="AD223" i="20"/>
  <c r="AC223" i="20" s="1"/>
  <c r="AA224" i="20"/>
  <c r="Z224" i="20" s="1"/>
  <c r="AD225" i="20"/>
  <c r="AC225" i="20" s="1"/>
  <c r="AD226" i="20"/>
  <c r="AC226" i="20" s="1"/>
  <c r="AA227" i="20"/>
  <c r="Z227" i="20" s="1"/>
  <c r="H228" i="20"/>
  <c r="AD229" i="20"/>
  <c r="AC229" i="20" s="1"/>
  <c r="AA230" i="20"/>
  <c r="Z230" i="20" s="1"/>
  <c r="AA231" i="20"/>
  <c r="Z231" i="20" s="1"/>
  <c r="H232" i="20"/>
  <c r="AD232" i="20"/>
  <c r="AC232" i="20" s="1"/>
  <c r="AA233" i="20"/>
  <c r="Z233" i="20" s="1"/>
  <c r="H234" i="20"/>
  <c r="AD234" i="20"/>
  <c r="AC234" i="20" s="1"/>
  <c r="AA235" i="20"/>
  <c r="Z235" i="20" s="1"/>
  <c r="H236" i="20"/>
  <c r="AD236" i="20"/>
  <c r="AC236" i="20" s="1"/>
  <c r="AA238" i="20"/>
  <c r="Z238" i="20" s="1"/>
  <c r="H240" i="20"/>
  <c r="AD240" i="20"/>
  <c r="AC240" i="20" s="1"/>
  <c r="AD242" i="20"/>
  <c r="AC242" i="20" s="1"/>
  <c r="AA243" i="20"/>
  <c r="Z243" i="20" s="1"/>
  <c r="H244" i="20"/>
  <c r="AD244" i="20"/>
  <c r="AC244" i="20" s="1"/>
  <c r="AA245" i="20"/>
  <c r="Z245" i="20" s="1"/>
  <c r="H246" i="20"/>
  <c r="AA246" i="20"/>
  <c r="Z246" i="20" s="1"/>
  <c r="AD247" i="20"/>
  <c r="AC247" i="20" s="1"/>
  <c r="AA248" i="20"/>
  <c r="Z248" i="20" s="1"/>
  <c r="AD249" i="20"/>
  <c r="AC249" i="20" s="1"/>
  <c r="AA250" i="20"/>
  <c r="Z250" i="20" s="1"/>
  <c r="AD251" i="20"/>
  <c r="AC251" i="20" s="1"/>
  <c r="AA252" i="20"/>
  <c r="Z252" i="20" s="1"/>
  <c r="AD253" i="20"/>
  <c r="AC253" i="20" s="1"/>
  <c r="AA254" i="20"/>
  <c r="Z254" i="20" s="1"/>
  <c r="AD255" i="20"/>
  <c r="AC255" i="20" s="1"/>
  <c r="AD256" i="20"/>
  <c r="AC256" i="20" s="1"/>
  <c r="AA257" i="20"/>
  <c r="Z257" i="20" s="1"/>
  <c r="H258" i="20"/>
  <c r="AD258" i="20"/>
  <c r="AC258" i="20" s="1"/>
  <c r="AA259" i="20"/>
  <c r="Z259" i="20" s="1"/>
  <c r="H260" i="20"/>
  <c r="AD260" i="20"/>
  <c r="AC260" i="20" s="1"/>
  <c r="AA261" i="20"/>
  <c r="Z261" i="20" s="1"/>
  <c r="H262" i="20"/>
  <c r="AA263" i="20"/>
  <c r="Z263" i="20" s="1"/>
  <c r="H264" i="20"/>
  <c r="AD264" i="20"/>
  <c r="AC264" i="20" s="1"/>
  <c r="AA265" i="20"/>
  <c r="Z265" i="20" s="1"/>
  <c r="H266" i="20"/>
  <c r="AA266" i="20"/>
  <c r="AA267" i="20"/>
  <c r="Z267" i="20" s="1"/>
  <c r="H268" i="20"/>
  <c r="AD268" i="20"/>
  <c r="AC268" i="20" s="1"/>
  <c r="AA269" i="20"/>
  <c r="Z269" i="20" s="1"/>
  <c r="H270" i="20"/>
  <c r="AA270" i="20"/>
  <c r="AA271" i="20"/>
  <c r="Z271" i="20" s="1"/>
  <c r="H272" i="20"/>
  <c r="AD272" i="20"/>
  <c r="AC272" i="20" s="1"/>
  <c r="AA273" i="20"/>
  <c r="Z273" i="20" s="1"/>
  <c r="H274" i="20"/>
  <c r="AA274" i="20"/>
  <c r="AA275" i="20"/>
  <c r="Z275" i="20" s="1"/>
  <c r="H276" i="20"/>
  <c r="AD276" i="20"/>
  <c r="AC276" i="20" s="1"/>
  <c r="AA277" i="20"/>
  <c r="Z277" i="20" s="1"/>
  <c r="H278" i="20"/>
  <c r="AA278" i="20"/>
  <c r="AA279" i="20"/>
  <c r="Z279" i="20" s="1"/>
  <c r="H280" i="20"/>
  <c r="AD280" i="20"/>
  <c r="AC280" i="20" s="1"/>
  <c r="AD282" i="20"/>
  <c r="AC282" i="20" s="1"/>
  <c r="AD283" i="20"/>
  <c r="AC283" i="20" s="1"/>
  <c r="AA284" i="20"/>
  <c r="Z284" i="20" s="1"/>
  <c r="AD285" i="20"/>
  <c r="AC285" i="20" s="1"/>
  <c r="AD286" i="20"/>
  <c r="AC286" i="20" s="1"/>
  <c r="AD287" i="20"/>
  <c r="AC287" i="20" s="1"/>
  <c r="AA288" i="20"/>
  <c r="Z288" i="20" s="1"/>
  <c r="AD289" i="20"/>
  <c r="AC289" i="20" s="1"/>
  <c r="AD290" i="20"/>
  <c r="AC290" i="20" s="1"/>
  <c r="AD291" i="20"/>
  <c r="AC291" i="20" s="1"/>
  <c r="AA292" i="20"/>
  <c r="Z292" i="20" s="1"/>
  <c r="AD293" i="20"/>
  <c r="AC293" i="20" s="1"/>
  <c r="AD295" i="20"/>
  <c r="AC295" i="20" s="1"/>
  <c r="AA296" i="20"/>
  <c r="Z296" i="20" s="1"/>
  <c r="AD297" i="20"/>
  <c r="AC297" i="20" s="1"/>
  <c r="AD298" i="20"/>
  <c r="AC298" i="20" s="1"/>
  <c r="H300" i="20"/>
  <c r="AD300" i="20"/>
  <c r="AC300" i="20" s="1"/>
  <c r="AD302" i="20"/>
  <c r="AC302" i="20" s="1"/>
  <c r="AD303" i="20"/>
  <c r="AC303" i="20" s="1"/>
  <c r="AA304" i="20"/>
  <c r="Z304" i="20" s="1"/>
  <c r="AD305" i="20"/>
  <c r="AC305" i="20" s="1"/>
  <c r="AD306" i="20"/>
  <c r="AC306" i="20" s="1"/>
  <c r="AD307" i="20"/>
  <c r="AC307" i="20" s="1"/>
  <c r="AD308" i="20"/>
  <c r="AC308" i="20" s="1"/>
  <c r="AA309" i="20"/>
  <c r="Z309" i="20" s="1"/>
  <c r="H310" i="20"/>
  <c r="AA310" i="20"/>
  <c r="AA311" i="20"/>
  <c r="Z311" i="20" s="1"/>
  <c r="H312" i="20"/>
  <c r="AA312" i="20"/>
  <c r="Z312" i="20" s="1"/>
  <c r="AD313" i="20"/>
  <c r="AC313" i="20" s="1"/>
  <c r="AD314" i="20"/>
  <c r="AC314" i="20" s="1"/>
  <c r="AD315" i="20"/>
  <c r="AC315" i="20" s="1"/>
  <c r="AA316" i="20"/>
  <c r="Z316" i="20" s="1"/>
  <c r="AD317" i="20"/>
  <c r="AC317" i="20" s="1"/>
  <c r="AD318" i="20"/>
  <c r="AC318" i="20" s="1"/>
  <c r="AD319" i="20"/>
  <c r="AC319" i="20" s="1"/>
  <c r="AA320" i="20"/>
  <c r="Z320" i="20" s="1"/>
  <c r="H322" i="20"/>
  <c r="AD323" i="20"/>
  <c r="AC323" i="20" s="1"/>
  <c r="AD324" i="20"/>
  <c r="AC324" i="20" s="1"/>
  <c r="AA325" i="20"/>
  <c r="Z325" i="20" s="1"/>
  <c r="H326" i="20"/>
  <c r="AA326" i="20"/>
  <c r="AA329" i="20"/>
  <c r="Z329" i="20" s="1"/>
  <c r="H330" i="20"/>
  <c r="AA330" i="20"/>
  <c r="AA332" i="20"/>
  <c r="Z332" i="20" s="1"/>
  <c r="AD333" i="20"/>
  <c r="AC333" i="20" s="1"/>
  <c r="AD334" i="20"/>
  <c r="AC334" i="20" s="1"/>
  <c r="AD335" i="20"/>
  <c r="AC335" i="20" s="1"/>
  <c r="AD336" i="20"/>
  <c r="AC336" i="20" s="1"/>
  <c r="AA337" i="20"/>
  <c r="Z337" i="20" s="1"/>
  <c r="H338" i="20"/>
  <c r="AA338" i="20"/>
  <c r="AA339" i="20"/>
  <c r="Z339" i="20" s="1"/>
  <c r="H340" i="20"/>
  <c r="AD340" i="20"/>
  <c r="AC340" i="20" s="1"/>
  <c r="AA341" i="20"/>
  <c r="Z341" i="20" s="1"/>
  <c r="H342" i="20"/>
  <c r="AA342" i="20"/>
  <c r="AA344" i="20"/>
  <c r="Z344" i="20" s="1"/>
  <c r="AD345" i="20"/>
  <c r="AC345" i="20" s="1"/>
  <c r="AD346" i="20"/>
  <c r="AC346" i="20" s="1"/>
  <c r="AA348" i="20"/>
  <c r="Z348" i="20" s="1"/>
  <c r="H349" i="20"/>
  <c r="AD349" i="20"/>
  <c r="AC349" i="20" s="1"/>
  <c r="AA350" i="20"/>
  <c r="Z350" i="20" s="1"/>
  <c r="H351" i="20"/>
  <c r="AD351" i="20"/>
  <c r="AC351" i="20" s="1"/>
  <c r="AA352" i="20"/>
  <c r="Z352" i="20" s="1"/>
  <c r="H353" i="20"/>
  <c r="AD353" i="20"/>
  <c r="AC353" i="20" s="1"/>
  <c r="AA356" i="20"/>
  <c r="Z356" i="20" s="1"/>
  <c r="H357" i="20"/>
  <c r="AD357" i="20"/>
  <c r="AC357" i="20" s="1"/>
  <c r="AA358" i="20"/>
  <c r="Z358" i="20" s="1"/>
  <c r="H359" i="20"/>
  <c r="AD359" i="20"/>
  <c r="AC359" i="20" s="1"/>
  <c r="AA360" i="20"/>
  <c r="Z360" i="20" s="1"/>
  <c r="H361" i="20"/>
  <c r="AC361" i="20"/>
  <c r="H362" i="20"/>
  <c r="AD362" i="20"/>
  <c r="AC362" i="20" s="1"/>
  <c r="AA363" i="20"/>
  <c r="Z363" i="20" s="1"/>
  <c r="H364" i="20"/>
  <c r="AD364" i="20"/>
  <c r="AC364" i="20" s="1"/>
  <c r="AD367" i="20"/>
  <c r="AC367" i="20" s="1"/>
  <c r="AA370" i="20"/>
  <c r="Z370" i="20" s="1"/>
  <c r="H372" i="20"/>
  <c r="AD372" i="20"/>
  <c r="AC372" i="20" s="1"/>
  <c r="AA373" i="20"/>
  <c r="Z373" i="20" s="1"/>
  <c r="H374" i="20"/>
  <c r="AD374" i="20"/>
  <c r="AC374" i="20" s="1"/>
  <c r="AA375" i="20"/>
  <c r="Z375" i="20" s="1"/>
  <c r="H376" i="20"/>
  <c r="AD376" i="20"/>
  <c r="AC376" i="20" s="1"/>
  <c r="AA377" i="20"/>
  <c r="Z377" i="20" s="1"/>
  <c r="H378" i="20"/>
  <c r="H380" i="20"/>
  <c r="AD380" i="20"/>
  <c r="AC380" i="20" s="1"/>
  <c r="AA381" i="20"/>
  <c r="Z381" i="20" s="1"/>
  <c r="H382" i="20"/>
  <c r="AD382" i="20"/>
  <c r="AC382" i="20" s="1"/>
  <c r="AA383" i="20"/>
  <c r="Z383" i="20" s="1"/>
  <c r="H384" i="20"/>
  <c r="AD385" i="20"/>
  <c r="AC385" i="20" s="1"/>
  <c r="AD386" i="20"/>
  <c r="AC386" i="20" s="1"/>
  <c r="H387" i="20"/>
  <c r="G387" i="20" s="1"/>
  <c r="AC387" i="20"/>
  <c r="AD388" i="20"/>
  <c r="AC388" i="20" s="1"/>
  <c r="H389" i="20"/>
  <c r="G389" i="20" s="1"/>
  <c r="AD389" i="20"/>
  <c r="AC389" i="20" s="1"/>
  <c r="AD390" i="20"/>
  <c r="AC390" i="20" s="1"/>
  <c r="H391" i="20"/>
  <c r="G391" i="20" s="1"/>
  <c r="AC391" i="20"/>
  <c r="AD392" i="20"/>
  <c r="AC392" i="20" s="1"/>
  <c r="H393" i="20"/>
  <c r="G393" i="20" s="1"/>
  <c r="AD393" i="20"/>
  <c r="AC393" i="20" s="1"/>
  <c r="AD394" i="20"/>
  <c r="AC394" i="20" s="1"/>
  <c r="H395" i="20"/>
  <c r="G395" i="20" s="1"/>
  <c r="AC395" i="20"/>
  <c r="AA397" i="20"/>
  <c r="Z397" i="20" s="1"/>
  <c r="AA398" i="20"/>
  <c r="Z398" i="20" s="1"/>
  <c r="AA399" i="20"/>
  <c r="Z399" i="20" s="1"/>
  <c r="AD399" i="20"/>
  <c r="AA400" i="20"/>
  <c r="Z400" i="20" s="1"/>
  <c r="AA401" i="20"/>
  <c r="Z401" i="20" s="1"/>
  <c r="AA402" i="20"/>
  <c r="Z402" i="20" s="1"/>
  <c r="AA403" i="20"/>
  <c r="Z403" i="20" s="1"/>
  <c r="AD403" i="20"/>
  <c r="AD404" i="20"/>
  <c r="AC404" i="20" s="1"/>
  <c r="H405" i="20"/>
  <c r="G405" i="20" s="1"/>
  <c r="AA405" i="20"/>
  <c r="Z405" i="20" s="1"/>
  <c r="AD406" i="20"/>
  <c r="AC406" i="20" s="1"/>
  <c r="H407" i="20"/>
  <c r="G407" i="20" s="1"/>
  <c r="AC407" i="20"/>
  <c r="H411" i="20"/>
  <c r="G411" i="20" s="1"/>
  <c r="AC411" i="20"/>
  <c r="AA413" i="20"/>
  <c r="Z413" i="20" s="1"/>
  <c r="H415" i="20"/>
  <c r="G415" i="20" s="1"/>
  <c r="AA415" i="20"/>
  <c r="Z415" i="20" s="1"/>
  <c r="AD415" i="20"/>
  <c r="H417" i="20"/>
  <c r="G417" i="20" s="1"/>
  <c r="AA419" i="20"/>
  <c r="Z419" i="20" s="1"/>
  <c r="AD419" i="20"/>
  <c r="H421" i="20"/>
  <c r="G421" i="20" s="1"/>
  <c r="AD421" i="20"/>
  <c r="AC421" i="20" s="1"/>
  <c r="AD422" i="20"/>
  <c r="AC422" i="20" s="1"/>
  <c r="H423" i="20"/>
  <c r="G423" i="20" s="1"/>
  <c r="AD424" i="20"/>
  <c r="AC424" i="20" s="1"/>
  <c r="H425" i="20"/>
  <c r="G425" i="20" s="1"/>
  <c r="AD425" i="20"/>
  <c r="AC425" i="20" s="1"/>
  <c r="AD435" i="20"/>
  <c r="AD439" i="20"/>
  <c r="AD443" i="20"/>
  <c r="N574" i="21" l="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S521" i="20"/>
  <c r="O521" i="20"/>
  <c r="S520" i="20"/>
  <c r="O520" i="20"/>
  <c r="N520" i="21"/>
  <c r="N519" i="21"/>
  <c r="N518" i="21"/>
  <c r="N517" i="21"/>
  <c r="N516" i="21"/>
  <c r="N515" i="21"/>
  <c r="N514" i="21"/>
  <c r="S512" i="20"/>
  <c r="R512" i="20"/>
  <c r="O512" i="20"/>
  <c r="N512" i="21"/>
  <c r="N511" i="21"/>
  <c r="S510" i="20"/>
  <c r="O510" i="20"/>
  <c r="N510" i="21"/>
  <c r="S509" i="20"/>
  <c r="R509" i="20"/>
  <c r="O509" i="20"/>
  <c r="N349" i="21"/>
  <c r="S508" i="20"/>
  <c r="O508" i="20"/>
  <c r="N508" i="21"/>
  <c r="S507" i="20"/>
  <c r="R507" i="20"/>
  <c r="O507" i="20"/>
  <c r="N507" i="21"/>
  <c r="N506" i="21"/>
  <c r="S505" i="20"/>
  <c r="O505" i="20"/>
  <c r="N505" i="21"/>
  <c r="N504" i="21"/>
  <c r="N503" i="21"/>
  <c r="S502" i="20"/>
  <c r="R502" i="20"/>
  <c r="O502" i="20"/>
  <c r="N502" i="21"/>
  <c r="N501" i="21"/>
  <c r="S499" i="20"/>
  <c r="O499" i="20"/>
  <c r="S498" i="20"/>
  <c r="R498" i="20"/>
  <c r="O498" i="20"/>
  <c r="N498" i="21"/>
  <c r="N497" i="21"/>
  <c r="N496" i="21"/>
  <c r="N495" i="21"/>
  <c r="S494" i="20"/>
  <c r="O494" i="20"/>
  <c r="K494" i="20"/>
  <c r="L494" i="20" s="1"/>
  <c r="N494" i="21"/>
  <c r="S492" i="20"/>
  <c r="R492" i="20"/>
  <c r="O492" i="20"/>
  <c r="S491" i="20"/>
  <c r="O491" i="20"/>
  <c r="K491" i="20"/>
  <c r="L491" i="20" s="1"/>
  <c r="N491" i="21"/>
  <c r="N490" i="21"/>
  <c r="N434" i="21"/>
  <c r="N488" i="21"/>
  <c r="M488" i="21" s="1"/>
  <c r="R521" i="20" l="1"/>
  <c r="A575" i="21"/>
  <c r="B574" i="20"/>
  <c r="R494" i="20"/>
  <c r="R499" i="20"/>
  <c r="R505" i="20"/>
  <c r="A580" i="21"/>
  <c r="B579" i="20"/>
  <c r="P508" i="21"/>
  <c r="AB507" i="20"/>
  <c r="P349" i="21"/>
  <c r="AB508" i="20"/>
  <c r="P510" i="21"/>
  <c r="AB509" i="20"/>
  <c r="P511" i="21"/>
  <c r="AB510" i="20"/>
  <c r="P513" i="21"/>
  <c r="O513" i="21" s="1"/>
  <c r="N513" i="21" s="1"/>
  <c r="AB512" i="20"/>
  <c r="P522" i="21"/>
  <c r="O522" i="21" s="1"/>
  <c r="N522" i="21" s="1"/>
  <c r="AB521" i="20"/>
  <c r="R491" i="20"/>
  <c r="P492" i="21"/>
  <c r="O492" i="21" s="1"/>
  <c r="N492" i="21" s="1"/>
  <c r="AB491" i="20"/>
  <c r="P493" i="21"/>
  <c r="O493" i="21" s="1"/>
  <c r="N493" i="21" s="1"/>
  <c r="AB492" i="20"/>
  <c r="P499" i="21"/>
  <c r="O499" i="21" s="1"/>
  <c r="N499" i="21" s="1"/>
  <c r="AB498" i="20"/>
  <c r="P500" i="21"/>
  <c r="O500" i="21" s="1"/>
  <c r="N500" i="21" s="1"/>
  <c r="AB499" i="20"/>
  <c r="P503" i="21"/>
  <c r="AB502" i="20"/>
  <c r="P506" i="21"/>
  <c r="AB505" i="20"/>
  <c r="P521" i="21"/>
  <c r="O521" i="21" s="1"/>
  <c r="N521" i="21" s="1"/>
  <c r="AB520" i="20"/>
  <c r="R508" i="20"/>
  <c r="R510" i="20"/>
  <c r="R520" i="20"/>
  <c r="N487" i="21"/>
  <c r="S486" i="20"/>
  <c r="R486" i="20"/>
  <c r="O486" i="20"/>
  <c r="N486" i="21"/>
  <c r="N485" i="21"/>
  <c r="S484" i="20"/>
  <c r="O484" i="20"/>
  <c r="N484" i="21"/>
  <c r="N483" i="21"/>
  <c r="N482" i="21"/>
  <c r="N481" i="21"/>
  <c r="S480" i="20"/>
  <c r="R480" i="20"/>
  <c r="O480" i="20"/>
  <c r="N480" i="21"/>
  <c r="N479" i="21"/>
  <c r="N478" i="21"/>
  <c r="S477" i="20"/>
  <c r="O477" i="20"/>
  <c r="N477" i="21"/>
  <c r="S476" i="20"/>
  <c r="O476" i="20"/>
  <c r="N476" i="21"/>
  <c r="S475" i="20"/>
  <c r="O475" i="20"/>
  <c r="N475" i="21"/>
  <c r="N474" i="21"/>
  <c r="S473" i="20"/>
  <c r="O473" i="20"/>
  <c r="N473" i="21"/>
  <c r="S472" i="20"/>
  <c r="O472" i="20"/>
  <c r="N472" i="21"/>
  <c r="N45" i="21"/>
  <c r="N310" i="21"/>
  <c r="S469" i="20"/>
  <c r="S468" i="20"/>
  <c r="O469" i="20"/>
  <c r="N468" i="21"/>
  <c r="S466" i="20"/>
  <c r="O466" i="20"/>
  <c r="N466" i="21"/>
  <c r="N465" i="21"/>
  <c r="N464" i="21"/>
  <c r="N463" i="21"/>
  <c r="S462" i="20"/>
  <c r="O462" i="20"/>
  <c r="N462" i="21"/>
  <c r="S461" i="20"/>
  <c r="O461" i="20"/>
  <c r="N461" i="21"/>
  <c r="N211" i="21"/>
  <c r="N407" i="21"/>
  <c r="M407" i="21" s="1"/>
  <c r="S458" i="20"/>
  <c r="O458" i="20"/>
  <c r="N458" i="21"/>
  <c r="N457" i="21"/>
  <c r="M457" i="21" s="1"/>
  <c r="S456" i="20"/>
  <c r="O456" i="20"/>
  <c r="N456" i="21"/>
  <c r="N455" i="21"/>
  <c r="N314" i="21"/>
  <c r="N453" i="21"/>
  <c r="S453" i="20"/>
  <c r="O453" i="20"/>
  <c r="N452" i="21"/>
  <c r="N399" i="21"/>
  <c r="N450" i="21"/>
  <c r="N449" i="21"/>
  <c r="S449" i="20"/>
  <c r="O449" i="20"/>
  <c r="N298" i="21"/>
  <c r="S448" i="20"/>
  <c r="O448" i="20"/>
  <c r="N447" i="21"/>
  <c r="N446" i="21"/>
  <c r="N445" i="21"/>
  <c r="N236" i="21"/>
  <c r="N422" i="21"/>
  <c r="S443" i="20"/>
  <c r="O443" i="20"/>
  <c r="N233" i="21"/>
  <c r="S442" i="20"/>
  <c r="O442" i="20"/>
  <c r="S440" i="20"/>
  <c r="O440" i="20"/>
  <c r="N188" i="21"/>
  <c r="N439" i="21"/>
  <c r="N438" i="21"/>
  <c r="N370" i="21"/>
  <c r="N67" i="21"/>
  <c r="N199" i="21"/>
  <c r="S434" i="20"/>
  <c r="O434" i="20"/>
  <c r="N325" i="21"/>
  <c r="N433" i="21"/>
  <c r="N173" i="21"/>
  <c r="S431" i="20"/>
  <c r="O431" i="20"/>
  <c r="N431" i="21"/>
  <c r="N394" i="21"/>
  <c r="M394" i="21" s="1"/>
  <c r="S429" i="20"/>
  <c r="O429" i="20"/>
  <c r="N317" i="21"/>
  <c r="M317" i="21" s="1"/>
  <c r="S428" i="20"/>
  <c r="O428" i="20"/>
  <c r="N392" i="21"/>
  <c r="N48" i="21"/>
  <c r="N426" i="21"/>
  <c r="N293" i="21"/>
  <c r="S423" i="20"/>
  <c r="O423" i="20"/>
  <c r="N415" i="21"/>
  <c r="N418" i="21"/>
  <c r="N437" i="21"/>
  <c r="S420" i="20"/>
  <c r="O420" i="20"/>
  <c r="N420" i="21"/>
  <c r="N428" i="21"/>
  <c r="S418" i="20"/>
  <c r="O418" i="20"/>
  <c r="N59" i="21"/>
  <c r="S417" i="20"/>
  <c r="O417" i="20"/>
  <c r="N417" i="21"/>
  <c r="S416" i="20"/>
  <c r="O416" i="20"/>
  <c r="N416" i="21"/>
  <c r="S415" i="20"/>
  <c r="O415" i="20"/>
  <c r="N391" i="21"/>
  <c r="S414" i="20"/>
  <c r="O414" i="20"/>
  <c r="N414" i="21"/>
  <c r="N413" i="21"/>
  <c r="M413" i="21" s="1"/>
  <c r="S412" i="20"/>
  <c r="O412" i="20"/>
  <c r="N444" i="21"/>
  <c r="N140" i="21"/>
  <c r="S410" i="20"/>
  <c r="O410" i="20"/>
  <c r="S409" i="20"/>
  <c r="O409" i="20"/>
  <c r="S408" i="20"/>
  <c r="O408" i="20"/>
  <c r="N408" i="21"/>
  <c r="N365" i="21"/>
  <c r="S406" i="20"/>
  <c r="O406" i="20"/>
  <c r="N276" i="21"/>
  <c r="S405" i="20"/>
  <c r="O405" i="20"/>
  <c r="N405" i="21"/>
  <c r="S404" i="20"/>
  <c r="O404" i="20"/>
  <c r="N319" i="21"/>
  <c r="N189" i="21"/>
  <c r="N357" i="21"/>
  <c r="N401" i="21"/>
  <c r="N400" i="21"/>
  <c r="N375" i="21"/>
  <c r="N388" i="21"/>
  <c r="N396" i="21"/>
  <c r="S396" i="20"/>
  <c r="O396" i="20"/>
  <c r="N387" i="21"/>
  <c r="N395" i="21"/>
  <c r="N167" i="21"/>
  <c r="N393" i="21"/>
  <c r="N385" i="21"/>
  <c r="N232" i="21"/>
  <c r="N390" i="21"/>
  <c r="N389" i="21"/>
  <c r="N230" i="21"/>
  <c r="N247" i="21"/>
  <c r="N386" i="21"/>
  <c r="N131" i="21"/>
  <c r="S384" i="20"/>
  <c r="O384" i="20"/>
  <c r="N441" i="21"/>
  <c r="N383" i="21"/>
  <c r="N324" i="21"/>
  <c r="N381" i="21"/>
  <c r="S379" i="20"/>
  <c r="O379" i="20"/>
  <c r="N379" i="21"/>
  <c r="S378" i="20"/>
  <c r="O378" i="20"/>
  <c r="N138" i="21"/>
  <c r="M138" i="21" s="1"/>
  <c r="N78" i="21"/>
  <c r="M78" i="21" s="1"/>
  <c r="N376" i="21"/>
  <c r="N369" i="21"/>
  <c r="N329" i="21"/>
  <c r="N330" i="21"/>
  <c r="N436" i="21"/>
  <c r="S371" i="20"/>
  <c r="O371" i="20"/>
  <c r="N210" i="21"/>
  <c r="N374" i="21"/>
  <c r="S369" i="20"/>
  <c r="O369" i="20"/>
  <c r="N182" i="21"/>
  <c r="S368" i="20"/>
  <c r="O368" i="20"/>
  <c r="N368" i="21"/>
  <c r="N152" i="21"/>
  <c r="S366" i="20"/>
  <c r="O366" i="20"/>
  <c r="F366" i="20"/>
  <c r="S365" i="20"/>
  <c r="O365" i="20"/>
  <c r="N372" i="21"/>
  <c r="N238" i="21"/>
  <c r="N367" i="21"/>
  <c r="N362" i="21"/>
  <c r="N353" i="21"/>
  <c r="N296" i="21"/>
  <c r="N133" i="21"/>
  <c r="N305" i="21"/>
  <c r="N297" i="21"/>
  <c r="N356" i="21"/>
  <c r="S355" i="20"/>
  <c r="O355" i="20"/>
  <c r="S354" i="20"/>
  <c r="O354" i="20"/>
  <c r="N384" i="21"/>
  <c r="N315" i="21"/>
  <c r="N147" i="21"/>
  <c r="N351" i="21"/>
  <c r="N350" i="21"/>
  <c r="N79" i="21"/>
  <c r="N378" i="21"/>
  <c r="S347" i="20"/>
  <c r="O347" i="20"/>
  <c r="N347" i="21"/>
  <c r="N251" i="21"/>
  <c r="N425" i="21"/>
  <c r="S343" i="20"/>
  <c r="O343" i="20"/>
  <c r="N343" i="21"/>
  <c r="N342" i="21"/>
  <c r="N341" i="21"/>
  <c r="N340" i="21"/>
  <c r="N339" i="21"/>
  <c r="N100" i="21"/>
  <c r="N337" i="21"/>
  <c r="S336" i="20"/>
  <c r="O336" i="20"/>
  <c r="N306" i="21"/>
  <c r="N382" i="21"/>
  <c r="N334" i="21"/>
  <c r="N333" i="21"/>
  <c r="N359" i="21"/>
  <c r="S331" i="20"/>
  <c r="O331" i="20"/>
  <c r="N432" i="21"/>
  <c r="S328" i="20"/>
  <c r="O328" i="20"/>
  <c r="N93" i="21"/>
  <c r="S327" i="20"/>
  <c r="O327" i="20"/>
  <c r="N57" i="21"/>
  <c r="N326" i="21"/>
  <c r="N338" i="21"/>
  <c r="S324" i="20"/>
  <c r="O324" i="20"/>
  <c r="N127" i="21"/>
  <c r="S323" i="20"/>
  <c r="O323" i="20"/>
  <c r="S322" i="20"/>
  <c r="O322" i="20"/>
  <c r="N248" i="21"/>
  <c r="S321" i="20"/>
  <c r="O321" i="20"/>
  <c r="N313" i="21"/>
  <c r="N320" i="21"/>
  <c r="N174" i="21"/>
  <c r="N318" i="21"/>
  <c r="N226" i="21"/>
  <c r="N223" i="21"/>
  <c r="N398" i="21"/>
  <c r="N321" i="21"/>
  <c r="N145" i="21"/>
  <c r="S312" i="20"/>
  <c r="O312" i="20"/>
  <c r="N312" i="21"/>
  <c r="N419" i="21"/>
  <c r="N183" i="21"/>
  <c r="N309" i="21"/>
  <c r="S308" i="20"/>
  <c r="O308" i="20"/>
  <c r="N308" i="21"/>
  <c r="N307" i="21"/>
  <c r="N509" i="21"/>
  <c r="N86" i="21"/>
  <c r="N304" i="21"/>
  <c r="N303" i="21"/>
  <c r="N222" i="21"/>
  <c r="S301" i="20"/>
  <c r="O301" i="20"/>
  <c r="N301" i="21"/>
  <c r="N244" i="21"/>
  <c r="S299" i="20"/>
  <c r="O299" i="20"/>
  <c r="N153" i="21"/>
  <c r="N443" i="21"/>
  <c r="N288" i="21"/>
  <c r="N402" i="21"/>
  <c r="M402" i="21" s="1"/>
  <c r="N295" i="21"/>
  <c r="S294" i="20"/>
  <c r="O294" i="20"/>
  <c r="N302" i="21"/>
  <c r="N471" i="21"/>
  <c r="N429" i="21"/>
  <c r="N291" i="21"/>
  <c r="N290" i="21"/>
  <c r="N283" i="21"/>
  <c r="N289" i="21"/>
  <c r="N73" i="21"/>
  <c r="N300" i="21"/>
  <c r="N285" i="21"/>
  <c r="N284" i="21"/>
  <c r="N134" i="21"/>
  <c r="N282" i="21"/>
  <c r="M282" i="21" s="1"/>
  <c r="S281" i="20"/>
  <c r="O281" i="20"/>
  <c r="N281" i="21"/>
  <c r="N280" i="21"/>
  <c r="N194" i="21"/>
  <c r="N278" i="21"/>
  <c r="N277" i="21"/>
  <c r="N169" i="21"/>
  <c r="N179" i="21"/>
  <c r="M179" i="21" s="1"/>
  <c r="N274" i="21"/>
  <c r="N273" i="21"/>
  <c r="N397" i="21"/>
  <c r="N271" i="21"/>
  <c r="N270" i="21"/>
  <c r="N269" i="21"/>
  <c r="N268" i="21"/>
  <c r="N267" i="21"/>
  <c r="N266" i="21"/>
  <c r="N218" i="21"/>
  <c r="N264" i="21"/>
  <c r="S262" i="20"/>
  <c r="O262" i="20"/>
  <c r="N327" i="21"/>
  <c r="N261" i="21"/>
  <c r="N260" i="21"/>
  <c r="N259" i="21"/>
  <c r="N275" i="21"/>
  <c r="N354" i="21"/>
  <c r="S256" i="20"/>
  <c r="O256" i="20"/>
  <c r="N292" i="21"/>
  <c r="N255" i="21"/>
  <c r="N254" i="21"/>
  <c r="N253" i="21"/>
  <c r="N252" i="21"/>
  <c r="N346" i="21"/>
  <c r="N250" i="21"/>
  <c r="N249" i="21"/>
  <c r="N126" i="21"/>
  <c r="N262" i="21"/>
  <c r="S246" i="20"/>
  <c r="O246" i="20"/>
  <c r="N246" i="21"/>
  <c r="N37" i="21"/>
  <c r="N435" i="21"/>
  <c r="N360" i="21"/>
  <c r="S242" i="20"/>
  <c r="O242" i="20"/>
  <c r="S241" i="20"/>
  <c r="O241" i="20"/>
  <c r="N316" i="21"/>
  <c r="N240" i="21"/>
  <c r="S239" i="20"/>
  <c r="O239" i="20"/>
  <c r="N239" i="21"/>
  <c r="N241" i="21"/>
  <c r="S237" i="20"/>
  <c r="O237" i="20"/>
  <c r="N406" i="21"/>
  <c r="M406" i="21" s="1"/>
  <c r="N448" i="21"/>
  <c r="N235" i="21"/>
  <c r="N234" i="21"/>
  <c r="N299" i="21"/>
  <c r="N279" i="21"/>
  <c r="S231" i="20"/>
  <c r="O231" i="20"/>
  <c r="N231" i="21"/>
  <c r="N364" i="21"/>
  <c r="N229" i="21"/>
  <c r="S228" i="20"/>
  <c r="O228" i="20"/>
  <c r="N228" i="21"/>
  <c r="N227" i="21"/>
  <c r="S226" i="20"/>
  <c r="O226" i="20"/>
  <c r="N110" i="21"/>
  <c r="N225" i="21"/>
  <c r="N224" i="21"/>
  <c r="N459" i="21"/>
  <c r="N460" i="21"/>
  <c r="N221" i="21"/>
  <c r="N220" i="21"/>
  <c r="N219" i="21"/>
  <c r="N175" i="21"/>
  <c r="N217" i="21"/>
  <c r="S216" i="20"/>
  <c r="O216" i="20"/>
  <c r="N216" i="21"/>
  <c r="N215" i="21"/>
  <c r="S214" i="20"/>
  <c r="O214" i="20"/>
  <c r="N214" i="21"/>
  <c r="N355" i="21"/>
  <c r="N212" i="21"/>
  <c r="S211" i="20"/>
  <c r="O211" i="20"/>
  <c r="N106" i="21"/>
  <c r="N371" i="21"/>
  <c r="N165" i="21"/>
  <c r="S208" i="20"/>
  <c r="O208" i="20"/>
  <c r="N208" i="21"/>
  <c r="S207" i="20"/>
  <c r="O207" i="20"/>
  <c r="N207" i="21"/>
  <c r="N206" i="21"/>
  <c r="S205" i="20"/>
  <c r="O205" i="20"/>
  <c r="N205" i="21"/>
  <c r="N204" i="21"/>
  <c r="N203" i="21"/>
  <c r="S202" i="20"/>
  <c r="O202" i="20"/>
  <c r="N332" i="21"/>
  <c r="N201" i="21"/>
  <c r="N200" i="21"/>
  <c r="N198" i="21"/>
  <c r="S198" i="20"/>
  <c r="O198" i="20"/>
  <c r="N52" i="21"/>
  <c r="S197" i="20"/>
  <c r="O197" i="20"/>
  <c r="N404" i="21"/>
  <c r="N373" i="21"/>
  <c r="N454" i="21"/>
  <c r="S194" i="20"/>
  <c r="O194" i="20"/>
  <c r="N161" i="21"/>
  <c r="S192" i="20"/>
  <c r="O192" i="20"/>
  <c r="N440" i="21"/>
  <c r="N191" i="21"/>
  <c r="N451" i="21"/>
  <c r="N328" i="21"/>
  <c r="N345" i="21"/>
  <c r="N187" i="21"/>
  <c r="N186" i="21"/>
  <c r="N185" i="21"/>
  <c r="N184" i="21"/>
  <c r="N377" i="21"/>
  <c r="N192" i="21"/>
  <c r="N237" i="21"/>
  <c r="N195" i="21"/>
  <c r="N336" i="21"/>
  <c r="N178" i="21"/>
  <c r="N177" i="21"/>
  <c r="S175" i="20"/>
  <c r="O175" i="20"/>
  <c r="N36" i="21"/>
  <c r="M36" i="21" s="1"/>
  <c r="N180" i="21"/>
  <c r="N265" i="21"/>
  <c r="N172" i="21"/>
  <c r="N171" i="21"/>
  <c r="N170" i="21"/>
  <c r="N197" i="21"/>
  <c r="N209" i="21"/>
  <c r="N352" i="21"/>
  <c r="N166" i="21"/>
  <c r="N46" i="21"/>
  <c r="M46" i="21" s="1"/>
  <c r="N164" i="21"/>
  <c r="N163" i="21"/>
  <c r="S162" i="20"/>
  <c r="O162" i="20"/>
  <c r="N162" i="21"/>
  <c r="N245" i="21"/>
  <c r="N427" i="21"/>
  <c r="S159" i="20"/>
  <c r="O159" i="20"/>
  <c r="N159" i="21"/>
  <c r="N158" i="21"/>
  <c r="N363" i="21"/>
  <c r="M363" i="21" s="1"/>
  <c r="N403" i="21"/>
  <c r="S154" i="20"/>
  <c r="O154" i="20"/>
  <c r="N154" i="21"/>
  <c r="N361" i="21"/>
  <c r="S152" i="20"/>
  <c r="O152" i="20"/>
  <c r="N98" i="21"/>
  <c r="N151" i="21"/>
  <c r="N150" i="21"/>
  <c r="N149" i="21"/>
  <c r="N148" i="21"/>
  <c r="N132" i="21"/>
  <c r="S145" i="20"/>
  <c r="O145" i="20"/>
  <c r="N35" i="21"/>
  <c r="M35" i="21" s="1"/>
  <c r="N144" i="21"/>
  <c r="N143" i="21"/>
  <c r="N142" i="21"/>
  <c r="N141" i="21"/>
  <c r="N168" i="21"/>
  <c r="N139" i="21"/>
  <c r="N243" i="21"/>
  <c r="N137" i="21"/>
  <c r="N411" i="21"/>
  <c r="N135" i="21"/>
  <c r="N489" i="21"/>
  <c r="N335" i="21"/>
  <c r="N136" i="21"/>
  <c r="N421" i="21"/>
  <c r="N130" i="21"/>
  <c r="N129" i="21"/>
  <c r="N128" i="21"/>
  <c r="S127" i="20"/>
  <c r="O127" i="20"/>
  <c r="N470" i="21"/>
  <c r="N33" i="21"/>
  <c r="M33" i="21" s="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S111" i="20"/>
  <c r="O111" i="20"/>
  <c r="N111" i="21"/>
  <c r="N258" i="21"/>
  <c r="N109" i="21"/>
  <c r="N108" i="21"/>
  <c r="N107" i="21"/>
  <c r="N181" i="21"/>
  <c r="M181" i="21" s="1"/>
  <c r="N105" i="21"/>
  <c r="N104" i="21"/>
  <c r="N103" i="21"/>
  <c r="N102" i="21"/>
  <c r="S100" i="20"/>
  <c r="O100" i="20"/>
  <c r="N32" i="21"/>
  <c r="S99" i="20"/>
  <c r="O99" i="20"/>
  <c r="N99" i="21"/>
  <c r="N213" i="21"/>
  <c r="N97" i="21"/>
  <c r="S96" i="20"/>
  <c r="O96" i="20"/>
  <c r="N96" i="21"/>
  <c r="N95" i="21"/>
  <c r="N94" i="21"/>
  <c r="N311" i="21"/>
  <c r="N92" i="21"/>
  <c r="N91" i="21"/>
  <c r="N90" i="21"/>
  <c r="N89" i="21"/>
  <c r="N88" i="21"/>
  <c r="N87" i="21"/>
  <c r="N412" i="21"/>
  <c r="N85" i="21"/>
  <c r="M85" i="21" s="1"/>
  <c r="N84" i="21"/>
  <c r="N83" i="21"/>
  <c r="N82" i="21"/>
  <c r="N81" i="21"/>
  <c r="S80" i="20"/>
  <c r="O80" i="20"/>
  <c r="N80" i="21"/>
  <c r="N272" i="21"/>
  <c r="N202" i="21"/>
  <c r="N77" i="21"/>
  <c r="N76" i="21"/>
  <c r="N75" i="21"/>
  <c r="N74" i="21"/>
  <c r="N430" i="21"/>
  <c r="S72" i="20"/>
  <c r="O72" i="20"/>
  <c r="N72" i="21"/>
  <c r="N31" i="21"/>
  <c r="N70" i="21"/>
  <c r="S69" i="20"/>
  <c r="O69" i="20"/>
  <c r="N69" i="21"/>
  <c r="N68" i="21"/>
  <c r="N294" i="21"/>
  <c r="N66" i="21"/>
  <c r="N65" i="21"/>
  <c r="N64" i="21"/>
  <c r="N63" i="21"/>
  <c r="N62" i="21"/>
  <c r="N61" i="21"/>
  <c r="N60" i="21"/>
  <c r="N286" i="21"/>
  <c r="N58" i="21"/>
  <c r="N71" i="21"/>
  <c r="S54" i="20"/>
  <c r="O54" i="20"/>
  <c r="N54" i="21"/>
  <c r="S52" i="20"/>
  <c r="O52" i="20"/>
  <c r="N28" i="21"/>
  <c r="N51" i="21"/>
  <c r="N50" i="21"/>
  <c r="N49" i="21"/>
  <c r="N322" i="21"/>
  <c r="N47" i="21"/>
  <c r="N257" i="21"/>
  <c r="N423" i="21"/>
  <c r="N44" i="21"/>
  <c r="N43" i="21"/>
  <c r="N42" i="21"/>
  <c r="N41" i="21"/>
  <c r="N40" i="21"/>
  <c r="N39" i="21"/>
  <c r="N38" i="21"/>
  <c r="N156" i="21"/>
  <c r="N196" i="21"/>
  <c r="N256" i="21"/>
  <c r="N34" i="21"/>
  <c r="N160" i="21"/>
  <c r="S30" i="20"/>
  <c r="O30" i="20"/>
  <c r="N30" i="21"/>
  <c r="N29" i="21"/>
  <c r="S26" i="20"/>
  <c r="O26" i="20"/>
  <c r="N26" i="21"/>
  <c r="S23" i="20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537" i="18"/>
  <c r="B537" i="18"/>
  <c r="C536" i="18"/>
  <c r="B536" i="18"/>
  <c r="C535" i="18"/>
  <c r="B535" i="18"/>
  <c r="C534" i="18"/>
  <c r="B534" i="18"/>
  <c r="C533" i="18"/>
  <c r="B533" i="18"/>
  <c r="C532" i="18"/>
  <c r="B532" i="18"/>
  <c r="C531" i="18"/>
  <c r="B531" i="18"/>
  <c r="C530" i="18"/>
  <c r="B530" i="18"/>
  <c r="C529" i="18"/>
  <c r="B529" i="18"/>
  <c r="C528" i="18"/>
  <c r="B528" i="18"/>
  <c r="C527" i="18"/>
  <c r="B527" i="18"/>
  <c r="C526" i="18"/>
  <c r="B526" i="18"/>
  <c r="C525" i="18"/>
  <c r="B525" i="18"/>
  <c r="C524" i="18"/>
  <c r="B524" i="18"/>
  <c r="C523" i="18"/>
  <c r="B523" i="18"/>
  <c r="C522" i="18"/>
  <c r="B522" i="18"/>
  <c r="C521" i="18"/>
  <c r="B521" i="18"/>
  <c r="C520" i="18"/>
  <c r="B520" i="18"/>
  <c r="C519" i="18"/>
  <c r="B519" i="18"/>
  <c r="C518" i="18"/>
  <c r="B518" i="18"/>
  <c r="C517" i="18"/>
  <c r="B517" i="18"/>
  <c r="C516" i="18"/>
  <c r="B516" i="18"/>
  <c r="C515" i="18"/>
  <c r="B515" i="18"/>
  <c r="C514" i="18"/>
  <c r="B514" i="18"/>
  <c r="C513" i="18"/>
  <c r="B513" i="18"/>
  <c r="C512" i="18"/>
  <c r="B512" i="18"/>
  <c r="C511" i="18"/>
  <c r="B511" i="18"/>
  <c r="C510" i="18"/>
  <c r="B510" i="18"/>
  <c r="C509" i="18"/>
  <c r="B509" i="18"/>
  <c r="C508" i="18"/>
  <c r="B508" i="18"/>
  <c r="C507" i="18"/>
  <c r="B507" i="18"/>
  <c r="C506" i="18"/>
  <c r="B506" i="18"/>
  <c r="C505" i="18"/>
  <c r="B505" i="18"/>
  <c r="C504" i="18"/>
  <c r="B504" i="18"/>
  <c r="C503" i="18"/>
  <c r="B503" i="18"/>
  <c r="C502" i="18"/>
  <c r="B502" i="18"/>
  <c r="C501" i="18"/>
  <c r="B501" i="18"/>
  <c r="C500" i="18"/>
  <c r="B500" i="18"/>
  <c r="C499" i="18"/>
  <c r="B499" i="18"/>
  <c r="C498" i="18"/>
  <c r="B498" i="18"/>
  <c r="C497" i="18"/>
  <c r="B497" i="18"/>
  <c r="C496" i="18"/>
  <c r="B496" i="18"/>
  <c r="C495" i="18"/>
  <c r="B495" i="18"/>
  <c r="C494" i="18"/>
  <c r="B494" i="18"/>
  <c r="C493" i="18"/>
  <c r="B493" i="18"/>
  <c r="C492" i="18"/>
  <c r="B492" i="18"/>
  <c r="C491" i="18"/>
  <c r="B491" i="18"/>
  <c r="C490" i="18"/>
  <c r="B490" i="18"/>
  <c r="C489" i="18"/>
  <c r="B489" i="18"/>
  <c r="C488" i="18"/>
  <c r="B488" i="18"/>
  <c r="C487" i="18"/>
  <c r="B487" i="18"/>
  <c r="C486" i="18"/>
  <c r="B486" i="18"/>
  <c r="C485" i="18"/>
  <c r="B485" i="18"/>
  <c r="C484" i="18"/>
  <c r="B484" i="18"/>
  <c r="C483" i="18"/>
  <c r="B483" i="18"/>
  <c r="C482" i="18"/>
  <c r="B482" i="18"/>
  <c r="C481" i="18"/>
  <c r="B481" i="18"/>
  <c r="C480" i="18"/>
  <c r="B480" i="18"/>
  <c r="C479" i="18"/>
  <c r="B479" i="18"/>
  <c r="C478" i="18"/>
  <c r="B478" i="18"/>
  <c r="C477" i="18"/>
  <c r="B477" i="18"/>
  <c r="C476" i="18"/>
  <c r="B476" i="18"/>
  <c r="C475" i="18"/>
  <c r="B475" i="18"/>
  <c r="C474" i="18"/>
  <c r="B474" i="18"/>
  <c r="C473" i="18"/>
  <c r="B473" i="18"/>
  <c r="C472" i="18"/>
  <c r="B472" i="18"/>
  <c r="C471" i="18"/>
  <c r="B471" i="18"/>
  <c r="C470" i="18"/>
  <c r="B470" i="18"/>
  <c r="C469" i="18"/>
  <c r="B469" i="18"/>
  <c r="C468" i="18"/>
  <c r="B468" i="18"/>
  <c r="C467" i="18"/>
  <c r="B467" i="18"/>
  <c r="C466" i="18"/>
  <c r="B466" i="18"/>
  <c r="C465" i="18"/>
  <c r="B465" i="18"/>
  <c r="C464" i="18"/>
  <c r="B464" i="18"/>
  <c r="C463" i="18"/>
  <c r="B463" i="18"/>
  <c r="C462" i="18"/>
  <c r="B462" i="18"/>
  <c r="C461" i="18"/>
  <c r="B461" i="18"/>
  <c r="C460" i="18"/>
  <c r="B460" i="18"/>
  <c r="C459" i="18"/>
  <c r="B459" i="18"/>
  <c r="C458" i="18"/>
  <c r="B458" i="18"/>
  <c r="C457" i="18"/>
  <c r="B457" i="18"/>
  <c r="C456" i="18"/>
  <c r="B456" i="18"/>
  <c r="C455" i="18"/>
  <c r="B455" i="18"/>
  <c r="C454" i="18"/>
  <c r="B454" i="18"/>
  <c r="C453" i="18"/>
  <c r="B453" i="18"/>
  <c r="C452" i="18"/>
  <c r="B452" i="18"/>
  <c r="C451" i="18"/>
  <c r="B451" i="18"/>
  <c r="C450" i="18"/>
  <c r="B450" i="18"/>
  <c r="C449" i="18"/>
  <c r="B449" i="18"/>
  <c r="C448" i="18"/>
  <c r="B448" i="18"/>
  <c r="C447" i="18"/>
  <c r="B447" i="18"/>
  <c r="C446" i="18"/>
  <c r="B446" i="18"/>
  <c r="C445" i="18"/>
  <c r="B445" i="18"/>
  <c r="C444" i="18"/>
  <c r="B444" i="18"/>
  <c r="C443" i="18"/>
  <c r="B443" i="18"/>
  <c r="C442" i="18"/>
  <c r="B442" i="18"/>
  <c r="C441" i="18"/>
  <c r="B441" i="18"/>
  <c r="C440" i="18"/>
  <c r="B440" i="18"/>
  <c r="C439" i="18"/>
  <c r="B439" i="18"/>
  <c r="C438" i="18"/>
  <c r="B438" i="18"/>
  <c r="C437" i="18"/>
  <c r="B437" i="18"/>
  <c r="C436" i="18"/>
  <c r="B436" i="18"/>
  <c r="C435" i="18"/>
  <c r="B435" i="18"/>
  <c r="C434" i="18"/>
  <c r="B434" i="18"/>
  <c r="C433" i="18"/>
  <c r="B433" i="18"/>
  <c r="C432" i="18"/>
  <c r="B432" i="18"/>
  <c r="C431" i="18"/>
  <c r="B431" i="18"/>
  <c r="C430" i="18"/>
  <c r="B430" i="18"/>
  <c r="C429" i="18"/>
  <c r="B429" i="18"/>
  <c r="C428" i="18"/>
  <c r="B428" i="18"/>
  <c r="C427" i="18"/>
  <c r="B427" i="18"/>
  <c r="C426" i="18"/>
  <c r="B426" i="18"/>
  <c r="C425" i="18"/>
  <c r="B425" i="18"/>
  <c r="C424" i="18"/>
  <c r="B424" i="18"/>
  <c r="C423" i="18"/>
  <c r="B423" i="18"/>
  <c r="C422" i="18"/>
  <c r="B422" i="18"/>
  <c r="C421" i="18"/>
  <c r="B421" i="18"/>
  <c r="C420" i="18"/>
  <c r="B420" i="18"/>
  <c r="C419" i="18"/>
  <c r="B419" i="18"/>
  <c r="C418" i="18"/>
  <c r="B418" i="18"/>
  <c r="C417" i="18"/>
  <c r="B417" i="18"/>
  <c r="C416" i="18"/>
  <c r="B416" i="18"/>
  <c r="C415" i="18"/>
  <c r="B415" i="18"/>
  <c r="C414" i="18"/>
  <c r="B414" i="18"/>
  <c r="C413" i="18"/>
  <c r="B413" i="18"/>
  <c r="C412" i="18"/>
  <c r="B412" i="18"/>
  <c r="C411" i="18"/>
  <c r="B411" i="18"/>
  <c r="C410" i="18"/>
  <c r="B410" i="18"/>
  <c r="C409" i="18"/>
  <c r="B409" i="18"/>
  <c r="C408" i="18"/>
  <c r="B408" i="18"/>
  <c r="C407" i="18"/>
  <c r="B407" i="18"/>
  <c r="C406" i="18"/>
  <c r="B406" i="18"/>
  <c r="C405" i="18"/>
  <c r="B405" i="18"/>
  <c r="C404" i="18"/>
  <c r="B404" i="18"/>
  <c r="C403" i="18"/>
  <c r="B403" i="18"/>
  <c r="C402" i="18"/>
  <c r="B402" i="18"/>
  <c r="C401" i="18"/>
  <c r="B401" i="18"/>
  <c r="C400" i="18"/>
  <c r="B400" i="18"/>
  <c r="C399" i="18"/>
  <c r="B399" i="18"/>
  <c r="C398" i="18"/>
  <c r="B398" i="18"/>
  <c r="C397" i="18"/>
  <c r="B397" i="18"/>
  <c r="C396" i="18"/>
  <c r="B396" i="18"/>
  <c r="F575" i="21" l="1"/>
  <c r="H575" i="21"/>
  <c r="J575" i="21"/>
  <c r="G575" i="21"/>
  <c r="I575" i="21"/>
  <c r="K575" i="21"/>
  <c r="N546" i="21"/>
  <c r="R208" i="20"/>
  <c r="R216" i="20"/>
  <c r="R239" i="20"/>
  <c r="R246" i="20"/>
  <c r="R281" i="20"/>
  <c r="R299" i="20"/>
  <c r="R312" i="20"/>
  <c r="R321" i="20"/>
  <c r="R405" i="20"/>
  <c r="R414" i="20"/>
  <c r="R415" i="20"/>
  <c r="R466" i="20"/>
  <c r="R472" i="20"/>
  <c r="R473" i="20"/>
  <c r="R429" i="20"/>
  <c r="R456" i="20"/>
  <c r="R96" i="20"/>
  <c r="R99" i="20"/>
  <c r="R145" i="20"/>
  <c r="R354" i="20"/>
  <c r="R355" i="20"/>
  <c r="R365" i="20"/>
  <c r="N442" i="21"/>
  <c r="N348" i="21"/>
  <c r="A576" i="21"/>
  <c r="B575" i="20"/>
  <c r="R23" i="20"/>
  <c r="R30" i="20"/>
  <c r="R192" i="20"/>
  <c r="R198" i="20"/>
  <c r="R211" i="20"/>
  <c r="R262" i="20"/>
  <c r="R431" i="20"/>
  <c r="R434" i="20"/>
  <c r="R440" i="20"/>
  <c r="R458" i="20"/>
  <c r="R462" i="20"/>
  <c r="R484" i="20"/>
  <c r="N24" i="21"/>
  <c r="N25" i="21"/>
  <c r="N190" i="21"/>
  <c r="N27" i="21"/>
  <c r="N56" i="21"/>
  <c r="N55" i="21"/>
  <c r="N358" i="21"/>
  <c r="M358" i="21" s="1"/>
  <c r="N331" i="21"/>
  <c r="A581" i="21"/>
  <c r="B580" i="20"/>
  <c r="O575" i="21"/>
  <c r="N575" i="21"/>
  <c r="B575" i="21"/>
  <c r="P575" i="21"/>
  <c r="L575" i="21"/>
  <c r="D575" i="21"/>
  <c r="C575" i="21"/>
  <c r="E575" i="21"/>
  <c r="M575" i="21"/>
  <c r="R294" i="20"/>
  <c r="R323" i="20"/>
  <c r="R327" i="20"/>
  <c r="R328" i="20"/>
  <c r="R331" i="20"/>
  <c r="R343" i="20"/>
  <c r="R347" i="20"/>
  <c r="R366" i="20"/>
  <c r="R368" i="20"/>
  <c r="R369" i="20"/>
  <c r="R410" i="20"/>
  <c r="R443" i="20"/>
  <c r="R448" i="20"/>
  <c r="R475" i="20"/>
  <c r="P442" i="21"/>
  <c r="P348" i="21"/>
  <c r="AB30" i="20"/>
  <c r="P53" i="21"/>
  <c r="O53" i="21" s="1"/>
  <c r="N53" i="21" s="1"/>
  <c r="AB52" i="20"/>
  <c r="P32" i="21"/>
  <c r="AB99" i="20"/>
  <c r="P101" i="21"/>
  <c r="O101" i="21" s="1"/>
  <c r="N101" i="21" s="1"/>
  <c r="AB100" i="20"/>
  <c r="P112" i="21"/>
  <c r="O112" i="21" s="1"/>
  <c r="N112" i="21" s="1"/>
  <c r="AB111" i="20"/>
  <c r="P361" i="21"/>
  <c r="AB152" i="20"/>
  <c r="P155" i="21"/>
  <c r="O155" i="21" s="1"/>
  <c r="N155" i="21" s="1"/>
  <c r="AB154" i="20"/>
  <c r="P163" i="21"/>
  <c r="AB162" i="20"/>
  <c r="P176" i="21"/>
  <c r="O176" i="21" s="1"/>
  <c r="N176" i="21" s="1"/>
  <c r="AB175" i="20"/>
  <c r="P454" i="21"/>
  <c r="AB194" i="20"/>
  <c r="P52" i="21"/>
  <c r="AB197" i="20"/>
  <c r="P208" i="21"/>
  <c r="AB207" i="20"/>
  <c r="P215" i="21"/>
  <c r="AB214" i="20"/>
  <c r="P241" i="21"/>
  <c r="AB237" i="20"/>
  <c r="P263" i="21"/>
  <c r="O263" i="21" s="1"/>
  <c r="N263" i="21" s="1"/>
  <c r="AB262" i="20"/>
  <c r="P244" i="21"/>
  <c r="AB299" i="20"/>
  <c r="P222" i="21"/>
  <c r="AB301" i="20"/>
  <c r="P323" i="21"/>
  <c r="O323" i="21" s="1"/>
  <c r="N323" i="21" s="1"/>
  <c r="AB322" i="20"/>
  <c r="P93" i="21"/>
  <c r="AB327" i="20"/>
  <c r="P432" i="21"/>
  <c r="AB328" i="20"/>
  <c r="P359" i="21"/>
  <c r="AB331" i="20"/>
  <c r="P344" i="21"/>
  <c r="O344" i="21" s="1"/>
  <c r="N344" i="21" s="1"/>
  <c r="AB343" i="20"/>
  <c r="P157" i="21"/>
  <c r="O157" i="21" s="1"/>
  <c r="N157" i="21" s="1"/>
  <c r="AB354" i="20"/>
  <c r="P356" i="21"/>
  <c r="AB355" i="20"/>
  <c r="P366" i="21"/>
  <c r="O366" i="21" s="1"/>
  <c r="N366" i="21" s="1"/>
  <c r="AB365" i="20"/>
  <c r="G366" i="20"/>
  <c r="H366" i="20"/>
  <c r="P152" i="21"/>
  <c r="AB366" i="20"/>
  <c r="P182" i="21"/>
  <c r="AB368" i="20"/>
  <c r="P374" i="21"/>
  <c r="AB369" i="20"/>
  <c r="P410" i="21"/>
  <c r="O410" i="21" s="1"/>
  <c r="N410" i="21" s="1"/>
  <c r="AB409" i="20"/>
  <c r="P140" i="21"/>
  <c r="AB410" i="20"/>
  <c r="P391" i="21"/>
  <c r="AB414" i="20"/>
  <c r="P59" i="21"/>
  <c r="AB417" i="20"/>
  <c r="P317" i="21"/>
  <c r="AB428" i="20"/>
  <c r="P394" i="21"/>
  <c r="AB429" i="20"/>
  <c r="P199" i="21"/>
  <c r="AB434" i="20"/>
  <c r="P287" i="21"/>
  <c r="O287" i="21" s="1"/>
  <c r="N287" i="21" s="1"/>
  <c r="AB440" i="20"/>
  <c r="P457" i="21"/>
  <c r="AB456" i="20"/>
  <c r="P407" i="21"/>
  <c r="AB458" i="20"/>
  <c r="P462" i="21"/>
  <c r="AB461" i="20"/>
  <c r="P467" i="21"/>
  <c r="O467" i="21" s="1"/>
  <c r="N467" i="21" s="1"/>
  <c r="AB466" i="20"/>
  <c r="P473" i="21"/>
  <c r="AB472" i="20"/>
  <c r="P474" i="21"/>
  <c r="AB473" i="20"/>
  <c r="AA520" i="20"/>
  <c r="Z520" i="20" s="1"/>
  <c r="AD520" i="20"/>
  <c r="AC520" i="20" s="1"/>
  <c r="AA505" i="20"/>
  <c r="Z505" i="20" s="1"/>
  <c r="AD505" i="20"/>
  <c r="AC505" i="20" s="1"/>
  <c r="AA502" i="20"/>
  <c r="Z502" i="20" s="1"/>
  <c r="AD502" i="20"/>
  <c r="AC502" i="20" s="1"/>
  <c r="AA499" i="20"/>
  <c r="Z499" i="20" s="1"/>
  <c r="AD499" i="20"/>
  <c r="AC499" i="20" s="1"/>
  <c r="AA498" i="20"/>
  <c r="Z498" i="20" s="1"/>
  <c r="AD498" i="20"/>
  <c r="AC498" i="20" s="1"/>
  <c r="AA492" i="20"/>
  <c r="Z492" i="20" s="1"/>
  <c r="AD492" i="20"/>
  <c r="AC492" i="20" s="1"/>
  <c r="AA491" i="20"/>
  <c r="Z491" i="20" s="1"/>
  <c r="AD491" i="20"/>
  <c r="AC491" i="20" s="1"/>
  <c r="R26" i="20"/>
  <c r="R52" i="20"/>
  <c r="R54" i="20"/>
  <c r="R69" i="20"/>
  <c r="R72" i="20"/>
  <c r="R80" i="20"/>
  <c r="R100" i="20"/>
  <c r="R111" i="20"/>
  <c r="R127" i="20"/>
  <c r="R152" i="20"/>
  <c r="R154" i="20"/>
  <c r="R159" i="20"/>
  <c r="R162" i="20"/>
  <c r="R175" i="20"/>
  <c r="R194" i="20"/>
  <c r="R197" i="20"/>
  <c r="R202" i="20"/>
  <c r="R205" i="20"/>
  <c r="R207" i="20"/>
  <c r="R214" i="20"/>
  <c r="R226" i="20"/>
  <c r="R228" i="20"/>
  <c r="R231" i="20"/>
  <c r="R237" i="20"/>
  <c r="R241" i="20"/>
  <c r="R242" i="20"/>
  <c r="R256" i="20"/>
  <c r="R301" i="20"/>
  <c r="R308" i="20"/>
  <c r="R322" i="20"/>
  <c r="R324" i="20"/>
  <c r="R336" i="20"/>
  <c r="R371" i="20"/>
  <c r="R378" i="20"/>
  <c r="R379" i="20"/>
  <c r="R384" i="20"/>
  <c r="R396" i="20"/>
  <c r="R404" i="20"/>
  <c r="R406" i="20"/>
  <c r="R408" i="20"/>
  <c r="R409" i="20"/>
  <c r="R412" i="20"/>
  <c r="R416" i="20"/>
  <c r="R417" i="20"/>
  <c r="R418" i="20"/>
  <c r="R420" i="20"/>
  <c r="R423" i="20"/>
  <c r="R428" i="20"/>
  <c r="R442" i="20"/>
  <c r="R449" i="20"/>
  <c r="R453" i="20"/>
  <c r="R461" i="20"/>
  <c r="R469" i="20"/>
  <c r="R476" i="20"/>
  <c r="R477" i="20"/>
  <c r="P81" i="21"/>
  <c r="AB80" i="20"/>
  <c r="P146" i="21"/>
  <c r="O146" i="21" s="1"/>
  <c r="N146" i="21" s="1"/>
  <c r="AB145" i="20"/>
  <c r="P193" i="21"/>
  <c r="O193" i="21" s="1"/>
  <c r="N193" i="21" s="1"/>
  <c r="AB192" i="20"/>
  <c r="P203" i="21"/>
  <c r="AB202" i="20"/>
  <c r="P165" i="21"/>
  <c r="AB208" i="20"/>
  <c r="P212" i="21"/>
  <c r="AB211" i="20"/>
  <c r="P217" i="21"/>
  <c r="AB216" i="20"/>
  <c r="P229" i="21"/>
  <c r="AB228" i="20"/>
  <c r="P240" i="21"/>
  <c r="AB239" i="20"/>
  <c r="P242" i="21"/>
  <c r="O242" i="21" s="1"/>
  <c r="N242" i="21" s="1"/>
  <c r="AB241" i="20"/>
  <c r="P282" i="21"/>
  <c r="AB281" i="20"/>
  <c r="P295" i="21"/>
  <c r="AB294" i="20"/>
  <c r="P248" i="21"/>
  <c r="AB321" i="20"/>
  <c r="P378" i="21"/>
  <c r="AB347" i="20"/>
  <c r="P436" i="21"/>
  <c r="AB371" i="20"/>
  <c r="P379" i="21"/>
  <c r="AB378" i="20"/>
  <c r="P380" i="21"/>
  <c r="O380" i="21" s="1"/>
  <c r="N380" i="21" s="1"/>
  <c r="AB379" i="20"/>
  <c r="P131" i="21"/>
  <c r="AB384" i="20"/>
  <c r="P396" i="21"/>
  <c r="AB396" i="20"/>
  <c r="P409" i="21"/>
  <c r="O409" i="21" s="1"/>
  <c r="N409" i="21" s="1"/>
  <c r="AB408" i="20"/>
  <c r="P413" i="21"/>
  <c r="AB412" i="20"/>
  <c r="P417" i="21"/>
  <c r="AB416" i="20"/>
  <c r="P428" i="21"/>
  <c r="AB418" i="20"/>
  <c r="P437" i="21"/>
  <c r="AB420" i="20"/>
  <c r="P424" i="21"/>
  <c r="O424" i="21" s="1"/>
  <c r="N424" i="21" s="1"/>
  <c r="AB423" i="20"/>
  <c r="P233" i="21"/>
  <c r="AB442" i="20"/>
  <c r="P449" i="21"/>
  <c r="AB449" i="20"/>
  <c r="P463" i="21"/>
  <c r="AB462" i="20"/>
  <c r="P469" i="21"/>
  <c r="O469" i="21" s="1"/>
  <c r="N469" i="21" s="1"/>
  <c r="AB468" i="20"/>
  <c r="P310" i="21"/>
  <c r="AB469" i="20"/>
  <c r="P477" i="21"/>
  <c r="AB476" i="20"/>
  <c r="P478" i="21"/>
  <c r="AB477" i="20"/>
  <c r="P481" i="21"/>
  <c r="AB480" i="20"/>
  <c r="P487" i="21"/>
  <c r="AB486" i="20"/>
  <c r="AA521" i="20"/>
  <c r="Z521" i="20" s="1"/>
  <c r="AD521" i="20"/>
  <c r="AC521" i="20" s="1"/>
  <c r="AA512" i="20"/>
  <c r="Z512" i="20" s="1"/>
  <c r="AD512" i="20"/>
  <c r="AC512" i="20" s="1"/>
  <c r="AA510" i="20"/>
  <c r="Z510" i="20" s="1"/>
  <c r="AD510" i="20"/>
  <c r="AC510" i="20" s="1"/>
  <c r="AA509" i="20"/>
  <c r="Z509" i="20" s="1"/>
  <c r="AD509" i="20"/>
  <c r="AC509" i="20" s="1"/>
  <c r="AA508" i="20"/>
  <c r="Z508" i="20" s="1"/>
  <c r="AD508" i="20"/>
  <c r="AC508" i="20" s="1"/>
  <c r="AA507" i="20"/>
  <c r="Z507" i="20" s="1"/>
  <c r="AD507" i="20"/>
  <c r="AC507" i="20" s="1"/>
  <c r="E8" i="18"/>
  <c r="D8" i="18"/>
  <c r="C8" i="18"/>
  <c r="B8" i="18"/>
  <c r="E7" i="18"/>
  <c r="D7" i="18"/>
  <c r="C7" i="18"/>
  <c r="B7" i="18"/>
  <c r="E6" i="18"/>
  <c r="D6" i="18"/>
  <c r="C6" i="18"/>
  <c r="B6" i="18"/>
  <c r="E5" i="18"/>
  <c r="D5" i="18"/>
  <c r="C5" i="18"/>
  <c r="B5" i="18"/>
  <c r="F576" i="21" l="1"/>
  <c r="H576" i="21"/>
  <c r="J576" i="21"/>
  <c r="G576" i="21"/>
  <c r="I576" i="21"/>
  <c r="K576" i="21"/>
  <c r="A582" i="21"/>
  <c r="B581" i="20"/>
  <c r="A577" i="21"/>
  <c r="B576" i="20"/>
  <c r="B581" i="21"/>
  <c r="M576" i="21"/>
  <c r="E576" i="21"/>
  <c r="P576" i="21"/>
  <c r="L576" i="21"/>
  <c r="D576" i="21"/>
  <c r="O576" i="21"/>
  <c r="C576" i="21"/>
  <c r="N576" i="21"/>
  <c r="B576" i="21"/>
  <c r="AA473" i="20"/>
  <c r="Z473" i="20" s="1"/>
  <c r="AD473" i="20"/>
  <c r="AC473" i="20"/>
  <c r="AA472" i="20"/>
  <c r="Z472" i="20" s="1"/>
  <c r="AD472" i="20"/>
  <c r="AC472" i="20" s="1"/>
  <c r="AA466" i="20"/>
  <c r="Z466" i="20" s="1"/>
  <c r="AD466" i="20"/>
  <c r="AC466" i="20" s="1"/>
  <c r="AA461" i="20"/>
  <c r="Z461" i="20" s="1"/>
  <c r="AD461" i="20"/>
  <c r="AC461" i="20"/>
  <c r="AA458" i="20"/>
  <c r="Z458" i="20" s="1"/>
  <c r="AD458" i="20"/>
  <c r="AC458" i="20" s="1"/>
  <c r="AA456" i="20"/>
  <c r="Z456" i="20" s="1"/>
  <c r="AD456" i="20"/>
  <c r="AC456" i="20" s="1"/>
  <c r="AA440" i="20"/>
  <c r="Z440" i="20" s="1"/>
  <c r="AD440" i="20"/>
  <c r="AC440" i="20" s="1"/>
  <c r="AA434" i="20"/>
  <c r="Z434" i="20" s="1"/>
  <c r="AD434" i="20"/>
  <c r="AC434" i="20" s="1"/>
  <c r="AA429" i="20"/>
  <c r="Z429" i="20" s="1"/>
  <c r="AC429" i="20"/>
  <c r="AD429" i="20"/>
  <c r="AA428" i="20"/>
  <c r="Z428" i="20" s="1"/>
  <c r="AD428" i="20"/>
  <c r="AC428" i="20" s="1"/>
  <c r="AA417" i="20"/>
  <c r="Z417" i="20" s="1"/>
  <c r="AD417" i="20"/>
  <c r="AC417" i="20"/>
  <c r="AA414" i="20"/>
  <c r="Z414" i="20" s="1"/>
  <c r="AD414" i="20"/>
  <c r="AC414" i="20" s="1"/>
  <c r="AA410" i="20"/>
  <c r="Z410" i="20" s="1"/>
  <c r="AD410" i="20"/>
  <c r="AC410" i="20" s="1"/>
  <c r="AA409" i="20"/>
  <c r="Z409" i="20" s="1"/>
  <c r="AC409" i="20"/>
  <c r="AD409" i="20"/>
  <c r="AA369" i="20"/>
  <c r="Z369" i="20" s="1"/>
  <c r="AD369" i="20"/>
  <c r="AC369" i="20" s="1"/>
  <c r="AA368" i="20"/>
  <c r="Z368" i="20" s="1"/>
  <c r="AD368" i="20"/>
  <c r="AC368" i="20" s="1"/>
  <c r="AA366" i="20"/>
  <c r="Z366" i="20" s="1"/>
  <c r="AD366" i="20"/>
  <c r="AC366" i="20" s="1"/>
  <c r="AA365" i="20"/>
  <c r="Z365" i="20" s="1"/>
  <c r="AD365" i="20"/>
  <c r="AC365" i="20" s="1"/>
  <c r="AA355" i="20"/>
  <c r="Z355" i="20" s="1"/>
  <c r="AD355" i="20"/>
  <c r="AC355" i="20" s="1"/>
  <c r="AA354" i="20"/>
  <c r="Z354" i="20" s="1"/>
  <c r="AD354" i="20"/>
  <c r="AC354" i="20" s="1"/>
  <c r="AA343" i="20"/>
  <c r="Z343" i="20" s="1"/>
  <c r="AD343" i="20"/>
  <c r="AC343" i="20" s="1"/>
  <c r="AA331" i="20"/>
  <c r="Z331" i="20" s="1"/>
  <c r="AD331" i="20"/>
  <c r="AC331" i="20" s="1"/>
  <c r="AA328" i="20"/>
  <c r="Z328" i="20" s="1"/>
  <c r="AD328" i="20"/>
  <c r="AC328" i="20" s="1"/>
  <c r="AA327" i="20"/>
  <c r="Z327" i="20" s="1"/>
  <c r="AD327" i="20"/>
  <c r="AC327" i="20" s="1"/>
  <c r="AA322" i="20"/>
  <c r="AC322" i="20"/>
  <c r="AD322" i="20"/>
  <c r="AA301" i="20"/>
  <c r="Z301" i="20" s="1"/>
  <c r="AD301" i="20"/>
  <c r="AC301" i="20" s="1"/>
  <c r="AA299" i="20"/>
  <c r="Z299" i="20" s="1"/>
  <c r="AD299" i="20"/>
  <c r="AC299" i="20" s="1"/>
  <c r="AA262" i="20"/>
  <c r="AC262" i="20"/>
  <c r="AD262" i="20"/>
  <c r="AA237" i="20"/>
  <c r="Z237" i="20" s="1"/>
  <c r="AD237" i="20"/>
  <c r="AC237" i="20" s="1"/>
  <c r="AA214" i="20"/>
  <c r="Z214" i="20" s="1"/>
  <c r="AD214" i="20"/>
  <c r="AC214" i="20" s="1"/>
  <c r="AA207" i="20"/>
  <c r="Z207" i="20" s="1"/>
  <c r="AD207" i="20"/>
  <c r="AC207" i="20" s="1"/>
  <c r="AA197" i="20"/>
  <c r="Z197" i="20" s="1"/>
  <c r="AD197" i="20"/>
  <c r="AC197" i="20" s="1"/>
  <c r="AA194" i="20"/>
  <c r="Z194" i="20" s="1"/>
  <c r="AD194" i="20"/>
  <c r="AC194" i="20" s="1"/>
  <c r="AA175" i="20"/>
  <c r="Z175" i="20" s="1"/>
  <c r="AD175" i="20"/>
  <c r="AC175" i="20" s="1"/>
  <c r="AA162" i="20"/>
  <c r="Z162" i="20" s="1"/>
  <c r="AD162" i="20"/>
  <c r="AC162" i="20" s="1"/>
  <c r="AA154" i="20"/>
  <c r="Z154" i="20" s="1"/>
  <c r="AD154" i="20"/>
  <c r="AC154" i="20" s="1"/>
  <c r="AA152" i="20"/>
  <c r="Z152" i="20" s="1"/>
  <c r="AD152" i="20"/>
  <c r="AC152" i="20" s="1"/>
  <c r="AA111" i="20"/>
  <c r="Z111" i="20" s="1"/>
  <c r="AD111" i="20"/>
  <c r="AC111" i="20" s="1"/>
  <c r="AA100" i="20"/>
  <c r="Z100" i="20" s="1"/>
  <c r="AD100" i="20"/>
  <c r="AC100" i="20" s="1"/>
  <c r="AA99" i="20"/>
  <c r="Z99" i="20" s="1"/>
  <c r="AD99" i="20"/>
  <c r="AC99" i="20" s="1"/>
  <c r="AA52" i="20"/>
  <c r="Z52" i="20" s="1"/>
  <c r="AD52" i="20"/>
  <c r="AC52" i="20" s="1"/>
  <c r="AA30" i="20"/>
  <c r="Z30" i="20" s="1"/>
  <c r="AD30" i="20"/>
  <c r="AC30" i="20" s="1"/>
  <c r="AA486" i="20"/>
  <c r="Z486" i="20" s="1"/>
  <c r="AD486" i="20"/>
  <c r="AC486" i="20" s="1"/>
  <c r="AA480" i="20"/>
  <c r="Z480" i="20" s="1"/>
  <c r="AD480" i="20"/>
  <c r="AC480" i="20" s="1"/>
  <c r="AA477" i="20"/>
  <c r="Z477" i="20" s="1"/>
  <c r="AD477" i="20"/>
  <c r="AC477" i="20"/>
  <c r="AA476" i="20"/>
  <c r="Z476" i="20" s="1"/>
  <c r="AD476" i="20"/>
  <c r="AC476" i="20" s="1"/>
  <c r="AA469" i="20"/>
  <c r="Z469" i="20" s="1"/>
  <c r="AC469" i="20"/>
  <c r="AD469" i="20"/>
  <c r="AA468" i="20"/>
  <c r="Z468" i="20" s="1"/>
  <c r="AD468" i="20"/>
  <c r="AC468" i="20" s="1"/>
  <c r="AA462" i="20"/>
  <c r="Z462" i="20" s="1"/>
  <c r="AD462" i="20"/>
  <c r="AC462" i="20" s="1"/>
  <c r="AA449" i="20"/>
  <c r="Z449" i="20" s="1"/>
  <c r="AD449" i="20"/>
  <c r="AC449" i="20"/>
  <c r="AA442" i="20"/>
  <c r="Z442" i="20" s="1"/>
  <c r="AD442" i="20"/>
  <c r="AC442" i="20" s="1"/>
  <c r="AA423" i="20"/>
  <c r="Z423" i="20" s="1"/>
  <c r="AD423" i="20"/>
  <c r="AC423" i="20"/>
  <c r="AA420" i="20"/>
  <c r="Z420" i="20" s="1"/>
  <c r="AD420" i="20"/>
  <c r="AC420" i="20" s="1"/>
  <c r="AA418" i="20"/>
  <c r="Z418" i="20" s="1"/>
  <c r="AD418" i="20"/>
  <c r="AC418" i="20" s="1"/>
  <c r="AA416" i="20"/>
  <c r="Z416" i="20" s="1"/>
  <c r="AD416" i="20"/>
  <c r="AC416" i="20" s="1"/>
  <c r="AA412" i="20"/>
  <c r="Z412" i="20" s="1"/>
  <c r="AD412" i="20"/>
  <c r="AC412" i="20" s="1"/>
  <c r="AA408" i="20"/>
  <c r="Z408" i="20" s="1"/>
  <c r="AD408" i="20"/>
  <c r="AC408" i="20" s="1"/>
  <c r="AA396" i="20"/>
  <c r="Z396" i="20" s="1"/>
  <c r="AD396" i="20"/>
  <c r="AC396" i="20" s="1"/>
  <c r="AA384" i="20"/>
  <c r="Z384" i="20" s="1"/>
  <c r="AD384" i="20"/>
  <c r="AC384" i="20" s="1"/>
  <c r="AA379" i="20"/>
  <c r="Z379" i="20" s="1"/>
  <c r="AD379" i="20"/>
  <c r="AC379" i="20" s="1"/>
  <c r="AA378" i="20"/>
  <c r="Z378" i="20" s="1"/>
  <c r="AD378" i="20"/>
  <c r="AC378" i="20" s="1"/>
  <c r="AA371" i="20"/>
  <c r="Z371" i="20" s="1"/>
  <c r="AD371" i="20"/>
  <c r="AC371" i="20" s="1"/>
  <c r="AA347" i="20"/>
  <c r="Z347" i="20" s="1"/>
  <c r="AD347" i="20"/>
  <c r="AC347" i="20" s="1"/>
  <c r="AA321" i="20"/>
  <c r="Z321" i="20" s="1"/>
  <c r="AD321" i="20"/>
  <c r="AC321" i="20" s="1"/>
  <c r="AA294" i="20"/>
  <c r="AD294" i="20"/>
  <c r="AC294" i="20"/>
  <c r="AA281" i="20"/>
  <c r="Z281" i="20" s="1"/>
  <c r="AD281" i="20"/>
  <c r="AC281" i="20" s="1"/>
  <c r="AA241" i="20"/>
  <c r="Z241" i="20" s="1"/>
  <c r="AD241" i="20"/>
  <c r="AC241" i="20" s="1"/>
  <c r="AA239" i="20"/>
  <c r="Z239" i="20" s="1"/>
  <c r="AD239" i="20"/>
  <c r="AC239" i="20" s="1"/>
  <c r="AA228" i="20"/>
  <c r="Z228" i="20" s="1"/>
  <c r="AD228" i="20"/>
  <c r="AC228" i="20" s="1"/>
  <c r="AA216" i="20"/>
  <c r="Z216" i="20" s="1"/>
  <c r="AD216" i="20"/>
  <c r="AC216" i="20" s="1"/>
  <c r="AA211" i="20"/>
  <c r="Z211" i="20" s="1"/>
  <c r="AD211" i="20"/>
  <c r="AC211" i="20" s="1"/>
  <c r="AA208" i="20"/>
  <c r="Z208" i="20" s="1"/>
  <c r="AD208" i="20"/>
  <c r="AC208" i="20" s="1"/>
  <c r="AA202" i="20"/>
  <c r="Z202" i="20" s="1"/>
  <c r="AD202" i="20"/>
  <c r="AC202" i="20" s="1"/>
  <c r="AA192" i="20"/>
  <c r="Z192" i="20" s="1"/>
  <c r="AD192" i="20"/>
  <c r="AC192" i="20" s="1"/>
  <c r="AA145" i="20"/>
  <c r="Z145" i="20" s="1"/>
  <c r="AD145" i="20"/>
  <c r="AC145" i="20" s="1"/>
  <c r="AA80" i="20"/>
  <c r="Z80" i="20" s="1"/>
  <c r="AD80" i="20"/>
  <c r="AC80" i="20" s="1"/>
  <c r="H580" i="21" l="1"/>
  <c r="F582" i="21"/>
  <c r="H582" i="21"/>
  <c r="J582" i="21"/>
  <c r="G582" i="21"/>
  <c r="I582" i="21"/>
  <c r="K582" i="21"/>
  <c r="K580" i="21"/>
  <c r="F580" i="21"/>
  <c r="I580" i="21"/>
  <c r="K581" i="21"/>
  <c r="G581" i="21"/>
  <c r="H581" i="21"/>
  <c r="F577" i="21"/>
  <c r="H577" i="21"/>
  <c r="J577" i="21"/>
  <c r="G577" i="21"/>
  <c r="I577" i="21"/>
  <c r="K577" i="21"/>
  <c r="H579" i="21"/>
  <c r="G580" i="21"/>
  <c r="F579" i="21"/>
  <c r="K579" i="21"/>
  <c r="J580" i="21"/>
  <c r="I579" i="21"/>
  <c r="I581" i="21"/>
  <c r="J581" i="21"/>
  <c r="F581" i="21"/>
  <c r="A578" i="21"/>
  <c r="B577" i="20"/>
  <c r="B579" i="21"/>
  <c r="C579" i="21"/>
  <c r="D579" i="21"/>
  <c r="E579" i="21"/>
  <c r="N580" i="21"/>
  <c r="C580" i="21"/>
  <c r="L580" i="21"/>
  <c r="D580" i="21"/>
  <c r="O580" i="21"/>
  <c r="E580" i="21"/>
  <c r="N579" i="21"/>
  <c r="O579" i="21"/>
  <c r="P579" i="21"/>
  <c r="L579" i="21"/>
  <c r="M579" i="21"/>
  <c r="B580" i="21"/>
  <c r="M580" i="21"/>
  <c r="P580" i="21"/>
  <c r="O577" i="21"/>
  <c r="N577" i="21"/>
  <c r="B577" i="21"/>
  <c r="P577" i="21"/>
  <c r="L577" i="21"/>
  <c r="D577" i="21"/>
  <c r="C577" i="21"/>
  <c r="E577" i="21"/>
  <c r="M577" i="21"/>
  <c r="A583" i="21"/>
  <c r="B582" i="20"/>
  <c r="M582" i="21"/>
  <c r="E582" i="21"/>
  <c r="P582" i="21"/>
  <c r="L582" i="21"/>
  <c r="D582" i="21"/>
  <c r="B582" i="21"/>
  <c r="O582" i="21"/>
  <c r="C582" i="21"/>
  <c r="N582" i="21"/>
  <c r="N581" i="21"/>
  <c r="O581" i="21"/>
  <c r="P581" i="21"/>
  <c r="C581" i="21"/>
  <c r="D581" i="21"/>
  <c r="E581" i="21"/>
  <c r="L581" i="21"/>
  <c r="M581" i="21"/>
  <c r="G107" i="4"/>
  <c r="F107" i="4"/>
  <c r="E107" i="4"/>
  <c r="G106" i="4"/>
  <c r="F106" i="4"/>
  <c r="E106" i="4"/>
  <c r="F583" i="21" l="1"/>
  <c r="H583" i="21"/>
  <c r="J583" i="21"/>
  <c r="G583" i="21"/>
  <c r="I583" i="21"/>
  <c r="K583" i="21"/>
  <c r="F578" i="21"/>
  <c r="H578" i="21"/>
  <c r="J578" i="21"/>
  <c r="G578" i="21"/>
  <c r="I578" i="21"/>
  <c r="K578" i="21"/>
  <c r="H107" i="4"/>
  <c r="L578" i="21"/>
  <c r="D578" i="21"/>
  <c r="B578" i="21"/>
  <c r="P578" i="21"/>
  <c r="C578" i="21"/>
  <c r="O578" i="21"/>
  <c r="N578" i="21"/>
  <c r="E578" i="21"/>
  <c r="M578" i="21"/>
  <c r="H106" i="4"/>
  <c r="A584" i="21"/>
  <c r="B583" i="20"/>
  <c r="O583" i="21"/>
  <c r="P583" i="21"/>
  <c r="L583" i="21"/>
  <c r="D583" i="21"/>
  <c r="N583" i="21"/>
  <c r="B583" i="21"/>
  <c r="C583" i="21"/>
  <c r="E583" i="21"/>
  <c r="M583" i="21"/>
  <c r="G105" i="4"/>
  <c r="F105" i="4"/>
  <c r="E105" i="4"/>
  <c r="G104" i="4"/>
  <c r="F104" i="4"/>
  <c r="E104" i="4"/>
  <c r="G103" i="4"/>
  <c r="F103" i="4"/>
  <c r="E103" i="4"/>
  <c r="G102" i="4"/>
  <c r="F102" i="4"/>
  <c r="E102" i="4"/>
  <c r="N101" i="4"/>
  <c r="G101" i="4"/>
  <c r="F101" i="4"/>
  <c r="E101" i="4"/>
  <c r="G100" i="4"/>
  <c r="F100" i="4"/>
  <c r="E100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G99" i="4"/>
  <c r="F99" i="4"/>
  <c r="E99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G98" i="4"/>
  <c r="F98" i="4"/>
  <c r="E98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G97" i="4"/>
  <c r="F97" i="4"/>
  <c r="E97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G96" i="4"/>
  <c r="F96" i="4"/>
  <c r="E96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G95" i="4"/>
  <c r="F95" i="4"/>
  <c r="E95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G94" i="4"/>
  <c r="F94" i="4"/>
  <c r="E94" i="4"/>
  <c r="F108" i="4" l="1"/>
  <c r="F584" i="21"/>
  <c r="H584" i="21"/>
  <c r="J584" i="21"/>
  <c r="G584" i="21"/>
  <c r="I584" i="21"/>
  <c r="K584" i="21"/>
  <c r="Z96" i="4"/>
  <c r="H97" i="4"/>
  <c r="Z98" i="4"/>
  <c r="E108" i="4"/>
  <c r="G108" i="4"/>
  <c r="AA95" i="4"/>
  <c r="H103" i="4"/>
  <c r="H105" i="4"/>
  <c r="A585" i="21"/>
  <c r="B584" i="20"/>
  <c r="O584" i="21"/>
  <c r="B584" i="21"/>
  <c r="L584" i="21"/>
  <c r="D584" i="21"/>
  <c r="P584" i="21"/>
  <c r="C584" i="21"/>
  <c r="N584" i="21"/>
  <c r="E584" i="21"/>
  <c r="M584" i="21"/>
  <c r="H96" i="4"/>
  <c r="H98" i="4"/>
  <c r="H102" i="4"/>
  <c r="H104" i="4"/>
  <c r="H95" i="4"/>
  <c r="Z95" i="4"/>
  <c r="AA98" i="4"/>
  <c r="H99" i="4"/>
  <c r="Z99" i="4"/>
  <c r="H100" i="4"/>
  <c r="H101" i="4"/>
  <c r="H94" i="4"/>
  <c r="Z94" i="4"/>
  <c r="Z97" i="4"/>
  <c r="H86" i="4"/>
  <c r="G86" i="4"/>
  <c r="F86" i="4"/>
  <c r="F585" i="21" l="1"/>
  <c r="H585" i="21"/>
  <c r="J585" i="21"/>
  <c r="G585" i="21"/>
  <c r="I585" i="21"/>
  <c r="K585" i="21"/>
  <c r="AA100" i="4"/>
  <c r="A586" i="21"/>
  <c r="B585" i="20"/>
  <c r="M585" i="21"/>
  <c r="E585" i="21"/>
  <c r="P585" i="21"/>
  <c r="L585" i="21"/>
  <c r="D585" i="21"/>
  <c r="O585" i="21"/>
  <c r="C585" i="21"/>
  <c r="N585" i="21"/>
  <c r="B585" i="21"/>
  <c r="H108" i="4"/>
  <c r="E86" i="4"/>
  <c r="H83" i="4"/>
  <c r="G83" i="4"/>
  <c r="F83" i="4"/>
  <c r="H82" i="4"/>
  <c r="G82" i="4"/>
  <c r="F82" i="4"/>
  <c r="H81" i="4"/>
  <c r="G81" i="4"/>
  <c r="F81" i="4"/>
  <c r="H80" i="4"/>
  <c r="G80" i="4"/>
  <c r="F80" i="4"/>
  <c r="H79" i="4"/>
  <c r="G79" i="4"/>
  <c r="F79" i="4"/>
  <c r="H78" i="4"/>
  <c r="G78" i="4"/>
  <c r="F78" i="4"/>
  <c r="H77" i="4"/>
  <c r="G77" i="4"/>
  <c r="F77" i="4"/>
  <c r="H76" i="4"/>
  <c r="G76" i="4"/>
  <c r="F76" i="4"/>
  <c r="H75" i="4"/>
  <c r="G75" i="4"/>
  <c r="F75" i="4"/>
  <c r="H74" i="4"/>
  <c r="G74" i="4"/>
  <c r="F74" i="4"/>
  <c r="H73" i="4"/>
  <c r="G73" i="4"/>
  <c r="F73" i="4"/>
  <c r="H72" i="4"/>
  <c r="G72" i="4"/>
  <c r="F72" i="4"/>
  <c r="H71" i="4"/>
  <c r="G71" i="4"/>
  <c r="F71" i="4"/>
  <c r="S70" i="4"/>
  <c r="H70" i="4"/>
  <c r="G70" i="4"/>
  <c r="F70" i="4"/>
  <c r="S69" i="4"/>
  <c r="H69" i="4"/>
  <c r="G69" i="4"/>
  <c r="F69" i="4"/>
  <c r="H68" i="4"/>
  <c r="G68" i="4"/>
  <c r="F68" i="4"/>
  <c r="H67" i="4"/>
  <c r="G67" i="4"/>
  <c r="F67" i="4"/>
  <c r="H66" i="4"/>
  <c r="G66" i="4"/>
  <c r="F66" i="4"/>
  <c r="H65" i="4"/>
  <c r="G65" i="4"/>
  <c r="F65" i="4"/>
  <c r="H63" i="4"/>
  <c r="G63" i="4"/>
  <c r="F63" i="4"/>
  <c r="F586" i="21" l="1"/>
  <c r="H586" i="21"/>
  <c r="J586" i="21"/>
  <c r="G586" i="21"/>
  <c r="I586" i="21"/>
  <c r="K586" i="21"/>
  <c r="E77" i="4"/>
  <c r="E81" i="4"/>
  <c r="A587" i="21"/>
  <c r="B586" i="20"/>
  <c r="O586" i="21"/>
  <c r="N586" i="21"/>
  <c r="B586" i="21"/>
  <c r="P586" i="21"/>
  <c r="L586" i="21"/>
  <c r="D586" i="21"/>
  <c r="C586" i="21"/>
  <c r="E586" i="21"/>
  <c r="M586" i="21"/>
  <c r="E66" i="4"/>
  <c r="E63" i="4"/>
  <c r="E64" i="4" s="1"/>
  <c r="E65" i="4"/>
  <c r="E71" i="4"/>
  <c r="H61" i="4"/>
  <c r="G61" i="4"/>
  <c r="F61" i="4"/>
  <c r="H60" i="4"/>
  <c r="G60" i="4"/>
  <c r="F60" i="4"/>
  <c r="H59" i="4"/>
  <c r="G59" i="4"/>
  <c r="F59" i="4"/>
  <c r="H58" i="4"/>
  <c r="G58" i="4"/>
  <c r="F58" i="4"/>
  <c r="H57" i="4"/>
  <c r="G57" i="4"/>
  <c r="F57" i="4"/>
  <c r="H56" i="4"/>
  <c r="G56" i="4"/>
  <c r="F56" i="4"/>
  <c r="H55" i="4"/>
  <c r="G55" i="4"/>
  <c r="F55" i="4"/>
  <c r="H54" i="4"/>
  <c r="G54" i="4"/>
  <c r="F54" i="4"/>
  <c r="H52" i="4"/>
  <c r="G52" i="4"/>
  <c r="F52" i="4"/>
  <c r="H51" i="4"/>
  <c r="G51" i="4"/>
  <c r="F51" i="4"/>
  <c r="H50" i="4"/>
  <c r="G50" i="4"/>
  <c r="F50" i="4"/>
  <c r="H49" i="4"/>
  <c r="G49" i="4"/>
  <c r="F49" i="4"/>
  <c r="H48" i="4"/>
  <c r="G48" i="4"/>
  <c r="F48" i="4"/>
  <c r="H47" i="4"/>
  <c r="G47" i="4"/>
  <c r="F47" i="4"/>
  <c r="H46" i="4"/>
  <c r="G46" i="4"/>
  <c r="F46" i="4"/>
  <c r="H45" i="4"/>
  <c r="G45" i="4"/>
  <c r="F45" i="4"/>
  <c r="H44" i="4"/>
  <c r="G44" i="4"/>
  <c r="F44" i="4"/>
  <c r="H43" i="4"/>
  <c r="G43" i="4"/>
  <c r="F43" i="4"/>
  <c r="H42" i="4"/>
  <c r="G42" i="4"/>
  <c r="F42" i="4"/>
  <c r="H41" i="4"/>
  <c r="G41" i="4"/>
  <c r="F41" i="4"/>
  <c r="H40" i="4"/>
  <c r="G40" i="4"/>
  <c r="F40" i="4"/>
  <c r="H39" i="4"/>
  <c r="G39" i="4"/>
  <c r="F39" i="4"/>
  <c r="H38" i="4"/>
  <c r="G38" i="4"/>
  <c r="F38" i="4"/>
  <c r="H37" i="4"/>
  <c r="G37" i="4"/>
  <c r="F37" i="4"/>
  <c r="H36" i="4"/>
  <c r="G36" i="4"/>
  <c r="F36" i="4"/>
  <c r="H34" i="4"/>
  <c r="G34" i="4"/>
  <c r="F34" i="4"/>
  <c r="H33" i="4"/>
  <c r="G33" i="4"/>
  <c r="F33" i="4"/>
  <c r="H31" i="4"/>
  <c r="G31" i="4"/>
  <c r="F31" i="4"/>
  <c r="H30" i="4"/>
  <c r="G30" i="4"/>
  <c r="F30" i="4"/>
  <c r="H29" i="4"/>
  <c r="G29" i="4"/>
  <c r="F29" i="4"/>
  <c r="H28" i="4"/>
  <c r="G28" i="4"/>
  <c r="F28" i="4"/>
  <c r="H27" i="4"/>
  <c r="G27" i="4"/>
  <c r="F27" i="4"/>
  <c r="H26" i="4"/>
  <c r="G26" i="4"/>
  <c r="F26" i="4"/>
  <c r="H25" i="4"/>
  <c r="G25" i="4"/>
  <c r="F25" i="4"/>
  <c r="H24" i="4"/>
  <c r="G24" i="4"/>
  <c r="F24" i="4"/>
  <c r="H23" i="4"/>
  <c r="G23" i="4"/>
  <c r="F23" i="4"/>
  <c r="H22" i="4"/>
  <c r="G22" i="4"/>
  <c r="F22" i="4"/>
  <c r="H20" i="4"/>
  <c r="G20" i="4"/>
  <c r="F20" i="4"/>
  <c r="H19" i="4"/>
  <c r="G19" i="4"/>
  <c r="F19" i="4"/>
  <c r="H18" i="4"/>
  <c r="G18" i="4"/>
  <c r="F18" i="4"/>
  <c r="H17" i="4"/>
  <c r="G17" i="4"/>
  <c r="F17" i="4"/>
  <c r="H16" i="4"/>
  <c r="G16" i="4"/>
  <c r="F16" i="4"/>
  <c r="H15" i="4"/>
  <c r="G15" i="4"/>
  <c r="F15" i="4"/>
  <c r="H14" i="4"/>
  <c r="G14" i="4"/>
  <c r="F14" i="4"/>
  <c r="H13" i="4"/>
  <c r="G13" i="4"/>
  <c r="F13" i="4"/>
  <c r="H11" i="4"/>
  <c r="G11" i="4"/>
  <c r="F11" i="4"/>
  <c r="H10" i="4"/>
  <c r="G10" i="4"/>
  <c r="F10" i="4"/>
  <c r="H9" i="4"/>
  <c r="G9" i="4"/>
  <c r="F9" i="4"/>
  <c r="H8" i="4"/>
  <c r="G8" i="4"/>
  <c r="F8" i="4"/>
  <c r="H7" i="4"/>
  <c r="G7" i="4"/>
  <c r="F7" i="4"/>
  <c r="D1123" i="16"/>
  <c r="C1123" i="16"/>
  <c r="B1123" i="16"/>
  <c r="D1122" i="16"/>
  <c r="C1122" i="16"/>
  <c r="B1122" i="16"/>
  <c r="D1121" i="16"/>
  <c r="C1121" i="16"/>
  <c r="E61" i="4" l="1"/>
  <c r="F587" i="21"/>
  <c r="H587" i="21"/>
  <c r="J587" i="21"/>
  <c r="G587" i="21"/>
  <c r="I587" i="21"/>
  <c r="K587" i="21"/>
  <c r="E26" i="4"/>
  <c r="E33" i="4"/>
  <c r="E36" i="4"/>
  <c r="E46" i="4"/>
  <c r="E52" i="4"/>
  <c r="G85" i="4"/>
  <c r="E13" i="4"/>
  <c r="E58" i="4"/>
  <c r="E14" i="4"/>
  <c r="E29" i="4"/>
  <c r="E34" i="4"/>
  <c r="E49" i="4"/>
  <c r="E54" i="4"/>
  <c r="A588" i="21"/>
  <c r="B587" i="20"/>
  <c r="O587" i="21"/>
  <c r="P587" i="21"/>
  <c r="L587" i="21"/>
  <c r="D587" i="21"/>
  <c r="N587" i="21"/>
  <c r="B587" i="21"/>
  <c r="C587" i="21"/>
  <c r="E587" i="21"/>
  <c r="M587" i="21"/>
  <c r="F85" i="4"/>
  <c r="H85" i="4"/>
  <c r="E22" i="4"/>
  <c r="E39" i="4"/>
  <c r="E8" i="4"/>
  <c r="E23" i="4"/>
  <c r="E9" i="4"/>
  <c r="E12" i="4" s="1"/>
  <c r="E84" i="4"/>
  <c r="E7" i="4"/>
  <c r="B1121" i="16"/>
  <c r="E35" i="4" l="1"/>
  <c r="F588" i="21"/>
  <c r="H588" i="21"/>
  <c r="J588" i="21"/>
  <c r="G588" i="21"/>
  <c r="I588" i="21"/>
  <c r="K588" i="21"/>
  <c r="E62" i="4"/>
  <c r="E21" i="4"/>
  <c r="E32" i="4"/>
  <c r="R53" i="4" s="1"/>
  <c r="E53" i="4" s="1"/>
  <c r="A589" i="21"/>
  <c r="B588" i="20"/>
  <c r="O588" i="21"/>
  <c r="N588" i="21"/>
  <c r="B588" i="21"/>
  <c r="P588" i="21"/>
  <c r="L588" i="21"/>
  <c r="D588" i="21"/>
  <c r="C588" i="21"/>
  <c r="E588" i="21"/>
  <c r="M588" i="21"/>
  <c r="D1119" i="16"/>
  <c r="C1119" i="16"/>
  <c r="B1119" i="16"/>
  <c r="D1118" i="16"/>
  <c r="C1118" i="16"/>
  <c r="B1118" i="16"/>
  <c r="D1117" i="16"/>
  <c r="C1117" i="16"/>
  <c r="B1117" i="16"/>
  <c r="D1116" i="16"/>
  <c r="C1116" i="16"/>
  <c r="B1116" i="16"/>
  <c r="D1115" i="16"/>
  <c r="C1115" i="16"/>
  <c r="B1115" i="16"/>
  <c r="D1114" i="16"/>
  <c r="C1114" i="16"/>
  <c r="B1114" i="16"/>
  <c r="D1113" i="16"/>
  <c r="C1113" i="16"/>
  <c r="B1113" i="16"/>
  <c r="D1112" i="16"/>
  <c r="C1112" i="16"/>
  <c r="B1112" i="16"/>
  <c r="D1111" i="16"/>
  <c r="C1111" i="16"/>
  <c r="B1111" i="16"/>
  <c r="D1110" i="16"/>
  <c r="F589" i="21" l="1"/>
  <c r="H589" i="21"/>
  <c r="J589" i="21"/>
  <c r="G589" i="21"/>
  <c r="I589" i="21"/>
  <c r="K589" i="21"/>
  <c r="E85" i="4"/>
  <c r="A590" i="21"/>
  <c r="B589" i="20"/>
  <c r="O589" i="21"/>
  <c r="P589" i="21"/>
  <c r="L589" i="21"/>
  <c r="D589" i="21"/>
  <c r="N589" i="21"/>
  <c r="B589" i="21"/>
  <c r="C589" i="21"/>
  <c r="E589" i="21"/>
  <c r="M589" i="21"/>
  <c r="C1110" i="16"/>
  <c r="B1110" i="16"/>
  <c r="D1109" i="16"/>
  <c r="C1109" i="16"/>
  <c r="B1109" i="16"/>
  <c r="D1108" i="16"/>
  <c r="C1108" i="16"/>
  <c r="B1108" i="16"/>
  <c r="D1107" i="16"/>
  <c r="C1107" i="16"/>
  <c r="B1107" i="16"/>
  <c r="D1106" i="16"/>
  <c r="C1106" i="16"/>
  <c r="B1106" i="16"/>
  <c r="D1105" i="16"/>
  <c r="C1105" i="16"/>
  <c r="B1105" i="16"/>
  <c r="D1104" i="16"/>
  <c r="C1104" i="16"/>
  <c r="B1104" i="16"/>
  <c r="D1103" i="16"/>
  <c r="C1103" i="16"/>
  <c r="B1103" i="16"/>
  <c r="D1102" i="16"/>
  <c r="C1102" i="16"/>
  <c r="B1102" i="16"/>
  <c r="D1101" i="16"/>
  <c r="C1101" i="16"/>
  <c r="B1101" i="16"/>
  <c r="D1100" i="16"/>
  <c r="C1100" i="16"/>
  <c r="B1100" i="16"/>
  <c r="D1099" i="16"/>
  <c r="C1099" i="16"/>
  <c r="B1099" i="16"/>
  <c r="D1098" i="16"/>
  <c r="C1098" i="16"/>
  <c r="B1098" i="16"/>
  <c r="D1097" i="16"/>
  <c r="C1097" i="16"/>
  <c r="B1097" i="16"/>
  <c r="D1096" i="16"/>
  <c r="C1096" i="16"/>
  <c r="B1096" i="16"/>
  <c r="D1094" i="16"/>
  <c r="C1094" i="16"/>
  <c r="B1094" i="16"/>
  <c r="D1093" i="16"/>
  <c r="C1093" i="16"/>
  <c r="B1093" i="16"/>
  <c r="D1092" i="16"/>
  <c r="C1092" i="16"/>
  <c r="B1092" i="16"/>
  <c r="D1091" i="16"/>
  <c r="C1091" i="16"/>
  <c r="B1091" i="16"/>
  <c r="D1090" i="16"/>
  <c r="C1090" i="16"/>
  <c r="B1090" i="16"/>
  <c r="D1089" i="16"/>
  <c r="C1089" i="16"/>
  <c r="B1089" i="16"/>
  <c r="D1088" i="16"/>
  <c r="C1088" i="16"/>
  <c r="B1088" i="16"/>
  <c r="D1087" i="16"/>
  <c r="C1087" i="16"/>
  <c r="B1087" i="16"/>
  <c r="D1086" i="16"/>
  <c r="C1086" i="16"/>
  <c r="B1086" i="16"/>
  <c r="D1085" i="16"/>
  <c r="C1085" i="16"/>
  <c r="B1085" i="16"/>
  <c r="D1084" i="16"/>
  <c r="C1084" i="16"/>
  <c r="B1084" i="16"/>
  <c r="D1083" i="16"/>
  <c r="C1083" i="16"/>
  <c r="B1083" i="16"/>
  <c r="D1082" i="16"/>
  <c r="C1082" i="16"/>
  <c r="B1082" i="16"/>
  <c r="D1081" i="16"/>
  <c r="C1081" i="16"/>
  <c r="B1081" i="16"/>
  <c r="D1080" i="16"/>
  <c r="C1080" i="16"/>
  <c r="B1080" i="16"/>
  <c r="D1079" i="16"/>
  <c r="C1079" i="16"/>
  <c r="B1079" i="16"/>
  <c r="D1078" i="16"/>
  <c r="C1078" i="16"/>
  <c r="B1078" i="16"/>
  <c r="D1077" i="16"/>
  <c r="C1077" i="16"/>
  <c r="B1077" i="16"/>
  <c r="D1076" i="16"/>
  <c r="C1076" i="16"/>
  <c r="B1076" i="16"/>
  <c r="D1075" i="16"/>
  <c r="C1075" i="16"/>
  <c r="B1075" i="16"/>
  <c r="D1074" i="16"/>
  <c r="C1074" i="16"/>
  <c r="B1074" i="16"/>
  <c r="D1073" i="16"/>
  <c r="C1073" i="16"/>
  <c r="B1073" i="16"/>
  <c r="D1072" i="16"/>
  <c r="C1072" i="16"/>
  <c r="B1072" i="16"/>
  <c r="D1071" i="16"/>
  <c r="C1071" i="16"/>
  <c r="B1071" i="16"/>
  <c r="D1070" i="16"/>
  <c r="C1070" i="16"/>
  <c r="B1070" i="16"/>
  <c r="D1069" i="16"/>
  <c r="C1069" i="16"/>
  <c r="B1069" i="16"/>
  <c r="D1068" i="16"/>
  <c r="C1068" i="16"/>
  <c r="B1068" i="16"/>
  <c r="D1067" i="16"/>
  <c r="C1067" i="16"/>
  <c r="B1067" i="16"/>
  <c r="D1066" i="16"/>
  <c r="C1066" i="16"/>
  <c r="B1066" i="16"/>
  <c r="D1065" i="16"/>
  <c r="C1065" i="16"/>
  <c r="B1065" i="16"/>
  <c r="D1064" i="16"/>
  <c r="C1064" i="16"/>
  <c r="B1064" i="16"/>
  <c r="D1063" i="16"/>
  <c r="C1063" i="16"/>
  <c r="B1063" i="16"/>
  <c r="D1062" i="16"/>
  <c r="C1062" i="16"/>
  <c r="B1062" i="16"/>
  <c r="D1061" i="16"/>
  <c r="C1061" i="16"/>
  <c r="B1061" i="16"/>
  <c r="D1060" i="16"/>
  <c r="C1060" i="16"/>
  <c r="B1060" i="16"/>
  <c r="D1059" i="16"/>
  <c r="C1059" i="16"/>
  <c r="B1059" i="16"/>
  <c r="D1058" i="16"/>
  <c r="C1058" i="16"/>
  <c r="B1058" i="16"/>
  <c r="D1057" i="16"/>
  <c r="C1057" i="16"/>
  <c r="B1057" i="16"/>
  <c r="D1056" i="16"/>
  <c r="C1056" i="16"/>
  <c r="B1056" i="16"/>
  <c r="D1055" i="16"/>
  <c r="C1055" i="16"/>
  <c r="B1055" i="16"/>
  <c r="D1054" i="16"/>
  <c r="C1054" i="16"/>
  <c r="B1054" i="16"/>
  <c r="D1053" i="16"/>
  <c r="C1053" i="16"/>
  <c r="B1053" i="16"/>
  <c r="D1052" i="16"/>
  <c r="C1052" i="16"/>
  <c r="B1052" i="16"/>
  <c r="D1051" i="16"/>
  <c r="C1051" i="16"/>
  <c r="B1051" i="16"/>
  <c r="D1050" i="16"/>
  <c r="C1050" i="16"/>
  <c r="B1050" i="16"/>
  <c r="D1049" i="16"/>
  <c r="C1049" i="16"/>
  <c r="B1049" i="16"/>
  <c r="D1048" i="16"/>
  <c r="C1048" i="16"/>
  <c r="B1048" i="16"/>
  <c r="D1047" i="16"/>
  <c r="C1047" i="16"/>
  <c r="B1047" i="16"/>
  <c r="D1046" i="16"/>
  <c r="C1046" i="16"/>
  <c r="B1046" i="16"/>
  <c r="D1045" i="16"/>
  <c r="C1045" i="16"/>
  <c r="B1045" i="16"/>
  <c r="D1044" i="16"/>
  <c r="C1044" i="16"/>
  <c r="B1044" i="16"/>
  <c r="D1043" i="16"/>
  <c r="C1043" i="16"/>
  <c r="B1043" i="16"/>
  <c r="D1042" i="16"/>
  <c r="C1042" i="16"/>
  <c r="B1042" i="16"/>
  <c r="D1041" i="16"/>
  <c r="C1041" i="16"/>
  <c r="B1041" i="16"/>
  <c r="D1040" i="16"/>
  <c r="C1040" i="16"/>
  <c r="B1040" i="16"/>
  <c r="D1039" i="16"/>
  <c r="C1039" i="16"/>
  <c r="B1039" i="16"/>
  <c r="D1038" i="16"/>
  <c r="C1038" i="16"/>
  <c r="B1038" i="16"/>
  <c r="D1037" i="16"/>
  <c r="C1037" i="16"/>
  <c r="B1037" i="16"/>
  <c r="D1036" i="16"/>
  <c r="C1036" i="16"/>
  <c r="B1036" i="16"/>
  <c r="D1035" i="16"/>
  <c r="C1035" i="16"/>
  <c r="B1035" i="16"/>
  <c r="D1034" i="16"/>
  <c r="C1034" i="16"/>
  <c r="B1034" i="16"/>
  <c r="D1033" i="16"/>
  <c r="C1033" i="16"/>
  <c r="B1033" i="16"/>
  <c r="D1032" i="16"/>
  <c r="C1032" i="16"/>
  <c r="B1032" i="16"/>
  <c r="D1031" i="16"/>
  <c r="C1031" i="16"/>
  <c r="B1031" i="16"/>
  <c r="D1030" i="16"/>
  <c r="C1030" i="16"/>
  <c r="B1030" i="16"/>
  <c r="D1029" i="16"/>
  <c r="C1029" i="16"/>
  <c r="B1029" i="16"/>
  <c r="D1028" i="16"/>
  <c r="C1028" i="16"/>
  <c r="B1028" i="16"/>
  <c r="D1027" i="16"/>
  <c r="C1027" i="16"/>
  <c r="B1027" i="16"/>
  <c r="D1026" i="16"/>
  <c r="C1026" i="16"/>
  <c r="B1026" i="16"/>
  <c r="D1025" i="16"/>
  <c r="C1025" i="16"/>
  <c r="B1025" i="16"/>
  <c r="D1024" i="16"/>
  <c r="C1024" i="16"/>
  <c r="B1024" i="16"/>
  <c r="D1023" i="16"/>
  <c r="C1023" i="16"/>
  <c r="B1023" i="16"/>
  <c r="D1022" i="16"/>
  <c r="C1022" i="16"/>
  <c r="B1022" i="16"/>
  <c r="D1021" i="16"/>
  <c r="C1021" i="16"/>
  <c r="B1021" i="16"/>
  <c r="D1020" i="16"/>
  <c r="C1020" i="16"/>
  <c r="B1020" i="16"/>
  <c r="D1019" i="16"/>
  <c r="C1019" i="16"/>
  <c r="B1019" i="16"/>
  <c r="D1018" i="16"/>
  <c r="C1018" i="16"/>
  <c r="B1018" i="16"/>
  <c r="D1017" i="16"/>
  <c r="C1017" i="16"/>
  <c r="B1017" i="16"/>
  <c r="D1016" i="16"/>
  <c r="C1016" i="16"/>
  <c r="B1016" i="16"/>
  <c r="D1015" i="16"/>
  <c r="C1015" i="16"/>
  <c r="B1015" i="16"/>
  <c r="D1014" i="16"/>
  <c r="C1014" i="16"/>
  <c r="B1014" i="16"/>
  <c r="D1013" i="16"/>
  <c r="C1013" i="16"/>
  <c r="B1013" i="16"/>
  <c r="D1012" i="16"/>
  <c r="C1012" i="16"/>
  <c r="B1012" i="16"/>
  <c r="D1011" i="16"/>
  <c r="C1011" i="16"/>
  <c r="B1011" i="16"/>
  <c r="D1010" i="16"/>
  <c r="C1010" i="16"/>
  <c r="B1010" i="16"/>
  <c r="D1009" i="16"/>
  <c r="C1009" i="16"/>
  <c r="B1009" i="16"/>
  <c r="D1008" i="16"/>
  <c r="C1008" i="16"/>
  <c r="B1008" i="16"/>
  <c r="D1007" i="16"/>
  <c r="C1007" i="16"/>
  <c r="B1007" i="16"/>
  <c r="D1006" i="16"/>
  <c r="C1006" i="16"/>
  <c r="B1006" i="16"/>
  <c r="D1005" i="16"/>
  <c r="C1005" i="16"/>
  <c r="B1005" i="16"/>
  <c r="D1004" i="16"/>
  <c r="C1004" i="16"/>
  <c r="B1004" i="16"/>
  <c r="D1003" i="16"/>
  <c r="C1003" i="16"/>
  <c r="B1003" i="16"/>
  <c r="D1002" i="16"/>
  <c r="C1002" i="16"/>
  <c r="B1002" i="16"/>
  <c r="D1001" i="16"/>
  <c r="C1001" i="16"/>
  <c r="B1001" i="16"/>
  <c r="D1000" i="16"/>
  <c r="C1000" i="16"/>
  <c r="B1000" i="16"/>
  <c r="D999" i="16"/>
  <c r="C999" i="16"/>
  <c r="B999" i="16"/>
  <c r="D998" i="16"/>
  <c r="C998" i="16"/>
  <c r="B998" i="16"/>
  <c r="D997" i="16"/>
  <c r="C997" i="16"/>
  <c r="B997" i="16"/>
  <c r="D996" i="16"/>
  <c r="C996" i="16"/>
  <c r="B996" i="16"/>
  <c r="D995" i="16"/>
  <c r="C995" i="16"/>
  <c r="B995" i="16"/>
  <c r="D994" i="16"/>
  <c r="C994" i="16"/>
  <c r="B994" i="16"/>
  <c r="D993" i="16"/>
  <c r="C993" i="16"/>
  <c r="B993" i="16"/>
  <c r="D992" i="16"/>
  <c r="C992" i="16"/>
  <c r="B992" i="16"/>
  <c r="D991" i="16"/>
  <c r="C991" i="16"/>
  <c r="B991" i="16"/>
  <c r="D990" i="16"/>
  <c r="C990" i="16"/>
  <c r="B990" i="16"/>
  <c r="D989" i="16"/>
  <c r="C989" i="16"/>
  <c r="B989" i="16"/>
  <c r="D988" i="16"/>
  <c r="C988" i="16"/>
  <c r="B988" i="16"/>
  <c r="D987" i="16"/>
  <c r="C987" i="16"/>
  <c r="B987" i="16"/>
  <c r="D986" i="16"/>
  <c r="C986" i="16"/>
  <c r="B986" i="16"/>
  <c r="D985" i="16"/>
  <c r="C985" i="16"/>
  <c r="B985" i="16"/>
  <c r="D984" i="16"/>
  <c r="C984" i="16"/>
  <c r="B984" i="16"/>
  <c r="D983" i="16"/>
  <c r="C983" i="16"/>
  <c r="B983" i="16"/>
  <c r="D982" i="16"/>
  <c r="C982" i="16"/>
  <c r="B982" i="16"/>
  <c r="D981" i="16"/>
  <c r="C981" i="16"/>
  <c r="B981" i="16"/>
  <c r="D980" i="16"/>
  <c r="C980" i="16"/>
  <c r="B980" i="16"/>
  <c r="D979" i="16"/>
  <c r="C979" i="16"/>
  <c r="B979" i="16"/>
  <c r="D978" i="16"/>
  <c r="C978" i="16"/>
  <c r="B978" i="16"/>
  <c r="D977" i="16"/>
  <c r="C977" i="16"/>
  <c r="B977" i="16"/>
  <c r="D976" i="16"/>
  <c r="C976" i="16"/>
  <c r="B976" i="16"/>
  <c r="D975" i="16"/>
  <c r="C975" i="16"/>
  <c r="B975" i="16"/>
  <c r="D974" i="16"/>
  <c r="C974" i="16"/>
  <c r="B974" i="16"/>
  <c r="D973" i="16"/>
  <c r="C973" i="16"/>
  <c r="B973" i="16"/>
  <c r="D972" i="16"/>
  <c r="C972" i="16"/>
  <c r="B972" i="16"/>
  <c r="D971" i="16"/>
  <c r="C971" i="16"/>
  <c r="B971" i="16"/>
  <c r="D970" i="16"/>
  <c r="C970" i="16"/>
  <c r="B970" i="16"/>
  <c r="D969" i="16"/>
  <c r="C969" i="16"/>
  <c r="B969" i="16"/>
  <c r="D968" i="16"/>
  <c r="C968" i="16"/>
  <c r="B968" i="16"/>
  <c r="D967" i="16"/>
  <c r="C967" i="16"/>
  <c r="B967" i="16"/>
  <c r="D966" i="16"/>
  <c r="C966" i="16"/>
  <c r="B966" i="16"/>
  <c r="D965" i="16"/>
  <c r="C965" i="16"/>
  <c r="B965" i="16"/>
  <c r="D964" i="16"/>
  <c r="C964" i="16"/>
  <c r="B964" i="16"/>
  <c r="D963" i="16"/>
  <c r="C963" i="16"/>
  <c r="B963" i="16"/>
  <c r="D962" i="16"/>
  <c r="C962" i="16"/>
  <c r="B962" i="16"/>
  <c r="D961" i="16"/>
  <c r="C961" i="16"/>
  <c r="B961" i="16"/>
  <c r="D960" i="16"/>
  <c r="C960" i="16"/>
  <c r="B960" i="16"/>
  <c r="D959" i="16"/>
  <c r="C959" i="16"/>
  <c r="B959" i="16"/>
  <c r="D958" i="16"/>
  <c r="C958" i="16"/>
  <c r="B958" i="16"/>
  <c r="D957" i="16"/>
  <c r="C957" i="16"/>
  <c r="B957" i="16"/>
  <c r="D956" i="16"/>
  <c r="C956" i="16"/>
  <c r="B956" i="16"/>
  <c r="D955" i="16"/>
  <c r="C955" i="16"/>
  <c r="B955" i="16"/>
  <c r="D954" i="16"/>
  <c r="C954" i="16"/>
  <c r="B954" i="16"/>
  <c r="D953" i="16"/>
  <c r="C953" i="16"/>
  <c r="B953" i="16"/>
  <c r="D952" i="16"/>
  <c r="C952" i="16"/>
  <c r="B952" i="16"/>
  <c r="D951" i="16"/>
  <c r="C951" i="16"/>
  <c r="B951" i="16"/>
  <c r="D950" i="16"/>
  <c r="C950" i="16"/>
  <c r="B950" i="16"/>
  <c r="D949" i="16"/>
  <c r="C949" i="16"/>
  <c r="B949" i="16"/>
  <c r="D948" i="16"/>
  <c r="C948" i="16"/>
  <c r="B948" i="16"/>
  <c r="D947" i="16"/>
  <c r="C947" i="16"/>
  <c r="B947" i="16"/>
  <c r="D946" i="16"/>
  <c r="C946" i="16"/>
  <c r="B946" i="16"/>
  <c r="D945" i="16"/>
  <c r="C945" i="16"/>
  <c r="B945" i="16"/>
  <c r="D944" i="16"/>
  <c r="C944" i="16"/>
  <c r="B944" i="16"/>
  <c r="D943" i="16"/>
  <c r="C943" i="16"/>
  <c r="B943" i="16"/>
  <c r="D942" i="16"/>
  <c r="C942" i="16"/>
  <c r="B942" i="16"/>
  <c r="D941" i="16"/>
  <c r="C941" i="16"/>
  <c r="B941" i="16"/>
  <c r="D940" i="16"/>
  <c r="C940" i="16"/>
  <c r="B940" i="16"/>
  <c r="D939" i="16"/>
  <c r="C939" i="16"/>
  <c r="B939" i="16"/>
  <c r="D938" i="16"/>
  <c r="C938" i="16"/>
  <c r="B938" i="16"/>
  <c r="D937" i="16"/>
  <c r="C937" i="16"/>
  <c r="B937" i="16"/>
  <c r="D936" i="16"/>
  <c r="C936" i="16"/>
  <c r="B936" i="16"/>
  <c r="D935" i="16"/>
  <c r="C935" i="16"/>
  <c r="B935" i="16"/>
  <c r="D934" i="16"/>
  <c r="C934" i="16"/>
  <c r="B934" i="16"/>
  <c r="D933" i="16"/>
  <c r="C933" i="16"/>
  <c r="B933" i="16"/>
  <c r="D932" i="16"/>
  <c r="C932" i="16"/>
  <c r="B932" i="16"/>
  <c r="D931" i="16"/>
  <c r="C931" i="16"/>
  <c r="B931" i="16"/>
  <c r="D930" i="16"/>
  <c r="C930" i="16"/>
  <c r="B930" i="16"/>
  <c r="D929" i="16"/>
  <c r="C929" i="16"/>
  <c r="B929" i="16"/>
  <c r="D928" i="16"/>
  <c r="C928" i="16"/>
  <c r="B928" i="16"/>
  <c r="D927" i="16"/>
  <c r="C927" i="16"/>
  <c r="B927" i="16"/>
  <c r="D926" i="16"/>
  <c r="C926" i="16"/>
  <c r="B926" i="16"/>
  <c r="D925" i="16"/>
  <c r="C925" i="16"/>
  <c r="B925" i="16"/>
  <c r="D924" i="16"/>
  <c r="C924" i="16"/>
  <c r="B924" i="16"/>
  <c r="D923" i="16"/>
  <c r="C923" i="16"/>
  <c r="B923" i="16"/>
  <c r="D922" i="16"/>
  <c r="C922" i="16"/>
  <c r="B922" i="16"/>
  <c r="D921" i="16"/>
  <c r="C921" i="16"/>
  <c r="B921" i="16"/>
  <c r="D920" i="16"/>
  <c r="C920" i="16"/>
  <c r="B920" i="16"/>
  <c r="D919" i="16"/>
  <c r="C919" i="16"/>
  <c r="B919" i="16"/>
  <c r="D918" i="16"/>
  <c r="C918" i="16"/>
  <c r="B918" i="16"/>
  <c r="D917" i="16"/>
  <c r="C917" i="16"/>
  <c r="B917" i="16"/>
  <c r="D916" i="16"/>
  <c r="C916" i="16"/>
  <c r="B916" i="16"/>
  <c r="D915" i="16"/>
  <c r="C915" i="16"/>
  <c r="B915" i="16"/>
  <c r="D914" i="16"/>
  <c r="C914" i="16"/>
  <c r="B914" i="16"/>
  <c r="D913" i="16"/>
  <c r="C913" i="16"/>
  <c r="B913" i="16"/>
  <c r="D912" i="16"/>
  <c r="C912" i="16"/>
  <c r="B912" i="16"/>
  <c r="D911" i="16"/>
  <c r="C911" i="16"/>
  <c r="B911" i="16"/>
  <c r="D910" i="16"/>
  <c r="C910" i="16"/>
  <c r="B910" i="16"/>
  <c r="D909" i="16"/>
  <c r="C909" i="16"/>
  <c r="B909" i="16"/>
  <c r="D908" i="16"/>
  <c r="C908" i="16"/>
  <c r="B908" i="16"/>
  <c r="D907" i="16"/>
  <c r="C907" i="16"/>
  <c r="B907" i="16"/>
  <c r="D906" i="16"/>
  <c r="C906" i="16"/>
  <c r="B906" i="16"/>
  <c r="D905" i="16"/>
  <c r="C905" i="16"/>
  <c r="B905" i="16"/>
  <c r="D904" i="16"/>
  <c r="C904" i="16"/>
  <c r="B904" i="16"/>
  <c r="D903" i="16"/>
  <c r="C903" i="16"/>
  <c r="B903" i="16"/>
  <c r="D902" i="16"/>
  <c r="C902" i="16"/>
  <c r="B902" i="16"/>
  <c r="D901" i="16"/>
  <c r="C901" i="16"/>
  <c r="B901" i="16"/>
  <c r="D900" i="16"/>
  <c r="C900" i="16"/>
  <c r="B900" i="16"/>
  <c r="D899" i="16"/>
  <c r="C899" i="16"/>
  <c r="B899" i="16"/>
  <c r="D898" i="16"/>
  <c r="C898" i="16"/>
  <c r="B898" i="16"/>
  <c r="D897" i="16"/>
  <c r="C897" i="16"/>
  <c r="B897" i="16"/>
  <c r="D896" i="16"/>
  <c r="C896" i="16"/>
  <c r="B896" i="16"/>
  <c r="D895" i="16"/>
  <c r="C895" i="16"/>
  <c r="B895" i="16"/>
  <c r="D894" i="16"/>
  <c r="C894" i="16"/>
  <c r="B894" i="16"/>
  <c r="D893" i="16"/>
  <c r="C893" i="16"/>
  <c r="B893" i="16"/>
  <c r="D892" i="16"/>
  <c r="C892" i="16"/>
  <c r="B892" i="16"/>
  <c r="D891" i="16"/>
  <c r="C891" i="16"/>
  <c r="B891" i="16"/>
  <c r="D890" i="16"/>
  <c r="C890" i="16"/>
  <c r="B890" i="16"/>
  <c r="D889" i="16"/>
  <c r="C889" i="16"/>
  <c r="B889" i="16"/>
  <c r="D888" i="16"/>
  <c r="C888" i="16"/>
  <c r="B888" i="16"/>
  <c r="D887" i="16"/>
  <c r="C887" i="16"/>
  <c r="B887" i="16"/>
  <c r="D886" i="16"/>
  <c r="C886" i="16"/>
  <c r="B886" i="16"/>
  <c r="D884" i="16"/>
  <c r="C884" i="16"/>
  <c r="B884" i="16"/>
  <c r="D883" i="16"/>
  <c r="C883" i="16"/>
  <c r="B883" i="16"/>
  <c r="D882" i="16"/>
  <c r="C882" i="16"/>
  <c r="B882" i="16"/>
  <c r="D881" i="16"/>
  <c r="C881" i="16"/>
  <c r="B881" i="16"/>
  <c r="D880" i="16"/>
  <c r="C880" i="16"/>
  <c r="B880" i="16"/>
  <c r="D879" i="16"/>
  <c r="C879" i="16"/>
  <c r="B879" i="16"/>
  <c r="D878" i="16"/>
  <c r="C878" i="16"/>
  <c r="B878" i="16"/>
  <c r="D877" i="16"/>
  <c r="C877" i="16"/>
  <c r="B877" i="16"/>
  <c r="D876" i="16"/>
  <c r="C876" i="16"/>
  <c r="B876" i="16"/>
  <c r="D875" i="16"/>
  <c r="C875" i="16"/>
  <c r="B875" i="16"/>
  <c r="D874" i="16"/>
  <c r="C874" i="16"/>
  <c r="B874" i="16"/>
  <c r="D873" i="16"/>
  <c r="C873" i="16"/>
  <c r="B873" i="16"/>
  <c r="D872" i="16"/>
  <c r="C872" i="16"/>
  <c r="B872" i="16"/>
  <c r="D871" i="16"/>
  <c r="C871" i="16"/>
  <c r="B871" i="16"/>
  <c r="D870" i="16"/>
  <c r="C870" i="16"/>
  <c r="B870" i="16"/>
  <c r="D869" i="16"/>
  <c r="C869" i="16"/>
  <c r="B869" i="16"/>
  <c r="D868" i="16"/>
  <c r="C868" i="16"/>
  <c r="B868" i="16"/>
  <c r="D867" i="16"/>
  <c r="C867" i="16"/>
  <c r="B867" i="16"/>
  <c r="D866" i="16"/>
  <c r="C866" i="16"/>
  <c r="B866" i="16"/>
  <c r="D865" i="16"/>
  <c r="C865" i="16"/>
  <c r="B865" i="16"/>
  <c r="D864" i="16"/>
  <c r="C864" i="16"/>
  <c r="B864" i="16"/>
  <c r="D863" i="16"/>
  <c r="C863" i="16"/>
  <c r="B863" i="16"/>
  <c r="D862" i="16"/>
  <c r="C862" i="16"/>
  <c r="B862" i="16"/>
  <c r="D861" i="16"/>
  <c r="C861" i="16"/>
  <c r="B861" i="16"/>
  <c r="D860" i="16"/>
  <c r="C860" i="16"/>
  <c r="B860" i="16"/>
  <c r="D859" i="16"/>
  <c r="C859" i="16"/>
  <c r="B859" i="16"/>
  <c r="D858" i="16"/>
  <c r="C858" i="16"/>
  <c r="B858" i="16"/>
  <c r="D857" i="16"/>
  <c r="C857" i="16"/>
  <c r="B857" i="16"/>
  <c r="D856" i="16"/>
  <c r="C856" i="16"/>
  <c r="B856" i="16"/>
  <c r="D855" i="16"/>
  <c r="C855" i="16"/>
  <c r="B855" i="16"/>
  <c r="D854" i="16"/>
  <c r="C854" i="16"/>
  <c r="B854" i="16"/>
  <c r="D853" i="16"/>
  <c r="C853" i="16"/>
  <c r="B853" i="16"/>
  <c r="D852" i="16"/>
  <c r="C852" i="16"/>
  <c r="B852" i="16"/>
  <c r="D851" i="16"/>
  <c r="C851" i="16"/>
  <c r="B851" i="16"/>
  <c r="D850" i="16"/>
  <c r="C850" i="16"/>
  <c r="B850" i="16"/>
  <c r="D849" i="16"/>
  <c r="C849" i="16"/>
  <c r="B849" i="16"/>
  <c r="D848" i="16"/>
  <c r="C848" i="16"/>
  <c r="B848" i="16"/>
  <c r="D847" i="16"/>
  <c r="C847" i="16"/>
  <c r="B847" i="16"/>
  <c r="D846" i="16"/>
  <c r="C846" i="16"/>
  <c r="B846" i="16"/>
  <c r="D845" i="16"/>
  <c r="C845" i="16"/>
  <c r="B845" i="16"/>
  <c r="D844" i="16"/>
  <c r="C844" i="16"/>
  <c r="B844" i="16"/>
  <c r="D843" i="16"/>
  <c r="C843" i="16"/>
  <c r="B843" i="16"/>
  <c r="D842" i="16"/>
  <c r="C842" i="16"/>
  <c r="B842" i="16"/>
  <c r="D841" i="16"/>
  <c r="C841" i="16"/>
  <c r="B841" i="16"/>
  <c r="D840" i="16"/>
  <c r="C840" i="16"/>
  <c r="B840" i="16"/>
  <c r="D839" i="16"/>
  <c r="C839" i="16"/>
  <c r="B839" i="16"/>
  <c r="D838" i="16"/>
  <c r="C838" i="16"/>
  <c r="B838" i="16"/>
  <c r="D837" i="16"/>
  <c r="C837" i="16"/>
  <c r="B837" i="16"/>
  <c r="D836" i="16"/>
  <c r="C836" i="16"/>
  <c r="B836" i="16"/>
  <c r="D835" i="16"/>
  <c r="C835" i="16"/>
  <c r="B835" i="16"/>
  <c r="D834" i="16"/>
  <c r="C834" i="16"/>
  <c r="B834" i="16"/>
  <c r="D833" i="16"/>
  <c r="C833" i="16"/>
  <c r="B833" i="16"/>
  <c r="D832" i="16"/>
  <c r="C832" i="16"/>
  <c r="B832" i="16"/>
  <c r="D831" i="16"/>
  <c r="C831" i="16"/>
  <c r="B831" i="16"/>
  <c r="D830" i="16"/>
  <c r="C830" i="16"/>
  <c r="B830" i="16"/>
  <c r="D829" i="16"/>
  <c r="C829" i="16"/>
  <c r="B829" i="16"/>
  <c r="D828" i="16"/>
  <c r="C828" i="16"/>
  <c r="B828" i="16"/>
  <c r="D827" i="16"/>
  <c r="C827" i="16"/>
  <c r="B827" i="16"/>
  <c r="D826" i="16"/>
  <c r="C826" i="16"/>
  <c r="B826" i="16"/>
  <c r="D825" i="16"/>
  <c r="C825" i="16"/>
  <c r="B825" i="16"/>
  <c r="D824" i="16"/>
  <c r="C824" i="16"/>
  <c r="B824" i="16"/>
  <c r="D823" i="16"/>
  <c r="C823" i="16"/>
  <c r="B823" i="16"/>
  <c r="D822" i="16"/>
  <c r="C822" i="16"/>
  <c r="B822" i="16"/>
  <c r="D821" i="16"/>
  <c r="C821" i="16"/>
  <c r="B821" i="16"/>
  <c r="D820" i="16"/>
  <c r="C820" i="16"/>
  <c r="B820" i="16"/>
  <c r="D819" i="16"/>
  <c r="C819" i="16"/>
  <c r="B819" i="16"/>
  <c r="D818" i="16"/>
  <c r="C818" i="16"/>
  <c r="B818" i="16"/>
  <c r="D817" i="16"/>
  <c r="C817" i="16"/>
  <c r="B817" i="16"/>
  <c r="D816" i="16"/>
  <c r="C816" i="16"/>
  <c r="B816" i="16"/>
  <c r="D815" i="16"/>
  <c r="C815" i="16"/>
  <c r="B815" i="16"/>
  <c r="D814" i="16"/>
  <c r="C814" i="16"/>
  <c r="B814" i="16"/>
  <c r="D813" i="16"/>
  <c r="C813" i="16"/>
  <c r="B813" i="16"/>
  <c r="D812" i="16"/>
  <c r="C812" i="16"/>
  <c r="B812" i="16"/>
  <c r="D811" i="16"/>
  <c r="C811" i="16"/>
  <c r="B811" i="16"/>
  <c r="D810" i="16"/>
  <c r="C810" i="16"/>
  <c r="B810" i="16"/>
  <c r="D809" i="16"/>
  <c r="C809" i="16"/>
  <c r="B809" i="16"/>
  <c r="D808" i="16"/>
  <c r="C808" i="16"/>
  <c r="B808" i="16"/>
  <c r="D807" i="16"/>
  <c r="C807" i="16"/>
  <c r="B807" i="16"/>
  <c r="D806" i="16"/>
  <c r="C806" i="16"/>
  <c r="B806" i="16"/>
  <c r="D805" i="16"/>
  <c r="C805" i="16"/>
  <c r="B805" i="16"/>
  <c r="D804" i="16"/>
  <c r="C804" i="16"/>
  <c r="B804" i="16"/>
  <c r="D803" i="16"/>
  <c r="C803" i="16"/>
  <c r="B803" i="16"/>
  <c r="D802" i="16"/>
  <c r="C802" i="16"/>
  <c r="B802" i="16"/>
  <c r="D801" i="16"/>
  <c r="C801" i="16"/>
  <c r="B801" i="16"/>
  <c r="D800" i="16"/>
  <c r="C800" i="16"/>
  <c r="B800" i="16"/>
  <c r="D799" i="16"/>
  <c r="C799" i="16"/>
  <c r="B799" i="16"/>
  <c r="D798" i="16"/>
  <c r="C798" i="16"/>
  <c r="B798" i="16"/>
  <c r="D797" i="16"/>
  <c r="C797" i="16"/>
  <c r="B797" i="16"/>
  <c r="D796" i="16"/>
  <c r="C796" i="16"/>
  <c r="B796" i="16"/>
  <c r="D795" i="16"/>
  <c r="C795" i="16"/>
  <c r="B795" i="16"/>
  <c r="D794" i="16"/>
  <c r="C794" i="16"/>
  <c r="B794" i="16"/>
  <c r="D793" i="16"/>
  <c r="C793" i="16"/>
  <c r="B793" i="16"/>
  <c r="D792" i="16"/>
  <c r="C792" i="16"/>
  <c r="B792" i="16"/>
  <c r="D791" i="16"/>
  <c r="C791" i="16"/>
  <c r="B791" i="16"/>
  <c r="D790" i="16"/>
  <c r="C790" i="16"/>
  <c r="B790" i="16"/>
  <c r="D789" i="16"/>
  <c r="C789" i="16"/>
  <c r="B789" i="16"/>
  <c r="D788" i="16"/>
  <c r="C788" i="16"/>
  <c r="B788" i="16"/>
  <c r="D787" i="16"/>
  <c r="C787" i="16"/>
  <c r="B787" i="16"/>
  <c r="D786" i="16"/>
  <c r="C786" i="16"/>
  <c r="B786" i="16"/>
  <c r="D785" i="16"/>
  <c r="C785" i="16"/>
  <c r="B785" i="16"/>
  <c r="D784" i="16"/>
  <c r="C784" i="16"/>
  <c r="B784" i="16"/>
  <c r="D783" i="16"/>
  <c r="C783" i="16"/>
  <c r="B783" i="16"/>
  <c r="D782" i="16"/>
  <c r="C782" i="16"/>
  <c r="B782" i="16"/>
  <c r="D781" i="16"/>
  <c r="C781" i="16"/>
  <c r="B781" i="16"/>
  <c r="D780" i="16"/>
  <c r="C780" i="16"/>
  <c r="B780" i="16"/>
  <c r="D779" i="16"/>
  <c r="C779" i="16"/>
  <c r="B779" i="16"/>
  <c r="D778" i="16"/>
  <c r="C778" i="16"/>
  <c r="B778" i="16"/>
  <c r="D777" i="16"/>
  <c r="C777" i="16"/>
  <c r="B777" i="16"/>
  <c r="D776" i="16"/>
  <c r="C776" i="16"/>
  <c r="B776" i="16"/>
  <c r="D775" i="16"/>
  <c r="C775" i="16"/>
  <c r="B775" i="16"/>
  <c r="D774" i="16"/>
  <c r="C774" i="16"/>
  <c r="B774" i="16"/>
  <c r="D773" i="16"/>
  <c r="C773" i="16"/>
  <c r="B773" i="16"/>
  <c r="D772" i="16"/>
  <c r="C772" i="16"/>
  <c r="B772" i="16"/>
  <c r="D771" i="16"/>
  <c r="C771" i="16"/>
  <c r="B771" i="16"/>
  <c r="D770" i="16"/>
  <c r="C770" i="16"/>
  <c r="B770" i="16"/>
  <c r="D769" i="16"/>
  <c r="C769" i="16"/>
  <c r="B769" i="16"/>
  <c r="D768" i="16"/>
  <c r="C768" i="16"/>
  <c r="B768" i="16"/>
  <c r="D767" i="16"/>
  <c r="C767" i="16"/>
  <c r="B767" i="16"/>
  <c r="D766" i="16"/>
  <c r="C766" i="16"/>
  <c r="B766" i="16"/>
  <c r="D765" i="16"/>
  <c r="C765" i="16"/>
  <c r="B765" i="16"/>
  <c r="D764" i="16"/>
  <c r="C764" i="16"/>
  <c r="B764" i="16"/>
  <c r="D763" i="16"/>
  <c r="C763" i="16"/>
  <c r="B763" i="16"/>
  <c r="D762" i="16"/>
  <c r="C762" i="16"/>
  <c r="B762" i="16"/>
  <c r="D761" i="16"/>
  <c r="C761" i="16"/>
  <c r="B761" i="16"/>
  <c r="D760" i="16"/>
  <c r="C760" i="16"/>
  <c r="B760" i="16"/>
  <c r="D759" i="16"/>
  <c r="C759" i="16"/>
  <c r="B759" i="16"/>
  <c r="D758" i="16"/>
  <c r="C758" i="16"/>
  <c r="B758" i="16"/>
  <c r="D757" i="16"/>
  <c r="C757" i="16"/>
  <c r="B757" i="16"/>
  <c r="D756" i="16"/>
  <c r="C756" i="16"/>
  <c r="B756" i="16"/>
  <c r="D755" i="16"/>
  <c r="C755" i="16"/>
  <c r="B755" i="16"/>
  <c r="D753" i="16"/>
  <c r="C753" i="16"/>
  <c r="B753" i="16"/>
  <c r="D752" i="16"/>
  <c r="C752" i="16"/>
  <c r="B752" i="16"/>
  <c r="D751" i="16"/>
  <c r="C751" i="16"/>
  <c r="B751" i="16"/>
  <c r="D750" i="16"/>
  <c r="C750" i="16"/>
  <c r="B750" i="16"/>
  <c r="D749" i="16"/>
  <c r="C749" i="16"/>
  <c r="B749" i="16"/>
  <c r="D748" i="16"/>
  <c r="C748" i="16"/>
  <c r="B748" i="16"/>
  <c r="D747" i="16"/>
  <c r="C747" i="16"/>
  <c r="B747" i="16"/>
  <c r="D746" i="16"/>
  <c r="C746" i="16"/>
  <c r="B746" i="16"/>
  <c r="D745" i="16"/>
  <c r="C745" i="16"/>
  <c r="B745" i="16"/>
  <c r="D744" i="16"/>
  <c r="C744" i="16"/>
  <c r="B744" i="16"/>
  <c r="D743" i="16"/>
  <c r="C743" i="16"/>
  <c r="B743" i="16"/>
  <c r="D742" i="16"/>
  <c r="C742" i="16"/>
  <c r="B742" i="16"/>
  <c r="D741" i="16"/>
  <c r="C741" i="16"/>
  <c r="B741" i="16"/>
  <c r="D740" i="16"/>
  <c r="C740" i="16"/>
  <c r="B740" i="16"/>
  <c r="D739" i="16"/>
  <c r="C739" i="16"/>
  <c r="B739" i="16"/>
  <c r="D738" i="16"/>
  <c r="C738" i="16"/>
  <c r="B738" i="16"/>
  <c r="D737" i="16"/>
  <c r="C737" i="16"/>
  <c r="B737" i="16"/>
  <c r="D736" i="16"/>
  <c r="C736" i="16"/>
  <c r="B736" i="16"/>
  <c r="D735" i="16"/>
  <c r="C735" i="16"/>
  <c r="B735" i="16"/>
  <c r="D734" i="16"/>
  <c r="C734" i="16"/>
  <c r="B734" i="16"/>
  <c r="D733" i="16"/>
  <c r="C733" i="16"/>
  <c r="B733" i="16"/>
  <c r="D732" i="16"/>
  <c r="C732" i="16"/>
  <c r="B732" i="16"/>
  <c r="D731" i="16"/>
  <c r="C731" i="16"/>
  <c r="B731" i="16"/>
  <c r="D730" i="16"/>
  <c r="C730" i="16"/>
  <c r="B730" i="16"/>
  <c r="D729" i="16"/>
  <c r="C729" i="16"/>
  <c r="B729" i="16"/>
  <c r="D728" i="16"/>
  <c r="C728" i="16"/>
  <c r="B728" i="16"/>
  <c r="D727" i="16"/>
  <c r="C727" i="16"/>
  <c r="B727" i="16"/>
  <c r="D726" i="16"/>
  <c r="C726" i="16"/>
  <c r="B726" i="16"/>
  <c r="D725" i="16"/>
  <c r="C725" i="16"/>
  <c r="B725" i="16"/>
  <c r="D724" i="16"/>
  <c r="C724" i="16"/>
  <c r="B724" i="16"/>
  <c r="D723" i="16"/>
  <c r="C723" i="16"/>
  <c r="B723" i="16"/>
  <c r="D722" i="16"/>
  <c r="C722" i="16"/>
  <c r="B722" i="16"/>
  <c r="D721" i="16"/>
  <c r="C721" i="16"/>
  <c r="B721" i="16"/>
  <c r="D720" i="16"/>
  <c r="C720" i="16"/>
  <c r="B720" i="16"/>
  <c r="D719" i="16"/>
  <c r="C719" i="16"/>
  <c r="B719" i="16"/>
  <c r="D718" i="16"/>
  <c r="C718" i="16"/>
  <c r="B718" i="16"/>
  <c r="D717" i="16"/>
  <c r="C717" i="16"/>
  <c r="B717" i="16"/>
  <c r="D716" i="16"/>
  <c r="C716" i="16"/>
  <c r="B716" i="16"/>
  <c r="D715" i="16"/>
  <c r="C715" i="16"/>
  <c r="B715" i="16"/>
  <c r="D714" i="16"/>
  <c r="C714" i="16"/>
  <c r="B714" i="16"/>
  <c r="D713" i="16"/>
  <c r="C713" i="16"/>
  <c r="B713" i="16"/>
  <c r="D712" i="16"/>
  <c r="C712" i="16"/>
  <c r="B712" i="16"/>
  <c r="D711" i="16"/>
  <c r="C711" i="16"/>
  <c r="B711" i="16"/>
  <c r="D710" i="16"/>
  <c r="C710" i="16"/>
  <c r="B710" i="16"/>
  <c r="D709" i="16"/>
  <c r="C709" i="16"/>
  <c r="B709" i="16"/>
  <c r="D708" i="16"/>
  <c r="C708" i="16"/>
  <c r="B708" i="16"/>
  <c r="D707" i="16"/>
  <c r="C707" i="16"/>
  <c r="B707" i="16"/>
  <c r="D706" i="16"/>
  <c r="C706" i="16"/>
  <c r="B706" i="16"/>
  <c r="D705" i="16"/>
  <c r="C705" i="16"/>
  <c r="B705" i="16"/>
  <c r="D704" i="16"/>
  <c r="C704" i="16"/>
  <c r="B704" i="16"/>
  <c r="D703" i="16"/>
  <c r="C703" i="16"/>
  <c r="B703" i="16"/>
  <c r="D702" i="16"/>
  <c r="C702" i="16"/>
  <c r="B702" i="16"/>
  <c r="D701" i="16"/>
  <c r="C701" i="16"/>
  <c r="B701" i="16"/>
  <c r="D700" i="16"/>
  <c r="C700" i="16"/>
  <c r="B700" i="16"/>
  <c r="D699" i="16"/>
  <c r="C699" i="16"/>
  <c r="B699" i="16"/>
  <c r="D698" i="16"/>
  <c r="C698" i="16"/>
  <c r="B698" i="16"/>
  <c r="D697" i="16"/>
  <c r="C697" i="16"/>
  <c r="B697" i="16"/>
  <c r="D696" i="16"/>
  <c r="C696" i="16"/>
  <c r="B696" i="16"/>
  <c r="D695" i="16"/>
  <c r="C695" i="16"/>
  <c r="B695" i="16"/>
  <c r="D694" i="16"/>
  <c r="C694" i="16"/>
  <c r="B694" i="16"/>
  <c r="D693" i="16"/>
  <c r="C693" i="16"/>
  <c r="B693" i="16"/>
  <c r="D692" i="16"/>
  <c r="C692" i="16"/>
  <c r="B692" i="16"/>
  <c r="D691" i="16"/>
  <c r="C691" i="16"/>
  <c r="B691" i="16"/>
  <c r="D690" i="16"/>
  <c r="C690" i="16"/>
  <c r="B690" i="16"/>
  <c r="D689" i="16"/>
  <c r="C689" i="16"/>
  <c r="B689" i="16"/>
  <c r="D688" i="16"/>
  <c r="C688" i="16"/>
  <c r="B688" i="16"/>
  <c r="D687" i="16"/>
  <c r="C687" i="16"/>
  <c r="B687" i="16"/>
  <c r="D686" i="16"/>
  <c r="C686" i="16"/>
  <c r="B686" i="16"/>
  <c r="D685" i="16"/>
  <c r="C685" i="16"/>
  <c r="B685" i="16"/>
  <c r="D684" i="16"/>
  <c r="C684" i="16"/>
  <c r="B684" i="16"/>
  <c r="D683" i="16"/>
  <c r="C683" i="16"/>
  <c r="B683" i="16"/>
  <c r="D682" i="16"/>
  <c r="C682" i="16"/>
  <c r="B682" i="16"/>
  <c r="D681" i="16"/>
  <c r="C681" i="16"/>
  <c r="B681" i="16"/>
  <c r="D680" i="16"/>
  <c r="C680" i="16"/>
  <c r="B680" i="16"/>
  <c r="D679" i="16"/>
  <c r="C679" i="16"/>
  <c r="B679" i="16"/>
  <c r="D678" i="16"/>
  <c r="C678" i="16"/>
  <c r="B678" i="16"/>
  <c r="D677" i="16"/>
  <c r="C677" i="16"/>
  <c r="B677" i="16"/>
  <c r="D676" i="16"/>
  <c r="C676" i="16"/>
  <c r="B676" i="16"/>
  <c r="D675" i="16"/>
  <c r="C675" i="16"/>
  <c r="B675" i="16"/>
  <c r="D674" i="16"/>
  <c r="C674" i="16"/>
  <c r="B674" i="16"/>
  <c r="D673" i="16"/>
  <c r="C673" i="16"/>
  <c r="B673" i="16"/>
  <c r="D672" i="16"/>
  <c r="C672" i="16"/>
  <c r="B672" i="16"/>
  <c r="D671" i="16"/>
  <c r="C671" i="16"/>
  <c r="B671" i="16"/>
  <c r="D670" i="16"/>
  <c r="C670" i="16"/>
  <c r="B670" i="16"/>
  <c r="D669" i="16"/>
  <c r="C669" i="16"/>
  <c r="B669" i="16"/>
  <c r="D668" i="16"/>
  <c r="C668" i="16"/>
  <c r="B668" i="16"/>
  <c r="D667" i="16"/>
  <c r="C667" i="16"/>
  <c r="B667" i="16"/>
  <c r="D666" i="16"/>
  <c r="C666" i="16"/>
  <c r="B666" i="16"/>
  <c r="D665" i="16"/>
  <c r="C665" i="16"/>
  <c r="B665" i="16"/>
  <c r="D664" i="16"/>
  <c r="C664" i="16"/>
  <c r="B664" i="16"/>
  <c r="D663" i="16"/>
  <c r="C663" i="16"/>
  <c r="B663" i="16"/>
  <c r="D662" i="16"/>
  <c r="C662" i="16"/>
  <c r="B662" i="16"/>
  <c r="D661" i="16"/>
  <c r="C661" i="16"/>
  <c r="B661" i="16"/>
  <c r="D660" i="16"/>
  <c r="C660" i="16"/>
  <c r="B660" i="16"/>
  <c r="D659" i="16"/>
  <c r="C659" i="16"/>
  <c r="B659" i="16"/>
  <c r="D658" i="16"/>
  <c r="C658" i="16"/>
  <c r="B658" i="16"/>
  <c r="D657" i="16"/>
  <c r="C657" i="16"/>
  <c r="B657" i="16"/>
  <c r="D656" i="16"/>
  <c r="C656" i="16"/>
  <c r="B656" i="16"/>
  <c r="D655" i="16"/>
  <c r="C655" i="16"/>
  <c r="B655" i="16"/>
  <c r="D653" i="16"/>
  <c r="C653" i="16"/>
  <c r="B653" i="16"/>
  <c r="D652" i="16"/>
  <c r="C652" i="16"/>
  <c r="B652" i="16"/>
  <c r="D651" i="16"/>
  <c r="C651" i="16"/>
  <c r="B651" i="16"/>
  <c r="D650" i="16"/>
  <c r="C650" i="16"/>
  <c r="B650" i="16"/>
  <c r="D649" i="16"/>
  <c r="C649" i="16"/>
  <c r="B649" i="16"/>
  <c r="D648" i="16"/>
  <c r="C648" i="16"/>
  <c r="B648" i="16"/>
  <c r="D647" i="16"/>
  <c r="C647" i="16"/>
  <c r="B647" i="16"/>
  <c r="D646" i="16"/>
  <c r="C646" i="16"/>
  <c r="B646" i="16"/>
  <c r="D645" i="16"/>
  <c r="C645" i="16"/>
  <c r="B645" i="16"/>
  <c r="D644" i="16"/>
  <c r="C644" i="16"/>
  <c r="B644" i="16"/>
  <c r="D643" i="16"/>
  <c r="C643" i="16"/>
  <c r="B643" i="16"/>
  <c r="D642" i="16"/>
  <c r="C642" i="16"/>
  <c r="B642" i="16"/>
  <c r="D641" i="16"/>
  <c r="C641" i="16"/>
  <c r="B641" i="16"/>
  <c r="D640" i="16"/>
  <c r="C640" i="16"/>
  <c r="B640" i="16"/>
  <c r="D639" i="16"/>
  <c r="C639" i="16"/>
  <c r="B639" i="16"/>
  <c r="D638" i="16"/>
  <c r="C638" i="16"/>
  <c r="B638" i="16"/>
  <c r="D637" i="16"/>
  <c r="C637" i="16"/>
  <c r="B637" i="16"/>
  <c r="D636" i="16"/>
  <c r="C636" i="16"/>
  <c r="B636" i="16"/>
  <c r="D635" i="16"/>
  <c r="C635" i="16"/>
  <c r="B635" i="16"/>
  <c r="D634" i="16"/>
  <c r="C634" i="16"/>
  <c r="B634" i="16"/>
  <c r="D633" i="16"/>
  <c r="C633" i="16"/>
  <c r="B633" i="16"/>
  <c r="D632" i="16"/>
  <c r="C632" i="16"/>
  <c r="B632" i="16"/>
  <c r="D631" i="16"/>
  <c r="C631" i="16"/>
  <c r="B631" i="16"/>
  <c r="D630" i="16"/>
  <c r="C630" i="16"/>
  <c r="B630" i="16"/>
  <c r="D629" i="16"/>
  <c r="C629" i="16"/>
  <c r="B629" i="16"/>
  <c r="D628" i="16"/>
  <c r="C628" i="16"/>
  <c r="B628" i="16"/>
  <c r="D627" i="16"/>
  <c r="C627" i="16"/>
  <c r="B627" i="16"/>
  <c r="D626" i="16"/>
  <c r="C626" i="16"/>
  <c r="B626" i="16"/>
  <c r="D625" i="16"/>
  <c r="C625" i="16"/>
  <c r="B625" i="16"/>
  <c r="D624" i="16"/>
  <c r="C624" i="16"/>
  <c r="B624" i="16"/>
  <c r="D623" i="16"/>
  <c r="C623" i="16"/>
  <c r="B623" i="16"/>
  <c r="D622" i="16"/>
  <c r="C622" i="16"/>
  <c r="B622" i="16"/>
  <c r="D621" i="16"/>
  <c r="C621" i="16"/>
  <c r="B621" i="16"/>
  <c r="D620" i="16"/>
  <c r="C620" i="16"/>
  <c r="B620" i="16"/>
  <c r="D619" i="16"/>
  <c r="C619" i="16"/>
  <c r="B619" i="16"/>
  <c r="D618" i="16"/>
  <c r="C618" i="16"/>
  <c r="B618" i="16"/>
  <c r="D617" i="16"/>
  <c r="C617" i="16"/>
  <c r="B617" i="16"/>
  <c r="D616" i="16"/>
  <c r="C616" i="16"/>
  <c r="B616" i="16"/>
  <c r="D615" i="16"/>
  <c r="C615" i="16"/>
  <c r="B615" i="16"/>
  <c r="D614" i="16"/>
  <c r="C614" i="16"/>
  <c r="B614" i="16"/>
  <c r="D613" i="16"/>
  <c r="C613" i="16"/>
  <c r="B613" i="16"/>
  <c r="D612" i="16"/>
  <c r="C612" i="16"/>
  <c r="B612" i="16"/>
  <c r="D611" i="16"/>
  <c r="C611" i="16"/>
  <c r="B611" i="16"/>
  <c r="D610" i="16"/>
  <c r="C610" i="16"/>
  <c r="B610" i="16"/>
  <c r="D609" i="16"/>
  <c r="C609" i="16"/>
  <c r="B609" i="16"/>
  <c r="D608" i="16"/>
  <c r="C608" i="16"/>
  <c r="B608" i="16"/>
  <c r="D607" i="16"/>
  <c r="C607" i="16"/>
  <c r="B607" i="16"/>
  <c r="D606" i="16"/>
  <c r="C606" i="16"/>
  <c r="B606" i="16"/>
  <c r="D605" i="16"/>
  <c r="C605" i="16"/>
  <c r="B605" i="16"/>
  <c r="D603" i="16"/>
  <c r="C603" i="16"/>
  <c r="B603" i="16"/>
  <c r="D602" i="16"/>
  <c r="C602" i="16"/>
  <c r="B602" i="16"/>
  <c r="D601" i="16"/>
  <c r="C601" i="16"/>
  <c r="B601" i="16"/>
  <c r="D600" i="16"/>
  <c r="C600" i="16"/>
  <c r="B600" i="16"/>
  <c r="D599" i="16"/>
  <c r="C599" i="16"/>
  <c r="B599" i="16"/>
  <c r="D598" i="16"/>
  <c r="C598" i="16"/>
  <c r="B598" i="16"/>
  <c r="D597" i="16"/>
  <c r="C597" i="16"/>
  <c r="B597" i="16"/>
  <c r="D596" i="16"/>
  <c r="C596" i="16"/>
  <c r="B596" i="16"/>
  <c r="D595" i="16"/>
  <c r="C595" i="16"/>
  <c r="B595" i="16"/>
  <c r="D594" i="16"/>
  <c r="C594" i="16"/>
  <c r="B594" i="16"/>
  <c r="D593" i="16"/>
  <c r="C593" i="16"/>
  <c r="B593" i="16"/>
  <c r="D592" i="16"/>
  <c r="C592" i="16"/>
  <c r="B592" i="16"/>
  <c r="D591" i="16"/>
  <c r="C591" i="16"/>
  <c r="B591" i="16"/>
  <c r="D590" i="16"/>
  <c r="C590" i="16"/>
  <c r="B590" i="16"/>
  <c r="D589" i="16"/>
  <c r="C589" i="16"/>
  <c r="B589" i="16"/>
  <c r="D588" i="16"/>
  <c r="C588" i="16"/>
  <c r="B588" i="16"/>
  <c r="D587" i="16"/>
  <c r="C587" i="16"/>
  <c r="B587" i="16"/>
  <c r="D586" i="16"/>
  <c r="C586" i="16"/>
  <c r="B586" i="16"/>
  <c r="D585" i="16"/>
  <c r="C585" i="16"/>
  <c r="B585" i="16"/>
  <c r="D584" i="16"/>
  <c r="C584" i="16"/>
  <c r="B584" i="16"/>
  <c r="D583" i="16"/>
  <c r="C583" i="16"/>
  <c r="B583" i="16"/>
  <c r="D582" i="16"/>
  <c r="C582" i="16"/>
  <c r="B582" i="16"/>
  <c r="D581" i="16"/>
  <c r="C581" i="16"/>
  <c r="B581" i="16"/>
  <c r="D580" i="16"/>
  <c r="C580" i="16"/>
  <c r="B580" i="16"/>
  <c r="D579" i="16"/>
  <c r="C579" i="16"/>
  <c r="B579" i="16"/>
  <c r="D578" i="16"/>
  <c r="C578" i="16"/>
  <c r="B578" i="16"/>
  <c r="D577" i="16"/>
  <c r="C577" i="16"/>
  <c r="B577" i="16"/>
  <c r="D576" i="16"/>
  <c r="C576" i="16"/>
  <c r="B576" i="16"/>
  <c r="D575" i="16"/>
  <c r="C575" i="16"/>
  <c r="B575" i="16"/>
  <c r="D574" i="16"/>
  <c r="C574" i="16"/>
  <c r="B574" i="16"/>
  <c r="D573" i="16"/>
  <c r="C573" i="16"/>
  <c r="B573" i="16"/>
  <c r="D572" i="16"/>
  <c r="C572" i="16"/>
  <c r="B572" i="16"/>
  <c r="D571" i="16"/>
  <c r="C571" i="16"/>
  <c r="B571" i="16"/>
  <c r="D570" i="16"/>
  <c r="C570" i="16"/>
  <c r="B570" i="16"/>
  <c r="D569" i="16"/>
  <c r="C569" i="16"/>
  <c r="B569" i="16"/>
  <c r="D568" i="16"/>
  <c r="C568" i="16"/>
  <c r="B568" i="16"/>
  <c r="D567" i="16"/>
  <c r="C567" i="16"/>
  <c r="B567" i="16"/>
  <c r="D566" i="16"/>
  <c r="C566" i="16"/>
  <c r="B566" i="16"/>
  <c r="D565" i="16"/>
  <c r="C565" i="16"/>
  <c r="B565" i="16"/>
  <c r="D564" i="16"/>
  <c r="C564" i="16"/>
  <c r="B564" i="16"/>
  <c r="D563" i="16"/>
  <c r="C563" i="16"/>
  <c r="B563" i="16"/>
  <c r="D562" i="16"/>
  <c r="C562" i="16"/>
  <c r="B562" i="16"/>
  <c r="D561" i="16"/>
  <c r="C561" i="16"/>
  <c r="B561" i="16"/>
  <c r="D560" i="16"/>
  <c r="C560" i="16"/>
  <c r="B560" i="16"/>
  <c r="D559" i="16"/>
  <c r="C559" i="16"/>
  <c r="B559" i="16"/>
  <c r="D558" i="16"/>
  <c r="C558" i="16"/>
  <c r="B558" i="16"/>
  <c r="D557" i="16"/>
  <c r="C557" i="16"/>
  <c r="B557" i="16"/>
  <c r="D556" i="16"/>
  <c r="C556" i="16"/>
  <c r="B556" i="16"/>
  <c r="D555" i="16"/>
  <c r="C555" i="16"/>
  <c r="B555" i="16"/>
  <c r="D554" i="16"/>
  <c r="C554" i="16"/>
  <c r="B554" i="16"/>
  <c r="D553" i="16"/>
  <c r="C553" i="16"/>
  <c r="B553" i="16"/>
  <c r="D552" i="16"/>
  <c r="C552" i="16"/>
  <c r="B552" i="16"/>
  <c r="D551" i="16"/>
  <c r="C551" i="16"/>
  <c r="B551" i="16"/>
  <c r="D550" i="16"/>
  <c r="C550" i="16"/>
  <c r="B550" i="16"/>
  <c r="D549" i="16"/>
  <c r="C549" i="16"/>
  <c r="B549" i="16"/>
  <c r="D548" i="16"/>
  <c r="C548" i="16"/>
  <c r="B548" i="16"/>
  <c r="D547" i="16"/>
  <c r="C547" i="16"/>
  <c r="B547" i="16"/>
  <c r="D546" i="16"/>
  <c r="C546" i="16"/>
  <c r="B546" i="16"/>
  <c r="D545" i="16"/>
  <c r="C545" i="16"/>
  <c r="B545" i="16"/>
  <c r="D544" i="16"/>
  <c r="C544" i="16"/>
  <c r="B544" i="16"/>
  <c r="D543" i="16"/>
  <c r="C543" i="16"/>
  <c r="B543" i="16"/>
  <c r="D542" i="16"/>
  <c r="C542" i="16"/>
  <c r="B542" i="16"/>
  <c r="D541" i="16"/>
  <c r="C541" i="16"/>
  <c r="B541" i="16"/>
  <c r="D540" i="16"/>
  <c r="C540" i="16"/>
  <c r="B540" i="16"/>
  <c r="D539" i="16"/>
  <c r="C539" i="16"/>
  <c r="B539" i="16"/>
  <c r="D538" i="16"/>
  <c r="C538" i="16"/>
  <c r="B538" i="16"/>
  <c r="D537" i="16"/>
  <c r="C537" i="16"/>
  <c r="B537" i="16"/>
  <c r="D536" i="16"/>
  <c r="C536" i="16"/>
  <c r="B536" i="16"/>
  <c r="D535" i="16"/>
  <c r="C535" i="16"/>
  <c r="B535" i="16"/>
  <c r="D534" i="16"/>
  <c r="C534" i="16"/>
  <c r="B534" i="16"/>
  <c r="D533" i="16"/>
  <c r="C533" i="16"/>
  <c r="B533" i="16"/>
  <c r="D532" i="16"/>
  <c r="C532" i="16"/>
  <c r="B532" i="16"/>
  <c r="D531" i="16"/>
  <c r="C531" i="16"/>
  <c r="B531" i="16"/>
  <c r="D530" i="16"/>
  <c r="C530" i="16"/>
  <c r="B530" i="16"/>
  <c r="D529" i="16"/>
  <c r="C529" i="16"/>
  <c r="B529" i="16"/>
  <c r="D528" i="16"/>
  <c r="C528" i="16"/>
  <c r="B528" i="16"/>
  <c r="D527" i="16"/>
  <c r="C527" i="16"/>
  <c r="B527" i="16"/>
  <c r="D526" i="16"/>
  <c r="C526" i="16"/>
  <c r="B526" i="16"/>
  <c r="D525" i="16"/>
  <c r="C525" i="16"/>
  <c r="B525" i="16"/>
  <c r="D524" i="16"/>
  <c r="C524" i="16"/>
  <c r="B524" i="16"/>
  <c r="D523" i="16"/>
  <c r="C523" i="16"/>
  <c r="B523" i="16"/>
  <c r="D522" i="16"/>
  <c r="C522" i="16"/>
  <c r="B522" i="16"/>
  <c r="D521" i="16"/>
  <c r="C521" i="16"/>
  <c r="B521" i="16"/>
  <c r="D520" i="16"/>
  <c r="C520" i="16"/>
  <c r="B520" i="16"/>
  <c r="D519" i="16"/>
  <c r="C519" i="16"/>
  <c r="B519" i="16"/>
  <c r="D518" i="16"/>
  <c r="C518" i="16"/>
  <c r="B518" i="16"/>
  <c r="D517" i="16"/>
  <c r="C517" i="16"/>
  <c r="B517" i="16"/>
  <c r="D516" i="16"/>
  <c r="C516" i="16"/>
  <c r="B516" i="16"/>
  <c r="D515" i="16"/>
  <c r="C515" i="16"/>
  <c r="B515" i="16"/>
  <c r="D514" i="16"/>
  <c r="C514" i="16"/>
  <c r="B514" i="16"/>
  <c r="D513" i="16"/>
  <c r="C513" i="16"/>
  <c r="B513" i="16"/>
  <c r="D512" i="16"/>
  <c r="C512" i="16"/>
  <c r="B512" i="16"/>
  <c r="D511" i="16"/>
  <c r="C511" i="16"/>
  <c r="B511" i="16"/>
  <c r="D510" i="16"/>
  <c r="C510" i="16"/>
  <c r="B510" i="16"/>
  <c r="D509" i="16"/>
  <c r="C509" i="16"/>
  <c r="B509" i="16"/>
  <c r="D508" i="16"/>
  <c r="C508" i="16"/>
  <c r="B508" i="16"/>
  <c r="D507" i="16"/>
  <c r="C507" i="16"/>
  <c r="B507" i="16"/>
  <c r="D506" i="16"/>
  <c r="C506" i="16"/>
  <c r="B506" i="16"/>
  <c r="D505" i="16"/>
  <c r="C505" i="16"/>
  <c r="B505" i="16"/>
  <c r="D504" i="16"/>
  <c r="C504" i="16"/>
  <c r="B504" i="16"/>
  <c r="D503" i="16"/>
  <c r="C503" i="16"/>
  <c r="B503" i="16"/>
  <c r="D502" i="16"/>
  <c r="C502" i="16"/>
  <c r="B502" i="16"/>
  <c r="D501" i="16"/>
  <c r="C501" i="16"/>
  <c r="B501" i="16"/>
  <c r="D499" i="16"/>
  <c r="C499" i="16"/>
  <c r="B499" i="16"/>
  <c r="D498" i="16"/>
  <c r="C498" i="16"/>
  <c r="B498" i="16"/>
  <c r="D497" i="16"/>
  <c r="C497" i="16"/>
  <c r="B497" i="16"/>
  <c r="D496" i="16"/>
  <c r="C496" i="16"/>
  <c r="B496" i="16"/>
  <c r="D495" i="16"/>
  <c r="C495" i="16"/>
  <c r="B495" i="16"/>
  <c r="D494" i="16"/>
  <c r="C494" i="16"/>
  <c r="B494" i="16"/>
  <c r="D493" i="16"/>
  <c r="C493" i="16"/>
  <c r="B493" i="16"/>
  <c r="D492" i="16"/>
  <c r="C492" i="16"/>
  <c r="B492" i="16"/>
  <c r="D491" i="16"/>
  <c r="C491" i="16"/>
  <c r="B491" i="16"/>
  <c r="D490" i="16"/>
  <c r="C490" i="16"/>
  <c r="B490" i="16"/>
  <c r="D489" i="16"/>
  <c r="C489" i="16"/>
  <c r="B489" i="16"/>
  <c r="D488" i="16"/>
  <c r="C488" i="16"/>
  <c r="B488" i="16"/>
  <c r="D487" i="16"/>
  <c r="C487" i="16"/>
  <c r="B487" i="16"/>
  <c r="D486" i="16"/>
  <c r="C486" i="16"/>
  <c r="B486" i="16"/>
  <c r="D485" i="16"/>
  <c r="C485" i="16"/>
  <c r="B485" i="16"/>
  <c r="D484" i="16"/>
  <c r="C484" i="16"/>
  <c r="B484" i="16"/>
  <c r="D483" i="16"/>
  <c r="C483" i="16"/>
  <c r="B483" i="16"/>
  <c r="D482" i="16"/>
  <c r="C482" i="16"/>
  <c r="B482" i="16"/>
  <c r="D481" i="16"/>
  <c r="C481" i="16"/>
  <c r="B481" i="16"/>
  <c r="D480" i="16"/>
  <c r="C480" i="16"/>
  <c r="B480" i="16"/>
  <c r="D479" i="16"/>
  <c r="C479" i="16"/>
  <c r="B479" i="16"/>
  <c r="D478" i="16"/>
  <c r="C478" i="16"/>
  <c r="B478" i="16"/>
  <c r="D477" i="16"/>
  <c r="C477" i="16"/>
  <c r="B477" i="16"/>
  <c r="D476" i="16"/>
  <c r="C476" i="16"/>
  <c r="B476" i="16"/>
  <c r="D475" i="16"/>
  <c r="C475" i="16"/>
  <c r="B475" i="16"/>
  <c r="D474" i="16"/>
  <c r="C474" i="16"/>
  <c r="B474" i="16"/>
  <c r="D473" i="16"/>
  <c r="C473" i="16"/>
  <c r="B473" i="16"/>
  <c r="D472" i="16"/>
  <c r="C472" i="16"/>
  <c r="B472" i="16"/>
  <c r="D471" i="16"/>
  <c r="C471" i="16"/>
  <c r="B471" i="16"/>
  <c r="D470" i="16"/>
  <c r="C470" i="16"/>
  <c r="B470" i="16"/>
  <c r="D469" i="16"/>
  <c r="C469" i="16"/>
  <c r="B469" i="16"/>
  <c r="D468" i="16"/>
  <c r="C468" i="16"/>
  <c r="B468" i="16"/>
  <c r="D467" i="16"/>
  <c r="C467" i="16"/>
  <c r="B467" i="16"/>
  <c r="D466" i="16"/>
  <c r="C466" i="16"/>
  <c r="B466" i="16"/>
  <c r="D465" i="16"/>
  <c r="C465" i="16"/>
  <c r="B465" i="16"/>
  <c r="D464" i="16"/>
  <c r="C464" i="16"/>
  <c r="B464" i="16"/>
  <c r="D463" i="16"/>
  <c r="C463" i="16"/>
  <c r="B463" i="16"/>
  <c r="D462" i="16"/>
  <c r="C462" i="16"/>
  <c r="B462" i="16"/>
  <c r="D461" i="16"/>
  <c r="C461" i="16"/>
  <c r="B461" i="16"/>
  <c r="D460" i="16"/>
  <c r="C460" i="16"/>
  <c r="B460" i="16"/>
  <c r="D459" i="16"/>
  <c r="C459" i="16"/>
  <c r="B459" i="16"/>
  <c r="D458" i="16"/>
  <c r="C458" i="16"/>
  <c r="B458" i="16"/>
  <c r="D457" i="16"/>
  <c r="C457" i="16"/>
  <c r="B457" i="16"/>
  <c r="D456" i="16"/>
  <c r="C456" i="16"/>
  <c r="B456" i="16"/>
  <c r="D455" i="16"/>
  <c r="C455" i="16"/>
  <c r="B455" i="16"/>
  <c r="D454" i="16"/>
  <c r="C454" i="16"/>
  <c r="B454" i="16"/>
  <c r="D453" i="16"/>
  <c r="C453" i="16"/>
  <c r="B453" i="16"/>
  <c r="D452" i="16"/>
  <c r="C452" i="16"/>
  <c r="B452" i="16"/>
  <c r="D451" i="16"/>
  <c r="C451" i="16"/>
  <c r="B451" i="16"/>
  <c r="D450" i="16"/>
  <c r="C450" i="16"/>
  <c r="B450" i="16"/>
  <c r="D449" i="16"/>
  <c r="C449" i="16"/>
  <c r="B449" i="16"/>
  <c r="D448" i="16"/>
  <c r="C448" i="16"/>
  <c r="B448" i="16"/>
  <c r="D447" i="16"/>
  <c r="C447" i="16"/>
  <c r="B447" i="16"/>
  <c r="D446" i="16"/>
  <c r="C446" i="16"/>
  <c r="B446" i="16"/>
  <c r="D445" i="16"/>
  <c r="C445" i="16"/>
  <c r="B445" i="16"/>
  <c r="D444" i="16"/>
  <c r="C444" i="16"/>
  <c r="B444" i="16"/>
  <c r="D443" i="16"/>
  <c r="C443" i="16"/>
  <c r="B443" i="16"/>
  <c r="D442" i="16"/>
  <c r="C442" i="16"/>
  <c r="B442" i="16"/>
  <c r="D441" i="16"/>
  <c r="C441" i="16"/>
  <c r="B441" i="16"/>
  <c r="D440" i="16"/>
  <c r="C440" i="16"/>
  <c r="B440" i="16"/>
  <c r="D439" i="16"/>
  <c r="C439" i="16"/>
  <c r="B439" i="16"/>
  <c r="D438" i="16"/>
  <c r="C438" i="16"/>
  <c r="B438" i="16"/>
  <c r="D437" i="16"/>
  <c r="C437" i="16"/>
  <c r="B437" i="16"/>
  <c r="D436" i="16"/>
  <c r="C436" i="16"/>
  <c r="B436" i="16"/>
  <c r="D435" i="16"/>
  <c r="C435" i="16"/>
  <c r="B435" i="16"/>
  <c r="D434" i="16"/>
  <c r="C434" i="16"/>
  <c r="B434" i="16"/>
  <c r="D433" i="16"/>
  <c r="C433" i="16"/>
  <c r="B433" i="16"/>
  <c r="D432" i="16"/>
  <c r="C432" i="16"/>
  <c r="B432" i="16"/>
  <c r="D431" i="16"/>
  <c r="C431" i="16"/>
  <c r="B431" i="16"/>
  <c r="D430" i="16"/>
  <c r="C430" i="16"/>
  <c r="B430" i="16"/>
  <c r="D429" i="16"/>
  <c r="C429" i="16"/>
  <c r="B429" i="16"/>
  <c r="D428" i="16"/>
  <c r="C428" i="16"/>
  <c r="B428" i="16"/>
  <c r="D427" i="16"/>
  <c r="C427" i="16"/>
  <c r="B427" i="16"/>
  <c r="D426" i="16"/>
  <c r="C426" i="16"/>
  <c r="B426" i="16"/>
  <c r="D425" i="16"/>
  <c r="C425" i="16"/>
  <c r="B425" i="16"/>
  <c r="D424" i="16"/>
  <c r="C424" i="16"/>
  <c r="B424" i="16"/>
  <c r="D423" i="16"/>
  <c r="C423" i="16"/>
  <c r="B423" i="16"/>
  <c r="D422" i="16"/>
  <c r="C422" i="16"/>
  <c r="B422" i="16"/>
  <c r="D421" i="16"/>
  <c r="C421" i="16"/>
  <c r="B421" i="16"/>
  <c r="D420" i="16"/>
  <c r="C420" i="16"/>
  <c r="B420" i="16"/>
  <c r="D419" i="16"/>
  <c r="C419" i="16"/>
  <c r="B419" i="16"/>
  <c r="D418" i="16"/>
  <c r="C418" i="16"/>
  <c r="B418" i="16"/>
  <c r="D417" i="16"/>
  <c r="C417" i="16"/>
  <c r="B417" i="16"/>
  <c r="D416" i="16"/>
  <c r="C416" i="16"/>
  <c r="B416" i="16"/>
  <c r="D415" i="16"/>
  <c r="C415" i="16"/>
  <c r="B415" i="16"/>
  <c r="D414" i="16"/>
  <c r="C414" i="16"/>
  <c r="B414" i="16"/>
  <c r="D413" i="16"/>
  <c r="C413" i="16"/>
  <c r="B413" i="16"/>
  <c r="D412" i="16"/>
  <c r="C412" i="16"/>
  <c r="B412" i="16"/>
  <c r="D411" i="16"/>
  <c r="C411" i="16"/>
  <c r="B411" i="16"/>
  <c r="D410" i="16"/>
  <c r="C410" i="16"/>
  <c r="B410" i="16"/>
  <c r="D409" i="16"/>
  <c r="C409" i="16"/>
  <c r="B409" i="16"/>
  <c r="D408" i="16"/>
  <c r="C408" i="16"/>
  <c r="B408" i="16"/>
  <c r="D407" i="16"/>
  <c r="C407" i="16"/>
  <c r="B407" i="16"/>
  <c r="D406" i="16"/>
  <c r="C406" i="16"/>
  <c r="B406" i="16"/>
  <c r="D405" i="16"/>
  <c r="C405" i="16"/>
  <c r="B405" i="16"/>
  <c r="D404" i="16"/>
  <c r="C404" i="16"/>
  <c r="B404" i="16"/>
  <c r="D403" i="16"/>
  <c r="C403" i="16"/>
  <c r="B403" i="16"/>
  <c r="D402" i="16"/>
  <c r="C402" i="16"/>
  <c r="B402" i="16"/>
  <c r="D401" i="16"/>
  <c r="C401" i="16"/>
  <c r="B401" i="16"/>
  <c r="D400" i="16"/>
  <c r="C400" i="16"/>
  <c r="B400" i="16"/>
  <c r="D399" i="16"/>
  <c r="C399" i="16"/>
  <c r="B399" i="16"/>
  <c r="D398" i="16"/>
  <c r="C398" i="16"/>
  <c r="B398" i="16"/>
  <c r="D397" i="16"/>
  <c r="C397" i="16"/>
  <c r="B397" i="16"/>
  <c r="D396" i="16"/>
  <c r="C396" i="16"/>
  <c r="B396" i="16"/>
  <c r="D395" i="16"/>
  <c r="C395" i="16"/>
  <c r="B395" i="16"/>
  <c r="D394" i="16"/>
  <c r="C394" i="16"/>
  <c r="B394" i="16"/>
  <c r="D393" i="16"/>
  <c r="C393" i="16"/>
  <c r="B393" i="16"/>
  <c r="D392" i="16"/>
  <c r="C392" i="16"/>
  <c r="B392" i="16"/>
  <c r="D391" i="16"/>
  <c r="C391" i="16"/>
  <c r="B391" i="16"/>
  <c r="D390" i="16"/>
  <c r="C390" i="16"/>
  <c r="B390" i="16"/>
  <c r="D389" i="16"/>
  <c r="C389" i="16"/>
  <c r="B389" i="16"/>
  <c r="D388" i="16"/>
  <c r="C388" i="16"/>
  <c r="B388" i="16"/>
  <c r="D387" i="16"/>
  <c r="C387" i="16"/>
  <c r="B387" i="16"/>
  <c r="D386" i="16"/>
  <c r="C386" i="16"/>
  <c r="B386" i="16"/>
  <c r="D385" i="16"/>
  <c r="C385" i="16"/>
  <c r="B385" i="16"/>
  <c r="D384" i="16"/>
  <c r="C384" i="16"/>
  <c r="B384" i="16"/>
  <c r="D383" i="16"/>
  <c r="C383" i="16"/>
  <c r="B383" i="16"/>
  <c r="D382" i="16"/>
  <c r="C382" i="16"/>
  <c r="B382" i="16"/>
  <c r="D381" i="16"/>
  <c r="C381" i="16"/>
  <c r="B381" i="16"/>
  <c r="D380" i="16"/>
  <c r="C380" i="16"/>
  <c r="B380" i="16"/>
  <c r="D379" i="16"/>
  <c r="C379" i="16"/>
  <c r="B379" i="16"/>
  <c r="D378" i="16"/>
  <c r="C378" i="16"/>
  <c r="B378" i="16"/>
  <c r="D377" i="16"/>
  <c r="C377" i="16"/>
  <c r="B377" i="16"/>
  <c r="D376" i="16"/>
  <c r="C376" i="16"/>
  <c r="B376" i="16"/>
  <c r="D375" i="16"/>
  <c r="C375" i="16"/>
  <c r="B375" i="16"/>
  <c r="D374" i="16"/>
  <c r="C374" i="16"/>
  <c r="B374" i="16"/>
  <c r="D373" i="16"/>
  <c r="C373" i="16"/>
  <c r="B373" i="16"/>
  <c r="D372" i="16"/>
  <c r="C372" i="16"/>
  <c r="B372" i="16"/>
  <c r="D371" i="16"/>
  <c r="C371" i="16"/>
  <c r="B371" i="16"/>
  <c r="D370" i="16"/>
  <c r="C370" i="16"/>
  <c r="B370" i="16"/>
  <c r="D369" i="16"/>
  <c r="C369" i="16"/>
  <c r="B369" i="16"/>
  <c r="D368" i="16"/>
  <c r="C368" i="16"/>
  <c r="B368" i="16"/>
  <c r="D367" i="16"/>
  <c r="C367" i="16"/>
  <c r="B367" i="16"/>
  <c r="D366" i="16"/>
  <c r="C366" i="16"/>
  <c r="B366" i="16"/>
  <c r="D365" i="16"/>
  <c r="C365" i="16"/>
  <c r="B365" i="16"/>
  <c r="D364" i="16"/>
  <c r="C364" i="16"/>
  <c r="B364" i="16"/>
  <c r="D363" i="16"/>
  <c r="C363" i="16"/>
  <c r="B363" i="16"/>
  <c r="D362" i="16"/>
  <c r="C362" i="16"/>
  <c r="B362" i="16"/>
  <c r="D361" i="16"/>
  <c r="C361" i="16"/>
  <c r="B361" i="16"/>
  <c r="D360" i="16"/>
  <c r="C360" i="16"/>
  <c r="B360" i="16"/>
  <c r="D359" i="16"/>
  <c r="C359" i="16"/>
  <c r="B359" i="16"/>
  <c r="D358" i="16"/>
  <c r="C358" i="16"/>
  <c r="B358" i="16"/>
  <c r="D357" i="16"/>
  <c r="C357" i="16"/>
  <c r="B357" i="16"/>
  <c r="D356" i="16"/>
  <c r="C356" i="16"/>
  <c r="B356" i="16"/>
  <c r="D355" i="16"/>
  <c r="C355" i="16"/>
  <c r="B355" i="16"/>
  <c r="D354" i="16"/>
  <c r="C354" i="16"/>
  <c r="B354" i="16"/>
  <c r="D353" i="16"/>
  <c r="C353" i="16"/>
  <c r="B353" i="16"/>
  <c r="D352" i="16"/>
  <c r="C352" i="16"/>
  <c r="B352" i="16"/>
  <c r="D351" i="16"/>
  <c r="C351" i="16"/>
  <c r="B351" i="16"/>
  <c r="D350" i="16"/>
  <c r="C350" i="16"/>
  <c r="B350" i="16"/>
  <c r="D349" i="16"/>
  <c r="C349" i="16"/>
  <c r="B349" i="16"/>
  <c r="D348" i="16"/>
  <c r="C348" i="16"/>
  <c r="B348" i="16"/>
  <c r="D347" i="16"/>
  <c r="C347" i="16"/>
  <c r="B347" i="16"/>
  <c r="D346" i="16"/>
  <c r="C346" i="16"/>
  <c r="B346" i="16"/>
  <c r="D345" i="16"/>
  <c r="C345" i="16"/>
  <c r="B345" i="16"/>
  <c r="D344" i="16"/>
  <c r="C344" i="16"/>
  <c r="B344" i="16"/>
  <c r="D343" i="16"/>
  <c r="C343" i="16"/>
  <c r="B343" i="16"/>
  <c r="D342" i="16"/>
  <c r="C342" i="16"/>
  <c r="B342" i="16"/>
  <c r="D341" i="16"/>
  <c r="C341" i="16"/>
  <c r="B341" i="16"/>
  <c r="D340" i="16"/>
  <c r="C340" i="16"/>
  <c r="B340" i="16"/>
  <c r="D339" i="16"/>
  <c r="C339" i="16"/>
  <c r="B339" i="16"/>
  <c r="D338" i="16"/>
  <c r="C338" i="16"/>
  <c r="B338" i="16"/>
  <c r="D337" i="16"/>
  <c r="C337" i="16"/>
  <c r="B337" i="16"/>
  <c r="D336" i="16"/>
  <c r="C336" i="16"/>
  <c r="B336" i="16"/>
  <c r="D335" i="16"/>
  <c r="C335" i="16"/>
  <c r="B335" i="16"/>
  <c r="D334" i="16"/>
  <c r="C334" i="16"/>
  <c r="B334" i="16"/>
  <c r="D333" i="16"/>
  <c r="C333" i="16"/>
  <c r="B333" i="16"/>
  <c r="D332" i="16"/>
  <c r="C332" i="16"/>
  <c r="B332" i="16"/>
  <c r="D331" i="16"/>
  <c r="C331" i="16"/>
  <c r="B331" i="16"/>
  <c r="D330" i="16"/>
  <c r="C330" i="16"/>
  <c r="B330" i="16"/>
  <c r="D329" i="16"/>
  <c r="C329" i="16"/>
  <c r="B329" i="16"/>
  <c r="D328" i="16"/>
  <c r="C328" i="16"/>
  <c r="B328" i="16"/>
  <c r="D327" i="16"/>
  <c r="C327" i="16"/>
  <c r="B327" i="16"/>
  <c r="D326" i="16"/>
  <c r="C326" i="16"/>
  <c r="B326" i="16"/>
  <c r="D325" i="16"/>
  <c r="C325" i="16"/>
  <c r="B325" i="16"/>
  <c r="D324" i="16"/>
  <c r="C324" i="16"/>
  <c r="B324" i="16"/>
  <c r="D323" i="16"/>
  <c r="C323" i="16"/>
  <c r="B323" i="16"/>
  <c r="D322" i="16"/>
  <c r="C322" i="16"/>
  <c r="B322" i="16"/>
  <c r="D321" i="16"/>
  <c r="C321" i="16"/>
  <c r="B321" i="16"/>
  <c r="D320" i="16"/>
  <c r="C320" i="16"/>
  <c r="B320" i="16"/>
  <c r="D319" i="16"/>
  <c r="C319" i="16"/>
  <c r="B319" i="16"/>
  <c r="D317" i="16"/>
  <c r="C317" i="16"/>
  <c r="B317" i="16"/>
  <c r="D316" i="16"/>
  <c r="C316" i="16"/>
  <c r="B316" i="16"/>
  <c r="D315" i="16"/>
  <c r="C315" i="16"/>
  <c r="B315" i="16"/>
  <c r="D314" i="16"/>
  <c r="C314" i="16"/>
  <c r="B314" i="16"/>
  <c r="D313" i="16"/>
  <c r="C313" i="16"/>
  <c r="B313" i="16"/>
  <c r="D312" i="16"/>
  <c r="C312" i="16"/>
  <c r="B312" i="16"/>
  <c r="D311" i="16"/>
  <c r="C311" i="16"/>
  <c r="B311" i="16"/>
  <c r="D310" i="16"/>
  <c r="C310" i="16"/>
  <c r="B310" i="16"/>
  <c r="D309" i="16"/>
  <c r="C309" i="16"/>
  <c r="B309" i="16"/>
  <c r="D308" i="16"/>
  <c r="C308" i="16"/>
  <c r="B308" i="16"/>
  <c r="D307" i="16"/>
  <c r="C307" i="16"/>
  <c r="B307" i="16"/>
  <c r="D306" i="16"/>
  <c r="C306" i="16"/>
  <c r="B306" i="16"/>
  <c r="D305" i="16"/>
  <c r="C305" i="16"/>
  <c r="B305" i="16"/>
  <c r="D304" i="16"/>
  <c r="C304" i="16"/>
  <c r="B304" i="16"/>
  <c r="D303" i="16"/>
  <c r="C303" i="16"/>
  <c r="B303" i="16"/>
  <c r="D302" i="16"/>
  <c r="C302" i="16"/>
  <c r="B302" i="16"/>
  <c r="D301" i="16"/>
  <c r="C301" i="16"/>
  <c r="B301" i="16"/>
  <c r="D300" i="16"/>
  <c r="C300" i="16"/>
  <c r="B300" i="16"/>
  <c r="D299" i="16"/>
  <c r="C299" i="16"/>
  <c r="B299" i="16"/>
  <c r="D298" i="16"/>
  <c r="C298" i="16"/>
  <c r="B298" i="16"/>
  <c r="D297" i="16"/>
  <c r="C297" i="16"/>
  <c r="B297" i="16"/>
  <c r="D296" i="16"/>
  <c r="C296" i="16"/>
  <c r="B296" i="16"/>
  <c r="D295" i="16"/>
  <c r="C295" i="16"/>
  <c r="B295" i="16"/>
  <c r="D294" i="16"/>
  <c r="C294" i="16"/>
  <c r="B294" i="16"/>
  <c r="D293" i="16"/>
  <c r="C293" i="16"/>
  <c r="B293" i="16"/>
  <c r="D292" i="16"/>
  <c r="C292" i="16"/>
  <c r="B292" i="16"/>
  <c r="D291" i="16"/>
  <c r="C291" i="16"/>
  <c r="B291" i="16"/>
  <c r="D290" i="16"/>
  <c r="C290" i="16"/>
  <c r="B290" i="16"/>
  <c r="D289" i="16"/>
  <c r="C289" i="16"/>
  <c r="B289" i="16"/>
  <c r="D288" i="16"/>
  <c r="C288" i="16"/>
  <c r="B288" i="16"/>
  <c r="D287" i="16"/>
  <c r="C287" i="16"/>
  <c r="B287" i="16"/>
  <c r="D286" i="16"/>
  <c r="C286" i="16"/>
  <c r="B286" i="16"/>
  <c r="D285" i="16"/>
  <c r="C285" i="16"/>
  <c r="B285" i="16"/>
  <c r="D284" i="16"/>
  <c r="C284" i="16"/>
  <c r="B284" i="16"/>
  <c r="D283" i="16"/>
  <c r="C283" i="16"/>
  <c r="B283" i="16"/>
  <c r="D282" i="16"/>
  <c r="C282" i="16"/>
  <c r="B282" i="16"/>
  <c r="D281" i="16"/>
  <c r="C281" i="16"/>
  <c r="B281" i="16"/>
  <c r="D280" i="16"/>
  <c r="C280" i="16"/>
  <c r="B280" i="16"/>
  <c r="D279" i="16"/>
  <c r="C279" i="16"/>
  <c r="B279" i="16"/>
  <c r="D278" i="16"/>
  <c r="C278" i="16"/>
  <c r="B278" i="16"/>
  <c r="D277" i="16"/>
  <c r="C277" i="16"/>
  <c r="B277" i="16"/>
  <c r="D276" i="16"/>
  <c r="C276" i="16"/>
  <c r="B276" i="16"/>
  <c r="D275" i="16"/>
  <c r="C275" i="16"/>
  <c r="B275" i="16"/>
  <c r="D274" i="16"/>
  <c r="C274" i="16"/>
  <c r="B274" i="16"/>
  <c r="D273" i="16"/>
  <c r="C273" i="16"/>
  <c r="B273" i="16"/>
  <c r="D272" i="16"/>
  <c r="C272" i="16"/>
  <c r="B272" i="16"/>
  <c r="D271" i="16"/>
  <c r="C271" i="16"/>
  <c r="B271" i="16"/>
  <c r="D270" i="16"/>
  <c r="C270" i="16"/>
  <c r="B270" i="16"/>
  <c r="D269" i="16"/>
  <c r="C269" i="16"/>
  <c r="B269" i="16"/>
  <c r="D268" i="16"/>
  <c r="C268" i="16"/>
  <c r="B268" i="16"/>
  <c r="D267" i="16"/>
  <c r="C267" i="16"/>
  <c r="B267" i="16"/>
  <c r="D266" i="16"/>
  <c r="C266" i="16"/>
  <c r="B266" i="16"/>
  <c r="D265" i="16"/>
  <c r="C265" i="16"/>
  <c r="B265" i="16"/>
  <c r="D264" i="16"/>
  <c r="C264" i="16"/>
  <c r="B264" i="16"/>
  <c r="D263" i="16"/>
  <c r="C263" i="16"/>
  <c r="B263" i="16"/>
  <c r="D262" i="16"/>
  <c r="C262" i="16"/>
  <c r="B262" i="16"/>
  <c r="D261" i="16"/>
  <c r="C261" i="16"/>
  <c r="B261" i="16"/>
  <c r="D260" i="16"/>
  <c r="C260" i="16"/>
  <c r="B260" i="16"/>
  <c r="D259" i="16"/>
  <c r="C259" i="16"/>
  <c r="B259" i="16"/>
  <c r="D258" i="16"/>
  <c r="C258" i="16"/>
  <c r="B258" i="16"/>
  <c r="D257" i="16"/>
  <c r="C257" i="16"/>
  <c r="B257" i="16"/>
  <c r="D256" i="16"/>
  <c r="C256" i="16"/>
  <c r="B256" i="16"/>
  <c r="D255" i="16"/>
  <c r="C255" i="16"/>
  <c r="B255" i="16"/>
  <c r="D254" i="16"/>
  <c r="C254" i="16"/>
  <c r="B254" i="16"/>
  <c r="D253" i="16"/>
  <c r="C253" i="16"/>
  <c r="B253" i="16"/>
  <c r="D252" i="16"/>
  <c r="C252" i="16"/>
  <c r="B252" i="16"/>
  <c r="D251" i="16"/>
  <c r="C251" i="16"/>
  <c r="B251" i="16"/>
  <c r="D250" i="16"/>
  <c r="C250" i="16"/>
  <c r="B250" i="16"/>
  <c r="D249" i="16"/>
  <c r="C249" i="16"/>
  <c r="B249" i="16"/>
  <c r="D248" i="16"/>
  <c r="C248" i="16"/>
  <c r="B248" i="16"/>
  <c r="D247" i="16"/>
  <c r="C247" i="16"/>
  <c r="B247" i="16"/>
  <c r="D246" i="16"/>
  <c r="C246" i="16"/>
  <c r="B246" i="16"/>
  <c r="D245" i="16"/>
  <c r="C245" i="16"/>
  <c r="B245" i="16"/>
  <c r="D244" i="16"/>
  <c r="C244" i="16"/>
  <c r="B244" i="16"/>
  <c r="D243" i="16"/>
  <c r="C243" i="16"/>
  <c r="B243" i="16"/>
  <c r="D242" i="16"/>
  <c r="C242" i="16"/>
  <c r="B242" i="16"/>
  <c r="D241" i="16"/>
  <c r="C241" i="16"/>
  <c r="B241" i="16"/>
  <c r="D240" i="16"/>
  <c r="C240" i="16"/>
  <c r="B240" i="16"/>
  <c r="D239" i="16"/>
  <c r="C239" i="16"/>
  <c r="B239" i="16"/>
  <c r="D238" i="16"/>
  <c r="C238" i="16"/>
  <c r="B238" i="16"/>
  <c r="D237" i="16"/>
  <c r="C237" i="16"/>
  <c r="B237" i="16"/>
  <c r="D236" i="16"/>
  <c r="C236" i="16"/>
  <c r="B236" i="16"/>
  <c r="D235" i="16"/>
  <c r="C235" i="16"/>
  <c r="B235" i="16"/>
  <c r="D234" i="16"/>
  <c r="C234" i="16"/>
  <c r="B234" i="16"/>
  <c r="D233" i="16"/>
  <c r="C233" i="16"/>
  <c r="B233" i="16"/>
  <c r="D232" i="16"/>
  <c r="C232" i="16"/>
  <c r="B232" i="16"/>
  <c r="D231" i="16"/>
  <c r="C231" i="16"/>
  <c r="B231" i="16"/>
  <c r="D230" i="16"/>
  <c r="C230" i="16"/>
  <c r="B230" i="16"/>
  <c r="D229" i="16"/>
  <c r="C229" i="16"/>
  <c r="B229" i="16"/>
  <c r="D228" i="16"/>
  <c r="C228" i="16"/>
  <c r="B228" i="16"/>
  <c r="D227" i="16"/>
  <c r="C227" i="16"/>
  <c r="B227" i="16"/>
  <c r="D226" i="16"/>
  <c r="C226" i="16"/>
  <c r="B226" i="16"/>
  <c r="D225" i="16"/>
  <c r="C225" i="16"/>
  <c r="B225" i="16"/>
  <c r="D224" i="16"/>
  <c r="C224" i="16"/>
  <c r="B224" i="16"/>
  <c r="D223" i="16"/>
  <c r="C223" i="16"/>
  <c r="B223" i="16"/>
  <c r="D222" i="16"/>
  <c r="C222" i="16"/>
  <c r="B222" i="16"/>
  <c r="D221" i="16"/>
  <c r="C221" i="16"/>
  <c r="B221" i="16"/>
  <c r="D220" i="16"/>
  <c r="C220" i="16"/>
  <c r="B220" i="16"/>
  <c r="D219" i="16"/>
  <c r="C219" i="16"/>
  <c r="B219" i="16"/>
  <c r="D218" i="16"/>
  <c r="C218" i="16"/>
  <c r="B218" i="16"/>
  <c r="D217" i="16"/>
  <c r="C217" i="16"/>
  <c r="B217" i="16"/>
  <c r="D216" i="16"/>
  <c r="C216" i="16"/>
  <c r="B216" i="16"/>
  <c r="D215" i="16"/>
  <c r="C215" i="16"/>
  <c r="B215" i="16"/>
  <c r="D214" i="16"/>
  <c r="C214" i="16"/>
  <c r="B214" i="16"/>
  <c r="D213" i="16"/>
  <c r="C213" i="16"/>
  <c r="B213" i="16"/>
  <c r="D212" i="16"/>
  <c r="C212" i="16"/>
  <c r="B212" i="16"/>
  <c r="D211" i="16"/>
  <c r="C211" i="16"/>
  <c r="B211" i="16"/>
  <c r="D210" i="16"/>
  <c r="C210" i="16"/>
  <c r="B210" i="16"/>
  <c r="D209" i="16"/>
  <c r="C209" i="16"/>
  <c r="B209" i="16"/>
  <c r="D208" i="16"/>
  <c r="C208" i="16"/>
  <c r="B208" i="16"/>
  <c r="D207" i="16"/>
  <c r="C207" i="16"/>
  <c r="B207" i="16"/>
  <c r="D206" i="16"/>
  <c r="C206" i="16"/>
  <c r="B206" i="16"/>
  <c r="D205" i="16"/>
  <c r="C205" i="16"/>
  <c r="B205" i="16"/>
  <c r="D204" i="16"/>
  <c r="C204" i="16"/>
  <c r="B204" i="16"/>
  <c r="D203" i="16"/>
  <c r="C203" i="16"/>
  <c r="B203" i="16"/>
  <c r="D202" i="16"/>
  <c r="C202" i="16"/>
  <c r="B202" i="16"/>
  <c r="D201" i="16"/>
  <c r="C201" i="16"/>
  <c r="B201" i="16"/>
  <c r="D200" i="16"/>
  <c r="C200" i="16"/>
  <c r="B200" i="16"/>
  <c r="D199" i="16"/>
  <c r="C199" i="16"/>
  <c r="B199" i="16"/>
  <c r="D198" i="16"/>
  <c r="C198" i="16"/>
  <c r="B198" i="16"/>
  <c r="D197" i="16"/>
  <c r="C197" i="16"/>
  <c r="B197" i="16"/>
  <c r="D196" i="16"/>
  <c r="C196" i="16"/>
  <c r="B196" i="16"/>
  <c r="D195" i="16"/>
  <c r="C195" i="16"/>
  <c r="B195" i="16"/>
  <c r="D194" i="16"/>
  <c r="C194" i="16"/>
  <c r="B194" i="16"/>
  <c r="D193" i="16"/>
  <c r="C193" i="16"/>
  <c r="B193" i="16"/>
  <c r="D192" i="16"/>
  <c r="C192" i="16"/>
  <c r="B192" i="16"/>
  <c r="D191" i="16"/>
  <c r="C191" i="16"/>
  <c r="B191" i="16"/>
  <c r="D190" i="16"/>
  <c r="C190" i="16"/>
  <c r="B190" i="16"/>
  <c r="D189" i="16"/>
  <c r="C189" i="16"/>
  <c r="B189" i="16"/>
  <c r="D188" i="16"/>
  <c r="C188" i="16"/>
  <c r="B188" i="16"/>
  <c r="D187" i="16"/>
  <c r="C187" i="16"/>
  <c r="B187" i="16"/>
  <c r="D186" i="16"/>
  <c r="C186" i="16"/>
  <c r="B186" i="16"/>
  <c r="D185" i="16"/>
  <c r="C185" i="16"/>
  <c r="B185" i="16"/>
  <c r="D184" i="16"/>
  <c r="C184" i="16"/>
  <c r="B184" i="16"/>
  <c r="D183" i="16"/>
  <c r="C183" i="16"/>
  <c r="B183" i="16"/>
  <c r="D182" i="16"/>
  <c r="C182" i="16"/>
  <c r="B182" i="16"/>
  <c r="D181" i="16"/>
  <c r="C181" i="16"/>
  <c r="B181" i="16"/>
  <c r="D180" i="16"/>
  <c r="C180" i="16"/>
  <c r="B180" i="16"/>
  <c r="D179" i="16"/>
  <c r="C179" i="16"/>
  <c r="B179" i="16"/>
  <c r="D178" i="16"/>
  <c r="C178" i="16"/>
  <c r="B178" i="16"/>
  <c r="D177" i="16"/>
  <c r="C177" i="16"/>
  <c r="B177" i="16"/>
  <c r="D176" i="16"/>
  <c r="C176" i="16"/>
  <c r="B176" i="16"/>
  <c r="D175" i="16"/>
  <c r="C175" i="16"/>
  <c r="B175" i="16"/>
  <c r="D174" i="16"/>
  <c r="C174" i="16"/>
  <c r="B174" i="16"/>
  <c r="D173" i="16"/>
  <c r="C173" i="16"/>
  <c r="B173" i="16"/>
  <c r="D172" i="16"/>
  <c r="C172" i="16"/>
  <c r="B172" i="16"/>
  <c r="D171" i="16"/>
  <c r="C171" i="16"/>
  <c r="B171" i="16"/>
  <c r="D170" i="16"/>
  <c r="C170" i="16"/>
  <c r="B170" i="16"/>
  <c r="D169" i="16"/>
  <c r="C169" i="16"/>
  <c r="B169" i="16"/>
  <c r="D168" i="16"/>
  <c r="C168" i="16"/>
  <c r="B168" i="16"/>
  <c r="D167" i="16"/>
  <c r="C167" i="16"/>
  <c r="B167" i="16"/>
  <c r="D166" i="16"/>
  <c r="C166" i="16"/>
  <c r="B166" i="16"/>
  <c r="D165" i="16"/>
  <c r="C165" i="16"/>
  <c r="B165" i="16"/>
  <c r="D164" i="16"/>
  <c r="C164" i="16"/>
  <c r="B164" i="16"/>
  <c r="D163" i="16"/>
  <c r="C163" i="16"/>
  <c r="B163" i="16"/>
  <c r="D162" i="16"/>
  <c r="C162" i="16"/>
  <c r="B162" i="16"/>
  <c r="D161" i="16"/>
  <c r="C161" i="16"/>
  <c r="B161" i="16"/>
  <c r="D160" i="16"/>
  <c r="C160" i="16"/>
  <c r="B160" i="16"/>
  <c r="D159" i="16"/>
  <c r="C159" i="16"/>
  <c r="B159" i="16"/>
  <c r="D158" i="16"/>
  <c r="C158" i="16"/>
  <c r="B158" i="16"/>
  <c r="D157" i="16"/>
  <c r="C157" i="16"/>
  <c r="B157" i="16"/>
  <c r="D156" i="16"/>
  <c r="C156" i="16"/>
  <c r="B156" i="16"/>
  <c r="D155" i="16"/>
  <c r="C155" i="16"/>
  <c r="B155" i="16"/>
  <c r="D154" i="16"/>
  <c r="C154" i="16"/>
  <c r="B154" i="16"/>
  <c r="D153" i="16"/>
  <c r="C153" i="16"/>
  <c r="B153" i="16"/>
  <c r="D152" i="16"/>
  <c r="C152" i="16"/>
  <c r="B152" i="16"/>
  <c r="D151" i="16"/>
  <c r="C151" i="16"/>
  <c r="B151" i="16"/>
  <c r="D150" i="16"/>
  <c r="C150" i="16"/>
  <c r="B150" i="16"/>
  <c r="D149" i="16"/>
  <c r="C149" i="16"/>
  <c r="B149" i="16"/>
  <c r="D148" i="16"/>
  <c r="C148" i="16"/>
  <c r="B148" i="16"/>
  <c r="D147" i="16"/>
  <c r="C147" i="16"/>
  <c r="B147" i="16"/>
  <c r="D146" i="16"/>
  <c r="C146" i="16"/>
  <c r="B146" i="16"/>
  <c r="D145" i="16"/>
  <c r="C145" i="16"/>
  <c r="B145" i="16"/>
  <c r="D144" i="16"/>
  <c r="C144" i="16"/>
  <c r="B144" i="16"/>
  <c r="D143" i="16"/>
  <c r="C143" i="16"/>
  <c r="B143" i="16"/>
  <c r="D142" i="16"/>
  <c r="C142" i="16"/>
  <c r="B142" i="16"/>
  <c r="D141" i="16"/>
  <c r="C141" i="16"/>
  <c r="B141" i="16"/>
  <c r="D140" i="16"/>
  <c r="C140" i="16"/>
  <c r="B140" i="16"/>
  <c r="D139" i="16"/>
  <c r="C139" i="16"/>
  <c r="B139" i="16"/>
  <c r="D138" i="16"/>
  <c r="C138" i="16"/>
  <c r="B138" i="16"/>
  <c r="D137" i="16"/>
  <c r="C137" i="16"/>
  <c r="B137" i="16"/>
  <c r="D136" i="16"/>
  <c r="C136" i="16"/>
  <c r="B136" i="16"/>
  <c r="D135" i="16"/>
  <c r="C135" i="16"/>
  <c r="B135" i="16"/>
  <c r="D134" i="16"/>
  <c r="C134" i="16"/>
  <c r="B134" i="16"/>
  <c r="D133" i="16"/>
  <c r="C133" i="16"/>
  <c r="B133" i="16"/>
  <c r="D132" i="16"/>
  <c r="C132" i="16"/>
  <c r="B132" i="16"/>
  <c r="D131" i="16"/>
  <c r="C131" i="16"/>
  <c r="B131" i="16"/>
  <c r="D130" i="16"/>
  <c r="C130" i="16"/>
  <c r="B130" i="16"/>
  <c r="D129" i="16"/>
  <c r="C129" i="16"/>
  <c r="B129" i="16"/>
  <c r="D128" i="16"/>
  <c r="C128" i="16"/>
  <c r="B128" i="16"/>
  <c r="D127" i="16"/>
  <c r="C127" i="16"/>
  <c r="B127" i="16"/>
  <c r="D126" i="16"/>
  <c r="C126" i="16"/>
  <c r="B126" i="16"/>
  <c r="D125" i="16"/>
  <c r="C125" i="16"/>
  <c r="B125" i="16"/>
  <c r="D124" i="16"/>
  <c r="C124" i="16"/>
  <c r="B124" i="16"/>
  <c r="D123" i="16"/>
  <c r="C123" i="16"/>
  <c r="B123" i="16"/>
  <c r="D122" i="16"/>
  <c r="C122" i="16"/>
  <c r="B122" i="16"/>
  <c r="D121" i="16"/>
  <c r="C121" i="16"/>
  <c r="B121" i="16"/>
  <c r="D120" i="16"/>
  <c r="C120" i="16"/>
  <c r="B120" i="16"/>
  <c r="D119" i="16"/>
  <c r="C119" i="16"/>
  <c r="B119" i="16"/>
  <c r="D118" i="16"/>
  <c r="C118" i="16"/>
  <c r="B118" i="16"/>
  <c r="D117" i="16"/>
  <c r="C117" i="16"/>
  <c r="B117" i="16"/>
  <c r="D116" i="16"/>
  <c r="C116" i="16"/>
  <c r="B116" i="16"/>
  <c r="D115" i="16"/>
  <c r="C115" i="16"/>
  <c r="B115" i="16"/>
  <c r="D114" i="16"/>
  <c r="C114" i="16"/>
  <c r="B114" i="16"/>
  <c r="D113" i="16"/>
  <c r="C113" i="16"/>
  <c r="B113" i="16"/>
  <c r="D112" i="16"/>
  <c r="C112" i="16"/>
  <c r="B112" i="16"/>
  <c r="D111" i="16"/>
  <c r="C111" i="16"/>
  <c r="B111" i="16"/>
  <c r="D110" i="16"/>
  <c r="C110" i="16"/>
  <c r="B110" i="16"/>
  <c r="D109" i="16"/>
  <c r="C109" i="16"/>
  <c r="B109" i="16"/>
  <c r="D108" i="16"/>
  <c r="C108" i="16"/>
  <c r="B108" i="16"/>
  <c r="D107" i="16"/>
  <c r="C107" i="16"/>
  <c r="B107" i="16"/>
  <c r="D106" i="16"/>
  <c r="C106" i="16"/>
  <c r="B106" i="16"/>
  <c r="D105" i="16"/>
  <c r="C105" i="16"/>
  <c r="B105" i="16"/>
  <c r="D104" i="16"/>
  <c r="C104" i="16"/>
  <c r="B104" i="16"/>
  <c r="D103" i="16"/>
  <c r="C103" i="16"/>
  <c r="B103" i="16"/>
  <c r="D102" i="16"/>
  <c r="C102" i="16"/>
  <c r="B102" i="16"/>
  <c r="D101" i="16"/>
  <c r="C101" i="16"/>
  <c r="B101" i="16"/>
  <c r="D100" i="16"/>
  <c r="C100" i="16"/>
  <c r="B100" i="16"/>
  <c r="D99" i="16"/>
  <c r="C99" i="16"/>
  <c r="B99" i="16"/>
  <c r="D98" i="16"/>
  <c r="C98" i="16"/>
  <c r="B98" i="16"/>
  <c r="D97" i="16"/>
  <c r="C97" i="16"/>
  <c r="B97" i="16"/>
  <c r="D96" i="16"/>
  <c r="C96" i="16"/>
  <c r="B96" i="16"/>
  <c r="D95" i="16"/>
  <c r="C95" i="16"/>
  <c r="B95" i="16"/>
  <c r="D94" i="16"/>
  <c r="C94" i="16"/>
  <c r="B94" i="16"/>
  <c r="D93" i="16"/>
  <c r="C93" i="16"/>
  <c r="B93" i="16"/>
  <c r="D92" i="16"/>
  <c r="C92" i="16"/>
  <c r="B92" i="16"/>
  <c r="D91" i="16"/>
  <c r="C91" i="16"/>
  <c r="B91" i="16"/>
  <c r="D90" i="16"/>
  <c r="C90" i="16"/>
  <c r="B90" i="16"/>
  <c r="D89" i="16"/>
  <c r="C89" i="16"/>
  <c r="B89" i="16"/>
  <c r="D88" i="16"/>
  <c r="C88" i="16"/>
  <c r="B88" i="16"/>
  <c r="D87" i="16"/>
  <c r="C87" i="16"/>
  <c r="B87" i="16"/>
  <c r="D86" i="16"/>
  <c r="C86" i="16"/>
  <c r="B86" i="16"/>
  <c r="D85" i="16"/>
  <c r="C85" i="16"/>
  <c r="B85" i="16"/>
  <c r="D84" i="16"/>
  <c r="C84" i="16"/>
  <c r="B84" i="16"/>
  <c r="D83" i="16"/>
  <c r="C83" i="16"/>
  <c r="B83" i="16"/>
  <c r="D82" i="16"/>
  <c r="C82" i="16"/>
  <c r="B82" i="16"/>
  <c r="D81" i="16"/>
  <c r="C81" i="16"/>
  <c r="B81" i="16"/>
  <c r="D80" i="16"/>
  <c r="C80" i="16"/>
  <c r="B80" i="16"/>
  <c r="D79" i="16"/>
  <c r="C79" i="16"/>
  <c r="B79" i="16"/>
  <c r="D78" i="16"/>
  <c r="C78" i="16"/>
  <c r="B78" i="16"/>
  <c r="D77" i="16"/>
  <c r="C77" i="16"/>
  <c r="B77" i="16"/>
  <c r="D76" i="16"/>
  <c r="C76" i="16"/>
  <c r="B76" i="16"/>
  <c r="D75" i="16"/>
  <c r="C75" i="16"/>
  <c r="B75" i="16"/>
  <c r="D74" i="16"/>
  <c r="C74" i="16"/>
  <c r="B74" i="16"/>
  <c r="D73" i="16"/>
  <c r="C73" i="16"/>
  <c r="B73" i="16"/>
  <c r="D72" i="16"/>
  <c r="C72" i="16"/>
  <c r="B72" i="16"/>
  <c r="D71" i="16"/>
  <c r="C71" i="16"/>
  <c r="B71" i="16"/>
  <c r="D70" i="16"/>
  <c r="C70" i="16"/>
  <c r="B70" i="16"/>
  <c r="D69" i="16"/>
  <c r="C69" i="16"/>
  <c r="B69" i="16"/>
  <c r="D68" i="16"/>
  <c r="C68" i="16"/>
  <c r="B68" i="16"/>
  <c r="D67" i="16"/>
  <c r="C67" i="16"/>
  <c r="B67" i="16"/>
  <c r="D66" i="16"/>
  <c r="C66" i="16"/>
  <c r="B66" i="16"/>
  <c r="D65" i="16"/>
  <c r="C65" i="16"/>
  <c r="B65" i="16"/>
  <c r="D64" i="16"/>
  <c r="C64" i="16"/>
  <c r="B64" i="16"/>
  <c r="D63" i="16"/>
  <c r="C63" i="16"/>
  <c r="B63" i="16"/>
  <c r="D62" i="16"/>
  <c r="C62" i="16"/>
  <c r="B62" i="16"/>
  <c r="D61" i="16"/>
  <c r="C61" i="16"/>
  <c r="B61" i="16"/>
  <c r="D60" i="16"/>
  <c r="C60" i="16"/>
  <c r="B60" i="16"/>
  <c r="D59" i="16"/>
  <c r="C59" i="16"/>
  <c r="B59" i="16"/>
  <c r="D58" i="16"/>
  <c r="C58" i="16"/>
  <c r="B58" i="16"/>
  <c r="D57" i="16"/>
  <c r="C57" i="16"/>
  <c r="B57" i="16"/>
  <c r="D56" i="16"/>
  <c r="C56" i="16"/>
  <c r="B56" i="16"/>
  <c r="D55" i="16"/>
  <c r="C55" i="16"/>
  <c r="B55" i="16"/>
  <c r="D54" i="16"/>
  <c r="C54" i="16"/>
  <c r="B54" i="16"/>
  <c r="D53" i="16"/>
  <c r="C53" i="16"/>
  <c r="B53" i="16"/>
  <c r="D52" i="16"/>
  <c r="C52" i="16"/>
  <c r="B52" i="16"/>
  <c r="D51" i="16"/>
  <c r="C51" i="16"/>
  <c r="B51" i="16"/>
  <c r="D50" i="16"/>
  <c r="C50" i="16"/>
  <c r="B50" i="16"/>
  <c r="D49" i="16"/>
  <c r="C49" i="16"/>
  <c r="B49" i="16"/>
  <c r="D48" i="16"/>
  <c r="C48" i="16"/>
  <c r="B48" i="16"/>
  <c r="D47" i="16"/>
  <c r="C47" i="16"/>
  <c r="B47" i="16"/>
  <c r="D46" i="16"/>
  <c r="C46" i="16"/>
  <c r="B46" i="16"/>
  <c r="D45" i="16"/>
  <c r="C45" i="16"/>
  <c r="B45" i="16"/>
  <c r="D44" i="16"/>
  <c r="C44" i="16"/>
  <c r="B44" i="16"/>
  <c r="D43" i="16"/>
  <c r="C43" i="16"/>
  <c r="B43" i="16"/>
  <c r="D42" i="16"/>
  <c r="C42" i="16"/>
  <c r="B42" i="16"/>
  <c r="D41" i="16"/>
  <c r="C41" i="16"/>
  <c r="B41" i="16"/>
  <c r="D40" i="16"/>
  <c r="C40" i="16"/>
  <c r="B40" i="16"/>
  <c r="D39" i="16"/>
  <c r="C39" i="16"/>
  <c r="B39" i="16"/>
  <c r="D38" i="16"/>
  <c r="C38" i="16"/>
  <c r="B38" i="16"/>
  <c r="D37" i="16"/>
  <c r="C37" i="16"/>
  <c r="B37" i="16"/>
  <c r="D36" i="16"/>
  <c r="C36" i="16"/>
  <c r="B36" i="16"/>
  <c r="D35" i="16"/>
  <c r="C35" i="16"/>
  <c r="B35" i="16"/>
  <c r="D34" i="16"/>
  <c r="C34" i="16"/>
  <c r="B34" i="16"/>
  <c r="D33" i="16"/>
  <c r="C33" i="16"/>
  <c r="B33" i="16"/>
  <c r="D32" i="16"/>
  <c r="C32" i="16"/>
  <c r="B32" i="16"/>
  <c r="D31" i="16"/>
  <c r="C31" i="16"/>
  <c r="B31" i="16"/>
  <c r="D30" i="16"/>
  <c r="C30" i="16"/>
  <c r="B30" i="16"/>
  <c r="D29" i="16"/>
  <c r="C29" i="16"/>
  <c r="B29" i="16"/>
  <c r="D28" i="16"/>
  <c r="C28" i="16"/>
  <c r="B28" i="16"/>
  <c r="D27" i="16"/>
  <c r="C27" i="16"/>
  <c r="B27" i="16"/>
  <c r="D26" i="16"/>
  <c r="C26" i="16"/>
  <c r="B26" i="16"/>
  <c r="D25" i="16"/>
  <c r="C25" i="16"/>
  <c r="B25" i="16"/>
  <c r="D24" i="16"/>
  <c r="C24" i="16"/>
  <c r="B24" i="16"/>
  <c r="D23" i="16"/>
  <c r="C23" i="16"/>
  <c r="B23" i="16"/>
  <c r="D22" i="16"/>
  <c r="C22" i="16"/>
  <c r="B22" i="16"/>
  <c r="D21" i="16"/>
  <c r="C21" i="16"/>
  <c r="B21" i="16"/>
  <c r="D20" i="16"/>
  <c r="C20" i="16"/>
  <c r="B20" i="16"/>
  <c r="D19" i="16"/>
  <c r="C19" i="16"/>
  <c r="B19" i="16"/>
  <c r="D18" i="16"/>
  <c r="C18" i="16"/>
  <c r="B18" i="16"/>
  <c r="D17" i="16"/>
  <c r="C17" i="16"/>
  <c r="B17" i="16"/>
  <c r="D16" i="16"/>
  <c r="C16" i="16"/>
  <c r="B16" i="16"/>
  <c r="D15" i="16"/>
  <c r="C15" i="16"/>
  <c r="B15" i="16"/>
  <c r="D14" i="16"/>
  <c r="C14" i="16"/>
  <c r="B14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F590" i="21" l="1"/>
  <c r="H590" i="21"/>
  <c r="J590" i="21"/>
  <c r="G590" i="21"/>
  <c r="I590" i="21"/>
  <c r="K590" i="21"/>
  <c r="A591" i="21"/>
  <c r="B590" i="20"/>
  <c r="O590" i="21"/>
  <c r="N590" i="21"/>
  <c r="B590" i="21"/>
  <c r="P590" i="21"/>
  <c r="L590" i="21"/>
  <c r="D590" i="21"/>
  <c r="C590" i="21"/>
  <c r="E590" i="21"/>
  <c r="M590" i="21"/>
  <c r="J606" i="23"/>
  <c r="E606" i="23"/>
  <c r="D606" i="23"/>
  <c r="J605" i="23"/>
  <c r="E605" i="23"/>
  <c r="D605" i="23"/>
  <c r="J604" i="23"/>
  <c r="F591" i="21" l="1"/>
  <c r="H591" i="21"/>
  <c r="J591" i="21"/>
  <c r="G591" i="21"/>
  <c r="I591" i="21"/>
  <c r="K591" i="21"/>
  <c r="A592" i="21"/>
  <c r="B591" i="20"/>
  <c r="O591" i="21"/>
  <c r="P591" i="21"/>
  <c r="L591" i="21"/>
  <c r="D591" i="21"/>
  <c r="N591" i="21"/>
  <c r="B591" i="21"/>
  <c r="C591" i="21"/>
  <c r="E591" i="21"/>
  <c r="M591" i="21"/>
  <c r="E604" i="23"/>
  <c r="D604" i="23"/>
  <c r="J603" i="23"/>
  <c r="E603" i="23"/>
  <c r="D603" i="23"/>
  <c r="J602" i="23"/>
  <c r="E602" i="23"/>
  <c r="D602" i="23"/>
  <c r="J601" i="23"/>
  <c r="E601" i="23"/>
  <c r="D601" i="23"/>
  <c r="F592" i="21" l="1"/>
  <c r="H592" i="21"/>
  <c r="J592" i="21"/>
  <c r="G592" i="21"/>
  <c r="I592" i="21"/>
  <c r="K592" i="21"/>
  <c r="A593" i="21"/>
  <c r="B592" i="20"/>
  <c r="O592" i="21"/>
  <c r="N592" i="21"/>
  <c r="B592" i="21"/>
  <c r="P592" i="21"/>
  <c r="L592" i="21"/>
  <c r="D592" i="21"/>
  <c r="C592" i="21"/>
  <c r="E592" i="21"/>
  <c r="M592" i="21"/>
  <c r="I598" i="23"/>
  <c r="I597" i="23"/>
  <c r="I596" i="23"/>
  <c r="I593" i="23"/>
  <c r="I591" i="23"/>
  <c r="I590" i="23"/>
  <c r="I589" i="23"/>
  <c r="I588" i="23"/>
  <c r="I586" i="23"/>
  <c r="I585" i="23"/>
  <c r="I584" i="23"/>
  <c r="I583" i="23"/>
  <c r="F593" i="21" l="1"/>
  <c r="H593" i="21"/>
  <c r="J593" i="21"/>
  <c r="G593" i="21"/>
  <c r="I593" i="21"/>
  <c r="K593" i="21"/>
  <c r="A594" i="21"/>
  <c r="B593" i="20"/>
  <c r="M593" i="21"/>
  <c r="E593" i="21"/>
  <c r="P593" i="21"/>
  <c r="L593" i="21"/>
  <c r="D593" i="21"/>
  <c r="O593" i="21"/>
  <c r="C593" i="21"/>
  <c r="N593" i="21"/>
  <c r="B593" i="21"/>
  <c r="I577" i="23"/>
  <c r="I576" i="23"/>
  <c r="I575" i="23"/>
  <c r="I574" i="23"/>
  <c r="I573" i="23"/>
  <c r="I572" i="23"/>
  <c r="I571" i="23"/>
  <c r="I570" i="23"/>
  <c r="I569" i="23"/>
  <c r="I568" i="23"/>
  <c r="I567" i="23"/>
  <c r="I566" i="23"/>
  <c r="I563" i="23"/>
  <c r="I562" i="23"/>
  <c r="I561" i="23"/>
  <c r="I559" i="23"/>
  <c r="I558" i="23"/>
  <c r="I557" i="23"/>
  <c r="J556" i="23"/>
  <c r="E556" i="23"/>
  <c r="D556" i="23"/>
  <c r="J555" i="23"/>
  <c r="E555" i="23"/>
  <c r="D555" i="23"/>
  <c r="J554" i="23"/>
  <c r="E554" i="23"/>
  <c r="D554" i="23"/>
  <c r="J553" i="23"/>
  <c r="E553" i="23"/>
  <c r="D553" i="23"/>
  <c r="J552" i="23"/>
  <c r="E552" i="23"/>
  <c r="D552" i="23"/>
  <c r="J551" i="23"/>
  <c r="E551" i="23"/>
  <c r="D551" i="23"/>
  <c r="J550" i="23"/>
  <c r="E550" i="23"/>
  <c r="D550" i="23"/>
  <c r="J549" i="23"/>
  <c r="E549" i="23"/>
  <c r="D549" i="23"/>
  <c r="J548" i="23"/>
  <c r="I548" i="23"/>
  <c r="E548" i="23"/>
  <c r="D548" i="23"/>
  <c r="J547" i="23"/>
  <c r="I547" i="23"/>
  <c r="E547" i="23"/>
  <c r="D547" i="23"/>
  <c r="J546" i="23"/>
  <c r="E546" i="23"/>
  <c r="D546" i="23"/>
  <c r="J545" i="23"/>
  <c r="E545" i="23"/>
  <c r="D545" i="23"/>
  <c r="J544" i="23"/>
  <c r="I544" i="23"/>
  <c r="E544" i="23"/>
  <c r="D544" i="23"/>
  <c r="J543" i="23"/>
  <c r="I543" i="23"/>
  <c r="E543" i="23"/>
  <c r="D543" i="23"/>
  <c r="J542" i="23"/>
  <c r="E542" i="23"/>
  <c r="D542" i="23"/>
  <c r="J541" i="23"/>
  <c r="I541" i="23"/>
  <c r="E541" i="23"/>
  <c r="D541" i="23"/>
  <c r="J540" i="23"/>
  <c r="I540" i="23"/>
  <c r="E540" i="23"/>
  <c r="D540" i="23"/>
  <c r="J539" i="23"/>
  <c r="E539" i="23"/>
  <c r="D539" i="23"/>
  <c r="J538" i="23"/>
  <c r="I538" i="23"/>
  <c r="E538" i="23"/>
  <c r="D538" i="23"/>
  <c r="J537" i="23"/>
  <c r="E537" i="23"/>
  <c r="D537" i="23"/>
  <c r="J536" i="23"/>
  <c r="I536" i="23"/>
  <c r="E536" i="23"/>
  <c r="D536" i="23"/>
  <c r="J535" i="23"/>
  <c r="I535" i="23"/>
  <c r="E535" i="23"/>
  <c r="D535" i="23"/>
  <c r="J534" i="23"/>
  <c r="E534" i="23"/>
  <c r="D534" i="23"/>
  <c r="J533" i="23"/>
  <c r="E533" i="23"/>
  <c r="D533" i="23"/>
  <c r="J532" i="23"/>
  <c r="E532" i="23"/>
  <c r="D532" i="23"/>
  <c r="J531" i="23"/>
  <c r="E531" i="23"/>
  <c r="D531" i="23"/>
  <c r="J530" i="23"/>
  <c r="E530" i="23"/>
  <c r="D530" i="23"/>
  <c r="J528" i="23"/>
  <c r="I528" i="23"/>
  <c r="E528" i="23"/>
  <c r="D528" i="23"/>
  <c r="J527" i="23"/>
  <c r="E527" i="23"/>
  <c r="D527" i="23"/>
  <c r="J526" i="23"/>
  <c r="I526" i="23"/>
  <c r="E526" i="23"/>
  <c r="D526" i="23"/>
  <c r="J525" i="23"/>
  <c r="I525" i="23"/>
  <c r="E525" i="23"/>
  <c r="D525" i="23"/>
  <c r="J524" i="23"/>
  <c r="E524" i="23"/>
  <c r="D524" i="23"/>
  <c r="J523" i="23"/>
  <c r="I523" i="23"/>
  <c r="E523" i="23"/>
  <c r="D523" i="23"/>
  <c r="J522" i="23"/>
  <c r="I522" i="23"/>
  <c r="E522" i="23"/>
  <c r="D522" i="23"/>
  <c r="I521" i="23"/>
  <c r="I520" i="23"/>
  <c r="J518" i="23"/>
  <c r="E518" i="23"/>
  <c r="D518" i="23"/>
  <c r="J517" i="23"/>
  <c r="E517" i="23"/>
  <c r="D517" i="23"/>
  <c r="J516" i="23"/>
  <c r="I516" i="23"/>
  <c r="E516" i="23"/>
  <c r="D516" i="23"/>
  <c r="J515" i="23"/>
  <c r="E515" i="23"/>
  <c r="D515" i="23"/>
  <c r="J514" i="23"/>
  <c r="E514" i="23"/>
  <c r="D514" i="23"/>
  <c r="J513" i="23"/>
  <c r="E513" i="23"/>
  <c r="D513" i="23"/>
  <c r="J512" i="23"/>
  <c r="I512" i="23"/>
  <c r="E512" i="23"/>
  <c r="D512" i="23"/>
  <c r="J511" i="23"/>
  <c r="E511" i="23"/>
  <c r="D511" i="23"/>
  <c r="J510" i="23"/>
  <c r="E510" i="23"/>
  <c r="D510" i="23"/>
  <c r="J509" i="23"/>
  <c r="I509" i="23"/>
  <c r="E509" i="23"/>
  <c r="D509" i="23"/>
  <c r="J508" i="23"/>
  <c r="E508" i="23"/>
  <c r="D508" i="23"/>
  <c r="J507" i="23"/>
  <c r="E507" i="23"/>
  <c r="D507" i="23"/>
  <c r="J506" i="23"/>
  <c r="E506" i="23"/>
  <c r="D506" i="23"/>
  <c r="J505" i="23"/>
  <c r="E505" i="23"/>
  <c r="D505" i="23"/>
  <c r="J504" i="23"/>
  <c r="I504" i="23"/>
  <c r="E504" i="23"/>
  <c r="D504" i="23"/>
  <c r="J503" i="23"/>
  <c r="I503" i="23"/>
  <c r="E503" i="23"/>
  <c r="D503" i="23"/>
  <c r="J502" i="23"/>
  <c r="I502" i="23"/>
  <c r="E502" i="23"/>
  <c r="D502" i="23"/>
  <c r="J501" i="23"/>
  <c r="I501" i="23"/>
  <c r="E501" i="23"/>
  <c r="D501" i="23"/>
  <c r="J500" i="23"/>
  <c r="I500" i="23"/>
  <c r="E500" i="23"/>
  <c r="D500" i="23"/>
  <c r="J499" i="23"/>
  <c r="I499" i="23"/>
  <c r="E499" i="23"/>
  <c r="D499" i="23"/>
  <c r="J498" i="23"/>
  <c r="E498" i="23"/>
  <c r="D498" i="23"/>
  <c r="J497" i="23"/>
  <c r="E497" i="23"/>
  <c r="D497" i="23"/>
  <c r="J496" i="23"/>
  <c r="I496" i="23"/>
  <c r="E496" i="23"/>
  <c r="D496" i="23"/>
  <c r="J495" i="23"/>
  <c r="I495" i="23"/>
  <c r="E495" i="23"/>
  <c r="D495" i="23"/>
  <c r="J492" i="23"/>
  <c r="I492" i="23"/>
  <c r="E492" i="23"/>
  <c r="D492" i="23"/>
  <c r="J491" i="23"/>
  <c r="E491" i="23"/>
  <c r="D491" i="23"/>
  <c r="J490" i="23"/>
  <c r="I490" i="23"/>
  <c r="E490" i="23"/>
  <c r="D490" i="23"/>
  <c r="J489" i="23"/>
  <c r="E489" i="23"/>
  <c r="D489" i="23"/>
  <c r="J488" i="23"/>
  <c r="I488" i="23"/>
  <c r="E488" i="23"/>
  <c r="D488" i="23"/>
  <c r="J487" i="23"/>
  <c r="E487" i="23"/>
  <c r="D487" i="23"/>
  <c r="J486" i="23"/>
  <c r="E486" i="23"/>
  <c r="D486" i="23"/>
  <c r="J485" i="23"/>
  <c r="I485" i="23"/>
  <c r="E485" i="23"/>
  <c r="D485" i="23"/>
  <c r="J484" i="23"/>
  <c r="E484" i="23"/>
  <c r="D484" i="23"/>
  <c r="J483" i="23"/>
  <c r="E483" i="23"/>
  <c r="D483" i="23"/>
  <c r="J482" i="23"/>
  <c r="I482" i="23"/>
  <c r="E482" i="23"/>
  <c r="D482" i="23"/>
  <c r="J481" i="23"/>
  <c r="E481" i="23"/>
  <c r="D481" i="23"/>
  <c r="J480" i="23"/>
  <c r="E480" i="23"/>
  <c r="D480" i="23"/>
  <c r="J479" i="23"/>
  <c r="I479" i="23"/>
  <c r="E479" i="23"/>
  <c r="D479" i="23"/>
  <c r="J478" i="23"/>
  <c r="E478" i="23"/>
  <c r="D478" i="23"/>
  <c r="J477" i="23"/>
  <c r="I477" i="23"/>
  <c r="E477" i="23"/>
  <c r="D477" i="23"/>
  <c r="J476" i="23"/>
  <c r="E476" i="23"/>
  <c r="D476" i="23"/>
  <c r="F594" i="21" l="1"/>
  <c r="H594" i="21"/>
  <c r="J594" i="21"/>
  <c r="G594" i="21"/>
  <c r="I594" i="21"/>
  <c r="K594" i="21"/>
  <c r="A595" i="21"/>
  <c r="B594" i="20"/>
  <c r="O594" i="21"/>
  <c r="N594" i="21"/>
  <c r="B594" i="21"/>
  <c r="P594" i="21"/>
  <c r="L594" i="21"/>
  <c r="D594" i="21"/>
  <c r="C594" i="21"/>
  <c r="E594" i="21"/>
  <c r="M594" i="21"/>
  <c r="J475" i="23"/>
  <c r="E475" i="23"/>
  <c r="D475" i="23"/>
  <c r="J474" i="23"/>
  <c r="E474" i="23"/>
  <c r="D474" i="23"/>
  <c r="J473" i="23"/>
  <c r="E473" i="23"/>
  <c r="D473" i="23"/>
  <c r="J472" i="23"/>
  <c r="I472" i="23"/>
  <c r="E472" i="23"/>
  <c r="D472" i="23"/>
  <c r="J471" i="23"/>
  <c r="E471" i="23"/>
  <c r="D471" i="23"/>
  <c r="J470" i="23"/>
  <c r="I470" i="23"/>
  <c r="E470" i="23"/>
  <c r="D470" i="23"/>
  <c r="J469" i="23"/>
  <c r="E469" i="23"/>
  <c r="D469" i="23"/>
  <c r="J468" i="23"/>
  <c r="I468" i="23"/>
  <c r="E468" i="23"/>
  <c r="D468" i="23"/>
  <c r="I467" i="23"/>
  <c r="I466" i="23"/>
  <c r="J461" i="23"/>
  <c r="E461" i="23"/>
  <c r="D461" i="23"/>
  <c r="J460" i="23"/>
  <c r="E460" i="23"/>
  <c r="D460" i="23"/>
  <c r="J459" i="23"/>
  <c r="E459" i="23"/>
  <c r="D459" i="23"/>
  <c r="J458" i="23"/>
  <c r="E458" i="23"/>
  <c r="D458" i="23"/>
  <c r="J457" i="23"/>
  <c r="E457" i="23"/>
  <c r="D457" i="23"/>
  <c r="J456" i="23"/>
  <c r="E456" i="23"/>
  <c r="D456" i="23"/>
  <c r="J455" i="23"/>
  <c r="E455" i="23"/>
  <c r="D455" i="23"/>
  <c r="I454" i="23"/>
  <c r="I453" i="23"/>
  <c r="I451" i="23"/>
  <c r="J449" i="23"/>
  <c r="E449" i="23"/>
  <c r="D449" i="23"/>
  <c r="J448" i="23"/>
  <c r="E448" i="23"/>
  <c r="D448" i="23"/>
  <c r="J447" i="23"/>
  <c r="E447" i="23"/>
  <c r="D447" i="23"/>
  <c r="J446" i="23"/>
  <c r="E446" i="23"/>
  <c r="D446" i="23"/>
  <c r="J445" i="23"/>
  <c r="E445" i="23"/>
  <c r="D445" i="23"/>
  <c r="J444" i="23"/>
  <c r="E444" i="23"/>
  <c r="D444" i="23"/>
  <c r="J443" i="23"/>
  <c r="E443" i="23"/>
  <c r="D443" i="23"/>
  <c r="J442" i="23"/>
  <c r="E442" i="23"/>
  <c r="D442" i="23"/>
  <c r="J441" i="23"/>
  <c r="E441" i="23"/>
  <c r="D441" i="23"/>
  <c r="J440" i="23"/>
  <c r="E440" i="23"/>
  <c r="D440" i="23"/>
  <c r="J439" i="23"/>
  <c r="E439" i="23"/>
  <c r="D439" i="23"/>
  <c r="J438" i="23"/>
  <c r="E438" i="23"/>
  <c r="D438" i="23"/>
  <c r="J437" i="23"/>
  <c r="E437" i="23"/>
  <c r="D437" i="23"/>
  <c r="J436" i="23"/>
  <c r="E436" i="23"/>
  <c r="D436" i="23"/>
  <c r="J435" i="23"/>
  <c r="E435" i="23"/>
  <c r="D435" i="23"/>
  <c r="J434" i="23"/>
  <c r="E434" i="23"/>
  <c r="D434" i="23"/>
  <c r="J433" i="23"/>
  <c r="E433" i="23"/>
  <c r="D433" i="23"/>
  <c r="J432" i="23"/>
  <c r="E432" i="23"/>
  <c r="D432" i="23"/>
  <c r="J431" i="23"/>
  <c r="E431" i="23"/>
  <c r="D431" i="23"/>
  <c r="J430" i="23"/>
  <c r="E430" i="23"/>
  <c r="D430" i="23"/>
  <c r="J429" i="23"/>
  <c r="E429" i="23"/>
  <c r="D429" i="23"/>
  <c r="J428" i="23"/>
  <c r="E428" i="23"/>
  <c r="D428" i="23"/>
  <c r="J427" i="23"/>
  <c r="E427" i="23"/>
  <c r="D427" i="23"/>
  <c r="J426" i="23"/>
  <c r="E426" i="23"/>
  <c r="D426" i="23"/>
  <c r="J425" i="23"/>
  <c r="E425" i="23"/>
  <c r="D425" i="23"/>
  <c r="J424" i="23"/>
  <c r="E424" i="23"/>
  <c r="D424" i="23"/>
  <c r="J423" i="23"/>
  <c r="E423" i="23"/>
  <c r="D423" i="23"/>
  <c r="J422" i="23"/>
  <c r="E422" i="23"/>
  <c r="D422" i="23"/>
  <c r="J421" i="23"/>
  <c r="E421" i="23"/>
  <c r="D421" i="23"/>
  <c r="J420" i="23"/>
  <c r="E420" i="23"/>
  <c r="D420" i="23"/>
  <c r="J419" i="23"/>
  <c r="I419" i="23"/>
  <c r="E419" i="23"/>
  <c r="D419" i="23"/>
  <c r="J418" i="23"/>
  <c r="E418" i="23"/>
  <c r="D418" i="23"/>
  <c r="J417" i="23"/>
  <c r="E417" i="23"/>
  <c r="D417" i="23"/>
  <c r="J416" i="23"/>
  <c r="I416" i="23"/>
  <c r="E416" i="23"/>
  <c r="D416" i="23"/>
  <c r="J415" i="23"/>
  <c r="E415" i="23"/>
  <c r="D415" i="23"/>
  <c r="J414" i="23"/>
  <c r="I414" i="23"/>
  <c r="E414" i="23"/>
  <c r="D414" i="23"/>
  <c r="J413" i="23"/>
  <c r="E413" i="23"/>
  <c r="D413" i="23"/>
  <c r="J412" i="23"/>
  <c r="I412" i="23"/>
  <c r="E412" i="23"/>
  <c r="D412" i="23"/>
  <c r="J411" i="23"/>
  <c r="E411" i="23"/>
  <c r="D411" i="23"/>
  <c r="J410" i="23"/>
  <c r="I410" i="23"/>
  <c r="E410" i="23"/>
  <c r="D410" i="23"/>
  <c r="J409" i="23"/>
  <c r="E409" i="23"/>
  <c r="D409" i="23"/>
  <c r="J408" i="23"/>
  <c r="I408" i="23"/>
  <c r="E408" i="23"/>
  <c r="D408" i="23"/>
  <c r="J407" i="23"/>
  <c r="E407" i="23"/>
  <c r="D407" i="23"/>
  <c r="I405" i="23"/>
  <c r="J403" i="23"/>
  <c r="E403" i="23"/>
  <c r="D403" i="23"/>
  <c r="J402" i="23"/>
  <c r="I402" i="23"/>
  <c r="E402" i="23"/>
  <c r="D402" i="23"/>
  <c r="J401" i="23"/>
  <c r="I401" i="23"/>
  <c r="E401" i="23"/>
  <c r="D401" i="23"/>
  <c r="J400" i="23"/>
  <c r="I400" i="23"/>
  <c r="E400" i="23"/>
  <c r="D400" i="23"/>
  <c r="J399" i="23"/>
  <c r="I399" i="23"/>
  <c r="E399" i="23"/>
  <c r="D399" i="23"/>
  <c r="J398" i="23"/>
  <c r="E398" i="23"/>
  <c r="D398" i="23"/>
  <c r="J397" i="23"/>
  <c r="E397" i="23"/>
  <c r="D397" i="23"/>
  <c r="J396" i="23"/>
  <c r="I396" i="23"/>
  <c r="E396" i="23"/>
  <c r="D396" i="23"/>
  <c r="J395" i="23"/>
  <c r="E395" i="23"/>
  <c r="D395" i="23"/>
  <c r="J394" i="23"/>
  <c r="E394" i="23"/>
  <c r="D394" i="23"/>
  <c r="J393" i="23"/>
  <c r="I393" i="23"/>
  <c r="E393" i="23"/>
  <c r="D393" i="23"/>
  <c r="J392" i="23"/>
  <c r="E392" i="23"/>
  <c r="D392" i="23"/>
  <c r="J391" i="23"/>
  <c r="E391" i="23"/>
  <c r="D391" i="23"/>
  <c r="J390" i="23"/>
  <c r="E390" i="23"/>
  <c r="D390" i="23"/>
  <c r="J389" i="23"/>
  <c r="E389" i="23"/>
  <c r="D389" i="23"/>
  <c r="J388" i="23"/>
  <c r="E388" i="23"/>
  <c r="D388" i="23"/>
  <c r="J387" i="23"/>
  <c r="E387" i="23"/>
  <c r="D387" i="23"/>
  <c r="J385" i="23"/>
  <c r="E385" i="23"/>
  <c r="D385" i="23"/>
  <c r="J384" i="23"/>
  <c r="E384" i="23"/>
  <c r="D384" i="23"/>
  <c r="J383" i="23"/>
  <c r="E383" i="23"/>
  <c r="D383" i="23"/>
  <c r="J382" i="23"/>
  <c r="E382" i="23"/>
  <c r="D382" i="23"/>
  <c r="J381" i="23"/>
  <c r="E381" i="23"/>
  <c r="D381" i="23"/>
  <c r="J380" i="23"/>
  <c r="E380" i="23"/>
  <c r="D380" i="23"/>
  <c r="J379" i="23"/>
  <c r="E379" i="23"/>
  <c r="D379" i="23"/>
  <c r="J378" i="23"/>
  <c r="E378" i="23"/>
  <c r="D378" i="23"/>
  <c r="I377" i="23"/>
  <c r="J375" i="23"/>
  <c r="E375" i="23"/>
  <c r="D375" i="23"/>
  <c r="J374" i="23"/>
  <c r="E374" i="23"/>
  <c r="D374" i="23"/>
  <c r="J373" i="23"/>
  <c r="E373" i="23"/>
  <c r="D373" i="23"/>
  <c r="J372" i="23"/>
  <c r="E372" i="23"/>
  <c r="D372" i="23"/>
  <c r="J371" i="23"/>
  <c r="E371" i="23"/>
  <c r="D371" i="23"/>
  <c r="J370" i="23"/>
  <c r="E370" i="23"/>
  <c r="D370" i="23"/>
  <c r="J369" i="23"/>
  <c r="E369" i="23"/>
  <c r="D369" i="23"/>
  <c r="J368" i="23"/>
  <c r="E368" i="23"/>
  <c r="D368" i="23"/>
  <c r="J367" i="23"/>
  <c r="E367" i="23"/>
  <c r="D367" i="23"/>
  <c r="J366" i="23"/>
  <c r="E366" i="23"/>
  <c r="D366" i="23"/>
  <c r="J365" i="23"/>
  <c r="E365" i="23"/>
  <c r="D365" i="23"/>
  <c r="J364" i="23"/>
  <c r="E364" i="23"/>
  <c r="D364" i="23"/>
  <c r="J363" i="23"/>
  <c r="E363" i="23"/>
  <c r="D363" i="23"/>
  <c r="J362" i="23"/>
  <c r="E362" i="23"/>
  <c r="D362" i="23"/>
  <c r="J361" i="23"/>
  <c r="I361" i="23"/>
  <c r="E361" i="23"/>
  <c r="D361" i="23"/>
  <c r="J360" i="23"/>
  <c r="E360" i="23"/>
  <c r="D360" i="23"/>
  <c r="J359" i="23"/>
  <c r="E359" i="23"/>
  <c r="D359" i="23"/>
  <c r="J358" i="23"/>
  <c r="E358" i="23"/>
  <c r="D358" i="23"/>
  <c r="J357" i="23"/>
  <c r="E357" i="23"/>
  <c r="D357" i="23"/>
  <c r="J356" i="23"/>
  <c r="E356" i="23"/>
  <c r="D356" i="23"/>
  <c r="J355" i="23"/>
  <c r="E355" i="23"/>
  <c r="D355" i="23"/>
  <c r="J354" i="23"/>
  <c r="E354" i="23"/>
  <c r="D354" i="23"/>
  <c r="I352" i="23"/>
  <c r="I350" i="23"/>
  <c r="I347" i="23"/>
  <c r="I346" i="23"/>
  <c r="I345" i="23"/>
  <c r="I343" i="23"/>
  <c r="I342" i="23"/>
  <c r="I340" i="23"/>
  <c r="I339" i="23"/>
  <c r="I338" i="23"/>
  <c r="I337" i="23"/>
  <c r="I335" i="23"/>
  <c r="I332" i="23"/>
  <c r="I329" i="23"/>
  <c r="I324" i="23"/>
  <c r="I323" i="23"/>
  <c r="I322" i="23"/>
  <c r="I319" i="23"/>
  <c r="I315" i="23"/>
  <c r="I313" i="23"/>
  <c r="I311" i="23"/>
  <c r="I309" i="23"/>
  <c r="J307" i="23"/>
  <c r="I307" i="23"/>
  <c r="E307" i="23"/>
  <c r="D307" i="23"/>
  <c r="J306" i="23"/>
  <c r="I306" i="23"/>
  <c r="E306" i="23"/>
  <c r="D306" i="23"/>
  <c r="J305" i="23"/>
  <c r="I305" i="23"/>
  <c r="E305" i="23"/>
  <c r="D305" i="23"/>
  <c r="J304" i="23"/>
  <c r="E304" i="23"/>
  <c r="D304" i="23"/>
  <c r="J303" i="23"/>
  <c r="I303" i="23"/>
  <c r="E303" i="23"/>
  <c r="D303" i="23"/>
  <c r="J302" i="23"/>
  <c r="E302" i="23"/>
  <c r="D302" i="23"/>
  <c r="J301" i="23"/>
  <c r="I301" i="23"/>
  <c r="E301" i="23"/>
  <c r="D301" i="23"/>
  <c r="J300" i="23"/>
  <c r="E300" i="23"/>
  <c r="D300" i="23"/>
  <c r="J299" i="23"/>
  <c r="E299" i="23"/>
  <c r="D299" i="23"/>
  <c r="J298" i="23"/>
  <c r="E298" i="23"/>
  <c r="D298" i="23"/>
  <c r="J297" i="23"/>
  <c r="E297" i="23"/>
  <c r="D297" i="23"/>
  <c r="J296" i="23"/>
  <c r="I296" i="23"/>
  <c r="E296" i="23"/>
  <c r="D296" i="23"/>
  <c r="J295" i="23"/>
  <c r="I295" i="23"/>
  <c r="E295" i="23"/>
  <c r="D295" i="23"/>
  <c r="J294" i="23"/>
  <c r="E294" i="23"/>
  <c r="D294" i="23"/>
  <c r="J293" i="23"/>
  <c r="E293" i="23"/>
  <c r="D293" i="23"/>
  <c r="J292" i="23"/>
  <c r="I292" i="23"/>
  <c r="E292" i="23"/>
  <c r="D292" i="23"/>
  <c r="J291" i="23"/>
  <c r="I291" i="23"/>
  <c r="E291" i="23"/>
  <c r="D291" i="23"/>
  <c r="J290" i="23"/>
  <c r="E290" i="23"/>
  <c r="D290" i="23"/>
  <c r="J289" i="23"/>
  <c r="E289" i="23"/>
  <c r="D289" i="23"/>
  <c r="J288" i="23"/>
  <c r="E288" i="23"/>
  <c r="D288" i="23"/>
  <c r="J287" i="23"/>
  <c r="E287" i="23"/>
  <c r="D287" i="23"/>
  <c r="J286" i="23"/>
  <c r="I286" i="23"/>
  <c r="E286" i="23"/>
  <c r="D286" i="23"/>
  <c r="J285" i="23"/>
  <c r="I285" i="23"/>
  <c r="E285" i="23"/>
  <c r="D285" i="23"/>
  <c r="J284" i="23"/>
  <c r="E284" i="23"/>
  <c r="D284" i="23"/>
  <c r="J283" i="23"/>
  <c r="E283" i="23"/>
  <c r="D283" i="23"/>
  <c r="J282" i="23"/>
  <c r="I282" i="23"/>
  <c r="E282" i="23"/>
  <c r="D282" i="23"/>
  <c r="J281" i="23"/>
  <c r="I281" i="23"/>
  <c r="E281" i="23"/>
  <c r="D281" i="23"/>
  <c r="J280" i="23"/>
  <c r="E280" i="23"/>
  <c r="D280" i="23"/>
  <c r="J279" i="23"/>
  <c r="I279" i="23"/>
  <c r="E279" i="23"/>
  <c r="D279" i="23"/>
  <c r="J278" i="23"/>
  <c r="I278" i="23"/>
  <c r="E278" i="23"/>
  <c r="D278" i="23"/>
  <c r="J277" i="23"/>
  <c r="I277" i="23"/>
  <c r="E277" i="23"/>
  <c r="D277" i="23"/>
  <c r="J276" i="23"/>
  <c r="I276" i="23"/>
  <c r="E276" i="23"/>
  <c r="D276" i="23"/>
  <c r="J275" i="23"/>
  <c r="I275" i="23"/>
  <c r="E275" i="23"/>
  <c r="D275" i="23"/>
  <c r="J274" i="23"/>
  <c r="E274" i="23"/>
  <c r="D274" i="23"/>
  <c r="J273" i="23"/>
  <c r="E273" i="23"/>
  <c r="D273" i="23"/>
  <c r="J272" i="23"/>
  <c r="E272" i="23"/>
  <c r="D272" i="23"/>
  <c r="J271" i="23"/>
  <c r="E271" i="23"/>
  <c r="D271" i="23"/>
  <c r="J270" i="23"/>
  <c r="E270" i="23"/>
  <c r="D270" i="23"/>
  <c r="J269" i="23"/>
  <c r="I269" i="23"/>
  <c r="E269" i="23"/>
  <c r="D269" i="23"/>
  <c r="J268" i="23"/>
  <c r="E268" i="23"/>
  <c r="D268" i="23"/>
  <c r="J267" i="23"/>
  <c r="E267" i="23"/>
  <c r="D267" i="23"/>
  <c r="J266" i="23"/>
  <c r="E266" i="23"/>
  <c r="D266" i="23"/>
  <c r="J265" i="23"/>
  <c r="I265" i="23"/>
  <c r="E265" i="23"/>
  <c r="D265" i="23"/>
  <c r="J264" i="23"/>
  <c r="E264" i="23"/>
  <c r="D264" i="23"/>
  <c r="J263" i="23"/>
  <c r="E263" i="23"/>
  <c r="D263" i="23"/>
  <c r="J262" i="23"/>
  <c r="E262" i="23"/>
  <c r="J261" i="23"/>
  <c r="E261" i="23"/>
  <c r="J260" i="23"/>
  <c r="E260" i="23"/>
  <c r="D260" i="23"/>
  <c r="J259" i="23"/>
  <c r="E259" i="23"/>
  <c r="D259" i="23"/>
  <c r="J258" i="23"/>
  <c r="I258" i="23"/>
  <c r="E258" i="23"/>
  <c r="D258" i="23"/>
  <c r="J257" i="23"/>
  <c r="I257" i="23"/>
  <c r="E257" i="23"/>
  <c r="D257" i="23"/>
  <c r="J256" i="23"/>
  <c r="I256" i="23"/>
  <c r="E256" i="23"/>
  <c r="D256" i="23"/>
  <c r="J255" i="23"/>
  <c r="E255" i="23"/>
  <c r="D255" i="23"/>
  <c r="J254" i="23"/>
  <c r="E254" i="23"/>
  <c r="D254" i="23"/>
  <c r="J253" i="23"/>
  <c r="E253" i="23"/>
  <c r="D253" i="23"/>
  <c r="J252" i="23"/>
  <c r="E252" i="23"/>
  <c r="D252" i="23"/>
  <c r="J251" i="23"/>
  <c r="E251" i="23"/>
  <c r="D251" i="23"/>
  <c r="J250" i="23"/>
  <c r="E250" i="23"/>
  <c r="D250" i="23"/>
  <c r="J249" i="23"/>
  <c r="E249" i="23"/>
  <c r="D249" i="23"/>
  <c r="J248" i="23"/>
  <c r="E248" i="23"/>
  <c r="D248" i="23"/>
  <c r="J247" i="23"/>
  <c r="E247" i="23"/>
  <c r="D247" i="23"/>
  <c r="J246" i="23"/>
  <c r="E246" i="23"/>
  <c r="D246" i="23"/>
  <c r="J245" i="23"/>
  <c r="I245" i="23"/>
  <c r="E245" i="23"/>
  <c r="D245" i="23"/>
  <c r="J244" i="23"/>
  <c r="E244" i="23"/>
  <c r="D244" i="23"/>
  <c r="J243" i="23"/>
  <c r="E243" i="23"/>
  <c r="D243" i="23"/>
  <c r="J242" i="23"/>
  <c r="E242" i="23"/>
  <c r="D242" i="23"/>
  <c r="J241" i="23"/>
  <c r="E241" i="23"/>
  <c r="D241" i="23"/>
  <c r="J240" i="23"/>
  <c r="E240" i="23"/>
  <c r="D240" i="23"/>
  <c r="J239" i="23"/>
  <c r="E239" i="23"/>
  <c r="D239" i="23"/>
  <c r="J238" i="23"/>
  <c r="E238" i="23"/>
  <c r="D238" i="23"/>
  <c r="J237" i="23"/>
  <c r="E237" i="23"/>
  <c r="D237" i="23"/>
  <c r="J236" i="23"/>
  <c r="E236" i="23"/>
  <c r="D236" i="23"/>
  <c r="J235" i="23"/>
  <c r="E235" i="23"/>
  <c r="D235" i="23"/>
  <c r="J234" i="23"/>
  <c r="E234" i="23"/>
  <c r="D234" i="23"/>
  <c r="J233" i="23"/>
  <c r="E233" i="23"/>
  <c r="D233" i="23"/>
  <c r="J232" i="23"/>
  <c r="I232" i="23"/>
  <c r="E232" i="23"/>
  <c r="D232" i="23"/>
  <c r="J231" i="23"/>
  <c r="I231" i="23"/>
  <c r="E231" i="23"/>
  <c r="D231" i="23"/>
  <c r="J230" i="23"/>
  <c r="I230" i="23"/>
  <c r="E230" i="23"/>
  <c r="D230" i="23"/>
  <c r="J229" i="23"/>
  <c r="I229" i="23"/>
  <c r="E229" i="23"/>
  <c r="D229" i="23"/>
  <c r="J228" i="23"/>
  <c r="I228" i="23"/>
  <c r="E228" i="23"/>
  <c r="D228" i="23"/>
  <c r="J227" i="23"/>
  <c r="I227" i="23"/>
  <c r="E227" i="23"/>
  <c r="D227" i="23"/>
  <c r="J226" i="23"/>
  <c r="E226" i="23"/>
  <c r="D226" i="23"/>
  <c r="J225" i="23"/>
  <c r="E225" i="23"/>
  <c r="D225" i="23"/>
  <c r="J224" i="23"/>
  <c r="I224" i="23"/>
  <c r="E224" i="23"/>
  <c r="D224" i="23"/>
  <c r="J223" i="23"/>
  <c r="I223" i="23"/>
  <c r="E223" i="23"/>
  <c r="D223" i="23"/>
  <c r="J222" i="23"/>
  <c r="I222" i="23"/>
  <c r="E222" i="23"/>
  <c r="D222" i="23"/>
  <c r="J221" i="23"/>
  <c r="E221" i="23"/>
  <c r="D221" i="23"/>
  <c r="J220" i="23"/>
  <c r="I220" i="23"/>
  <c r="E220" i="23"/>
  <c r="D220" i="23"/>
  <c r="J219" i="23"/>
  <c r="I219" i="23"/>
  <c r="E219" i="23"/>
  <c r="D219" i="23"/>
  <c r="J218" i="23"/>
  <c r="I218" i="23"/>
  <c r="E218" i="23"/>
  <c r="D218" i="23"/>
  <c r="J217" i="23"/>
  <c r="I217" i="23"/>
  <c r="E217" i="23"/>
  <c r="D217" i="23"/>
  <c r="J216" i="23"/>
  <c r="I216" i="23"/>
  <c r="E216" i="23"/>
  <c r="D216" i="23"/>
  <c r="J215" i="23"/>
  <c r="E215" i="23"/>
  <c r="D215" i="23"/>
  <c r="J214" i="23"/>
  <c r="E214" i="23"/>
  <c r="D214" i="23"/>
  <c r="J213" i="23"/>
  <c r="I213" i="23"/>
  <c r="E213" i="23"/>
  <c r="D213" i="23"/>
  <c r="J212" i="23"/>
  <c r="I212" i="23"/>
  <c r="E212" i="23"/>
  <c r="D212" i="23"/>
  <c r="J211" i="23"/>
  <c r="I211" i="23"/>
  <c r="E211" i="23"/>
  <c r="D211" i="23"/>
  <c r="J210" i="23"/>
  <c r="E210" i="23"/>
  <c r="D210" i="23"/>
  <c r="J209" i="23"/>
  <c r="I209" i="23"/>
  <c r="E209" i="23"/>
  <c r="D209" i="23"/>
  <c r="J208" i="23"/>
  <c r="I208" i="23"/>
  <c r="E208" i="23"/>
  <c r="D208" i="23"/>
  <c r="J207" i="23"/>
  <c r="E207" i="23"/>
  <c r="D207" i="23"/>
  <c r="J206" i="23"/>
  <c r="I206" i="23"/>
  <c r="E206" i="23"/>
  <c r="D206" i="23"/>
  <c r="J205" i="23"/>
  <c r="I205" i="23"/>
  <c r="E205" i="23"/>
  <c r="D205" i="23"/>
  <c r="J204" i="23"/>
  <c r="I204" i="23"/>
  <c r="E204" i="23"/>
  <c r="D204" i="23"/>
  <c r="J203" i="23"/>
  <c r="I203" i="23"/>
  <c r="E203" i="23"/>
  <c r="D203" i="23"/>
  <c r="J202" i="23"/>
  <c r="I202" i="23"/>
  <c r="E202" i="23"/>
  <c r="D202" i="23"/>
  <c r="I201" i="23"/>
  <c r="I200" i="23"/>
  <c r="I199" i="23"/>
  <c r="I198" i="23"/>
  <c r="I197" i="23"/>
  <c r="I196" i="23"/>
  <c r="I192" i="23"/>
  <c r="I190" i="23"/>
  <c r="I189" i="23"/>
  <c r="I188" i="23"/>
  <c r="I185" i="23"/>
  <c r="I184" i="23"/>
  <c r="J183" i="23"/>
  <c r="E183" i="23"/>
  <c r="D183" i="23"/>
  <c r="J182" i="23"/>
  <c r="E182" i="23"/>
  <c r="D182" i="23"/>
  <c r="J181" i="23"/>
  <c r="E181" i="23"/>
  <c r="D181" i="23"/>
  <c r="J180" i="23"/>
  <c r="E180" i="23"/>
  <c r="D180" i="23"/>
  <c r="J179" i="23"/>
  <c r="E179" i="23"/>
  <c r="D179" i="23"/>
  <c r="J178" i="23"/>
  <c r="E178" i="23"/>
  <c r="D178" i="23"/>
  <c r="J177" i="23"/>
  <c r="E177" i="23"/>
  <c r="D177" i="23"/>
  <c r="J176" i="23"/>
  <c r="E176" i="23"/>
  <c r="D176" i="23"/>
  <c r="J175" i="23"/>
  <c r="E175" i="23"/>
  <c r="D175" i="23"/>
  <c r="J174" i="23"/>
  <c r="E174" i="23"/>
  <c r="D174" i="23"/>
  <c r="J173" i="23"/>
  <c r="E173" i="23"/>
  <c r="D173" i="23"/>
  <c r="J172" i="23"/>
  <c r="E172" i="23"/>
  <c r="D172" i="23"/>
  <c r="J171" i="23"/>
  <c r="E171" i="23"/>
  <c r="D171" i="23"/>
  <c r="J170" i="23"/>
  <c r="E170" i="23"/>
  <c r="D170" i="23"/>
  <c r="J169" i="23"/>
  <c r="E169" i="23"/>
  <c r="D169" i="23"/>
  <c r="J168" i="23"/>
  <c r="E168" i="23"/>
  <c r="D168" i="23"/>
  <c r="J167" i="23"/>
  <c r="E167" i="23"/>
  <c r="D167" i="23"/>
  <c r="J166" i="23"/>
  <c r="E166" i="23"/>
  <c r="D166" i="23"/>
  <c r="J165" i="23"/>
  <c r="E165" i="23"/>
  <c r="D165" i="23"/>
  <c r="J164" i="23"/>
  <c r="E164" i="23"/>
  <c r="D164" i="23"/>
  <c r="J163" i="23"/>
  <c r="E163" i="23"/>
  <c r="D163" i="23"/>
  <c r="J162" i="23"/>
  <c r="E162" i="23"/>
  <c r="D162" i="23"/>
  <c r="J161" i="23"/>
  <c r="E161" i="23"/>
  <c r="D161" i="23"/>
  <c r="J160" i="23"/>
  <c r="E160" i="23"/>
  <c r="D160" i="23"/>
  <c r="J159" i="23"/>
  <c r="E159" i="23"/>
  <c r="D159" i="23"/>
  <c r="J158" i="23"/>
  <c r="E158" i="23"/>
  <c r="D158" i="23"/>
  <c r="J157" i="23"/>
  <c r="E157" i="23"/>
  <c r="D157" i="23"/>
  <c r="J156" i="23"/>
  <c r="E156" i="23"/>
  <c r="D156" i="23"/>
  <c r="I153" i="23"/>
  <c r="I152" i="23"/>
  <c r="I149" i="23"/>
  <c r="I148" i="23"/>
  <c r="F595" i="21" l="1"/>
  <c r="H595" i="21"/>
  <c r="J595" i="21"/>
  <c r="G595" i="21"/>
  <c r="I595" i="21"/>
  <c r="K595" i="21"/>
  <c r="A596" i="21"/>
  <c r="B595" i="20"/>
  <c r="M595" i="21"/>
  <c r="E595" i="21"/>
  <c r="P595" i="21"/>
  <c r="L595" i="21"/>
  <c r="D595" i="21"/>
  <c r="O595" i="21"/>
  <c r="C595" i="21"/>
  <c r="N595" i="21"/>
  <c r="B595" i="21"/>
  <c r="I138" i="23"/>
  <c r="I128" i="23"/>
  <c r="I127" i="23"/>
  <c r="I126" i="23"/>
  <c r="I125" i="23"/>
  <c r="I124" i="23"/>
  <c r="I123" i="23"/>
  <c r="I120" i="23"/>
  <c r="I119" i="23"/>
  <c r="I118" i="23"/>
  <c r="I117" i="23"/>
  <c r="I116" i="23"/>
  <c r="I115" i="23"/>
  <c r="I114" i="23"/>
  <c r="J113" i="23"/>
  <c r="E113" i="23"/>
  <c r="D113" i="23"/>
  <c r="J112" i="23"/>
  <c r="I112" i="23"/>
  <c r="E112" i="23"/>
  <c r="D112" i="23"/>
  <c r="J111" i="23"/>
  <c r="I111" i="23"/>
  <c r="E111" i="23"/>
  <c r="D111" i="23"/>
  <c r="J110" i="23"/>
  <c r="E110" i="23"/>
  <c r="D110" i="23"/>
  <c r="J109" i="23"/>
  <c r="I109" i="23"/>
  <c r="E109" i="23"/>
  <c r="D109" i="23"/>
  <c r="J108" i="23"/>
  <c r="E108" i="23"/>
  <c r="D108" i="23"/>
  <c r="J107" i="23"/>
  <c r="I107" i="23"/>
  <c r="E107" i="23"/>
  <c r="D107" i="23"/>
  <c r="J106" i="23"/>
  <c r="I106" i="23"/>
  <c r="E106" i="23"/>
  <c r="D106" i="23"/>
  <c r="J105" i="23"/>
  <c r="E105" i="23"/>
  <c r="D105" i="23"/>
  <c r="J104" i="23"/>
  <c r="I104" i="23"/>
  <c r="E104" i="23"/>
  <c r="D104" i="23"/>
  <c r="J103" i="23"/>
  <c r="I103" i="23"/>
  <c r="E103" i="23"/>
  <c r="D103" i="23"/>
  <c r="J102" i="23"/>
  <c r="I102" i="23"/>
  <c r="E102" i="23"/>
  <c r="D102" i="23"/>
  <c r="J101" i="23"/>
  <c r="I101" i="23"/>
  <c r="E101" i="23"/>
  <c r="D101" i="23"/>
  <c r="J100" i="23"/>
  <c r="I100" i="23"/>
  <c r="E100" i="23"/>
  <c r="D100" i="23"/>
  <c r="J99" i="23"/>
  <c r="I99" i="23"/>
  <c r="E99" i="23"/>
  <c r="D99" i="23"/>
  <c r="J98" i="23"/>
  <c r="I98" i="23"/>
  <c r="E98" i="23"/>
  <c r="D98" i="23"/>
  <c r="J97" i="23"/>
  <c r="E97" i="23"/>
  <c r="D97" i="23"/>
  <c r="J96" i="23"/>
  <c r="I96" i="23"/>
  <c r="E96" i="23"/>
  <c r="D96" i="23"/>
  <c r="J95" i="23"/>
  <c r="E95" i="23"/>
  <c r="D95" i="23"/>
  <c r="J94" i="23"/>
  <c r="E94" i="23"/>
  <c r="D94" i="23"/>
  <c r="J93" i="23"/>
  <c r="E93" i="23"/>
  <c r="D93" i="23"/>
  <c r="J92" i="23"/>
  <c r="E92" i="23"/>
  <c r="D92" i="23"/>
  <c r="J91" i="23"/>
  <c r="E91" i="23"/>
  <c r="D91" i="23"/>
  <c r="J90" i="23"/>
  <c r="E90" i="23"/>
  <c r="D90" i="23"/>
  <c r="J89" i="23"/>
  <c r="E89" i="23"/>
  <c r="D89" i="23"/>
  <c r="J88" i="23"/>
  <c r="E88" i="23"/>
  <c r="D88" i="23"/>
  <c r="J87" i="23"/>
  <c r="E87" i="23"/>
  <c r="D87" i="23"/>
  <c r="J86" i="23"/>
  <c r="E86" i="23"/>
  <c r="D86" i="23"/>
  <c r="J85" i="23"/>
  <c r="E85" i="23"/>
  <c r="D85" i="23"/>
  <c r="J84" i="23"/>
  <c r="E84" i="23"/>
  <c r="D84" i="23"/>
  <c r="J83" i="23"/>
  <c r="E83" i="23"/>
  <c r="D83" i="23"/>
  <c r="J82" i="23"/>
  <c r="E82" i="23"/>
  <c r="D82" i="23"/>
  <c r="J81" i="23"/>
  <c r="I81" i="23"/>
  <c r="E81" i="23"/>
  <c r="D81" i="23"/>
  <c r="J80" i="23"/>
  <c r="E80" i="23"/>
  <c r="D80" i="23"/>
  <c r="J79" i="23"/>
  <c r="E79" i="23"/>
  <c r="D79" i="23"/>
  <c r="J78" i="23"/>
  <c r="E78" i="23"/>
  <c r="D78" i="23"/>
  <c r="J77" i="23"/>
  <c r="E77" i="23"/>
  <c r="D77" i="23"/>
  <c r="J75" i="23"/>
  <c r="I75" i="23"/>
  <c r="E75" i="23"/>
  <c r="D75" i="23"/>
  <c r="J74" i="23"/>
  <c r="E74" i="23"/>
  <c r="D74" i="23"/>
  <c r="J73" i="23"/>
  <c r="E73" i="23"/>
  <c r="D73" i="23"/>
  <c r="J72" i="23"/>
  <c r="E72" i="23"/>
  <c r="D72" i="23"/>
  <c r="J71" i="23"/>
  <c r="I71" i="23"/>
  <c r="E71" i="23"/>
  <c r="D71" i="23"/>
  <c r="J70" i="23"/>
  <c r="E70" i="23"/>
  <c r="D70" i="23"/>
  <c r="J69" i="23"/>
  <c r="E69" i="23"/>
  <c r="D69" i="23"/>
  <c r="I63" i="23"/>
  <c r="J57" i="23"/>
  <c r="E57" i="23"/>
  <c r="D57" i="23"/>
  <c r="J56" i="23"/>
  <c r="E56" i="23"/>
  <c r="D56" i="23"/>
  <c r="J55" i="23"/>
  <c r="I55" i="23"/>
  <c r="E55" i="23"/>
  <c r="D55" i="23"/>
  <c r="J54" i="23"/>
  <c r="E54" i="23"/>
  <c r="D54" i="23"/>
  <c r="J53" i="23"/>
  <c r="E53" i="23"/>
  <c r="D53" i="23"/>
  <c r="J52" i="23"/>
  <c r="E52" i="23"/>
  <c r="D52" i="23"/>
  <c r="J51" i="23"/>
  <c r="E51" i="23"/>
  <c r="D51" i="23"/>
  <c r="J50" i="23"/>
  <c r="I50" i="23"/>
  <c r="E50" i="23"/>
  <c r="D50" i="23"/>
  <c r="J49" i="23"/>
  <c r="E49" i="23"/>
  <c r="D49" i="23"/>
  <c r="J48" i="23"/>
  <c r="E48" i="23"/>
  <c r="D48" i="23"/>
  <c r="I47" i="23"/>
  <c r="F596" i="21" l="1"/>
  <c r="H596" i="21"/>
  <c r="J596" i="21"/>
  <c r="G596" i="21"/>
  <c r="I596" i="21"/>
  <c r="K596" i="21"/>
  <c r="A597" i="21"/>
  <c r="B596" i="20"/>
  <c r="M596" i="21"/>
  <c r="E596" i="21"/>
  <c r="P596" i="21"/>
  <c r="L596" i="21"/>
  <c r="D596" i="21"/>
  <c r="O596" i="21"/>
  <c r="C596" i="21"/>
  <c r="N596" i="21"/>
  <c r="B596" i="21"/>
  <c r="I45" i="23"/>
  <c r="I44" i="23"/>
  <c r="I43" i="23"/>
  <c r="J41" i="23"/>
  <c r="E41" i="23"/>
  <c r="D41" i="23"/>
  <c r="J40" i="23"/>
  <c r="E40" i="23"/>
  <c r="D40" i="23"/>
  <c r="J39" i="23"/>
  <c r="E39" i="23"/>
  <c r="D39" i="23"/>
  <c r="J38" i="23"/>
  <c r="E38" i="23"/>
  <c r="D38" i="23"/>
  <c r="J37" i="23"/>
  <c r="E37" i="23"/>
  <c r="D37" i="23"/>
  <c r="J36" i="23"/>
  <c r="E36" i="23"/>
  <c r="D36" i="23"/>
  <c r="J35" i="23"/>
  <c r="E35" i="23"/>
  <c r="D35" i="23"/>
  <c r="J34" i="23"/>
  <c r="E34" i="23"/>
  <c r="D34" i="23"/>
  <c r="J33" i="23"/>
  <c r="E33" i="23"/>
  <c r="D33" i="23"/>
  <c r="J32" i="23"/>
  <c r="E32" i="23"/>
  <c r="D32" i="23"/>
  <c r="J31" i="23"/>
  <c r="E31" i="23"/>
  <c r="D31" i="23"/>
  <c r="J30" i="23"/>
  <c r="E30" i="23"/>
  <c r="D30" i="23"/>
  <c r="J29" i="23"/>
  <c r="E29" i="23"/>
  <c r="D29" i="23"/>
  <c r="J28" i="23"/>
  <c r="E28" i="23"/>
  <c r="D28" i="23"/>
  <c r="J27" i="23"/>
  <c r="E27" i="23"/>
  <c r="D27" i="23"/>
  <c r="J26" i="23"/>
  <c r="I26" i="23"/>
  <c r="E26" i="23"/>
  <c r="D26" i="23"/>
  <c r="J25" i="23"/>
  <c r="E25" i="23"/>
  <c r="D25" i="23"/>
  <c r="J22" i="23"/>
  <c r="E22" i="23"/>
  <c r="D22" i="23"/>
  <c r="J21" i="23"/>
  <c r="E21" i="23"/>
  <c r="D21" i="23"/>
  <c r="J20" i="23"/>
  <c r="E20" i="23"/>
  <c r="D20" i="23"/>
  <c r="J19" i="23"/>
  <c r="E19" i="23"/>
  <c r="D19" i="23"/>
  <c r="J18" i="23"/>
  <c r="E18" i="23"/>
  <c r="D18" i="23"/>
  <c r="I17" i="23"/>
  <c r="I15" i="23"/>
  <c r="J12" i="23"/>
  <c r="E12" i="23"/>
  <c r="D12" i="23"/>
  <c r="J11" i="23"/>
  <c r="E11" i="23"/>
  <c r="D11" i="23"/>
  <c r="J10" i="23"/>
  <c r="E10" i="23"/>
  <c r="D10" i="23"/>
  <c r="J9" i="23"/>
  <c r="E9" i="23"/>
  <c r="D9" i="23"/>
  <c r="J8" i="23"/>
  <c r="E8" i="23"/>
  <c r="D8" i="23"/>
  <c r="J7" i="23"/>
  <c r="I7" i="23"/>
  <c r="E7" i="23"/>
  <c r="D7" i="23"/>
  <c r="J6" i="23"/>
  <c r="E6" i="23"/>
  <c r="D6" i="23"/>
  <c r="O5" i="23"/>
  <c r="J5" i="23"/>
  <c r="E5" i="23"/>
  <c r="D5" i="23"/>
  <c r="O4" i="23"/>
  <c r="I384" i="23" s="1"/>
  <c r="J4" i="23"/>
  <c r="E4" i="23"/>
  <c r="D4" i="23"/>
  <c r="J3" i="23"/>
  <c r="E3" i="23"/>
  <c r="D3" i="23"/>
  <c r="O2" i="23"/>
  <c r="J2" i="23"/>
  <c r="E2" i="23"/>
  <c r="D2" i="23"/>
  <c r="C2" i="23"/>
  <c r="B2" i="23"/>
  <c r="I386" i="23" l="1"/>
  <c r="I600" i="23"/>
  <c r="I592" i="23"/>
  <c r="I599" i="23"/>
  <c r="I587" i="23"/>
  <c r="I594" i="23"/>
  <c r="I582" i="23"/>
  <c r="I595" i="23"/>
  <c r="I560" i="23"/>
  <c r="I34" i="23"/>
  <c r="I613" i="23"/>
  <c r="I191" i="23"/>
  <c r="I310" i="23"/>
  <c r="I141" i="23"/>
  <c r="I135" i="23"/>
  <c r="F597" i="21"/>
  <c r="H597" i="21"/>
  <c r="J597" i="21"/>
  <c r="G597" i="21"/>
  <c r="I597" i="21"/>
  <c r="K597" i="21"/>
  <c r="I74" i="23"/>
  <c r="I601" i="23"/>
  <c r="I580" i="23"/>
  <c r="I578" i="23"/>
  <c r="I564" i="23"/>
  <c r="I539" i="23"/>
  <c r="I537" i="23"/>
  <c r="I529" i="23"/>
  <c r="I527" i="23"/>
  <c r="I519" i="23"/>
  <c r="I518" i="23"/>
  <c r="I517" i="23"/>
  <c r="I494" i="23"/>
  <c r="I581" i="23"/>
  <c r="I579" i="23"/>
  <c r="I565" i="23"/>
  <c r="I513" i="23"/>
  <c r="I497" i="23"/>
  <c r="I493" i="23"/>
  <c r="I491" i="23"/>
  <c r="I489" i="23"/>
  <c r="I487" i="23"/>
  <c r="I486" i="23"/>
  <c r="I483" i="23"/>
  <c r="I478" i="23"/>
  <c r="I465" i="23"/>
  <c r="I463" i="23"/>
  <c r="I455" i="23"/>
  <c r="I447" i="23"/>
  <c r="I446" i="23"/>
  <c r="I445" i="23"/>
  <c r="I444" i="23"/>
  <c r="I443" i="23"/>
  <c r="I442" i="23"/>
  <c r="I433" i="23"/>
  <c r="I428" i="23"/>
  <c r="I424" i="23"/>
  <c r="I417" i="23"/>
  <c r="I411" i="23"/>
  <c r="I407" i="23"/>
  <c r="I385" i="23"/>
  <c r="I378" i="23"/>
  <c r="I376" i="23"/>
  <c r="I375" i="23"/>
  <c r="I374" i="23"/>
  <c r="I371" i="23"/>
  <c r="I369" i="23"/>
  <c r="I364" i="23"/>
  <c r="I360" i="23"/>
  <c r="I358" i="23"/>
  <c r="I348" i="23"/>
  <c r="I344" i="23"/>
  <c r="I336" i="23"/>
  <c r="I334" i="23"/>
  <c r="I330" i="23"/>
  <c r="I328" i="23"/>
  <c r="I326" i="23"/>
  <c r="I320" i="23"/>
  <c r="I318" i="23"/>
  <c r="I316" i="23"/>
  <c r="I314" i="23"/>
  <c r="I312" i="23"/>
  <c r="I308" i="23"/>
  <c r="I304" i="23"/>
  <c r="I302" i="23"/>
  <c r="I300" i="23"/>
  <c r="I299" i="23"/>
  <c r="I298" i="23"/>
  <c r="I297" i="23"/>
  <c r="I294" i="23"/>
  <c r="I293" i="23"/>
  <c r="I290" i="23"/>
  <c r="I283" i="23"/>
  <c r="I280" i="23"/>
  <c r="I274" i="23"/>
  <c r="I262" i="23"/>
  <c r="I253" i="23"/>
  <c r="I241" i="23"/>
  <c r="I237" i="23"/>
  <c r="I235" i="23"/>
  <c r="I194" i="23"/>
  <c r="I186" i="23"/>
  <c r="I183" i="23"/>
  <c r="I182" i="23"/>
  <c r="I181" i="23"/>
  <c r="I180" i="23"/>
  <c r="I179" i="23"/>
  <c r="I178" i="23"/>
  <c r="I177" i="23"/>
  <c r="I167" i="23"/>
  <c r="I165" i="23"/>
  <c r="I161" i="23"/>
  <c r="I474" i="23"/>
  <c r="I473" i="23"/>
  <c r="I471" i="23"/>
  <c r="I469" i="23"/>
  <c r="I464" i="23"/>
  <c r="I462" i="23"/>
  <c r="I461" i="23"/>
  <c r="I460" i="23"/>
  <c r="I459" i="23"/>
  <c r="I458" i="23"/>
  <c r="I452" i="23"/>
  <c r="I450" i="23"/>
  <c r="I449" i="23"/>
  <c r="I439" i="23"/>
  <c r="I438" i="23"/>
  <c r="I437" i="23"/>
  <c r="I426" i="23"/>
  <c r="I420" i="23"/>
  <c r="I406" i="23"/>
  <c r="I404" i="23"/>
  <c r="I403" i="23"/>
  <c r="I398" i="23"/>
  <c r="I397" i="23"/>
  <c r="I394" i="23"/>
  <c r="I392" i="23"/>
  <c r="I381" i="23"/>
  <c r="I353" i="23"/>
  <c r="I351" i="23"/>
  <c r="I349" i="23"/>
  <c r="I341" i="23"/>
  <c r="I333" i="23"/>
  <c r="I331" i="23"/>
  <c r="I327" i="23"/>
  <c r="I325" i="23"/>
  <c r="I321" i="23"/>
  <c r="I317" i="23"/>
  <c r="I288" i="23"/>
  <c r="I287" i="23"/>
  <c r="I272" i="23"/>
  <c r="I271" i="23"/>
  <c r="I270" i="23"/>
  <c r="I268" i="23"/>
  <c r="I267" i="23"/>
  <c r="I266" i="23"/>
  <c r="I264" i="23"/>
  <c r="I259" i="23"/>
  <c r="I255" i="23"/>
  <c r="I251" i="23"/>
  <c r="I248" i="23"/>
  <c r="I195" i="23"/>
  <c r="I193" i="23"/>
  <c r="I187" i="23"/>
  <c r="I174" i="23"/>
  <c r="I173" i="23"/>
  <c r="I172" i="23"/>
  <c r="I170" i="23"/>
  <c r="I146" i="23"/>
  <c r="I143" i="23"/>
  <c r="I140" i="23"/>
  <c r="I105" i="23"/>
  <c r="I86" i="23"/>
  <c r="I79" i="23"/>
  <c r="I67" i="23"/>
  <c r="I65" i="23"/>
  <c r="I61" i="23"/>
  <c r="I59" i="23"/>
  <c r="I51" i="23"/>
  <c r="I175" i="23"/>
  <c r="I145" i="23"/>
  <c r="I76" i="23"/>
  <c r="I68" i="23"/>
  <c r="I66" i="23"/>
  <c r="I64" i="23"/>
  <c r="I62" i="23"/>
  <c r="I60" i="23"/>
  <c r="I58" i="23"/>
  <c r="I57" i="23"/>
  <c r="I56" i="23"/>
  <c r="I53" i="23"/>
  <c r="I605" i="23"/>
  <c r="I604" i="23"/>
  <c r="I555" i="23"/>
  <c r="I554" i="23"/>
  <c r="I553" i="23"/>
  <c r="I552" i="23"/>
  <c r="I551" i="23"/>
  <c r="I546" i="23"/>
  <c r="I515" i="23"/>
  <c r="I498" i="23"/>
  <c r="I484" i="23"/>
  <c r="I456" i="23"/>
  <c r="I415" i="23"/>
  <c r="I413" i="23"/>
  <c r="I409" i="23"/>
  <c r="I387" i="23"/>
  <c r="I379" i="23"/>
  <c r="I373" i="23"/>
  <c r="I372" i="23"/>
  <c r="I370" i="23"/>
  <c r="I359" i="23"/>
  <c r="I244" i="23"/>
  <c r="I240" i="23"/>
  <c r="I236" i="23"/>
  <c r="I176" i="23"/>
  <c r="I166" i="23"/>
  <c r="I164" i="23"/>
  <c r="I162" i="23"/>
  <c r="I440" i="23"/>
  <c r="I395" i="23"/>
  <c r="I391" i="23"/>
  <c r="I390" i="23"/>
  <c r="I389" i="23"/>
  <c r="I382" i="23"/>
  <c r="I261" i="23"/>
  <c r="I247" i="23"/>
  <c r="I210" i="23"/>
  <c r="I171" i="23"/>
  <c r="I169" i="23"/>
  <c r="I92" i="23"/>
  <c r="I87" i="23"/>
  <c r="I80" i="23"/>
  <c r="I70" i="23"/>
  <c r="I69" i="23"/>
  <c r="I49" i="23"/>
  <c r="I94" i="23"/>
  <c r="I54" i="23"/>
  <c r="I5" i="23"/>
  <c r="I13" i="23"/>
  <c r="I24" i="23"/>
  <c r="I29" i="23"/>
  <c r="I3" i="23"/>
  <c r="I6" i="23"/>
  <c r="I8" i="23"/>
  <c r="I9" i="23"/>
  <c r="I10" i="23"/>
  <c r="I11" i="23"/>
  <c r="I14" i="23"/>
  <c r="I16" i="23"/>
  <c r="I18" i="23"/>
  <c r="I23" i="23"/>
  <c r="I31" i="23"/>
  <c r="I32" i="23"/>
  <c r="I36" i="23"/>
  <c r="I39" i="23"/>
  <c r="I40" i="23"/>
  <c r="I41" i="23"/>
  <c r="I42" i="23"/>
  <c r="I46" i="23"/>
  <c r="A598" i="21"/>
  <c r="B597" i="20"/>
  <c r="M597" i="21"/>
  <c r="E597" i="21"/>
  <c r="P597" i="21"/>
  <c r="L597" i="21"/>
  <c r="D597" i="21"/>
  <c r="O597" i="21"/>
  <c r="C597" i="21"/>
  <c r="N597" i="21"/>
  <c r="B597" i="21"/>
  <c r="F598" i="21" l="1"/>
  <c r="H598" i="21"/>
  <c r="J598" i="21"/>
  <c r="G598" i="21"/>
  <c r="I598" i="21"/>
  <c r="K598" i="21"/>
  <c r="A599" i="21"/>
  <c r="B598" i="20"/>
  <c r="M598" i="21"/>
  <c r="E598" i="21"/>
  <c r="P598" i="21"/>
  <c r="L598" i="21"/>
  <c r="D598" i="21"/>
  <c r="O598" i="21"/>
  <c r="C598" i="21"/>
  <c r="N598" i="21"/>
  <c r="B598" i="21"/>
  <c r="F599" i="21" l="1"/>
  <c r="H599" i="21"/>
  <c r="J599" i="21"/>
  <c r="G599" i="21"/>
  <c r="I599" i="21"/>
  <c r="K599" i="21"/>
  <c r="A600" i="21"/>
  <c r="B599" i="20"/>
  <c r="M599" i="21"/>
  <c r="E599" i="21"/>
  <c r="P599" i="21"/>
  <c r="L599" i="21"/>
  <c r="D599" i="21"/>
  <c r="O599" i="21"/>
  <c r="C599" i="21"/>
  <c r="N599" i="21"/>
  <c r="B599" i="21"/>
  <c r="F600" i="21" l="1"/>
  <c r="H600" i="21"/>
  <c r="J600" i="21"/>
  <c r="G600" i="21"/>
  <c r="I600" i="21"/>
  <c r="K600" i="21"/>
  <c r="A601" i="21"/>
  <c r="B600" i="20"/>
  <c r="M600" i="21"/>
  <c r="E600" i="21"/>
  <c r="P600" i="21"/>
  <c r="L600" i="21"/>
  <c r="D600" i="21"/>
  <c r="O600" i="21"/>
  <c r="C600" i="21"/>
  <c r="N600" i="21"/>
  <c r="B600" i="21"/>
  <c r="F601" i="21" l="1"/>
  <c r="H601" i="21"/>
  <c r="J601" i="21"/>
  <c r="G601" i="21"/>
  <c r="I601" i="21"/>
  <c r="K601" i="21"/>
  <c r="A602" i="21"/>
  <c r="B601" i="20"/>
  <c r="M601" i="21"/>
  <c r="E601" i="21"/>
  <c r="P601" i="21"/>
  <c r="L601" i="21"/>
  <c r="D601" i="21"/>
  <c r="O601" i="21"/>
  <c r="C601" i="21"/>
  <c r="N601" i="21"/>
  <c r="B601" i="21"/>
  <c r="F602" i="21" l="1"/>
  <c r="H602" i="21"/>
  <c r="J602" i="21"/>
  <c r="G602" i="21"/>
  <c r="I602" i="21"/>
  <c r="K602" i="21"/>
  <c r="A603" i="21"/>
  <c r="B602" i="20"/>
  <c r="M602" i="21"/>
  <c r="E602" i="21"/>
  <c r="P602" i="21"/>
  <c r="L602" i="21"/>
  <c r="D602" i="21"/>
  <c r="O602" i="21"/>
  <c r="C602" i="21"/>
  <c r="N602" i="21"/>
  <c r="B602" i="21"/>
  <c r="F603" i="21" l="1"/>
  <c r="H603" i="21"/>
  <c r="J603" i="21"/>
  <c r="G603" i="21"/>
  <c r="I603" i="21"/>
  <c r="K603" i="21"/>
  <c r="A604" i="21"/>
  <c r="B603" i="20"/>
  <c r="M603" i="21"/>
  <c r="E603" i="21"/>
  <c r="P603" i="21"/>
  <c r="L603" i="21"/>
  <c r="D603" i="21"/>
  <c r="O603" i="21"/>
  <c r="C603" i="21"/>
  <c r="N603" i="21"/>
  <c r="B603" i="21"/>
  <c r="K321" i="20"/>
  <c r="L321" i="20" s="1"/>
  <c r="K365" i="20"/>
  <c r="L365" i="20"/>
  <c r="K294" i="20"/>
  <c r="L294" i="20" s="1"/>
  <c r="K281" i="20"/>
  <c r="L281" i="20" s="1"/>
  <c r="K226" i="20"/>
  <c r="L226" i="20" s="1"/>
  <c r="K458" i="20"/>
  <c r="L458" i="20" s="1"/>
  <c r="F99" i="20"/>
  <c r="H99" i="20" s="1"/>
  <c r="F194" i="20"/>
  <c r="G194" i="20" s="1"/>
  <c r="F256" i="20"/>
  <c r="G256" i="20" s="1"/>
  <c r="F299" i="20"/>
  <c r="H299" i="20" s="1"/>
  <c r="F365" i="20"/>
  <c r="G365" i="20" s="1"/>
  <c r="F418" i="20"/>
  <c r="H418" i="20" s="1"/>
  <c r="F434" i="20"/>
  <c r="H434" i="20" s="1"/>
  <c r="F442" i="20"/>
  <c r="H442" i="20" s="1"/>
  <c r="F448" i="20"/>
  <c r="H448" i="20" s="1"/>
  <c r="G448" i="20" l="1"/>
  <c r="H365" i="20"/>
  <c r="G99" i="20"/>
  <c r="G442" i="20"/>
  <c r="G434" i="20"/>
  <c r="G299" i="20"/>
  <c r="H256" i="20"/>
  <c r="F604" i="21"/>
  <c r="H604" i="21"/>
  <c r="J604" i="21"/>
  <c r="G604" i="21"/>
  <c r="I604" i="21"/>
  <c r="K604" i="21"/>
  <c r="G418" i="20"/>
  <c r="H194" i="20"/>
  <c r="A605" i="21"/>
  <c r="B604" i="20"/>
  <c r="M604" i="21"/>
  <c r="E604" i="21"/>
  <c r="P604" i="21"/>
  <c r="L604" i="21"/>
  <c r="D604" i="21"/>
  <c r="O604" i="21"/>
  <c r="C604" i="21"/>
  <c r="N604" i="21"/>
  <c r="B604" i="21"/>
  <c r="F605" i="21" l="1"/>
  <c r="H605" i="21"/>
  <c r="J605" i="21"/>
  <c r="G605" i="21"/>
  <c r="I605" i="21"/>
  <c r="K605" i="21"/>
  <c r="A606" i="21"/>
  <c r="B605" i="20"/>
  <c r="M605" i="21"/>
  <c r="E605" i="21"/>
  <c r="P605" i="21"/>
  <c r="L605" i="21"/>
  <c r="D605" i="21"/>
  <c r="O605" i="21"/>
  <c r="C605" i="21"/>
  <c r="N605" i="21"/>
  <c r="B605" i="21"/>
  <c r="F606" i="21" l="1"/>
  <c r="H606" i="21"/>
  <c r="J606" i="21"/>
  <c r="G606" i="21"/>
  <c r="I606" i="21"/>
  <c r="K606" i="21"/>
  <c r="A607" i="21"/>
  <c r="B606" i="20"/>
  <c r="M606" i="21"/>
  <c r="E606" i="21"/>
  <c r="P606" i="21"/>
  <c r="L606" i="21"/>
  <c r="D606" i="21"/>
  <c r="O606" i="21"/>
  <c r="C606" i="21"/>
  <c r="N606" i="21"/>
  <c r="B606" i="21"/>
  <c r="F607" i="21" l="1"/>
  <c r="H607" i="21"/>
  <c r="J607" i="21"/>
  <c r="G607" i="21"/>
  <c r="I607" i="21"/>
  <c r="K607" i="21"/>
  <c r="A608" i="21"/>
  <c r="B607" i="20"/>
  <c r="M607" i="21"/>
  <c r="E607" i="21"/>
  <c r="P607" i="21"/>
  <c r="L607" i="21"/>
  <c r="D607" i="21"/>
  <c r="O607" i="21"/>
  <c r="C607" i="21"/>
  <c r="N607" i="21"/>
  <c r="B607" i="21"/>
  <c r="F608" i="21" l="1"/>
  <c r="H608" i="21"/>
  <c r="J608" i="21"/>
  <c r="G608" i="21"/>
  <c r="I608" i="21"/>
  <c r="K608" i="21"/>
  <c r="A609" i="21"/>
  <c r="B608" i="20"/>
  <c r="M608" i="21"/>
  <c r="E608" i="21"/>
  <c r="P608" i="21"/>
  <c r="L608" i="21"/>
  <c r="D608" i="21"/>
  <c r="O608" i="21"/>
  <c r="C608" i="21"/>
  <c r="N608" i="21"/>
  <c r="B608" i="21"/>
  <c r="F609" i="21" l="1"/>
  <c r="H609" i="21"/>
  <c r="J609" i="21"/>
  <c r="G609" i="21"/>
  <c r="I609" i="21"/>
  <c r="K609" i="21"/>
  <c r="A610" i="21"/>
  <c r="B609" i="20"/>
  <c r="M609" i="21"/>
  <c r="E609" i="21"/>
  <c r="P609" i="21"/>
  <c r="L609" i="21"/>
  <c r="D609" i="21"/>
  <c r="O609" i="21"/>
  <c r="C609" i="21"/>
  <c r="N609" i="21"/>
  <c r="B609" i="21"/>
  <c r="F610" i="21" l="1"/>
  <c r="H610" i="21"/>
  <c r="J610" i="21"/>
  <c r="G610" i="21"/>
  <c r="I610" i="21"/>
  <c r="K610" i="21"/>
  <c r="A611" i="21"/>
  <c r="B610" i="20"/>
  <c r="M610" i="21"/>
  <c r="E610" i="21"/>
  <c r="P610" i="21"/>
  <c r="L610" i="21"/>
  <c r="D610" i="21"/>
  <c r="O610" i="21"/>
  <c r="C610" i="21"/>
  <c r="N610" i="21"/>
  <c r="B610" i="21"/>
  <c r="F611" i="21" l="1"/>
  <c r="H611" i="21"/>
  <c r="J611" i="21"/>
  <c r="G611" i="21"/>
  <c r="I611" i="21"/>
  <c r="K611" i="21"/>
  <c r="A612" i="21"/>
  <c r="B611" i="20"/>
  <c r="M611" i="21"/>
  <c r="E611" i="21"/>
  <c r="P611" i="21"/>
  <c r="L611" i="21"/>
  <c r="D611" i="21"/>
  <c r="O611" i="21"/>
  <c r="C611" i="21"/>
  <c r="N611" i="21"/>
  <c r="B611" i="21"/>
  <c r="F612" i="21" l="1"/>
  <c r="H612" i="21"/>
  <c r="J612" i="21"/>
  <c r="G612" i="21"/>
  <c r="I612" i="21"/>
  <c r="K612" i="21"/>
  <c r="A613" i="21"/>
  <c r="B612" i="20"/>
  <c r="M612" i="21"/>
  <c r="E612" i="21"/>
  <c r="P612" i="21"/>
  <c r="L612" i="21"/>
  <c r="D612" i="21"/>
  <c r="O612" i="21"/>
  <c r="C612" i="21"/>
  <c r="N612" i="21"/>
  <c r="B612" i="21"/>
  <c r="F613" i="21" l="1"/>
  <c r="H613" i="21"/>
  <c r="J613" i="21"/>
  <c r="G613" i="21"/>
  <c r="I613" i="21"/>
  <c r="K613" i="21"/>
  <c r="A614" i="21"/>
  <c r="B613" i="20"/>
  <c r="M613" i="21"/>
  <c r="E613" i="21"/>
  <c r="P613" i="21"/>
  <c r="L613" i="21"/>
  <c r="D613" i="21"/>
  <c r="O613" i="21"/>
  <c r="C613" i="21"/>
  <c r="N613" i="21"/>
  <c r="B613" i="21"/>
  <c r="F614" i="21" l="1"/>
  <c r="H614" i="21"/>
  <c r="J614" i="21"/>
  <c r="G614" i="21"/>
  <c r="I614" i="21"/>
  <c r="K614" i="21"/>
  <c r="A615" i="21"/>
  <c r="B614" i="20"/>
  <c r="M614" i="21"/>
  <c r="E614" i="21"/>
  <c r="P614" i="21"/>
  <c r="L614" i="21"/>
  <c r="D614" i="21"/>
  <c r="O614" i="21"/>
  <c r="C614" i="21"/>
  <c r="N614" i="21"/>
  <c r="B614" i="21"/>
  <c r="F615" i="21" l="1"/>
  <c r="H615" i="21"/>
  <c r="J615" i="21"/>
  <c r="G615" i="21"/>
  <c r="I615" i="21"/>
  <c r="K615" i="21"/>
  <c r="A616" i="21"/>
  <c r="B615" i="20"/>
  <c r="N615" i="21"/>
  <c r="B615" i="21"/>
  <c r="M615" i="21"/>
  <c r="E615" i="21"/>
  <c r="P615" i="21"/>
  <c r="L615" i="21"/>
  <c r="D615" i="21"/>
  <c r="O615" i="21"/>
  <c r="C615" i="21"/>
  <c r="F616" i="21" l="1"/>
  <c r="H616" i="21"/>
  <c r="J616" i="21"/>
  <c r="G616" i="21"/>
  <c r="I616" i="21"/>
  <c r="K616" i="21"/>
  <c r="A617" i="21"/>
  <c r="B616" i="20"/>
  <c r="N616" i="21"/>
  <c r="B616" i="21"/>
  <c r="M616" i="21"/>
  <c r="E616" i="21"/>
  <c r="P616" i="21"/>
  <c r="L616" i="21"/>
  <c r="D616" i="21"/>
  <c r="O616" i="21"/>
  <c r="C616" i="21"/>
  <c r="F617" i="21" l="1"/>
  <c r="H617" i="21"/>
  <c r="J617" i="21"/>
  <c r="G617" i="21"/>
  <c r="I617" i="21"/>
  <c r="K617" i="21"/>
  <c r="A618" i="21"/>
  <c r="B617" i="20"/>
  <c r="N617" i="21"/>
  <c r="B617" i="21"/>
  <c r="M617" i="21"/>
  <c r="E617" i="21"/>
  <c r="P617" i="21"/>
  <c r="L617" i="21"/>
  <c r="D617" i="21"/>
  <c r="O617" i="21"/>
  <c r="C617" i="21"/>
  <c r="F618" i="21" l="1"/>
  <c r="H618" i="21"/>
  <c r="J618" i="21"/>
  <c r="G618" i="21"/>
  <c r="I618" i="21"/>
  <c r="K618" i="21"/>
  <c r="A619" i="21"/>
  <c r="B618" i="20"/>
  <c r="N618" i="21"/>
  <c r="B618" i="21"/>
  <c r="M618" i="21"/>
  <c r="E618" i="21"/>
  <c r="P618" i="21"/>
  <c r="L618" i="21"/>
  <c r="D618" i="21"/>
  <c r="O618" i="21"/>
  <c r="C618" i="21"/>
  <c r="F619" i="21" l="1"/>
  <c r="H619" i="21"/>
  <c r="J619" i="21"/>
  <c r="G619" i="21"/>
  <c r="I619" i="21"/>
  <c r="K619" i="21"/>
  <c r="A620" i="21"/>
  <c r="B619" i="20"/>
  <c r="N619" i="21"/>
  <c r="B619" i="21"/>
  <c r="M619" i="21"/>
  <c r="E619" i="21"/>
  <c r="P619" i="21"/>
  <c r="L619" i="21"/>
  <c r="D619" i="21"/>
  <c r="O619" i="21"/>
  <c r="C619" i="21"/>
  <c r="F620" i="21" l="1"/>
  <c r="H620" i="21"/>
  <c r="J620" i="21"/>
  <c r="G620" i="21"/>
  <c r="I620" i="21"/>
  <c r="K620" i="21"/>
  <c r="A621" i="21"/>
  <c r="B620" i="20"/>
  <c r="M620" i="21"/>
  <c r="E620" i="21"/>
  <c r="P620" i="21"/>
  <c r="L620" i="21"/>
  <c r="D620" i="21"/>
  <c r="O620" i="21"/>
  <c r="C620" i="21"/>
  <c r="N620" i="21"/>
  <c r="B620" i="21"/>
  <c r="F621" i="21" l="1"/>
  <c r="H621" i="21"/>
  <c r="J621" i="21"/>
  <c r="G621" i="21"/>
  <c r="I621" i="21"/>
  <c r="K621" i="21"/>
  <c r="C13" i="23"/>
  <c r="C14" i="23"/>
  <c r="C15" i="23"/>
  <c r="C16" i="23"/>
  <c r="C23" i="23"/>
  <c r="C24" i="23"/>
  <c r="C42" i="23"/>
  <c r="C43" i="23"/>
  <c r="C58" i="23"/>
  <c r="C59" i="23"/>
  <c r="C60" i="23"/>
  <c r="C61" i="23"/>
  <c r="C62" i="23"/>
  <c r="C63" i="23"/>
  <c r="C64" i="23"/>
  <c r="C76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76" i="23"/>
  <c r="C377" i="23"/>
  <c r="C404" i="23"/>
  <c r="C405" i="23"/>
  <c r="C450" i="23"/>
  <c r="C451" i="23"/>
  <c r="C452" i="23"/>
  <c r="C462" i="23"/>
  <c r="C463" i="23"/>
  <c r="C464" i="23"/>
  <c r="C465" i="23"/>
  <c r="C493" i="23"/>
  <c r="C494" i="23"/>
  <c r="C519" i="23"/>
  <c r="C520" i="23"/>
  <c r="B13" i="23"/>
  <c r="B14" i="23"/>
  <c r="B15" i="23"/>
  <c r="B16" i="23"/>
  <c r="B23" i="23"/>
  <c r="B24" i="23"/>
  <c r="B42" i="23"/>
  <c r="B43" i="23"/>
  <c r="B58" i="23"/>
  <c r="B59" i="23"/>
  <c r="B60" i="23"/>
  <c r="B61" i="23"/>
  <c r="B62" i="23"/>
  <c r="B63" i="23"/>
  <c r="B64" i="23"/>
  <c r="B76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76" i="23"/>
  <c r="B377" i="23"/>
  <c r="B404" i="23"/>
  <c r="B405" i="23"/>
  <c r="B450" i="23"/>
  <c r="B451" i="23"/>
  <c r="B452" i="23"/>
  <c r="B462" i="23"/>
  <c r="B463" i="23"/>
  <c r="B464" i="23"/>
  <c r="B465" i="23"/>
  <c r="B493" i="23"/>
  <c r="B494" i="23"/>
  <c r="B519" i="23"/>
  <c r="B520" i="23"/>
  <c r="A622" i="21"/>
  <c r="B621" i="20"/>
  <c r="B147" i="23"/>
  <c r="J520" i="23"/>
  <c r="E520" i="23"/>
  <c r="J519" i="23"/>
  <c r="E519" i="23"/>
  <c r="D494" i="23"/>
  <c r="D493" i="23"/>
  <c r="D520" i="23"/>
  <c r="D519" i="23"/>
  <c r="J494" i="23"/>
  <c r="E494" i="23"/>
  <c r="J493" i="23"/>
  <c r="E493" i="23"/>
  <c r="J465" i="23"/>
  <c r="E465" i="23"/>
  <c r="J464" i="23"/>
  <c r="E464" i="23"/>
  <c r="J463" i="23"/>
  <c r="E463" i="23"/>
  <c r="J462" i="23"/>
  <c r="E462" i="23"/>
  <c r="D452" i="23"/>
  <c r="D451" i="23"/>
  <c r="D450" i="23"/>
  <c r="J405" i="23"/>
  <c r="E405" i="23"/>
  <c r="J404" i="23"/>
  <c r="E404" i="23"/>
  <c r="D377" i="23"/>
  <c r="D376" i="23"/>
  <c r="D353" i="23"/>
  <c r="D352" i="23"/>
  <c r="D351" i="23"/>
  <c r="D350" i="23"/>
  <c r="D349" i="23"/>
  <c r="D348" i="23"/>
  <c r="D347" i="23"/>
  <c r="D346" i="23"/>
  <c r="D345" i="23"/>
  <c r="D344" i="23"/>
  <c r="D343" i="23"/>
  <c r="D342" i="23"/>
  <c r="D341" i="23"/>
  <c r="D340" i="23"/>
  <c r="D339" i="23"/>
  <c r="D338" i="23"/>
  <c r="D337" i="23"/>
  <c r="D336" i="23"/>
  <c r="D335" i="23"/>
  <c r="D334" i="23"/>
  <c r="D333" i="23"/>
  <c r="D332" i="23"/>
  <c r="D331" i="23"/>
  <c r="D330" i="23"/>
  <c r="D329" i="23"/>
  <c r="D328" i="23"/>
  <c r="D327" i="23"/>
  <c r="D326" i="23"/>
  <c r="D325" i="23"/>
  <c r="D324" i="23"/>
  <c r="D323" i="23"/>
  <c r="D322" i="23"/>
  <c r="D321" i="23"/>
  <c r="D320" i="23"/>
  <c r="D319" i="23"/>
  <c r="D318" i="23"/>
  <c r="D317" i="23"/>
  <c r="D316" i="23"/>
  <c r="D315" i="23"/>
  <c r="D314" i="23"/>
  <c r="D313" i="23"/>
  <c r="D312" i="23"/>
  <c r="D311" i="23"/>
  <c r="D310" i="23"/>
  <c r="D309" i="23"/>
  <c r="D308" i="23"/>
  <c r="D195" i="23"/>
  <c r="D194" i="23"/>
  <c r="D193" i="23"/>
  <c r="D192" i="23"/>
  <c r="D191" i="23"/>
  <c r="D190" i="23"/>
  <c r="D189" i="23"/>
  <c r="D188" i="23"/>
  <c r="D187" i="23"/>
  <c r="D186" i="23"/>
  <c r="D185" i="23"/>
  <c r="D184" i="23"/>
  <c r="D147" i="23"/>
  <c r="J147" i="23"/>
  <c r="E147" i="23" s="1"/>
  <c r="D465" i="23"/>
  <c r="D464" i="23"/>
  <c r="D463" i="23"/>
  <c r="D462" i="23"/>
  <c r="J452" i="23"/>
  <c r="E452" i="23"/>
  <c r="J451" i="23"/>
  <c r="E451" i="23"/>
  <c r="J450" i="23"/>
  <c r="E450" i="23"/>
  <c r="D405" i="23"/>
  <c r="D404" i="23"/>
  <c r="J377" i="23"/>
  <c r="E377" i="23"/>
  <c r="J376" i="23"/>
  <c r="E376" i="23"/>
  <c r="J353" i="23"/>
  <c r="E353" i="23"/>
  <c r="J352" i="23"/>
  <c r="E352" i="23"/>
  <c r="J351" i="23"/>
  <c r="E351" i="23"/>
  <c r="J350" i="23"/>
  <c r="E350" i="23"/>
  <c r="J349" i="23"/>
  <c r="E349" i="23"/>
  <c r="J348" i="23"/>
  <c r="E348" i="23"/>
  <c r="J347" i="23"/>
  <c r="E347" i="23"/>
  <c r="J346" i="23"/>
  <c r="E346" i="23"/>
  <c r="J345" i="23"/>
  <c r="E345" i="23"/>
  <c r="J344" i="23"/>
  <c r="E344" i="23"/>
  <c r="J343" i="23"/>
  <c r="E343" i="23"/>
  <c r="J342" i="23"/>
  <c r="E342" i="23"/>
  <c r="J341" i="23"/>
  <c r="E341" i="23"/>
  <c r="J340" i="23"/>
  <c r="E340" i="23"/>
  <c r="J339" i="23"/>
  <c r="E339" i="23"/>
  <c r="J338" i="23"/>
  <c r="E338" i="23"/>
  <c r="J337" i="23"/>
  <c r="E337" i="23"/>
  <c r="J336" i="23"/>
  <c r="E336" i="23"/>
  <c r="J335" i="23"/>
  <c r="E335" i="23"/>
  <c r="J334" i="23"/>
  <c r="E334" i="23"/>
  <c r="J333" i="23"/>
  <c r="E333" i="23"/>
  <c r="J332" i="23"/>
  <c r="E332" i="23"/>
  <c r="J331" i="23"/>
  <c r="E331" i="23"/>
  <c r="J330" i="23"/>
  <c r="E330" i="23"/>
  <c r="J329" i="23"/>
  <c r="E329" i="23"/>
  <c r="J328" i="23"/>
  <c r="E328" i="23"/>
  <c r="J327" i="23"/>
  <c r="E327" i="23"/>
  <c r="J326" i="23"/>
  <c r="E326" i="23"/>
  <c r="J325" i="23"/>
  <c r="E325" i="23"/>
  <c r="J324" i="23"/>
  <c r="E324" i="23"/>
  <c r="J323" i="23"/>
  <c r="E323" i="23"/>
  <c r="J322" i="23"/>
  <c r="E322" i="23"/>
  <c r="J321" i="23"/>
  <c r="E321" i="23"/>
  <c r="J320" i="23"/>
  <c r="E320" i="23"/>
  <c r="J319" i="23"/>
  <c r="E319" i="23"/>
  <c r="J318" i="23"/>
  <c r="E318" i="23"/>
  <c r="J317" i="23"/>
  <c r="E317" i="23"/>
  <c r="J316" i="23"/>
  <c r="E316" i="23"/>
  <c r="J315" i="23"/>
  <c r="E315" i="23"/>
  <c r="J314" i="23"/>
  <c r="E314" i="23"/>
  <c r="J313" i="23"/>
  <c r="E313" i="23"/>
  <c r="J312" i="23"/>
  <c r="E312" i="23"/>
  <c r="J311" i="23"/>
  <c r="E311" i="23"/>
  <c r="J310" i="23"/>
  <c r="E310" i="23"/>
  <c r="J309" i="23"/>
  <c r="E309" i="23"/>
  <c r="J308" i="23"/>
  <c r="E308" i="23"/>
  <c r="J195" i="23"/>
  <c r="E195" i="23"/>
  <c r="J194" i="23"/>
  <c r="E194" i="23"/>
  <c r="J193" i="23"/>
  <c r="E193" i="23"/>
  <c r="J192" i="23"/>
  <c r="E192" i="23"/>
  <c r="J191" i="23"/>
  <c r="E191" i="23"/>
  <c r="J190" i="23"/>
  <c r="E190" i="23"/>
  <c r="J189" i="23"/>
  <c r="E189" i="23"/>
  <c r="J188" i="23"/>
  <c r="E188" i="23"/>
  <c r="J187" i="23"/>
  <c r="E187" i="23"/>
  <c r="J186" i="23"/>
  <c r="E186" i="23"/>
  <c r="J185" i="23"/>
  <c r="E185" i="23"/>
  <c r="J184" i="23"/>
  <c r="E184" i="23"/>
  <c r="D146" i="23"/>
  <c r="D145" i="23"/>
  <c r="E144" i="23"/>
  <c r="J143" i="23"/>
  <c r="E143" i="23"/>
  <c r="J142" i="23"/>
  <c r="D142" i="23"/>
  <c r="D141" i="23"/>
  <c r="D140" i="23"/>
  <c r="E139" i="23"/>
  <c r="J138" i="23"/>
  <c r="E138" i="23"/>
  <c r="J137" i="23"/>
  <c r="D137" i="23"/>
  <c r="E136" i="23"/>
  <c r="J135" i="23"/>
  <c r="E135" i="23"/>
  <c r="J134" i="23"/>
  <c r="D134" i="23"/>
  <c r="E133" i="23"/>
  <c r="J132" i="23"/>
  <c r="D132" i="23"/>
  <c r="E131" i="23"/>
  <c r="J130" i="23"/>
  <c r="D130" i="23"/>
  <c r="E129" i="23"/>
  <c r="J128" i="23"/>
  <c r="E128" i="23"/>
  <c r="J127" i="23"/>
  <c r="E127" i="23"/>
  <c r="J126" i="23"/>
  <c r="E126" i="23"/>
  <c r="J125" i="23"/>
  <c r="E125" i="23"/>
  <c r="J124" i="23"/>
  <c r="E124" i="23"/>
  <c r="J123" i="23"/>
  <c r="E123" i="23"/>
  <c r="J122" i="23"/>
  <c r="D122" i="23"/>
  <c r="E121" i="23"/>
  <c r="J120" i="23"/>
  <c r="E120" i="23"/>
  <c r="J119" i="23"/>
  <c r="E119" i="23"/>
  <c r="J118" i="23"/>
  <c r="E118" i="23"/>
  <c r="J117" i="23"/>
  <c r="E117" i="23"/>
  <c r="J116" i="23"/>
  <c r="E116" i="23"/>
  <c r="J115" i="23"/>
  <c r="E115" i="23"/>
  <c r="J114" i="23"/>
  <c r="E114" i="23"/>
  <c r="D76" i="23"/>
  <c r="J64" i="23"/>
  <c r="E64" i="23"/>
  <c r="J63" i="23"/>
  <c r="E63" i="23"/>
  <c r="J62" i="23"/>
  <c r="E62" i="23"/>
  <c r="J61" i="23"/>
  <c r="E61" i="23"/>
  <c r="J60" i="23"/>
  <c r="E60" i="23"/>
  <c r="J59" i="23"/>
  <c r="E59" i="23"/>
  <c r="J58" i="23"/>
  <c r="E58" i="23"/>
  <c r="J146" i="23"/>
  <c r="E146" i="23"/>
  <c r="J145" i="23"/>
  <c r="E145" i="23"/>
  <c r="J144" i="23"/>
  <c r="D144" i="23"/>
  <c r="D143" i="23"/>
  <c r="E142" i="23"/>
  <c r="J141" i="23"/>
  <c r="E141" i="23"/>
  <c r="J140" i="23"/>
  <c r="E140" i="23"/>
  <c r="J139" i="23"/>
  <c r="D139" i="23"/>
  <c r="D138" i="23"/>
  <c r="E137" i="23"/>
  <c r="J136" i="23"/>
  <c r="D136" i="23"/>
  <c r="D135" i="23"/>
  <c r="E134" i="23"/>
  <c r="J133" i="23"/>
  <c r="D133" i="23"/>
  <c r="E132" i="23"/>
  <c r="J131" i="23"/>
  <c r="D131" i="23"/>
  <c r="E130" i="23"/>
  <c r="J129" i="23"/>
  <c r="D129" i="23"/>
  <c r="D128" i="23"/>
  <c r="D127" i="23"/>
  <c r="D126" i="23"/>
  <c r="D125" i="23"/>
  <c r="D124" i="23"/>
  <c r="D123" i="23"/>
  <c r="E122" i="23"/>
  <c r="J121" i="23"/>
  <c r="D121" i="23"/>
  <c r="D120" i="23"/>
  <c r="D119" i="23"/>
  <c r="D118" i="23"/>
  <c r="D117" i="23"/>
  <c r="D116" i="23"/>
  <c r="D115" i="23"/>
  <c r="D114" i="23"/>
  <c r="J76" i="23"/>
  <c r="E76" i="23"/>
  <c r="D64" i="23"/>
  <c r="D63" i="23"/>
  <c r="D62" i="23"/>
  <c r="D61" i="23"/>
  <c r="D60" i="23"/>
  <c r="D59" i="23"/>
  <c r="D58" i="23"/>
  <c r="J43" i="23"/>
  <c r="E43" i="23"/>
  <c r="J42" i="23"/>
  <c r="E42" i="23"/>
  <c r="J24" i="23"/>
  <c r="E24" i="23"/>
  <c r="J23" i="23"/>
  <c r="E23" i="23"/>
  <c r="J16" i="23"/>
  <c r="E16" i="23"/>
  <c r="J15" i="23"/>
  <c r="E15" i="23"/>
  <c r="J14" i="23"/>
  <c r="E14" i="23"/>
  <c r="J13" i="23"/>
  <c r="E13" i="23"/>
  <c r="D43" i="23"/>
  <c r="D42" i="23"/>
  <c r="D24" i="23"/>
  <c r="D23" i="23"/>
  <c r="D16" i="23"/>
  <c r="D15" i="23"/>
  <c r="D14" i="23"/>
  <c r="D13" i="23"/>
  <c r="N621" i="21"/>
  <c r="B621" i="21"/>
  <c r="M621" i="21"/>
  <c r="E621" i="21"/>
  <c r="P621" i="21"/>
  <c r="L621" i="21"/>
  <c r="D621" i="21"/>
  <c r="O621" i="21"/>
  <c r="C621" i="21"/>
  <c r="F622" i="21" l="1"/>
  <c r="H622" i="21"/>
  <c r="J622" i="21"/>
  <c r="G622" i="21"/>
  <c r="I622" i="21"/>
  <c r="K622" i="21"/>
  <c r="C147" i="23"/>
  <c r="A623" i="21"/>
  <c r="B622" i="20"/>
  <c r="M622" i="21"/>
  <c r="E622" i="21"/>
  <c r="P622" i="21"/>
  <c r="L622" i="21"/>
  <c r="D622" i="21"/>
  <c r="O622" i="21"/>
  <c r="C622" i="21"/>
  <c r="N622" i="21"/>
  <c r="B622" i="21"/>
  <c r="F623" i="21" l="1"/>
  <c r="H623" i="21"/>
  <c r="J623" i="21"/>
  <c r="G623" i="21"/>
  <c r="I623" i="21"/>
  <c r="K623" i="21"/>
  <c r="A624" i="21"/>
  <c r="B623" i="20"/>
  <c r="O623" i="21"/>
  <c r="N623" i="21"/>
  <c r="B623" i="21"/>
  <c r="P623" i="21"/>
  <c r="L623" i="21"/>
  <c r="D623" i="21"/>
  <c r="C623" i="21"/>
  <c r="E623" i="21"/>
  <c r="M623" i="21"/>
  <c r="F624" i="21" l="1"/>
  <c r="H624" i="21"/>
  <c r="J624" i="21"/>
  <c r="G624" i="21"/>
  <c r="I624" i="21"/>
  <c r="K624" i="21"/>
  <c r="A625" i="21"/>
  <c r="B624" i="20"/>
  <c r="M624" i="21"/>
  <c r="E624" i="21"/>
  <c r="P624" i="21"/>
  <c r="L624" i="21"/>
  <c r="D624" i="21"/>
  <c r="O624" i="21"/>
  <c r="C624" i="21"/>
  <c r="N624" i="21"/>
  <c r="B624" i="21"/>
  <c r="F625" i="21" l="1"/>
  <c r="H625" i="21"/>
  <c r="J625" i="21"/>
  <c r="G625" i="21"/>
  <c r="I625" i="21"/>
  <c r="K625" i="21"/>
  <c r="A626" i="21"/>
  <c r="B625" i="20"/>
  <c r="M625" i="21"/>
  <c r="E625" i="21"/>
  <c r="P625" i="21"/>
  <c r="L625" i="21"/>
  <c r="D625" i="21"/>
  <c r="O625" i="21"/>
  <c r="C625" i="21"/>
  <c r="N625" i="21"/>
  <c r="B625" i="21"/>
  <c r="F626" i="21" l="1"/>
  <c r="H626" i="21"/>
  <c r="J626" i="21"/>
  <c r="G626" i="21"/>
  <c r="I626" i="21"/>
  <c r="K626" i="21"/>
  <c r="A627" i="21"/>
  <c r="B626" i="20"/>
  <c r="M626" i="21"/>
  <c r="D626" i="21"/>
  <c r="P626" i="21"/>
  <c r="L626" i="21"/>
  <c r="C626" i="21"/>
  <c r="E626" i="21"/>
  <c r="O626" i="21"/>
  <c r="B626" i="21"/>
  <c r="N626" i="21"/>
  <c r="F627" i="21" l="1"/>
  <c r="H627" i="21"/>
  <c r="J627" i="21"/>
  <c r="G627" i="21"/>
  <c r="I627" i="21"/>
  <c r="K627" i="21"/>
  <c r="A628" i="21"/>
  <c r="B627" i="20"/>
  <c r="M627" i="21"/>
  <c r="E627" i="21"/>
  <c r="P627" i="21"/>
  <c r="L627" i="21"/>
  <c r="D627" i="21"/>
  <c r="O627" i="21"/>
  <c r="C627" i="21"/>
  <c r="N627" i="21"/>
  <c r="B627" i="21"/>
  <c r="F628" i="21" l="1"/>
  <c r="H628" i="21"/>
  <c r="J628" i="21"/>
  <c r="G628" i="21"/>
  <c r="I628" i="21"/>
  <c r="K628" i="21"/>
  <c r="A629" i="21"/>
  <c r="B628" i="20"/>
  <c r="M628" i="21"/>
  <c r="E628" i="21"/>
  <c r="P628" i="21"/>
  <c r="L628" i="21"/>
  <c r="D628" i="21"/>
  <c r="O628" i="21"/>
  <c r="C628" i="21"/>
  <c r="N628" i="21"/>
  <c r="B628" i="21"/>
  <c r="F629" i="21" l="1"/>
  <c r="H629" i="21"/>
  <c r="J629" i="21"/>
  <c r="G629" i="21"/>
  <c r="I629" i="21"/>
  <c r="K629" i="21"/>
  <c r="A630" i="21"/>
  <c r="B629" i="20"/>
  <c r="M629" i="21"/>
  <c r="E629" i="21"/>
  <c r="P629" i="21"/>
  <c r="L629" i="21"/>
  <c r="D629" i="21"/>
  <c r="O629" i="21"/>
  <c r="C629" i="21"/>
  <c r="N629" i="21"/>
  <c r="B629" i="21"/>
  <c r="F630" i="21" l="1"/>
  <c r="H630" i="21"/>
  <c r="J630" i="21"/>
  <c r="G630" i="21"/>
  <c r="I630" i="21"/>
  <c r="K630" i="21"/>
  <c r="A631" i="21"/>
  <c r="B630" i="20"/>
  <c r="M630" i="21"/>
  <c r="E630" i="21"/>
  <c r="P630" i="21"/>
  <c r="L630" i="21"/>
  <c r="D630" i="21"/>
  <c r="O630" i="21"/>
  <c r="C630" i="21"/>
  <c r="N630" i="21"/>
  <c r="B630" i="21"/>
  <c r="F631" i="21" l="1"/>
  <c r="H631" i="21"/>
  <c r="J631" i="21"/>
  <c r="G631" i="21"/>
  <c r="I631" i="21"/>
  <c r="K631" i="21"/>
  <c r="A632" i="21"/>
  <c r="B631" i="20"/>
  <c r="M631" i="21"/>
  <c r="E631" i="21"/>
  <c r="P631" i="21"/>
  <c r="L631" i="21"/>
  <c r="D631" i="21"/>
  <c r="O631" i="21"/>
  <c r="C631" i="21"/>
  <c r="N631" i="21"/>
  <c r="B631" i="21"/>
  <c r="F632" i="21" l="1"/>
  <c r="H632" i="21"/>
  <c r="J632" i="21"/>
  <c r="G632" i="21"/>
  <c r="I632" i="21"/>
  <c r="K632" i="21"/>
  <c r="A633" i="21"/>
  <c r="B632" i="20"/>
  <c r="M632" i="21"/>
  <c r="E632" i="21"/>
  <c r="P632" i="21"/>
  <c r="L632" i="21"/>
  <c r="D632" i="21"/>
  <c r="O632" i="21"/>
  <c r="C632" i="21"/>
  <c r="N632" i="21"/>
  <c r="B632" i="21"/>
  <c r="F633" i="21" l="1"/>
  <c r="H633" i="21"/>
  <c r="J633" i="21"/>
  <c r="G633" i="21"/>
  <c r="I633" i="21"/>
  <c r="K633" i="21"/>
  <c r="A634" i="21"/>
  <c r="B633" i="20"/>
  <c r="M633" i="21"/>
  <c r="E633" i="21"/>
  <c r="P633" i="21"/>
  <c r="L633" i="21"/>
  <c r="O633" i="21"/>
  <c r="C633" i="21"/>
  <c r="N633" i="21"/>
  <c r="B633" i="21"/>
  <c r="D633" i="21"/>
  <c r="F634" i="21" l="1"/>
  <c r="H634" i="21"/>
  <c r="J634" i="21"/>
  <c r="G634" i="21"/>
  <c r="I634" i="21"/>
  <c r="K634" i="21"/>
  <c r="A635" i="21"/>
  <c r="B634" i="20"/>
  <c r="N634" i="21"/>
  <c r="B634" i="21"/>
  <c r="M634" i="21"/>
  <c r="E634" i="21"/>
  <c r="P634" i="21"/>
  <c r="L634" i="21"/>
  <c r="D634" i="21"/>
  <c r="O634" i="21"/>
  <c r="C634" i="21"/>
  <c r="F635" i="21" l="1"/>
  <c r="H635" i="21"/>
  <c r="J635" i="21"/>
  <c r="G635" i="21"/>
  <c r="I635" i="21"/>
  <c r="K635" i="21"/>
  <c r="A636" i="21"/>
  <c r="B635" i="20"/>
  <c r="M635" i="21"/>
  <c r="E635" i="21"/>
  <c r="P635" i="21"/>
  <c r="L635" i="21"/>
  <c r="D635" i="21"/>
  <c r="O635" i="21"/>
  <c r="C635" i="21"/>
  <c r="N635" i="21"/>
  <c r="B635" i="21"/>
  <c r="F636" i="21" l="1"/>
  <c r="H636" i="21"/>
  <c r="J636" i="21"/>
  <c r="G636" i="21"/>
  <c r="I636" i="21"/>
  <c r="K636" i="21"/>
  <c r="A637" i="21"/>
  <c r="B636" i="20"/>
  <c r="N636" i="21"/>
  <c r="M636" i="21" s="1"/>
  <c r="E636" i="21"/>
  <c r="D636" i="21"/>
  <c r="L636" i="21"/>
  <c r="B636" i="21"/>
  <c r="P636" i="21"/>
  <c r="C636" i="21"/>
  <c r="O636" i="21"/>
  <c r="F637" i="21" l="1"/>
  <c r="H637" i="21"/>
  <c r="J637" i="21"/>
  <c r="G637" i="21"/>
  <c r="I637" i="21"/>
  <c r="K637" i="21"/>
  <c r="B637" i="20"/>
  <c r="A638" i="21"/>
  <c r="M637" i="21"/>
  <c r="E637" i="21"/>
  <c r="O637" i="21"/>
  <c r="N637" i="21" s="1"/>
  <c r="B637" i="21"/>
  <c r="P637" i="21"/>
  <c r="C637" i="21"/>
  <c r="L637" i="21"/>
  <c r="D637" i="21"/>
  <c r="F638" i="21" l="1"/>
  <c r="H638" i="21"/>
  <c r="J638" i="21"/>
  <c r="G638" i="21"/>
  <c r="I638" i="21"/>
  <c r="K638" i="21"/>
  <c r="D638" i="21"/>
  <c r="L638" i="21"/>
  <c r="P638" i="21"/>
  <c r="E638" i="21"/>
  <c r="M638" i="21"/>
  <c r="B638" i="21"/>
  <c r="N638" i="21"/>
  <c r="C638" i="21"/>
  <c r="O638" i="21"/>
  <c r="A639" i="21"/>
  <c r="B638" i="20"/>
  <c r="L639" i="21" l="1"/>
  <c r="F639" i="21"/>
  <c r="H639" i="21"/>
  <c r="J639" i="21"/>
  <c r="G639" i="21"/>
  <c r="I639" i="21"/>
  <c r="K639" i="21"/>
  <c r="A640" i="21"/>
  <c r="B639" i="20"/>
  <c r="M639" i="21"/>
  <c r="D639" i="21"/>
  <c r="P639" i="21"/>
  <c r="C639" i="21"/>
  <c r="O639" i="21"/>
  <c r="B639" i="21"/>
  <c r="N639" i="21"/>
  <c r="E639" i="21"/>
  <c r="F640" i="21" l="1"/>
  <c r="H640" i="21"/>
  <c r="J640" i="21"/>
  <c r="G640" i="21"/>
  <c r="I640" i="21"/>
  <c r="K640" i="21"/>
  <c r="A641" i="21"/>
  <c r="B640" i="20"/>
  <c r="P640" i="21"/>
  <c r="L640" i="21"/>
  <c r="D640" i="21"/>
  <c r="M640" i="21"/>
  <c r="O640" i="21"/>
  <c r="E640" i="21"/>
  <c r="N640" i="21"/>
  <c r="B640" i="21"/>
  <c r="C640" i="21"/>
  <c r="F641" i="21" l="1"/>
  <c r="H641" i="21"/>
  <c r="J641" i="21"/>
  <c r="G641" i="21"/>
  <c r="I641" i="21"/>
  <c r="K641" i="21"/>
  <c r="A642" i="21"/>
  <c r="B641" i="20"/>
  <c r="M641" i="21"/>
  <c r="E641" i="21"/>
  <c r="P641" i="21"/>
  <c r="L641" i="21"/>
  <c r="D641" i="21"/>
  <c r="O641" i="21"/>
  <c r="C641" i="21"/>
  <c r="N641" i="21"/>
  <c r="B641" i="21"/>
  <c r="F642" i="21" l="1"/>
  <c r="H642" i="21"/>
  <c r="J642" i="21"/>
  <c r="G642" i="21"/>
  <c r="I642" i="21"/>
  <c r="K642" i="21"/>
  <c r="A643" i="21"/>
  <c r="B642" i="20"/>
  <c r="M642" i="21"/>
  <c r="E642" i="21"/>
  <c r="P642" i="21"/>
  <c r="L642" i="21"/>
  <c r="D642" i="21"/>
  <c r="O642" i="21"/>
  <c r="C642" i="21"/>
  <c r="N642" i="21"/>
  <c r="B642" i="21"/>
  <c r="F643" i="21" l="1"/>
  <c r="H643" i="21"/>
  <c r="J643" i="21"/>
  <c r="G643" i="21"/>
  <c r="I643" i="21"/>
  <c r="K643" i="21"/>
  <c r="A644" i="21"/>
  <c r="B643" i="20"/>
  <c r="M643" i="21"/>
  <c r="E643" i="21"/>
  <c r="P643" i="21"/>
  <c r="L643" i="21"/>
  <c r="D643" i="21"/>
  <c r="O643" i="21"/>
  <c r="C643" i="21"/>
  <c r="N643" i="21"/>
  <c r="B643" i="21"/>
  <c r="F644" i="21" l="1"/>
  <c r="H644" i="21"/>
  <c r="J644" i="21"/>
  <c r="G644" i="21"/>
  <c r="I644" i="21"/>
  <c r="K644" i="21"/>
  <c r="A645" i="21"/>
  <c r="B644" i="20"/>
  <c r="M644" i="21"/>
  <c r="E644" i="21"/>
  <c r="P644" i="21"/>
  <c r="L644" i="21"/>
  <c r="D644" i="21"/>
  <c r="O644" i="21"/>
  <c r="C644" i="21"/>
  <c r="N644" i="21"/>
  <c r="B644" i="21"/>
  <c r="F645" i="21" l="1"/>
  <c r="H645" i="21"/>
  <c r="J645" i="21"/>
  <c r="G645" i="21"/>
  <c r="I645" i="21"/>
  <c r="K645" i="21"/>
  <c r="A646" i="21"/>
  <c r="B645" i="20"/>
  <c r="M645" i="21"/>
  <c r="E645" i="21"/>
  <c r="P645" i="21"/>
  <c r="L645" i="21"/>
  <c r="D645" i="21"/>
  <c r="O645" i="21"/>
  <c r="C645" i="21"/>
  <c r="N645" i="21"/>
  <c r="B645" i="21"/>
  <c r="F646" i="21" l="1"/>
  <c r="H646" i="21"/>
  <c r="J646" i="21"/>
  <c r="G646" i="21"/>
  <c r="I646" i="21"/>
  <c r="K646" i="21"/>
  <c r="A647" i="21"/>
  <c r="B646" i="20"/>
  <c r="M646" i="21"/>
  <c r="E646" i="21"/>
  <c r="P646" i="21"/>
  <c r="L646" i="21"/>
  <c r="D646" i="21"/>
  <c r="O646" i="21"/>
  <c r="C646" i="21"/>
  <c r="N646" i="21"/>
  <c r="B646" i="21"/>
  <c r="F647" i="21" l="1"/>
  <c r="H647" i="21"/>
  <c r="J647" i="21"/>
  <c r="G647" i="21"/>
  <c r="I647" i="21"/>
  <c r="K647" i="21"/>
  <c r="A648" i="21"/>
  <c r="B647" i="20"/>
  <c r="N647" i="21"/>
  <c r="B647" i="21"/>
  <c r="M647" i="21"/>
  <c r="E647" i="21"/>
  <c r="P647" i="21"/>
  <c r="L647" i="21"/>
  <c r="D647" i="21"/>
  <c r="O647" i="21"/>
  <c r="C647" i="21"/>
  <c r="F648" i="21" l="1"/>
  <c r="H648" i="21"/>
  <c r="J648" i="21"/>
  <c r="G648" i="21"/>
  <c r="I648" i="21"/>
  <c r="K648" i="21"/>
  <c r="A649" i="21"/>
  <c r="B648" i="20"/>
  <c r="M648" i="21"/>
  <c r="E648" i="21"/>
  <c r="P648" i="21"/>
  <c r="L648" i="21"/>
  <c r="D648" i="21"/>
  <c r="O648" i="21"/>
  <c r="C648" i="21"/>
  <c r="N648" i="21"/>
  <c r="B648" i="21"/>
  <c r="F649" i="21" l="1"/>
  <c r="H649" i="21"/>
  <c r="J649" i="21"/>
  <c r="G649" i="21"/>
  <c r="I649" i="21"/>
  <c r="K649" i="21"/>
  <c r="A650" i="21"/>
  <c r="B649" i="20"/>
  <c r="L649" i="21"/>
  <c r="D649" i="21"/>
  <c r="P649" i="21"/>
  <c r="C649" i="21"/>
  <c r="O649" i="21"/>
  <c r="B649" i="21"/>
  <c r="N649" i="21"/>
  <c r="M649" i="21" s="1"/>
  <c r="E649" i="21"/>
  <c r="F650" i="21" l="1"/>
  <c r="H650" i="21"/>
  <c r="J650" i="21"/>
  <c r="G650" i="21"/>
  <c r="I650" i="21"/>
  <c r="K650" i="21"/>
  <c r="A651" i="21"/>
  <c r="B650" i="20"/>
  <c r="M650" i="21"/>
  <c r="E650" i="21"/>
  <c r="P650" i="21"/>
  <c r="L650" i="21"/>
  <c r="D650" i="21"/>
  <c r="O650" i="21"/>
  <c r="C650" i="21"/>
  <c r="N650" i="21"/>
  <c r="B650" i="21"/>
  <c r="F651" i="21" l="1"/>
  <c r="H651" i="21"/>
  <c r="J651" i="21"/>
  <c r="G651" i="21"/>
  <c r="I651" i="21"/>
  <c r="K651" i="21"/>
  <c r="A652" i="21"/>
  <c r="B651" i="20"/>
  <c r="N651" i="21"/>
  <c r="B651" i="21"/>
  <c r="E651" i="21"/>
  <c r="M651" i="21"/>
  <c r="P651" i="21"/>
  <c r="L651" i="21"/>
  <c r="D651" i="21"/>
  <c r="O651" i="21"/>
  <c r="C651" i="21"/>
  <c r="F652" i="21" l="1"/>
  <c r="H652" i="21"/>
  <c r="J652" i="21"/>
  <c r="G652" i="21"/>
  <c r="I652" i="21"/>
  <c r="K652" i="21"/>
  <c r="B652" i="20"/>
  <c r="A653" i="21"/>
  <c r="M652" i="21"/>
  <c r="E652" i="21"/>
  <c r="P652" i="21"/>
  <c r="L652" i="21"/>
  <c r="D652" i="21"/>
  <c r="O652" i="21"/>
  <c r="C652" i="21"/>
  <c r="N652" i="21"/>
  <c r="B652" i="21"/>
  <c r="F653" i="21" l="1"/>
  <c r="H653" i="21"/>
  <c r="J653" i="21"/>
  <c r="G653" i="21"/>
  <c r="I653" i="21"/>
  <c r="K653" i="21"/>
  <c r="D653" i="21"/>
  <c r="L653" i="21"/>
  <c r="P653" i="21"/>
  <c r="E653" i="21"/>
  <c r="M653" i="21"/>
  <c r="B653" i="21"/>
  <c r="N653" i="21"/>
  <c r="C653" i="21"/>
  <c r="O653" i="21"/>
  <c r="A654" i="21"/>
  <c r="B653" i="20"/>
  <c r="F654" i="21" l="1"/>
  <c r="H654" i="21"/>
  <c r="J654" i="21"/>
  <c r="G654" i="21"/>
  <c r="I654" i="21"/>
  <c r="K654" i="21"/>
  <c r="A655" i="21"/>
  <c r="B654" i="20"/>
  <c r="M654" i="21"/>
  <c r="E654" i="21"/>
  <c r="P654" i="21"/>
  <c r="L654" i="21"/>
  <c r="D654" i="21"/>
  <c r="B654" i="21"/>
  <c r="O654" i="21"/>
  <c r="C654" i="21"/>
  <c r="N654" i="21"/>
  <c r="F655" i="21" l="1"/>
  <c r="H655" i="21"/>
  <c r="J655" i="21"/>
  <c r="G655" i="21"/>
  <c r="I655" i="21"/>
  <c r="K655" i="21"/>
  <c r="A656" i="21"/>
  <c r="B655" i="20"/>
  <c r="N655" i="21"/>
  <c r="B655" i="21"/>
  <c r="M655" i="21"/>
  <c r="E655" i="21"/>
  <c r="P655" i="21"/>
  <c r="L655" i="21"/>
  <c r="D655" i="21"/>
  <c r="O655" i="21"/>
  <c r="C655" i="21"/>
  <c r="F656" i="21" l="1"/>
  <c r="H656" i="21"/>
  <c r="J656" i="21"/>
  <c r="G656" i="21"/>
  <c r="I656" i="21"/>
  <c r="K656" i="21"/>
  <c r="B656" i="20"/>
  <c r="A657" i="21"/>
  <c r="N656" i="21"/>
  <c r="B656" i="21"/>
  <c r="M656" i="21"/>
  <c r="E656" i="21"/>
  <c r="P656" i="21"/>
  <c r="L656" i="21"/>
  <c r="D656" i="21"/>
  <c r="O656" i="21"/>
  <c r="C656" i="21"/>
  <c r="F657" i="21" l="1"/>
  <c r="H657" i="21"/>
  <c r="J657" i="21"/>
  <c r="G657" i="21"/>
  <c r="I657" i="21"/>
  <c r="K657" i="21"/>
  <c r="C657" i="21"/>
  <c r="N657" i="21"/>
  <c r="E657" i="21"/>
  <c r="M657" i="21"/>
  <c r="B657" i="21"/>
  <c r="D657" i="21"/>
  <c r="L657" i="21"/>
  <c r="P657" i="21"/>
  <c r="O657" i="21"/>
  <c r="A658" i="21"/>
  <c r="B657" i="20"/>
  <c r="F658" i="21" l="1"/>
  <c r="H658" i="21"/>
  <c r="J658" i="21"/>
  <c r="G658" i="21"/>
  <c r="I658" i="21"/>
  <c r="K658" i="21"/>
  <c r="A659" i="21"/>
  <c r="B658" i="20"/>
  <c r="A761" i="21"/>
  <c r="M658" i="21"/>
  <c r="C658" i="21"/>
  <c r="N658" i="21"/>
  <c r="B658" i="21"/>
  <c r="O658" i="21"/>
  <c r="P658" i="21"/>
  <c r="L658" i="21"/>
  <c r="D658" i="21"/>
  <c r="E658" i="21"/>
  <c r="F659" i="21" l="1"/>
  <c r="H659" i="21"/>
  <c r="J659" i="21"/>
  <c r="G659" i="21"/>
  <c r="I659" i="21"/>
  <c r="K659" i="21"/>
  <c r="A762" i="21"/>
  <c r="A660" i="21"/>
  <c r="B659" i="20"/>
  <c r="O659" i="21"/>
  <c r="D659" i="21"/>
  <c r="L659" i="21"/>
  <c r="P659" i="21"/>
  <c r="C659" i="21"/>
  <c r="B659" i="21"/>
  <c r="N659" i="21"/>
  <c r="E659" i="21"/>
  <c r="M659" i="21"/>
  <c r="B761" i="21"/>
  <c r="D761" i="21"/>
  <c r="C761" i="21"/>
  <c r="E761" i="21"/>
  <c r="F660" i="21" l="1"/>
  <c r="H660" i="21"/>
  <c r="J660" i="21"/>
  <c r="G660" i="21"/>
  <c r="I660" i="21"/>
  <c r="K660" i="21"/>
  <c r="B762" i="21"/>
  <c r="D762" i="21"/>
  <c r="E762" i="21"/>
  <c r="C762" i="21"/>
  <c r="A763" i="21"/>
  <c r="A661" i="21"/>
  <c r="B660" i="20"/>
  <c r="P660" i="21"/>
  <c r="D660" i="21"/>
  <c r="M660" i="21"/>
  <c r="C660" i="21"/>
  <c r="L660" i="21"/>
  <c r="B660" i="21"/>
  <c r="O660" i="21"/>
  <c r="E660" i="21"/>
  <c r="N660" i="21"/>
  <c r="F661" i="21" l="1"/>
  <c r="H661" i="21"/>
  <c r="J661" i="21"/>
  <c r="G661" i="21"/>
  <c r="I661" i="21"/>
  <c r="K661" i="21"/>
  <c r="C763" i="21"/>
  <c r="B763" i="21"/>
  <c r="E763" i="21"/>
  <c r="D763" i="21"/>
  <c r="A764" i="21"/>
  <c r="A662" i="21"/>
  <c r="B661" i="20"/>
  <c r="O661" i="21"/>
  <c r="D661" i="21"/>
  <c r="B661" i="21"/>
  <c r="C661" i="21"/>
  <c r="L661" i="21"/>
  <c r="P661" i="21"/>
  <c r="E661" i="21"/>
  <c r="N661" i="21"/>
  <c r="M661" i="21"/>
  <c r="F662" i="21" l="1"/>
  <c r="H662" i="21"/>
  <c r="J662" i="21"/>
  <c r="G662" i="21"/>
  <c r="I662" i="21"/>
  <c r="K662" i="21"/>
  <c r="B764" i="21"/>
  <c r="C764" i="21"/>
  <c r="D764" i="21"/>
  <c r="E764" i="21"/>
  <c r="A765" i="21"/>
  <c r="A663" i="21"/>
  <c r="B662" i="20"/>
  <c r="P662" i="21"/>
  <c r="D662" i="21"/>
  <c r="M662" i="21"/>
  <c r="C662" i="21"/>
  <c r="L662" i="21"/>
  <c r="B662" i="21"/>
  <c r="O662" i="21"/>
  <c r="E662" i="21"/>
  <c r="N662" i="21"/>
  <c r="F663" i="21" l="1"/>
  <c r="H663" i="21"/>
  <c r="J663" i="21"/>
  <c r="G663" i="21"/>
  <c r="I663" i="21"/>
  <c r="K663" i="21"/>
  <c r="C765" i="21"/>
  <c r="B765" i="21" s="1"/>
  <c r="D765" i="21"/>
  <c r="E765" i="21"/>
  <c r="A766" i="21"/>
  <c r="A664" i="21"/>
  <c r="B663" i="20"/>
  <c r="P663" i="21"/>
  <c r="C663" i="21"/>
  <c r="O663" i="21"/>
  <c r="B663" i="21"/>
  <c r="N663" i="21"/>
  <c r="E663" i="21"/>
  <c r="M663" i="21"/>
  <c r="D663" i="21"/>
  <c r="L663" i="21"/>
  <c r="F664" i="21" l="1"/>
  <c r="H664" i="21"/>
  <c r="J664" i="21"/>
  <c r="G664" i="21"/>
  <c r="I664" i="21"/>
  <c r="K664" i="21"/>
  <c r="A767" i="21"/>
  <c r="B664" i="20"/>
  <c r="A665" i="21"/>
  <c r="L664" i="21"/>
  <c r="D664" i="21"/>
  <c r="M664" i="21"/>
  <c r="E664" i="21"/>
  <c r="O664" i="21"/>
  <c r="P664" i="21"/>
  <c r="C664" i="21"/>
  <c r="B664" i="21"/>
  <c r="N664" i="21"/>
  <c r="E766" i="21"/>
  <c r="B766" i="21"/>
  <c r="D766" i="21"/>
  <c r="C766" i="21"/>
  <c r="F665" i="21" l="1"/>
  <c r="H665" i="21"/>
  <c r="J665" i="21"/>
  <c r="G665" i="21"/>
  <c r="I665" i="21"/>
  <c r="K665" i="21"/>
  <c r="A666" i="21"/>
  <c r="B665" i="20"/>
  <c r="E767" i="21"/>
  <c r="D767" i="21"/>
  <c r="B767" i="21"/>
  <c r="C767" i="21"/>
  <c r="C665" i="21"/>
  <c r="M665" i="21"/>
  <c r="E665" i="21"/>
  <c r="N665" i="21"/>
  <c r="B665" i="21"/>
  <c r="O665" i="21"/>
  <c r="D665" i="21"/>
  <c r="L665" i="21"/>
  <c r="P665" i="21"/>
  <c r="F666" i="21" l="1"/>
  <c r="H666" i="21"/>
  <c r="J666" i="21"/>
  <c r="G666" i="21"/>
  <c r="I666" i="21"/>
  <c r="K666" i="21"/>
  <c r="B666" i="20"/>
  <c r="A667" i="21"/>
  <c r="M666" i="21"/>
  <c r="E666" i="21"/>
  <c r="P666" i="21"/>
  <c r="L666" i="21"/>
  <c r="D666" i="21"/>
  <c r="O666" i="21"/>
  <c r="C666" i="21"/>
  <c r="N666" i="21"/>
  <c r="B666" i="21"/>
  <c r="F667" i="21" l="1"/>
  <c r="H667" i="21"/>
  <c r="J667" i="21"/>
  <c r="G667" i="21"/>
  <c r="I667" i="21"/>
  <c r="K667" i="21"/>
  <c r="B667" i="20"/>
  <c r="A668" i="21"/>
  <c r="B667" i="21"/>
  <c r="N667" i="21"/>
  <c r="E667" i="21"/>
  <c r="M667" i="21"/>
  <c r="C667" i="21"/>
  <c r="D667" i="21"/>
  <c r="L667" i="21"/>
  <c r="P667" i="21"/>
  <c r="O667" i="21"/>
  <c r="F668" i="21" l="1"/>
  <c r="H668" i="21"/>
  <c r="J668" i="21"/>
  <c r="G668" i="21"/>
  <c r="I668" i="21"/>
  <c r="K668" i="21"/>
  <c r="A669" i="21"/>
  <c r="B668" i="20"/>
  <c r="D668" i="21"/>
  <c r="L668" i="21"/>
  <c r="P668" i="21"/>
  <c r="E668" i="21"/>
  <c r="M668" i="21"/>
  <c r="B668" i="21"/>
  <c r="N668" i="21"/>
  <c r="C668" i="21"/>
  <c r="O668" i="21"/>
  <c r="F669" i="21" l="1"/>
  <c r="H669" i="21"/>
  <c r="J669" i="21"/>
  <c r="G669" i="21"/>
  <c r="I669" i="21"/>
  <c r="K669" i="21"/>
  <c r="A670" i="21"/>
  <c r="B669" i="20"/>
  <c r="M669" i="21"/>
  <c r="E669" i="21"/>
  <c r="P669" i="21"/>
  <c r="L669" i="21"/>
  <c r="D669" i="21"/>
  <c r="O669" i="21"/>
  <c r="C669" i="21"/>
  <c r="N669" i="21"/>
  <c r="B669" i="21"/>
  <c r="F670" i="21" l="1"/>
  <c r="H670" i="21"/>
  <c r="J670" i="21"/>
  <c r="G670" i="21"/>
  <c r="I670" i="21"/>
  <c r="K670" i="21"/>
  <c r="A671" i="21"/>
  <c r="B670" i="20"/>
  <c r="M670" i="21"/>
  <c r="E670" i="21"/>
  <c r="P670" i="21"/>
  <c r="L670" i="21"/>
  <c r="D670" i="21"/>
  <c r="O670" i="21"/>
  <c r="C670" i="21"/>
  <c r="N670" i="21"/>
  <c r="B670" i="21"/>
  <c r="F671" i="21" l="1"/>
  <c r="H671" i="21"/>
  <c r="J671" i="21"/>
  <c r="G671" i="21"/>
  <c r="I671" i="21"/>
  <c r="K671" i="21"/>
  <c r="A672" i="21"/>
  <c r="B671" i="20"/>
  <c r="M671" i="21"/>
  <c r="E671" i="21"/>
  <c r="P671" i="21"/>
  <c r="L671" i="21"/>
  <c r="D671" i="21"/>
  <c r="O671" i="21"/>
  <c r="C671" i="21"/>
  <c r="N671" i="21"/>
  <c r="B671" i="21"/>
  <c r="F672" i="21" l="1"/>
  <c r="H672" i="21"/>
  <c r="J672" i="21"/>
  <c r="G672" i="21"/>
  <c r="I672" i="21"/>
  <c r="K672" i="21"/>
  <c r="A673" i="21"/>
  <c r="B672" i="20"/>
  <c r="M672" i="21"/>
  <c r="E672" i="21"/>
  <c r="P672" i="21"/>
  <c r="L672" i="21"/>
  <c r="D672" i="21"/>
  <c r="O672" i="21"/>
  <c r="C672" i="21"/>
  <c r="N672" i="21"/>
  <c r="B672" i="21"/>
  <c r="F673" i="21" l="1"/>
  <c r="H673" i="21"/>
  <c r="J673" i="21"/>
  <c r="G673" i="21"/>
  <c r="I673" i="21"/>
  <c r="K673" i="21"/>
  <c r="A674" i="21"/>
  <c r="B673" i="20"/>
  <c r="N673" i="21"/>
  <c r="B673" i="21"/>
  <c r="M673" i="21"/>
  <c r="E673" i="21"/>
  <c r="P673" i="21"/>
  <c r="L673" i="21"/>
  <c r="D673" i="21"/>
  <c r="O673" i="21"/>
  <c r="C673" i="21"/>
  <c r="F674" i="21" l="1"/>
  <c r="H674" i="21"/>
  <c r="J674" i="21"/>
  <c r="G674" i="21"/>
  <c r="I674" i="21"/>
  <c r="K674" i="21"/>
  <c r="B674" i="20"/>
  <c r="A675" i="21"/>
  <c r="M674" i="21"/>
  <c r="E674" i="21"/>
  <c r="P674" i="21"/>
  <c r="L674" i="21"/>
  <c r="D674" i="21"/>
  <c r="O674" i="21"/>
  <c r="C674" i="21"/>
  <c r="N674" i="21"/>
  <c r="B674" i="21"/>
  <c r="F675" i="21" l="1"/>
  <c r="H675" i="21"/>
  <c r="J675" i="21"/>
  <c r="G675" i="21"/>
  <c r="I675" i="21"/>
  <c r="K675" i="21"/>
  <c r="B675" i="21"/>
  <c r="N675" i="21"/>
  <c r="E675" i="21"/>
  <c r="M675" i="21"/>
  <c r="C675" i="21"/>
  <c r="D675" i="21"/>
  <c r="L675" i="21"/>
  <c r="P675" i="21"/>
  <c r="O675" i="21"/>
  <c r="B675" i="20"/>
  <c r="A676" i="21"/>
  <c r="F676" i="21" l="1"/>
  <c r="H676" i="21"/>
  <c r="J676" i="21"/>
  <c r="G676" i="21"/>
  <c r="I676" i="21"/>
  <c r="K676" i="21"/>
  <c r="A677" i="21"/>
  <c r="B676" i="20"/>
  <c r="B676" i="21"/>
  <c r="N676" i="21"/>
  <c r="E676" i="21"/>
  <c r="M676" i="21"/>
  <c r="C676" i="21"/>
  <c r="D676" i="21"/>
  <c r="L676" i="21"/>
  <c r="P676" i="21"/>
  <c r="O676" i="21"/>
  <c r="F677" i="21" l="1"/>
  <c r="H677" i="21"/>
  <c r="J677" i="21"/>
  <c r="G677" i="21"/>
  <c r="I677" i="21"/>
  <c r="K677" i="21"/>
  <c r="A678" i="21"/>
  <c r="B677" i="20"/>
  <c r="N761" i="21"/>
  <c r="J761" i="21"/>
  <c r="F761" i="21"/>
  <c r="M761" i="21"/>
  <c r="I761" i="21"/>
  <c r="P677" i="21"/>
  <c r="L677" i="21"/>
  <c r="D677" i="21"/>
  <c r="E677" i="21"/>
  <c r="M677" i="21"/>
  <c r="C677" i="21"/>
  <c r="P761" i="21"/>
  <c r="L761" i="21"/>
  <c r="H761" i="21"/>
  <c r="O761" i="21"/>
  <c r="K761" i="21"/>
  <c r="G761" i="21"/>
  <c r="N677" i="21"/>
  <c r="B677" i="21"/>
  <c r="O677" i="21"/>
  <c r="F678" i="21" l="1"/>
  <c r="H678" i="21"/>
  <c r="J678" i="21"/>
  <c r="G678" i="21"/>
  <c r="I678" i="21"/>
  <c r="K678" i="21"/>
  <c r="B678" i="20"/>
  <c r="A679" i="21"/>
  <c r="N762" i="21"/>
  <c r="J762" i="21"/>
  <c r="F762" i="21"/>
  <c r="M762" i="21"/>
  <c r="I762" i="21"/>
  <c r="P678" i="21"/>
  <c r="L678" i="21"/>
  <c r="B678" i="21"/>
  <c r="M678" i="21"/>
  <c r="E678" i="21"/>
  <c r="D678" i="21"/>
  <c r="P762" i="21"/>
  <c r="L762" i="21"/>
  <c r="H762" i="21"/>
  <c r="O762" i="21"/>
  <c r="K762" i="21"/>
  <c r="G762" i="21"/>
  <c r="N678" i="21"/>
  <c r="O678" i="21"/>
  <c r="C678" i="21"/>
  <c r="F679" i="21" l="1"/>
  <c r="H679" i="21"/>
  <c r="J679" i="21"/>
  <c r="G679" i="21"/>
  <c r="I679" i="21"/>
  <c r="K679" i="21"/>
  <c r="B679" i="21"/>
  <c r="C679" i="21"/>
  <c r="L679" i="21"/>
  <c r="P679" i="21"/>
  <c r="O679" i="21"/>
  <c r="H763" i="21"/>
  <c r="L763" i="21"/>
  <c r="P763" i="21"/>
  <c r="I763" i="21"/>
  <c r="M763" i="21"/>
  <c r="D679" i="21"/>
  <c r="N679" i="21"/>
  <c r="E679" i="21"/>
  <c r="M679" i="21"/>
  <c r="F763" i="21"/>
  <c r="J763" i="21"/>
  <c r="N763" i="21"/>
  <c r="G763" i="21"/>
  <c r="K763" i="21"/>
  <c r="O763" i="21"/>
  <c r="B679" i="20"/>
  <c r="A680" i="21"/>
  <c r="F680" i="21" l="1"/>
  <c r="H680" i="21"/>
  <c r="J680" i="21"/>
  <c r="G680" i="21"/>
  <c r="I680" i="21"/>
  <c r="K680" i="21"/>
  <c r="B680" i="21"/>
  <c r="O680" i="21"/>
  <c r="N680" i="21"/>
  <c r="G764" i="21"/>
  <c r="K764" i="21"/>
  <c r="O764" i="21"/>
  <c r="H764" i="21"/>
  <c r="L764" i="21"/>
  <c r="P764" i="21"/>
  <c r="C680" i="21"/>
  <c r="E680" i="21"/>
  <c r="M680" i="21"/>
  <c r="D680" i="21"/>
  <c r="L680" i="21"/>
  <c r="P680" i="21"/>
  <c r="I764" i="21"/>
  <c r="M764" i="21"/>
  <c r="F764" i="21"/>
  <c r="J764" i="21"/>
  <c r="N764" i="21"/>
  <c r="B680" i="20"/>
  <c r="A681" i="21"/>
  <c r="F681" i="21" l="1"/>
  <c r="H681" i="21"/>
  <c r="J681" i="21"/>
  <c r="G681" i="21"/>
  <c r="I681" i="21"/>
  <c r="K681" i="21"/>
  <c r="B681" i="21"/>
  <c r="C681" i="21"/>
  <c r="M681" i="21"/>
  <c r="L681" i="21"/>
  <c r="P681" i="21"/>
  <c r="H765" i="21"/>
  <c r="L765" i="21"/>
  <c r="P765" i="21"/>
  <c r="I765" i="21"/>
  <c r="M765" i="21"/>
  <c r="O681" i="21"/>
  <c r="N681" i="21"/>
  <c r="F765" i="21"/>
  <c r="J765" i="21"/>
  <c r="N765" i="21"/>
  <c r="G765" i="21"/>
  <c r="K765" i="21"/>
  <c r="O765" i="21"/>
  <c r="D681" i="21"/>
  <c r="E681" i="21"/>
  <c r="A682" i="21"/>
  <c r="B681" i="20"/>
  <c r="F682" i="21" l="1"/>
  <c r="H682" i="21"/>
  <c r="J682" i="21"/>
  <c r="G682" i="21"/>
  <c r="I682" i="21"/>
  <c r="K682" i="21"/>
  <c r="B682" i="20"/>
  <c r="A683" i="21"/>
  <c r="M766" i="21"/>
  <c r="I766" i="21"/>
  <c r="P766" i="21"/>
  <c r="L766" i="21"/>
  <c r="H766" i="21"/>
  <c r="P682" i="21"/>
  <c r="L682" i="21"/>
  <c r="B682" i="21"/>
  <c r="M682" i="21"/>
  <c r="E682" i="21"/>
  <c r="D682" i="21"/>
  <c r="O766" i="21"/>
  <c r="K766" i="21"/>
  <c r="G766" i="21"/>
  <c r="N766" i="21"/>
  <c r="J766" i="21"/>
  <c r="F766" i="21"/>
  <c r="N682" i="21"/>
  <c r="O682" i="21"/>
  <c r="C682" i="21"/>
  <c r="F683" i="21" l="1"/>
  <c r="H683" i="21"/>
  <c r="J683" i="21"/>
  <c r="G683" i="21"/>
  <c r="I683" i="21"/>
  <c r="K683" i="21"/>
  <c r="C683" i="21"/>
  <c r="O683" i="21"/>
  <c r="N683" i="21"/>
  <c r="F767" i="21"/>
  <c r="J767" i="21"/>
  <c r="N767" i="21"/>
  <c r="G767" i="21"/>
  <c r="K767" i="21"/>
  <c r="O767" i="21"/>
  <c r="B683" i="21"/>
  <c r="E683" i="21"/>
  <c r="M683" i="21"/>
  <c r="D683" i="21"/>
  <c r="P683" i="21"/>
  <c r="H767" i="21"/>
  <c r="L767" i="21"/>
  <c r="P767" i="21"/>
  <c r="I767" i="21"/>
  <c r="M767" i="21"/>
  <c r="L683" i="21"/>
  <c r="B683" i="20"/>
  <c r="A684" i="21"/>
  <c r="F684" i="21" l="1"/>
  <c r="H684" i="21"/>
  <c r="J684" i="21"/>
  <c r="G684" i="21"/>
  <c r="I684" i="21"/>
  <c r="K684" i="21"/>
  <c r="C684" i="21"/>
  <c r="N684" i="21"/>
  <c r="E684" i="21"/>
  <c r="M684" i="21"/>
  <c r="B684" i="21"/>
  <c r="D684" i="21"/>
  <c r="L684" i="21"/>
  <c r="P684" i="21"/>
  <c r="O684" i="21"/>
  <c r="A685" i="21"/>
  <c r="B684" i="20"/>
  <c r="F685" i="21" l="1"/>
  <c r="H685" i="21"/>
  <c r="J685" i="21"/>
  <c r="G685" i="21"/>
  <c r="I685" i="21"/>
  <c r="K685" i="21"/>
  <c r="C44" i="23"/>
  <c r="C46" i="23"/>
  <c r="C66" i="23"/>
  <c r="C68" i="23"/>
  <c r="C148" i="23"/>
  <c r="C150" i="23"/>
  <c r="C152" i="23"/>
  <c r="C154" i="23"/>
  <c r="C196" i="23"/>
  <c r="C198" i="23"/>
  <c r="C200" i="23"/>
  <c r="C406" i="23"/>
  <c r="C453" i="23"/>
  <c r="C466" i="23"/>
  <c r="C521" i="23"/>
  <c r="C557" i="23"/>
  <c r="C559" i="23"/>
  <c r="C561" i="23"/>
  <c r="C563" i="23"/>
  <c r="C565" i="23"/>
  <c r="C567" i="23"/>
  <c r="C569" i="23"/>
  <c r="C571" i="23"/>
  <c r="C573" i="23"/>
  <c r="C575" i="23"/>
  <c r="C577" i="23"/>
  <c r="C579" i="23"/>
  <c r="C581" i="23"/>
  <c r="C583" i="23"/>
  <c r="C585" i="23"/>
  <c r="C587" i="23"/>
  <c r="C589" i="23"/>
  <c r="B17" i="23"/>
  <c r="B45" i="23"/>
  <c r="B47" i="23"/>
  <c r="B65" i="23"/>
  <c r="B67" i="23"/>
  <c r="B149" i="23"/>
  <c r="B151" i="23"/>
  <c r="B153" i="23"/>
  <c r="B155" i="23"/>
  <c r="B197" i="23"/>
  <c r="B199" i="23"/>
  <c r="B201" i="23"/>
  <c r="B454" i="23"/>
  <c r="B467" i="23"/>
  <c r="B529" i="23"/>
  <c r="B558" i="23"/>
  <c r="B560" i="23"/>
  <c r="B562" i="23"/>
  <c r="B564" i="23"/>
  <c r="B566" i="23"/>
  <c r="B568" i="23"/>
  <c r="B570" i="23"/>
  <c r="B572" i="23"/>
  <c r="B574" i="23"/>
  <c r="B576" i="23"/>
  <c r="B578" i="23"/>
  <c r="B580" i="23"/>
  <c r="B582" i="23"/>
  <c r="B584" i="23"/>
  <c r="B586" i="23"/>
  <c r="B588" i="23"/>
  <c r="C17" i="23"/>
  <c r="C45" i="23"/>
  <c r="C47" i="23"/>
  <c r="C65" i="23"/>
  <c r="C67" i="23"/>
  <c r="C149" i="23"/>
  <c r="C151" i="23"/>
  <c r="C153" i="23"/>
  <c r="C155" i="23"/>
  <c r="C197" i="23"/>
  <c r="C199" i="23"/>
  <c r="C201" i="23"/>
  <c r="C454" i="23"/>
  <c r="C467" i="23"/>
  <c r="C529" i="23"/>
  <c r="C558" i="23"/>
  <c r="C560" i="23"/>
  <c r="C562" i="23"/>
  <c r="C564" i="23"/>
  <c r="C566" i="23"/>
  <c r="C568" i="23"/>
  <c r="C570" i="23"/>
  <c r="C572" i="23"/>
  <c r="C574" i="23"/>
  <c r="C576" i="23"/>
  <c r="C578" i="23"/>
  <c r="C580" i="23"/>
  <c r="C582" i="23"/>
  <c r="C584" i="23"/>
  <c r="C586" i="23"/>
  <c r="C588" i="23"/>
  <c r="B44" i="23"/>
  <c r="B46" i="23"/>
  <c r="B66" i="23"/>
  <c r="B68" i="23"/>
  <c r="B148" i="23"/>
  <c r="B150" i="23"/>
  <c r="B152" i="23"/>
  <c r="B154" i="23"/>
  <c r="B196" i="23"/>
  <c r="B198" i="23"/>
  <c r="B200" i="23"/>
  <c r="B406" i="23"/>
  <c r="B453" i="23"/>
  <c r="B466" i="23"/>
  <c r="B521" i="23"/>
  <c r="B557" i="23"/>
  <c r="B559" i="23"/>
  <c r="B561" i="23"/>
  <c r="B563" i="23"/>
  <c r="B565" i="23"/>
  <c r="B567" i="23"/>
  <c r="B569" i="23"/>
  <c r="B571" i="23"/>
  <c r="B573" i="23"/>
  <c r="B575" i="23"/>
  <c r="B577" i="23"/>
  <c r="B579" i="23"/>
  <c r="B581" i="23"/>
  <c r="B583" i="23"/>
  <c r="B585" i="23"/>
  <c r="B587" i="23"/>
  <c r="B589" i="23"/>
  <c r="A686" i="21"/>
  <c r="B685" i="20"/>
  <c r="C590" i="23"/>
  <c r="D588" i="23"/>
  <c r="D586" i="23"/>
  <c r="E589" i="23"/>
  <c r="J588" i="23"/>
  <c r="E587" i="23"/>
  <c r="J586" i="23"/>
  <c r="E585" i="23"/>
  <c r="J584" i="23"/>
  <c r="E583" i="23"/>
  <c r="J582" i="23"/>
  <c r="D581" i="23"/>
  <c r="D580" i="23"/>
  <c r="D579" i="23"/>
  <c r="D578" i="23"/>
  <c r="D577" i="23"/>
  <c r="D576" i="23"/>
  <c r="D575" i="23"/>
  <c r="D574" i="23"/>
  <c r="D573" i="23"/>
  <c r="D572" i="23"/>
  <c r="D571" i="23"/>
  <c r="D570" i="23"/>
  <c r="D569" i="23"/>
  <c r="D568" i="23"/>
  <c r="D567" i="23"/>
  <c r="D566" i="23"/>
  <c r="D565" i="23"/>
  <c r="D564" i="23"/>
  <c r="D563" i="23"/>
  <c r="D562" i="23"/>
  <c r="D561" i="23"/>
  <c r="D560" i="23"/>
  <c r="D559" i="23"/>
  <c r="D558" i="23"/>
  <c r="D557" i="23"/>
  <c r="D529" i="23"/>
  <c r="J521" i="23"/>
  <c r="E580" i="23"/>
  <c r="J579" i="23"/>
  <c r="E578" i="23"/>
  <c r="J577" i="23"/>
  <c r="E576" i="23"/>
  <c r="J575" i="23"/>
  <c r="E574" i="23"/>
  <c r="J573" i="23"/>
  <c r="E572" i="23"/>
  <c r="J571" i="23"/>
  <c r="E570" i="23"/>
  <c r="J569" i="23"/>
  <c r="E568" i="23"/>
  <c r="J567" i="23"/>
  <c r="E566" i="23"/>
  <c r="J565" i="23"/>
  <c r="E564" i="23"/>
  <c r="J563" i="23"/>
  <c r="E562" i="23"/>
  <c r="J561" i="23"/>
  <c r="E560" i="23"/>
  <c r="J559" i="23"/>
  <c r="E558" i="23"/>
  <c r="J557" i="23"/>
  <c r="E529" i="23"/>
  <c r="D521" i="23"/>
  <c r="J467" i="23"/>
  <c r="E466" i="23"/>
  <c r="D454" i="23"/>
  <c r="D453" i="23"/>
  <c r="J406" i="23"/>
  <c r="D154" i="23"/>
  <c r="D153" i="23"/>
  <c r="D152" i="23"/>
  <c r="E151" i="23"/>
  <c r="J150" i="23"/>
  <c r="J155" i="23"/>
  <c r="J152" i="23"/>
  <c r="D151" i="23"/>
  <c r="J149" i="23"/>
  <c r="E148" i="23"/>
  <c r="D467" i="23"/>
  <c r="D466" i="23"/>
  <c r="J454" i="23"/>
  <c r="E453" i="23"/>
  <c r="E201" i="23"/>
  <c r="J200" i="23"/>
  <c r="E199" i="23"/>
  <c r="J198" i="23"/>
  <c r="E197" i="23"/>
  <c r="J196" i="23"/>
  <c r="E154" i="23"/>
  <c r="J151" i="23"/>
  <c r="J148" i="23"/>
  <c r="J68" i="23"/>
  <c r="E67" i="23"/>
  <c r="J66" i="23"/>
  <c r="E65" i="23"/>
  <c r="E47" i="23"/>
  <c r="D68" i="23"/>
  <c r="D67" i="23"/>
  <c r="D66" i="23"/>
  <c r="D65" i="23"/>
  <c r="D47" i="23"/>
  <c r="J46" i="23"/>
  <c r="E45" i="23"/>
  <c r="J44" i="23"/>
  <c r="E17" i="23"/>
  <c r="D46" i="23"/>
  <c r="D45" i="23"/>
  <c r="D44" i="23"/>
  <c r="D17" i="23"/>
  <c r="D589" i="23"/>
  <c r="D587" i="23"/>
  <c r="D585" i="23"/>
  <c r="D583" i="23"/>
  <c r="E590" i="23"/>
  <c r="J589" i="23"/>
  <c r="E588" i="23"/>
  <c r="J587" i="23"/>
  <c r="E586" i="23"/>
  <c r="J585" i="23"/>
  <c r="E584" i="23"/>
  <c r="J583" i="23"/>
  <c r="E582" i="23"/>
  <c r="J581" i="23"/>
  <c r="D584" i="23"/>
  <c r="D582" i="23"/>
  <c r="E521" i="23"/>
  <c r="E581" i="23"/>
  <c r="J580" i="23"/>
  <c r="E579" i="23"/>
  <c r="J578" i="23"/>
  <c r="E577" i="23"/>
  <c r="J576" i="23"/>
  <c r="E575" i="23"/>
  <c r="J574" i="23"/>
  <c r="E573" i="23"/>
  <c r="J572" i="23"/>
  <c r="E571" i="23"/>
  <c r="J570" i="23"/>
  <c r="E569" i="23"/>
  <c r="J568" i="23"/>
  <c r="E567" i="23"/>
  <c r="J566" i="23"/>
  <c r="E565" i="23"/>
  <c r="J564" i="23"/>
  <c r="E563" i="23"/>
  <c r="J562" i="23"/>
  <c r="E561" i="23"/>
  <c r="J560" i="23"/>
  <c r="E559" i="23"/>
  <c r="J558" i="23"/>
  <c r="E557" i="23"/>
  <c r="J529" i="23"/>
  <c r="E467" i="23"/>
  <c r="J466" i="23"/>
  <c r="E406" i="23"/>
  <c r="D201" i="23"/>
  <c r="D200" i="23"/>
  <c r="D199" i="23"/>
  <c r="D198" i="23"/>
  <c r="D197" i="23"/>
  <c r="D196" i="23"/>
  <c r="E155" i="23"/>
  <c r="J154" i="23"/>
  <c r="D150" i="23"/>
  <c r="D149" i="23"/>
  <c r="D148" i="23"/>
  <c r="E153" i="23"/>
  <c r="E150" i="23"/>
  <c r="E454" i="23"/>
  <c r="J453" i="23"/>
  <c r="D406" i="23"/>
  <c r="J201" i="23"/>
  <c r="E200" i="23"/>
  <c r="J199" i="23"/>
  <c r="E198" i="23"/>
  <c r="J197" i="23"/>
  <c r="E196" i="23"/>
  <c r="D155" i="23"/>
  <c r="J153" i="23"/>
  <c r="E152" i="23"/>
  <c r="E149" i="23"/>
  <c r="E68" i="23"/>
  <c r="J67" i="23"/>
  <c r="E66" i="23"/>
  <c r="J65" i="23"/>
  <c r="J47" i="23"/>
  <c r="E46" i="23"/>
  <c r="J45" i="23"/>
  <c r="E44" i="23"/>
  <c r="J17" i="23"/>
  <c r="M685" i="21"/>
  <c r="E685" i="21"/>
  <c r="P685" i="21"/>
  <c r="L685" i="21"/>
  <c r="D685" i="21"/>
  <c r="O685" i="21"/>
  <c r="C685" i="21"/>
  <c r="N685" i="21"/>
  <c r="B685" i="21"/>
  <c r="L686" i="21" l="1"/>
  <c r="F686" i="21"/>
  <c r="H686" i="21"/>
  <c r="J686" i="21"/>
  <c r="G686" i="21"/>
  <c r="I686" i="21"/>
  <c r="K686" i="21"/>
  <c r="B590" i="23"/>
  <c r="A687" i="21"/>
  <c r="B686" i="20"/>
  <c r="M686" i="21"/>
  <c r="E686" i="21"/>
  <c r="P686" i="21"/>
  <c r="D686" i="21"/>
  <c r="O686" i="21"/>
  <c r="C686" i="21"/>
  <c r="N686" i="21"/>
  <c r="B686" i="21"/>
  <c r="J590" i="23"/>
  <c r="D590" i="23"/>
  <c r="F687" i="21" l="1"/>
  <c r="H687" i="21"/>
  <c r="J687" i="21"/>
  <c r="G687" i="21"/>
  <c r="I687" i="21"/>
  <c r="K687" i="21"/>
  <c r="A688" i="21"/>
  <c r="B687" i="20"/>
  <c r="N687" i="21"/>
  <c r="B687" i="21"/>
  <c r="M687" i="21"/>
  <c r="E687" i="21"/>
  <c r="P687" i="21"/>
  <c r="L687" i="21"/>
  <c r="D687" i="21"/>
  <c r="O687" i="21"/>
  <c r="C687" i="21"/>
  <c r="F688" i="21" l="1"/>
  <c r="H688" i="21"/>
  <c r="J688" i="21"/>
  <c r="G688" i="21"/>
  <c r="I688" i="21"/>
  <c r="K688" i="21"/>
  <c r="A689" i="21"/>
  <c r="B688" i="20"/>
  <c r="M688" i="21"/>
  <c r="E688" i="21"/>
  <c r="P688" i="21"/>
  <c r="L688" i="21"/>
  <c r="D688" i="21"/>
  <c r="O688" i="21"/>
  <c r="C688" i="21"/>
  <c r="N688" i="21"/>
  <c r="B688" i="21"/>
  <c r="F689" i="21" l="1"/>
  <c r="H689" i="21"/>
  <c r="J689" i="21"/>
  <c r="G689" i="21"/>
  <c r="I689" i="21"/>
  <c r="K689" i="21"/>
  <c r="A690" i="21"/>
  <c r="B689" i="20"/>
  <c r="O689" i="21"/>
  <c r="P689" i="21"/>
  <c r="L689" i="21"/>
  <c r="D689" i="21"/>
  <c r="N689" i="21"/>
  <c r="B689" i="21"/>
  <c r="E689" i="21"/>
  <c r="M689" i="21"/>
  <c r="C689" i="21"/>
  <c r="F690" i="21" l="1"/>
  <c r="H690" i="21"/>
  <c r="J690" i="21"/>
  <c r="G690" i="21"/>
  <c r="I690" i="21"/>
  <c r="K690" i="21"/>
  <c r="A691" i="21"/>
  <c r="B690" i="20"/>
  <c r="P690" i="21"/>
  <c r="O690" i="21"/>
  <c r="B690" i="21"/>
  <c r="M690" i="21"/>
  <c r="D690" i="21"/>
  <c r="E690" i="21"/>
  <c r="N690" i="21"/>
  <c r="C690" i="21"/>
  <c r="L690" i="21"/>
  <c r="F691" i="21" l="1"/>
  <c r="H691" i="21"/>
  <c r="J691" i="21"/>
  <c r="G691" i="21"/>
  <c r="I691" i="21"/>
  <c r="K691" i="21"/>
  <c r="A692" i="21"/>
  <c r="B691" i="20"/>
  <c r="P691" i="21"/>
  <c r="D691" i="21"/>
  <c r="M691" i="21"/>
  <c r="E691" i="21"/>
  <c r="N691" i="21"/>
  <c r="B691" i="21"/>
  <c r="O691" i="21"/>
  <c r="C691" i="21"/>
  <c r="L691" i="21"/>
  <c r="F692" i="21" l="1"/>
  <c r="H692" i="21"/>
  <c r="J692" i="21"/>
  <c r="G692" i="21"/>
  <c r="I692" i="21"/>
  <c r="K692" i="21"/>
  <c r="A693" i="21"/>
  <c r="B692" i="20"/>
  <c r="P692" i="21"/>
  <c r="O692" i="21"/>
  <c r="B692" i="21"/>
  <c r="M692" i="21"/>
  <c r="D692" i="21"/>
  <c r="C692" i="21"/>
  <c r="L692" i="21"/>
  <c r="E692" i="21"/>
  <c r="N692" i="21"/>
  <c r="F693" i="21" l="1"/>
  <c r="H693" i="21"/>
  <c r="J693" i="21"/>
  <c r="G693" i="21"/>
  <c r="I693" i="21"/>
  <c r="K693" i="21"/>
  <c r="A694" i="21"/>
  <c r="B693" i="20"/>
  <c r="N693" i="21"/>
  <c r="B693" i="21"/>
  <c r="L693" i="21"/>
  <c r="O693" i="21"/>
  <c r="E693" i="21"/>
  <c r="D693" i="21"/>
  <c r="P693" i="21"/>
  <c r="C693" i="21"/>
  <c r="M693" i="21"/>
  <c r="F694" i="21" l="1"/>
  <c r="H694" i="21"/>
  <c r="J694" i="21"/>
  <c r="G694" i="21"/>
  <c r="I694" i="21"/>
  <c r="K694" i="21"/>
  <c r="A695" i="21"/>
  <c r="B694" i="20"/>
  <c r="O694" i="21"/>
  <c r="E694" i="21"/>
  <c r="N694" i="21"/>
  <c r="B694" i="21"/>
  <c r="C694" i="21"/>
  <c r="L694" i="21"/>
  <c r="P694" i="21"/>
  <c r="D694" i="21"/>
  <c r="M694" i="21"/>
  <c r="F695" i="21" l="1"/>
  <c r="H695" i="21"/>
  <c r="J695" i="21"/>
  <c r="G695" i="21"/>
  <c r="I695" i="21"/>
  <c r="K695" i="21"/>
  <c r="A696" i="21"/>
  <c r="B695" i="20"/>
  <c r="P695" i="21"/>
  <c r="M695" i="21"/>
  <c r="D695" i="21"/>
  <c r="O695" i="21"/>
  <c r="B695" i="21"/>
  <c r="C695" i="21"/>
  <c r="L695" i="21"/>
  <c r="E695" i="21"/>
  <c r="N695" i="21"/>
  <c r="F696" i="21" l="1"/>
  <c r="H696" i="21"/>
  <c r="J696" i="21"/>
  <c r="G696" i="21"/>
  <c r="I696" i="21"/>
  <c r="K696" i="21"/>
  <c r="A697" i="21"/>
  <c r="B696" i="20"/>
  <c r="P696" i="21"/>
  <c r="B696" i="21"/>
  <c r="O696" i="21"/>
  <c r="E696" i="21"/>
  <c r="N696" i="21"/>
  <c r="D696" i="21"/>
  <c r="M696" i="21"/>
  <c r="C696" i="21"/>
  <c r="L696" i="21"/>
  <c r="F697" i="21" l="1"/>
  <c r="H697" i="21"/>
  <c r="J697" i="21"/>
  <c r="G697" i="21"/>
  <c r="I697" i="21"/>
  <c r="K697" i="21"/>
  <c r="A698" i="21"/>
  <c r="B697" i="20"/>
  <c r="P697" i="21"/>
  <c r="O697" i="21"/>
  <c r="B697" i="21"/>
  <c r="M697" i="21"/>
  <c r="D697" i="21"/>
  <c r="E697" i="21"/>
  <c r="N697" i="21"/>
  <c r="C697" i="21"/>
  <c r="L697" i="21"/>
  <c r="F698" i="21" l="1"/>
  <c r="H698" i="21"/>
  <c r="J698" i="21"/>
  <c r="G698" i="21"/>
  <c r="I698" i="21"/>
  <c r="K698" i="21"/>
  <c r="A699" i="21"/>
  <c r="B698" i="20"/>
  <c r="O698" i="21"/>
  <c r="C698" i="21"/>
  <c r="L698" i="21"/>
  <c r="P698" i="21"/>
  <c r="D698" i="21"/>
  <c r="M698" i="21"/>
  <c r="E698" i="21"/>
  <c r="N698" i="21"/>
  <c r="B698" i="21"/>
  <c r="F699" i="21" l="1"/>
  <c r="H699" i="21"/>
  <c r="J699" i="21"/>
  <c r="G699" i="21"/>
  <c r="I699" i="21"/>
  <c r="K699" i="21"/>
  <c r="A700" i="21"/>
  <c r="B699" i="20"/>
  <c r="P699" i="21"/>
  <c r="M699" i="21"/>
  <c r="D699" i="21"/>
  <c r="O699" i="21"/>
  <c r="B699" i="21"/>
  <c r="E699" i="21"/>
  <c r="N699" i="21"/>
  <c r="C699" i="21"/>
  <c r="L699" i="21"/>
  <c r="F700" i="21" l="1"/>
  <c r="H700" i="21"/>
  <c r="J700" i="21"/>
  <c r="G700" i="21"/>
  <c r="I700" i="21"/>
  <c r="K700" i="21"/>
  <c r="A701" i="21"/>
  <c r="B700" i="20"/>
  <c r="P700" i="21"/>
  <c r="D700" i="21"/>
  <c r="M700" i="21"/>
  <c r="E700" i="21"/>
  <c r="N700" i="21"/>
  <c r="B700" i="21"/>
  <c r="O700" i="21"/>
  <c r="C700" i="21"/>
  <c r="L700" i="21"/>
  <c r="F701" i="21" l="1"/>
  <c r="H701" i="21"/>
  <c r="J701" i="21"/>
  <c r="G701" i="21"/>
  <c r="I701" i="21"/>
  <c r="K701" i="21"/>
  <c r="A702" i="21"/>
  <c r="B701" i="20"/>
  <c r="P701" i="21"/>
  <c r="O701" i="21"/>
  <c r="B701" i="21"/>
  <c r="M701" i="21"/>
  <c r="D701" i="21"/>
  <c r="C701" i="21"/>
  <c r="L701" i="21"/>
  <c r="E701" i="21"/>
  <c r="N701" i="21"/>
  <c r="F702" i="21" l="1"/>
  <c r="H702" i="21"/>
  <c r="J702" i="21"/>
  <c r="G702" i="21"/>
  <c r="I702" i="21"/>
  <c r="K702" i="21"/>
  <c r="A703" i="21"/>
  <c r="B702" i="20"/>
  <c r="O702" i="21"/>
  <c r="E702" i="21"/>
  <c r="N702" i="21"/>
  <c r="B702" i="21"/>
  <c r="C702" i="21"/>
  <c r="L702" i="21"/>
  <c r="P702" i="21"/>
  <c r="D702" i="21"/>
  <c r="M702" i="21"/>
  <c r="F703" i="21" l="1"/>
  <c r="H703" i="21"/>
  <c r="J703" i="21"/>
  <c r="G703" i="21"/>
  <c r="I703" i="21"/>
  <c r="K703" i="21"/>
  <c r="A704" i="21"/>
  <c r="B703" i="20"/>
  <c r="P703" i="21"/>
  <c r="M703" i="21"/>
  <c r="D703" i="21"/>
  <c r="O703" i="21"/>
  <c r="B703" i="21"/>
  <c r="C703" i="21"/>
  <c r="L703" i="21"/>
  <c r="E703" i="21"/>
  <c r="N703" i="21"/>
  <c r="F704" i="21" l="1"/>
  <c r="H704" i="21"/>
  <c r="J704" i="21"/>
  <c r="G704" i="21"/>
  <c r="I704" i="21"/>
  <c r="K704" i="21"/>
  <c r="A705" i="21"/>
  <c r="B704" i="20"/>
  <c r="P704" i="21"/>
  <c r="B704" i="21"/>
  <c r="O704" i="21"/>
  <c r="E704" i="21"/>
  <c r="N704" i="21"/>
  <c r="D704" i="21"/>
  <c r="M704" i="21"/>
  <c r="C704" i="21"/>
  <c r="L704" i="21"/>
  <c r="F705" i="21" l="1"/>
  <c r="H705" i="21"/>
  <c r="J705" i="21"/>
  <c r="G705" i="21"/>
  <c r="I705" i="21"/>
  <c r="K705" i="21"/>
  <c r="A706" i="21"/>
  <c r="B705" i="20"/>
  <c r="O705" i="21"/>
  <c r="E705" i="21"/>
  <c r="N705" i="21"/>
  <c r="B705" i="21"/>
  <c r="C705" i="21"/>
  <c r="L705" i="21"/>
  <c r="P705" i="21"/>
  <c r="D705" i="21"/>
  <c r="M705" i="21"/>
  <c r="L706" i="21" l="1"/>
  <c r="F706" i="21"/>
  <c r="H706" i="21"/>
  <c r="J706" i="21"/>
  <c r="G706" i="21"/>
  <c r="I706" i="21"/>
  <c r="K706" i="21"/>
  <c r="A707" i="21"/>
  <c r="B706" i="20"/>
  <c r="O706" i="21"/>
  <c r="E706" i="21"/>
  <c r="N706" i="21"/>
  <c r="B706" i="21"/>
  <c r="C706" i="21"/>
  <c r="P706" i="21"/>
  <c r="D706" i="21"/>
  <c r="M706" i="21"/>
  <c r="F707" i="21" l="1"/>
  <c r="H707" i="21"/>
  <c r="J707" i="21"/>
  <c r="G707" i="21"/>
  <c r="I707" i="21"/>
  <c r="K707" i="21"/>
  <c r="A708" i="21"/>
  <c r="B707" i="20"/>
  <c r="E707" i="21"/>
  <c r="L707" i="21"/>
  <c r="P707" i="21"/>
  <c r="D707" i="21"/>
  <c r="M707" i="21"/>
  <c r="C707" i="21"/>
  <c r="N707" i="21"/>
  <c r="B707" i="21"/>
  <c r="O707" i="21"/>
  <c r="F708" i="21" l="1"/>
  <c r="H708" i="21"/>
  <c r="J708" i="21"/>
  <c r="G708" i="21"/>
  <c r="I708" i="21"/>
  <c r="K708" i="21"/>
  <c r="A709" i="21"/>
  <c r="B708" i="20"/>
  <c r="O708" i="21"/>
  <c r="E708" i="21"/>
  <c r="N708" i="21"/>
  <c r="B708" i="21"/>
  <c r="C708" i="21"/>
  <c r="L708" i="21"/>
  <c r="P708" i="21"/>
  <c r="D708" i="21"/>
  <c r="M708" i="21"/>
  <c r="F709" i="21" l="1"/>
  <c r="H709" i="21"/>
  <c r="J709" i="21"/>
  <c r="G709" i="21"/>
  <c r="I709" i="21"/>
  <c r="K709" i="21"/>
  <c r="A710" i="21"/>
  <c r="B709" i="20"/>
  <c r="O709" i="21"/>
  <c r="E709" i="21"/>
  <c r="N709" i="21"/>
  <c r="B709" i="21"/>
  <c r="C709" i="21"/>
  <c r="L709" i="21"/>
  <c r="P709" i="21"/>
  <c r="D709" i="21"/>
  <c r="M709" i="21"/>
  <c r="F710" i="21" l="1"/>
  <c r="H710" i="21"/>
  <c r="J710" i="21"/>
  <c r="G710" i="21"/>
  <c r="I710" i="21"/>
  <c r="K710" i="21"/>
  <c r="A711" i="21"/>
  <c r="B710" i="20"/>
  <c r="O710" i="21"/>
  <c r="E710" i="21"/>
  <c r="N710" i="21"/>
  <c r="B710" i="21"/>
  <c r="C710" i="21"/>
  <c r="L710" i="21"/>
  <c r="P710" i="21"/>
  <c r="D710" i="21"/>
  <c r="M710" i="21"/>
  <c r="F711" i="21" l="1"/>
  <c r="H711" i="21"/>
  <c r="J711" i="21"/>
  <c r="G711" i="21"/>
  <c r="I711" i="21"/>
  <c r="K711" i="21"/>
  <c r="A712" i="21"/>
  <c r="B711" i="20"/>
  <c r="O711" i="21"/>
  <c r="E711" i="21"/>
  <c r="N711" i="21"/>
  <c r="B711" i="21"/>
  <c r="C711" i="21"/>
  <c r="L711" i="21"/>
  <c r="P711" i="21"/>
  <c r="D711" i="21"/>
  <c r="M711" i="21"/>
  <c r="F712" i="21" l="1"/>
  <c r="H712" i="21"/>
  <c r="J712" i="21"/>
  <c r="G712" i="21"/>
  <c r="I712" i="21"/>
  <c r="K712" i="21"/>
  <c r="A713" i="21"/>
  <c r="B712" i="20"/>
  <c r="P712" i="21"/>
  <c r="O712" i="21"/>
  <c r="B712" i="21"/>
  <c r="M712" i="21"/>
  <c r="D712" i="21"/>
  <c r="E712" i="21"/>
  <c r="N712" i="21"/>
  <c r="C712" i="21"/>
  <c r="L712" i="21"/>
  <c r="F713" i="21" l="1"/>
  <c r="H713" i="21"/>
  <c r="J713" i="21"/>
  <c r="G713" i="21"/>
  <c r="I713" i="21"/>
  <c r="K713" i="21"/>
  <c r="A714" i="21"/>
  <c r="B713" i="20"/>
  <c r="P713" i="21"/>
  <c r="D713" i="21"/>
  <c r="M713" i="21"/>
  <c r="C713" i="21"/>
  <c r="L713" i="21"/>
  <c r="B713" i="21"/>
  <c r="O713" i="21"/>
  <c r="E713" i="21"/>
  <c r="N713" i="21"/>
  <c r="F714" i="21" l="1"/>
  <c r="H714" i="21"/>
  <c r="J714" i="21"/>
  <c r="G714" i="21"/>
  <c r="I714" i="21"/>
  <c r="K714" i="21"/>
  <c r="A715" i="21"/>
  <c r="B714" i="20"/>
  <c r="P714" i="21"/>
  <c r="M714" i="21"/>
  <c r="D714" i="21"/>
  <c r="O714" i="21"/>
  <c r="B714" i="21"/>
  <c r="C714" i="21"/>
  <c r="L714" i="21"/>
  <c r="E714" i="21"/>
  <c r="N714" i="21"/>
  <c r="F715" i="21" l="1"/>
  <c r="H715" i="21"/>
  <c r="J715" i="21"/>
  <c r="G715" i="21"/>
  <c r="I715" i="21"/>
  <c r="K715" i="21"/>
  <c r="A716" i="21"/>
  <c r="B715" i="20"/>
  <c r="P715" i="21"/>
  <c r="M715" i="21"/>
  <c r="D715" i="21"/>
  <c r="O715" i="21"/>
  <c r="B715" i="21"/>
  <c r="E715" i="21"/>
  <c r="N715" i="21"/>
  <c r="C715" i="21"/>
  <c r="L715" i="21"/>
  <c r="F716" i="21" l="1"/>
  <c r="H716" i="21"/>
  <c r="J716" i="21"/>
  <c r="G716" i="21"/>
  <c r="I716" i="21"/>
  <c r="K716" i="21"/>
  <c r="A717" i="21"/>
  <c r="B716" i="20"/>
  <c r="P716" i="21"/>
  <c r="O716" i="21"/>
  <c r="B716" i="21"/>
  <c r="M716" i="21"/>
  <c r="D716" i="21"/>
  <c r="E716" i="21"/>
  <c r="N716" i="21"/>
  <c r="C716" i="21"/>
  <c r="L716" i="21"/>
  <c r="F717" i="21" l="1"/>
  <c r="H717" i="21"/>
  <c r="J717" i="21"/>
  <c r="G717" i="21"/>
  <c r="I717" i="21"/>
  <c r="K717" i="21"/>
  <c r="C593" i="23"/>
  <c r="C597" i="23"/>
  <c r="B592" i="23"/>
  <c r="B596" i="23"/>
  <c r="B600" i="23"/>
  <c r="C594" i="23"/>
  <c r="C598" i="23"/>
  <c r="B591" i="23"/>
  <c r="B595" i="23"/>
  <c r="B599" i="23"/>
  <c r="C591" i="23"/>
  <c r="C595" i="23"/>
  <c r="C599" i="23"/>
  <c r="B594" i="23"/>
  <c r="B598" i="23"/>
  <c r="C592" i="23"/>
  <c r="C596" i="23"/>
  <c r="C600" i="23"/>
  <c r="B593" i="23"/>
  <c r="B597" i="23"/>
  <c r="A718" i="21"/>
  <c r="B717" i="20"/>
  <c r="D600" i="23"/>
  <c r="E600" i="23"/>
  <c r="D594" i="23"/>
  <c r="J598" i="23"/>
  <c r="E597" i="23"/>
  <c r="J594" i="23"/>
  <c r="E593" i="23"/>
  <c r="D598" i="23"/>
  <c r="D595" i="23"/>
  <c r="D591" i="23"/>
  <c r="J597" i="23"/>
  <c r="E596" i="23"/>
  <c r="J593" i="23"/>
  <c r="E592" i="23"/>
  <c r="J600" i="23"/>
  <c r="D596" i="23"/>
  <c r="D592" i="23"/>
  <c r="E599" i="23"/>
  <c r="J596" i="23"/>
  <c r="E595" i="23"/>
  <c r="J592" i="23"/>
  <c r="E591" i="23"/>
  <c r="D599" i="23"/>
  <c r="D597" i="23"/>
  <c r="D593" i="23"/>
  <c r="J599" i="23"/>
  <c r="E598" i="23"/>
  <c r="J595" i="23"/>
  <c r="E594" i="23"/>
  <c r="J591" i="23"/>
  <c r="P717" i="21"/>
  <c r="M717" i="21"/>
  <c r="D717" i="21"/>
  <c r="O717" i="21"/>
  <c r="B717" i="21"/>
  <c r="E717" i="21"/>
  <c r="N717" i="21"/>
  <c r="C717" i="21"/>
  <c r="L717" i="21"/>
  <c r="F718" i="21" l="1"/>
  <c r="H718" i="21"/>
  <c r="J718" i="21"/>
  <c r="G718" i="21"/>
  <c r="I718" i="21"/>
  <c r="K718" i="21"/>
  <c r="A719" i="21"/>
  <c r="B718" i="20"/>
  <c r="P718" i="21"/>
  <c r="D718" i="21"/>
  <c r="M718" i="21"/>
  <c r="C718" i="21"/>
  <c r="L718" i="21"/>
  <c r="B718" i="21"/>
  <c r="O718" i="21"/>
  <c r="E718" i="21"/>
  <c r="N718" i="21"/>
  <c r="F719" i="21" l="1"/>
  <c r="H719" i="21"/>
  <c r="J719" i="21"/>
  <c r="G719" i="21"/>
  <c r="I719" i="21"/>
  <c r="K719" i="21"/>
  <c r="A720" i="21"/>
  <c r="B719" i="20"/>
  <c r="P719" i="21"/>
  <c r="O719" i="21"/>
  <c r="B719" i="21"/>
  <c r="M719" i="21"/>
  <c r="D719" i="21"/>
  <c r="C719" i="21"/>
  <c r="L719" i="21"/>
  <c r="E719" i="21"/>
  <c r="N719" i="21"/>
  <c r="F720" i="21" l="1"/>
  <c r="H720" i="21"/>
  <c r="J720" i="21"/>
  <c r="G720" i="21"/>
  <c r="I720" i="21"/>
  <c r="K720" i="21"/>
  <c r="A721" i="21"/>
  <c r="B720" i="20"/>
  <c r="O720" i="21"/>
  <c r="E720" i="21"/>
  <c r="N720" i="21"/>
  <c r="B720" i="21"/>
  <c r="C720" i="21"/>
  <c r="L720" i="21"/>
  <c r="P720" i="21"/>
  <c r="D720" i="21"/>
  <c r="M720" i="21"/>
  <c r="F721" i="21" l="1"/>
  <c r="H721" i="21"/>
  <c r="J721" i="21"/>
  <c r="G721" i="21"/>
  <c r="I721" i="21"/>
  <c r="K721" i="21"/>
  <c r="A722" i="21"/>
  <c r="B721" i="20"/>
  <c r="P721" i="21"/>
  <c r="M721" i="21"/>
  <c r="E721" i="21"/>
  <c r="O721" i="21"/>
  <c r="B721" i="21"/>
  <c r="D721" i="21"/>
  <c r="C721" i="21" s="1"/>
  <c r="L721" i="21"/>
  <c r="N721" i="21"/>
  <c r="F722" i="21" l="1"/>
  <c r="H722" i="21"/>
  <c r="J722" i="21"/>
  <c r="G722" i="21"/>
  <c r="I722" i="21"/>
  <c r="K722" i="21"/>
  <c r="A723" i="21"/>
  <c r="B722" i="20"/>
  <c r="P722" i="21"/>
  <c r="M722" i="21"/>
  <c r="E722" i="21"/>
  <c r="O722" i="21"/>
  <c r="C722" i="21"/>
  <c r="B722" i="21" s="1"/>
  <c r="N722" i="21"/>
  <c r="D722" i="21"/>
  <c r="L722" i="21"/>
  <c r="F723" i="21" l="1"/>
  <c r="H723" i="21"/>
  <c r="J723" i="21"/>
  <c r="G723" i="21"/>
  <c r="I723" i="21"/>
  <c r="K723" i="21"/>
  <c r="A724" i="21"/>
  <c r="B723" i="20"/>
  <c r="P723" i="21"/>
  <c r="O723" i="21"/>
  <c r="C723" i="21"/>
  <c r="B723" i="21" s="1"/>
  <c r="M723" i="21"/>
  <c r="E723" i="21"/>
  <c r="N723" i="21"/>
  <c r="D723" i="21"/>
  <c r="L723" i="21"/>
  <c r="F724" i="21" l="1"/>
  <c r="H724" i="21"/>
  <c r="J724" i="21"/>
  <c r="G724" i="21"/>
  <c r="I724" i="21"/>
  <c r="K724" i="21"/>
  <c r="A725" i="21"/>
  <c r="B724" i="20"/>
  <c r="M724" i="21"/>
  <c r="E724" i="21"/>
  <c r="P724" i="21"/>
  <c r="O724" i="21"/>
  <c r="C724" i="21"/>
  <c r="B724" i="21" s="1"/>
  <c r="N724" i="21"/>
  <c r="D724" i="21"/>
  <c r="L724" i="21"/>
  <c r="F725" i="21" l="1"/>
  <c r="H725" i="21"/>
  <c r="J725" i="21"/>
  <c r="G725" i="21"/>
  <c r="I725" i="21"/>
  <c r="K725" i="21"/>
  <c r="A726" i="21"/>
  <c r="B725" i="20"/>
  <c r="M725" i="21"/>
  <c r="N725" i="21"/>
  <c r="C725" i="21"/>
  <c r="B725" i="21" s="1"/>
  <c r="O725" i="21"/>
  <c r="P725" i="21"/>
  <c r="D725" i="21"/>
  <c r="L725" i="21"/>
  <c r="E725" i="21"/>
  <c r="F726" i="21" l="1"/>
  <c r="H726" i="21"/>
  <c r="J726" i="21"/>
  <c r="G726" i="21"/>
  <c r="I726" i="21"/>
  <c r="K726" i="21"/>
  <c r="A727" i="21"/>
  <c r="B726" i="20"/>
  <c r="P726" i="21"/>
  <c r="O726" i="21"/>
  <c r="C726" i="21"/>
  <c r="B726" i="21" s="1"/>
  <c r="M726" i="21"/>
  <c r="E726" i="21"/>
  <c r="N726" i="21"/>
  <c r="D726" i="21"/>
  <c r="L726" i="21"/>
  <c r="F727" i="21" l="1"/>
  <c r="H727" i="21"/>
  <c r="J727" i="21"/>
  <c r="G727" i="21"/>
  <c r="I727" i="21"/>
  <c r="K727" i="21"/>
  <c r="A728" i="21"/>
  <c r="B727" i="20"/>
  <c r="O727" i="21"/>
  <c r="N727" i="21"/>
  <c r="C727" i="21"/>
  <c r="B727" i="21" s="1"/>
  <c r="D727" i="21"/>
  <c r="L727" i="21"/>
  <c r="P727" i="21"/>
  <c r="E727" i="21"/>
  <c r="M727" i="21"/>
  <c r="F728" i="21" l="1"/>
  <c r="H728" i="21"/>
  <c r="J728" i="21"/>
  <c r="G728" i="21"/>
  <c r="I728" i="21"/>
  <c r="K728" i="21"/>
  <c r="A729" i="21"/>
  <c r="B728" i="20"/>
  <c r="P728" i="21"/>
  <c r="O728" i="21"/>
  <c r="C728" i="21"/>
  <c r="B728" i="21" s="1"/>
  <c r="M728" i="21"/>
  <c r="E728" i="21"/>
  <c r="N728" i="21"/>
  <c r="D728" i="21"/>
  <c r="L728" i="21"/>
  <c r="F729" i="21" l="1"/>
  <c r="H729" i="21"/>
  <c r="J729" i="21"/>
  <c r="G729" i="21"/>
  <c r="I729" i="21"/>
  <c r="K729" i="21"/>
  <c r="A730" i="21"/>
  <c r="B729" i="20"/>
  <c r="C729" i="21"/>
  <c r="B729" i="21" s="1"/>
  <c r="E729" i="21"/>
  <c r="M729" i="21"/>
  <c r="N729" i="21"/>
  <c r="O729" i="21"/>
  <c r="P729" i="21"/>
  <c r="D729" i="21"/>
  <c r="L729" i="21"/>
  <c r="F730" i="21" l="1"/>
  <c r="H730" i="21"/>
  <c r="J730" i="21"/>
  <c r="G730" i="21"/>
  <c r="I730" i="21"/>
  <c r="K730" i="21"/>
  <c r="A731" i="21"/>
  <c r="B730" i="20"/>
  <c r="P730" i="21"/>
  <c r="E730" i="21"/>
  <c r="M730" i="21"/>
  <c r="D730" i="21"/>
  <c r="L730" i="21"/>
  <c r="C730" i="21"/>
  <c r="B730" i="21" s="1"/>
  <c r="O730" i="21"/>
  <c r="N730" i="21"/>
  <c r="F731" i="21" l="1"/>
  <c r="H731" i="21"/>
  <c r="J731" i="21"/>
  <c r="G731" i="21"/>
  <c r="I731" i="21"/>
  <c r="K731" i="21"/>
  <c r="A732" i="21"/>
  <c r="B731" i="20"/>
  <c r="O731" i="21"/>
  <c r="N731" i="21"/>
  <c r="C731" i="21"/>
  <c r="B731" i="21" s="1"/>
  <c r="D731" i="21"/>
  <c r="L731" i="21"/>
  <c r="P731" i="21"/>
  <c r="E731" i="21"/>
  <c r="M731" i="21"/>
  <c r="F732" i="21" l="1"/>
  <c r="H732" i="21"/>
  <c r="J732" i="21"/>
  <c r="G732" i="21"/>
  <c r="I732" i="21"/>
  <c r="K732" i="21"/>
  <c r="A733" i="21"/>
  <c r="B732" i="20"/>
  <c r="P732" i="21"/>
  <c r="M732" i="21"/>
  <c r="E732" i="21"/>
  <c r="O732" i="21"/>
  <c r="C732" i="21"/>
  <c r="B732" i="21" s="1"/>
  <c r="N732" i="21"/>
  <c r="D732" i="21"/>
  <c r="L732" i="21"/>
  <c r="F733" i="21" l="1"/>
  <c r="H733" i="21"/>
  <c r="J733" i="21"/>
  <c r="G733" i="21"/>
  <c r="I733" i="21"/>
  <c r="K733" i="21"/>
  <c r="A734" i="21"/>
  <c r="B733" i="20"/>
  <c r="P733" i="21"/>
  <c r="M733" i="21"/>
  <c r="C733" i="21"/>
  <c r="B733" i="21" s="1"/>
  <c r="O733" i="21"/>
  <c r="N733" i="21"/>
  <c r="D733" i="21"/>
  <c r="L733" i="21"/>
  <c r="E733" i="21"/>
  <c r="F734" i="21" l="1"/>
  <c r="H734" i="21"/>
  <c r="J734" i="21"/>
  <c r="G734" i="21"/>
  <c r="I734" i="21"/>
  <c r="K734" i="21"/>
  <c r="A735" i="21"/>
  <c r="B734" i="20"/>
  <c r="O734" i="21"/>
  <c r="N734" i="21"/>
  <c r="C734" i="21"/>
  <c r="B734" i="21" s="1"/>
  <c r="D734" i="21"/>
  <c r="L734" i="21"/>
  <c r="P734" i="21"/>
  <c r="E734" i="21"/>
  <c r="M734" i="21"/>
  <c r="F735" i="21" l="1"/>
  <c r="H735" i="21"/>
  <c r="J735" i="21"/>
  <c r="G735" i="21"/>
  <c r="I735" i="21"/>
  <c r="K735" i="21"/>
  <c r="A736" i="21"/>
  <c r="B735" i="20"/>
  <c r="O735" i="21"/>
  <c r="N735" i="21"/>
  <c r="C735" i="21"/>
  <c r="B735" i="21" s="1"/>
  <c r="D735" i="21"/>
  <c r="L735" i="21"/>
  <c r="P735" i="21"/>
  <c r="E735" i="21"/>
  <c r="M735" i="21"/>
  <c r="F736" i="21" l="1"/>
  <c r="H736" i="21"/>
  <c r="J736" i="21"/>
  <c r="G736" i="21"/>
  <c r="I736" i="21"/>
  <c r="K736" i="21"/>
  <c r="A737" i="21"/>
  <c r="B736" i="20"/>
  <c r="P736" i="21"/>
  <c r="M736" i="21"/>
  <c r="E736" i="21"/>
  <c r="O736" i="21"/>
  <c r="C736" i="21"/>
  <c r="B736" i="21" s="1"/>
  <c r="N736" i="21"/>
  <c r="D736" i="21"/>
  <c r="L736" i="21"/>
  <c r="F737" i="21" l="1"/>
  <c r="H737" i="21"/>
  <c r="J737" i="21"/>
  <c r="G737" i="21"/>
  <c r="I737" i="21"/>
  <c r="K737" i="21"/>
  <c r="A738" i="21"/>
  <c r="B737" i="20"/>
  <c r="P737" i="21"/>
  <c r="M737" i="21"/>
  <c r="E737" i="21"/>
  <c r="O737" i="21"/>
  <c r="C737" i="21"/>
  <c r="B737" i="21" s="1"/>
  <c r="N737" i="21"/>
  <c r="D737" i="21"/>
  <c r="L737" i="21"/>
  <c r="F738" i="21" l="1"/>
  <c r="H738" i="21"/>
  <c r="J738" i="21"/>
  <c r="G738" i="21"/>
  <c r="I738" i="21"/>
  <c r="K738" i="21"/>
  <c r="A739" i="21"/>
  <c r="B738" i="20"/>
  <c r="P738" i="21"/>
  <c r="O738" i="21"/>
  <c r="C738" i="21"/>
  <c r="B738" i="21" s="1"/>
  <c r="M738" i="21"/>
  <c r="E738" i="21"/>
  <c r="N738" i="21"/>
  <c r="D738" i="21"/>
  <c r="L738" i="21"/>
  <c r="F739" i="21" l="1"/>
  <c r="H739" i="21"/>
  <c r="J739" i="21"/>
  <c r="G739" i="21"/>
  <c r="I739" i="21"/>
  <c r="K739" i="21"/>
  <c r="A740" i="21"/>
  <c r="B739" i="20"/>
  <c r="O739" i="21"/>
  <c r="N739" i="21"/>
  <c r="C739" i="21"/>
  <c r="B739" i="21" s="1"/>
  <c r="D739" i="21"/>
  <c r="L739" i="21"/>
  <c r="P739" i="21"/>
  <c r="E739" i="21"/>
  <c r="M739" i="21"/>
  <c r="F740" i="21" l="1"/>
  <c r="H740" i="21"/>
  <c r="J740" i="21"/>
  <c r="G740" i="21"/>
  <c r="I740" i="21"/>
  <c r="K740" i="21"/>
  <c r="A741" i="21"/>
  <c r="B740" i="20"/>
  <c r="O740" i="21"/>
  <c r="N740" i="21"/>
  <c r="C740" i="21"/>
  <c r="B740" i="21" s="1"/>
  <c r="D740" i="21"/>
  <c r="L740" i="21"/>
  <c r="P740" i="21"/>
  <c r="E740" i="21"/>
  <c r="M740" i="21"/>
  <c r="F741" i="21" l="1"/>
  <c r="H741" i="21"/>
  <c r="J741" i="21"/>
  <c r="G741" i="21"/>
  <c r="I741" i="21"/>
  <c r="K741" i="21"/>
  <c r="A742" i="21"/>
  <c r="B741" i="20"/>
  <c r="P741" i="21"/>
  <c r="O741" i="21"/>
  <c r="C741" i="21"/>
  <c r="B741" i="21" s="1"/>
  <c r="M741" i="21"/>
  <c r="E741" i="21"/>
  <c r="N741" i="21"/>
  <c r="D741" i="21"/>
  <c r="L741" i="21"/>
  <c r="F742" i="21" l="1"/>
  <c r="H742" i="21"/>
  <c r="J742" i="21"/>
  <c r="G742" i="21"/>
  <c r="I742" i="21"/>
  <c r="K742" i="21"/>
  <c r="A743" i="21"/>
  <c r="B742" i="20"/>
  <c r="O742" i="21"/>
  <c r="N742" i="21"/>
  <c r="C742" i="21"/>
  <c r="B742" i="21" s="1"/>
  <c r="D742" i="21"/>
  <c r="L742" i="21"/>
  <c r="P742" i="21"/>
  <c r="E742" i="21"/>
  <c r="M742" i="21"/>
  <c r="F743" i="21" l="1"/>
  <c r="H743" i="21"/>
  <c r="J743" i="21"/>
  <c r="G743" i="21"/>
  <c r="I743" i="21"/>
  <c r="K743" i="21"/>
  <c r="A744" i="21"/>
  <c r="B743" i="20"/>
  <c r="P743" i="21"/>
  <c r="O743" i="21"/>
  <c r="C743" i="21"/>
  <c r="B743" i="21" s="1"/>
  <c r="M743" i="21"/>
  <c r="E743" i="21"/>
  <c r="N743" i="21"/>
  <c r="D743" i="21"/>
  <c r="L743" i="21"/>
  <c r="J579" i="21" l="1"/>
  <c r="G579" i="21"/>
  <c r="F744" i="21"/>
  <c r="H744" i="21"/>
  <c r="J744" i="21"/>
  <c r="G744" i="21"/>
  <c r="I744" i="21"/>
  <c r="K744" i="21"/>
  <c r="B885" i="16"/>
  <c r="D500" i="16"/>
  <c r="C754" i="16"/>
  <c r="D885" i="16"/>
  <c r="C885" i="16"/>
  <c r="C500" i="16"/>
  <c r="D754" i="16"/>
  <c r="B500" i="16"/>
  <c r="B754" i="16"/>
  <c r="A745" i="21"/>
  <c r="B744" i="20"/>
  <c r="B224" i="18"/>
  <c r="B192" i="18"/>
  <c r="B160" i="18"/>
  <c r="B128" i="18"/>
  <c r="B96" i="18"/>
  <c r="B64" i="18"/>
  <c r="B32" i="18"/>
  <c r="C224" i="18"/>
  <c r="C192" i="18"/>
  <c r="C160" i="18"/>
  <c r="C128" i="18"/>
  <c r="C96" i="18"/>
  <c r="C64" i="18"/>
  <c r="C32" i="18"/>
  <c r="B225" i="18"/>
  <c r="B193" i="18"/>
  <c r="B161" i="18"/>
  <c r="B129" i="18"/>
  <c r="B97" i="18"/>
  <c r="B65" i="18"/>
  <c r="B33" i="18"/>
  <c r="C227" i="18"/>
  <c r="C195" i="18"/>
  <c r="C163" i="18"/>
  <c r="C131" i="18"/>
  <c r="C99" i="18"/>
  <c r="C67" i="18"/>
  <c r="C35" i="18"/>
  <c r="B235" i="18"/>
  <c r="C261" i="18"/>
  <c r="C293" i="18"/>
  <c r="C325" i="18"/>
  <c r="C357" i="18"/>
  <c r="C389" i="18"/>
  <c r="B258" i="18"/>
  <c r="B290" i="18"/>
  <c r="B322" i="18"/>
  <c r="B354" i="18"/>
  <c r="B386" i="18"/>
  <c r="C250" i="18"/>
  <c r="C282" i="18"/>
  <c r="C314" i="18"/>
  <c r="C346" i="18"/>
  <c r="C378" i="18"/>
  <c r="B247" i="18"/>
  <c r="B279" i="18"/>
  <c r="B311" i="18"/>
  <c r="B343" i="18"/>
  <c r="B375" i="18"/>
  <c r="B214" i="18"/>
  <c r="B182" i="18"/>
  <c r="B150" i="18"/>
  <c r="B118" i="18"/>
  <c r="B86" i="18"/>
  <c r="B54" i="18"/>
  <c r="B22" i="18"/>
  <c r="C214" i="18"/>
  <c r="C182" i="18"/>
  <c r="C150" i="18"/>
  <c r="C118" i="18"/>
  <c r="C86" i="18"/>
  <c r="C54" i="18"/>
  <c r="C22" i="18"/>
  <c r="B220" i="18"/>
  <c r="B188" i="18"/>
  <c r="B156" i="18"/>
  <c r="B124" i="18"/>
  <c r="B92" i="18"/>
  <c r="B60" i="18"/>
  <c r="B28" i="18"/>
  <c r="C220" i="18"/>
  <c r="C188" i="18"/>
  <c r="C156" i="18"/>
  <c r="C124" i="18"/>
  <c r="C92" i="18"/>
  <c r="C60" i="18"/>
  <c r="C28" i="18"/>
  <c r="B221" i="18"/>
  <c r="B189" i="18"/>
  <c r="B157" i="18"/>
  <c r="B125" i="18"/>
  <c r="B93" i="18"/>
  <c r="B61" i="18"/>
  <c r="B29" i="18"/>
  <c r="C223" i="18"/>
  <c r="C191" i="18"/>
  <c r="C159" i="18"/>
  <c r="C127" i="18"/>
  <c r="C95" i="18"/>
  <c r="C63" i="18"/>
  <c r="C31" i="18"/>
  <c r="C233" i="18"/>
  <c r="C265" i="18"/>
  <c r="C297" i="18"/>
  <c r="C329" i="18"/>
  <c r="C361" i="18"/>
  <c r="C393" i="18"/>
  <c r="B262" i="18"/>
  <c r="B294" i="18"/>
  <c r="B326" i="18"/>
  <c r="B358" i="18"/>
  <c r="B390" i="18"/>
  <c r="C254" i="18"/>
  <c r="C286" i="18"/>
  <c r="C318" i="18"/>
  <c r="C350" i="18"/>
  <c r="C382" i="18"/>
  <c r="B251" i="18"/>
  <c r="B283" i="18"/>
  <c r="B315" i="18"/>
  <c r="B347" i="18"/>
  <c r="B379" i="18"/>
  <c r="B218" i="18"/>
  <c r="B186" i="18"/>
  <c r="B154" i="18"/>
  <c r="B122" i="18"/>
  <c r="B90" i="18"/>
  <c r="B58" i="18"/>
  <c r="B26" i="18"/>
  <c r="C218" i="18"/>
  <c r="C186" i="18"/>
  <c r="C154" i="18"/>
  <c r="C122" i="18"/>
  <c r="C90" i="18"/>
  <c r="C58" i="18"/>
  <c r="C26" i="18"/>
  <c r="B216" i="18"/>
  <c r="B184" i="18"/>
  <c r="B152" i="18"/>
  <c r="B120" i="18"/>
  <c r="B88" i="18"/>
  <c r="B56" i="18"/>
  <c r="B24" i="18"/>
  <c r="C216" i="18"/>
  <c r="C184" i="18"/>
  <c r="C152" i="18"/>
  <c r="C120" i="18"/>
  <c r="C88" i="18"/>
  <c r="C56" i="18"/>
  <c r="C24" i="18"/>
  <c r="B217" i="18"/>
  <c r="B185" i="18"/>
  <c r="B153" i="18"/>
  <c r="B121" i="18"/>
  <c r="B89" i="18"/>
  <c r="B57" i="18"/>
  <c r="B25" i="18"/>
  <c r="C219" i="18"/>
  <c r="C187" i="18"/>
  <c r="C155" i="18"/>
  <c r="C123" i="18"/>
  <c r="C91" i="18"/>
  <c r="C59" i="18"/>
  <c r="C27" i="18"/>
  <c r="C237" i="18"/>
  <c r="C269" i="18"/>
  <c r="C301" i="18"/>
  <c r="C333" i="18"/>
  <c r="C365" i="18"/>
  <c r="B232" i="18"/>
  <c r="B266" i="18"/>
  <c r="B298" i="18"/>
  <c r="B330" i="18"/>
  <c r="B362" i="18"/>
  <c r="B394" i="18"/>
  <c r="C258" i="18"/>
  <c r="C290" i="18"/>
  <c r="C322" i="18"/>
  <c r="C354" i="18"/>
  <c r="C386" i="18"/>
  <c r="B255" i="18"/>
  <c r="B287" i="18"/>
  <c r="B319" i="18"/>
  <c r="B351" i="18"/>
  <c r="B383" i="18"/>
  <c r="B206" i="18"/>
  <c r="B174" i="18"/>
  <c r="B142" i="18"/>
  <c r="B110" i="18"/>
  <c r="B78" i="18"/>
  <c r="B46" i="18"/>
  <c r="B14" i="18"/>
  <c r="C206" i="18"/>
  <c r="C174" i="18"/>
  <c r="C142" i="18"/>
  <c r="C110" i="18"/>
  <c r="C78" i="18"/>
  <c r="C46" i="18"/>
  <c r="C14" i="18"/>
  <c r="B212" i="18"/>
  <c r="B180" i="18"/>
  <c r="B148" i="18"/>
  <c r="B116" i="18"/>
  <c r="B84" i="18"/>
  <c r="B52" i="18"/>
  <c r="B20" i="18"/>
  <c r="C212" i="18"/>
  <c r="C180" i="18"/>
  <c r="C148" i="18"/>
  <c r="C116" i="18"/>
  <c r="C84" i="18"/>
  <c r="C52" i="18"/>
  <c r="C20" i="18"/>
  <c r="B213" i="18"/>
  <c r="B181" i="18"/>
  <c r="B149" i="18"/>
  <c r="B117" i="18"/>
  <c r="B85" i="18"/>
  <c r="B53" i="18"/>
  <c r="B21" i="18"/>
  <c r="C215" i="18"/>
  <c r="C183" i="18"/>
  <c r="C151" i="18"/>
  <c r="C119" i="18"/>
  <c r="C87" i="18"/>
  <c r="C55" i="18"/>
  <c r="C23" i="18"/>
  <c r="C241" i="18"/>
  <c r="C273" i="18"/>
  <c r="C305" i="18"/>
  <c r="C337" i="18"/>
  <c r="C369" i="18"/>
  <c r="B238" i="18"/>
  <c r="B270" i="18"/>
  <c r="B302" i="18"/>
  <c r="B334" i="18"/>
  <c r="B366" i="18"/>
  <c r="C230" i="18"/>
  <c r="C262" i="18"/>
  <c r="C294" i="18"/>
  <c r="C326" i="18"/>
  <c r="C358" i="18"/>
  <c r="C390" i="18"/>
  <c r="B259" i="18"/>
  <c r="B291" i="18"/>
  <c r="B323" i="18"/>
  <c r="B355" i="18"/>
  <c r="B387" i="18"/>
  <c r="B210" i="18"/>
  <c r="B178" i="18"/>
  <c r="B146" i="18"/>
  <c r="B114" i="18"/>
  <c r="B82" i="18"/>
  <c r="B50" i="18"/>
  <c r="B18" i="18"/>
  <c r="C210" i="18"/>
  <c r="C178" i="18"/>
  <c r="C146" i="18"/>
  <c r="C114" i="18"/>
  <c r="C82" i="18"/>
  <c r="C50" i="18"/>
  <c r="C18" i="18"/>
  <c r="B208" i="18"/>
  <c r="B176" i="18"/>
  <c r="B144" i="18"/>
  <c r="B112" i="18"/>
  <c r="B80" i="18"/>
  <c r="B48" i="18"/>
  <c r="B16" i="18"/>
  <c r="C208" i="18"/>
  <c r="C176" i="18"/>
  <c r="C144" i="18"/>
  <c r="C112" i="18"/>
  <c r="C80" i="18"/>
  <c r="C48" i="18"/>
  <c r="C16" i="18"/>
  <c r="B209" i="18"/>
  <c r="B177" i="18"/>
  <c r="B145" i="18"/>
  <c r="B113" i="18"/>
  <c r="B81" i="18"/>
  <c r="B49" i="18"/>
  <c r="B17" i="18"/>
  <c r="C211" i="18"/>
  <c r="C179" i="18"/>
  <c r="C147" i="18"/>
  <c r="C115" i="18"/>
  <c r="C83" i="18"/>
  <c r="C51" i="18"/>
  <c r="C19" i="18"/>
  <c r="C245" i="18"/>
  <c r="C277" i="18"/>
  <c r="C309" i="18"/>
  <c r="C341" i="18"/>
  <c r="C373" i="18"/>
  <c r="B242" i="18"/>
  <c r="B274" i="18"/>
  <c r="B306" i="18"/>
  <c r="B338" i="18"/>
  <c r="B370" i="18"/>
  <c r="C234" i="18"/>
  <c r="C266" i="18"/>
  <c r="C298" i="18"/>
  <c r="C330" i="18"/>
  <c r="C362" i="18"/>
  <c r="C394" i="18"/>
  <c r="B263" i="18"/>
  <c r="B295" i="18"/>
  <c r="B327" i="18"/>
  <c r="B359" i="18"/>
  <c r="B391" i="18"/>
  <c r="B198" i="18"/>
  <c r="B166" i="18"/>
  <c r="B134" i="18"/>
  <c r="B102" i="18"/>
  <c r="B70" i="18"/>
  <c r="B38" i="18"/>
  <c r="D9" i="18"/>
  <c r="C198" i="18"/>
  <c r="C166" i="18"/>
  <c r="C134" i="18"/>
  <c r="C102" i="18"/>
  <c r="C70" i="18"/>
  <c r="C38" i="18"/>
  <c r="E9" i="18"/>
  <c r="B204" i="18"/>
  <c r="B172" i="18"/>
  <c r="B140" i="18"/>
  <c r="B108" i="18"/>
  <c r="B76" i="18"/>
  <c r="B44" i="18"/>
  <c r="D12" i="18"/>
  <c r="C204" i="18"/>
  <c r="C172" i="18"/>
  <c r="C140" i="18"/>
  <c r="C108" i="18"/>
  <c r="C76" i="18"/>
  <c r="C44" i="18"/>
  <c r="E12" i="18"/>
  <c r="B205" i="18"/>
  <c r="B173" i="18"/>
  <c r="B141" i="18"/>
  <c r="B109" i="18"/>
  <c r="B77" i="18"/>
  <c r="B45" i="18"/>
  <c r="B13" i="18"/>
  <c r="C207" i="18"/>
  <c r="C175" i="18"/>
  <c r="C143" i="18"/>
  <c r="C111" i="18"/>
  <c r="C79" i="18"/>
  <c r="C47" i="18"/>
  <c r="C15" i="18"/>
  <c r="C249" i="18"/>
  <c r="C281" i="18"/>
  <c r="C313" i="18"/>
  <c r="C345" i="18"/>
  <c r="C377" i="18"/>
  <c r="B246" i="18"/>
  <c r="B278" i="18"/>
  <c r="B310" i="18"/>
  <c r="B342" i="18"/>
  <c r="B374" i="18"/>
  <c r="C238" i="18"/>
  <c r="C270" i="18"/>
  <c r="C302" i="18"/>
  <c r="C334" i="18"/>
  <c r="C366" i="18"/>
  <c r="B234" i="18"/>
  <c r="B267" i="18"/>
  <c r="B299" i="18"/>
  <c r="B331" i="18"/>
  <c r="B363" i="18"/>
  <c r="B395" i="18"/>
  <c r="B202" i="18"/>
  <c r="B170" i="18"/>
  <c r="B138" i="18"/>
  <c r="B106" i="18"/>
  <c r="B74" i="18"/>
  <c r="B42" i="18"/>
  <c r="D11" i="18"/>
  <c r="C202" i="18"/>
  <c r="C170" i="18"/>
  <c r="C138" i="18"/>
  <c r="C106" i="18"/>
  <c r="C74" i="18"/>
  <c r="C42" i="18"/>
  <c r="E11" i="18"/>
  <c r="B200" i="18"/>
  <c r="B168" i="18"/>
  <c r="B136" i="18"/>
  <c r="B104" i="18"/>
  <c r="B72" i="18"/>
  <c r="B40" i="18"/>
  <c r="D10" i="18"/>
  <c r="C200" i="18"/>
  <c r="C168" i="18"/>
  <c r="C136" i="18"/>
  <c r="C104" i="18"/>
  <c r="C72" i="18"/>
  <c r="C40" i="18"/>
  <c r="E10" i="18"/>
  <c r="B201" i="18"/>
  <c r="B169" i="18"/>
  <c r="B137" i="18"/>
  <c r="B105" i="18"/>
  <c r="B73" i="18"/>
  <c r="B41" i="18"/>
  <c r="B11" i="18"/>
  <c r="C203" i="18"/>
  <c r="C171" i="18"/>
  <c r="C139" i="18"/>
  <c r="C107" i="18"/>
  <c r="C75" i="18"/>
  <c r="C43" i="18"/>
  <c r="C12" i="18"/>
  <c r="C253" i="18"/>
  <c r="C285" i="18"/>
  <c r="C317" i="18"/>
  <c r="C349" i="18"/>
  <c r="C381" i="18"/>
  <c r="B250" i="18"/>
  <c r="B282" i="18"/>
  <c r="B314" i="18"/>
  <c r="B346" i="18"/>
  <c r="B378" i="18"/>
  <c r="C242" i="18"/>
  <c r="C274" i="18"/>
  <c r="C306" i="18"/>
  <c r="C338" i="18"/>
  <c r="C370" i="18"/>
  <c r="B239" i="18"/>
  <c r="B271" i="18"/>
  <c r="B303" i="18"/>
  <c r="B335" i="18"/>
  <c r="B367" i="18"/>
  <c r="B222" i="18"/>
  <c r="B190" i="18"/>
  <c r="B158" i="18"/>
  <c r="B126" i="18"/>
  <c r="B94" i="18"/>
  <c r="B62" i="18"/>
  <c r="B30" i="18"/>
  <c r="C222" i="18"/>
  <c r="C190" i="18"/>
  <c r="C158" i="18"/>
  <c r="C126" i="18"/>
  <c r="C94" i="18"/>
  <c r="C62" i="18"/>
  <c r="C30" i="18"/>
  <c r="B228" i="18"/>
  <c r="B196" i="18"/>
  <c r="B164" i="18"/>
  <c r="B132" i="18"/>
  <c r="B100" i="18"/>
  <c r="B68" i="18"/>
  <c r="B36" i="18"/>
  <c r="C228" i="18"/>
  <c r="C196" i="18"/>
  <c r="C164" i="18"/>
  <c r="C132" i="18"/>
  <c r="C100" i="18"/>
  <c r="C68" i="18"/>
  <c r="C36" i="18"/>
  <c r="B229" i="18"/>
  <c r="B197" i="18"/>
  <c r="B165" i="18"/>
  <c r="B133" i="18"/>
  <c r="B101" i="18"/>
  <c r="B69" i="18"/>
  <c r="B37" i="18"/>
  <c r="B9" i="18"/>
  <c r="C199" i="18"/>
  <c r="C167" i="18"/>
  <c r="C135" i="18"/>
  <c r="C103" i="18"/>
  <c r="C71" i="18"/>
  <c r="C39" i="18"/>
  <c r="C10" i="18"/>
  <c r="C257" i="18"/>
  <c r="C289" i="18"/>
  <c r="C321" i="18"/>
  <c r="C353" i="18"/>
  <c r="C385" i="18"/>
  <c r="B254" i="18"/>
  <c r="B286" i="18"/>
  <c r="B318" i="18"/>
  <c r="B350" i="18"/>
  <c r="B382" i="18"/>
  <c r="C246" i="18"/>
  <c r="C278" i="18"/>
  <c r="C310" i="18"/>
  <c r="C342" i="18"/>
  <c r="C374" i="18"/>
  <c r="B243" i="18"/>
  <c r="B275" i="18"/>
  <c r="B307" i="18"/>
  <c r="B339" i="18"/>
  <c r="B371" i="18"/>
  <c r="B226" i="18"/>
  <c r="B194" i="18"/>
  <c r="B162" i="18"/>
  <c r="B130" i="18"/>
  <c r="B98" i="18"/>
  <c r="B66" i="18"/>
  <c r="B34" i="18"/>
  <c r="C226" i="18"/>
  <c r="C194" i="18"/>
  <c r="C162" i="18"/>
  <c r="C130" i="18"/>
  <c r="C98" i="18"/>
  <c r="C66" i="18"/>
  <c r="C34" i="18"/>
  <c r="B393" i="18"/>
  <c r="B361" i="18"/>
  <c r="B329" i="18"/>
  <c r="B297" i="18"/>
  <c r="B265" i="18"/>
  <c r="B230" i="18"/>
  <c r="C364" i="18"/>
  <c r="C332" i="18"/>
  <c r="C300" i="18"/>
  <c r="C268" i="18"/>
  <c r="C236" i="18"/>
  <c r="B372" i="18"/>
  <c r="B340" i="18"/>
  <c r="B308" i="18"/>
  <c r="B276" i="18"/>
  <c r="B244" i="18"/>
  <c r="C375" i="18"/>
  <c r="C343" i="18"/>
  <c r="C311" i="18"/>
  <c r="C279" i="18"/>
  <c r="C247" i="18"/>
  <c r="C13" i="18"/>
  <c r="C45" i="18"/>
  <c r="C77" i="18"/>
  <c r="C109" i="18"/>
  <c r="C141" i="18"/>
  <c r="C173" i="18"/>
  <c r="C205" i="18"/>
  <c r="B12" i="18"/>
  <c r="B43" i="18"/>
  <c r="B75" i="18"/>
  <c r="B107" i="18"/>
  <c r="B139" i="18"/>
  <c r="B171" i="18"/>
  <c r="B203" i="18"/>
  <c r="B389" i="18"/>
  <c r="B357" i="18"/>
  <c r="B325" i="18"/>
  <c r="B293" i="18"/>
  <c r="B261" i="18"/>
  <c r="C392" i="18"/>
  <c r="C360" i="18"/>
  <c r="C328" i="18"/>
  <c r="C296" i="18"/>
  <c r="C264" i="18"/>
  <c r="C232" i="18"/>
  <c r="B368" i="18"/>
  <c r="B336" i="18"/>
  <c r="B304" i="18"/>
  <c r="B272" i="18"/>
  <c r="B240" i="18"/>
  <c r="C371" i="18"/>
  <c r="C339" i="18"/>
  <c r="C307" i="18"/>
  <c r="C275" i="18"/>
  <c r="C243" i="18"/>
  <c r="C17" i="18"/>
  <c r="C49" i="18"/>
  <c r="C81" i="18"/>
  <c r="C113" i="18"/>
  <c r="C145" i="18"/>
  <c r="C177" i="18"/>
  <c r="C209" i="18"/>
  <c r="B15" i="18"/>
  <c r="B47" i="18"/>
  <c r="B79" i="18"/>
  <c r="B111" i="18"/>
  <c r="B143" i="18"/>
  <c r="B175" i="18"/>
  <c r="B207" i="18"/>
  <c r="B385" i="18"/>
  <c r="B353" i="18"/>
  <c r="B321" i="18"/>
  <c r="B289" i="18"/>
  <c r="B257" i="18"/>
  <c r="C388" i="18"/>
  <c r="C356" i="18"/>
  <c r="C324" i="18"/>
  <c r="C292" i="18"/>
  <c r="C260" i="18"/>
  <c r="B233" i="18"/>
  <c r="B364" i="18"/>
  <c r="B332" i="18"/>
  <c r="B300" i="18"/>
  <c r="B268" i="18"/>
  <c r="B236" i="18"/>
  <c r="C367" i="18"/>
  <c r="C335" i="18"/>
  <c r="C303" i="18"/>
  <c r="C271" i="18"/>
  <c r="C239" i="18"/>
  <c r="C21" i="18"/>
  <c r="C53" i="18"/>
  <c r="C85" i="18"/>
  <c r="C117" i="18"/>
  <c r="C149" i="18"/>
  <c r="C181" i="18"/>
  <c r="C213" i="18"/>
  <c r="B19" i="18"/>
  <c r="B51" i="18"/>
  <c r="B83" i="18"/>
  <c r="B115" i="18"/>
  <c r="B147" i="18"/>
  <c r="B179" i="18"/>
  <c r="B211" i="18"/>
  <c r="B381" i="18"/>
  <c r="B349" i="18"/>
  <c r="B317" i="18"/>
  <c r="B285" i="18"/>
  <c r="B253" i="18"/>
  <c r="C384" i="18"/>
  <c r="C352" i="18"/>
  <c r="C320" i="18"/>
  <c r="C288" i="18"/>
  <c r="C256" i="18"/>
  <c r="B392" i="18"/>
  <c r="B360" i="18"/>
  <c r="B328" i="18"/>
  <c r="B296" i="18"/>
  <c r="B264" i="18"/>
  <c r="C395" i="18"/>
  <c r="C363" i="18"/>
  <c r="C331" i="18"/>
  <c r="C299" i="18"/>
  <c r="C267" i="18"/>
  <c r="C235" i="18"/>
  <c r="C25" i="18"/>
  <c r="C57" i="18"/>
  <c r="C89" i="18"/>
  <c r="C121" i="18"/>
  <c r="C153" i="18"/>
  <c r="C185" i="18"/>
  <c r="C217" i="18"/>
  <c r="B23" i="18"/>
  <c r="B55" i="18"/>
  <c r="B87" i="18"/>
  <c r="B119" i="18"/>
  <c r="B151" i="18"/>
  <c r="B183" i="18"/>
  <c r="B215" i="18"/>
  <c r="B377" i="18"/>
  <c r="B345" i="18"/>
  <c r="B313" i="18"/>
  <c r="B281" i="18"/>
  <c r="B249" i="18"/>
  <c r="C380" i="18"/>
  <c r="C348" i="18"/>
  <c r="C316" i="18"/>
  <c r="C284" i="18"/>
  <c r="C252" i="18"/>
  <c r="B388" i="18"/>
  <c r="B356" i="18"/>
  <c r="B324" i="18"/>
  <c r="B292" i="18"/>
  <c r="B260" i="18"/>
  <c r="C391" i="18"/>
  <c r="C359" i="18"/>
  <c r="C327" i="18"/>
  <c r="C295" i="18"/>
  <c r="C263" i="18"/>
  <c r="C231" i="18"/>
  <c r="C29" i="18"/>
  <c r="C61" i="18"/>
  <c r="C93" i="18"/>
  <c r="C125" i="18"/>
  <c r="C157" i="18"/>
  <c r="C189" i="18"/>
  <c r="C221" i="18"/>
  <c r="B27" i="18"/>
  <c r="B59" i="18"/>
  <c r="B91" i="18"/>
  <c r="B123" i="18"/>
  <c r="B155" i="18"/>
  <c r="B187" i="18"/>
  <c r="B219" i="18"/>
  <c r="B373" i="18"/>
  <c r="B341" i="18"/>
  <c r="B309" i="18"/>
  <c r="B277" i="18"/>
  <c r="B245" i="18"/>
  <c r="C376" i="18"/>
  <c r="C344" i="18"/>
  <c r="C312" i="18"/>
  <c r="C280" i="18"/>
  <c r="C248" i="18"/>
  <c r="B384" i="18"/>
  <c r="B352" i="18"/>
  <c r="B320" i="18"/>
  <c r="B288" i="18"/>
  <c r="B256" i="18"/>
  <c r="C387" i="18"/>
  <c r="C355" i="18"/>
  <c r="C323" i="18"/>
  <c r="C291" i="18"/>
  <c r="C259" i="18"/>
  <c r="B231" i="18"/>
  <c r="C33" i="18"/>
  <c r="C65" i="18"/>
  <c r="C97" i="18"/>
  <c r="C129" i="18"/>
  <c r="C161" i="18"/>
  <c r="C193" i="18"/>
  <c r="C225" i="18"/>
  <c r="B31" i="18"/>
  <c r="B63" i="18"/>
  <c r="B95" i="18"/>
  <c r="B127" i="18"/>
  <c r="B159" i="18"/>
  <c r="B191" i="18"/>
  <c r="B223" i="18"/>
  <c r="B369" i="18"/>
  <c r="B337" i="18"/>
  <c r="B305" i="18"/>
  <c r="B273" i="18"/>
  <c r="B241" i="18"/>
  <c r="C372" i="18"/>
  <c r="C340" i="18"/>
  <c r="C308" i="18"/>
  <c r="C276" i="18"/>
  <c r="C244" i="18"/>
  <c r="B380" i="18"/>
  <c r="B348" i="18"/>
  <c r="B316" i="18"/>
  <c r="B284" i="18"/>
  <c r="B252" i="18"/>
  <c r="C383" i="18"/>
  <c r="C351" i="18"/>
  <c r="C319" i="18"/>
  <c r="C287" i="18"/>
  <c r="C255" i="18"/>
  <c r="C9" i="18"/>
  <c r="C37" i="18"/>
  <c r="C69" i="18"/>
  <c r="C101" i="18"/>
  <c r="C133" i="18"/>
  <c r="C165" i="18"/>
  <c r="C197" i="18"/>
  <c r="C229" i="18"/>
  <c r="B35" i="18"/>
  <c r="B67" i="18"/>
  <c r="B99" i="18"/>
  <c r="B131" i="18"/>
  <c r="B163" i="18"/>
  <c r="B195" i="18"/>
  <c r="B227" i="18"/>
  <c r="B365" i="18"/>
  <c r="B333" i="18"/>
  <c r="B301" i="18"/>
  <c r="B269" i="18"/>
  <c r="B237" i="18"/>
  <c r="C368" i="18"/>
  <c r="C336" i="18"/>
  <c r="C304" i="18"/>
  <c r="C272" i="18"/>
  <c r="C240" i="18"/>
  <c r="B376" i="18"/>
  <c r="B344" i="18"/>
  <c r="B312" i="18"/>
  <c r="B280" i="18"/>
  <c r="B248" i="18"/>
  <c r="C379" i="18"/>
  <c r="C347" i="18"/>
  <c r="C315" i="18"/>
  <c r="C283" i="18"/>
  <c r="C251" i="18"/>
  <c r="C11" i="18"/>
  <c r="C41" i="18"/>
  <c r="C73" i="18"/>
  <c r="C105" i="18"/>
  <c r="C137" i="18"/>
  <c r="C169" i="18"/>
  <c r="C201" i="18"/>
  <c r="B10" i="18"/>
  <c r="B39" i="18"/>
  <c r="B71" i="18"/>
  <c r="B103" i="18"/>
  <c r="B135" i="18"/>
  <c r="B167" i="18"/>
  <c r="B199" i="18"/>
  <c r="D1183" i="16"/>
  <c r="C1162" i="16"/>
  <c r="B1141" i="16"/>
  <c r="D1178" i="16"/>
  <c r="C1157" i="16"/>
  <c r="B1136" i="16"/>
  <c r="C1176" i="16"/>
  <c r="B1155" i="16"/>
  <c r="D1133" i="16"/>
  <c r="D1172" i="16"/>
  <c r="C1151" i="16"/>
  <c r="B1130" i="16"/>
  <c r="C1166" i="16"/>
  <c r="B1145" i="16"/>
  <c r="D1182" i="16"/>
  <c r="C1161" i="16"/>
  <c r="B1140" i="16"/>
  <c r="C1180" i="16"/>
  <c r="B1159" i="16"/>
  <c r="D1137" i="16"/>
  <c r="D1176" i="16"/>
  <c r="C1155" i="16"/>
  <c r="B1134" i="16"/>
  <c r="C1170" i="16"/>
  <c r="B1149" i="16"/>
  <c r="D1127" i="16"/>
  <c r="C1165" i="16"/>
  <c r="B1144" i="16"/>
  <c r="D1124" i="16"/>
  <c r="B1163" i="16"/>
  <c r="D1141" i="16"/>
  <c r="D1180" i="16"/>
  <c r="C1159" i="16"/>
  <c r="B1138" i="16"/>
  <c r="C1174" i="16"/>
  <c r="B1153" i="16"/>
  <c r="D1131" i="16"/>
  <c r="C1169" i="16"/>
  <c r="B1148" i="16"/>
  <c r="D1126" i="16"/>
  <c r="B1167" i="16"/>
  <c r="D1145" i="16"/>
  <c r="C1124" i="16"/>
  <c r="C1163" i="16"/>
  <c r="B1142" i="16"/>
  <c r="C1178" i="16"/>
  <c r="B1157" i="16"/>
  <c r="D1135" i="16"/>
  <c r="C1173" i="16"/>
  <c r="B1152" i="16"/>
  <c r="D1130" i="16"/>
  <c r="B1171" i="16"/>
  <c r="D1149" i="16"/>
  <c r="C1128" i="16"/>
  <c r="C1167" i="16"/>
  <c r="B1146" i="16"/>
  <c r="C1182" i="16"/>
  <c r="B1161" i="16"/>
  <c r="D1139" i="16"/>
  <c r="B1156" i="16"/>
  <c r="D1134" i="16"/>
  <c r="B1175" i="16"/>
  <c r="D1153" i="16"/>
  <c r="C1132" i="16"/>
  <c r="C1171" i="16"/>
  <c r="B1150" i="16"/>
  <c r="D1128" i="16"/>
  <c r="B1165" i="16"/>
  <c r="D1143" i="16"/>
  <c r="C1181" i="16"/>
  <c r="B1160" i="16"/>
  <c r="D1138" i="16"/>
  <c r="B1179" i="16"/>
  <c r="D1157" i="16"/>
  <c r="C1136" i="16"/>
  <c r="C1175" i="16"/>
  <c r="B1154" i="16"/>
  <c r="D1132" i="16"/>
  <c r="B1169" i="16"/>
  <c r="D1147" i="16"/>
  <c r="C1126" i="16"/>
  <c r="B1164" i="16"/>
  <c r="D1142" i="16"/>
  <c r="B1183" i="16"/>
  <c r="D1161" i="16"/>
  <c r="C1140" i="16"/>
  <c r="C1179" i="16"/>
  <c r="B1158" i="16"/>
  <c r="D1136" i="16"/>
  <c r="B1173" i="16"/>
  <c r="D1151" i="16"/>
  <c r="C1130" i="16"/>
  <c r="B1168" i="16"/>
  <c r="D1146" i="16"/>
  <c r="C1125" i="16"/>
  <c r="D1165" i="16"/>
  <c r="C1144" i="16"/>
  <c r="C1183" i="16"/>
  <c r="B1162" i="16"/>
  <c r="D1140" i="16"/>
  <c r="B1177" i="16"/>
  <c r="D1155" i="16"/>
  <c r="C1134" i="16"/>
  <c r="B1172" i="16"/>
  <c r="D1150" i="16"/>
  <c r="C1129" i="16"/>
  <c r="D1169" i="16"/>
  <c r="C1148" i="16"/>
  <c r="B1127" i="16"/>
  <c r="B1166" i="16"/>
  <c r="D1144" i="16"/>
  <c r="B1181" i="16"/>
  <c r="D1159" i="16"/>
  <c r="C1138" i="16"/>
  <c r="B1176" i="16"/>
  <c r="D1154" i="16"/>
  <c r="C1133" i="16"/>
  <c r="D1173" i="16"/>
  <c r="C1152" i="16"/>
  <c r="B1131" i="16"/>
  <c r="B1170" i="16"/>
  <c r="D1148" i="16"/>
  <c r="C1127" i="16"/>
  <c r="D1163" i="16"/>
  <c r="C1142" i="16"/>
  <c r="B1180" i="16"/>
  <c r="D1158" i="16"/>
  <c r="C1137" i="16"/>
  <c r="D1177" i="16"/>
  <c r="C1156" i="16"/>
  <c r="B1135" i="16"/>
  <c r="B1174" i="16"/>
  <c r="D1152" i="16"/>
  <c r="C1131" i="16"/>
  <c r="D1167" i="16"/>
  <c r="C1146" i="16"/>
  <c r="B1125" i="16"/>
  <c r="D1162" i="16"/>
  <c r="C1141" i="16"/>
  <c r="D1181" i="16"/>
  <c r="C1160" i="16"/>
  <c r="B1139" i="16"/>
  <c r="B1178" i="16"/>
  <c r="D1156" i="16"/>
  <c r="C1135" i="16"/>
  <c r="D1171" i="16"/>
  <c r="C1150" i="16"/>
  <c r="B1129" i="16"/>
  <c r="D1166" i="16"/>
  <c r="C1145" i="16"/>
  <c r="B1124" i="16"/>
  <c r="C1164" i="16"/>
  <c r="B1143" i="16"/>
  <c r="B1182" i="16"/>
  <c r="D1160" i="16"/>
  <c r="C1139" i="16"/>
  <c r="D1175" i="16"/>
  <c r="C1154" i="16"/>
  <c r="B1133" i="16"/>
  <c r="D1170" i="16"/>
  <c r="C1149" i="16"/>
  <c r="B1128" i="16"/>
  <c r="C1168" i="16"/>
  <c r="B1147" i="16"/>
  <c r="D1125" i="16"/>
  <c r="D1164" i="16"/>
  <c r="C1143" i="16"/>
  <c r="D1179" i="16"/>
  <c r="C1158" i="16"/>
  <c r="B1137" i="16"/>
  <c r="D1174" i="16"/>
  <c r="C1153" i="16"/>
  <c r="B1132" i="16"/>
  <c r="C1172" i="16"/>
  <c r="B1151" i="16"/>
  <c r="D1129" i="16"/>
  <c r="D1168" i="16"/>
  <c r="C1147" i="16"/>
  <c r="B1126" i="16"/>
  <c r="C1120" i="16"/>
  <c r="B1120" i="16"/>
  <c r="D1120" i="16"/>
  <c r="B318" i="16"/>
  <c r="D318" i="16"/>
  <c r="C318" i="16"/>
  <c r="D1095" i="16"/>
  <c r="P744" i="21"/>
  <c r="O744" i="21"/>
  <c r="C744" i="21"/>
  <c r="B744" i="21" s="1"/>
  <c r="M744" i="21"/>
  <c r="E744" i="21"/>
  <c r="D744" i="21"/>
  <c r="L744" i="21"/>
  <c r="N744" i="21"/>
  <c r="F745" i="21" l="1"/>
  <c r="H745" i="21"/>
  <c r="J745" i="21"/>
  <c r="G745" i="21"/>
  <c r="I745" i="21"/>
  <c r="K745" i="21"/>
  <c r="O745" i="21"/>
  <c r="N745" i="21"/>
  <c r="C745" i="21"/>
  <c r="B745" i="21" s="1"/>
  <c r="D745" i="21"/>
  <c r="L745" i="21"/>
  <c r="P745" i="21"/>
  <c r="E745" i="21"/>
  <c r="M745" i="21"/>
</calcChain>
</file>

<file path=xl/comments1.xml><?xml version="1.0" encoding="utf-8"?>
<comments xmlns="http://schemas.openxmlformats.org/spreadsheetml/2006/main">
  <authors>
    <author>Author</author>
  </authors>
  <commentList>
    <comment ref="F2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  <comment ref="F7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D83" authorId="0" shapeId="0">
      <text>
        <r>
          <rPr>
            <sz val="10"/>
            <color rgb="FF000000"/>
            <rFont val="Arial"/>
            <family val="2"/>
          </rPr>
          <t xml:space="preserve">Truyen thong
</t>
        </r>
      </text>
    </comment>
  </commentList>
</comments>
</file>

<file path=xl/comments3.xml><?xml version="1.0" encoding="utf-8"?>
<comments xmlns="http://schemas.openxmlformats.org/spreadsheetml/2006/main">
  <authors>
    <author>admin-120502</author>
  </authors>
  <commentList>
    <comment ref="AJ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15/7/2013 - Nghỉ không lương</t>
        </r>
      </text>
    </comment>
    <comment ref="AJ6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80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10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D10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Hậu cần TVTS</t>
        </r>
      </text>
    </comment>
    <comment ref="AF120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7/1/2009 - Làm TCW</t>
        </r>
      </text>
    </comment>
    <comment ref="X17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Bổ nhiệm từ ngày 15/9/2013</t>
        </r>
      </text>
    </comment>
    <comment ref="AC18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TMH chuyển sang TTN ngày 17/6/2013</t>
        </r>
      </text>
    </comment>
    <comment ref="X220" authorId="0" shapeId="0">
      <text>
        <r>
          <rPr>
            <b/>
            <sz val="9"/>
            <color indexed="81"/>
            <rFont val="Tahoma"/>
            <family val="2"/>
          </rPr>
          <t xml:space="preserve">admin-120502:
Bổ nhiệm từ ngày 20/9/2013
</t>
        </r>
      </text>
    </comment>
    <comment ref="AC261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Trước bên TOS1, sau 
Chạy dự án phát triển TTN rồi chuyển sang TTN luôn.</t>
        </r>
      </text>
    </comment>
    <comment ref="X26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
</t>
        </r>
      </text>
    </comment>
    <comment ref="AJ28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có thu tuc nghi viec</t>
        </r>
      </text>
    </comment>
    <comment ref="AJ28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có HS nghi viec</t>
        </r>
      </text>
    </comment>
    <comment ref="AJ28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co HS nghi viec</t>
        </r>
      </text>
    </comment>
    <comment ref="AJ34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việc từ ngày 30/6/2013 rồi - Đi làm lại, chính thức ngày 13/9/2013</t>
        </r>
      </text>
    </comment>
    <comment ref="X35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</t>
        </r>
      </text>
    </comment>
    <comment ref="AD362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Hậu cần TVTS</t>
        </r>
      </text>
    </comment>
    <comment ref="AF381" authorId="0" shapeId="0">
      <text>
        <r>
          <rPr>
            <b/>
            <sz val="9"/>
            <color indexed="81"/>
            <rFont val="Tahoma"/>
            <family val="2"/>
          </rPr>
          <t>Nghỉ việc TSA, 1/4/2013 thử việc TTV</t>
        </r>
      </text>
    </comment>
    <comment ref="AJ38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san</t>
        </r>
      </text>
    </comment>
    <comment ref="AC423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TRD chuyển sang TIS từ ngày 1/5/2013</t>
        </r>
      </text>
    </comment>
    <comment ref="AJ423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việc từ ngày 4/7/2013. Đi làm lại.</t>
        </r>
      </text>
    </comment>
    <comment ref="AJ44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1/8/2013 - Nghỉ Không Lương 2 tháng rồi nghỉ việc luôn.</t>
        </r>
      </text>
    </comment>
    <comment ref="AJ451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64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không lương từ T8-hết T9: Làm việc với đối tác</t>
        </r>
      </text>
    </comment>
    <comment ref="AJ66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Thử việc không lương 2 tháng</t>
        </r>
      </text>
    </comment>
  </commentList>
</comments>
</file>

<file path=xl/sharedStrings.xml><?xml version="1.0" encoding="utf-8"?>
<sst xmlns="http://schemas.openxmlformats.org/spreadsheetml/2006/main" count="35805" uniqueCount="8958">
  <si>
    <t>TVTS</t>
  </si>
  <si>
    <t>CC</t>
  </si>
  <si>
    <t>CX</t>
  </si>
  <si>
    <t>CC2</t>
  </si>
  <si>
    <t>Giám đốc khối</t>
  </si>
  <si>
    <t>SD1</t>
  </si>
  <si>
    <t>SX</t>
  </si>
  <si>
    <t>SD2</t>
  </si>
  <si>
    <t>TD1</t>
  </si>
  <si>
    <t>TD2</t>
  </si>
  <si>
    <t>Trưởng phòng</t>
  </si>
  <si>
    <t>PM1</t>
  </si>
  <si>
    <t>NX</t>
  </si>
  <si>
    <t>Phó phòng</t>
  </si>
  <si>
    <t>PM2</t>
  </si>
  <si>
    <t>OX</t>
  </si>
  <si>
    <t>OS</t>
  </si>
  <si>
    <t>OP</t>
  </si>
  <si>
    <t>Chức danh</t>
  </si>
  <si>
    <t>STT</t>
  </si>
  <si>
    <t>Ghi chú</t>
  </si>
  <si>
    <t>TEG</t>
  </si>
  <si>
    <t>Ban</t>
  </si>
  <si>
    <t>SA</t>
  </si>
  <si>
    <t>Khối</t>
  </si>
  <si>
    <t>TAE</t>
  </si>
  <si>
    <t>Trung tâm</t>
  </si>
  <si>
    <t>PAED</t>
  </si>
  <si>
    <t>Phòng</t>
  </si>
  <si>
    <t>PAEF</t>
  </si>
  <si>
    <t>S1</t>
  </si>
  <si>
    <t>TAW</t>
  </si>
  <si>
    <t>PAWD</t>
  </si>
  <si>
    <t>PAWM</t>
  </si>
  <si>
    <t>PAWN</t>
  </si>
  <si>
    <t>PAWC</t>
  </si>
  <si>
    <t>PAWT</t>
  </si>
  <si>
    <t>PAWS</t>
  </si>
  <si>
    <t>TCW</t>
  </si>
  <si>
    <t>S2</t>
  </si>
  <si>
    <t>TDT</t>
  </si>
  <si>
    <t>PDTO</t>
  </si>
  <si>
    <t>TNT</t>
  </si>
  <si>
    <t>PHOS</t>
  </si>
  <si>
    <t>PHOO</t>
  </si>
  <si>
    <t>TNE</t>
  </si>
  <si>
    <t>PNES</t>
  </si>
  <si>
    <t>PNEO</t>
  </si>
  <si>
    <t>TIC</t>
  </si>
  <si>
    <t>THR</t>
  </si>
  <si>
    <t>PHRS</t>
  </si>
  <si>
    <t>SY</t>
  </si>
  <si>
    <t>THO</t>
  </si>
  <si>
    <t>PHOD</t>
  </si>
  <si>
    <t>TIS</t>
  </si>
  <si>
    <t>PISO</t>
  </si>
  <si>
    <t>TRD</t>
  </si>
  <si>
    <t>SZ</t>
  </si>
  <si>
    <t>TAD</t>
  </si>
  <si>
    <t>PADA</t>
  </si>
  <si>
    <t>TAF</t>
  </si>
  <si>
    <t>PAFC</t>
  </si>
  <si>
    <t>ST</t>
  </si>
  <si>
    <t>TAL</t>
  </si>
  <si>
    <t>SN</t>
  </si>
  <si>
    <t>THC</t>
  </si>
  <si>
    <t>PHCC</t>
  </si>
  <si>
    <t>PHCE</t>
  </si>
  <si>
    <t>PHCF</t>
  </si>
  <si>
    <t>PHCO</t>
  </si>
  <si>
    <t>PHCS</t>
  </si>
  <si>
    <t>PHCH</t>
  </si>
  <si>
    <t>TAH</t>
  </si>
  <si>
    <t>ĐỊA CHỈ  MAIL</t>
  </si>
  <si>
    <t>MÃ NV MỚI</t>
  </si>
  <si>
    <t>HỌ</t>
  </si>
  <si>
    <t>TÊN</t>
  </si>
  <si>
    <t>GIỚI TÍNH</t>
  </si>
  <si>
    <t>NGÀY SINH</t>
  </si>
  <si>
    <t>THÁNG SINH</t>
  </si>
  <si>
    <t>NĂM SINH</t>
  </si>
  <si>
    <t>NGUYÊN QUÁN</t>
  </si>
  <si>
    <t>CMTND</t>
  </si>
  <si>
    <t>NGÀY CẤP</t>
  </si>
  <si>
    <t>NƠI CẤP</t>
  </si>
  <si>
    <t>ĐỊA CHỈ THƯỜNG TRÚ</t>
  </si>
  <si>
    <t>ĐIỆN THOẠI NHÀ RIÊNG</t>
  </si>
  <si>
    <t>MOBILE</t>
  </si>
  <si>
    <t>HỌ TÊN NGƯỜI THÂN</t>
  </si>
  <si>
    <t>ĐIỆN THOẠI KHẨN CẤP</t>
  </si>
  <si>
    <t>TRƯỜNG ĐÀO TẠO</t>
  </si>
  <si>
    <t>TRÌNH ĐỘ</t>
  </si>
  <si>
    <t>CHUYÊN NGÀNH HỌC</t>
  </si>
  <si>
    <t>HÔN NHÂN</t>
  </si>
  <si>
    <t>CẤP</t>
  </si>
  <si>
    <t>NGẠCH</t>
  </si>
  <si>
    <t>MÃ VỊ TRÍ</t>
  </si>
  <si>
    <t>MÃ ĐƠN VỊ</t>
  </si>
  <si>
    <t>MÃ PHÒNG</t>
  </si>
  <si>
    <t>TÌNH TRẠNG LÀM VIỆC</t>
  </si>
  <si>
    <t>NGÀY CHÍNH THỨC</t>
  </si>
  <si>
    <t>THÁNG HẾT THỬ VIỆC</t>
  </si>
  <si>
    <t>NĂM</t>
  </si>
  <si>
    <t>NGÀY NGHỈ VIỆC</t>
  </si>
  <si>
    <t>THÁNG NGHỈ VIỆC</t>
  </si>
  <si>
    <t>NĂM NGHỈ VIỆC</t>
  </si>
  <si>
    <t>tuanpm@topica.edu.vn</t>
  </si>
  <si>
    <t>Phạm Minh</t>
  </si>
  <si>
    <t>Tuấn</t>
  </si>
  <si>
    <t>Nam</t>
  </si>
  <si>
    <t>Hà Nội</t>
  </si>
  <si>
    <t>012190813</t>
  </si>
  <si>
    <t>04 3942 2822</t>
  </si>
  <si>
    <t>0913 563 976</t>
  </si>
  <si>
    <t>Tiến sĩ</t>
  </si>
  <si>
    <t>5</t>
  </si>
  <si>
    <t>QL</t>
  </si>
  <si>
    <t>HN</t>
  </si>
  <si>
    <t>3</t>
  </si>
  <si>
    <t>Chính thức</t>
  </si>
  <si>
    <t>giangnh@topica.edu.vn</t>
  </si>
  <si>
    <t>Nguyễn Hoài</t>
  </si>
  <si>
    <t>Giang</t>
  </si>
  <si>
    <t>Việt Trì</t>
  </si>
  <si>
    <t>011674923</t>
  </si>
  <si>
    <t>04 3537 2849</t>
  </si>
  <si>
    <t>0904 145 536</t>
  </si>
  <si>
    <t>BCV</t>
  </si>
  <si>
    <t>trungnt@topica.edu.vn</t>
  </si>
  <si>
    <t>Nguyễn Thành</t>
  </si>
  <si>
    <t>Trung</t>
  </si>
  <si>
    <t>012726491</t>
  </si>
  <si>
    <t>04 3943 7904</t>
  </si>
  <si>
    <t>0982 968 497</t>
  </si>
  <si>
    <t>Thạc sĩ</t>
  </si>
  <si>
    <t>hanhtm@topica.edu.vn</t>
  </si>
  <si>
    <t>Thái Minh</t>
  </si>
  <si>
    <t>Hạnh</t>
  </si>
  <si>
    <t>Nữ</t>
  </si>
  <si>
    <t>1</t>
  </si>
  <si>
    <t>012042982</t>
  </si>
  <si>
    <t>04 3662 6719</t>
  </si>
  <si>
    <t>0912 313 731</t>
  </si>
  <si>
    <t>ĐH Kinh Tế Quốc Dân</t>
  </si>
  <si>
    <t>4</t>
  </si>
  <si>
    <t>hangnpm@topica.edu.vn</t>
  </si>
  <si>
    <t>Nguyễn Phùng Minh</t>
  </si>
  <si>
    <t>Hằng</t>
  </si>
  <si>
    <t>011908239</t>
  </si>
  <si>
    <t>04 3869 4409</t>
  </si>
  <si>
    <t>ĐH Ngoại Thương</t>
  </si>
  <si>
    <t>Cao Công</t>
  </si>
  <si>
    <t>Minh</t>
  </si>
  <si>
    <t>Hưng Yên</t>
  </si>
  <si>
    <t>012288579</t>
  </si>
  <si>
    <t>04 3636 1800</t>
  </si>
  <si>
    <t>0902 151 789</t>
  </si>
  <si>
    <t>ĐH Bách Khoa Hà Nội</t>
  </si>
  <si>
    <t>ĐH</t>
  </si>
  <si>
    <t>Trương Thị Thu</t>
  </si>
  <si>
    <t>Hiền</t>
  </si>
  <si>
    <t>2</t>
  </si>
  <si>
    <t>Thái Bình</t>
  </si>
  <si>
    <t>Nghỉ việc</t>
  </si>
  <si>
    <t>hungpq@topica.edu.vn</t>
  </si>
  <si>
    <t>Phạm Quốc</t>
  </si>
  <si>
    <t>Hùng</t>
  </si>
  <si>
    <t>111687592</t>
  </si>
  <si>
    <t>0982 090 582</t>
  </si>
  <si>
    <t>Phó Giám đốc khối</t>
  </si>
  <si>
    <t>quangdh@topica.edu.vn</t>
  </si>
  <si>
    <t>Dương Hữu</t>
  </si>
  <si>
    <t>Quang</t>
  </si>
  <si>
    <t>011948466</t>
  </si>
  <si>
    <t>04 3716 4506</t>
  </si>
  <si>
    <t>anhht@topica.edu.vn</t>
  </si>
  <si>
    <t>Hoàng Thế</t>
  </si>
  <si>
    <t>Anh</t>
  </si>
  <si>
    <t>Hải Phòng</t>
  </si>
  <si>
    <t>013097808</t>
  </si>
  <si>
    <t>0905 500 555</t>
  </si>
  <si>
    <t>tunh@topica.edu.vn</t>
  </si>
  <si>
    <t>Nguyễn Hoàng</t>
  </si>
  <si>
    <t>Tú</t>
  </si>
  <si>
    <t>Hà Tây</t>
  </si>
  <si>
    <t>111711490</t>
  </si>
  <si>
    <t>0914 325 560</t>
  </si>
  <si>
    <t>Nguyễn Hoàng Trung</t>
  </si>
  <si>
    <t>0985 907 351</t>
  </si>
  <si>
    <t>giangph@topica.edu.vn</t>
  </si>
  <si>
    <t>Phạm Hoàng</t>
  </si>
  <si>
    <t>011970188</t>
  </si>
  <si>
    <t>04 3718 5843</t>
  </si>
  <si>
    <t>0913 006 898</t>
  </si>
  <si>
    <t>16/3/2011</t>
  </si>
  <si>
    <t>Vũ Thị Hồng</t>
  </si>
  <si>
    <t>Thúy</t>
  </si>
  <si>
    <t>011723426</t>
  </si>
  <si>
    <t>04 6296 4998</t>
  </si>
  <si>
    <t>0989 339 096</t>
  </si>
  <si>
    <t>ĐH Tài Chính Kế Toán</t>
  </si>
  <si>
    <t>TFP</t>
  </si>
  <si>
    <t>22/6/2009</t>
  </si>
  <si>
    <t>thuntt@topica.edu.vn</t>
  </si>
  <si>
    <t>Nguyễn Thị Thanh</t>
  </si>
  <si>
    <t>Thu</t>
  </si>
  <si>
    <t>012553208</t>
  </si>
  <si>
    <t>0913 832 261</t>
  </si>
  <si>
    <t>23/7/2009</t>
  </si>
  <si>
    <t>31/3/2011</t>
  </si>
  <si>
    <t>Bùi Xuân</t>
  </si>
  <si>
    <t>Dương</t>
  </si>
  <si>
    <t>011938110</t>
  </si>
  <si>
    <t>04 3 824 4583</t>
  </si>
  <si>
    <t>091 234 9018
 0122 331 3773</t>
  </si>
  <si>
    <t>24/7/2009</t>
  </si>
  <si>
    <t>Nguyễn Bảo</t>
  </si>
  <si>
    <t>011785320</t>
  </si>
  <si>
    <t>0912 233 223</t>
  </si>
  <si>
    <t>ĐH Hà Nội</t>
  </si>
  <si>
    <t>thongnd@topica.edu.vn</t>
  </si>
  <si>
    <t>Nguyễn Đình</t>
  </si>
  <si>
    <t>Thông</t>
  </si>
  <si>
    <t>031151039</t>
  </si>
  <si>
    <t>0313 853 605</t>
  </si>
  <si>
    <t>0912 343 126</t>
  </si>
  <si>
    <t>HCM</t>
  </si>
  <si>
    <t>Lan</t>
  </si>
  <si>
    <t>011896204</t>
  </si>
  <si>
    <t>0904239239</t>
  </si>
  <si>
    <t>CB</t>
  </si>
  <si>
    <t>28/8/2009</t>
  </si>
  <si>
    <t>chaudm@topica.edu.vn</t>
  </si>
  <si>
    <t>Đặng Mỹ</t>
  </si>
  <si>
    <t>Châu</t>
  </si>
  <si>
    <t>024657253</t>
  </si>
  <si>
    <t>08 7304 8488</t>
  </si>
  <si>
    <t>0908 289 320</t>
  </si>
  <si>
    <t>Trường Quản Trị Doanh Nghiệp - Thái Lan</t>
  </si>
  <si>
    <t>16/12/2009</t>
  </si>
  <si>
    <t>Ngô Thu</t>
  </si>
  <si>
    <t>Thủy</t>
  </si>
  <si>
    <t>Nguyễn Thị Phương</t>
  </si>
  <si>
    <t>Thảo</t>
  </si>
  <si>
    <t>011674925</t>
  </si>
  <si>
    <t>0437530410</t>
  </si>
  <si>
    <t>Tài chính</t>
  </si>
  <si>
    <t>Nguyễn Thị</t>
  </si>
  <si>
    <t>Huyền</t>
  </si>
  <si>
    <t>nhunghth@topica.edu.vn</t>
  </si>
  <si>
    <t>Hoàng Thị Hồng</t>
  </si>
  <si>
    <t>Nhung</t>
  </si>
  <si>
    <t>Quảng Ninh</t>
  </si>
  <si>
    <t>013028545</t>
  </si>
  <si>
    <t>04 3642 2624</t>
  </si>
  <si>
    <t>0948 998 959</t>
  </si>
  <si>
    <t>ĐH Dân Lập Phương Đông</t>
  </si>
  <si>
    <t>maihtt@topica.edu.vn</t>
  </si>
  <si>
    <t>Hồ Thị Thanh</t>
  </si>
  <si>
    <t>Mai</t>
  </si>
  <si>
    <t>012225832</t>
  </si>
  <si>
    <t>466 Đường Láng, Phường Láng Hạ, Đống Đa, Hà Nội.</t>
  </si>
  <si>
    <t>04 3853 6727</t>
  </si>
  <si>
    <t>0912 509 596</t>
  </si>
  <si>
    <t>Hồ Thị Thanh Mai</t>
  </si>
  <si>
    <t>ĐH Ngoại Ngữ - ĐH Quốc Gia HN</t>
  </si>
  <si>
    <t>Lê Vũ</t>
  </si>
  <si>
    <t>Kiên</t>
  </si>
  <si>
    <t>012001905</t>
  </si>
  <si>
    <t>0904 868 411</t>
  </si>
  <si>
    <t>0989 068 822</t>
  </si>
  <si>
    <t>15/4/2010</t>
  </si>
  <si>
    <t>14/5/2010</t>
  </si>
  <si>
    <t>lanltq@topica.edu.vn</t>
  </si>
  <si>
    <t>Lê Thị Quỳnh</t>
  </si>
  <si>
    <t>Thanh Hóa</t>
  </si>
  <si>
    <t>013134686</t>
  </si>
  <si>
    <t>04 3568 0344</t>
  </si>
  <si>
    <t>0904 677 682</t>
  </si>
  <si>
    <t>Học Viện Ngân Hàng</t>
  </si>
  <si>
    <t>Thái Thị Hạnh</t>
  </si>
  <si>
    <t>Nguyên</t>
  </si>
  <si>
    <t>Hà nội</t>
  </si>
  <si>
    <t>011788471</t>
  </si>
  <si>
    <t>3 ngách 135/26 Đội Cấn, Ba Đình, Hà Nội</t>
  </si>
  <si>
    <t>04 22404412</t>
  </si>
  <si>
    <t>098 908 8375</t>
  </si>
  <si>
    <t>ĐH KTQD&amp;KHXH</t>
  </si>
  <si>
    <t>hieupd@topica.edu.vn</t>
  </si>
  <si>
    <t>Phạm Đức</t>
  </si>
  <si>
    <t>Hiếu</t>
  </si>
  <si>
    <t>012461003</t>
  </si>
  <si>
    <t>04 3864 3923</t>
  </si>
  <si>
    <t>0983 818 985</t>
  </si>
  <si>
    <t>Học Viện Công Nghệ M.s Rapriah (msrit)</t>
  </si>
  <si>
    <t>Nguyễn Thành</t>
  </si>
  <si>
    <t>Luân</t>
  </si>
  <si>
    <t>Tuyên Quang</t>
  </si>
  <si>
    <t>027.3864658</t>
  </si>
  <si>
    <t>0966139666</t>
  </si>
  <si>
    <t>Cisco Networking Academy</t>
  </si>
  <si>
    <t>CĐ</t>
  </si>
  <si>
    <t>lylt@topica.edu.vn</t>
  </si>
  <si>
    <t>Lưu Thị</t>
  </si>
  <si>
    <t>Ly</t>
  </si>
  <si>
    <t>1986</t>
  </si>
  <si>
    <t>04 2218 7352</t>
  </si>
  <si>
    <t>TC</t>
  </si>
  <si>
    <t>Chuyên gia</t>
  </si>
  <si>
    <t>ngabt@topica.edu.vn</t>
  </si>
  <si>
    <t>Bùi Thị</t>
  </si>
  <si>
    <t>Nga</t>
  </si>
  <si>
    <t>Nam Định</t>
  </si>
  <si>
    <t>162374810</t>
  </si>
  <si>
    <t>04 6296 1113</t>
  </si>
  <si>
    <t>0912 486 428</t>
  </si>
  <si>
    <t>tungnt@topica.edu.vn</t>
  </si>
  <si>
    <t>Ngô Thanh</t>
  </si>
  <si>
    <t>Tùng</t>
  </si>
  <si>
    <t>012046800</t>
  </si>
  <si>
    <t>0972 546 276</t>
  </si>
  <si>
    <t>ĐH Ngoại Thương Budapest</t>
  </si>
  <si>
    <t>Lê Thanh</t>
  </si>
  <si>
    <t>Tâm</t>
  </si>
  <si>
    <t>Hà Nam</t>
  </si>
  <si>
    <t>168051438</t>
  </si>
  <si>
    <t>03513 874 219</t>
  </si>
  <si>
    <t>0936 401 466</t>
  </si>
  <si>
    <t>ĐH Thương Mại</t>
  </si>
  <si>
    <t>lanptn@topica.edu.vn</t>
  </si>
  <si>
    <t>Phạm Thị Ngọc</t>
  </si>
  <si>
    <t>012132101</t>
  </si>
  <si>
    <t>04 3926 1440</t>
  </si>
  <si>
    <t>0904 848 960</t>
  </si>
  <si>
    <t>lannth@topica.edu.vn</t>
  </si>
  <si>
    <t>Nguyễn Thị Hồng</t>
  </si>
  <si>
    <t>Hải Dương</t>
  </si>
  <si>
    <t>141854090</t>
  </si>
  <si>
    <t>Hải Hưng</t>
  </si>
  <si>
    <t>04 3624 2273</t>
  </si>
  <si>
    <t>0948 323 848</t>
  </si>
  <si>
    <t>Đàm Thị Hải</t>
  </si>
  <si>
    <t>Yến</t>
  </si>
  <si>
    <t>151513212</t>
  </si>
  <si>
    <t>036 523 309</t>
  </si>
  <si>
    <t>0987891399</t>
  </si>
  <si>
    <t>15/2/2011</t>
  </si>
  <si>
    <t>anhntl@topica.edu.vn</t>
  </si>
  <si>
    <t>Nguyễn Thị Lan</t>
  </si>
  <si>
    <t>013048166</t>
  </si>
  <si>
    <t>04 3685 5778</t>
  </si>
  <si>
    <t>0982 119 096</t>
  </si>
  <si>
    <t>ĐH Luật Hà Nội</t>
  </si>
  <si>
    <t>hiendt@topica.edu.vn</t>
  </si>
  <si>
    <t>Đinh Thị</t>
  </si>
  <si>
    <t>Ninh Bình</t>
  </si>
  <si>
    <t>164049173</t>
  </si>
  <si>
    <t>0984 774 178</t>
  </si>
  <si>
    <t>ĐH Ngoại Ngữ  Hà Nội</t>
  </si>
  <si>
    <t>Phạm Thị Hương</t>
  </si>
  <si>
    <t>162642180</t>
  </si>
  <si>
    <t>0350 3.500947</t>
  </si>
  <si>
    <t>0975781606</t>
  </si>
  <si>
    <t>Lê Thị</t>
  </si>
  <si>
    <t>Huế</t>
  </si>
  <si>
    <t>151285580</t>
  </si>
  <si>
    <t>04 3864 9598</t>
  </si>
  <si>
    <t>0984 277 786</t>
  </si>
  <si>
    <t>Trần Thị</t>
  </si>
  <si>
    <t>Ngọc</t>
  </si>
  <si>
    <t>012264080</t>
  </si>
  <si>
    <t>04 3972 0623</t>
  </si>
  <si>
    <t>0989 674 906</t>
  </si>
  <si>
    <t>Viện ĐH Mở Hà Nội</t>
  </si>
  <si>
    <t>nhattt@topica.edu.vn</t>
  </si>
  <si>
    <t>Trần Tân</t>
  </si>
  <si>
    <t>Nhật</t>
  </si>
  <si>
    <t>162642709</t>
  </si>
  <si>
    <t>04 3662 4621</t>
  </si>
  <si>
    <t>0918 233 424</t>
  </si>
  <si>
    <t>thanhnt@topica.edu.vn</t>
  </si>
  <si>
    <t>Nguyễn Trung</t>
  </si>
  <si>
    <t>Thành</t>
  </si>
  <si>
    <t>012598357</t>
  </si>
  <si>
    <t>04 3675 0122</t>
  </si>
  <si>
    <t>0973 599 658</t>
  </si>
  <si>
    <t>CĐ Kinh Tế Kỹ Thuật Công Nghiệp I Hà Nội</t>
  </si>
  <si>
    <t>vinhnt@topica.edu.vn</t>
  </si>
  <si>
    <t>Nguyễn Thị</t>
  </si>
  <si>
    <t>Vinh</t>
  </si>
  <si>
    <t>012358215</t>
  </si>
  <si>
    <t>04 3661 5047</t>
  </si>
  <si>
    <t>0986 963 604</t>
  </si>
  <si>
    <t>Ngô Thị Thanh</t>
  </si>
  <si>
    <t>012252138</t>
  </si>
  <si>
    <t>04 3762 6047</t>
  </si>
  <si>
    <t>0985 904 390</t>
  </si>
  <si>
    <t>Nguyễn Mạnh</t>
  </si>
  <si>
    <t>Hưng</t>
  </si>
  <si>
    <t>031285975</t>
  </si>
  <si>
    <t>090 477 9293</t>
  </si>
  <si>
    <t>TT Đào tạo mỹ thuật HITEC</t>
  </si>
  <si>
    <t>hieuntm@topica.edu.vn</t>
  </si>
  <si>
    <t>Ngô Thị Minh</t>
  </si>
  <si>
    <t>111842746</t>
  </si>
  <si>
    <t>Thôn Vân Hội, Xã Phong Vân, Ba Vì, Hà Nội</t>
  </si>
  <si>
    <t>Số 53b Xóm 18b Thôn Trù 2 Xã Cổ Nhuế - Từ Liêm - Hà Nội</t>
  </si>
  <si>
    <t>0945 353 298</t>
  </si>
  <si>
    <t>Ngô Anh Dũng</t>
  </si>
  <si>
    <t>04 3362 5752</t>
  </si>
  <si>
    <t>chiennh@topica.edu.vn</t>
  </si>
  <si>
    <t>Nguyễn Hữu</t>
  </si>
  <si>
    <t>Chiến</t>
  </si>
  <si>
    <t>011701859</t>
  </si>
  <si>
    <t>04 3646 1363</t>
  </si>
  <si>
    <t>01239 525 852</t>
  </si>
  <si>
    <t>Vũ Thị Xuân</t>
  </si>
  <si>
    <t>Ngân</t>
  </si>
  <si>
    <t>012595595</t>
  </si>
  <si>
    <t>Tổ 19 Cầu Diễn -  Từ Liêm - Hà Nội</t>
  </si>
  <si>
    <t>04 37644286</t>
  </si>
  <si>
    <t>0976299390</t>
  </si>
  <si>
    <t>Vũ Mạc Hinh</t>
  </si>
  <si>
    <t>43.7644286</t>
  </si>
  <si>
    <t>Bùi Thị Xuân</t>
  </si>
  <si>
    <t>162556199</t>
  </si>
  <si>
    <t>03503 811 021</t>
  </si>
  <si>
    <t>01668 182 183</t>
  </si>
  <si>
    <t>ngaptt@topica.edu.vn</t>
  </si>
  <si>
    <t>Phạm Thị Thanh</t>
  </si>
  <si>
    <t>Thái Nguyên</t>
  </si>
  <si>
    <t>013156426</t>
  </si>
  <si>
    <t>04 6285 1819</t>
  </si>
  <si>
    <t>0915 821 849</t>
  </si>
  <si>
    <t>Phạm Thị Thu</t>
  </si>
  <si>
    <t>Hồng</t>
  </si>
  <si>
    <t>036 2.218.266</t>
  </si>
  <si>
    <t>097 956 9486</t>
  </si>
  <si>
    <t>Tho</t>
  </si>
  <si>
    <t>162357620</t>
  </si>
  <si>
    <t>0982408599</t>
  </si>
  <si>
    <t>19/9/2011</t>
  </si>
  <si>
    <t>Trần Minh</t>
  </si>
  <si>
    <t>Việt</t>
  </si>
  <si>
    <t>Bùi Thị Phương</t>
  </si>
  <si>
    <t>Thùy</t>
  </si>
  <si>
    <t>111689667</t>
  </si>
  <si>
    <t>04 3388 3036</t>
  </si>
  <si>
    <t>0914 512 988</t>
  </si>
  <si>
    <t>thuyln@topica.edu.vn</t>
  </si>
  <si>
    <t>Lê Ngọc</t>
  </si>
  <si>
    <t>012018465</t>
  </si>
  <si>
    <t>04 3861 6035</t>
  </si>
  <si>
    <t>01227 263 666</t>
  </si>
  <si>
    <t>CĐ Sư Phạm Kỹ Thuật Nam Định</t>
  </si>
  <si>
    <t>thuypt@topica.edu.vn</t>
  </si>
  <si>
    <t>Phạm Thị</t>
  </si>
  <si>
    <t>151528159</t>
  </si>
  <si>
    <t>036 3722 051</t>
  </si>
  <si>
    <t>0972 446 620</t>
  </si>
  <si>
    <t>ĐH Ngoại Ngữ - ĐH Quốc Gia Hà Nội</t>
  </si>
  <si>
    <t>Phạm Lan</t>
  </si>
  <si>
    <t>Phương</t>
  </si>
  <si>
    <t>Genetic - Bách khoa Hà Nội</t>
  </si>
  <si>
    <t>oanhnt@topica.edu.vn</t>
  </si>
  <si>
    <t>Oanh</t>
  </si>
  <si>
    <t>151512022</t>
  </si>
  <si>
    <t>0363 865 690</t>
  </si>
  <si>
    <t>0936 385 223</t>
  </si>
  <si>
    <t>ĐH Dân Lập Hải Phòng</t>
  </si>
  <si>
    <t>31/3/2012</t>
  </si>
  <si>
    <t>Vũ Thị Thu</t>
  </si>
  <si>
    <t>Hương</t>
  </si>
  <si>
    <t>011951694</t>
  </si>
  <si>
    <t>090 452 9886</t>
  </si>
  <si>
    <t>tuannd@topica.edu.vn</t>
  </si>
  <si>
    <t>Nguyễn Đức</t>
  </si>
  <si>
    <t>012373451</t>
  </si>
  <si>
    <t>04 3756 7763</t>
  </si>
  <si>
    <t>01695 401 049</t>
  </si>
  <si>
    <t>chientv@topica.edu.vn</t>
  </si>
  <si>
    <t>Trịnh Văn</t>
  </si>
  <si>
    <t>162498326</t>
  </si>
  <si>
    <t>0988 474 394</t>
  </si>
  <si>
    <t>ĐH Dân Lập Đông Đô</t>
  </si>
  <si>
    <t>hailtv@topica.edu.vn</t>
  </si>
  <si>
    <t>Lê Thị Vân</t>
  </si>
  <si>
    <t>Hải</t>
  </si>
  <si>
    <t>012893382</t>
  </si>
  <si>
    <t>138 Hoàng Ngân, Trung Hòa, Cầu Giấy, Hà Nội</t>
  </si>
  <si>
    <t>138 Hoàng Ngân - Trung Hòa - Cầu Giấy</t>
  </si>
  <si>
    <t>0989 069 119</t>
  </si>
  <si>
    <t>Chồng: Vũ Huy Đạt</t>
  </si>
  <si>
    <t>0946 863 399</t>
  </si>
  <si>
    <t>Vân</t>
  </si>
  <si>
    <t>anhtt@topica.edu.vn</t>
  </si>
  <si>
    <t>Trần Tuấn</t>
  </si>
  <si>
    <t>012623993</t>
  </si>
  <si>
    <t>04 3747 8439</t>
  </si>
  <si>
    <t>0904 354 422</t>
  </si>
  <si>
    <t>Lê Trung</t>
  </si>
  <si>
    <t>Rinh Tần- Yên Bằng- Ý Yên- Nam Định</t>
  </si>
  <si>
    <t>Ngõ An Sơn- Đại La- Hà Nội</t>
  </si>
  <si>
    <t>0126 203 5417</t>
  </si>
  <si>
    <t>Lê Trọng Bằng</t>
  </si>
  <si>
    <t>Lê Thị Anh</t>
  </si>
  <si>
    <t>011872716</t>
  </si>
  <si>
    <t>04 3856 1605</t>
  </si>
  <si>
    <t>0904 802 773</t>
  </si>
  <si>
    <t>Nguyễn Hữu</t>
  </si>
  <si>
    <t>Thức</t>
  </si>
  <si>
    <t>havth@topica.edu.vn</t>
  </si>
  <si>
    <t>Vũ Thị Hải</t>
  </si>
  <si>
    <t>Hà</t>
  </si>
  <si>
    <t>012633319</t>
  </si>
  <si>
    <t>0904 065 995</t>
  </si>
  <si>
    <t>Lê Thị Minh</t>
  </si>
  <si>
    <t>162437058</t>
  </si>
  <si>
    <t>094 478 2233</t>
  </si>
  <si>
    <t>17/3/2009</t>
  </si>
  <si>
    <t>hatvv@topica.edu.vn</t>
  </si>
  <si>
    <t>Trần Vũ Việt</t>
  </si>
  <si>
    <t>012145454</t>
  </si>
  <si>
    <t>04 3 852 7849</t>
  </si>
  <si>
    <t>0983 061 583</t>
  </si>
  <si>
    <t>18/3/2009</t>
  </si>
  <si>
    <t>Dương Thị Thu</t>
  </si>
  <si>
    <t>Trang</t>
  </si>
  <si>
    <t>111822959</t>
  </si>
  <si>
    <t>04 3 3512062</t>
  </si>
  <si>
    <t>097 977 0785</t>
  </si>
  <si>
    <t>Học Viện Khoa học Quân Sự</t>
  </si>
  <si>
    <t>19/3/2009</t>
  </si>
  <si>
    <t>hoitt@topica.edu.vn</t>
  </si>
  <si>
    <t>Trần Thị</t>
  </si>
  <si>
    <t>Hợi</t>
  </si>
  <si>
    <t>151342462</t>
  </si>
  <si>
    <t>0912 820 566</t>
  </si>
  <si>
    <t>ĐH Quốc Gia Hà Nội</t>
  </si>
  <si>
    <t>23/3/2009</t>
  </si>
  <si>
    <t>Bùi Thị</t>
  </si>
  <si>
    <t>162328150</t>
  </si>
  <si>
    <t>Nam Thanh- Nam Trực- Nam Định</t>
  </si>
  <si>
    <t>Số nhà 26, ngõ 1277/68 Giải Phóng- Hà Nội</t>
  </si>
  <si>
    <t>0983 233 380</t>
  </si>
  <si>
    <t>Đỗ Ngọc Dân</t>
  </si>
  <si>
    <t>090 607 8678</t>
  </si>
  <si>
    <t>30/3/2009</t>
  </si>
  <si>
    <t>Nguyễn Thị Tú</t>
  </si>
  <si>
    <t>Uyên</t>
  </si>
  <si>
    <t>012124399</t>
  </si>
  <si>
    <t>04 3 718 3848</t>
  </si>
  <si>
    <t>091 464 7079</t>
  </si>
  <si>
    <t>Nguyễn Thị Tuyết</t>
  </si>
  <si>
    <t>27/4/2009</t>
  </si>
  <si>
    <t>Xuân</t>
  </si>
  <si>
    <t>172118883</t>
  </si>
  <si>
    <t>04 6 2969450</t>
  </si>
  <si>
    <t>01698 304 979</t>
  </si>
  <si>
    <t>nganpt@topica.edu.vn</t>
  </si>
  <si>
    <t>172372791</t>
  </si>
  <si>
    <t>04 3 751 2562</t>
  </si>
  <si>
    <t>0976 693 913</t>
  </si>
  <si>
    <t>Trần Thị Phương</t>
  </si>
  <si>
    <t>Nghệ An</t>
  </si>
  <si>
    <t>182426213</t>
  </si>
  <si>
    <t>TP Vinh</t>
  </si>
  <si>
    <t>04 3 773 4388</t>
  </si>
  <si>
    <t>094 282 1234</t>
  </si>
  <si>
    <t>Victoria University, Swinburne University of Technology</t>
  </si>
  <si>
    <t>lanpn@topica.edu.vn</t>
  </si>
  <si>
    <t>Phạm Ngọc</t>
  </si>
  <si>
    <t>Lân</t>
  </si>
  <si>
    <t>011923356</t>
  </si>
  <si>
    <t>04 3662 6095</t>
  </si>
  <si>
    <t>0983 613 968</t>
  </si>
  <si>
    <t>15/4/2009</t>
  </si>
  <si>
    <t>15/5/2009</t>
  </si>
  <si>
    <t>Diễn</t>
  </si>
  <si>
    <t>010107013</t>
  </si>
  <si>
    <t>Lê Văn</t>
  </si>
  <si>
    <t>Vĩnh Phúc</t>
  </si>
  <si>
    <t>135155981</t>
  </si>
  <si>
    <t>CA Vĩnh Phúc</t>
  </si>
  <si>
    <t>0959339821</t>
  </si>
  <si>
    <t>20/4/2009</t>
  </si>
  <si>
    <t>anhntl1@topica.edu.vn</t>
  </si>
  <si>
    <t>Nguyễn Thị Lan</t>
  </si>
  <si>
    <t>111881339</t>
  </si>
  <si>
    <t>04 3383 2777</t>
  </si>
  <si>
    <t>0914 801 546</t>
  </si>
  <si>
    <t>ĐH Quốc Gia HCM</t>
  </si>
  <si>
    <t>Nguyễn Thùy</t>
  </si>
  <si>
    <t>162555971</t>
  </si>
  <si>
    <t>097 244 3586</t>
  </si>
  <si>
    <t>Quyên</t>
  </si>
  <si>
    <t>145150528</t>
  </si>
  <si>
    <t>01699 785 649</t>
  </si>
  <si>
    <t>18/5/2009</t>
  </si>
  <si>
    <t>dungbn@topica.edu.vn</t>
  </si>
  <si>
    <t>Bùi Ngọc</t>
  </si>
  <si>
    <t>Dung</t>
  </si>
  <si>
    <t>012339560</t>
  </si>
  <si>
    <t>04 3624 7472</t>
  </si>
  <si>
    <t>0975 413 477</t>
  </si>
  <si>
    <t>ĐH Kinh tế quốc dân</t>
  </si>
  <si>
    <t>thupt@topica.edu.vn</t>
  </si>
  <si>
    <t>141770099</t>
  </si>
  <si>
    <t>03203 734 432</t>
  </si>
  <si>
    <t>01666 641 559</t>
  </si>
  <si>
    <t>ĐH Khoa Học Xã Hội &amp; Nhân Văn HCM</t>
  </si>
  <si>
    <t>CG</t>
  </si>
  <si>
    <t>20/5/2009</t>
  </si>
  <si>
    <t>Vũ  Phương</t>
  </si>
  <si>
    <t>012255075</t>
  </si>
  <si>
    <t>04 6296 8304</t>
  </si>
  <si>
    <t>Lê Thị</t>
  </si>
  <si>
    <t>12047332</t>
  </si>
  <si>
    <t>094 656 1212</t>
  </si>
  <si>
    <t>21/5/2009</t>
  </si>
  <si>
    <t>Phạm Bích</t>
  </si>
  <si>
    <t>20071.1</t>
  </si>
  <si>
    <t>Huỳnh Thị Thanh</t>
  </si>
  <si>
    <t/>
  </si>
  <si>
    <t>Lê Thị Hoàng</t>
  </si>
  <si>
    <t>172396112</t>
  </si>
  <si>
    <t>08 239 3902</t>
  </si>
  <si>
    <t>098 988 9797</t>
  </si>
  <si>
    <t>25/5/2009</t>
  </si>
  <si>
    <t>tuanta@topica.edu.vn</t>
  </si>
  <si>
    <t>Trần Anh</t>
  </si>
  <si>
    <t>Phú Thọ</t>
  </si>
  <si>
    <t>131227061</t>
  </si>
  <si>
    <t>0210 3761 334</t>
  </si>
  <si>
    <t>0987 927 006</t>
  </si>
  <si>
    <t>ngocvtk@topica.edu.vn</t>
  </si>
  <si>
    <t>Võ Thị Khánh</t>
  </si>
  <si>
    <t>Ngọc</t>
  </si>
  <si>
    <t>07/07/1985</t>
  </si>
  <si>
    <t>Quảng Ngãi</t>
  </si>
  <si>
    <t>212218422</t>
  </si>
  <si>
    <t>Trà Xuân, Trà Bồng, Quảng Ngãi</t>
  </si>
  <si>
    <t>87/137 Đinh Tiên Hoàng, P3, Quận Bình Thạnh</t>
  </si>
  <si>
    <t>0978 412 246</t>
  </si>
  <si>
    <t>Trần Quốc Việt</t>
  </si>
  <si>
    <t>0908 224 047</t>
  </si>
  <si>
    <t>CĐ Kinh Tế Đối Ngoại HCM</t>
  </si>
  <si>
    <t>27/5/2009</t>
  </si>
  <si>
    <t>thanhntt@topica.edu.vn</t>
  </si>
  <si>
    <t>Nguyễn Thị Thiên</t>
  </si>
  <si>
    <t>Thanh</t>
  </si>
  <si>
    <t>023918447</t>
  </si>
  <si>
    <t>176/14 Hậu Giang P6 Q6 Tphcm</t>
  </si>
  <si>
    <t>0979 197 941</t>
  </si>
  <si>
    <t>Nguyễn Thị Thắm</t>
  </si>
  <si>
    <t>0986 099 949</t>
  </si>
  <si>
    <t>ĐH Tài Chính Prketing</t>
  </si>
  <si>
    <t>Huỳnh Thu</t>
  </si>
  <si>
    <t>Kiên Giang</t>
  </si>
  <si>
    <t>371121962</t>
  </si>
  <si>
    <t>090 690 4919</t>
  </si>
  <si>
    <t>ĐH Nông Lâm HCM</t>
  </si>
  <si>
    <t>hantt@topica.edu.vn</t>
  </si>
  <si>
    <t>Nguyễn Thị Thu</t>
  </si>
  <si>
    <t>151355205</t>
  </si>
  <si>
    <t>0904 328 586</t>
  </si>
  <si>
    <t>lanhvt@topica.edu.vn</t>
  </si>
  <si>
    <t>Võ Thị</t>
  </si>
  <si>
    <t>Lành</t>
  </si>
  <si>
    <t>Quảng Trị</t>
  </si>
  <si>
    <t>197151784</t>
  </si>
  <si>
    <t>01223 681 333</t>
  </si>
  <si>
    <t>ĐH Sư Phạm HCM</t>
  </si>
  <si>
    <t>Trương Thị</t>
  </si>
  <si>
    <t>Hòa</t>
  </si>
  <si>
    <t>Hòa Bình</t>
  </si>
  <si>
    <t>162857898</t>
  </si>
  <si>
    <t>094 439 9369</t>
  </si>
  <si>
    <t>011932611</t>
  </si>
  <si>
    <t>04 2 210 8651</t>
  </si>
  <si>
    <t>090 629 4521</t>
  </si>
  <si>
    <t>ĐH Quốc gia Hà Nội</t>
  </si>
  <si>
    <t>Đinh Trần Thị Kim</t>
  </si>
  <si>
    <t>Quyến</t>
  </si>
  <si>
    <t>Đồng Nai</t>
  </si>
  <si>
    <t>271784475</t>
  </si>
  <si>
    <t>0972 304 446</t>
  </si>
  <si>
    <t>TC Du Lịch Và Khách Sạn HCM</t>
  </si>
  <si>
    <t>Nguyễn Vũ Bảo</t>
  </si>
  <si>
    <t>Trâm</t>
  </si>
  <si>
    <t>trungld@topica.edu.vn</t>
  </si>
  <si>
    <t>Lê Đức</t>
  </si>
  <si>
    <t>Gia Lai</t>
  </si>
  <si>
    <t>230640274</t>
  </si>
  <si>
    <t>0906 757 417</t>
  </si>
  <si>
    <t>0907 386 691</t>
  </si>
  <si>
    <t>Nguyễn Kim Đức</t>
  </si>
  <si>
    <t>hocvd@topica.edu.vn</t>
  </si>
  <si>
    <t>Vương Đình</t>
  </si>
  <si>
    <t>Học</t>
  </si>
  <si>
    <t>012393866</t>
  </si>
  <si>
    <t>04 3837 1628</t>
  </si>
  <si>
    <t>0904 554 886</t>
  </si>
  <si>
    <t>hant@topica.edu.vn</t>
  </si>
  <si>
    <t>171844211</t>
  </si>
  <si>
    <t>Nga Yên, Nga Sơn, Thanh Hóa</t>
  </si>
  <si>
    <t>Số 16 Ngõ 20 Kim Giang, Thanh Xuân, Hà Nội</t>
  </si>
  <si>
    <t>0947 293 556</t>
  </si>
  <si>
    <t>Nguyễn Ngọc Diễn</t>
  </si>
  <si>
    <t>linhth@topica.edu.vn</t>
  </si>
  <si>
    <t>Trần Hoàng</t>
  </si>
  <si>
    <t>Linh</t>
  </si>
  <si>
    <t>Phú Yên</t>
  </si>
  <si>
    <t>221132968</t>
  </si>
  <si>
    <t>0907 918 969</t>
  </si>
  <si>
    <t>ĐH KHXH Và Nhân Văn</t>
  </si>
  <si>
    <t>Hoài</t>
  </si>
  <si>
    <t>162748036</t>
  </si>
  <si>
    <t>0942 797 749</t>
  </si>
  <si>
    <t>thaodtp@topica.edu.vn</t>
  </si>
  <si>
    <t>Đàm Thị Phương</t>
  </si>
  <si>
    <t>090754917</t>
  </si>
  <si>
    <t>0982 175 174</t>
  </si>
  <si>
    <t>NS</t>
  </si>
  <si>
    <t>25/6/2009</t>
  </si>
  <si>
    <t>lienpt@topica.edu.vn</t>
  </si>
  <si>
    <t>Liên</t>
  </si>
  <si>
    <t>171702104</t>
  </si>
  <si>
    <t>04 6293 7936</t>
  </si>
  <si>
    <t>0904 511 668</t>
  </si>
  <si>
    <t>Lý</t>
  </si>
  <si>
    <t>073187402</t>
  </si>
  <si>
    <t>0972 955 740</t>
  </si>
  <si>
    <t>Xuyến</t>
  </si>
  <si>
    <t>Bắc Giang</t>
  </si>
  <si>
    <t>121000150</t>
  </si>
  <si>
    <t>Hà Bắc</t>
  </si>
  <si>
    <t>04 3766 7050</t>
  </si>
  <si>
    <t>01674763577</t>
  </si>
  <si>
    <t>THPT</t>
  </si>
  <si>
    <t>Nhân viên</t>
  </si>
  <si>
    <t>Nguyễn Tuấn</t>
  </si>
  <si>
    <t>hienpt@topica.edu.vn</t>
  </si>
  <si>
    <t>Phan Thị</t>
  </si>
  <si>
    <t>172258384</t>
  </si>
  <si>
    <t>04 3791 3316</t>
  </si>
  <si>
    <t>0989 852 020</t>
  </si>
  <si>
    <t>ngadt@topica.edu.vn</t>
  </si>
  <si>
    <t>Đỗ Thúy</t>
  </si>
  <si>
    <t>111902409</t>
  </si>
  <si>
    <t>Thường Tín</t>
  </si>
  <si>
    <t>04 3861 2343</t>
  </si>
  <si>
    <t>0974 713 966</t>
  </si>
  <si>
    <t>ngocdt@topica.edu.vn</t>
  </si>
  <si>
    <t>Đỗ Thị</t>
  </si>
  <si>
    <t>142160261</t>
  </si>
  <si>
    <t>0949380666</t>
  </si>
  <si>
    <t>oanhntt@topica.edu.vn</t>
  </si>
  <si>
    <t>Nguyễn Thị Trâm</t>
  </si>
  <si>
    <t>031192806</t>
  </si>
  <si>
    <t>04 6659 4346</t>
  </si>
  <si>
    <t>0916 119 461</t>
  </si>
  <si>
    <t>Âu Thị Hải</t>
  </si>
  <si>
    <t>Bắc Ninh</t>
  </si>
  <si>
    <t>125085643</t>
  </si>
  <si>
    <t>098 768 0082/ 090 204 8333</t>
  </si>
  <si>
    <t>huongbtt@topica.edu.vn</t>
  </si>
  <si>
    <t>Bùi Thị Thu</t>
  </si>
  <si>
    <t>Hường</t>
  </si>
  <si>
    <t>012733108</t>
  </si>
  <si>
    <t>04 3862 6937</t>
  </si>
  <si>
    <t>0973 025 466</t>
  </si>
  <si>
    <t>Hà Thị Quế</t>
  </si>
  <si>
    <t>Trần Thị Thanh</t>
  </si>
  <si>
    <t>Đàm Thị</t>
  </si>
  <si>
    <t>Bình</t>
  </si>
  <si>
    <t>145220674</t>
  </si>
  <si>
    <t>Hàm Tử, Khoái Châu, Hưng Yên</t>
  </si>
  <si>
    <t>Nhà 377, Lĩnh Nam, Hoàng PRi, HN</t>
  </si>
  <si>
    <t>091 263 2491</t>
  </si>
  <si>
    <t>Đàm Thị Anh</t>
  </si>
  <si>
    <t>097 358 7780</t>
  </si>
  <si>
    <t>Hồ Thị Như</t>
  </si>
  <si>
    <t>Quỳnh</t>
  </si>
  <si>
    <t>0906568691</t>
  </si>
  <si>
    <t>ĐH Kinh tế- ĐH Quốc Gia Hà Nội</t>
  </si>
  <si>
    <t>18/10/2011</t>
  </si>
  <si>
    <t>truongvx@topica.edu.vn</t>
  </si>
  <si>
    <t>Vũ Xuân</t>
  </si>
  <si>
    <t>Trường</t>
  </si>
  <si>
    <t>151225588</t>
  </si>
  <si>
    <t>0912 421 852</t>
  </si>
  <si>
    <t>Lê Thị Thu</t>
  </si>
  <si>
    <t>Cúc</t>
  </si>
  <si>
    <t>012142482</t>
  </si>
  <si>
    <t>CA Hà Nội</t>
  </si>
  <si>
    <t>04 3 559 7252</t>
  </si>
  <si>
    <t>098 871 2513</t>
  </si>
  <si>
    <t>ĐH KTQD</t>
  </si>
  <si>
    <t>hiennt@topica.edu.vn</t>
  </si>
  <si>
    <t>Nguyễn Thu</t>
  </si>
  <si>
    <t>012540992</t>
  </si>
  <si>
    <t>04 3861  9499</t>
  </si>
  <si>
    <t>0979 010 072</t>
  </si>
  <si>
    <t>tranghd@topica.edu.vn</t>
  </si>
  <si>
    <t>Hồ Diệu</t>
  </si>
  <si>
    <t>Khánh Hòa</t>
  </si>
  <si>
    <t>013194146</t>
  </si>
  <si>
    <t>0976 524 959</t>
  </si>
  <si>
    <t>ĐH Kinh Doanh Và Công Nghệ</t>
  </si>
  <si>
    <t>13/6/2012</t>
  </si>
  <si>
    <t>172358754</t>
  </si>
  <si>
    <t>037 866 9325</t>
  </si>
  <si>
    <t>Lê Thị Phương</t>
  </si>
  <si>
    <t>Học viên Tài chính</t>
  </si>
  <si>
    <t>Lê Phương</t>
  </si>
  <si>
    <t>172019745</t>
  </si>
  <si>
    <t>0989 346 400</t>
  </si>
  <si>
    <t>13/8/2009</t>
  </si>
  <si>
    <t>trangntt@topica.edu.vn</t>
  </si>
  <si>
    <t>012378474</t>
  </si>
  <si>
    <t>04 3511 5918</t>
  </si>
  <si>
    <t>0915 161 337</t>
  </si>
  <si>
    <t>PISD</t>
  </si>
  <si>
    <t>17/8/2009</t>
  </si>
  <si>
    <t>Nguyễn Như</t>
  </si>
  <si>
    <t>12348131</t>
  </si>
  <si>
    <t>0986184318</t>
  </si>
  <si>
    <t>20/8/2009</t>
  </si>
  <si>
    <t>Nguyễn Ngọc</t>
  </si>
  <si>
    <t>Bích</t>
  </si>
  <si>
    <t>trungvq@topica.edu.vn</t>
  </si>
  <si>
    <t>Vũ Quốc</t>
  </si>
  <si>
    <t>012127028</t>
  </si>
  <si>
    <t>21/9/2009</t>
  </si>
  <si>
    <t>0912 334 486</t>
  </si>
  <si>
    <t>24/8/2009</t>
  </si>
  <si>
    <t>xuanht@topica.edu.vn</t>
  </si>
  <si>
    <t>Hoàng Thị</t>
  </si>
  <si>
    <t>168142319</t>
  </si>
  <si>
    <t>0906 040 285</t>
  </si>
  <si>
    <t>Nguyễn Anh</t>
  </si>
  <si>
    <t>Vũ</t>
  </si>
  <si>
    <t>mydtt@topica.edu.vn</t>
  </si>
  <si>
    <t>Dương Thị Trà</t>
  </si>
  <si>
    <t>My</t>
  </si>
  <si>
    <t>111948702</t>
  </si>
  <si>
    <t>04 3681 1431</t>
  </si>
  <si>
    <t>0983 500 722</t>
  </si>
  <si>
    <t>andnt@topica.edu.vn</t>
  </si>
  <si>
    <t>Dương Ngọc Thúy</t>
  </si>
  <si>
    <t>An</t>
  </si>
  <si>
    <t>024105203</t>
  </si>
  <si>
    <t>TP HCM</t>
  </si>
  <si>
    <t>0908 614 301</t>
  </si>
  <si>
    <t>29/8/2009</t>
  </si>
  <si>
    <t>tinhth@topica.edu.vn</t>
  </si>
  <si>
    <t>Trương Hữu</t>
  </si>
  <si>
    <t>Tỉnh</t>
  </si>
  <si>
    <t>012781949</t>
  </si>
  <si>
    <t>04 3950 0158</t>
  </si>
  <si>
    <t>chinhptt@topica.edu.vn</t>
  </si>
  <si>
    <t>Phạm Thị Tuyết</t>
  </si>
  <si>
    <t>Chinh</t>
  </si>
  <si>
    <t>012117896</t>
  </si>
  <si>
    <t>Tt Công Ty 26 Liên Ninh, Thanh Trì, Hà Nội</t>
  </si>
  <si>
    <t>TT Công Ty 26 Liên Ninh, Thanh Trì, Hà Nội</t>
  </si>
  <si>
    <t>0984 281 194</t>
  </si>
  <si>
    <t>Phạm Thế Phương</t>
  </si>
  <si>
    <t>TC Điện Tử  Điện Lạnh</t>
  </si>
  <si>
    <t>myltn@topica.edu.vn</t>
  </si>
  <si>
    <t>Lê Thị Ngọc</t>
  </si>
  <si>
    <t>Mỹ</t>
  </si>
  <si>
    <t>012530122</t>
  </si>
  <si>
    <t>04 3559 1995</t>
  </si>
  <si>
    <t>0936 773 728</t>
  </si>
  <si>
    <t>linhttm@topica.edu.vn</t>
  </si>
  <si>
    <t>Trần Thị Mỹ</t>
  </si>
  <si>
    <t>250736128</t>
  </si>
  <si>
    <t>Lâm Đồng</t>
  </si>
  <si>
    <t>ĐH Văn Lang TpHCM</t>
  </si>
  <si>
    <t>Nguyễn Châu</t>
  </si>
  <si>
    <t>Long An</t>
  </si>
  <si>
    <t>301225468</t>
  </si>
  <si>
    <t>Long an</t>
  </si>
  <si>
    <t>0723502211</t>
  </si>
  <si>
    <t>0937 822 472</t>
  </si>
  <si>
    <t>Công nghệ thông tin</t>
  </si>
  <si>
    <t>thaovt@topica.edu.vn</t>
  </si>
  <si>
    <t>Thao</t>
  </si>
  <si>
    <t>186170197</t>
  </si>
  <si>
    <t>0383 645 793</t>
  </si>
  <si>
    <t>nambp@topica.edu.vn</t>
  </si>
  <si>
    <t>Bùi Phương</t>
  </si>
  <si>
    <t>012899763</t>
  </si>
  <si>
    <t>0975 253 241</t>
  </si>
  <si>
    <t>ĐH Mỹ Thuật Công Nghiệp</t>
  </si>
  <si>
    <t>PAWP</t>
  </si>
  <si>
    <t>vinhht@topica.edu.vn</t>
  </si>
  <si>
    <t>172890712</t>
  </si>
  <si>
    <t>0373 542 940</t>
  </si>
  <si>
    <t>01696 777 345</t>
  </si>
  <si>
    <t>ĐH Hồng Đức</t>
  </si>
  <si>
    <t>hanglt@topica.edu.vn</t>
  </si>
  <si>
    <t>Hà Tĩnh</t>
  </si>
  <si>
    <t>183436174</t>
  </si>
  <si>
    <t>Khu Phố 5, Đức Thuận, Hồng Lĩnh, Hà Tĩnh</t>
  </si>
  <si>
    <t>18a/37/10 Nguyễn T Minh Khai, Đa Kao, 1, HCM</t>
  </si>
  <si>
    <t>01686567557</t>
  </si>
  <si>
    <t>Hoàng Đức Hoa</t>
  </si>
  <si>
    <t>0984 208 345</t>
  </si>
  <si>
    <t>hongttb@topica.edu.vn</t>
  </si>
  <si>
    <t>Trần Thị Bích</t>
  </si>
  <si>
    <t>023816928</t>
  </si>
  <si>
    <t>0837 330 045</t>
  </si>
  <si>
    <t>0902 836 065</t>
  </si>
  <si>
    <t>thoantt@topica.edu.vn</t>
  </si>
  <si>
    <t>Thoa</t>
  </si>
  <si>
    <t>212183479</t>
  </si>
  <si>
    <t>34f, Ngô Tất Tố, F22, Bình Thạnh</t>
  </si>
  <si>
    <t>0988 607 455</t>
  </si>
  <si>
    <t>Nghiêm Thiên Hương</t>
  </si>
  <si>
    <t>0909 028 788</t>
  </si>
  <si>
    <t>ĐH Kỹ Thuật Công Nghệ HCM</t>
  </si>
  <si>
    <t>hangltk@topica.edu.vn</t>
  </si>
  <si>
    <t>Lê Thị Kim</t>
  </si>
  <si>
    <t>Quảng Bình</t>
  </si>
  <si>
    <t>194183394</t>
  </si>
  <si>
    <t>Nguyễn Thị Ngọc</t>
  </si>
  <si>
    <t>012230089</t>
  </si>
  <si>
    <t>0916978456</t>
  </si>
  <si>
    <t>Bùi Việt</t>
  </si>
  <si>
    <t>Đức</t>
  </si>
  <si>
    <t>ngocdt2@topica.edu.vn</t>
  </si>
  <si>
    <t>162867131</t>
  </si>
  <si>
    <t>Bắc Hoàng Cát Thành Trực Ninh, Nam Định</t>
  </si>
  <si>
    <t>20, Ngách 251/8 Nguyễn Khang</t>
  </si>
  <si>
    <t>01252 757 588</t>
  </si>
  <si>
    <t>Dđỗ Thị Tân</t>
  </si>
  <si>
    <t>0904 322 621</t>
  </si>
  <si>
    <t>Phạm Thị Minh</t>
  </si>
  <si>
    <t>162775989</t>
  </si>
  <si>
    <t>35372862</t>
  </si>
  <si>
    <t>0945 362 055</t>
  </si>
  <si>
    <t>ĐH Công Đoàn</t>
  </si>
  <si>
    <t>kienpc@topica.edu.vn</t>
  </si>
  <si>
    <t>Phạm Chí</t>
  </si>
  <si>
    <t>011931916</t>
  </si>
  <si>
    <t>04 3833 2057</t>
  </si>
  <si>
    <t>0916 616 266</t>
  </si>
  <si>
    <t>14/9/2009</t>
  </si>
  <si>
    <t>trangnvh@topica.edu.vn</t>
  </si>
  <si>
    <t>Nguyễn Vân Hồng</t>
  </si>
  <si>
    <t>012644792</t>
  </si>
  <si>
    <t>Số 7, Ngõ 103, Trương Định, Hbt, Hà Nội</t>
  </si>
  <si>
    <t>0932 287 322</t>
  </si>
  <si>
    <t>Nguyễn Thị Hồng Sơn</t>
  </si>
  <si>
    <t>TC Kinh Tế</t>
  </si>
  <si>
    <t>cahtn@topica.edu.vn</t>
  </si>
  <si>
    <t>Hà Thị Nhã</t>
  </si>
  <si>
    <t>Ca</t>
  </si>
  <si>
    <t>321278348</t>
  </si>
  <si>
    <t>Bến Tre</t>
  </si>
  <si>
    <t>0977 464 283</t>
  </si>
  <si>
    <t>ĐH Nông Lâm</t>
  </si>
  <si>
    <t>giangtt@topica.edu.vn</t>
  </si>
  <si>
    <t>Trần Thế</t>
  </si>
  <si>
    <t>168054447</t>
  </si>
  <si>
    <t>0351 629 799</t>
  </si>
  <si>
    <t>0986 011 190</t>
  </si>
  <si>
    <t>16/9/2009</t>
  </si>
  <si>
    <t>Lương Thị Thu</t>
  </si>
  <si>
    <t>012099809</t>
  </si>
  <si>
    <t>ĐH Ngoại thương</t>
  </si>
  <si>
    <t>huent@topica.edu.vn</t>
  </si>
  <si>
    <t>Huệ</t>
  </si>
  <si>
    <t>271633824</t>
  </si>
  <si>
    <t>0903 617 847</t>
  </si>
  <si>
    <t>28/9/2009</t>
  </si>
  <si>
    <t>Dương Thị Thúy</t>
  </si>
  <si>
    <t>Ân</t>
  </si>
  <si>
    <t>Sóc Trăng</t>
  </si>
  <si>
    <t>365464439</t>
  </si>
  <si>
    <t>CA Sóc Trăng</t>
  </si>
  <si>
    <t>0939 029 087</t>
  </si>
  <si>
    <t>ĐH Cần Thơ</t>
  </si>
  <si>
    <t>thiemnt@topica.edu.vn</t>
  </si>
  <si>
    <t>Thiêm</t>
  </si>
  <si>
    <t>125238992</t>
  </si>
  <si>
    <t>CA. Bắc Ninh</t>
  </si>
  <si>
    <t>0972 973 123</t>
  </si>
  <si>
    <t>063195053</t>
  </si>
  <si>
    <t>0915 369 900</t>
  </si>
  <si>
    <t>012228163</t>
  </si>
  <si>
    <t>Chu Thị Thu</t>
  </si>
  <si>
    <t>huongtt@topica.edu.vn</t>
  </si>
  <si>
    <t>Trần Thanh</t>
  </si>
  <si>
    <t>Vũng Tàu</t>
  </si>
  <si>
    <t>273134434</t>
  </si>
  <si>
    <t>0643 720 402</t>
  </si>
  <si>
    <t>0937 692 406</t>
  </si>
  <si>
    <t>mailtt@topica.edu.vn</t>
  </si>
  <si>
    <t>Lâm Thị Thúy</t>
  </si>
  <si>
    <t>Cao Bằng</t>
  </si>
  <si>
    <t>080420879</t>
  </si>
  <si>
    <t>0987 945 268</t>
  </si>
  <si>
    <t>phuonght@topica.edu.vn</t>
  </si>
  <si>
    <t>Hoàng Thu</t>
  </si>
  <si>
    <t>031275019</t>
  </si>
  <si>
    <t>10, Ngõ 111, Thanh Lân, Hà Nội</t>
  </si>
  <si>
    <t>0983 529 286</t>
  </si>
  <si>
    <t>Vũ Thị Hạnh</t>
  </si>
  <si>
    <t>0983 925 286</t>
  </si>
  <si>
    <t>Vũ Thị Thanh</t>
  </si>
  <si>
    <t>0985229213</t>
  </si>
  <si>
    <t>Hà Thúy</t>
  </si>
  <si>
    <t>012264949</t>
  </si>
  <si>
    <t>36334450</t>
  </si>
  <si>
    <t>0988080609</t>
  </si>
  <si>
    <t>15/10/2009</t>
  </si>
  <si>
    <t>Nguyễn Xuân</t>
  </si>
  <si>
    <t>Bách</t>
  </si>
  <si>
    <t>164261437</t>
  </si>
  <si>
    <t>thuydtt@topica.edu.vn</t>
  </si>
  <si>
    <t>Đặng Thị Thuy</t>
  </si>
  <si>
    <t>273141200</t>
  </si>
  <si>
    <t>08 6271 5484</t>
  </si>
  <si>
    <t>16/10/2009</t>
  </si>
  <si>
    <t>phuongntv@topica.edu.vn</t>
  </si>
  <si>
    <t>Nguyễn Thế Việt</t>
  </si>
  <si>
    <t>011988933</t>
  </si>
  <si>
    <t>04 3928 7174</t>
  </si>
  <si>
    <t>0974 748 800</t>
  </si>
  <si>
    <t>19/10/2009</t>
  </si>
  <si>
    <t>Huỳnh Ngọc</t>
  </si>
  <si>
    <t>Vũ Phương</t>
  </si>
  <si>
    <t>012536120</t>
  </si>
  <si>
    <t>04 3581 1866</t>
  </si>
  <si>
    <t>0936217136</t>
  </si>
  <si>
    <t>010337154</t>
  </si>
  <si>
    <t>01665 301 909</t>
  </si>
  <si>
    <t>SP</t>
  </si>
  <si>
    <t>20/10/2009</t>
  </si>
  <si>
    <t>1/10/2012</t>
  </si>
  <si>
    <t>Đặng Thu</t>
  </si>
  <si>
    <t>anhhtn@topica.edu.vn</t>
  </si>
  <si>
    <t>Hà Thị Ngọc</t>
  </si>
  <si>
    <t>131509420</t>
  </si>
  <si>
    <t>0936 572 466</t>
  </si>
  <si>
    <t>ĐH Khoa Học Xã Hội Và Nhân Văn</t>
  </si>
  <si>
    <t>tamdtt@topica.edu.vn</t>
  </si>
  <si>
    <t>Đinh Thị Thanh</t>
  </si>
  <si>
    <t>183302768</t>
  </si>
  <si>
    <t>0984 900 045</t>
  </si>
  <si>
    <t>ĐH Quy Nhơn</t>
  </si>
  <si>
    <t>26/10/2009</t>
  </si>
  <si>
    <t>haottb@topica.edu.vn</t>
  </si>
  <si>
    <t>Hảo</t>
  </si>
  <si>
    <t>013221750</t>
  </si>
  <si>
    <t>0912 220 581</t>
  </si>
  <si>
    <t>nuongpk@topica.edu.vn</t>
  </si>
  <si>
    <t>Phạm Kim</t>
  </si>
  <si>
    <t>Nương</t>
  </si>
  <si>
    <t>162646603</t>
  </si>
  <si>
    <t>04 3838 3035</t>
  </si>
  <si>
    <t>0984 794 845</t>
  </si>
  <si>
    <t>Đoàn Thị Huyền</t>
  </si>
  <si>
    <t>thuongch@topica.edu.vn</t>
  </si>
  <si>
    <t>Chu Hoài</t>
  </si>
  <si>
    <t>Thương</t>
  </si>
  <si>
    <t>250683582</t>
  </si>
  <si>
    <t>0917 545 808</t>
  </si>
  <si>
    <t>gaitt@topica.edu.vn</t>
  </si>
  <si>
    <t>Gái</t>
  </si>
  <si>
    <t>Ninh Thuận</t>
  </si>
  <si>
    <t>264255050</t>
  </si>
  <si>
    <t>An Hải, Ninh Phước, Ninh Thuận</t>
  </si>
  <si>
    <t>8a, Lê Thị Hồng, P17, Gò Vấp</t>
  </si>
  <si>
    <t>0986 748 158</t>
  </si>
  <si>
    <t>Bố:trần Văn Sanh</t>
  </si>
  <si>
    <t>01665 664 962</t>
  </si>
  <si>
    <t>tund@topica.edu.vn</t>
  </si>
  <si>
    <t>Nguyễn Danh</t>
  </si>
  <si>
    <t>012070088</t>
  </si>
  <si>
    <t>04 3822 0875</t>
  </si>
  <si>
    <t>0904 257 115</t>
  </si>
  <si>
    <t>dainx@topica.edu.vn</t>
  </si>
  <si>
    <t>Đại</t>
  </si>
  <si>
    <t>09/09/1988</t>
  </si>
  <si>
    <t>012745061</t>
  </si>
  <si>
    <t>Thôn Trung, Dương Hà, Gia Lâm, Hà Nội</t>
  </si>
  <si>
    <t>01228 310 909</t>
  </si>
  <si>
    <t>loannp@topica.edu.vn</t>
  </si>
  <si>
    <t>Nguyễn Phương</t>
  </si>
  <si>
    <t>Loan</t>
  </si>
  <si>
    <t>012122554</t>
  </si>
  <si>
    <t>04 3753 4546</t>
  </si>
  <si>
    <t>01666 596 589</t>
  </si>
  <si>
    <t>16/11/2009</t>
  </si>
  <si>
    <t>Kiều Mai</t>
  </si>
  <si>
    <t>Nghệ an</t>
  </si>
  <si>
    <t>0916983939</t>
  </si>
  <si>
    <t>Yến</t>
  </si>
  <si>
    <t>141916927</t>
  </si>
  <si>
    <t>CA Hải Dương</t>
  </si>
  <si>
    <t>DĐông Lạc, Chí Linh Hải Dương</t>
  </si>
  <si>
    <t>59 Ngõ Hòa Bình, Minh Khai, HBT</t>
  </si>
  <si>
    <t>0912 472 880</t>
  </si>
  <si>
    <t>Nguyễn Trung Thanh</t>
  </si>
  <si>
    <t>0936559959</t>
  </si>
  <si>
    <t>ĐH Tài chính kế toán</t>
  </si>
  <si>
    <t>hoattk@topica.edu.vn</t>
  </si>
  <si>
    <t>Trần Thị Khánh</t>
  </si>
  <si>
    <t>121389281</t>
  </si>
  <si>
    <t>Số 3/199 Ngõ Thổ Quan 1, Ô Chợ Dừa, Hà Nội</t>
  </si>
  <si>
    <t>0989 134 996</t>
  </si>
  <si>
    <t>Chị: Trần Thanh Hương</t>
  </si>
  <si>
    <t>0985 386 969</t>
  </si>
  <si>
    <t>TC Điện Tử Điện Lạnh</t>
  </si>
  <si>
    <t>30/11/2009</t>
  </si>
  <si>
    <t>tranghtt@topica.edu.vn</t>
  </si>
  <si>
    <t>Hạ Thị Thùy</t>
  </si>
  <si>
    <t>Đăklak</t>
  </si>
  <si>
    <t>Daklak</t>
  </si>
  <si>
    <t>nhanntt@topica.edu.vn</t>
  </si>
  <si>
    <t>Nhàn</t>
  </si>
  <si>
    <t>012192404</t>
  </si>
  <si>
    <t>0953218190</t>
  </si>
  <si>
    <t>112183443</t>
  </si>
  <si>
    <t>Phạm Tiến</t>
  </si>
  <si>
    <t>Huy</t>
  </si>
  <si>
    <t>162429756</t>
  </si>
  <si>
    <t>182/220 Trần Đăng Ninh, Tp Nam Định</t>
  </si>
  <si>
    <t>0984811440</t>
  </si>
  <si>
    <t>vietth@topica.edu.vn</t>
  </si>
  <si>
    <t>012668765</t>
  </si>
  <si>
    <t>04 3877 2064</t>
  </si>
  <si>
    <t>0985 865 247</t>
  </si>
  <si>
    <t>Đaknông</t>
  </si>
  <si>
    <t>245125872</t>
  </si>
  <si>
    <t>05016 282 809</t>
  </si>
  <si>
    <t>0907 040 630</t>
  </si>
  <si>
    <t>Ninh Thị Thúy</t>
  </si>
  <si>
    <t>nữ</t>
  </si>
  <si>
    <t>164108826</t>
  </si>
  <si>
    <t>CA Ninh Bình</t>
  </si>
  <si>
    <t>Yên Lộc, Kim Sơn, Ninh Bình</t>
  </si>
  <si>
    <t>17, Ngõ 97, Ngọc Thụy, Long Biên HN</t>
  </si>
  <si>
    <t>0303721921</t>
  </si>
  <si>
    <t>0988 750 797</t>
  </si>
  <si>
    <t>Ninh Đắc Hảo</t>
  </si>
  <si>
    <t>Học viện kỹ thuật Quân sự</t>
  </si>
  <si>
    <t>giangnh2@topica.edu.vn</t>
  </si>
  <si>
    <t>Nguyễn Hương</t>
  </si>
  <si>
    <t>012178809</t>
  </si>
  <si>
    <t>04 3863 8718</t>
  </si>
  <si>
    <t>0904 294 679</t>
  </si>
  <si>
    <t>ĐH Thăng Long</t>
  </si>
  <si>
    <t>13/8/2012</t>
  </si>
  <si>
    <t>trangvt2@topica.edu.vn</t>
  </si>
  <si>
    <t>Vũ Thị</t>
  </si>
  <si>
    <t>151486570</t>
  </si>
  <si>
    <t>Quỳnh Hoàng, Quỳnh Phụ, Thái Bình</t>
  </si>
  <si>
    <t>Số 18/16, Ngõ 105, Hồ Tùng Mậu, Hà Nội</t>
  </si>
  <si>
    <t>0904 607 557</t>
  </si>
  <si>
    <t>Em: Vũ Thanh Dung</t>
  </si>
  <si>
    <t>0915 181 821</t>
  </si>
  <si>
    <t>ĐH Đà Lạt</t>
  </si>
  <si>
    <t>giangnh3@topica.edu.vn</t>
  </si>
  <si>
    <t>012284757</t>
  </si>
  <si>
    <t>Số 28, Ngách 29/21 Thụy Khuê, Tây Hồ</t>
  </si>
  <si>
    <t>0947 082 314</t>
  </si>
  <si>
    <t>5/1/2010</t>
  </si>
  <si>
    <t>Son</t>
  </si>
  <si>
    <t>145190739</t>
  </si>
  <si>
    <t>0989 794 339</t>
  </si>
  <si>
    <t>031325166</t>
  </si>
  <si>
    <t>CA Hải phòng</t>
  </si>
  <si>
    <t>40/2 Phú Thứ, Hồng Bàng, HPhòng</t>
  </si>
  <si>
    <t>25/629 Giải Phóng, Hoàng PRi, HN</t>
  </si>
  <si>
    <t>0904 335 316</t>
  </si>
  <si>
    <t>Phạm Thị Phương</t>
  </si>
  <si>
    <t>0904335316</t>
  </si>
  <si>
    <t>ĐH Qgia HCM</t>
  </si>
  <si>
    <t>15/1/2010</t>
  </si>
  <si>
    <t>khuyentt@topica.edu.vn</t>
  </si>
  <si>
    <t>Thân Thị</t>
  </si>
  <si>
    <t>Khuyên</t>
  </si>
  <si>
    <t>121400639</t>
  </si>
  <si>
    <t>0333 863 941</t>
  </si>
  <si>
    <t>0983 280 617</t>
  </si>
  <si>
    <t>Lê Ngọc Hương</t>
  </si>
  <si>
    <t>Vy</t>
  </si>
  <si>
    <t>hangvtt@topica.edu.vn</t>
  </si>
  <si>
    <t>Vũ Thị Thúy</t>
  </si>
  <si>
    <t>250616426</t>
  </si>
  <si>
    <t>159 Nguyễn Văn Cừ - Lộc Sơn - Bảo Lộc - Lâm Đồng</t>
  </si>
  <si>
    <t>4.9 Lô C - Chung Cư Bình Trưng - P.Bình Trưng Đông - Quận 2</t>
  </si>
  <si>
    <t>0984294087</t>
  </si>
  <si>
    <t>Chồng: Nguyễn Hữu Tuấn</t>
  </si>
  <si>
    <t>Trần Hoàng Cẩm</t>
  </si>
  <si>
    <t>211895995</t>
  </si>
  <si>
    <t>Bình Định</t>
  </si>
  <si>
    <t>41b Cc 750/1bis, Nguyễn Kiệm, P04. Phú Nhuận, Hcm</t>
  </si>
  <si>
    <t>41B Cc 750/1BIS,  Nguyễn Kiệm, P04. Phú Nhuận, HCM</t>
  </si>
  <si>
    <t>0902 802 303</t>
  </si>
  <si>
    <t>Hoàng Thị Tâm</t>
  </si>
  <si>
    <t>01222 908 339</t>
  </si>
  <si>
    <t>ĐH Sư Phạm Kỹ Thuật Tp. Hồ Chí Minh</t>
  </si>
  <si>
    <t>22/2/2010</t>
  </si>
  <si>
    <t>111865691</t>
  </si>
  <si>
    <t>04 3363 1746</t>
  </si>
  <si>
    <t>0978 772 066</t>
  </si>
  <si>
    <t>Đào Thị</t>
  </si>
  <si>
    <t>172219141</t>
  </si>
  <si>
    <t>0986 926 638</t>
  </si>
  <si>
    <t>ĐH Vinh</t>
  </si>
  <si>
    <t>22/1/2013</t>
  </si>
  <si>
    <t>Phạm Anh</t>
  </si>
  <si>
    <t>151355043</t>
  </si>
  <si>
    <t>0366 281 225</t>
  </si>
  <si>
    <t>Nguyễn Thị Quỳnh</t>
  </si>
  <si>
    <t>Lơ</t>
  </si>
  <si>
    <t>151687664</t>
  </si>
  <si>
    <t>01227 397 398</t>
  </si>
  <si>
    <t>Nguyễn Diệu Thảo</t>
  </si>
  <si>
    <t>230604565</t>
  </si>
  <si>
    <t>0979 210 820</t>
  </si>
  <si>
    <t>23/3/2010</t>
  </si>
  <si>
    <t>Vũ Trí</t>
  </si>
  <si>
    <t>121536844</t>
  </si>
  <si>
    <t>0936 748 789</t>
  </si>
  <si>
    <t>24/3/2010</t>
  </si>
  <si>
    <t>Châu Thị Thùy</t>
  </si>
  <si>
    <t>100736753</t>
  </si>
  <si>
    <t>0972 181 083</t>
  </si>
  <si>
    <t>1/4/2010</t>
  </si>
  <si>
    <t>172308048</t>
  </si>
  <si>
    <t>04 3753 5277</t>
  </si>
  <si>
    <t>0902 232 069</t>
  </si>
  <si>
    <t>30/5/2010</t>
  </si>
  <si>
    <t>Sơn</t>
  </si>
  <si>
    <t>Đồng Tháp</t>
  </si>
  <si>
    <t>023832124</t>
  </si>
  <si>
    <t>08/8/2000</t>
  </si>
  <si>
    <t>Lô A514 Chung Cư Chợ Quán, Trần Bình Trọng, Quận 5, Hcm</t>
  </si>
  <si>
    <t>Lô A514 Chung Cư Chợ Quán, Trần Bình Trọng, Quận 5, Tp.hcm</t>
  </si>
  <si>
    <t>0982 238 922</t>
  </si>
  <si>
    <t>ĐH Mở Tp HCM</t>
  </si>
  <si>
    <t>024704898</t>
  </si>
  <si>
    <t>Phan Viết</t>
  </si>
  <si>
    <t>Dũng</t>
  </si>
  <si>
    <t>090892279</t>
  </si>
  <si>
    <t>Tổ 4, P. Hương Sơn, Tp Thái Nguyên</t>
  </si>
  <si>
    <t>0977 306 626</t>
  </si>
  <si>
    <t>Bố: Phan Viết Liêm</t>
  </si>
  <si>
    <t>0984 228 392</t>
  </si>
  <si>
    <t>ĐH Sư Phạm Thái Nguyên</t>
  </si>
  <si>
    <t>14/4/2010</t>
  </si>
  <si>
    <t>Trần Thị Mai</t>
  </si>
  <si>
    <t>091028844</t>
  </si>
  <si>
    <t>02803 759 575</t>
  </si>
  <si>
    <t>16/4/2010</t>
  </si>
  <si>
    <t>15/7/2010</t>
  </si>
  <si>
    <t>Nguyễn  Khánh</t>
  </si>
  <si>
    <t>111539022</t>
  </si>
  <si>
    <t>04 3354 0946</t>
  </si>
  <si>
    <t>0918 561 688</t>
  </si>
  <si>
    <t>19/4/2010</t>
  </si>
  <si>
    <t>18/6/2010</t>
  </si>
  <si>
    <t>Trần Thị Thùy</t>
  </si>
  <si>
    <t>273143332</t>
  </si>
  <si>
    <t>CA Vũng tàu</t>
  </si>
  <si>
    <t>Liên Hiệp, Xà Bang, Châu Đức, Bà Rịa Vũng Tàu</t>
  </si>
  <si>
    <t>84/8 Bùi Đình Túy, P 24, Quận Bình Thạnh</t>
  </si>
  <si>
    <t>0908 911 344</t>
  </si>
  <si>
    <t>Cha: Trần Thanh Lâm</t>
  </si>
  <si>
    <t>0935 444 754</t>
  </si>
  <si>
    <t>ĐH MỞ TP.HCM</t>
  </si>
  <si>
    <t>Ngô Thị</t>
  </si>
  <si>
    <t>Chi</t>
  </si>
  <si>
    <t>031379146</t>
  </si>
  <si>
    <t>0934 338 236</t>
  </si>
  <si>
    <t>Phạm Vũ Thu</t>
  </si>
  <si>
    <t>031102417</t>
  </si>
  <si>
    <t>0313 764 125</t>
  </si>
  <si>
    <t>0904 952 688</t>
  </si>
  <si>
    <t>Nguyễn Hồng</t>
  </si>
  <si>
    <t>012348781</t>
  </si>
  <si>
    <t>0988 017 988</t>
  </si>
  <si>
    <t>ĐH Tổng Hợp Thiên Tân</t>
  </si>
  <si>
    <t>PWEP</t>
  </si>
  <si>
    <t>Nguyễn Văn</t>
  </si>
  <si>
    <t>Đồng</t>
  </si>
  <si>
    <t>215061535</t>
  </si>
  <si>
    <t>CA Bình Định</t>
  </si>
  <si>
    <t>01262 692 764</t>
  </si>
  <si>
    <t>16/10/2010</t>
  </si>
  <si>
    <t>Huỳnh Huy</t>
  </si>
  <si>
    <t>012544822</t>
  </si>
  <si>
    <t>0904 726 289</t>
  </si>
  <si>
    <t>1/5/2010</t>
  </si>
  <si>
    <t>Đinh Thị Mai</t>
  </si>
  <si>
    <t>162731802</t>
  </si>
  <si>
    <t>Khu 4b Thị Trấn Ngô Đồng, Giao Thủy, Nam Định</t>
  </si>
  <si>
    <t>Số 6, Ngõ 77/10 Bùi Xương Trạch, Thanh Xuân, Hà Nội</t>
  </si>
  <si>
    <t>0987 894 045</t>
  </si>
  <si>
    <t>Chồng: Võ Văn Tuyển</t>
  </si>
  <si>
    <t>0918 763 828</t>
  </si>
  <si>
    <t>17/5/2010</t>
  </si>
  <si>
    <t>16/7/2010</t>
  </si>
  <si>
    <t>Đỗ Thu</t>
  </si>
  <si>
    <t>30/8/2010</t>
  </si>
  <si>
    <t>131537432</t>
  </si>
  <si>
    <t>Viĩnh Lợi, Lâm Thao, Phú Thọ</t>
  </si>
  <si>
    <t>Cầu Giấy, Hà Nội</t>
  </si>
  <si>
    <t>0976 053 585</t>
  </si>
  <si>
    <t>Mẹ: Nguyễn Thị Cảnh</t>
  </si>
  <si>
    <t>01647 530 699</t>
  </si>
  <si>
    <t>ĐH Sp Hà Nội I</t>
  </si>
  <si>
    <t>Võ Nguyên</t>
  </si>
  <si>
    <t>301154605</t>
  </si>
  <si>
    <t>CA Long an</t>
  </si>
  <si>
    <t>01211 133 848</t>
  </si>
  <si>
    <t>ĐH kinh tế TP HCM</t>
  </si>
  <si>
    <t>14/6/2010</t>
  </si>
  <si>
    <t>Hiệp</t>
  </si>
  <si>
    <t>164194575</t>
  </si>
  <si>
    <t>Gia Lập, Gia Viễn, Ninh Bình</t>
  </si>
  <si>
    <t>Số 64, Đường C12, Phường 13, Quận Tân Bình, HCM</t>
  </si>
  <si>
    <t>0904 149 877</t>
  </si>
  <si>
    <t>Em: Vũ Thị Huyền</t>
  </si>
  <si>
    <t>0986 195 032</t>
  </si>
  <si>
    <t>Phan Thị Diễm</t>
  </si>
  <si>
    <t>Trinh</t>
  </si>
  <si>
    <t>301229270</t>
  </si>
  <si>
    <t>488 Quốc Lộ 1a, Khu Phố Thọ Cang, Phường 5, Thành Phố Tân An, Long An</t>
  </si>
  <si>
    <t>113A, Quang Trung, P. Tăng Nhơn Phú B, Quận 9, HCM</t>
  </si>
  <si>
    <t>0984 533 557</t>
  </si>
  <si>
    <t>Anh: Nguyễn Tiến Phúc</t>
  </si>
  <si>
    <t>0937 084 420</t>
  </si>
  <si>
    <t>ĐH Sư Phạm Công Nghệ HCM</t>
  </si>
  <si>
    <t>Phạm Thị Hiền</t>
  </si>
  <si>
    <t>012036050</t>
  </si>
  <si>
    <t>0983 321 090</t>
  </si>
  <si>
    <t>20/7/2010</t>
  </si>
  <si>
    <t>Phạm Thị Lan</t>
  </si>
  <si>
    <t>025117195</t>
  </si>
  <si>
    <t>0917 878 211</t>
  </si>
  <si>
    <t>145081952</t>
  </si>
  <si>
    <t>0915 607 178</t>
  </si>
  <si>
    <t>22/7/2010</t>
  </si>
  <si>
    <t>21/9/2010</t>
  </si>
  <si>
    <t>Vương Quyết</t>
  </si>
  <si>
    <t>Thắng</t>
  </si>
  <si>
    <t>012535540</t>
  </si>
  <si>
    <t>363, Bạch Đằng, Chương Dương, Hoàn Kiếm, Hà Nội</t>
  </si>
  <si>
    <t>0944 344 898</t>
  </si>
  <si>
    <t>Bố: Vương Tuấn Anh</t>
  </si>
  <si>
    <t>01668 686 082</t>
  </si>
  <si>
    <t>CĐ Aptech - FPT</t>
  </si>
  <si>
    <t>Hoàng Diệu</t>
  </si>
  <si>
    <t>012248304</t>
  </si>
  <si>
    <t>04 3848 0481</t>
  </si>
  <si>
    <t>Nguyễn Thị Bích</t>
  </si>
  <si>
    <t>012178068</t>
  </si>
  <si>
    <t>0983 959 696</t>
  </si>
  <si>
    <t>012452246</t>
  </si>
  <si>
    <t>30/9/2010</t>
  </si>
  <si>
    <t>271895594</t>
  </si>
  <si>
    <t>0907 749 643</t>
  </si>
  <si>
    <t>19/6/2012</t>
  </si>
  <si>
    <t>Nguyễn Thị Tường</t>
  </si>
  <si>
    <t>Vi</t>
  </si>
  <si>
    <t>Phú Khánh</t>
  </si>
  <si>
    <t>221168361</t>
  </si>
  <si>
    <t>0933 754 429</t>
  </si>
  <si>
    <t>13/11/2010</t>
  </si>
  <si>
    <t>23919101</t>
  </si>
  <si>
    <t>CA TPHCM</t>
  </si>
  <si>
    <t>0937 367 574</t>
  </si>
  <si>
    <t>Trần Thị Hoa</t>
  </si>
  <si>
    <t>168202860</t>
  </si>
  <si>
    <t>03513 718 551</t>
  </si>
  <si>
    <t>0986 353 816</t>
  </si>
  <si>
    <t>Trần Thị Hồng</t>
  </si>
  <si>
    <t>Đào</t>
  </si>
  <si>
    <t>321219757</t>
  </si>
  <si>
    <t>CA. Bến Tre</t>
  </si>
  <si>
    <t>090 680 6273</t>
  </si>
  <si>
    <t>ĐH Dân Lập Hùng Vương</t>
  </si>
  <si>
    <t>15/9/2010</t>
  </si>
  <si>
    <t>14/11/2010</t>
  </si>
  <si>
    <t>31/1/2011</t>
  </si>
  <si>
    <t>186379034</t>
  </si>
  <si>
    <t>0383 689 480</t>
  </si>
  <si>
    <t>0983 323 907</t>
  </si>
  <si>
    <t>20/9/2010</t>
  </si>
  <si>
    <t>19/11/2010</t>
  </si>
  <si>
    <t>Đồng Thị Sen</t>
  </si>
  <si>
    <t>06/6/1981</t>
  </si>
  <si>
    <t>121374197</t>
  </si>
  <si>
    <t>Số 21, Hẻm 54/14/3, Ngõ 54, Ngọc Hồi Hoàng Mai, Hà Nội</t>
  </si>
  <si>
    <t>0983 032323</t>
  </si>
  <si>
    <t>Nguyễn Minh Tuân</t>
  </si>
  <si>
    <t>0983 993 488</t>
  </si>
  <si>
    <t>Nguyễn Thế</t>
  </si>
  <si>
    <t>011937906</t>
  </si>
  <si>
    <t>04 5531 300</t>
  </si>
  <si>
    <t>0168 867 6686</t>
  </si>
  <si>
    <t>31/10/2010</t>
  </si>
  <si>
    <t>Bùi Thanh</t>
  </si>
  <si>
    <t>Sĩ</t>
  </si>
  <si>
    <t>Khánh Hoà</t>
  </si>
  <si>
    <t>0918 464 237</t>
  </si>
  <si>
    <t>Huỳnh Văn</t>
  </si>
  <si>
    <t>Bình Thuận</t>
  </si>
  <si>
    <t>261093968</t>
  </si>
  <si>
    <t>30/11/2010</t>
  </si>
  <si>
    <t>Nguyễn Sơn</t>
  </si>
  <si>
    <t>012128192</t>
  </si>
  <si>
    <t>043 843 1337</t>
  </si>
  <si>
    <t>0917 511 411</t>
  </si>
  <si>
    <t>Tống Thị</t>
  </si>
  <si>
    <t>145149763</t>
  </si>
  <si>
    <t>0321 3851 246</t>
  </si>
  <si>
    <t>0979 312 668</t>
  </si>
  <si>
    <t>27/10/2012</t>
  </si>
  <si>
    <t>Bùi Thị Thảo</t>
  </si>
  <si>
    <t>Quảng Nam</t>
  </si>
  <si>
    <t>205408834</t>
  </si>
  <si>
    <t>Thôn 4- Tiên Hiệp- Tiên Phước- Quảng Nam</t>
  </si>
  <si>
    <t>489/23a/30b Huỳnh Văn Bánh , Phường 13, Quận Phú Nhuận, Tp Hcm</t>
  </si>
  <si>
    <t>0987 348 146</t>
  </si>
  <si>
    <t>0987348146</t>
  </si>
  <si>
    <t>20/10/2010</t>
  </si>
  <si>
    <t>19/12/2010</t>
  </si>
  <si>
    <t>Thái Thị Huỳnh</t>
  </si>
  <si>
    <t>260855046</t>
  </si>
  <si>
    <t>0908 024 501</t>
  </si>
  <si>
    <t>25/10/2010</t>
  </si>
  <si>
    <t>24/12/2010</t>
  </si>
  <si>
    <t>Nguyễn Thị Thùy</t>
  </si>
  <si>
    <t>211882132</t>
  </si>
  <si>
    <t>0937 584 009</t>
  </si>
  <si>
    <t>Phùng Thị Hải</t>
  </si>
  <si>
    <t>Cà Mau</t>
  </si>
  <si>
    <t>381300832</t>
  </si>
  <si>
    <t>0933 713 133</t>
  </si>
  <si>
    <t>Nông Hoàng Ngọc</t>
  </si>
  <si>
    <t>Viễn</t>
  </si>
  <si>
    <t>Tp.HCM</t>
  </si>
  <si>
    <t>225297427</t>
  </si>
  <si>
    <t>Nha Trang</t>
  </si>
  <si>
    <t>0905 470 877</t>
  </si>
  <si>
    <t>Đoàn Thanh</t>
  </si>
  <si>
    <t>Tân</t>
  </si>
  <si>
    <t>012595921</t>
  </si>
  <si>
    <t>048 341 638</t>
  </si>
  <si>
    <t>0907 282 269</t>
  </si>
  <si>
    <t>Vũ Thị Phương</t>
  </si>
  <si>
    <t>142285422</t>
  </si>
  <si>
    <t>03203 847 003</t>
  </si>
  <si>
    <t>0975 335 892</t>
  </si>
  <si>
    <t>26/10/2010</t>
  </si>
  <si>
    <t>Lê Thùy</t>
  </si>
  <si>
    <t>131532487</t>
  </si>
  <si>
    <t>0982 309 899</t>
  </si>
  <si>
    <t>15/11/2010</t>
  </si>
  <si>
    <t>14/12/2010</t>
  </si>
  <si>
    <t>hatt@topica.edu.vn</t>
  </si>
  <si>
    <t>112265445</t>
  </si>
  <si>
    <t>13/1/2010</t>
  </si>
  <si>
    <t>Chương Mỹ, Hà Nội</t>
  </si>
  <si>
    <t>0945163237</t>
  </si>
  <si>
    <t>tamdtm@topica.edu.vn</t>
  </si>
  <si>
    <t>Đặng Thị Minh</t>
  </si>
  <si>
    <t>162442049</t>
  </si>
  <si>
    <t>linhttk@topica.edu.vn</t>
  </si>
  <si>
    <t>111878331</t>
  </si>
  <si>
    <t>0988 182 099</t>
  </si>
  <si>
    <t>ĐH Lâm Nghiệp Việt Nam</t>
  </si>
  <si>
    <t>Nguyễn Hải</t>
  </si>
  <si>
    <t>012314330</t>
  </si>
  <si>
    <t>043 862 6512</t>
  </si>
  <si>
    <t>098 355 6617</t>
  </si>
  <si>
    <t>13/12/2010</t>
  </si>
  <si>
    <t>Lê Trí</t>
  </si>
  <si>
    <t>024808519</t>
  </si>
  <si>
    <t>0862742712</t>
  </si>
  <si>
    <t>01669 570 848</t>
  </si>
  <si>
    <t>16/12/2010</t>
  </si>
  <si>
    <t>Lê Minh</t>
  </si>
  <si>
    <t>Thư</t>
  </si>
  <si>
    <t>012532157</t>
  </si>
  <si>
    <t>0936 085 333</t>
  </si>
  <si>
    <t>28/2/2011</t>
  </si>
  <si>
    <t>300964830</t>
  </si>
  <si>
    <t>0933 832 868</t>
  </si>
  <si>
    <t>Nguyễn Thị Minh</t>
  </si>
  <si>
    <t>Phượng</t>
  </si>
  <si>
    <t>024716347</t>
  </si>
  <si>
    <t>0839751625</t>
  </si>
  <si>
    <t>0935 798 855</t>
  </si>
  <si>
    <t>Nguyễn Thị Thúy</t>
  </si>
  <si>
    <t>Hoàng Minh</t>
  </si>
  <si>
    <t>023464807</t>
  </si>
  <si>
    <t>08 39753798</t>
  </si>
  <si>
    <t>0933 233 292</t>
  </si>
  <si>
    <t>Chung Thị Huyền</t>
  </si>
  <si>
    <t>Trân</t>
  </si>
  <si>
    <t>Trà Vinh</t>
  </si>
  <si>
    <t>334189143</t>
  </si>
  <si>
    <t>0743841016</t>
  </si>
  <si>
    <t>0938 717 248</t>
  </si>
  <si>
    <t>17/1/2011</t>
  </si>
  <si>
    <t>183524486</t>
  </si>
  <si>
    <t>10/10/2003</t>
  </si>
  <si>
    <t>Kỳ Châu, Kỳ Anh, Hà Tĩnh</t>
  </si>
  <si>
    <t>276 Đội Cung, Q11, TPHCM</t>
  </si>
  <si>
    <t>097 505 6568</t>
  </si>
  <si>
    <t>ĐH Khoa học Xã hội Nhân văn</t>
  </si>
  <si>
    <t>ducdq.ctv@topica.edu.vn</t>
  </si>
  <si>
    <t>Đào Quang</t>
  </si>
  <si>
    <t>012546843</t>
  </si>
  <si>
    <t>043.540553</t>
  </si>
  <si>
    <t>0165 612 1996</t>
  </si>
  <si>
    <t>Trần Thu</t>
  </si>
  <si>
    <t>012651376</t>
  </si>
  <si>
    <t>Đặng Lê Linh</t>
  </si>
  <si>
    <t>043 823 5004</t>
  </si>
  <si>
    <t>PWED</t>
  </si>
  <si>
    <t>Trần Mạnh</t>
  </si>
  <si>
    <t>Công</t>
  </si>
  <si>
    <t>0466 593 564</t>
  </si>
  <si>
    <t>0982 662 686</t>
  </si>
  <si>
    <t>Đỗ Xuân</t>
  </si>
  <si>
    <t>Khoa</t>
  </si>
  <si>
    <t>012571166</t>
  </si>
  <si>
    <t>043 7564 676</t>
  </si>
  <si>
    <t>01999 78 2222</t>
  </si>
  <si>
    <t>Nguyễn Trọng</t>
  </si>
  <si>
    <t>Duy</t>
  </si>
  <si>
    <t>012681823</t>
  </si>
  <si>
    <t>043 784 6020</t>
  </si>
  <si>
    <t>0917 381 989</t>
  </si>
  <si>
    <t>Nguyễn Thuần</t>
  </si>
  <si>
    <t>Chất</t>
  </si>
  <si>
    <t>121773208</t>
  </si>
  <si>
    <t>0983 088 259</t>
  </si>
  <si>
    <t>230710634</t>
  </si>
  <si>
    <t>0978 415 402</t>
  </si>
  <si>
    <t>Chớn</t>
  </si>
  <si>
    <t>032036296812</t>
  </si>
  <si>
    <t>0908956105</t>
  </si>
  <si>
    <t>30/4/2011</t>
  </si>
  <si>
    <t>Đỗ Thị Kim</t>
  </si>
  <si>
    <t>Thuyền</t>
  </si>
  <si>
    <t>TT Huế</t>
  </si>
  <si>
    <t>245032169</t>
  </si>
  <si>
    <t>ĐăK Nông</t>
  </si>
  <si>
    <t>31/5/2011</t>
  </si>
  <si>
    <t>Thuận</t>
  </si>
  <si>
    <t>Tiền Giang</t>
  </si>
  <si>
    <t>311748112</t>
  </si>
  <si>
    <t>0902405034</t>
  </si>
  <si>
    <t>Lê Trần Tuyết</t>
  </si>
  <si>
    <t>01228895512</t>
  </si>
  <si>
    <t>Tình</t>
  </si>
  <si>
    <t>Xã Gio Mai, huyện Gio Linh, tỉnh Quảng Trị</t>
  </si>
  <si>
    <t>419/14/27 Đường 48, P.Hiệp Bình Chánh, Q. Thủ Đức, TP.HCM</t>
  </si>
  <si>
    <t>0909147278</t>
  </si>
  <si>
    <t>Hà Thị Phước</t>
  </si>
  <si>
    <t>0908.217.829</t>
  </si>
  <si>
    <t>ĐH SP Huế</t>
  </si>
  <si>
    <t>18/5/2011</t>
  </si>
  <si>
    <t>18/7/2011</t>
  </si>
  <si>
    <t>16/9/2012</t>
  </si>
  <si>
    <t>Châu Thị Tố</t>
  </si>
  <si>
    <t>221213610</t>
  </si>
  <si>
    <t>0979499407</t>
  </si>
  <si>
    <t>ĐH Kinh tế HCM</t>
  </si>
  <si>
    <t>23/5/2011</t>
  </si>
  <si>
    <t>22/7/2011</t>
  </si>
  <si>
    <t>Nguyễn Quang</t>
  </si>
  <si>
    <t>Trọng</t>
  </si>
  <si>
    <t>012291356</t>
  </si>
  <si>
    <t>01663332959</t>
  </si>
  <si>
    <t>172743248</t>
  </si>
  <si>
    <t>Kinh tế và Quản lý</t>
  </si>
  <si>
    <t>Trần Tuệ</t>
  </si>
  <si>
    <t>012667740</t>
  </si>
  <si>
    <t>0438644497</t>
  </si>
  <si>
    <t>012614173</t>
  </si>
  <si>
    <t>28 Nguyễn Trường Tộ, Ba Đình, Hà Nội</t>
  </si>
  <si>
    <t>0947606055</t>
  </si>
  <si>
    <t>Mẹ:Nguyễn Thị Tứ</t>
  </si>
  <si>
    <t>0912173699</t>
  </si>
  <si>
    <t>ĐH Dân tộc Quản Tây</t>
  </si>
  <si>
    <t>Ktế và Mậu dịch TMQT</t>
  </si>
  <si>
    <t>13/6/2011</t>
  </si>
  <si>
    <t>131619180</t>
  </si>
  <si>
    <t>Văn hóa du lịch</t>
  </si>
  <si>
    <t>250755079</t>
  </si>
  <si>
    <t>66/9 Hoàng Diệu, P9, Q4, HCM</t>
  </si>
  <si>
    <t>Hòa Trung, Di Linh, Lâm Đồng</t>
  </si>
  <si>
    <t>01689665234</t>
  </si>
  <si>
    <t>Nguyễn Ngọc Thị</t>
  </si>
  <si>
    <t>0983793315</t>
  </si>
  <si>
    <t>15/8/2011</t>
  </si>
  <si>
    <t>31/10/2012</t>
  </si>
  <si>
    <t>Lương Hoàng</t>
  </si>
  <si>
    <t>100783601</t>
  </si>
  <si>
    <t>0333728374</t>
  </si>
  <si>
    <t>Vũ Tuấn</t>
  </si>
  <si>
    <t>172026589</t>
  </si>
  <si>
    <t>0373757040</t>
  </si>
  <si>
    <t>0986574333</t>
  </si>
  <si>
    <t>Trần Thị Thúy</t>
  </si>
  <si>
    <t>111919768</t>
  </si>
  <si>
    <t>0466824623</t>
  </si>
  <si>
    <t>0988359715</t>
  </si>
  <si>
    <t>Duyên</t>
  </si>
  <si>
    <t>135199669</t>
  </si>
  <si>
    <t>0211872234</t>
  </si>
  <si>
    <t>012016309</t>
  </si>
  <si>
    <t>37846487</t>
  </si>
  <si>
    <t>0989066582</t>
  </si>
  <si>
    <t>30/11/2011</t>
  </si>
  <si>
    <t>Xoan</t>
  </si>
  <si>
    <t>186354077</t>
  </si>
  <si>
    <t>Thị trấn Cầu Giát, Quỳnh Lưu, Nghệ An</t>
  </si>
  <si>
    <t>Số 289/7 đường Ung Văn Khiêm, phường 25,, Quận Bình Thạnh,HCM</t>
  </si>
  <si>
    <t>0904097103</t>
  </si>
  <si>
    <t>Tiếng Anh</t>
  </si>
  <si>
    <t>17/9/2011</t>
  </si>
  <si>
    <t>Võ Anh</t>
  </si>
  <si>
    <t>261004493</t>
  </si>
  <si>
    <t>Giáo dục</t>
  </si>
  <si>
    <t>012502036</t>
  </si>
  <si>
    <t>37190951</t>
  </si>
  <si>
    <t>0975830980</t>
  </si>
  <si>
    <t>Công nghệ sinh học</t>
  </si>
  <si>
    <t>Vũ Hương</t>
  </si>
  <si>
    <t>173341007</t>
  </si>
  <si>
    <t>0987426266</t>
  </si>
  <si>
    <t>Nguyễn Minh</t>
  </si>
  <si>
    <t>111773428</t>
  </si>
  <si>
    <t>Thôn Đoàn Kết, Xã Cổ Đông, Sơn Tây, Hà Nội</t>
  </si>
  <si>
    <t>P102, C10, TT Quỳnh Mai, Q. HBT, Hà Nội</t>
  </si>
  <si>
    <t>0983566135</t>
  </si>
  <si>
    <t>Bố:Nguyễn Nhật Thanh</t>
  </si>
  <si>
    <t>0983288135</t>
  </si>
  <si>
    <t>Quản trị DN Thương mại</t>
  </si>
  <si>
    <t>Đào Thanh</t>
  </si>
  <si>
    <t>013302332</t>
  </si>
  <si>
    <t>66625492</t>
  </si>
  <si>
    <t>Quản lý tài chính</t>
  </si>
  <si>
    <t>Phạm Thị Hồng</t>
  </si>
  <si>
    <t>Thắm</t>
  </si>
  <si>
    <t>183648178</t>
  </si>
  <si>
    <t>01674544198</t>
  </si>
  <si>
    <t>25/7/2011</t>
  </si>
  <si>
    <t>24/9/2011</t>
  </si>
  <si>
    <t>024292473</t>
  </si>
  <si>
    <t>0984198159</t>
  </si>
  <si>
    <t>Cao Thị Ngọc</t>
  </si>
  <si>
    <t>365741705</t>
  </si>
  <si>
    <t>08/08/2006</t>
  </si>
  <si>
    <t>Sóc Trăng</t>
  </si>
  <si>
    <t>09, lộ 3, phường 2, thị xã Sóc Trăng, tỉnh Sóc Trăng</t>
  </si>
  <si>
    <t>42A/1 ký túc xá Đại học luật, đường số 27, phường Hiệp Bình Chánh, Quận Thủ Đức, TP HCM.</t>
  </si>
  <si>
    <t>0796533080</t>
  </si>
  <si>
    <t>01208332062,
 01659926596</t>
  </si>
  <si>
    <t>Cao Văn Tùng</t>
  </si>
  <si>
    <t>0982972580</t>
  </si>
  <si>
    <t>ĐH Mở thành phố Hồ Chí Minh</t>
  </si>
  <si>
    <t>260845355</t>
  </si>
  <si>
    <t>ĐH Kinh tế TPHCM</t>
  </si>
  <si>
    <t>30/9/2011</t>
  </si>
  <si>
    <t>Trần Quốc</t>
  </si>
  <si>
    <t>022948273</t>
  </si>
  <si>
    <t>0908323322</t>
  </si>
  <si>
    <t>QTKD</t>
  </si>
  <si>
    <t>Văn Minh</t>
  </si>
  <si>
    <t>An Giang</t>
  </si>
  <si>
    <t>351261795</t>
  </si>
  <si>
    <t>62581714</t>
  </si>
  <si>
    <t>0982952694</t>
  </si>
  <si>
    <t>Nguyễn Công</t>
  </si>
  <si>
    <t>023650362</t>
  </si>
  <si>
    <t>TP. HCM</t>
  </si>
  <si>
    <t>08.66600969</t>
  </si>
  <si>
    <t>Nguyễn Thị Mỹ</t>
  </si>
  <si>
    <t>01659 926 596</t>
  </si>
  <si>
    <t>Vi Thị</t>
  </si>
  <si>
    <t>245104434</t>
  </si>
  <si>
    <t>Đăk Nông</t>
  </si>
  <si>
    <t>98 Trung Sơn, Eapo, CuJut, Đăk Nông</t>
  </si>
  <si>
    <t>61A/61B, Phan Huy Ích, Phường 5, Quận Gò Vấp, HCM.</t>
  </si>
  <si>
    <t>0973739296</t>
  </si>
  <si>
    <t>20/9/2011</t>
  </si>
  <si>
    <t>Phạm Văn</t>
  </si>
  <si>
    <t>Hoàn</t>
  </si>
  <si>
    <t>031211825</t>
  </si>
  <si>
    <t>CA Hải Phòng</t>
  </si>
  <si>
    <t>Xã Phục Lễ - Huyện Thủy Nguyên - TP Hải Phòng</t>
  </si>
  <si>
    <t>418 - Đường Xô viết nghệ tĩnh - Quận Bình Thạnh - TP Hồ Chí Minh</t>
  </si>
  <si>
    <t>0936001655</t>
  </si>
  <si>
    <t>Phạm Văn Kiền</t>
  </si>
  <si>
    <t>0906164948</t>
  </si>
  <si>
    <t>ĐH KH tự nhiên HN
ĐH Bách khoa HN</t>
  </si>
  <si>
    <t>Trần Vũ Ngọc</t>
  </si>
  <si>
    <t>Hân</t>
  </si>
  <si>
    <t>024081649</t>
  </si>
  <si>
    <t>TP.HCM</t>
  </si>
  <si>
    <t>731B Nguyễn Văn Quá, P.ĐHT, Q.12, TP.HCM</t>
  </si>
  <si>
    <t>0838911697</t>
  </si>
  <si>
    <t>01682033707</t>
  </si>
  <si>
    <t>Đại học HUFLIT</t>
  </si>
  <si>
    <t>11/11/2011</t>
  </si>
  <si>
    <t>Huỳnh Thị Lệ</t>
  </si>
  <si>
    <t>273225097</t>
  </si>
  <si>
    <t>0643504245</t>
  </si>
  <si>
    <t>Đào Thu</t>
  </si>
  <si>
    <t>024314047</t>
  </si>
  <si>
    <t>44/9A Khu Phố TT Nhà Bè, TPHCM</t>
  </si>
  <si>
    <t>0905664468</t>
  </si>
  <si>
    <t>29/8/2011</t>
  </si>
  <si>
    <t>28/10/2011</t>
  </si>
  <si>
    <t>15/6/2012</t>
  </si>
  <si>
    <t>Cao Thị</t>
  </si>
  <si>
    <t>186483982</t>
  </si>
  <si>
    <t>Cẩm Sơn, Anh Sơn, Nghệ An</t>
  </si>
  <si>
    <t>160/47/6 Phan Huy Ichs, F12, Gò Vấp</t>
  </si>
  <si>
    <t>0973076241</t>
  </si>
  <si>
    <t>Nguyễn Hoàng Khôi</t>
  </si>
  <si>
    <t>0909016497</t>
  </si>
  <si>
    <t>Học viện Hành chính</t>
  </si>
  <si>
    <t>18/11/2011</t>
  </si>
  <si>
    <t>173630023</t>
  </si>
  <si>
    <t>01667874094</t>
  </si>
  <si>
    <t>21/9/2011</t>
  </si>
  <si>
    <t>20/11/2011</t>
  </si>
  <si>
    <t>Nguyễn Việt Hà</t>
  </si>
  <si>
    <t>0986660231</t>
  </si>
  <si>
    <t>ĐH Kinh tế Kỹ thuật Công nghiệp</t>
  </si>
  <si>
    <t>Kế toán</t>
  </si>
  <si>
    <t>Doãn Đức</t>
  </si>
  <si>
    <t>Hiển</t>
  </si>
  <si>
    <t>012209872</t>
  </si>
  <si>
    <t>0976371984</t>
  </si>
  <si>
    <t>17/10/2011</t>
  </si>
  <si>
    <t>162820431</t>
  </si>
  <si>
    <t>26/10/2011</t>
  </si>
  <si>
    <t>Lâm Thị Ngọc</t>
  </si>
  <si>
    <t>023906784</t>
  </si>
  <si>
    <t>Sạp 105 chợ Cầu Ông Lãnh, Phường Cầu Ông Lãnh, Quận 1</t>
  </si>
  <si>
    <t>Sạp 105 chợ Cầu Ông Lãnh Phường Cầu Ông Lãnh, Quận 1</t>
  </si>
  <si>
    <t>0908644727
0938771505</t>
  </si>
  <si>
    <t>Lâm Hoàng Thọ</t>
  </si>
  <si>
    <t>0909096039</t>
  </si>
  <si>
    <t>Kiều Ngọc</t>
  </si>
  <si>
    <t>Quý</t>
  </si>
  <si>
    <t>250552052</t>
  </si>
  <si>
    <t>0909929567</t>
  </si>
  <si>
    <t>25/11/2011</t>
  </si>
  <si>
    <t>Bùi Thị Hải</t>
  </si>
  <si>
    <t>013464387</t>
  </si>
  <si>
    <t>0435636808</t>
  </si>
  <si>
    <t>01667057320</t>
  </si>
  <si>
    <t>Chu Thị</t>
  </si>
  <si>
    <t>112299867</t>
  </si>
  <si>
    <t>17/10/2009</t>
  </si>
  <si>
    <t>0433626768</t>
  </si>
  <si>
    <t>0984 757 687</t>
  </si>
  <si>
    <t>Đinh Thị Phương</t>
  </si>
  <si>
    <t>183511631</t>
  </si>
  <si>
    <t>01696652804</t>
  </si>
  <si>
    <t>Quản lý Giáo dục</t>
  </si>
  <si>
    <t>16/12/2011</t>
  </si>
  <si>
    <t>141725727</t>
  </si>
  <si>
    <t>0320525635</t>
  </si>
  <si>
    <t>Thông tin thư viện</t>
  </si>
  <si>
    <t>Vũ Thị Minh</t>
  </si>
  <si>
    <t>Nguyệt</t>
  </si>
  <si>
    <t>161822031</t>
  </si>
  <si>
    <t>24/10/2011</t>
  </si>
  <si>
    <t>23/12/2011</t>
  </si>
  <si>
    <t>173003995</t>
  </si>
  <si>
    <t>Đông Lĩnh, Đông Sơn, Thanh Hóa</t>
  </si>
  <si>
    <t>Ung Văn Khiêm, P25, Q. Bình Thạnh</t>
  </si>
  <si>
    <t>0977105460</t>
  </si>
  <si>
    <t>Trần Ngọc Đồng</t>
  </si>
  <si>
    <t>0978729214</t>
  </si>
  <si>
    <t>Trung cấp Dược Phú Thọ</t>
  </si>
  <si>
    <t>Dược sỹ</t>
  </si>
  <si>
    <t>Nguyễn Vân</t>
  </si>
  <si>
    <t>112188436</t>
  </si>
  <si>
    <t>0433980437</t>
  </si>
  <si>
    <t>162726836</t>
  </si>
  <si>
    <t>080513642</t>
  </si>
  <si>
    <t>0977999131</t>
  </si>
  <si>
    <t>Du lịch</t>
  </si>
  <si>
    <t>31/12/2011</t>
  </si>
  <si>
    <t>Lê Thị Thanh</t>
  </si>
  <si>
    <t>Huỳnh Việt</t>
  </si>
  <si>
    <t>Lào</t>
  </si>
  <si>
    <t>221230067</t>
  </si>
  <si>
    <t>0866597647</t>
  </si>
  <si>
    <t>Lê Thị Bích</t>
  </si>
  <si>
    <t>112371499</t>
  </si>
  <si>
    <t>0433241773</t>
  </si>
  <si>
    <t>Triệu Bích</t>
  </si>
  <si>
    <t>012098234</t>
  </si>
  <si>
    <t>0466831980</t>
  </si>
  <si>
    <t>Quách Thị Hồng</t>
  </si>
  <si>
    <t>271740198</t>
  </si>
  <si>
    <t>0932787477</t>
  </si>
  <si>
    <t>CNTT</t>
  </si>
  <si>
    <t>Nguyễn Thị Anh</t>
  </si>
  <si>
    <t>321282510</t>
  </si>
  <si>
    <t>Đống Nai</t>
  </si>
  <si>
    <t>Ngọc Định-Định Quán-Đồng Nai</t>
  </si>
  <si>
    <t>424/6 Lê Văn Quới, Bình Tân</t>
  </si>
  <si>
    <t>0978296179</t>
  </si>
  <si>
    <t>0973318469</t>
  </si>
  <si>
    <t>CĐ Công nghệ và QTDN</t>
  </si>
  <si>
    <t>Nguyễn Bình Bảo</t>
  </si>
  <si>
    <t>Hẻm 157, Nguyễn Công Trứ, Bảo Lộc, Lâm Đồng</t>
  </si>
  <si>
    <t>số 45, đường D11, Tân Thạnh , Tân Phú</t>
  </si>
  <si>
    <t>CĐ Văn Hóa Nghệ Thuật&amp; Du Lịch Sài Gòn</t>
  </si>
  <si>
    <t>012606813</t>
  </si>
  <si>
    <t>0435115320</t>
  </si>
  <si>
    <t>14/11/2011</t>
  </si>
  <si>
    <t>Nguyễn Thị (1)</t>
  </si>
  <si>
    <t>162777077</t>
  </si>
  <si>
    <t>16/11/2011</t>
  </si>
  <si>
    <t>012228136</t>
  </si>
  <si>
    <t>0466572425</t>
  </si>
  <si>
    <t>Ngoại ngữ</t>
  </si>
  <si>
    <t>21/11/2011</t>
  </si>
  <si>
    <t>Nguyễn Cao Thanh</t>
  </si>
  <si>
    <t>Tây Nguyên</t>
  </si>
  <si>
    <t>Thái Thị Như</t>
  </si>
  <si>
    <t>023638193</t>
  </si>
  <si>
    <t>0903869600</t>
  </si>
  <si>
    <t>Võ Ngọc</t>
  </si>
  <si>
    <t>Tuyền</t>
  </si>
  <si>
    <t>311948651</t>
  </si>
  <si>
    <t>Học Viện CNTT NIIT - SSP</t>
  </si>
  <si>
    <t>28/11/2011</t>
  </si>
  <si>
    <t>27/1/2012</t>
  </si>
  <si>
    <t>Đông</t>
  </si>
  <si>
    <t>183753190</t>
  </si>
  <si>
    <t>31/1/2012</t>
  </si>
  <si>
    <t>Nháng</t>
  </si>
  <si>
    <t>151762802</t>
  </si>
  <si>
    <t>0363977372</t>
  </si>
  <si>
    <t>nhannt@topica.edu.vn</t>
  </si>
  <si>
    <t>112389566</t>
  </si>
  <si>
    <t>0466579529</t>
  </si>
  <si>
    <t>Lương Tuyết</t>
  </si>
  <si>
    <t>37/13/3 Ngô Tất Tố P.21 .Bình Thạnh Tp. HCM</t>
  </si>
  <si>
    <t>0903877847</t>
  </si>
  <si>
    <t>Phạm Huy Hải</t>
  </si>
  <si>
    <t>0908000315</t>
  </si>
  <si>
    <t>TC tin học SG</t>
  </si>
  <si>
    <t>Kế Toán</t>
  </si>
  <si>
    <t>maint@topica.edu.vn</t>
  </si>
  <si>
    <t>125156940</t>
  </si>
  <si>
    <t>Đình Bảng, Từ Sơn, Bắc Ninh</t>
  </si>
  <si>
    <t>Bùi Xương Trạch, Thanh Xuân, Hà Nội</t>
  </si>
  <si>
    <t>0983227874</t>
  </si>
  <si>
    <t>Em Nguyễn Huy Tuấn</t>
  </si>
  <si>
    <t>0948564321</t>
  </si>
  <si>
    <t>Học viên Ngân hàng</t>
  </si>
  <si>
    <t>Tài chính Ngân hàng</t>
  </si>
  <si>
    <t>14/12/2011</t>
  </si>
  <si>
    <t>13/2/2012</t>
  </si>
  <si>
    <t>Nguyễn Ngọc Hoàng</t>
  </si>
  <si>
    <t>Cầm</t>
  </si>
  <si>
    <t>023470737</t>
  </si>
  <si>
    <t>0838454642</t>
  </si>
  <si>
    <t>15/12/2011</t>
  </si>
  <si>
    <t>460/9 Nơ Trang long, p13, q Bình Thạnh</t>
  </si>
  <si>
    <t>0949794821</t>
  </si>
  <si>
    <t>Hà Thị Mộng Thu</t>
  </si>
  <si>
    <t>01212220039</t>
  </si>
  <si>
    <t>Fullerton Colllege, California State University, Long Beach</t>
  </si>
  <si>
    <t>Kinh Doanh</t>
  </si>
  <si>
    <t>20/2/2012</t>
  </si>
  <si>
    <t>Lộc</t>
  </si>
  <si>
    <t>02 Nguyễn Trung Trực, Chơ Mới, An Giang</t>
  </si>
  <si>
    <t>4/74 Lê Đức Thọ, P15, GV</t>
  </si>
  <si>
    <t>0909373075</t>
  </si>
  <si>
    <t>26/12/2011</t>
  </si>
  <si>
    <t>031255691</t>
  </si>
  <si>
    <t>0982368266</t>
  </si>
  <si>
    <t>Mẹ Nguyễn Thị Liên</t>
  </si>
  <si>
    <t>Ngữ văn</t>
  </si>
  <si>
    <t>Dương Quang</t>
  </si>
  <si>
    <t>100986439</t>
  </si>
  <si>
    <t>Khu phố 1,thị trấn Quảng Yên, Yên Hưng, Quảng Ninh</t>
  </si>
  <si>
    <t>Số 2 ngách 15/47 ngõ Gốc Đề, tổ 29 Hoàng Văn Thụ, Hoàng Mai,HN</t>
  </si>
  <si>
    <t>0936210390</t>
  </si>
  <si>
    <t>Vũ Quang</t>
  </si>
  <si>
    <t>012587571</t>
  </si>
  <si>
    <t>043 719 2873</t>
  </si>
  <si>
    <t>0989 205 925</t>
  </si>
  <si>
    <t>Đặng Thanh</t>
  </si>
  <si>
    <t>012715454</t>
  </si>
  <si>
    <t>0978431288</t>
  </si>
  <si>
    <t>Vũ Thị Hoài</t>
  </si>
  <si>
    <t>100896244</t>
  </si>
  <si>
    <t>Xã hội học</t>
  </si>
  <si>
    <t>100966512</t>
  </si>
  <si>
    <t>01222 324 033</t>
  </si>
  <si>
    <t>Toán tin ứng dụng</t>
  </si>
  <si>
    <t>111886910</t>
  </si>
  <si>
    <t>04 3389 4563</t>
  </si>
  <si>
    <t>0979094628</t>
  </si>
  <si>
    <t>12/4/2012</t>
  </si>
  <si>
    <t>Nguyễn Thị (2)</t>
  </si>
  <si>
    <t>135138238</t>
  </si>
  <si>
    <t>0988 407 940</t>
  </si>
  <si>
    <t>0984226611</t>
  </si>
  <si>
    <t>Mẹ Nguyễn Thị Ngoan</t>
  </si>
  <si>
    <t>01273377993</t>
  </si>
  <si>
    <t>ĐH Nông nghiệp 1</t>
  </si>
  <si>
    <t>Chọn giống</t>
  </si>
  <si>
    <t>Nghiêm Thu</t>
  </si>
  <si>
    <t>012359592</t>
  </si>
  <si>
    <t>Số 28, ngách 53, ngõ 285 Đội Cấn, Ba Đình, Hà Nội</t>
  </si>
  <si>
    <t>0932343188</t>
  </si>
  <si>
    <t>Bố Nghiêm Huy Minh</t>
  </si>
  <si>
    <t>0902 062 048</t>
  </si>
  <si>
    <t>Marketing thương mại</t>
  </si>
  <si>
    <t>Hồ Thị Thu</t>
  </si>
  <si>
    <t>0989 470 935</t>
  </si>
  <si>
    <t>14/2/2012</t>
  </si>
  <si>
    <t>phuonghtt@topica.edu.vn</t>
  </si>
  <si>
    <t>Huỳnh Thị Thúy</t>
  </si>
  <si>
    <t>0973 180 607</t>
  </si>
  <si>
    <t>13/4/2012</t>
  </si>
  <si>
    <t>chinh@topica.edu.vn</t>
  </si>
  <si>
    <t>25/8/2009</t>
  </si>
  <si>
    <t>0937 353 438</t>
  </si>
  <si>
    <t>Nguyễn Thị Hương</t>
  </si>
  <si>
    <t>ĐH Hồng Bàng</t>
  </si>
  <si>
    <t>Nguyễn Trường</t>
  </si>
  <si>
    <t>0933 140 230</t>
  </si>
  <si>
    <t>Hóa</t>
  </si>
  <si>
    <t>Bùi Thu</t>
  </si>
  <si>
    <t>013479089</t>
  </si>
  <si>
    <t>Số 38, ngách 521/36, Cổ Nhuế, Từ Liêm, Hà Nội</t>
  </si>
  <si>
    <t>0966474888</t>
  </si>
  <si>
    <t>Chồng Nguyễn Thành Luân</t>
  </si>
  <si>
    <t>Sinh học</t>
  </si>
  <si>
    <t>12/3/2012</t>
  </si>
  <si>
    <t>162366376</t>
  </si>
  <si>
    <t>0982 224 222
0922 993 686</t>
  </si>
  <si>
    <t>21/2/2012</t>
  </si>
  <si>
    <t>20/4/2012</t>
  </si>
  <si>
    <t>Châu Thanh</t>
  </si>
  <si>
    <t>Bình Thuận</t>
  </si>
  <si>
    <t>0915 389 905</t>
  </si>
  <si>
    <t>19/4/2012</t>
  </si>
  <si>
    <t>Lê Hồng</t>
  </si>
  <si>
    <t>012517574</t>
  </si>
  <si>
    <t>04 38622280</t>
  </si>
  <si>
    <t>19/3/2012</t>
  </si>
  <si>
    <t>012784230</t>
  </si>
  <si>
    <t>31/10/2011</t>
  </si>
  <si>
    <t>Xuất Bản - Phát hành</t>
  </si>
  <si>
    <t>172382474</t>
  </si>
  <si>
    <t>Kinh tế</t>
  </si>
  <si>
    <t>186727912</t>
  </si>
  <si>
    <t>0383 880 521</t>
  </si>
  <si>
    <t>0972 014 898</t>
  </si>
  <si>
    <t>22/2/2012</t>
  </si>
  <si>
    <t>Hoàng Thủy</t>
  </si>
  <si>
    <t>142170057</t>
  </si>
  <si>
    <t>Quốc tế học</t>
  </si>
  <si>
    <t>27/2/2012</t>
  </si>
  <si>
    <t>30/4/2012</t>
  </si>
  <si>
    <t>172026400</t>
  </si>
  <si>
    <t>183690865</t>
  </si>
  <si>
    <t>162829328</t>
  </si>
  <si>
    <t>Nguyễn Thanh</t>
  </si>
  <si>
    <t>012579350</t>
  </si>
  <si>
    <t>30/5/2012</t>
  </si>
  <si>
    <t>Đăk Lăk</t>
  </si>
  <si>
    <t>109 Lê Quý Đôn, P.  Tân An, TP Buôn Ma Thuột, Đăk Lăk</t>
  </si>
  <si>
    <t>Số 339 Nguyễn Xí, Bình Thạn, TP HCM</t>
  </si>
  <si>
    <t>0977 975 836</t>
  </si>
  <si>
    <t>Trịnh Quang Phức</t>
  </si>
  <si>
    <t>01697778577</t>
  </si>
  <si>
    <t>Đại học Kinh tế - Luật</t>
  </si>
  <si>
    <t>Trần Thị Khắc</t>
  </si>
  <si>
    <t>211854600</t>
  </si>
  <si>
    <t>ĐH Công nghiệp HCM</t>
  </si>
  <si>
    <t>Công nghệ Điện Tử</t>
  </si>
  <si>
    <t>Trần Phương</t>
  </si>
  <si>
    <t>Thuận Hải</t>
  </si>
  <si>
    <t>271656346</t>
  </si>
  <si>
    <t>18/5/2012</t>
  </si>
  <si>
    <t>Nguyễn Thị Trang</t>
  </si>
  <si>
    <t>22778258</t>
  </si>
  <si>
    <t>0838655788</t>
  </si>
  <si>
    <t>01256521455</t>
  </si>
  <si>
    <t>Ngoại thương</t>
  </si>
  <si>
    <t>lointm@topica.edu.vn</t>
  </si>
  <si>
    <t>Lợi</t>
  </si>
  <si>
    <t>Thừa Thiên Huế</t>
  </si>
  <si>
    <t>285102015</t>
  </si>
  <si>
    <t>Bình Phước</t>
  </si>
  <si>
    <t>Nguyễn Thụy</t>
  </si>
  <si>
    <t>0938764748</t>
  </si>
  <si>
    <t>Mai Cát</t>
  </si>
  <si>
    <t>01665 500 863</t>
  </si>
  <si>
    <t>ĐH Tôn Đức Thắng</t>
  </si>
  <si>
    <t>Tài chính - Ngân hàng</t>
  </si>
  <si>
    <t>Hưởng</t>
  </si>
  <si>
    <t>25537259</t>
  </si>
  <si>
    <t>Mai Thị Mỹ</t>
  </si>
  <si>
    <t>Phụng</t>
  </si>
  <si>
    <t>TT Bồng Sơn, Hoài Nhơn, Bình Định</t>
  </si>
  <si>
    <t>416/2 tThạch Lam, Phú Thạnh, Tân Phú</t>
  </si>
  <si>
    <t>01222991035</t>
  </si>
  <si>
    <t>Trưong thị Cúc</t>
  </si>
  <si>
    <t>0983861640</t>
  </si>
  <si>
    <t>Kinh tế lao động QLNL</t>
  </si>
  <si>
    <t>anhvp@topica.edu.vn</t>
  </si>
  <si>
    <t>Võ Phương</t>
  </si>
  <si>
    <t>An Ninh Tây, Đức Hòa, Long An</t>
  </si>
  <si>
    <t>575/47 CMT8,P7,Q10,tphcm</t>
  </si>
  <si>
    <t>01223 800 060</t>
  </si>
  <si>
    <t>CĐ Công Nghiệp</t>
  </si>
  <si>
    <t>Trần Thị Huỳnh</t>
  </si>
  <si>
    <t>Tây Ninh</t>
  </si>
  <si>
    <t>15/6 KP1, P.3, Thị Xã Tây Ninh</t>
  </si>
  <si>
    <t>666/64/35 đường 3/2, P.14, Q.10, Tp.HCM</t>
  </si>
  <si>
    <t>0902 440 420</t>
  </si>
  <si>
    <t>ĐH KTe TPHCM</t>
  </si>
  <si>
    <t>Thẩm định</t>
  </si>
  <si>
    <t>Lạng Sơn</t>
  </si>
  <si>
    <t>082056529</t>
  </si>
  <si>
    <t>Phạm Đình</t>
  </si>
  <si>
    <t>Phong</t>
  </si>
  <si>
    <t>121859580</t>
  </si>
  <si>
    <t>Hố Dầu, Cẩm Lý, Lục Nam, Bắc Giang</t>
  </si>
  <si>
    <t>92 Lý Thường Kiệt, Hoàn Kiếm, HN</t>
  </si>
  <si>
    <t>0984 478 144</t>
  </si>
  <si>
    <t>Mẹ Nguyễn Thị Xuyến</t>
  </si>
  <si>
    <t>ĐH Công nghiệp</t>
  </si>
  <si>
    <t>Điện tử</t>
  </si>
  <si>
    <t>16/8/2012</t>
  </si>
  <si>
    <t>012484117</t>
  </si>
  <si>
    <t>P504, A1, Tập thể Trung Tự, Đống Đa, Hà Nội</t>
  </si>
  <si>
    <t>P618, CT6, Khu Đô thị Định Công, Hoàng Mai, HN</t>
  </si>
  <si>
    <t>0946688123</t>
  </si>
  <si>
    <t>Bố Nguyễn Huy Hùng</t>
  </si>
  <si>
    <t>0913541941</t>
  </si>
  <si>
    <t>Phạm Hương</t>
  </si>
  <si>
    <t>012703061</t>
  </si>
  <si>
    <t>4N1 TT5, Bắc Linh Đàm, Hoàng Mai, HN</t>
  </si>
  <si>
    <t>01273571958</t>
  </si>
  <si>
    <t>Mẹ Đỗ Thị Hương</t>
  </si>
  <si>
    <t>0966466566</t>
  </si>
  <si>
    <t>Phi</t>
  </si>
  <si>
    <t>164270381</t>
  </si>
  <si>
    <t>Tô Thị Hạnh</t>
  </si>
  <si>
    <t>091008943</t>
  </si>
  <si>
    <t>Tổ 10, phường Gia Sáng, TP Thái Nguyên</t>
  </si>
  <si>
    <t>Số 109 ngách 1/62/23 ngõ 1 Bùi Xương Trạch, Thanh Xuân, HN</t>
  </si>
  <si>
    <t>0936466649</t>
  </si>
  <si>
    <t>16/3/2012</t>
  </si>
  <si>
    <t>15/5/2012</t>
  </si>
  <si>
    <t>Hoàng Thị Thu</t>
  </si>
  <si>
    <t>Trà</t>
  </si>
  <si>
    <t>081045426</t>
  </si>
  <si>
    <t>Trịnh Phương</t>
  </si>
  <si>
    <t>012389024</t>
  </si>
  <si>
    <t>17 Ngõ 4, Vân Hồ 2, Lê Đại Hành, HBT, HN</t>
  </si>
  <si>
    <t>0972888585</t>
  </si>
  <si>
    <t>Bố Trịnh Văn Phong</t>
  </si>
  <si>
    <t>26/3/2012</t>
  </si>
  <si>
    <t>25/5/2012</t>
  </si>
  <si>
    <t>Bùi Thị Hương</t>
  </si>
  <si>
    <t>121341603</t>
  </si>
  <si>
    <t>Tổ 2, Thôn Chợ, xã Đình Kế, TP Bắc Giang</t>
  </si>
  <si>
    <t>Xóm 4, Thôn Thượng, Mễ Trì, Từ Liêm, HN</t>
  </si>
  <si>
    <t>0989628686</t>
  </si>
  <si>
    <t>Bố Bùi Văn Phú</t>
  </si>
  <si>
    <t>0986231484</t>
  </si>
  <si>
    <t>ĐH QG HN</t>
  </si>
  <si>
    <t>Điện tử Viễn thông</t>
  </si>
  <si>
    <t>Trịnh Thị</t>
  </si>
  <si>
    <t>013398351</t>
  </si>
  <si>
    <t>Tập thể Bộ Nông nghiệp, Liên Ninh, Thanh Trì, HN</t>
  </si>
  <si>
    <t>P305/A1 Tập thể Kim Giang, Thanh Xuân, Hà Nội</t>
  </si>
  <si>
    <t>0902186292</t>
  </si>
  <si>
    <t>Chồng Trần Đức Lệ</t>
  </si>
  <si>
    <t>0987686939</t>
  </si>
  <si>
    <t>ĐH Quốc Gia HN</t>
  </si>
  <si>
    <t>Điện tử viễn thông</t>
  </si>
  <si>
    <t>Đinh Hồng</t>
  </si>
  <si>
    <t>Lĩnh</t>
  </si>
  <si>
    <t>112418649</t>
  </si>
  <si>
    <t>Vĩnh Xương, Mỹ Thành, Mỹ Đức, Hà Nội</t>
  </si>
  <si>
    <t>Tam Trinh, Mai Động, Hoàng Mai, Hà Nội</t>
  </si>
  <si>
    <t>01678334137</t>
  </si>
  <si>
    <t>Mẹ Đinh Thị Dược</t>
  </si>
  <si>
    <t>01675116678</t>
  </si>
  <si>
    <t>ĐH Bách Khoa</t>
  </si>
  <si>
    <t>Lê Đặng Lộc</t>
  </si>
  <si>
    <t>260876713</t>
  </si>
  <si>
    <t>TT Lạc Tánh - Tánh Linh - Bình Thuận</t>
  </si>
  <si>
    <t>356 Đỗ Xuân Hợp - Phường Phước Bình - Quận 9 - TPHCM</t>
  </si>
  <si>
    <t>0946925276</t>
  </si>
  <si>
    <t>Lê Đặng 
Hoàng Nhâm</t>
  </si>
  <si>
    <t>0909514508</t>
  </si>
  <si>
    <t>CĐ Kĩ Thuật
 Công Nghệ TPHCM</t>
  </si>
  <si>
    <t>27/3/2012</t>
  </si>
  <si>
    <t>162596658</t>
  </si>
  <si>
    <t>0943 149 980</t>
  </si>
  <si>
    <t>28/3/2012</t>
  </si>
  <si>
    <t>31/5/2012</t>
  </si>
  <si>
    <t>Nguyễn Thị Kim</t>
  </si>
  <si>
    <t>023663665</t>
  </si>
  <si>
    <t>388B, Võ Văn Tần, phường 5, quận 3, HCM</t>
  </si>
  <si>
    <t>278/5 Tô Hiến Thành, phường 5, quận 10, HCM</t>
  </si>
  <si>
    <t>0909846438</t>
  </si>
  <si>
    <t>Vũ Thị Thanh Thủy</t>
  </si>
  <si>
    <t>01229989427</t>
  </si>
  <si>
    <t>ĐH Kỹ thuật Công Nghệ HCM</t>
  </si>
  <si>
    <t>Công nghệ may</t>
  </si>
  <si>
    <t>Hồi</t>
  </si>
  <si>
    <t>142220697</t>
  </si>
  <si>
    <t>0975 270 096</t>
  </si>
  <si>
    <t>Đào Mạnh</t>
  </si>
  <si>
    <t>012751323</t>
  </si>
  <si>
    <t>0439605177</t>
  </si>
  <si>
    <t>Kế toán kiểm toán</t>
  </si>
  <si>
    <t>Nguyễn Tiến</t>
  </si>
  <si>
    <t>172028079</t>
  </si>
  <si>
    <t>314 Quang Trung, Thanh Hóa</t>
  </si>
  <si>
    <t>502 I, KTT Thanh Mai, Hoàng Mai, HN</t>
  </si>
  <si>
    <t>0976 246 890</t>
  </si>
  <si>
    <t>Anh Nguyễn Cao Cường</t>
  </si>
  <si>
    <t>0904898688</t>
  </si>
  <si>
    <t>ĐH Bách Khoa-Aptech</t>
  </si>
  <si>
    <t>Hoàng Anh</t>
  </si>
  <si>
    <t>012716568</t>
  </si>
  <si>
    <t>3/4/2010</t>
  </si>
  <si>
    <t>0435745692</t>
  </si>
  <si>
    <t>0975033502</t>
  </si>
  <si>
    <t>0854355526</t>
  </si>
  <si>
    <t>Kinh tế và Quản lý Công</t>
  </si>
  <si>
    <t>031592944</t>
  </si>
  <si>
    <t>0972 630 936</t>
  </si>
  <si>
    <t>Công tác xã hội</t>
  </si>
  <si>
    <t>Lê Trà</t>
  </si>
  <si>
    <t>186210641</t>
  </si>
  <si>
    <t>Hoàng Ngọc</t>
  </si>
  <si>
    <t>012415372</t>
  </si>
  <si>
    <t>39 Đoàn Thị Điểm, Đống Đa, HN</t>
  </si>
  <si>
    <t>0903246840</t>
  </si>
  <si>
    <t>Anh- Bồ Đào Nha</t>
  </si>
  <si>
    <t>131149457</t>
  </si>
  <si>
    <t>Đôị 4, Vực Trường, Tam Nông, Phú Thọ</t>
  </si>
  <si>
    <t>Số 1, ngách 177/24 Định Công, Hoàng Mai, HN</t>
  </si>
  <si>
    <t>0974617605</t>
  </si>
  <si>
    <t>Bố Nguyễn Đức Bộ</t>
  </si>
  <si>
    <t>0915460519</t>
  </si>
  <si>
    <t>Thơ</t>
  </si>
  <si>
    <t>101024366</t>
  </si>
  <si>
    <t>0333837581</t>
  </si>
  <si>
    <t>012264733</t>
  </si>
  <si>
    <t>P5, E1, TT 8/3, Kim Ngưu, Q. HBT, HN</t>
  </si>
  <si>
    <t>0987805921</t>
  </si>
  <si>
    <t>Bố Nguyễn Tiến Ghi</t>
  </si>
  <si>
    <t>0982030159</t>
  </si>
  <si>
    <t>172893710</t>
  </si>
  <si>
    <t>0978548014</t>
  </si>
  <si>
    <t>Phan Thế</t>
  </si>
  <si>
    <t>012433438</t>
  </si>
  <si>
    <t>0435744262</t>
  </si>
  <si>
    <t>ĐH Thương mại</t>
  </si>
  <si>
    <t>B2887390</t>
  </si>
  <si>
    <t>82/66 Ngọc Lâm, Quận Long Biên, HN</t>
  </si>
  <si>
    <t>0987801331</t>
  </si>
  <si>
    <t>01682688602</t>
  </si>
  <si>
    <t>QTKD và Du lịch</t>
  </si>
  <si>
    <t>16/4/2012</t>
  </si>
  <si>
    <t>19/9/2012</t>
  </si>
  <si>
    <t>Lê Thị Ánh</t>
  </si>
  <si>
    <t>205561471</t>
  </si>
  <si>
    <t>25/7/2009</t>
  </si>
  <si>
    <t>0909 846 438</t>
  </si>
  <si>
    <t>Phan Thị Ngọc</t>
  </si>
  <si>
    <t>Tuyết</t>
  </si>
  <si>
    <t>321147960</t>
  </si>
  <si>
    <t>0937365689</t>
  </si>
  <si>
    <t>Lê Khắc</t>
  </si>
  <si>
    <t>Thế</t>
  </si>
  <si>
    <t>145312191</t>
  </si>
  <si>
    <t>01682 077 618</t>
  </si>
  <si>
    <t>Bùi Thị Diệu</t>
  </si>
  <si>
    <t>Mơ</t>
  </si>
  <si>
    <t>TPHCM</t>
  </si>
  <si>
    <t>023597510</t>
  </si>
  <si>
    <t>0907 636562</t>
  </si>
  <si>
    <t>30/6/2012</t>
  </si>
  <si>
    <t>01227643543</t>
  </si>
  <si>
    <t>29/6/2012</t>
  </si>
  <si>
    <t>024999739</t>
  </si>
  <si>
    <t>8/18B, Chánh Hưng, P4, Q8, HCM</t>
  </si>
  <si>
    <t>0906498472</t>
  </si>
  <si>
    <t>Bố Nguyễn Tài Chưng</t>
  </si>
  <si>
    <t>ĐH công nghệ Sài Gòn</t>
  </si>
  <si>
    <t>Quản trị kinh doanh</t>
  </si>
  <si>
    <t>Nguyễn Thị Xuân</t>
  </si>
  <si>
    <t>01212159149</t>
  </si>
  <si>
    <t>Phan Thị Thu</t>
  </si>
  <si>
    <t>331639309</t>
  </si>
  <si>
    <t>Vĩnh Long</t>
  </si>
  <si>
    <t>KENT INSTITUTE</t>
  </si>
  <si>
    <t>Phạm Anh</t>
  </si>
  <si>
    <t>031413813</t>
  </si>
  <si>
    <t>Hoa</t>
  </si>
  <si>
    <t>012612197</t>
  </si>
  <si>
    <t>0432474285</t>
  </si>
  <si>
    <t>Chu Lan</t>
  </si>
  <si>
    <t>012625612</t>
  </si>
  <si>
    <t>Đỗ Minh</t>
  </si>
  <si>
    <t>012616957</t>
  </si>
  <si>
    <t>Số 30, tổ 26A, phường Thanh Lương, HBT, Hà Nội</t>
  </si>
  <si>
    <t>01696290028</t>
  </si>
  <si>
    <t>Bố Đỗ Khắc Sơn</t>
  </si>
  <si>
    <t>01662661674</t>
  </si>
  <si>
    <t>162808316</t>
  </si>
  <si>
    <t>Thọ Nghiệp, Xuân Trường, Nam Định</t>
  </si>
  <si>
    <t>Đông Ngạc, Từ Liêm, HN</t>
  </si>
  <si>
    <t>0978562778</t>
  </si>
  <si>
    <t>Bạn Trần Thị Huế</t>
  </si>
  <si>
    <t>0987104136</t>
  </si>
  <si>
    <t>ĐH DL Đông Đô</t>
  </si>
  <si>
    <t>Thông tin học và QTTT</t>
  </si>
  <si>
    <t>16/5/2012</t>
  </si>
  <si>
    <t>16/7/2012</t>
  </si>
  <si>
    <t>Đỗ Thị Thái</t>
  </si>
  <si>
    <t>Ninh</t>
  </si>
  <si>
    <t>151383474</t>
  </si>
  <si>
    <t>012499255</t>
  </si>
  <si>
    <t>Tiếng Nga</t>
  </si>
  <si>
    <t>Phạm Hằng</t>
  </si>
  <si>
    <t>012261471</t>
  </si>
  <si>
    <t>Kinh tế ngoại thương</t>
  </si>
  <si>
    <t>23/4/2012</t>
  </si>
  <si>
    <t>Nguyễn Quỳnh</t>
  </si>
  <si>
    <t>031573053</t>
  </si>
  <si>
    <t>Số 16,Tổ 19, Khu I, Vĩnh Niêm, Lê Chân, Hải Phòng</t>
  </si>
  <si>
    <t>Số 101, ngõ 143, phố chợ Khâm Thiên</t>
  </si>
  <si>
    <t>0984888438</t>
  </si>
  <si>
    <t>Quản trị DN</t>
  </si>
  <si>
    <t>huebtm@topica.edu.vn</t>
  </si>
  <si>
    <t>Bùi Thị Minh</t>
  </si>
  <si>
    <t>012269020</t>
  </si>
  <si>
    <t>043 9322571</t>
  </si>
  <si>
    <t>0904988812</t>
  </si>
  <si>
    <t>Nguyễn Kim</t>
  </si>
  <si>
    <t>011838130</t>
  </si>
  <si>
    <t>10/7/2012</t>
  </si>
  <si>
    <t>Vũ Thị Ngọc</t>
  </si>
  <si>
    <t>162860639</t>
  </si>
  <si>
    <t>01696897196</t>
  </si>
  <si>
    <t>Đại học Lương Thế Vinh</t>
  </si>
  <si>
    <t>Kế toán - Tài Chính</t>
  </si>
  <si>
    <t>18/6/2012</t>
  </si>
  <si>
    <t>18/8/2012</t>
  </si>
  <si>
    <t>Vũ Thúy</t>
  </si>
  <si>
    <t>012418753</t>
  </si>
  <si>
    <t>Số 9 ngõ 25 đường Tây Hồ, Quảng An, Hà Nội</t>
  </si>
  <si>
    <t>Dương Thanh</t>
  </si>
  <si>
    <t>Dương Thị Ngọc Sang</t>
  </si>
  <si>
    <t>0985 864 449</t>
  </si>
  <si>
    <t>ĐH Công nghiệp TPHCM</t>
  </si>
  <si>
    <t>23/5/2012</t>
  </si>
  <si>
    <t>31/7/2012</t>
  </si>
  <si>
    <t>Châm</t>
  </si>
  <si>
    <t>023662359</t>
  </si>
  <si>
    <t>450 Nguyễn Thị Minh Khai, P 5 Q3, TP HCM</t>
  </si>
  <si>
    <t>0989961442</t>
  </si>
  <si>
    <t>Bố Nguyễn Công Nguyên</t>
  </si>
  <si>
    <t>ĐH Kinh tế Quốc dân</t>
  </si>
  <si>
    <t>Kinh doanh và quản lý</t>
  </si>
  <si>
    <t>Phạm Phương</t>
  </si>
  <si>
    <t>031413932</t>
  </si>
  <si>
    <t>0435667057</t>
  </si>
  <si>
    <t>0904085959</t>
  </si>
  <si>
    <t>Nguyễn Đình Duy</t>
  </si>
  <si>
    <t>0983511358</t>
  </si>
  <si>
    <t>26/6/2012</t>
  </si>
  <si>
    <t>Phạm Thị Thanh</t>
  </si>
  <si>
    <t>111795864</t>
  </si>
  <si>
    <t>0903000124</t>
  </si>
  <si>
    <t>Chồng</t>
  </si>
  <si>
    <t>0943384256</t>
  </si>
  <si>
    <t>MBA Malina University</t>
  </si>
  <si>
    <t>163034880</t>
  </si>
  <si>
    <t>Xuân Đài, Xuân Trường, Nam Định</t>
  </si>
  <si>
    <t>Sôố7 Ngách42, Ngõ 143 Khâm Thiên Hà Nội</t>
  </si>
  <si>
    <t>01234485790</t>
  </si>
  <si>
    <t>Bố Lê Văn Phúc</t>
  </si>
  <si>
    <t>0912948301</t>
  </si>
  <si>
    <t>Học viện Kỹ thuật Mật Mã</t>
  </si>
  <si>
    <t>An toàn Thông tin</t>
  </si>
  <si>
    <t>20/10/2012</t>
  </si>
  <si>
    <t>012600785</t>
  </si>
  <si>
    <t>Số 19, Ngõ 141, Quan Nhân, Nhân Chính, Thanh Xuân, Hà Nội</t>
  </si>
  <si>
    <t>01249556242</t>
  </si>
  <si>
    <t>Mẹ Trần Hải Yến</t>
  </si>
  <si>
    <t>0168647488</t>
  </si>
  <si>
    <t>Lập trình viên</t>
  </si>
  <si>
    <t>012104847</t>
  </si>
  <si>
    <t>0904078067</t>
  </si>
  <si>
    <t>0912340763</t>
  </si>
  <si>
    <t>thanhlnt@topica.edu.vn</t>
  </si>
  <si>
    <t>Lê Nguyễn Thanh</t>
  </si>
  <si>
    <t>024237302</t>
  </si>
  <si>
    <t>0918696787</t>
  </si>
  <si>
    <t>ĐH Quốc tế - ĐH QG TPHCM</t>
  </si>
  <si>
    <t>Phạm Hải</t>
  </si>
  <si>
    <t>013098129</t>
  </si>
  <si>
    <t>Hoàng Văn</t>
  </si>
  <si>
    <t>172775137</t>
  </si>
  <si>
    <t>Thôn Tuần Lương, Xã Hoàng Lương, Huyện Hoàng Hóa</t>
  </si>
  <si>
    <t>Bố Hoàng Văn Thanh</t>
  </si>
  <si>
    <t>Học viện Hành chính Cơ sở HCM</t>
  </si>
  <si>
    <t>Quản lý và tổ chức nhân sự</t>
  </si>
  <si>
    <t>Hoan</t>
  </si>
  <si>
    <t>013475755</t>
  </si>
  <si>
    <t>0438695046</t>
  </si>
  <si>
    <t>0983122281</t>
  </si>
  <si>
    <t>0982332886</t>
  </si>
  <si>
    <t>ĐH KH XH và NV - ĐH QG HN</t>
  </si>
  <si>
    <t>Tâm lý học</t>
  </si>
  <si>
    <t>142506897</t>
  </si>
  <si>
    <t>Nhân Lư, Cẩm Chế, Thanh Hà, Hải Dương</t>
  </si>
  <si>
    <t>Bùi Văn điệp</t>
  </si>
  <si>
    <t>Lê Quang</t>
  </si>
  <si>
    <t>Trần Thành</t>
  </si>
  <si>
    <t>012667045</t>
  </si>
  <si>
    <t>0436442971</t>
  </si>
  <si>
    <t>0975887145</t>
  </si>
  <si>
    <t>Mẹ Vũ Thị Lan</t>
  </si>
  <si>
    <t>0906143910</t>
  </si>
  <si>
    <t>15/8/2012</t>
  </si>
  <si>
    <t>Lê Hiền</t>
  </si>
  <si>
    <t>21/8/2012</t>
  </si>
  <si>
    <t>Thử việc</t>
  </si>
  <si>
    <t>Lê Thị Hoa</t>
  </si>
  <si>
    <t>Đương</t>
  </si>
  <si>
    <t>112282538</t>
  </si>
  <si>
    <t>Cát Quế. Hoài Đức, Hà Tây</t>
  </si>
  <si>
    <t>Công nghệ sinh hoc</t>
  </si>
  <si>
    <t>Phạm Thị  Thúy</t>
  </si>
  <si>
    <t>121389586</t>
  </si>
  <si>
    <t>0978040345</t>
  </si>
  <si>
    <t>Nguyễn Hải</t>
  </si>
  <si>
    <t>112489666</t>
  </si>
  <si>
    <t>Võng Xuyên, Phúc Thọ, Hà Tây</t>
  </si>
  <si>
    <t>Chính kinh, Thanh Xuân, Hà Nội</t>
  </si>
  <si>
    <t>0977247327</t>
  </si>
  <si>
    <t>Lê Thị Lý</t>
  </si>
  <si>
    <t>0977237327</t>
  </si>
  <si>
    <t>Trịnh Thu</t>
  </si>
  <si>
    <t>013176248</t>
  </si>
  <si>
    <t>Số 214, Nguyễn Ngọc Nại, Khương Mai, Thanh Xuân, Hà Nội</t>
  </si>
  <si>
    <t>Chung cư 183, ngõ 183 Hoàng Văn Thái, Hà Nội</t>
  </si>
  <si>
    <t>0978456866</t>
  </si>
  <si>
    <t>Bố Trịnh Văn Xuân</t>
  </si>
  <si>
    <t>Học viên Ngoại giao</t>
  </si>
  <si>
    <t>Quan hệ quốc tế</t>
  </si>
  <si>
    <t>30/8/2012</t>
  </si>
  <si>
    <t>Trịnh Bích</t>
  </si>
  <si>
    <t>112250224</t>
  </si>
  <si>
    <t>Thanh Oai, Hà Tây</t>
  </si>
  <si>
    <t>52 Linh Quang B, Văn Chương, Đống Đa, Hà Nội</t>
  </si>
  <si>
    <t>0902203416</t>
  </si>
  <si>
    <t>Tiếng Tây Ban Nha</t>
  </si>
  <si>
    <t>012870547</t>
  </si>
  <si>
    <t>0978323474</t>
  </si>
  <si>
    <t>121930465</t>
  </si>
  <si>
    <t>0984216512</t>
  </si>
  <si>
    <t>Đỗ Thị Bích</t>
  </si>
  <si>
    <t>151779355</t>
  </si>
  <si>
    <t>Quỳnh Trang, Quỳnh Phụ, Thái Bình</t>
  </si>
  <si>
    <t>số 7, ngõ 195/41/19 Trần Cung, Từ Liêm, Hà Nội</t>
  </si>
  <si>
    <t>0973845169</t>
  </si>
  <si>
    <t>Bố Đỗ Văn Dưỡng</t>
  </si>
  <si>
    <t>Hồ Thu</t>
  </si>
  <si>
    <t>Quỳ</t>
  </si>
  <si>
    <t>205544438</t>
  </si>
  <si>
    <t>01696937264</t>
  </si>
  <si>
    <t>Phan Lê</t>
  </si>
  <si>
    <t>Kon Tum</t>
  </si>
  <si>
    <t>233106213</t>
  </si>
  <si>
    <t>0974413320</t>
  </si>
  <si>
    <t>ĐH Quốc tế Hồng Bàng TP HCM</t>
  </si>
  <si>
    <t>271908793</t>
  </si>
  <si>
    <t>Số nhà 1188/4 đường Suối Quýt, xã Cẩm Đường, Huyện Long Thành, tỉnh Đồng Nai</t>
  </si>
  <si>
    <t>01678063056</t>
  </si>
  <si>
    <t>Cha Phan Văn Thường</t>
  </si>
  <si>
    <t>230861964</t>
  </si>
  <si>
    <t>0986855605</t>
  </si>
  <si>
    <t>Nguyễn Hoàng Phương</t>
  </si>
  <si>
    <t>012604368</t>
  </si>
  <si>
    <t>173B - A17, Mai Hương, Bạch Mai, Hà Nội</t>
  </si>
  <si>
    <t>01234166144</t>
  </si>
  <si>
    <t>Ngôn ngữ Anh</t>
  </si>
  <si>
    <t>17/9/2012</t>
  </si>
  <si>
    <t>Nguyễn Thị (3)</t>
  </si>
  <si>
    <t>013491535</t>
  </si>
  <si>
    <t>0983669780</t>
  </si>
  <si>
    <t>16/10/2012</t>
  </si>
  <si>
    <t>Trịnh Hà</t>
  </si>
  <si>
    <t>Lê</t>
  </si>
  <si>
    <t>Nguyễn Thị Hoàng</t>
  </si>
  <si>
    <t>012485834</t>
  </si>
  <si>
    <t>01695866328</t>
  </si>
  <si>
    <t>Phan Thu</t>
  </si>
  <si>
    <t>012121562</t>
  </si>
  <si>
    <t>0972411881</t>
  </si>
  <si>
    <t>012314120</t>
  </si>
  <si>
    <t>3/3/2004</t>
  </si>
  <si>
    <t>Số 28, ngõ 5, Đường Nguyễn Văn Cừ, Long Biên Hà Nội</t>
  </si>
  <si>
    <t>0988417185</t>
  </si>
  <si>
    <t>Chồng Vũng Trung Kiên</t>
  </si>
  <si>
    <t>0917323464</t>
  </si>
  <si>
    <t>ACET - Australian</t>
  </si>
  <si>
    <t>Vũ Như</t>
  </si>
  <si>
    <t>172011629</t>
  </si>
  <si>
    <t>SN 09, Đường Trường Thi, P trường Thi, TP Thanh Hóa</t>
  </si>
  <si>
    <t>SN 402, A1 Tập Thể Trại Găng, Thanh Nhàn, Hà Nội</t>
  </si>
  <si>
    <t>0917830039</t>
  </si>
  <si>
    <t>Chồng Nguyễn Ngọc Cảnh</t>
  </si>
  <si>
    <t>Học viện tài chính</t>
  </si>
  <si>
    <t>25/9/2012</t>
  </si>
  <si>
    <t>Trần Hương</t>
  </si>
  <si>
    <t>0903405085</t>
  </si>
  <si>
    <t>27/9/2012</t>
  </si>
  <si>
    <t>012118147</t>
  </si>
  <si>
    <t>12/12/2003</t>
  </si>
  <si>
    <t>203 tổ 7 Phường Vĩnh Tuy, Hà Nội</t>
  </si>
  <si>
    <t>Số 18 ngõ Chùa Hưng Phúc, Yên Sở Thượng - Hoàng Mai - Hà Nội</t>
  </si>
  <si>
    <t>0979010183</t>
  </si>
  <si>
    <t>Bố Phạm Đăng Vinh</t>
  </si>
  <si>
    <t>ĐH Ngoại ngữ Quân Sự</t>
  </si>
  <si>
    <t>Tiếng Pháp</t>
  </si>
  <si>
    <t>1/11/2012</t>
  </si>
  <si>
    <t>050536330</t>
  </si>
  <si>
    <t>Sơn La</t>
  </si>
  <si>
    <t>0989052045</t>
  </si>
  <si>
    <t>Chính trị học</t>
  </si>
  <si>
    <t>131222360</t>
  </si>
  <si>
    <t>0912090929</t>
  </si>
  <si>
    <t>Quản trị kinh doanh tổng hợp</t>
  </si>
  <si>
    <t>172024217</t>
  </si>
  <si>
    <t>0986415451</t>
  </si>
  <si>
    <t>162575034</t>
  </si>
  <si>
    <t>Xã Hải Hưng - Huyện Hải Hậu - Nam Định</t>
  </si>
  <si>
    <t>Số nhà 67/467 - Linh 4Nam - Hoàng Mai - Hà Nội</t>
  </si>
  <si>
    <t>0988252804</t>
  </si>
  <si>
    <t>Cao đẳng hóa chất</t>
  </si>
  <si>
    <t>Hạch toán kế toán</t>
  </si>
  <si>
    <t>012781669</t>
  </si>
  <si>
    <t>Khu C, TT In Ngân hàng, Hàng Bột, Hà Nội</t>
  </si>
  <si>
    <t>3/27 ngõ 221, Vĩnh Hưng, Hoàng Mai, Hà Nội</t>
  </si>
  <si>
    <t>01685935430</t>
  </si>
  <si>
    <t>tytnd@topica.edu.vn</t>
  </si>
  <si>
    <t>Tăng Ngọc Diễm</t>
  </si>
  <si>
    <t>Ty</t>
  </si>
  <si>
    <t>Lê Anh</t>
  </si>
  <si>
    <t>29/10/2012</t>
  </si>
  <si>
    <t>Trần Bích</t>
  </si>
  <si>
    <t>Nguyễn Thị Bảo</t>
  </si>
  <si>
    <t>Phùng Ngọc Thùy</t>
  </si>
  <si>
    <t>Trần Thục</t>
  </si>
  <si>
    <t>Chân</t>
  </si>
  <si>
    <t>Trần Nguyễn Phi</t>
  </si>
  <si>
    <t>Nguyen Thi Minh</t>
  </si>
  <si>
    <t>Phuc</t>
  </si>
  <si>
    <t>Nguyễn Thị Ánh</t>
  </si>
  <si>
    <t>Kiều</t>
  </si>
  <si>
    <t>Phan Thanh</t>
  </si>
  <si>
    <t>Toàn</t>
  </si>
  <si>
    <t>Thơm</t>
  </si>
  <si>
    <t>Bùi Thị Xuân</t>
  </si>
  <si>
    <t>ngocttb@topica.edu.vn</t>
  </si>
  <si>
    <t>13/11/2012</t>
  </si>
  <si>
    <t>vantn@topica.edu.vn</t>
  </si>
  <si>
    <t>Trần Ngọc</t>
  </si>
  <si>
    <t>thanhtp@topica.edu.vn</t>
  </si>
  <si>
    <t>Từ Phương</t>
  </si>
  <si>
    <t>19/11/2012</t>
  </si>
  <si>
    <t>trinhnt@topica.edu.vn</t>
  </si>
  <si>
    <t>quyendp@topica.edu.vn</t>
  </si>
  <si>
    <t>Đỗ Phượng</t>
  </si>
  <si>
    <t>Tổng cộng</t>
  </si>
  <si>
    <t>Tổng</t>
  </si>
  <si>
    <t>thc</t>
  </si>
  <si>
    <t>tranglt@topica.edu.vn</t>
  </si>
  <si>
    <t>Hồ Trần Thanh</t>
  </si>
  <si>
    <t>15/11/2012</t>
  </si>
  <si>
    <t>013338836</t>
  </si>
  <si>
    <t>0912069762</t>
  </si>
  <si>
    <t>Nguyễn Thị Bảo Loan</t>
  </si>
  <si>
    <t>0987735974</t>
  </si>
  <si>
    <t>011875466</t>
  </si>
  <si>
    <t>0919470105</t>
  </si>
  <si>
    <t>Đại học kinh tế Quốc dân</t>
  </si>
  <si>
    <t>30/11/2012</t>
  </si>
  <si>
    <t>28/11/2012</t>
  </si>
  <si>
    <t>30/10/2012</t>
  </si>
  <si>
    <t>23/10/2012</t>
  </si>
  <si>
    <t>5/11/2012</t>
  </si>
  <si>
    <t>huongvtt2@topica.edu.vn</t>
  </si>
  <si>
    <t xml:space="preserve">Vũ Thị Thu </t>
  </si>
  <si>
    <t>162872101</t>
  </si>
  <si>
    <t>0982410430</t>
  </si>
  <si>
    <t>0914658360</t>
  </si>
  <si>
    <t>03503878260</t>
  </si>
  <si>
    <t xml:space="preserve">Vũ Thị Thanh </t>
  </si>
  <si>
    <t>huyenvtt2@topica.edu.vn</t>
  </si>
  <si>
    <t>22/11/2012</t>
  </si>
  <si>
    <t xml:space="preserve">Phạm Cao </t>
  </si>
  <si>
    <t>trangntx@topica.edu.vn</t>
  </si>
  <si>
    <t>151441984</t>
  </si>
  <si>
    <t>Phươờng Bồ Xuyên, thái Bình, Thái bình</t>
  </si>
  <si>
    <t>203418999</t>
  </si>
  <si>
    <t>22/1/2009</t>
  </si>
  <si>
    <t>Đại học Dân Lập Văn Lang</t>
  </si>
  <si>
    <t>241109012</t>
  </si>
  <si>
    <t>024316231</t>
  </si>
  <si>
    <t>Đại học Mở TP HCM</t>
  </si>
  <si>
    <t>Tài chính ngân hàng</t>
  </si>
  <si>
    <t>023767273</t>
  </si>
  <si>
    <t>0123.777.7273</t>
  </si>
  <si>
    <t>Cao đẳng kỹ thuật Cao Thắng</t>
  </si>
  <si>
    <t>Kế toán Doanh nghiệp</t>
  </si>
  <si>
    <t>241218483</t>
  </si>
  <si>
    <t>097369 9090</t>
  </si>
  <si>
    <t>Đại học Ngân Hàng TPHCM</t>
  </si>
  <si>
    <t>Hà Nam Ninh</t>
  </si>
  <si>
    <t>0987 388 896</t>
  </si>
  <si>
    <t>Đại học Quốc Tế Hồng Bàng</t>
  </si>
  <si>
    <t>TCO</t>
  </si>
  <si>
    <t>TPT</t>
  </si>
  <si>
    <t>TWE</t>
  </si>
  <si>
    <t>Tạ Thị</t>
  </si>
  <si>
    <t>090 445 9596</t>
  </si>
  <si>
    <t>huongtt5@topica.edu.vn</t>
  </si>
  <si>
    <t xml:space="preserve"> </t>
  </si>
  <si>
    <t>15/12/2012</t>
  </si>
  <si>
    <t>TMH</t>
  </si>
  <si>
    <t>TOS</t>
  </si>
  <si>
    <t>POGH</t>
  </si>
  <si>
    <t>POSO</t>
  </si>
  <si>
    <t>POST</t>
  </si>
  <si>
    <t>POSC</t>
  </si>
  <si>
    <t>POSA</t>
  </si>
  <si>
    <t>ĐH CN Sài Gòn</t>
  </si>
  <si>
    <t>025357103</t>
  </si>
  <si>
    <t>023899544</t>
  </si>
  <si>
    <t>0908 096 900</t>
  </si>
  <si>
    <t>0166 634 3749</t>
  </si>
  <si>
    <t>PM2 TVTS</t>
  </si>
  <si>
    <t>PM1 TVTS</t>
  </si>
  <si>
    <t>Số 1</t>
  </si>
  <si>
    <t>Số 2</t>
  </si>
  <si>
    <t>Số 3</t>
  </si>
  <si>
    <t>Số 4</t>
  </si>
  <si>
    <t>PM1 MOL</t>
  </si>
  <si>
    <t>PM2 MOL</t>
  </si>
  <si>
    <t>PM1 lọc Contact</t>
  </si>
  <si>
    <t>PM1 network</t>
  </si>
  <si>
    <t>H1 2012</t>
  </si>
  <si>
    <t>H2 2012</t>
  </si>
  <si>
    <t>UyênVP</t>
  </si>
  <si>
    <t>LinhTTK</t>
  </si>
  <si>
    <t>LuânNT</t>
  </si>
  <si>
    <t>ThùyBTP</t>
  </si>
  <si>
    <t>DungNT</t>
  </si>
  <si>
    <t>HiếuNTM</t>
  </si>
  <si>
    <t>H1 2013</t>
  </si>
  <si>
    <t>PM2 network</t>
  </si>
  <si>
    <t>Quản lý</t>
  </si>
  <si>
    <t>Giám sát đối tác telesales</t>
  </si>
  <si>
    <t>trainer</t>
  </si>
  <si>
    <t>MOL agent</t>
  </si>
  <si>
    <t>Thu thập contacts</t>
  </si>
  <si>
    <t>Mã</t>
  </si>
  <si>
    <t>CTV lọc contacts</t>
  </si>
  <si>
    <t>CTV thu thập contacts</t>
  </si>
  <si>
    <t>CTV MOL</t>
  </si>
  <si>
    <t>Tên</t>
  </si>
  <si>
    <t>Cơ chế</t>
  </si>
  <si>
    <t>BÁO CÁO TÌNH HÌNH NHÂN SỰ THỰC TẾ VÀ HEADCOUNT</t>
  </si>
  <si>
    <t>ĐƠN VỊ</t>
  </si>
  <si>
    <t>HĐ chính thức</t>
  </si>
  <si>
    <t>HĐ thử việc</t>
  </si>
  <si>
    <t>CTV</t>
  </si>
  <si>
    <t>Đang làm việc</t>
  </si>
  <si>
    <t>Đang nghỉ tạm thời</t>
  </si>
  <si>
    <t>Số lượng thực tế</t>
  </si>
  <si>
    <t>Số lượng quy đổi</t>
  </si>
  <si>
    <t>Tổng S1</t>
  </si>
  <si>
    <t>Tổng S2</t>
  </si>
  <si>
    <t>Tổng SX</t>
  </si>
  <si>
    <t>Tổng SY</t>
  </si>
  <si>
    <t>Tổng SZ</t>
  </si>
  <si>
    <t>Tổng SN</t>
  </si>
  <si>
    <t>Nghỉ tạm thời: Nghỉ dài hạn có phép 1 tháng trở lên (Nghỉ sinh, nghỉ đi học, không lương, dưỡng bệnh, bị phat...)</t>
  </si>
  <si>
    <t>SỐ LƯỢNG NHÂN VIÊN</t>
  </si>
  <si>
    <t>Trần Khánh</t>
  </si>
  <si>
    <t xml:space="preserve">Phí Thị Thu </t>
  </si>
  <si>
    <t xml:space="preserve">Nguyễn Thị Thu </t>
  </si>
  <si>
    <t>Hoàng Như</t>
  </si>
  <si>
    <t>TTN</t>
  </si>
  <si>
    <t>TTV</t>
  </si>
  <si>
    <t>PTVO</t>
  </si>
  <si>
    <t>PTVS</t>
  </si>
  <si>
    <t>PTVG</t>
  </si>
  <si>
    <t>013399745</t>
  </si>
  <si>
    <t>0902 286 168</t>
  </si>
  <si>
    <t>0919 013 999</t>
  </si>
  <si>
    <t>0989 725 861</t>
  </si>
  <si>
    <t>012847013</t>
  </si>
  <si>
    <t>01678 416 616</t>
  </si>
  <si>
    <t>0983 958 344</t>
  </si>
  <si>
    <t>Công nghệ kỹ thuật hóa</t>
  </si>
  <si>
    <t>Đoàn Thị Thanh</t>
  </si>
  <si>
    <t>Võ Thị Mỹ</t>
  </si>
  <si>
    <t>Trần Thị Hương</t>
  </si>
  <si>
    <t>Đào Thị Bích</t>
  </si>
  <si>
    <t>Phan Thị Diệu</t>
  </si>
  <si>
    <t>16/11/2012</t>
  </si>
  <si>
    <t>0979079711</t>
  </si>
  <si>
    <t>0168 997 4460</t>
  </si>
  <si>
    <t>Cao đẳng Kinh tế Đối Ngoại</t>
  </si>
  <si>
    <t>ĐH Mở TP HCM</t>
  </si>
  <si>
    <t>ĐH Khoa học Tự nhiên</t>
  </si>
  <si>
    <t>023970559</t>
  </si>
  <si>
    <t>024487721</t>
  </si>
  <si>
    <t>08 38460100</t>
  </si>
  <si>
    <t>0121 4699 519</t>
  </si>
  <si>
    <t>Công nghệ thực phẩm</t>
  </si>
  <si>
    <t>1/5/2012</t>
  </si>
  <si>
    <t>vantk@topica.edu.vn</t>
  </si>
  <si>
    <t>huongptt@topica.edu.vn</t>
  </si>
  <si>
    <t>hienntt2@topica.edu.vn</t>
  </si>
  <si>
    <t>anhhn2@topica.edu.vn</t>
  </si>
  <si>
    <t>giangdtt@topica.edu.vn</t>
  </si>
  <si>
    <t>nhanntt2@topica.edu.vn</t>
  </si>
  <si>
    <t>lantth@topica.edu.vn</t>
  </si>
  <si>
    <t>5/1/2013</t>
  </si>
  <si>
    <t>01/09/2012</t>
  </si>
  <si>
    <t>PMOS</t>
  </si>
  <si>
    <t>TSZ</t>
  </si>
  <si>
    <t>TSA</t>
  </si>
  <si>
    <t>PSAS</t>
  </si>
  <si>
    <t>PSAC</t>
  </si>
  <si>
    <t>PSAL</t>
  </si>
  <si>
    <t>PSAH</t>
  </si>
  <si>
    <t>TSG</t>
  </si>
  <si>
    <t>PSGH</t>
  </si>
  <si>
    <t>PSGE</t>
  </si>
  <si>
    <t>PSGF</t>
  </si>
  <si>
    <t>PSGN</t>
  </si>
  <si>
    <t>7/11/2012</t>
  </si>
  <si>
    <t>01/12/2012</t>
  </si>
  <si>
    <t>24/12/2012</t>
  </si>
  <si>
    <t>Nguyễn Tùng</t>
  </si>
  <si>
    <t>Lâm</t>
  </si>
  <si>
    <t>01/9/2012</t>
  </si>
  <si>
    <t>0917686087</t>
  </si>
  <si>
    <t>Đinh Thị</t>
  </si>
  <si>
    <t>23/1/2013</t>
  </si>
  <si>
    <t>12/11/2012</t>
  </si>
  <si>
    <t>lamnt@topica.edu.vn</t>
  </si>
  <si>
    <t>quyendt@topica.edu.vn</t>
  </si>
  <si>
    <t>thomdt@topica.edu.vn</t>
  </si>
  <si>
    <t>travh@topica.edu.vn</t>
  </si>
  <si>
    <t>142319913</t>
  </si>
  <si>
    <t>013580684</t>
  </si>
  <si>
    <t>29/11/2012</t>
  </si>
  <si>
    <t>013242046</t>
  </si>
  <si>
    <t>017390850</t>
  </si>
  <si>
    <t>012550748</t>
  </si>
  <si>
    <t>19/7/2012</t>
  </si>
  <si>
    <t>Quan hệ công chúng</t>
  </si>
  <si>
    <t xml:space="preserve">Lê Thị Hồng </t>
  </si>
  <si>
    <t xml:space="preserve">Trần Hồng </t>
  </si>
  <si>
    <t>Phúc</t>
  </si>
  <si>
    <t>Đáng</t>
  </si>
  <si>
    <t>Khánh</t>
  </si>
  <si>
    <t>012283683</t>
  </si>
  <si>
    <t>0936038948</t>
  </si>
  <si>
    <t>ĐH Tổng hợp kỹ thuật điện Xanh-Petecbua "LETI"</t>
  </si>
  <si>
    <t>Khoa học Kỹ Thuật và Công nghệ</t>
  </si>
  <si>
    <t>31/1/2013</t>
  </si>
  <si>
    <t>012593993</t>
  </si>
  <si>
    <t>PSZQ</t>
  </si>
  <si>
    <t>PSZF</t>
  </si>
  <si>
    <t>kieulth@topica.edu.vn</t>
  </si>
  <si>
    <t>phucth@topica.edu.vn</t>
  </si>
  <si>
    <t>habtt@topica.edu.vn</t>
  </si>
  <si>
    <t>dangpt@topica.edu.vn</t>
  </si>
  <si>
    <t>10/12/2012</t>
  </si>
  <si>
    <t>1/11/2011</t>
  </si>
  <si>
    <t>Phạm Thái Hoàng</t>
  </si>
  <si>
    <t>Ngô Thị Huỳnh</t>
  </si>
  <si>
    <t>Dương Thị Ngọc</t>
  </si>
  <si>
    <t>Tài</t>
  </si>
  <si>
    <t>anpth@topica.edu.vn</t>
  </si>
  <si>
    <t>thuantt@topica.edu.vn</t>
  </si>
  <si>
    <t>hanth2@topica.edu.vn</t>
  </si>
  <si>
    <t>taidtn@topica.edu.vn</t>
  </si>
  <si>
    <t>huyntk@topica.edu.vn</t>
  </si>
  <si>
    <t xml:space="preserve">Ngô Trương Khánh </t>
  </si>
  <si>
    <t>18/1/2013</t>
  </si>
  <si>
    <t>4/2/2013</t>
  </si>
  <si>
    <t>024351125</t>
  </si>
  <si>
    <t>38976525</t>
  </si>
  <si>
    <t>1/2/2013</t>
  </si>
  <si>
    <t>240922659</t>
  </si>
  <si>
    <t>341514989</t>
  </si>
  <si>
    <t>ĐH Văn Hóa TP HCM</t>
  </si>
  <si>
    <t>Việt Nam học</t>
  </si>
  <si>
    <t>261116573</t>
  </si>
  <si>
    <t>Bình Dương</t>
  </si>
  <si>
    <t>Kinh tế phát triển</t>
  </si>
  <si>
    <t>024238493</t>
  </si>
  <si>
    <t>362240998</t>
  </si>
  <si>
    <t xml:space="preserve">Trịnh Thu </t>
  </si>
  <si>
    <t>19/2/2013</t>
  </si>
  <si>
    <t>18/2/2013</t>
  </si>
  <si>
    <t>012852751</t>
  </si>
  <si>
    <t>thaott2@topica.edu.vn</t>
  </si>
  <si>
    <t>trangntm@topica.edu.vn</t>
  </si>
  <si>
    <t>khanhbn@topica.edu.vn</t>
  </si>
  <si>
    <t>240815876</t>
  </si>
  <si>
    <t>Tài chính Doanh nghiệp</t>
  </si>
  <si>
    <t>162801659</t>
  </si>
  <si>
    <t>024087211</t>
  </si>
  <si>
    <t>ĐH RMIT VN</t>
  </si>
  <si>
    <t>341415646</t>
  </si>
  <si>
    <t>CĐ Bách Việt</t>
  </si>
  <si>
    <t>024908594</t>
  </si>
  <si>
    <t>ĐH Tài Chính Marketing</t>
  </si>
  <si>
    <t>2/1/2013</t>
  </si>
  <si>
    <t>285141311</t>
  </si>
  <si>
    <t>CA Bình Phước</t>
  </si>
  <si>
    <t>250722176</t>
  </si>
  <si>
    <t>CA Lâm Đồng</t>
  </si>
  <si>
    <t>ĐH Tài chính - Marketing</t>
  </si>
  <si>
    <t>010284264</t>
  </si>
  <si>
    <t>2/3/2013</t>
  </si>
  <si>
    <t>1/3/2013</t>
  </si>
  <si>
    <t>15/3/2013</t>
  </si>
  <si>
    <t>Nguyễn Thi Hồng</t>
  </si>
  <si>
    <t>thomnth2@topica.edu.vn</t>
  </si>
  <si>
    <t>11/3/2013</t>
  </si>
  <si>
    <t>18/3/2013</t>
  </si>
  <si>
    <t>22/3/2013</t>
  </si>
  <si>
    <t>1/9/2009</t>
  </si>
  <si>
    <t>20/3/2013</t>
  </si>
  <si>
    <t>0987 250 984</t>
  </si>
  <si>
    <t>Danh mục chức vụ</t>
  </si>
  <si>
    <t>Danh mục tổ chức</t>
  </si>
  <si>
    <t>Họ</t>
  </si>
  <si>
    <t>Thuý</t>
  </si>
  <si>
    <t>thuynb@topica.edu.vn</t>
  </si>
  <si>
    <t>bichlt@topica.edu.vn</t>
  </si>
  <si>
    <t xml:space="preserve">Nguyễn Thị </t>
  </si>
  <si>
    <t>thutm@topica.edu.vn</t>
  </si>
  <si>
    <t>lont@topica.edu.vn</t>
  </si>
  <si>
    <t>yenph@topica.edu.vn</t>
  </si>
  <si>
    <t>nhangnt@topica.edu.vn</t>
  </si>
  <si>
    <t>namvth@topica.edu.vn</t>
  </si>
  <si>
    <t>hainh@topica.edu.vn</t>
  </si>
  <si>
    <t>hoatt@topica.edu.vn</t>
  </si>
  <si>
    <t>yenbth@topica.edu.vn</t>
  </si>
  <si>
    <t>Thảo</t>
  </si>
  <si>
    <t>thaobtx@topica.edu.vn</t>
  </si>
  <si>
    <t>thuyttm@topica.edu.vn</t>
  </si>
  <si>
    <t>thuynt2@topica.edu.vn</t>
  </si>
  <si>
    <t xml:space="preserve">Nguyễn Thuỳ </t>
  </si>
  <si>
    <t>dungnt2@topica.edu.vn</t>
  </si>
  <si>
    <t>hangtt@topica.edu.vn</t>
  </si>
  <si>
    <t>luannt@topica.edu.vn</t>
  </si>
  <si>
    <t>phuongcl@topica.edu.vn</t>
  </si>
  <si>
    <t>trahtt@topica.edu.vn</t>
  </si>
  <si>
    <t>vinhpt@topica.edu.vn</t>
  </si>
  <si>
    <t>huongnv@topica.edu.vn</t>
  </si>
  <si>
    <t>minhlh@topica.edu.vn</t>
  </si>
  <si>
    <t>Tuấn</t>
  </si>
  <si>
    <t>duyenpt@topica.edu.vn</t>
  </si>
  <si>
    <t>giangnth@topica.edu.vn</t>
  </si>
  <si>
    <t>hailt@topica.edu.vn</t>
  </si>
  <si>
    <t>haotb@topica.edu.vn</t>
  </si>
  <si>
    <t>hoaibt@topica.edu.vn</t>
  </si>
  <si>
    <t>huongnt3@topica.edu.vn</t>
  </si>
  <si>
    <t>lanptt@topica.edu.vn</t>
  </si>
  <si>
    <t>ngant@topica.edu.vn</t>
  </si>
  <si>
    <t>ngant2@topica.edu.vn</t>
  </si>
  <si>
    <t>ngoclt@topica.edu.vn</t>
  </si>
  <si>
    <t>nguyenht@topica.edu.vn</t>
  </si>
  <si>
    <t>nhungtth@topica.edu.vn</t>
  </si>
  <si>
    <t>ninhdtt@topica.edu.vn</t>
  </si>
  <si>
    <t>thaont@topica.edu.vn</t>
  </si>
  <si>
    <t>thont@topica.edu.vn</t>
  </si>
  <si>
    <t>thunt@topica.edu.vn</t>
  </si>
  <si>
    <t>tranglh@topica.edu.vn</t>
  </si>
  <si>
    <t>trangpt@topica.edu.vn</t>
  </si>
  <si>
    <t>uyenvp@topica.edu.vn</t>
  </si>
  <si>
    <t>thuybtp@topica.edu.vn</t>
  </si>
  <si>
    <t>tulta@topica.edu.vn</t>
  </si>
  <si>
    <t>bachnx@topica.edu.vn</t>
  </si>
  <si>
    <t>linhhd@topica.edu.vn</t>
  </si>
  <si>
    <t>thuyvth@topica.edu.vn</t>
  </si>
  <si>
    <t>linhpp@topica.edu.vn</t>
  </si>
  <si>
    <t>ngannk@topica.edu.vn</t>
  </si>
  <si>
    <t>quyenvt@topica.edu.vn</t>
  </si>
  <si>
    <t>ngaph@topica.edu.vn</t>
  </si>
  <si>
    <t>Trịnh Hà</t>
  </si>
  <si>
    <t>leth@topica.edu.vn</t>
  </si>
  <si>
    <t>myptt@topica.edu.vn</t>
  </si>
  <si>
    <t>phinv@topica.edu.vn</t>
  </si>
  <si>
    <t>thelk@topica.edu.vn</t>
  </si>
  <si>
    <t>vantt2@topica.edu.vn</t>
  </si>
  <si>
    <t>tuanpa@topica.edu.vn</t>
  </si>
  <si>
    <t>PMHS</t>
  </si>
  <si>
    <t>gianglt@topica.edu.vn</t>
  </si>
  <si>
    <t>giangnh4@topica.edu.vn</t>
  </si>
  <si>
    <t>mylt@topica.edu.vn</t>
  </si>
  <si>
    <t>quynhntb@topica.edu.vn</t>
  </si>
  <si>
    <t>tamlt@topica.edu.vn</t>
  </si>
  <si>
    <t>thuyntt@topica.edu.vn</t>
  </si>
  <si>
    <t>dienpv@topica.edu.vn</t>
  </si>
  <si>
    <t>Nguyễn Khánh</t>
  </si>
  <si>
    <t>hank@topica.edu.vn</t>
  </si>
  <si>
    <t>chidll@topica.edu.vn</t>
  </si>
  <si>
    <t>hoantt@topica.edu.vn</t>
  </si>
  <si>
    <t>ngant3@topica.edu.vn</t>
  </si>
  <si>
    <t>binhvt@topica.edu.vn</t>
  </si>
  <si>
    <t>trangtt@topica.edu.vn</t>
  </si>
  <si>
    <t>ngoctt@topica.edu.vn</t>
  </si>
  <si>
    <t>anhnt2@topica.edu.vn</t>
  </si>
  <si>
    <t>loannt@topica.edu.vn</t>
  </si>
  <si>
    <t>sonnt@topica.edu.vn</t>
  </si>
  <si>
    <t>trungtt@topica.edu.vn</t>
  </si>
  <si>
    <t>antt@topica.edu.vn</t>
  </si>
  <si>
    <t>binhdt2@topica.edu.vn</t>
  </si>
  <si>
    <t>congpt@topica.edu.vn</t>
  </si>
  <si>
    <t>hueht@topica.edu.vn</t>
  </si>
  <si>
    <t>ngocltb@topica.edu.vn</t>
  </si>
  <si>
    <t>nutt@topica.edu.vn</t>
  </si>
  <si>
    <t>toanpt@topica.edu.vn</t>
  </si>
  <si>
    <t>thaonp2@topica.edu.vn</t>
  </si>
  <si>
    <t>thangdm@topica.edu.vn</t>
  </si>
  <si>
    <t>tungns@topica.edu.vn</t>
  </si>
  <si>
    <t>minhcc@topica.edu.vn</t>
  </si>
  <si>
    <t>thunta@topica.edu.vn</t>
  </si>
  <si>
    <t>chatnt@topica.edu.vn</t>
  </si>
  <si>
    <t>congtm@topica.edu.vn</t>
  </si>
  <si>
    <t>duynt@topica.edu.vn</t>
  </si>
  <si>
    <t>huyvq@topica.edu.vn</t>
  </si>
  <si>
    <t>camnnh@topica.edu.vn</t>
  </si>
  <si>
    <t>hiennt2@topica.edu.vn</t>
  </si>
  <si>
    <t>hieuttk@topica.edu.vn</t>
  </si>
  <si>
    <t>huongltt2@topica.edu.vn</t>
  </si>
  <si>
    <t>khuyentp@topica.edu.vn</t>
  </si>
  <si>
    <t>laohv@topica.edu.vn</t>
  </si>
  <si>
    <t>lylta@topica.edu.vn</t>
  </si>
  <si>
    <t>ngalt@topica.edu.vn</t>
  </si>
  <si>
    <t>thaonct@topica.edu.vn</t>
  </si>
  <si>
    <t xml:space="preserve">Hoàng Thị </t>
  </si>
  <si>
    <t>haipt@topica.edu.vn</t>
  </si>
  <si>
    <t>uyenntt2@topica.edu.vn</t>
  </si>
  <si>
    <t>donglt@topica.edu.vn</t>
  </si>
  <si>
    <t>mobtd@topica.edu.vn</t>
  </si>
  <si>
    <t>trungct@topica.edu.vn</t>
  </si>
  <si>
    <t>vietdt@topica.edu.vn</t>
  </si>
  <si>
    <t>mailt@topica.edu.vn</t>
  </si>
  <si>
    <t>dunghtl@topica.edu.vn</t>
  </si>
  <si>
    <t>nhungptt@topica.edu.vn</t>
  </si>
  <si>
    <t>phuongntm@topica.edu.vn</t>
  </si>
  <si>
    <t>thanhnc@topica.edu.vn</t>
  </si>
  <si>
    <t>Ngô Trương Khánh</t>
  </si>
  <si>
    <t>annt@topica.edu.vn</t>
  </si>
  <si>
    <t>chantt@topica.edu.vn</t>
  </si>
  <si>
    <t>huonglt@topica.edu.vn</t>
  </si>
  <si>
    <t>kieultp@topica.edu.vn</t>
  </si>
  <si>
    <t>linhpth@topica.edu.vn</t>
  </si>
  <si>
    <t>ngocntb2@topica.edu.vn</t>
  </si>
  <si>
    <t>quybx@topica.edu.vn</t>
  </si>
  <si>
    <t>tamnt@topica.edu.vn</t>
  </si>
  <si>
    <t>thaoptt@topica.edu.vn</t>
  </si>
  <si>
    <t>thuyhtt@topica.edu.vn</t>
  </si>
  <si>
    <t>thuypl@topica.edu.vn</t>
  </si>
  <si>
    <t>thuyht@topica.edu.vn</t>
  </si>
  <si>
    <t>thuyendtk@topica.edu.vn</t>
  </si>
  <si>
    <t>trancth@topica.edu.vn</t>
  </si>
  <si>
    <t>tuva@topica.edu.vn</t>
  </si>
  <si>
    <t>tuyenvn@topica.edu.vn</t>
  </si>
  <si>
    <t>C20</t>
  </si>
  <si>
    <t>0- KHÔNG C</t>
  </si>
  <si>
    <t>1- CTV CHO NGHỈ</t>
  </si>
  <si>
    <t>2- NV CHO NGHỈ</t>
  </si>
  <si>
    <t>3- NV THÀNH CTV</t>
  </si>
  <si>
    <t>4- NV GIẢM LƯƠNG</t>
  </si>
  <si>
    <t>5- NV ĐÃ NGHỈ HỦY HEADCOUNT</t>
  </si>
  <si>
    <t>Đánh giá</t>
  </si>
  <si>
    <t>Anpha</t>
  </si>
  <si>
    <t>Beta1</t>
  </si>
  <si>
    <t>Beta2</t>
  </si>
  <si>
    <t>Gama</t>
  </si>
  <si>
    <t>Quá trình công tác</t>
  </si>
  <si>
    <t>(*) Làm thành 01 sheet riêng có các trường thông tin: Ngày quyết định, số quyết định, mã nhân viên, từ phòng ban, sang phong ban, hệ số luân chuyển, nội dung,</t>
  </si>
  <si>
    <t>NV</t>
  </si>
  <si>
    <t>ToDoList</t>
  </si>
  <si>
    <t>Điền hết vào bảng Parameters</t>
  </si>
  <si>
    <t>Điền C20 ở sheet Input2</t>
  </si>
  <si>
    <t>Cập nhật chỗ bôi màu ở sheet Output1</t>
  </si>
  <si>
    <t>Chuẩn hóa lại sheet input1 (theo con voi TUND)</t>
  </si>
  <si>
    <t>Chú ý: Phải tách sheet dữ liệu tính (danh mục) và dữ liệu động (giao dịch)</t>
  </si>
  <si>
    <t>Danh mục</t>
  </si>
  <si>
    <t>- Tĩnh lâu (trong parameters)</t>
  </si>
  <si>
    <t>- Tĩnh bt (input1)</t>
  </si>
  <si>
    <t>Giao dịch:</t>
  </si>
  <si>
    <t>- Lương</t>
  </si>
  <si>
    <t>- Thay đổi chức vụ/ Quá trình công tác</t>
  </si>
  <si>
    <t>- Nghỉ,</t>
  </si>
  <si>
    <t>- Thử việc</t>
  </si>
  <si>
    <t>- Cộng tác viên</t>
  </si>
  <si>
    <t>Vị trí</t>
  </si>
  <si>
    <t>Nguyễn Thị Hồng</t>
  </si>
  <si>
    <t>Nguyễn Mạnh</t>
  </si>
  <si>
    <t>Hậu</t>
  </si>
  <si>
    <t>Nguyễn Thị Vân</t>
  </si>
  <si>
    <t>Thái</t>
  </si>
  <si>
    <t>Long</t>
  </si>
  <si>
    <t xml:space="preserve">Ngô Thị </t>
  </si>
  <si>
    <t>Huyên</t>
  </si>
  <si>
    <t>Trần Thị Thu</t>
  </si>
  <si>
    <t>Vũ Văn</t>
  </si>
  <si>
    <t>Mạnh</t>
  </si>
  <si>
    <t>bichvtn@topica.edu.vn</t>
  </si>
  <si>
    <t>thulm@topica.edu.vn</t>
  </si>
  <si>
    <t>duongctt@topica.edu.vn</t>
  </si>
  <si>
    <t>thanhdt@topica.edu.vn</t>
  </si>
  <si>
    <t>thuynt@topica.edu.vn</t>
  </si>
  <si>
    <t>NƠI Ở HIỆN NAY</t>
  </si>
  <si>
    <t>Nơi làm việc cố định</t>
  </si>
  <si>
    <t>CHỨC VỤ</t>
  </si>
  <si>
    <t>TỔ CHỨC</t>
  </si>
  <si>
    <t>Phó ban/Phó Giám đốc Trung tâm</t>
  </si>
  <si>
    <t>Trưởng Ban/ Giám đốc Trung tâm</t>
  </si>
  <si>
    <t>TOS1</t>
  </si>
  <si>
    <t>PDTS</t>
  </si>
  <si>
    <t>PMOO</t>
  </si>
  <si>
    <t>POSD</t>
  </si>
  <si>
    <t>OSHD</t>
  </si>
  <si>
    <t>PADQ</t>
  </si>
  <si>
    <t>PADS</t>
  </si>
  <si>
    <t>PAFD</t>
  </si>
  <si>
    <t>PALP</t>
  </si>
  <si>
    <t>PSAT</t>
  </si>
  <si>
    <t>trangntx2@topica.edu.vn</t>
  </si>
  <si>
    <t>tuanpa2@topica.edu.vn</t>
  </si>
  <si>
    <t>Trạng thái</t>
  </si>
  <si>
    <t>Phạm Cao</t>
  </si>
  <si>
    <t>31/3/2013</t>
  </si>
  <si>
    <t>29/3/2013</t>
  </si>
  <si>
    <t>PX</t>
  </si>
  <si>
    <t>Level Lương</t>
  </si>
  <si>
    <t>Trạng thái nhân viên</t>
  </si>
  <si>
    <t>2-NGHI_THAI_SAN</t>
  </si>
  <si>
    <t>3-NGHI_KHONG_LUONG</t>
  </si>
  <si>
    <t>4-THU_VIEC</t>
  </si>
  <si>
    <t>5-CTV</t>
  </si>
  <si>
    <t>1-LUONG_THUC_LINH</t>
  </si>
  <si>
    <t>2-LUONG_CO_BHXH</t>
  </si>
  <si>
    <t>3-LUONG_CO_BHXH_THUE</t>
  </si>
  <si>
    <t>4-LUONG_DONG_BH</t>
  </si>
  <si>
    <t>5-LUONG_NS</t>
  </si>
  <si>
    <t>Mã NV</t>
  </si>
  <si>
    <t>Loại QĐ</t>
  </si>
  <si>
    <t>Số QĐ</t>
  </si>
  <si>
    <t>Chức vụ trước QĐ</t>
  </si>
  <si>
    <t>Chức vụ sau QĐ</t>
  </si>
  <si>
    <t>Trước QĐ thuộc Ban</t>
  </si>
  <si>
    <t>Sau QĐ thuộc Ban</t>
  </si>
  <si>
    <t>Trước QĐ thuộc phòng</t>
  </si>
  <si>
    <t>Sau QĐ thuộc phòng</t>
  </si>
  <si>
    <t>Ngày QĐ có hiệu lực</t>
  </si>
  <si>
    <t>Họ + Đệm</t>
  </si>
  <si>
    <t>Chuyên viên Tư vấn tuyển sinh</t>
  </si>
  <si>
    <t>OC</t>
  </si>
  <si>
    <t>Chuyên viên quản lý học tập (CVHT)</t>
  </si>
  <si>
    <t>PSZS</t>
  </si>
  <si>
    <t>Nhân viên tạp vụ</t>
  </si>
  <si>
    <t>Chuyên gia cao cấp</t>
  </si>
  <si>
    <t>Tổng giám đốc</t>
  </si>
  <si>
    <t>Phó tổng giám đốc</t>
  </si>
  <si>
    <t>Vùng không nhập liệu</t>
  </si>
  <si>
    <t>QUÁ TRÌNH LÀM VIỆC</t>
  </si>
  <si>
    <t>THỬ VIỆC VÀ NGHỈ VIỆC</t>
  </si>
  <si>
    <t>Loại QĐ-HĐ</t>
  </si>
  <si>
    <t>Ngày có hiệu lực</t>
  </si>
  <si>
    <t>Ngày chấm dứt hiệu lực</t>
  </si>
  <si>
    <t>Trạng thái sau QĐ-HĐ</t>
  </si>
  <si>
    <t>1-LV_CHINH_THUC</t>
  </si>
  <si>
    <t>Phần không nhập liệu</t>
  </si>
  <si>
    <t>1-QD_BONHIEM</t>
  </si>
  <si>
    <t>2-QD_MIENNHIEM</t>
  </si>
  <si>
    <t>3-QD_THUVIEC</t>
  </si>
  <si>
    <t>4-QD_CHINHTHUC</t>
  </si>
  <si>
    <t>5-QD_NGHIVIEC&amp;THANHLY</t>
  </si>
  <si>
    <t>7-QD_KHAC</t>
  </si>
  <si>
    <t>11-DEXUAT&amp;TOTRINH</t>
  </si>
  <si>
    <t>12-BIENBAN</t>
  </si>
  <si>
    <t xml:space="preserve">Phạm Quang </t>
  </si>
  <si>
    <t>Phạm Thị Kiều</t>
  </si>
  <si>
    <t>Nguyễn Thị Tố</t>
  </si>
  <si>
    <t>Bùi Thị Thanh</t>
  </si>
  <si>
    <t>longpq@topica.edu.vn</t>
  </si>
  <si>
    <t>oanhptk@topica.edu.vn</t>
  </si>
  <si>
    <t>Trạng Thái Lao động</t>
  </si>
  <si>
    <t>Lương + Thưởng</t>
  </si>
  <si>
    <t>1-QD_THUVIEC</t>
  </si>
  <si>
    <t>2-QD_CHINHTHUC</t>
  </si>
  <si>
    <t>3-QD_NGHIVIEC&amp;THANHLY</t>
  </si>
  <si>
    <t>1-QD_KHENTHUONG</t>
  </si>
  <si>
    <t>2-QD_DIEUCHINHLUONG</t>
  </si>
  <si>
    <t>Hợp đồng lao động</t>
  </si>
  <si>
    <t>2-HDLD_2 NAM</t>
  </si>
  <si>
    <t>1-HDLD_1 NAM</t>
  </si>
  <si>
    <t>3-HDLD_3 NAM</t>
  </si>
  <si>
    <t>4-HDLD_KOTH</t>
  </si>
  <si>
    <t>5-HD_HOC_NGHE</t>
  </si>
  <si>
    <t>6-HD_HOC_VIEC</t>
  </si>
  <si>
    <t>7-HD_3_THANG</t>
  </si>
  <si>
    <t>8-HD_6_THANG</t>
  </si>
  <si>
    <t>5-NGHI_VIEC</t>
  </si>
  <si>
    <t>4-DON_XIN_NGHI_PHEP</t>
  </si>
  <si>
    <t>6-QD_DIEUCHUYEN</t>
  </si>
  <si>
    <t>Nội dung</t>
  </si>
  <si>
    <t>244/QĐ-EDUTOP64</t>
  </si>
  <si>
    <t>443/2011/QĐ-EDUTOP64</t>
  </si>
  <si>
    <t>370/2012/QĐ-EDUTOP64</t>
  </si>
  <si>
    <t>Dự án</t>
  </si>
  <si>
    <t>Phòng Phát triển đối tác</t>
  </si>
  <si>
    <t>Phòng Chuyên Môn</t>
  </si>
  <si>
    <t>Phòng Phát triển tuyển sinh</t>
  </si>
  <si>
    <t>Phòng Quảng cáo trực tuyến</t>
  </si>
  <si>
    <t>Phòng Truyền thông</t>
  </si>
  <si>
    <t>Phòng Phát triển mạng lưới</t>
  </si>
  <si>
    <t>Phòng tuyển sinh Tealesale</t>
  </si>
  <si>
    <t>Phòng Tuyển sinh</t>
  </si>
  <si>
    <t>Phòng PR</t>
  </si>
  <si>
    <t>Phòng CVHT(DTU)</t>
  </si>
  <si>
    <t>Phòng POVH(DTU)</t>
  </si>
  <si>
    <t>Phòng CVHT(NTU)</t>
  </si>
  <si>
    <t>Phòng POVH(NTU)</t>
  </si>
  <si>
    <t>Phòng CVHT(NEU)</t>
  </si>
  <si>
    <t>Phòng POVH(NEU)</t>
  </si>
  <si>
    <t>Phòng vận hành Trung tâm</t>
  </si>
  <si>
    <t>Phòng Cố vấn học tập</t>
  </si>
  <si>
    <t>Phòng vận hành Online</t>
  </si>
  <si>
    <t>Phòng Chất lượng sư phạm và phát triển học liệu</t>
  </si>
  <si>
    <t>Phòng Hành chính tổng hợp</t>
  </si>
  <si>
    <t>Phòng sản xuất và đóng gói học liệu</t>
  </si>
  <si>
    <t>Phòng Công tác giảng viên học viên</t>
  </si>
  <si>
    <t>Tổ Vận hành Đào tạo</t>
  </si>
  <si>
    <t>Phòng Dịch vụ Hệ thống</t>
  </si>
  <si>
    <t>Phòng Phát triển ứng dụng</t>
  </si>
  <si>
    <t>Phòng Hành chính giáo vụ</t>
  </si>
  <si>
    <t>Phòng kiểm định</t>
  </si>
  <si>
    <t>Phòng quản lý tài sản và kho</t>
  </si>
  <si>
    <t>Phòng kế toán tổng hợp</t>
  </si>
  <si>
    <t>Phòng Kế hoạch phát triển</t>
  </si>
  <si>
    <t>Phòng đối ngoạii</t>
  </si>
  <si>
    <t>Phòng Vận hành trung tâm</t>
  </si>
  <si>
    <t>Phòng Dịch vụ học viên</t>
  </si>
  <si>
    <t>Phòng Quản lý chất lượng</t>
  </si>
  <si>
    <t>Phòng TVTS-Inhouse</t>
  </si>
  <si>
    <t>Phòng Phát triển đổi tác</t>
  </si>
  <si>
    <t>Phòng Thu Thập Contacts</t>
  </si>
  <si>
    <t>Nhóm Hậu cần &amp; Trainers</t>
  </si>
  <si>
    <t>Phòng Lọc Contacts</t>
  </si>
  <si>
    <t>Phòng Nhân sự - Hành chính</t>
  </si>
  <si>
    <t>Phòng Phát triển sự nghiệp và truyền thông</t>
  </si>
  <si>
    <t xml:space="preserve">Phòng Kế toán </t>
  </si>
  <si>
    <t>PHCB</t>
  </si>
  <si>
    <t>PALB</t>
  </si>
  <si>
    <t>PBAR</t>
  </si>
  <si>
    <t>PBAM</t>
  </si>
  <si>
    <t>PPTO</t>
  </si>
  <si>
    <t>PPTA</t>
  </si>
  <si>
    <t>PHOB</t>
  </si>
  <si>
    <t>PHOA</t>
  </si>
  <si>
    <t>PHOF</t>
  </si>
  <si>
    <t>PHOI</t>
  </si>
  <si>
    <t>PHOC</t>
  </si>
  <si>
    <t>Ngành Quản trị Kinh doanh</t>
  </si>
  <si>
    <t>Ngành Kế toán Tài chính</t>
  </si>
  <si>
    <t>Ngành Tài chính Ngân hàng</t>
  </si>
  <si>
    <t>Ngành Công nghệ thông tin</t>
  </si>
  <si>
    <t>Phòng CVHT</t>
  </si>
  <si>
    <t>Phòng POVH</t>
  </si>
  <si>
    <t>Phòng POHL</t>
  </si>
  <si>
    <t>PHCA</t>
  </si>
  <si>
    <t>Phòng Tổng hợp</t>
  </si>
  <si>
    <t>Phòng ProBanker</t>
  </si>
  <si>
    <t>Phòng Tư vấn tuyển sinh</t>
  </si>
  <si>
    <t>Phòng Tiếng anh phép thuật</t>
  </si>
  <si>
    <t>PHRI</t>
  </si>
  <si>
    <t>Phòng Quản trị nhân lực</t>
  </si>
  <si>
    <t>Phòng Hợp tác giảng viên</t>
  </si>
  <si>
    <t>Phòng Nghiên cứu và phát triển</t>
  </si>
  <si>
    <t>Phòng Marketing</t>
  </si>
  <si>
    <t>TBA</t>
  </si>
  <si>
    <t>Phòng Kinh Doanh</t>
  </si>
  <si>
    <t>Phòng tổ chức và vận hành</t>
  </si>
  <si>
    <t>Phòng Tuyển sinh và quan hệ đối tác</t>
  </si>
  <si>
    <t>1012/2012/QĐ-EDUTOP64</t>
  </si>
  <si>
    <t>2296/2012</t>
  </si>
  <si>
    <t>177/2012/QĐ-EDUTOP64</t>
  </si>
  <si>
    <t>688/2012/QĐ-EDUTOP64</t>
  </si>
  <si>
    <t>67/2013/QĐ-THR</t>
  </si>
  <si>
    <t>165/2011/QĐ-EDUTOP64</t>
  </si>
  <si>
    <t>782/2011/QĐ-EDUTOP64</t>
  </si>
  <si>
    <t>1717/2012/QĐ-EDUTOP64</t>
  </si>
  <si>
    <t>1/1/2013</t>
  </si>
  <si>
    <t>Kiêm nhiệm</t>
  </si>
  <si>
    <t>441/QĐ-EDUTOP64</t>
  </si>
  <si>
    <t>421/2011/QĐ-EDUTOP64</t>
  </si>
  <si>
    <t>63/2012/QĐ-EDUTOP64</t>
  </si>
  <si>
    <t>1718/2012/QĐ-EDUTOP64</t>
  </si>
  <si>
    <t>438/2011/QĐ-EDUTOP64</t>
  </si>
  <si>
    <t>KIÊM NHIỆM</t>
  </si>
  <si>
    <t>21/2012/QĐ-EDUTOP64</t>
  </si>
  <si>
    <t>39/2012/QĐ-EDUTOP64</t>
  </si>
  <si>
    <t>2134/2012</t>
  </si>
  <si>
    <t>Phòng Kế toán</t>
  </si>
  <si>
    <t>KẾ TOÁN TRƯỞNG</t>
  </si>
  <si>
    <t>176/2012/QĐ-EDUTOP64</t>
  </si>
  <si>
    <t>TRƯỞNG NHÓM</t>
  </si>
  <si>
    <t>2129/2012</t>
  </si>
  <si>
    <t>440/2011/QĐ-EDUTOP64</t>
  </si>
  <si>
    <t>179/2012/QĐ-EDUTOP64</t>
  </si>
  <si>
    <t>414/2011/QĐ-EDUTOP64</t>
  </si>
  <si>
    <t>2131/2012</t>
  </si>
  <si>
    <t>171/2012/QĐ-EDUTOP64</t>
  </si>
  <si>
    <t>2139/2012</t>
  </si>
  <si>
    <t>298/2013/QĐ-THR</t>
  </si>
  <si>
    <t>439/2011/QĐ-EDUTOP64</t>
  </si>
  <si>
    <t>180/2012/QĐ-EDUTOP64</t>
  </si>
  <si>
    <t>KHỐI S1</t>
  </si>
  <si>
    <t>20/2012/QĐ-EDUTOP64</t>
  </si>
  <si>
    <t>2295/2012</t>
  </si>
  <si>
    <t>437/2011/QĐ-EDUTOP64</t>
  </si>
  <si>
    <t>12/2012/QĐ-EDUTOP64</t>
  </si>
  <si>
    <t>2138/2012</t>
  </si>
  <si>
    <t>1176/2011/QĐ-EDUTOP64</t>
  </si>
  <si>
    <t>175/2012/QĐ-EDUTOP64</t>
  </si>
  <si>
    <t>1716/2012/QĐ-EDUTOP64</t>
  </si>
  <si>
    <t>2062/2012</t>
  </si>
  <si>
    <t>1126/2012/QĐ-EDUTOP64</t>
  </si>
  <si>
    <t>2127/2012</t>
  </si>
  <si>
    <t>01/11/2012</t>
  </si>
  <si>
    <t>40/2012/QĐ-EDUTOP64</t>
  </si>
  <si>
    <t>1555/2012/QĐ-EDUTOP64</t>
  </si>
  <si>
    <t>Phó giám đốc phụ trách tuyển sinh CN HCM- Dự án phát triển Amazing 2012 (AE12)</t>
  </si>
  <si>
    <t>415/2011/QĐ-EDUTOP64</t>
  </si>
  <si>
    <t>2063/2012</t>
  </si>
  <si>
    <t>402/QĐ-EDUTOP64</t>
  </si>
  <si>
    <t>510/2010/QĐ-EDUTOP64</t>
  </si>
  <si>
    <t>411/2011/QĐ-EDUTOP64</t>
  </si>
  <si>
    <t>2132/2012</t>
  </si>
  <si>
    <t>9/2012/QĐ-EDUTOP64</t>
  </si>
  <si>
    <t>2136/2012</t>
  </si>
  <si>
    <t>10/2012/QĐ-EDUTOP64</t>
  </si>
  <si>
    <t>442/QĐ-EDUTOP64</t>
  </si>
  <si>
    <t>445/QĐ-EDUTOP64</t>
  </si>
  <si>
    <t>223/2010/QĐ-EDUTOP64</t>
  </si>
  <si>
    <t>422/2011/QĐ-EDUTOP64</t>
  </si>
  <si>
    <t>420/2011/QĐ-EDUTOP64</t>
  </si>
  <si>
    <t>1624/2012/QĐ-EDUTOP64</t>
  </si>
  <si>
    <t>447/2011/QĐ-EDUTOP64</t>
  </si>
  <si>
    <t>2346/2012</t>
  </si>
  <si>
    <t>15/7/2012</t>
  </si>
  <si>
    <t>2292/2012</t>
  </si>
  <si>
    <t>409/2011/QĐ-EDUTOP64</t>
  </si>
  <si>
    <t>174/2012/QĐ-EDUTOP64</t>
  </si>
  <si>
    <t>1552/2012/QĐ-EDUTOP64</t>
  </si>
  <si>
    <t>2056/2012</t>
  </si>
  <si>
    <t>Trưởng trưởng ban - Dự án phát triển Amazing 2012 (AE12)</t>
  </si>
  <si>
    <t>167/2011/QĐ-EDUTOP64</t>
  </si>
  <si>
    <t>1505/2011/QĐ-EDUTOP64</t>
  </si>
  <si>
    <t>417/2011/QĐ-EDUTOP64</t>
  </si>
  <si>
    <t>369/2012/QĐ-EDUTOP64</t>
  </si>
  <si>
    <t>1087/2012/QĐ-EDUTOP64</t>
  </si>
  <si>
    <t>Trưởng ban Quản lý dự án</t>
  </si>
  <si>
    <t>431/2011/QĐ-EDUTOP64</t>
  </si>
  <si>
    <t>Phó Phòng quản lý sản phẩm - Học viên tiếng ánh kỳ thú</t>
  </si>
  <si>
    <t>513/2010/QĐ-EDUTOP64</t>
  </si>
  <si>
    <t>423/2011/QĐ-EDUTOP64</t>
  </si>
  <si>
    <t>2263/2012</t>
  </si>
  <si>
    <t>243/QĐ-EDUTOP64</t>
  </si>
  <si>
    <t>444/2011/QĐ-EDUTOP64</t>
  </si>
  <si>
    <t>416/2011/QĐ-EDUTOP64</t>
  </si>
  <si>
    <t>479/2012/QĐ-EDUTOP64</t>
  </si>
  <si>
    <t>Phòng Phát triển sự nghiệp</t>
  </si>
  <si>
    <t>103/2011/QĐ-EDUTOP64</t>
  </si>
  <si>
    <t>424/2011/QĐ-EDUTOP64</t>
  </si>
  <si>
    <t>1178/2011/QĐ-EDUTOP64</t>
  </si>
  <si>
    <t>71/2012/QĐ-EDUTOP64</t>
  </si>
  <si>
    <t>2125/2012/QĐ-EDUTO64</t>
  </si>
  <si>
    <t>299/2013/QĐ-THR</t>
  </si>
  <si>
    <t>2126/2012/QĐ-EDUTO64</t>
  </si>
  <si>
    <t>2061/2012</t>
  </si>
  <si>
    <t>514/2010/QĐ-EDUTOP64</t>
  </si>
  <si>
    <t>1766/2012/QĐ-EDUTOP64</t>
  </si>
  <si>
    <t>1230/2011/QĐ-EDUTOP64</t>
  </si>
  <si>
    <t>26/9/2011</t>
  </si>
  <si>
    <t>Phòng Vận hành Đào tạo</t>
  </si>
  <si>
    <t>2201/2012</t>
  </si>
  <si>
    <t>296/2013/QĐ-THR</t>
  </si>
  <si>
    <t>508/2010/QĐ-EDUTOP64</t>
  </si>
  <si>
    <t>19/2012/QĐ-EDUTOP64</t>
  </si>
  <si>
    <t>47/2012/QĐ-EDUTOP64</t>
  </si>
  <si>
    <t>418/2011/QĐ-EDUTOP64</t>
  </si>
  <si>
    <t>TrưỞng nhóm</t>
  </si>
  <si>
    <t>148/2010/QĐ-EDUTOP64</t>
  </si>
  <si>
    <t>169/2011/QĐ-EDUTOP64</t>
  </si>
  <si>
    <t>2293/2012</t>
  </si>
  <si>
    <t>433/2010/QĐ-EDUTOP64</t>
  </si>
  <si>
    <t>435/2011/QĐ-EDUTOP64</t>
  </si>
  <si>
    <t>1098/2012/QĐ-EDUTOP64</t>
  </si>
  <si>
    <t>451/2011/QĐ-EDUTOP64</t>
  </si>
  <si>
    <t>2290/2012</t>
  </si>
  <si>
    <t>429/2011/QĐ-EDUTOP64</t>
  </si>
  <si>
    <t>1765/2012/QĐ-EDUTOP64</t>
  </si>
  <si>
    <t>2294/2012</t>
  </si>
  <si>
    <t>178/2012/QĐ-EDUTOP64</t>
  </si>
  <si>
    <t>1161/2012/QĐ-EDUTOP64</t>
  </si>
  <si>
    <t>445/2011/QĐ-EDUTOP64</t>
  </si>
  <si>
    <t>1022/2012/QĐ-EDUTOP64</t>
  </si>
  <si>
    <t>1715/2012/QĐ-EDUTOP64</t>
  </si>
  <si>
    <t>63/2011/QĐ-EDUTOP64</t>
  </si>
  <si>
    <t>Chủ nhiệm chương trình IT</t>
  </si>
  <si>
    <t>326/QĐ-EDUTOP64</t>
  </si>
  <si>
    <t>407/2011/QĐ-EDUTOP64</t>
  </si>
  <si>
    <t>64/2011/QĐ-EDUTOP64</t>
  </si>
  <si>
    <t>Phó chủ nhiệm chương trình FI</t>
  </si>
  <si>
    <t>Phó Chủ nhiệm Chương trình FI</t>
  </si>
  <si>
    <t>14/2012/QĐ-EDUTOP64</t>
  </si>
  <si>
    <t>1220/2012/QĐ-EDUTOP64</t>
  </si>
  <si>
    <t>462/2013</t>
  </si>
  <si>
    <t>643/2013</t>
  </si>
  <si>
    <t>PHOT</t>
  </si>
  <si>
    <t>166/2011/QĐ-EDUTOP64</t>
  </si>
  <si>
    <t>294/2013/QĐ-THR</t>
  </si>
  <si>
    <t>821/2011/QĐ-EDUTOP64</t>
  </si>
  <si>
    <t>462/2011/QĐ-EDUTOP64</t>
  </si>
  <si>
    <t>kiêm nhiệm</t>
  </si>
  <si>
    <t>147/2012/QĐ-EDUTOP64</t>
  </si>
  <si>
    <t>1088/2012/QĐ-EDUTOP64</t>
  </si>
  <si>
    <t>1219/2012/QĐ-EDUTOP64</t>
  </si>
  <si>
    <t>463/2013</t>
  </si>
  <si>
    <t>408/2011/QĐ-EDUTOP64</t>
  </si>
  <si>
    <t>2289/2012</t>
  </si>
  <si>
    <t>TRAINER</t>
  </si>
  <si>
    <t>520/2010/QĐ-EDUTOP64</t>
  </si>
  <si>
    <t>430/2011/QĐ-EDUTOP64</t>
  </si>
  <si>
    <t>13/2012/QĐ-EDUTOP64</t>
  </si>
  <si>
    <t>2137/2012</t>
  </si>
  <si>
    <t>142/2010/QĐ-EDUTOP64</t>
  </si>
  <si>
    <t>413/2011/QĐ-EDUTOP64</t>
  </si>
  <si>
    <t>170/2012/QĐ-EDUTOP64</t>
  </si>
  <si>
    <t>2130/2012</t>
  </si>
  <si>
    <t>2291/2012</t>
  </si>
  <si>
    <t>2133/2012</t>
  </si>
  <si>
    <t>432/2011/QĐ-EDUTOP64</t>
  </si>
  <si>
    <t>406/2011/QĐ-EDUTOP64</t>
  </si>
  <si>
    <t>1550/2012/QĐ-EDUTOP64</t>
  </si>
  <si>
    <t>2060/2012</t>
  </si>
  <si>
    <t>01/10/2012</t>
  </si>
  <si>
    <t>301/2013/QĐ-THR</t>
  </si>
  <si>
    <t>173/2012/QĐ-EDUTOP64</t>
  </si>
  <si>
    <t>689/2012/QĐ-EDUTOP64</t>
  </si>
  <si>
    <t>295/2013/QĐ-THR</t>
  </si>
  <si>
    <t>145/2010/QĐ-EDUTOP64</t>
  </si>
  <si>
    <t>2202/2012</t>
  </si>
  <si>
    <t>172/2012/QĐ-EDUTOP64</t>
  </si>
  <si>
    <t>1027/2012/QĐ-EDUTOP64</t>
  </si>
  <si>
    <t>300/2013/QĐ-THR</t>
  </si>
  <si>
    <t>601/2013</t>
  </si>
  <si>
    <t>375/QĐ-EDUTOP64</t>
  </si>
  <si>
    <t>1063/2012/QĐ-EDUTOP64</t>
  </si>
  <si>
    <t>1636/2011/QĐ-EDUTOP64</t>
  </si>
  <si>
    <t>1029/2012/QĐ-EDUTOP64</t>
  </si>
  <si>
    <t>21/4/2012</t>
  </si>
  <si>
    <t>1099/2012/QĐ-EDUTOP64</t>
  </si>
  <si>
    <t>201/QĐ-EDUTOP64</t>
  </si>
  <si>
    <t>1474/2012/QĐ-EDUTOP64</t>
  </si>
  <si>
    <t>373/2013/QĐ-THR</t>
  </si>
  <si>
    <t>717/2012/QĐ-EDUTOP64</t>
  </si>
  <si>
    <t>444a/QĐ-EDUTOP64</t>
  </si>
  <si>
    <t>421/QĐ-EDUTOP64</t>
  </si>
  <si>
    <t>320/QĐ-EDUTOP64</t>
  </si>
  <si>
    <t>385/2013/QĐ-THR</t>
  </si>
  <si>
    <t>542/QĐ-EDUTOP64</t>
  </si>
  <si>
    <t>3/12/200</t>
  </si>
  <si>
    <t>247/2010/QĐ-EDUTOP64</t>
  </si>
  <si>
    <t>738/2012/QĐ-EDUTOP64</t>
  </si>
  <si>
    <t>Chuyên viên hệ thống - phòng hành chính nhân sự - CN HCM</t>
  </si>
  <si>
    <t>Cố vấn học tập - chương trình BA</t>
  </si>
  <si>
    <t>342/QĐ-EDUTOP64</t>
  </si>
  <si>
    <t>Cán bộ giáo vụ - Văn phòng TP. HCM</t>
  </si>
  <si>
    <t>454a/QĐ-EDUTOP64</t>
  </si>
  <si>
    <t>23/10/2009</t>
  </si>
  <si>
    <t>518/QĐ-EDUTOP64</t>
  </si>
  <si>
    <t>Nhân viên FI</t>
  </si>
  <si>
    <t>567/QĐ-EDUTOP64</t>
  </si>
  <si>
    <t>Tư vấn và hỗ trợ công việc cho chị Nguyễn thị Thanh Thủy</t>
  </si>
  <si>
    <t>100/2011/QĐ-EDUTOP64</t>
  </si>
  <si>
    <t>105/2011/QĐ-EDUTOP64</t>
  </si>
  <si>
    <t>17/2/2011</t>
  </si>
  <si>
    <t>Phó Phòng phát triển kinh doanh - TWE</t>
  </si>
  <si>
    <t>1370/QĐ-EDUTOP64</t>
  </si>
  <si>
    <t>XEM LAI</t>
  </si>
  <si>
    <t>530/QĐ-EDUTOP64</t>
  </si>
  <si>
    <t>523/QĐ-EDUTOP64</t>
  </si>
  <si>
    <t>Cán bộ chương trình FI</t>
  </si>
  <si>
    <t>973/2012/QĐ-EDUTOP64</t>
  </si>
  <si>
    <t>1532/2011/QĐ-EDUTOP64</t>
  </si>
  <si>
    <t>788/2012/QĐ-EDUTOP64</t>
  </si>
  <si>
    <t>Chuyên viên phần mềm - Phòng dự án phát triển - ban hệ thống</t>
  </si>
  <si>
    <t>482/QĐ-EDUTOP64</t>
  </si>
  <si>
    <t>805/2011/QĐ-EDUTOP64</t>
  </si>
  <si>
    <t>TRưởng phòng Tuyển sinh và Quan hệ đối tác - Trung tâm đào tạo thực hành TOPICA</t>
  </si>
  <si>
    <t>1469/2012/QĐ-EDUTOP64</t>
  </si>
  <si>
    <t>16/7/1012</t>
  </si>
  <si>
    <t>426/QĐ-EDUTOP64</t>
  </si>
  <si>
    <t>474/2010/QĐ-EDUTOP64</t>
  </si>
  <si>
    <t>24/10/2010</t>
  </si>
  <si>
    <t>Nhân viên phụ trách bảo hiểm xã hội - Phòng nhân sự</t>
  </si>
  <si>
    <t>493/QĐ-EDUTOP64</t>
  </si>
  <si>
    <t>418/QĐ-EDUTOP64</t>
  </si>
  <si>
    <t>25/9/2009</t>
  </si>
  <si>
    <t>457a/QĐ-EDUTOP64</t>
  </si>
  <si>
    <t>256/2012/QĐ-EDUTOP64</t>
  </si>
  <si>
    <t>1025/2012/QĐ-EDUTOP64</t>
  </si>
  <si>
    <t>23/7/2012</t>
  </si>
  <si>
    <t>Chuyên viên phần mềm - Phòng hành chính - CN HCM</t>
  </si>
  <si>
    <t>548/QĐ-EDUTOP64</t>
  </si>
  <si>
    <t>573/QĐ-EDUTOP64</t>
  </si>
  <si>
    <t>409/QĐ-EDUTOP64</t>
  </si>
  <si>
    <t>Cán bộ chương trình BA</t>
  </si>
  <si>
    <t>413/QĐ-EDUTOP64</t>
  </si>
  <si>
    <t>417/QĐ-EDUTOP64</t>
  </si>
  <si>
    <t>23/9/2009</t>
  </si>
  <si>
    <t>445a/QĐ-EDUTOP64</t>
  </si>
  <si>
    <t>713/2012/QĐ-EDUTOP64</t>
  </si>
  <si>
    <t>14/4/2012</t>
  </si>
  <si>
    <t>455a/QĐ-EDUTOP64</t>
  </si>
  <si>
    <t>24/10/2009</t>
  </si>
  <si>
    <t>Cán bộ chương trình IT</t>
  </si>
  <si>
    <t>488/QĐ-EDUTOP64</t>
  </si>
  <si>
    <t>Cố vấn học tập - Chương trình BA - Văn phòng Hồ Chí Minh</t>
  </si>
  <si>
    <t>488/2010/QĐ-EDUTOP64</t>
  </si>
  <si>
    <t>Cán bộ phát triển phong trào học viên</t>
  </si>
  <si>
    <t>478/2012/QĐ-EDUTOP64</t>
  </si>
  <si>
    <t>736/2012/QĐ-EDUTOP64</t>
  </si>
  <si>
    <t>383/2013/QĐ-THR</t>
  </si>
  <si>
    <t>377/2013/QĐ-THR</t>
  </si>
  <si>
    <t>520/2013/QĐ</t>
  </si>
  <si>
    <t>24/2/2013</t>
  </si>
  <si>
    <t>575/QĐ-EDUTOP64</t>
  </si>
  <si>
    <t>Cố vấn học tập - chương trình BK-Gen</t>
  </si>
  <si>
    <t>1576/2012/QĐ-EDUTOP64</t>
  </si>
  <si>
    <t>1635/2011/QĐ-EDUTOP64</t>
  </si>
  <si>
    <t>1653/2011/QĐ-EDUTOP64</t>
  </si>
  <si>
    <t>716/2012/QĐ-EDUTOP64</t>
  </si>
  <si>
    <t>1618/2011/QĐ-EDUTOP64</t>
  </si>
  <si>
    <t>576/QĐ-EDUTOP64</t>
  </si>
  <si>
    <t>204/QĐ-EDUTOP64</t>
  </si>
  <si>
    <t>231/QĐ-EDUTOP64</t>
  </si>
  <si>
    <t>261/QĐ-EDUTOP64</t>
  </si>
  <si>
    <t>263/QĐ-EDUTOP64</t>
  </si>
  <si>
    <t>Nhân viên phòng Hệ thống</t>
  </si>
  <si>
    <t>297/QĐ-EDUTOP64</t>
  </si>
  <si>
    <t>411/QĐ-EDUTOP64</t>
  </si>
  <si>
    <t>412/QĐ-EDUTOP64</t>
  </si>
  <si>
    <t>13/9/2009</t>
  </si>
  <si>
    <t>485/QĐ-EDUTOP64</t>
  </si>
  <si>
    <t>487/QĐ-EDUTOP64</t>
  </si>
  <si>
    <t>Nhân viên Giáo vụ - Văn phòng Hồ Chí Minh</t>
  </si>
  <si>
    <t>208/2010/QĐ-EDUTOP64</t>
  </si>
  <si>
    <t>15/5/2010</t>
  </si>
  <si>
    <t>Trưởng nhóm vận hành - Phòng phát triển mạng lưới</t>
  </si>
  <si>
    <t>162/2011/QĐ-EDUTOP64</t>
  </si>
  <si>
    <t>CVHT - chương trình FI</t>
  </si>
  <si>
    <t>164/2011/QĐ-EDUTOP64</t>
  </si>
  <si>
    <t>16/2/2011</t>
  </si>
  <si>
    <t>Bảo vệ - VP HCM</t>
  </si>
  <si>
    <t>304/2011/QĐ-EDUTOP64</t>
  </si>
  <si>
    <t>Giáo vụ - Chi nhánh HCM</t>
  </si>
  <si>
    <t>1638/2011/QĐ-EDUTOP65</t>
  </si>
  <si>
    <t>Chuyên viên phòng Vận hành - trung tâm đào tạo THO</t>
  </si>
  <si>
    <t>768/2012/QĐ-EDUTOP64</t>
  </si>
  <si>
    <t>974/2012/QĐ-EDUTOP64</t>
  </si>
  <si>
    <t>1001/2012/QĐ-EDUTOP64</t>
  </si>
  <si>
    <t>1007/2012/QĐ-EDUTOP64</t>
  </si>
  <si>
    <t>17/6/2012</t>
  </si>
  <si>
    <t>Chuyên viên cố vấn học tập - phòng dịch vụ học viên - CN HCM</t>
  </si>
  <si>
    <t>1014/2012/QĐ-EDUTOP64</t>
  </si>
  <si>
    <t>1024/2012/QĐ-EDUTOP64</t>
  </si>
  <si>
    <t>Chuyên viên hệ thống thông tin - ban hệ thống</t>
  </si>
  <si>
    <t>1159/2012/QĐ-EDUTOP64</t>
  </si>
  <si>
    <t>Giám đốc Trung tâm Amazing Kid English</t>
  </si>
  <si>
    <t>1172/2012/QĐ-EDUTOP64</t>
  </si>
  <si>
    <t>20/3/2012</t>
  </si>
  <si>
    <t>1591/2012/QĐ-EDUTOP64</t>
  </si>
  <si>
    <t>Chuyên viên vận hành - Phòng PHCO - CN HCM</t>
  </si>
  <si>
    <t>1725/2012/QĐ-EDUTOP64</t>
  </si>
  <si>
    <t>1859/2012/QĐ-EDUTOP64</t>
  </si>
  <si>
    <t>2357/2012</t>
  </si>
  <si>
    <t>376/2013/QĐ-THR</t>
  </si>
  <si>
    <t>382/2013/QĐ-THR</t>
  </si>
  <si>
    <t>14/1/2013</t>
  </si>
  <si>
    <t>456A/2013</t>
  </si>
  <si>
    <t>1224/2011/QĐ-EDUTOP64</t>
  </si>
  <si>
    <t>950/2012/QĐ-EDUTOP64</t>
  </si>
  <si>
    <t>13/8/2011</t>
  </si>
  <si>
    <t>19/5/2012</t>
  </si>
  <si>
    <t>200/QĐ-EDUTOP64</t>
  </si>
  <si>
    <t>27/1/2009</t>
  </si>
  <si>
    <t>202/QĐ-EDUTOP64</t>
  </si>
  <si>
    <t>25/2/2009</t>
  </si>
  <si>
    <t>218/QĐ-EDUTOP64</t>
  </si>
  <si>
    <t>Nhân viên chương trình BA</t>
  </si>
  <si>
    <t>232/QĐ-EDUTOP64</t>
  </si>
  <si>
    <t>Nhân viên phòng HC - NS</t>
  </si>
  <si>
    <t>246/QĐ-EDUTOP64</t>
  </si>
  <si>
    <t>Cố vấn cao cấp cho Ban giám đốc</t>
  </si>
  <si>
    <t>328/QĐ-EDUTOP64</t>
  </si>
  <si>
    <t>329/QĐ-EDUTOP64</t>
  </si>
  <si>
    <t>Quyền Trưởng văn phòng đại diện tại TP. HCM</t>
  </si>
  <si>
    <t>336/QĐ-EDUTOP64</t>
  </si>
  <si>
    <t>337/QĐ-EDUTOP64</t>
  </si>
  <si>
    <t>18/8/2009</t>
  </si>
  <si>
    <t>340/QĐ-EDUTOP64</t>
  </si>
  <si>
    <t>Cán bộ Chương trình BA</t>
  </si>
  <si>
    <t>354/QĐ-EDUTOP64</t>
  </si>
  <si>
    <t>406/QĐ-EDUTOP64</t>
  </si>
  <si>
    <t>Giáo vụ</t>
  </si>
  <si>
    <t>407/QĐ-EDUTOP64</t>
  </si>
  <si>
    <t>Cán bộ dự án 1000 Doanh nhân</t>
  </si>
  <si>
    <t>420/QĐ-EDUTOP64</t>
  </si>
  <si>
    <t>427/QĐ-EDUTOP64</t>
  </si>
  <si>
    <t>433a/QĐ-EDUTOP64</t>
  </si>
  <si>
    <t>450a/QĐ-EDUTOP64</t>
  </si>
  <si>
    <t>Cố vấn học tập - Chương trình IT</t>
  </si>
  <si>
    <t>458a/QĐ-EDUTOP64</t>
  </si>
  <si>
    <t>459a/QĐ-EDUTOP64</t>
  </si>
  <si>
    <t>Phó Chủ nhiệm Chương trình IT</t>
  </si>
  <si>
    <t>460a/QĐ-EDUTOP64</t>
  </si>
  <si>
    <t>Cố vấn học tập - Chương trình FI</t>
  </si>
  <si>
    <t>461a/QĐ-EDUTOP64</t>
  </si>
  <si>
    <t>Cán bộ vận hành - Chương trình FI</t>
  </si>
  <si>
    <t>463a/QĐ-EDUTOP64</t>
  </si>
  <si>
    <t>14/11/2009</t>
  </si>
  <si>
    <t>Lễ tân</t>
  </si>
  <si>
    <t>484/QĐ-EDUTOP64</t>
  </si>
  <si>
    <t>Quyền Trưởng nhóm tư vấn tuyển sinh - Văn phòng Hồ Chí Minh</t>
  </si>
  <si>
    <t>490/QĐ-EDUTOP64</t>
  </si>
  <si>
    <t>Nhân viên hệ thống - Văn phòng Hồ Chí Minh</t>
  </si>
  <si>
    <t>1101/2012/QĐ-EDUTOP64</t>
  </si>
  <si>
    <t>552/QĐ-EDUTOP64</t>
  </si>
  <si>
    <t>554/QĐ-EDUTOP64</t>
  </si>
  <si>
    <t>62/2010/QĐ-EDUTOP64</t>
  </si>
  <si>
    <t>92/2010/QĐ-EDUTOP64</t>
  </si>
  <si>
    <t>Cán bộ phát triển CT BA - PO vận hành</t>
  </si>
  <si>
    <t>235/2010/QĐ-EDUTOP64</t>
  </si>
  <si>
    <t>19/6/2010</t>
  </si>
  <si>
    <t>Cán bộ học liệu - Chương trình FI</t>
  </si>
  <si>
    <t>236/2010/QĐ-EDUTOP64</t>
  </si>
  <si>
    <t>238/2010/QĐ-EDUTOP64</t>
  </si>
  <si>
    <t>Cán bộ vận hành - VP HCM</t>
  </si>
  <si>
    <t>264/2010/QĐ-EDUTOP64</t>
  </si>
  <si>
    <t>416/2010/QĐ-EDUTOP64</t>
  </si>
  <si>
    <t>14/8/2010</t>
  </si>
  <si>
    <t>Cán bộ vận hành - Chương trình BA</t>
  </si>
  <si>
    <t>470/2010/QĐ-EDUTOP64</t>
  </si>
  <si>
    <t>Cố vấn học tập - Chương trình BA</t>
  </si>
  <si>
    <t>480/2010/QĐ-EDUTOP64</t>
  </si>
  <si>
    <t>Chuyên viên quản lý phát triển đối tác liên kết</t>
  </si>
  <si>
    <t>515/2010/QĐ-EDUTOP64</t>
  </si>
  <si>
    <t>163/2011/QĐ-EDUTOP64</t>
  </si>
  <si>
    <t>POVH - Chương trình BA</t>
  </si>
  <si>
    <t>303/2011/QĐ-EDUTOP64</t>
  </si>
  <si>
    <t>Cán bộ vận hành - Chi nhánh HCM</t>
  </si>
  <si>
    <t>306/2011/QĐ-EDUTOP64</t>
  </si>
  <si>
    <t>742/2011/QĐ-EDUTOP64</t>
  </si>
  <si>
    <t>Trưởng nhóm contact - Phòng TVTS - CN HCM</t>
  </si>
  <si>
    <t>804/2011/QĐ-EDUTOP64</t>
  </si>
  <si>
    <t>Trưởng phòng tổ chức và Vận hành - Trung tâm đào tạo thực hành TOPICA</t>
  </si>
  <si>
    <t>806/2011/QĐ-EDUTOP64</t>
  </si>
  <si>
    <t>Chuyên viên quan hệ đối tác - Phòng Tuyển sinh và Quan hệ đối tác - Trung tâm đào tạo thực hành TOPICA</t>
  </si>
  <si>
    <t>807/2011/QĐ-EDUTOP64</t>
  </si>
  <si>
    <t>Chuyên viên vận hành - Phòng tổ chức và vận hành - Trung tâm đào tạo thực hành TOPICA</t>
  </si>
  <si>
    <t>1140/2011/QĐ-EDUTOP64</t>
  </si>
  <si>
    <t>1225/2011/QĐ-EDUTOP64</t>
  </si>
  <si>
    <t>Chuyên viên vận hành chương trình -  trung tâm đào tạo THO</t>
  </si>
  <si>
    <t>1226/QĐ-EDUTOP64</t>
  </si>
  <si>
    <t xml:space="preserve">Phó phòng tuyển sinh </t>
  </si>
  <si>
    <t>1481/2011/QĐ-EDUTOP64</t>
  </si>
  <si>
    <t>Chuyên viên phòng vận hành đào tạo</t>
  </si>
  <si>
    <t>1531/2011/QĐ-EDUTOP64</t>
  </si>
  <si>
    <t>Chuyên viên phòng TVTS - CN HCM</t>
  </si>
  <si>
    <t>1634/2011/QĐ-EDUTOP64</t>
  </si>
  <si>
    <t>Chuyên viên CVHT - CN HCM</t>
  </si>
  <si>
    <t>1639/2011/QĐ-EDUTOP64</t>
  </si>
  <si>
    <t>Chuyên viên phòng PR &amp; TT - Trung tâm tuyển sinh và mạng lưới</t>
  </si>
  <si>
    <t>1650/2011/QĐ-EDUTOP64</t>
  </si>
  <si>
    <t>Chuyên viên TVTS - Trung tâm tuyển sinh và mạng lưới</t>
  </si>
  <si>
    <t>212/2012/QĐ-EDUTOP64</t>
  </si>
  <si>
    <t>Chuyên viên TVTS - trung tâm tuyển sinh và Mạng lưới</t>
  </si>
  <si>
    <t>214/2012/QĐ-EDUTOP64</t>
  </si>
  <si>
    <t>215/2012/QĐ-EDUTOP64</t>
  </si>
  <si>
    <t>Chuyên viên TVTS - CN HCM</t>
  </si>
  <si>
    <t>225/2012/QĐ-EDUTOP64</t>
  </si>
  <si>
    <t>229/2012/QĐ-EDUTOP64</t>
  </si>
  <si>
    <t>248/2012/QĐ-EDUTOP64</t>
  </si>
  <si>
    <t>Chuyên viên quản lý kho Contact - trung tâm tuyển sinh và Mạng lưới</t>
  </si>
  <si>
    <t>363/2012/QĐ-EDUTOP64</t>
  </si>
  <si>
    <t>Trưởng phòng Tổ chức sự kiện - CN HCM</t>
  </si>
  <si>
    <t>364/2012/QĐ-EDUTOP64</t>
  </si>
  <si>
    <t>Trưởng phòng Dịch vụ Học viên - CN HCM</t>
  </si>
  <si>
    <t>365/2012/QĐ-EDUTOP64</t>
  </si>
  <si>
    <t>Chuyên viên nhân sự phòng Quản trị Nhân sự</t>
  </si>
  <si>
    <t>715/2012/QĐ-EDUTOP64</t>
  </si>
  <si>
    <t>719/2012/QĐ-EDUTOP64</t>
  </si>
  <si>
    <t>720/2012/QĐ-EDUTOP64</t>
  </si>
  <si>
    <t>721/2012/QĐ-EDUTOP64</t>
  </si>
  <si>
    <t>735/2012/QĐ-EDUTOP64</t>
  </si>
  <si>
    <t>Chuyên viên kỹ thuật - trung tâm Amazign Kids English</t>
  </si>
  <si>
    <t>760/2012/QĐ-EDUTOP64</t>
  </si>
  <si>
    <t>Chuyên viên vận hành - Trung tâm Đào tạo THO</t>
  </si>
  <si>
    <t>763/2012/QĐ-EDUTOP64</t>
  </si>
  <si>
    <t>Chuyên viên phòng cố vấn học tập - Trung tâm đào tạo THO</t>
  </si>
  <si>
    <t>766/2012/QĐ-EDUTOP64</t>
  </si>
  <si>
    <t>Chuyên viên Ban học viên - Phòng Phát triển sự nghiệp - trung tâm THO</t>
  </si>
  <si>
    <t>884/2012/QĐ-EDUTOP64</t>
  </si>
  <si>
    <t>948/2012/QĐ-EDUTOP64</t>
  </si>
  <si>
    <t>Chuyên viên lập trình - Phòng nghiên cứu phát triển - ban hệ thống</t>
  </si>
  <si>
    <t>951/2012/QĐ-EDUTOP64</t>
  </si>
  <si>
    <t>Chuyên viên Tư vấn tuyển sinh - Trung tâm tuyển sinh và mạng lưới</t>
  </si>
  <si>
    <t>1006/2012/QĐ-EDUTOP64</t>
  </si>
  <si>
    <t>1010/2012/QĐ-EDUTOP64</t>
  </si>
  <si>
    <t>05/06/2012</t>
  </si>
  <si>
    <t>Chuyên viên kế toán - Phòng kế toán - CN HCM</t>
  </si>
  <si>
    <t>1026/2012/QĐ-EDUTOP64</t>
  </si>
  <si>
    <t>Chuyên viên Cố vấn học tập - CN HCM</t>
  </si>
  <si>
    <t>1028/2012/QĐ-EDUTOP64</t>
  </si>
  <si>
    <t>1060/2012/QĐ-EDUTOP64</t>
  </si>
  <si>
    <t>Chuyên viên Tư vấn tuyển sinh - CN HCM</t>
  </si>
  <si>
    <t>1061/2012/QĐ-EDUTOP64</t>
  </si>
  <si>
    <t>1100/2012/QĐ-EDUTOP64</t>
  </si>
  <si>
    <t>Chuyên viên cố vấn học tập - trung tâm đào tạo THO</t>
  </si>
  <si>
    <t>1102/2012/QĐ-EDUTOP64</t>
  </si>
  <si>
    <t>Chuyên viên tư vấn tuyển sinh</t>
  </si>
  <si>
    <t>1461/2012/QĐ-EDUTOP64</t>
  </si>
  <si>
    <t>Chuyên viên Lao động tiền lương - phòng PHRM - Ban nhân sự</t>
  </si>
  <si>
    <t>1473/2012/QĐ-EDUTOP64</t>
  </si>
  <si>
    <t>Trưởng phòng Kế toán tổng hợp - Ban tài chính kế toán</t>
  </si>
  <si>
    <t>1574/2012/QĐ-EDUTOP64</t>
  </si>
  <si>
    <t>Trưởng phòng Hành chính nhân sự - HCM</t>
  </si>
  <si>
    <t>1714/2012/QĐ-EDUTOP64</t>
  </si>
  <si>
    <t>Chuyên viên, Amazing Kids English</t>
  </si>
  <si>
    <t>1752/2012/QĐ-EDUTOP64</t>
  </si>
  <si>
    <t>Chuyên viên Cố vấn học tập</t>
  </si>
  <si>
    <t>378/2013/QĐ-THR</t>
  </si>
  <si>
    <t>Chuyên viên TVTS-Phòng Tư vấn tuyển sinh In-house, miền Nam</t>
  </si>
  <si>
    <t>380/2013/QĐ-THR</t>
  </si>
  <si>
    <t>384/2013/QĐ-THR</t>
  </si>
  <si>
    <t>386/2013/QĐ-THR</t>
  </si>
  <si>
    <t>387/2013/QĐ-THR</t>
  </si>
  <si>
    <t>767/2012/QĐ-EDUTOP64</t>
  </si>
  <si>
    <t xml:space="preserve">Chuyên viên chuyên môn - trung tâm Amazign Kids English </t>
  </si>
  <si>
    <t>199/QĐ-EDUTOP64</t>
  </si>
  <si>
    <t>205/QĐ-EDUTOP64</t>
  </si>
  <si>
    <t>20/02/2009</t>
  </si>
  <si>
    <t>Cán bộ tư vấn tuyển sinh</t>
  </si>
  <si>
    <t>206/QĐ-EDUTOP64</t>
  </si>
  <si>
    <t>25/02/2009</t>
  </si>
  <si>
    <t>217/QĐ-EDUTOP64</t>
  </si>
  <si>
    <t>24/3/2009</t>
  </si>
  <si>
    <t>296/QĐ-EDUTOP64</t>
  </si>
  <si>
    <t>21/6/2009</t>
  </si>
  <si>
    <t>Nhân viên phòng TVTS - Văn phòng TP HCM</t>
  </si>
  <si>
    <t>303/QĐ-EDUTOP64</t>
  </si>
  <si>
    <t>20/6/2009</t>
  </si>
  <si>
    <t>Cán bộ giáo vụ, ban giáo vụ - Phòng HC - NS</t>
  </si>
  <si>
    <t>405/QĐ-EDUTOP64</t>
  </si>
  <si>
    <t>Tư vấn tuyển sinh</t>
  </si>
  <si>
    <t>456a/QĐ-EDUTOP64</t>
  </si>
  <si>
    <t>Nhân viên học liệu</t>
  </si>
  <si>
    <t>549/QĐ-EDUTOP64</t>
  </si>
  <si>
    <t>1223/2011/QĐ-EDUTOP64</t>
  </si>
  <si>
    <t>Chuyên viên phòng Cố vấn học tập - trung tâm đào tạo THO</t>
  </si>
  <si>
    <t>TVTS -trung tâm tuyển sinh và mạng lưới</t>
  </si>
  <si>
    <t>1536/2011/QĐ-EDUTOP64</t>
  </si>
  <si>
    <t>737/2012/QĐ-EDUTOP64</t>
  </si>
  <si>
    <t>Chuyên viên Marketing Online - trung tâm tuyển sinh và Mạng lưới</t>
  </si>
  <si>
    <t>759/2012/QĐ-EDUTOP64</t>
  </si>
  <si>
    <t>1106/2012/QĐ-EDUTOP64</t>
  </si>
  <si>
    <t>Giám đốc Trung tâm hợp tác quốc tế</t>
  </si>
  <si>
    <t>1123/2012/QĐ-EDUTOP64</t>
  </si>
  <si>
    <t>Chuyên viên thiết kế - trung tâm Amazing kids English</t>
  </si>
  <si>
    <t>1229/2012/QĐ-EDUTOP64</t>
  </si>
  <si>
    <t>Chuyên viên quản lý kho - Ban hệ thống</t>
  </si>
  <si>
    <t>1465/2012/QĐ-EDUTOP64</t>
  </si>
  <si>
    <t>01/9/1012</t>
  </si>
  <si>
    <t>Kế toán viên - Ban tài chính kế toán</t>
  </si>
  <si>
    <t>1475/2012/QĐ-EDUTOP64</t>
  </si>
  <si>
    <t>Tư vấn tuyển sinh, phòng tư vấn tuyển sinh, trung tâm tuyển sinh và truyền thông</t>
  </si>
  <si>
    <t>1857/2012/QĐ-EDUTOP64</t>
  </si>
  <si>
    <t>Chuyên viên tuư vấn tuyển sinh</t>
  </si>
  <si>
    <t>1858/2012/QĐ-EDUTOP64</t>
  </si>
  <si>
    <t>425/QĐ-EDUTOP64</t>
  </si>
  <si>
    <t>Nhân viên - Phòng học liệu</t>
  </si>
  <si>
    <t>399/2010/QĐ-EDUTOP64</t>
  </si>
  <si>
    <t>Cán bộ vận hành - Chương trình BA - VP HCM</t>
  </si>
  <si>
    <t>1059/2012/QĐ-EDUTOP64</t>
  </si>
  <si>
    <t>1124/2012/QĐ-EDUTOP64</t>
  </si>
  <si>
    <t>Chuyên gia phòng PHOT - trung tâm đào tạo THO</t>
  </si>
  <si>
    <t>12/5/1012</t>
  </si>
  <si>
    <t>1864/2012/QĐ-EDUTOP64</t>
  </si>
  <si>
    <t>2282/2012</t>
  </si>
  <si>
    <t>Chuyên gia ngành IT, POST</t>
  </si>
  <si>
    <t>375/2013/QĐ-THR</t>
  </si>
  <si>
    <t>234/2010/QĐ-EDUTOP64</t>
  </si>
  <si>
    <t>Cán bộ học liệu - Phòng học liệu</t>
  </si>
  <si>
    <t>97/2010/QĐ-EDUTOP64</t>
  </si>
  <si>
    <t>15/3/2010</t>
  </si>
  <si>
    <t>Cán bộ phát triển CT BA</t>
  </si>
  <si>
    <t>Cán bộ vận hành Chương trình</t>
  </si>
  <si>
    <t>889/2012/QĐ-EDUTOP64</t>
  </si>
  <si>
    <t>Chuyên viên nghiên cứu và phát triển - ban nghiên cứu và phát triển</t>
  </si>
  <si>
    <t>374/2013/QĐ-THR</t>
  </si>
  <si>
    <t>224/QĐ-EDUTOP64</t>
  </si>
  <si>
    <t>Nhân viên phòng Marketing</t>
  </si>
  <si>
    <t>262/QĐ-EDUTOP64</t>
  </si>
  <si>
    <t>14/5/2009</t>
  </si>
  <si>
    <t>Phó Phòng Marketing</t>
  </si>
  <si>
    <t>300/QĐ-EDUTOP64</t>
  </si>
  <si>
    <t>302/QĐ-EDUTOP64</t>
  </si>
  <si>
    <t>Cán bộ học tập chương trình FI</t>
  </si>
  <si>
    <t>433/QĐ-EDUTOP64</t>
  </si>
  <si>
    <t>Trưởng nhóm xây dựng kế hoạch</t>
  </si>
  <si>
    <t>462a/QĐ-EDUTOP64</t>
  </si>
  <si>
    <t>486/QĐ-EDUTOP64</t>
  </si>
  <si>
    <t>Cán bộ tư vấn tuyển sinh - Văn phòng Hồ Chí Minh</t>
  </si>
  <si>
    <t>491/QĐ-EDUTOP64</t>
  </si>
  <si>
    <t>528/QĐ-EDUTOP64</t>
  </si>
  <si>
    <t>Nhân viên Tư vấn tuyển sinh</t>
  </si>
  <si>
    <t>543/QĐ-EDUTOP64</t>
  </si>
  <si>
    <t>Cán bộ tư vấn tuyển sinh - VP HCM</t>
  </si>
  <si>
    <t>237/2010/QĐ-EDUTOP64</t>
  </si>
  <si>
    <t>20/6/2010</t>
  </si>
  <si>
    <t>Cố vấn học tập - VP HCM</t>
  </si>
  <si>
    <t>265/2010/QĐ-EDUTOP64</t>
  </si>
  <si>
    <t>Nhân viên phòng PR &amp; TT</t>
  </si>
  <si>
    <t>516/2010/QĐ-EDUTOP64</t>
  </si>
  <si>
    <t>Giáo vụ - Vp Hồ Chí Minh</t>
  </si>
  <si>
    <t>803/2011/QĐ-EDUTOP64</t>
  </si>
  <si>
    <t>Phó Giám đốc - Trung tâm đào tạo thực hành TOPICA</t>
  </si>
  <si>
    <t>1149/2011/QĐ-EDUTOP64</t>
  </si>
  <si>
    <t>1482/2011/QĐ-EDUTOP64</t>
  </si>
  <si>
    <t>Chuyên gia IT - trung tâm đào tạo THO</t>
  </si>
  <si>
    <t>1551/2011/QĐ-EDUTOP64</t>
  </si>
  <si>
    <t>24/12/2011</t>
  </si>
  <si>
    <t>362/2012/QĐ-EDUTOP64</t>
  </si>
  <si>
    <t>26/2/2012</t>
  </si>
  <si>
    <t>Chuyên viên giáo vụ - Phòng Vận hành - Chi nhánh Hồ Chí Minh</t>
  </si>
  <si>
    <t>722/2012/QĐ-EDUTOP64</t>
  </si>
  <si>
    <t>723/2012/QĐ-EDUTOP64</t>
  </si>
  <si>
    <t>Chuyên viên giáo vụ - Phòng tư vấn tuyển sinh - Trung tâm tuyển sinh và mạng lưới</t>
  </si>
  <si>
    <t>885/2012/QĐ-EDUTOP64</t>
  </si>
  <si>
    <t>01/05/2012</t>
  </si>
  <si>
    <t>949/2012/QĐ-EDUTOP64</t>
  </si>
  <si>
    <t>1002/2012/QĐ-EDUTOP64</t>
  </si>
  <si>
    <t>28/5/2012</t>
  </si>
  <si>
    <t>Chuyên viên cố vấn học tập - phòng vận hành - Trung tâm THO</t>
  </si>
  <si>
    <t>Chuyên viên Kế hoạch - ban kế hoạch</t>
  </si>
  <si>
    <t>1032/2012/QĐ-EDUTOP64</t>
  </si>
  <si>
    <t>01/5/2012</t>
  </si>
  <si>
    <t>1156/2012/QĐ-EDUTOP64</t>
  </si>
  <si>
    <t>Chuyên viên cố vấn học tập, phụ trách lớp học - Trung tâm Amazing Kid English</t>
  </si>
  <si>
    <t>1710/2012/QĐ-EDUTOP64</t>
  </si>
  <si>
    <t>Chuyên viên Vận hành, phòng vận hành, THO</t>
  </si>
  <si>
    <t>1747/2012/QĐ-EDUTOP64</t>
  </si>
  <si>
    <t>Nhân viên phụ trách lớp học, TAE</t>
  </si>
  <si>
    <t>1750/2012/QĐ-EDUTOP64</t>
  </si>
  <si>
    <t>Chuyên viên phòng Quảng cáo trực tuyên</t>
  </si>
  <si>
    <t>1751/2012/QĐ-EDUTOP64</t>
  </si>
  <si>
    <t>1753/2012/QĐ-EDUTOP64</t>
  </si>
  <si>
    <t>Chuyên viên tuyển dụng đào tạo</t>
  </si>
  <si>
    <t>065/2013/QĐ-THR</t>
  </si>
  <si>
    <t>Phó phòng Quản lý học tập - TNE</t>
  </si>
  <si>
    <t>372/2013/QĐ-THR</t>
  </si>
  <si>
    <t>381/2013/QĐ-THR</t>
  </si>
  <si>
    <t>Nhân viên Kế toán, Trung tâm TSG</t>
  </si>
  <si>
    <t>450A/2013</t>
  </si>
  <si>
    <t>454A/2013</t>
  </si>
  <si>
    <t>226/QĐ-EDUTOP64</t>
  </si>
  <si>
    <t>Nhân viên phòng Network</t>
  </si>
  <si>
    <t>1141/2011/QĐ-EDUTOP64</t>
  </si>
  <si>
    <t>Chuyên viên TVTS - Trung tâm tuyển sinh và Mạng lưới</t>
  </si>
  <si>
    <t>213/2012/QĐ-EDUTOP64</t>
  </si>
  <si>
    <t>487/2012/QĐ-EDUTOP64</t>
  </si>
  <si>
    <t>Cộng tác viên - Ban quản lý dự án</t>
  </si>
  <si>
    <t>1030/2012/QĐ-EDUTOP64</t>
  </si>
  <si>
    <t>26/5/2012</t>
  </si>
  <si>
    <t>1861/2012/QĐ-EDUTOP64</t>
  </si>
  <si>
    <t>299/QĐ-EDUTOP64</t>
  </si>
  <si>
    <t>27/6/2009</t>
  </si>
  <si>
    <t>489/QĐ-EDUTOP64</t>
  </si>
  <si>
    <t>1228/QĐ-EDUTOP64</t>
  </si>
  <si>
    <t>Chuyên viên - CN HCM</t>
  </si>
  <si>
    <t>452A/2013</t>
  </si>
  <si>
    <t>207/QĐ-EDUTOP64</t>
  </si>
  <si>
    <t>26/02/2009</t>
  </si>
  <si>
    <t>338/QĐ-EDUTOP64</t>
  </si>
  <si>
    <t>Cán bộ phòng TVTS</t>
  </si>
  <si>
    <t>404/QĐ-EDUTOP64</t>
  </si>
  <si>
    <t>Phó phòng PR &amp; truyền thông</t>
  </si>
  <si>
    <t>577/QĐ-EDUTOP64</t>
  </si>
  <si>
    <t>246/2010/QĐ-EDUTOP64</t>
  </si>
  <si>
    <t>400/2010/QĐ-EDUTOP64</t>
  </si>
  <si>
    <t>Cán bộ học tập - Chương trình IT - VP HCM</t>
  </si>
  <si>
    <t>1473/2011/QĐ-EDUTOP64</t>
  </si>
  <si>
    <t>Chuyên viên kế toán - Ban tài chính Kế toán</t>
  </si>
  <si>
    <t>1652/2011/QĐ-EDUTOP64</t>
  </si>
  <si>
    <t>224/2012/QĐ-EDUTOP64</t>
  </si>
  <si>
    <t>Chuyên viên Trung tâm TPT</t>
  </si>
  <si>
    <t>240/2012/QĐ-EDUTOP64</t>
  </si>
  <si>
    <t>Chuyên viên - Trung tâm Amazing Kids English</t>
  </si>
  <si>
    <t>999/2012/QĐ-EDUTOP64</t>
  </si>
  <si>
    <t>Chuyên viên ban học viên và Phòng Phát triển sự nghiệp - CN HCM</t>
  </si>
  <si>
    <t>1588/2012/QĐ-EDUTOP64</t>
  </si>
  <si>
    <t>Chuyên viên phòng hành chính kế toán - trung tâm tuyển sinh và truyền thông</t>
  </si>
  <si>
    <t>379/2013/QĐ-THR</t>
  </si>
  <si>
    <t>Trưởng phòn Nhân sự - Hành chính trung tâm TSG</t>
  </si>
  <si>
    <t>420/2010/QĐ-EDUTOP64</t>
  </si>
  <si>
    <t>Cán bộ phần mềm - phòng phát triển hệ thống</t>
  </si>
  <si>
    <t>227/QĐ-EDUTOP64</t>
  </si>
  <si>
    <t>266/QĐ-EDUTOP64</t>
  </si>
  <si>
    <t>Cán bộ cố vấn học tập</t>
  </si>
  <si>
    <t>Chương trình BA</t>
  </si>
  <si>
    <t>410/QĐ-EDUTOP64</t>
  </si>
  <si>
    <t>PR và TT</t>
  </si>
  <si>
    <t>471/2010/QĐ-EDUTOP64</t>
  </si>
  <si>
    <t>VP HCM</t>
  </si>
  <si>
    <t>475/2010/QĐ-EDUTOP64</t>
  </si>
  <si>
    <t>Cán bộ phụ trách đội Contact VP HCM</t>
  </si>
  <si>
    <t>1587/2011/QĐ-EDUTOP64</t>
  </si>
  <si>
    <t>Chuyên viên chăm sóc khách hàng Trung tâm Amazing Kids English</t>
  </si>
  <si>
    <t>243/2012/QĐ-EDUTOP64</t>
  </si>
  <si>
    <t>Chuyên viên TVTS Trung tâm tuyển sinh và mạng lưới</t>
  </si>
  <si>
    <t>247/2012/QĐ-EDUTOP64</t>
  </si>
  <si>
    <t>481/2012/QĐ-EDUTOP64</t>
  </si>
  <si>
    <t>Chuyên viên TVTS Trung tâm đào tạo TWA</t>
  </si>
  <si>
    <t>765/2012/QĐ-EDUTOP64</t>
  </si>
  <si>
    <t>Chuyên viên Phòng cố vấn học tập - trung tâm THO</t>
  </si>
  <si>
    <t>886/2012/QĐ-EDUTOP64</t>
  </si>
  <si>
    <t>Chuyên viên hành chính Nhân sự Hành chính nhân sự - CN HCM</t>
  </si>
  <si>
    <t>1227/2012/QĐ-EDUTOP64</t>
  </si>
  <si>
    <t>Chuyên viên chuyên môn Trung tâm Amazing kids English</t>
  </si>
  <si>
    <t>1587/2012/QĐ-EDUTOP64</t>
  </si>
  <si>
    <t>Chuyên viên tư vấn tuyển sinh Phòng tuyển sinh, CN HCM</t>
  </si>
  <si>
    <t>2096/2012</t>
  </si>
  <si>
    <t>3/12/2012</t>
  </si>
  <si>
    <t>Chuyên viên tư vấn tuyển sinh Phòng Tư Vấn Tuyển sinh HCM</t>
  </si>
  <si>
    <t>312/2013</t>
  </si>
  <si>
    <t>Cán bộ Quản lý kho Phòng Quản lý tài sản và kho</t>
  </si>
  <si>
    <t>507/2013</t>
  </si>
  <si>
    <t>Phó phòng  Dịch vụ học viên TVU</t>
  </si>
  <si>
    <t>648/2013</t>
  </si>
  <si>
    <t>8/4/2013</t>
  </si>
  <si>
    <t>Chuyên viên TVTS TAW</t>
  </si>
  <si>
    <t>451/QĐ-EDUTOP64</t>
  </si>
  <si>
    <t>Cố vấn học tập Chương trình FI</t>
  </si>
  <si>
    <t>507/QĐ-EDUTOP64</t>
  </si>
  <si>
    <t>Tư vấn tuyển sinh VP HCM</t>
  </si>
  <si>
    <t>173/2010/QĐ-EDUTOP64</t>
  </si>
  <si>
    <t>Cố vấn học tập Chương trình BA</t>
  </si>
  <si>
    <t>43/2011/QĐ-EDUTOP64</t>
  </si>
  <si>
    <t>788/2011/QĐ-EDUTOP64</t>
  </si>
  <si>
    <t>Chuyên viên hành chính nhân sự CN HCM</t>
  </si>
  <si>
    <t>1213/2011/QĐ-EDUTOP64</t>
  </si>
  <si>
    <t>Chuyên viên Tư vấn tuyền sinh CN HCM</t>
  </si>
  <si>
    <t>231/2012/QĐ-EDUTOP64</t>
  </si>
  <si>
    <t>Chuyên viên hệ thống Nhân sự hành chính - CN HCM</t>
  </si>
  <si>
    <t>241/2012/QĐ-EDUTOP64</t>
  </si>
  <si>
    <t>880/2012/QĐ-EDUTOP64</t>
  </si>
  <si>
    <t>Chuyên viên Website banner Phòng Marketing - Trung tâm tuyển sinh và Mạng lưới</t>
  </si>
  <si>
    <t>305/QĐ-EDUTOP64</t>
  </si>
  <si>
    <t>Nhân viên giáo vụ VP HCM</t>
  </si>
  <si>
    <t>318/QĐ-EDUTOP64</t>
  </si>
  <si>
    <t>Nhân viên CVHT Chương trình FI</t>
  </si>
  <si>
    <t>453a/QĐ-EDUTOP64</t>
  </si>
  <si>
    <t>Nhân viên PR và TT PR và TT</t>
  </si>
  <si>
    <t>467/QĐ-EDUTOP64</t>
  </si>
  <si>
    <t>Cán bộ chương trình VP HCM</t>
  </si>
  <si>
    <t>470/QĐ-EDUTOP64</t>
  </si>
  <si>
    <t>503/2010/QĐ-EDUTOP64</t>
  </si>
  <si>
    <t>15/10/2010</t>
  </si>
  <si>
    <t>Cán bộ tuyển sinh Phòng Tư vấn tuyển sinh</t>
  </si>
  <si>
    <t>221/2012/QĐ-EDUTOP64</t>
  </si>
  <si>
    <t>Chuyên viên chuyên môn Quản lý sản phẩm</t>
  </si>
  <si>
    <t>90/2010/QĐ-EDUTOP64</t>
  </si>
  <si>
    <t>1222/2011/QĐ-EDUTOP64</t>
  </si>
  <si>
    <t>Chuyên viên Phòng vận hành đào tạo - CN HCM</t>
  </si>
  <si>
    <t>517/2012/QĐ-EDUTOP64</t>
  </si>
  <si>
    <t>Chuyên viên phòng vận hành Trung tâm đào tạo THO</t>
  </si>
  <si>
    <t>Giáo vụ Phòng Hành chính và giáo vụ</t>
  </si>
  <si>
    <t>212/2010/QĐ-EDUTOP64</t>
  </si>
  <si>
    <t>Cán bộ vận hành Chương trình BA</t>
  </si>
  <si>
    <t>1466/2011/QĐ-EDUTOP64</t>
  </si>
  <si>
    <t>Chuyên viên Phòng dịch vụ học viên - CN HCM</t>
  </si>
  <si>
    <t>346/2012/QĐ-EDUTOP64</t>
  </si>
  <si>
    <t>Chuyên viên lập trình Dự án phát triển - Ban hệ thống</t>
  </si>
  <si>
    <t>310/2013</t>
  </si>
  <si>
    <t>Nhân viên Phòng tư vấn tuyển sinh</t>
  </si>
  <si>
    <t>305/2011/QĐ-EDUTOP64</t>
  </si>
  <si>
    <t>Tư vấn tuyển sinh CN HCM</t>
  </si>
  <si>
    <t>809/2011/QĐ-EDUTOP64</t>
  </si>
  <si>
    <t>890/2012/QĐ-EDUTOP64</t>
  </si>
  <si>
    <t>Chuyên viên tư vấn tuyển sinh Trung tâm tuyển sinh và mạng lưới</t>
  </si>
  <si>
    <t>891/2012/QĐ-EDUTOP64</t>
  </si>
  <si>
    <t>Chuyên gia SEO Phòng Marketing - Trung tâm tuyển sinh và Mạng lưới</t>
  </si>
  <si>
    <t>1224/2012/QĐ-EDUTOP64</t>
  </si>
  <si>
    <t>1583/2012/QĐ-EDUTOP64</t>
  </si>
  <si>
    <t>Cán bộ phụ trách lớp Trung tâm Amazing kids English</t>
  </si>
  <si>
    <t>2114/2012/QĐ-EDUTOP64</t>
  </si>
  <si>
    <t>Chuyên viên tư vấn tuyển sinh HN hồ chí Minh</t>
  </si>
  <si>
    <t>311/2013</t>
  </si>
  <si>
    <t>541/2013</t>
  </si>
  <si>
    <t>21/3/2013</t>
  </si>
  <si>
    <t>545/QĐ-EDUTOP64</t>
  </si>
  <si>
    <t>Cán bộ phát triển chương trình FI Chương trình FI</t>
  </si>
  <si>
    <t>478/2010/QĐ-EDUTOP64</t>
  </si>
  <si>
    <t>Trợ lý ban giám đốc Phòng hành chính và Giáo vụ</t>
  </si>
  <si>
    <t>064/2013/QĐ-THR</t>
  </si>
  <si>
    <t>Chuyên viên TVTS Phòng Tư vấn Tuyển sinh</t>
  </si>
  <si>
    <t>223/QĐ-EDUTOP64</t>
  </si>
  <si>
    <t>Cán bộ TVTS Chương trình FI</t>
  </si>
  <si>
    <t>357/QĐ-EDUTOP64</t>
  </si>
  <si>
    <t>Tư vấn tuyển sinh Phòng tư vấn tuyển sinh - VP HCM</t>
  </si>
  <si>
    <t>399/QĐ-EDUTOP64</t>
  </si>
  <si>
    <t>Tư vấn tuyển sinh Chương trình BKGEN</t>
  </si>
  <si>
    <t>462/QĐ-EDUTOP64</t>
  </si>
  <si>
    <t>417/2010/QDD-EDUTOP64</t>
  </si>
  <si>
    <t>24/09//2010</t>
  </si>
  <si>
    <t xml:space="preserve">Cán bộ nhân sự Phòng Nhân sự </t>
  </si>
  <si>
    <t>1005/2012/QĐ-EDUTOP64</t>
  </si>
  <si>
    <t>Nhân viên hệ thống Phòng hành chính - CN HCM</t>
  </si>
  <si>
    <t>473/2013</t>
  </si>
  <si>
    <t>Chuyên viên TVTS Phòng TVTS In-house</t>
  </si>
  <si>
    <t>447a/QĐ-EDUTOP64</t>
  </si>
  <si>
    <t>Cố vấn học tập Chương trình IT</t>
  </si>
  <si>
    <t>471/QĐ-EDUTOP64</t>
  </si>
  <si>
    <t>Tư vấn tuyển sinh Phòng Tư vấn tuyển sinh</t>
  </si>
  <si>
    <t>510/QĐ-EDUTOP64</t>
  </si>
  <si>
    <t>170/2011/QĐ-EDUTOP64</t>
  </si>
  <si>
    <t>980/2011/QĐ-EDUTOP64</t>
  </si>
  <si>
    <t>18/2012/QĐ-EDUTOP64</t>
  </si>
  <si>
    <t>Quyền phó phòng Tư vấn tuyển sinh</t>
  </si>
  <si>
    <t>Quyền Trưởng phòng TVTS - Chi nhánh HCM</t>
  </si>
  <si>
    <t>Phó Giám Đốc Chi nhánh HCM</t>
  </si>
  <si>
    <t>319/QĐ-EDUTOP64</t>
  </si>
  <si>
    <t>Cán bộ giáo vụ Ban giáo vụ - Phòng hành chính - NS</t>
  </si>
  <si>
    <t>344/QĐ-EDUTOP64</t>
  </si>
  <si>
    <t>Cán bộ Chương trình FI</t>
  </si>
  <si>
    <t>1211/2011/QĐ-EDUTOP64</t>
  </si>
  <si>
    <t>Chuyên viên cố vấn học tập Trung tâm đào tạo THO</t>
  </si>
  <si>
    <t>232/2012/QĐ-EDUTOP64</t>
  </si>
  <si>
    <t>Chuyên viên TVTS TVTS - CN HCM</t>
  </si>
  <si>
    <t>1566/2012/QĐ-EDUTOP64</t>
  </si>
  <si>
    <t>Điều phối viên Dự án Trung tâm TIC</t>
  </si>
  <si>
    <t>2098/2012</t>
  </si>
  <si>
    <t>Chuyên viên Hậu cần tư vấn tuyển sinh Phòng Tư Vấn Tuyển sinh HCM</t>
  </si>
  <si>
    <t>884/2013</t>
  </si>
  <si>
    <t>1/4/2013</t>
  </si>
  <si>
    <t>Chuyên viên Giáo vụ PTVG (TTV)</t>
  </si>
  <si>
    <t>341/aQĐ-EDUTOP64</t>
  </si>
  <si>
    <t>Cán bộ PO Chương trình IT</t>
  </si>
  <si>
    <t>367/QĐ-EDUTOP64</t>
  </si>
  <si>
    <t>Cố vấn học tập Chương trình BA - VP HCM</t>
  </si>
  <si>
    <t>454/QĐ-EDUTOP64</t>
  </si>
  <si>
    <t>Cố vấn học tập Chương trình BKGEN</t>
  </si>
  <si>
    <t>408/2010/QĐ-EDUTOP64</t>
  </si>
  <si>
    <t>Cán bộ phát triển phong trào học viên Phòng PR và TT</t>
  </si>
  <si>
    <t>41/2011/QĐ-EDUTOP64</t>
  </si>
  <si>
    <t>9/3/2011</t>
  </si>
  <si>
    <t>Phụ trách tìm kiếm nguồn học viên VP HCM</t>
  </si>
  <si>
    <t>230/2012/QĐ-EDUTOP64</t>
  </si>
  <si>
    <t>Chuyên viên POVH Trung tâm đào tạo THO</t>
  </si>
  <si>
    <t>245/2012/QĐ-EDUTOP64</t>
  </si>
  <si>
    <t>474/2012/QĐ-EDUTOP64</t>
  </si>
  <si>
    <t>Chuyên viên Website banner TVTS - Trung tâm tuyển sinh và Mạng lưới</t>
  </si>
  <si>
    <t>Chuyên viên hành chính  Vận hành - Trung tâm đào tạo THO</t>
  </si>
  <si>
    <t>647/2012/QĐ-EDUTOP64</t>
  </si>
  <si>
    <t>Chuyên viên tổ chức sự kiện Phòng phát triển sự nghiệp - Trung tâm đào tạo THO</t>
  </si>
  <si>
    <t>1460/2012/QĐ-EDUTOP64</t>
  </si>
  <si>
    <t>Nhân viên thu thập contact Phòng PHCS - CN HCM</t>
  </si>
  <si>
    <t>2099/2012</t>
  </si>
  <si>
    <t>2287/2012</t>
  </si>
  <si>
    <t>Chuyên viên Quản lý học tập Phòng Quản lý học viên - chi nhánh HCM</t>
  </si>
  <si>
    <t>537/2013</t>
  </si>
  <si>
    <t>463/QĐ-EDUTOP64</t>
  </si>
  <si>
    <t>464/2010/QĐ-EDUTOP64</t>
  </si>
  <si>
    <t>Cấn bộ hệ thống VP HCM</t>
  </si>
  <si>
    <t>1221/2011/QĐ-EDUTOP64</t>
  </si>
  <si>
    <t>233/2012/QĐ-EDUTOP64</t>
  </si>
  <si>
    <t>453/QĐ-EDUTOP64</t>
  </si>
  <si>
    <t>464a/QĐ-EDUTOP64</t>
  </si>
  <si>
    <t>1471/2011/QĐ-EDUTOP64</t>
  </si>
  <si>
    <t>TRưởng phòng Dịch vụ học viên - CN HCM</t>
  </si>
  <si>
    <t>197/QĐ-EDUTOP64</t>
  </si>
  <si>
    <t>Nhân viên Phòng Hệ thống Hệ thống</t>
  </si>
  <si>
    <t>219/QĐ-EDUTOP64</t>
  </si>
  <si>
    <t>221/QĐ-EDUTOP64</t>
  </si>
  <si>
    <t>Nhân viên Học liệu</t>
  </si>
  <si>
    <t>247/QĐ-EDUTOP64</t>
  </si>
  <si>
    <t>Cán bộ Chương trình IT</t>
  </si>
  <si>
    <t>256/QĐ-EDUTOP64</t>
  </si>
  <si>
    <t>Nhân viên Tư vấn tuyển sinh - VP HCM</t>
  </si>
  <si>
    <t>259/QĐ-EDUTOP64</t>
  </si>
  <si>
    <t>321/QĐ-EDUTOP64</t>
  </si>
  <si>
    <t>Cán bộ Nhân sự</t>
  </si>
  <si>
    <t>637/2012/QĐ-EDUTOP64</t>
  </si>
  <si>
    <t>639/2012/QĐ-EDUTOP64</t>
  </si>
  <si>
    <t>641/2012/QĐ-EDUTOP64</t>
  </si>
  <si>
    <t>682/2012/QĐ-EDUTOP64</t>
  </si>
  <si>
    <t>Chuyên viên hệ thống Phòng hành chính - CN HCM</t>
  </si>
  <si>
    <t>739/2012/QĐ-EDUTOP64</t>
  </si>
  <si>
    <t>Chuyên viên cố vấn học tập Phòng Dịch vụ học viên - CN HCM</t>
  </si>
  <si>
    <t>883/2012/QĐ-EDUTOP64</t>
  </si>
  <si>
    <t>Chuyên viên tư vấn tuyển sinh TVTS - CN HCM</t>
  </si>
  <si>
    <t>1222/2012/QĐ-EDUTOP64</t>
  </si>
  <si>
    <t>1223/2012/QĐ-EDUTOP64</t>
  </si>
  <si>
    <t>1226/2012/QĐ-EDUTOP64</t>
  </si>
  <si>
    <t>Chuyên viên chuyên môn CN HCM</t>
  </si>
  <si>
    <t>1330/2012/QĐ-EDUTOP64</t>
  </si>
  <si>
    <t>Chuyên viên tư vấn tuyển sinh Phòng PAWS - TAW</t>
  </si>
  <si>
    <t>1702/2012/QĐ-EDUTOP64</t>
  </si>
  <si>
    <t>1767/2012/QĐ-EDUTOP64</t>
  </si>
  <si>
    <t>Trưởng phòng PR và Truyền thông Trung tâm tuyển sinh và truyền thông</t>
  </si>
  <si>
    <t>2105/2012</t>
  </si>
  <si>
    <t>2112/2012/QĐ-EDUTOP64</t>
  </si>
  <si>
    <t>Phó phòng dịch vụ học viên  HN hồ chí Minh</t>
  </si>
  <si>
    <t>509/2013</t>
  </si>
  <si>
    <t>542/2013</t>
  </si>
  <si>
    <t>650/2013</t>
  </si>
  <si>
    <t>416/QĐ-EDUTOP64</t>
  </si>
  <si>
    <t>Cán bộ  Chương trình BA</t>
  </si>
  <si>
    <t>Chuyên viên quảng cáo trực tuyền Phòng Quảng cáo trực tuyến - trung tâm tuyển sinh và mạng lưới</t>
  </si>
  <si>
    <t>358/2011/QĐ-EDUTOP64</t>
  </si>
  <si>
    <t>218/2012/QĐ-EDUTOP64</t>
  </si>
  <si>
    <t>350/2012/QĐ-EDUTOP64</t>
  </si>
  <si>
    <t>483/2012/QĐ-EDUTOP64</t>
  </si>
  <si>
    <t>468/2013</t>
  </si>
  <si>
    <t>508/2013</t>
  </si>
  <si>
    <t>Trưởng phòng Phát triển sự nghiệp và truyền thông, TSG</t>
  </si>
  <si>
    <t>Mã nhân viên (*)</t>
  </si>
  <si>
    <t>Họ và đệm</t>
  </si>
  <si>
    <t>Giới tính</t>
  </si>
  <si>
    <t>Nơi sinh</t>
  </si>
  <si>
    <t>Nguyên quán</t>
  </si>
  <si>
    <t>Số CMND</t>
  </si>
  <si>
    <t>Nơi cấp CMND</t>
  </si>
  <si>
    <t>Trình độ</t>
  </si>
  <si>
    <t>Nơi đào tạo</t>
  </si>
  <si>
    <t>Chuyên ngành</t>
  </si>
  <si>
    <t>Năm tốt nghiệp</t>
  </si>
  <si>
    <t>Email cơ quan</t>
  </si>
  <si>
    <t>ĐT nhà riêng</t>
  </si>
  <si>
    <t>ĐT di động</t>
  </si>
  <si>
    <t>Email cá nhân</t>
  </si>
  <si>
    <t>Hộ khẩu thường trú</t>
  </si>
  <si>
    <t>Chỗ ở hiện nay</t>
  </si>
  <si>
    <t>Họ và tên (người liên hệ khẩn cấp)</t>
  </si>
  <si>
    <t>Quan hệ (người liên hệ khẩn cấp)</t>
  </si>
  <si>
    <t>ĐT di động (người liên hệ khẩn cấp)</t>
  </si>
  <si>
    <t>Mã vị trí công việc</t>
  </si>
  <si>
    <t>Mã đơn vị công tác (*)</t>
  </si>
  <si>
    <t>Mã số thuế cá nhân</t>
  </si>
  <si>
    <t>Trạng thái lao động (*)</t>
  </si>
  <si>
    <t>Ngày nghỉ việc</t>
  </si>
  <si>
    <t>Đại học</t>
  </si>
  <si>
    <t>HV Hành Chính (cơ sở phía Nam)</t>
  </si>
  <si>
    <t>quynhct@topica.edu.vn</t>
  </si>
  <si>
    <t>ĐH Quốc tế Hồng Bàng</t>
  </si>
  <si>
    <t>Quản trị khách sạn</t>
  </si>
  <si>
    <t>0973812346</t>
  </si>
  <si>
    <t>pando_kate@yahoo.com</t>
  </si>
  <si>
    <t>Vòng Vĩnh Đạt</t>
  </si>
  <si>
    <t>0984500725</t>
  </si>
  <si>
    <t>Kinh tế đầu tư</t>
  </si>
  <si>
    <t>vynt2@topica.edu.vn</t>
  </si>
  <si>
    <t>ĐH Công Nghiệp TP.HCM</t>
  </si>
  <si>
    <t>0908 327 920</t>
  </si>
  <si>
    <t>ĐH Mở TP.HCM</t>
  </si>
  <si>
    <t>Công nghệ thông tin</t>
  </si>
  <si>
    <t>chauvm@topica.edu.vn</t>
  </si>
  <si>
    <t>Ngôn ngữ và văn hóa Nga</t>
  </si>
  <si>
    <t>0979 348 857</t>
  </si>
  <si>
    <t>ĐH Sư phạm Hà Nội</t>
  </si>
  <si>
    <t>Sư phạm Lịch sử</t>
  </si>
  <si>
    <t>tuyetptn@topica.edu.vn</t>
  </si>
  <si>
    <t>hant3@topica.edu.vn</t>
  </si>
  <si>
    <t>dungntt@topica.edu.vn</t>
  </si>
  <si>
    <t>uyenntt3@topica.edu.com</t>
  </si>
  <si>
    <t>Cao đẳng</t>
  </si>
  <si>
    <t>CĐ Giao Thông Vận Tải 3</t>
  </si>
  <si>
    <t>ĐH Ngoại Ngữ Hà Nội</t>
  </si>
  <si>
    <t>dunglt@topica.edu.vn</t>
  </si>
  <si>
    <t>Trung cấp</t>
  </si>
  <si>
    <t>Trung cấp kinh tế kỹ thuật công nghiệp 1</t>
  </si>
  <si>
    <t>lyntt@topica.edu.vn</t>
  </si>
  <si>
    <t>ĐH Dân Lập Văn Lang</t>
  </si>
  <si>
    <t>vanqth@topica.edu.vn</t>
  </si>
  <si>
    <t>yendth@topica.edu.vn</t>
  </si>
  <si>
    <t>271672276</t>
  </si>
  <si>
    <t>0902 820 931</t>
  </si>
  <si>
    <t>hongttt@topica.edu.vn</t>
  </si>
  <si>
    <t>ĐH công nghệ thông tin</t>
  </si>
  <si>
    <t xml:space="preserve">Hoàng Thu </t>
  </si>
  <si>
    <t>Tâm lý xã hội</t>
  </si>
  <si>
    <t>Nghỉ khác</t>
  </si>
  <si>
    <t>hanh@topica.edu.vn</t>
  </si>
  <si>
    <t>151654896</t>
  </si>
  <si>
    <t>Sư phạm tâm lý và giáo dục học</t>
  </si>
  <si>
    <t xml:space="preserve">CĐ Tài chính - Hải quan </t>
  </si>
  <si>
    <t>Kế Toán HCSL</t>
  </si>
  <si>
    <t>Genetic- ĐH Bách Khoa</t>
  </si>
  <si>
    <t>Công nghệ máy tính</t>
  </si>
  <si>
    <t>8051228617</t>
  </si>
  <si>
    <t>Hệ thống Thông tin</t>
  </si>
  <si>
    <t>0912 097 772</t>
  </si>
  <si>
    <t xml:space="preserve">CĐ Du lịch Hà Nội </t>
  </si>
  <si>
    <t xml:space="preserve">ĐH Monash </t>
  </si>
  <si>
    <t>thaonp@topica.edu.vn</t>
  </si>
  <si>
    <t>0912 044 958</t>
  </si>
  <si>
    <t>ĐH Công Nghiệp Hà Nội</t>
  </si>
  <si>
    <t>01255 038 658</t>
  </si>
  <si>
    <t>Tin học quản lý</t>
  </si>
  <si>
    <t>8081121653</t>
  </si>
  <si>
    <t>0103305483</t>
  </si>
  <si>
    <t xml:space="preserve">Phan Thu </t>
  </si>
  <si>
    <t>ĐH Kinh doanh và Công nghệ</t>
  </si>
  <si>
    <t>Vũ Thành Đạt</t>
  </si>
  <si>
    <t>phuonglh@topica.edu.vn</t>
  </si>
  <si>
    <t>Cần Thơ</t>
  </si>
  <si>
    <t>ĐH Kinh tế - Luật</t>
  </si>
  <si>
    <t>01688045035</t>
  </si>
  <si>
    <t>hoanganqsk@gmail.com</t>
  </si>
  <si>
    <t>Phạm Thái Hoàng Anh</t>
  </si>
  <si>
    <t xml:space="preserve">Chị </t>
  </si>
  <si>
    <t>0978147081</t>
  </si>
  <si>
    <t xml:space="preserve">CĐ Nguyễn Tất Thành </t>
  </si>
  <si>
    <t>quyendtk@topica.edu.vn</t>
  </si>
  <si>
    <t>132008415</t>
  </si>
  <si>
    <t>HV Báo Chí Tuyên Truyền</t>
  </si>
  <si>
    <t>0985786373</t>
  </si>
  <si>
    <t>Đoàn Ngà</t>
  </si>
  <si>
    <t>Bố</t>
  </si>
  <si>
    <t>CĐ Văn thư Lưu trữ Trung ương 1</t>
  </si>
  <si>
    <t>Tin học văn phòng</t>
  </si>
  <si>
    <t>Điện tử - Viễn thông</t>
  </si>
  <si>
    <t>huongtt2@topica.edu.vn</t>
  </si>
  <si>
    <t>dungtp@topica.edu.vn</t>
  </si>
  <si>
    <t>ĐH Kinh Tế TP.HCM</t>
  </si>
  <si>
    <t>nguyetvtm@topica.edu.vn</t>
  </si>
  <si>
    <t>0948 262 619</t>
  </si>
  <si>
    <t>ĐH Khoa học Xã hội và Nhân văn – ĐH Quốc gia Hà Nội</t>
  </si>
  <si>
    <t>0909 930 358</t>
  </si>
  <si>
    <t>sibt@topica.edu.vn</t>
  </si>
  <si>
    <t>giangttt@topica.edu.vn</t>
  </si>
  <si>
    <t>vannt@topica.edu.vn</t>
  </si>
  <si>
    <t>0983 786 589</t>
  </si>
  <si>
    <t>Cao đẳng Quản trị doanh nghiệp</t>
  </si>
  <si>
    <t>vynt@topica.edu.vn</t>
  </si>
  <si>
    <t>Quản trị kinh doanh du lịch và khách sạn</t>
  </si>
  <si>
    <t>142234305</t>
  </si>
  <si>
    <t>0936 622 218</t>
  </si>
  <si>
    <t xml:space="preserve">CĐ Điện tử - Điện lạnh Hà Nội </t>
  </si>
  <si>
    <t>Trung học phổ thông</t>
  </si>
  <si>
    <t>xuyennt@topica.edu.vn</t>
  </si>
  <si>
    <t>01674 763 577</t>
  </si>
  <si>
    <t>Trần Hồng</t>
  </si>
  <si>
    <t>341493627</t>
  </si>
  <si>
    <t>C.A Đồng Tháp</t>
  </si>
  <si>
    <t>0974799411</t>
  </si>
  <si>
    <t>hongphuc2206@yahoo.com</t>
  </si>
  <si>
    <t>Phan Thị Xuân Thùy</t>
  </si>
  <si>
    <t>Bạn</t>
  </si>
  <si>
    <t>01656146572</t>
  </si>
  <si>
    <t>nhantt@topica.edu.vn</t>
  </si>
  <si>
    <t>8051228649</t>
  </si>
  <si>
    <t xml:space="preserve">Trung cấp Kỹ thuật Tin học Hà Nội </t>
  </si>
  <si>
    <t>HV Công nghệ Bưu chính Viễn thông</t>
  </si>
  <si>
    <t>0936449189</t>
  </si>
  <si>
    <t>CĐ Sư Phạm Kỹ Thuật I</t>
  </si>
  <si>
    <t>Sư phạm kỹ thuật Tin học</t>
  </si>
  <si>
    <t>Công nghệ Sinh học</t>
  </si>
  <si>
    <t>Kinh tế và quản trị kinh doanh</t>
  </si>
  <si>
    <t>0976 842 821</t>
  </si>
  <si>
    <t>Budapest University Of Technology And Economics</t>
  </si>
  <si>
    <t>ĐH Giáo dục – ĐH Quốc gia Hà Nội</t>
  </si>
  <si>
    <t>Sư Phạm Ngữ Văn</t>
  </si>
  <si>
    <t xml:space="preserve">CĐ Kinh tế đối ngoại </t>
  </si>
  <si>
    <t>0982 99 625</t>
  </si>
  <si>
    <t>thaott@topica.edu.vn</t>
  </si>
  <si>
    <t>0986 535 218</t>
  </si>
  <si>
    <t>0984 721 982</t>
  </si>
  <si>
    <t>01688 900 928</t>
  </si>
  <si>
    <t>Pháp luật kinh tế và luật Quốc tế</t>
  </si>
  <si>
    <t>8029550843</t>
  </si>
  <si>
    <t>0985 057 687</t>
  </si>
  <si>
    <t>Chu Thị Hiền</t>
  </si>
  <si>
    <t>Mẹ</t>
  </si>
  <si>
    <t>C.A Bình Thuận</t>
  </si>
  <si>
    <t>CĐ Cộng đồng Bình Thuận</t>
  </si>
  <si>
    <t>0987249704</t>
  </si>
  <si>
    <t>thuantran2601@gmail.com</t>
  </si>
  <si>
    <t>Trần Thị Thanh Hoài</t>
  </si>
  <si>
    <t>01669335089</t>
  </si>
  <si>
    <t>0936165336</t>
  </si>
  <si>
    <t>0976 941 088</t>
  </si>
  <si>
    <t>thuanld@topica.edu.vn</t>
  </si>
  <si>
    <t>0976 425 338</t>
  </si>
  <si>
    <t>HV Kỹ Thuật Mật Mã</t>
  </si>
  <si>
    <t>0975 723 331</t>
  </si>
  <si>
    <t>Công nghệ sinh học - CN thực phẩm</t>
  </si>
  <si>
    <t>quangha@topica.edu.vn</t>
  </si>
  <si>
    <t>111801614</t>
  </si>
  <si>
    <t>Xuất bản - c/n Biên tập</t>
  </si>
  <si>
    <t>vintt@topica.edu.vn</t>
  </si>
  <si>
    <t>Lâm nghiệp đô thị</t>
  </si>
  <si>
    <t xml:space="preserve"> 0902 258 933</t>
  </si>
  <si>
    <t>terasalan1585@gmail.com</t>
  </si>
  <si>
    <t>tamnt2@topica.edu.vn</t>
  </si>
  <si>
    <t>Quản trị kinh doanh quốc tế</t>
  </si>
  <si>
    <t>0936 109 818</t>
  </si>
  <si>
    <t>PM2008</t>
  </si>
  <si>
    <t>Học viện Ngân hàng</t>
  </si>
  <si>
    <t>0902 787 987</t>
  </si>
  <si>
    <t>Nguyễn Thị Luyến</t>
  </si>
  <si>
    <t>huongdt2@topica.edu.vn</t>
  </si>
  <si>
    <t>kienlv@topica.edu.vn</t>
  </si>
  <si>
    <t>trongnq@topica.edu.vn</t>
  </si>
  <si>
    <t>Tùng</t>
  </si>
  <si>
    <t>ĐH Kinh doanh và Công nghệ Hà Nội</t>
  </si>
  <si>
    <t>CĐ Kinh tế - Kỹ thuật Thương Mại</t>
  </si>
  <si>
    <t>0985 002 516</t>
  </si>
  <si>
    <t>Kinh tế thương mại</t>
  </si>
  <si>
    <t>0937259084</t>
  </si>
  <si>
    <t>huy.ngo121188@gmail.com</t>
  </si>
  <si>
    <t>Trương Thị Phước Bình</t>
  </si>
  <si>
    <t>0908147756</t>
  </si>
  <si>
    <t>0919 851 986</t>
  </si>
  <si>
    <t xml:space="preserve">ĐH Công nghệ Sài Gòn </t>
  </si>
  <si>
    <t>quynhbtx@topica.edu.com</t>
  </si>
  <si>
    <t xml:space="preserve">ĐH Khoa học Tự nhiên </t>
  </si>
  <si>
    <t>viennnh@topica.edu.vn</t>
  </si>
  <si>
    <t>ĐH Công Nghệ Thông Tin – ĐH Quốc Gia TP.HCM</t>
  </si>
  <si>
    <t>Phạm Thị Thúy</t>
  </si>
  <si>
    <t>ĐH Khoa Học Tự Nhiên TP.HCM</t>
  </si>
  <si>
    <t>Phạm Hữu Hiệp</t>
  </si>
  <si>
    <t>CĐ APTech - FPT</t>
  </si>
  <si>
    <t>0942 415 989</t>
  </si>
  <si>
    <t>8116822483</t>
  </si>
  <si>
    <t>thangtm@topicaiedu.vn</t>
  </si>
  <si>
    <t>0123 9149 159</t>
  </si>
  <si>
    <t>012549149</t>
  </si>
  <si>
    <t>0436881292</t>
  </si>
  <si>
    <t>091 230 9830</t>
  </si>
  <si>
    <t>Tiếng Pháp sư phạm</t>
  </si>
  <si>
    <t>ĐH Ngoại ngữ - ĐH Đà Nẵng</t>
  </si>
  <si>
    <t>Cử nhân sư phạm tiếng Trung</t>
  </si>
  <si>
    <t>Nguyễn Hoàng Dương</t>
  </si>
  <si>
    <t>c</t>
  </si>
  <si>
    <t>0982 160 788</t>
  </si>
  <si>
    <t>v</t>
  </si>
  <si>
    <t>thontm@topica.edu.vn</t>
  </si>
  <si>
    <t xml:space="preserve"> Doãn Đức</t>
  </si>
  <si>
    <t>hiendd@topica.edu.vn</t>
  </si>
  <si>
    <t>0918 599 569</t>
  </si>
  <si>
    <t>CĐ mẫu giáo trung ương 3</t>
  </si>
  <si>
    <t>Sư phạm mầm non</t>
  </si>
  <si>
    <t>0908 331 698</t>
  </si>
  <si>
    <t xml:space="preserve">CĐ Thương mại và Du lịch Hà Nội </t>
  </si>
  <si>
    <t>0914 888 682</t>
  </si>
  <si>
    <t>0984 170 184</t>
  </si>
  <si>
    <t>Nguyễn Quang Toàn</t>
  </si>
  <si>
    <t>Học viện Tài chính</t>
  </si>
  <si>
    <t>thuypvt@topica.edu.vn</t>
  </si>
  <si>
    <t>xuanntt@topica.edu.vn</t>
  </si>
  <si>
    <t>Trần Thị Thu</t>
  </si>
  <si>
    <t>012911376</t>
  </si>
  <si>
    <t>04 3 542 0082</t>
  </si>
  <si>
    <t>091 979 0878</t>
  </si>
  <si>
    <t>0943 199 998</t>
  </si>
  <si>
    <t>Công nghệ Phần mềm</t>
  </si>
  <si>
    <t>chint@topica.edu.vn</t>
  </si>
  <si>
    <t>huongnt4@topica.edu.vn</t>
  </si>
  <si>
    <t>01227 037 177</t>
  </si>
  <si>
    <t>ĐH Kỹ Thuật Công Nghệ TP.HCM</t>
  </si>
  <si>
    <t>0976 562 378</t>
  </si>
  <si>
    <t>0976761016</t>
  </si>
  <si>
    <t>lekieu1109@gmail.com</t>
  </si>
  <si>
    <t>ĐH Giao Thông Vận Tải HN</t>
  </si>
  <si>
    <t>tandt@topica.edu.vn</t>
  </si>
  <si>
    <t>0914 753 848</t>
  </si>
  <si>
    <t>Sư phạm sinh học</t>
  </si>
  <si>
    <t>hongtth@topica.edu.vn</t>
  </si>
  <si>
    <t>ĐH Văn Hóa Hà Nội</t>
  </si>
  <si>
    <t>0983 611 477</t>
  </si>
  <si>
    <t>0437613272</t>
  </si>
  <si>
    <t>0975763076</t>
  </si>
  <si>
    <t>Vũ Văn Kết</t>
  </si>
  <si>
    <t>0972219852</t>
  </si>
  <si>
    <t>thult@topica.edu.vn</t>
  </si>
  <si>
    <t>0988  277 792</t>
  </si>
  <si>
    <t>tuannc@topica.edu.vn</t>
  </si>
  <si>
    <t>ĐH Tổng hợp Quốc gia về Quản Lý Moscow</t>
  </si>
  <si>
    <t>01647 110 719</t>
  </si>
  <si>
    <t>240976561</t>
  </si>
  <si>
    <t>01688 738 262</t>
  </si>
  <si>
    <t>0979 618 270</t>
  </si>
  <si>
    <t>Bùi Lan Hương</t>
  </si>
  <si>
    <t>Hoàng Đức Huy</t>
  </si>
  <si>
    <t>0975833510
0942722388</t>
  </si>
  <si>
    <t>nhungvtp@topica.edu.vn</t>
  </si>
  <si>
    <t>0983 241 866</t>
  </si>
  <si>
    <t>khoadx@topica.edu.vn</t>
  </si>
  <si>
    <t>240670795</t>
  </si>
  <si>
    <t>0958 396 141</t>
  </si>
  <si>
    <t>ĐH Tổng hợp Quản lý Quốc Gia -  LB Nga</t>
  </si>
  <si>
    <t>0942 248 839</t>
  </si>
  <si>
    <t>24203773</t>
  </si>
  <si>
    <t>0937 973 324</t>
  </si>
  <si>
    <t>Báo chí</t>
  </si>
  <si>
    <t>(08)39750893</t>
  </si>
  <si>
    <t>0908 636 562</t>
  </si>
  <si>
    <t>Võ Thanh Sơn</t>
  </si>
  <si>
    <t>012783380</t>
  </si>
  <si>
    <t>TP Hà Nội</t>
  </si>
  <si>
    <t>0947529288</t>
  </si>
  <si>
    <t>261022852</t>
  </si>
  <si>
    <t xml:space="preserve">CĐ Kỹ thuật - Công nghệ Vạn Xuân </t>
  </si>
  <si>
    <t>anhvt@topica.edu.vn</t>
  </si>
  <si>
    <t>Ninh Bình\</t>
  </si>
  <si>
    <t>164342224</t>
  </si>
  <si>
    <t>0948853444</t>
  </si>
  <si>
    <t>trinhthuthao3008@gmail.com</t>
  </si>
  <si>
    <t>An Thị Gấm</t>
  </si>
  <si>
    <t>186340153</t>
  </si>
  <si>
    <t xml:space="preserve">CĐ Sư phạm Hà Nội </t>
  </si>
  <si>
    <t>Mỹ thuật</t>
  </si>
  <si>
    <t>0988 901 141</t>
  </si>
  <si>
    <t>dungnt3@topica.edu.vn</t>
  </si>
  <si>
    <t>Dương Đình Vinh</t>
  </si>
  <si>
    <t>0978 499 843</t>
  </si>
  <si>
    <t>ĐH Hùng Vương (TP.HCM)</t>
  </si>
  <si>
    <t>thampth@topica.edu.vn</t>
  </si>
  <si>
    <t>Kinh Tế đối ngoại</t>
  </si>
  <si>
    <t>maitth@topica.edu.vn</t>
  </si>
  <si>
    <t>anhltk@topica.edu.vn</t>
  </si>
  <si>
    <t>m</t>
  </si>
  <si>
    <t>24066865</t>
  </si>
  <si>
    <t>uyenmc@topica.edu.vn</t>
  </si>
  <si>
    <t>Nghiệp vụ thư ký văn phòng</t>
  </si>
  <si>
    <t>0946056277</t>
  </si>
  <si>
    <t>diemty111@yahoo.com</t>
  </si>
  <si>
    <t>Vũ Thanh Bằng</t>
  </si>
  <si>
    <t>Lưu trữ học và quản trị văn phòng</t>
  </si>
  <si>
    <t>quynhhtn@topica.edu.vn</t>
  </si>
  <si>
    <t>loanntt@topica.edu.vn</t>
  </si>
  <si>
    <t>0988 303 586</t>
  </si>
  <si>
    <t>012521259</t>
  </si>
  <si>
    <t>0959 202 898</t>
  </si>
  <si>
    <t>0916 087 538</t>
  </si>
  <si>
    <t>Trung học kinh tế Hà Tây</t>
  </si>
  <si>
    <t>quyenpt@topica.edu.vn</t>
  </si>
  <si>
    <t>01696 733 621</t>
  </si>
  <si>
    <t>thaontt@topica.edu.vn</t>
  </si>
  <si>
    <t>0902 050 189</t>
  </si>
  <si>
    <t>0987 521 567</t>
  </si>
  <si>
    <t>031269582</t>
  </si>
  <si>
    <t>CB_HR</t>
  </si>
  <si>
    <t>0978 640 311</t>
  </si>
  <si>
    <t>280811157</t>
  </si>
  <si>
    <t>CA Bình Dương</t>
  </si>
  <si>
    <t>0986965409</t>
  </si>
  <si>
    <t>thuhabui79@gmail.com</t>
  </si>
  <si>
    <t>Bùi Thị Thu Hương</t>
  </si>
  <si>
    <t>0913120135</t>
  </si>
  <si>
    <t>0903 212 282</t>
  </si>
  <si>
    <t>8051228423</t>
  </si>
  <si>
    <t>Phước Long</t>
  </si>
  <si>
    <t>Công nghệ &amp; Quản lý Môi trường</t>
  </si>
  <si>
    <t>thomlth@topica.edu.vn</t>
  </si>
  <si>
    <t>215167701</t>
  </si>
  <si>
    <t>hoavtm@topica.edu.com</t>
  </si>
  <si>
    <t>090 887 9247</t>
  </si>
  <si>
    <t>264266254</t>
  </si>
  <si>
    <t>683852706</t>
  </si>
  <si>
    <t>minhhh@topica.edu.vn</t>
  </si>
  <si>
    <t>0914 117 175</t>
  </si>
  <si>
    <t>011801353</t>
  </si>
  <si>
    <t>ĐH Shinawatra - Newzeland</t>
  </si>
  <si>
    <t>ĐH Sư phạm - ĐH Huế</t>
  </si>
  <si>
    <t>nguyenndt@topica.edu.vn</t>
  </si>
  <si>
    <t>0945869150</t>
  </si>
  <si>
    <t>dangpham.1012@gmail.com</t>
  </si>
  <si>
    <t>01204842686</t>
  </si>
  <si>
    <t>nhungntt@topica.edu.vn</t>
  </si>
  <si>
    <t>381385242</t>
  </si>
  <si>
    <t>112500218</t>
  </si>
  <si>
    <t>0973760907</t>
  </si>
  <si>
    <t>phamkieuoanh1811@gmail.com</t>
  </si>
  <si>
    <t>Đại Cường, Ứng Hòa, Hà Nội</t>
  </si>
  <si>
    <t>Phạm Văn Báu</t>
  </si>
  <si>
    <t>ĐH Hàng Hải Việt Nam</t>
  </si>
  <si>
    <t>thonghm@topica.edu.vn</t>
  </si>
  <si>
    <t>ĐH Kinh tế công nghệ HCM</t>
  </si>
  <si>
    <t>Tài chính doanh nghiệp</t>
  </si>
  <si>
    <t>trangctt@topica.edu.vn</t>
  </si>
  <si>
    <t>013479087</t>
  </si>
  <si>
    <t>0904 485 932</t>
  </si>
  <si>
    <t>0977 123 866</t>
  </si>
  <si>
    <t>0939205816</t>
  </si>
  <si>
    <t>Đinh Văn Vương</t>
  </si>
  <si>
    <t>thaottp@topica.edu.vn</t>
  </si>
  <si>
    <t>112221930</t>
  </si>
  <si>
    <t>0974359216</t>
  </si>
  <si>
    <t>Nguyễn Thạc Bắc</t>
  </si>
  <si>
    <t>142344802</t>
  </si>
  <si>
    <t>ĐH Sài Gòn</t>
  </si>
  <si>
    <t>chonnd@topica.edu.vn</t>
  </si>
  <si>
    <t>Hành chính</t>
  </si>
  <si>
    <t>0987 101 081</t>
  </si>
  <si>
    <t>Tiếng Anh sư phạm</t>
  </si>
  <si>
    <t>Khoa học vật liệu</t>
  </si>
  <si>
    <t>01694 669 241</t>
  </si>
  <si>
    <t>Sư phạm giáo dục đặc biệt</t>
  </si>
  <si>
    <t>phuongctn@topica.edu.vn</t>
  </si>
  <si>
    <t>0912 668 923</t>
  </si>
  <si>
    <t>ĐH Tây Nguyên</t>
  </si>
  <si>
    <t>01698244359</t>
  </si>
  <si>
    <t>001186000150</t>
  </si>
  <si>
    <t>Trung học dân lập kinh tế kỹ thuật tổng hợp HN</t>
  </si>
  <si>
    <t>0907 893 171</t>
  </si>
  <si>
    <t>225356790</t>
  </si>
  <si>
    <t>nhungltt@topica.edu.vn</t>
  </si>
  <si>
    <t>24050021</t>
  </si>
  <si>
    <t>ĐH Ngân Hàng TP.HCM</t>
  </si>
  <si>
    <t>Tin học kế toán</t>
  </si>
  <si>
    <t>namlh@topica.edu.vn</t>
  </si>
  <si>
    <t>0989 066 582</t>
  </si>
  <si>
    <t>quyennt@topica.edu.vn</t>
  </si>
  <si>
    <t>0437893976</t>
  </si>
  <si>
    <t>0996099888</t>
  </si>
  <si>
    <t>Trần Thị Tuyết Lan</t>
  </si>
  <si>
    <t>Vợ</t>
  </si>
  <si>
    <t>0989263880</t>
  </si>
  <si>
    <t>0987 537 830</t>
  </si>
  <si>
    <t>xoannt@topica.edu.vn</t>
  </si>
  <si>
    <t>daotth@topica.edu.vn</t>
  </si>
  <si>
    <t xml:space="preserve">CĐ Sư phạm Hà Tây </t>
  </si>
  <si>
    <t>thuyct@topica.edu.vn</t>
  </si>
  <si>
    <t>0978 059 599</t>
  </si>
  <si>
    <t>CĐ Văn hóa Nghệ thuật và Du lịch Sài Gòn</t>
  </si>
  <si>
    <t>0987856658</t>
  </si>
  <si>
    <t>gr.ngo0305@gmail.com</t>
  </si>
  <si>
    <t>Ngô Huỳnh Khang</t>
  </si>
  <si>
    <t>0973999229</t>
  </si>
  <si>
    <t>Hà Nộ</t>
  </si>
  <si>
    <t>ĐH Sư Phạm Nghệ Thuật Trung ương</t>
  </si>
  <si>
    <t>Sư phạm Mỹ thuật</t>
  </si>
  <si>
    <t>Dương Văn Thắng</t>
  </si>
  <si>
    <t>0904260188</t>
  </si>
  <si>
    <t>Thanh Trì - Hà Nội</t>
  </si>
  <si>
    <t>hantn@topica.edu.vn</t>
  </si>
  <si>
    <t>Nguyễn Quốc Quân</t>
  </si>
  <si>
    <t>Tin học ứng dụng</t>
  </si>
  <si>
    <t>Cao đẳng kinh tế kỹ thuật Sài Gòn</t>
  </si>
  <si>
    <t>271776518</t>
  </si>
  <si>
    <t>Kế toán tài chính</t>
  </si>
  <si>
    <t>0966527528</t>
  </si>
  <si>
    <t>Phí Thị Thu</t>
  </si>
  <si>
    <t>151345327</t>
  </si>
  <si>
    <t>Trường CĐ Quản Trị Kinh Doanh</t>
  </si>
  <si>
    <t>huelt@topica.edu.vn</t>
  </si>
  <si>
    <t>ĐH kinh tế Đà Nẵng</t>
  </si>
  <si>
    <t>0915 662 985</t>
  </si>
  <si>
    <t>Phạm Quang</t>
  </si>
  <si>
    <t>hungnt@topica.edu.vn</t>
  </si>
  <si>
    <t>quykn@topica.edu.vn</t>
  </si>
  <si>
    <t>Kỹ thuật Máy tính</t>
  </si>
  <si>
    <t>Quản trị kinh doanh thương mại</t>
  </si>
  <si>
    <t>hactt@topica.edu.vn</t>
  </si>
  <si>
    <t>hantt4@topica.edu.vn</t>
  </si>
  <si>
    <t>CB_VH_BA</t>
  </si>
  <si>
    <t xml:space="preserve">CĐ Sư phạm Trung ương </t>
  </si>
  <si>
    <t>0919 876 487</t>
  </si>
  <si>
    <t>8051228409</t>
  </si>
  <si>
    <t>Nguyễn Năng</t>
  </si>
  <si>
    <t>thaovp@topica.edu.vn</t>
  </si>
  <si>
    <t>01683 997 128</t>
  </si>
  <si>
    <t>01674 530 060</t>
  </si>
  <si>
    <t>0966 653 999</t>
  </si>
  <si>
    <t>Quản lý Văn Hóa</t>
  </si>
  <si>
    <t>01689991923</t>
  </si>
  <si>
    <t>Đỗ Văn Thoại</t>
  </si>
  <si>
    <t>giangvh@topica.edu.vn</t>
  </si>
  <si>
    <t>0912 819 079</t>
  </si>
  <si>
    <t>312019979</t>
  </si>
  <si>
    <t>xuanhv@topica.edu.vn</t>
  </si>
  <si>
    <t>0907 586 167</t>
  </si>
  <si>
    <t>Lê Thị Hồng</t>
  </si>
  <si>
    <t>285218326</t>
  </si>
  <si>
    <t>0905218700</t>
  </si>
  <si>
    <t>vinhttn@topica.edu.vn</t>
  </si>
  <si>
    <t>01656 060 031</t>
  </si>
  <si>
    <t>vutq@topica.edu.vn</t>
  </si>
  <si>
    <t>838725978</t>
  </si>
  <si>
    <t>271779254</t>
  </si>
  <si>
    <t>0909 857 570</t>
  </si>
  <si>
    <t>ducnt@topica.edu.vn</t>
  </si>
  <si>
    <t>Ngô Huy Hoàng</t>
  </si>
  <si>
    <t>hoiltn@topica.edu.vn</t>
  </si>
  <si>
    <t>tramctt@topica.edu.vn</t>
  </si>
  <si>
    <t>Gò Vấp</t>
  </si>
  <si>
    <t>Kỹ Thuật lập Trình</t>
  </si>
  <si>
    <t>0978 461 713</t>
  </si>
  <si>
    <t>Hà Nội\</t>
  </si>
  <si>
    <t>0989579333</t>
  </si>
  <si>
    <t>Cao Hồng Lĩnh</t>
  </si>
  <si>
    <t>Tiếng Đức</t>
  </si>
  <si>
    <t>0934 578 844</t>
  </si>
  <si>
    <t>vuvn@topica.edu.vn</t>
  </si>
  <si>
    <t xml:space="preserve">Nghệ An </t>
  </si>
  <si>
    <t xml:space="preserve">Hưng Yên </t>
  </si>
  <si>
    <t xml:space="preserve">Hà Nội </t>
  </si>
  <si>
    <t>Nam Định Nam Định</t>
  </si>
  <si>
    <t xml:space="preserve">Hà Tây </t>
  </si>
  <si>
    <t>TP Hồ Chí Minh Hồ Chí Minh</t>
  </si>
  <si>
    <t>Thanh Hóa Thanh Hóa</t>
  </si>
  <si>
    <t xml:space="preserve">Hải Phòng </t>
  </si>
  <si>
    <t>Hà Nam Hà Nam</t>
  </si>
  <si>
    <t xml:space="preserve">Thái Bình </t>
  </si>
  <si>
    <t xml:space="preserve">Bình Định </t>
  </si>
  <si>
    <t xml:space="preserve">An Giang </t>
  </si>
  <si>
    <t xml:space="preserve">Bến Tre </t>
  </si>
  <si>
    <t xml:space="preserve">HN </t>
  </si>
  <si>
    <t>Bình Định Bình Định</t>
  </si>
  <si>
    <t xml:space="preserve">Cà Mau </t>
  </si>
  <si>
    <t xml:space="preserve">Thanh Hóa </t>
  </si>
  <si>
    <t xml:space="preserve">Phú Thọ </t>
  </si>
  <si>
    <t xml:space="preserve">Đồng Nai </t>
  </si>
  <si>
    <t>Đồng Nai Đồng Nai</t>
  </si>
  <si>
    <t xml:space="preserve">Long An </t>
  </si>
  <si>
    <t xml:space="preserve">Quảng Ninh </t>
  </si>
  <si>
    <t xml:space="preserve">Hà nội </t>
  </si>
  <si>
    <t xml:space="preserve">Quảng Trị </t>
  </si>
  <si>
    <t xml:space="preserve">Đaknông </t>
  </si>
  <si>
    <t xml:space="preserve">Hà Nam </t>
  </si>
  <si>
    <t xml:space="preserve">Sóc Trăng </t>
  </si>
  <si>
    <t xml:space="preserve">Phú Yên </t>
  </si>
  <si>
    <t>Hà Tây Hà Nội</t>
  </si>
  <si>
    <t xml:space="preserve"> Hà Nội</t>
  </si>
  <si>
    <t xml:space="preserve">HCM </t>
  </si>
  <si>
    <t xml:space="preserve">Vĩnh Phúc </t>
  </si>
  <si>
    <t>Trung Nhứt, Thốt Nốt Cần Thơ</t>
  </si>
  <si>
    <t xml:space="preserve"> Quảng Bình</t>
  </si>
  <si>
    <t xml:space="preserve">Hà Tĩnh </t>
  </si>
  <si>
    <t xml:space="preserve">Ninh Bình </t>
  </si>
  <si>
    <t xml:space="preserve">Khánh Hòa </t>
  </si>
  <si>
    <t>Tây Ninh Tây Ninh</t>
  </si>
  <si>
    <t xml:space="preserve">Hải Dương </t>
  </si>
  <si>
    <t xml:space="preserve">Nam Định </t>
  </si>
  <si>
    <t xml:space="preserve">Bắc Giang </t>
  </si>
  <si>
    <t>TT Thanh Bình, Thanh Bình Đồng Tháp</t>
  </si>
  <si>
    <t>Sóc Sơn Hà Nội</t>
  </si>
  <si>
    <t xml:space="preserve">Trà Vinh </t>
  </si>
  <si>
    <t xml:space="preserve">Lạng Sơn </t>
  </si>
  <si>
    <t xml:space="preserve">Bắc Ninh </t>
  </si>
  <si>
    <t xml:space="preserve">Lâm Đồng </t>
  </si>
  <si>
    <t>Hàm Tân Bình Thuận</t>
  </si>
  <si>
    <t>Quảng Nam Quảng Nam</t>
  </si>
  <si>
    <t xml:space="preserve">Tuyên Quang </t>
  </si>
  <si>
    <t xml:space="preserve">Tiền Giang </t>
  </si>
  <si>
    <t xml:space="preserve">Quảng Bình </t>
  </si>
  <si>
    <t>Ứng Hòa Hà Nội</t>
  </si>
  <si>
    <t>Phú Xuyên Hà Nội</t>
  </si>
  <si>
    <t xml:space="preserve">Phú Khánh </t>
  </si>
  <si>
    <t xml:space="preserve">Gia Lai </t>
  </si>
  <si>
    <t>Nam Bình, Kiến Xương Thái Bình</t>
  </si>
  <si>
    <t xml:space="preserve">Bình Thuận </t>
  </si>
  <si>
    <t>187/20 Cô Giang, Phường Cô Giang, Quận 1 Hồ Chí Minh</t>
  </si>
  <si>
    <t xml:space="preserve">Quảng Nam </t>
  </si>
  <si>
    <t xml:space="preserve">Tp.HCM </t>
  </si>
  <si>
    <t xml:space="preserve"> Bắc Giang</t>
  </si>
  <si>
    <t xml:space="preserve"> Phú Thọ</t>
  </si>
  <si>
    <t xml:space="preserve"> Thái Bình</t>
  </si>
  <si>
    <t>Mỹ Lộc, Thái Thụy Thái Bình</t>
  </si>
  <si>
    <t xml:space="preserve">TP HCM </t>
  </si>
  <si>
    <t xml:space="preserve">Thái Nguyên </t>
  </si>
  <si>
    <t xml:space="preserve">TT Huế </t>
  </si>
  <si>
    <t>Tam Xuân, Tam Kỳ Quảng Nam</t>
  </si>
  <si>
    <t xml:space="preserve">Cao Bằng </t>
  </si>
  <si>
    <t>Mỹ Lộc  Nam Định</t>
  </si>
  <si>
    <t>Triệu Sơn Thanh Hóa</t>
  </si>
  <si>
    <t>Hà Nội Hà Nội</t>
  </si>
  <si>
    <t xml:space="preserve">Daklak </t>
  </si>
  <si>
    <t>Kon Tum Kon Tum</t>
  </si>
  <si>
    <t>Từ Liêm Hà Nội</t>
  </si>
  <si>
    <t xml:space="preserve">Đăklak </t>
  </si>
  <si>
    <t>TPHCM Hồ Chí Minh</t>
  </si>
  <si>
    <t>Cẩm Bình Hải Dương</t>
  </si>
  <si>
    <t xml:space="preserve">Bình Thuận </t>
  </si>
  <si>
    <t xml:space="preserve">Việt Trì </t>
  </si>
  <si>
    <t>Bích Đào Ninh Bình</t>
  </si>
  <si>
    <t xml:space="preserve">Vũng Tàu </t>
  </si>
  <si>
    <t xml:space="preserve">Đồng Tháp </t>
  </si>
  <si>
    <t>Tân Lộc B, Tân Dương, Lai Vung Đồng Tháp</t>
  </si>
  <si>
    <t xml:space="preserve"> Nam Định</t>
  </si>
  <si>
    <t>Tiền Giang Tiền Giang</t>
  </si>
  <si>
    <t xml:space="preserve">Triều Châu-Trung Quốc </t>
  </si>
  <si>
    <t>Nghệ An Nghệ An</t>
  </si>
  <si>
    <t xml:space="preserve">Minh Hải </t>
  </si>
  <si>
    <t>Quy Nhơn Bình Định</t>
  </si>
  <si>
    <t xml:space="preserve">Ninh Thuận </t>
  </si>
  <si>
    <t xml:space="preserve">Tây Nguyên </t>
  </si>
  <si>
    <t>Hoa Lư Ninh Bình</t>
  </si>
  <si>
    <t xml:space="preserve">Hà Nam Ninh </t>
  </si>
  <si>
    <t>Tiên Ngoại, Duy Tiên Hà Nam</t>
  </si>
  <si>
    <t>Đan Phượng Hà Nội</t>
  </si>
  <si>
    <t>Xuân Thủy Nam Định</t>
  </si>
  <si>
    <t xml:space="preserve">Nha Trang </t>
  </si>
  <si>
    <t xml:space="preserve">Kiên Giang </t>
  </si>
  <si>
    <t>Diễn Châu Nghệ An</t>
  </si>
  <si>
    <t xml:space="preserve">Thuận Hải </t>
  </si>
  <si>
    <t>An Phong, Thanh Bình Đồng Tháp</t>
  </si>
  <si>
    <t>Yên Bắc Hà Nam</t>
  </si>
  <si>
    <t xml:space="preserve"> Thanh Hóa</t>
  </si>
  <si>
    <t xml:space="preserve">Hòa Bình </t>
  </si>
  <si>
    <t xml:space="preserve">Hòa Vang </t>
  </si>
  <si>
    <t>Đoàn Tùng, Thanh Miện Hải Dương</t>
  </si>
  <si>
    <t xml:space="preserve">Vĩnh Phú </t>
  </si>
  <si>
    <t xml:space="preserve">Thừa Thiên Huế </t>
  </si>
  <si>
    <t>Đức Thọ Hà Tĩnh</t>
  </si>
  <si>
    <t>Hốc Môn Hồ Chí Minh</t>
  </si>
  <si>
    <t>Hương Sơn Hà Tĩnh</t>
  </si>
  <si>
    <t xml:space="preserve">Cẩm Sơn, Anh Sơn, Nghệ An </t>
  </si>
  <si>
    <t xml:space="preserve">Dân Tiến, Khoái Châu, Hưng Yên </t>
  </si>
  <si>
    <t xml:space="preserve">778 Minh Khai, Hà Nội </t>
  </si>
  <si>
    <t xml:space="preserve">Nam Cường, Nam Trực, Nam Định
 </t>
  </si>
  <si>
    <t xml:space="preserve">Ninh Sở, Thường Tín, Hà Nội </t>
  </si>
  <si>
    <t xml:space="preserve">10 dãy A3 ngõ 6 Ngô Quyền Hà Đông, Hà Nội </t>
  </si>
  <si>
    <t>428 Nguyễn Thị Định, P.Thạch Mỹ Lợi, Q2 Hồ Chí Minh</t>
  </si>
  <si>
    <t xml:space="preserve">184, Đường Lê Lai, Xã Đông Hương, TP Thanh Hóa
 </t>
  </si>
  <si>
    <t xml:space="preserve">50b Ngõ Tiến Bộ, Phường Thổ Quan, Đống Đa, Hà Nội </t>
  </si>
  <si>
    <t>39, tổ 66B, ngõ Trại Cá, Trương Định,HN
 h</t>
  </si>
  <si>
    <t xml:space="preserve">P. Trần Lãm, Thái Bình </t>
  </si>
  <si>
    <t xml:space="preserve">93B Ấp 2A - X.Nhơn Thạnh - Tp.Bến Tre - T.Bến Tre </t>
  </si>
  <si>
    <t xml:space="preserve">19 A Hà Hoàng Hổ - Huyện Tân Châu- An Giang </t>
  </si>
  <si>
    <t xml:space="preserve">466 Đường Láng, Phường Láng Hạ, Đống Đa, Hà Nội. </t>
  </si>
  <si>
    <t xml:space="preserve">29, Hoàng Xá, TT Vân Đình, Ứng Hòa, Hà Nội </t>
  </si>
  <si>
    <t xml:space="preserve">142 ấp Phú Hòa, xã Quới Thành, Châu Thành, Bến Tre </t>
  </si>
  <si>
    <t xml:space="preserve">Số 2, Lô 6, TT Quân đội, Hồ Nam, Lê Chân, Hải Phòng </t>
  </si>
  <si>
    <t xml:space="preserve">Nhơn Hưng - An Nhơn - Bình Định </t>
  </si>
  <si>
    <t xml:space="preserve">92b Lý Thường Kiệt, Hai Bà Trưng, Hà Nội </t>
  </si>
  <si>
    <t xml:space="preserve">35 Nguyễn Thị Minh Khai, P Yên Đỗ, Pleiku, Gia Lai
 </t>
  </si>
  <si>
    <t xml:space="preserve">37, Trần Văn Thời, Khóm 7, Phường 5, Tp.cà Mau </t>
  </si>
  <si>
    <t xml:space="preserve">Xuân Thiên, Thọ Xuân, Thanh Hóa </t>
  </si>
  <si>
    <t xml:space="preserve">Khu 5, Phường Trường Thịnh, Thị Xã Phú Thọ, Phú Thọ </t>
  </si>
  <si>
    <t xml:space="preserve">22g, Ngách 169/119 Tổ 26 P. Hoàng Văn Thụ, Hoàng Mai, Hà Nội </t>
  </si>
  <si>
    <t xml:space="preserve">78/1 KP8A Tân Biên - Biên Hòa - Đồng Nai </t>
  </si>
  <si>
    <t xml:space="preserve">Vũ Quý, Kiến Xương, Thái Bình </t>
  </si>
  <si>
    <t xml:space="preserve">89/2A đông kim, gia kiệm , thống nhất đồng nai.
 </t>
  </si>
  <si>
    <t xml:space="preserve">Văn Quán, Hà Đông, Hà Nội </t>
  </si>
  <si>
    <t xml:space="preserve">Chương Mỹ, Hà Nội </t>
  </si>
  <si>
    <t xml:space="preserve">ấp 4, xã Mỹ An, Thủ Thừa, Long An </t>
  </si>
  <si>
    <t xml:space="preserve">Định Liên, Yên Định, Thanh Hóa </t>
  </si>
  <si>
    <t xml:space="preserve">Tổ 86, Phường Cửa Ông, Tx Cẩm Phả, Quảng Ninh </t>
  </si>
  <si>
    <t xml:space="preserve">P 412, B11 Tập Thể Thanh Xuân Bắc, Thanh Xuân, HN </t>
  </si>
  <si>
    <t xml:space="preserve">Số 27, Ngõ 13, Lĩnh Nam, Hoàng Mai, HN </t>
  </si>
  <si>
    <t xml:space="preserve">Tân Thành- Phúc Thành- Vũ Thư- Thái Bình </t>
  </si>
  <si>
    <t xml:space="preserve">126 Bà Triệu, Hà Nội </t>
  </si>
  <si>
    <t xml:space="preserve">Pri Thái, Gio Pri,gio Linh, Quảng Trị </t>
  </si>
  <si>
    <t xml:space="preserve">Thị Trấn Eating, Huyện Custus, Đắknông </t>
  </si>
  <si>
    <t xml:space="preserve">38 Hẻm 22/17 Ngõ Lệnh Cư Khâm Thiên </t>
  </si>
  <si>
    <t xml:space="preserve">68 ngõ Quỳnh, Thanh Nhàn, Hai Bà trưng, HN </t>
  </si>
  <si>
    <t xml:space="preserve">Hải Long 1, Nguyên Lý, Lý Nhân, Hà Nam </t>
  </si>
  <si>
    <t xml:space="preserve">P508 C5 Trung Tự, Đống Đa, Hà Nội </t>
  </si>
  <si>
    <t xml:space="preserve">80 Thiều Văn Trỗi, Ấp An Định,
 TT Kế Sách, Sóc Trăng </t>
  </si>
  <si>
    <t xml:space="preserve">375, Hồng Hà, Hoàn Kiếm Hà Nội </t>
  </si>
  <si>
    <t xml:space="preserve">P405, A2, Tt Hào Nam, Phường Ô Chợ Dừa, Đống Đa, Hà Nội </t>
  </si>
  <si>
    <t xml:space="preserve">P509, G23, Thành Công, Ba Đình, HN </t>
  </si>
  <si>
    <t xml:space="preserve">Số 4 Ngõ 133 Phùng Khoang, Từ Liêm, Hà Nội </t>
  </si>
  <si>
    <t xml:space="preserve">SN 31- ngõ 186-Vương Thừa Vũ-Khương Trung-Thanh Xuân HN
 </t>
  </si>
  <si>
    <t xml:space="preserve">234 Lê Thánh Tông-P.Tân Lợi- Tp Buôn Ma Thuột
 </t>
  </si>
  <si>
    <t xml:space="preserve">Số 36, Nhà B6 Khu Tập Thể Thành Công, Phường Thành Công, Quận Ba Đình, Hà Nội. </t>
  </si>
  <si>
    <t xml:space="preserve">Ngọc Lôi, Dục Tú, Đông Anh, Hà Nội </t>
  </si>
  <si>
    <t>Phùng Xá- Thạch Thất- Hà Tây Hà Nội</t>
  </si>
  <si>
    <t xml:space="preserve">36/274 Hàng Kênh, Lê Chân, Hải Phòng </t>
  </si>
  <si>
    <t xml:space="preserve">39 Lương Sử A - Văn Chương - Đống Đa - Hà Nội
 </t>
  </si>
  <si>
    <t xml:space="preserve">1140 Tổ 80, Cẩm Thạch Cẩm Phả, Quảng Ninh </t>
  </si>
  <si>
    <t xml:space="preserve">7/61/6/25 Đường Thành Thái, P 4. Quận 10, Hcm </t>
  </si>
  <si>
    <t xml:space="preserve">Thôn Tảo- Tuân Chính- Vĩnh Tường- Vĩnh Phúc </t>
  </si>
  <si>
    <t xml:space="preserve">Tiên Cường, Tiên Lãng, Hải Phòng </t>
  </si>
  <si>
    <t>171/3 KV Phúc 1 - P.Trung nhứt -Q.Thốt Nốt  Cần Thơ</t>
  </si>
  <si>
    <t xml:space="preserve">Hiền Đức, Phước Thái, Long Thành, Đồng Nai </t>
  </si>
  <si>
    <t xml:space="preserve">2 Ngõ Trạm, Hoàn Kiếm, Hà Nội </t>
  </si>
  <si>
    <t xml:space="preserve">Bạch Lâm, Gia Tân 2, Thống Nhất, Đồng Nai </t>
  </si>
  <si>
    <t xml:space="preserve">Số 9, Hàng Trống, Hoàn Kiếm, Hà Nội </t>
  </si>
  <si>
    <t xml:space="preserve">Xã Chỉ Đám Huyện Đoan Hùng Tỉnh Phú Thọ </t>
  </si>
  <si>
    <t xml:space="preserve">Thị trấn Hà Trung, huyện Hà Trung, tỉnh Thanh Hóa </t>
  </si>
  <si>
    <t xml:space="preserve">Tổ 34, Lĩnh Nam, Hoàng Mai, Hà Nội </t>
  </si>
  <si>
    <t xml:space="preserve">C8, Khu văn phòng chính phủ Hoàng Cầu </t>
  </si>
  <si>
    <t xml:space="preserve">Tống Phan, Phù Cừ, Hưng Yên </t>
  </si>
  <si>
    <t xml:space="preserve">Thạch Tân, Thạch Hà, Hà Tĩnh </t>
  </si>
  <si>
    <t xml:space="preserve">Tam Điệp, Ninh Bình </t>
  </si>
  <si>
    <t xml:space="preserve">Số 16, Cụm 11, Tân Xuân, Xuân Đỉnh, Từ Liêm, Hà Nội </t>
  </si>
  <si>
    <t xml:space="preserve">56 đường 3/2 phường 3 thị xã Bến tre </t>
  </si>
  <si>
    <t xml:space="preserve">187/20 Phan Bội Châu, Phường Cam Thuận, Thị Xã Cam Ranh, Khánh Hòa </t>
  </si>
  <si>
    <t xml:space="preserve">220 Lò Đúc, Phường Đống Mác, Hbt, Hà Nội </t>
  </si>
  <si>
    <t>281 Hòa Hảo, P4, Q 10, TP Hồ Chí Minh
 Hồ Chí Minh</t>
  </si>
  <si>
    <t xml:space="preserve">11b-N2, Tập Thể Viện Lịch Sử Quân Sự, Tổ 33, Nghĩa Đô, Hà Nội </t>
  </si>
  <si>
    <t xml:space="preserve">443, Ấp 10, Sông Ray, Cẩm Mỹ Đồng Nai </t>
  </si>
  <si>
    <t xml:space="preserve">Mỹ Thắng, Mỹ Lộc, Nam Định </t>
  </si>
  <si>
    <t xml:space="preserve">Kỳ Bắc, Kỳ Anh, Hà Tĩnh </t>
  </si>
  <si>
    <t xml:space="preserve">118/173 Phan Huy Ích P15 Q.Tân Bình </t>
  </si>
  <si>
    <t xml:space="preserve">SN 41, ngõ 122/46/14 Kim Giang, Hoàng Mai </t>
  </si>
  <si>
    <t xml:space="preserve">Cổ lễ, Trực Ninh, Nam Định </t>
  </si>
  <si>
    <t xml:space="preserve">Văn Giang, Ninh Giang, Hải Dương
 </t>
  </si>
  <si>
    <t xml:space="preserve">Nam Vinh- Yên Lương- Ý Yên- Nam Định </t>
  </si>
  <si>
    <t xml:space="preserve">Tổ 4, khu 4D phường Hồng Hải, TP Hạ Long, Quảng Ninh </t>
  </si>
  <si>
    <t xml:space="preserve">Tổ 10, cụm 1, Xuân La, Tây Hồ, Hà Nội </t>
  </si>
  <si>
    <t xml:space="preserve">Cẩm Lý, Lục Nam, Bắc Giang </t>
  </si>
  <si>
    <t>số 53 ấp Tân Đông B, TT Thanh Bình, Thanh Bình Đồng Tháp</t>
  </si>
  <si>
    <t xml:space="preserve">Công Thành - Yên Thành - Nghệ An </t>
  </si>
  <si>
    <t xml:space="preserve">Bản Tiến Xa, Mường Bon, Mẫu Sơn, Sơn La
 </t>
  </si>
  <si>
    <t xml:space="preserve">Lý Nhân, Hà Nam </t>
  </si>
  <si>
    <t xml:space="preserve">23/15/6 An Dương Vương, Tây Hồ, Hà Nội </t>
  </si>
  <si>
    <t xml:space="preserve">Số 4d, Ngõ 640, Ngách 51, Nguyễn Văn Cừ, Long Biên, Hà Nội </t>
  </si>
  <si>
    <t xml:space="preserve">16/4 Phạm Hồng Thái, Phường 4, Tuy Hòa, Phú Yên </t>
  </si>
  <si>
    <t>Quốc lộ 2, Phú Cường, Sóc Sơn Hà Nội</t>
  </si>
  <si>
    <t xml:space="preserve">22 - Khu Cầu Sắt, Phố Lục Đầu Giang , Tt Phả Lại, Chí Linh, Hải Dương </t>
  </si>
  <si>
    <t xml:space="preserve">P410- C9- Thành Công - Ba Đình Hà Nội
 </t>
  </si>
  <si>
    <t xml:space="preserve">110b, Ấp 6, Xã Tân Thạch, Huyện Châu Thành, Tỉnh Bến Tre </t>
  </si>
  <si>
    <t xml:space="preserve">Hòa Thuận, Châu Thành, Trà Vinh </t>
  </si>
  <si>
    <t xml:space="preserve">Yên Xá- Tân Triều, Thanh Trì, Hà Nội </t>
  </si>
  <si>
    <t xml:space="preserve">Dốc Mới I, Sơn Hà, Hữu Lũng, Lạng Sơn </t>
  </si>
  <si>
    <t xml:space="preserve">Nhà 12, Ngõ 181, Trường Chinh, Hà Nội </t>
  </si>
  <si>
    <t xml:space="preserve">3 ngách 135/26 Đội Cấn, Ba Đình, Hà Nội </t>
  </si>
  <si>
    <t xml:space="preserve">Số Nhà 47, Ngọc Khánh, Quận Ba Đình, Hà Nội. </t>
  </si>
  <si>
    <t xml:space="preserve">36/B6, Thành Công, Ba Đình, Hà Nội </t>
  </si>
  <si>
    <t xml:space="preserve">Trần Cao, Phù Cừ, Hưng Yên </t>
  </si>
  <si>
    <t xml:space="preserve">41 Tiền Lâm, Đông Thanh, Lâm Hà, Lâm Đồng </t>
  </si>
  <si>
    <t xml:space="preserve">Hà Lý, Hà Dũng, Hưng Hà, Thái Bình </t>
  </si>
  <si>
    <t xml:space="preserve">Tổ 6, xã Tân Thạnh Tây, huyện Củ Chi. TPHCM </t>
  </si>
  <si>
    <t xml:space="preserve">Tổ 5, phường Hùng Vương, thị xã Phúc Yên, Vĩnh Phúc </t>
  </si>
  <si>
    <t xml:space="preserve">Thôn Đại Từ, Lam Điền, Chương Mỹ, Hà Nội </t>
  </si>
  <si>
    <t xml:space="preserve">Thị Trấn Me, Gia Viễn, Ninh Bình </t>
  </si>
  <si>
    <t xml:space="preserve">Số 17 Ngách 255/37 Cầu Giấy </t>
  </si>
  <si>
    <t xml:space="preserve">Số 11 ngách 7/16 Thái Thịnh, Đống Đa, Hà Nội. </t>
  </si>
  <si>
    <t>Thôn 3 - Sơn Mỹ - Hàm Tân Bình Thuận</t>
  </si>
  <si>
    <t xml:space="preserve">C4/4 Ấp 3 Xã Vĩnh Lộc B, huyện Bình Chánh, TP HCM
 </t>
  </si>
  <si>
    <t xml:space="preserve">Tổ 5, Khu 2, phường Thanh Sơn, Uông Bí, Quảng Ninh </t>
  </si>
  <si>
    <t xml:space="preserve">47, Đường số 06, Khu Bình Đăng, P6, Quận 8, TPHCM </t>
  </si>
  <si>
    <t xml:space="preserve">Số Nhà 01, Ngõ 291, Tổ 22, Phường Bồ Xuyên, Thái Bình </t>
  </si>
  <si>
    <t xml:space="preserve">Lộc Ninh, Đồng Hới Quảng Bình </t>
  </si>
  <si>
    <t xml:space="preserve">182, Nam Trần Đăng Ninh, Nam Định </t>
  </si>
  <si>
    <t xml:space="preserve">TT Công ty cung ứng VTVT, Trung tự, Đống Đa, HN </t>
  </si>
  <si>
    <t xml:space="preserve">Trung Tú, Ứng Hòa,Hà Nội
 </t>
  </si>
  <si>
    <t>Số 24B, Trần Hưng Đạo, Hoàn Kiếm Hà Nội</t>
  </si>
  <si>
    <t xml:space="preserve">An Phú , Tuy Hòa, Phú Yên </t>
  </si>
  <si>
    <t xml:space="preserve">Tổ 6 Đồng Mai, Hà Đông, Hà Nội </t>
  </si>
  <si>
    <t xml:space="preserve">Cụm 2, Tân Hội, Đan Phượng, Hà Nội </t>
  </si>
  <si>
    <t xml:space="preserve">Hoàng Cầu, Ô chợ Dừa, Đống Đa, HN </t>
  </si>
  <si>
    <t xml:space="preserve">Khu Chung Đồng Thị trấn Nê, Kiến Xương, Thái Bình </t>
  </si>
  <si>
    <t xml:space="preserve">Xóm Đông Thắng, Xã Gia Lạc, Huyện Gia Viễn, Tỉnh Ninh Bình </t>
  </si>
  <si>
    <t>597/60/18 Quang Trung, p11,Q.Gò Vấp Hồ Chí Minh</t>
  </si>
  <si>
    <t xml:space="preserve">Phú Yên, Thọ Xuân, Thanh Hóa </t>
  </si>
  <si>
    <t xml:space="preserve">403, ĐN 2, Nhà I, Ngõ 319, Tam Trinh, Hoàng Mai, HN </t>
  </si>
  <si>
    <t xml:space="preserve">Giao Tân, Giao Thủy, Nam Định </t>
  </si>
  <si>
    <t xml:space="preserve">Thôn 1 Xã Dun Chư Sê, Gia Lai </t>
  </si>
  <si>
    <t>5a/55 Nguyễn Đức Cảnh, Lê Chân Hải Phòng</t>
  </si>
  <si>
    <t xml:space="preserve">Số 10 ngách 406/66 đường Âu Cơ, Tây Hồ, Hà Nội </t>
  </si>
  <si>
    <t xml:space="preserve">Tân Nghĩa - Hàm Tân - Bình Thuận </t>
  </si>
  <si>
    <t xml:space="preserve">Số 104a Ngõ 422, Đường Trương Định, Hà Nội </t>
  </si>
  <si>
    <t xml:space="preserve">Khu TT BV Thanh Trì, Tứ Hiệp, Thanh Trì, Hà Nội </t>
  </si>
  <si>
    <t xml:space="preserve">Số 3 Nhà C, Tổ 12b, Trung Liệt, Đống Đa, Hà Nội </t>
  </si>
  <si>
    <t xml:space="preserve">Ứng Hòa, Hà Nội </t>
  </si>
  <si>
    <t xml:space="preserve">Số 46, Tổ 31, Đại Kim, Hoàng Mai, Hà Nội </t>
  </si>
  <si>
    <t xml:space="preserve">P305, 4F, Trung Yên, Yên Hòa, Cầu Giấy, HN </t>
  </si>
  <si>
    <t xml:space="preserve">Số 6, Ngõ 40, Phan Đình Giót, Hà Nội </t>
  </si>
  <si>
    <t xml:space="preserve">Thụy Khuê, Sài Sơn, Quốc Oai, Hà Nội </t>
  </si>
  <si>
    <t xml:space="preserve">74, Giảng Võ, Cát Linh Đống Đa, Hà Nội </t>
  </si>
  <si>
    <t xml:space="preserve">37/7/11 Lũy Bán Bích - Tân Thới hòa - Tân Phú - Hồ Chí Minh </t>
  </si>
  <si>
    <t xml:space="preserve">204, Ngõ 06, Tô Vĩnh Diện, Triệu Sơn, Thanh Hóa </t>
  </si>
  <si>
    <t xml:space="preserve">Số 101 Lô 7. Phúc Xá, Ba Đình, HN </t>
  </si>
  <si>
    <t xml:space="preserve">Hoài Đức, Hoài Nhơn Bình Định </t>
  </si>
  <si>
    <t xml:space="preserve">Tam Hải - Nam Thành - Quảng Nam
 </t>
  </si>
  <si>
    <t xml:space="preserve">85/12/7 Phương Sài, Phương Sơn, Nha Trang, Khánh Hòa </t>
  </si>
  <si>
    <t xml:space="preserve">Phượng Dực, Phú Xuyên, Hà Nội </t>
  </si>
  <si>
    <t xml:space="preserve">Thôn Đồng Niên, Xã Tự Lan, Việt Yên, Bắc Giang </t>
  </si>
  <si>
    <t xml:space="preserve">Song Mai, Thành phố Bắc Giang, Bắc Giang
 </t>
  </si>
  <si>
    <t xml:space="preserve">240-B6, Tâm Mai, Hà Nội </t>
  </si>
  <si>
    <t xml:space="preserve">196/1 Hoàng Hữu Nam, Long Thạnh Mỹ, Q9, Hcm </t>
  </si>
  <si>
    <t xml:space="preserve">Tổ 8, Phan Bội Châu, Nam Định </t>
  </si>
  <si>
    <t xml:space="preserve">TT Công ty vận tải lâm sản HN -Thanh Trì HN </t>
  </si>
  <si>
    <t xml:space="preserve">Tổ 19 Cầu Diễn -  Từ Liêm - Hà Nội </t>
  </si>
  <si>
    <t xml:space="preserve">Đội 1, Xã Hải Hà, Huyện Hải Hậu, Nam Định </t>
  </si>
  <si>
    <t xml:space="preserve">Việt Hùng, Vũ Thư, Thái Bình </t>
  </si>
  <si>
    <t xml:space="preserve">129/1936A Lê Đức Thọ, P13, Q. Gò Vấp </t>
  </si>
  <si>
    <t xml:space="preserve">Tân Thịnh, Lạng Giang, Bắc Giang </t>
  </si>
  <si>
    <t xml:space="preserve">tổ 12 phường Nghĩa Đô, quận Cầu Giấy, Hà Nội
 </t>
  </si>
  <si>
    <t xml:space="preserve">Xóm 6, Quỳnh Châu, Quỳnh Phụ Thái Bình </t>
  </si>
  <si>
    <t xml:space="preserve">Số 32 ngõ 252 Minh Khai, Hà Nội </t>
  </si>
  <si>
    <t>Đức Diễn - Phú Diễn - Từ Liêm- Hà Nội
 h</t>
  </si>
  <si>
    <t xml:space="preserve">Khu 3 TT Ngô Đồng, Giao Thủy, Nam Định </t>
  </si>
  <si>
    <t xml:space="preserve">Ngõ 100, phố Minh Khai, thành phố Nam Định, tỉnh Nam Định </t>
  </si>
  <si>
    <t xml:space="preserve">1014/1 Cách Mạng Tháng 8, P5, Q.Tân Bình, Tp.HCM </t>
  </si>
  <si>
    <t xml:space="preserve">79/98 Trần Văn Đang, P9, Q3, Hcm. </t>
  </si>
  <si>
    <t xml:space="preserve">Số 4 Phạm Đình Hồ, Hai Bà Trưng </t>
  </si>
  <si>
    <t xml:space="preserve">185 Hoàng Hạnh, Phúc Tân, Hoàn Kiếm, Hà Nội </t>
  </si>
  <si>
    <t xml:space="preserve">Côộng Hòa, Vụ Bản, Nam Định </t>
  </si>
  <si>
    <t xml:space="preserve">Tân Việt, Yên Mỹ, Hưng Yên </t>
  </si>
  <si>
    <t xml:space="preserve">Số 253, Hai Bà Trưng, Cát Bà, Q Lê Chân, Hải Phòng </t>
  </si>
  <si>
    <t xml:space="preserve">107/32E LẦU 1 NGÔ NHÂN TỊNH, P02, Q06, TP.HCM </t>
  </si>
  <si>
    <t xml:space="preserve">Nam Tiến, Nam Trực, Nam Định </t>
  </si>
  <si>
    <t xml:space="preserve">17, Ngõ 76, Vân Hồ 3, Hai Bà Trưng, Hà Nội </t>
  </si>
  <si>
    <t xml:space="preserve">Xã Tứ Hiệp, Thnah Trì, HN </t>
  </si>
  <si>
    <t xml:space="preserve">413 C14 Thanh Xuân Bắc, Hà Nội </t>
  </si>
  <si>
    <t xml:space="preserve">61 Nguyễn Trường Tộ - Ba Đình - Hà Nội </t>
  </si>
  <si>
    <t xml:space="preserve">28/15, Kiều Sơn, Đằng Lâm, Hải An, Hải Phòng </t>
  </si>
  <si>
    <t xml:space="preserve">Số B30, Khu tập thể đoàn nghệ Thuật Bộ đội biên phòng, Phường Văn Quán, Hà Đông
 </t>
  </si>
  <si>
    <t xml:space="preserve">Tổ 32, Phường Hoàng Văn Thụ, Tp Thái Nguyên </t>
  </si>
  <si>
    <t xml:space="preserve">Số 25 khu 21 Tổ 28D Phường Gia Cẩm, TP Việt Trì, Phú Thọ
 </t>
  </si>
  <si>
    <t xml:space="preserve">Xuân Vinh, Thọ Xuân, Thanh Hóa </t>
  </si>
  <si>
    <t xml:space="preserve">12, Ngõ 93 Hoàng văn Thái </t>
  </si>
  <si>
    <t xml:space="preserve">41, Nam Kỳ Khởi Nghĩa, P1, Đà Lạt, Lâm Đồng </t>
  </si>
  <si>
    <t xml:space="preserve">309 thôn 7, Nam Dong, Cư Jut, Đăk Nông </t>
  </si>
  <si>
    <t>Phước An, Krong Pac Đắk Lắk</t>
  </si>
  <si>
    <t xml:space="preserve">Số 18, Tổ 17, Hợp Giang, Cao Bằng </t>
  </si>
  <si>
    <t xml:space="preserve">237, K3, Cầu Diễn, Từ Liêm, Hà Nội </t>
  </si>
  <si>
    <t>Số 2c đường 15 - Phường Phúc Xá - Quận Ba Đình Hà Nội</t>
  </si>
  <si>
    <t xml:space="preserve">109C3, TX Bắc, Thanh Xuân, HN </t>
  </si>
  <si>
    <t>Xóm 6- Cổ Nhuế-Từ Liêm Hà Nội</t>
  </si>
  <si>
    <t xml:space="preserve">An Lão, Bình Lục, Hà Nam </t>
  </si>
  <si>
    <t xml:space="preserve">46 Phan Đình Giót, Thanh Xuân, HN </t>
  </si>
  <si>
    <t xml:space="preserve">B6, TT ĐH Mỏ địa chất - Hoàng Quốc Việt - Cầu Giấy </t>
  </si>
  <si>
    <t xml:space="preserve">Sn 12, Ngách 250/40 Khương Trung, Thanh Xuân, Hà Nội </t>
  </si>
  <si>
    <t xml:space="preserve">65 Lô 3 Thái Phiên - Cầu Tre - Ngô Quyền - Hải Phòng </t>
  </si>
  <si>
    <t>Số 99 Đê La Thành - Ngọc Khánh  Hà Nội</t>
  </si>
  <si>
    <t xml:space="preserve">Đội 5, Thọ Nguyên, Thọ Xuân, Thanh Hóa </t>
  </si>
  <si>
    <t xml:space="preserve">12/121 Đại La, Hai Bà Trưng, Hà Nội </t>
  </si>
  <si>
    <t xml:space="preserve">44/A4, Tân Thanh, Thủ Thừa, Long an </t>
  </si>
  <si>
    <t xml:space="preserve">Thôn Thiết Ứng, xã Vân Hà, huyện Đông Anh, HN </t>
  </si>
  <si>
    <t xml:space="preserve">Số 575, Tổ 44, Định Công, Hoàng Mai, Hà Nội </t>
  </si>
  <si>
    <t xml:space="preserve">111 Phạm Văn Đồng, Tổ 1, Phường Lê Lợi, TP Kon Tum, tỉnh Kon Tum
 </t>
  </si>
  <si>
    <t xml:space="preserve">74, Bạch Mai, Hai Bà Trưng, Hà Nội </t>
  </si>
  <si>
    <t>Phòng 43-B2- Tập thể Văn Chương Hà Nội</t>
  </si>
  <si>
    <t xml:space="preserve">tổ 18 phường Cẩm Tây, Cẩm Phả, Quảng Ninh </t>
  </si>
  <si>
    <t xml:space="preserve">20/54 tống Duy Tân, Lam Sơn, 
Thanh Hóa </t>
  </si>
  <si>
    <t xml:space="preserve">Thọ Hải, Thọ Xuân, Thanh Hóa </t>
  </si>
  <si>
    <t xml:space="preserve">7/20 Chi Lăng, Phường Nguyễn Trãi, Tp Hải Dương </t>
  </si>
  <si>
    <t xml:space="preserve">29 Hàng Gà, Hoàn Kiếm, Hà Nội </t>
  </si>
  <si>
    <t xml:space="preserve">101 C3, Nghĩa Tân, Cầu Giấy, HN </t>
  </si>
  <si>
    <t xml:space="preserve">18/14/a5 Nguyễn Thị Minh Khai, P. Đa Kao, Qi, Hcm </t>
  </si>
  <si>
    <t xml:space="preserve">Số 16, ngách 34A/24, Trần Phú, Điện Biên, Ba Đình, Hà Nội </t>
  </si>
  <si>
    <t xml:space="preserve">29 Hàng Đào, Hoàn Kiếm, Hà Nội </t>
  </si>
  <si>
    <t xml:space="preserve">I320 C/cư KCN Tân Bình, P.Tây Thạnh, Q.Tân Phú, TP.HCM </t>
  </si>
  <si>
    <t xml:space="preserve">Thiệu Hóa, Thanh Hóa </t>
  </si>
  <si>
    <t xml:space="preserve">Số Nhà 12 Tổ 6 Phường Vĩnh Hưng, Hà Nội </t>
  </si>
  <si>
    <t xml:space="preserve">74 Hồ Hảo Hớn, P.Cô Giang, Q.1
 </t>
  </si>
  <si>
    <t>Số 52 Hàng Nón, Hoàn Kiếm Hà Nội</t>
  </si>
  <si>
    <t xml:space="preserve">Phan Thiết - Bình Thuận </t>
  </si>
  <si>
    <t xml:space="preserve">20A/117 Đặng Tiến Đông, Hà Nội </t>
  </si>
  <si>
    <t xml:space="preserve">Tổ 5, khu 3, Hông Hải, Hạ Long, Quảng Ninh </t>
  </si>
  <si>
    <t xml:space="preserve">96 Đông Tác, Đông Thọ, Thanh Hóa </t>
  </si>
  <si>
    <t>số nhà 27, đường 5, phố Đông Sơn, phường Bích Đào Ninh Bình</t>
  </si>
  <si>
    <t xml:space="preserve">Tân Tiến, Hưng Dũng, TP Vinh, NA </t>
  </si>
  <si>
    <t xml:space="preserve">40 Nhà Chung, Hoàn Kiếm, Hà Nội </t>
  </si>
  <si>
    <t xml:space="preserve">07, Ngách 15, Ngõ 61, Lạc Trung, Hai Bà Trưng, Hà Nội </t>
  </si>
  <si>
    <t xml:space="preserve">007, Xuân Trường, Hợp Giang, Cao bằng </t>
  </si>
  <si>
    <t xml:space="preserve">2F Quang Trung- phường Trần Hưng Đạo-Hoàn Kiếm- Hà Nội </t>
  </si>
  <si>
    <t>Thôn Đình, Đại Mỗ, Từ Liêm, Hà Nội
 Hà Nội</t>
  </si>
  <si>
    <t xml:space="preserve">Pháp Vân, Hoàng Liệt, Thanh Trì, Hà Nội </t>
  </si>
  <si>
    <t xml:space="preserve">Xuân Sơn, Châu Đức, BRVT </t>
  </si>
  <si>
    <t xml:space="preserve">A3/22c, Ấp 1, Vĩnh Lộc B, Bình Chánh, Hcm </t>
  </si>
  <si>
    <t xml:space="preserve">Xã Long Sơn, Huyện Hương Sơn, Tỉnh Hà Tĩnh </t>
  </si>
  <si>
    <t xml:space="preserve">25/31 Cửu Long, Phường 2, Tân Bình, Tp Hồ Chí Minh </t>
  </si>
  <si>
    <t xml:space="preserve">Số 2, Ngõ 329, đường Cầu Giấy, Hà Nội </t>
  </si>
  <si>
    <t>3 Ngõ 86, Thúy Linh, P Lĩnh Nam, Hoàng Mai, Hà Nội
 h</t>
  </si>
  <si>
    <t xml:space="preserve">Số 33 Lê Lợi, Sơn Tây, Hà Nội </t>
  </si>
  <si>
    <t xml:space="preserve">Tổ Dân Phố Hưng Lộc, Tt Mỹ Lộc, Nam Định </t>
  </si>
  <si>
    <t xml:space="preserve">11/3 đường 62, P. Thảo Điền, Q.2, Tp.HCM </t>
  </si>
  <si>
    <t xml:space="preserve">Hải Hà, Hải Hậu, Nam Định
 </t>
  </si>
  <si>
    <t xml:space="preserve">Nghĩa Lợi - Nghĩa Hưng - Nam Định </t>
  </si>
  <si>
    <t xml:space="preserve">P211-B21-Kim Liên- Đống Đa- HN </t>
  </si>
  <si>
    <t xml:space="preserve">Số 43, Tổ 6, Khương Trung, Thanh Xuân, Hà Nội </t>
  </si>
  <si>
    <t xml:space="preserve">Số 04, Tập thể ủy ban khoa học nông nghiệp, Kim Mã, Ba Đình, HN </t>
  </si>
  <si>
    <t xml:space="preserve">121 Minh Khai, Nam Định </t>
  </si>
  <si>
    <t xml:space="preserve">Đông Hải, Quỳnh Phụ, Thái Bình </t>
  </si>
  <si>
    <t xml:space="preserve">D1-32, Khu Chợ Mới Hạnh Thông Tây,f8, Gò Vấp </t>
  </si>
  <si>
    <t xml:space="preserve">7 Ngõ 167 Tân Mai, Hoàng Mai, Hà Nội </t>
  </si>
  <si>
    <t xml:space="preserve">Phú Thuận 2, Đồng Phú, Long Hồ, Vĩnh Long
 </t>
  </si>
  <si>
    <t xml:space="preserve">266/78/47 Tô Hiến Thành, P.15, Q.10, TP HCM
 </t>
  </si>
  <si>
    <t xml:space="preserve">Ngõ Chợ Khâm Thiên, Đống Đa, Hà Nội </t>
  </si>
  <si>
    <t xml:space="preserve">Thôn 1, Tam Hải, Núi Thành, Quảng Nam
 </t>
  </si>
  <si>
    <t xml:space="preserve">Tổ 82, Niệm Nghĩa, Hải Phòng </t>
  </si>
  <si>
    <t xml:space="preserve">P202, G1, TT Xí nghiệp khảo sát thiết kế
giao thông 2, Trung Liệt </t>
  </si>
  <si>
    <t xml:space="preserve">Số 8, ngách 249/20, Đội Cấn, Hà Nội </t>
  </si>
  <si>
    <t xml:space="preserve">Số nhà 5/487 đường Trường Chinh, TP Nam Định </t>
  </si>
  <si>
    <t xml:space="preserve">723/8- Đường Hồng Bàng - Phường 6-Quận 6 - TP HCM
 </t>
  </si>
  <si>
    <t>4/206 Hòa Lân 1, Thuận Giao,Thuận An Bình Dương</t>
  </si>
  <si>
    <t xml:space="preserve">TT Cát Thành - Trực Ninh, Nam Định </t>
  </si>
  <si>
    <t xml:space="preserve">10A hẻm 124/22/85, Âu Cơ, Từ Liêm, Tây Hồ, HN </t>
  </si>
  <si>
    <t xml:space="preserve">Số 20 Ngõ 266, Lê Thanh Nghị </t>
  </si>
  <si>
    <t>Long Hà, Phước Long Bình Phước</t>
  </si>
  <si>
    <t xml:space="preserve">Số 8 Dãy 10 Tt Z179 Tứ Hiệp, Thanh Trì, Hà Nội </t>
  </si>
  <si>
    <t>306/46 Hoàng Văn Thụ Quy Nhơn</t>
  </si>
  <si>
    <t xml:space="preserve">Lâm Sơn, Ninh Sơn, Ninh Thuận </t>
  </si>
  <si>
    <t xml:space="preserve">50h4, Tt Nguyễn Công Trứ, Phố Huế, Hai Bà Trưng, Hà Nội </t>
  </si>
  <si>
    <t>811 lô 6, chung cư Phú Thọ B, phường 15, quận 11, TPHCM
 Hồ Chí Minh</t>
  </si>
  <si>
    <t>số 7 Ngõ 205, phố Tây Sơn, Hà Nội
 Hà Nội</t>
  </si>
  <si>
    <t xml:space="preserve">SN 35 ngõ 317 Bùi Xương Trạch, tổ 4, Định Công, Hoàng Mai, HN </t>
  </si>
  <si>
    <t xml:space="preserve">Số 7 Phan Bội Châu, Hoàn Kiếm, HN </t>
  </si>
  <si>
    <t xml:space="preserve">Khối Phố 7, Tt Phú Túc, Huyện Krông Pa, Gia Lai </t>
  </si>
  <si>
    <t xml:space="preserve">P2 - Tân Mai - Hoàng Mai - Hà Nội </t>
  </si>
  <si>
    <t xml:space="preserve">Số 52, đường số 6, khu phố 6, p Bình Chiểu, q Thủ Đức, Tp Hồ Chí Minh </t>
  </si>
  <si>
    <t xml:space="preserve">911 đường Hồng Hà, Hoàn Kiếm, Hà Nội </t>
  </si>
  <si>
    <t>227/57 Phạm Đăng Giảng, P. Bình Hưng Hòa, Q.Bình Tân Hồ Chí Minh</t>
  </si>
  <si>
    <t xml:space="preserve">P1508, Ct9, Khu Đô Thị Đinh Công, Hoàng Mai, Hà Nội </t>
  </si>
  <si>
    <t xml:space="preserve">Sn 02 Ktt Binh Đoàn 12, Ngọc Hồi, Thanh Trì, Hà Nội </t>
  </si>
  <si>
    <t xml:space="preserve">2/4 Chấn Hưng Phường 6 Quận tân Bình </t>
  </si>
  <si>
    <t xml:space="preserve">Phượng Dực - Phú Xuyên - Hà Nội </t>
  </si>
  <si>
    <t xml:space="preserve">Tổ 3, Khối 4, Nghĩa Đô, Cầu Giấy, Hà Nội </t>
  </si>
  <si>
    <t xml:space="preserve">Ấp C Hồng Mỹ - Hàm Rồng- Năm Căn -Cà Mau
 </t>
  </si>
  <si>
    <t>Đại Cường, Ứng Hòa, Hà Nội Hà Nội</t>
  </si>
  <si>
    <t xml:space="preserve">338/51/3A Âu Cơ, P10, Quận Tân Bình, TPHCM </t>
  </si>
  <si>
    <t xml:space="preserve">Xuân Tân, Thọ Xuân, Thanh Hóa </t>
  </si>
  <si>
    <t xml:space="preserve">Thôn 4 xã Quế Phú, huyện Quế Sơn, tỉnh Quảng Nam </t>
  </si>
  <si>
    <t xml:space="preserve">83d/74 Điện Biên, Nam Định </t>
  </si>
  <si>
    <t>Số 38, Ngách 521/36 Cổ Nhuế, Từ Liêm Hà Nội</t>
  </si>
  <si>
    <t xml:space="preserve">Khu 6, Thị Trấn Phong Châu, Phù Ninh, Phú Thọ </t>
  </si>
  <si>
    <t xml:space="preserve">P109 Nhà 57 Giảng võ, Cát Linh, Hà Nội </t>
  </si>
  <si>
    <t xml:space="preserve">Số 10, 279/39 Đường Hoàng Mai, Quận Hoàng Mai, HN </t>
  </si>
  <si>
    <t xml:space="preserve">Hoàn Sơn, Tiên Du, Bắc Ninh </t>
  </si>
  <si>
    <t xml:space="preserve">Phúc Thành, Kim Thành, Hải Dương </t>
  </si>
  <si>
    <t>30 ngõ 432 Đội Cấn Hà Nội</t>
  </si>
  <si>
    <t xml:space="preserve">49 Cửa Nam, Phường Cửa Nam, Quận Hoàn Kiếm, Hà Nội </t>
  </si>
  <si>
    <t xml:space="preserve">Nhà 1, Ngách 64/29, Ngõ 64 Phan Đình Giót </t>
  </si>
  <si>
    <t>cụm 8, Tân Hội, Đan Phượng Hà Nội</t>
  </si>
  <si>
    <t xml:space="preserve">Trịnh Xuyên, Nghĩa An, Ninh Giang, Hải Dương </t>
  </si>
  <si>
    <t xml:space="preserve">344/459 CMT8, Phường 5, Quận Tân Bình
 </t>
  </si>
  <si>
    <t xml:space="preserve">235B/A8/46 Nguyễn Văn Cừ, P. Nguyễn Cư Trinh, Quận 1, TP. HCM </t>
  </si>
  <si>
    <t xml:space="preserve">Số 8, Ngõ 1 Kim Mã, Ba Đình, Hà Nội </t>
  </si>
  <si>
    <t xml:space="preserve">296/18 Tây Thạnh, Q. Tân Phú, TP Hồ Chí Minh </t>
  </si>
  <si>
    <t xml:space="preserve">Xóm 1, Thụy Trình, Thái Thụy, Thái Bình </t>
  </si>
  <si>
    <t xml:space="preserve">Số 14, Tổ 8, P Tiền Phong, Thái Bình </t>
  </si>
  <si>
    <t xml:space="preserve">Thị Trấn Vân Đình, Ứng Hòa, Hà Nội </t>
  </si>
  <si>
    <t xml:space="preserve">09, lộ 3, phường 2, thị xã Sóc Trăng, tỉnh Sóc Trăng </t>
  </si>
  <si>
    <t xml:space="preserve">Số 33 Hẻm 8/34/28 Khu Tt 28b Điện Biên Phủ, Ba Đình, Hà Nội </t>
  </si>
  <si>
    <t>Phường Khánh Xuân, Buôn Ma Thuột Đăk Lăk</t>
  </si>
  <si>
    <t xml:space="preserve">Đại Kim, Hoàng Mai, Hà Nội </t>
  </si>
  <si>
    <t xml:space="preserve">Tổ 6, thôn 1, xã MépPu, huyện Đức Linh, tỉnh Bình Thuận </t>
  </si>
  <si>
    <t xml:space="preserve">391 Hà Ra, Nha Trang, Khánh Hòa </t>
  </si>
  <si>
    <t xml:space="preserve">618/32/5A, Đường Âu Cơ, Phường 10, Quận Tân Bình, TPHCM </t>
  </si>
  <si>
    <t xml:space="preserve">34 Tổ 10, P.long Biên, Q.long Biên , Hà Nội </t>
  </si>
  <si>
    <t xml:space="preserve">Ấp Xuân Đông, xã Thới Quản, huyện Gò Quao, Kiên Giang </t>
  </si>
  <si>
    <t xml:space="preserve">Số 78, Tổ 44, Phường Trung Tự, Đống Đa, Hà Nội </t>
  </si>
  <si>
    <t xml:space="preserve">Số 36, Ngách 79, Cầu Giấy Hà Nội </t>
  </si>
  <si>
    <t xml:space="preserve">Nhân Phú- Đồng Lộc- Hậu Lộc- Thanh Hóa </t>
  </si>
  <si>
    <t xml:space="preserve">Tổ 24, Cụm 3, Tứ Liên, Tây Hồ, HN </t>
  </si>
  <si>
    <t xml:space="preserve">2682 Khu Phố 3, Phước Nguyên, Bà Rịa Vũng Tàu </t>
  </si>
  <si>
    <t xml:space="preserve">Tổ 11, Khối I, Cẩm Phú, Cẩm Phả, Quảng Ninh </t>
  </si>
  <si>
    <t xml:space="preserve">Ân Thi 1, Hồng Quang, Ân Thi, Hưng Yên </t>
  </si>
  <si>
    <t>74 Ngõ 285 Đội Cấn, Ba Đình Hà Nội</t>
  </si>
  <si>
    <t xml:space="preserve">352 Hoàng Hoa Thám, Tây Hồ, HN </t>
  </si>
  <si>
    <t xml:space="preserve">Ấp 1, Xã Lương Hòa, Huyện Giồng Trôm, Tỉnh Bến Tre </t>
  </si>
  <si>
    <t xml:space="preserve">Thôn Đông Lâu, xã Phú Đông, Ba Vì, Hà Nội </t>
  </si>
  <si>
    <t xml:space="preserve">Xã Phú Lý, Vĩnh Cửu, Đồn Nai </t>
  </si>
  <si>
    <t>107 Ấp Thị, An Phong, Thanh Bình Đồng Tháp</t>
  </si>
  <si>
    <t>số 216 - Tổ 6 - Phường Mỗ Lao - Hà Đông Hà Nội</t>
  </si>
  <si>
    <t>Thị trấn Văn Điển - Thanh Trì Hà Nội</t>
  </si>
  <si>
    <t xml:space="preserve">Thị Trấn Hòa Mạc, Duy Tiên, Hà Nam </t>
  </si>
  <si>
    <t xml:space="preserve">20/1 Ấp 4, La Ngà, Định Quán, Đồng Nai </t>
  </si>
  <si>
    <t xml:space="preserve">Thôn Ngọ, Chuyên Mỹ, Phú Xuyên, Hà Nội </t>
  </si>
  <si>
    <t>Song Phương Hoài Đức Hà Nội
 h</t>
  </si>
  <si>
    <t xml:space="preserve">Thái Hồng, Thái Thụy, Thái Bình </t>
  </si>
  <si>
    <t xml:space="preserve">Nhà 106, Đặng Thai Mai, TP Vinh, Nghệ An </t>
  </si>
  <si>
    <t xml:space="preserve">23 Bát Sứ, Hoàn Kiếm, HN </t>
  </si>
  <si>
    <t xml:space="preserve">Iapiar, Ayunpa, Gia Lai </t>
  </si>
  <si>
    <t xml:space="preserve">TT Nam Ban, Lâm Hà, Lâm Đồng </t>
  </si>
  <si>
    <t xml:space="preserve">Số 46 Tổ 31 Đại Kim, Hoàng Mai, Hà Nội </t>
  </si>
  <si>
    <t xml:space="preserve">12/135 Hàng Kênh, Lê Chân, Hải Phòng </t>
  </si>
  <si>
    <t xml:space="preserve">Trực Thái- Trực Ninh- Nam Định </t>
  </si>
  <si>
    <t>Thanh Mỹ, Đơn Dương Lâm Đồng</t>
  </si>
  <si>
    <t xml:space="preserve">Minh Khai, Từ Liêm, Hà Nội </t>
  </si>
  <si>
    <t xml:space="preserve">Nghĩa Thuận, Thị xã Thái Hòa, Nghệ An </t>
  </si>
  <si>
    <t xml:space="preserve">Tổ 2, cụm 1, phường Tứ  Liên, Tây Hồ, Hà Nội </t>
  </si>
  <si>
    <t xml:space="preserve">Số 23, Lô D, Khu Mơ Táo, Hoàng Văn Thụ, Hoàng Mai, Hà Nội </t>
  </si>
  <si>
    <t xml:space="preserve">Xóm 5, Quỳnh Bá Quỳnh Lưu Nghệ An </t>
  </si>
  <si>
    <t xml:space="preserve">Xuân Canh, Đông Anh, Hà Nội </t>
  </si>
  <si>
    <t xml:space="preserve">B5/19, Ngõ 3 Tt Học Viện Quân Y Viện 103, Hà Đông, Hà Nội </t>
  </si>
  <si>
    <t xml:space="preserve">Hiền Lương, Hiền Linh, Sóc Sơn, Hà Nội </t>
  </si>
  <si>
    <t xml:space="preserve">Thôn Đào Lâm, Xã Đoàn Tùng, Huyện Thanh Miện, Hải Dương </t>
  </si>
  <si>
    <t xml:space="preserve">Số 6B, ngách 74/3, Trường Chinh, Đống Đa, Hà Nội </t>
  </si>
  <si>
    <t xml:space="preserve">Phương Trung, Thanh Oai, Hà Nội </t>
  </si>
  <si>
    <t xml:space="preserve">16B,ngách 354/177, ngõ 22 Tôn Thất Tùng, Đống Đa, HN </t>
  </si>
  <si>
    <t xml:space="preserve">P301, Nhà B1, Khu Tt Ngọc Khánh, Ba Đình, Hà Nội </t>
  </si>
  <si>
    <t xml:space="preserve">Lễ Pháp, Tiên Dương, Đông Anh, Hà Nội </t>
  </si>
  <si>
    <t xml:space="preserve">Nhà 16, Ngõ 17/2, Tạ Quang Bửu, Hà Nội </t>
  </si>
  <si>
    <t xml:space="preserve">20, Lê Văn Phẩm, phường 5, TP Mỹ Tho, Tiền Giang
 </t>
  </si>
  <si>
    <t xml:space="preserve">Tổ 15 Kp4 ,p.đúc Long , Phan Thiết ,bình Thuận </t>
  </si>
  <si>
    <t xml:space="preserve">37/1G Ấp Trung Chánh 2 , xã Trung Chánh , HM </t>
  </si>
  <si>
    <t xml:space="preserve">Bình Tiến, Đa Kia, Phước Long </t>
  </si>
  <si>
    <t xml:space="preserve">293/148E CMT8, F14,Q Tân Bình </t>
  </si>
  <si>
    <t xml:space="preserve">86C, Tổ 18B, Tương Mai, Hoàng Mai, Hà Nội </t>
  </si>
  <si>
    <t xml:space="preserve">11C -Tổ 15 Tương Mai, Hà Nội </t>
  </si>
  <si>
    <t xml:space="preserve">42 Huỳnh Tịnh Của, P19, Bình Thạnh, Hồ Chí Minh </t>
  </si>
  <si>
    <t xml:space="preserve">66/4 đường 26/3, phường Bình Hưng Hòa, quận Bình Tân, TP HCM
 </t>
  </si>
  <si>
    <t xml:space="preserve">Ấp 1, xã Long An, huyện Long Thành, tỉnh Đồng Nai </t>
  </si>
  <si>
    <t xml:space="preserve">19/06 p.Tân Bình, tx Đồng Xoài,t.Bình Phước </t>
  </si>
  <si>
    <t xml:space="preserve">74 Quan Thánh, Hà Nội </t>
  </si>
  <si>
    <t xml:space="preserve">Trung Văn, Từ Liêm, Hà Nội </t>
  </si>
  <si>
    <t>254 Đường Giải Phóng, T Xuân Hà Nội</t>
  </si>
  <si>
    <t xml:space="preserve">Tổ 33, Nghĩa Đô, Hà Nội </t>
  </si>
  <si>
    <t xml:space="preserve">Tổ 10, Phường Long Biên - Quận Long Biên - Hà Nội </t>
  </si>
  <si>
    <t xml:space="preserve">Cẩm Hoàng, Cẩm Giàng, Hải Dương </t>
  </si>
  <si>
    <t xml:space="preserve">Phú Lộc, Hòa Thắng, Phú Hòa, Phú Yên. </t>
  </si>
  <si>
    <t>91/4A Đường HT35, P.Hiệp Thành, Q.12 Hồ Chí Minh</t>
  </si>
  <si>
    <t>F505-A1-TT Viện N/cứu Khoa học Thủy Lợi, P. Trung Liệt, Q. Đống Đa h</t>
  </si>
  <si>
    <t xml:space="preserve">Phường Trưng Vương, Tp Thái Nguyên </t>
  </si>
  <si>
    <t xml:space="preserve">A2/28 Ấp Vàm Kinh, Xã Bình An, huyện Thủ Thừa, Tỉnh Long An </t>
  </si>
  <si>
    <t xml:space="preserve">160/47/6 Phan Huy Ichs, F12, Gò Vấp </t>
  </si>
  <si>
    <t xml:space="preserve">Số 35A, ngõ 254/71 Minh Khai, Hai Bà Trưng, Hà Nội </t>
  </si>
  <si>
    <t xml:space="preserve">Số 7 Ngách 15/9 Tổ 28 Hoàng Văn Thụ </t>
  </si>
  <si>
    <t xml:space="preserve">98 Chùa Bộc, Đống Đa, Hà Nội
 </t>
  </si>
  <si>
    <t xml:space="preserve">Số 322 Ngõ Quỳnh, Quỳnh Lôi, Hbt, Hà Nội </t>
  </si>
  <si>
    <t xml:space="preserve">16 ngõ 216 Hồng Mai, Hai Bà Trưng, Hà Nội
 </t>
  </si>
  <si>
    <t xml:space="preserve">89 Chùa Láng, Phường Láng Thượng, Đống Đa, Hà Nội </t>
  </si>
  <si>
    <t xml:space="preserve">A7, Trần Quốc Hoàn, Cầu Giấy, Hà Nội </t>
  </si>
  <si>
    <t xml:space="preserve">10 Đường 38 - P.Tân Tạo - Q.Bình Tân - TPHCM </t>
  </si>
  <si>
    <t xml:space="preserve">1406 - C1 Cao ốc Thạnh Mỹ Lợi, Quận 2 Tp.HCM </t>
  </si>
  <si>
    <t xml:space="preserve">Số 9, dãy B, ngõ 2, Quang Trung, Hà Đông, Hà Nội </t>
  </si>
  <si>
    <t xml:space="preserve">36/8/a1 Giản Phóng, phường 4, Tân Bình, HNM </t>
  </si>
  <si>
    <t xml:space="preserve">SN 24, ngõ 67 Đình Thôn, Mỹ Đình, Từ Liêm, HN </t>
  </si>
  <si>
    <t xml:space="preserve">1/15 Trần Tấn, P. Tân Sơn Nhì, Q. Tân Phú </t>
  </si>
  <si>
    <t xml:space="preserve">107/37/4 Ni sư Huỳnh Liên, P 10, Q Tân Bình, TP HCM
 </t>
  </si>
  <si>
    <t xml:space="preserve">400/6, Xô Viết Nghệ Tính, Phường 25. Quận Bình Thạnh, Tp. Hcm </t>
  </si>
  <si>
    <t xml:space="preserve">Liên Mạc- Từ Liêm- Hà Nội </t>
  </si>
  <si>
    <t xml:space="preserve">Sôố 12, Khu 3, Mai Dịch, Cầu Giấy, HN </t>
  </si>
  <si>
    <t xml:space="preserve">22G, Ngách 169/119 Tổ 26 P. Hoàng Văn Thụ, Hoàng Mai, Hà Nội </t>
  </si>
  <si>
    <t xml:space="preserve">61A - 61B đường 38, P.12, Q.Gò Vấp, Tp.HCM </t>
  </si>
  <si>
    <t xml:space="preserve">75/129, Trương Định, Hà Nội </t>
  </si>
  <si>
    <t>84/18 chiến thắng, p.9, q.phú nhuận
 Hồ Chí Minh</t>
  </si>
  <si>
    <t xml:space="preserve">Số 121, ngõ 233, đường Chiến Thắng, Văn Quán, Hà Đông, HN </t>
  </si>
  <si>
    <t xml:space="preserve">Thanh Xuân, Hà Nội </t>
  </si>
  <si>
    <t xml:space="preserve">18A/309 CC Huỳnh Văn Chính, P Phú Trung, Q Tân Phú </t>
  </si>
  <si>
    <t xml:space="preserve">Thôn Phú Mỹ, Mỹ Đình, Từ Liêm, Hà Nội </t>
  </si>
  <si>
    <t xml:space="preserve">Xóm lẻ, Triều Khúc, Tân Triều, Thanh Trì, HN </t>
  </si>
  <si>
    <t xml:space="preserve">35A- Ngách 37/27- Dịch Vọng- Cầu Giấy </t>
  </si>
  <si>
    <t xml:space="preserve">26 Tổ 56 Ngõ 190, Đường Hoàng Pri, Quận Hoàng Pri, Hà Nội </t>
  </si>
  <si>
    <t xml:space="preserve">146 Nguyễn Sơn, Phường Phú Thọ Hòa, Tân Phú, Hcm </t>
  </si>
  <si>
    <t xml:space="preserve">65/61 Đỗ Xuân Hợp, Quận 9, HCM </t>
  </si>
  <si>
    <t xml:space="preserve">74 Giảng Võ, Đống Đa, Hà Nội </t>
  </si>
  <si>
    <t xml:space="preserve">Số Nhà 24 Ngõ 126/30/14 Phố Vĩnh Hưng, Hoàng Pri, Hà Nội </t>
  </si>
  <si>
    <t xml:space="preserve">50, nguyễn Văn Công, Gò Vấp, HCM </t>
  </si>
  <si>
    <t xml:space="preserve">P405, A2, Tập Thể Hào Nam, Phường Ô Chợ Dừa, Đống Đa, Hà Nội </t>
  </si>
  <si>
    <t xml:space="preserve">Số 4, Làng Kiến trúc phong cảnh, Võng Thị, Bưởi, Tây Hồ, HN </t>
  </si>
  <si>
    <t xml:space="preserve">Số 36, nhà B6 Khu tập thể Thành Công, phường Thành Công, quận Ba Đình, Hà Nội. </t>
  </si>
  <si>
    <t xml:space="preserve">83 Ngách 564/32 Nguyễn Văn Cừ, Long Biên Hà Nội </t>
  </si>
  <si>
    <t>Thôn Tảo-đông Ngạc-từ Liêm-hà Nội Hà Nội</t>
  </si>
  <si>
    <t xml:space="preserve">42/37/yên Đỗ, P1, Quận Bình Thạnh,hcm </t>
  </si>
  <si>
    <t xml:space="preserve">Số 6 ngách 173/24/7, nog4 173 Hoàng Hoa Thám - Ba đình - Hà Nội
 </t>
  </si>
  <si>
    <t xml:space="preserve">272, Nam Dư, Hoàng Mai, Hà Nội </t>
  </si>
  <si>
    <t xml:space="preserve">7/61/6/25 Đường Thành Thái, P 4. Quận 10, HCM </t>
  </si>
  <si>
    <t xml:space="preserve">Nhà số 7 ngõ 79A- Lương Khánh Thiện- Hoàng Mai </t>
  </si>
  <si>
    <t>76/50/12 DD, Tổ 41, KP4, P.Linh Trung, Thủ Đức Hồ Chí Minh</t>
  </si>
  <si>
    <t xml:space="preserve">456/39D, Cao Thắng Nối Dài, P12. Q10, HCM </t>
  </si>
  <si>
    <t xml:space="preserve">20 Ngõ Yên Thế - Đống Đa - Hà Nội </t>
  </si>
  <si>
    <t xml:space="preserve">45f Đặng Lộ, F7, Tân Bình </t>
  </si>
  <si>
    <t xml:space="preserve">123b, lô 9 cư xá Thanh Đa, Phường 27, Quận Bình Thạnh, TP.HCM </t>
  </si>
  <si>
    <t xml:space="preserve">Pháo Đài Láng, Láng Thượng, Đống Đa, Hà Nội </t>
  </si>
  <si>
    <t xml:space="preserve">116/10 Bành Văn Trân, P.7, Q. Tân Bình, TP.HCM </t>
  </si>
  <si>
    <t xml:space="preserve">32 C18 K300 Cộng Hòa, F12, Tân Bình. TPHCM </t>
  </si>
  <si>
    <t xml:space="preserve">122/32K An Bình p5 q5 </t>
  </si>
  <si>
    <t xml:space="preserve">27/31 Cộng Hòa, Phường 4, Quận Tân Bình, Tphcm </t>
  </si>
  <si>
    <t xml:space="preserve">220 Lò Đúc - Phường Đống Mác - Hbt - Hà Nội </t>
  </si>
  <si>
    <t xml:space="preserve">Số 14 Tổ 36 Phường Quan Hoa, Quận Cầu Giấy, Hà Nội </t>
  </si>
  <si>
    <t xml:space="preserve">301, Cư Xá, Thanh Đa, Bình Thạnh, HCM </t>
  </si>
  <si>
    <t xml:space="preserve">P506 Tập thể Ngân hàng Chùa Bộc, Đống Đa, HN </t>
  </si>
  <si>
    <t xml:space="preserve">Minh Khai, Hai Bà Trưng, Hà Nội </t>
  </si>
  <si>
    <t xml:space="preserve">8, Ngách 183/31, Đặng Tiến Đông, HN </t>
  </si>
  <si>
    <t xml:space="preserve">số 6  phố Tây kết - Hai Bà Trưng - Hà Nội </t>
  </si>
  <si>
    <t xml:space="preserve">Số nhà 49A- ngõ 189- đường Nguyễn Ngọc Vũ- Hà Nội </t>
  </si>
  <si>
    <t xml:space="preserve">Số 14, ngõ 120 Định Công Hạ, Hoàng Mai, HN </t>
  </si>
  <si>
    <t>391/52 Sư Vạn Hạnh, p12,Q.10 Hồ Chí Minh</t>
  </si>
  <si>
    <t xml:space="preserve">7.30c - Chung Cư Miếu Nổi - Q. Bình Thạnh </t>
  </si>
  <si>
    <t xml:space="preserve">số 20, Ngõ 21, Phan đình Giót, Thanh Xuân, Hà Nội
 </t>
  </si>
  <si>
    <t xml:space="preserve">Số 9 Ngõ 1142, Đường Láng </t>
  </si>
  <si>
    <t xml:space="preserve">Số 4D, Ngõ 640, Ngách 51, Nguyễn Văn Cừ, Long Biên, Hà Nội </t>
  </si>
  <si>
    <t xml:space="preserve">91 Trần Quốc Toản, Phường 7, Quận 3, Hcm </t>
  </si>
  <si>
    <t xml:space="preserve">22e, 169/119 Đường Hoàng Pri,Hà Nội </t>
  </si>
  <si>
    <t xml:space="preserve">121A/15C Hậu Giang, Phường 5, Quận 6, TP Hồ Chí Minh </t>
  </si>
  <si>
    <t xml:space="preserve">Yên Xá- Tân Triều- Thanh Trì- Hà Nội </t>
  </si>
  <si>
    <t xml:space="preserve">Nhà 14D3, ngõ 19 Định Công, Hoàng Mai, hà Nội </t>
  </si>
  <si>
    <t xml:space="preserve">31 Lê Duẩn, Hoàn Kiếm, Hà Nội </t>
  </si>
  <si>
    <t xml:space="preserve">Nhà 5b, Ngõ77, Ngách 77/9, Bùi Xương Trạch, Thanh Xuân, Hà Nội </t>
  </si>
  <si>
    <t xml:space="preserve">23/13 Đường Tl.04 Khu Phố 3A, Thạnh Lộc, quận 12, HCM </t>
  </si>
  <si>
    <t xml:space="preserve">Số nhà 3, 77/9, Bùi Xương Trạch, Thanh Xuân, HN </t>
  </si>
  <si>
    <t xml:space="preserve">Quận 6, TPHCM </t>
  </si>
  <si>
    <t xml:space="preserve">Số 51, Xuân La, Tây Hồ, Hà Nội </t>
  </si>
  <si>
    <t xml:space="preserve">Số 264, tập thể 918 sân bay Gia Lâm </t>
  </si>
  <si>
    <t>58/7G Đồng Nai, P15, Q10 Hồ Chí Minh</t>
  </si>
  <si>
    <t xml:space="preserve">90 ngõ 42 Thành Công Ba Đình HN
 </t>
  </si>
  <si>
    <t xml:space="preserve">P512, C7, Nam Thành Công, Láng Hạ, Đống Đa, HN </t>
  </si>
  <si>
    <t xml:space="preserve">Số Nhà 21, Ngõ 162a Tôn Đức Thắng, Hà Nội </t>
  </si>
  <si>
    <t xml:space="preserve">7/28 Đường C1, Cộng Hòa, P 13 </t>
  </si>
  <si>
    <t xml:space="preserve">Yên Xá, Tân Triều, Thanh Xuân, Hà Nội </t>
  </si>
  <si>
    <t xml:space="preserve">Số 103, Tổ 44, Trung Tự, Đống Đa, Hn </t>
  </si>
  <si>
    <t xml:space="preserve">Ngõ Trại cá - Hàng Mã - Hà Nội
 </t>
  </si>
  <si>
    <t xml:space="preserve">227 Nguyễn Oanh, F5, Q Gò Vấp, Tp.hcm </t>
  </si>
  <si>
    <t xml:space="preserve">Tổ 3, Phúc Đồng, Long Biên, HN </t>
  </si>
  <si>
    <t xml:space="preserve">Cụm 2 Tân Hội, Đan Phượng, Hà Nội </t>
  </si>
  <si>
    <t xml:space="preserve">17c, Nguyễn Khang, Trung Hòa, Cầu Giấy, HN </t>
  </si>
  <si>
    <t xml:space="preserve">45A, ngách 65/378 Thụy Khuê, Tây Hồ </t>
  </si>
  <si>
    <t xml:space="preserve">Tổ 32 Thịnh Liệt, Hoàng Pri, Hà Nội </t>
  </si>
  <si>
    <t xml:space="preserve">14/41/342 Khương Đình, Thanh Xuân, HN </t>
  </si>
  <si>
    <t xml:space="preserve">403, ĐN 2, Nhà I, Ngõ 319, Tam Trinh, Hoàng PRi, HN </t>
  </si>
  <si>
    <t xml:space="preserve">SN 3, ngõ 77/9 Bùi Xương Trạch, TX, Hà Nội </t>
  </si>
  <si>
    <t xml:space="preserve">167 Vườn Lài, Phường Phú Thọ Hòa, Tân Phú </t>
  </si>
  <si>
    <t>42 ngách 155/206 Trường Chinh, Hoàng Mai Hà Nội</t>
  </si>
  <si>
    <t xml:space="preserve">25c/11 Hoài Thanh, P14, Q8, TPHCM </t>
  </si>
  <si>
    <t xml:space="preserve">Số 104a Ngõ 422 Đường Trương Định </t>
  </si>
  <si>
    <t xml:space="preserve">Ngõ 140, Nguyễn Xiển, Thanh Xuân, Hà Nội </t>
  </si>
  <si>
    <t xml:space="preserve">Thôn Phương Nhị, Liên Ninh, Thanh Trì, Hà Nội </t>
  </si>
  <si>
    <t xml:space="preserve">48, Ngõ 105 Ngách 2/39 Xuân La, Tây Hồ, Hà Nội </t>
  </si>
  <si>
    <t xml:space="preserve">7/204 Cao Lỗ - P4 - Q8 - HCM </t>
  </si>
  <si>
    <t xml:space="preserve">38/18 Nguyễn Giản Thanh - P1T Quận 10- Tp HCM
 </t>
  </si>
  <si>
    <t xml:space="preserve">185/8/4 Thống Nhất, P.12, Q.gò Vấp, Tp.hcm </t>
  </si>
  <si>
    <t xml:space="preserve">39A/Ngách 15/51 Ngọc Hồi, Hoàng Mai, Hà Nội </t>
  </si>
  <si>
    <t xml:space="preserve">Phố Trần Bình, Cầu Giấy, Hà Nội
 </t>
  </si>
  <si>
    <t xml:space="preserve">Số 44, Ngõ 276, Phố Đại Từ, Phường Đại Kim, Q.Hoàng Mai, Hà Nội </t>
  </si>
  <si>
    <t xml:space="preserve">196/1 Hoàng Hữu Nam, Long Thạnh Mỹ, Q9, HCM </t>
  </si>
  <si>
    <t xml:space="preserve">Số 10, ngõ 93, Giáp Nhị, Hà Nội </t>
  </si>
  <si>
    <t xml:space="preserve">Số nhà 34 ngõ 190 Nguyễn Trãi, tổ 10, Thượng Đình, Thanh Xuân, HN </t>
  </si>
  <si>
    <t xml:space="preserve">201 Minh Khai </t>
  </si>
  <si>
    <t xml:space="preserve">12 Ngách 20/15 Hồ Tùng Mậu, Hà Nội </t>
  </si>
  <si>
    <t xml:space="preserve">P301 lô M, CC Bàu Cát, đường Vườn Lan, F10, TB </t>
  </si>
  <si>
    <t xml:space="preserve">P 1004, CT8A, Khu ĐT Văn Quán, Hà Đông </t>
  </si>
  <si>
    <t>số 2 ngõ 191/46 Lạc Long Quân
 Hà Nội</t>
  </si>
  <si>
    <t xml:space="preserve">56, Ngách 164/85 Vương Thừa Vũ, Thanh Xuân, Hà Nội </t>
  </si>
  <si>
    <t xml:space="preserve">Phòng 511, nhà C2, khu tập thể Vĩnh Hồ, quận Đống Đa, Hà Nội </t>
  </si>
  <si>
    <t xml:space="preserve">79/98 Trần Văn Đang, P9, Q3, HCM. </t>
  </si>
  <si>
    <t xml:space="preserve">25/33 Nguyễn Khiết, Phúc Tân, Hoàn Kiếm, Hà Nội </t>
  </si>
  <si>
    <t>48 Thợ Nhuộm Trần Hưng Đạo Hà Nội</t>
  </si>
  <si>
    <t xml:space="preserve">Số 5 ngõ 13 đường Nguyễn Đức Cảnh, Hoàng PRi, HN </t>
  </si>
  <si>
    <t xml:space="preserve">Thôn Yên Xá, xã Tân Triều, Thanh Trì, HN </t>
  </si>
  <si>
    <t xml:space="preserve">Số 78, Ngõ 193, /32 Phường Bồ Đề, Long Biên, HN
 </t>
  </si>
  <si>
    <t xml:space="preserve">108/e9, Cộng Hòa, Phường 4, Tân Bình, Tp Hồ Chí Minh </t>
  </si>
  <si>
    <t xml:space="preserve">Số 46 tổ 24 phường Hoàng Văn Thụ, Q Hoàng Mai, Hà Nội
 </t>
  </si>
  <si>
    <t xml:space="preserve">5/2/81 Lạc Long Quân </t>
  </si>
  <si>
    <t xml:space="preserve">453, KA,87A Lê Văn Sỹ, Phường 12,Q3, HCM </t>
  </si>
  <si>
    <t xml:space="preserve">489A/23A/112 Huỳnh Văn Bách, Phường 13, Q. Phú Nhuận </t>
  </si>
  <si>
    <t>138/8 Phú Thọ Hòa, P. Phú Thọ Hòa, Q. Tân Phú Hồ Chí Minh</t>
  </si>
  <si>
    <t xml:space="preserve">32, Ngách 53, Cầu Giấy, Hà Nội </t>
  </si>
  <si>
    <t>Số nhà 33, ngách 96/2, ngõ 48, Ngô Gia Tự - P. Việt Hưng- Q Long Biên Hà Nội</t>
  </si>
  <si>
    <t xml:space="preserve">103, nhà B2, ngõ 7, Lương Ngọc Quyến, Văn Quán, HN </t>
  </si>
  <si>
    <t xml:space="preserve">68/84 Đồng Nai, P15, Q10, Tphcm </t>
  </si>
  <si>
    <t xml:space="preserve">2/2/132 Cầu Giấy - Hà Nội </t>
  </si>
  <si>
    <t>Số 42 Ngõ 6 Vĩnh Phúc 1 - Ba Đình Hà Nội</t>
  </si>
  <si>
    <t xml:space="preserve">71/3 Bùi Đình Túy, P.12, Bình Thạnh, TPHCM </t>
  </si>
  <si>
    <t xml:space="preserve">332/26 Dương Quảng Hàm, P5, Quận Gò Vấp </t>
  </si>
  <si>
    <t>145/44 Quốc lộ 13, P hiệp Bình Chánh, Q Thủ Đức
 Hồ Chí Minh</t>
  </si>
  <si>
    <t xml:space="preserve">P1102,18t2, Trung Hòa,nhân Chính </t>
  </si>
  <si>
    <t xml:space="preserve">154/48/30 Phạm Văn Hai, P3
Tân Bình, TPHCM </t>
  </si>
  <si>
    <t xml:space="preserve">Sôố 1, ngách 201/21 Đê Tô Hoàng, Cầu Dền, HN </t>
  </si>
  <si>
    <t xml:space="preserve">110a, Phạm Ngọc Thạch, Đống Đa, Hà Nội </t>
  </si>
  <si>
    <t xml:space="preserve">16 ngõ 32A, Hào Nam, Đống Đa, Hà Nội </t>
  </si>
  <si>
    <t xml:space="preserve">18/14/A5 Nguyễn Thị Minh Khai, P. Đa Kao, QI, HCM </t>
  </si>
  <si>
    <t xml:space="preserve">Số 9B, ngõ 25, đường Tây Hồ, Quảng An, Tây Hồ, Hà Nội </t>
  </si>
  <si>
    <t xml:space="preserve">Nhà 36, Ngõ 6, Đường 800a, Nghĩa Đô, Cầu Giấy </t>
  </si>
  <si>
    <t xml:space="preserve">Lô E, c/c Bàu Cát 2, P.10, Q.TB
 </t>
  </si>
  <si>
    <t>Số 4/54/218 Lạc Long Quân,Tây Hồ Hà Nội</t>
  </si>
  <si>
    <t xml:space="preserve">45 Hồ Bá Kiện-Phường 15-Quận 10-HCM </t>
  </si>
  <si>
    <t xml:space="preserve">20a/117 Đặng Tiến Đông, Hà Nội </t>
  </si>
  <si>
    <t xml:space="preserve">P506, nhà G1, ngõ 82, Phạm Ngọc Thạch, Quảng Ninh </t>
  </si>
  <si>
    <t xml:space="preserve">8/326 Nguyễn Trãi, Hà Nội </t>
  </si>
  <si>
    <t>33, ngõ 236/18, Đường Khương Đình, phường Hạ Đình, Thanh Xuân Hà Nội</t>
  </si>
  <si>
    <t xml:space="preserve">Cầu Giấy, Hà Nội </t>
  </si>
  <si>
    <t xml:space="preserve">Nhà 210- 63B TT Thành Công- Ba Đình- Hà Nội </t>
  </si>
  <si>
    <t xml:space="preserve">1371, Đường Giải Phóng, Hoàng Liệt, Hoàng Pri, Hà Nội </t>
  </si>
  <si>
    <t xml:space="preserve">58/7G, Đồng Nai, Quận 10 </t>
  </si>
  <si>
    <t xml:space="preserve">A3/22c, Ấp 1, Vĩnh Lộc B, Bình Chánh, HCM </t>
  </si>
  <si>
    <t xml:space="preserve">Số 23/77/211 phường Khương Trung, quận Thanh Xuân, HN </t>
  </si>
  <si>
    <t xml:space="preserve">Khương Đình- Thanh Xuân- Hà Nội </t>
  </si>
  <si>
    <t xml:space="preserve">Số 22, Ngách 96, Ngõ Tự Do, Phường Đồng Tâm, Hai Bà Trưng, Hà Nội </t>
  </si>
  <si>
    <t xml:space="preserve">98/6B Phan Văn Hân, P.17, Q. BT, TP.HCM </t>
  </si>
  <si>
    <t>77/7 Thiên Phước, P15, Q11 Hồ Chí Minh</t>
  </si>
  <si>
    <t xml:space="preserve">Nhân Mỹ, Mỹ đình, Từ Liêm, Hà Nội
 </t>
  </si>
  <si>
    <t xml:space="preserve">Mễ Trì Thượng, Mễ Trì, Từ Liêm, Hà Nội </t>
  </si>
  <si>
    <t xml:space="preserve">P501-CT9-ĐTM Định Công- Hoàng PRi-HN </t>
  </si>
  <si>
    <t xml:space="preserve">5c9 Nguyễn An Ninh, Q Hoàng Pri, Hà Nội </t>
  </si>
  <si>
    <t xml:space="preserve">9 Lĩnh Nam Hoafng Pri- Hà Nội </t>
  </si>
  <si>
    <t xml:space="preserve">8 Ngõ 167 Tân Mai, Hoàng Mai, Hà Nội </t>
  </si>
  <si>
    <t>Số 38/18 Nguyễn Giản thanh, Phường 15, Q10 TP HCM
 Hồ Chí Minh</t>
  </si>
  <si>
    <t xml:space="preserve">716-F4, Khu đô thị Yên Hòa, Cầu Giấy </t>
  </si>
  <si>
    <t xml:space="preserve">P202, G1, TT Xí nghiệp khảo sát thiết kế giao thông 2, Trung Liệt </t>
  </si>
  <si>
    <t xml:space="preserve">Số 2A, hẻm 173/68/41, Hoàng Hoa Thám, HN </t>
  </si>
  <si>
    <t xml:space="preserve">Phòng 46, nhà A6, ngõ 120 Hoàng Quốc Việt- Cầu Giấy, Hà Nội </t>
  </si>
  <si>
    <t>62/7/29A Trần Bình Trọng, Phường 5, Quận Bình Thạnh Hồ Chí Minh</t>
  </si>
  <si>
    <t xml:space="preserve">93/12/10 Giáp Nhị - Thịnh Liệt, Hoàng Mai - Hà Nội. </t>
  </si>
  <si>
    <t xml:space="preserve">39B - Đường số 3- Phường 5, Gò Vấp </t>
  </si>
  <si>
    <t xml:space="preserve">Số 8 Dãy 10 Tt Z179 Tứ Hiệp, Thanh Trì - Hà Nội </t>
  </si>
  <si>
    <t>87/12A Đường số 9, P.9, Q.Gò Vấp Hồ Chí Minh</t>
  </si>
  <si>
    <t xml:space="preserve">14 Mê Linh, Bình Thạnh,tp HCM </t>
  </si>
  <si>
    <t xml:space="preserve">50H4, TT Nguyễn Công Trứ,  Phố Huế, Hai Bà Trưng, Hà Nội </t>
  </si>
  <si>
    <t xml:space="preserve">40 Nguyễn Quang Bích, P.13, Q.tân Bình </t>
  </si>
  <si>
    <t xml:space="preserve">P2 - Tân Pri - Hoàng Pri - Hà Nội </t>
  </si>
  <si>
    <t xml:space="preserve">911 đường Hồng Hà, Hoàn Kiếm, HN </t>
  </si>
  <si>
    <t>Kế T.B1/26/5 liên ấp 2-6, xã Vĩnh Lộc A, Bình Chánh Hồ Chí Minh</t>
  </si>
  <si>
    <t xml:space="preserve">P1508, Ct9, Khu Đô Thị Đinh Công, Hoàng Pri, Hà Nội </t>
  </si>
  <si>
    <t xml:space="preserve">Sn 02 Ktt Binh Đoàn 12, Ngọc Hồi, Thanh Trì </t>
  </si>
  <si>
    <t xml:space="preserve">Phường Bách Khoa, Quận Hai Bà Trưng, Hà Nội </t>
  </si>
  <si>
    <t xml:space="preserve">Số 23, Ngách 81/30/20 Đường Lạc Long Quân, Quận Cầu Giấy, Thành Phố Hà Nội </t>
  </si>
  <si>
    <t>Tôn Thất Tùng, Đống Đa Hà Nội</t>
  </si>
  <si>
    <t xml:space="preserve">Phường 17, Bình Thạnh, Hcm </t>
  </si>
  <si>
    <t xml:space="preserve">606/40 đường 302, quận 10, phường 14, HCM </t>
  </si>
  <si>
    <t xml:space="preserve">Tt Nhà Máy Xây Lắp Ngõ 72 Ngách 178 Nguyễn Trãi, Tx, Hà Nội </t>
  </si>
  <si>
    <t xml:space="preserve">Xóm 8, Yên Mĩ, Yên Mô, Ninh Bình </t>
  </si>
  <si>
    <t xml:space="preserve">P32H1 Nguyễn Công Trứ- HBT-HN </t>
  </si>
  <si>
    <t xml:space="preserve">Số Nhà 47- Ngõ 177- Phùng Khoang, Tx, Hà Nội </t>
  </si>
  <si>
    <t xml:space="preserve">12 Nguyễn Khuyến- Phường Văn Miếu- Quận Đống Đa- Hà Nội </t>
  </si>
  <si>
    <t>70, Hoàng Mai, Hai Bà Trưng Hà Nội</t>
  </si>
  <si>
    <t xml:space="preserve">Số 39, đường Nguyễn Bá Huân, Phường Thảo Điền, Quận 2, TPHCM </t>
  </si>
  <si>
    <t xml:space="preserve">686/60, CMT8, phường 5, Quận Tân Bình
 </t>
  </si>
  <si>
    <t xml:space="preserve">27/303 Lê Hoàng Phái. P.17, Q. Gò Vấp </t>
  </si>
  <si>
    <t xml:space="preserve">Sn 3 Ngách 233/27/10 Dịch Vọng- Xuân Thủy- Hà Nội </t>
  </si>
  <si>
    <t xml:space="preserve">48, Chính Kinh, Thanh Xuân, Hà Nội </t>
  </si>
  <si>
    <t xml:space="preserve">18/23 Hồ Tùng Mậu, Cầu Giấy Hà Nội </t>
  </si>
  <si>
    <t xml:space="preserve">42A/1 ký túc xá Đại học luật, đường số 27, phường Hiệp Bình Chánh, Quận Thủ Đức, TP HCM. </t>
  </si>
  <si>
    <t xml:space="preserve">Liên Ninh, Thanh Trì, Hà Nội </t>
  </si>
  <si>
    <t xml:space="preserve">Lô B, làu 1, Phòng 114 chưng cư Hà Kiều, đường Dương Quảng Hàm, P5, Quận Gò Vấp </t>
  </si>
  <si>
    <t xml:space="preserve">132/4C Thống Nhất, P16, Gò Vấp </t>
  </si>
  <si>
    <t xml:space="preserve">34 -tổ 10 - P.long Biên - Q.long Biên - Tp.hà Nội </t>
  </si>
  <si>
    <t xml:space="preserve">168 Lê Văn Kiệt, phường Tăng Nhơn Phú B, quận 9, HCM </t>
  </si>
  <si>
    <t xml:space="preserve">162 Nguyễn Lương Bằng- Đống Đa- Hà Nội </t>
  </si>
  <si>
    <t xml:space="preserve">Số 16, ngách 15, Ngõ 46, Phạm Ngọc Thạch, Đống Đa, HN </t>
  </si>
  <si>
    <t xml:space="preserve">403/6 Khu Phố 3, Phường 6, Tân Bình,HCM </t>
  </si>
  <si>
    <t xml:space="preserve">Nhà 3, Ngõ 251, Vũ Hữu, Thanh Xuân, Hà Nội </t>
  </si>
  <si>
    <t xml:space="preserve">Số Nhà A5- Ngõ 245-mái Dịch- Cầu Giấy </t>
  </si>
  <si>
    <t>220 Đội 8 Xã Đại Mỗ - Từ Liêm Hà Nội</t>
  </si>
  <si>
    <t xml:space="preserve">Sôố 16, ngõ 378 Hoàng Hoa Thám, Tây Hồ, Hà Nội </t>
  </si>
  <si>
    <t xml:space="preserve">6l Ngô Sĩ Liên, Phường 14, Quận 08, Tp. Hồ Chí Minh </t>
  </si>
  <si>
    <t xml:space="preserve">Phòng 205A, khu TT B10 Kim Liên </t>
  </si>
  <si>
    <t>763/7 Trường Chinh, Tây Thạnh, Tân Phú Hồ Chí Minh</t>
  </si>
  <si>
    <t xml:space="preserve">Sôố 4, Ngõ 2 Quagn Trung Hà Đông </t>
  </si>
  <si>
    <t xml:space="preserve">26/44 Nguyễn An Ninh, Hoàng Mai, Hà Nội </t>
  </si>
  <si>
    <t xml:space="preserve">686/72/45 CMT8, P11, Q3, Tp HCM </t>
  </si>
  <si>
    <t xml:space="preserve">Số 107, ngõ 79, phố Yên Duyên, phường Yên Sở, Hà Nội </t>
  </si>
  <si>
    <t>185-KH Thôn 6, Song Phương, Hoài Đức, Hà Nội
 h</t>
  </si>
  <si>
    <t xml:space="preserve">Số 9 Tổ 25 Đường Nước Phần Lan, Tứ Liên, Tây Hồ, Hà Nội </t>
  </si>
  <si>
    <t xml:space="preserve">14/7 Hà Trì I, Hà Cầu, Hà Đông, Hà Nội </t>
  </si>
  <si>
    <t xml:space="preserve">Số 1/5/8 Nguyễn Cao, HBT, Hn </t>
  </si>
  <si>
    <t xml:space="preserve">68/15 Nơ Trang Long, P13, Q.BT </t>
  </si>
  <si>
    <t xml:space="preserve">Số 9 Ngách 10/2 Tôn Thất Tùng, Hà Nội </t>
  </si>
  <si>
    <t xml:space="preserve">Kiều Mai- Phú Diễn- Từ Liêm- Hà Nội </t>
  </si>
  <si>
    <t xml:space="preserve">27/2 Trần Phú - Thanh Mỹ - Đơn Dương </t>
  </si>
  <si>
    <t xml:space="preserve">Minh Khai- Từ Liêm- Hà Nội </t>
  </si>
  <si>
    <t xml:space="preserve">P707, nhà chung cư A4, Hàm Nghi, Từ Liêm, HN </t>
  </si>
  <si>
    <t xml:space="preserve">Sôố 1, hẻm 124/22/47 Âu Cơ, Tây Hồ, Hà Nội </t>
  </si>
  <si>
    <t xml:space="preserve">Xóm 4a, Cổ Nhuế Từ Liêm Hà Nội </t>
  </si>
  <si>
    <t xml:space="preserve">B5/19, Ngõ 3 TT Học Viện Quân Y Viện 103, Hà Đông, Hà Nội </t>
  </si>
  <si>
    <t xml:space="preserve">Số Nhà 14, Khu Tt Cục Csgt Đường Bộ, Đường Sắt, Ngõ 364 Giải Phóng, Hoàng Pri </t>
  </si>
  <si>
    <t xml:space="preserve">Số 18, ngách 255/50, Dịch Vọng, Cầu Giấy, Hà Nội </t>
  </si>
  <si>
    <t>282A Đặng Tiến Đông- Trung Liệt- Đống Đa Hà Nội</t>
  </si>
  <si>
    <t xml:space="preserve">65/1 Tân Kỳ, Tân Quý, Khu phố 1, Tân Sơn nhì, quận Tân Phú, HCM </t>
  </si>
  <si>
    <t xml:space="preserve">Nhà 16, Ngõ 17/2, Phố Tạ Quang Bửu, Hà Nội </t>
  </si>
  <si>
    <t xml:space="preserve">12 Văn Côi, P14, Quận Tân Bình </t>
  </si>
  <si>
    <t xml:space="preserve">187 A CMT8 , P4 , Q3 </t>
  </si>
  <si>
    <t xml:space="preserve">502/75 Huỳnh Tấn Phát, KP3, Bình Thuận </t>
  </si>
  <si>
    <t xml:space="preserve">Sô 18- Ngõ 260/6 Đội Cấn, Ba Đình Hà Nội </t>
  </si>
  <si>
    <t xml:space="preserve">75/7F Lâm Văn Bền, P.Tân Thuận Tây, Q.7, Tp.Hồ Chí Minh </t>
  </si>
  <si>
    <t xml:space="preserve">Số 383bis/46 Võ Văn Kiệt, P.Cầu Kho, Q1 HCM </t>
  </si>
  <si>
    <t xml:space="preserve">228 Nghi Tàm, Hà Nội </t>
  </si>
  <si>
    <t xml:space="preserve">Số 4, Ngõ 133 Phùng Khoang Từ Liêm, Hà Nội </t>
  </si>
  <si>
    <t xml:space="preserve">Số 7, Ngõ 9, đường 800A, Tổ 33, Nghĩa Đô, Cầu Giấy, Hà Nội </t>
  </si>
  <si>
    <t xml:space="preserve">128/16 Bành Văn Trân, P7, Q.Tân Bình, TPHCM </t>
  </si>
  <si>
    <t xml:space="preserve">606A Làng Sinh viên hacinco, Nhân Chính, Thanh Xuân, HN </t>
  </si>
  <si>
    <t xml:space="preserve">C18, TT9 Văn Quán, Hà Đông, Hà Nội </t>
  </si>
  <si>
    <t xml:space="preserve">Lâm Văn Bền, Q.7, Tp. HCM </t>
  </si>
  <si>
    <t>Tháng nghỉ</t>
  </si>
  <si>
    <t>Tháng vào</t>
  </si>
  <si>
    <t>Ngày nghỉ khác</t>
  </si>
  <si>
    <t>Tháng cấp</t>
  </si>
  <si>
    <t>Trạng thái lao động</t>
  </si>
  <si>
    <t>MÃ NV</t>
  </si>
  <si>
    <t>Chức danh tiếng anh</t>
  </si>
  <si>
    <t>Cấp</t>
  </si>
  <si>
    <t>Mã phòng</t>
  </si>
  <si>
    <t>Ngày chính thức (Nhập mm/dd/yyyy)</t>
  </si>
  <si>
    <t>Ngày thử việc(Nhâp mm/dd/yyyy)</t>
  </si>
  <si>
    <t>Ngày nghỉ khác(Nhập mm/dd/yyyy)</t>
  </si>
  <si>
    <t>Ngày nghỉ việc(mm/dd/yyyy)</t>
  </si>
  <si>
    <t>nghỉ việc</t>
  </si>
  <si>
    <t>Tháng hết thử việc</t>
  </si>
  <si>
    <t>Ngày làm lại sau nghỉ khác (Nhập mm/dd/yyyy)</t>
  </si>
  <si>
    <t>PFPD</t>
  </si>
  <si>
    <t>PFPC</t>
  </si>
  <si>
    <t>Ngày sinh(nhập mm/dd/yyyy)</t>
  </si>
  <si>
    <t>Ngày cấp CMND(Nhập mm/dd/yyyy)</t>
  </si>
  <si>
    <t>Chuyên viên vận hành</t>
  </si>
  <si>
    <t>Ngạch</t>
  </si>
  <si>
    <t>Nơi làm việc</t>
  </si>
  <si>
    <t>Ba Đình, Nga Sơn, Thanh Hóa</t>
  </si>
  <si>
    <t>173263854</t>
  </si>
  <si>
    <t>nuht@topica.edu.vn</t>
  </si>
  <si>
    <t>0982 284 358</t>
  </si>
  <si>
    <t>Xóm Vần Chùa, Ba Đình, Nga Sơn, Thanh Hóa</t>
  </si>
  <si>
    <t>Số nhà 24, ngõ 663, Trương Định, Hai Bà Trưng, Hà Nội</t>
  </si>
  <si>
    <t>Hoàng Đình Nam</t>
  </si>
  <si>
    <t>0166 374 5193</t>
  </si>
  <si>
    <t>173291756</t>
  </si>
  <si>
    <t>Đại học Bách khoa Đà Nẵng</t>
  </si>
  <si>
    <t>Công nghê thông tin</t>
  </si>
  <si>
    <t>0969 487 243</t>
  </si>
  <si>
    <t>huongbtt.4078@gmail.com</t>
  </si>
  <si>
    <t>Tiêểu khu 3 Thị trấn Hà Trung, Thanh Hóa</t>
  </si>
  <si>
    <t>Ngõ 165/45 Cầu Giấy, Hà Nội</t>
  </si>
  <si>
    <t>Nguyễn Thị Huyền</t>
  </si>
  <si>
    <t>0127 388 9691</t>
  </si>
  <si>
    <t>Caẩm Vân, Cẩm Thủy, Thanh Hóa</t>
  </si>
  <si>
    <t>172818278</t>
  </si>
  <si>
    <t>0987 385 598</t>
  </si>
  <si>
    <t>pnguyen.ngaduc@gmail.com</t>
  </si>
  <si>
    <t>Cẩm Vân, Cẩm Thủy, Thanh Hóa</t>
  </si>
  <si>
    <t>Ngõ 18, Tả Thanh Oai, Thanh Trì, Hà Nội</t>
  </si>
  <si>
    <t>Nguyễn Thanh Bình</t>
  </si>
  <si>
    <t>0986 716 825</t>
  </si>
  <si>
    <t>Hà Tây cũ</t>
  </si>
  <si>
    <t>112373385</t>
  </si>
  <si>
    <t>ĐH Lao động xã hội</t>
  </si>
  <si>
    <t>Quaản trị nhân lực</t>
  </si>
  <si>
    <t>01656 061 286</t>
  </si>
  <si>
    <t>thanhnga1989hn@gmail.com</t>
  </si>
  <si>
    <t>Nguyễn Thị Điền</t>
  </si>
  <si>
    <t>0976 895 455</t>
  </si>
  <si>
    <t>Tổ 6, Đồng Mai, Hà Đông, Hà Nội</t>
  </si>
  <si>
    <t>Đồng Mai, Hà Đông, Hà Nội</t>
  </si>
  <si>
    <t>Yên Xá, Ý Yên, Nam Định</t>
  </si>
  <si>
    <t>082 055840</t>
  </si>
  <si>
    <t>Tài chính Quốc tế</t>
  </si>
  <si>
    <t>0987 834 124</t>
  </si>
  <si>
    <t>longqpham@gmail.com</t>
  </si>
  <si>
    <t>Nhà 49, Đường Phai Vệ, Vĩnh Trại, Lạng Sơn</t>
  </si>
  <si>
    <t>Nhà BT2, Lô 12, Khu ĐTM Trung Văn, Xã Trung Văn, Từ liêm, Hà Nội</t>
  </si>
  <si>
    <t>Phaạm Như Thùy</t>
  </si>
  <si>
    <t>0913 396 228</t>
  </si>
  <si>
    <t>Kim Lộc, Can Lộc, Hà Tĩnh</t>
  </si>
  <si>
    <t>183640057</t>
  </si>
  <si>
    <t>ĐH Điện Lực</t>
  </si>
  <si>
    <t>0915 330 567</t>
  </si>
  <si>
    <t>ntht.thom@gmail.com</t>
  </si>
  <si>
    <t>Ngõ 1 - Hoàng Quốc Việt - Cầu Giấy - Hà Nội</t>
  </si>
  <si>
    <t>Nguyễn Văn Toản</t>
  </si>
  <si>
    <t>0979 021 858</t>
  </si>
  <si>
    <t>Lưu Thị Cẩm</t>
  </si>
  <si>
    <t xml:space="preserve">Nữ </t>
  </si>
  <si>
    <t>Phú</t>
  </si>
  <si>
    <t>Bạc Liêu</t>
  </si>
  <si>
    <t>381291193</t>
  </si>
  <si>
    <t>ĐH Thủy Lợi</t>
  </si>
  <si>
    <t>Công trình Thủy lợi</t>
  </si>
  <si>
    <t>phultc@topica.edu.vn</t>
  </si>
  <si>
    <t>0939 154 444</t>
  </si>
  <si>
    <t>camphu46c@gmail.com</t>
  </si>
  <si>
    <t>Số 96 Nguyễn Ngọc Sanh, p5, TP Cà Mau, Tỉnh Cà Mau</t>
  </si>
  <si>
    <t>1/9I - Đường Trục, P13, Q.Bình Thạnh, HCM</t>
  </si>
  <si>
    <t>Nguyễn Trần Nguyễn</t>
  </si>
  <si>
    <t>0939 154 444
0168 687 0212</t>
  </si>
  <si>
    <t>Phụng Hiệp, Cần Thơ</t>
  </si>
  <si>
    <t>250741416</t>
  </si>
  <si>
    <t>ĐH Tài chính &amp; Marketing</t>
  </si>
  <si>
    <t>Kinh doanh quốc tế</t>
  </si>
  <si>
    <t>0168 2345 050</t>
  </si>
  <si>
    <t>thanhthaotran03@gmail.com</t>
  </si>
  <si>
    <t>79/18A Trần Văn Đang, P9, Q3</t>
  </si>
  <si>
    <t>Trần Thị Phương Linh</t>
  </si>
  <si>
    <t>0982 007 030</t>
  </si>
  <si>
    <t>024 366302</t>
  </si>
  <si>
    <t>CĐ BC Công nghệ &amp; Quản trị kinh doanh</t>
  </si>
  <si>
    <t>missbaongan@gmail.com</t>
  </si>
  <si>
    <t>0946 793 839</t>
  </si>
  <si>
    <t>nganntb@topica.edu.vn</t>
  </si>
  <si>
    <t>Xã Lộc Đức, Huyện Bảo Lâm, Lâm Đồng</t>
  </si>
  <si>
    <t>151/41 Nguyễn Trãi, P2, Quận 5</t>
  </si>
  <si>
    <t>Nguyễn Kiến Đức</t>
  </si>
  <si>
    <t>08 626 111 41</t>
  </si>
  <si>
    <t>Nguyễn Thị Lệ</t>
  </si>
  <si>
    <t>Mi</t>
  </si>
  <si>
    <t>Phan Thị Thanh</t>
  </si>
  <si>
    <t>Luận</t>
  </si>
  <si>
    <t>Nguyễn Lê Ngọc</t>
  </si>
  <si>
    <t>Diễm</t>
  </si>
  <si>
    <t>Chính</t>
  </si>
  <si>
    <t>Cơ cấu</t>
  </si>
  <si>
    <t>BACK_OFFICE</t>
  </si>
  <si>
    <t>FRONT_OFFICE</t>
  </si>
  <si>
    <t>OTHER</t>
  </si>
  <si>
    <t>OPERATION</t>
  </si>
  <si>
    <t>TIEN_TUYEN</t>
  </si>
  <si>
    <t>HAU_PHUONG</t>
  </si>
  <si>
    <t>CHIEN_SI</t>
  </si>
  <si>
    <t>Danh Hiệu</t>
  </si>
  <si>
    <t>HIEP_SI</t>
  </si>
  <si>
    <t>ANH_HUNG_TIEN_TUYEN</t>
  </si>
  <si>
    <t>ANH_HUNG_HAU_PHUONG</t>
  </si>
  <si>
    <t>470/2013</t>
  </si>
  <si>
    <t>Chuyên viên Thu thập Contact Phòng Quảng cáo trực tuyến,</t>
  </si>
  <si>
    <t>529/2013</t>
  </si>
  <si>
    <t>Cán bộ quản lý học tập Trung tâm đào tạo TNE</t>
  </si>
  <si>
    <t>540/2013</t>
  </si>
  <si>
    <t>649/2013</t>
  </si>
  <si>
    <t>230/QĐ-EDUTOP64</t>
  </si>
  <si>
    <t>245/QĐ-EDUTOP64</t>
  </si>
  <si>
    <t>Nhân viên HC-NS</t>
  </si>
  <si>
    <t>257/QĐ-EDUTOP64</t>
  </si>
  <si>
    <t>265/QĐ-EDUTOP64</t>
  </si>
  <si>
    <t>358/QĐ-EDUTOP64</t>
  </si>
  <si>
    <t>Nhân viên Phòng học liệu</t>
  </si>
  <si>
    <t>369/QĐ-EDUTOP64</t>
  </si>
  <si>
    <t>378/QĐ-EDUTOP64</t>
  </si>
  <si>
    <t>Phó phòng hệ thống Phòng hệ thống</t>
  </si>
  <si>
    <t>434/QĐ-EDUTOP64</t>
  </si>
  <si>
    <t>Phó chủ nhiệm phụ trách đào tạo chương trình BA</t>
  </si>
  <si>
    <t>31/12/2009</t>
  </si>
  <si>
    <t>517/QĐ-EDUTOP64</t>
  </si>
  <si>
    <t>2/12/2009</t>
  </si>
  <si>
    <t>Nhân viên nhân sự Nhân sự</t>
  </si>
  <si>
    <t>556/QĐ-EDUTOP64</t>
  </si>
  <si>
    <t>240/2010/QĐ-EDUTOP64</t>
  </si>
  <si>
    <t>15/6/2010</t>
  </si>
  <si>
    <t>415/2010/QĐ-EDUTOP64</t>
  </si>
  <si>
    <t>473/2010/QĐ-EDUTOP64</t>
  </si>
  <si>
    <t>Cán bộ tuyển sinh VP HCM</t>
  </si>
  <si>
    <t>1101/2011/QĐ-EDUTOP64</t>
  </si>
  <si>
    <t>1220/2011/QĐ-EDUTOP64</t>
  </si>
  <si>
    <t>Chuyên gia Email Marketing Trung tâm Đào tạo TAW</t>
  </si>
  <si>
    <t>253/2012/QĐ-EDUTOP64</t>
  </si>
  <si>
    <t>368/2012/QĐ-EDUTOP64</t>
  </si>
  <si>
    <t>752/2012/QĐ-EDUTOP64</t>
  </si>
  <si>
    <t>Phó ban nhân sự Ban nhân sự</t>
  </si>
  <si>
    <t>786/2012/QĐ-EDUTOP64</t>
  </si>
  <si>
    <t>Chuyên viên thiết kế Phòng kỹ thật - trung tâm Amazing Kids English</t>
  </si>
  <si>
    <t>892/2012/QĐ-EDUTOP64</t>
  </si>
  <si>
    <t>Chuyên viên kế toán Ban Tài chính Kế toán</t>
  </si>
  <si>
    <t>1468/2012/QĐ-EDUTOP64</t>
  </si>
  <si>
    <t>1225/2012/QĐ-EDUTOP64</t>
  </si>
  <si>
    <t>Cố vấn học tập Trung tâm Đào tạo THO</t>
  </si>
  <si>
    <t>2236/2012</t>
  </si>
  <si>
    <t>Chuyên viên tư vấn tuyển sinh Trung tâm tuyển sinh và truyền thông</t>
  </si>
  <si>
    <t>2281/2012</t>
  </si>
  <si>
    <t>Phó phòng  Phòng Vận hành đào tạo chi nhánh HCM</t>
  </si>
  <si>
    <t>464/2013</t>
  </si>
  <si>
    <t>chuyên viên Nhân sự Phòng Nhân sự - Hành chính</t>
  </si>
  <si>
    <t>543/2013</t>
  </si>
  <si>
    <t>629/2013</t>
  </si>
  <si>
    <t>Chuyên viên Phát triển đối tác TAW/PAWN</t>
  </si>
  <si>
    <t>646/2013</t>
  </si>
  <si>
    <t>871/2013</t>
  </si>
  <si>
    <t>10/4/2013</t>
  </si>
  <si>
    <t>Chuyên viên TVTS - Inhouse TSA</t>
  </si>
  <si>
    <t>Trần Ngọc Bảo</t>
  </si>
  <si>
    <t>023911637</t>
  </si>
  <si>
    <t>Hồ Chí Minh</t>
  </si>
  <si>
    <t>ĐH Công Nghiệp TP HCM</t>
  </si>
  <si>
    <t>Quản trị du lịch</t>
  </si>
  <si>
    <t>tutnb@topica.edu.vn</t>
  </si>
  <si>
    <t>08 38332546</t>
  </si>
  <si>
    <t>0905744350</t>
  </si>
  <si>
    <t>colin8x@yahoo.com.vn</t>
  </si>
  <si>
    <t>58/5 Hồ Thị Kỷ P1Q10 TP Hồ Chí Minh</t>
  </si>
  <si>
    <t>Trần Ngọc Kế</t>
  </si>
  <si>
    <t>0903104187</t>
  </si>
  <si>
    <t>312023371</t>
  </si>
  <si>
    <t>diemntn@topica.edu.vn</t>
  </si>
  <si>
    <t>01234910572</t>
  </si>
  <si>
    <t>diem30489@gmail.com</t>
  </si>
  <si>
    <t>Ấp Bình Thới A, xã Bình Trưng, huyện Châu Thành, Tiền Giang</t>
  </si>
  <si>
    <t>6/29B Phan Xích Long, P3, Q. Phú Nhuận</t>
  </si>
  <si>
    <t>Châu Thị Hồng Thu</t>
  </si>
  <si>
    <t>0907423325</t>
  </si>
  <si>
    <t>Nguyễn Thục</t>
  </si>
  <si>
    <t>Đoan</t>
  </si>
  <si>
    <t>250782623</t>
  </si>
  <si>
    <t>ĐH Công nghệ thông tin Gia Định</t>
  </si>
  <si>
    <t>doannt@topica.edu.vn</t>
  </si>
  <si>
    <t>0909165018</t>
  </si>
  <si>
    <t>thucdoan.nguyen49@gmail.com</t>
  </si>
  <si>
    <t>Thôn Đà Thiện - Xã Đà Loan - Đức Trọng, Lâm Đồng</t>
  </si>
  <si>
    <t>217/1A Trần Kế Xương, P7, Q.Phú Nhuận, TP Hồ Chí Minh</t>
  </si>
  <si>
    <t>Nguyễn Phượng Đoan</t>
  </si>
  <si>
    <t>0936683708</t>
  </si>
  <si>
    <t>Võ Thị Thanh</t>
  </si>
  <si>
    <t>331561690</t>
  </si>
  <si>
    <t>ĐH Bà Rịa - Vũng Tàu</t>
  </si>
  <si>
    <t>phucvtt@topica.edu.vn</t>
  </si>
  <si>
    <t>0963456561</t>
  </si>
  <si>
    <t>phucvo1487@gmail.com</t>
  </si>
  <si>
    <t>Ấp I, Xã Trung Ngãi, Huyện Vũng Liên, Tỉnh Vĩnh Long</t>
  </si>
  <si>
    <t>35 Đường 152 Cao Lỗ, P4, Q8</t>
  </si>
  <si>
    <t>Khưu Thị Nhan</t>
  </si>
  <si>
    <t>01667806479</t>
  </si>
  <si>
    <t>Đinh Châu Tâm</t>
  </si>
  <si>
    <t>205423007</t>
  </si>
  <si>
    <t>thaodct@topica.edu.vn</t>
  </si>
  <si>
    <t>0974260975</t>
  </si>
  <si>
    <t>tamthao.vt@gmail.com</t>
  </si>
  <si>
    <t>Thôn 5, Tam Thành, Phú Ninh, Quảng Nam</t>
  </si>
  <si>
    <t>Phòng 13, cứ xá Nguyễn Đình Chiểu, Lê Tự Tài, P4, Phú Nhuận</t>
  </si>
  <si>
    <t>Đinh Xứng</t>
  </si>
  <si>
    <t>0905565168</t>
  </si>
  <si>
    <t>312055104</t>
  </si>
  <si>
    <t>Huflit</t>
  </si>
  <si>
    <t>Sư phạm Anh</t>
  </si>
  <si>
    <t>0979548175</t>
  </si>
  <si>
    <t>thaontp2@topica.edu.vn</t>
  </si>
  <si>
    <t>pthao_tg@yahoo.com</t>
  </si>
  <si>
    <t>233/23B Hậu Giang, P5, Q6, TP HCM</t>
  </si>
  <si>
    <t>Xã Hậu Mỹ Bắc Á, Huyện Cái Bè, Tỉnh Tiền Giang</t>
  </si>
  <si>
    <t>Nguyễn Thaành Tý</t>
  </si>
  <si>
    <t>0975215757</t>
  </si>
  <si>
    <t>0732242724</t>
  </si>
  <si>
    <t>8103068325</t>
  </si>
  <si>
    <t>241096965</t>
  </si>
  <si>
    <t>ĐH Kinh tế Tp HCM</t>
  </si>
  <si>
    <t>thuyntt3@topica.edu.vn</t>
  </si>
  <si>
    <t>0945032299</t>
  </si>
  <si>
    <t>thuynguyendak@gmail.com</t>
  </si>
  <si>
    <t>30 Nguyễn Biểu, P Tân An, TP Buôn Ma Thuột, Tỉnh Đăk lăk</t>
  </si>
  <si>
    <t>55/341B Quang Trung, P12, Q Gò Vấp, TP HCM</t>
  </si>
  <si>
    <t>Nguyễn Thị Hằng</t>
  </si>
  <si>
    <t>0946472299</t>
  </si>
  <si>
    <t>Nguyễn Thị Trúc</t>
  </si>
  <si>
    <t>Lam</t>
  </si>
  <si>
    <t>221271623</t>
  </si>
  <si>
    <t>lamntt@topica.edu.vn</t>
  </si>
  <si>
    <t>0909746457</t>
  </si>
  <si>
    <t>nguyentruclam90@gmail.com</t>
  </si>
  <si>
    <t>Khu phố II, Phường Phú Lâm, Tuy Hòa, Phúc Yên</t>
  </si>
  <si>
    <t>69 đường C18, Phường 12, Quận Tân Bình, TP HCM</t>
  </si>
  <si>
    <t>Nguyễn Thụy Thùy Vân</t>
  </si>
  <si>
    <t>0933100590</t>
  </si>
  <si>
    <t>huyennt2@topica.edu.vn</t>
  </si>
  <si>
    <t>hienntk@topica.edu.vn</t>
  </si>
  <si>
    <t>mintl@topica.edu.vn</t>
  </si>
  <si>
    <t>luanptt@topica.edu.vn</t>
  </si>
  <si>
    <t>diemnln@topica.edu.vn</t>
  </si>
  <si>
    <t>chinhpt@topica.edu.vn</t>
  </si>
  <si>
    <t>thaottt@topica.edu.vn</t>
  </si>
  <si>
    <t>huyennt5@topica.edu.vn</t>
  </si>
  <si>
    <t>hanhpt@topica.edu.vn</t>
  </si>
  <si>
    <t>giangth@topica.edu.vn</t>
  </si>
  <si>
    <t>thanhxuan11888@gmail.com</t>
  </si>
  <si>
    <t>334560474</t>
  </si>
  <si>
    <t>074 844 016</t>
  </si>
  <si>
    <t>0985 167 525</t>
  </si>
  <si>
    <t>chungthihuyentrinh@gmail.com</t>
  </si>
  <si>
    <t>Ấp Kỳ La - Hòa Thuận - Châu Thành - Trà Vinh</t>
  </si>
  <si>
    <t>356G Lê Quang Sung, P6, Q6, Tp HCM</t>
  </si>
  <si>
    <t>Chung Thị Huyền Trân</t>
  </si>
  <si>
    <t>0938717248</t>
  </si>
  <si>
    <t>271778227</t>
  </si>
  <si>
    <t>0978 296 179</t>
  </si>
  <si>
    <t>nguyenhuyen3010@yahoo.com</t>
  </si>
  <si>
    <t>Hòa Thành,  Ngọc Định, Định Quán, Đồng Nai</t>
  </si>
  <si>
    <t>424/6 Lê Văn Quới - Bình Tân</t>
  </si>
  <si>
    <t>162819876</t>
  </si>
  <si>
    <t>ĐH Công nghệ Giao thông vận tải</t>
  </si>
  <si>
    <t>Công nghệ Kỹ thuật xây dựng cầu đường bộ</t>
  </si>
  <si>
    <t>hoapt@topica.edu.vn</t>
  </si>
  <si>
    <t>0982 387 089</t>
  </si>
  <si>
    <t>Quang Trung, Vụ Bản, Nam Định</t>
  </si>
  <si>
    <t>Số 21 Ngõ 2 Phạm Văn Đồng - Từ Liêm - Hà Nội</t>
  </si>
  <si>
    <t>Phạm Thị Cúc</t>
  </si>
  <si>
    <t>Kiều Thị</t>
  </si>
  <si>
    <t>Nhân</t>
  </si>
  <si>
    <t>Ba Vì - Hà Nội</t>
  </si>
  <si>
    <t>Đại Đồng, Thạch Thất, Hà Nội</t>
  </si>
  <si>
    <t>111818267</t>
  </si>
  <si>
    <t>1217/2011/QĐ-EDUTOP64</t>
  </si>
  <si>
    <t>Chuyên viên  Phòng vận hành - Trung tâm đào tạo THO</t>
  </si>
  <si>
    <t>516/QĐ-EDUTOP64</t>
  </si>
  <si>
    <t>Nhân viên kế toán VP HCM</t>
  </si>
  <si>
    <t>174/2010/QĐ-EDUTOP64</t>
  </si>
  <si>
    <t>228/2010/QĐ-EDUTOP64</t>
  </si>
  <si>
    <t>643/2012/QĐ-EDUTOP64</t>
  </si>
  <si>
    <t>Chuyên gia phụ trách ngành BA Phòng thầy</t>
  </si>
  <si>
    <t>887/2012/QĐ-EDUTOP64</t>
  </si>
  <si>
    <t>1585/2012/QĐ-EDUTOP64</t>
  </si>
  <si>
    <t>13/9/2012</t>
  </si>
  <si>
    <t>Chuyên viên hệ thống Trung tâm Amazing kids English, CN HCM</t>
  </si>
  <si>
    <t>1586/2012/QĐ-EDUTOP64</t>
  </si>
  <si>
    <t>1599/2012/QĐ-EDUTOP64</t>
  </si>
  <si>
    <t>1790/2012/QĐ-EDUTOP64</t>
  </si>
  <si>
    <t>Chuyên gia ngành IT - phòng chất lượng sư phạm Trung tâm đào tạo TOPICA - HOU</t>
  </si>
  <si>
    <t>2110/2012</t>
  </si>
  <si>
    <t>539/2013</t>
  </si>
  <si>
    <t>877/2013</t>
  </si>
  <si>
    <t>883/2013</t>
  </si>
  <si>
    <t>7/5/2013</t>
  </si>
  <si>
    <t>Cán bộ quản lý học tập PNES (TNE)</t>
  </si>
  <si>
    <t>472/2010/QĐ-EDUTOP64</t>
  </si>
  <si>
    <t>2108/2012</t>
  </si>
  <si>
    <t>2241/2012</t>
  </si>
  <si>
    <t>558/QĐ-EDUTOP64</t>
  </si>
  <si>
    <t>468/2010/QĐ-EDUTOP64</t>
  </si>
  <si>
    <t>Nhân viên hành chính nhân sự VP HCM</t>
  </si>
  <si>
    <t>479/2010/QĐ-EDUTOP64</t>
  </si>
  <si>
    <t>18/10/2010</t>
  </si>
  <si>
    <t>Cán bộ Vận hành Chương trình IT</t>
  </si>
  <si>
    <t>505/2010/QĐ-EDUTOP64</t>
  </si>
  <si>
    <t>2093/2012</t>
  </si>
  <si>
    <t>2111/2012</t>
  </si>
  <si>
    <t>Chuyên viên tư vấn tuyển sinh Phòng Tư vấn tuyển sinh - HCM</t>
  </si>
  <si>
    <t>2240/2012</t>
  </si>
  <si>
    <t>198/QĐ-EDUTOP64</t>
  </si>
  <si>
    <t>Nhân viên Marketing Marketing</t>
  </si>
  <si>
    <t>220/QĐ-EDUTOP64</t>
  </si>
  <si>
    <t>222/QĐ-EDUTOP64</t>
  </si>
  <si>
    <t>240/QĐ-EDUTOP64</t>
  </si>
  <si>
    <t>14/4/2009</t>
  </si>
  <si>
    <t>Phó phòng Marketing</t>
  </si>
  <si>
    <t>258/QĐ-EDUTOP64</t>
  </si>
  <si>
    <t>414/QĐ-EDUTOP64</t>
  </si>
  <si>
    <t>Nhân viên Phòng hệ thống</t>
  </si>
  <si>
    <t>455/QĐ-EDUTOP64</t>
  </si>
  <si>
    <t>Cố vấn học tập Chương trình IT - CN HCM</t>
  </si>
  <si>
    <t>Nhân viên giáo vụ Phòng Hành chính và giáo vụ</t>
  </si>
  <si>
    <t>511/QĐ-EDUTOP64</t>
  </si>
  <si>
    <t>168/2010/QĐ-EDUTOP64</t>
  </si>
  <si>
    <t>20/4/2010</t>
  </si>
  <si>
    <t>Cố vấn học tập Chương trình FI - VP HCM</t>
  </si>
  <si>
    <t>172/2010/QĐ-EDUTOP64</t>
  </si>
  <si>
    <t>Nhân viên Phòng PR và TT</t>
  </si>
  <si>
    <t>409/2010/QĐ-EDUTOP64</t>
  </si>
  <si>
    <t>413/2010/QĐ-EDUTOP64</t>
  </si>
  <si>
    <t>Cố vấn học tập Chương trình FI - CN HCM</t>
  </si>
  <si>
    <t>414/2010/QĐ-EDUTOP64</t>
  </si>
  <si>
    <t>Giáo vụ VP HCM</t>
  </si>
  <si>
    <t>784/2011/QĐ-EDUTOP64</t>
  </si>
  <si>
    <t>Chuyên viên vận hành chương trình Trung tâm đào tạo THO</t>
  </si>
  <si>
    <t>952/2011/QĐ-EDUTOP64</t>
  </si>
  <si>
    <t>1219/2011/QĐ-EDUTOP64</t>
  </si>
  <si>
    <t>1467/2011/QĐ-EDUTOP64</t>
  </si>
  <si>
    <t>1588/2011/QĐ-EDUTOP64</t>
  </si>
  <si>
    <t>Chuyên viên Hành chính Trung tâm đào tạo THO</t>
  </si>
  <si>
    <t>216/2011/QĐ-EDUTOP64</t>
  </si>
  <si>
    <t>Chuyên viên giáo vụ Phòng vận hành đào tạo - CN HCM</t>
  </si>
  <si>
    <t>516/2011/QĐ-EDUTOP64</t>
  </si>
  <si>
    <t>Chuyên viên Tư vấn tuyền sinh trung tâm tuyển sinh và mạng lưới</t>
  </si>
  <si>
    <t>222/2012/QĐ-EDUTOP64</t>
  </si>
  <si>
    <t>242/2012/QĐ-EDUTOP64</t>
  </si>
  <si>
    <t>246/2012/QĐ-EDUTOP64</t>
  </si>
  <si>
    <t>349/2012/QĐ-EDUTOP64</t>
  </si>
  <si>
    <t>01/03/2012</t>
  </si>
  <si>
    <t>Chuyên viên cố vấn học tập Dịch vụ học viên</t>
  </si>
  <si>
    <t>484/2012/QĐ-EDUTOP64</t>
  </si>
  <si>
    <t>486/2012/QĐ-EDUTOP64</t>
  </si>
  <si>
    <t>Chuyên viên cố vấn học tập Dịch vụ học viên - CN HCM</t>
  </si>
  <si>
    <t>686/2012/QĐ-EDUTOP64</t>
  </si>
  <si>
    <t>Chuyên viên điều phối dự án  Ban quản lý dự án</t>
  </si>
  <si>
    <t>787/2012/QĐ-EDUTOP64</t>
  </si>
  <si>
    <t>1008/2012/QĐ-EDUTOP64</t>
  </si>
  <si>
    <t>20/6/2012</t>
  </si>
  <si>
    <t>Chuyên viên Ban chất lượng sư phạm</t>
  </si>
  <si>
    <t>Chuyên viên vận hành Trung tâm đào tạo HOU</t>
  </si>
  <si>
    <t>1228/2012/QĐ-EDUTOP64</t>
  </si>
  <si>
    <t>Chuyên viên cố vấn học tập Trung tâm đào tạo TNE</t>
  </si>
  <si>
    <t>1561/2012/QĐ-EDUTOP64</t>
  </si>
  <si>
    <t>1596/2012/QĐ-EDUTOP64</t>
  </si>
  <si>
    <t>1701/2012/QĐ-EDUTOP64</t>
  </si>
  <si>
    <t>1860/2012/QĐ-EDUTOP64</t>
  </si>
  <si>
    <t>Phó phòng Cố vấn học tập Trung tâm Đào tạo TOPICA - NEU</t>
  </si>
  <si>
    <t>2106/2012</t>
  </si>
  <si>
    <t>2113/2012/QĐ-EDUTOP64</t>
  </si>
  <si>
    <t>Chuyên viên kế toán HN hồ chí Minh</t>
  </si>
  <si>
    <t>2119/2012</t>
  </si>
  <si>
    <t>1//11/2012</t>
  </si>
  <si>
    <t>Chuyên viên tư vấn tuyển sinh phòng Tuư vấn Tuyển sinh HCM</t>
  </si>
  <si>
    <t>2237/2012</t>
  </si>
  <si>
    <t>21/2013/QĐ-THR</t>
  </si>
  <si>
    <t>Chuyên viên TVTS Chi nhánh HCM</t>
  </si>
  <si>
    <t>471/2013</t>
  </si>
  <si>
    <t>472/2013</t>
  </si>
  <si>
    <t>360/QĐ-EDUTOP64</t>
  </si>
  <si>
    <t>Cán bộ hệ thống Phòng hệ thống</t>
  </si>
  <si>
    <t>Tư vấn tuyển sinh Trung tâm truyển sinh và Mạng lưới</t>
  </si>
  <si>
    <t>1530/2011/QĐ-EDUTOP64</t>
  </si>
  <si>
    <t>Chuyên viên  Phòng tuyển sinh - Trung tâm tuyển sinh và Mạng lưới</t>
  </si>
  <si>
    <t>472/2012/QĐ-EDUTOP64</t>
  </si>
  <si>
    <t>480/2012/QĐ-EDUTOP64</t>
  </si>
  <si>
    <t>1466/2012/QĐ-EDUTOP64</t>
  </si>
  <si>
    <t>1478/2012/QĐ-EDUTOP64</t>
  </si>
  <si>
    <t>1700/2012/QĐ-EDUTOP64</t>
  </si>
  <si>
    <t>2102/2012</t>
  </si>
  <si>
    <t>469/2013</t>
  </si>
  <si>
    <t>Chuyên viên Quản lý kho Contacts Phòng Quảng cáo trực tuyến,</t>
  </si>
  <si>
    <t>276/QĐ-EDUTOP64</t>
  </si>
  <si>
    <t>278/QĐ-EDUTOP64</t>
  </si>
  <si>
    <t>355/QĐ-EDUTOP64</t>
  </si>
  <si>
    <t>Tư vấn tuyển sinh Phòng tư vấn tuyển sinh</t>
  </si>
  <si>
    <t>226/2010/QĐ-EDUTOP64</t>
  </si>
  <si>
    <t>Cán bộ vận hành VP HCM</t>
  </si>
  <si>
    <t>959/2011/QĐ-EDUTOP64</t>
  </si>
  <si>
    <t>1214/2011/QĐ-EDUTOP64</t>
  </si>
  <si>
    <t>Chuyên viên cố vấn học tập Phòng vận hành chương trình - CN HCM</t>
  </si>
  <si>
    <t>357/2011/QĐ-EDUTOP64</t>
  </si>
  <si>
    <t>473/2012/QĐ-EDUTOP64</t>
  </si>
  <si>
    <t>22/2013/QĐ-THR</t>
  </si>
  <si>
    <t>211/QĐ-EDUTOP64</t>
  </si>
  <si>
    <t>Giáo vụ Chương trình FI</t>
  </si>
  <si>
    <t>267/QĐ-EDUTOP64</t>
  </si>
  <si>
    <t>317/QĐ-EDUTOP64</t>
  </si>
  <si>
    <t>Phó phòng PR và TT</t>
  </si>
  <si>
    <t>335/QĐ-EDUTOP64</t>
  </si>
  <si>
    <t>Phó phòng hệ thống Hệ thống</t>
  </si>
  <si>
    <t>525/QĐ-EDUTOP64</t>
  </si>
  <si>
    <t>23/12/2009</t>
  </si>
  <si>
    <t>Cán bộ phát triển học liệu Chương trình FI</t>
  </si>
  <si>
    <t>574/QĐ-EDUTOP64</t>
  </si>
  <si>
    <t>18/1/2010</t>
  </si>
  <si>
    <t>99/2010/QĐ-EDUTOP64</t>
  </si>
  <si>
    <t>Cán bộ vận hành Chương trình FI</t>
  </si>
  <si>
    <t>227/2010/QĐ-EDUTOP64</t>
  </si>
  <si>
    <t>476/2010/QĐ-EDUTOP64</t>
  </si>
  <si>
    <t>Nhân viên phụ trách đội Contact Phòng phát triển mạng lưới</t>
  </si>
  <si>
    <t>868/2011/QĐ-EDUTOP64</t>
  </si>
  <si>
    <t>Chuyên viên kế toán Ban tài chính kế toán</t>
  </si>
  <si>
    <t>1468/2011/QĐ-EDUTOP64</t>
  </si>
  <si>
    <t>Chuyên viên  Phòng vận hành đào tạo - CN HCM</t>
  </si>
  <si>
    <t>972/2012/QĐ-EDUTOP64</t>
  </si>
  <si>
    <t>Chuyên viên kế toán Trung tâm tuyển sinh và truyền thông</t>
  </si>
  <si>
    <t>1709/2012/QĐ-EDUTOP64</t>
  </si>
  <si>
    <t>2239/2012</t>
  </si>
  <si>
    <t>2280/2012</t>
  </si>
  <si>
    <t>Trưởng phòng Phòng Hành chính nhân sự - HCM</t>
  </si>
  <si>
    <t>309/2013</t>
  </si>
  <si>
    <t>Cán bộ quản lý học tập TNE</t>
  </si>
  <si>
    <t>682/QĐ-EDUTOP64</t>
  </si>
  <si>
    <t>Can bộ vận hành - Chương trình FI</t>
  </si>
  <si>
    <t>427/2010QĐ-EDUTOP64</t>
  </si>
  <si>
    <t>Trưởng nhóm TVTS</t>
  </si>
  <si>
    <t>72/2011/QĐ-EDUTOP64</t>
  </si>
  <si>
    <t>Nhân viên phòng PR - truyền thông</t>
  </si>
  <si>
    <t>161/2011/QĐ-EDUTOP64</t>
  </si>
  <si>
    <t>Cán bộ vận hành Chương trình Quản trị Kinh doanh</t>
  </si>
  <si>
    <t>1373/2012/QĐ-EDUTOP64</t>
  </si>
  <si>
    <t>Chuyên viên tuyển sinh Telesales</t>
  </si>
  <si>
    <t>1898/2012/QĐ-EDUTOP64</t>
  </si>
  <si>
    <t>chuyên viên tư vấn tuyển sinh</t>
  </si>
  <si>
    <t>536/2013</t>
  </si>
  <si>
    <t>25/3/2013</t>
  </si>
  <si>
    <t>Chuyên viên Phòng PR</t>
  </si>
  <si>
    <t>563/QĐ-EDUTOP64</t>
  </si>
  <si>
    <t>22/1/2010</t>
  </si>
  <si>
    <t>Trợ lý Giám đốc</t>
  </si>
  <si>
    <t>570/QĐ-EDUTOP64</t>
  </si>
  <si>
    <t>681/QĐ-EDUTOP64</t>
  </si>
  <si>
    <t>141/2012/QĐ-EDUTOP64</t>
  </si>
  <si>
    <t>16/1/2012</t>
  </si>
  <si>
    <t>Trưởng nhóm - Vận hành đào tạo - CN HCM</t>
  </si>
  <si>
    <t>273355031</t>
  </si>
  <si>
    <t>Bà Rịa - Vũng Tàu</t>
  </si>
  <si>
    <t>0126 7875443</t>
  </si>
  <si>
    <t>kimhien196@yahoo.com</t>
  </si>
  <si>
    <t>Ô 1 - Tổ 13 Ấp Hải Bình, thị trấn Long Hải, Bà Rịa - Vũng Tàu</t>
  </si>
  <si>
    <t>367 Nơ Trang Long, P12, Quận Bình Thạnh, HCM</t>
  </si>
  <si>
    <t>Lê Đào Nhã Uyên</t>
  </si>
  <si>
    <t>0989 537 827</t>
  </si>
  <si>
    <t>012750889</t>
  </si>
  <si>
    <t>Quản trị Marketing</t>
  </si>
  <si>
    <t>0436405154</t>
  </si>
  <si>
    <t>0904983500</t>
  </si>
  <si>
    <t>thanhhuyen260191@gmail</t>
  </si>
  <si>
    <t>Xóm 1 - Định Công - Hoàng Mai - Hà Nội</t>
  </si>
  <si>
    <t>SN 11/337 Định Công Hạ, Định Công, Hoàng Mai</t>
  </si>
  <si>
    <t>Nguyễn Thị Ngân</t>
  </si>
  <si>
    <t>0974959096</t>
  </si>
  <si>
    <t>250874446</t>
  </si>
  <si>
    <t>CĐ Kinh tế CN Vạn Xuân</t>
  </si>
  <si>
    <t>0938798502</t>
  </si>
  <si>
    <t>phanchinh17@gmail.com</t>
  </si>
  <si>
    <t>Lộc Ngãi, Bảo Lâm, Lâm Đồng</t>
  </si>
  <si>
    <t>176/1 Dương Quảng Hàm, P5, Q.Gò vấp</t>
  </si>
  <si>
    <t>Phan Thị Nghĩa</t>
  </si>
  <si>
    <t>01696376649</t>
  </si>
  <si>
    <t>Định Quán, Đồng Nai</t>
  </si>
  <si>
    <t>261087885</t>
  </si>
  <si>
    <t>ĐH Công nghiệp thực phẩm</t>
  </si>
  <si>
    <t>Pleiku, Gia Lai</t>
  </si>
  <si>
    <t>230869272</t>
  </si>
  <si>
    <t>ĐH Văn Hiến</t>
  </si>
  <si>
    <t>Tiếng Anh kinh thương</t>
  </si>
  <si>
    <t>0935355309</t>
  </si>
  <si>
    <t>nguyenhalemi@yahoo.com.vn</t>
  </si>
  <si>
    <t>150/8/6 Trần Phú - Pleiku - Gia Lai</t>
  </si>
  <si>
    <t>658/67  CMT8, Q10, HCM</t>
  </si>
  <si>
    <t>Nguyễn Thị Hà Mi</t>
  </si>
  <si>
    <t xml:space="preserve">Em </t>
  </si>
  <si>
    <t>0989883711</t>
  </si>
  <si>
    <t>0973267578</t>
  </si>
  <si>
    <t>thanhluan172@yahoo.com</t>
  </si>
  <si>
    <t>32b/54 - Phường Hố Nai, Biên Hòa, Đồng Nai</t>
  </si>
  <si>
    <t>643/41k - Xô Viết, Nghệ Tĩnh, Bình Thạnh</t>
  </si>
  <si>
    <t>Nguyễn Thị Điệp</t>
  </si>
  <si>
    <t>0902993542</t>
  </si>
  <si>
    <t>Thanh Ngãi, Mỏ Cày, Bến Tre</t>
  </si>
  <si>
    <t>321375141</t>
  </si>
  <si>
    <t>CĐ Việt Mỹ</t>
  </si>
  <si>
    <t>Quản trị Khách sản</t>
  </si>
  <si>
    <t>0938908709</t>
  </si>
  <si>
    <t>nguyen_le0407@yahoo.com</t>
  </si>
  <si>
    <t>Thanh Ngãi - Mỏ Cày - Bến Tre</t>
  </si>
  <si>
    <t>769/255 Phạm Thế Hiển, P4, Q8</t>
  </si>
  <si>
    <t>Nguyễn Thị Như</t>
  </si>
  <si>
    <t>6/4/2005</t>
  </si>
  <si>
    <t>579/QĐ-EDUTOP64</t>
  </si>
  <si>
    <t>cán bộ PR</t>
  </si>
  <si>
    <t>94/2010/QĐ-EDUTOP64</t>
  </si>
  <si>
    <t>483/2010QĐ-EDUTOP64</t>
  </si>
  <si>
    <t>33/2011/QĐ-EDUTOP64</t>
  </si>
  <si>
    <t>Nhân viên văn phòng</t>
  </si>
  <si>
    <t>'0933015686</t>
  </si>
  <si>
    <t>145402468</t>
  </si>
  <si>
    <t>anhntv@topica.edu.vn</t>
  </si>
  <si>
    <t>0974 121 091</t>
  </si>
  <si>
    <t>Quách Văn</t>
  </si>
  <si>
    <t>Hoàng</t>
  </si>
  <si>
    <t>Tạ Thị Thu</t>
  </si>
  <si>
    <t>401/2011/QĐ-EDUTOP64</t>
  </si>
  <si>
    <t>17/4/2011</t>
  </si>
  <si>
    <t>Chuyên viên - Ban học liệu</t>
  </si>
  <si>
    <t>459/2011/QĐ-EDUTOP64</t>
  </si>
  <si>
    <t>Chuyên viên trung tâm THO</t>
  </si>
  <si>
    <t>Chuyên viên phòng Vận hành chương trình</t>
  </si>
  <si>
    <t>1042/2012/QĐ-EDUTOP64</t>
  </si>
  <si>
    <t>1378/2012/QĐ-EDUTOP64</t>
  </si>
  <si>
    <t>Chuyên viên phần mềm phòng PISP - TIS</t>
  </si>
  <si>
    <t>1789/2012/QĐ-EDUTOP64</t>
  </si>
  <si>
    <t xml:space="preserve">Chuyên gia phụ trách ngành FI </t>
  </si>
  <si>
    <t>466A/2013</t>
  </si>
  <si>
    <t>Phòng Chất lượng sư phạm</t>
  </si>
  <si>
    <t>256/2011/QĐ-EDUTOP64</t>
  </si>
  <si>
    <t>22/3/2011</t>
  </si>
  <si>
    <t>Trưởng nhóm TVTS - Phòng TVTS</t>
  </si>
  <si>
    <t>1375/2012/QĐ-EDUTOP64</t>
  </si>
  <si>
    <t>Chuyên viên tư vấn chuyên môn - TWE</t>
  </si>
  <si>
    <t>569/QĐ-EDUTOP64</t>
  </si>
  <si>
    <t>Ván bộ vận hành</t>
  </si>
  <si>
    <t>192/2010QĐ-EDUTOP64</t>
  </si>
  <si>
    <t>Cán bộ vận hành</t>
  </si>
  <si>
    <t>142/2012/QĐ-EDUTOP64</t>
  </si>
  <si>
    <t>Trưởng nhóm - TVTS - CN HCM</t>
  </si>
  <si>
    <t>510/2013</t>
  </si>
  <si>
    <t>Phó Giám đốc Trung tâm Tuyển sinh khối miền Nam TSA</t>
  </si>
  <si>
    <t>343/2011/QĐ-EDUTOP64</t>
  </si>
  <si>
    <t>Cố vấn học tập - Chương trình Quản trị kinh doanh</t>
  </si>
  <si>
    <t>854/2011/QĐ-EDUTOP64</t>
  </si>
  <si>
    <t>14/6/2011</t>
  </si>
  <si>
    <t>Phó phóng PHOO - THO</t>
  </si>
  <si>
    <t>227/2012/QĐ-EDUTOP64</t>
  </si>
  <si>
    <t>Chuyên viên CVHT - Trung tâm THO</t>
  </si>
  <si>
    <t>2273/2012</t>
  </si>
  <si>
    <t>308/QĐ-EDUTOP64</t>
  </si>
  <si>
    <t>Nhân viên phòng TVTS - HCM</t>
  </si>
  <si>
    <t>183/2010QĐ-EDUTOP64</t>
  </si>
  <si>
    <t>29/4/2010</t>
  </si>
  <si>
    <t>Cố vấn học tập</t>
  </si>
  <si>
    <t>535/2011/QĐ-EDUTOP64</t>
  </si>
  <si>
    <t>Chuyên viên phòng Quảng cáo trực tuyến</t>
  </si>
  <si>
    <t>2107/2012</t>
  </si>
  <si>
    <t>chuyên viên tư vấn tuyển sinh HCM</t>
  </si>
  <si>
    <t>Chuyên viên Phòng TVTS- Inhouse</t>
  </si>
  <si>
    <t>465A/2013</t>
  </si>
  <si>
    <t>3/2/2013</t>
  </si>
  <si>
    <t>557/2013</t>
  </si>
  <si>
    <t>27/3/2013</t>
  </si>
  <si>
    <t>Chuyên viên TIC</t>
  </si>
  <si>
    <t>225/QĐ-EDUTOP64</t>
  </si>
  <si>
    <t>Nhân viên phòng Metwork</t>
  </si>
  <si>
    <t>398/QĐ-EDUTOP64</t>
  </si>
  <si>
    <t>22/8/2009</t>
  </si>
  <si>
    <t>571/QĐ-EDUTOP64</t>
  </si>
  <si>
    <t>680/QĐ-EDUTOP64</t>
  </si>
  <si>
    <t>Phó phòng Nhân sự</t>
  </si>
  <si>
    <t>96/2010QĐ-EDUTOP64</t>
  </si>
  <si>
    <t>18/3/2010</t>
  </si>
  <si>
    <t>485/2010QĐ-EDUTOP64</t>
  </si>
  <si>
    <t>Nhân viên Hành chính Nhân sự</t>
  </si>
  <si>
    <t>250/2011/QĐ-EDUTOP64</t>
  </si>
  <si>
    <t>Trưởng nhóm Hậu cần - Phòng phát triển mạng lưới</t>
  </si>
  <si>
    <t>1500/2011/QĐ-EDUTOP64</t>
  </si>
  <si>
    <t>Chuyên viên TVTS</t>
  </si>
  <si>
    <t>1595/2011/QĐ-EDUTOP64</t>
  </si>
  <si>
    <t>947/2012/QĐ-EDUTOP64</t>
  </si>
  <si>
    <t>Chuyên viên cố vấn học tập</t>
  </si>
  <si>
    <t>1062/2012/QĐ-EDUTOP64</t>
  </si>
  <si>
    <t>Chuyên viên - Chi nhánh HCM</t>
  </si>
  <si>
    <t>1369/2012/QĐ-EDUTOP64</t>
  </si>
  <si>
    <t>Phó phòng hành chính - nhân sự - CN HCM</t>
  </si>
  <si>
    <t>1749/2012/QĐ-EDUTOP64</t>
  </si>
  <si>
    <t>Chuyên viên hỗ trợ dịch vụ Công nghệ thông tin</t>
  </si>
  <si>
    <t>1788/2012/QĐ-EDUTOP64</t>
  </si>
  <si>
    <t>Chuyên viên quản lý kho contact - HCM</t>
  </si>
  <si>
    <t>2117/2012</t>
  </si>
  <si>
    <t>Giám đốc Trung tâm Amazing Kids HCM</t>
  </si>
  <si>
    <t>464A/2013</t>
  </si>
  <si>
    <t>Nhân viên phòng hành chính, TSG</t>
  </si>
  <si>
    <t>521/2013</t>
  </si>
  <si>
    <t>Phó phòng Quản lý học viên TTV</t>
  </si>
  <si>
    <t>545/2013</t>
  </si>
  <si>
    <t>Chuyên viên PR, TAW</t>
  </si>
  <si>
    <t>599/2013</t>
  </si>
  <si>
    <t>600/2013</t>
  </si>
  <si>
    <t>Chuyên viên TVTS,PSAS</t>
  </si>
  <si>
    <t>413/2013/QĐ-THR</t>
  </si>
  <si>
    <t>17/1/2013</t>
  </si>
  <si>
    <t>Chuyên viên Phòng Quảng cáo Trực tuyến</t>
  </si>
  <si>
    <t>1372/2012/QĐ-EDUTOP64</t>
  </si>
  <si>
    <t>Cán bộ tư vấn tuyển sinh - CN HCM</t>
  </si>
  <si>
    <t>1535/2012/QĐ-EDUTOP64</t>
  </si>
  <si>
    <t>Phó phòng phát triển tuyển sinh</t>
  </si>
  <si>
    <t>383/2011/QĐ-EDUTOP64</t>
  </si>
  <si>
    <t>Nhân viên Tư vấn tuyển sinh - Phòng phát triển mạng lưới</t>
  </si>
  <si>
    <t>1367/2012/QĐ-EDUTOP64</t>
  </si>
  <si>
    <t>252/QĐ-EDUTOP64</t>
  </si>
  <si>
    <t>Nhân viên phòng TVTS</t>
  </si>
  <si>
    <t>323/QĐ-EDUTOP64</t>
  </si>
  <si>
    <t>324/QĐ-EDUTOP64</t>
  </si>
  <si>
    <t>Nhân viên phòng hệ thống</t>
  </si>
  <si>
    <t>397/QĐ-EDUTOP64</t>
  </si>
  <si>
    <t>19/8/2009</t>
  </si>
  <si>
    <t>Nhân viên Phòng Marketing</t>
  </si>
  <si>
    <t>683/QĐ-EDUTOP64</t>
  </si>
  <si>
    <t>67/2010/QĐ-EDUTOP64</t>
  </si>
  <si>
    <t>Thư ký ban giám đốc</t>
  </si>
  <si>
    <t>211/2010QĐ-EDUTOP64</t>
  </si>
  <si>
    <t>214/2010QĐ-EDUTOP64</t>
  </si>
  <si>
    <t>402/2010QĐ-EDUTOP64</t>
  </si>
  <si>
    <t>Cán bộ Vận hành - Chương trình BA</t>
  </si>
  <si>
    <t>426/2010QĐ-EDUTOP64</t>
  </si>
  <si>
    <t>PTNS</t>
  </si>
  <si>
    <t>428/2010QĐ-EDUTOP64</t>
  </si>
  <si>
    <t>Phụ  trách đội TVTS</t>
  </si>
  <si>
    <t>430/2010QĐ-EDUTOP64</t>
  </si>
  <si>
    <t>Cán bộ hệ thống - VP HCM</t>
  </si>
  <si>
    <t>486/2010QĐ-EDUTOP64</t>
  </si>
  <si>
    <t>Phụ trách đội Contact VP HCM</t>
  </si>
  <si>
    <t>522/2010QĐ-EDUTOP64</t>
  </si>
  <si>
    <t>Nhân viên Phòng phát triển mạng lưới</t>
  </si>
  <si>
    <t>523/2010QĐ-EDUTOP64</t>
  </si>
  <si>
    <t>Cán bộ TVTS - VP HCM</t>
  </si>
  <si>
    <t>Cán bộ TVTS</t>
  </si>
  <si>
    <t>238/2011/QĐ-EDUTOP64</t>
  </si>
  <si>
    <t>Cán bộ vận hành - CN HCM</t>
  </si>
  <si>
    <t>240/2011/QĐ-EDUTOP64</t>
  </si>
  <si>
    <t>TVTS - CN HCM</t>
  </si>
  <si>
    <t>247/2011/QĐ-EDUTOP64</t>
  </si>
  <si>
    <t>Nhân viên - Phòng Phát triển mạng lưới</t>
  </si>
  <si>
    <t>248/2011/QĐ-EDUTOP64</t>
  </si>
  <si>
    <t>Chuyên viên đối ngoại</t>
  </si>
  <si>
    <t>249/2011/QĐ-EDUTOP64</t>
  </si>
  <si>
    <t>15/3/2011</t>
  </si>
  <si>
    <t>Cán bộ vận hành  chương trình FI</t>
  </si>
  <si>
    <t>253/2011/QĐ-EDUTOP64</t>
  </si>
  <si>
    <t>Nhân viên TVTS - TVTS</t>
  </si>
  <si>
    <t>Nhân viên giáo vụ</t>
  </si>
  <si>
    <t>584/2011/QĐ-EDUTOP64</t>
  </si>
  <si>
    <t>776/2011/QĐ-EDUTOP64</t>
  </si>
  <si>
    <t>Trưởng nhóm vận hành chương trình - Trung tâm đào tạo THO</t>
  </si>
  <si>
    <t>962/2011/QĐ-EDUTOP64</t>
  </si>
  <si>
    <t>Trưởng nhóm cố vấn học tập</t>
  </si>
  <si>
    <t>1501/2011/QĐ-EDUTOP64</t>
  </si>
  <si>
    <t>Phó giám đốc - CN HCM</t>
  </si>
  <si>
    <t>143/2012/QĐ-EDUTOP64</t>
  </si>
  <si>
    <t>226/2012/QĐ-EDUTOP64</t>
  </si>
  <si>
    <t>17/2/2012</t>
  </si>
  <si>
    <t>Chuyên viên trung tâm đào tạo TNT</t>
  </si>
  <si>
    <t>406/2012/QĐ-EDUTOP64</t>
  </si>
  <si>
    <t>634/2012/QĐ-EDUTOP64</t>
  </si>
  <si>
    <t>Cố vấn học tập - Phòng PHOS, THO</t>
  </si>
  <si>
    <t>684/2012/QĐ-EDUTOP64</t>
  </si>
  <si>
    <t>Chuyên viên trung tâm thực hành TOPICA</t>
  </si>
  <si>
    <t>1041/2012/QĐ-EDUTOP64</t>
  </si>
  <si>
    <t>Chuyên viên tư vấn tuyển sinh - Trung tâm tuyển sinh và truyền thông</t>
  </si>
  <si>
    <t>1047/2012/QĐ-EDUTOP64</t>
  </si>
  <si>
    <t>Chuyên viên - HCM</t>
  </si>
  <si>
    <t>1111/2012/QĐ-EDUTOP64</t>
  </si>
  <si>
    <t>Chuyên viên TVTS - CNHCM</t>
  </si>
  <si>
    <t>1173/2012/QĐ-EDUTOP64</t>
  </si>
  <si>
    <t>1178/2012/QĐ-EDUTOP64</t>
  </si>
  <si>
    <t>1187/2012/QĐ-EDUTOP64</t>
  </si>
  <si>
    <t>1230/2012/QĐ-EDUTOP64</t>
  </si>
  <si>
    <t xml:space="preserve">Chuyên viên nhân sự </t>
  </si>
  <si>
    <t>1376/2012/QĐ-EDUTOP64</t>
  </si>
  <si>
    <t>Trưởng phòng tổ chức sự kiện PHCE</t>
  </si>
  <si>
    <t>1377/2012/QĐ-EDUTOP64</t>
  </si>
  <si>
    <t>Chuyên viên tư vấn tuyển sinh - CN HCM</t>
  </si>
  <si>
    <t>1379/2012/QĐ-EDUTOP64</t>
  </si>
  <si>
    <t>Chuyên viên phòng dịch vụ học viên - CN HCM</t>
  </si>
  <si>
    <t>1380/2012/QĐ-EDUTOP64</t>
  </si>
  <si>
    <t>Phó phòng TVTS, CN HCM</t>
  </si>
  <si>
    <t>1383/2012/QĐ-EDUTOP64</t>
  </si>
  <si>
    <t>1384/2012/QĐ-EDUTOP64</t>
  </si>
  <si>
    <t>1462/2012/QĐ-EDUTOP64</t>
  </si>
  <si>
    <t>Phó phòng PR chuyền thông</t>
  </si>
  <si>
    <t>1565/2012/QĐ-EDUTOP64</t>
  </si>
  <si>
    <t>Tư vấn tuyển sinh - CN HCM</t>
  </si>
  <si>
    <t>1578/2012/QĐ-EDUTOP64</t>
  </si>
  <si>
    <t>1579/2012/QĐ-EDUTOP64</t>
  </si>
  <si>
    <t>Cố vấn học tập - PHOS - THO</t>
  </si>
  <si>
    <t>1748/2012/QĐ-EDUTOP64</t>
  </si>
  <si>
    <t>Nhân viên quảng cáo trực tuyến</t>
  </si>
  <si>
    <t>1787/2012/QĐ-EDUTOP64</t>
  </si>
  <si>
    <t>Chuyên viên cố vấn học tập - HCM</t>
  </si>
  <si>
    <t>1791/2012/QĐ-EDUTOP64</t>
  </si>
  <si>
    <t xml:space="preserve">Chuyên viên phòng hành chính - Giáo vụ </t>
  </si>
  <si>
    <t>1863/2012/QĐ-EDUTOP64</t>
  </si>
  <si>
    <t>1894/2012/QĐ-EDUTOP64</t>
  </si>
  <si>
    <t>2115/2012</t>
  </si>
  <si>
    <t>2120/2012</t>
  </si>
  <si>
    <t>Chuyên viên Dịch vụ học viên HCM</t>
  </si>
  <si>
    <t>2271/2012</t>
  </si>
  <si>
    <t>2272/2012</t>
  </si>
  <si>
    <t>Phó Phòng Nhân sự</t>
  </si>
  <si>
    <t>415/2013/QĐ-THR</t>
  </si>
  <si>
    <t>467A/2013</t>
  </si>
  <si>
    <t>458A/2013</t>
  </si>
  <si>
    <t>Chuyên viên TIS</t>
  </si>
  <si>
    <t>535/2013</t>
  </si>
  <si>
    <t>Chuyên viên phòng Phát triển và sản xuất học liệu, TOS1</t>
  </si>
  <si>
    <t>564/2013</t>
  </si>
  <si>
    <t>20/4/2013</t>
  </si>
  <si>
    <t>Phó giám đốc TIC</t>
  </si>
  <si>
    <t>666/2013</t>
  </si>
  <si>
    <t>685/2013</t>
  </si>
  <si>
    <t>14/4/2013</t>
  </si>
  <si>
    <t>Chuyên viên Kế toán Phòng Kế toán ,TSG</t>
  </si>
  <si>
    <t>Caán bộ Quản lý học tập, phòng dịch vụ học viên, TTV</t>
  </si>
  <si>
    <t>6/4/2013</t>
  </si>
  <si>
    <t>322/QĐ-EDUTOP64</t>
  </si>
  <si>
    <t>Nhân viên phòng học liệu</t>
  </si>
  <si>
    <t>325/QĐ-EDUTOP64</t>
  </si>
  <si>
    <t>156/2010QĐ-EDUTOP64</t>
  </si>
  <si>
    <t>178/2010QĐ-EDUTOP64</t>
  </si>
  <si>
    <t>151779422</t>
  </si>
  <si>
    <t>thubt@topica.edu.vn</t>
  </si>
  <si>
    <t>0366257425</t>
  </si>
  <si>
    <t>0974643598</t>
  </si>
  <si>
    <t>hathuxhh@gmail.com</t>
  </si>
  <si>
    <t>Quỳnh Trang - Quỳnh Phụ - Thái Bình</t>
  </si>
  <si>
    <t>Mỹ Đình - Từ Liêm - Hà Nội</t>
  </si>
  <si>
    <t>091526563</t>
  </si>
  <si>
    <t>Lịch sử</t>
  </si>
  <si>
    <t>thunt2@topica.edu.vn</t>
  </si>
  <si>
    <t>01689981095</t>
  </si>
  <si>
    <t>Phường Bách Quang, Sông Công, Thái Nguyên</t>
  </si>
  <si>
    <t>Nguyễn Văn Biên</t>
  </si>
  <si>
    <t>Lê Huyền</t>
  </si>
  <si>
    <t>125313378</t>
  </si>
  <si>
    <t>Quản trị Kinh doanh</t>
  </si>
  <si>
    <t>tranglh2@topica.edu.vn</t>
  </si>
  <si>
    <t>ngantt4@topica.edu.vn</t>
  </si>
  <si>
    <t>hiendt2@topica.edu.vn</t>
  </si>
  <si>
    <t>0982049125</t>
  </si>
  <si>
    <t>thuhien.kdtm@gmail.com</t>
  </si>
  <si>
    <t>Thanh Lâm - An Thịnh - Lương Tài - Bắc Ninh</t>
  </si>
  <si>
    <t>Số nhà 21, ngách 189/103 ngõ 171 Nguyễn Ngọc Vũ, Trung Hòa, Cầu Giấy, Hà Nội</t>
  </si>
  <si>
    <t>01659484233</t>
  </si>
  <si>
    <t>Chu Thị Hà</t>
  </si>
  <si>
    <t>012850028</t>
  </si>
  <si>
    <t>trangcth@topica.edu.vn</t>
  </si>
  <si>
    <t>0989556958</t>
  </si>
  <si>
    <t>hatrang369@gmail.com</t>
  </si>
  <si>
    <t>Khu tập thể bộ Nông nghiệp, Liên Ninh, Thanh Trì, Hà Nội</t>
  </si>
  <si>
    <t xml:space="preserve">Chu Văn Thám </t>
  </si>
  <si>
    <t>0902174001</t>
  </si>
  <si>
    <t>173344963</t>
  </si>
  <si>
    <t>Luật Kinh doanh</t>
  </si>
  <si>
    <t>hongct@topica.edu.vn</t>
  </si>
  <si>
    <t>0988958275</t>
  </si>
  <si>
    <t>hongct75@gmail.com</t>
  </si>
  <si>
    <t>Ngõ 1 Kim Đồng, Hoàng Mai, Hà Nội</t>
  </si>
  <si>
    <t>164372795</t>
  </si>
  <si>
    <t>CĐ Kinh tế Công nghiệp Hà Nội</t>
  </si>
  <si>
    <t>Ngô Ngọc</t>
  </si>
  <si>
    <t>Đỗ Thị Quỳnh</t>
  </si>
  <si>
    <t>Bùi Thị Nhật</t>
  </si>
  <si>
    <t>Trần Thùy</t>
  </si>
  <si>
    <t>Tươi</t>
  </si>
  <si>
    <t>quynhntn@topica.edu.vn</t>
  </si>
  <si>
    <t>0988696377</t>
  </si>
  <si>
    <t>Thạch Bình, Nho Quan, Ninh Bình</t>
  </si>
  <si>
    <t>nhuquynhnguyen103@gmail.com</t>
  </si>
  <si>
    <t>Thôn Đồi Mây - Thạch Bình - Nho Quan - Ninh Bình</t>
  </si>
  <si>
    <t>Nguyễn Thị An</t>
  </si>
  <si>
    <t>01695047296</t>
  </si>
  <si>
    <t>Doãn Thị Nguyệt</t>
  </si>
  <si>
    <t>Nguyễn Bích</t>
  </si>
  <si>
    <t>Diệp</t>
  </si>
  <si>
    <t>diepnb@topica.edu.vn</t>
  </si>
  <si>
    <t>lannn@topica.edu.vn</t>
  </si>
  <si>
    <t>linhnt2@topica.edu.vn</t>
  </si>
  <si>
    <t>013301252</t>
  </si>
  <si>
    <t>0988810790</t>
  </si>
  <si>
    <t>nguyenhoan105@gmail.com</t>
  </si>
  <si>
    <t>Số 21, ngõ 67, Cảm Hội, Hai Bà Trưng, Hà Nội</t>
  </si>
  <si>
    <t>Phan Thị Quỳnh</t>
  </si>
  <si>
    <t>Chiến</t>
  </si>
  <si>
    <t>012123028</t>
  </si>
  <si>
    <t>Đại học Hà Nội</t>
  </si>
  <si>
    <t>0945107829</t>
  </si>
  <si>
    <t>longqv79@gmail.com</t>
  </si>
  <si>
    <t>SN42, tổ 42, ngõ 123, Hoàng Quốc Việt, Nghĩa Đô, Cầu Giấy, Hà Nội</t>
  </si>
  <si>
    <t>Hà Lệ Quyên</t>
  </si>
  <si>
    <t>vợ</t>
  </si>
  <si>
    <t>0975815997</t>
  </si>
  <si>
    <t>172985498</t>
  </si>
  <si>
    <t>32/14 Trương Hán Siêu, Phường Đông Sơn, Thành phố Thanh Hóa</t>
  </si>
  <si>
    <t>lê Thị Minh Nguyệt</t>
  </si>
  <si>
    <t>mẹ</t>
  </si>
  <si>
    <t>Chu Ngọc Sỹ</t>
  </si>
  <si>
    <t>012648801</t>
  </si>
  <si>
    <t>Đại học Thăng Long</t>
  </si>
  <si>
    <t>0946391931</t>
  </si>
  <si>
    <t>169, ngõ Trai Cá, đường Trương Định, Hai Bà Trưng, Hà Nội</t>
  </si>
  <si>
    <t>Từ Thị Tho</t>
  </si>
  <si>
    <t>Bùi Xuân Quân</t>
  </si>
  <si>
    <t>012411223</t>
  </si>
  <si>
    <t>98A Trần Hưng Đạo, Cửa Nam, Hoàn Kiếm , Hà Nội</t>
  </si>
  <si>
    <t>Đỗ Minh Nguyệt</t>
  </si>
  <si>
    <t xml:space="preserve">Mẹ </t>
  </si>
  <si>
    <t>0904386266</t>
  </si>
  <si>
    <t>Học viện quản lý giáo dục</t>
  </si>
  <si>
    <t xml:space="preserve">Quản lý giáo dục </t>
  </si>
  <si>
    <t>Hồ Thị Cần</t>
  </si>
  <si>
    <t>012421311</t>
  </si>
  <si>
    <t>manhha22031987@gmail.com</t>
  </si>
  <si>
    <t>9 Ngõ 41 Nguyễn Chí Thanh - Ba Đình - Hà Nội</t>
  </si>
  <si>
    <t>Nguyễn Thị Huế</t>
  </si>
  <si>
    <t>0904278950</t>
  </si>
  <si>
    <t>Vĩnh phúc</t>
  </si>
  <si>
    <t>135441362</t>
  </si>
  <si>
    <t>kế toán</t>
  </si>
  <si>
    <t>0966830909</t>
  </si>
  <si>
    <t>khu 11- xã Ngọc Mỹ- Huyện Lập Thach_ Vĩnh Phúc</t>
  </si>
  <si>
    <t xml:space="preserve">Ngõ 1 Bùi Xương Trạch - Thanh xuân - Hà Nội </t>
  </si>
  <si>
    <t>Phan Văn Hòa</t>
  </si>
  <si>
    <t>012487956</t>
  </si>
  <si>
    <t>Đại Học Ngoại Ngữ</t>
  </si>
  <si>
    <t>0934276046</t>
  </si>
  <si>
    <t>Tổ 6, Khương Thượng, Đống Đa, Hà Nội</t>
  </si>
  <si>
    <t>Đỗ Văn Phi</t>
  </si>
  <si>
    <t>trinhcth@topica.edu.vn</t>
  </si>
  <si>
    <t>nhankt@topica.edu.vn</t>
  </si>
  <si>
    <t>longqv@topica.edu.vn</t>
  </si>
  <si>
    <t>khanhh@topica.edu.vn</t>
  </si>
  <si>
    <t>phuongttt@topica.edu.vn</t>
  </si>
  <si>
    <t>anhdtq@topica.edu.vn</t>
  </si>
  <si>
    <t>giangpt@topica.edu.vn</t>
  </si>
  <si>
    <t>minhbtn@topica.edu.v</t>
  </si>
  <si>
    <t>tuoint2@topica.edu.vn</t>
  </si>
  <si>
    <t>thudtn@topica.edu.vn</t>
  </si>
  <si>
    <t>hoannt@topica.edu.vn</t>
  </si>
  <si>
    <t>hanm@topica.edu.vn</t>
  </si>
  <si>
    <t>anhptq@topica.edu.vn</t>
  </si>
  <si>
    <t>chiendt@topica.edu.vn</t>
  </si>
  <si>
    <t>Tổng ST</t>
  </si>
  <si>
    <t>Hoàng Thị Mai</t>
  </si>
  <si>
    <t>Vương Thị</t>
  </si>
  <si>
    <t xml:space="preserve">Nữ   </t>
  </si>
  <si>
    <t>112549166</t>
  </si>
  <si>
    <t>01649585963</t>
  </si>
  <si>
    <t>nguyentuoik54ctxh@gmail.com</t>
  </si>
  <si>
    <t>Lam Điền, Chương Mỹ, Hà Tây</t>
  </si>
  <si>
    <t>Phú Diễn, Từ Liêm, Hà Nội</t>
  </si>
  <si>
    <t>Nguyễn Văn Khuê</t>
  </si>
  <si>
    <t>0984101935</t>
  </si>
  <si>
    <t>112020093</t>
  </si>
  <si>
    <t>ĐH Genetic - ĐH Bách Khoa</t>
  </si>
  <si>
    <t>Khoa học máy tính</t>
  </si>
  <si>
    <t>0903454034</t>
  </si>
  <si>
    <t>Trường Yên, Chương Mỹ, Hà Nội</t>
  </si>
  <si>
    <t>Phòng B103, M3:M4, 91 Nguyễn Chí Thanh, Hà Nội</t>
  </si>
  <si>
    <t>142388059</t>
  </si>
  <si>
    <t>0949060390</t>
  </si>
  <si>
    <t>phamgiang.silver@gmail.com</t>
  </si>
  <si>
    <t>Hiệp Sơn, Kinh Môn, Hải Dương</t>
  </si>
  <si>
    <t>53/255 Lĩnh Nam, Hoàng Mai, Hà Nội</t>
  </si>
  <si>
    <t>Pham Văn Chuyền</t>
  </si>
  <si>
    <t>03203826232</t>
  </si>
  <si>
    <t>162928333</t>
  </si>
  <si>
    <t>Hệ Thống Điện</t>
  </si>
  <si>
    <t>Xóm 20 Hải Anh - Hải Hậu - Nam Định</t>
  </si>
  <si>
    <t>Nhà 3, Ngõ 205/91 Xuân Đỉnh, Từ Liêm, Hà Nội</t>
  </si>
  <si>
    <t>012425986</t>
  </si>
  <si>
    <t>6 Ngõ 67 Cảm Hội, Hai Bà Trưng, Hà Nội</t>
  </si>
  <si>
    <t>0983210911</t>
  </si>
  <si>
    <t>164437690</t>
  </si>
  <si>
    <t>01676006366</t>
  </si>
  <si>
    <t>hanhnt2@topica.edu.vn</t>
  </si>
  <si>
    <t>Thiên Tôn, Hoa Lư, Ninh Bình</t>
  </si>
  <si>
    <t>Mễ Trì Thượng, Từ Liêm, Hà Nội</t>
  </si>
  <si>
    <t>Nguyễn Văn Thọ</t>
  </si>
  <si>
    <t>Chú</t>
  </si>
  <si>
    <t>0949167740</t>
  </si>
  <si>
    <t>125403288</t>
  </si>
  <si>
    <t>0973527618</t>
  </si>
  <si>
    <t>duongneu90@gmail.com</t>
  </si>
  <si>
    <t>Thị Trần Thửa, Huyện Lương Tài, Bắc Ninh</t>
  </si>
  <si>
    <t>Số 5 - Nguyễn Huy Tự - Bạch Đằng - Hai Bà Trưng - Hà Nội</t>
  </si>
  <si>
    <t>Nguyễn Đình Thái</t>
  </si>
  <si>
    <t xml:space="preserve">Bố </t>
  </si>
  <si>
    <t>0972275026</t>
  </si>
  <si>
    <t>031709937</t>
  </si>
  <si>
    <t>Xóm 5 - Kỳ Sơn - Thủy Nguyên - Hải Phòng</t>
  </si>
  <si>
    <t>Số 16, 207/103,  Thôn Nhang, Xuân Đỉnh, Từ Liêm, Hà Nội</t>
  </si>
  <si>
    <t>Đỗ Thị Vân</t>
  </si>
  <si>
    <t>Chị</t>
  </si>
  <si>
    <t>0902985696</t>
  </si>
  <si>
    <t>lienvth@topica.edu,vn</t>
  </si>
  <si>
    <t>vuhuonglien87@gmail.com</t>
  </si>
  <si>
    <t>90 Cửa Bắc, Ba Đình, Hà Nội</t>
  </si>
  <si>
    <t>Nguyễn Duy Hiệp</t>
  </si>
  <si>
    <t>01696959988</t>
  </si>
  <si>
    <t>0989095025</t>
  </si>
  <si>
    <t>loannt2@topica.edu.vn</t>
  </si>
  <si>
    <t>nguyenloan.epu@gmail.com</t>
  </si>
  <si>
    <t>Phạm Thị Hoàng Yến</t>
  </si>
  <si>
    <t>0973708795</t>
  </si>
  <si>
    <t>012625192</t>
  </si>
  <si>
    <t>Thương mại Quốc Tế</t>
  </si>
  <si>
    <t>thuyhtm@topica.edu.vn</t>
  </si>
  <si>
    <t>0934127189</t>
  </si>
  <si>
    <t>P1 - K11 - TT Nam Đông, Đống Đa, Hà Nội</t>
  </si>
  <si>
    <t>45 - Ngõ 119 - Hồ Đắc Di - Hà Nội</t>
  </si>
  <si>
    <t>Quản trị Du lịch Khách Sạn</t>
  </si>
  <si>
    <t>0989209942</t>
  </si>
  <si>
    <t>thuytrang3300@yahoo.com</t>
  </si>
  <si>
    <t>Số 20 ngõ 5 Nguyễn Văn Cừ, Long Biên, Hà Nội</t>
  </si>
  <si>
    <t>162910767</t>
  </si>
  <si>
    <t>Khoa học môi trường</t>
  </si>
  <si>
    <t>0947310190</t>
  </si>
  <si>
    <t>hangpham31190@gmail.com</t>
  </si>
  <si>
    <t>13/70 Vị Hoàng, Nam Định</t>
  </si>
  <si>
    <t>Số nhà 2, ngách 62/12 Nguyễn Viết Xuân, Thanh Xuân, Hà Nội</t>
  </si>
  <si>
    <t>Phạm Quốc Hội</t>
  </si>
  <si>
    <t>01228384737</t>
  </si>
  <si>
    <t>Phạm Trọng</t>
  </si>
  <si>
    <t>Lương</t>
  </si>
  <si>
    <t>Trần Thị Ngọc</t>
  </si>
  <si>
    <t>Bùi Thị Kim</t>
  </si>
  <si>
    <t>Luyến</t>
  </si>
  <si>
    <t>Đoàn Thị</t>
  </si>
  <si>
    <t>Bé</t>
  </si>
  <si>
    <t>Đậu Hoàng Dạ</t>
  </si>
  <si>
    <t>Nguyễn Mộng</t>
  </si>
  <si>
    <t>162829524</t>
  </si>
  <si>
    <t>luongpq@topica.edu.vn</t>
  </si>
  <si>
    <t>0986337388</t>
  </si>
  <si>
    <t>33 Đông Khê, Nam Định, TP Nam Định</t>
  </si>
  <si>
    <t>binlinh@gmail.com</t>
  </si>
  <si>
    <t>Số nhà 76, Ngõ 126 Kim Ngưu, Thanh Nhàn, Hà Nội</t>
  </si>
  <si>
    <t>Đinh Thị Dược</t>
  </si>
  <si>
    <t>012547055</t>
  </si>
  <si>
    <t>0936143434</t>
  </si>
  <si>
    <t>293b Tổ 42 Hoàng Văn Thụ, Hoàng Mai, Hà Nội</t>
  </si>
  <si>
    <t>PTNO</t>
  </si>
  <si>
    <t>168194434</t>
  </si>
  <si>
    <t>0975307136</t>
  </si>
  <si>
    <t>Thanh Bình, Thanh Liêm, Hà Nam</t>
  </si>
  <si>
    <t>SN 10, ngách 276/32 Đại Từ, Hoàng Mai, Hà Nội</t>
  </si>
  <si>
    <t>Lê Thị Quy Quý</t>
  </si>
  <si>
    <t>0982363323</t>
  </si>
  <si>
    <t>Phạm Hồng Hải</t>
  </si>
  <si>
    <t>Yên Bái</t>
  </si>
  <si>
    <t>063294541</t>
  </si>
  <si>
    <t>Lào Cai</t>
  </si>
  <si>
    <t>0948421732</t>
  </si>
  <si>
    <t>Tổ 21 Phường Phố mới, Thành phố Lào Cai, Tỉnh Lào Cai</t>
  </si>
  <si>
    <t>Nhà 1906 chung cư Vũ Trọng Phụng, Thanh Xuân, Hà Nội</t>
  </si>
  <si>
    <t>Phạm Công Tiến</t>
  </si>
  <si>
    <t>Dương Thu</t>
  </si>
  <si>
    <t>012466866</t>
  </si>
  <si>
    <t>Quản trị nhân lực</t>
  </si>
  <si>
    <t>0988233025</t>
  </si>
  <si>
    <t>0436446301</t>
  </si>
  <si>
    <t>Tân Khai, Tổ 27, Vĩnh Hưng, Hoàng Mai, Hà Nội</t>
  </si>
  <si>
    <t>Trần Thị Tính</t>
  </si>
  <si>
    <t>046446301</t>
  </si>
  <si>
    <t>Ngô Huyền</t>
  </si>
  <si>
    <t>11/1/2012</t>
  </si>
  <si>
    <t>23/1/1990</t>
  </si>
  <si>
    <t>huypt@topica.edu.vn</t>
  </si>
  <si>
    <t>tuthc@topica.edu.vn</t>
  </si>
  <si>
    <t>sonnh@topica.edu.vn</t>
  </si>
  <si>
    <t>dungpv@topica.edu.vn</t>
  </si>
  <si>
    <t>anhdtm@topica.edu.vn</t>
  </si>
  <si>
    <t>quynhnt@topica.edu.vn</t>
  </si>
  <si>
    <t>hiepvt@topica.edu.vn</t>
  </si>
  <si>
    <t>trinhptd@topica.edu.vn</t>
  </si>
  <si>
    <t>thangvq@topica.edu.vn</t>
  </si>
  <si>
    <t>ngadts@topica.edu.vn</t>
  </si>
  <si>
    <t>nguyenbtt@topica.edu.vn</t>
  </si>
  <si>
    <t>ngantt@topica.edu.vn</t>
  </si>
  <si>
    <t>tinhnt@topica.edu.vn</t>
  </si>
  <si>
    <t>hattt@topica.edu.vn</t>
  </si>
  <si>
    <t>xuanntt3@topica.edu.vn</t>
  </si>
  <si>
    <t>thuylt2@topica.edu.vn</t>
  </si>
  <si>
    <t>tuannm@topica.edu.vn</t>
  </si>
  <si>
    <t>ngantm@topica.edu.vn</t>
  </si>
  <si>
    <t>hangvt@topica.edu.vn</t>
  </si>
  <si>
    <t>hoanpv@topica.edu.vn</t>
  </si>
  <si>
    <t>hantvn@topica.edu.vn</t>
  </si>
  <si>
    <t>ngandt@topica.edu.vn</t>
  </si>
  <si>
    <t>hueltn@topica.edu.vn</t>
  </si>
  <si>
    <t>maitt@topica.edu.vn</t>
  </si>
  <si>
    <t>hienntt@topica.edu.vn</t>
  </si>
  <si>
    <t>uyennbb@topica.edu.vn</t>
  </si>
  <si>
    <t>ngalt2@topica.edu.vn</t>
  </si>
  <si>
    <t>haind@topica.edu.vn</t>
  </si>
  <si>
    <t>locttb@topica.edu.vn</t>
  </si>
  <si>
    <t>huydq@topica.edu.vn</t>
  </si>
  <si>
    <t>thuytt@topica.edu.vn</t>
  </si>
  <si>
    <t>trangnt@topica.edu.vn</t>
  </si>
  <si>
    <t>huongbt@topica.edu.vn</t>
  </si>
  <si>
    <t>maintt@topica.edu.vn</t>
  </si>
  <si>
    <t>phungmtm@topica.edu.vn</t>
  </si>
  <si>
    <t>anhtth@topica.edu.vn</t>
  </si>
  <si>
    <t>phongpd@topica.edu.vn</t>
  </si>
  <si>
    <t>linhnt@topica.edu.vn</t>
  </si>
  <si>
    <t>trangph@topica.edu.vn</t>
  </si>
  <si>
    <t>nguyentth2@topica.edu.vn</t>
  </si>
  <si>
    <t>minhtp@topica.edu.vn</t>
  </si>
  <si>
    <t>hanhbth@topica.edu.vn</t>
  </si>
  <si>
    <t>hangtt2@topica.edu.vn</t>
  </si>
  <si>
    <t>linhdh2@topica.edu.vn</t>
  </si>
  <si>
    <t>anldl@topica.edu.vn</t>
  </si>
  <si>
    <t>loanntk@topica.edu.vn</t>
  </si>
  <si>
    <t>hungnt2@topica.edu.vn</t>
  </si>
  <si>
    <t>linhhn@topica.edu.vn</t>
  </si>
  <si>
    <t>dungntk@topica.edu.vn</t>
  </si>
  <si>
    <t>huongntn@topica.edu.vn</t>
  </si>
  <si>
    <t>vanttt@topica.edu.vn</t>
  </si>
  <si>
    <t>anhltk2@topica.edu.vn</t>
  </si>
  <si>
    <t>binhnt@topica.edu.vn</t>
  </si>
  <si>
    <t>ngandm@topica.edu.vn</t>
  </si>
  <si>
    <t>huongpt@topica.edu.vn</t>
  </si>
  <si>
    <t>trangnq@topica.edu.vn</t>
  </si>
  <si>
    <t>ngocvt@topica.edu.vn</t>
  </si>
  <si>
    <t>chamntp@topica.edu.vn</t>
  </si>
  <si>
    <t>phonglh@topica.edu.vn</t>
  </si>
  <si>
    <t>anhnt3@topica.edu.vn</t>
  </si>
  <si>
    <t>thanghv@topica.edu.vn</t>
  </si>
  <si>
    <t>thuybt2@topica.edu.vn</t>
  </si>
  <si>
    <t>anhlq@topica.edu.vn</t>
  </si>
  <si>
    <t>cuclth@topica.edu.vn</t>
  </si>
  <si>
    <t>duongdt@topica.edu.vn</t>
  </si>
  <si>
    <t>yennh@topica.edu.vn</t>
  </si>
  <si>
    <t>huongtt4@edu.vn</t>
  </si>
  <si>
    <t>phuongtb@topica.edu.vn</t>
  </si>
  <si>
    <t>ngocdtb@topica.edu.vn</t>
  </si>
  <si>
    <t>thanhpl@topica.edu.vn</t>
  </si>
  <si>
    <t>linhnhp@topica.edu.vn</t>
  </si>
  <si>
    <t xml:space="preserve">huyentt@topica.edu.vn </t>
  </si>
  <si>
    <t>quynhvn@topica.edu.vn</t>
  </si>
  <si>
    <t xml:space="preserve">hangptt@topica.edu.vn </t>
  </si>
  <si>
    <t>haont@topica.edu.vn</t>
  </si>
  <si>
    <t xml:space="preserve">lantt@topica.edu.vn </t>
  </si>
  <si>
    <t>ngoctb@topica.edu.vn</t>
  </si>
  <si>
    <t>trangpnt@topica.edu.vn</t>
  </si>
  <si>
    <t>phungtnp@topica.edu.vn</t>
  </si>
  <si>
    <t>phucntm@topica.edu.vn</t>
  </si>
  <si>
    <t>dungntm@topica.edu.vn</t>
  </si>
  <si>
    <t>xuannta@topica.edu.vn</t>
  </si>
  <si>
    <t>thuyltt@topica.edu.vn</t>
  </si>
  <si>
    <t>PNTS</t>
  </si>
  <si>
    <t>PNTO</t>
  </si>
  <si>
    <t>PMHO</t>
  </si>
  <si>
    <t>Tổng SA</t>
  </si>
  <si>
    <t>Mã Chức vụ</t>
  </si>
  <si>
    <t>Số lượng NV theo Mã Vị trí - Toàn Công ty</t>
  </si>
  <si>
    <t>Số lượng NV theo Mã vị trí - Khu vực</t>
  </si>
  <si>
    <t>Nguyễn Thị Khánh</t>
  </si>
  <si>
    <t>Lê Thị Bảo</t>
  </si>
  <si>
    <t>Vũ Quỳnh</t>
  </si>
  <si>
    <t>Trần Thị Minh</t>
  </si>
  <si>
    <t>Nguyễn Thị Tuệ</t>
  </si>
  <si>
    <t>Đỗ Thùy</t>
  </si>
  <si>
    <t>Ni</t>
  </si>
  <si>
    <t>Đỗ Thị  Thiên</t>
  </si>
  <si>
    <t>0936123958</t>
  </si>
  <si>
    <t>Huỳnh Thị Ngọc</t>
  </si>
  <si>
    <t>Đỗ Thị Lan</t>
  </si>
  <si>
    <t>012162797</t>
  </si>
  <si>
    <t>ĐH Bách khoa</t>
  </si>
  <si>
    <t>0983634960</t>
  </si>
  <si>
    <t>Số 16 ngõ 164/18 Phố Hồng Mai, Quỳnh Lôi, Hai Bà Trưng, Hà Nội</t>
  </si>
  <si>
    <t>Đỗ Mạnh Cường</t>
  </si>
  <si>
    <t>Bùi Thị Hồng</t>
  </si>
  <si>
    <t>Đỗ Văn</t>
  </si>
  <si>
    <t>vanbth@topica.edu.vn</t>
  </si>
  <si>
    <t>huongdtl@topica.edu.vn</t>
  </si>
  <si>
    <t>thangdv@topica.edu.vn</t>
  </si>
  <si>
    <t>thuyntm@topica.edu.vn</t>
  </si>
  <si>
    <t>huedt@topica.edu.vn</t>
  </si>
  <si>
    <t>trangtt3@topica.edu.vn</t>
  </si>
  <si>
    <t>hangpn@topica.edu.vn</t>
  </si>
  <si>
    <t>duongntt@topica.edu.vn</t>
  </si>
  <si>
    <t>vanltk@topica.edu.vn</t>
  </si>
  <si>
    <t>huyenbtt@topica.edu.vn</t>
  </si>
  <si>
    <t>tranttn@topica.edu.vn</t>
  </si>
  <si>
    <t>luyenbtk@topica.edu.vn</t>
  </si>
  <si>
    <t>bedt@topica.edu.vn</t>
  </si>
  <si>
    <t>landhd@topica.edu.vn</t>
  </si>
  <si>
    <t>vynm@topica.edu.vn</t>
  </si>
  <si>
    <t>huyenlt2@topica.edu.vn</t>
  </si>
  <si>
    <t>anhphh@topica.edu.vn</t>
  </si>
  <si>
    <t>hadt@topica.edu.vn</t>
  </si>
  <si>
    <t>trangnh@topica.edu.vn</t>
  </si>
  <si>
    <t>vanntk@topica.edu.vn</t>
  </si>
  <si>
    <t>thailh@topica.edu.vn</t>
  </si>
  <si>
    <t>trangltb@topica.edu.vn</t>
  </si>
  <si>
    <t>kieudt@topica.edu.vn</t>
  </si>
  <si>
    <t>nganvt@topica.edu.vn</t>
  </si>
  <si>
    <t>thaonp3@topica.edu.vn</t>
  </si>
  <si>
    <t>tramvq@topica.edu.vn</t>
  </si>
  <si>
    <t>maitt2@topica.edu.vn</t>
  </si>
  <si>
    <t>lanntt@topica.edu.vn</t>
  </si>
  <si>
    <t>hienttm@topica.edu.vn</t>
  </si>
  <si>
    <t>hienntt3@topica.edu.vn</t>
  </si>
  <si>
    <t>trangdtt2@topica.edu.vn</t>
  </si>
  <si>
    <t>nidt@topica.edu.vn</t>
  </si>
  <si>
    <t>0977015424</t>
  </si>
  <si>
    <t>063248588</t>
  </si>
  <si>
    <t>0976221905</t>
  </si>
  <si>
    <t>Thuần Lương - Sông Lô - Việt Trì - Phú Thọ</t>
  </si>
  <si>
    <t>Phú Đô, Mễ Trì, Từ Liêm, Hà Nội</t>
  </si>
  <si>
    <t>Lê Xuân</t>
  </si>
  <si>
    <t>Phạm Nhật</t>
  </si>
  <si>
    <t>024531042</t>
  </si>
  <si>
    <t>ĐH Hoa Sen</t>
  </si>
  <si>
    <t>Anh văn thương mại</t>
  </si>
  <si>
    <t>0909486727</t>
  </si>
  <si>
    <t>vynm.topica@gmail.com</t>
  </si>
  <si>
    <t>528 Lý Thái Tổ, P10, Q10, TP Hồ Chí Minh</t>
  </si>
  <si>
    <t>Nguyễn Thị Mộng Huyền</t>
  </si>
  <si>
    <t>0906545381</t>
  </si>
  <si>
    <t>132025727</t>
  </si>
  <si>
    <t>Văn học dân tộc thiểu số Việt Nam</t>
  </si>
  <si>
    <t>TT Đoan Hùng, Đoan Hùng, Phú Thọ</t>
  </si>
  <si>
    <t>Lê Hồng Hải</t>
  </si>
  <si>
    <t>012411604</t>
  </si>
  <si>
    <t>32A Nhà chung, Hà Nội</t>
  </si>
  <si>
    <t>Tôổ 3, Cụm 5, Khương Đình, Thanh Xuân, Hà Nội</t>
  </si>
  <si>
    <t>Trần Thiện Phương</t>
  </si>
  <si>
    <t>trangnh0907@gmail.com</t>
  </si>
  <si>
    <t>0904347527</t>
  </si>
  <si>
    <t>0438544862</t>
  </si>
  <si>
    <t>0983090505</t>
  </si>
  <si>
    <t>241096751</t>
  </si>
  <si>
    <t>Văn hóa nghệ thuật và du lịch Sài Gòn</t>
  </si>
  <si>
    <t>Quản trị du lịch - Khách sạn</t>
  </si>
  <si>
    <t>0934842122</t>
  </si>
  <si>
    <t>landhd.topica@gmail.com</t>
  </si>
  <si>
    <t>302I, Thôn 3 Xã Cư Ebur, Buôn Ma Thuật, Đăk Lăk</t>
  </si>
  <si>
    <t>818/1/9, P3, Nguyễn Kiệm, Gò Vấp, Hồ Chí Minh</t>
  </si>
  <si>
    <t>Đậu Quang Đồng</t>
  </si>
  <si>
    <t>01684124676</t>
  </si>
  <si>
    <t>205406666</t>
  </si>
  <si>
    <t>0979274128</t>
  </si>
  <si>
    <t>Duy Phước, Duy Xuyên, Quảng Nam</t>
  </si>
  <si>
    <t>377/57 Đinh Bộ Lĩnh, P26, Bình Thạnh, TP Hồ Chí Minh</t>
  </si>
  <si>
    <t>Hồ Thị Kiều</t>
  </si>
  <si>
    <t>0982985155</t>
  </si>
  <si>
    <t>291006021</t>
  </si>
  <si>
    <t>CĐ Kinh tế Công Nghệ TP Hồ Chí Minh</t>
  </si>
  <si>
    <t>0962954874</t>
  </si>
  <si>
    <t>11/299 Tân Trung, Tân Hưng, Tân Châu, Tây Ninh</t>
  </si>
  <si>
    <t>51/22L Phạm Văn Chiêu, P14, Q. Gò Vấp, TP Hồ Chí Minh</t>
  </si>
  <si>
    <t>Huỳnh Thị Thế Cẩm</t>
  </si>
  <si>
    <t>01265291578</t>
  </si>
  <si>
    <t>250700094</t>
  </si>
  <si>
    <t>ĐH Moở TP Hồ Chí Minh</t>
  </si>
  <si>
    <t>0979509139</t>
  </si>
  <si>
    <t>buithanhhuyen2211@gmail.com</t>
  </si>
  <si>
    <t>60 Ba Can, Tân Hội, Đức Trọng, Lâm Đồng</t>
  </si>
  <si>
    <t>644/4/38 đường 3/2, Phường 14, Quận 10, Tp Hồ Chí Minh</t>
  </si>
  <si>
    <t>Trương Xuân Vũ</t>
  </si>
  <si>
    <t>0985323532</t>
  </si>
  <si>
    <t>221213114</t>
  </si>
  <si>
    <t>0919791318 0937459210</t>
  </si>
  <si>
    <t>kimluyen05@yahoo.com</t>
  </si>
  <si>
    <t>Đại Bình, Hòa Quan Nam, Phú Hòa, Phú Yên</t>
  </si>
  <si>
    <t>Nguyễn Kiều</t>
  </si>
  <si>
    <t>01204510027</t>
  </si>
  <si>
    <t>013566365</t>
  </si>
  <si>
    <t>Số 2C Đường 15, Phúc Xá, Ba Đình, Hà Nội</t>
  </si>
  <si>
    <t>Số 12, ngõ 72 Tân Ấp, Ba Đình, Hà Nôi</t>
  </si>
  <si>
    <t>anhpn@topica.edu.vn</t>
  </si>
  <si>
    <t>01234884456</t>
  </si>
  <si>
    <t>ĐH Kinh tế Kỹ thuật Công Nghiệp</t>
  </si>
  <si>
    <t>013098130</t>
  </si>
  <si>
    <t>Nghiêm Thị</t>
  </si>
  <si>
    <t>012067763</t>
  </si>
  <si>
    <t>168271695</t>
  </si>
  <si>
    <t>hongnt@topica.edu.vn</t>
  </si>
  <si>
    <t>0976879788</t>
  </si>
  <si>
    <t>nghiemhong1008@gmail.com</t>
  </si>
  <si>
    <t>Số 19 - Cổ Nhuế - Từ Liêm - Hà Nội</t>
  </si>
  <si>
    <t>Vũ Trọng Nghĩa</t>
  </si>
  <si>
    <t>0932628386</t>
  </si>
  <si>
    <t>Tháng sinh</t>
  </si>
  <si>
    <t>Nguyễn Duy</t>
  </si>
  <si>
    <t>Cung</t>
  </si>
  <si>
    <t>Bạch Hải</t>
  </si>
  <si>
    <t>145456130</t>
  </si>
  <si>
    <t>ĐH Nông nghiệp</t>
  </si>
  <si>
    <t>thangnd@topica.edu.vn</t>
  </si>
  <si>
    <t>01656235740</t>
  </si>
  <si>
    <t>nguyenducthang.tp@gmail.com</t>
  </si>
  <si>
    <t>Mai Viên, Song Mai, Kim Động, Hưng Yên</t>
  </si>
  <si>
    <t>Phú Đô - Từ Liêm - Hà Nội</t>
  </si>
  <si>
    <t>Nguyễn Thị Lan Hương</t>
  </si>
  <si>
    <t>0963106122</t>
  </si>
  <si>
    <t>241098779</t>
  </si>
  <si>
    <t>Học viện Công nghệ Bưu chính Viễn thông</t>
  </si>
  <si>
    <t>01689969354</t>
  </si>
  <si>
    <t>nidt.topica@gmail.com</t>
  </si>
  <si>
    <t>Hòa Thắng, TP Buôn Ma Thuột, Đăk Lăk</t>
  </si>
  <si>
    <t>118/132 B1 Bạch Đằng, P24, Bình Thạnh, Hồ Chí Minh</t>
  </si>
  <si>
    <t>Đỗ Cao Nguyên</t>
  </si>
  <si>
    <t>01668753587</t>
  </si>
  <si>
    <t>233115498</t>
  </si>
  <si>
    <t>0908906233</t>
  </si>
  <si>
    <t>baotrang248@gmail.com</t>
  </si>
  <si>
    <t>42B Lý Thường Kiệt, P.Quyết Thắng, Kon Tum, Tỉnh Kon Tum</t>
  </si>
  <si>
    <t>618/13/2 Quang Trung, P11, Q Gò Vấp, Hồ Chí Minh</t>
  </si>
  <si>
    <t>Lê Thùy Trâm</t>
  </si>
  <si>
    <t>Em</t>
  </si>
  <si>
    <t>0904850285</t>
  </si>
  <si>
    <t>212299020</t>
  </si>
  <si>
    <t>ĐH Kinh tế - TP Hồ Chí Minh</t>
  </si>
  <si>
    <t>0938777429</t>
  </si>
  <si>
    <t>lehongthaiqn@gmail.com</t>
  </si>
  <si>
    <t>206 Bắc Hải, P6, Tân Bình, TP Hồ Chí Minh</t>
  </si>
  <si>
    <t>Lê Hồng Nhật</t>
  </si>
  <si>
    <t>0985917313</t>
  </si>
  <si>
    <t>Lương Việt</t>
  </si>
  <si>
    <t>341485390</t>
  </si>
  <si>
    <t>ĐH Đồng Tháp</t>
  </si>
  <si>
    <t>0673881051</t>
  </si>
  <si>
    <t>0932956067</t>
  </si>
  <si>
    <t>lvhoang90@gmail.com</t>
  </si>
  <si>
    <t>C123 Phạm Hữu Lầu, P6, TP Cao Lãnh, Đồng Tháp</t>
  </si>
  <si>
    <t>109/3 Vạn Kiếp, P3, Q. Bình Thạnh, TP Hồ Chí Minh</t>
  </si>
  <si>
    <t>Lương Thanh Tân</t>
  </si>
  <si>
    <t>Cha</t>
  </si>
  <si>
    <t>0918316791</t>
  </si>
  <si>
    <t>025459730</t>
  </si>
  <si>
    <t>Hướng Dẫn Du lịch</t>
  </si>
  <si>
    <t>0983822822</t>
  </si>
  <si>
    <t>145/52 Lê Đức Thọ, P17, Q Gò Vấp, Hồ Chí Minh</t>
  </si>
  <si>
    <t>Nguyễn Phạm Anh Quốc</t>
  </si>
  <si>
    <t>0906333933</t>
  </si>
  <si>
    <t>ĐH Ngoại ngữ - ĐH Quốc gia Hà Nội</t>
  </si>
  <si>
    <t>Khu Xa La, Tổ 10, Phúc La, Hà Đông, Hà Nội</t>
  </si>
  <si>
    <t>163092196</t>
  </si>
  <si>
    <t>Hải Dương, Hải Hậu, Nam Định</t>
  </si>
  <si>
    <t>01674348868</t>
  </si>
  <si>
    <t>conglx@topica.edu.vn</t>
  </si>
  <si>
    <t>0987824630</t>
  </si>
  <si>
    <t>Trần</t>
  </si>
  <si>
    <t>Huê</t>
  </si>
  <si>
    <t>Nguyễn Mỹ Diệu</t>
  </si>
  <si>
    <t>184/2010/QĐ-EDUTOP64</t>
  </si>
  <si>
    <t>186/2010/QĐ-EDUTOP64</t>
  </si>
  <si>
    <t>187/2010/QĐ-EDUTOP64</t>
  </si>
  <si>
    <t>174/2011/QĐ-EDUTOP64</t>
  </si>
  <si>
    <t>441/2011/QĐ-EDUTOP64</t>
  </si>
  <si>
    <t>442/2011/QĐ-EDUTOP64</t>
  </si>
  <si>
    <t>TWC</t>
  </si>
  <si>
    <t>446/2011/QĐ-EDUTOP64</t>
  </si>
  <si>
    <t>450/2011/QĐ-EDUTOP64</t>
  </si>
  <si>
    <t>573/2013</t>
  </si>
  <si>
    <t>Lê Thị Lệ</t>
  </si>
  <si>
    <t>132041122</t>
  </si>
  <si>
    <t>01649758221</t>
  </si>
  <si>
    <t>thuyltl@topica.edu.vn</t>
  </si>
  <si>
    <t>Xuân Lộc, Thanh Thủy, Phú Thọ</t>
  </si>
  <si>
    <t>459A/2013</t>
  </si>
  <si>
    <t>Cán bộ Phát triển Học liệu</t>
  </si>
  <si>
    <t>2092/2012</t>
  </si>
  <si>
    <t>Chuyên viên tư vấn tuyển sinh  TT Amazing Kids HCM</t>
  </si>
  <si>
    <t>1594/2011/QĐ-EDUTOP64</t>
  </si>
  <si>
    <t>22/11/2011</t>
  </si>
  <si>
    <t>Chuyên viên Phòng PR và Truyền thông</t>
  </si>
  <si>
    <t>1157/2012/QĐ-EDUTOP64</t>
  </si>
  <si>
    <t>Chuyên viên thuộc ban nghiên cứu và phát triển</t>
  </si>
  <si>
    <t>1879/2012/QĐ-EDUTOP64</t>
  </si>
  <si>
    <t>460A/2013</t>
  </si>
  <si>
    <t>Chuyên viên Phòng Vận hành Online</t>
  </si>
  <si>
    <t>331/QĐ-EDUTOP64</t>
  </si>
  <si>
    <t>71/2011/QĐ-EDUTOP64</t>
  </si>
  <si>
    <t>Nhân viên bộ phận giáo vụ - Văn phòng HCM</t>
  </si>
  <si>
    <t>344/2011/QĐ-EDUTOP64</t>
  </si>
  <si>
    <t>Giáo vụ - phòng Hành chính Giáo vụ</t>
  </si>
  <si>
    <t>Nhân viên Tư vấn tuyển sinh - CN HCM</t>
  </si>
  <si>
    <t>1455/2011/QĐ-EDUTOP64</t>
  </si>
  <si>
    <t>Chuyên viên vận hành đào tạo - CN HCM</t>
  </si>
  <si>
    <t>1040/2012/QĐ-EDUTOP64</t>
  </si>
  <si>
    <t>1043/2012/QĐ-EDUTOP64</t>
  </si>
  <si>
    <t>1181/2012/QĐ-EDUTOP64</t>
  </si>
  <si>
    <t>1382/2012/QĐ-EDUTOP64</t>
  </si>
  <si>
    <t>Chuyên viên vận hành đào tạo - phòng PHCO- CN HCM</t>
  </si>
  <si>
    <t>1534/2012/QĐ-EDUTOP64</t>
  </si>
  <si>
    <t>TVTS - CNHCM</t>
  </si>
  <si>
    <t>1605/2012/QĐ-EDUTOP64</t>
  </si>
  <si>
    <t>24/9/2012</t>
  </si>
  <si>
    <t>Điều phối viên dự án - Trung tâm TIC</t>
  </si>
  <si>
    <t>2090/2012</t>
  </si>
  <si>
    <t>Chuyên viên Phòng Telesale, Trung tâm tuyển sinh mạng lưới</t>
  </si>
  <si>
    <t>544/2013</t>
  </si>
  <si>
    <t>10/3/2013</t>
  </si>
  <si>
    <t>Cán bộ Phát triển nguồn Contact Phòng phát triển mạng lưới</t>
  </si>
  <si>
    <t>1039/2012/QĐ-EDUTOP64</t>
  </si>
  <si>
    <t>1756/2012/QĐ-EDUTOP64</t>
  </si>
  <si>
    <t>Chuyên gia phòng Tuyển sinh Telesales</t>
  </si>
  <si>
    <t>2091/2012</t>
  </si>
  <si>
    <t>93/2010/QĐ-EDUTOP64</t>
  </si>
  <si>
    <t>421/2010QĐ-EDUTOP64</t>
  </si>
  <si>
    <t>70/2011/QĐ-EDUTOP64</t>
  </si>
  <si>
    <t>Tư vấn tuyển sinh Văn phòng HCM</t>
  </si>
  <si>
    <t>1117/2012/QĐ-EDUTOP64</t>
  </si>
  <si>
    <t>1328/2012/QĐ-EDUTOP64</t>
  </si>
  <si>
    <t>Trưởng nhóm vận hành đào tạo - PHCO - CN HCM</t>
  </si>
  <si>
    <t>1374/2012/QĐ-EDUTOP64</t>
  </si>
  <si>
    <t>1537/2012/QĐ-EDUTOP64</t>
  </si>
  <si>
    <t>1912/2012/QĐ-EDUTOP64</t>
  </si>
  <si>
    <t>887/2013</t>
  </si>
  <si>
    <t>26/4/2013</t>
  </si>
  <si>
    <t>Chuyên viên Phòng Phát triển đối tác Trung tâm Amazing Kids English HCM</t>
  </si>
  <si>
    <t>233/QĐ-EDUTOP64</t>
  </si>
  <si>
    <t>234/QĐ-EDUTOP64</t>
  </si>
  <si>
    <t>224/2010/QĐ-EDUTOP64</t>
  </si>
  <si>
    <t>181/2011/QĐ-EDUTOP64</t>
  </si>
  <si>
    <t>Phòng network</t>
  </si>
  <si>
    <t>2053/2012</t>
  </si>
  <si>
    <t>2360/2012</t>
  </si>
  <si>
    <t>572/QĐ-EDUTOP64</t>
  </si>
  <si>
    <t>Chương trình FI</t>
  </si>
  <si>
    <t>16/2012/QĐ-EDUTOP64</t>
  </si>
  <si>
    <t>Phụ trách hành chính hậu cần - phòng Tư vấn tuyển sinh - CN HCM</t>
  </si>
  <si>
    <t>1009/2012/QĐ-EDUTOP64</t>
  </si>
  <si>
    <t>Tư vấn tuyển sinh - trung tâm tuyển sinh và truyền thông</t>
  </si>
  <si>
    <t>379/EDUTOP64-QĐT</t>
  </si>
  <si>
    <t>Trung tâm Amazing kids English</t>
  </si>
  <si>
    <t>1759/2012/QĐ-EDUTOP64</t>
  </si>
  <si>
    <t>Phòng vận hạnh - trung tâm đào tạo TNE</t>
  </si>
  <si>
    <t>2058/2012</t>
  </si>
  <si>
    <t>Chuyên gia Phòng Chất lượng sư phạm,Trung tâm Hỗ Trợ Vận hành số 1</t>
  </si>
  <si>
    <t>2070/2012</t>
  </si>
  <si>
    <t>Chuyên viên Vận hành, phòng Vận hành Online,TT Hỗ trợ Vận hành số 1</t>
  </si>
  <si>
    <t>2080/2012</t>
  </si>
  <si>
    <t>Chuyên gia Phòng Công tác Giảng viên và Học viên, Trung tâm Hỗ trợ Vận hành số 1</t>
  </si>
  <si>
    <t>2205/2012</t>
  </si>
  <si>
    <t>Chuyên viên Đào tạo - phòng tuyển sinh Telesales, Trung Tâm tuyển sinh mạng lưới</t>
  </si>
  <si>
    <t>2266/2012</t>
  </si>
  <si>
    <t>2356/2012</t>
  </si>
  <si>
    <t>Chuyên viên Ban Nghiên cứu và Phát triển</t>
  </si>
  <si>
    <t>512/2013</t>
  </si>
  <si>
    <t>241/2010/QĐ-EDUTOP64</t>
  </si>
  <si>
    <t>443/2010/QĐ-EDUTOP64</t>
  </si>
  <si>
    <t>Phát triển và mợ rộng đối tác tuyển sinh - VP HCM</t>
  </si>
  <si>
    <t>1892/2012/QĐ-EDUTOP64</t>
  </si>
  <si>
    <t>1086/2012/QĐ-EDUTOP64</t>
  </si>
  <si>
    <t>Chuyên viên vận hành - trung tâm đào tạo THO</t>
  </si>
  <si>
    <t>1891/2012/QĐ-EDUTOP64</t>
  </si>
  <si>
    <t>Chuyên viên thu thập contacts L0 Thuộc Phòng Tưa vấn tuyển sinh - CN HCM</t>
  </si>
  <si>
    <t>2057/2012</t>
  </si>
  <si>
    <t>Chuyên viên phòng Chất lượng TT Hỗ Trợ Vận Hành số 1</t>
  </si>
  <si>
    <t>2261/2012</t>
  </si>
  <si>
    <t>Chuyên viên phòng Quản lý học tập, Trung Tâm Đào Tạo TVU-TOPICA</t>
  </si>
  <si>
    <t>658/2013</t>
  </si>
  <si>
    <t>Chuyên gia Quản lý học tập, PTVS, TTV</t>
  </si>
  <si>
    <t>1896/2012/QĐ-EDUTOP64</t>
  </si>
  <si>
    <t xml:space="preserve"> dự án Amazing</t>
  </si>
  <si>
    <t>2256/2012</t>
  </si>
  <si>
    <t>Chuyên gia Phòng Quản lý học tập TTV, khối miền Nam</t>
  </si>
  <si>
    <t>468A/2013</t>
  </si>
  <si>
    <t>Quản lý học tập- Trung tâm Đào tạo TVU</t>
  </si>
  <si>
    <t>670/2013</t>
  </si>
  <si>
    <t>OP Quản lý học tập, PTVS, TTV</t>
  </si>
  <si>
    <t>539/2010/QĐ-EDUTOP64</t>
  </si>
  <si>
    <t>Ban giảng viên</t>
  </si>
  <si>
    <t>17/2012/QĐ-EDUTOP64</t>
  </si>
  <si>
    <t>Phụ trách marketing Online L1 - Phòng TVTS, CN HCM</t>
  </si>
  <si>
    <t>432/2010/QĐ-EDUTOP64</t>
  </si>
  <si>
    <t>Trưởng nhóm hỗ trợ vận hành đào tạo cho đối tác - phòng phát triển mạng lưới</t>
  </si>
  <si>
    <t>1586/2011/QĐ-EDUTOP64</t>
  </si>
  <si>
    <t>Phòng kế hoạch phát triển - Ban hành chính quản trị</t>
  </si>
  <si>
    <t>958/2012/QĐ-EDUTOP64</t>
  </si>
  <si>
    <t>Ban Chất lượng sư phạm - Trung tâm Đào tạo THO</t>
  </si>
  <si>
    <t>1886/2012/QĐ-EDUTOP64</t>
  </si>
  <si>
    <t>1893/2012/QĐ-EDUTOP64</t>
  </si>
  <si>
    <t>Thôi kiêm nhiệm hỗ trợ vận hành dự án Amazing</t>
  </si>
  <si>
    <t>1990/2012/QĐ-EDUTOP64</t>
  </si>
  <si>
    <t>Chuyên viên vận hành- Phòng vận hành đào tạo - HCM</t>
  </si>
  <si>
    <t>2068/2012</t>
  </si>
  <si>
    <t>2074/2012</t>
  </si>
  <si>
    <t>Chuyên viên phòng Chất lượng sư phạm TT Hỗ trợ Vận hành số 1</t>
  </si>
  <si>
    <t>2262/2012</t>
  </si>
  <si>
    <t>Phó phòng Quản lý học tập, Trung tâm ĐT TTV-TOPICA</t>
  </si>
  <si>
    <t>2269/2012</t>
  </si>
  <si>
    <t>Chuyên viên phòng Hành chính- Giáo vụ, TT ĐT TVU-TOPICA</t>
  </si>
  <si>
    <t>70/2013/QĐ-THR</t>
  </si>
  <si>
    <t>Nhóm hậu cần và trainers thuộc Trung Tâm tuyển sinh khối Miền Nam</t>
  </si>
  <si>
    <t>579/2013</t>
  </si>
  <si>
    <t>657/2013</t>
  </si>
  <si>
    <t>663/2013</t>
  </si>
  <si>
    <t>216/QĐ-EDUTOP64</t>
  </si>
  <si>
    <t>Nhân viên Phòng TVTS</t>
  </si>
  <si>
    <t>349/QĐ-EDUTOP64</t>
  </si>
  <si>
    <t>Chương trình IT</t>
  </si>
  <si>
    <t>449a/QĐ-EDUTOP64</t>
  </si>
  <si>
    <t>Phòng phát triển mạng lưới</t>
  </si>
  <si>
    <t>482/2010/QĐ-EDUTOP64</t>
  </si>
  <si>
    <t>18/11/2010</t>
  </si>
  <si>
    <t>Hành chính và Giáo vụ</t>
  </si>
  <si>
    <t>537/2010/QĐ-EDUTOP64</t>
  </si>
  <si>
    <t>Phòng đối ngoại</t>
  </si>
  <si>
    <t>31/2011/QĐ-EDUTOP64</t>
  </si>
  <si>
    <t>Giáo vụ DTU - Phòng hành chính và Giáo vụ</t>
  </si>
  <si>
    <t>102/2011/QĐ-EDUTOP64</t>
  </si>
  <si>
    <t>Nhan viên Marketing Online tại phòng Network</t>
  </si>
  <si>
    <t>530/2011/QĐ-EDUTOP64</t>
  </si>
  <si>
    <t>18/4/2011</t>
  </si>
  <si>
    <t xml:space="preserve">Chuyên viên phòng Tư vấn tuyển sinh </t>
  </si>
  <si>
    <t>Ban sư phạm - trung tâm đào tạo THO</t>
  </si>
  <si>
    <t>966/2012/QĐ-EDUTOP64</t>
  </si>
  <si>
    <t>Chuyên gia chịu trách nhiệm training nghiệp vụ cho TVTS mới - Trung tâm tuyển sinh và mạng lưới</t>
  </si>
  <si>
    <t>1020/2012/QĐ-EDUTOP64</t>
  </si>
  <si>
    <t>Trưởng phòng Phát triển đối rác EC tại CN HCM</t>
  </si>
  <si>
    <t>1033/2012/QĐ-EDUTOP64</t>
  </si>
  <si>
    <t>Phòng tuyển sinh - trung tâm tuyển sinh và truyền thông</t>
  </si>
  <si>
    <t>1119/2012/QĐ-EDUTOP64</t>
  </si>
  <si>
    <t>Trưởng ban dự án Vận hành Amazing tại CN HCM</t>
  </si>
  <si>
    <t>1757/2012/QĐ-EDUTOP64</t>
  </si>
  <si>
    <t>phòng dự án phát triển - Ban hệ thống</t>
  </si>
  <si>
    <t>1761/2012/QĐ-EDUTOP64</t>
  </si>
  <si>
    <t>Trung tâm Amazing kids English - HCM</t>
  </si>
  <si>
    <t>1763/2012/QĐ-EDUTOP64</t>
  </si>
  <si>
    <t>Phòng PR và TT - TAW</t>
  </si>
  <si>
    <t>2064/2012</t>
  </si>
  <si>
    <t>Chuyên viên phòng Vận hành Online, TT Hỗ trợ Vận hành số 1</t>
  </si>
  <si>
    <t>2065/2012</t>
  </si>
  <si>
    <t>2066/2012</t>
  </si>
  <si>
    <t>2067/2012</t>
  </si>
  <si>
    <t>2075/2012</t>
  </si>
  <si>
    <t>2078/2012</t>
  </si>
  <si>
    <t>Chuyên viên Học liệu, Phòng phát triển sản xuất, TT Vận Hành số 1</t>
  </si>
  <si>
    <t>2118/2012/QĐ-EDUTOP64</t>
  </si>
  <si>
    <t>Chuyên viên phòng Phát triển đối tác EC tại Trung tâm HCM</t>
  </si>
  <si>
    <t>2257/2012</t>
  </si>
  <si>
    <t>Trưởng phòng Vận hành Trung tâm kiêm Trưởng phòng Hành chính Giáo vụ TTV, khối miền Nam</t>
  </si>
  <si>
    <t>2259/2012</t>
  </si>
  <si>
    <t>Chuyên gia Phòng Phát Triển Sự Nghiệp và Truyền Thông, khối Miền Nam</t>
  </si>
  <si>
    <t>659/2013</t>
  </si>
  <si>
    <t>660/2013</t>
  </si>
  <si>
    <t>662/2013</t>
  </si>
  <si>
    <t>Trưởng phòng PTVS, TTV</t>
  </si>
  <si>
    <t>671/2013</t>
  </si>
  <si>
    <t>876/2013</t>
  </si>
  <si>
    <t>Trưởng phòng Kế hoạch Phát triển, TFP</t>
  </si>
  <si>
    <t>cungnd@topica.edu.vn</t>
  </si>
  <si>
    <t>hoanglv@topica.edu.vn</t>
  </si>
  <si>
    <t>nhatdtm@topica.edu.vn</t>
  </si>
  <si>
    <t>huet@topica.edu.vn</t>
  </si>
  <si>
    <t>linhnmd@topica.edu.vn</t>
  </si>
  <si>
    <t>8/19/2013</t>
  </si>
  <si>
    <t>8/15/2013</t>
  </si>
  <si>
    <t>023926851</t>
  </si>
  <si>
    <t>ĐH Khoa học Xã hội và Nhân văn</t>
  </si>
  <si>
    <t>0837269050</t>
  </si>
  <si>
    <t>0908154651</t>
  </si>
  <si>
    <t>dtmnhat@gmail.com</t>
  </si>
  <si>
    <t>174 Quốc Lộ 13, P.Hiệp Bình Chánh, Q. Thủ Đức</t>
  </si>
  <si>
    <t>Lê Hoàng Trung</t>
  </si>
  <si>
    <t>0909620375</t>
  </si>
  <si>
    <t>Triều Châu, Trung Quốc</t>
  </si>
  <si>
    <t>023906968</t>
  </si>
  <si>
    <t>163/21A Bến Chương Dương, P Cầu Ông Lãnh, Q1, Hồ Chí Minh</t>
  </si>
  <si>
    <t>89 Đường sô 8, cư xá Him Lam, P13, Q6</t>
  </si>
  <si>
    <t>0837516424</t>
  </si>
  <si>
    <t>0902799920</t>
  </si>
  <si>
    <t>tranhue28@yahoo.com</t>
  </si>
  <si>
    <t>Trần Trang</t>
  </si>
  <si>
    <t>0909966269</t>
  </si>
  <si>
    <t>197143052</t>
  </si>
  <si>
    <t>Phường 1, TP Đông Hà, Quảng Trị</t>
  </si>
  <si>
    <t>Loại Dự án</t>
  </si>
  <si>
    <t>Thời gian tham gia</t>
  </si>
  <si>
    <t>Danh hiệu</t>
  </si>
  <si>
    <t>Mã Dự án</t>
  </si>
  <si>
    <t>Thời điểm tham gia</t>
  </si>
  <si>
    <t>Thời điểm kết thúc</t>
  </si>
  <si>
    <t>HAU_PHUONG_TANG_TOC</t>
  </si>
  <si>
    <t>1. DAI HAN</t>
  </si>
  <si>
    <t>2. TRUNG HAN</t>
  </si>
  <si>
    <t>3. NGAN HAN</t>
  </si>
  <si>
    <t>MM/DD/YYYY</t>
  </si>
  <si>
    <t>172655591</t>
  </si>
  <si>
    <t>Sư phạm tin học</t>
  </si>
  <si>
    <t>thoavt@topica.edu.vn</t>
  </si>
  <si>
    <t>0917488678</t>
  </si>
  <si>
    <t>Thị trấn Hà Trung, Thanh Hóa</t>
  </si>
  <si>
    <t>47/49 Nam Dư, Lĩnh Nam, Hoàng Mai, Hà Nội</t>
  </si>
  <si>
    <t>Vũ Đức Luật</t>
  </si>
  <si>
    <t>ĐH Kinh tế - Kỹ thuật Công nghiệp</t>
  </si>
  <si>
    <t>Xóm 11 - Hải Phượng - Hải Hậu - Nam Định</t>
  </si>
  <si>
    <t>Lê Văn Thành</t>
  </si>
  <si>
    <t>151981453</t>
  </si>
  <si>
    <t>hoabt@topica.edu.vn</t>
  </si>
  <si>
    <t>0986965462</t>
  </si>
  <si>
    <t>hoabt91@gmail.com</t>
  </si>
  <si>
    <t>Thái Sơn, Thái Thúy, Thái Bình</t>
  </si>
  <si>
    <t>104/68 Cầu Giấy, Hà Nội</t>
  </si>
  <si>
    <t>0908548724</t>
  </si>
  <si>
    <t>261072698</t>
  </si>
  <si>
    <t>lynt@topica.edu.vn</t>
  </si>
  <si>
    <t>0972281656</t>
  </si>
  <si>
    <t>2121/2013/QĐ-THR-EDUTOP68</t>
  </si>
  <si>
    <t>2121/2013/QĐ-THR-EDUTOP69</t>
  </si>
  <si>
    <t>Thành viên</t>
  </si>
  <si>
    <t>Cơ chế Dự án</t>
  </si>
  <si>
    <t>Dự án Hệ thống hóa Quy trình Đào tạo, Kiểm soát Chất lượng Thông tin Tuyển sinh, Quy trình giám sát tỷ lệ convert L8/L2 TVTS</t>
  </si>
  <si>
    <t>Phòng Ban</t>
  </si>
  <si>
    <t>Chức vụ</t>
  </si>
  <si>
    <t>0914706762</t>
  </si>
  <si>
    <t>buihongvan2010@gmail.com</t>
  </si>
  <si>
    <t>Nhà 36 Khu TT Phân lân Văn Điển - Thanh Trì - Hà Nội</t>
  </si>
  <si>
    <t>Nguyễn Trung Kiên</t>
  </si>
  <si>
    <t>0985052552</t>
  </si>
  <si>
    <t>0438614557</t>
  </si>
  <si>
    <t>+</t>
  </si>
  <si>
    <t>huyenntt3@topica.edu.vn</t>
  </si>
  <si>
    <t>425/2010/QĐ-EDUTOP64</t>
  </si>
  <si>
    <t>1000/2012/QĐ-EDUTOP64</t>
  </si>
  <si>
    <t>Phòng vận hành - Trung tâm TDT</t>
  </si>
  <si>
    <t>1889/2012/QĐ-EDUTOP64</t>
  </si>
  <si>
    <t>2264/2012</t>
  </si>
  <si>
    <t>Chuyên gia phòng Vận hành Trung tâm, thuộc TT ĐT TVU-TOPICA</t>
  </si>
  <si>
    <t>2265/2012</t>
  </si>
  <si>
    <t>Phó phòng Vận hành Trung Tâm thuộc TT ĐT TVU-TOPICA</t>
  </si>
  <si>
    <t>471A/2013</t>
  </si>
  <si>
    <t>Chuyên viên Sự kiện, Phòng Công tác Giảng viên - học viên, Trung tâm Hỗ trợ Vận hành số 1</t>
  </si>
  <si>
    <t>528/2011/QĐ-EDUTOP64</t>
  </si>
  <si>
    <t>15/4/2011</t>
  </si>
  <si>
    <t>Chuyên viên phòng tiếng anh phép thuật - Học viên Tiếng Anh kỳ thú</t>
  </si>
  <si>
    <t>2071/2012</t>
  </si>
  <si>
    <t>2083/2012</t>
  </si>
  <si>
    <t>Phó phòng chất lượng sư phạm, Trung tâm vận hành số 1</t>
  </si>
  <si>
    <t>2069/2012</t>
  </si>
  <si>
    <t>2077/2012</t>
  </si>
  <si>
    <t>Chuyên viên học liệu - Trung tâm HOU</t>
  </si>
  <si>
    <t>2163/2012</t>
  </si>
  <si>
    <t>Chuyên viên Vận hành phòng Vận hành Online TT Hỗ  trợ Vận hành số 1 kiêm nhiệm vị trí Chuyên viên Vận hành tại Phòng Vận Hành Trung Tâm, TT Đào tạo Topica - HOU</t>
  </si>
  <si>
    <t>334/QĐ-EDUTOP64</t>
  </si>
  <si>
    <t>230/2010/QĐ-EDUTOP64</t>
  </si>
  <si>
    <t>Can bộ vận hành chương trình - VP HCM</t>
  </si>
  <si>
    <t>49/2011/QĐ-EDUTOP64</t>
  </si>
  <si>
    <t>14/2/2011</t>
  </si>
  <si>
    <t>Phòng kế toán - VP HCM</t>
  </si>
  <si>
    <t>183/2011/QĐ-EDUTOP64</t>
  </si>
  <si>
    <t>1112/2011/QĐ-EDUTOP64</t>
  </si>
  <si>
    <t>Quản lý đội lọc contact</t>
  </si>
  <si>
    <t>1125/2012/QĐ-EDUTOP64</t>
  </si>
  <si>
    <t>Giám sát TVTS đối tác, Phòng PAWT, trung tâm tuyển sinh và mạng lưới</t>
  </si>
  <si>
    <t>1129/2012/QĐ-EDUTOP64</t>
  </si>
  <si>
    <t>17/8/2012</t>
  </si>
  <si>
    <t>Trung tâm tuyển sinh và mạng lưới</t>
  </si>
  <si>
    <t>1758/2012/QĐ-EDUTOP64</t>
  </si>
  <si>
    <t>Phòng truyền thông thuộc trung tâm tuyển sinh và truyền thông</t>
  </si>
  <si>
    <t>2059/2012</t>
  </si>
  <si>
    <t>2072/2012</t>
  </si>
  <si>
    <t>2073/2012</t>
  </si>
  <si>
    <t>2079/2012</t>
  </si>
  <si>
    <t>Chuyên viên hành chính, Phòng hành chính, TT Vận hành số 1</t>
  </si>
  <si>
    <t>2082/2012</t>
  </si>
  <si>
    <t>Trưởng phòng Chất Lượng Sư Phạm, TT Vận hành số 1</t>
  </si>
  <si>
    <t>669/2013</t>
  </si>
  <si>
    <t>764/2013</t>
  </si>
  <si>
    <t>Chuyên viên vận hành đối tác (OP), PAWN</t>
  </si>
  <si>
    <t>538/2010/QĐ-EDUTOP64</t>
  </si>
  <si>
    <t>67/QĐ-EDUTOP64</t>
  </si>
  <si>
    <t>182/2011/QĐ-EDUTOP64</t>
  </si>
  <si>
    <t>713/2011/QĐ-EDUTOP64</t>
  </si>
  <si>
    <t>15/2012/QĐ-EDUTOP64</t>
  </si>
  <si>
    <t>Phụ trách hành chính hậu cần - phòng Dịch vụ học viên - CN HCM</t>
  </si>
  <si>
    <t>1013/2012/QĐ-EDUTOP64</t>
  </si>
  <si>
    <t>Chuyên viên chăm sóc khách hàng - Trung tâm Amazing kids English</t>
  </si>
  <si>
    <t>1036/2012/QĐ-EDUTOP64</t>
  </si>
  <si>
    <t xml:space="preserve">TRưởng nhóm căm sóc khách hàng - Trung tâm Amazing kids English  </t>
  </si>
  <si>
    <t>1118/2012/QĐ-EDUTOP64</t>
  </si>
  <si>
    <t>'07/8/2012</t>
  </si>
  <si>
    <t>Chuyên viên phòng Phát triển đối tác EC tại CN HCM</t>
  </si>
  <si>
    <t>1760/2012/QĐ-EDUTOP64</t>
  </si>
  <si>
    <t>1762/2012/QĐ-EDUTOP64</t>
  </si>
  <si>
    <t>Ban học viên - THO</t>
  </si>
  <si>
    <t>1992/2012/QĐ-EDUTOP64</t>
  </si>
  <si>
    <t>2081/2012</t>
  </si>
  <si>
    <t>Chuyên gia, Phòng Công tác Giảng viên và Học viên thuộc Trung tâm Hỗ trợ vận hành số 1</t>
  </si>
  <si>
    <t>2128/2012</t>
  </si>
  <si>
    <t>2270/2012</t>
  </si>
  <si>
    <t>668/2013</t>
  </si>
  <si>
    <t>Chuyên viên hậu cần, PSAH, TSA</t>
  </si>
  <si>
    <t>Tống Thị Minh</t>
  </si>
  <si>
    <t>Đỗ Thị Khánh</t>
  </si>
  <si>
    <t>hoattm@topica.edu.vn</t>
  </si>
  <si>
    <t>lydtk@topica.edu.vn</t>
  </si>
  <si>
    <t>18/3/2011</t>
  </si>
  <si>
    <t>30/6/2009</t>
  </si>
  <si>
    <t>28/2/2009</t>
  </si>
  <si>
    <t>30/4/2009</t>
  </si>
  <si>
    <t>31/3/2009</t>
  </si>
  <si>
    <t>31/6/2009</t>
  </si>
  <si>
    <t>16/6/2009</t>
  </si>
  <si>
    <t>17/6/2009</t>
  </si>
  <si>
    <t>18/6/2009</t>
  </si>
  <si>
    <t>19/5/2009</t>
  </si>
  <si>
    <t>13/5/2009</t>
  </si>
  <si>
    <t>19/6/2009</t>
  </si>
  <si>
    <t>24/6/2009</t>
  </si>
  <si>
    <t>26/6/2009</t>
  </si>
  <si>
    <t>29/5/2009</t>
  </si>
  <si>
    <t>6/7/2013</t>
  </si>
  <si>
    <t>22/10/2009</t>
  </si>
  <si>
    <t>31/8/2009</t>
  </si>
  <si>
    <t>27/9/2009</t>
  </si>
  <si>
    <t>24/9/2009</t>
  </si>
  <si>
    <t>31/10/2009</t>
  </si>
  <si>
    <t>30/10/2009</t>
  </si>
  <si>
    <t>30/9/2009</t>
  </si>
  <si>
    <t>14/10/2009</t>
  </si>
  <si>
    <t>13/10/2009</t>
  </si>
  <si>
    <t>13/11/2009</t>
  </si>
  <si>
    <t>15/12/2009</t>
  </si>
  <si>
    <t>14/12/2009</t>
  </si>
  <si>
    <t>19/12/2009</t>
  </si>
  <si>
    <t>18/12/2009</t>
  </si>
  <si>
    <t>22/11/2009</t>
  </si>
  <si>
    <t>26/12/2009</t>
  </si>
  <si>
    <t>25/12/2009</t>
  </si>
  <si>
    <t>4/12/200</t>
  </si>
  <si>
    <t>17/12/2009</t>
  </si>
  <si>
    <t>31/1/2010</t>
  </si>
  <si>
    <t>13/9/2010</t>
  </si>
  <si>
    <t>16/2/2010</t>
  </si>
  <si>
    <t>15/02/2010</t>
  </si>
  <si>
    <t>4/3/2010</t>
  </si>
  <si>
    <t>11/1/2010</t>
  </si>
  <si>
    <t>10/3/2010</t>
  </si>
  <si>
    <t>14/3/2010</t>
  </si>
  <si>
    <t>17/2/2010</t>
  </si>
  <si>
    <t>17/3/2010</t>
  </si>
  <si>
    <t>22/4/2010</t>
  </si>
  <si>
    <t>30/4/2010</t>
  </si>
  <si>
    <t>23/5/2010</t>
  </si>
  <si>
    <t>22/5/2010</t>
  </si>
  <si>
    <t>23/6/2010</t>
  </si>
  <si>
    <t>30/6/2010</t>
  </si>
  <si>
    <t>31/5/2010</t>
  </si>
  <si>
    <t>2/4/2010</t>
  </si>
  <si>
    <t>13/6/2010</t>
  </si>
  <si>
    <t>31/7/2010</t>
  </si>
  <si>
    <t>17/7/2010</t>
  </si>
  <si>
    <t>13/8/2010</t>
  </si>
  <si>
    <t>23/10/2010</t>
  </si>
  <si>
    <t>17/12/2010</t>
  </si>
  <si>
    <t>20/12/2010</t>
  </si>
  <si>
    <t>25/12/2010</t>
  </si>
  <si>
    <t>31/12/2010</t>
  </si>
  <si>
    <t>15/12/2010</t>
  </si>
  <si>
    <t>23/12/2010</t>
  </si>
  <si>
    <t>25/02/2011</t>
  </si>
  <si>
    <t>4/1/2011</t>
  </si>
  <si>
    <t>13/3/2011</t>
  </si>
  <si>
    <t>19/11/2011</t>
  </si>
  <si>
    <t>15/1/1012</t>
  </si>
  <si>
    <t>31/11/2011</t>
  </si>
  <si>
    <t>30/12/2011</t>
  </si>
  <si>
    <t>15/1/2011</t>
  </si>
  <si>
    <t>29/2/2011</t>
  </si>
  <si>
    <t>29/2/2012</t>
  </si>
  <si>
    <t>30/3/2013</t>
  </si>
  <si>
    <t>26/4/2012</t>
  </si>
  <si>
    <t>31/4/2012</t>
  </si>
  <si>
    <t>1/6//1012</t>
  </si>
  <si>
    <t>20/5/2013</t>
  </si>
  <si>
    <t>11/6/2012</t>
  </si>
  <si>
    <t>30/7/2012</t>
  </si>
  <si>
    <t>22/7/2012</t>
  </si>
  <si>
    <t>31/8/2012</t>
  </si>
  <si>
    <t>30/9/2012</t>
  </si>
  <si>
    <t>14/9/2012</t>
  </si>
  <si>
    <t>24/8/2012</t>
  </si>
  <si>
    <t>23/9/2012</t>
  </si>
  <si>
    <t>31/12/2012</t>
  </si>
  <si>
    <t>18/11/2012</t>
  </si>
  <si>
    <t>09/12/2012</t>
  </si>
  <si>
    <t>28/12/2012</t>
  </si>
  <si>
    <t>4/1/2013</t>
  </si>
  <si>
    <t>15/4/2013</t>
  </si>
  <si>
    <t>2/2/2013</t>
  </si>
  <si>
    <t>11/1/2013</t>
  </si>
  <si>
    <t>12/1/2013</t>
  </si>
  <si>
    <t>21/1/2013</t>
  </si>
  <si>
    <t>27/1/2013</t>
  </si>
  <si>
    <t>23/2/2013</t>
  </si>
  <si>
    <t>23/3/2013</t>
  </si>
  <si>
    <t>23/4/2013</t>
  </si>
  <si>
    <t>30/2/2013</t>
  </si>
  <si>
    <t>17/4/2013</t>
  </si>
  <si>
    <t>18/4/2013</t>
  </si>
  <si>
    <t>10/5/2013</t>
  </si>
  <si>
    <t>7/7/2013</t>
  </si>
  <si>
    <t>25/4/2013</t>
  </si>
  <si>
    <t>24/6/2013</t>
  </si>
  <si>
    <t>1/5/2013</t>
  </si>
  <si>
    <t>1/7/2013</t>
  </si>
  <si>
    <t>24/5/2013</t>
  </si>
  <si>
    <t>9/6/2013</t>
  </si>
  <si>
    <t>17/3/2013</t>
  </si>
  <si>
    <t>0948842468</t>
  </si>
  <si>
    <t>Số 7 - Ngõ 205 - Tây Sơn - Đống Đa - Hà Nội</t>
  </si>
  <si>
    <t>012378697</t>
  </si>
  <si>
    <t>CĐ Nghệ thuật</t>
  </si>
  <si>
    <t>Thiết kế thời trang</t>
  </si>
  <si>
    <t>namtth@topica.edu.vn</t>
  </si>
  <si>
    <t>313 Tây Sơn, Tổ 4b, Ngã tư sở, Hà Nội</t>
  </si>
  <si>
    <t>Thời gian Dự án</t>
  </si>
  <si>
    <t>Thành lập dự án Tăng hiệu quả sử dụng contact CC HOU trong việc triển khai tuyến sinh</t>
  </si>
  <si>
    <t>Giám đốc dự án</t>
  </si>
  <si>
    <t>1754/2013/QĐ-THR-EDUTOP64</t>
  </si>
  <si>
    <t>Loại HĐ</t>
  </si>
  <si>
    <t>Số HĐ</t>
  </si>
  <si>
    <t>Ngày HĐ có hiệu lực</t>
  </si>
  <si>
    <t>Ngày HĐ hết hiệu lực</t>
  </si>
  <si>
    <t>Chức vụ hiện tại</t>
  </si>
  <si>
    <t>Phòng Ban hiện tại</t>
  </si>
  <si>
    <t>Trạng thái Lao động Hiện tại</t>
  </si>
  <si>
    <t>785/2013/HĐLĐ- THR- EDUTOP64</t>
  </si>
  <si>
    <t>397/2013/HĐLĐ-THR- EDUTOP64</t>
  </si>
  <si>
    <t>392/2013/HĐLĐ-THR-EDUTOP64</t>
  </si>
  <si>
    <t>796/2013/HĐLĐ-THR-EDUTOP64</t>
  </si>
  <si>
    <t>531/2013/HĐLĐ-THR-EDUTOP64</t>
  </si>
  <si>
    <t>534/2013/HĐLĐ-THR-EDUTOP64</t>
  </si>
  <si>
    <t>1592/2013/HĐLĐ-THR-EDUTOP64</t>
  </si>
  <si>
    <t>815/2013/HĐLĐ-THR-EDUTOP64</t>
  </si>
  <si>
    <t>800/2013/HĐLĐ-THR-EDUTOP64</t>
  </si>
  <si>
    <t>798/2013/HĐLĐ-THR-EDUTOP64</t>
  </si>
  <si>
    <t>799/2013/HĐLĐ-THR-EDUTOP64</t>
  </si>
  <si>
    <t>790/2013/HĐLĐ-THR-EDUTOP64</t>
  </si>
  <si>
    <t>diennh@topica.edu.vn</t>
  </si>
  <si>
    <t>782/2013/HĐLĐ-THR-EDUTOP64</t>
  </si>
  <si>
    <t>781/2013/HĐLĐ-THR-EDUTOP64</t>
  </si>
  <si>
    <t>451/2013/HĐLĐ-THR-EDUTOP64</t>
  </si>
  <si>
    <t>400/2013/HĐLĐ-THR-EDUTOP64</t>
  </si>
  <si>
    <t>399/2013/HĐLĐ-THR-EDUTOP64</t>
  </si>
  <si>
    <t>401/2013/HĐLĐ-THR-EDUTOP64</t>
  </si>
  <si>
    <t>388/2013/HĐLĐ-THR-EDUTOP64</t>
  </si>
  <si>
    <t>605/2013/HĐLĐ-THR-EDUTOP64</t>
  </si>
  <si>
    <t>453/2013/HĐLĐ-THR-EDUTOP64</t>
  </si>
  <si>
    <t>457/2013/HĐLĐ-THR-EDUTOP64</t>
  </si>
  <si>
    <t>405/2013/HĐLĐ-THR-EDUTOP64</t>
  </si>
  <si>
    <t>403/2013/HĐLĐ-THR-EDUTOP64</t>
  </si>
  <si>
    <t>402/2013/HĐLĐ-THR-EDUTOP64</t>
  </si>
  <si>
    <t>404/2013/HĐLĐ-THR-EDUTOP64</t>
  </si>
  <si>
    <t>406/2013/HĐLĐ-THR-EDUTOP64</t>
  </si>
  <si>
    <t>409/2013/HĐLĐ-THR-EDUTOP64</t>
  </si>
  <si>
    <t>408/2013/HĐLĐ-THR-EDUTOP64</t>
  </si>
  <si>
    <t>517/2013/HĐLĐ-THR-EDUTOP64</t>
  </si>
  <si>
    <t>518/2013/HĐLĐ-THR-EDUTOP64</t>
  </si>
  <si>
    <t>802/2013/HĐLĐ-THR-EDUTOP64</t>
  </si>
  <si>
    <t>806/2013/HĐLĐ-THR-EDUTOP64</t>
  </si>
  <si>
    <t>811/2013/HĐLĐ-THR-EDUTOP64</t>
  </si>
  <si>
    <t>779/2013/HĐLĐ-THR-EDUTOP64</t>
  </si>
  <si>
    <t>812/2013/HĐLĐ-THR-EDUTOP64</t>
  </si>
  <si>
    <t>807/2013/HĐLĐ-THR-EDUTOP64</t>
  </si>
  <si>
    <t>607/2013/HĐLĐ-THR-EDUTOP64</t>
  </si>
  <si>
    <t>778/2013/HĐLĐ-THR-EDUTOP64</t>
  </si>
  <si>
    <t>809/2013/HĐLĐ-THR-EDUTOP64</t>
  </si>
  <si>
    <t>797/2013/HĐLĐ-THR-EDUTOP64</t>
  </si>
  <si>
    <t>2338/2012/HĐLĐ-EDUTOP64</t>
  </si>
  <si>
    <t>527/2013/HĐLĐ-THR-EDUTOP64</t>
  </si>
  <si>
    <t>533/2013/HĐLĐ-THR-EDUTOP64</t>
  </si>
  <si>
    <t>532/2013/HĐLĐ-THR-EDUTOP64</t>
  </si>
  <si>
    <t>627/2013/HĐLĐ-THR-EDUTOP64</t>
  </si>
  <si>
    <t>546/2013/HĐLĐ-THR-EDUTOP64</t>
  </si>
  <si>
    <t>791/2013/HĐLĐ-THR-EDUTOP64</t>
  </si>
  <si>
    <t>HĐLĐ</t>
  </si>
  <si>
    <t>526/2013/HĐLĐ-THR-EDUTOP64</t>
  </si>
  <si>
    <t>506/2013/HĐLĐ-THR-EDUTOP64</t>
  </si>
  <si>
    <t>411/2013/HĐLĐ-THR-EDUTOP64</t>
  </si>
  <si>
    <t>1694/2013/HĐLĐ-THR-EDUTOP64</t>
  </si>
  <si>
    <t>789/2013/HĐLĐ-THR-EDUTOP64</t>
  </si>
  <si>
    <t>780/2013/HĐLĐ-THR-EDUTOP64</t>
  </si>
  <si>
    <t>606/2013/HĐLĐ-THR-EDUTOP64</t>
  </si>
  <si>
    <t>609/2013/HĐLĐ-THR-EDUTOP64</t>
  </si>
  <si>
    <t>489/2013/HĐLĐ-THR-EDUTOP64</t>
  </si>
  <si>
    <t>603/2013/HĐLĐ-THR-EDUTOP64</t>
  </si>
  <si>
    <t>677/2013/HĐLĐ-THR-EDUTOP64</t>
  </si>
  <si>
    <t>1500/2013/HĐLĐ-THR-EDUTOP64</t>
  </si>
  <si>
    <t>673/2013/HĐLĐ-THR-EDUTOP64</t>
  </si>
  <si>
    <t>787/2013/HĐLĐ-THR-EDUTOP64</t>
  </si>
  <si>
    <t>610/2013/HĐLĐ-THR-EDUTOP64</t>
  </si>
  <si>
    <t>783/2013/HĐLĐ-THR-EDUTOP64</t>
  </si>
  <si>
    <t>784/2013-HĐLĐ-THR-EDUTOP64</t>
  </si>
  <si>
    <t>581/2013/HĐLĐ-THR-EDUTOP64</t>
  </si>
  <si>
    <t>808/2013/HĐLĐ-THR-EDUTOP64</t>
  </si>
  <si>
    <t>804/2013/HĐLĐ-THR-EDUTOP64</t>
  </si>
  <si>
    <t>801/2013/HĐLĐ-THR-EDUTOP64</t>
  </si>
  <si>
    <t>805/2013/HĐLĐ-THR-EDUTOP64</t>
  </si>
  <si>
    <t>810/2013/HĐLĐ-THR-EDUTOP64</t>
  </si>
  <si>
    <t>776/2013/HĐLĐ-THR-EDUTOP64</t>
  </si>
  <si>
    <t>608/2013/HĐLĐ-THR-EDUTOP64</t>
  </si>
  <si>
    <t>395/2013/HĐLĐ-THR-EDUTOP64</t>
  </si>
  <si>
    <t>394/2013/HĐLĐ-THR-EDUTOP64</t>
  </si>
  <si>
    <t>774/2012/HĐLĐ-EDUTOP64</t>
  </si>
  <si>
    <t>793/2012/HĐLĐ-EDUTOP64</t>
  </si>
  <si>
    <t>2317/2012/HĐLĐ-EDUTOP64</t>
  </si>
  <si>
    <t>2340/2012/HĐLĐ-EDUTOP64</t>
  </si>
  <si>
    <t>1538/2012/HĐLĐ-EDUTOP64</t>
  </si>
  <si>
    <t>1155/2012/EDUTOP64-HĐLĐ</t>
  </si>
  <si>
    <t>1490/2012/HĐLĐ-EDUTOP64</t>
  </si>
  <si>
    <t>2332/2012/HĐLĐ-EDUTOP64</t>
  </si>
  <si>
    <t>794/2012/HĐLĐ-EDUTOP64</t>
  </si>
  <si>
    <t>1994/2012/HĐLĐ-EDUTOP64</t>
  </si>
  <si>
    <t>2325/2012/HĐLĐ-EDUTOP64</t>
  </si>
  <si>
    <t>2351/2012/HĐLĐ-EDUTOP64</t>
  </si>
  <si>
    <t>2328/2012/HĐLĐ-EDUTOP64</t>
  </si>
  <si>
    <t>505/2012/HĐLĐ-EDUTOP64</t>
  </si>
  <si>
    <t>2331/2012/HĐLĐ-EDUTOP64</t>
  </si>
  <si>
    <t>506/2012/HĐLĐ-EDUTOP64</t>
  </si>
  <si>
    <t>772/2012/HĐLĐ-EDUTOP64</t>
  </si>
  <si>
    <t>1037/2012/HĐLĐ-EDUTOP64</t>
  </si>
  <si>
    <t>514/2012/HĐLĐ-EDUTOP64</t>
  </si>
  <si>
    <t>1562/2012/HĐLĐ-EDUTOP64</t>
  </si>
  <si>
    <t>2341/2012/HĐLĐ-EDUTOP64</t>
  </si>
  <si>
    <t>2344/2012/HĐLĐ-EDUTOP64</t>
  </si>
  <si>
    <t>936/2012/HĐLĐ-EDUTOP64</t>
  </si>
  <si>
    <t>1041/2012/HĐLĐ-EDUTOP64</t>
  </si>
  <si>
    <t>934/2012/HĐLĐ-EDUTOP64</t>
  </si>
  <si>
    <t>493/EDUTOP64-HĐLĐ</t>
  </si>
  <si>
    <t>07-2012/CN/EDUTOP64-HĐLĐ</t>
  </si>
  <si>
    <t>10-2011/CN/EDUTOP64-HĐLĐ</t>
  </si>
  <si>
    <t>11/2011/CN/EDUTOP64-HĐLĐ</t>
  </si>
  <si>
    <t>784/2012/HĐLĐ-EDUTOP64</t>
  </si>
  <si>
    <t>2324/2012/HĐLĐ-EDUTOP64</t>
  </si>
  <si>
    <t>779/2012/HĐLĐ-EDUTOP64</t>
  </si>
  <si>
    <t>1409/2012/HĐLĐ-EDUTOP64</t>
  </si>
  <si>
    <t>1039/2012/HĐLĐ-EDUTOP64</t>
  </si>
  <si>
    <t>502/2012/HĐLĐ-EDUTOP64</t>
  </si>
  <si>
    <t>773/2012/HĐLĐ-EDUTOP64</t>
  </si>
  <si>
    <t>770/2012/HĐLĐ-EDUTOP64</t>
  </si>
  <si>
    <t>Cao Thu</t>
  </si>
  <si>
    <t>1038/2012/HĐLĐ-EDUTOP64</t>
  </si>
  <si>
    <t>1044/2012/HĐLĐ-EDUTOP64</t>
  </si>
  <si>
    <t>1042/2012/HĐLĐ-EDUTOP64</t>
  </si>
  <si>
    <t>499/2012/HĐLĐ-EDUTOP64</t>
  </si>
  <si>
    <t>497/2012/HĐLĐ-EDUTOP64</t>
  </si>
  <si>
    <t>1563/2012/HĐLĐ-EDUTOP64</t>
  </si>
  <si>
    <t>1478/2012/HĐLĐ-EDUTOP64</t>
  </si>
  <si>
    <t>2195/2012/HĐLĐ-HĐLĐ-EDUTOP64</t>
  </si>
  <si>
    <t>2333/2012/HĐLĐ-EDUTOP64</t>
  </si>
  <si>
    <t>1479/2012/HĐLĐ-EDUTOP64</t>
  </si>
  <si>
    <t>2314/2012/HĐLĐ-EDUTOP64</t>
  </si>
  <si>
    <t>503/2012/HĐLĐ-EDUTOP64</t>
  </si>
  <si>
    <t>566/2011/HĐLĐ-EDUTOP64</t>
  </si>
  <si>
    <t>1660/2011/HĐLĐ-EDUTOP64</t>
  </si>
  <si>
    <t>604/2013/HĐLĐ-THR-EDUTOP64</t>
  </si>
  <si>
    <t>650/EDUTOP64-HĐLĐ</t>
  </si>
  <si>
    <t>549/2013/HĐLĐ-THR-EDUTOP64</t>
  </si>
  <si>
    <t>1540/2012/HĐLĐ-EDUTOP64</t>
  </si>
  <si>
    <t>1590/2012/HĐLĐ-EDUTOP64</t>
  </si>
  <si>
    <t>782/2012/HĐLĐ-EDUTOP64</t>
  </si>
  <si>
    <t>2329/2012/HĐLĐ-EDUTOP64</t>
  </si>
  <si>
    <t>1485/2012/HĐLĐ-EDUTOP64</t>
  </si>
  <si>
    <t>576/2012/HĐLĐ-EDUTOP64</t>
  </si>
  <si>
    <t>788/2013/HĐLĐ-THR-EDUTOP64</t>
  </si>
  <si>
    <t>1163/EDUTOP64-HĐLĐ</t>
  </si>
  <si>
    <t>2342/2012/HĐLĐ-EDUTOP64</t>
  </si>
  <si>
    <t>941/2012/HĐLĐ-EDUTOP64</t>
  </si>
  <si>
    <t>2318/EDUTOP64-HĐLĐ</t>
  </si>
  <si>
    <t>1531/2012/HĐLĐ-EDUTOP64</t>
  </si>
  <si>
    <t>492/2012/HĐLĐ-EDUTOP64</t>
  </si>
  <si>
    <t>509/2012/HĐLĐ-EDUTOP64</t>
  </si>
  <si>
    <t>508/2012/HĐLĐ-EDUTOP64</t>
  </si>
  <si>
    <t>937/2012/HĐLĐ-EDUTOP64</t>
  </si>
  <si>
    <t>2312/2012/HĐLĐ-EDUTOP64</t>
  </si>
  <si>
    <t>2311/2012/HĐLĐ-EDUTOP64</t>
  </si>
  <si>
    <t>2310/2012/HĐLĐ-EDUTOP64</t>
  </si>
  <si>
    <t>2309/2012/HĐLĐ-EDUTOP64</t>
  </si>
  <si>
    <t>1996/2012/HĐLĐ-EDUTOP64</t>
  </si>
  <si>
    <t>1534/2012/HĐLĐ-EDUTOP64</t>
  </si>
  <si>
    <t>1537/2012/HĐLĐ-EDUTOP64</t>
  </si>
  <si>
    <t>1536/2012/HĐLĐ-EDUTOP64</t>
  </si>
  <si>
    <t>1535/2012/HĐLĐ-EDUTOP64</t>
  </si>
  <si>
    <t>842/2010/EDUTOP64-HĐLĐ</t>
  </si>
  <si>
    <t>1578/2012/HĐLĐ-EDUTOP64</t>
  </si>
  <si>
    <t>1622/2012/HĐLĐ-EDUTOP64</t>
  </si>
  <si>
    <t>1597/2012/HĐLĐ-EDUTOP64</t>
  </si>
  <si>
    <t>2361/2012/HĐLĐ-EDUTOP64</t>
  </si>
  <si>
    <t>1153/HĐLĐ-EDUTOP64/2012</t>
  </si>
  <si>
    <t>2322/2012/HĐLĐ-EDUTOP64</t>
  </si>
  <si>
    <t>2335/2012/HĐLĐ-EDUTOP64</t>
  </si>
  <si>
    <t>2339/2012/HĐLĐ-EDUTOP64</t>
  </si>
  <si>
    <t>2321/2012/HĐLĐ-EDUTOP64</t>
  </si>
  <si>
    <t>2319/2012/HĐLĐ-EDUTOP64</t>
  </si>
  <si>
    <t>1589/2012/HĐLĐ-EDUTOP64</t>
  </si>
  <si>
    <t>2353/2012/HĐLĐ-EDUTOP64</t>
  </si>
  <si>
    <t>2330/2012/HĐLĐ-EDUTOP64</t>
  </si>
  <si>
    <t>2352/2012/HĐLĐ-EDUTOP64</t>
  </si>
  <si>
    <t>515/2011/HĐLĐ-EDUTOP64</t>
  </si>
  <si>
    <t>771/2012/HĐLĐ-EDUTOP64</t>
  </si>
  <si>
    <t>775/2012/HĐLĐ-EDUTOP64</t>
  </si>
  <si>
    <t>512/2012/HĐLĐ-EDUTOP64</t>
  </si>
  <si>
    <t>1543/2012/HĐLĐ-EDUTOP64</t>
  </si>
  <si>
    <t>2320/2012/HĐLĐ-EDUTOP64</t>
  </si>
  <si>
    <t>780/2012/HĐLĐ-EDUTOP64</t>
  </si>
  <si>
    <t>769/2012/HĐLĐ-EDUTOP64</t>
  </si>
  <si>
    <t>511/2012/HĐLĐ-EDUTOP64</t>
  </si>
  <si>
    <t>781/2012/HĐLĐ-EDUTOP64</t>
  </si>
  <si>
    <t>1539/2012/HĐLĐ-EDUTOP64</t>
  </si>
  <si>
    <t>1489/2012/HĐLĐ-EDUTOP64</t>
  </si>
  <si>
    <t>778/2012/HĐLĐ-EDUTOP64</t>
  </si>
  <si>
    <t>1532/2012/HĐLĐ-EDUTOP64</t>
  </si>
  <si>
    <t>1533/2012/HĐLĐ-EDUTOP64</t>
  </si>
  <si>
    <t>777/2012/HĐLĐ-EDUTOP64</t>
  </si>
  <si>
    <t>2323/2012/HĐLĐ-EDUTOP64</t>
  </si>
  <si>
    <t>2336/2012/HĐLĐ-EDUTOP64</t>
  </si>
  <si>
    <t>2334/2012/HĐLĐ-EDUTOP64</t>
  </si>
  <si>
    <t>504/2011/HĐLĐ-EDUTOP64</t>
  </si>
  <si>
    <t>550/2011/HĐLĐ-EDUTOP64</t>
  </si>
  <si>
    <t>554/2011/HĐLĐ-EDUTOP64</t>
  </si>
  <si>
    <t>552/2011/HĐLĐ-EDUTOP64</t>
  </si>
  <si>
    <t>1163/2011/EDUTOP64-HĐLĐ</t>
  </si>
  <si>
    <t>08-2011/N/EDUTOP64-HĐLĐ</t>
  </si>
  <si>
    <t>545/2011/HĐLĐ-EDUTOP64</t>
  </si>
  <si>
    <t>22/2011/EDUTOP64-HĐLĐ</t>
  </si>
  <si>
    <t>223/2011/HĐLĐ-EDUTOP64</t>
  </si>
  <si>
    <t>13/2011/EDUTOP64-HĐLĐ</t>
  </si>
  <si>
    <t>544/2011/HĐLĐ-EDUTOP64</t>
  </si>
  <si>
    <t>1168/2011/EDUTOP64</t>
  </si>
  <si>
    <t>224/2011/HĐLĐ-EDUTOP64</t>
  </si>
  <si>
    <t>1165/2011/EDUTOP64-HĐLĐ</t>
  </si>
  <si>
    <t>546/2011/HĐLĐ-EDUTOP64</t>
  </si>
  <si>
    <t>03-2011/CN/EDUTOP64-HĐLĐ</t>
  </si>
  <si>
    <t>543/2011/HĐLĐ-EDUTOP64</t>
  </si>
  <si>
    <t>558/2011HĐLĐ-EDUTOP64</t>
  </si>
  <si>
    <t>1052/2010/EDUTOP64-HĐLĐ</t>
  </si>
  <si>
    <t>17/2011/EDUTOP64-HĐLĐ</t>
  </si>
  <si>
    <t>548/2011/HĐLĐ-EDUTOP64</t>
  </si>
  <si>
    <t>565/2011/HĐLĐ-EDUTOP64</t>
  </si>
  <si>
    <t>1662/2011/HĐLĐ-EDUTOP64</t>
  </si>
  <si>
    <t>CHƯA KÝ</t>
  </si>
  <si>
    <t>1666/2011/HĐLĐ-EDUTOP64</t>
  </si>
  <si>
    <t>561/2011/HĐLĐ-EDUTOP64</t>
  </si>
  <si>
    <t>560/2011/HĐLĐ-EDUTOP64</t>
  </si>
  <si>
    <t>1674/2011/HĐLĐ-EDUTOP64</t>
  </si>
  <si>
    <t>1183/2011/EDUTOP64-HĐLĐ</t>
  </si>
  <si>
    <t>569/2011/HĐLĐ-EDUTOP64</t>
  </si>
  <si>
    <t>563/2011/HĐLĐ-EDUTOP64</t>
  </si>
  <si>
    <t>1631/EDUTOP64-HĐLĐ</t>
  </si>
  <si>
    <t>564/2011/HĐLĐ-EDUTOP64</t>
  </si>
  <si>
    <t>18/2011/EDUTOP64-HĐLĐ</t>
  </si>
  <si>
    <t>572/2011/HĐLĐ-EDUTOP64</t>
  </si>
  <si>
    <t>567/2011/HĐLĐ-EDUTOP64</t>
  </si>
  <si>
    <t>1181/2011/EDUTOP64-HĐLĐ</t>
  </si>
  <si>
    <t>549/2011/HĐLĐ-EDUTOP64</t>
  </si>
  <si>
    <t>1663/2011/HĐLĐ-EDUTOP64</t>
  </si>
  <si>
    <t>539/2011/HĐLĐ-EDUTOP64</t>
  </si>
  <si>
    <t>1671/2011/HĐLĐ-EDUTOP64</t>
  </si>
  <si>
    <t>1676/2011/HĐLĐ-EDUTOP64</t>
  </si>
  <si>
    <t>1657/2011/HĐLĐ-EDUTOP64</t>
  </si>
  <si>
    <t>1677/2011/HĐLĐ-EDUTOP64</t>
  </si>
  <si>
    <t>538/2011/HĐLĐ-EDUTOP64</t>
  </si>
  <si>
    <t>541/2011/HĐLĐ-EDUTOP64</t>
  </si>
  <si>
    <t>1689/2011/HĐLĐ-EDUTOP64</t>
  </si>
  <si>
    <t>1693/2011/HĐLĐ-EDUTOP64</t>
  </si>
  <si>
    <t>570/2011/HĐLĐ-EDUTOP64</t>
  </si>
  <si>
    <t>1658/2011/HĐLĐ-EDUTOP64</t>
  </si>
  <si>
    <t>1182/2011/EDUTOP64-HĐLĐ</t>
  </si>
  <si>
    <t>1629/EDUTOP64-HĐLĐ</t>
  </si>
  <si>
    <t>571/2011/HĐLĐ-EDUTOP64</t>
  </si>
  <si>
    <t>673/2010/EDUTOP64-HĐLĐ</t>
  </si>
  <si>
    <t>660/EDUTOP64-HĐLĐ</t>
  </si>
  <si>
    <t>309/EDUTOP64-HĐLĐ</t>
  </si>
  <si>
    <t>837/2010/EDUTOP64-HĐLĐ</t>
  </si>
  <si>
    <t>834/2010/EDUTOP64</t>
  </si>
  <si>
    <t>315/2010/EDUTOP64</t>
  </si>
  <si>
    <t>833/2010/EDUTOP64-HĐLĐ</t>
  </si>
  <si>
    <t>1107/2010/EDUTOP64-HĐLĐ</t>
  </si>
  <si>
    <t>1044/2010/EDUTOP64-HĐLĐ</t>
  </si>
  <si>
    <t>418/2010/EDUTOP64-HĐLĐ</t>
  </si>
  <si>
    <t>1029/2010/EDUTOP64-HĐLĐ</t>
  </si>
  <si>
    <t>648/EDUTOP64-HĐLĐ</t>
  </si>
  <si>
    <t>655/EDUTOP64-HĐLĐ</t>
  </si>
  <si>
    <t>1043/2010/EDUTOP64-HĐLĐ</t>
  </si>
  <si>
    <t>647/EDUTOP64</t>
  </si>
  <si>
    <t>646/EDUTOP64-HĐLĐ</t>
  </si>
  <si>
    <t>774/EDUTOP64-HĐLĐ</t>
  </si>
  <si>
    <t>261/EDUTOP64-HĐLĐ</t>
  </si>
  <si>
    <t>263/EDUTOP64-HĐLĐ</t>
  </si>
  <si>
    <t>659/EDUTOP64-HĐLĐ</t>
  </si>
  <si>
    <t>846/2010/EDUTOP64-HĐLĐ</t>
  </si>
  <si>
    <t>835/2010/EDUTOP64</t>
  </si>
  <si>
    <t>656/EDUTOP64-HĐLĐ</t>
  </si>
  <si>
    <t>290/EDUTOP64-HĐLĐ</t>
  </si>
  <si>
    <t>304/EDUTOP64-HĐLĐ</t>
  </si>
  <si>
    <t>243/EDUTOP-HĐLĐ</t>
  </si>
  <si>
    <t>282/EDUTOP64-HĐLĐ</t>
  </si>
  <si>
    <t>1108/2010/EDUTOP64-HĐLĐ</t>
  </si>
  <si>
    <t>643/EDUTOP64-HĐLĐ</t>
  </si>
  <si>
    <t>841/EDUTOP64-HĐLĐ</t>
  </si>
  <si>
    <t>855/2010/EDUTOP64-HĐLĐ</t>
  </si>
  <si>
    <t>1050/2010/EDUTOP64-HĐLĐ</t>
  </si>
  <si>
    <t>305/EDUTOP64-HĐLĐ</t>
  </si>
  <si>
    <t>1102/2010/EDUTOP64-HĐLĐ</t>
  </si>
  <si>
    <t>638/EDUTOP64-HĐLĐ</t>
  </si>
  <si>
    <t>722/EDUTOP64-HĐLĐ</t>
  </si>
  <si>
    <t>1047/2010/EDUTOP64-HĐLĐ</t>
  </si>
  <si>
    <t>1118/2010/EDUTOP64-HĐLĐ</t>
  </si>
  <si>
    <t>856/2010/EDUTOP64-HĐLĐ</t>
  </si>
  <si>
    <t>1116/2010/EDUTOP64-HĐLĐ</t>
  </si>
  <si>
    <t>300/EDUTOP64-HĐLĐ</t>
  </si>
  <si>
    <t>314/2010/EDUTOP64-HĐLĐ</t>
  </si>
  <si>
    <t>652/EDUTOP64-HĐLĐ</t>
  </si>
  <si>
    <t>831/2010/EDUTOP64-HĐLĐ</t>
  </si>
  <si>
    <t>1106/2010/EDUTOP64-HĐLĐ</t>
  </si>
  <si>
    <t>292/EDUTOP64-HĐLĐ</t>
  </si>
  <si>
    <t>301/2010/EDUTOP64-HĐLĐ</t>
  </si>
  <si>
    <t>295/EDUTOP64-HĐLĐ</t>
  </si>
  <si>
    <t>654/EDUTOP64-HĐLĐ</t>
  </si>
  <si>
    <t>858/2010/EDUTOP64-HĐLĐ</t>
  </si>
  <si>
    <t>425/2010/EDUTOP64-HĐLĐ</t>
  </si>
  <si>
    <t>1104/2010/EDUTOP64-HĐLĐ</t>
  </si>
  <si>
    <t>421/2010/EDUTOP64-HĐLĐ</t>
  </si>
  <si>
    <t>381/EDUTOP64-HĐLĐ</t>
  </si>
  <si>
    <t>672/EDUTOP64-HĐLĐ</t>
  </si>
  <si>
    <t>89/2009/HĐLĐ</t>
  </si>
  <si>
    <t>477/EDUTOP64-HĐLĐ</t>
  </si>
  <si>
    <t>478/EDUTOP64-HĐLĐ</t>
  </si>
  <si>
    <t>714/EDUTOP64-HĐLĐ</t>
  </si>
  <si>
    <t>717/EDUTOP64-HĐLĐ</t>
  </si>
  <si>
    <t>385/EDUTOP64-HĐLĐ</t>
  </si>
  <si>
    <t>721/EDUTOP64-HĐLĐ</t>
  </si>
  <si>
    <t>272/EDUTOP64-HĐLĐ</t>
  </si>
  <si>
    <t>386/EDUTOP64-HĐLĐ</t>
  </si>
  <si>
    <t>01a/2009/EDUTOP64-HĐLĐ</t>
  </si>
  <si>
    <t>229/2009/HĐLĐ</t>
  </si>
  <si>
    <t>271/EDUTOP64-HĐLĐ</t>
  </si>
  <si>
    <t>195/2009/HĐLĐ</t>
  </si>
  <si>
    <t>374/EDUTOP64-HĐLĐ</t>
  </si>
  <si>
    <t>366/EDUTOP64-HĐLĐ</t>
  </si>
  <si>
    <t>489/EDUTOP64-HĐLĐ</t>
  </si>
  <si>
    <t>761/EDUTOP64-HĐLĐ</t>
  </si>
  <si>
    <t>KÝ LẠI HỢP ĐỒNG</t>
  </si>
  <si>
    <t>479/HĐLĐ-EDUTOP64</t>
  </si>
  <si>
    <t>389/EDUTOP64-HĐLĐ</t>
  </si>
  <si>
    <t>757/EDUTOP64-HĐLĐ</t>
  </si>
  <si>
    <t>749/EDUTOP64-HĐLĐ</t>
  </si>
  <si>
    <t>378/EDUTOP64-HĐLĐ</t>
  </si>
  <si>
    <t>273/EDUTOP64-HĐLĐ</t>
  </si>
  <si>
    <t>487/EDUTOP64-HĐLĐ</t>
  </si>
  <si>
    <t>6/2010/QĐ-EDUTOP64</t>
  </si>
  <si>
    <t>Trưởng phòng kinh daonh Công ty Cổ phần Bê phóng Doanh nghiệp và Đào tao</t>
  </si>
  <si>
    <t>Trưởng nhóm vận hành - Chương trình IT</t>
  </si>
  <si>
    <t>185/2010/QĐ-EDUTOP64</t>
  </si>
  <si>
    <t>412/2011/QĐ-EDUTOP64</t>
  </si>
  <si>
    <t>Trưởng nhóm POHL, ngành Công nghệ thông tin - Phòng POHL, Trung tâm đào tạo Topica - HOU</t>
  </si>
  <si>
    <t>425/2011/QĐ-EDUTOP64</t>
  </si>
  <si>
    <t>Phó phòng quản trị nhân lực - Ban Nhân sự</t>
  </si>
  <si>
    <t>426/2011/QĐ-EDUTOP64</t>
  </si>
  <si>
    <t>Trưởng nhóm chính sách giảng viên  Phòng Hợp tác giáng viên</t>
  </si>
  <si>
    <t>427/2011/QĐ-EDUTOP64</t>
  </si>
  <si>
    <t>Phó phòng Hợp tác giảng viên - Ban Nhân sự</t>
  </si>
  <si>
    <t>428/2011/QĐ-EDUTOP64</t>
  </si>
  <si>
    <t>Trưởng nhóm nhân sự Phòng Quản trị nhân lực - Ban Nhân sự</t>
  </si>
  <si>
    <t>434/2011/QĐ-EDUTOP64</t>
  </si>
  <si>
    <t>Phó phòng Kế toán tổng hợp - Ban Tài chính Kế toán</t>
  </si>
  <si>
    <t>436/2011/QĐ-EDUTOP64</t>
  </si>
  <si>
    <t>Phó giám đốc chi nhánh HCM kiêm Phó Giám Đốc Học viện tiếng Anh kỳ thú</t>
  </si>
  <si>
    <t>448/2011/QĐ-EDUTOP64</t>
  </si>
  <si>
    <t>Quyền Phó phòng Nghiên cứu phát triển - Ban Hệ thống</t>
  </si>
  <si>
    <t>449/2011/QĐ-EDUTOP64</t>
  </si>
  <si>
    <t>Trưởng phòng nghiên cứu phát triển - Ban hệ thống</t>
  </si>
  <si>
    <t>814/2013</t>
  </si>
  <si>
    <t>Phó phòng Phát triển đối tác -TSZ</t>
  </si>
  <si>
    <t>680/2013</t>
  </si>
  <si>
    <t>Chuyên gia Phòng Dịch vụ hệ thống, Ban hệ thống</t>
  </si>
  <si>
    <t>681/2013</t>
  </si>
  <si>
    <t>Chuyên gia Phòng Dịch vụ hệ thống , TIS</t>
  </si>
  <si>
    <t>682/2013</t>
  </si>
  <si>
    <t>Trưởng phòng Phát triển ứng dụng, TIS</t>
  </si>
  <si>
    <t>Phó giám đốc Trung tâm Đào tạo TTV</t>
  </si>
  <si>
    <t>Bùi Thị Thúy</t>
  </si>
  <si>
    <t>ngabtt@topica.edu.vn</t>
  </si>
  <si>
    <t>phuongtt@topica.edu.vn</t>
  </si>
  <si>
    <t>phuongct@topica.edu.vn</t>
  </si>
  <si>
    <t>Liêu Quốc</t>
  </si>
  <si>
    <t>tuanlq@topica.edu.vn</t>
  </si>
  <si>
    <t>hoant@topica.edu.vn</t>
  </si>
  <si>
    <t>maibt@topica.edu.vn</t>
  </si>
  <si>
    <t>1997/2013/HĐLĐ-THR-EDUTOP64</t>
  </si>
  <si>
    <t>670/EDUTOP64-HĐLĐ</t>
  </si>
  <si>
    <t>1055/2010/EDUTOP64-HĐLĐ</t>
  </si>
  <si>
    <t>1030/2010/EDUTOP64-HĐLĐ</t>
  </si>
  <si>
    <t>755/EDUTOP64-HĐLĐ</t>
  </si>
  <si>
    <t>2316/2012/HĐLĐ-EDUTOP64</t>
  </si>
  <si>
    <t>227/2009/HĐLĐ</t>
  </si>
  <si>
    <t>231/2009/HĐLĐ</t>
  </si>
  <si>
    <t>193/2009/HĐLĐ</t>
  </si>
  <si>
    <t>268/EDUTOP64-HĐLĐ</t>
  </si>
  <si>
    <t>264/EDUTOP64-HĐLĐ</t>
  </si>
  <si>
    <t>773/EDUTOP64-HĐLĐ</t>
  </si>
  <si>
    <t>1499/2013/HĐLĐ-THR-EDUTOP64</t>
  </si>
  <si>
    <t>410/2013/HĐLĐ-THR-EDUTOP64</t>
  </si>
  <si>
    <t>898/2013/HĐLĐ-THR-EDUTOP64</t>
  </si>
  <si>
    <t>396/2013/HĐLĐ-EDUTOP64</t>
  </si>
  <si>
    <t>390/2013/HĐLĐ-EDUTOP64</t>
  </si>
  <si>
    <t>1988/2013/HĐLĐ-THR-EDUTOP64</t>
  </si>
  <si>
    <t>1591/2013/HĐLĐ-THR-EDUTOP64</t>
  </si>
  <si>
    <t>1497/2013/HĐLĐ-THR-EDUTOP64</t>
  </si>
  <si>
    <t>1501/2013/HĐLĐ-THR-EDUTOP64</t>
  </si>
  <si>
    <t>1502/2013/HĐLĐ-THR-EDUTOP64</t>
  </si>
  <si>
    <t>1504/2013/HĐLĐ-THR-EDUTOP64</t>
  </si>
  <si>
    <t>1503/2013/HĐLĐ-THR-EDUTOP64</t>
  </si>
  <si>
    <t>1495/2013/HĐLĐ-THR-EDUTOP64</t>
  </si>
  <si>
    <t>2184/2013</t>
  </si>
  <si>
    <t>2219/2013</t>
  </si>
  <si>
    <t>2102/2013/HĐLĐ-THR-EDUTOP64</t>
  </si>
  <si>
    <t>023288349</t>
  </si>
  <si>
    <t>Thương mại Truyền thông</t>
  </si>
  <si>
    <t>0908906056</t>
  </si>
  <si>
    <t>233/41 Bến Chương Dương, P. Cô Giang, TP Hồ Chí Minh</t>
  </si>
  <si>
    <t>233/41 Đại lộ Võ Văn Kiệt P. Cô Giang, Quận 1, Tp Hồ Chí Minh</t>
  </si>
  <si>
    <t>0838389729</t>
  </si>
  <si>
    <t>Quản lý giáo dục</t>
  </si>
  <si>
    <t>0979652863</t>
  </si>
  <si>
    <t>nguyenthihoa19590@gmail.com</t>
  </si>
  <si>
    <t>Xã Đức Giang, huyện Hoài Đức, Hà Nội</t>
  </si>
  <si>
    <t>Nguyễn Ích Phương</t>
  </si>
  <si>
    <t>01669950564</t>
  </si>
  <si>
    <t>164408010</t>
  </si>
  <si>
    <t>0985268760</t>
  </si>
  <si>
    <t>tranphuongnb90@gmail.com</t>
  </si>
  <si>
    <t>Xóm Lão - Yên Mỹ - Yên Mô - Ninh Bình</t>
  </si>
  <si>
    <t>Trần Văn Khiêm</t>
  </si>
  <si>
    <t>01697397041</t>
  </si>
  <si>
    <t>Ngô Sơn</t>
  </si>
  <si>
    <t>Phạm Vân</t>
  </si>
  <si>
    <t>giangnh5@topica.edu.vn</t>
  </si>
  <si>
    <t>tungns2@topica.edu.vn</t>
  </si>
  <si>
    <t>khanhpv@topica.edu.vn</t>
  </si>
  <si>
    <t>Trần Thị Kim</t>
  </si>
  <si>
    <t>Phan Lê Tường</t>
  </si>
  <si>
    <t>Phan Thị Hương</t>
  </si>
  <si>
    <t>Trịnh Thị Lan</t>
  </si>
  <si>
    <t>Kế toán tổng hợp</t>
  </si>
  <si>
    <t>oanhttl@topica.edu.vn</t>
  </si>
  <si>
    <t>0982956047</t>
  </si>
  <si>
    <t>lanoanhktqd@gmail.com</t>
  </si>
  <si>
    <t>Xã Vĩnh Ninh, huyện Vĩnh Lộc, Tỉnh Thanh Hóa</t>
  </si>
  <si>
    <t>Số 23C Ngõ Kim Hoa, Phương Liên, Đống Đa, Hà Nội</t>
  </si>
  <si>
    <t>Trịnh Văn Hà</t>
  </si>
  <si>
    <t xml:space="preserve">Anh </t>
  </si>
  <si>
    <t>0977641723</t>
  </si>
  <si>
    <t>hangpt@topica.edu.vn</t>
  </si>
  <si>
    <t>Dương Thị Kim</t>
  </si>
  <si>
    <t>012286267</t>
  </si>
  <si>
    <t>Thông tin học</t>
  </si>
  <si>
    <t>0932216006/0934529222</t>
  </si>
  <si>
    <t>maidtk@topica.edu.vn</t>
  </si>
  <si>
    <t>SN 04 Ngách 337/101 Ngõ 337 Đường Phạm Văn Đồng Khu Lộc Xuân Đỉnh - Từ Liêm - Hà Nội</t>
  </si>
  <si>
    <t xml:space="preserve">Đặng Thị Thu </t>
  </si>
  <si>
    <t>163002831</t>
  </si>
  <si>
    <t>hiendtt@topica.edu.vn</t>
  </si>
  <si>
    <t>0913808390/01689930958</t>
  </si>
  <si>
    <t>Nghĩa Trung, Nghĩa Hưng, Nam Định</t>
  </si>
  <si>
    <t>Số 5 Ngõ 7 Thái Hà Hà Nội</t>
  </si>
  <si>
    <t>Trần Thị Thoa</t>
  </si>
  <si>
    <t>012767576</t>
  </si>
  <si>
    <t>quynhctt@topica.edu.vn</t>
  </si>
  <si>
    <t>0977648085/0942881885</t>
  </si>
  <si>
    <t>Phòng 102 - A14B Thanh Xuân Bắc, Thanh Xuân, Hà Nội</t>
  </si>
  <si>
    <t>012735420</t>
  </si>
  <si>
    <t>0912627079</t>
  </si>
  <si>
    <t>vankhanh.pham79@gmail.com</t>
  </si>
  <si>
    <t>Số 14, Tổ 36 Trung Hòa, Cầu Giấy Hà Nội</t>
  </si>
  <si>
    <t>Số 22 Ngách 165/87 Phố Chợ Khâm Thiên Hà Nội</t>
  </si>
  <si>
    <t>Trần Thành Nam</t>
  </si>
  <si>
    <t>0932283666</t>
  </si>
  <si>
    <t>151630409</t>
  </si>
  <si>
    <t>Luật</t>
  </si>
  <si>
    <t>0936094979</t>
  </si>
  <si>
    <t>msly.hlu@gmail.com</t>
  </si>
  <si>
    <t>SN 29 ngõ 14 Pháo đài láng - Láng Thượng - Đống Đa - Hà Nội</t>
  </si>
  <si>
    <t>SN 14A ngách 90 ngõ 1194 Đường Láng, Láng Thượng, Đống Đa Hà Nội</t>
  </si>
  <si>
    <t>Đỗ Thị Hải Hà</t>
  </si>
  <si>
    <t>0912483124</t>
  </si>
  <si>
    <t>100958008</t>
  </si>
  <si>
    <t>ĐH Quốc tế Bắc Hà</t>
  </si>
  <si>
    <t>0974388264</t>
  </si>
  <si>
    <t>tonghoa9604@gmail.com</t>
  </si>
  <si>
    <t>Tổ 18, Khu 3, Cẩm Thịnh, Cẩm Phả, Quảng Ninh</t>
  </si>
  <si>
    <t>Số 11/143 Ngõ chợ Khâm Thiên, Khâm Thiên, Hà Nội</t>
  </si>
  <si>
    <t>Vũ Thị Tuyết</t>
  </si>
  <si>
    <t>0912593588</t>
  </si>
  <si>
    <t>012033023</t>
  </si>
  <si>
    <t>Swinburne University of Technology</t>
  </si>
  <si>
    <t>Marketing</t>
  </si>
  <si>
    <t>0906599405</t>
  </si>
  <si>
    <t>anhbh@topica.edu.vn</t>
  </si>
  <si>
    <t>anhbh@hotmail.com</t>
  </si>
  <si>
    <t>78B Đê La Thành, P.Ngọc khánh, Quận Ba Đình, Hà Nội</t>
  </si>
  <si>
    <t>Chung cư Hoàng Kim Thế Gia, 31 Trương Phước Phan, Q.Bình Tân, HCM</t>
  </si>
  <si>
    <t>Bạch Hải Yến</t>
  </si>
  <si>
    <t>0909963029</t>
  </si>
  <si>
    <t>273128886</t>
  </si>
  <si>
    <t>0902808448</t>
  </si>
  <si>
    <t>thuphuong1304@yahoo.com</t>
  </si>
  <si>
    <t>30/22 Hoàng Việt, P.6, Vũng Tàu, Bà Rịa Vũng Tàu</t>
  </si>
  <si>
    <t>354/50 Lý Thường Kiệt, P.14, Q.10</t>
  </si>
  <si>
    <t>Phạm Thị Huyên</t>
  </si>
  <si>
    <t>0909232926</t>
  </si>
  <si>
    <t>351953703</t>
  </si>
  <si>
    <t>Lincoln</t>
  </si>
  <si>
    <t>0963999930/0942999402</t>
  </si>
  <si>
    <t>225/5A Trần Quang Diệu, TP Long Xuyên, An Giang</t>
  </si>
  <si>
    <t>45 U Long, Q.8</t>
  </si>
  <si>
    <t>Liêu Thanh Nhân</t>
  </si>
  <si>
    <t>0918532609</t>
  </si>
  <si>
    <t>024381287</t>
  </si>
  <si>
    <t>giangpth@topica.edu.vn</t>
  </si>
  <si>
    <t>0839500440</t>
  </si>
  <si>
    <t>01998243331</t>
  </si>
  <si>
    <t>109/6/42 Khu phố 3, P. Bình Trị Đông A, Q. Bình Tân</t>
  </si>
  <si>
    <t>113H/3 Hoài Thanh, P.14, Q8</t>
  </si>
  <si>
    <t>024350423</t>
  </si>
  <si>
    <t>ĐH Giao Thông Vận Tải HCM</t>
  </si>
  <si>
    <t>Kinh tế vận tải</t>
  </si>
  <si>
    <t>thaocdx@topica.edu.vn</t>
  </si>
  <si>
    <t>0933131372</t>
  </si>
  <si>
    <t>xuanthao2605@yahoo.com</t>
  </si>
  <si>
    <t>Số 1 Đường 1 P.Trường Thọ, Thủ Đức, Hồ Chí Minh</t>
  </si>
  <si>
    <t>Chu Thảo Nguyên</t>
  </si>
  <si>
    <t>0902836745</t>
  </si>
  <si>
    <t>025361475</t>
  </si>
  <si>
    <t>Dimemsion Internation College</t>
  </si>
  <si>
    <t>Quản lý khách sạn</t>
  </si>
  <si>
    <t>0937722559</t>
  </si>
  <si>
    <t>Số 1 Đường 3359 A Phạm Thế Hiển P.7, Q.8</t>
  </si>
  <si>
    <t>Bùi Thị Thúy Vân</t>
  </si>
  <si>
    <t>0907722555</t>
  </si>
  <si>
    <t>Nguyễn Lê Minh</t>
  </si>
  <si>
    <t>112329798</t>
  </si>
  <si>
    <t>phuongnlm@topica.edu.vn</t>
  </si>
  <si>
    <t>01642793757</t>
  </si>
  <si>
    <t>phuongnguyenleminh@gmail.com</t>
  </si>
  <si>
    <t>Phúc La, Hà Đông, Hà Nội</t>
  </si>
  <si>
    <t>105, Dãy 24, Tổ 8, Phúc La, Hà Đông, Hà Nội</t>
  </si>
  <si>
    <t>Đàm Văn</t>
  </si>
  <si>
    <t>Tuyên</t>
  </si>
  <si>
    <t>Đăng</t>
  </si>
  <si>
    <t>191651533</t>
  </si>
  <si>
    <t>ĐH Kinh tế TP. HCM</t>
  </si>
  <si>
    <t>0985247715</t>
  </si>
  <si>
    <t>nguyenmydieulinh@gmail.com</t>
  </si>
  <si>
    <t>15 Nguyễn Thiện Kế, P. Vĩnh Ninh, Thừa Thiên Huế</t>
  </si>
  <si>
    <t>156/10 Tô Hiến Thành, P15, Q10, HCM</t>
  </si>
  <si>
    <t>01696825806</t>
  </si>
  <si>
    <t>112241105</t>
  </si>
  <si>
    <t>Học viên Công nghệ Bưu chính Viễn thông</t>
  </si>
  <si>
    <t>0942722299</t>
  </si>
  <si>
    <t>hangpham.2201@gmail.com</t>
  </si>
  <si>
    <t>Đại Xuyên, Phú Xuyên, Hà Nội</t>
  </si>
  <si>
    <t>215 Vũ Hữu, Thanh Xuân, Hà Nội</t>
  </si>
  <si>
    <t>Vũ Bích Thủy</t>
  </si>
  <si>
    <t>0942536200</t>
  </si>
  <si>
    <t>Hoàng Thị Lệ</t>
  </si>
  <si>
    <t>Nghệ Tĩnh</t>
  </si>
  <si>
    <t>186100724</t>
  </si>
  <si>
    <t>ĐH Thiên Tân Trung Quốc</t>
  </si>
  <si>
    <t>Quản trị doanh nghiệp</t>
  </si>
  <si>
    <t>thuyhtl@topica.edu.vn</t>
  </si>
  <si>
    <t>k15 P. Hà Huy Tập, TP Vinh, Nghệ An</t>
  </si>
  <si>
    <t>Hoàng Thị Tuyết</t>
  </si>
  <si>
    <t>012502869</t>
  </si>
  <si>
    <t>vantt3@topica.edu.vn</t>
  </si>
  <si>
    <t>0979951890</t>
  </si>
  <si>
    <t>Số 80 Tập thể điện - Yên phụ - Tây Hồ - Hà Nội</t>
  </si>
  <si>
    <t>Số 1 ngách 32/65 ngõ 32 An Dương - Yên Phụ - Q Tây Hồ, Hà Nội</t>
  </si>
  <si>
    <t>Chu Xuân Đình</t>
  </si>
  <si>
    <t>250694636</t>
  </si>
  <si>
    <t>thuyttt@topica.edu.vn</t>
  </si>
  <si>
    <t>0907915844</t>
  </si>
  <si>
    <t>Lộc Châu, Bảo Lộc, Lâm Đồng</t>
  </si>
  <si>
    <t>Nguyễn Thị Thập, P.Tân Phú, Q7, HCM</t>
  </si>
  <si>
    <t>Trần Thị Thu Thủy</t>
  </si>
  <si>
    <t>01869496531</t>
  </si>
  <si>
    <t>186223034</t>
  </si>
  <si>
    <t>ĐH Công nghiệp TP HCM</t>
  </si>
  <si>
    <t>Quản trị kinh doanh du lịch</t>
  </si>
  <si>
    <t>halt2@topica.edu.vn</t>
  </si>
  <si>
    <t>01673288731</t>
  </si>
  <si>
    <t>Hưng Lĩnh, Hưng Nguyên, Nghệ An</t>
  </si>
  <si>
    <t>130 Phạm Phú Thủ, P11 Quận Tân Bình, TP HCM</t>
  </si>
  <si>
    <t>Nguyễn Đình Lai</t>
  </si>
  <si>
    <t>0983513798</t>
  </si>
  <si>
    <t>125461870</t>
  </si>
  <si>
    <t>PR - Quảng cáo</t>
  </si>
  <si>
    <t>vannt2@topica.edu.vn</t>
  </si>
  <si>
    <t>0904931091</t>
  </si>
  <si>
    <t>nguyenvan.ad29@gmail.com</t>
  </si>
  <si>
    <t>Cách Bi, Quế Võ, Bắc Ninh</t>
  </si>
  <si>
    <t>Số nhà 9 ngõ 418 Phạm Văn Đồng, Cầu Giấy, Hà Nội</t>
  </si>
  <si>
    <t>173007883</t>
  </si>
  <si>
    <t>thuyntk@topica.edu.vn</t>
  </si>
  <si>
    <t>012587582</t>
  </si>
  <si>
    <t>Số 7, Trần Quốc Toản, Hà Nội</t>
  </si>
  <si>
    <t>112441524</t>
  </si>
  <si>
    <t>Số 92, Khu tập thể khoa học quân sự, Trạm Trôi, Hoài Đức, Hà Nội</t>
  </si>
  <si>
    <t>0902078292</t>
  </si>
  <si>
    <t>sontungngo91@gmail.com</t>
  </si>
  <si>
    <t>012821557</t>
  </si>
  <si>
    <t>danglx@topica.edu.vn</t>
  </si>
  <si>
    <t>0439500498</t>
  </si>
  <si>
    <t>0979927158</t>
  </si>
  <si>
    <t>lexuandang89@gmail.com</t>
  </si>
  <si>
    <t>Xuân Trạch, Xuân Canh, Đông Anh, Hà Nội</t>
  </si>
  <si>
    <t>0914884989</t>
  </si>
  <si>
    <t>Thôn Dậu 1, Di Trạch, Hoài Đức, Hà Nội</t>
  </si>
  <si>
    <t>012319837</t>
  </si>
  <si>
    <t>Khí tượng</t>
  </si>
  <si>
    <t>ĐH Tài Nguyên và Môi trường</t>
  </si>
  <si>
    <t>manhnd@topica.edu.vn</t>
  </si>
  <si>
    <t>0436990739</t>
  </si>
  <si>
    <t>0987715837</t>
  </si>
  <si>
    <t>manhnd853@gmail.com</t>
  </si>
  <si>
    <t>Yên Khê - Yên Thường - Gia Lâm - Hà Nội</t>
  </si>
  <si>
    <t>Nguyễn Thị Hạnh</t>
  </si>
  <si>
    <t>01682335828</t>
  </si>
  <si>
    <t>145288494</t>
  </si>
  <si>
    <t>DĐH Bách khoa Hà Nội</t>
  </si>
  <si>
    <t>tuyendv@topica.edu.vn</t>
  </si>
  <si>
    <t>01652340957</t>
  </si>
  <si>
    <t>Lạc Đạo - Văn Lâm - Hưng Yên</t>
  </si>
  <si>
    <t>KTX B6 Đại học Bách khoa Hà Nội</t>
  </si>
  <si>
    <t>273364559</t>
  </si>
  <si>
    <t>CĐ Công nghệ Thông tin TP HCM</t>
  </si>
  <si>
    <t>Quản trị Bưu chính viễn thông</t>
  </si>
  <si>
    <t>daonta@topica.edu.vn</t>
  </si>
  <si>
    <t>0902529190</t>
  </si>
  <si>
    <t>hoaanhdao291@gmail.com</t>
  </si>
  <si>
    <t>123 Vĩnh Bình, Bình Giã, Châu Đức, Bà Rịa Vũng Tàu</t>
  </si>
  <si>
    <t>196/31A Vườn Lài, P. Tân Thành, Q. Tân Phú, Tp HCM</t>
  </si>
  <si>
    <t>Đặng Thanh Trung</t>
  </si>
  <si>
    <t>Bác</t>
  </si>
  <si>
    <t>0908360914</t>
  </si>
  <si>
    <t>0984977691</t>
  </si>
  <si>
    <t>Đỗ Hoài</t>
  </si>
  <si>
    <t>012928299</t>
  </si>
  <si>
    <t>giangdh@topica.edu.vn</t>
  </si>
  <si>
    <t>301344098</t>
  </si>
  <si>
    <t>ĐH Ngoại ngữ - Tin học TP HCM</t>
  </si>
  <si>
    <t>vyplt@topica.edu.vn</t>
  </si>
  <si>
    <t>175A, OO5 Khu B, Thị trấn Hậu Nghĩa, Đức Hòa, Long An</t>
  </si>
  <si>
    <t>539/8 Bình Thới, Phường 10, Quận 11, TP HCM</t>
  </si>
  <si>
    <t>Phạm Tấn Thành</t>
  </si>
  <si>
    <t>0908954175</t>
  </si>
  <si>
    <t>017278218</t>
  </si>
  <si>
    <t>lyttk@topica.edu.vn</t>
  </si>
  <si>
    <t>0989097868</t>
  </si>
  <si>
    <t>Tổ 3, P. La Khê, Hà Đông, Hà Nội</t>
  </si>
  <si>
    <t>Nguyễn Văn Tuấn</t>
  </si>
  <si>
    <t>0902179299</t>
  </si>
  <si>
    <t>Văn hóa học</t>
  </si>
  <si>
    <t>01266065588</t>
  </si>
  <si>
    <t>P207 - A8B Thanh Xuân Bắc, Hà Nội</t>
  </si>
  <si>
    <t xml:space="preserve">   </t>
  </si>
  <si>
    <t>2395/2013/HĐLĐ-THR-EDUTOP64</t>
  </si>
  <si>
    <t>Nguyễn Quốc</t>
  </si>
  <si>
    <t>Công ty</t>
  </si>
  <si>
    <t>TU</t>
  </si>
  <si>
    <t>TE</t>
  </si>
  <si>
    <t>1624/2013/QĐ - THR - EDUTOP64</t>
  </si>
  <si>
    <t>15/6/2013</t>
  </si>
  <si>
    <t>Lê Thị Mỹ</t>
  </si>
  <si>
    <t>Phạm Thị Mỹ</t>
  </si>
  <si>
    <t>Tiến</t>
  </si>
  <si>
    <t>1950/2013/QĐ-THR-EDUTOP64</t>
  </si>
  <si>
    <t>Phó phòng Thư ký Tuyến sinh</t>
  </si>
  <si>
    <t>1951/2013/QĐ-THR-EDUTOP64</t>
  </si>
  <si>
    <t>Phó phòng TVTS</t>
  </si>
  <si>
    <t>Phó phòng Phát triển tuyển sinh</t>
  </si>
  <si>
    <t>576/2013</t>
  </si>
  <si>
    <t>Kiêm nhiệm Trưởng phòng Giáo vụ TTV</t>
  </si>
  <si>
    <t>578/2013</t>
  </si>
  <si>
    <t>2/4/2013</t>
  </si>
  <si>
    <t>Phó phòng Quản lý học tập</t>
  </si>
  <si>
    <t>665/2013/QĐ-THR-EDUTOP64</t>
  </si>
  <si>
    <t xml:space="preserve">Chuyển ngạch </t>
  </si>
  <si>
    <t>577/2013</t>
  </si>
  <si>
    <t>Chuyên gia Giáo vụ TVU</t>
  </si>
  <si>
    <t>574/2013/QĐ-THR-EDUTOP64</t>
  </si>
  <si>
    <t>Trưởng phòng Vận hành Trung tâm TVU</t>
  </si>
  <si>
    <t>575/2013</t>
  </si>
  <si>
    <t>Chuyên gia Hậu cần TSA</t>
  </si>
  <si>
    <t>Đỗ Thị Mỹ</t>
  </si>
  <si>
    <t>Kim</t>
  </si>
  <si>
    <t>2558/2013/QĐ-THR-EDUTOP64</t>
  </si>
  <si>
    <t>2559/2013</t>
  </si>
  <si>
    <t>2560/2013</t>
  </si>
  <si>
    <t>2561/2013</t>
  </si>
  <si>
    <t>2562/2013</t>
  </si>
  <si>
    <t>2563/2013</t>
  </si>
  <si>
    <t>Tạ Thị Thanh</t>
  </si>
  <si>
    <t>1986/2013/HĐLĐ-THR-EDUTOP64</t>
  </si>
  <si>
    <t>Nguyễn Thái</t>
  </si>
  <si>
    <t>012500115</t>
  </si>
  <si>
    <t>binhnq@topica.edu,vn</t>
  </si>
  <si>
    <t>0936002205</t>
  </si>
  <si>
    <t>Số 4-B4 Khu A Đại học Kinh tế Quốc dân -Hai bà Trưng - Hà Nội</t>
  </si>
  <si>
    <t>Lê Mai Hoa</t>
  </si>
  <si>
    <t>0946101208</t>
  </si>
  <si>
    <t>091572298</t>
  </si>
  <si>
    <t>phuongnt3@topica.edu.vn</t>
  </si>
  <si>
    <t>01692273013</t>
  </si>
  <si>
    <t>Tổ 30 - Phường Hoàng Văn Thụ - Thái Nguyên</t>
  </si>
  <si>
    <t>Số 48 -Ngõ 242 - Đường Láng - Hà Nội</t>
  </si>
  <si>
    <t>Công nghệ thông tin - Tiếng Anh</t>
  </si>
  <si>
    <t>012454452</t>
  </si>
  <si>
    <t>ĐH Đà Nẵng</t>
  </si>
  <si>
    <t>vanttt2@topica.edu.vn</t>
  </si>
  <si>
    <t>162982613</t>
  </si>
  <si>
    <t>kimdtm@topica.edu.vn</t>
  </si>
  <si>
    <t>0945121952</t>
  </si>
  <si>
    <t>mat.nau518@gmail.com</t>
  </si>
  <si>
    <t>4/60 Hàng Thao, P. Trần Hưng Đạo, TP Nam Định, Nam Định</t>
  </si>
  <si>
    <t>P703, N7 Khu tái định cư Đồng Tàu, Thịnh Liệt, Hoàng Mai, HN</t>
  </si>
  <si>
    <t>Đào Thị Thúy</t>
  </si>
  <si>
    <t>0942238433</t>
  </si>
  <si>
    <t>0989554070</t>
  </si>
  <si>
    <t>271785588</t>
  </si>
  <si>
    <t>Ngữ Văn Anh</t>
  </si>
  <si>
    <t>linhptm@topica.edu.vn</t>
  </si>
  <si>
    <t>0979294900</t>
  </si>
  <si>
    <t>mylinh_ph@yahoo.com</t>
  </si>
  <si>
    <t>1289A Phạm Thế Hiển, P5, Q8, TP HCM</t>
  </si>
  <si>
    <t>Tô Thị Ánh Tuyết</t>
  </si>
  <si>
    <t>0909988591</t>
  </si>
  <si>
    <t>273356155</t>
  </si>
  <si>
    <t>Bà Rịa Vũng Tàu</t>
  </si>
  <si>
    <t>loanltm@topica.edu.vn</t>
  </si>
  <si>
    <t>0932625113</t>
  </si>
  <si>
    <t>loanle1812@yahoo.com</t>
  </si>
  <si>
    <t>135/5 Phú Sơn - Hòa Hiệp - Xuyên Mộc - Bà Rịa - Vũng Tàu</t>
  </si>
  <si>
    <t>391 Phan Văn Trị - P11 - Bình Thạnh</t>
  </si>
  <si>
    <t>Đặng Thanh Tùng</t>
  </si>
  <si>
    <t>0937948227</t>
  </si>
  <si>
    <t>280869230</t>
  </si>
  <si>
    <t>CĐ Nghề số 8 - Bộ Quốc phòng</t>
  </si>
  <si>
    <t>0908251088</t>
  </si>
  <si>
    <t>06503759452</t>
  </si>
  <si>
    <t>104 Nguyễn Văn Tiết, P</t>
  </si>
  <si>
    <t>Định</t>
  </si>
  <si>
    <t>125379474</t>
  </si>
  <si>
    <t>dinhvv@topica.edu.vn</t>
  </si>
  <si>
    <t>0979614811</t>
  </si>
  <si>
    <t>dinhvubn@gmail.com</t>
  </si>
  <si>
    <t>Phú Hòa, Lương Tài, Bắc Ninh</t>
  </si>
  <si>
    <t>224 Hoàng Mai, Hà Nội</t>
  </si>
  <si>
    <t>Vũ Văn Biện</t>
  </si>
  <si>
    <t>01627108603</t>
  </si>
  <si>
    <t>0982415751</t>
  </si>
  <si>
    <t>2546/2013/HĐLĐ-THR-EDUTOP64</t>
  </si>
  <si>
    <t>2528/2013/HĐLĐ-THR-EDUTOP64</t>
  </si>
  <si>
    <t>2529/2013/HĐLĐ-THR-EDUTOP64</t>
  </si>
  <si>
    <t>2539/2013/HĐLĐ-THR-EDUTOP64</t>
  </si>
  <si>
    <t>2532/2013/HĐLĐ-THR-EDUTOP64</t>
  </si>
  <si>
    <t>2548/2013/HĐLĐ-THR-EDUTOP64</t>
  </si>
  <si>
    <t>2541/2013/HĐLĐ-THR-EDUTOP64</t>
  </si>
  <si>
    <t>2547/2013/HĐLĐ-THR-EDUTOP64</t>
  </si>
  <si>
    <t>2527/2013/HĐLĐ-THR-EDUTOP64</t>
  </si>
  <si>
    <t>2551/2013/HĐLĐ-THR-EDUTOP64</t>
  </si>
  <si>
    <t>2534/2013/HĐLĐ-THR-EDUTOP64</t>
  </si>
  <si>
    <t>2542/2013/HĐLĐ-THR-EDUTOP64</t>
  </si>
  <si>
    <t>2411/2013/HĐLĐ-THR-EDUTOP64</t>
  </si>
  <si>
    <t>2550/2013/HĐLĐ-THR-EDUTOP64</t>
  </si>
  <si>
    <t>2538/2013/HĐLĐ-THR-EDUTOP64</t>
  </si>
  <si>
    <t>2007/2013/HĐLĐ-THR-EDUTOP64</t>
  </si>
  <si>
    <t>1994/2013/HĐLĐ-THR-EDUTOP64</t>
  </si>
  <si>
    <t>2406/2013/HĐLĐ-THR-EDUTOP64</t>
  </si>
  <si>
    <t>2409/2013/HĐLĐ-THR-EDUTOP64</t>
  </si>
  <si>
    <t>2545/2013/HĐLĐ-THR-EDUTOP64</t>
  </si>
  <si>
    <t>2537/2013/HĐLĐ-THR-EDUTOP64</t>
  </si>
  <si>
    <t>Mến</t>
  </si>
  <si>
    <t>Doãn Thị Hải</t>
  </si>
  <si>
    <t>Dương Thị Huyền</t>
  </si>
  <si>
    <t>Đặng Hồng</t>
  </si>
  <si>
    <t>2408/2013/HĐLĐ-THR-EDUTOP64</t>
  </si>
  <si>
    <t>2407/2013/HĐLĐ-THR-EDUTOP64</t>
  </si>
  <si>
    <t>2543/2013/HĐLĐ-THR-EDUTOP64</t>
  </si>
  <si>
    <t>2533/2013/HĐLĐ-THR-EDUTOP64</t>
  </si>
  <si>
    <t>2531/2013/HĐLĐ-THR-EDUTOP64</t>
  </si>
  <si>
    <t>2530/2013/HĐLĐ-THR-EDUTOP64</t>
  </si>
  <si>
    <t>2410/2013/HĐLĐ-THR-EDUTOP64</t>
  </si>
  <si>
    <t>321270905</t>
  </si>
  <si>
    <t>Tin học</t>
  </si>
  <si>
    <t>tienln@topica.edu.vn</t>
  </si>
  <si>
    <t>0907727612</t>
  </si>
  <si>
    <t>bentretruyen85@gmail.com</t>
  </si>
  <si>
    <t>Khu phố 3, Phường Phước Mỹ, Phan Rang, Tháp Chàm</t>
  </si>
  <si>
    <t>432B/10D Dương Bá Trạc, P1, Q8</t>
  </si>
  <si>
    <t>Trần Mẫn</t>
  </si>
  <si>
    <t>0937698498</t>
  </si>
  <si>
    <t>Hà Sơn Bình</t>
  </si>
  <si>
    <t>024321604</t>
  </si>
  <si>
    <t>11v Lạc Long Quân, P5, Q11, TP Hồ Chí Minh</t>
  </si>
  <si>
    <t>301257746</t>
  </si>
  <si>
    <t>0723641557</t>
  </si>
  <si>
    <t>0938653866</t>
  </si>
  <si>
    <t>kimthuy3112@gmail.com</t>
  </si>
  <si>
    <t>Ấp 1, Phước Vân, Cần Đước, Long An</t>
  </si>
  <si>
    <t>Chung cư An Bình, An Bình, P5, Q5</t>
  </si>
  <si>
    <t>Nguyễn Phước Thành</t>
  </si>
  <si>
    <t>0913714517</t>
  </si>
  <si>
    <t>331655784</t>
  </si>
  <si>
    <t>ĐH Trà Vinh</t>
  </si>
  <si>
    <t>Kinh tế luật và ngoại ngữ</t>
  </si>
  <si>
    <t>01283812722</t>
  </si>
  <si>
    <t>maintt2@topica.edu.vn</t>
  </si>
  <si>
    <t>Ấp Thanh Bình, Xã Thanh Bình, Vũng Liêm, Vĩnh Long</t>
  </si>
  <si>
    <t>22/2 Tống Văn Hên. P15. Q Tân Bình, TP HCM</t>
  </si>
  <si>
    <t>Lương Thị Bích</t>
  </si>
  <si>
    <t>024509597</t>
  </si>
  <si>
    <t>lienltb@topica.edu.vn</t>
  </si>
  <si>
    <t>0854088081</t>
  </si>
  <si>
    <t>0934032153</t>
  </si>
  <si>
    <t>lienltb1209@gmail.com</t>
  </si>
  <si>
    <t>25/62 Sơn Kỳ, P. Sơn Kỳ, Q. Tân Phú</t>
  </si>
  <si>
    <t>Lương Thị Lan</t>
  </si>
  <si>
    <t>0938469279</t>
  </si>
  <si>
    <t>321254215</t>
  </si>
  <si>
    <t>CĐ Công nghiệp Thực phẩm TP HCM</t>
  </si>
  <si>
    <t>Công nghiệp Chế biến Thủy sản</t>
  </si>
  <si>
    <t>ngannt@topica.edu.vn</t>
  </si>
  <si>
    <t>0976168743</t>
  </si>
  <si>
    <t>nganbt123@yahoo.com.vn</t>
  </si>
  <si>
    <t>Ấp 6, Xã Châu Bình, Huyện Giồng Trôm, Tỉnh Bến Tre</t>
  </si>
  <si>
    <t>38/123 Chế Lan Viên, P. Tây Thanh, Q. Tân Phú</t>
  </si>
  <si>
    <t>Nguyễn Thành Nguyên</t>
  </si>
  <si>
    <t>0907297454</t>
  </si>
  <si>
    <t>2522/2013/HĐLĐ-THR-EDUTOP64</t>
  </si>
  <si>
    <t>2524/2013/HĐLĐ-THR-EDUTOP64</t>
  </si>
  <si>
    <t>2525/2013/HĐLĐ-THR-EDUTOP64</t>
  </si>
  <si>
    <t>2518/2013/HĐLĐ-THR-EDUTOP64</t>
  </si>
  <si>
    <t>2520/2013/HĐLĐ-THR-EDUTOP64</t>
  </si>
  <si>
    <t>Vạn Tường, Bình Hải, Bình Sơn, Quảng Ngãi</t>
  </si>
  <si>
    <t>2521/2013/HĐLĐ-THR-EDUTOP64</t>
  </si>
  <si>
    <t>2515/2013/HĐLĐ-THR-EDUTOP64</t>
  </si>
  <si>
    <t>2516/2013/HĐLĐ-THR-EDUTOP64</t>
  </si>
  <si>
    <t>2517/2013/HĐLĐ-THR-EDUTOP64</t>
  </si>
  <si>
    <t>2526/2013/HĐLĐ-THR-EDUTOP64</t>
  </si>
  <si>
    <t>Nghỉ việc rồi đi làm lại</t>
  </si>
  <si>
    <t>Tiến Thịnh, Mê Linh, Hà Nội</t>
  </si>
  <si>
    <t>012631583</t>
  </si>
  <si>
    <t>Trung tâm Đào tạo E-learning Viện Đại Học Mở Hà Nội</t>
  </si>
  <si>
    <t>Tài chính Kế toán</t>
  </si>
  <si>
    <t>haudh@topica.edu.vn</t>
  </si>
  <si>
    <t>0438712131</t>
  </si>
  <si>
    <t>0945540154</t>
  </si>
  <si>
    <t>Số 62, Tổ 6, Phường Ngọc Thụy, Quận Long Biên Hà Nội</t>
  </si>
  <si>
    <t>Vũ Trí Bình</t>
  </si>
  <si>
    <t>12/24/2012</t>
  </si>
  <si>
    <t>1/23/2013</t>
  </si>
  <si>
    <t>1/22/2013</t>
  </si>
  <si>
    <t>2/18/2013</t>
  </si>
  <si>
    <t>4/8/2013</t>
  </si>
  <si>
    <t>4/10/2013</t>
  </si>
  <si>
    <t>11/22/2012</t>
  </si>
  <si>
    <t>Ký lại hđ mới</t>
  </si>
  <si>
    <t>làm hợp đồng TPE</t>
  </si>
  <si>
    <t>Xem lại</t>
  </si>
  <si>
    <t>xem lại</t>
  </si>
  <si>
    <t>3/11/2013</t>
  </si>
  <si>
    <t>11/19/2012</t>
  </si>
  <si>
    <t>11/28/2012</t>
  </si>
  <si>
    <t>3/21/2013</t>
  </si>
  <si>
    <t>112479096</t>
  </si>
  <si>
    <t>trangdth2@topica.edu.vn</t>
  </si>
  <si>
    <t>0433883646</t>
  </si>
  <si>
    <t>0989951878</t>
  </si>
  <si>
    <t>susanduong1130@gmail.com</t>
  </si>
  <si>
    <t>Số nhà 42 ngõ 23A, Phương Liên, Đống Đa, Hà Nội</t>
  </si>
  <si>
    <t>031580531</t>
  </si>
  <si>
    <t>anhdth@topica.edu.vn</t>
  </si>
  <si>
    <t>0904039392</t>
  </si>
  <si>
    <t>haianhdoan90@gmail.com</t>
  </si>
  <si>
    <t>40 ngõ 10 đường Hùng Duệ Vương, Thương Lý, Hồng Bàng, Hải Phòng</t>
  </si>
  <si>
    <t>15a ngõ 144/4 Quan Nhân, Nhân Chính, Thanh Xuân, Hà Nội</t>
  </si>
  <si>
    <t>0983552678</t>
  </si>
  <si>
    <t>173041552</t>
  </si>
  <si>
    <t>quynhlt@topica.edu,vn</t>
  </si>
  <si>
    <t>Thanh Thủy, Tĩnh Gia, Thanh Hóa</t>
  </si>
  <si>
    <t>013644857</t>
  </si>
  <si>
    <t>CĐ Điện lực</t>
  </si>
  <si>
    <t>trangnt2@topica.edu.vn</t>
  </si>
  <si>
    <t>01695516248</t>
  </si>
  <si>
    <t>nguyentrang92hn@gmail.com</t>
  </si>
  <si>
    <t>Lương Quy, Xuân Nộn, Đông Anh, Hà Nội</t>
  </si>
  <si>
    <t>131288381</t>
  </si>
  <si>
    <t>menntn@topica.edu.vn</t>
  </si>
  <si>
    <t>0985091861</t>
  </si>
  <si>
    <t>Thi trấn Phong Châu, Phù Ninh, Phú Thọ</t>
  </si>
  <si>
    <t>Sôố 4 ngách 67 ngõ 337 Cầu Giấy, Hà Nội</t>
  </si>
  <si>
    <t>Nguyễn Ngọc Quý</t>
  </si>
  <si>
    <t>0972781464</t>
  </si>
  <si>
    <t>0989338096</t>
  </si>
  <si>
    <t>thunt3@topica.edu.vn</t>
  </si>
  <si>
    <t>181 Tổ 14 Phương Liên, Đống Đa, Hà Nội</t>
  </si>
  <si>
    <t>406 Lê Duẩn, Đống Đa, Hà Nội</t>
  </si>
  <si>
    <t>111711962</t>
  </si>
  <si>
    <t xml:space="preserve">ĐH Y tế công cộng </t>
  </si>
  <si>
    <t>Y tế công cộng</t>
  </si>
  <si>
    <t>Vũ Thanh</t>
  </si>
  <si>
    <t>haivt@topica.edu.vn</t>
  </si>
  <si>
    <t>225445483</t>
  </si>
  <si>
    <t>phuongnx@topica.edu.vn</t>
  </si>
  <si>
    <t>0936088245</t>
  </si>
  <si>
    <t>Quảng Phước, Vạn Lương, Vạn Ninh, Khánh Hòa</t>
  </si>
  <si>
    <t>373/152/47, Lý Thường Kiệt, Phường 8, Quận Tân Bình</t>
  </si>
  <si>
    <t>Nguyễn Văn Nam</t>
  </si>
  <si>
    <t>01689914232</t>
  </si>
  <si>
    <t>024381857</t>
  </si>
  <si>
    <t>tuyenttk@topica.edu.vn</t>
  </si>
  <si>
    <t>0937256443</t>
  </si>
  <si>
    <t>149/8/2a Bùi Văn Ngữ, P. Hiệp Thành, Q.12, Hồ Chí Minh</t>
  </si>
  <si>
    <t>0908854683</t>
  </si>
  <si>
    <t>1993/HĐLĐ - THR - EDUTOP64</t>
  </si>
  <si>
    <t>1033/2010/EDUTOP64-HĐLĐ</t>
  </si>
  <si>
    <t>0934210989</t>
  </si>
  <si>
    <t>Đông Xuân  - Đông sơn - Thanh Hóa</t>
  </si>
  <si>
    <t>012215933</t>
  </si>
  <si>
    <t>0986768733</t>
  </si>
  <si>
    <t>Tập thể Viện KHKT Giao thông Vận tải, Láng Thượng, Hà Nội</t>
  </si>
  <si>
    <t>024818533</t>
  </si>
  <si>
    <t>CĐ Công Thương TP HCM</t>
  </si>
  <si>
    <t>trangnth@topica.edu.vn</t>
  </si>
  <si>
    <t>0907478797</t>
  </si>
  <si>
    <t>C35/K300 Nguyễn Minh Hoàng, P.12, Q.Tân Bình, TP Hồ Chí Minh</t>
  </si>
  <si>
    <t>1/16H Ấp Tiền Lân, Bà Điểm, Hóc Môn, TP Hồ Chí Minh</t>
  </si>
  <si>
    <t>Phùng Thị Nhẫn</t>
  </si>
  <si>
    <t>0903519493</t>
  </si>
  <si>
    <t>TLI</t>
  </si>
  <si>
    <t>TPE</t>
  </si>
  <si>
    <t>0983606390</t>
  </si>
  <si>
    <t>Pháp nhân</t>
  </si>
  <si>
    <t>Nguyễn Ánh</t>
  </si>
  <si>
    <t xml:space="preserve">Lương Thị </t>
  </si>
  <si>
    <t>huyenlt3@topica.edu.vn</t>
  </si>
  <si>
    <t>Liễu</t>
  </si>
  <si>
    <t>lieupt@topica.edu.vn</t>
  </si>
  <si>
    <t>012657982</t>
  </si>
  <si>
    <t>CĐ Cộng đồng Hà Nội</t>
  </si>
  <si>
    <t>Số 31, Tổ 20, Định Công, Hoàng Mai, Hà Nội</t>
  </si>
  <si>
    <t>Phan Anh Tuấn</t>
  </si>
  <si>
    <t>012895145</t>
  </si>
  <si>
    <t>ĐH Phương Đông</t>
  </si>
  <si>
    <t>ngocna@topica.edu.vn</t>
  </si>
  <si>
    <t>0983275991</t>
  </si>
  <si>
    <t>anhngoc5991@gmail.com</t>
  </si>
  <si>
    <t>253 Nguyễn Văn Cừ, Long Biên, Hà Nội</t>
  </si>
  <si>
    <t>186721286</t>
  </si>
  <si>
    <t>Xóm 2 Diễn Bình, Huyện Diễn Châu, Tỉnh Nghệ An</t>
  </si>
  <si>
    <t>0986691499</t>
  </si>
  <si>
    <t>024040811</t>
  </si>
  <si>
    <t xml:space="preserve">Đại học </t>
  </si>
  <si>
    <t>ĐH Công nghệ TP HCM</t>
  </si>
  <si>
    <t>Môi trường</t>
  </si>
  <si>
    <t>0903669545</t>
  </si>
  <si>
    <t>79/22B Nguyễn Xí, P26, Q. Bình Thạnh, Hồ Chí Minh</t>
  </si>
  <si>
    <t>Trương Thị Thu Hương</t>
  </si>
  <si>
    <t>0838992912</t>
  </si>
  <si>
    <t>830/2010/EDUTOP64-HĐLĐ</t>
  </si>
  <si>
    <t>2113/2013/HĐLĐ-THR-EDUTOP64</t>
  </si>
  <si>
    <t>2090/2013/HĐLĐ-THR-EDUTOP64</t>
  </si>
  <si>
    <t>2104/2013/HĐLĐ-THR-EDUTOP64</t>
  </si>
  <si>
    <t>2109/2013/HĐLĐ-THR-EDUTOP64</t>
  </si>
  <si>
    <t>2107/2013/HĐLĐ-THR-EDUTOP64</t>
  </si>
  <si>
    <t>2103/2013/HĐLĐ-THR-EDUTOP64</t>
  </si>
  <si>
    <t>2089/2013/HĐLĐ-THR-EDUTOP64</t>
  </si>
  <si>
    <t>3069/2013/HĐLĐ-THR-EDUTOP64</t>
  </si>
  <si>
    <t>2535/2013/HĐLĐ-THR-EDUTOP64</t>
  </si>
  <si>
    <t>3067/2013/HĐLĐ-THR-EDUTOP64</t>
  </si>
  <si>
    <t>2106/2013/HĐLĐ-THR-EDUTOP64</t>
  </si>
  <si>
    <t>0973971616</t>
  </si>
  <si>
    <t>0904395595</t>
  </si>
  <si>
    <t>0983588351</t>
  </si>
  <si>
    <t>0943889113</t>
  </si>
  <si>
    <t>Vũ Đào Quỳnh</t>
  </si>
  <si>
    <t>Phùng Ngọc</t>
  </si>
  <si>
    <t>Nguyễn Lan</t>
  </si>
  <si>
    <t>Đoàn Thị Kim</t>
  </si>
  <si>
    <t>101041119</t>
  </si>
  <si>
    <t>trangvdq@topica.edu.vn</t>
  </si>
  <si>
    <t>0989909061</t>
  </si>
  <si>
    <t>TS K6, Hồng Hải, Hạ Long, Quảng Ninh</t>
  </si>
  <si>
    <t>0986005135</t>
  </si>
  <si>
    <t>0978793640</t>
  </si>
  <si>
    <t>hanhpn@topica.edu.vn</t>
  </si>
  <si>
    <t>thanhdtk@topica.edu.vn</t>
  </si>
  <si>
    <t>Lê Thi Thu</t>
  </si>
  <si>
    <t>huyenltt@topica.edu.vn</t>
  </si>
  <si>
    <t>Lại Hương</t>
  </si>
  <si>
    <t>gianglh@topica.edu.vn</t>
  </si>
  <si>
    <t>Lê Đại</t>
  </si>
  <si>
    <t>namld@topica.edu.vn</t>
  </si>
  <si>
    <t>loanvt@topica.edu.vn</t>
  </si>
  <si>
    <t>trangct@topica.edu.vn</t>
  </si>
  <si>
    <t>duclm@topica.edu.vn</t>
  </si>
  <si>
    <t>01278887138</t>
  </si>
  <si>
    <t>0986314880</t>
  </si>
  <si>
    <t>01659678679</t>
  </si>
  <si>
    <t>Hồ Thị Bích</t>
  </si>
  <si>
    <t>Nguyễn Lê Mỹ</t>
  </si>
  <si>
    <t>Đào Thị Hồng</t>
  </si>
  <si>
    <t>023912765</t>
  </si>
  <si>
    <t>050638242</t>
  </si>
  <si>
    <t xml:space="preserve">ĐH Kinh tế </t>
  </si>
  <si>
    <t>huongnl@topica.edu.vn</t>
  </si>
  <si>
    <t>Tiểu khu 2 Thị trấn It ong, Mường La, Sơn La</t>
  </si>
  <si>
    <t>151722495</t>
  </si>
  <si>
    <t>Tân Phong, Vũ Thư, Thái Bình</t>
  </si>
  <si>
    <t>Số 4 Ngõ 797 Trương Định, Hoàng Mai</t>
  </si>
  <si>
    <t>132024758</t>
  </si>
  <si>
    <t>Khu 7 Xã Phú Lộc, Phù Ninh, Phú Thọ</t>
  </si>
  <si>
    <t>Nguyễn Thị Hà</t>
  </si>
  <si>
    <t>01656729168</t>
  </si>
  <si>
    <t>112032915</t>
  </si>
  <si>
    <t>ĐH Công nghiệp Hà Nội</t>
  </si>
  <si>
    <t>Xã Tân Hòa, Huyện Quốc Oai, Hà Nội</t>
  </si>
  <si>
    <t>Vương Viết Thế</t>
  </si>
  <si>
    <t>0433945158</t>
  </si>
  <si>
    <t>163039513</t>
  </si>
  <si>
    <t>Thôn An Duyên, Xã Đại An,Huyện Vụ Bản, Nam Định</t>
  </si>
  <si>
    <t>Số 16 ngách 12/93 - Chính Kinh - Thanh Xuân - Hà Nội</t>
  </si>
  <si>
    <t>0977881086</t>
  </si>
  <si>
    <t>145433862</t>
  </si>
  <si>
    <t>Thôn Bằng Ngang, Xã Lương Bằng, huyện Kim Động, Tỉnh Hưng Yên</t>
  </si>
  <si>
    <t>11 ngõ 7, Thái Thịnh, Đống Đa, Hà Nội</t>
  </si>
  <si>
    <t>Trần Thi</t>
  </si>
  <si>
    <t>Thuần</t>
  </si>
  <si>
    <t>186969986</t>
  </si>
  <si>
    <t>Quản lý tổ chức và nhân sự</t>
  </si>
  <si>
    <t>thuantt2@topica.edu.vn</t>
  </si>
  <si>
    <t>0972907000</t>
  </si>
  <si>
    <t>Xóm Diễn Thịnh, Xã Thịnh Thành, Huyện Yên Thành, Tỉnh Nghệ An</t>
  </si>
  <si>
    <t>Định Công, Hoàng Mai, Hà Nội</t>
  </si>
  <si>
    <t>01/5/2013</t>
  </si>
  <si>
    <t>Lê Nguyễn Hoàng</t>
  </si>
  <si>
    <t>Trần Thị Hoàng</t>
  </si>
  <si>
    <t>Trần Nguyên</t>
  </si>
  <si>
    <t>Khang</t>
  </si>
  <si>
    <t>Đặng Thị Thanh</t>
  </si>
  <si>
    <t>Mai Danh</t>
  </si>
  <si>
    <t>Ninh Chí</t>
  </si>
  <si>
    <t>Tuệ</t>
  </si>
  <si>
    <t>Bùi Quỳnh</t>
  </si>
  <si>
    <t>1987/HĐLĐ-THR-EDUTOP64</t>
  </si>
  <si>
    <t>2004/2013/HĐLĐ-THR-EDUTOP64</t>
  </si>
  <si>
    <t>2116/2013/HĐLĐ-THR-EDUTOP64</t>
  </si>
  <si>
    <t>1989/2013/HĐLĐ-THR-EDUTOP64</t>
  </si>
  <si>
    <t>2088/2013/HĐLĐ-THR-EDUTOP64</t>
  </si>
  <si>
    <t>1999/2013/HĐLĐ-THR-EDUTOP64</t>
  </si>
  <si>
    <t>2001/2013/HĐLĐ-THR-EDUTOP64</t>
  </si>
  <si>
    <t>3068/2013/HĐLĐ-THR-EDUTOP64</t>
  </si>
  <si>
    <t>2118/2013/HĐLĐ-THR-EDUTOP64</t>
  </si>
  <si>
    <t>2114/2013/HĐLĐ-THR-EDUTOP64</t>
  </si>
  <si>
    <t>3061/2013/HĐLĐ-THR-EDUTOP64</t>
  </si>
  <si>
    <t>2112/2013/HĐLĐ-THR-EDUTOP64</t>
  </si>
  <si>
    <t>3062/2013/HĐLĐ-THR-EDUTOP64</t>
  </si>
  <si>
    <t>3064/2013/HĐLĐ-THR-EDUTOP64</t>
  </si>
  <si>
    <t>2/19/13</t>
  </si>
  <si>
    <t>367/2012/QD-EDUTOP64</t>
  </si>
  <si>
    <t>2170/2013/QD-THR-EDUTOP64</t>
  </si>
  <si>
    <t>2172/2013/QD-THR-EDUTOP64</t>
  </si>
  <si>
    <t>2395/2013/QD-THR-EDUTOP64</t>
  </si>
  <si>
    <t>2677/2013/QD-THR-EDUTOP64</t>
  </si>
  <si>
    <t>08/27/2013</t>
  </si>
  <si>
    <t>2348/2013/QD-THR-EDUTOP64</t>
  </si>
  <si>
    <t>09/15/2013</t>
  </si>
  <si>
    <t>2986/2013/QD-THR-EDUTOP64</t>
  </si>
  <si>
    <t>2761/2013/QD-THR-EDUTOP64</t>
  </si>
  <si>
    <t>2762/2013/QD-THR-EDUTOP64</t>
  </si>
  <si>
    <t>2404/2013/QD-THR-EDUTOP64</t>
  </si>
  <si>
    <t>2565/2013/QD-THR-EDUTOP64</t>
  </si>
  <si>
    <t>10/16/2013</t>
  </si>
  <si>
    <t>2564/2013/QD-THR-EDUTOP64</t>
  </si>
  <si>
    <t>2763/2013/QD-THR-EDUTOP64</t>
  </si>
  <si>
    <t>2764/2013/QD-THR-EDUTOP64</t>
  </si>
  <si>
    <t>2765/2013/QD-THR-EDUTOP64</t>
  </si>
  <si>
    <t>2465/2013/HDHV-THR-EDUTOP64</t>
  </si>
  <si>
    <t>10/15/2013</t>
  </si>
  <si>
    <t>2466/2013/HDHV-THR-EDUTOP64</t>
  </si>
  <si>
    <t>3133/2013/QD-THR-EDUTOP64</t>
  </si>
  <si>
    <t>3134/2013/QD-THR-EDUTOP64</t>
  </si>
  <si>
    <t>10/21/2013</t>
  </si>
  <si>
    <t>2987/2013/QD-THR-EDUTOP64</t>
  </si>
  <si>
    <t>2768/2013/HDHV-THR-EDUTOP64</t>
  </si>
  <si>
    <t>11/15/2013</t>
  </si>
  <si>
    <t>2770/2013/HDHV-THR-EDUTOP64</t>
  </si>
  <si>
    <t>2767/2013/HDHV-THR-EDUTOP64</t>
  </si>
  <si>
    <t>2985/2013/QD-THR-EDUTOP64</t>
  </si>
  <si>
    <t>2676/2013/QD-THR-EDUTOP64</t>
  </si>
  <si>
    <t>09/30/2013</t>
  </si>
  <si>
    <t>2988/2013/QD-THR-EDUTOP64</t>
  </si>
  <si>
    <t>2396/2013/QD-THR-EDUTOP64</t>
  </si>
  <si>
    <t>2397/2013/QD-THR-EDUTOP64</t>
  </si>
  <si>
    <t>2398/2013/QD-THR-EDUTOP64</t>
  </si>
  <si>
    <t>2403/2013/QD-THR-EDUTOP64</t>
  </si>
  <si>
    <t>353/2012/QĐ-EDUTOP64</t>
  </si>
  <si>
    <t>02/20/2012</t>
  </si>
  <si>
    <t>1982/2013/QD-THR-EDUTOP64</t>
  </si>
  <si>
    <t>454/2013/QD-THR-EDUTOP64</t>
  </si>
  <si>
    <t>767/2013/QD-THR-EDUTOP64</t>
  </si>
  <si>
    <t>766/2013/QD-THR-EDUTOP64</t>
  </si>
  <si>
    <t>768/2013/QD-THR-EDUTOP64</t>
  </si>
  <si>
    <t>765/2013/QD-THR-EDUTOP64</t>
  </si>
  <si>
    <t>1576/2013/QD-THR-EDUTOP64</t>
  </si>
  <si>
    <t>1589/2013/QD-THR-EDUTOP64</t>
  </si>
  <si>
    <t>1979/2013/QD-THR-EDUTOP64</t>
  </si>
  <si>
    <t>1980/2013/QD-THR-EDUTOP64</t>
  </si>
  <si>
    <t>1974/2013/QD-THR-EDUTOP64</t>
  </si>
  <si>
    <t>1976/2013/QD-THR-EDUTOP64</t>
  </si>
  <si>
    <t>1887/2013/QD-THR-EDUTOP64</t>
  </si>
  <si>
    <t>1577/2013/QD-THR-EDUTOP64</t>
  </si>
  <si>
    <t>2123/2013/QD-THR-EDUTOP64</t>
  </si>
  <si>
    <t>2129/2013/QD-THR-EDUTOP64</t>
  </si>
  <si>
    <t>2125/2013/QD-THR-EDUTOP64</t>
  </si>
  <si>
    <t>1579/2013/QD-THR-EDUTOP64</t>
  </si>
  <si>
    <t>1588/2013/QD-THR-EDUTOP64</t>
  </si>
  <si>
    <t>2127/2013/QD-THR-EDUTOP64</t>
  </si>
  <si>
    <t>2126/2013/QD-THR-EDUTOP64</t>
  </si>
  <si>
    <t>1972/2013/QD-THR-EDUTOP64</t>
  </si>
  <si>
    <t>1886/2013/QD-THR-EDUTOP64</t>
  </si>
  <si>
    <t>2229/2013/QD-THR-EDUTOP64</t>
  </si>
  <si>
    <t>2220/2013/QD-THR-EDUTOP64</t>
  </si>
  <si>
    <t>1760/2013/QD-THR-EDUTOP64</t>
  </si>
  <si>
    <t>2380/2013/QD-THR-EDUTOP64</t>
  </si>
  <si>
    <t>2310/2013/QD-THR-EDUTOP64</t>
  </si>
  <si>
    <t>2307/2013/QD-THR-EDUTOP64</t>
  </si>
  <si>
    <t>2304/2013/QD-THR-EDUTOP64</t>
  </si>
  <si>
    <t>2305/2013/QD-THR-EDUTOP64</t>
  </si>
  <si>
    <t>1971/2013/QD-THR-EDUTOP64</t>
  </si>
  <si>
    <t>2405/2013/QD-THR-EDUTOP64</t>
  </si>
  <si>
    <t>2394/2013/QD-THR-EDUTOP64</t>
  </si>
  <si>
    <t>2983/2013/QD-THR-EDUTOP64</t>
  </si>
  <si>
    <t>2689/2013/QD-THR-EDUTOP64</t>
  </si>
  <si>
    <t>2690/2013/QD-THR-EDUTOP64</t>
  </si>
  <si>
    <t>2692/2013/QD-THR-EDUTOP64</t>
  </si>
  <si>
    <t>2353/2013/QD-THR-EDUTOP64</t>
  </si>
  <si>
    <t>2980/2013/QD-THR-EDUTOP64</t>
  </si>
  <si>
    <t>3084/2013/QD-THR-EDUTOP64</t>
  </si>
  <si>
    <t>3083/2013/QD-THR-EDUTOP64</t>
  </si>
  <si>
    <t>3197/2013/QD-THR-EDUTOP64</t>
  </si>
  <si>
    <t>3194/2013/QD-THR-EDUTOP64</t>
  </si>
  <si>
    <t>2390/2013/QD-THR-EDUTOP64</t>
  </si>
  <si>
    <t>2391/2013/QD-THR-EDUTOP64</t>
  </si>
  <si>
    <t>2392/2013/QD-THR-EDUTOP64</t>
  </si>
  <si>
    <t>2393/2013/QD-THR-EDUTOP64</t>
  </si>
  <si>
    <t>3193/2013/QD-THR-EDUTOP64</t>
  </si>
  <si>
    <t>3205/2013/QD-THR-EDUTOP64</t>
  </si>
  <si>
    <t>3082/2013/QD-THR-EDUTOP64</t>
  </si>
  <si>
    <t>3206/2013/QD-THR-EDUTOP64</t>
  </si>
  <si>
    <t>1981/2013/QD-THR-EDUTOP64</t>
  </si>
  <si>
    <t>1353/2013/QD-THR-EDUTOP64</t>
  </si>
  <si>
    <t>1354/2013/QD-THR-EDUTOP64</t>
  </si>
  <si>
    <t>2691/2013/QD-THR-EDUTOP64</t>
  </si>
  <si>
    <t>2982/2013/QD-THR-EDUTOP64</t>
  </si>
  <si>
    <t>2231/2013/QD-THR-EDUTOP64</t>
  </si>
  <si>
    <t>3198/2013/QD-THR-EDUTOP64</t>
  </si>
  <si>
    <t>/2013/QD-THR-EDUTOP64</t>
  </si>
  <si>
    <t>3081/2013/QD-THR-EDUTOP64</t>
  </si>
  <si>
    <t>23/2014/QĐ-EDUTOP64</t>
  </si>
  <si>
    <t>15/2014/QĐ-THR-EDUTOP64</t>
  </si>
  <si>
    <t>19/2014/QĐ-THR-EDUTOP64</t>
  </si>
  <si>
    <t>18/2014/QĐ-THR-EDUTOP64</t>
  </si>
  <si>
    <t>Chu Mạnh</t>
  </si>
  <si>
    <t>Bùi Thị Khánh</t>
  </si>
  <si>
    <t>Ngô Phương</t>
  </si>
  <si>
    <t>Vũ Thế</t>
  </si>
  <si>
    <t>Đinh Thị Châu</t>
  </si>
  <si>
    <t>Phan Thị Phương</t>
  </si>
  <si>
    <t>Đoàn Thị Ngọc</t>
  </si>
  <si>
    <t>Lưu Thị Trúc</t>
  </si>
  <si>
    <t>Dương Thị Quỳnh</t>
  </si>
  <si>
    <t>Ánh</t>
  </si>
  <si>
    <t>Trần Văn</t>
  </si>
  <si>
    <t>Nghĩa</t>
  </si>
  <si>
    <t>Nguyễn Kiên</t>
  </si>
  <si>
    <t>Quyết</t>
  </si>
  <si>
    <t>Lại Nguyên</t>
  </si>
  <si>
    <t>Khôi</t>
  </si>
  <si>
    <t>Nghiêm Minh</t>
  </si>
  <si>
    <t>Trần Thị Kiều</t>
  </si>
  <si>
    <t>Vũ Thùy</t>
  </si>
  <si>
    <t>Ngô Thị Hà</t>
  </si>
  <si>
    <t>Đỗ Thị Trà</t>
  </si>
  <si>
    <t>Sếnh</t>
  </si>
  <si>
    <t>Lê Thị Tình</t>
  </si>
  <si>
    <t>Lê Hồng Ngọc</t>
  </si>
  <si>
    <t>Thái Quỳnh Linh</t>
  </si>
  <si>
    <t>Cao Thị Thu</t>
  </si>
  <si>
    <t>11/2014/HĐHV-THR-EDUTOP64</t>
  </si>
  <si>
    <t>10/2014/HĐHV-THR-EDUTOP64</t>
  </si>
  <si>
    <t>17/2014/QĐ-THR-EDUTOP64</t>
  </si>
  <si>
    <t>16/2014/QĐ-THR-EDUTOP64</t>
  </si>
  <si>
    <t>3391/2013/QĐ-THR-EDUTOP64</t>
  </si>
  <si>
    <t>31/2014/QĐ-THR-EDUTOP64</t>
  </si>
  <si>
    <t>13/2014/QĐ-THR-EDUTOP64</t>
  </si>
  <si>
    <t>47/2014/HĐLĐ-THR-EDUTOP64</t>
  </si>
  <si>
    <t>48/2014/HĐLĐ-THR-EDUTOP64</t>
  </si>
  <si>
    <t>50/2014/HĐLĐ-THR-EDUTOP64</t>
  </si>
  <si>
    <t>49/2014/HĐLĐ-THR-EDUTOP64</t>
  </si>
  <si>
    <t>3426/2013/HĐLĐ-THR-EDUTOP64</t>
  </si>
  <si>
    <t>3311/2013/HĐLĐ-THR-EDUTOP64</t>
  </si>
  <si>
    <t>3425/2013/HĐLĐ-THR-EDUTOP64</t>
  </si>
  <si>
    <t>3428/2013/HĐLĐ-THR-EDUTOP64</t>
  </si>
  <si>
    <t>3429/2013/HĐLĐ-THR-EDUTOP64</t>
  </si>
  <si>
    <t>53/2014/QĐ-THR-EDUTOP64</t>
  </si>
  <si>
    <t>54/2014/QĐ-THR-EDUTOP64</t>
  </si>
  <si>
    <t>55/2014/QĐ-THR-EDUTOP64</t>
  </si>
  <si>
    <t>56/2014/QĐ-THR-EDUTOP64</t>
  </si>
  <si>
    <t>57/2014/QĐ-THR-EDUTOP64</t>
  </si>
  <si>
    <t>OXG</t>
  </si>
  <si>
    <t>58/2014/QĐ-THR-EDUTOP64</t>
  </si>
  <si>
    <t>3431/2013/QĐ-THR-EDUTOP64</t>
  </si>
  <si>
    <t>59/2014/QĐ-THR-EDUTOP64</t>
  </si>
  <si>
    <t>60/2014/QĐ-THR-EDUTOP64</t>
  </si>
  <si>
    <t>Miễn nhiệm</t>
  </si>
  <si>
    <t>11/5/2012</t>
  </si>
  <si>
    <t>11/15/2012</t>
  </si>
  <si>
    <t>Đang sửa ở dòng 821</t>
  </si>
  <si>
    <t>428/2014</t>
  </si>
  <si>
    <t>Phó phòng Hậu cần TSA</t>
  </si>
  <si>
    <t>Phó GĐ TTV</t>
  </si>
  <si>
    <t>PAWL</t>
  </si>
  <si>
    <t>TEF</t>
  </si>
  <si>
    <t>TEFP</t>
  </si>
  <si>
    <t>TEC</t>
  </si>
  <si>
    <t>TED</t>
  </si>
  <si>
    <t>TES</t>
  </si>
  <si>
    <t>PESS</t>
  </si>
  <si>
    <t>080411140</t>
  </si>
  <si>
    <t>CA. Cao Bằng</t>
  </si>
  <si>
    <t>Toán Ứng dụng</t>
  </si>
  <si>
    <t>hungcm@topica.edu.vn</t>
  </si>
  <si>
    <t>0982898390</t>
  </si>
  <si>
    <t>chumanhhung235@gmail.com</t>
  </si>
  <si>
    <t>Phòng 701, CT1-DDN1, Sudico, Mễ Trì, Từ Liêm, Hà Nội</t>
  </si>
  <si>
    <t>012602860</t>
  </si>
  <si>
    <t>ĐH Công nghệ Queensland</t>
  </si>
  <si>
    <t>dungnp@topica.edu.vn</t>
  </si>
  <si>
    <t>0962008681</t>
  </si>
  <si>
    <t>phuongdung299@gmail.com</t>
  </si>
  <si>
    <t>179B Đội Cấn, Ba Đình, Hà Nội</t>
  </si>
  <si>
    <t>173277039</t>
  </si>
  <si>
    <t>ĐH Ngoại ngữ</t>
  </si>
  <si>
    <t>Sư phạm Tiếng Anh</t>
  </si>
  <si>
    <t>anhvt2@topica.edu.vn</t>
  </si>
  <si>
    <t>0986367866</t>
  </si>
  <si>
    <t>Nga Thiện, Nga Sơn, Thanh Hóa</t>
  </si>
  <si>
    <t>12 Chùa Bộc, Hà Nội</t>
  </si>
  <si>
    <t>Trần Văn Viên</t>
  </si>
  <si>
    <t>01692033887</t>
  </si>
  <si>
    <t>012727683</t>
  </si>
  <si>
    <t>ĐH Kent State</t>
  </si>
  <si>
    <t>tuanlm@topica.edu.vn</t>
  </si>
  <si>
    <t>045742380</t>
  </si>
  <si>
    <t>01238831990</t>
  </si>
  <si>
    <t>tuanle3005@gmail.com</t>
  </si>
  <si>
    <t>B9 P105 Tập thể Kim Liên, Đống Đa, Hà Nội</t>
  </si>
  <si>
    <t>Trần Thanh Vân</t>
  </si>
  <si>
    <t>0948685186</t>
  </si>
  <si>
    <t>congnn@topica.edu.vn</t>
  </si>
  <si>
    <t>151598370</t>
  </si>
  <si>
    <t>Cao Đẳng</t>
  </si>
  <si>
    <t>ĐH Công Nghiệp HN</t>
  </si>
  <si>
    <t>tamnt3@topica.edu.vn</t>
  </si>
  <si>
    <t>0983979594</t>
  </si>
  <si>
    <t>Xã Đông Tân, huyện Đông Hưng, Thái Bình</t>
  </si>
  <si>
    <t>Ngách 173/1141 Giải Phóng, Thịnh Liệt, Hoàng Mai, HN</t>
  </si>
  <si>
    <t>Ngô Duy Thành</t>
  </si>
  <si>
    <t>chồng</t>
  </si>
  <si>
    <t>172644357</t>
  </si>
  <si>
    <t>Đh Ngoại Thương</t>
  </si>
  <si>
    <t>Luật kinh doanh quốc tế</t>
  </si>
  <si>
    <t>trangntt4@topica.edu.vn</t>
  </si>
  <si>
    <t>0988030487</t>
  </si>
  <si>
    <t>168 Lê Lợi, Lam Sơn, Bỉm Sơn, Thanh Hóa</t>
  </si>
  <si>
    <t>số 5, ngách 58/23/33, ngõ 105, Hồ Tùng Mậu, Cầu Giấy, HN</t>
  </si>
  <si>
    <t>OXC</t>
  </si>
  <si>
    <t>186945345</t>
  </si>
  <si>
    <t>ĐH Mỹ thuật công nghiệp</t>
  </si>
  <si>
    <t>Đồ họa</t>
  </si>
  <si>
    <t>trant@topica.edu.vn</t>
  </si>
  <si>
    <t>01669019729</t>
  </si>
  <si>
    <t>Xóm 3 - Hưng Tân - Hưng Nguyên - Nghệ An</t>
  </si>
  <si>
    <t>Nguyễn Hữu Hà</t>
  </si>
  <si>
    <t>011934893</t>
  </si>
  <si>
    <t>ĐH Bách khoa HN</t>
  </si>
  <si>
    <t>Quản lý kinh tế</t>
  </si>
  <si>
    <t>giangdtc@topica.edu.vn</t>
  </si>
  <si>
    <t>0917336269/0904589355</t>
  </si>
  <si>
    <t>dinhchaugiang@gmail.com</t>
  </si>
  <si>
    <t>P301, D3, Khu DF, P. Dịch Vọng, Q. Cầu Giấy, Hà Nội</t>
  </si>
  <si>
    <t>Đinh Thị Thanh Giang</t>
  </si>
  <si>
    <t>0906186879</t>
  </si>
  <si>
    <t>Xuân Lộc, Đồng Nai</t>
  </si>
  <si>
    <t>Bình Trị Thiên</t>
  </si>
  <si>
    <t>271835843</t>
  </si>
  <si>
    <t>thaoptp2@topica.edu.vn</t>
  </si>
  <si>
    <t>0938235734</t>
  </si>
  <si>
    <t>hoacomay70763153@yahoo.com</t>
  </si>
  <si>
    <t>E75 Khu phố 2 - Phường Xuân Bình - Long Khánh - Đồng Nai</t>
  </si>
  <si>
    <t>243, Chấn Hưng, P6, Quận Tân Bình, TP HCM</t>
  </si>
  <si>
    <t>Phan Thị Phương Quỳnh</t>
  </si>
  <si>
    <t>01685775507</t>
  </si>
  <si>
    <t>OXS</t>
  </si>
  <si>
    <t>025191626</t>
  </si>
  <si>
    <t>CA. TPHCM</t>
  </si>
  <si>
    <t>Viện Quản trị doanh nghiệp</t>
  </si>
  <si>
    <t>Chuyên viên Kế toán</t>
  </si>
  <si>
    <t>trangntt5@topica.edu.vn</t>
  </si>
  <si>
    <t>0907427171</t>
  </si>
  <si>
    <t>thuytrang08081987@gmail.com</t>
  </si>
  <si>
    <t>32/101 Ông Bích Khiêm, P14, Q11</t>
  </si>
  <si>
    <t>38/6/3 Đô Đốc Long, Q Tân Quý, Q Tân Phú</t>
  </si>
  <si>
    <t>Nguyễn Văn Thắng</t>
  </si>
  <si>
    <t>0903394952</t>
  </si>
  <si>
    <t>024713820</t>
  </si>
  <si>
    <t>Quản trị Khách sạn - Nhà hàng</t>
  </si>
  <si>
    <t>hanhdtn@topica.edu.vn</t>
  </si>
  <si>
    <t>0908907119</t>
  </si>
  <si>
    <t>ngochanh.090990@gmail.com</t>
  </si>
  <si>
    <t>29/2 Đoàn Giỏi, P.Sơn Kỳ, Q.Tân Phú, TP HCM</t>
  </si>
  <si>
    <t>Đoàn Vũ Hiệp</t>
  </si>
  <si>
    <t>0903115517</t>
  </si>
  <si>
    <t>017110511</t>
  </si>
  <si>
    <t>ĐH Kinh tế - kỹ thuật công nghiệp</t>
  </si>
  <si>
    <t>loanltt@topica.edu.vn</t>
  </si>
  <si>
    <t>0975369923</t>
  </si>
  <si>
    <t>-</t>
  </si>
  <si>
    <t>Bạch Hạ, Phú Xuyên, Hà Nội</t>
  </si>
  <si>
    <t>282 Lĩnh Nam, Hoàng Mai, Hà Nội</t>
  </si>
  <si>
    <t>Lưu Ngọc Xuyến</t>
  </si>
  <si>
    <t>017143282</t>
  </si>
  <si>
    <t>chaudtq@topica.edu.vn</t>
  </si>
  <si>
    <t>0433851478</t>
  </si>
  <si>
    <t>01698151556</t>
  </si>
  <si>
    <t>quynhchau.neu@gmail.com</t>
  </si>
  <si>
    <t>Nguyễn Trãi, Thường Tín, Hà Nội</t>
  </si>
  <si>
    <t>Dương Văn Mạnh</t>
  </si>
  <si>
    <t>0974864486</t>
  </si>
  <si>
    <t>145376255</t>
  </si>
  <si>
    <t>HV Ngân hàng</t>
  </si>
  <si>
    <t>anhdt2@topica.edu.vn</t>
  </si>
  <si>
    <t>0979671420</t>
  </si>
  <si>
    <t>anhnganhang@gmail.com</t>
  </si>
  <si>
    <t>Đội 3, Đức Hợp, Kim Động,Hưng Yên</t>
  </si>
  <si>
    <t>P1608B, Mipec Tower, 229 Tây Sơn, Đống ĐA</t>
  </si>
  <si>
    <t>Nguyễn Thị Oanh</t>
  </si>
  <si>
    <t>01632 885 695</t>
  </si>
  <si>
    <t>031560983</t>
  </si>
  <si>
    <t>RMIT</t>
  </si>
  <si>
    <t>Thương mại</t>
  </si>
  <si>
    <t>chauttm@topica.edu.vn</t>
  </si>
  <si>
    <t>01225286890</t>
  </si>
  <si>
    <t>tran.orient98@gmail.com</t>
  </si>
  <si>
    <t>P801, Nơ 20, Khu chung cư Pháp Vân, Tứ Hiệp, Hoàng Mai, Hà Nội</t>
  </si>
  <si>
    <t>Nguyễn Thị Lê Hưởng</t>
  </si>
  <si>
    <t>0904357257</t>
  </si>
  <si>
    <t>163145912</t>
  </si>
  <si>
    <t>trongpd@topica.edu.vn</t>
  </si>
  <si>
    <t>01695308381</t>
  </si>
  <si>
    <t>phamtrong204@gmail.com</t>
  </si>
  <si>
    <t>Hải Nam, Hải Hậu, Nam Định</t>
  </si>
  <si>
    <t>Số 40, ngõ 211, Khương Trung, Thanh Xuân, Hà Nội</t>
  </si>
  <si>
    <t>Phạm Văn Ngọc</t>
  </si>
  <si>
    <t>0984009051</t>
  </si>
  <si>
    <t>162763506</t>
  </si>
  <si>
    <t>ĐH Bách khoa Hà Nội</t>
  </si>
  <si>
    <t>nghiatv@topica.edu.vn</t>
  </si>
  <si>
    <t>0919222496</t>
  </si>
  <si>
    <t>tranducnghiabkhoa@gmail.com</t>
  </si>
  <si>
    <t>Số 10 Phạm Huy Thông, Ba Đình, Hà Nội</t>
  </si>
  <si>
    <t>Số 22 ngõ 4 Phương Mai, Hoàng Mai, Hà Nội</t>
  </si>
  <si>
    <t>quyetnk@topica.edu.vn</t>
  </si>
  <si>
    <t>012869606</t>
  </si>
  <si>
    <t>CĐ Cộng đồng Portland</t>
  </si>
  <si>
    <t>Khoa học Công nghệ</t>
  </si>
  <si>
    <t>khoiln@topica.edu.vn</t>
  </si>
  <si>
    <t>0963223157</t>
  </si>
  <si>
    <t>k@khoi.tv</t>
  </si>
  <si>
    <t>67 Ngõ Thịnh Quang, Tây Sơn, Hà Nội</t>
  </si>
  <si>
    <t>0915558229</t>
  </si>
  <si>
    <t>012676916</t>
  </si>
  <si>
    <t>ĐH Bách Khoa - HN</t>
  </si>
  <si>
    <t>hoangnm@topica.edu.vn</t>
  </si>
  <si>
    <t>0943181690</t>
  </si>
  <si>
    <t>Số 20, ngõ 282/1 Kim Giang, Hoàng Mai, Hà Nội</t>
  </si>
  <si>
    <t>Trần Thị Nga</t>
  </si>
  <si>
    <t>01235125390</t>
  </si>
  <si>
    <t>012774371</t>
  </si>
  <si>
    <t>trangdth@topica.edu.vn</t>
  </si>
  <si>
    <t>0979039355</t>
  </si>
  <si>
    <t>maxpaper91@gmail.com</t>
  </si>
  <si>
    <t>B11 - Tổ 57 - Yên Hòa - Cầu Giấy - Hà Nội</t>
  </si>
  <si>
    <t>Số 43 - Ngõ 477 - Nguyễn Trãi - Thanh Xuân - Hà Nội</t>
  </si>
  <si>
    <t>Đào Hoàng Long</t>
  </si>
  <si>
    <t>0963638499</t>
  </si>
  <si>
    <t>Điện Biên</t>
  </si>
  <si>
    <t>040374077</t>
  </si>
  <si>
    <t>trangttk@topica.edu.vn</t>
  </si>
  <si>
    <t>0437334376</t>
  </si>
  <si>
    <t>0949954096</t>
  </si>
  <si>
    <t>kieutrangtran.298@gmail.com</t>
  </si>
  <si>
    <t>Số 14/24 - Phường Mường Thanh - TP Điện Biên Phủ</t>
  </si>
  <si>
    <t>Số 6 - 88/45 Ngọc Hà - Ba Đình - Hà Nội</t>
  </si>
  <si>
    <t>Phạm Thị Ngọc</t>
  </si>
  <si>
    <t>0945488896</t>
  </si>
  <si>
    <t>145247148</t>
  </si>
  <si>
    <t>ĐH Sư phạm Kỹ thuật Hưng Yên</t>
  </si>
  <si>
    <t>Tự động hóa công nghiệp</t>
  </si>
  <si>
    <t>trangntp@topica.edu.vn</t>
  </si>
  <si>
    <t>0973115887</t>
  </si>
  <si>
    <t>Vĩnh Quỳnh, Thanh Trì, Hà Nội</t>
  </si>
  <si>
    <t>Đào Văn Khoa</t>
  </si>
  <si>
    <t>0935302888</t>
  </si>
  <si>
    <t>012602757</t>
  </si>
  <si>
    <t>thuytm@topica.edu.vn</t>
  </si>
  <si>
    <t>0904328382</t>
  </si>
  <si>
    <t>Số 92B Ngọc Hà, Ba Đình, Hà Nội</t>
  </si>
  <si>
    <t>Nguyễn Thị Bích Hảo</t>
  </si>
  <si>
    <t>0912225191</t>
  </si>
  <si>
    <t>122029577</t>
  </si>
  <si>
    <t>HV Ngoại giao</t>
  </si>
  <si>
    <t>linhvt2@topica.edu.vn</t>
  </si>
  <si>
    <t>0948443391</t>
  </si>
  <si>
    <t>linhvt.1404@gmail.com</t>
  </si>
  <si>
    <t>Số 158 Hoàng Hoa Thám, Đa Mai, TP Bắc Giang, Bắc Giang</t>
  </si>
  <si>
    <t>Số 8/22 ngõ 159 Pháo Đài Láng, Đống Đa, Hà Nội</t>
  </si>
  <si>
    <t>Vũ Hồng Vân</t>
  </si>
  <si>
    <t>0912946126</t>
  </si>
  <si>
    <t>060932602</t>
  </si>
  <si>
    <t>ĐH Nông nghiệp Hà Nội</t>
  </si>
  <si>
    <t>Kinh tế nông nghiệp</t>
  </si>
  <si>
    <t>mynth@topica.edu.vn</t>
  </si>
  <si>
    <t>0977607068</t>
  </si>
  <si>
    <t>Nam Cường, Tp Yên Bái, Yên Bái</t>
  </si>
  <si>
    <t>Nhà 6/8 Đường E, Trâu Quỳ, Gia Lâm, Hà Nội</t>
  </si>
  <si>
    <t>Ngô Thị Thu Hà</t>
  </si>
  <si>
    <t>0985420171</t>
  </si>
  <si>
    <t>145324036</t>
  </si>
  <si>
    <t>lydt2@topica.edu.vn</t>
  </si>
  <si>
    <t>0944881208</t>
  </si>
  <si>
    <t>lydotra@gmail.com</t>
  </si>
  <si>
    <t>Phòng 603 - TTTM Xa La - Hà Đông - Hà Nội</t>
  </si>
  <si>
    <t>Vũ Thị Liên Hoa</t>
  </si>
  <si>
    <t>0912874287</t>
  </si>
  <si>
    <t>151853303</t>
  </si>
  <si>
    <t>CA Thái Bình</t>
  </si>
  <si>
    <t>senhtt@topica.edu.vn</t>
  </si>
  <si>
    <t>01282282101</t>
  </si>
  <si>
    <t>Vũ Tiến, Vũ Thư, Thái Bình</t>
  </si>
  <si>
    <t>Số 140, đường Chiến Thắng, Văn Quán, Hà Đông, Hà Nội</t>
  </si>
  <si>
    <t>Trần Xuân Tuýnh</t>
  </si>
  <si>
    <t>164106655</t>
  </si>
  <si>
    <t>tuyetltt@topica.edu.vn</t>
  </si>
  <si>
    <t>0914338987</t>
  </si>
  <si>
    <t>Thôn Tuân Cáo, Xã Ninh Thắng, huyện Hoa Lư, Ninh Bình</t>
  </si>
  <si>
    <t>Số 1N12 ngõ 445 Lạc Long Quân, Tây Hồ, Hà Nội</t>
  </si>
  <si>
    <t>Phạm Hùng Cường</t>
  </si>
  <si>
    <t>0944828516</t>
  </si>
  <si>
    <t>017032172</t>
  </si>
  <si>
    <t>hà Nội</t>
  </si>
  <si>
    <t>hanlhn@topica.edu.vn</t>
  </si>
  <si>
    <t>01689971992</t>
  </si>
  <si>
    <t>hanhlhn.tec@gmail.com</t>
  </si>
  <si>
    <t>Phố Mới, Tô Hiệu, Thường Tính, Hà Nội</t>
  </si>
  <si>
    <t>Số 18, ngõ 70, Trường Định, Hà Nội</t>
  </si>
  <si>
    <t>012627767</t>
  </si>
  <si>
    <t>HV Tài chính</t>
  </si>
  <si>
    <t>Tiếng Anh Tài chính</t>
  </si>
  <si>
    <t>ngoctql@topica.edu.vn</t>
  </si>
  <si>
    <t>0438241747</t>
  </si>
  <si>
    <t>0909091941</t>
  </si>
  <si>
    <t>tqlngoc@gmail.com</t>
  </si>
  <si>
    <t>92 Hai Bà Trưng, Hoàn Kiếm, Hà Nội</t>
  </si>
  <si>
    <t>8 Phan Bội Châu, Hoàn Kiếm, Hà Nội</t>
  </si>
  <si>
    <t>Nguyễn Tú An</t>
  </si>
  <si>
    <t>0988356111</t>
  </si>
  <si>
    <t>012676021</t>
  </si>
  <si>
    <t>FPT Aptech</t>
  </si>
  <si>
    <t>Lập trình</t>
  </si>
  <si>
    <t>phuongctt@topica.edu.vn</t>
  </si>
  <si>
    <t>0906290188</t>
  </si>
  <si>
    <t>33A ngách 38/28 Phúc Xá, Ba Đình, Hà Nội</t>
  </si>
  <si>
    <t>162990919</t>
  </si>
  <si>
    <t>tunt@topica.edu.vn</t>
  </si>
  <si>
    <t>01693506580</t>
  </si>
  <si>
    <t>nguyenthetu09@gmail.com</t>
  </si>
  <si>
    <t>266 Nguyễn Bính, Nam Định, Nam Định</t>
  </si>
  <si>
    <t>Nguyễn Thế Tiến</t>
  </si>
  <si>
    <t>001087000492</t>
  </si>
  <si>
    <t>ĐH Quốc gia TP HCM</t>
  </si>
  <si>
    <t>vietnh2@topica.edu.vn</t>
  </si>
  <si>
    <t>0912321080</t>
  </si>
  <si>
    <t>53 Tuệ Tĩnh, Bùi Thị Xuân, Hai Bà Trưng, Hà Nội</t>
  </si>
  <si>
    <t>2E tổ 20 ngõ Hòa Bình 7, Hai Bà Trưng, Hà Nội</t>
  </si>
  <si>
    <t>012378756</t>
  </si>
  <si>
    <t>Học viên Báo chí và Tuyên truyền</t>
  </si>
  <si>
    <t>huongnt5@topica.edu.vn</t>
  </si>
  <si>
    <t>0438595047</t>
  </si>
  <si>
    <t>0973026486</t>
  </si>
  <si>
    <t>huongnt6486@gmail.com</t>
  </si>
  <si>
    <t>Phòng 202 - B6 - Vĩnh Hồ - Đống Đa - Hà Nội</t>
  </si>
  <si>
    <t>Nhữ Thị Vân</t>
  </si>
  <si>
    <t>anhntv2@topica.edu.vn</t>
  </si>
  <si>
    <t>cuongtq@topica.edu.vn</t>
  </si>
  <si>
    <t>vunm@topica.edu.vn</t>
  </si>
  <si>
    <t>binhpt@topica.edu.vn</t>
  </si>
  <si>
    <t>ngocvb@topica.edu.vn</t>
  </si>
  <si>
    <t>trangnt3@topica.edu.vn</t>
  </si>
  <si>
    <t>anhtv@topica.edu.vn</t>
  </si>
  <si>
    <t>phuongnm@topica.edu.vn</t>
  </si>
  <si>
    <t>linhpvp@topica.edu.vn</t>
  </si>
  <si>
    <t>013010385</t>
  </si>
  <si>
    <t>ĐH Công nghiệ TP HCM</t>
  </si>
  <si>
    <t>tinhnt2@topica.edu.vn</t>
  </si>
  <si>
    <t>0979 520 800</t>
  </si>
  <si>
    <t>nguyen.tinh990@gmail.com</t>
  </si>
  <si>
    <t>Đình Tràm, Dục Tú, Đông Anh, Hà Nội</t>
  </si>
  <si>
    <t>Nguyễn Văn Hải</t>
  </si>
  <si>
    <t>0168 208 7068</t>
  </si>
  <si>
    <t>008186000006</t>
  </si>
  <si>
    <t>CĐ Phát thanh truyền hình</t>
  </si>
  <si>
    <t>Báo chí phát thanh - truyền hình</t>
  </si>
  <si>
    <t>phuongdtt@topica.edu.vn</t>
  </si>
  <si>
    <t>04 36430649</t>
  </si>
  <si>
    <t>0988 290 786</t>
  </si>
  <si>
    <t>Xóm 13, tổ 32, Phường Lĩnh Nam, Hoàng Mai, Hà Nội</t>
  </si>
  <si>
    <t>186707732</t>
  </si>
  <si>
    <t>CA Nghệ An</t>
  </si>
  <si>
    <t>yendt@topica.edu.vn</t>
  </si>
  <si>
    <t>0962 245 721</t>
  </si>
  <si>
    <t>duongyen377@gmail.com</t>
  </si>
  <si>
    <t>Hồng Long - Nam Đàn - Nghệ An</t>
  </si>
  <si>
    <t>P2610 Chung cư Hemisco - Phúc La - Hà Đông - Hà Nội</t>
  </si>
  <si>
    <t>thutt@topica.edu.vn</t>
  </si>
  <si>
    <t>anhttv@topica.edu.vn</t>
  </si>
  <si>
    <t>nguyetptm@topica.edu.vn</t>
  </si>
  <si>
    <t>anhpl@topica.edu.vn</t>
  </si>
  <si>
    <t>thuydtt2@topica.edu.vn</t>
  </si>
  <si>
    <t>dattt@topica.edu.vn</t>
  </si>
  <si>
    <t>OXT</t>
  </si>
  <si>
    <t>anhntl3@topica.edu.vn</t>
  </si>
  <si>
    <t>maicn@topica.edu.vn</t>
  </si>
  <si>
    <t>012369929</t>
  </si>
  <si>
    <t>0936573333</t>
  </si>
  <si>
    <t>vutuananh137@gmail.com</t>
  </si>
  <si>
    <t>Số 1 Ngõ 17 Quốc Tử Giám, Văn Chương, Đống Đa, Hà Nội</t>
  </si>
  <si>
    <t>Phạm Phương Thảo</t>
  </si>
  <si>
    <t>0904901268</t>
  </si>
  <si>
    <t>145329212</t>
  </si>
  <si>
    <t>0916066988</t>
  </si>
  <si>
    <t>Minh Hoàng, Phù Cừ, Hưng Yên</t>
  </si>
  <si>
    <t>Hạ Đình, Thanh Xuân, Hà Nội</t>
  </si>
  <si>
    <t>Trần Thị Loan</t>
  </si>
  <si>
    <t>Nguyễn Thị Vân</t>
  </si>
  <si>
    <t>Trần Quang</t>
  </si>
  <si>
    <t>Cương</t>
  </si>
  <si>
    <t>Nguyễn Minh</t>
  </si>
  <si>
    <t>Vũ</t>
  </si>
  <si>
    <t>Bình</t>
  </si>
  <si>
    <t>Vũ Bích</t>
  </si>
  <si>
    <t>Trần Việt</t>
  </si>
  <si>
    <t>Phạm Việt Phương</t>
  </si>
  <si>
    <t>Đàm Thị Thúy</t>
  </si>
  <si>
    <t>Dương Thị</t>
  </si>
  <si>
    <t>Trương Thanh</t>
  </si>
  <si>
    <t>Trần Thị Vân</t>
  </si>
  <si>
    <t>Đào Thị Thu</t>
  </si>
  <si>
    <t>Thái Toàn</t>
  </si>
  <si>
    <t>Đạt</t>
  </si>
  <si>
    <t>Chu Ngọc</t>
  </si>
  <si>
    <t>Vũ Tuấn</t>
  </si>
  <si>
    <t>Dương Hồng</t>
  </si>
  <si>
    <t>Hoàng Thị Ngân</t>
  </si>
  <si>
    <t>Đào Huyền</t>
  </si>
  <si>
    <t>230715326</t>
  </si>
  <si>
    <t>Học viện báo chí và tuyên truyền</t>
  </si>
  <si>
    <t>lybtk@topica.edu.vn</t>
  </si>
  <si>
    <t>0979144537</t>
  </si>
  <si>
    <t>Tổ 8, phường An Bình, thị xã An Khê, tỉnh Gia Lai</t>
  </si>
  <si>
    <t>số 95, ngõ 219, Định Công Thượng, Hoàng Mai, HN</t>
  </si>
  <si>
    <t>012662267</t>
  </si>
  <si>
    <t>CĐ Công nghiệp Hưng Yên</t>
  </si>
  <si>
    <t>phuongttm@topica.edu.vn</t>
  </si>
  <si>
    <t>0438771907</t>
  </si>
  <si>
    <t>0983187387</t>
  </si>
  <si>
    <t>Số 46, khu B, Tập thể Đoàn 871, Tổ 10, Việt Hưng, Long Biên, Hà Nội</t>
  </si>
  <si>
    <t>Nhà C3, Dãy C, Ngõ 448, Hà Huy Tập, Yên Viên, Gia Lâm, Hà Nội</t>
  </si>
  <si>
    <t>Nguyễn Thị Quý</t>
  </si>
  <si>
    <t>01697702524</t>
  </si>
  <si>
    <t>ID NV</t>
  </si>
  <si>
    <t>ID CV</t>
  </si>
  <si>
    <t>ID DV</t>
  </si>
  <si>
    <t>ID QD</t>
  </si>
  <si>
    <t>ID TRANG THAI</t>
  </si>
  <si>
    <t>Ty Le</t>
  </si>
  <si>
    <t>Ngay BD</t>
  </si>
  <si>
    <t>Ngay KT</t>
  </si>
  <si>
    <t>20302.2</t>
  </si>
  <si>
    <t>20305.1</t>
  </si>
  <si>
    <t>CC1</t>
  </si>
  <si>
    <t>TX</t>
  </si>
  <si>
    <t>14/04/2012</t>
  </si>
  <si>
    <t>01/07/2012</t>
  </si>
  <si>
    <t>15/04/2009</t>
  </si>
  <si>
    <t>05/08/2009</t>
  </si>
  <si>
    <t>01/04/2011</t>
  </si>
  <si>
    <t>01/03/2010</t>
  </si>
  <si>
    <t>01/10/2009</t>
  </si>
  <si>
    <t>27/03/2013</t>
  </si>
  <si>
    <t>01/06/2010</t>
  </si>
  <si>
    <t>01/01/2012</t>
  </si>
  <si>
    <t>01/12/2010</t>
  </si>
  <si>
    <t>10/09/2012</t>
  </si>
  <si>
    <t>01/02/2012</t>
  </si>
  <si>
    <t>01/05/2009</t>
  </si>
  <si>
    <t>20/06/2009</t>
  </si>
  <si>
    <t>01/07/2011</t>
  </si>
  <si>
    <t>01/10/2011</t>
  </si>
  <si>
    <t>16/09/2009</t>
  </si>
  <si>
    <t>01/01/2010</t>
  </si>
  <si>
    <t>03/12/2009</t>
  </si>
  <si>
    <t>31/03/2013</t>
  </si>
  <si>
    <t>01/03/2011</t>
  </si>
  <si>
    <t>15/02/2012</t>
  </si>
  <si>
    <t>01/07/2010</t>
  </si>
  <si>
    <t>01/05/2011</t>
  </si>
  <si>
    <t>16/01/2012</t>
  </si>
  <si>
    <t>10/02/2010</t>
  </si>
  <si>
    <t>11/12/2010</t>
  </si>
  <si>
    <t>01/01/2013</t>
  </si>
  <si>
    <t>16/02/2011</t>
  </si>
  <si>
    <t>01/04/2009</t>
  </si>
  <si>
    <t>01/11/2010</t>
  </si>
  <si>
    <t>31/03/2011</t>
  </si>
  <si>
    <t>01/08/2011</t>
  </si>
  <si>
    <t>07/04/2012</t>
  </si>
  <si>
    <t>21/08/2009</t>
  </si>
  <si>
    <t>09/11/2011</t>
  </si>
  <si>
    <t>25/06/2012</t>
  </si>
  <si>
    <t>19/03/2012</t>
  </si>
  <si>
    <t>22/01/2013</t>
  </si>
  <si>
    <t>10/06/2012</t>
  </si>
  <si>
    <t>01/08/2009</t>
  </si>
  <si>
    <t>02/03/2013</t>
  </si>
  <si>
    <t>09/03/2012</t>
  </si>
  <si>
    <t>11/01/2012</t>
  </si>
  <si>
    <t>05/03/2010</t>
  </si>
  <si>
    <t>20/04/2012</t>
  </si>
  <si>
    <t>21/04/2012</t>
  </si>
  <si>
    <t>20/03/2012</t>
  </si>
  <si>
    <t>01/04/2012</t>
  </si>
  <si>
    <t>06/06/2011</t>
  </si>
  <si>
    <t>19/06/2010</t>
  </si>
  <si>
    <t>23/04/2012</t>
  </si>
  <si>
    <t>01/06/2012</t>
  </si>
  <si>
    <t>27/08/2012</t>
  </si>
  <si>
    <t>17/06/2012</t>
  </si>
  <si>
    <t>16/07/2012</t>
  </si>
  <si>
    <t>18/08/2012</t>
  </si>
  <si>
    <t>23/07/2012</t>
  </si>
  <si>
    <t>20/06/2012</t>
  </si>
  <si>
    <t>10/08/2012</t>
  </si>
  <si>
    <t>12/09/2012</t>
  </si>
  <si>
    <t>15/09/2012</t>
  </si>
  <si>
    <t>21/08/2012</t>
  </si>
  <si>
    <t>18/08/2009</t>
  </si>
  <si>
    <t>06/03/2012</t>
  </si>
  <si>
    <t>13/02/2011</t>
  </si>
  <si>
    <t>05/11/2012</t>
  </si>
  <si>
    <t>12/02/2012</t>
  </si>
  <si>
    <t>12/01/2013</t>
  </si>
  <si>
    <t>11/01/2013</t>
  </si>
  <si>
    <t>01/05/2013</t>
  </si>
  <si>
    <t>08/01/2013</t>
  </si>
  <si>
    <t>23/01/2013</t>
  </si>
  <si>
    <t>03/12/2012</t>
  </si>
  <si>
    <t>24/02/2013</t>
  </si>
  <si>
    <t>15/03/2011</t>
  </si>
  <si>
    <t>22/03/2013</t>
  </si>
  <si>
    <t>01/03/2013</t>
  </si>
  <si>
    <t>07/11/2009</t>
  </si>
  <si>
    <t>01/09/2010</t>
  </si>
  <si>
    <t>01/11/2009</t>
  </si>
  <si>
    <t>01/06/2011</t>
  </si>
  <si>
    <t>01/08/2012</t>
  </si>
  <si>
    <t>24/07/2009</t>
  </si>
  <si>
    <t>19/08/2009</t>
  </si>
  <si>
    <t>15/05/2010</t>
  </si>
  <si>
    <t>01/01/2011</t>
  </si>
  <si>
    <t>01/12/2011</t>
  </si>
  <si>
    <t>08/11/2009</t>
  </si>
  <si>
    <t>22/01/2009</t>
  </si>
  <si>
    <t>01/03/2009</t>
  </si>
  <si>
    <t>24/03/2009</t>
  </si>
  <si>
    <t>09/03/2009</t>
  </si>
  <si>
    <t>17/03/2009</t>
  </si>
  <si>
    <t>19/03/2009</t>
  </si>
  <si>
    <t>30/03/2009</t>
  </si>
  <si>
    <t>08/04/2009</t>
  </si>
  <si>
    <t>14/05/2009</t>
  </si>
  <si>
    <t>20/05/2009</t>
  </si>
  <si>
    <t>03/09/2009</t>
  </si>
  <si>
    <t>18/05/2009</t>
  </si>
  <si>
    <t>21/05/2009</t>
  </si>
  <si>
    <t>17/08/2009</t>
  </si>
  <si>
    <t>25/06/2009</t>
  </si>
  <si>
    <t>25/05/2009</t>
  </si>
  <si>
    <t>01/02/2010</t>
  </si>
  <si>
    <t>01/07/2009</t>
  </si>
  <si>
    <t>28/08/2009</t>
  </si>
  <si>
    <t>12/08/2011</t>
  </si>
  <si>
    <t>08/06/2010</t>
  </si>
  <si>
    <t>05/04/2011</t>
  </si>
  <si>
    <t>25/07/2009</t>
  </si>
  <si>
    <t>01/09/2009</t>
  </si>
  <si>
    <t>16/08/2012</t>
  </si>
  <si>
    <t>04/06/2012</t>
  </si>
  <si>
    <t>06/09/2009</t>
  </si>
  <si>
    <t>23/09/2009</t>
  </si>
  <si>
    <t>07/09/2009</t>
  </si>
  <si>
    <t>09/10/2009</t>
  </si>
  <si>
    <t>13/09/2009</t>
  </si>
  <si>
    <t>25/09/2009</t>
  </si>
  <si>
    <t>12/09/2011</t>
  </si>
  <si>
    <t>07/10/2009</t>
  </si>
  <si>
    <t>13/02/2012</t>
  </si>
  <si>
    <t>10/10/2009</t>
  </si>
  <si>
    <t>14/09/2009</t>
  </si>
  <si>
    <t>21/09/2009</t>
  </si>
  <si>
    <t>05/08/2012</t>
  </si>
  <si>
    <t>07/12/2009</t>
  </si>
  <si>
    <t>15/01/2012</t>
  </si>
  <si>
    <t>08/01/2010</t>
  </si>
  <si>
    <t>13/04/2012</t>
  </si>
  <si>
    <t>02/12/2009</t>
  </si>
  <si>
    <t>17/03/2011</t>
  </si>
  <si>
    <t>15/10/2011</t>
  </si>
  <si>
    <t>12/01/2010</t>
  </si>
  <si>
    <t>15/06/2011</t>
  </si>
  <si>
    <t>18/01/2010</t>
  </si>
  <si>
    <t>18/03/2010</t>
  </si>
  <si>
    <t>10/07/2012</t>
  </si>
  <si>
    <t>14/06/2010</t>
  </si>
  <si>
    <t>20/06/2010</t>
  </si>
  <si>
    <t>17/05/2010</t>
  </si>
  <si>
    <t>14/08/2010</t>
  </si>
  <si>
    <t>15/06/2010</t>
  </si>
  <si>
    <t>01/08/2010</t>
  </si>
  <si>
    <t>14/04/2009</t>
  </si>
  <si>
    <t>09/09/2010</t>
  </si>
  <si>
    <t>06/11/2010</t>
  </si>
  <si>
    <t>04/10/2010</t>
  </si>
  <si>
    <t>01/10/2010</t>
  </si>
  <si>
    <t>16/03/2011</t>
  </si>
  <si>
    <t>31/03/2012</t>
  </si>
  <si>
    <t>23/05/2011</t>
  </si>
  <si>
    <t>15/04/2012</t>
  </si>
  <si>
    <t>13/08/2011</t>
  </si>
  <si>
    <t>13/06/2011</t>
  </si>
  <si>
    <t>06/07/2011</t>
  </si>
  <si>
    <t>11/09/2011</t>
  </si>
  <si>
    <t>16/09/2012</t>
  </si>
  <si>
    <t>26/09/2011</t>
  </si>
  <si>
    <t>24/09/2011</t>
  </si>
  <si>
    <t>20/09/2011</t>
  </si>
  <si>
    <t>07/09/2011</t>
  </si>
  <si>
    <t>19/09/2011</t>
  </si>
  <si>
    <t>03/12/2011</t>
  </si>
  <si>
    <t>10/10/2011</t>
  </si>
  <si>
    <t>26/02/2012</t>
  </si>
  <si>
    <t>10/01/2012</t>
  </si>
  <si>
    <t>08/03/2011</t>
  </si>
  <si>
    <t>22/02/2012</t>
  </si>
  <si>
    <t>19/06/2012</t>
  </si>
  <si>
    <t>19/05/2012</t>
  </si>
  <si>
    <t>16/05/2012</t>
  </si>
  <si>
    <t>26/05/2012</t>
  </si>
  <si>
    <t>26/03/2012</t>
  </si>
  <si>
    <t>27/03/2012</t>
  </si>
  <si>
    <t>28/03/2011</t>
  </si>
  <si>
    <t>01/01/2014</t>
  </si>
  <si>
    <t>03/04/2012</t>
  </si>
  <si>
    <t>04/04/2012</t>
  </si>
  <si>
    <t>09/04/2012</t>
  </si>
  <si>
    <t>16/04/2012</t>
  </si>
  <si>
    <t>02/05/2012</t>
  </si>
  <si>
    <t>08/05/2012</t>
  </si>
  <si>
    <t>27/01/2009</t>
  </si>
  <si>
    <t>30/08/2012</t>
  </si>
  <si>
    <t>13/09/2012</t>
  </si>
  <si>
    <t>19/09/2012</t>
  </si>
  <si>
    <t>25/09/2012</t>
  </si>
  <si>
    <t>10/10/2012</t>
  </si>
  <si>
    <t>04/01/2013</t>
  </si>
  <si>
    <t>14/01/2013</t>
  </si>
  <si>
    <t>10/08/2009</t>
  </si>
  <si>
    <t>31/07/2012</t>
  </si>
  <si>
    <t>20/03/2013</t>
  </si>
  <si>
    <t>03/04/2013</t>
  </si>
  <si>
    <t>09/12/2011</t>
  </si>
  <si>
    <t>11/02/2009</t>
  </si>
  <si>
    <t>17/02/2011</t>
  </si>
  <si>
    <t>08/03/2012</t>
  </si>
  <si>
    <t>08/10/2009</t>
  </si>
  <si>
    <t>03/05/2012</t>
  </si>
  <si>
    <t>18/01/2013</t>
  </si>
  <si>
    <t>21/06/2009</t>
  </si>
  <si>
    <t>12/05/2012</t>
  </si>
  <si>
    <t>15/03/2010</t>
  </si>
  <si>
    <t>23/06/2009</t>
  </si>
  <si>
    <t>12/04/2010</t>
  </si>
  <si>
    <t>16/07/2010</t>
  </si>
  <si>
    <t>01/11/2011</t>
  </si>
  <si>
    <t>28/05/2012</t>
  </si>
  <si>
    <t>07/01/2012</t>
  </si>
  <si>
    <t>27/06/2009</t>
  </si>
  <si>
    <t>17/09/2011</t>
  </si>
  <si>
    <t>20/08/2009</t>
  </si>
  <si>
    <t>21/02/2012</t>
  </si>
  <si>
    <t>31/01/2013</t>
  </si>
  <si>
    <t>10/07/2009</t>
  </si>
  <si>
    <t>11/03/2009</t>
  </si>
  <si>
    <t>04/01/2010</t>
  </si>
  <si>
    <t>17/01/2011</t>
  </si>
  <si>
    <t>20/02/2012</t>
  </si>
  <si>
    <t>07/05/2012</t>
  </si>
  <si>
    <t>23/07/2009</t>
  </si>
  <si>
    <t>04/03/2010</t>
  </si>
  <si>
    <t>29/08/2010</t>
  </si>
  <si>
    <t>31/05/2012</t>
  </si>
  <si>
    <t>09/09/2009</t>
  </si>
  <si>
    <t>21/03/2013</t>
  </si>
  <si>
    <t>29/08/2009</t>
  </si>
  <si>
    <t>25/08/2009</t>
  </si>
  <si>
    <t>24/09/2010</t>
  </si>
  <si>
    <t>23/05/2012</t>
  </si>
  <si>
    <t>18/07/2011</t>
  </si>
  <si>
    <t>14/02/2012</t>
  </si>
  <si>
    <t>08/11/2012</t>
  </si>
  <si>
    <t>01/04/2013</t>
  </si>
  <si>
    <t>24/08/2009</t>
  </si>
  <si>
    <t>09/07/2009</t>
  </si>
  <si>
    <t>10/02/2012</t>
  </si>
  <si>
    <t>27/02/2012</t>
  </si>
  <si>
    <t>22/03/2012</t>
  </si>
  <si>
    <t>01/02/2009</t>
  </si>
  <si>
    <t>03/03/2009</t>
  </si>
  <si>
    <t>20/04/2009</t>
  </si>
  <si>
    <t>06/08/2009</t>
  </si>
  <si>
    <t>11/05/2009</t>
  </si>
  <si>
    <t>10/09/2009</t>
  </si>
  <si>
    <t>20/09/2010</t>
  </si>
  <si>
    <t>03/08/2012</t>
  </si>
  <si>
    <t>26/06/2012</t>
  </si>
  <si>
    <t>27/09/2011</t>
  </si>
  <si>
    <t>14/04/2010</t>
  </si>
  <si>
    <t>04/05/2012</t>
  </si>
  <si>
    <t>10/01/2009</t>
  </si>
  <si>
    <t>07/05/2013</t>
  </si>
  <si>
    <t>15/01/2010</t>
  </si>
  <si>
    <t>02/01/2009</t>
  </si>
  <si>
    <t>18/03/2009</t>
  </si>
  <si>
    <t>23/03/2009</t>
  </si>
  <si>
    <t>20/04/2010</t>
  </si>
  <si>
    <t>16/04/2010</t>
  </si>
  <si>
    <t>15/09/2010</t>
  </si>
  <si>
    <t>02/06/2011</t>
  </si>
  <si>
    <t>05/07/2012</t>
  </si>
  <si>
    <t>13/08/2012</t>
  </si>
  <si>
    <t>27/09/2012</t>
  </si>
  <si>
    <t>07/11/2011</t>
  </si>
  <si>
    <t>06/01/2009</t>
  </si>
  <si>
    <t>08/03/2009</t>
  </si>
  <si>
    <t>24/03/2010</t>
  </si>
  <si>
    <t>10/01/2010</t>
  </si>
  <si>
    <t>03/01/2011</t>
  </si>
  <si>
    <t>09/05/2012</t>
  </si>
  <si>
    <t>03/01/2010</t>
  </si>
  <si>
    <t>02/01/2010</t>
  </si>
  <si>
    <t>03/08/2010</t>
  </si>
  <si>
    <t>08/01/2012</t>
  </si>
  <si>
    <t>05/01/2010</t>
  </si>
  <si>
    <t>11/01/2010</t>
  </si>
  <si>
    <t>09/01/2012</t>
  </si>
  <si>
    <t>09/05/2011</t>
  </si>
  <si>
    <t>06/01/2012</t>
  </si>
  <si>
    <t>02/01/2012</t>
  </si>
  <si>
    <t>03/01/2012</t>
  </si>
  <si>
    <t>10/04/2010</t>
  </si>
  <si>
    <t>06/01/2010</t>
  </si>
  <si>
    <t>10/11/2012</t>
  </si>
  <si>
    <t>12/01/2012</t>
  </si>
  <si>
    <t>11/05/2012</t>
  </si>
  <si>
    <t>08/12/2009</t>
  </si>
  <si>
    <t>02/08/2010</t>
  </si>
  <si>
    <t>04/01/2011</t>
  </si>
  <si>
    <t>02/01/2011</t>
  </si>
  <si>
    <t>10/07/2011</t>
  </si>
  <si>
    <t>05/03/2012</t>
  </si>
  <si>
    <t>10/09/2010</t>
  </si>
  <si>
    <t>05/01/2012</t>
  </si>
  <si>
    <t>07/11/2012</t>
  </si>
  <si>
    <t>12/10/2012</t>
  </si>
  <si>
    <t>09/06/2010</t>
  </si>
  <si>
    <t>30/06/2012</t>
  </si>
  <si>
    <t>17/09/2013</t>
  </si>
  <si>
    <t>07/01/2010</t>
  </si>
  <si>
    <t>29/11/2011</t>
  </si>
  <si>
    <t>03/01/2009</t>
  </si>
  <si>
    <t>14/05/2012</t>
  </si>
  <si>
    <t>22/06/2009</t>
  </si>
  <si>
    <t>01/05/2010</t>
  </si>
  <si>
    <t>21/06/2012</t>
  </si>
  <si>
    <t>12/10/2010</t>
  </si>
  <si>
    <t>24/08/2012</t>
  </si>
  <si>
    <t>14/02/2011</t>
  </si>
  <si>
    <t>17/08/2012</t>
  </si>
  <si>
    <t>05/01/2011</t>
  </si>
  <si>
    <t>15/06/2012</t>
  </si>
  <si>
    <t>15/04/2013</t>
  </si>
  <si>
    <t>01/09/2013</t>
  </si>
  <si>
    <t>10/09/2013</t>
  </si>
  <si>
    <t>01/06/2013</t>
  </si>
  <si>
    <t>02/04/2013</t>
  </si>
  <si>
    <t>10/01/2013</t>
  </si>
  <si>
    <t>01/10/2013</t>
  </si>
  <si>
    <t>07/12/2013</t>
  </si>
  <si>
    <t>02/01/2014</t>
  </si>
  <si>
    <t>21/12/2013</t>
  </si>
  <si>
    <t>8/5/2013</t>
  </si>
  <si>
    <t>9/3/2013</t>
  </si>
  <si>
    <t>9/12/2013</t>
  </si>
  <si>
    <t>10/1/2013</t>
  </si>
  <si>
    <t>10/7/2013</t>
  </si>
  <si>
    <t>10/10/2013</t>
  </si>
  <si>
    <t>11/4/2013</t>
  </si>
  <si>
    <t>11/12/2013</t>
  </si>
  <si>
    <t>10/8/2013</t>
  </si>
  <si>
    <t>6/1/2013</t>
  </si>
  <si>
    <t>6/10/2013</t>
  </si>
  <si>
    <t>7/8/2013</t>
  </si>
  <si>
    <t>7/6/2013</t>
  </si>
  <si>
    <t>7/1/2013</t>
  </si>
  <si>
    <t>8/1/2013</t>
  </si>
  <si>
    <t>8/10/2013</t>
  </si>
  <si>
    <t>7/4/2013</t>
  </si>
  <si>
    <t>9/8/2013</t>
  </si>
  <si>
    <t>8/8/2013</t>
  </si>
  <si>
    <t>9/1/2013</t>
  </si>
  <si>
    <t>9/11/2013</t>
  </si>
  <si>
    <t>11/9/2013</t>
  </si>
  <si>
    <t>11/8/2013</t>
  </si>
  <si>
    <t>12/9/2013</t>
  </si>
  <si>
    <t>9/9/2013</t>
  </si>
  <si>
    <t>11/10/2013</t>
  </si>
  <si>
    <t>11/01/2014</t>
  </si>
  <si>
    <t>16/01/2014</t>
  </si>
  <si>
    <t>13/01/2014</t>
  </si>
  <si>
    <t>17/01/2014</t>
  </si>
  <si>
    <t>06/03/2014</t>
  </si>
  <si>
    <t>06/03/2013</t>
  </si>
  <si>
    <t>ERROR</t>
  </si>
  <si>
    <t>ID Loại QĐ</t>
  </si>
  <si>
    <t>ID LOAI</t>
  </si>
  <si>
    <t>TRANG THAI CV</t>
  </si>
  <si>
    <t>Y</t>
  </si>
  <si>
    <t>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</si>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</sst>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\ _₫_-;\-* #,##0.00\ _₫_-;_-* &quot;-&quot;??\ _₫_-;_-@_-"/>
    <numFmt numFmtId="164" formatCode="_(* #,##0.00_);_(* \(#,##0.00\);_(* &quot;-&quot;??_);_(@_)"/>
    <numFmt numFmtId="165" formatCode="m/d/yyyy;@"/>
    <numFmt numFmtId="166" formatCode="_-* #,##0\ _₫_-;\-* #,##0\ _₫_-;_-* &quot;-&quot;??\ _₫_-;_-@_-"/>
    <numFmt numFmtId="167" formatCode="[$-F800]dddd\,\ mmmm\ dd\,\ yyyy"/>
  </numFmts>
  <fonts count="52" x14ac:knownFonts="1">
    <font>
      <sz val="10"/>
      <color rgb="FF000000"/>
      <name val="Arial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3366"/>
      <name val="Times New Roman"/>
      <family val="1"/>
    </font>
    <font>
      <b/>
      <sz val="8"/>
      <color rgb="FF00000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sz val="12"/>
      <color theme="1"/>
      <name val="Times New Roman"/>
      <family val="1"/>
    </font>
    <font>
      <sz val="10"/>
      <color rgb="FF000000"/>
      <name val="Arial"/>
      <family val="2"/>
      <charset val="163"/>
    </font>
    <font>
      <b/>
      <sz val="11"/>
      <color rgb="FF000000"/>
      <name val="Calibri"/>
      <family val="2"/>
      <charset val="163"/>
    </font>
    <font>
      <sz val="11"/>
      <color rgb="FF000000"/>
      <name val="Calibri"/>
      <family val="2"/>
      <charset val="163"/>
    </font>
    <font>
      <sz val="10"/>
      <color theme="1"/>
      <name val="Arial"/>
      <family val="2"/>
    </font>
    <font>
      <u/>
      <sz val="10"/>
      <color rgb="FFFF0000"/>
      <name val="Arial"/>
      <family val="2"/>
    </font>
    <font>
      <sz val="10"/>
      <color theme="0"/>
      <name val="Arial"/>
      <family val="2"/>
    </font>
    <font>
      <b/>
      <sz val="8"/>
      <color theme="0"/>
      <name val="Times New Roman"/>
      <family val="1"/>
    </font>
    <font>
      <b/>
      <sz val="10"/>
      <color theme="0"/>
      <name val="Arial"/>
      <family val="2"/>
    </font>
    <font>
      <sz val="10"/>
      <name val="Arial"/>
      <family val="2"/>
    </font>
    <font>
      <sz val="10"/>
      <name val="Helv"/>
      <family val="2"/>
    </font>
    <font>
      <sz val="14"/>
      <name val="Times New Roman"/>
      <family val="1"/>
      <charset val="163"/>
    </font>
    <font>
      <sz val="12"/>
      <color indexed="8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b/>
      <sz val="11"/>
      <color rgb="FFFFC000"/>
      <name val="Arial"/>
      <family val="2"/>
    </font>
    <font>
      <sz val="10"/>
      <color rgb="FFFFC000"/>
      <name val="Arial"/>
      <family val="2"/>
    </font>
    <font>
      <b/>
      <sz val="10"/>
      <color rgb="FFFFC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rgb="FFFFC000"/>
      <name val="Times New Roman"/>
      <family val="1"/>
    </font>
    <font>
      <b/>
      <sz val="11"/>
      <color rgb="FFFFFF00"/>
      <name val="Calibri"/>
      <family val="2"/>
      <charset val="163"/>
    </font>
    <font>
      <sz val="11"/>
      <color rgb="FFFFFF00"/>
      <name val="Calibri"/>
      <family val="2"/>
      <charset val="163"/>
    </font>
    <font>
      <sz val="10"/>
      <color rgb="FFFFFF00"/>
      <name val="Times New Roman"/>
      <family val="1"/>
    </font>
    <font>
      <b/>
      <sz val="11"/>
      <color rgb="FFC00000"/>
      <name val="Calibri"/>
      <family val="2"/>
    </font>
    <font>
      <u/>
      <sz val="11"/>
      <color rgb="FFC00000"/>
      <name val="Calibri"/>
      <family val="2"/>
      <charset val="163"/>
    </font>
    <font>
      <b/>
      <u/>
      <sz val="11"/>
      <color rgb="FFC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b/>
      <u/>
      <sz val="11"/>
      <color rgb="FFFF0000"/>
      <name val="Calibri"/>
      <family val="2"/>
    </font>
    <font>
      <b/>
      <sz val="11"/>
      <color rgb="FF0070C0"/>
      <name val="Calibri"/>
      <family val="2"/>
    </font>
    <font>
      <b/>
      <sz val="10"/>
      <color rgb="FFFF0000"/>
      <name val="Arial"/>
      <family val="2"/>
    </font>
    <font>
      <sz val="11"/>
      <color rgb="FFFF0000"/>
      <name val="Calibri"/>
      <family val="2"/>
      <scheme val="minor"/>
    </font>
    <font>
      <sz val="12"/>
      <color rgb="FFFF0000"/>
      <name val="Times New Roman"/>
      <family val="1"/>
    </font>
    <font>
      <b/>
      <sz val="11"/>
      <color theme="3"/>
      <name val="Calibri"/>
      <family val="2"/>
    </font>
    <font>
      <sz val="12"/>
      <color rgb="FF000000"/>
      <name val="Times New Roman"/>
      <family val="1"/>
    </font>
    <font>
      <sz val="11"/>
      <color rgb="FF000000"/>
      <name val="Arial"/>
      <family val="2"/>
    </font>
    <font>
      <sz val="12"/>
      <color theme="1"/>
      <name val="Times New Roman"/>
      <family val="1"/>
      <charset val="163"/>
    </font>
  </fonts>
  <fills count="12">
    <fill>
      <patternFill patternType="none"/>
    </fill>
    <fill>
      <patternFill patternType="gray125"/>
    </fill>
    <fill>
      <patternFill patternType="solid">
        <fgColor rgb="FFDDD9C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4">
    <xf numFmtId="0" fontId="0" fillId="0" borderId="0"/>
    <xf numFmtId="43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3" fillId="0" borderId="0" applyNumberFormat="0" applyFill="0" applyBorder="0" applyAlignment="0" applyProtection="0">
      <alignment vertical="top"/>
      <protection locked="0"/>
    </xf>
    <xf numFmtId="164" fontId="10" fillId="0" borderId="0" applyFont="0" applyFill="0" applyBorder="0" applyAlignment="0" applyProtection="0"/>
    <xf numFmtId="0" fontId="23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4" fillId="0" borderId="0"/>
    <xf numFmtId="0" fontId="25" fillId="0" borderId="0"/>
    <xf numFmtId="0" fontId="24" fillId="0" borderId="0"/>
    <xf numFmtId="0" fontId="24" fillId="0" borderId="0"/>
    <xf numFmtId="0" fontId="10" fillId="0" borderId="0">
      <alignment vertical="center"/>
    </xf>
  </cellStyleXfs>
  <cellXfs count="428"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" fillId="0" borderId="11" xfId="0" applyFont="1" applyBorder="1" applyAlignment="1">
      <alignment horizontal="center" vertical="center" wrapText="1"/>
    </xf>
    <xf numFmtId="0" fontId="16" fillId="0" borderId="0" xfId="0" applyFont="1" applyAlignment="1"/>
    <xf numFmtId="0" fontId="17" fillId="0" borderId="0" xfId="0" applyFont="1"/>
    <xf numFmtId="0" fontId="17" fillId="0" borderId="0" xfId="0" applyFont="1" applyAlignment="1">
      <alignment wrapText="1"/>
    </xf>
    <xf numFmtId="0" fontId="17" fillId="0" borderId="7" xfId="0" applyFont="1" applyBorder="1"/>
    <xf numFmtId="0" fontId="17" fillId="0" borderId="11" xfId="0" applyFont="1" applyBorder="1"/>
    <xf numFmtId="4" fontId="17" fillId="4" borderId="11" xfId="0" applyNumberFormat="1" applyFont="1" applyFill="1" applyBorder="1"/>
    <xf numFmtId="0" fontId="17" fillId="4" borderId="11" xfId="0" applyFont="1" applyFill="1" applyBorder="1"/>
    <xf numFmtId="0" fontId="17" fillId="4" borderId="0" xfId="0" applyFont="1" applyFill="1"/>
    <xf numFmtId="0" fontId="16" fillId="0" borderId="11" xfId="0" applyFont="1" applyBorder="1"/>
    <xf numFmtId="0" fontId="17" fillId="0" borderId="2" xfId="0" applyFont="1" applyBorder="1"/>
    <xf numFmtId="0" fontId="16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vertical="center"/>
    </xf>
    <xf numFmtId="0" fontId="11" fillId="0" borderId="11" xfId="0" applyFont="1" applyBorder="1" applyAlignment="1">
      <alignment horizontal="left"/>
    </xf>
    <xf numFmtId="3" fontId="11" fillId="0" borderId="11" xfId="0" applyNumberFormat="1" applyFont="1" applyBorder="1" applyAlignment="1">
      <alignment horizontal="center" vertical="center"/>
    </xf>
    <xf numFmtId="14" fontId="0" fillId="0" borderId="0" xfId="0" applyNumberFormat="1" applyAlignment="1">
      <alignment wrapText="1"/>
    </xf>
    <xf numFmtId="14" fontId="14" fillId="0" borderId="11" xfId="0" quotePrefix="1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left"/>
    </xf>
    <xf numFmtId="3" fontId="2" fillId="0" borderId="11" xfId="0" applyNumberFormat="1" applyFont="1" applyBorder="1" applyAlignment="1">
      <alignment horizontal="center" vertical="center"/>
    </xf>
    <xf numFmtId="0" fontId="0" fillId="3" borderId="0" xfId="0" applyFill="1" applyAlignment="1">
      <alignment wrapText="1"/>
    </xf>
    <xf numFmtId="0" fontId="2" fillId="5" borderId="11" xfId="0" applyFont="1" applyFill="1" applyBorder="1" applyAlignment="1">
      <alignment horizontal="left"/>
    </xf>
    <xf numFmtId="3" fontId="2" fillId="5" borderId="11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left"/>
    </xf>
    <xf numFmtId="3" fontId="1" fillId="5" borderId="11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left"/>
    </xf>
    <xf numFmtId="3" fontId="9" fillId="5" borderId="11" xfId="0" applyNumberFormat="1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left"/>
    </xf>
    <xf numFmtId="49" fontId="9" fillId="5" borderId="11" xfId="0" applyNumberFormat="1" applyFont="1" applyFill="1" applyBorder="1" applyAlignment="1">
      <alignment horizontal="left"/>
    </xf>
    <xf numFmtId="0" fontId="11" fillId="3" borderId="11" xfId="0" applyFont="1" applyFill="1" applyBorder="1" applyAlignment="1">
      <alignment horizontal="left"/>
    </xf>
    <xf numFmtId="49" fontId="9" fillId="5" borderId="11" xfId="0" applyNumberFormat="1" applyFont="1" applyFill="1" applyBorder="1" applyAlignment="1">
      <alignment horizontal="center" vertical="center"/>
    </xf>
    <xf numFmtId="3" fontId="11" fillId="5" borderId="11" xfId="0" applyNumberFormat="1" applyFont="1" applyFill="1" applyBorder="1" applyAlignment="1">
      <alignment horizontal="center" vertical="center"/>
    </xf>
    <xf numFmtId="0" fontId="2" fillId="0" borderId="11" xfId="0" applyFont="1" applyBorder="1" applyAlignment="1">
      <alignment horizontal="left" wrapText="1"/>
    </xf>
    <xf numFmtId="0" fontId="2" fillId="3" borderId="11" xfId="0" applyFont="1" applyFill="1" applyBorder="1" applyAlignment="1">
      <alignment horizontal="left" wrapText="1"/>
    </xf>
    <xf numFmtId="0" fontId="2" fillId="2" borderId="11" xfId="0" applyFont="1" applyFill="1" applyBorder="1" applyAlignment="1">
      <alignment vertical="center" wrapText="1"/>
    </xf>
    <xf numFmtId="0" fontId="2" fillId="0" borderId="11" xfId="0" applyFont="1" applyBorder="1" applyAlignment="1">
      <alignment horizontal="center" vertical="center" wrapText="1"/>
    </xf>
    <xf numFmtId="49" fontId="2" fillId="5" borderId="11" xfId="0" applyNumberFormat="1" applyFont="1" applyFill="1" applyBorder="1" applyAlignment="1">
      <alignment horizontal="left"/>
    </xf>
    <xf numFmtId="49" fontId="2" fillId="5" borderId="11" xfId="0" applyNumberFormat="1" applyFont="1" applyFill="1" applyBorder="1" applyAlignment="1">
      <alignment horizontal="center" vertical="center"/>
    </xf>
    <xf numFmtId="0" fontId="0" fillId="3" borderId="11" xfId="0" applyFill="1" applyBorder="1" applyAlignment="1">
      <alignment wrapText="1"/>
    </xf>
    <xf numFmtId="0" fontId="4" fillId="3" borderId="11" xfId="0" applyFont="1" applyFill="1" applyBorder="1" applyAlignment="1">
      <alignment wrapText="1"/>
    </xf>
    <xf numFmtId="0" fontId="4" fillId="0" borderId="0" xfId="0" applyFont="1" applyAlignment="1"/>
    <xf numFmtId="0" fontId="6" fillId="0" borderId="0" xfId="0" applyFont="1" applyAlignment="1"/>
    <xf numFmtId="0" fontId="4" fillId="0" borderId="0" xfId="0" quotePrefix="1" applyFont="1" applyAlignment="1"/>
    <xf numFmtId="0" fontId="4" fillId="0" borderId="0" xfId="0" quotePrefix="1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Fill="1" applyAlignment="1">
      <alignment vertical="center" wrapText="1"/>
    </xf>
    <xf numFmtId="1" fontId="3" fillId="0" borderId="1" xfId="0" applyNumberFormat="1" applyFont="1" applyBorder="1" applyAlignment="1">
      <alignment horizontal="center" wrapText="1"/>
    </xf>
    <xf numFmtId="0" fontId="0" fillId="5" borderId="0" xfId="0" applyFill="1" applyBorder="1" applyAlignment="1">
      <alignment wrapText="1"/>
    </xf>
    <xf numFmtId="0" fontId="4" fillId="5" borderId="0" xfId="0" applyFont="1" applyFill="1" applyBorder="1" applyAlignment="1">
      <alignment wrapText="1"/>
    </xf>
    <xf numFmtId="0" fontId="4" fillId="3" borderId="11" xfId="0" applyFont="1" applyFill="1" applyBorder="1" applyAlignment="1"/>
    <xf numFmtId="0" fontId="0" fillId="0" borderId="11" xfId="0" applyBorder="1" applyAlignment="1">
      <alignment wrapText="1"/>
    </xf>
    <xf numFmtId="0" fontId="22" fillId="6" borderId="11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wrapText="1"/>
    </xf>
    <xf numFmtId="0" fontId="0" fillId="0" borderId="0" xfId="0" applyAlignment="1">
      <alignment vertical="center"/>
    </xf>
    <xf numFmtId="0" fontId="4" fillId="3" borderId="0" xfId="0" applyFont="1" applyFill="1" applyAlignment="1">
      <alignment horizontal="left" vertical="center"/>
    </xf>
    <xf numFmtId="167" fontId="0" fillId="0" borderId="11" xfId="0" applyNumberFormat="1" applyBorder="1" applyAlignment="1">
      <alignment wrapText="1"/>
    </xf>
    <xf numFmtId="0" fontId="5" fillId="0" borderId="0" xfId="0" applyFont="1" applyAlignment="1">
      <alignment vertical="center"/>
    </xf>
    <xf numFmtId="0" fontId="5" fillId="3" borderId="0" xfId="0" applyFont="1" applyFill="1" applyAlignment="1"/>
    <xf numFmtId="0" fontId="1" fillId="5" borderId="11" xfId="0" applyNumberFormat="1" applyFont="1" applyFill="1" applyBorder="1" applyAlignment="1">
      <alignment horizont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4" fillId="3" borderId="8" xfId="0" applyFont="1" applyFill="1" applyBorder="1" applyAlignment="1">
      <alignment wrapText="1"/>
    </xf>
    <xf numFmtId="0" fontId="4" fillId="5" borderId="2" xfId="0" applyFont="1" applyFill="1" applyBorder="1" applyAlignment="1">
      <alignment wrapText="1"/>
    </xf>
    <xf numFmtId="1" fontId="3" fillId="5" borderId="1" xfId="0" applyNumberFormat="1" applyFont="1" applyFill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0" fontId="4" fillId="0" borderId="11" xfId="0" applyFont="1" applyBorder="1" applyAlignment="1">
      <alignment wrapText="1"/>
    </xf>
    <xf numFmtId="0" fontId="14" fillId="0" borderId="11" xfId="0" applyFont="1" applyBorder="1" applyAlignment="1">
      <alignment horizontal="center" vertical="center" wrapText="1"/>
    </xf>
    <xf numFmtId="14" fontId="14" fillId="0" borderId="11" xfId="0" applyNumberFormat="1" applyFont="1" applyBorder="1" applyAlignment="1">
      <alignment horizontal="center" vertical="center" wrapText="1"/>
    </xf>
    <xf numFmtId="0" fontId="26" fillId="0" borderId="11" xfId="13" applyNumberFormat="1" applyFont="1" applyFill="1" applyBorder="1" applyAlignment="1">
      <alignment wrapText="1"/>
    </xf>
    <xf numFmtId="0" fontId="14" fillId="0" borderId="11" xfId="0" quotePrefix="1" applyFont="1" applyBorder="1" applyAlignment="1">
      <alignment horizontal="center" vertical="center" wrapText="1"/>
    </xf>
    <xf numFmtId="0" fontId="27" fillId="0" borderId="11" xfId="0" applyFont="1" applyBorder="1" applyAlignment="1">
      <alignment horizontal="center" vertical="center" wrapText="1"/>
    </xf>
    <xf numFmtId="14" fontId="27" fillId="0" borderId="11" xfId="0" applyNumberFormat="1" applyFont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14" fontId="28" fillId="0" borderId="11" xfId="0" applyNumberFormat="1" applyFont="1" applyBorder="1" applyAlignment="1">
      <alignment horizontal="center" vertical="center" wrapText="1"/>
    </xf>
    <xf numFmtId="49" fontId="14" fillId="0" borderId="11" xfId="0" applyNumberFormat="1" applyFont="1" applyBorder="1" applyAlignment="1">
      <alignment horizontal="center" vertical="center" wrapText="1"/>
    </xf>
    <xf numFmtId="49" fontId="14" fillId="0" borderId="11" xfId="0" quotePrefix="1" applyNumberFormat="1" applyFont="1" applyBorder="1" applyAlignment="1">
      <alignment horizontal="center" vertical="center" wrapText="1"/>
    </xf>
    <xf numFmtId="0" fontId="14" fillId="5" borderId="11" xfId="0" applyFont="1" applyFill="1" applyBorder="1" applyAlignment="1">
      <alignment horizontal="center" vertical="center" wrapText="1"/>
    </xf>
    <xf numFmtId="14" fontId="14" fillId="5" borderId="11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center" vertical="center" wrapText="1"/>
    </xf>
    <xf numFmtId="0" fontId="21" fillId="6" borderId="17" xfId="0" applyNumberFormat="1" applyFont="1" applyFill="1" applyBorder="1" applyAlignment="1">
      <alignment horizontal="center" vertical="center" wrapText="1"/>
    </xf>
    <xf numFmtId="3" fontId="21" fillId="6" borderId="17" xfId="0" applyNumberFormat="1" applyFont="1" applyFill="1" applyBorder="1" applyAlignment="1">
      <alignment horizontal="center" vertical="center" wrapText="1"/>
    </xf>
    <xf numFmtId="14" fontId="21" fillId="6" borderId="17" xfId="0" applyNumberFormat="1" applyFont="1" applyFill="1" applyBorder="1" applyAlignment="1">
      <alignment horizontal="center" vertical="center" wrapText="1"/>
    </xf>
    <xf numFmtId="49" fontId="21" fillId="6" borderId="17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left" vertical="center" wrapText="1"/>
    </xf>
    <xf numFmtId="0" fontId="21" fillId="6" borderId="17" xfId="0" applyNumberFormat="1" applyFont="1" applyFill="1" applyBorder="1" applyAlignment="1">
      <alignment vertical="center" wrapText="1"/>
    </xf>
    <xf numFmtId="2" fontId="21" fillId="6" borderId="17" xfId="0" applyNumberFormat="1" applyFont="1" applyFill="1" applyBorder="1" applyAlignment="1">
      <alignment horizontal="center" vertical="center" wrapText="1"/>
    </xf>
    <xf numFmtId="0" fontId="20" fillId="5" borderId="17" xfId="0" applyFont="1" applyFill="1" applyBorder="1" applyAlignment="1">
      <alignment vertical="center" wrapText="1"/>
    </xf>
    <xf numFmtId="0" fontId="0" fillId="7" borderId="17" xfId="0" applyFill="1" applyBorder="1" applyAlignment="1">
      <alignment vertical="center" wrapText="1"/>
    </xf>
    <xf numFmtId="0" fontId="0" fillId="7" borderId="17" xfId="0" applyFill="1" applyBorder="1" applyAlignment="1">
      <alignment horizontal="center" vertical="center" wrapText="1"/>
    </xf>
    <xf numFmtId="0" fontId="4" fillId="7" borderId="17" xfId="0" applyNumberFormat="1" applyFont="1" applyFill="1" applyBorder="1" applyAlignment="1">
      <alignment vertical="center" wrapText="1"/>
    </xf>
    <xf numFmtId="0" fontId="4" fillId="0" borderId="17" xfId="0" applyNumberFormat="1" applyFont="1" applyBorder="1" applyAlignment="1">
      <alignment vertical="center" wrapText="1"/>
    </xf>
    <xf numFmtId="14" fontId="0" fillId="0" borderId="17" xfId="0" applyNumberForma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7" xfId="0" applyNumberFormat="1" applyBorder="1" applyAlignment="1">
      <alignment vertical="center" wrapText="1"/>
    </xf>
    <xf numFmtId="0" fontId="0" fillId="7" borderId="17" xfId="0" applyNumberFormat="1" applyFill="1" applyBorder="1" applyAlignment="1">
      <alignment vertical="center" wrapText="1"/>
    </xf>
    <xf numFmtId="0" fontId="0" fillId="0" borderId="17" xfId="0" applyNumberFormat="1" applyBorder="1" applyAlignment="1">
      <alignment horizontal="left" wrapText="1"/>
    </xf>
    <xf numFmtId="49" fontId="0" fillId="0" borderId="17" xfId="0" applyNumberFormat="1" applyBorder="1" applyAlignment="1">
      <alignment horizontal="left" wrapText="1"/>
    </xf>
    <xf numFmtId="14" fontId="0" fillId="0" borderId="17" xfId="0" applyNumberFormat="1" applyBorder="1" applyAlignment="1">
      <alignment horizontal="right" wrapText="1"/>
    </xf>
    <xf numFmtId="49" fontId="4" fillId="0" borderId="17" xfId="0" applyNumberFormat="1" applyFont="1" applyBorder="1" applyAlignment="1">
      <alignment horizontal="left" wrapText="1"/>
    </xf>
    <xf numFmtId="0" fontId="0" fillId="0" borderId="17" xfId="0" applyBorder="1" applyAlignment="1">
      <alignment horizontal="right" wrapText="1"/>
    </xf>
    <xf numFmtId="0" fontId="0" fillId="0" borderId="17" xfId="0" applyBorder="1" applyAlignment="1">
      <alignment wrapText="1"/>
    </xf>
    <xf numFmtId="0" fontId="4" fillId="0" borderId="17" xfId="0" applyNumberFormat="1" applyFont="1" applyBorder="1" applyAlignment="1">
      <alignment horizontal="left" wrapText="1"/>
    </xf>
    <xf numFmtId="14" fontId="4" fillId="0" borderId="17" xfId="0" applyNumberFormat="1" applyFont="1" applyBorder="1" applyAlignment="1">
      <alignment horizontal="left" wrapText="1"/>
    </xf>
    <xf numFmtId="0" fontId="6" fillId="0" borderId="17" xfId="0" applyFont="1" applyBorder="1" applyAlignment="1">
      <alignment wrapText="1"/>
    </xf>
    <xf numFmtId="0" fontId="6" fillId="0" borderId="17" xfId="0" applyNumberFormat="1" applyFont="1" applyBorder="1" applyAlignment="1">
      <alignment horizontal="left" wrapText="1"/>
    </xf>
    <xf numFmtId="49" fontId="6" fillId="0" borderId="17" xfId="0" applyNumberFormat="1" applyFont="1" applyBorder="1" applyAlignment="1">
      <alignment horizontal="left" wrapText="1"/>
    </xf>
    <xf numFmtId="14" fontId="6" fillId="0" borderId="17" xfId="0" applyNumberFormat="1" applyFont="1" applyBorder="1" applyAlignment="1">
      <alignment horizontal="right" wrapText="1"/>
    </xf>
    <xf numFmtId="0" fontId="0" fillId="0" borderId="17" xfId="0" applyNumberFormat="1" applyBorder="1" applyAlignment="1">
      <alignment wrapText="1"/>
    </xf>
    <xf numFmtId="14" fontId="6" fillId="0" borderId="17" xfId="0" applyNumberFormat="1" applyFont="1" applyBorder="1" applyAlignment="1">
      <alignment horizontal="left" wrapText="1"/>
    </xf>
    <xf numFmtId="0" fontId="10" fillId="8" borderId="17" xfId="0" applyFont="1" applyFill="1" applyBorder="1" applyAlignment="1">
      <alignment wrapText="1"/>
    </xf>
    <xf numFmtId="0" fontId="20" fillId="5" borderId="17" xfId="0" applyFont="1" applyFill="1" applyBorder="1" applyAlignment="1">
      <alignment wrapText="1"/>
    </xf>
    <xf numFmtId="0" fontId="0" fillId="3" borderId="17" xfId="0" applyFill="1" applyBorder="1" applyAlignment="1">
      <alignment wrapText="1"/>
    </xf>
    <xf numFmtId="0" fontId="0" fillId="0" borderId="17" xfId="0" applyBorder="1" applyAlignment="1">
      <alignment horizontal="center" wrapText="1"/>
    </xf>
    <xf numFmtId="14" fontId="0" fillId="0" borderId="17" xfId="0" applyNumberFormat="1" applyBorder="1" applyAlignment="1">
      <alignment wrapText="1"/>
    </xf>
    <xf numFmtId="0" fontId="0" fillId="3" borderId="17" xfId="0" applyNumberFormat="1" applyFill="1" applyBorder="1" applyAlignment="1">
      <alignment horizontal="left" wrapText="1"/>
    </xf>
    <xf numFmtId="49" fontId="0" fillId="3" borderId="17" xfId="0" applyNumberFormat="1" applyFill="1" applyBorder="1" applyAlignment="1">
      <alignment horizontal="left" wrapText="1"/>
    </xf>
    <xf numFmtId="0" fontId="0" fillId="3" borderId="17" xfId="0" applyNumberFormat="1" applyFill="1" applyBorder="1" applyAlignment="1">
      <alignment wrapText="1"/>
    </xf>
    <xf numFmtId="0" fontId="0" fillId="7" borderId="17" xfId="0" applyFill="1" applyBorder="1" applyAlignment="1">
      <alignment wrapText="1"/>
    </xf>
    <xf numFmtId="0" fontId="29" fillId="9" borderId="17" xfId="0" applyNumberFormat="1" applyFont="1" applyFill="1" applyBorder="1" applyAlignment="1">
      <alignment horizontal="center" vertical="center" wrapText="1"/>
    </xf>
    <xf numFmtId="0" fontId="29" fillId="9" borderId="17" xfId="0" applyFont="1" applyFill="1" applyBorder="1" applyAlignment="1">
      <alignment horizontal="center" vertical="center" wrapText="1"/>
    </xf>
    <xf numFmtId="166" fontId="29" fillId="9" borderId="17" xfId="1" applyNumberFormat="1" applyFont="1" applyFill="1" applyBorder="1" applyAlignment="1">
      <alignment horizontal="center" vertical="center" wrapText="1"/>
    </xf>
    <xf numFmtId="0" fontId="30" fillId="9" borderId="17" xfId="0" applyFont="1" applyFill="1" applyBorder="1" applyAlignment="1">
      <alignment wrapText="1"/>
    </xf>
    <xf numFmtId="0" fontId="31" fillId="9" borderId="17" xfId="0" applyFont="1" applyFill="1" applyBorder="1" applyAlignment="1">
      <alignment vertical="center" wrapText="1"/>
    </xf>
    <xf numFmtId="49" fontId="4" fillId="3" borderId="17" xfId="0" applyNumberFormat="1" applyFont="1" applyFill="1" applyBorder="1" applyAlignment="1">
      <alignment horizontal="left" wrapText="1"/>
    </xf>
    <xf numFmtId="0" fontId="4" fillId="3" borderId="4" xfId="0" applyFont="1" applyFill="1" applyBorder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 wrapText="1"/>
    </xf>
    <xf numFmtId="0" fontId="4" fillId="3" borderId="6" xfId="0" applyFont="1" applyFill="1" applyBorder="1" applyAlignment="1">
      <alignment wrapText="1"/>
    </xf>
    <xf numFmtId="0" fontId="5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Fill="1" applyBorder="1" applyAlignment="1">
      <alignment wrapText="1"/>
    </xf>
    <xf numFmtId="0" fontId="5" fillId="0" borderId="0" xfId="0" applyFont="1" applyFill="1" applyBorder="1" applyAlignment="1">
      <alignment wrapText="1"/>
    </xf>
    <xf numFmtId="0" fontId="5" fillId="0" borderId="7" xfId="0" applyFont="1" applyFill="1" applyBorder="1" applyAlignment="1">
      <alignment wrapText="1"/>
    </xf>
    <xf numFmtId="49" fontId="18" fillId="0" borderId="17" xfId="0" applyNumberFormat="1" applyFont="1" applyBorder="1" applyAlignment="1">
      <alignment horizontal="left" wrapText="1"/>
    </xf>
    <xf numFmtId="0" fontId="18" fillId="0" borderId="17" xfId="0" applyNumberFormat="1" applyFont="1" applyBorder="1" applyAlignment="1">
      <alignment horizontal="left" wrapText="1"/>
    </xf>
    <xf numFmtId="0" fontId="18" fillId="0" borderId="17" xfId="0" applyFont="1" applyBorder="1" applyAlignment="1">
      <alignment wrapText="1"/>
    </xf>
    <xf numFmtId="14" fontId="18" fillId="0" borderId="17" xfId="0" applyNumberFormat="1" applyFont="1" applyBorder="1" applyAlignment="1">
      <alignment horizontal="left" wrapText="1"/>
    </xf>
    <xf numFmtId="0" fontId="14" fillId="3" borderId="11" xfId="0" applyFont="1" applyFill="1" applyBorder="1" applyAlignment="1">
      <alignment horizontal="center" vertical="center" wrapText="1"/>
    </xf>
    <xf numFmtId="14" fontId="14" fillId="3" borderId="11" xfId="0" applyNumberFormat="1" applyFont="1" applyFill="1" applyBorder="1" applyAlignment="1">
      <alignment horizontal="center" vertical="center" wrapText="1"/>
    </xf>
    <xf numFmtId="1" fontId="3" fillId="0" borderId="11" xfId="0" applyNumberFormat="1" applyFont="1" applyBorder="1" applyAlignment="1">
      <alignment horizontal="center" wrapText="1"/>
    </xf>
    <xf numFmtId="0" fontId="14" fillId="0" borderId="0" xfId="0" applyFont="1" applyAlignment="1">
      <alignment horizontal="center" vertical="center" wrapText="1"/>
    </xf>
    <xf numFmtId="49" fontId="13" fillId="0" borderId="17" xfId="2" applyNumberFormat="1" applyBorder="1" applyAlignment="1" applyProtection="1">
      <alignment horizontal="left" wrapText="1"/>
    </xf>
    <xf numFmtId="0" fontId="34" fillId="9" borderId="17" xfId="0" applyFont="1" applyFill="1" applyBorder="1" applyAlignment="1">
      <alignment vertical="center" wrapText="1"/>
    </xf>
    <xf numFmtId="43" fontId="29" fillId="9" borderId="17" xfId="1" applyNumberFormat="1" applyFont="1" applyFill="1" applyBorder="1" applyAlignment="1">
      <alignment horizontal="center" vertical="center" wrapText="1"/>
    </xf>
    <xf numFmtId="0" fontId="0" fillId="3" borderId="17" xfId="0" applyNumberFormat="1" applyFill="1" applyBorder="1" applyAlignment="1">
      <alignment horizontal="left"/>
    </xf>
    <xf numFmtId="0" fontId="0" fillId="0" borderId="17" xfId="0" applyNumberFormat="1" applyBorder="1" applyAlignment="1">
      <alignment horizontal="center"/>
    </xf>
    <xf numFmtId="0" fontId="0" fillId="0" borderId="17" xfId="0" applyNumberFormat="1" applyBorder="1" applyAlignment="1">
      <alignment horizontal="left"/>
    </xf>
    <xf numFmtId="43" fontId="0" fillId="0" borderId="17" xfId="1" applyNumberFormat="1" applyFont="1" applyBorder="1" applyAlignment="1">
      <alignment horizontal="left" wrapText="1"/>
    </xf>
    <xf numFmtId="43" fontId="0" fillId="0" borderId="17" xfId="1" applyNumberFormat="1" applyFont="1" applyBorder="1" applyAlignment="1">
      <alignment wrapText="1"/>
    </xf>
    <xf numFmtId="0" fontId="13" fillId="0" borderId="17" xfId="2" applyBorder="1" applyAlignment="1" applyProtection="1">
      <alignment wrapText="1"/>
    </xf>
    <xf numFmtId="14" fontId="0" fillId="0" borderId="17" xfId="0" applyNumberFormat="1" applyBorder="1" applyAlignment="1">
      <alignment horizontal="left" wrapText="1"/>
    </xf>
    <xf numFmtId="0" fontId="36" fillId="9" borderId="11" xfId="0" applyFont="1" applyFill="1" applyBorder="1" applyAlignment="1">
      <alignment vertical="center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/>
    <xf numFmtId="0" fontId="36" fillId="9" borderId="8" xfId="0" applyFont="1" applyFill="1" applyBorder="1" applyAlignment="1">
      <alignment vertical="center"/>
    </xf>
    <xf numFmtId="0" fontId="36" fillId="9" borderId="12" xfId="0" applyFont="1" applyFill="1" applyBorder="1" applyAlignment="1">
      <alignment vertical="center"/>
    </xf>
    <xf numFmtId="0" fontId="36" fillId="9" borderId="6" xfId="0" applyFont="1" applyFill="1" applyBorder="1" applyAlignment="1">
      <alignment vertical="center"/>
    </xf>
    <xf numFmtId="0" fontId="35" fillId="9" borderId="8" xfId="0" applyFont="1" applyFill="1" applyBorder="1" applyAlignment="1">
      <alignment horizontal="center" vertical="center"/>
    </xf>
    <xf numFmtId="0" fontId="35" fillId="9" borderId="12" xfId="0" applyFont="1" applyFill="1" applyBorder="1" applyAlignment="1">
      <alignment horizontal="center" vertical="center"/>
    </xf>
    <xf numFmtId="0" fontId="36" fillId="9" borderId="0" xfId="0" applyFont="1" applyFill="1" applyAlignment="1">
      <alignment wrapText="1"/>
    </xf>
    <xf numFmtId="0" fontId="36" fillId="9" borderId="12" xfId="0" applyFont="1" applyFill="1" applyBorder="1" applyAlignment="1">
      <alignment wrapText="1"/>
    </xf>
    <xf numFmtId="0" fontId="36" fillId="9" borderId="8" xfId="0" applyFont="1" applyFill="1" applyBorder="1" applyAlignment="1">
      <alignment vertical="center" wrapText="1"/>
    </xf>
    <xf numFmtId="0" fontId="36" fillId="9" borderId="8" xfId="0" applyFont="1" applyFill="1" applyBorder="1"/>
    <xf numFmtId="0" fontId="36" fillId="9" borderId="6" xfId="0" applyFont="1" applyFill="1" applyBorder="1" applyAlignment="1">
      <alignment vertical="center" wrapText="1"/>
    </xf>
    <xf numFmtId="0" fontId="36" fillId="9" borderId="13" xfId="0" applyFont="1" applyFill="1" applyBorder="1"/>
    <xf numFmtId="0" fontId="35" fillId="9" borderId="15" xfId="0" applyFont="1" applyFill="1" applyBorder="1" applyAlignment="1">
      <alignment horizontal="center" vertical="center"/>
    </xf>
    <xf numFmtId="0" fontId="36" fillId="9" borderId="3" xfId="0" applyFont="1" applyFill="1" applyBorder="1" applyAlignment="1"/>
    <xf numFmtId="0" fontId="35" fillId="9" borderId="16" xfId="0" applyFont="1" applyFill="1" applyBorder="1" applyAlignment="1">
      <alignment horizontal="center" vertical="center"/>
    </xf>
    <xf numFmtId="0" fontId="36" fillId="9" borderId="3" xfId="0" applyFont="1" applyFill="1" applyBorder="1"/>
    <xf numFmtId="0" fontId="37" fillId="9" borderId="5" xfId="0" applyFont="1" applyFill="1" applyBorder="1" applyAlignment="1">
      <alignment horizontal="left" vertical="center" wrapText="1"/>
    </xf>
    <xf numFmtId="0" fontId="37" fillId="9" borderId="10" xfId="0" applyFont="1" applyFill="1" applyBorder="1" applyAlignment="1">
      <alignment horizontal="left" vertical="center" wrapText="1"/>
    </xf>
    <xf numFmtId="0" fontId="37" fillId="9" borderId="11" xfId="0" applyFont="1" applyFill="1" applyBorder="1" applyAlignment="1">
      <alignment horizontal="left" vertical="center" wrapText="1"/>
    </xf>
    <xf numFmtId="0" fontId="35" fillId="9" borderId="6" xfId="0" applyFont="1" applyFill="1" applyBorder="1" applyAlignment="1">
      <alignment horizontal="center" vertical="center"/>
    </xf>
    <xf numFmtId="0" fontId="17" fillId="10" borderId="11" xfId="0" applyFont="1" applyFill="1" applyBorder="1"/>
    <xf numFmtId="4" fontId="17" fillId="10" borderId="11" xfId="0" applyNumberFormat="1" applyFont="1" applyFill="1" applyBorder="1"/>
    <xf numFmtId="0" fontId="17" fillId="11" borderId="12" xfId="0" applyFont="1" applyFill="1" applyBorder="1"/>
    <xf numFmtId="0" fontId="0" fillId="3" borderId="4" xfId="0" applyFill="1" applyBorder="1" applyAlignment="1">
      <alignment wrapText="1"/>
    </xf>
    <xf numFmtId="0" fontId="17" fillId="0" borderId="11" xfId="0" applyFont="1" applyBorder="1" applyAlignment="1">
      <alignment horizontal="center" vertical="center" wrapText="1"/>
    </xf>
    <xf numFmtId="0" fontId="38" fillId="0" borderId="11" xfId="0" applyFont="1" applyBorder="1" applyAlignment="1">
      <alignment horizontal="center" vertical="center" wrapText="1"/>
    </xf>
    <xf numFmtId="0" fontId="39" fillId="0" borderId="0" xfId="0" applyFont="1" applyAlignment="1">
      <alignment wrapText="1"/>
    </xf>
    <xf numFmtId="0" fontId="40" fillId="0" borderId="0" xfId="0" applyFont="1" applyAlignment="1">
      <alignment wrapText="1"/>
    </xf>
    <xf numFmtId="0" fontId="16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vertical="center"/>
    </xf>
    <xf numFmtId="0" fontId="17" fillId="0" borderId="0" xfId="0" applyFont="1" applyBorder="1"/>
    <xf numFmtId="0" fontId="17" fillId="0" borderId="11" xfId="0" applyFont="1" applyBorder="1" applyAlignment="1">
      <alignment wrapText="1"/>
    </xf>
    <xf numFmtId="0" fontId="35" fillId="9" borderId="4" xfId="0" applyFont="1" applyFill="1" applyBorder="1" applyAlignment="1">
      <alignment vertical="center"/>
    </xf>
    <xf numFmtId="0" fontId="35" fillId="9" borderId="9" xfId="0" applyFont="1" applyFill="1" applyBorder="1" applyAlignment="1">
      <alignment vertical="center"/>
    </xf>
    <xf numFmtId="0" fontId="35" fillId="9" borderId="3" xfId="0" applyFont="1" applyFill="1" applyBorder="1" applyAlignment="1">
      <alignment vertical="center"/>
    </xf>
    <xf numFmtId="0" fontId="17" fillId="0" borderId="18" xfId="0" applyFont="1" applyBorder="1" applyAlignment="1">
      <alignment wrapText="1"/>
    </xf>
    <xf numFmtId="0" fontId="17" fillId="0" borderId="19" xfId="0" applyFont="1" applyBorder="1" applyAlignment="1">
      <alignment wrapText="1"/>
    </xf>
    <xf numFmtId="0" fontId="17" fillId="0" borderId="20" xfId="0" applyFont="1" applyBorder="1" applyAlignment="1">
      <alignment wrapText="1"/>
    </xf>
    <xf numFmtId="0" fontId="17" fillId="0" borderId="21" xfId="0" applyFont="1" applyBorder="1" applyAlignment="1">
      <alignment wrapText="1"/>
    </xf>
    <xf numFmtId="0" fontId="17" fillId="0" borderId="22" xfId="0" applyFont="1" applyBorder="1" applyAlignment="1">
      <alignment wrapText="1"/>
    </xf>
    <xf numFmtId="0" fontId="17" fillId="0" borderId="23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7" fillId="0" borderId="25" xfId="0" applyFont="1" applyBorder="1" applyAlignment="1">
      <alignment wrapText="1"/>
    </xf>
    <xf numFmtId="0" fontId="17" fillId="0" borderId="26" xfId="0" applyFont="1" applyBorder="1" applyAlignment="1">
      <alignment wrapText="1"/>
    </xf>
    <xf numFmtId="0" fontId="42" fillId="3" borderId="8" xfId="0" applyFont="1" applyFill="1" applyBorder="1" applyAlignment="1">
      <alignment horizontal="center" vertical="center" wrapText="1"/>
    </xf>
    <xf numFmtId="0" fontId="42" fillId="3" borderId="12" xfId="0" applyFont="1" applyFill="1" applyBorder="1" applyAlignment="1">
      <alignment horizontal="center" vertical="center" wrapText="1"/>
    </xf>
    <xf numFmtId="0" fontId="42" fillId="3" borderId="6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vertical="center" wrapText="1"/>
    </xf>
    <xf numFmtId="0" fontId="4" fillId="3" borderId="4" xfId="0" applyFont="1" applyFill="1" applyBorder="1" applyAlignment="1">
      <alignment vertical="center" wrapText="1"/>
    </xf>
    <xf numFmtId="0" fontId="4" fillId="3" borderId="11" xfId="0" applyFont="1" applyFill="1" applyBorder="1" applyAlignment="1">
      <alignment vertical="center" wrapText="1"/>
    </xf>
    <xf numFmtId="0" fontId="42" fillId="3" borderId="3" xfId="0" applyFont="1" applyFill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12" xfId="0" applyFont="1" applyBorder="1" applyAlignment="1">
      <alignment horizontal="center" vertical="center" wrapText="1"/>
    </xf>
    <xf numFmtId="0" fontId="43" fillId="0" borderId="6" xfId="0" applyFont="1" applyBorder="1" applyAlignment="1">
      <alignment horizontal="center" vertical="center" wrapText="1"/>
    </xf>
    <xf numFmtId="0" fontId="4" fillId="3" borderId="3" xfId="0" applyFont="1" applyFill="1" applyBorder="1" applyAlignment="1">
      <alignment vertical="center" wrapText="1"/>
    </xf>
    <xf numFmtId="0" fontId="44" fillId="0" borderId="20" xfId="0" applyFont="1" applyBorder="1" applyAlignment="1">
      <alignment wrapText="1"/>
    </xf>
    <xf numFmtId="0" fontId="44" fillId="0" borderId="23" xfId="0" applyFont="1" applyBorder="1" applyAlignment="1">
      <alignment wrapText="1"/>
    </xf>
    <xf numFmtId="0" fontId="44" fillId="0" borderId="26" xfId="0" applyFont="1" applyBorder="1" applyAlignment="1">
      <alignment wrapText="1"/>
    </xf>
    <xf numFmtId="0" fontId="43" fillId="0" borderId="0" xfId="0" applyFont="1" applyAlignment="1">
      <alignment horizontal="center" wrapText="1"/>
    </xf>
    <xf numFmtId="0" fontId="13" fillId="0" borderId="17" xfId="2" applyNumberFormat="1" applyBorder="1" applyAlignment="1" applyProtection="1">
      <alignment horizontal="left" wrapText="1"/>
    </xf>
    <xf numFmtId="49" fontId="0" fillId="0" borderId="27" xfId="0" applyNumberFormat="1" applyBorder="1" applyAlignment="1">
      <alignment horizontal="left" wrapText="1"/>
    </xf>
    <xf numFmtId="49" fontId="0" fillId="0" borderId="0" xfId="0" applyNumberFormat="1" applyBorder="1" applyAlignment="1">
      <alignment horizontal="left" wrapText="1"/>
    </xf>
    <xf numFmtId="14" fontId="6" fillId="0" borderId="0" xfId="0" applyNumberFormat="1" applyFont="1" applyAlignment="1">
      <alignment horizontal="left" wrapText="1"/>
    </xf>
    <xf numFmtId="14" fontId="0" fillId="0" borderId="17" xfId="0" applyNumberFormat="1" applyBorder="1" applyAlignment="1">
      <alignment vertical="center"/>
    </xf>
    <xf numFmtId="0" fontId="6" fillId="3" borderId="17" xfId="0" applyNumberFormat="1" applyFont="1" applyFill="1" applyBorder="1" applyAlignment="1">
      <alignment horizontal="left" wrapText="1"/>
    </xf>
    <xf numFmtId="49" fontId="6" fillId="3" borderId="17" xfId="0" applyNumberFormat="1" applyFont="1" applyFill="1" applyBorder="1" applyAlignment="1">
      <alignment horizontal="left" wrapText="1"/>
    </xf>
    <xf numFmtId="0" fontId="6" fillId="0" borderId="17" xfId="0" applyFont="1" applyBorder="1" applyAlignment="1">
      <alignment horizontal="right" wrapText="1"/>
    </xf>
    <xf numFmtId="0" fontId="19" fillId="0" borderId="17" xfId="2" applyNumberFormat="1" applyFont="1" applyBorder="1" applyAlignment="1" applyProtection="1">
      <alignment horizontal="left" wrapText="1"/>
    </xf>
    <xf numFmtId="49" fontId="19" fillId="0" borderId="17" xfId="2" applyNumberFormat="1" applyFont="1" applyBorder="1" applyAlignment="1" applyProtection="1">
      <alignment horizontal="left" wrapText="1"/>
    </xf>
    <xf numFmtId="0" fontId="4" fillId="0" borderId="6" xfId="0" applyFont="1" applyBorder="1" applyAlignment="1">
      <alignment wrapText="1"/>
    </xf>
    <xf numFmtId="0" fontId="0" fillId="0" borderId="6" xfId="0" applyBorder="1" applyAlignment="1">
      <alignment wrapText="1"/>
    </xf>
    <xf numFmtId="1" fontId="3" fillId="5" borderId="11" xfId="0" applyNumberFormat="1" applyFont="1" applyFill="1" applyBorder="1" applyAlignment="1">
      <alignment horizontal="center" wrapText="1"/>
    </xf>
    <xf numFmtId="1" fontId="2" fillId="0" borderId="11" xfId="0" applyNumberFormat="1" applyFont="1" applyBorder="1" applyAlignment="1">
      <alignment horizontal="center" wrapText="1"/>
    </xf>
    <xf numFmtId="14" fontId="27" fillId="5" borderId="11" xfId="12" quotePrefix="1" applyNumberFormat="1" applyFont="1" applyFill="1" applyBorder="1" applyAlignment="1">
      <alignment horizontal="left" wrapText="1"/>
    </xf>
    <xf numFmtId="0" fontId="35" fillId="9" borderId="11" xfId="0" applyFont="1" applyFill="1" applyBorder="1" applyAlignment="1">
      <alignment horizontal="center" vertical="center"/>
    </xf>
    <xf numFmtId="0" fontId="35" fillId="9" borderId="8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6" fillId="9" borderId="11" xfId="0" applyFont="1" applyFill="1" applyBorder="1"/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0" fontId="45" fillId="3" borderId="1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wrapText="1"/>
    </xf>
    <xf numFmtId="0" fontId="4" fillId="0" borderId="11" xfId="0" applyFont="1" applyBorder="1" applyAlignment="1">
      <alignment horizontal="left" vertical="center" wrapText="1"/>
    </xf>
    <xf numFmtId="0" fontId="22" fillId="6" borderId="30" xfId="0" applyFont="1" applyFill="1" applyBorder="1" applyAlignment="1">
      <alignment horizontal="center" vertical="center" wrapText="1"/>
    </xf>
    <xf numFmtId="0" fontId="22" fillId="6" borderId="31" xfId="0" applyFont="1" applyFill="1" applyBorder="1" applyAlignment="1">
      <alignment horizontal="center" vertical="center" wrapText="1"/>
    </xf>
    <xf numFmtId="0" fontId="22" fillId="6" borderId="32" xfId="0" applyFont="1" applyFill="1" applyBorder="1" applyAlignment="1">
      <alignment horizontal="center" vertical="center" wrapText="1"/>
    </xf>
    <xf numFmtId="0" fontId="0" fillId="0" borderId="30" xfId="0" applyBorder="1" applyAlignment="1">
      <alignment wrapText="1"/>
    </xf>
    <xf numFmtId="0" fontId="0" fillId="0" borderId="31" xfId="0" applyBorder="1" applyAlignment="1">
      <alignment wrapText="1"/>
    </xf>
    <xf numFmtId="0" fontId="0" fillId="0" borderId="33" xfId="0" applyBorder="1" applyAlignment="1">
      <alignment wrapText="1"/>
    </xf>
    <xf numFmtId="0" fontId="4" fillId="0" borderId="30" xfId="0" applyFont="1" applyBorder="1" applyAlignment="1">
      <alignment wrapText="1"/>
    </xf>
    <xf numFmtId="0" fontId="4" fillId="0" borderId="34" xfId="0" applyFont="1" applyBorder="1" applyAlignment="1">
      <alignment wrapText="1"/>
    </xf>
    <xf numFmtId="0" fontId="0" fillId="0" borderId="34" xfId="0" applyBorder="1" applyAlignment="1">
      <alignment wrapText="1"/>
    </xf>
    <xf numFmtId="0" fontId="0" fillId="0" borderId="35" xfId="0" applyBorder="1" applyAlignment="1">
      <alignment wrapText="1"/>
    </xf>
    <xf numFmtId="0" fontId="4" fillId="0" borderId="31" xfId="0" applyFont="1" applyBorder="1" applyAlignment="1">
      <alignment wrapText="1"/>
    </xf>
    <xf numFmtId="14" fontId="0" fillId="0" borderId="31" xfId="0" applyNumberFormat="1" applyBorder="1" applyAlignment="1">
      <alignment wrapText="1"/>
    </xf>
    <xf numFmtId="9" fontId="0" fillId="0" borderId="31" xfId="0" applyNumberFormat="1" applyBorder="1" applyAlignment="1">
      <alignment wrapText="1"/>
    </xf>
    <xf numFmtId="0" fontId="4" fillId="0" borderId="33" xfId="0" applyFont="1" applyBorder="1" applyAlignment="1">
      <alignment wrapText="1"/>
    </xf>
    <xf numFmtId="0" fontId="1" fillId="0" borderId="11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left" wrapText="1"/>
    </xf>
    <xf numFmtId="3" fontId="1" fillId="0" borderId="11" xfId="0" applyNumberFormat="1" applyFont="1" applyBorder="1" applyAlignment="1">
      <alignment horizontal="center" vertical="center" wrapText="1"/>
    </xf>
    <xf numFmtId="49" fontId="1" fillId="0" borderId="11" xfId="0" applyNumberFormat="1" applyFont="1" applyBorder="1" applyAlignment="1">
      <alignment horizontal="left" vertical="center" wrapText="1"/>
    </xf>
    <xf numFmtId="49" fontId="2" fillId="0" borderId="11" xfId="0" applyNumberFormat="1" applyFont="1" applyBorder="1" applyAlignment="1">
      <alignment horizontal="left" wrapText="1"/>
    </xf>
    <xf numFmtId="3" fontId="2" fillId="0" borderId="11" xfId="0" applyNumberFormat="1" applyFont="1" applyBorder="1" applyAlignment="1">
      <alignment horizontal="center" vertical="center" wrapText="1"/>
    </xf>
    <xf numFmtId="0" fontId="1" fillId="0" borderId="11" xfId="0" applyFont="1" applyBorder="1" applyAlignment="1">
      <alignment wrapText="1"/>
    </xf>
    <xf numFmtId="0" fontId="1" fillId="0" borderId="11" xfId="0" applyFont="1" applyBorder="1" applyAlignment="1">
      <alignment horizontal="left" wrapText="1"/>
    </xf>
    <xf numFmtId="0" fontId="2" fillId="0" borderId="11" xfId="0" applyFont="1" applyBorder="1" applyAlignment="1">
      <alignment horizontal="left" vertical="center" wrapText="1"/>
    </xf>
    <xf numFmtId="49" fontId="1" fillId="3" borderId="11" xfId="0" applyNumberFormat="1" applyFont="1" applyFill="1" applyBorder="1" applyAlignment="1">
      <alignment horizontal="left" wrapText="1"/>
    </xf>
    <xf numFmtId="0" fontId="2" fillId="0" borderId="11" xfId="0" applyNumberFormat="1" applyFont="1" applyBorder="1" applyAlignment="1">
      <alignment horizontal="center" wrapText="1"/>
    </xf>
    <xf numFmtId="49" fontId="2" fillId="3" borderId="11" xfId="0" applyNumberFormat="1" applyFont="1" applyFill="1" applyBorder="1" applyAlignment="1">
      <alignment horizontal="left" wrapText="1"/>
    </xf>
    <xf numFmtId="0" fontId="9" fillId="3" borderId="11" xfId="0" applyFont="1" applyFill="1" applyBorder="1" applyAlignment="1">
      <alignment horizontal="left" wrapText="1"/>
    </xf>
    <xf numFmtId="3" fontId="9" fillId="0" borderId="11" xfId="0" applyNumberFormat="1" applyFont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left" wrapText="1"/>
    </xf>
    <xf numFmtId="3" fontId="1" fillId="3" borderId="11" xfId="0" applyNumberFormat="1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left" wrapText="1"/>
    </xf>
    <xf numFmtId="3" fontId="11" fillId="0" borderId="11" xfId="0" applyNumberFormat="1" applyFont="1" applyBorder="1" applyAlignment="1">
      <alignment horizontal="center" vertical="center" wrapText="1"/>
    </xf>
    <xf numFmtId="0" fontId="46" fillId="0" borderId="11" xfId="0" applyFont="1" applyBorder="1" applyAlignment="1">
      <alignment wrapText="1"/>
    </xf>
    <xf numFmtId="14" fontId="47" fillId="0" borderId="11" xfId="0" applyNumberFormat="1" applyFont="1" applyBorder="1" applyAlignment="1">
      <alignment horizontal="center" vertical="center" wrapText="1"/>
    </xf>
    <xf numFmtId="167" fontId="46" fillId="0" borderId="11" xfId="0" applyNumberFormat="1" applyFont="1" applyBorder="1" applyAlignment="1">
      <alignment wrapText="1"/>
    </xf>
    <xf numFmtId="0" fontId="1" fillId="3" borderId="11" xfId="0" applyFont="1" applyFill="1" applyBorder="1" applyAlignment="1">
      <alignment horizontal="left" vertical="center" wrapText="1"/>
    </xf>
    <xf numFmtId="14" fontId="27" fillId="5" borderId="11" xfId="12" quotePrefix="1" applyNumberFormat="1" applyFont="1" applyFill="1" applyBorder="1" applyAlignment="1">
      <alignment horizontal="left"/>
    </xf>
    <xf numFmtId="0" fontId="2" fillId="3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left" wrapText="1"/>
    </xf>
    <xf numFmtId="3" fontId="1" fillId="4" borderId="11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left" wrapText="1"/>
    </xf>
    <xf numFmtId="3" fontId="2" fillId="4" borderId="11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14" fontId="28" fillId="5" borderId="11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left" vertical="center" wrapText="1"/>
    </xf>
    <xf numFmtId="0" fontId="1" fillId="4" borderId="11" xfId="0" applyFont="1" applyFill="1" applyBorder="1" applyAlignment="1">
      <alignment horizontal="left" vertical="center" wrapText="1"/>
    </xf>
    <xf numFmtId="0" fontId="7" fillId="4" borderId="11" xfId="0" applyFont="1" applyFill="1" applyBorder="1" applyAlignment="1">
      <alignment horizontal="left" wrapText="1"/>
    </xf>
    <xf numFmtId="0" fontId="8" fillId="3" borderId="11" xfId="0" applyFont="1" applyFill="1" applyBorder="1" applyAlignment="1">
      <alignment vertical="center" wrapText="1"/>
    </xf>
    <xf numFmtId="0" fontId="8" fillId="4" borderId="11" xfId="0" applyFont="1" applyFill="1" applyBorder="1" applyAlignment="1">
      <alignment vertical="center" wrapText="1"/>
    </xf>
    <xf numFmtId="0" fontId="1" fillId="2" borderId="11" xfId="0" applyFont="1" applyFill="1" applyBorder="1" applyAlignment="1">
      <alignment vertical="center" wrapText="1"/>
    </xf>
    <xf numFmtId="0" fontId="1" fillId="4" borderId="11" xfId="0" applyFont="1" applyFill="1" applyBorder="1" applyAlignment="1">
      <alignment vertical="center" wrapText="1"/>
    </xf>
    <xf numFmtId="0" fontId="2" fillId="4" borderId="11" xfId="0" applyFont="1" applyFill="1" applyBorder="1" applyAlignment="1">
      <alignment vertical="center" wrapText="1"/>
    </xf>
    <xf numFmtId="0" fontId="2" fillId="0" borderId="11" xfId="0" applyFont="1" applyBorder="1" applyAlignment="1">
      <alignment wrapText="1"/>
    </xf>
    <xf numFmtId="0" fontId="11" fillId="3" borderId="11" xfId="0" applyFont="1" applyFill="1" applyBorder="1" applyAlignment="1">
      <alignment wrapText="1"/>
    </xf>
    <xf numFmtId="0" fontId="11" fillId="4" borderId="11" xfId="0" applyFont="1" applyFill="1" applyBorder="1" applyAlignment="1">
      <alignment vertical="center" wrapText="1"/>
    </xf>
    <xf numFmtId="3" fontId="11" fillId="4" borderId="11" xfId="0" applyNumberFormat="1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left" wrapText="1"/>
    </xf>
    <xf numFmtId="0" fontId="11" fillId="4" borderId="11" xfId="0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left" wrapText="1"/>
    </xf>
    <xf numFmtId="3" fontId="1" fillId="5" borderId="11" xfId="0" applyNumberFormat="1" applyFont="1" applyFill="1" applyBorder="1" applyAlignment="1">
      <alignment horizontal="center" vertical="center" wrapText="1"/>
    </xf>
    <xf numFmtId="49" fontId="14" fillId="3" borderId="11" xfId="0" quotePrefix="1" applyNumberFormat="1" applyFont="1" applyFill="1" applyBorder="1" applyAlignment="1">
      <alignment horizontal="center" vertical="center" wrapText="1"/>
    </xf>
    <xf numFmtId="14" fontId="14" fillId="3" borderId="11" xfId="0" quotePrefix="1" applyNumberFormat="1" applyFont="1" applyFill="1" applyBorder="1" applyAlignment="1">
      <alignment horizontal="center" vertical="center" wrapText="1"/>
    </xf>
    <xf numFmtId="14" fontId="47" fillId="0" borderId="11" xfId="0" quotePrefix="1" applyNumberFormat="1" applyFont="1" applyBorder="1" applyAlignment="1">
      <alignment horizontal="center" vertical="center" wrapText="1"/>
    </xf>
    <xf numFmtId="0" fontId="46" fillId="0" borderId="0" xfId="0" applyFont="1" applyBorder="1" applyAlignment="1">
      <alignment wrapText="1"/>
    </xf>
    <xf numFmtId="167" fontId="46" fillId="0" borderId="0" xfId="0" applyNumberFormat="1" applyFont="1" applyBorder="1" applyAlignment="1">
      <alignment wrapText="1"/>
    </xf>
    <xf numFmtId="14" fontId="22" fillId="6" borderId="11" xfId="0" applyNumberFormat="1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wrapText="1"/>
    </xf>
    <xf numFmtId="14" fontId="4" fillId="0" borderId="0" xfId="0" applyNumberFormat="1" applyFont="1" applyAlignment="1">
      <alignment wrapText="1"/>
    </xf>
    <xf numFmtId="14" fontId="0" fillId="0" borderId="17" xfId="0" applyNumberFormat="1" applyBorder="1" applyAlignment="1">
      <alignment horizontal="right"/>
    </xf>
    <xf numFmtId="0" fontId="10" fillId="5" borderId="17" xfId="0" applyNumberFormat="1" applyFont="1" applyFill="1" applyBorder="1" applyAlignment="1">
      <alignment horizontal="left" wrapText="1"/>
    </xf>
    <xf numFmtId="14" fontId="10" fillId="5" borderId="17" xfId="0" applyNumberFormat="1" applyFont="1" applyFill="1" applyBorder="1" applyAlignment="1">
      <alignment horizontal="left" wrapText="1"/>
    </xf>
    <xf numFmtId="14" fontId="10" fillId="5" borderId="17" xfId="0" applyNumberFormat="1" applyFont="1" applyFill="1" applyBorder="1" applyAlignment="1">
      <alignment horizontal="right" wrapText="1"/>
    </xf>
    <xf numFmtId="0" fontId="10" fillId="5" borderId="17" xfId="0" applyFont="1" applyFill="1" applyBorder="1" applyAlignment="1">
      <alignment wrapText="1"/>
    </xf>
    <xf numFmtId="49" fontId="10" fillId="5" borderId="17" xfId="0" applyNumberFormat="1" applyFont="1" applyFill="1" applyBorder="1" applyAlignment="1">
      <alignment horizontal="left" wrapText="1"/>
    </xf>
    <xf numFmtId="0" fontId="6" fillId="5" borderId="17" xfId="0" applyFont="1" applyFill="1" applyBorder="1" applyAlignment="1">
      <alignment wrapText="1"/>
    </xf>
    <xf numFmtId="14" fontId="4" fillId="0" borderId="11" xfId="0" quotePrefix="1" applyNumberFormat="1" applyFont="1" applyBorder="1" applyAlignment="1">
      <alignment wrapText="1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5" fillId="9" borderId="12" xfId="0" applyFont="1" applyFill="1" applyBorder="1" applyAlignment="1">
      <alignment horizontal="center" vertical="center"/>
    </xf>
    <xf numFmtId="0" fontId="35" fillId="9" borderId="8" xfId="0" applyFont="1" applyFill="1" applyBorder="1" applyAlignment="1">
      <alignment horizontal="center" vertical="center"/>
    </xf>
    <xf numFmtId="0" fontId="35" fillId="9" borderId="6" xfId="0" applyFont="1" applyFill="1" applyBorder="1" applyAlignment="1">
      <alignment horizontal="center" vertical="center"/>
    </xf>
    <xf numFmtId="0" fontId="35" fillId="9" borderId="15" xfId="0" applyFont="1" applyFill="1" applyBorder="1" applyAlignment="1">
      <alignment horizontal="center" vertical="center"/>
    </xf>
    <xf numFmtId="0" fontId="35" fillId="9" borderId="16" xfId="0" applyFont="1" applyFill="1" applyBorder="1" applyAlignment="1">
      <alignment horizontal="center" vertical="center"/>
    </xf>
    <xf numFmtId="0" fontId="35" fillId="9" borderId="0" xfId="0" applyFont="1" applyFill="1" applyBorder="1" applyAlignment="1">
      <alignment horizontal="center" vertical="center"/>
    </xf>
    <xf numFmtId="0" fontId="36" fillId="9" borderId="0" xfId="0" applyFont="1" applyFill="1" applyBorder="1" applyAlignment="1">
      <alignment vertical="center"/>
    </xf>
    <xf numFmtId="0" fontId="48" fillId="0" borderId="11" xfId="0" applyFont="1" applyBorder="1"/>
    <xf numFmtId="0" fontId="48" fillId="10" borderId="11" xfId="0" applyFont="1" applyFill="1" applyBorder="1"/>
    <xf numFmtId="0" fontId="48" fillId="11" borderId="12" xfId="0" applyFont="1" applyFill="1" applyBorder="1"/>
    <xf numFmtId="0" fontId="4" fillId="3" borderId="17" xfId="0" applyFont="1" applyFill="1" applyBorder="1" applyAlignment="1">
      <alignment wrapText="1"/>
    </xf>
    <xf numFmtId="0" fontId="4" fillId="0" borderId="17" xfId="0" applyNumberFormat="1" applyFont="1" applyBorder="1" applyAlignment="1">
      <alignment wrapText="1"/>
    </xf>
    <xf numFmtId="0" fontId="4" fillId="0" borderId="17" xfId="0" applyFont="1" applyBorder="1" applyAlignment="1">
      <alignment wrapText="1"/>
    </xf>
    <xf numFmtId="0" fontId="17" fillId="3" borderId="11" xfId="0" applyFont="1" applyFill="1" applyBorder="1" applyAlignment="1">
      <alignment wrapText="1"/>
    </xf>
    <xf numFmtId="0" fontId="13" fillId="0" borderId="17" xfId="2" applyNumberFormat="1" applyBorder="1" applyAlignment="1" applyProtection="1">
      <alignment wrapText="1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/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14" fontId="0" fillId="0" borderId="0" xfId="0" applyNumberFormat="1" applyAlignment="1">
      <alignment vertical="center"/>
    </xf>
    <xf numFmtId="14" fontId="4" fillId="0" borderId="17" xfId="0" quotePrefix="1" applyNumberFormat="1" applyFont="1" applyBorder="1" applyAlignment="1">
      <alignment horizontal="left" wrapText="1"/>
    </xf>
    <xf numFmtId="1" fontId="3" fillId="3" borderId="11" xfId="0" applyNumberFormat="1" applyFont="1" applyFill="1" applyBorder="1" applyAlignment="1">
      <alignment horizontal="center" wrapText="1"/>
    </xf>
    <xf numFmtId="0" fontId="0" fillId="0" borderId="11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9" xfId="0" applyBorder="1" applyAlignment="1">
      <alignment wrapText="1"/>
    </xf>
    <xf numFmtId="0" fontId="0" fillId="0" borderId="11" xfId="0" applyBorder="1" applyAlignment="1">
      <alignment horizontal="center" vertical="center" wrapText="1"/>
    </xf>
    <xf numFmtId="165" fontId="0" fillId="0" borderId="11" xfId="0" applyNumberFormat="1" applyBorder="1" applyAlignment="1">
      <alignment horizontal="center" vertical="center" wrapText="1"/>
    </xf>
    <xf numFmtId="0" fontId="49" fillId="0" borderId="11" xfId="0" applyFont="1" applyBorder="1" applyAlignment="1">
      <alignment horizontal="center" vertical="center" wrapText="1"/>
    </xf>
    <xf numFmtId="165" fontId="49" fillId="0" borderId="11" xfId="0" applyNumberFormat="1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0" fontId="0" fillId="4" borderId="11" xfId="0" applyFill="1" applyBorder="1" applyAlignment="1">
      <alignment vertical="center" wrapText="1"/>
    </xf>
    <xf numFmtId="165" fontId="0" fillId="5" borderId="11" xfId="0" applyNumberFormat="1" applyFill="1" applyBorder="1" applyAlignment="1">
      <alignment horizontal="center" vertical="center" wrapText="1"/>
    </xf>
    <xf numFmtId="0" fontId="0" fillId="0" borderId="8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14" fontId="0" fillId="0" borderId="11" xfId="0" applyNumberFormat="1" applyBorder="1" applyAlignment="1">
      <alignment horizontal="center" vertical="center" wrapText="1"/>
    </xf>
    <xf numFmtId="1" fontId="3" fillId="0" borderId="11" xfId="0" applyNumberFormat="1" applyFont="1" applyBorder="1" applyAlignment="1">
      <alignment horizontal="center" vertical="center" wrapText="1"/>
    </xf>
    <xf numFmtId="0" fontId="0" fillId="3" borderId="11" xfId="0" applyFill="1" applyBorder="1" applyAlignment="1">
      <alignment vertical="center" wrapText="1"/>
    </xf>
    <xf numFmtId="0" fontId="4" fillId="0" borderId="11" xfId="0" applyFont="1" applyBorder="1" applyAlignment="1">
      <alignment vertical="center" wrapText="1"/>
    </xf>
    <xf numFmtId="0" fontId="4" fillId="3" borderId="36" xfId="0" applyFont="1" applyFill="1" applyBorder="1" applyAlignment="1">
      <alignment horizontal="left" wrapText="1" readingOrder="1"/>
    </xf>
    <xf numFmtId="0" fontId="4" fillId="3" borderId="37" xfId="0" applyFont="1" applyFill="1" applyBorder="1" applyAlignment="1">
      <alignment horizontal="left" wrapText="1" readingOrder="1"/>
    </xf>
    <xf numFmtId="0" fontId="4" fillId="3" borderId="38" xfId="0" applyFont="1" applyFill="1" applyBorder="1" applyAlignment="1">
      <alignment horizontal="left" wrapText="1" readingOrder="1"/>
    </xf>
    <xf numFmtId="0" fontId="4" fillId="3" borderId="39" xfId="0" applyFont="1" applyFill="1" applyBorder="1" applyAlignment="1">
      <alignment horizontal="left" wrapText="1" readingOrder="1"/>
    </xf>
    <xf numFmtId="0" fontId="50" fillId="3" borderId="38" xfId="0" applyFont="1" applyFill="1" applyBorder="1" applyAlignment="1">
      <alignment horizontal="left" wrapText="1" readingOrder="1"/>
    </xf>
    <xf numFmtId="0" fontId="50" fillId="3" borderId="39" xfId="0" applyFont="1" applyFill="1" applyBorder="1" applyAlignment="1">
      <alignment horizontal="left" wrapText="1" readingOrder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15" fillId="0" borderId="0" xfId="0" applyFont="1" applyAlignment="1">
      <alignment horizontal="center" wrapText="1"/>
    </xf>
    <xf numFmtId="0" fontId="35" fillId="9" borderId="8" xfId="0" applyFont="1" applyFill="1" applyBorder="1" applyAlignment="1">
      <alignment horizontal="center" vertical="center" wrapText="1"/>
    </xf>
    <xf numFmtId="0" fontId="35" fillId="9" borderId="12" xfId="0" applyFont="1" applyFill="1" applyBorder="1" applyAlignment="1">
      <alignment horizontal="center" vertical="center" wrapText="1"/>
    </xf>
    <xf numFmtId="0" fontId="35" fillId="9" borderId="6" xfId="0" applyFont="1" applyFill="1" applyBorder="1" applyAlignment="1">
      <alignment horizontal="center" vertical="center" wrapText="1"/>
    </xf>
    <xf numFmtId="0" fontId="35" fillId="9" borderId="8" xfId="0" applyFont="1" applyFill="1" applyBorder="1" applyAlignment="1">
      <alignment horizontal="center" vertical="center"/>
    </xf>
    <xf numFmtId="0" fontId="35" fillId="9" borderId="6" xfId="0" applyFont="1" applyFill="1" applyBorder="1" applyAlignment="1">
      <alignment horizontal="center" vertical="center"/>
    </xf>
    <xf numFmtId="0" fontId="35" fillId="9" borderId="11" xfId="0" applyFont="1" applyFill="1" applyBorder="1" applyAlignment="1">
      <alignment horizontal="center" vertical="center"/>
    </xf>
    <xf numFmtId="0" fontId="35" fillId="9" borderId="4" xfId="0" applyFont="1" applyFill="1" applyBorder="1" applyAlignment="1">
      <alignment horizontal="center" vertical="center"/>
    </xf>
    <xf numFmtId="0" fontId="35" fillId="9" borderId="9" xfId="0" applyFont="1" applyFill="1" applyBorder="1" applyAlignment="1">
      <alignment horizontal="center" vertical="center"/>
    </xf>
    <xf numFmtId="0" fontId="35" fillId="9" borderId="3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6" fillId="9" borderId="11" xfId="0" applyFont="1" applyFill="1" applyBorder="1"/>
    <xf numFmtId="0" fontId="36" fillId="9" borderId="12" xfId="0" applyFont="1" applyFill="1" applyBorder="1" applyAlignment="1">
      <alignment horizontal="center" vertical="center"/>
    </xf>
    <xf numFmtId="0" fontId="36" fillId="9" borderId="6" xfId="0" applyFont="1" applyFill="1" applyBorder="1" applyAlignment="1">
      <alignment horizontal="center" vertical="center"/>
    </xf>
    <xf numFmtId="0" fontId="41" fillId="3" borderId="4" xfId="0" applyFont="1" applyFill="1" applyBorder="1" applyAlignment="1">
      <alignment horizontal="center" vertical="center"/>
    </xf>
    <xf numFmtId="0" fontId="41" fillId="3" borderId="9" xfId="0" applyFont="1" applyFill="1" applyBorder="1" applyAlignment="1">
      <alignment horizontal="center" vertical="center"/>
    </xf>
    <xf numFmtId="0" fontId="41" fillId="3" borderId="3" xfId="0" applyFont="1" applyFill="1" applyBorder="1" applyAlignment="1">
      <alignment horizontal="center" vertical="center"/>
    </xf>
    <xf numFmtId="0" fontId="41" fillId="3" borderId="4" xfId="0" applyFont="1" applyFill="1" applyBorder="1" applyAlignment="1">
      <alignment horizontal="center" wrapText="1"/>
    </xf>
    <xf numFmtId="0" fontId="41" fillId="3" borderId="9" xfId="0" applyFont="1" applyFill="1" applyBorder="1" applyAlignment="1">
      <alignment horizontal="center" wrapText="1"/>
    </xf>
    <xf numFmtId="0" fontId="41" fillId="3" borderId="3" xfId="0" applyFont="1" applyFill="1" applyBorder="1" applyAlignment="1">
      <alignment horizontal="center" wrapText="1"/>
    </xf>
    <xf numFmtId="0" fontId="17" fillId="0" borderId="0" xfId="0" applyFont="1" applyAlignment="1">
      <alignment horizontal="left" wrapText="1"/>
    </xf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0" fontId="36" fillId="9" borderId="12" xfId="0" applyFont="1" applyFill="1" applyBorder="1"/>
    <xf numFmtId="0" fontId="36" fillId="9" borderId="4" xfId="0" applyFont="1" applyFill="1" applyBorder="1" applyAlignment="1">
      <alignment horizontal="center" vertical="center" wrapText="1"/>
    </xf>
    <xf numFmtId="0" fontId="36" fillId="9" borderId="3" xfId="0" applyFont="1" applyFill="1" applyBorder="1" applyAlignment="1">
      <alignment horizontal="center" vertical="center" wrapText="1"/>
    </xf>
    <xf numFmtId="0" fontId="35" fillId="9" borderId="15" xfId="0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5" fillId="9" borderId="13" xfId="0" applyFont="1" applyFill="1" applyBorder="1" applyAlignment="1">
      <alignment horizontal="center" vertical="center"/>
    </xf>
    <xf numFmtId="0" fontId="35" fillId="9" borderId="16" xfId="0" applyFont="1" applyFill="1" applyBorder="1" applyAlignment="1">
      <alignment horizontal="center" vertical="center"/>
    </xf>
    <xf numFmtId="0" fontId="35" fillId="9" borderId="0" xfId="0" applyFont="1" applyFill="1" applyBorder="1" applyAlignment="1">
      <alignment horizontal="center" vertical="center"/>
    </xf>
    <xf numFmtId="0" fontId="35" fillId="9" borderId="28" xfId="0" applyFont="1" applyFill="1" applyBorder="1" applyAlignment="1">
      <alignment horizontal="center" vertical="center"/>
    </xf>
    <xf numFmtId="0" fontId="35" fillId="9" borderId="14" xfId="0" applyFont="1" applyFill="1" applyBorder="1" applyAlignment="1">
      <alignment horizontal="center" vertical="center"/>
    </xf>
    <xf numFmtId="0" fontId="35" fillId="9" borderId="7" xfId="0" applyFont="1" applyFill="1" applyBorder="1" applyAlignment="1">
      <alignment horizontal="center" vertical="center"/>
    </xf>
    <xf numFmtId="0" fontId="35" fillId="9" borderId="29" xfId="0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 wrapText="1"/>
    </xf>
    <xf numFmtId="0" fontId="36" fillId="9" borderId="6" xfId="0" applyFont="1" applyFill="1" applyBorder="1" applyAlignment="1">
      <alignment horizontal="center" vertical="center" wrapText="1"/>
    </xf>
    <xf numFmtId="0" fontId="48" fillId="9" borderId="8" xfId="0" applyFont="1" applyFill="1" applyBorder="1" applyAlignment="1">
      <alignment horizontal="center" vertical="center"/>
    </xf>
    <xf numFmtId="0" fontId="48" fillId="9" borderId="12" xfId="0" applyFont="1" applyFill="1" applyBorder="1" applyAlignment="1">
      <alignment horizontal="center" vertical="center"/>
    </xf>
    <xf numFmtId="0" fontId="48" fillId="9" borderId="6" xfId="0" applyFont="1" applyFill="1" applyBorder="1" applyAlignment="1">
      <alignment horizontal="center" vertical="center"/>
    </xf>
    <xf numFmtId="0" fontId="22" fillId="6" borderId="17" xfId="0" applyFont="1" applyFill="1" applyBorder="1" applyAlignment="1">
      <alignment horizontal="center" wrapText="1"/>
    </xf>
    <xf numFmtId="0" fontId="21" fillId="6" borderId="17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center" vertical="center" wrapText="1"/>
    </xf>
    <xf numFmtId="3" fontId="21" fillId="6" borderId="17" xfId="0" applyNumberFormat="1" applyFont="1" applyFill="1" applyBorder="1" applyAlignment="1">
      <alignment horizontal="center" vertical="center" wrapText="1"/>
    </xf>
    <xf numFmtId="49" fontId="21" fillId="6" borderId="17" xfId="0" applyNumberFormat="1" applyFont="1" applyFill="1" applyBorder="1" applyAlignment="1">
      <alignment horizontal="center" vertical="center" wrapText="1"/>
    </xf>
    <xf numFmtId="2" fontId="21" fillId="6" borderId="17" xfId="0" applyNumberFormat="1" applyFont="1" applyFill="1" applyBorder="1" applyAlignment="1">
      <alignment horizontal="center" vertical="center" wrapText="1"/>
    </xf>
    <xf numFmtId="14" fontId="21" fillId="6" borderId="17" xfId="0" applyNumberFormat="1" applyFont="1" applyFill="1" applyBorder="1" applyAlignment="1">
      <alignment horizontal="center" vertical="center" wrapText="1"/>
    </xf>
    <xf numFmtId="14" fontId="51" fillId="0" borderId="11" xfId="0" applyNumberFormat="1" applyFont="1" applyBorder="1" applyAlignment="1">
      <alignment horizontal="center" vertical="center" wrapText="1"/>
    </xf>
    <xf numFmtId="49" fontId="14" fillId="0" borderId="0" xfId="0" applyNumberFormat="1" applyFont="1" applyBorder="1" applyAlignment="1">
      <alignment horizontal="center" vertical="center" wrapText="1"/>
    </xf>
    <xf numFmtId="49" fontId="0" fillId="0" borderId="0" xfId="0" applyNumberFormat="1" applyAlignment="1">
      <alignment wrapText="1"/>
    </xf>
    <xf numFmtId="49" fontId="0" fillId="0" borderId="11" xfId="0" applyNumberFormat="1" applyBorder="1" applyAlignment="1">
      <alignment wrapText="1"/>
    </xf>
    <xf numFmtId="49" fontId="27" fillId="0" borderId="11" xfId="0" applyNumberFormat="1" applyFont="1" applyBorder="1" applyAlignment="1">
      <alignment horizontal="center" vertical="center" wrapText="1"/>
    </xf>
    <xf numFmtId="49" fontId="14" fillId="5" borderId="11" xfId="0" applyNumberFormat="1" applyFont="1" applyFill="1" applyBorder="1" applyAlignment="1">
      <alignment horizontal="center" vertical="center" wrapText="1"/>
    </xf>
    <xf numFmtId="49" fontId="51" fillId="0" borderId="11" xfId="0" applyNumberFormat="1" applyFont="1" applyBorder="1" applyAlignment="1">
      <alignment horizontal="center" vertical="center" wrapText="1"/>
    </xf>
    <xf numFmtId="49" fontId="4" fillId="0" borderId="11" xfId="0" quotePrefix="1" applyNumberFormat="1" applyFont="1" applyBorder="1" applyAlignment="1">
      <alignment wrapText="1"/>
    </xf>
    <xf numFmtId="49" fontId="14" fillId="3" borderId="11" xfId="0" applyNumberFormat="1" applyFont="1" applyFill="1" applyBorder="1" applyAlignment="1">
      <alignment horizontal="center" vertical="center" wrapText="1"/>
    </xf>
    <xf numFmtId="49" fontId="27" fillId="5" borderId="11" xfId="12" quotePrefix="1" applyNumberFormat="1" applyFont="1" applyFill="1" applyBorder="1" applyAlignment="1">
      <alignment horizontal="left" wrapText="1"/>
    </xf>
    <xf numFmtId="49" fontId="47" fillId="0" borderId="11" xfId="0" applyNumberFormat="1" applyFont="1" applyBorder="1" applyAlignment="1">
      <alignment horizontal="center" vertical="center" wrapText="1"/>
    </xf>
    <xf numFmtId="49" fontId="0" fillId="0" borderId="11" xfId="0" applyNumberFormat="1" applyBorder="1" applyAlignment="1">
      <alignment horizontal="center" vertical="center" wrapText="1"/>
    </xf>
    <xf numFmtId="49" fontId="49" fillId="0" borderId="11" xfId="0" applyNumberFormat="1" applyFont="1" applyBorder="1" applyAlignment="1">
      <alignment horizontal="center" vertical="center" wrapText="1"/>
    </xf>
    <xf numFmtId="49" fontId="0" fillId="5" borderId="11" xfId="0" applyNumberFormat="1" applyFill="1" applyBorder="1" applyAlignment="1">
      <alignment horizontal="center" vertical="center" wrapText="1"/>
    </xf>
    <xf numFmtId="0" fontId="0" fillId="0" borderId="0" xfId="0" applyNumberFormat="1" applyAlignment="1">
      <alignment wrapText="1"/>
    </xf>
    <xf numFmtId="0" fontId="14" fillId="0" borderId="0" xfId="0" applyNumberFormat="1" applyFont="1" applyBorder="1" applyAlignment="1">
      <alignment horizontal="center" vertical="center" wrapText="1"/>
    </xf>
  </cellXfs>
  <cellStyles count="14">
    <cellStyle name="Comma" xfId="1" builtinId="3"/>
    <cellStyle name="Comma 2" xfId="5"/>
    <cellStyle name="Comma 2 2" xfId="7"/>
    <cellStyle name="Comma 3" xfId="8"/>
    <cellStyle name="Hyperlink" xfId="2" builtinId="8"/>
    <cellStyle name="Hyperlink 2" xfId="4"/>
    <cellStyle name="Kiểu 1" xfId="9"/>
    <cellStyle name="Normal" xfId="0" builtinId="0"/>
    <cellStyle name="Normal 2" xfId="3"/>
    <cellStyle name="Normal 3" xfId="6"/>
    <cellStyle name="Normal 4" xfId="13"/>
    <cellStyle name="Normal 6" xfId="10"/>
    <cellStyle name="Normal_BangLuong-TOPICA" xfId="12"/>
    <cellStyle name="Style 1" xfId="11"/>
  </cellStyles>
  <dxfs count="309"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topica\LOCALS~1\Temp\CTV-2010\Luong%20CTV%20T8.2010\CTV-T8-NG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_DuLieuNhanVien\Du%20lieu%20nhan%20vien\Du%20lieu%20NV%202013\5.2013\topica_XuatKhauHoSo_15.05.2013_14.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"/>
      <sheetName val="Thang 11"/>
      <sheetName val="Thang 12"/>
      <sheetName val="Tổng T12"/>
      <sheetName val="Thang 1.2010"/>
      <sheetName val="Tổng T1"/>
      <sheetName val="Thang 3.2010"/>
      <sheetName val="Tổng T3"/>
      <sheetName val="Thang 4.2010"/>
      <sheetName val="Tổng T4"/>
      <sheetName val="con lại"/>
      <sheetName val="tvts,nw"/>
      <sheetName val="Thang 5.2010"/>
      <sheetName val="Thang 6.2010"/>
      <sheetName val="Tổng T6"/>
      <sheetName val="Phieu"/>
      <sheetName val="Thang 7.2010 (HCM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A7">
            <v>1</v>
          </cell>
          <cell r="B7">
            <v>4000</v>
          </cell>
          <cell r="C7">
            <v>123456789</v>
          </cell>
          <cell r="D7" t="str">
            <v>Hoàng Hồng Lan</v>
          </cell>
          <cell r="E7" t="str">
            <v>TVTS</v>
          </cell>
          <cell r="F7" t="str">
            <v>TVTS-Gọi điện</v>
          </cell>
          <cell r="G7" t="str">
            <v>01/04/10</v>
          </cell>
          <cell r="H7" t="str">
            <v>30/06/10</v>
          </cell>
          <cell r="I7">
            <v>22</v>
          </cell>
          <cell r="J7">
            <v>1200000</v>
          </cell>
          <cell r="K7">
            <v>5</v>
          </cell>
          <cell r="L7">
            <v>272700</v>
          </cell>
          <cell r="M7">
            <v>1</v>
          </cell>
          <cell r="N7">
            <v>81800</v>
          </cell>
          <cell r="P7">
            <v>354500</v>
          </cell>
          <cell r="R7">
            <v>354500</v>
          </cell>
          <cell r="S7" t="str">
            <v>t</v>
          </cell>
          <cell r="T7" t="str">
            <v>NW-TP222</v>
          </cell>
        </row>
        <row r="8">
          <cell r="A8">
            <v>2</v>
          </cell>
          <cell r="B8">
            <v>4004</v>
          </cell>
          <cell r="C8" t="str">
            <v>abcdefgh</v>
          </cell>
          <cell r="D8" t="str">
            <v>Trần Thị Lan</v>
          </cell>
          <cell r="E8" t="str">
            <v>TVTS</v>
          </cell>
          <cell r="F8" t="str">
            <v>TVTS-Gọi điện</v>
          </cell>
          <cell r="G8" t="str">
            <v>01/05/10</v>
          </cell>
          <cell r="H8" t="str">
            <v>31/07/10</v>
          </cell>
          <cell r="I8">
            <v>22</v>
          </cell>
          <cell r="J8">
            <v>1200000</v>
          </cell>
          <cell r="K8">
            <v>6.5</v>
          </cell>
          <cell r="L8">
            <v>354500</v>
          </cell>
          <cell r="N8">
            <v>0</v>
          </cell>
          <cell r="P8">
            <v>354500</v>
          </cell>
          <cell r="R8">
            <v>354500</v>
          </cell>
          <cell r="S8" t="str">
            <v>r</v>
          </cell>
          <cell r="T8" t="str">
            <v>NW-TP222</v>
          </cell>
        </row>
        <row r="9">
          <cell r="A9">
            <v>3</v>
          </cell>
          <cell r="B9">
            <v>4005</v>
          </cell>
          <cell r="D9" t="str">
            <v>Nguyễn Thị Thu Hà</v>
          </cell>
          <cell r="E9" t="str">
            <v>TVTS</v>
          </cell>
          <cell r="F9" t="str">
            <v>TVTS-Gọi điện</v>
          </cell>
          <cell r="G9" t="str">
            <v>01/06/10</v>
          </cell>
          <cell r="H9" t="str">
            <v>31/08/10</v>
          </cell>
          <cell r="I9">
            <v>22</v>
          </cell>
          <cell r="J9">
            <v>1600000</v>
          </cell>
          <cell r="K9">
            <v>17.5</v>
          </cell>
          <cell r="L9">
            <v>1272700</v>
          </cell>
          <cell r="M9">
            <v>1</v>
          </cell>
          <cell r="N9">
            <v>109100</v>
          </cell>
          <cell r="P9">
            <v>1381800</v>
          </cell>
          <cell r="R9">
            <v>1381800</v>
          </cell>
          <cell r="S9" t="str">
            <v>r</v>
          </cell>
          <cell r="T9" t="str">
            <v>NW-TP222</v>
          </cell>
        </row>
        <row r="10">
          <cell r="A10">
            <v>4</v>
          </cell>
          <cell r="B10">
            <v>4009</v>
          </cell>
          <cell r="D10" t="str">
            <v>Nguyễn Thị Tươi</v>
          </cell>
          <cell r="E10" t="str">
            <v>TVTS</v>
          </cell>
          <cell r="F10" t="str">
            <v>TVTS-Gọi điện</v>
          </cell>
          <cell r="G10" t="str">
            <v>01/06/10</v>
          </cell>
          <cell r="H10" t="str">
            <v>31/08/10</v>
          </cell>
          <cell r="I10">
            <v>22</v>
          </cell>
          <cell r="J10">
            <v>1500000</v>
          </cell>
          <cell r="K10">
            <v>21</v>
          </cell>
          <cell r="L10">
            <v>1431800</v>
          </cell>
          <cell r="M10">
            <v>4</v>
          </cell>
          <cell r="N10">
            <v>409100</v>
          </cell>
          <cell r="P10">
            <v>1840900</v>
          </cell>
          <cell r="R10">
            <v>1840900</v>
          </cell>
          <cell r="S10" t="str">
            <v>r</v>
          </cell>
          <cell r="T10" t="str">
            <v>NW-TP222</v>
          </cell>
        </row>
        <row r="11">
          <cell r="A11">
            <v>5</v>
          </cell>
          <cell r="B11">
            <v>4010</v>
          </cell>
          <cell r="D11" t="str">
            <v>Ngô Thị Huyên</v>
          </cell>
          <cell r="E11" t="str">
            <v>TVTS</v>
          </cell>
          <cell r="F11" t="str">
            <v>TVTS-Gọi điện</v>
          </cell>
          <cell r="G11" t="str">
            <v>01/06/10</v>
          </cell>
          <cell r="H11" t="str">
            <v>31/08/10</v>
          </cell>
          <cell r="I11">
            <v>22</v>
          </cell>
          <cell r="J11">
            <v>1100000</v>
          </cell>
          <cell r="K11">
            <v>12.5</v>
          </cell>
          <cell r="L11">
            <v>625000</v>
          </cell>
          <cell r="M11">
            <v>1.5</v>
          </cell>
          <cell r="N11">
            <v>112500</v>
          </cell>
          <cell r="P11">
            <v>737500</v>
          </cell>
          <cell r="R11">
            <v>737500</v>
          </cell>
          <cell r="S11" t="str">
            <v>r</v>
          </cell>
          <cell r="T11" t="str">
            <v>NW-TP222</v>
          </cell>
        </row>
        <row r="12">
          <cell r="A12">
            <v>6</v>
          </cell>
          <cell r="B12">
            <v>4011</v>
          </cell>
          <cell r="D12" t="str">
            <v>Nguyễn Thị Hương Trà</v>
          </cell>
          <cell r="E12" t="str">
            <v>TVTS</v>
          </cell>
          <cell r="F12" t="str">
            <v>TVTS-Gọi điện</v>
          </cell>
          <cell r="G12" t="str">
            <v>01/06/10</v>
          </cell>
          <cell r="H12" t="str">
            <v>31/08/10</v>
          </cell>
          <cell r="I12">
            <v>22</v>
          </cell>
          <cell r="J12">
            <v>1200000</v>
          </cell>
          <cell r="K12">
            <v>19</v>
          </cell>
          <cell r="L12">
            <v>1036400</v>
          </cell>
          <cell r="M12">
            <v>4</v>
          </cell>
          <cell r="N12">
            <v>327300</v>
          </cell>
          <cell r="P12">
            <v>1363700</v>
          </cell>
          <cell r="R12">
            <v>1363700</v>
          </cell>
          <cell r="S12" t="str">
            <v>r</v>
          </cell>
          <cell r="T12" t="str">
            <v>NW-TP222</v>
          </cell>
        </row>
        <row r="13">
          <cell r="A13">
            <v>7</v>
          </cell>
          <cell r="B13">
            <v>4018</v>
          </cell>
          <cell r="D13" t="str">
            <v>Đỗ Thị Đương</v>
          </cell>
          <cell r="E13" t="str">
            <v>TVTS</v>
          </cell>
          <cell r="F13" t="str">
            <v>TVTS-Gọi điện</v>
          </cell>
          <cell r="G13" t="str">
            <v>01/06/10</v>
          </cell>
          <cell r="H13" t="str">
            <v>31/08/10</v>
          </cell>
          <cell r="I13">
            <v>22</v>
          </cell>
          <cell r="J13">
            <v>1200000</v>
          </cell>
          <cell r="K13">
            <v>0.5</v>
          </cell>
          <cell r="L13">
            <v>27300</v>
          </cell>
          <cell r="N13">
            <v>0</v>
          </cell>
          <cell r="P13">
            <v>27300</v>
          </cell>
          <cell r="R13">
            <v>27300</v>
          </cell>
          <cell r="S13" t="str">
            <v>r</v>
          </cell>
          <cell r="T13" t="str">
            <v>NW-TP222</v>
          </cell>
        </row>
        <row r="14">
          <cell r="A14">
            <v>8</v>
          </cell>
          <cell r="B14">
            <v>4019</v>
          </cell>
          <cell r="D14" t="str">
            <v>Nguyễn Kim Hồng Hà</v>
          </cell>
          <cell r="E14" t="str">
            <v>TVTS</v>
          </cell>
          <cell r="F14" t="str">
            <v>TVTS-Gọi điện</v>
          </cell>
          <cell r="G14" t="str">
            <v>01/06/10</v>
          </cell>
          <cell r="H14" t="str">
            <v>31/08/10</v>
          </cell>
          <cell r="I14">
            <v>22</v>
          </cell>
          <cell r="J14">
            <v>1300000</v>
          </cell>
          <cell r="K14">
            <v>18</v>
          </cell>
          <cell r="L14">
            <v>1063600</v>
          </cell>
          <cell r="M14">
            <v>4</v>
          </cell>
          <cell r="N14">
            <v>354500</v>
          </cell>
          <cell r="P14">
            <v>1418100</v>
          </cell>
          <cell r="R14">
            <v>1418100</v>
          </cell>
          <cell r="S14" t="str">
            <v>r</v>
          </cell>
          <cell r="T14" t="str">
            <v>NW-TP222</v>
          </cell>
        </row>
        <row r="15">
          <cell r="A15">
            <v>9</v>
          </cell>
          <cell r="B15">
            <v>4047</v>
          </cell>
          <cell r="D15" t="str">
            <v>Bùi Thị Thanh</v>
          </cell>
          <cell r="E15" t="str">
            <v>TVTS</v>
          </cell>
          <cell r="F15" t="str">
            <v>TVTS-Gọi điện</v>
          </cell>
          <cell r="G15" t="str">
            <v>01/06/10</v>
          </cell>
          <cell r="H15" t="str">
            <v>31/08/10</v>
          </cell>
          <cell r="I15">
            <v>22</v>
          </cell>
          <cell r="J15">
            <v>1200000</v>
          </cell>
          <cell r="K15">
            <v>11.5</v>
          </cell>
          <cell r="L15">
            <v>627300</v>
          </cell>
          <cell r="N15">
            <v>0</v>
          </cell>
          <cell r="P15">
            <v>627300</v>
          </cell>
          <cell r="R15">
            <v>627300</v>
          </cell>
          <cell r="S15" t="str">
            <v>r</v>
          </cell>
          <cell r="T15" t="str">
            <v>NW-TP222</v>
          </cell>
        </row>
        <row r="16">
          <cell r="A16">
            <v>10</v>
          </cell>
          <cell r="B16">
            <v>4127</v>
          </cell>
          <cell r="D16" t="str">
            <v>Ngô Thị Mai Lan</v>
          </cell>
          <cell r="E16" t="str">
            <v>TVTS</v>
          </cell>
          <cell r="F16" t="str">
            <v>TVTS-Gọi điện</v>
          </cell>
          <cell r="G16" t="str">
            <v>01/06/10</v>
          </cell>
          <cell r="H16" t="str">
            <v>31/08/10</v>
          </cell>
          <cell r="I16">
            <v>22</v>
          </cell>
          <cell r="J16">
            <v>1200000</v>
          </cell>
          <cell r="K16">
            <v>13</v>
          </cell>
          <cell r="L16">
            <v>709100</v>
          </cell>
          <cell r="M16">
            <v>2.5</v>
          </cell>
          <cell r="N16">
            <v>204500</v>
          </cell>
          <cell r="P16">
            <v>913600</v>
          </cell>
          <cell r="R16">
            <v>913600</v>
          </cell>
          <cell r="S16" t="str">
            <v>r</v>
          </cell>
          <cell r="T16" t="str">
            <v>NW-TP222</v>
          </cell>
        </row>
        <row r="17">
          <cell r="A17">
            <v>11</v>
          </cell>
          <cell r="B17">
            <v>4128</v>
          </cell>
          <cell r="D17" t="str">
            <v>Nguyễn Hồng Nhung</v>
          </cell>
          <cell r="E17" t="str">
            <v>TVTS</v>
          </cell>
          <cell r="F17" t="str">
            <v>TVTS-Gọi điện</v>
          </cell>
          <cell r="G17" t="str">
            <v>01/06/10</v>
          </cell>
          <cell r="H17" t="str">
            <v>31/08/10</v>
          </cell>
          <cell r="I17">
            <v>22</v>
          </cell>
          <cell r="J17">
            <v>900000</v>
          </cell>
          <cell r="K17">
            <v>9</v>
          </cell>
          <cell r="L17">
            <v>368200</v>
          </cell>
          <cell r="M17">
            <v>1.5</v>
          </cell>
          <cell r="N17">
            <v>92000</v>
          </cell>
          <cell r="P17">
            <v>460200</v>
          </cell>
          <cell r="R17">
            <v>460200</v>
          </cell>
          <cell r="S17" t="str">
            <v>r</v>
          </cell>
          <cell r="T17" t="str">
            <v>NW-TP222</v>
          </cell>
        </row>
        <row r="18">
          <cell r="A18">
            <v>12</v>
          </cell>
          <cell r="B18">
            <v>4130</v>
          </cell>
          <cell r="D18" t="str">
            <v>Trần Thị Mỹ</v>
          </cell>
          <cell r="E18" t="str">
            <v>TVTS</v>
          </cell>
          <cell r="F18" t="str">
            <v>TVTS-Gọi điện</v>
          </cell>
          <cell r="G18" t="str">
            <v>01/06/10</v>
          </cell>
          <cell r="H18" t="str">
            <v>31/08/10</v>
          </cell>
          <cell r="I18">
            <v>22</v>
          </cell>
          <cell r="J18">
            <v>900000</v>
          </cell>
          <cell r="K18">
            <v>10.5</v>
          </cell>
          <cell r="L18">
            <v>429500</v>
          </cell>
          <cell r="N18">
            <v>0</v>
          </cell>
          <cell r="P18">
            <v>429500</v>
          </cell>
          <cell r="R18">
            <v>429500</v>
          </cell>
          <cell r="S18" t="str">
            <v>r</v>
          </cell>
          <cell r="T18" t="str">
            <v>NW-TP222</v>
          </cell>
        </row>
        <row r="19">
          <cell r="A19">
            <v>13</v>
          </cell>
          <cell r="B19">
            <v>4058</v>
          </cell>
          <cell r="D19" t="str">
            <v>Nguyễn Thị Vân</v>
          </cell>
          <cell r="E19" t="str">
            <v>TVTS</v>
          </cell>
          <cell r="F19" t="str">
            <v>TVTS-Gọi điện</v>
          </cell>
          <cell r="G19" t="str">
            <v>01/06/10</v>
          </cell>
          <cell r="H19" t="str">
            <v>31/08/10</v>
          </cell>
          <cell r="I19">
            <v>22</v>
          </cell>
          <cell r="J19">
            <v>1400000</v>
          </cell>
          <cell r="K19">
            <v>20.5</v>
          </cell>
          <cell r="L19">
            <v>1304500</v>
          </cell>
          <cell r="M19">
            <v>4</v>
          </cell>
          <cell r="N19">
            <v>381800</v>
          </cell>
          <cell r="P19">
            <v>1686300</v>
          </cell>
          <cell r="R19">
            <v>1686300</v>
          </cell>
          <cell r="S19" t="str">
            <v>r</v>
          </cell>
          <cell r="T19" t="str">
            <v>NW-TP222</v>
          </cell>
        </row>
        <row r="20">
          <cell r="A20">
            <v>14</v>
          </cell>
          <cell r="B20">
            <v>4062</v>
          </cell>
          <cell r="D20" t="str">
            <v>Nguyễn Thị Cúc</v>
          </cell>
          <cell r="E20" t="str">
            <v>TVTS</v>
          </cell>
          <cell r="F20" t="str">
            <v>TVTS-Gọi điện</v>
          </cell>
          <cell r="G20" t="str">
            <v>01/06/10</v>
          </cell>
          <cell r="H20" t="str">
            <v>31/08/10</v>
          </cell>
          <cell r="I20">
            <v>22</v>
          </cell>
          <cell r="J20">
            <v>1200000</v>
          </cell>
          <cell r="K20">
            <v>13</v>
          </cell>
          <cell r="L20">
            <v>709100</v>
          </cell>
          <cell r="N20">
            <v>0</v>
          </cell>
          <cell r="P20">
            <v>709100</v>
          </cell>
          <cell r="R20">
            <v>709100</v>
          </cell>
          <cell r="S20" t="str">
            <v>r</v>
          </cell>
          <cell r="T20" t="str">
            <v>NW-TP222</v>
          </cell>
        </row>
        <row r="21">
          <cell r="A21">
            <v>15</v>
          </cell>
          <cell r="B21">
            <v>4056</v>
          </cell>
          <cell r="D21" t="str">
            <v>Nguyễn Thị Hằng</v>
          </cell>
          <cell r="E21" t="str">
            <v>TVTS</v>
          </cell>
          <cell r="F21" t="str">
            <v>TVTS-Gọi điện</v>
          </cell>
          <cell r="G21" t="str">
            <v>01/06/10</v>
          </cell>
          <cell r="H21" t="str">
            <v>31/08/10</v>
          </cell>
          <cell r="I21">
            <v>22</v>
          </cell>
          <cell r="J21">
            <v>1300000</v>
          </cell>
          <cell r="K21">
            <v>15.5</v>
          </cell>
          <cell r="L21">
            <v>915900</v>
          </cell>
          <cell r="N21">
            <v>0</v>
          </cell>
          <cell r="P21">
            <v>915900</v>
          </cell>
          <cell r="R21">
            <v>915900</v>
          </cell>
          <cell r="S21" t="str">
            <v>r</v>
          </cell>
          <cell r="T21" t="str">
            <v>NW-TP222</v>
          </cell>
        </row>
        <row r="22">
          <cell r="A22">
            <v>16</v>
          </cell>
          <cell r="B22">
            <v>4059</v>
          </cell>
          <cell r="D22" t="str">
            <v>Vũ Thị Yến</v>
          </cell>
          <cell r="E22" t="str">
            <v>TVTS</v>
          </cell>
          <cell r="F22" t="str">
            <v>TVTS-Gọi điện</v>
          </cell>
          <cell r="G22" t="str">
            <v>01/06/10</v>
          </cell>
          <cell r="H22" t="str">
            <v>31/08/10</v>
          </cell>
          <cell r="I22">
            <v>22</v>
          </cell>
          <cell r="J22">
            <v>1200000</v>
          </cell>
          <cell r="K22">
            <v>7.5</v>
          </cell>
          <cell r="L22">
            <v>409100</v>
          </cell>
          <cell r="M22">
            <v>1</v>
          </cell>
          <cell r="N22">
            <v>81800</v>
          </cell>
          <cell r="P22">
            <v>490900</v>
          </cell>
          <cell r="R22">
            <v>490900</v>
          </cell>
          <cell r="S22" t="str">
            <v>r</v>
          </cell>
          <cell r="T22" t="str">
            <v>NW-TP222</v>
          </cell>
        </row>
        <row r="23">
          <cell r="A23">
            <v>17</v>
          </cell>
          <cell r="D23" t="str">
            <v>Ngọ Thị Thùy</v>
          </cell>
          <cell r="E23" t="str">
            <v>TVTS</v>
          </cell>
          <cell r="F23" t="str">
            <v>TVTS-Gọi điện</v>
          </cell>
          <cell r="G23" t="str">
            <v>01/06/10</v>
          </cell>
          <cell r="H23" t="str">
            <v>31/08/10</v>
          </cell>
          <cell r="I23">
            <v>22</v>
          </cell>
          <cell r="J23">
            <v>900000</v>
          </cell>
          <cell r="K23">
            <v>10</v>
          </cell>
          <cell r="L23">
            <v>409100</v>
          </cell>
          <cell r="M23">
            <v>0.5</v>
          </cell>
          <cell r="N23">
            <v>30700</v>
          </cell>
          <cell r="P23">
            <v>439800</v>
          </cell>
          <cell r="R23">
            <v>439800</v>
          </cell>
          <cell r="S23" t="str">
            <v>r</v>
          </cell>
          <cell r="T23" t="str">
            <v>NW-TP222</v>
          </cell>
        </row>
        <row r="24">
          <cell r="A24">
            <v>18</v>
          </cell>
          <cell r="D24" t="str">
            <v>Nguyễn Thị Minh Thu</v>
          </cell>
          <cell r="E24" t="str">
            <v>TVTS</v>
          </cell>
          <cell r="F24" t="str">
            <v>TVTS-Gọi điện</v>
          </cell>
          <cell r="G24" t="str">
            <v>01/06/10</v>
          </cell>
          <cell r="H24" t="str">
            <v>31/08/10</v>
          </cell>
          <cell r="I24">
            <v>22</v>
          </cell>
          <cell r="J24">
            <v>900000</v>
          </cell>
          <cell r="K24">
            <v>8.5</v>
          </cell>
          <cell r="L24">
            <v>347700</v>
          </cell>
          <cell r="N24">
            <v>0</v>
          </cell>
          <cell r="P24">
            <v>347700</v>
          </cell>
          <cell r="R24">
            <v>347700</v>
          </cell>
          <cell r="S24" t="str">
            <v>r</v>
          </cell>
          <cell r="T24" t="str">
            <v>NW-TP222</v>
          </cell>
        </row>
        <row r="25">
          <cell r="A25">
            <v>19</v>
          </cell>
          <cell r="D25" t="str">
            <v>Vũ Thị Thùy Linh</v>
          </cell>
          <cell r="E25" t="str">
            <v>TVTS</v>
          </cell>
          <cell r="F25" t="str">
            <v>TVTS-Gọi điện</v>
          </cell>
          <cell r="G25" t="str">
            <v>01/06/10</v>
          </cell>
          <cell r="H25" t="str">
            <v>31/08/10</v>
          </cell>
          <cell r="I25">
            <v>22</v>
          </cell>
          <cell r="J25">
            <v>900000</v>
          </cell>
          <cell r="K25">
            <v>7</v>
          </cell>
          <cell r="L25">
            <v>286400</v>
          </cell>
          <cell r="M25">
            <v>0.5</v>
          </cell>
          <cell r="N25">
            <v>30700</v>
          </cell>
          <cell r="P25">
            <v>317100</v>
          </cell>
          <cell r="R25">
            <v>317100</v>
          </cell>
          <cell r="S25" t="str">
            <v>r</v>
          </cell>
          <cell r="T25" t="str">
            <v>NW-TP222</v>
          </cell>
        </row>
        <row r="26">
          <cell r="A26">
            <v>20</v>
          </cell>
          <cell r="D26" t="str">
            <v>Vũ Thị Hải</v>
          </cell>
          <cell r="E26" t="str">
            <v>TVTS</v>
          </cell>
          <cell r="F26" t="str">
            <v>TVTS-Gọi điện</v>
          </cell>
          <cell r="G26" t="str">
            <v>01/06/10</v>
          </cell>
          <cell r="H26" t="str">
            <v>31/08/10</v>
          </cell>
          <cell r="I26">
            <v>22</v>
          </cell>
          <cell r="J26">
            <v>900000</v>
          </cell>
          <cell r="K26">
            <v>10</v>
          </cell>
          <cell r="L26">
            <v>409100</v>
          </cell>
          <cell r="M26">
            <v>2</v>
          </cell>
          <cell r="N26">
            <v>122700</v>
          </cell>
          <cell r="P26">
            <v>531800</v>
          </cell>
          <cell r="R26">
            <v>531800</v>
          </cell>
          <cell r="S26" t="str">
            <v>r</v>
          </cell>
          <cell r="T26" t="str">
            <v>NW-TP222</v>
          </cell>
        </row>
        <row r="27">
          <cell r="A27">
            <v>21</v>
          </cell>
          <cell r="D27" t="str">
            <v>Nguyễn Kiều Trang</v>
          </cell>
          <cell r="E27" t="str">
            <v>TVTS</v>
          </cell>
          <cell r="F27" t="str">
            <v>TVTS-Gọi điện</v>
          </cell>
          <cell r="G27" t="str">
            <v>01/06/10</v>
          </cell>
          <cell r="H27" t="str">
            <v>31/08/10</v>
          </cell>
          <cell r="I27">
            <v>22</v>
          </cell>
          <cell r="J27">
            <v>900000</v>
          </cell>
          <cell r="K27">
            <v>11.5</v>
          </cell>
          <cell r="L27">
            <v>470500</v>
          </cell>
          <cell r="M27">
            <v>2</v>
          </cell>
          <cell r="N27">
            <v>122700</v>
          </cell>
          <cell r="P27">
            <v>593200</v>
          </cell>
          <cell r="R27">
            <v>593200</v>
          </cell>
          <cell r="S27" t="str">
            <v>r</v>
          </cell>
          <cell r="T27" t="str">
            <v>NW-TP222</v>
          </cell>
        </row>
        <row r="28">
          <cell r="A28">
            <v>22</v>
          </cell>
          <cell r="D28" t="str">
            <v>Nguyễn Thị Thanh Huyền</v>
          </cell>
          <cell r="E28" t="str">
            <v>TVTS</v>
          </cell>
          <cell r="F28" t="str">
            <v>TVTS-Gọi điện</v>
          </cell>
          <cell r="G28" t="str">
            <v>01/06/10</v>
          </cell>
          <cell r="H28" t="str">
            <v>31/08/10</v>
          </cell>
          <cell r="I28">
            <v>22</v>
          </cell>
          <cell r="J28">
            <v>900000</v>
          </cell>
          <cell r="K28">
            <v>4.5</v>
          </cell>
          <cell r="L28">
            <v>184100</v>
          </cell>
          <cell r="M28">
            <v>0.5</v>
          </cell>
          <cell r="N28">
            <v>30700</v>
          </cell>
          <cell r="P28">
            <v>214800</v>
          </cell>
          <cell r="R28">
            <v>214800</v>
          </cell>
          <cell r="S28" t="str">
            <v>r</v>
          </cell>
          <cell r="T28" t="str">
            <v>NW-TP222</v>
          </cell>
        </row>
        <row r="29">
          <cell r="A29">
            <v>1</v>
          </cell>
          <cell r="B29">
            <v>4029</v>
          </cell>
          <cell r="D29" t="str">
            <v>Nguyễn Thị Đua</v>
          </cell>
          <cell r="E29" t="str">
            <v>NW</v>
          </cell>
          <cell r="F29" t="str">
            <v>Contact</v>
          </cell>
          <cell r="G29" t="str">
            <v>01/06/10</v>
          </cell>
          <cell r="H29" t="str">
            <v>31/08/10</v>
          </cell>
          <cell r="I29">
            <v>22</v>
          </cell>
          <cell r="J29">
            <v>1100000</v>
          </cell>
          <cell r="K29">
            <v>22</v>
          </cell>
          <cell r="L29">
            <v>1100000</v>
          </cell>
          <cell r="N29">
            <v>0</v>
          </cell>
          <cell r="P29">
            <v>1100000</v>
          </cell>
          <cell r="R29">
            <v>1100000</v>
          </cell>
          <cell r="S29" t="str">
            <v>r</v>
          </cell>
          <cell r="T29" t="str">
            <v>NW-TP223</v>
          </cell>
        </row>
        <row r="30">
          <cell r="A30">
            <v>2</v>
          </cell>
          <cell r="B30">
            <v>4030</v>
          </cell>
          <cell r="D30" t="str">
            <v>Phạm Thị Thanh Xuân</v>
          </cell>
          <cell r="E30" t="str">
            <v>NW</v>
          </cell>
          <cell r="F30" t="str">
            <v>Contact</v>
          </cell>
          <cell r="G30" t="str">
            <v>01/05/10</v>
          </cell>
          <cell r="H30" t="str">
            <v>31/07/10</v>
          </cell>
          <cell r="I30">
            <v>22</v>
          </cell>
          <cell r="J30">
            <v>900000</v>
          </cell>
          <cell r="K30">
            <v>22</v>
          </cell>
          <cell r="L30">
            <v>900000</v>
          </cell>
          <cell r="N30">
            <v>0</v>
          </cell>
          <cell r="P30">
            <v>900000</v>
          </cell>
          <cell r="R30">
            <v>900000</v>
          </cell>
          <cell r="S30" t="str">
            <v>t</v>
          </cell>
          <cell r="T30" t="str">
            <v>NW-TP223</v>
          </cell>
        </row>
        <row r="31">
          <cell r="A31">
            <v>3</v>
          </cell>
          <cell r="B31">
            <v>4031</v>
          </cell>
          <cell r="D31" t="str">
            <v>Trần Đình Tấn</v>
          </cell>
          <cell r="E31" t="str">
            <v>NW</v>
          </cell>
          <cell r="F31" t="str">
            <v>Contact</v>
          </cell>
          <cell r="G31" t="str">
            <v>01/05/10</v>
          </cell>
          <cell r="H31" t="str">
            <v>31/07/10</v>
          </cell>
          <cell r="I31">
            <v>22</v>
          </cell>
          <cell r="J31">
            <v>1100000</v>
          </cell>
          <cell r="K31">
            <v>12</v>
          </cell>
          <cell r="L31">
            <v>600000</v>
          </cell>
          <cell r="N31">
            <v>0</v>
          </cell>
          <cell r="P31">
            <v>600000</v>
          </cell>
          <cell r="R31">
            <v>600000</v>
          </cell>
          <cell r="S31" t="str">
            <v>r</v>
          </cell>
          <cell r="T31" t="str">
            <v>NW-TP223</v>
          </cell>
        </row>
        <row r="32">
          <cell r="A32">
            <v>4</v>
          </cell>
          <cell r="B32">
            <v>4032</v>
          </cell>
          <cell r="D32" t="str">
            <v>Lưu Đức Hải</v>
          </cell>
          <cell r="E32" t="str">
            <v>NW</v>
          </cell>
          <cell r="F32" t="str">
            <v>Contact</v>
          </cell>
          <cell r="G32" t="str">
            <v>01/03/10</v>
          </cell>
          <cell r="H32" t="str">
            <v>31/05/10</v>
          </cell>
          <cell r="I32">
            <v>22</v>
          </cell>
          <cell r="J32">
            <v>1100000</v>
          </cell>
          <cell r="K32">
            <v>7</v>
          </cell>
          <cell r="L32">
            <v>350000</v>
          </cell>
          <cell r="N32">
            <v>0</v>
          </cell>
          <cell r="P32">
            <v>350000</v>
          </cell>
          <cell r="R32">
            <v>350000</v>
          </cell>
          <cell r="S32" t="str">
            <v>r</v>
          </cell>
          <cell r="T32" t="str">
            <v>NW-TP223</v>
          </cell>
        </row>
        <row r="33">
          <cell r="A33">
            <v>5</v>
          </cell>
          <cell r="D33" t="str">
            <v>Nguyễn Hồng Khương</v>
          </cell>
          <cell r="E33" t="str">
            <v>NW</v>
          </cell>
          <cell r="F33" t="str">
            <v>Contact</v>
          </cell>
          <cell r="G33" t="str">
            <v>01/03/10</v>
          </cell>
          <cell r="H33" t="str">
            <v>31/05/10</v>
          </cell>
          <cell r="I33">
            <v>22</v>
          </cell>
          <cell r="J33">
            <v>1100000</v>
          </cell>
          <cell r="K33">
            <v>13</v>
          </cell>
          <cell r="L33">
            <v>650000</v>
          </cell>
          <cell r="N33">
            <v>0</v>
          </cell>
          <cell r="P33">
            <v>650000</v>
          </cell>
          <cell r="R33">
            <v>650000</v>
          </cell>
          <cell r="S33" t="str">
            <v>r</v>
          </cell>
          <cell r="T33" t="str">
            <v>NW-TP223</v>
          </cell>
        </row>
        <row r="34">
          <cell r="A34">
            <v>6</v>
          </cell>
          <cell r="B34">
            <v>4035</v>
          </cell>
          <cell r="D34" t="str">
            <v>Phạm Văn Hùng</v>
          </cell>
          <cell r="E34" t="str">
            <v>NW</v>
          </cell>
          <cell r="F34" t="str">
            <v>Contact</v>
          </cell>
          <cell r="G34" t="str">
            <v>01/04/10</v>
          </cell>
          <cell r="H34" t="str">
            <v>30/06/10</v>
          </cell>
          <cell r="I34">
            <v>22</v>
          </cell>
          <cell r="J34">
            <v>1000000</v>
          </cell>
          <cell r="K34">
            <v>22</v>
          </cell>
          <cell r="L34">
            <v>1000000</v>
          </cell>
          <cell r="N34">
            <v>0</v>
          </cell>
          <cell r="P34">
            <v>1000000</v>
          </cell>
          <cell r="R34">
            <v>1000000</v>
          </cell>
          <cell r="S34" t="str">
            <v>t</v>
          </cell>
          <cell r="T34" t="str">
            <v>NW-TP223</v>
          </cell>
        </row>
        <row r="35">
          <cell r="A35">
            <v>7</v>
          </cell>
          <cell r="B35">
            <v>4045</v>
          </cell>
          <cell r="D35" t="str">
            <v>Phạm Thị Hạnh</v>
          </cell>
          <cell r="E35" t="str">
            <v>NW</v>
          </cell>
          <cell r="F35" t="str">
            <v>Contact</v>
          </cell>
          <cell r="G35" t="str">
            <v>01/05/10</v>
          </cell>
          <cell r="H35" t="str">
            <v>31/07/10</v>
          </cell>
          <cell r="I35">
            <v>22</v>
          </cell>
          <cell r="J35">
            <v>1300000</v>
          </cell>
          <cell r="K35">
            <v>12</v>
          </cell>
          <cell r="L35">
            <v>709100</v>
          </cell>
          <cell r="N35">
            <v>0</v>
          </cell>
          <cell r="P35">
            <v>709100</v>
          </cell>
          <cell r="R35">
            <v>709100</v>
          </cell>
          <cell r="S35" t="str">
            <v>r</v>
          </cell>
          <cell r="T35" t="str">
            <v>NW-TP223</v>
          </cell>
        </row>
        <row r="36">
          <cell r="A36">
            <v>8</v>
          </cell>
          <cell r="D36" t="str">
            <v>Nguyễn Thị Thu Hằng</v>
          </cell>
          <cell r="E36" t="str">
            <v>NW</v>
          </cell>
          <cell r="F36" t="str">
            <v>Contact</v>
          </cell>
          <cell r="G36" t="str">
            <v>01/05/10</v>
          </cell>
          <cell r="H36" t="str">
            <v>31/07/10</v>
          </cell>
          <cell r="I36">
            <v>22</v>
          </cell>
          <cell r="J36">
            <v>900000</v>
          </cell>
          <cell r="K36">
            <v>17</v>
          </cell>
          <cell r="L36">
            <v>695500</v>
          </cell>
          <cell r="N36">
            <v>0</v>
          </cell>
          <cell r="P36">
            <v>695500</v>
          </cell>
          <cell r="R36">
            <v>695500</v>
          </cell>
          <cell r="S36" t="str">
            <v>r</v>
          </cell>
          <cell r="T36" t="str">
            <v>NW-TP223</v>
          </cell>
        </row>
        <row r="37">
          <cell r="A37">
            <v>9</v>
          </cell>
          <cell r="B37">
            <v>4060</v>
          </cell>
          <cell r="D37" t="str">
            <v>Đỗ Tuấn Anh</v>
          </cell>
          <cell r="E37" t="str">
            <v>NW</v>
          </cell>
          <cell r="F37" t="str">
            <v>Contact</v>
          </cell>
          <cell r="G37" t="str">
            <v>01/04/10</v>
          </cell>
          <cell r="H37" t="str">
            <v>30/06/10</v>
          </cell>
          <cell r="I37">
            <v>22</v>
          </cell>
          <cell r="J37">
            <v>1500000</v>
          </cell>
          <cell r="K37">
            <v>20</v>
          </cell>
          <cell r="L37">
            <v>1363600</v>
          </cell>
          <cell r="N37">
            <v>0</v>
          </cell>
          <cell r="P37">
            <v>1363600</v>
          </cell>
          <cell r="R37">
            <v>1363600</v>
          </cell>
          <cell r="S37" t="str">
            <v>r</v>
          </cell>
          <cell r="T37" t="str">
            <v>NW-TP223</v>
          </cell>
        </row>
        <row r="38">
          <cell r="A38">
            <v>10</v>
          </cell>
          <cell r="B38">
            <v>4057</v>
          </cell>
          <cell r="D38" t="str">
            <v>Nguyễn Duy Tuấn Anh</v>
          </cell>
          <cell r="E38" t="str">
            <v>NW</v>
          </cell>
          <cell r="F38" t="str">
            <v>Contact</v>
          </cell>
          <cell r="G38" t="str">
            <v>01/06/10</v>
          </cell>
          <cell r="H38" t="str">
            <v>31/08/10</v>
          </cell>
          <cell r="I38">
            <v>22</v>
          </cell>
          <cell r="J38">
            <v>1600000</v>
          </cell>
          <cell r="K38">
            <v>20</v>
          </cell>
          <cell r="L38">
            <v>1454500</v>
          </cell>
          <cell r="N38">
            <v>0</v>
          </cell>
          <cell r="P38">
            <v>1454500</v>
          </cell>
          <cell r="R38">
            <v>1454500</v>
          </cell>
          <cell r="S38" t="str">
            <v>r</v>
          </cell>
          <cell r="T38" t="str">
            <v>NW-TP223</v>
          </cell>
        </row>
        <row r="39">
          <cell r="A39">
            <v>11</v>
          </cell>
          <cell r="B39">
            <v>4061</v>
          </cell>
          <cell r="D39" t="str">
            <v>Nguyễn Việt Hòa</v>
          </cell>
          <cell r="E39" t="str">
            <v>NW</v>
          </cell>
          <cell r="F39" t="str">
            <v>Contact</v>
          </cell>
          <cell r="G39" t="str">
            <v>01/04/10</v>
          </cell>
          <cell r="H39" t="str">
            <v>30/06/10</v>
          </cell>
          <cell r="I39">
            <v>22</v>
          </cell>
          <cell r="J39">
            <v>2000000</v>
          </cell>
          <cell r="K39">
            <v>19</v>
          </cell>
          <cell r="L39">
            <v>1727300</v>
          </cell>
          <cell r="N39">
            <v>0</v>
          </cell>
          <cell r="P39">
            <v>1727300</v>
          </cell>
          <cell r="R39">
            <v>1727300</v>
          </cell>
          <cell r="S39" t="str">
            <v>r</v>
          </cell>
          <cell r="T39" t="str">
            <v>NW-TP223</v>
          </cell>
        </row>
        <row r="40">
          <cell r="A40">
            <v>1</v>
          </cell>
          <cell r="B40">
            <v>4065</v>
          </cell>
          <cell r="D40" t="str">
            <v>Đàm Thị Ninh</v>
          </cell>
          <cell r="E40" t="str">
            <v>NW-HP</v>
          </cell>
          <cell r="F40" t="str">
            <v>Contact</v>
          </cell>
          <cell r="G40" t="str">
            <v>01/04/10</v>
          </cell>
          <cell r="H40" t="str">
            <v>30/06/10</v>
          </cell>
          <cell r="I40">
            <v>22</v>
          </cell>
          <cell r="J40">
            <v>900000</v>
          </cell>
          <cell r="K40">
            <v>7.5</v>
          </cell>
          <cell r="L40">
            <v>306800</v>
          </cell>
          <cell r="N40">
            <v>0</v>
          </cell>
          <cell r="P40">
            <v>306800</v>
          </cell>
          <cell r="R40">
            <v>306800</v>
          </cell>
          <cell r="S40" t="str">
            <v>r</v>
          </cell>
          <cell r="T40" t="str">
            <v>NW-TP2231</v>
          </cell>
        </row>
        <row r="41">
          <cell r="A41">
            <v>2</v>
          </cell>
          <cell r="B41">
            <v>4067</v>
          </cell>
          <cell r="D41" t="str">
            <v>Bùi Thị Thủy</v>
          </cell>
          <cell r="E41" t="str">
            <v>NW-HP</v>
          </cell>
          <cell r="F41" t="str">
            <v>Contact</v>
          </cell>
          <cell r="G41" t="str">
            <v>01/06/10</v>
          </cell>
          <cell r="H41" t="str">
            <v>31/08/10</v>
          </cell>
          <cell r="I41">
            <v>22</v>
          </cell>
          <cell r="J41">
            <v>1500000</v>
          </cell>
          <cell r="K41">
            <v>22</v>
          </cell>
          <cell r="L41">
            <v>1500000</v>
          </cell>
          <cell r="N41">
            <v>0</v>
          </cell>
          <cell r="P41">
            <v>1500000</v>
          </cell>
          <cell r="R41">
            <v>1500000</v>
          </cell>
          <cell r="S41" t="str">
            <v>r</v>
          </cell>
          <cell r="T41" t="str">
            <v>NW-TP2231</v>
          </cell>
        </row>
        <row r="42">
          <cell r="A42">
            <v>3</v>
          </cell>
          <cell r="D42" t="str">
            <v>Hoàng Thị Bích Thu</v>
          </cell>
          <cell r="E42" t="str">
            <v>NW-HP</v>
          </cell>
          <cell r="F42" t="str">
            <v>Contact</v>
          </cell>
          <cell r="G42" t="str">
            <v>01/04/10</v>
          </cell>
          <cell r="H42" t="str">
            <v>30/06/10</v>
          </cell>
          <cell r="I42">
            <v>22</v>
          </cell>
          <cell r="J42">
            <v>900000</v>
          </cell>
          <cell r="K42">
            <v>14</v>
          </cell>
          <cell r="L42">
            <v>572700</v>
          </cell>
          <cell r="N42">
            <v>0</v>
          </cell>
          <cell r="P42">
            <v>572700</v>
          </cell>
          <cell r="R42">
            <v>572700</v>
          </cell>
          <cell r="S42" t="str">
            <v>r</v>
          </cell>
          <cell r="T42" t="str">
            <v>NW-TP2231</v>
          </cell>
        </row>
        <row r="43">
          <cell r="A43">
            <v>4</v>
          </cell>
          <cell r="D43" t="str">
            <v>Đoàn Thị Tuyết Thanh</v>
          </cell>
          <cell r="E43" t="str">
            <v>NW-HP</v>
          </cell>
          <cell r="F43" t="str">
            <v>Contact</v>
          </cell>
          <cell r="G43" t="str">
            <v>01/03/10</v>
          </cell>
          <cell r="H43" t="str">
            <v>31/05/10</v>
          </cell>
          <cell r="I43">
            <v>22</v>
          </cell>
          <cell r="J43">
            <v>900000</v>
          </cell>
          <cell r="K43">
            <v>8</v>
          </cell>
          <cell r="L43">
            <v>327300</v>
          </cell>
          <cell r="N43">
            <v>0</v>
          </cell>
          <cell r="P43">
            <v>327300</v>
          </cell>
          <cell r="R43">
            <v>327300</v>
          </cell>
          <cell r="S43" t="str">
            <v>r</v>
          </cell>
          <cell r="T43" t="str">
            <v>NW-TP2231</v>
          </cell>
        </row>
        <row r="44">
          <cell r="A44">
            <v>5</v>
          </cell>
          <cell r="D44" t="str">
            <v>Lê Thị Hương Thắm</v>
          </cell>
          <cell r="E44" t="str">
            <v>NW-HP</v>
          </cell>
          <cell r="F44" t="str">
            <v>Contact</v>
          </cell>
          <cell r="G44" t="str">
            <v>01/03/10</v>
          </cell>
          <cell r="H44" t="str">
            <v>31/05/10</v>
          </cell>
          <cell r="I44">
            <v>22</v>
          </cell>
          <cell r="J44">
            <v>900000</v>
          </cell>
          <cell r="K44">
            <v>11</v>
          </cell>
          <cell r="L44">
            <v>450000</v>
          </cell>
          <cell r="N44">
            <v>0</v>
          </cell>
          <cell r="P44">
            <v>450000</v>
          </cell>
          <cell r="R44">
            <v>450000</v>
          </cell>
          <cell r="S44" t="str">
            <v>r</v>
          </cell>
          <cell r="T44" t="str">
            <v>NW-TP2231</v>
          </cell>
        </row>
        <row r="45">
          <cell r="A45">
            <v>1</v>
          </cell>
          <cell r="B45">
            <v>4055</v>
          </cell>
          <cell r="D45" t="str">
            <v>Vương Quyết Thắng</v>
          </cell>
          <cell r="E45" t="str">
            <v>IS</v>
          </cell>
          <cell r="F45" t="str">
            <v>IS-phần mềm</v>
          </cell>
          <cell r="G45" t="str">
            <v>01/06/10</v>
          </cell>
          <cell r="H45" t="str">
            <v>31/08/10</v>
          </cell>
          <cell r="I45">
            <v>22</v>
          </cell>
          <cell r="J45">
            <v>1600000</v>
          </cell>
          <cell r="K45">
            <v>22</v>
          </cell>
          <cell r="L45">
            <v>1676200</v>
          </cell>
          <cell r="M45">
            <v>8</v>
          </cell>
          <cell r="N45">
            <v>914300</v>
          </cell>
          <cell r="P45">
            <v>2590500</v>
          </cell>
          <cell r="R45">
            <v>2590500</v>
          </cell>
          <cell r="S45" t="str">
            <v>r</v>
          </cell>
        </row>
        <row r="46">
          <cell r="A46">
            <v>1</v>
          </cell>
          <cell r="B46">
            <v>4075</v>
          </cell>
          <cell r="D46" t="str">
            <v>Phạm Văn Hoằng</v>
          </cell>
          <cell r="E46" t="str">
            <v>HC&amp;GV</v>
          </cell>
          <cell r="F46" t="str">
            <v>Hành Chính</v>
          </cell>
          <cell r="I46">
            <v>22</v>
          </cell>
          <cell r="J46">
            <v>750000</v>
          </cell>
          <cell r="K46">
            <v>22</v>
          </cell>
          <cell r="L46">
            <v>750000</v>
          </cell>
          <cell r="N46">
            <v>0</v>
          </cell>
          <cell r="P46">
            <v>750000</v>
          </cell>
          <cell r="R46">
            <v>750000</v>
          </cell>
          <cell r="S46" t="str">
            <v>r</v>
          </cell>
        </row>
        <row r="47">
          <cell r="A47">
            <v>2</v>
          </cell>
          <cell r="B47">
            <v>4076</v>
          </cell>
          <cell r="D47" t="str">
            <v>Nguyễn Thanh Phương</v>
          </cell>
          <cell r="E47" t="str">
            <v>HC&amp;GV</v>
          </cell>
          <cell r="F47" t="str">
            <v>Giáo vụ</v>
          </cell>
          <cell r="G47" t="str">
            <v>01/04/10</v>
          </cell>
          <cell r="H47" t="str">
            <v>30/06/10</v>
          </cell>
          <cell r="I47">
            <v>22</v>
          </cell>
          <cell r="J47">
            <v>1000000</v>
          </cell>
          <cell r="K47">
            <v>12.5</v>
          </cell>
          <cell r="L47">
            <v>568200</v>
          </cell>
          <cell r="M47">
            <v>0</v>
          </cell>
          <cell r="N47">
            <v>0</v>
          </cell>
          <cell r="P47">
            <v>568200</v>
          </cell>
          <cell r="R47">
            <v>568200</v>
          </cell>
          <cell r="S47" t="str">
            <v>r</v>
          </cell>
        </row>
        <row r="48">
          <cell r="A48">
            <v>1</v>
          </cell>
          <cell r="B48">
            <v>4078</v>
          </cell>
          <cell r="D48" t="str">
            <v>Nguyễn Việt Đức</v>
          </cell>
          <cell r="E48" t="str">
            <v>PR&amp;TT</v>
          </cell>
          <cell r="F48" t="str">
            <v>CVHT1000DN</v>
          </cell>
          <cell r="G48" t="str">
            <v>01/06/10</v>
          </cell>
          <cell r="H48" t="str">
            <v>31/08/10</v>
          </cell>
          <cell r="I48">
            <v>22</v>
          </cell>
          <cell r="J48">
            <v>2000000</v>
          </cell>
          <cell r="K48">
            <v>13.5</v>
          </cell>
          <cell r="L48">
            <v>1227300</v>
          </cell>
          <cell r="M48">
            <v>0.5</v>
          </cell>
          <cell r="N48">
            <v>68200</v>
          </cell>
          <cell r="P48">
            <v>1295500</v>
          </cell>
          <cell r="R48">
            <v>1295500</v>
          </cell>
          <cell r="S48" t="str">
            <v>r</v>
          </cell>
        </row>
        <row r="49">
          <cell r="A49">
            <v>2</v>
          </cell>
          <cell r="B49">
            <v>4080</v>
          </cell>
          <cell r="D49" t="str">
            <v>Nguyễn Thị Thu Trang</v>
          </cell>
          <cell r="E49" t="str">
            <v>PR&amp;TT</v>
          </cell>
          <cell r="F49" t="str">
            <v>CVHT1000DN</v>
          </cell>
          <cell r="G49" t="str">
            <v>01/06/10</v>
          </cell>
          <cell r="H49" t="str">
            <v>31/08/10</v>
          </cell>
          <cell r="I49">
            <v>22</v>
          </cell>
          <cell r="J49">
            <v>1400000</v>
          </cell>
          <cell r="K49">
            <v>4.5</v>
          </cell>
          <cell r="L49">
            <v>286400</v>
          </cell>
          <cell r="N49">
            <v>0</v>
          </cell>
          <cell r="P49">
            <v>286400</v>
          </cell>
          <cell r="R49">
            <v>286400</v>
          </cell>
        </row>
        <row r="50">
          <cell r="A50">
            <v>3</v>
          </cell>
          <cell r="D50" t="str">
            <v>Ngô Việt Anh</v>
          </cell>
          <cell r="E50" t="str">
            <v>PR&amp;TT</v>
          </cell>
          <cell r="F50" t="str">
            <v>CVHT1000DN</v>
          </cell>
          <cell r="G50" t="str">
            <v>01/06/10</v>
          </cell>
          <cell r="H50" t="str">
            <v>31/08/10</v>
          </cell>
          <cell r="I50">
            <v>22</v>
          </cell>
          <cell r="J50">
            <v>1400000</v>
          </cell>
          <cell r="K50">
            <v>4.5</v>
          </cell>
          <cell r="L50">
            <v>286400</v>
          </cell>
          <cell r="N50">
            <v>0</v>
          </cell>
          <cell r="P50">
            <v>286400</v>
          </cell>
          <cell r="R50">
            <v>286400</v>
          </cell>
        </row>
        <row r="51">
          <cell r="A51">
            <v>4</v>
          </cell>
          <cell r="D51" t="str">
            <v>Nguyễn Thị Sâm</v>
          </cell>
          <cell r="E51" t="str">
            <v>PR&amp;TT</v>
          </cell>
          <cell r="F51" t="str">
            <v>CVHT1000DN</v>
          </cell>
          <cell r="G51" t="str">
            <v>01/06/10</v>
          </cell>
          <cell r="H51" t="str">
            <v>31/08/10</v>
          </cell>
          <cell r="I51">
            <v>22</v>
          </cell>
          <cell r="J51">
            <v>1200000</v>
          </cell>
          <cell r="K51">
            <v>19</v>
          </cell>
          <cell r="L51">
            <v>1036400</v>
          </cell>
          <cell r="M51">
            <v>0.5</v>
          </cell>
          <cell r="N51">
            <v>40900</v>
          </cell>
          <cell r="P51">
            <v>1077300</v>
          </cell>
          <cell r="R51">
            <v>1077300</v>
          </cell>
          <cell r="S51" t="str">
            <v>r</v>
          </cell>
        </row>
        <row r="52">
          <cell r="A52">
            <v>5</v>
          </cell>
          <cell r="D52" t="str">
            <v>Doãn Thị Thảo</v>
          </cell>
          <cell r="E52" t="str">
            <v>PR&amp;TT</v>
          </cell>
          <cell r="F52" t="str">
            <v>CVHT1000DN</v>
          </cell>
          <cell r="G52" t="str">
            <v>01/06/10</v>
          </cell>
          <cell r="H52" t="str">
            <v>31/08/10</v>
          </cell>
          <cell r="I52">
            <v>22</v>
          </cell>
          <cell r="J52">
            <v>1400000</v>
          </cell>
          <cell r="K52">
            <v>8</v>
          </cell>
          <cell r="L52">
            <v>509100</v>
          </cell>
          <cell r="M52">
            <v>0.5</v>
          </cell>
          <cell r="N52">
            <v>47700</v>
          </cell>
          <cell r="P52">
            <v>556800</v>
          </cell>
          <cell r="R52">
            <v>556800</v>
          </cell>
          <cell r="S52" t="str">
            <v>t</v>
          </cell>
        </row>
        <row r="53">
          <cell r="A53">
            <v>6</v>
          </cell>
          <cell r="D53" t="str">
            <v xml:space="preserve"> Đặng Lê Linh Chi</v>
          </cell>
          <cell r="E53" t="str">
            <v>PR&amp;TT</v>
          </cell>
          <cell r="F53" t="str">
            <v>CVHT1000DN</v>
          </cell>
          <cell r="G53" t="str">
            <v>01/06/10</v>
          </cell>
          <cell r="H53" t="str">
            <v>31/08/10</v>
          </cell>
          <cell r="I53">
            <v>22</v>
          </cell>
          <cell r="J53">
            <v>1400000</v>
          </cell>
          <cell r="K53">
            <v>9.5</v>
          </cell>
          <cell r="L53">
            <v>604500</v>
          </cell>
          <cell r="M53">
            <v>0.5</v>
          </cell>
          <cell r="N53">
            <v>47700</v>
          </cell>
          <cell r="P53">
            <v>652200</v>
          </cell>
          <cell r="R53">
            <v>652200</v>
          </cell>
          <cell r="S53" t="str">
            <v>r</v>
          </cell>
        </row>
        <row r="54">
          <cell r="A54">
            <v>7</v>
          </cell>
          <cell r="D54" t="str">
            <v>Nguyễn Đức Duy</v>
          </cell>
          <cell r="E54" t="str">
            <v>PR&amp;TT</v>
          </cell>
          <cell r="F54" t="str">
            <v>CVHT1000DN</v>
          </cell>
          <cell r="G54" t="str">
            <v>01/06/10</v>
          </cell>
          <cell r="H54" t="str">
            <v>31/08/10</v>
          </cell>
          <cell r="I54">
            <v>22</v>
          </cell>
          <cell r="J54">
            <v>1400000</v>
          </cell>
          <cell r="K54">
            <v>11.5</v>
          </cell>
          <cell r="L54">
            <v>731800</v>
          </cell>
          <cell r="M54">
            <v>0.5</v>
          </cell>
          <cell r="N54">
            <v>47700</v>
          </cell>
          <cell r="P54">
            <v>779500</v>
          </cell>
          <cell r="R54">
            <v>779500</v>
          </cell>
          <cell r="S54" t="str">
            <v>r</v>
          </cell>
        </row>
        <row r="55">
          <cell r="A55">
            <v>8</v>
          </cell>
          <cell r="B55">
            <v>4126</v>
          </cell>
          <cell r="D55" t="str">
            <v>Nguyễn Vân Hương</v>
          </cell>
          <cell r="E55" t="str">
            <v>PR&amp;TT</v>
          </cell>
          <cell r="F55" t="str">
            <v>Viết bài</v>
          </cell>
          <cell r="G55" t="str">
            <v>01/05/10</v>
          </cell>
          <cell r="H55" t="str">
            <v>31/07/10</v>
          </cell>
          <cell r="I55">
            <v>22</v>
          </cell>
          <cell r="J55">
            <v>2000000</v>
          </cell>
          <cell r="K55">
            <v>13</v>
          </cell>
          <cell r="L55">
            <v>1181800</v>
          </cell>
          <cell r="N55">
            <v>0</v>
          </cell>
          <cell r="P55">
            <v>1181800</v>
          </cell>
          <cell r="R55">
            <v>1181800</v>
          </cell>
          <cell r="S55" t="str">
            <v>r</v>
          </cell>
        </row>
        <row r="56">
          <cell r="A56">
            <v>9</v>
          </cell>
          <cell r="D56" t="str">
            <v>Lê Trung Kiên</v>
          </cell>
          <cell r="E56" t="str">
            <v>PR&amp;TT</v>
          </cell>
          <cell r="F56" t="str">
            <v>Thiết kế</v>
          </cell>
          <cell r="G56" t="str">
            <v>01/05/10</v>
          </cell>
          <cell r="H56" t="str">
            <v>31/07/10</v>
          </cell>
          <cell r="I56">
            <v>22</v>
          </cell>
          <cell r="J56">
            <v>2200000</v>
          </cell>
          <cell r="K56">
            <v>10</v>
          </cell>
          <cell r="L56">
            <v>1000000</v>
          </cell>
          <cell r="N56">
            <v>0</v>
          </cell>
          <cell r="P56">
            <v>1000000</v>
          </cell>
          <cell r="R56">
            <v>1000000</v>
          </cell>
          <cell r="S56" t="str">
            <v>r</v>
          </cell>
        </row>
        <row r="57">
          <cell r="A57">
            <v>1</v>
          </cell>
          <cell r="B57">
            <v>4086</v>
          </cell>
          <cell r="D57" t="str">
            <v>Phạm Thị Vân</v>
          </cell>
          <cell r="E57" t="str">
            <v>HCM</v>
          </cell>
          <cell r="F57" t="str">
            <v>Trợ lý TVTS</v>
          </cell>
          <cell r="G57" t="str">
            <v>01/06/10</v>
          </cell>
          <cell r="H57" t="str">
            <v>31/08/10</v>
          </cell>
          <cell r="I57">
            <v>22</v>
          </cell>
          <cell r="J57">
            <v>1500000</v>
          </cell>
          <cell r="K57">
            <v>15</v>
          </cell>
          <cell r="L57">
            <v>1022700</v>
          </cell>
          <cell r="N57">
            <v>0</v>
          </cell>
          <cell r="P57">
            <v>1022700</v>
          </cell>
          <cell r="R57">
            <v>1022700</v>
          </cell>
          <cell r="S57" t="str">
            <v>r</v>
          </cell>
          <cell r="T57" t="str">
            <v>HCM TVTS-TP221</v>
          </cell>
        </row>
        <row r="58">
          <cell r="A58">
            <v>2</v>
          </cell>
          <cell r="B58">
            <v>4088</v>
          </cell>
          <cell r="D58" t="str">
            <v>Nguyễn Cao Thùy Trang</v>
          </cell>
          <cell r="E58" t="str">
            <v>HCM</v>
          </cell>
          <cell r="F58" t="str">
            <v>Trợ lý TVTS</v>
          </cell>
          <cell r="G58" t="str">
            <v>01/06/10</v>
          </cell>
          <cell r="H58" t="str">
            <v>31/08/10</v>
          </cell>
          <cell r="I58">
            <v>22</v>
          </cell>
          <cell r="J58">
            <v>1500000</v>
          </cell>
          <cell r="K58">
            <v>20.5</v>
          </cell>
          <cell r="L58">
            <v>1397700</v>
          </cell>
          <cell r="N58">
            <v>0</v>
          </cell>
          <cell r="P58">
            <v>1397700</v>
          </cell>
          <cell r="R58">
            <v>1397700</v>
          </cell>
          <cell r="S58" t="str">
            <v>r</v>
          </cell>
          <cell r="T58" t="str">
            <v>HCM TVTS-TP221</v>
          </cell>
        </row>
        <row r="59">
          <cell r="A59">
            <v>3</v>
          </cell>
          <cell r="B59">
            <v>4093</v>
          </cell>
          <cell r="D59" t="str">
            <v>Nguyễn Ngọc Thanh Huyền</v>
          </cell>
          <cell r="E59" t="str">
            <v>HCM</v>
          </cell>
          <cell r="F59" t="str">
            <v>Trợ lý TVTS</v>
          </cell>
          <cell r="G59" t="str">
            <v>01/06/10</v>
          </cell>
          <cell r="H59" t="str">
            <v>31/08/10</v>
          </cell>
          <cell r="I59">
            <v>22</v>
          </cell>
          <cell r="J59">
            <v>1200000</v>
          </cell>
          <cell r="K59">
            <v>10</v>
          </cell>
          <cell r="L59">
            <v>545500</v>
          </cell>
          <cell r="N59">
            <v>0</v>
          </cell>
          <cell r="P59">
            <v>545500</v>
          </cell>
          <cell r="R59">
            <v>545500</v>
          </cell>
          <cell r="S59" t="str">
            <v>r</v>
          </cell>
          <cell r="T59" t="str">
            <v>HCM TVTS-TP221</v>
          </cell>
        </row>
        <row r="60">
          <cell r="A60">
            <v>4</v>
          </cell>
          <cell r="B60">
            <v>4094</v>
          </cell>
          <cell r="D60" t="str">
            <v>Nguyễn Thị Thùy Dương</v>
          </cell>
          <cell r="E60" t="str">
            <v>HCM</v>
          </cell>
          <cell r="F60" t="str">
            <v>Trợ lý TVTS</v>
          </cell>
          <cell r="G60" t="str">
            <v>01/06/10</v>
          </cell>
          <cell r="H60" t="str">
            <v>31/08/10</v>
          </cell>
          <cell r="I60">
            <v>22</v>
          </cell>
          <cell r="J60">
            <v>1500000</v>
          </cell>
          <cell r="K60">
            <v>16.5</v>
          </cell>
          <cell r="L60">
            <v>1125000</v>
          </cell>
          <cell r="N60">
            <v>0</v>
          </cell>
          <cell r="P60">
            <v>1125000</v>
          </cell>
          <cell r="R60">
            <v>1125000</v>
          </cell>
          <cell r="S60" t="str">
            <v>r</v>
          </cell>
          <cell r="T60" t="str">
            <v>HCM TVTS-TP221</v>
          </cell>
        </row>
        <row r="61">
          <cell r="A61">
            <v>5</v>
          </cell>
          <cell r="B61">
            <v>4096</v>
          </cell>
          <cell r="D61" t="str">
            <v>Phạm Ngọc Huyền Trân</v>
          </cell>
          <cell r="E61" t="str">
            <v>HCM</v>
          </cell>
          <cell r="F61" t="str">
            <v>Trợ lý TVTS</v>
          </cell>
          <cell r="G61" t="str">
            <v>01/04/10</v>
          </cell>
          <cell r="H61" t="str">
            <v>30/06/10</v>
          </cell>
          <cell r="I61">
            <v>22</v>
          </cell>
          <cell r="J61">
            <v>1200000</v>
          </cell>
          <cell r="K61">
            <v>8</v>
          </cell>
          <cell r="L61">
            <v>436400</v>
          </cell>
          <cell r="N61">
            <v>0</v>
          </cell>
          <cell r="P61">
            <v>436400</v>
          </cell>
          <cell r="R61">
            <v>436400</v>
          </cell>
          <cell r="S61" t="str">
            <v>r</v>
          </cell>
          <cell r="T61" t="str">
            <v>HCM TVTS-TP221</v>
          </cell>
        </row>
        <row r="62">
          <cell r="A62">
            <v>6</v>
          </cell>
          <cell r="B62">
            <v>4101</v>
          </cell>
          <cell r="D62" t="str">
            <v>Trần Thanh Quyên</v>
          </cell>
          <cell r="E62" t="str">
            <v>HCM</v>
          </cell>
          <cell r="F62" t="str">
            <v>Trợ lý TVTS</v>
          </cell>
          <cell r="G62" t="str">
            <v>01/04/10</v>
          </cell>
          <cell r="H62" t="str">
            <v>30/06/10</v>
          </cell>
          <cell r="I62">
            <v>22</v>
          </cell>
          <cell r="J62">
            <v>1200000</v>
          </cell>
          <cell r="K62">
            <v>8</v>
          </cell>
          <cell r="L62">
            <v>436400</v>
          </cell>
          <cell r="N62">
            <v>0</v>
          </cell>
          <cell r="P62">
            <v>436400</v>
          </cell>
          <cell r="R62">
            <v>436400</v>
          </cell>
          <cell r="S62" t="str">
            <v>r</v>
          </cell>
          <cell r="T62" t="str">
            <v>HCM TVTS-TP221</v>
          </cell>
        </row>
        <row r="63">
          <cell r="A63">
            <v>7</v>
          </cell>
          <cell r="B63">
            <v>4095</v>
          </cell>
          <cell r="D63" t="str">
            <v>Trần Thị Hà</v>
          </cell>
          <cell r="E63" t="str">
            <v>HCM</v>
          </cell>
          <cell r="F63" t="str">
            <v>Trợ lý TVTS</v>
          </cell>
          <cell r="G63" t="str">
            <v>01/04/10</v>
          </cell>
          <cell r="H63" t="str">
            <v>30/06/10</v>
          </cell>
          <cell r="I63">
            <v>22</v>
          </cell>
          <cell r="J63">
            <v>1200000</v>
          </cell>
          <cell r="K63">
            <v>7.5</v>
          </cell>
          <cell r="L63">
            <v>409100</v>
          </cell>
          <cell r="N63">
            <v>0</v>
          </cell>
          <cell r="P63">
            <v>409100</v>
          </cell>
          <cell r="R63">
            <v>409100</v>
          </cell>
          <cell r="S63" t="str">
            <v>r</v>
          </cell>
          <cell r="T63" t="str">
            <v>HCM TVTS-TP221</v>
          </cell>
        </row>
        <row r="64">
          <cell r="A64">
            <v>8</v>
          </cell>
          <cell r="B64">
            <v>4102</v>
          </cell>
          <cell r="D64" t="str">
            <v>Nguyễn Thị Mỹ Linh (mới)</v>
          </cell>
          <cell r="E64" t="str">
            <v>HCM</v>
          </cell>
          <cell r="F64" t="str">
            <v>Trợ lý TVTS</v>
          </cell>
          <cell r="G64" t="str">
            <v>01/06/10</v>
          </cell>
          <cell r="H64" t="str">
            <v>31/08/10</v>
          </cell>
          <cell r="I64">
            <v>22</v>
          </cell>
          <cell r="J64">
            <v>1000000</v>
          </cell>
          <cell r="K64">
            <v>9</v>
          </cell>
          <cell r="L64">
            <v>409100</v>
          </cell>
          <cell r="N64">
            <v>0</v>
          </cell>
          <cell r="P64">
            <v>409100</v>
          </cell>
          <cell r="R64">
            <v>409100</v>
          </cell>
          <cell r="S64" t="str">
            <v>r</v>
          </cell>
          <cell r="T64" t="str">
            <v>HCM TVTS-TP221</v>
          </cell>
        </row>
        <row r="65">
          <cell r="A65">
            <v>9</v>
          </cell>
          <cell r="B65">
            <v>4097</v>
          </cell>
          <cell r="D65" t="str">
            <v>Hoàng Thị Oanh</v>
          </cell>
          <cell r="E65" t="str">
            <v>HCM</v>
          </cell>
          <cell r="F65" t="str">
            <v>Trợ lý TVTS</v>
          </cell>
          <cell r="G65" t="str">
            <v>01/06/10</v>
          </cell>
          <cell r="H65" t="str">
            <v>31/08/10</v>
          </cell>
          <cell r="I65">
            <v>22</v>
          </cell>
          <cell r="J65">
            <v>1000000</v>
          </cell>
          <cell r="K65">
            <v>2</v>
          </cell>
          <cell r="L65">
            <v>90900</v>
          </cell>
          <cell r="N65">
            <v>0</v>
          </cell>
          <cell r="P65">
            <v>90900</v>
          </cell>
          <cell r="R65">
            <v>90900</v>
          </cell>
          <cell r="S65" t="str">
            <v>r</v>
          </cell>
          <cell r="T65" t="str">
            <v>HCM TVTS-TP221</v>
          </cell>
        </row>
        <row r="66">
          <cell r="A66">
            <v>10</v>
          </cell>
          <cell r="B66">
            <v>4103</v>
          </cell>
          <cell r="D66" t="str">
            <v>Lê Diệp Phương Hiền</v>
          </cell>
          <cell r="E66" t="str">
            <v>HCM</v>
          </cell>
          <cell r="F66" t="str">
            <v>Trợ lý TVTS</v>
          </cell>
          <cell r="G66" t="str">
            <v>01/06/10</v>
          </cell>
          <cell r="H66" t="str">
            <v>31/08/10</v>
          </cell>
          <cell r="I66">
            <v>22</v>
          </cell>
          <cell r="J66">
            <v>1200000</v>
          </cell>
          <cell r="K66">
            <v>11</v>
          </cell>
          <cell r="L66">
            <v>600000</v>
          </cell>
          <cell r="N66">
            <v>0</v>
          </cell>
          <cell r="P66">
            <v>600000</v>
          </cell>
          <cell r="R66">
            <v>600000</v>
          </cell>
          <cell r="S66" t="str">
            <v>r</v>
          </cell>
          <cell r="T66" t="str">
            <v>HCM TVTS-TP221</v>
          </cell>
        </row>
        <row r="67">
          <cell r="A67">
            <v>11</v>
          </cell>
          <cell r="B67">
            <v>4104</v>
          </cell>
          <cell r="D67" t="str">
            <v>Nguyễn Thị Lượng</v>
          </cell>
          <cell r="E67" t="str">
            <v>HCM</v>
          </cell>
          <cell r="F67" t="str">
            <v>Trợ lý TVTS</v>
          </cell>
          <cell r="G67" t="str">
            <v>01/06/10</v>
          </cell>
          <cell r="H67" t="str">
            <v>31/08/10</v>
          </cell>
          <cell r="I67">
            <v>22</v>
          </cell>
          <cell r="J67">
            <v>1000000</v>
          </cell>
          <cell r="K67">
            <v>6</v>
          </cell>
          <cell r="L67">
            <v>272700</v>
          </cell>
          <cell r="N67">
            <v>0</v>
          </cell>
          <cell r="P67">
            <v>272700</v>
          </cell>
          <cell r="R67">
            <v>272700</v>
          </cell>
          <cell r="S67" t="str">
            <v>r</v>
          </cell>
          <cell r="T67" t="str">
            <v>HCM TVTS-TP221</v>
          </cell>
        </row>
        <row r="68">
          <cell r="A68">
            <v>12</v>
          </cell>
          <cell r="D68" t="str">
            <v>Bùi Thị Kim Thùy</v>
          </cell>
          <cell r="E68" t="str">
            <v>HCM</v>
          </cell>
          <cell r="F68" t="str">
            <v>Trợ lý TVTS</v>
          </cell>
          <cell r="G68" t="str">
            <v>01/06/10</v>
          </cell>
          <cell r="H68" t="str">
            <v>31/08/10</v>
          </cell>
          <cell r="I68">
            <v>22</v>
          </cell>
          <cell r="J68">
            <v>1200000</v>
          </cell>
          <cell r="K68">
            <v>7.5</v>
          </cell>
          <cell r="L68">
            <v>409100</v>
          </cell>
          <cell r="N68">
            <v>0</v>
          </cell>
          <cell r="P68">
            <v>409100</v>
          </cell>
          <cell r="R68">
            <v>409100</v>
          </cell>
          <cell r="S68" t="str">
            <v>r</v>
          </cell>
          <cell r="T68" t="str">
            <v>HCM TVTS-TP221</v>
          </cell>
        </row>
        <row r="69">
          <cell r="A69">
            <v>13</v>
          </cell>
          <cell r="D69" t="str">
            <v>Nguyễn Thị Mỹ Linh</v>
          </cell>
          <cell r="E69" t="str">
            <v>HCM</v>
          </cell>
          <cell r="F69" t="str">
            <v>Trợ lý TVTS</v>
          </cell>
          <cell r="G69" t="str">
            <v>01/04/10</v>
          </cell>
          <cell r="H69" t="str">
            <v>30/06/10</v>
          </cell>
          <cell r="I69">
            <v>22</v>
          </cell>
          <cell r="J69">
            <v>1200000</v>
          </cell>
          <cell r="K69">
            <v>9</v>
          </cell>
          <cell r="L69">
            <v>490900</v>
          </cell>
          <cell r="N69">
            <v>0</v>
          </cell>
          <cell r="P69">
            <v>490900</v>
          </cell>
          <cell r="R69">
            <v>490900</v>
          </cell>
          <cell r="S69" t="str">
            <v>r</v>
          </cell>
          <cell r="T69" t="str">
            <v>HCM TVTS-TP221</v>
          </cell>
        </row>
        <row r="70">
          <cell r="A70">
            <v>14</v>
          </cell>
          <cell r="D70" t="str">
            <v>Lê Thị Thương</v>
          </cell>
          <cell r="E70" t="str">
            <v>HCM</v>
          </cell>
          <cell r="F70" t="str">
            <v>Trợ lý TVTS</v>
          </cell>
          <cell r="G70" t="str">
            <v>01/04/10</v>
          </cell>
          <cell r="H70" t="str">
            <v>30/06/10</v>
          </cell>
          <cell r="I70">
            <v>22</v>
          </cell>
          <cell r="J70">
            <v>1200000</v>
          </cell>
          <cell r="K70">
            <v>15</v>
          </cell>
          <cell r="L70">
            <v>818200</v>
          </cell>
          <cell r="N70">
            <v>0</v>
          </cell>
          <cell r="P70">
            <v>818200</v>
          </cell>
          <cell r="R70">
            <v>818200</v>
          </cell>
          <cell r="S70" t="str">
            <v>r</v>
          </cell>
          <cell r="T70" t="str">
            <v>HCM TVTS-TP221</v>
          </cell>
        </row>
        <row r="71">
          <cell r="A71">
            <v>15</v>
          </cell>
          <cell r="D71" t="str">
            <v>Mai Thị Lệ Quỳnh</v>
          </cell>
          <cell r="E71" t="str">
            <v>HCM</v>
          </cell>
          <cell r="F71" t="str">
            <v>Trợ lý TVTS</v>
          </cell>
          <cell r="G71" t="str">
            <v>01/06/10</v>
          </cell>
          <cell r="H71" t="str">
            <v>31/08/10</v>
          </cell>
          <cell r="I71">
            <v>22</v>
          </cell>
          <cell r="J71">
            <v>1000000</v>
          </cell>
          <cell r="K71">
            <v>15.5</v>
          </cell>
          <cell r="L71">
            <v>704500</v>
          </cell>
          <cell r="N71">
            <v>0</v>
          </cell>
          <cell r="P71">
            <v>704500</v>
          </cell>
          <cell r="R71">
            <v>704500</v>
          </cell>
          <cell r="S71" t="str">
            <v>r</v>
          </cell>
          <cell r="T71" t="str">
            <v>HCM TVTS-TP221</v>
          </cell>
        </row>
        <row r="72">
          <cell r="A72">
            <v>16</v>
          </cell>
          <cell r="D72" t="str">
            <v>Nguyễn Thị Thu Hiền</v>
          </cell>
          <cell r="E72" t="str">
            <v>HCM</v>
          </cell>
          <cell r="F72" t="str">
            <v>Trợ lý TVTS</v>
          </cell>
          <cell r="G72" t="str">
            <v>01/05/10</v>
          </cell>
          <cell r="H72" t="str">
            <v>31/07/10</v>
          </cell>
          <cell r="I72">
            <v>22</v>
          </cell>
          <cell r="J72">
            <v>1200000</v>
          </cell>
          <cell r="K72">
            <v>8</v>
          </cell>
          <cell r="L72">
            <v>436400</v>
          </cell>
          <cell r="N72">
            <v>0</v>
          </cell>
          <cell r="P72">
            <v>436400</v>
          </cell>
          <cell r="R72">
            <v>436400</v>
          </cell>
          <cell r="S72" t="str">
            <v>r</v>
          </cell>
          <cell r="T72" t="str">
            <v>HCM TVTS-TP221</v>
          </cell>
        </row>
        <row r="73">
          <cell r="A73">
            <v>17</v>
          </cell>
          <cell r="D73" t="str">
            <v>Nguyễn Thị Phương</v>
          </cell>
          <cell r="E73" t="str">
            <v>HCM</v>
          </cell>
          <cell r="F73" t="str">
            <v>Trợ lý TVTS</v>
          </cell>
          <cell r="G73" t="str">
            <v>01/05/10</v>
          </cell>
          <cell r="H73" t="str">
            <v>31/07/10</v>
          </cell>
          <cell r="I73">
            <v>22</v>
          </cell>
          <cell r="J73">
            <v>1200000</v>
          </cell>
          <cell r="K73">
            <v>11</v>
          </cell>
          <cell r="L73">
            <v>600000</v>
          </cell>
          <cell r="N73">
            <v>0</v>
          </cell>
          <cell r="P73">
            <v>600000</v>
          </cell>
          <cell r="R73">
            <v>600000</v>
          </cell>
          <cell r="S73" t="str">
            <v>r</v>
          </cell>
          <cell r="T73" t="str">
            <v>HCM TVTS-TP221</v>
          </cell>
        </row>
        <row r="74">
          <cell r="A74">
            <v>18</v>
          </cell>
          <cell r="D74" t="str">
            <v>Trần Thị Cẩm Giang</v>
          </cell>
          <cell r="E74" t="str">
            <v>HCM</v>
          </cell>
          <cell r="F74" t="str">
            <v>Trợ lý TVTS</v>
          </cell>
          <cell r="G74" t="str">
            <v>01/06/10</v>
          </cell>
          <cell r="H74" t="str">
            <v>31/08/10</v>
          </cell>
          <cell r="I74">
            <v>22</v>
          </cell>
          <cell r="J74">
            <v>1000000</v>
          </cell>
          <cell r="K74">
            <v>7.5</v>
          </cell>
          <cell r="L74">
            <v>340900</v>
          </cell>
          <cell r="N74">
            <v>0</v>
          </cell>
          <cell r="P74">
            <v>340900</v>
          </cell>
          <cell r="R74">
            <v>340900</v>
          </cell>
          <cell r="S74" t="str">
            <v>r</v>
          </cell>
          <cell r="T74" t="str">
            <v>HCM TVTS-TP221</v>
          </cell>
        </row>
        <row r="75">
          <cell r="A75">
            <v>19</v>
          </cell>
          <cell r="B75">
            <v>4109</v>
          </cell>
          <cell r="D75" t="str">
            <v>Trần Thị Oanh</v>
          </cell>
          <cell r="E75" t="str">
            <v>HCM</v>
          </cell>
          <cell r="F75" t="str">
            <v>Trợ lý TVTS</v>
          </cell>
          <cell r="G75" t="str">
            <v>01/0/10</v>
          </cell>
          <cell r="H75" t="str">
            <v>30/06/10</v>
          </cell>
          <cell r="I75">
            <v>22</v>
          </cell>
          <cell r="J75">
            <v>1200000</v>
          </cell>
          <cell r="K75">
            <v>17.5</v>
          </cell>
          <cell r="L75">
            <v>954500</v>
          </cell>
          <cell r="N75">
            <v>0</v>
          </cell>
          <cell r="P75">
            <v>954500</v>
          </cell>
          <cell r="R75">
            <v>954500</v>
          </cell>
          <cell r="S75" t="str">
            <v>r</v>
          </cell>
          <cell r="T75" t="str">
            <v>HCM TVTS-TP221</v>
          </cell>
        </row>
        <row r="76">
          <cell r="A76">
            <v>20</v>
          </cell>
          <cell r="B76">
            <v>4113</v>
          </cell>
          <cell r="D76" t="str">
            <v>Trần Nguyễn Minh Tú</v>
          </cell>
          <cell r="E76" t="str">
            <v>HCM</v>
          </cell>
          <cell r="F76" t="str">
            <v>contact</v>
          </cell>
          <cell r="G76" t="str">
            <v>01/06/10</v>
          </cell>
          <cell r="H76" t="str">
            <v>31/08/10</v>
          </cell>
          <cell r="I76">
            <v>22</v>
          </cell>
          <cell r="J76">
            <v>1200000</v>
          </cell>
          <cell r="K76">
            <v>22</v>
          </cell>
          <cell r="L76">
            <v>1200000</v>
          </cell>
          <cell r="N76">
            <v>0</v>
          </cell>
          <cell r="P76">
            <v>1200000</v>
          </cell>
          <cell r="R76">
            <v>1200000</v>
          </cell>
          <cell r="S76" t="str">
            <v>r</v>
          </cell>
          <cell r="T76" t="str">
            <v>HCM TVTS-TP223</v>
          </cell>
        </row>
        <row r="77">
          <cell r="A77">
            <v>21</v>
          </cell>
          <cell r="B77">
            <v>4114</v>
          </cell>
          <cell r="D77" t="str">
            <v>Trần Minh Quang</v>
          </cell>
          <cell r="E77" t="str">
            <v>HCM</v>
          </cell>
          <cell r="F77" t="str">
            <v>contact</v>
          </cell>
          <cell r="G77" t="str">
            <v>01/06/10</v>
          </cell>
          <cell r="H77" t="str">
            <v>31/08/10</v>
          </cell>
          <cell r="I77">
            <v>22</v>
          </cell>
          <cell r="J77">
            <v>1200000</v>
          </cell>
          <cell r="K77">
            <v>22</v>
          </cell>
          <cell r="L77">
            <v>1200000</v>
          </cell>
          <cell r="N77">
            <v>0</v>
          </cell>
          <cell r="P77">
            <v>1200000</v>
          </cell>
          <cell r="R77">
            <v>1200000</v>
          </cell>
          <cell r="S77" t="str">
            <v>r</v>
          </cell>
          <cell r="T77" t="str">
            <v>HCM TVTS-TP223</v>
          </cell>
        </row>
        <row r="78">
          <cell r="A78">
            <v>22</v>
          </cell>
          <cell r="B78">
            <v>4115</v>
          </cell>
          <cell r="D78" t="str">
            <v>Nguyễn Thụy Hồng Mai</v>
          </cell>
          <cell r="E78" t="str">
            <v>HCM</v>
          </cell>
          <cell r="F78" t="str">
            <v>contact</v>
          </cell>
          <cell r="G78" t="str">
            <v>01/06/10</v>
          </cell>
          <cell r="H78" t="str">
            <v>31/08/10</v>
          </cell>
          <cell r="I78">
            <v>22</v>
          </cell>
          <cell r="J78">
            <v>1200000</v>
          </cell>
          <cell r="K78">
            <v>22</v>
          </cell>
          <cell r="L78">
            <v>1200000</v>
          </cell>
          <cell r="N78">
            <v>0</v>
          </cell>
          <cell r="P78">
            <v>1200000</v>
          </cell>
          <cell r="R78">
            <v>1200000</v>
          </cell>
          <cell r="S78" t="str">
            <v>r</v>
          </cell>
          <cell r="T78" t="str">
            <v>HCM TVTS-TP223</v>
          </cell>
        </row>
        <row r="79">
          <cell r="A79">
            <v>23</v>
          </cell>
          <cell r="D79" t="str">
            <v>Thi Vĩ Nam</v>
          </cell>
          <cell r="E79" t="str">
            <v>HCM</v>
          </cell>
          <cell r="F79" t="str">
            <v>contact</v>
          </cell>
          <cell r="G79" t="str">
            <v>01/06/10</v>
          </cell>
          <cell r="H79" t="str">
            <v>31/08/10</v>
          </cell>
          <cell r="I79">
            <v>22</v>
          </cell>
          <cell r="J79">
            <v>1200000</v>
          </cell>
          <cell r="K79">
            <v>22</v>
          </cell>
          <cell r="L79">
            <v>1200000</v>
          </cell>
          <cell r="N79">
            <v>0</v>
          </cell>
          <cell r="P79">
            <v>1200000</v>
          </cell>
          <cell r="R79">
            <v>1200000</v>
          </cell>
          <cell r="S79" t="str">
            <v>r</v>
          </cell>
          <cell r="T79" t="str">
            <v>HCM TVTS-TP223</v>
          </cell>
        </row>
        <row r="80">
          <cell r="A80">
            <v>24</v>
          </cell>
          <cell r="D80" t="str">
            <v>Nguyễn Trung Huy</v>
          </cell>
          <cell r="E80" t="str">
            <v>HCM</v>
          </cell>
          <cell r="F80" t="str">
            <v>contact</v>
          </cell>
          <cell r="G80" t="str">
            <v>01/06/10</v>
          </cell>
          <cell r="H80" t="str">
            <v>31/08/10</v>
          </cell>
          <cell r="I80">
            <v>22</v>
          </cell>
          <cell r="J80">
            <v>1200000</v>
          </cell>
          <cell r="K80">
            <v>9</v>
          </cell>
          <cell r="L80">
            <v>490900</v>
          </cell>
          <cell r="N80">
            <v>0</v>
          </cell>
          <cell r="P80">
            <v>490900</v>
          </cell>
          <cell r="R80">
            <v>490900</v>
          </cell>
          <cell r="S80" t="str">
            <v>r</v>
          </cell>
          <cell r="T80" t="str">
            <v>HCM TVTS-TP223</v>
          </cell>
        </row>
        <row r="81">
          <cell r="A81">
            <v>25</v>
          </cell>
          <cell r="D81" t="str">
            <v>Trần Nam Khải</v>
          </cell>
          <cell r="E81" t="str">
            <v>HCM</v>
          </cell>
          <cell r="F81" t="str">
            <v>contact</v>
          </cell>
          <cell r="G81" t="str">
            <v>01/04/10</v>
          </cell>
          <cell r="H81" t="str">
            <v>30/06/10</v>
          </cell>
          <cell r="I81">
            <v>22</v>
          </cell>
          <cell r="J81">
            <v>1200000</v>
          </cell>
          <cell r="K81">
            <v>22</v>
          </cell>
          <cell r="L81">
            <v>1200000</v>
          </cell>
          <cell r="N81">
            <v>0</v>
          </cell>
          <cell r="P81">
            <v>1200000</v>
          </cell>
          <cell r="R81">
            <v>1200000</v>
          </cell>
          <cell r="S81" t="str">
            <v>r</v>
          </cell>
          <cell r="T81" t="str">
            <v>HCM TVTS-TP223</v>
          </cell>
        </row>
        <row r="82">
          <cell r="A82">
            <v>26</v>
          </cell>
          <cell r="D82" t="str">
            <v>Phạm Quang Khải</v>
          </cell>
          <cell r="E82" t="str">
            <v>HCM</v>
          </cell>
          <cell r="F82" t="str">
            <v>contact</v>
          </cell>
          <cell r="G82" t="str">
            <v>01/04/10</v>
          </cell>
          <cell r="H82" t="str">
            <v>30/06/10</v>
          </cell>
          <cell r="I82">
            <v>22</v>
          </cell>
          <cell r="J82">
            <v>1200000</v>
          </cell>
          <cell r="K82">
            <v>22</v>
          </cell>
          <cell r="L82">
            <v>1200000</v>
          </cell>
          <cell r="N82">
            <v>0</v>
          </cell>
          <cell r="P82">
            <v>1200000</v>
          </cell>
          <cell r="R82">
            <v>1200000</v>
          </cell>
          <cell r="S82" t="str">
            <v>r</v>
          </cell>
          <cell r="T82" t="str">
            <v>HCM TVTS-TP223</v>
          </cell>
        </row>
        <row r="83">
          <cell r="A83">
            <v>27</v>
          </cell>
          <cell r="D83" t="str">
            <v>Nguyễn Ngọc Bảo Khuyên</v>
          </cell>
          <cell r="E83" t="str">
            <v>HCM</v>
          </cell>
          <cell r="F83" t="str">
            <v>contact</v>
          </cell>
          <cell r="G83" t="str">
            <v>01/04/10</v>
          </cell>
          <cell r="H83" t="str">
            <v>30/06/10</v>
          </cell>
          <cell r="I83">
            <v>22</v>
          </cell>
          <cell r="J83">
            <v>1200000</v>
          </cell>
          <cell r="K83">
            <v>22</v>
          </cell>
          <cell r="L83">
            <v>1200000</v>
          </cell>
          <cell r="N83">
            <v>0</v>
          </cell>
          <cell r="P83">
            <v>1200000</v>
          </cell>
          <cell r="R83">
            <v>1200000</v>
          </cell>
          <cell r="S83" t="str">
            <v>r</v>
          </cell>
          <cell r="T83" t="str">
            <v>HCM TVTS-TP223</v>
          </cell>
        </row>
        <row r="84">
          <cell r="A84">
            <v>28</v>
          </cell>
          <cell r="D84" t="str">
            <v>Đỗ Thị Vui</v>
          </cell>
          <cell r="E84" t="str">
            <v>HCM</v>
          </cell>
          <cell r="F84" t="str">
            <v>contact</v>
          </cell>
          <cell r="G84" t="str">
            <v>01/04/10</v>
          </cell>
          <cell r="H84" t="str">
            <v>30/06/10</v>
          </cell>
          <cell r="I84">
            <v>22</v>
          </cell>
          <cell r="J84">
            <v>1200000</v>
          </cell>
          <cell r="K84">
            <v>22</v>
          </cell>
          <cell r="L84">
            <v>1200000</v>
          </cell>
          <cell r="N84">
            <v>0</v>
          </cell>
          <cell r="P84">
            <v>1200000</v>
          </cell>
          <cell r="R84">
            <v>1200000</v>
          </cell>
          <cell r="S84" t="str">
            <v>r</v>
          </cell>
          <cell r="T84" t="str">
            <v>HCM TVTS-TP223</v>
          </cell>
        </row>
        <row r="85">
          <cell r="A85">
            <v>29</v>
          </cell>
          <cell r="D85" t="str">
            <v>Nguyễn Thị Giáp</v>
          </cell>
          <cell r="E85" t="str">
            <v>HCM</v>
          </cell>
          <cell r="F85" t="str">
            <v>Tạp vụ</v>
          </cell>
          <cell r="I85">
            <v>22</v>
          </cell>
          <cell r="J85">
            <v>500000</v>
          </cell>
          <cell r="K85">
            <v>22</v>
          </cell>
          <cell r="L85">
            <v>500000</v>
          </cell>
          <cell r="N85">
            <v>0</v>
          </cell>
          <cell r="P85">
            <v>500000</v>
          </cell>
          <cell r="R85">
            <v>500000</v>
          </cell>
          <cell r="S85" t="str">
            <v>r</v>
          </cell>
        </row>
        <row r="86">
          <cell r="A86">
            <v>1</v>
          </cell>
          <cell r="D86" t="str">
            <v>Trần Thị Phương Thảo</v>
          </cell>
          <cell r="E86" t="str">
            <v>BA</v>
          </cell>
          <cell r="F86" t="str">
            <v>CTV NC</v>
          </cell>
          <cell r="G86" t="str">
            <v>01/05/10</v>
          </cell>
          <cell r="H86" t="str">
            <v>30/08/10</v>
          </cell>
          <cell r="I86">
            <v>22</v>
          </cell>
          <cell r="J86">
            <v>1800000</v>
          </cell>
          <cell r="K86">
            <v>22</v>
          </cell>
          <cell r="L86">
            <v>1800000</v>
          </cell>
          <cell r="N86">
            <v>0</v>
          </cell>
          <cell r="P86">
            <v>1800000</v>
          </cell>
          <cell r="Q86">
            <v>180000</v>
          </cell>
          <cell r="R86">
            <v>1620000</v>
          </cell>
          <cell r="S86" t="str">
            <v>r</v>
          </cell>
        </row>
        <row r="87">
          <cell r="A87">
            <v>2</v>
          </cell>
          <cell r="D87" t="str">
            <v>Nguyễn Duy Toại</v>
          </cell>
          <cell r="E87" t="str">
            <v>BA</v>
          </cell>
          <cell r="F87" t="str">
            <v>CTV SP</v>
          </cell>
          <cell r="G87" t="str">
            <v>01/03/10</v>
          </cell>
          <cell r="H87" t="str">
            <v>31/06/10</v>
          </cell>
          <cell r="I87" t="str">
            <v>Lương sản phẩm</v>
          </cell>
          <cell r="L87">
            <v>397000</v>
          </cell>
          <cell r="N87">
            <v>0</v>
          </cell>
          <cell r="P87">
            <v>397000</v>
          </cell>
          <cell r="Q87">
            <v>0</v>
          </cell>
          <cell r="R87">
            <v>397000</v>
          </cell>
          <cell r="S87" t="str">
            <v>r</v>
          </cell>
        </row>
        <row r="88">
          <cell r="A88">
            <v>3</v>
          </cell>
          <cell r="D88" t="str">
            <v>Nguyễn Thị Mai Hương</v>
          </cell>
          <cell r="E88" t="str">
            <v>BA</v>
          </cell>
          <cell r="F88" t="str">
            <v>CTV SP</v>
          </cell>
          <cell r="G88" t="str">
            <v>01/04/10</v>
          </cell>
          <cell r="H88" t="str">
            <v>31/07/10</v>
          </cell>
          <cell r="L88">
            <v>620000</v>
          </cell>
          <cell r="N88">
            <v>0</v>
          </cell>
          <cell r="P88">
            <v>620000</v>
          </cell>
          <cell r="Q88">
            <v>62000</v>
          </cell>
          <cell r="R88">
            <v>558000</v>
          </cell>
          <cell r="S88" t="str">
            <v>r</v>
          </cell>
        </row>
        <row r="89">
          <cell r="A89">
            <v>4</v>
          </cell>
          <cell r="D89" t="str">
            <v>Trần Thị Huyền Trang</v>
          </cell>
          <cell r="E89" t="str">
            <v>BA</v>
          </cell>
          <cell r="F89" t="str">
            <v>CTV SP</v>
          </cell>
          <cell r="G89" t="str">
            <v>01/04/10</v>
          </cell>
          <cell r="H89" t="str">
            <v>31/07/10</v>
          </cell>
          <cell r="L89">
            <v>807000</v>
          </cell>
          <cell r="N89">
            <v>0</v>
          </cell>
          <cell r="P89">
            <v>807000</v>
          </cell>
          <cell r="Q89">
            <v>80700</v>
          </cell>
          <cell r="R89">
            <v>726300</v>
          </cell>
          <cell r="S89" t="str">
            <v>r</v>
          </cell>
        </row>
        <row r="90">
          <cell r="A90">
            <v>1</v>
          </cell>
          <cell r="D90" t="str">
            <v>Phạm Thị Phương Thảo</v>
          </cell>
          <cell r="E90" t="str">
            <v>Kế toán</v>
          </cell>
          <cell r="F90" t="str">
            <v>Trợ lý</v>
          </cell>
          <cell r="G90" t="str">
            <v>01/06/10</v>
          </cell>
          <cell r="H90" t="str">
            <v>31/08/10</v>
          </cell>
          <cell r="I90">
            <v>22</v>
          </cell>
          <cell r="J90">
            <v>1200000</v>
          </cell>
          <cell r="K90">
            <v>13</v>
          </cell>
          <cell r="L90">
            <v>709100</v>
          </cell>
          <cell r="M90">
            <v>1</v>
          </cell>
          <cell r="N90">
            <v>81800</v>
          </cell>
          <cell r="P90">
            <v>790900</v>
          </cell>
          <cell r="R90">
            <v>790900</v>
          </cell>
          <cell r="S90" t="str">
            <v>r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ồ sơ nhân viên"/>
      <sheetName val="Dữ liệu nhập liệu"/>
    </sheetNames>
    <sheetDataSet>
      <sheetData sheetId="0"/>
      <sheetData sheetId="1">
        <row r="3">
          <cell r="A3" t="str">
            <v>Nam</v>
          </cell>
          <cell r="C3" t="str">
            <v>Hà Nội</v>
          </cell>
          <cell r="E3" t="str">
            <v>Đại học</v>
          </cell>
          <cell r="G3" t="str">
            <v xml:space="preserve">CĐ Bách khoa Đà Nẵng </v>
          </cell>
          <cell r="I3" t="str">
            <v>CN chế tạo các SP chất dẻo &amp; Composit</v>
          </cell>
          <cell r="K3" t="str">
            <v>Hà Nội</v>
          </cell>
          <cell r="M3" t="str">
            <v>Hà Nội</v>
          </cell>
          <cell r="O3" t="str">
            <v>Ông</v>
          </cell>
          <cell r="Q3" t="str">
            <v>Baove</v>
          </cell>
          <cell r="T3" t="str">
            <v>TEG</v>
          </cell>
          <cell r="W3" t="str">
            <v>Đang làm việc</v>
          </cell>
        </row>
        <row r="4">
          <cell r="A4" t="str">
            <v>Nữ</v>
          </cell>
          <cell r="C4" t="str">
            <v>Hồ Chí Minh</v>
          </cell>
          <cell r="E4" t="str">
            <v>Cao đẳng</v>
          </cell>
          <cell r="G4" t="str">
            <v>CĐ Bách Khoa Hưng Yên</v>
          </cell>
          <cell r="I4" t="str">
            <v>CN Hóa dược và Hoá chất BV thực vật</v>
          </cell>
          <cell r="K4" t="str">
            <v>Hồ Chí Minh</v>
          </cell>
          <cell r="M4" t="str">
            <v>Hồ Chí Minh</v>
          </cell>
          <cell r="O4" t="str">
            <v>Bà</v>
          </cell>
          <cell r="Q4" t="str">
            <v>CB_CT</v>
          </cell>
          <cell r="T4" t="str">
            <v>SA</v>
          </cell>
          <cell r="W4" t="str">
            <v>Không có việc làm</v>
          </cell>
        </row>
        <row r="5">
          <cell r="C5" t="str">
            <v>An Giang</v>
          </cell>
          <cell r="E5" t="str">
            <v>Trung cấp</v>
          </cell>
          <cell r="G5" t="str">
            <v>CĐ Bách Nghệ Tây Hà</v>
          </cell>
          <cell r="I5" t="str">
            <v>Cơ điện tử</v>
          </cell>
          <cell r="K5" t="str">
            <v>An Giang</v>
          </cell>
          <cell r="M5" t="str">
            <v>An Giang</v>
          </cell>
          <cell r="O5" t="str">
            <v>Bố</v>
          </cell>
          <cell r="Q5" t="str">
            <v>CB_HC</v>
          </cell>
          <cell r="T5" t="str">
            <v>TAE</v>
          </cell>
          <cell r="W5" t="str">
            <v>Đang làm thủ tục thôi việc</v>
          </cell>
        </row>
        <row r="6">
          <cell r="C6" t="str">
            <v>Bà Rịa - Vũng Tàu</v>
          </cell>
          <cell r="E6" t="str">
            <v>Thạc sĩ</v>
          </cell>
          <cell r="G6" t="str">
            <v>CĐ Bách Việt – TP.HCM</v>
          </cell>
          <cell r="I6" t="str">
            <v>Cơ học vật liệu và Cán kim loại</v>
          </cell>
          <cell r="K6" t="str">
            <v>Bà Rịa - Vũng Tàu</v>
          </cell>
          <cell r="M6" t="str">
            <v>Bà Rịa - Vũng Tàu</v>
          </cell>
          <cell r="O6" t="str">
            <v>Mẹ</v>
          </cell>
          <cell r="Q6" t="str">
            <v>CB_HR</v>
          </cell>
          <cell r="T6" t="str">
            <v>PAED</v>
          </cell>
          <cell r="W6" t="str">
            <v>Đình chỉ công tác</v>
          </cell>
        </row>
        <row r="7">
          <cell r="C7" t="str">
            <v>Bắc Giang</v>
          </cell>
          <cell r="E7" t="str">
            <v>Tiến sĩ</v>
          </cell>
          <cell r="G7" t="str">
            <v>CĐ Bán công Công Nghệ Và Quản Trị Doanh Nghiệp</v>
          </cell>
          <cell r="I7" t="str">
            <v>Cơ khí chính xác và quang học</v>
          </cell>
          <cell r="K7" t="str">
            <v>Bắc Giang</v>
          </cell>
          <cell r="M7" t="str">
            <v>Bắc Giang</v>
          </cell>
          <cell r="O7" t="str">
            <v>Chồng</v>
          </cell>
          <cell r="Q7" t="str">
            <v>CB_TVTS</v>
          </cell>
          <cell r="T7" t="str">
            <v>PAEF</v>
          </cell>
          <cell r="W7" t="str">
            <v>Nghỉ hưu</v>
          </cell>
        </row>
        <row r="8">
          <cell r="C8" t="str">
            <v>Bắc Kạn</v>
          </cell>
          <cell r="E8" t="str">
            <v>Trung học phổ thông</v>
          </cell>
          <cell r="G8" t="str">
            <v>CĐ Bình Định</v>
          </cell>
          <cell r="I8" t="str">
            <v>Công nghệ các hợp chất vô cơ</v>
          </cell>
          <cell r="K8" t="str">
            <v>Bắc Kạn</v>
          </cell>
          <cell r="M8" t="str">
            <v>Bắc Kạn</v>
          </cell>
          <cell r="O8" t="str">
            <v>Vợ</v>
          </cell>
          <cell r="Q8" t="str">
            <v>CB_VH_BA</v>
          </cell>
          <cell r="T8" t="str">
            <v>BCV</v>
          </cell>
          <cell r="W8" t="str">
            <v>Nghỉ việc</v>
          </cell>
        </row>
        <row r="9">
          <cell r="C9" t="str">
            <v>Bạc Liêu</v>
          </cell>
          <cell r="E9" t="str">
            <v>Trung học cơ sở</v>
          </cell>
          <cell r="G9" t="str">
            <v xml:space="preserve">CĐ Cần Thơ </v>
          </cell>
          <cell r="I9" t="str">
            <v>Công nghệ Chế tạo máy</v>
          </cell>
          <cell r="K9" t="str">
            <v>Bạc Liêu</v>
          </cell>
          <cell r="M9" t="str">
            <v>Bạc Liêu</v>
          </cell>
          <cell r="O9" t="str">
            <v>Anh</v>
          </cell>
          <cell r="Q9" t="str">
            <v>CBPT</v>
          </cell>
          <cell r="T9" t="str">
            <v>S1</v>
          </cell>
          <cell r="W9" t="str">
            <v>Nghỉ khác</v>
          </cell>
        </row>
        <row r="10">
          <cell r="C10" t="str">
            <v>Bắc Ninh</v>
          </cell>
          <cell r="E10" t="str">
            <v>Tiểu học</v>
          </cell>
          <cell r="G10" t="str">
            <v xml:space="preserve">CĐ Cơ điện và Nông nghiệp Nam Bộ </v>
          </cell>
          <cell r="I10" t="str">
            <v>Công nghệ Dệt</v>
          </cell>
          <cell r="K10" t="str">
            <v>Bắc Ninh</v>
          </cell>
          <cell r="M10" t="str">
            <v>Bắc Ninh</v>
          </cell>
          <cell r="O10" t="str">
            <v xml:space="preserve">Chị </v>
          </cell>
          <cell r="Q10" t="str">
            <v>CC</v>
          </cell>
          <cell r="T10" t="str">
            <v>TAW</v>
          </cell>
          <cell r="W10" t="str">
            <v>Mất việc làm</v>
          </cell>
        </row>
        <row r="11">
          <cell r="C11" t="str">
            <v>Bến Tre</v>
          </cell>
          <cell r="E11" t="str">
            <v>Nghề</v>
          </cell>
          <cell r="G11" t="str">
            <v xml:space="preserve">CĐ Cơ khí Luyện kim </v>
          </cell>
          <cell r="I11" t="str">
            <v>Công nghệ Điện hoá và Bảo vệ kim loại</v>
          </cell>
          <cell r="K11" t="str">
            <v>Bến Tre</v>
          </cell>
          <cell r="M11" t="str">
            <v>Bến Tre</v>
          </cell>
          <cell r="O11" t="str">
            <v>Em trai</v>
          </cell>
          <cell r="Q11" t="str">
            <v>CC2</v>
          </cell>
          <cell r="T11" t="str">
            <v>PAWD</v>
          </cell>
          <cell r="W11" t="str">
            <v>Sa thải</v>
          </cell>
        </row>
        <row r="12">
          <cell r="C12" t="str">
            <v>Bình Định</v>
          </cell>
          <cell r="G12" t="str">
            <v>CĐ Cơ Khí Luyện Kim - Thái Nguyên</v>
          </cell>
          <cell r="I12" t="str">
            <v>Công nghệ Hoá lý</v>
          </cell>
          <cell r="K12" t="str">
            <v>Bình Định</v>
          </cell>
          <cell r="M12" t="str">
            <v>Bình Định</v>
          </cell>
          <cell r="O12" t="str">
            <v>Em gái</v>
          </cell>
          <cell r="Q12" t="str">
            <v>CEO</v>
          </cell>
          <cell r="T12" t="str">
            <v>PAWM</v>
          </cell>
          <cell r="W12" t="str">
            <v>Thực tập sinh</v>
          </cell>
        </row>
        <row r="13">
          <cell r="C13" t="str">
            <v>Bình Dương</v>
          </cell>
          <cell r="G13" t="str">
            <v xml:space="preserve">CĐ Cộng đồng Bà Rịa-Vũng Tàu </v>
          </cell>
          <cell r="I13" t="str">
            <v>Công nghệ Hữu cơ - Hoá dầu</v>
          </cell>
          <cell r="K13" t="str">
            <v>Bình Dương</v>
          </cell>
          <cell r="M13" t="str">
            <v>Bình Dương</v>
          </cell>
          <cell r="O13" t="str">
            <v>Con trai</v>
          </cell>
          <cell r="Q13" t="str">
            <v>CN</v>
          </cell>
          <cell r="T13" t="str">
            <v>PAWN</v>
          </cell>
        </row>
        <row r="14">
          <cell r="C14" t="str">
            <v>Bình Phước</v>
          </cell>
          <cell r="G14" t="str">
            <v xml:space="preserve">CĐ Cộng đồng Bắc Kạn </v>
          </cell>
          <cell r="I14" t="str">
            <v>Công nghệ In</v>
          </cell>
          <cell r="K14" t="str">
            <v>Bình Phước</v>
          </cell>
          <cell r="M14" t="str">
            <v>Bình Phước</v>
          </cell>
          <cell r="O14" t="str">
            <v>Con gái</v>
          </cell>
          <cell r="Q14" t="str">
            <v>CTV</v>
          </cell>
          <cell r="T14" t="str">
            <v>PAWC</v>
          </cell>
        </row>
        <row r="15">
          <cell r="C15" t="str">
            <v>Bình Thuận</v>
          </cell>
          <cell r="G15" t="str">
            <v>CĐ Cộng Đồng Bình Thuận</v>
          </cell>
          <cell r="I15" t="str">
            <v>Công nghệ Nhuộm và Hoàn tất</v>
          </cell>
          <cell r="K15" t="str">
            <v>Bình Thuận</v>
          </cell>
          <cell r="M15" t="str">
            <v>Bình Thuận</v>
          </cell>
          <cell r="O15" t="str">
            <v>Cháu trai</v>
          </cell>
          <cell r="Q15" t="str">
            <v>CVHT</v>
          </cell>
          <cell r="T15" t="str">
            <v>PAWT</v>
          </cell>
        </row>
        <row r="16">
          <cell r="C16" t="str">
            <v>Cà Mau</v>
          </cell>
          <cell r="G16" t="str">
            <v xml:space="preserve">CĐ Cộng Đồng Cà Mau </v>
          </cell>
          <cell r="I16" t="str">
            <v>Công nghệ Thực phẩm</v>
          </cell>
          <cell r="K16" t="str">
            <v>Cà Mau</v>
          </cell>
          <cell r="M16" t="str">
            <v>Cà Mau</v>
          </cell>
          <cell r="O16" t="str">
            <v>Chị dâu</v>
          </cell>
          <cell r="Q16" t="str">
            <v>CX</v>
          </cell>
          <cell r="T16" t="str">
            <v>PAWS</v>
          </cell>
        </row>
        <row r="17">
          <cell r="C17" t="str">
            <v>Cần Thơ</v>
          </cell>
          <cell r="G17" t="str">
            <v xml:space="preserve">CĐ Cộng đồng Đồng Tháp </v>
          </cell>
          <cell r="I17" t="str">
            <v>Công nghệ Vật liệu Polyme - Compozit</v>
          </cell>
          <cell r="K17" t="str">
            <v>Cần Thơ</v>
          </cell>
          <cell r="M17" t="str">
            <v>Cần Thơ</v>
          </cell>
          <cell r="O17" t="str">
            <v>Cháu gái</v>
          </cell>
          <cell r="Q17" t="str">
            <v>Giao_vu</v>
          </cell>
          <cell r="T17" t="str">
            <v>PAWP</v>
          </cell>
        </row>
        <row r="18">
          <cell r="C18" t="str">
            <v>Cao Bằng</v>
          </cell>
          <cell r="G18" t="str">
            <v>CĐ Cộng Đồng Hà Nội</v>
          </cell>
          <cell r="I18" t="str">
            <v>Công nghệ Vật liệu Silicat</v>
          </cell>
          <cell r="K18" t="str">
            <v>Cao Bằng</v>
          </cell>
          <cell r="M18" t="str">
            <v>Cao Bằng</v>
          </cell>
          <cell r="O18" t="str">
            <v>Dượng</v>
          </cell>
          <cell r="Q18" t="str">
            <v>GSTVTS</v>
          </cell>
          <cell r="T18" t="str">
            <v>S2</v>
          </cell>
        </row>
        <row r="19">
          <cell r="C19" t="str">
            <v>Đà Nẵng</v>
          </cell>
          <cell r="G19" t="str">
            <v>CĐ Cộng đồng Hà Tây</v>
          </cell>
          <cell r="I19" t="str">
            <v>Công nghệ Xenluloza &amp; Giấy</v>
          </cell>
          <cell r="K19" t="str">
            <v>Đà Nẵng</v>
          </cell>
          <cell r="M19" t="str">
            <v>Đà Nẵng</v>
          </cell>
          <cell r="O19" t="str">
            <v>Bác</v>
          </cell>
          <cell r="Q19" t="str">
            <v>KO_BIET</v>
          </cell>
          <cell r="T19" t="str">
            <v>TDT</v>
          </cell>
        </row>
        <row r="20">
          <cell r="C20" t="str">
            <v>Đắk Lắk</v>
          </cell>
          <cell r="G20" t="str">
            <v xml:space="preserve">CĐ Cộng đồng Hậu Giang </v>
          </cell>
          <cell r="I20" t="str">
            <v>Điện tử Y sinh</v>
          </cell>
          <cell r="K20" t="str">
            <v>Đắk Lắk</v>
          </cell>
          <cell r="M20" t="str">
            <v>Đắk Lắk</v>
          </cell>
          <cell r="O20" t="str">
            <v>Dì</v>
          </cell>
          <cell r="Q20" t="str">
            <v>KTT</v>
          </cell>
          <cell r="T20" t="str">
            <v>PDTS</v>
          </cell>
        </row>
        <row r="21">
          <cell r="C21" t="str">
            <v>Đắk Nông</v>
          </cell>
          <cell r="G21" t="str">
            <v xml:space="preserve">CĐ Cộng đồng Kiên Giang </v>
          </cell>
          <cell r="I21" t="str">
            <v>Điều khiển tự động</v>
          </cell>
          <cell r="K21" t="str">
            <v>Đắk Nông</v>
          </cell>
          <cell r="M21" t="str">
            <v>Đắk Nông</v>
          </cell>
          <cell r="Q21" t="str">
            <v>NS</v>
          </cell>
          <cell r="T21" t="str">
            <v>PDTO</v>
          </cell>
        </row>
        <row r="22">
          <cell r="C22" t="str">
            <v>Điện Biên</v>
          </cell>
          <cell r="G22" t="str">
            <v>CĐ Cộng Đồng Lai Châu</v>
          </cell>
          <cell r="I22" t="str">
            <v>Động cơ đốt trong</v>
          </cell>
          <cell r="K22" t="str">
            <v>Điện Biên</v>
          </cell>
          <cell r="M22" t="str">
            <v>Điện Biên</v>
          </cell>
          <cell r="Q22" t="str">
            <v>NV</v>
          </cell>
          <cell r="T22" t="str">
            <v>TNT</v>
          </cell>
        </row>
        <row r="23">
          <cell r="C23" t="str">
            <v>Đồng Nai</v>
          </cell>
          <cell r="G23" t="str">
            <v xml:space="preserve">CĐ Cộng đồng Quảng Ngãi </v>
          </cell>
          <cell r="I23" t="str">
            <v>Gia công áp lực</v>
          </cell>
          <cell r="K23" t="str">
            <v>Đồng Nai</v>
          </cell>
          <cell r="M23" t="str">
            <v>Đồng Nai</v>
          </cell>
          <cell r="Q23" t="str">
            <v>NX</v>
          </cell>
          <cell r="T23" t="str">
            <v>PHOS</v>
          </cell>
        </row>
        <row r="24">
          <cell r="C24" t="str">
            <v>Đồng Tháp</v>
          </cell>
          <cell r="G24" t="str">
            <v xml:space="preserve">CĐ Cộng đồng Sóc Trăng </v>
          </cell>
          <cell r="I24" t="str">
            <v>Hàn và Công nghệ kim loại</v>
          </cell>
          <cell r="K24" t="str">
            <v>Đồng Tháp</v>
          </cell>
          <cell r="M24" t="str">
            <v>Đồng Tháp</v>
          </cell>
          <cell r="Q24" t="str">
            <v>OP</v>
          </cell>
          <cell r="T24" t="str">
            <v>PHOO</v>
          </cell>
        </row>
        <row r="25">
          <cell r="C25" t="str">
            <v>Gia Lai</v>
          </cell>
          <cell r="G25" t="str">
            <v xml:space="preserve">CĐ Cộng đồng Vĩnh Long </v>
          </cell>
          <cell r="I25" t="str">
            <v>Hệ thống Điện</v>
          </cell>
          <cell r="K25" t="str">
            <v>Gia Lai</v>
          </cell>
          <cell r="M25" t="str">
            <v>Gia Lai</v>
          </cell>
          <cell r="Q25" t="str">
            <v>OS</v>
          </cell>
          <cell r="T25" t="str">
            <v>TNE</v>
          </cell>
        </row>
        <row r="26">
          <cell r="C26" t="str">
            <v>Hà Giang</v>
          </cell>
          <cell r="G26" t="str">
            <v xml:space="preserve">CĐ Công kỹ nghệ Đông Á </v>
          </cell>
          <cell r="I26" t="str">
            <v>Kế hoạch</v>
          </cell>
          <cell r="K26" t="str">
            <v>Hà Giang</v>
          </cell>
          <cell r="M26" t="str">
            <v>Hà Giang</v>
          </cell>
          <cell r="Q26" t="str">
            <v>OX</v>
          </cell>
          <cell r="T26" t="str">
            <v>PNES</v>
          </cell>
        </row>
        <row r="27">
          <cell r="C27" t="str">
            <v>Hà Nam</v>
          </cell>
          <cell r="G27" t="str">
            <v xml:space="preserve">CĐ Công nghệ - Đại học Đà Nẵng </v>
          </cell>
          <cell r="I27" t="str">
            <v>Khoa học Máy tính</v>
          </cell>
          <cell r="K27" t="str">
            <v>Hà Nam</v>
          </cell>
          <cell r="M27" t="str">
            <v>Hà Nam</v>
          </cell>
          <cell r="Q27" t="str">
            <v>PCN</v>
          </cell>
          <cell r="T27" t="str">
            <v>PNEO</v>
          </cell>
        </row>
        <row r="28">
          <cell r="C28" t="str">
            <v>Hà Tĩnh</v>
          </cell>
          <cell r="G28" t="str">
            <v>CĐ Công Nghệ - Dệt May Thời Trang Hà Nội</v>
          </cell>
          <cell r="I28" t="str">
            <v>Kiểm toán</v>
          </cell>
          <cell r="K28" t="str">
            <v>Hà Tĩnh</v>
          </cell>
          <cell r="M28" t="str">
            <v>Hà Tĩnh</v>
          </cell>
          <cell r="Q28" t="str">
            <v>PHCC</v>
          </cell>
          <cell r="T28" t="str">
            <v>TTN</v>
          </cell>
        </row>
        <row r="29">
          <cell r="C29" t="str">
            <v>Hải Dương</v>
          </cell>
          <cell r="G29" t="str">
            <v>CĐ Công Nghệ Bắc Hà</v>
          </cell>
          <cell r="I29" t="str">
            <v>Kinh tế bảo hiểm</v>
          </cell>
          <cell r="K29" t="str">
            <v>Hải Dương</v>
          </cell>
          <cell r="M29" t="str">
            <v>Hải Dương</v>
          </cell>
          <cell r="Q29" t="str">
            <v>PM1</v>
          </cell>
          <cell r="T29" t="str">
            <v>NGHI_VIEC</v>
          </cell>
        </row>
        <row r="30">
          <cell r="C30" t="str">
            <v>Hải Phòng</v>
          </cell>
          <cell r="G30" t="str">
            <v>CĐ Công nghệ Hà Nội</v>
          </cell>
          <cell r="I30" t="str">
            <v>Kinh tế Năng lượng</v>
          </cell>
          <cell r="K30" t="str">
            <v>Hải Phòng</v>
          </cell>
          <cell r="M30" t="str">
            <v>Hải Phòng</v>
          </cell>
          <cell r="Q30" t="str">
            <v>PM2</v>
          </cell>
          <cell r="T30" t="str">
            <v>SX</v>
          </cell>
        </row>
        <row r="31">
          <cell r="C31" t="str">
            <v>Hậu Giang</v>
          </cell>
          <cell r="G31" t="str">
            <v>CĐ Công Nghệ Kinh Tế Và Thủy Lợi Miền Trung</v>
          </cell>
          <cell r="I31" t="str">
            <v>Kinh tế nông nghiệp và phát triển nông thôn</v>
          </cell>
          <cell r="K31" t="str">
            <v>Hậu Giang</v>
          </cell>
          <cell r="M31" t="str">
            <v>Hậu Giang</v>
          </cell>
          <cell r="Q31" t="str">
            <v>PM2008</v>
          </cell>
          <cell r="T31" t="str">
            <v>TIC</v>
          </cell>
        </row>
        <row r="32">
          <cell r="C32" t="str">
            <v>Hòa Bình</v>
          </cell>
          <cell r="G32" t="str">
            <v xml:space="preserve">CĐ Công Nghệ Thành Đô </v>
          </cell>
          <cell r="I32" t="str">
            <v>Kinh tế phát triển</v>
          </cell>
          <cell r="K32" t="str">
            <v>Hòa Bình</v>
          </cell>
          <cell r="M32" t="str">
            <v>Hòa Bình</v>
          </cell>
          <cell r="Q32" t="str">
            <v>PO</v>
          </cell>
          <cell r="T32" t="str">
            <v>THR</v>
          </cell>
        </row>
        <row r="33">
          <cell r="C33" t="str">
            <v>Hưng Yên</v>
          </cell>
          <cell r="G33" t="str">
            <v xml:space="preserve">CĐ Công nghệ thông tin (Thuộc Đại học Đà Nẵng) </v>
          </cell>
          <cell r="I33" t="str">
            <v>Kinh tế quốc tế</v>
          </cell>
          <cell r="K33" t="str">
            <v>Hưng Yên</v>
          </cell>
          <cell r="M33" t="str">
            <v>Hưng Yên</v>
          </cell>
          <cell r="Q33" t="str">
            <v>PTDT</v>
          </cell>
          <cell r="T33" t="str">
            <v>SY</v>
          </cell>
        </row>
        <row r="34">
          <cell r="C34" t="str">
            <v>Khánh Hòa</v>
          </cell>
          <cell r="G34" t="str">
            <v xml:space="preserve">CĐ Công nghệ thông tin Hữu nghị Việt Hàn </v>
          </cell>
          <cell r="I34" t="str">
            <v>Kinh tế và quản lý địa chính</v>
          </cell>
          <cell r="K34" t="str">
            <v>Khánh Hòa</v>
          </cell>
          <cell r="M34" t="str">
            <v>Khánh Hòa</v>
          </cell>
          <cell r="Q34" t="str">
            <v>PX</v>
          </cell>
          <cell r="T34" t="str">
            <v>TMH</v>
          </cell>
        </row>
        <row r="35">
          <cell r="C35" t="str">
            <v>Kiên Giang</v>
          </cell>
          <cell r="G35" t="str">
            <v>CĐ Công Nghệ Thông Tin TP.HCM</v>
          </cell>
          <cell r="I35" t="str">
            <v>Kinh tế và quản lý đô thị</v>
          </cell>
          <cell r="K35" t="str">
            <v>Kiên Giang</v>
          </cell>
          <cell r="M35" t="str">
            <v>Kiên Giang</v>
          </cell>
          <cell r="Q35" t="str">
            <v>QL</v>
          </cell>
          <cell r="T35" t="str">
            <v>PMHO</v>
          </cell>
        </row>
        <row r="36">
          <cell r="C36" t="str">
            <v>Kon Tum</v>
          </cell>
          <cell r="G36" t="str">
            <v>CĐ Công Nghệ Thủ Đức</v>
          </cell>
          <cell r="I36" t="str">
            <v>Kinh tế và quản lý môi trường</v>
          </cell>
          <cell r="K36" t="str">
            <v>Kon Tum</v>
          </cell>
          <cell r="M36" t="str">
            <v>Kon Tum</v>
          </cell>
          <cell r="Q36" t="str">
            <v>SD1</v>
          </cell>
          <cell r="T36" t="str">
            <v>PMHS</v>
          </cell>
        </row>
        <row r="37">
          <cell r="C37" t="str">
            <v>Lai Châu</v>
          </cell>
          <cell r="G37" t="str">
            <v xml:space="preserve">CĐ Công nghệ và Kinh doanh Việt Tiến </v>
          </cell>
          <cell r="I37" t="str">
            <v>Kỹ thuật đo và Tin học công nghiệp</v>
          </cell>
          <cell r="K37" t="str">
            <v>Lai Châu</v>
          </cell>
          <cell r="M37" t="str">
            <v>Lai Châu</v>
          </cell>
          <cell r="Q37" t="str">
            <v>SD2</v>
          </cell>
          <cell r="T37" t="str">
            <v>TOS1</v>
          </cell>
        </row>
        <row r="38">
          <cell r="C38" t="str">
            <v>Lâm Đồng</v>
          </cell>
          <cell r="G38" t="str">
            <v xml:space="preserve">CĐ Công nghệ và Kinh tế Bảo Lộc </v>
          </cell>
          <cell r="I38" t="str">
            <v>Kỹ thuật Gang thép</v>
          </cell>
          <cell r="K38" t="str">
            <v>Lâm Đồng</v>
          </cell>
          <cell r="M38" t="str">
            <v>Lâm Đồng</v>
          </cell>
          <cell r="Q38" t="str">
            <v>SN</v>
          </cell>
          <cell r="T38" t="str">
            <v>POSO</v>
          </cell>
        </row>
        <row r="39">
          <cell r="C39" t="str">
            <v>Lạng Sơn</v>
          </cell>
          <cell r="G39" t="str">
            <v xml:space="preserve">CĐ Công nghệ và Kinh tế Công nghiệp </v>
          </cell>
          <cell r="I39" t="str">
            <v>Kỹ thuật Hàng không</v>
          </cell>
          <cell r="K39" t="str">
            <v>Lạng Sơn</v>
          </cell>
          <cell r="M39" t="str">
            <v>Lạng Sơn</v>
          </cell>
          <cell r="Q39" t="str">
            <v>SP</v>
          </cell>
          <cell r="T39" t="str">
            <v>POST</v>
          </cell>
        </row>
        <row r="40">
          <cell r="C40" t="str">
            <v>Lào Cai</v>
          </cell>
          <cell r="G40" t="str">
            <v xml:space="preserve">CĐ Công nghệ và Kinh tế Hà Nội </v>
          </cell>
          <cell r="I40" t="str">
            <v>Kỹ thuật Hạt nhân Ứng dụng và Vật lý Môi trường</v>
          </cell>
          <cell r="K40" t="str">
            <v>Lào Cai</v>
          </cell>
          <cell r="M40" t="str">
            <v>Lào Cai</v>
          </cell>
          <cell r="Q40" t="str">
            <v>TD1</v>
          </cell>
          <cell r="T40" t="str">
            <v>POSC</v>
          </cell>
        </row>
        <row r="41">
          <cell r="C41" t="str">
            <v>Long An</v>
          </cell>
          <cell r="G41" t="str">
            <v xml:space="preserve">CĐ Công nghệ và Quản trị Sonadezi </v>
          </cell>
          <cell r="I41" t="str">
            <v>Kỹ thuật Môi trường</v>
          </cell>
          <cell r="K41" t="str">
            <v>Long An</v>
          </cell>
          <cell r="M41" t="str">
            <v>Long An</v>
          </cell>
          <cell r="Q41" t="str">
            <v>TD1.1</v>
          </cell>
          <cell r="T41" t="str">
            <v>OSHD</v>
          </cell>
        </row>
        <row r="42">
          <cell r="C42" t="str">
            <v>Nam Định</v>
          </cell>
          <cell r="G42" t="str">
            <v xml:space="preserve">CĐ Công nghệ VIETTRONICS </v>
          </cell>
          <cell r="I42" t="str">
            <v>Kỹ thuật Năng lượng</v>
          </cell>
          <cell r="K42" t="str">
            <v>Nam Định</v>
          </cell>
          <cell r="M42" t="str">
            <v>Nam Định</v>
          </cell>
          <cell r="Q42" t="str">
            <v>TD2</v>
          </cell>
          <cell r="T42" t="str">
            <v>POGH</v>
          </cell>
        </row>
        <row r="43">
          <cell r="C43" t="str">
            <v>Nghệ An</v>
          </cell>
          <cell r="G43" t="str">
            <v>CĐ Công Nghệp Sao Đỏ - Hải Dương</v>
          </cell>
          <cell r="I43" t="str">
            <v>Kỹ thuật Năng lượng Hạt nhân</v>
          </cell>
          <cell r="K43" t="str">
            <v>Nghệ An</v>
          </cell>
          <cell r="M43" t="str">
            <v>Nghệ An</v>
          </cell>
          <cell r="Q43" t="str">
            <v>TD2.1</v>
          </cell>
          <cell r="T43" t="str">
            <v>POSA</v>
          </cell>
        </row>
        <row r="44">
          <cell r="C44" t="str">
            <v>Ninh Bình</v>
          </cell>
          <cell r="G44" t="str">
            <v>CĐ Công Nghiệp Cẩm Phả</v>
          </cell>
          <cell r="I44" t="str">
            <v>Kỹ thuật Tàu thủy</v>
          </cell>
          <cell r="K44" t="str">
            <v>Ninh Bình</v>
          </cell>
          <cell r="M44" t="str">
            <v>Ninh Bình</v>
          </cell>
          <cell r="Q44" t="str">
            <v>thu_ky</v>
          </cell>
          <cell r="T44" t="str">
            <v>TCW</v>
          </cell>
        </row>
        <row r="45">
          <cell r="C45" t="str">
            <v>Ninh Thuận</v>
          </cell>
          <cell r="G45" t="str">
            <v xml:space="preserve">CĐ Công nghiệp Cao su </v>
          </cell>
          <cell r="I45" t="str">
            <v>Luật kinh doanh</v>
          </cell>
          <cell r="K45" t="str">
            <v>Ninh Thuận</v>
          </cell>
          <cell r="M45" t="str">
            <v>Ninh Thuận</v>
          </cell>
          <cell r="Q45" t="str">
            <v>TN</v>
          </cell>
          <cell r="T45" t="str">
            <v>TIS</v>
          </cell>
        </row>
        <row r="46">
          <cell r="C46" t="str">
            <v>Phú Thọ</v>
          </cell>
          <cell r="G46" t="str">
            <v>CĐ Công Nghiệp Hóa Chất - Phú Thọ</v>
          </cell>
          <cell r="I46" t="str">
            <v>Marketing</v>
          </cell>
          <cell r="K46" t="str">
            <v>Phú Thọ</v>
          </cell>
          <cell r="M46" t="str">
            <v>Phú Thọ</v>
          </cell>
          <cell r="Q46" t="str">
            <v>TN_TVTS</v>
          </cell>
          <cell r="T46" t="str">
            <v>PISO</v>
          </cell>
        </row>
        <row r="47">
          <cell r="C47" t="str">
            <v>Phú Yên</v>
          </cell>
          <cell r="G47" t="str">
            <v>CĐ Công Nghiệp Huế</v>
          </cell>
          <cell r="I47" t="str">
            <v>Máy và Thiết bị CN Hoá chất - Dầu khí</v>
          </cell>
          <cell r="K47" t="str">
            <v>Phú Yên</v>
          </cell>
          <cell r="M47" t="str">
            <v>Phú Yên</v>
          </cell>
          <cell r="Q47" t="str">
            <v>TNHC</v>
          </cell>
          <cell r="T47" t="str">
            <v>PISP</v>
          </cell>
        </row>
        <row r="48">
          <cell r="C48" t="str">
            <v>Quảng Bình</v>
          </cell>
          <cell r="G48" t="str">
            <v>CĐ Công Nghiệp Hưng Yên</v>
          </cell>
          <cell r="I48" t="str">
            <v>Máy và Thiết bị CN Sinh học - Thực phẩm</v>
          </cell>
          <cell r="K48" t="str">
            <v>Quảng Bình</v>
          </cell>
          <cell r="M48" t="str">
            <v>Quảng Bình</v>
          </cell>
          <cell r="Q48" t="str">
            <v>TX</v>
          </cell>
          <cell r="T48" t="str">
            <v>TRD</v>
          </cell>
        </row>
        <row r="49">
          <cell r="C49" t="str">
            <v>Quảng Nam</v>
          </cell>
          <cell r="G49" t="str">
            <v xml:space="preserve">CĐ Công nghiệp In </v>
          </cell>
          <cell r="I49" t="str">
            <v>Máy và Thiết bị Nhiệt - Lạnh</v>
          </cell>
          <cell r="K49" t="str">
            <v>Quảng Nam</v>
          </cell>
          <cell r="M49" t="str">
            <v>Quảng Nam</v>
          </cell>
          <cell r="T49" t="str">
            <v>SZ</v>
          </cell>
        </row>
        <row r="50">
          <cell r="C50" t="str">
            <v>Quảng Ngãi</v>
          </cell>
          <cell r="G50" t="str">
            <v>CĐ Công Nghiệp Nam Định</v>
          </cell>
          <cell r="I50" t="str">
            <v>Máy và tự động thủy khí</v>
          </cell>
          <cell r="K50" t="str">
            <v>Quảng Ngãi</v>
          </cell>
          <cell r="M50" t="str">
            <v>Quảng Ngãi</v>
          </cell>
          <cell r="T50" t="str">
            <v>TAD</v>
          </cell>
        </row>
        <row r="51">
          <cell r="C51" t="str">
            <v>Quảng Ninh</v>
          </cell>
          <cell r="G51" t="str">
            <v xml:space="preserve">CĐ Công nghiệp Phúc Yên </v>
          </cell>
          <cell r="I51" t="str">
            <v>Năng lượng mới</v>
          </cell>
          <cell r="K51" t="str">
            <v>Quảng Ninh</v>
          </cell>
          <cell r="M51" t="str">
            <v>Quảng Ninh</v>
          </cell>
          <cell r="T51" t="str">
            <v>PADA</v>
          </cell>
        </row>
        <row r="52">
          <cell r="C52" t="str">
            <v>Quảng Trị</v>
          </cell>
          <cell r="G52" t="str">
            <v xml:space="preserve">CĐ Công nghiệp Quốc phòng </v>
          </cell>
          <cell r="I52" t="str">
            <v>Ngân hàng</v>
          </cell>
          <cell r="K52" t="str">
            <v>Quảng Trị</v>
          </cell>
          <cell r="M52" t="str">
            <v>Quảng Trị</v>
          </cell>
          <cell r="T52" t="str">
            <v>PADQ</v>
          </cell>
        </row>
        <row r="53">
          <cell r="C53" t="str">
            <v>Sóc Trăng</v>
          </cell>
          <cell r="G53" t="str">
            <v>CĐ công nghiệp quốc phòng - hệ dân sự - phía bắc</v>
          </cell>
          <cell r="I53" t="str">
            <v>Ô tô</v>
          </cell>
          <cell r="K53" t="str">
            <v>Sóc Trăng</v>
          </cell>
          <cell r="M53" t="str">
            <v>Sóc Trăng</v>
          </cell>
          <cell r="T53" t="str">
            <v>PADS</v>
          </cell>
        </row>
        <row r="54">
          <cell r="C54" t="str">
            <v>Sơn La</v>
          </cell>
          <cell r="G54" t="str">
            <v>CĐ Công Nghiệp Thái Nguyên</v>
          </cell>
          <cell r="I54" t="str">
            <v>Quá trình và Thiết bị CN Hoá học</v>
          </cell>
          <cell r="K54" t="str">
            <v>Sơn La</v>
          </cell>
          <cell r="M54" t="str">
            <v>Sơn La</v>
          </cell>
          <cell r="T54" t="str">
            <v>TFP</v>
          </cell>
        </row>
        <row r="55">
          <cell r="C55" t="str">
            <v>Tây Ninh</v>
          </cell>
          <cell r="G55" t="str">
            <v xml:space="preserve">CĐ Công nghiệp Thực phẩm </v>
          </cell>
          <cell r="I55" t="str">
            <v>Quản lý Công nghiệp</v>
          </cell>
          <cell r="K55" t="str">
            <v>Tây Ninh</v>
          </cell>
          <cell r="M55" t="str">
            <v>Tây Ninh</v>
          </cell>
          <cell r="T55" t="str">
            <v>PAFC</v>
          </cell>
        </row>
        <row r="56">
          <cell r="C56" t="str">
            <v>Thái Bình</v>
          </cell>
          <cell r="G56" t="str">
            <v>CĐ Công Nghiệp Thực Phẩm TP.HCM</v>
          </cell>
          <cell r="I56" t="str">
            <v>Quản lý kinh tế</v>
          </cell>
          <cell r="K56" t="str">
            <v>Thái Bình</v>
          </cell>
          <cell r="M56" t="str">
            <v>Thái Bình</v>
          </cell>
          <cell r="T56" t="str">
            <v>PAFD</v>
          </cell>
        </row>
        <row r="57">
          <cell r="C57" t="str">
            <v>Thái Nguyên</v>
          </cell>
          <cell r="G57" t="str">
            <v>CĐ Công Nghiệp Tuy Hòa</v>
          </cell>
          <cell r="I57" t="str">
            <v>Quản trị chất lượng</v>
          </cell>
          <cell r="K57" t="str">
            <v>Thái Nguyên</v>
          </cell>
          <cell r="M57" t="str">
            <v>Thái Nguyên</v>
          </cell>
          <cell r="T57" t="str">
            <v>ST</v>
          </cell>
        </row>
        <row r="58">
          <cell r="C58" t="str">
            <v>Thanh Hóa</v>
          </cell>
          <cell r="G58" t="str">
            <v xml:space="preserve">CĐ Công nghiệp và Xây dựng </v>
          </cell>
          <cell r="I58" t="str">
            <v>Quản trị kinh doanh công nghiệp và xây dựng cơ bản</v>
          </cell>
          <cell r="K58" t="str">
            <v>Thanh Hóa</v>
          </cell>
          <cell r="M58" t="str">
            <v>Thanh Hóa</v>
          </cell>
          <cell r="T58" t="str">
            <v>TAL</v>
          </cell>
        </row>
        <row r="59">
          <cell r="C59" t="str">
            <v>Thừa Thiên - Huế</v>
          </cell>
          <cell r="G59" t="str">
            <v>CĐ Công nghiệp Việt Đức</v>
          </cell>
          <cell r="I59" t="str">
            <v>Quản trị kinh doanh lữ hành</v>
          </cell>
          <cell r="K59" t="str">
            <v>Thừa Thiên - Huế</v>
          </cell>
          <cell r="M59" t="str">
            <v>Thừa Thiên - Huế</v>
          </cell>
          <cell r="T59" t="str">
            <v>PALP</v>
          </cell>
        </row>
        <row r="60">
          <cell r="C60" t="str">
            <v>Tiền Giang</v>
          </cell>
          <cell r="G60" t="str">
            <v>CĐ Công Thương TP.HCM</v>
          </cell>
          <cell r="I60" t="str">
            <v>Quản trị kinh doanh tổng hợp</v>
          </cell>
          <cell r="K60" t="str">
            <v>Tiền Giang</v>
          </cell>
          <cell r="M60" t="str">
            <v>Tiền Giang</v>
          </cell>
          <cell r="T60" t="str">
            <v>SN</v>
          </cell>
        </row>
        <row r="61">
          <cell r="C61" t="str">
            <v>Trà Vinh</v>
          </cell>
          <cell r="G61" t="str">
            <v xml:space="preserve">CĐ Đại Việt </v>
          </cell>
          <cell r="I61" t="str">
            <v>Quản trị Marketing</v>
          </cell>
          <cell r="K61" t="str">
            <v>Trà Vinh</v>
          </cell>
          <cell r="M61" t="str">
            <v>Trà Vinh</v>
          </cell>
          <cell r="T61" t="str">
            <v>TSG</v>
          </cell>
        </row>
        <row r="62">
          <cell r="C62" t="str">
            <v>Tuyên Quang</v>
          </cell>
          <cell r="G62" t="str">
            <v xml:space="preserve">CĐ Dân lập Kinh tế Kỹ thuật Đông Du Đà Nẵng </v>
          </cell>
          <cell r="I62" t="str">
            <v>Quản trị nhân lực</v>
          </cell>
          <cell r="K62" t="str">
            <v>Tuyên Quang</v>
          </cell>
          <cell r="M62" t="str">
            <v>Tuyên Quang</v>
          </cell>
          <cell r="T62" t="str">
            <v>PSGF</v>
          </cell>
        </row>
        <row r="63">
          <cell r="C63" t="str">
            <v>Vĩnh Long</v>
          </cell>
          <cell r="G63" t="str">
            <v>CĐ Điện Lực Miền Trung</v>
          </cell>
          <cell r="I63" t="str">
            <v>Quản trị quảng cáo</v>
          </cell>
          <cell r="K63" t="str">
            <v>Vĩnh Long</v>
          </cell>
          <cell r="M63" t="str">
            <v>Vĩnh Long</v>
          </cell>
          <cell r="T63" t="str">
            <v>PSGH</v>
          </cell>
        </row>
        <row r="64">
          <cell r="C64" t="str">
            <v>Vĩnh Phúc</v>
          </cell>
          <cell r="G64" t="str">
            <v>CĐ Điện Lực TP.HCM</v>
          </cell>
          <cell r="I64" t="str">
            <v>Quản trị Tài chính - Kế toán</v>
          </cell>
          <cell r="K64" t="str">
            <v>Vĩnh Phúc</v>
          </cell>
          <cell r="M64" t="str">
            <v>Vĩnh Phúc</v>
          </cell>
          <cell r="T64" t="str">
            <v>PSGE</v>
          </cell>
        </row>
        <row r="65">
          <cell r="C65" t="str">
            <v>Yên Bái</v>
          </cell>
          <cell r="G65" t="str">
            <v>CĐ Dược Phú Thọ</v>
          </cell>
          <cell r="I65" t="str">
            <v>Sư phạm kỹ thuật Cơ khí</v>
          </cell>
          <cell r="K65" t="str">
            <v>Yên Bái</v>
          </cell>
          <cell r="M65" t="str">
            <v>Yên Bái</v>
          </cell>
          <cell r="T65" t="str">
            <v>PSGN</v>
          </cell>
        </row>
        <row r="66">
          <cell r="G66" t="str">
            <v xml:space="preserve">CĐ Dược Trung ương </v>
          </cell>
          <cell r="I66" t="str">
            <v>Sư phạm kỹ thuật Điện</v>
          </cell>
          <cell r="T66" t="str">
            <v>TSZ</v>
          </cell>
        </row>
        <row r="67">
          <cell r="G67" t="str">
            <v xml:space="preserve">CĐ Giao thông Vận tải </v>
          </cell>
          <cell r="I67" t="str">
            <v>Sư phạm kỹ thuật Điện tử</v>
          </cell>
          <cell r="T67" t="str">
            <v>PSZF</v>
          </cell>
        </row>
        <row r="68">
          <cell r="G68" t="str">
            <v xml:space="preserve">CĐ Giao Thông vận tải II </v>
          </cell>
          <cell r="I68" t="str">
            <v>Tài chính công</v>
          </cell>
          <cell r="T68" t="str">
            <v>PSZQ</v>
          </cell>
        </row>
        <row r="69">
          <cell r="G69" t="str">
            <v xml:space="preserve">CĐ Giao thông Vận tải Miền Trung </v>
          </cell>
          <cell r="I69" t="str">
            <v>Thị trường chứng khoán</v>
          </cell>
          <cell r="T69" t="str">
            <v>TTV</v>
          </cell>
        </row>
        <row r="70">
          <cell r="G70" t="str">
            <v xml:space="preserve">CĐ Hàng hải </v>
          </cell>
          <cell r="I70" t="str">
            <v>Thiết bị Điện - điện tử</v>
          </cell>
          <cell r="T70" t="str">
            <v>PTVS</v>
          </cell>
        </row>
        <row r="71">
          <cell r="G71" t="str">
            <v>CĐ Hóa Chất - Phú Thọ</v>
          </cell>
          <cell r="I71" t="str">
            <v>Thống kê kinh tế xã hội</v>
          </cell>
          <cell r="T71" t="str">
            <v>PTVO</v>
          </cell>
        </row>
        <row r="72">
          <cell r="G72" t="str">
            <v xml:space="preserve">CĐ Hoan Châu </v>
          </cell>
          <cell r="I72" t="str">
            <v>Thương mại quốc tế</v>
          </cell>
          <cell r="T72" t="str">
            <v>PTVG</v>
          </cell>
        </row>
        <row r="73">
          <cell r="G73" t="str">
            <v>CĐ Kinh Tế - Công Nghệ TP.HCM</v>
          </cell>
          <cell r="I73" t="str">
            <v>Tiếng Anh chuyên ngành KHKT &amp; CN</v>
          </cell>
          <cell r="T73" t="str">
            <v>TSA</v>
          </cell>
        </row>
        <row r="74">
          <cell r="G74" t="str">
            <v xml:space="preserve">CĐ Kinh tế - Kế hoạch Đà Nẵng </v>
          </cell>
          <cell r="I74" t="str">
            <v>Tin học kinh tế</v>
          </cell>
          <cell r="T74" t="str">
            <v>PSAS</v>
          </cell>
        </row>
        <row r="75">
          <cell r="G75" t="str">
            <v xml:space="preserve">CĐ Kinh tế - Kỹ thuật (Đại học Thái Nguyên) </v>
          </cell>
          <cell r="I75" t="str">
            <v>Toán kinh tế</v>
          </cell>
          <cell r="T75" t="str">
            <v>PSAT</v>
          </cell>
        </row>
        <row r="76">
          <cell r="G76" t="str">
            <v>CĐ Kinh Tế - Kỹ Thuật Bình Dương</v>
          </cell>
          <cell r="I76" t="str">
            <v>Truyền thông và Mạng máy tính</v>
          </cell>
          <cell r="T76" t="str">
            <v>PSAC</v>
          </cell>
        </row>
        <row r="77">
          <cell r="G77" t="str">
            <v>CĐ Kinh Tế - Kỹ Thuật Cần Thơ</v>
          </cell>
          <cell r="I77" t="str">
            <v>Tự động hóa</v>
          </cell>
          <cell r="T77" t="str">
            <v>PSAL</v>
          </cell>
        </row>
        <row r="78">
          <cell r="G78" t="str">
            <v xml:space="preserve">CĐ Kinh tế - Kỹ thuật Hà Nội </v>
          </cell>
          <cell r="I78" t="str">
            <v>Vật liệu Điện tử</v>
          </cell>
          <cell r="T78" t="str">
            <v>PSAH</v>
          </cell>
        </row>
        <row r="79">
          <cell r="G79" t="str">
            <v xml:space="preserve">CĐ Kinh tế - Kỹ thuật Kiên Giang </v>
          </cell>
          <cell r="I79" t="str">
            <v>Vật liệu học, Xử lý nhiệt và bề mặt</v>
          </cell>
        </row>
        <row r="80">
          <cell r="G80" t="str">
            <v xml:space="preserve">CĐ Kinh tế - Kỹ thuật Kon Tum </v>
          </cell>
          <cell r="I80" t="str">
            <v>Vật liệu Kim loại màu &amp; Compozit</v>
          </cell>
        </row>
        <row r="81">
          <cell r="G81" t="str">
            <v>CĐ Kinh Tế - Kỹ Thuật Lâm Đồng</v>
          </cell>
          <cell r="I81" t="str">
            <v>Vật liệu và Công nghệ đúc</v>
          </cell>
        </row>
        <row r="82">
          <cell r="G82" t="str">
            <v xml:space="preserve">CĐ Kinh tế - Kỹ thuật Quảng Nam </v>
          </cell>
          <cell r="I82" t="str">
            <v>Vật lý Tin học</v>
          </cell>
        </row>
        <row r="83">
          <cell r="G83" t="str">
            <v xml:space="preserve">CĐ Kinh tế - Kỹ thuật Sài Gòn </v>
          </cell>
          <cell r="I83" t="str">
            <v>Vật lý và Kỹ thuật Ánh sáng</v>
          </cell>
        </row>
        <row r="84">
          <cell r="G84" t="str">
            <v xml:space="preserve">CĐ Kinh tế - Kỹ thuật Trung ương </v>
          </cell>
          <cell r="I84" t="str">
            <v>QTNL</v>
          </cell>
        </row>
        <row r="85">
          <cell r="G85" t="str">
            <v xml:space="preserve">CĐ Kinh tế - Kỹ thuật Vĩnh phúc </v>
          </cell>
          <cell r="I85" t="str">
            <v>Quan hệ công chúng</v>
          </cell>
        </row>
        <row r="86">
          <cell r="G86" t="str">
            <v xml:space="preserve">CĐ Kinh tế - Tài chính Thái Nguyên </v>
          </cell>
          <cell r="I86" t="str">
            <v>Tin học văn phòng</v>
          </cell>
        </row>
        <row r="87">
          <cell r="G87" t="str">
            <v xml:space="preserve">CĐ Kinh tế - Tài chính Vĩnh Long </v>
          </cell>
          <cell r="I87" t="str">
            <v>Quản lý Văn hóa</v>
          </cell>
        </row>
        <row r="88">
          <cell r="G88" t="str">
            <v>CĐ Kinh Tế Công Nghiệp Hà Nội</v>
          </cell>
          <cell r="I88" t="str">
            <v>Công nghệ kỹ thuật hóa</v>
          </cell>
        </row>
        <row r="89">
          <cell r="G89" t="str">
            <v xml:space="preserve">CĐ Kinh tế Kĩ thuật Hải Dương </v>
          </cell>
          <cell r="I89" t="str">
            <v>Cử nhân sư phạm tiếng Trung</v>
          </cell>
        </row>
        <row r="90">
          <cell r="G90" t="str">
            <v xml:space="preserve">CĐ Kinh tế Kĩ thuật Nghệ An </v>
          </cell>
          <cell r="I90" t="str">
            <v>Xuất bản - c/n Biên tập</v>
          </cell>
        </row>
        <row r="91">
          <cell r="G91" t="str">
            <v xml:space="preserve">CĐ Kinh tế Kỹ thuật Điện Biên </v>
          </cell>
          <cell r="I91" t="str">
            <v>Nghiệp vụ thư ký văn phòng</v>
          </cell>
        </row>
        <row r="92">
          <cell r="G92" t="str">
            <v xml:space="preserve">CĐ Kinh tế Kỹ thuật Miền Nam </v>
          </cell>
          <cell r="I92" t="str">
            <v>Lưu trữ học và quản trị văn phòng</v>
          </cell>
        </row>
        <row r="93">
          <cell r="G93" t="str">
            <v xml:space="preserve">CĐ Kinh tế kỹ thuật Phú Lâm </v>
          </cell>
          <cell r="I93" t="str">
            <v>Kinh tế phát triển</v>
          </cell>
        </row>
        <row r="94">
          <cell r="G94" t="str">
            <v xml:space="preserve">CĐ Kinh tế Kỹ thuật Phú Thọ </v>
          </cell>
          <cell r="I94" t="str">
            <v>Kỹ thuật Máy tính</v>
          </cell>
        </row>
        <row r="95">
          <cell r="G95" t="str">
            <v xml:space="preserve">CĐ Kinh tế Kỹ thuật Thái Bình </v>
          </cell>
          <cell r="I95" t="str">
            <v>Sư phạm kỹ thuật Tin học</v>
          </cell>
        </row>
        <row r="96">
          <cell r="G96" t="str">
            <v>CĐ Kinh Tế Kỹ Thuật Vinatex TP.HCM</v>
          </cell>
          <cell r="I96" t="str">
            <v>Tin học quản lý</v>
          </cell>
        </row>
        <row r="97">
          <cell r="G97" t="str">
            <v>CĐ Kinh Tế TP.HCM</v>
          </cell>
          <cell r="I97" t="str">
            <v>Pháp luật kinh tế và luật Quốc tế</v>
          </cell>
        </row>
        <row r="98">
          <cell r="G98" t="str">
            <v>CĐ Kỹ Thuật - Công Nghiệp Quảng Ngãi</v>
          </cell>
          <cell r="I98" t="str">
            <v>Khoa học vật liệu</v>
          </cell>
        </row>
        <row r="99">
          <cell r="G99" t="str">
            <v xml:space="preserve">CĐ Kỹ thuật Cao Thắng </v>
          </cell>
          <cell r="I99" t="str">
            <v>Cơ tin kỹ thuật</v>
          </cell>
        </row>
        <row r="100">
          <cell r="G100" t="str">
            <v>CĐ Kỹ Thuật Công Nghệ Bách Khoa - Hà Nội</v>
          </cell>
          <cell r="I100" t="str">
            <v>Tiếng Pháp</v>
          </cell>
        </row>
        <row r="101">
          <cell r="G101" t="str">
            <v xml:space="preserve">CĐ Kỹ thuật Công nghệ Đồng Nai </v>
          </cell>
          <cell r="I101" t="str">
            <v>Tiếng Pháp sư phạm</v>
          </cell>
        </row>
        <row r="102">
          <cell r="G102" t="str">
            <v>CĐ Kỹ thuật Công nghiệp - Bộ Công Thương</v>
          </cell>
          <cell r="I102" t="str">
            <v>Báo chí</v>
          </cell>
        </row>
        <row r="103">
          <cell r="G103" t="str">
            <v xml:space="preserve">CĐ Kỹ thuật Khách sạn và Du lịch </v>
          </cell>
          <cell r="I103" t="str">
            <v>Kỹ Thuật lập Trình</v>
          </cell>
        </row>
        <row r="104">
          <cell r="G104" t="str">
            <v>CĐ Kỹ Thuật Lý Tự Trọng TP.HCM</v>
          </cell>
          <cell r="I104" t="str">
            <v>Doanh nghiệp sản xuất</v>
          </cell>
        </row>
        <row r="105">
          <cell r="G105" t="str">
            <v xml:space="preserve">CĐ Kỹ thuật VINHEMPICH (Hệ Quân sự, phía Bắc ) </v>
          </cell>
          <cell r="I105" t="str">
            <v>Kỹ Thuật Viễn Thông</v>
          </cell>
        </row>
        <row r="106">
          <cell r="G106" t="str">
            <v xml:space="preserve">CĐ Kỹ thuật Y tế II </v>
          </cell>
          <cell r="I106" t="str">
            <v>Kế Toán HCSL</v>
          </cell>
        </row>
        <row r="107">
          <cell r="G107" t="str">
            <v xml:space="preserve">CĐ Lạc Việt </v>
          </cell>
          <cell r="I107" t="str">
            <v>Sư Phạm Ngữ Văn</v>
          </cell>
        </row>
        <row r="108">
          <cell r="G108" t="str">
            <v xml:space="preserve">CĐ Lương thực Thực Phẩm </v>
          </cell>
          <cell r="I108" t="str">
            <v>Nông học</v>
          </cell>
        </row>
        <row r="109">
          <cell r="G109" t="str">
            <v>CĐ Múa Việt Nam</v>
          </cell>
          <cell r="I109" t="str">
            <v>Công tác xã hội</v>
          </cell>
        </row>
        <row r="110">
          <cell r="G110" t="str">
            <v xml:space="preserve">CĐ Mỹ thuật Trang trí Đồng Nai </v>
          </cell>
          <cell r="I110" t="str">
            <v>Lao động xã hội</v>
          </cell>
        </row>
        <row r="111">
          <cell r="G111" t="str">
            <v>CĐ Nghệ Thuật Hà Nội</v>
          </cell>
          <cell r="I111" t="str">
            <v>Sư phạm mầm non</v>
          </cell>
        </row>
        <row r="112">
          <cell r="G112" t="str">
            <v xml:space="preserve">CĐ Ngoại ngữ - công nghệ Việt Nhật </v>
          </cell>
          <cell r="I112" t="str">
            <v>Tiếng Đức</v>
          </cell>
        </row>
        <row r="113">
          <cell r="G113" t="str">
            <v xml:space="preserve">CĐ Nội vụ Hà Nội </v>
          </cell>
          <cell r="I113" t="str">
            <v>Kỹ thuật nông nghiệp</v>
          </cell>
        </row>
        <row r="114">
          <cell r="G114" t="str">
            <v xml:space="preserve">CĐ Nông Lâm </v>
          </cell>
          <cell r="I114" t="str">
            <v>Sư phạm Toán</v>
          </cell>
        </row>
        <row r="115">
          <cell r="G115" t="str">
            <v xml:space="preserve">CĐ Nông lâm Đông Bắc </v>
          </cell>
          <cell r="I115" t="str">
            <v>Kỹ thuật nữ công</v>
          </cell>
        </row>
        <row r="116">
          <cell r="G116" t="str">
            <v xml:space="preserve">CĐ Nông nghiệp Nam Bộ </v>
          </cell>
          <cell r="I116" t="str">
            <v>Sư phạm sinh học</v>
          </cell>
        </row>
        <row r="117">
          <cell r="G117" t="str">
            <v xml:space="preserve">CĐ Nông nghiệp và Phát triển nông thôn Bắc Bộ </v>
          </cell>
          <cell r="I117" t="str">
            <v>Luật học</v>
          </cell>
        </row>
        <row r="118">
          <cell r="G118" t="str">
            <v xml:space="preserve">CĐ Phát thanh Truyền hình I </v>
          </cell>
          <cell r="I118" t="str">
            <v>Kinh Tế đối ngoại</v>
          </cell>
        </row>
        <row r="119">
          <cell r="G119" t="str">
            <v xml:space="preserve">CĐ Phát thanh Truyền hình II </v>
          </cell>
          <cell r="I119" t="str">
            <v>Lâm nghiệp đô thị</v>
          </cell>
        </row>
        <row r="120">
          <cell r="G120" t="str">
            <v xml:space="preserve">CĐ Phương Đông - Đà Nẵng </v>
          </cell>
          <cell r="I120" t="str">
            <v>Hạch toán kế toán</v>
          </cell>
        </row>
        <row r="121">
          <cell r="G121" t="str">
            <v xml:space="preserve">CĐ Phương Đông - Quảng Nam </v>
          </cell>
          <cell r="I121" t="str">
            <v>Sư phạm giáo dục đặc biệt</v>
          </cell>
        </row>
        <row r="122">
          <cell r="G122" t="str">
            <v xml:space="preserve">CĐ Sơn La </v>
          </cell>
          <cell r="I122" t="str">
            <v>Sư phạm Lịch sử</v>
          </cell>
        </row>
        <row r="123">
          <cell r="G123" t="str">
            <v>CĐ Sư phạm Bà Rịa Vũng Tàu</v>
          </cell>
          <cell r="I123" t="str">
            <v>Tin học kế toán</v>
          </cell>
        </row>
        <row r="124">
          <cell r="G124" t="str">
            <v>CĐ Sư phạm Bạc Liêu</v>
          </cell>
          <cell r="I124" t="str">
            <v>Tin học ứng dụng</v>
          </cell>
        </row>
        <row r="125">
          <cell r="G125" t="str">
            <v>CĐ Sư phạm Bắc Ninh</v>
          </cell>
          <cell r="I125" t="str">
            <v>Sư phạm Mỹ thuật</v>
          </cell>
        </row>
        <row r="126">
          <cell r="G126" t="str">
            <v>CĐ Sư phạm Bến Tre</v>
          </cell>
          <cell r="I126" t="str">
            <v>Chính trị học</v>
          </cell>
        </row>
        <row r="127">
          <cell r="G127" t="str">
            <v>CĐ Sư phạm Bình Dương</v>
          </cell>
          <cell r="I127" t="str">
            <v>Công nghệ &amp; Quản lý Môi trường</v>
          </cell>
        </row>
        <row r="128">
          <cell r="G128" t="str">
            <v>CĐ Sư Phạm Bình Phước</v>
          </cell>
          <cell r="I128" t="str">
            <v>Hệ thống Thông tin</v>
          </cell>
        </row>
        <row r="129">
          <cell r="G129" t="str">
            <v>CĐ Sư Phạm Cà Mau</v>
          </cell>
          <cell r="I129" t="str">
            <v>Toán - Tin ứng dụng</v>
          </cell>
        </row>
        <row r="130">
          <cell r="G130" t="str">
            <v>CĐ Sư Phạm Cao Bằng</v>
          </cell>
          <cell r="I130" t="str">
            <v>Công nghệ máy tính</v>
          </cell>
        </row>
        <row r="131">
          <cell r="G131" t="str">
            <v>CĐ Sư Phạm Đà Lạt</v>
          </cell>
          <cell r="I131" t="str">
            <v>Tiếng Anh sư phạm</v>
          </cell>
        </row>
        <row r="132">
          <cell r="G132" t="str">
            <v>CĐ Sư Phạm Đắk Lắk</v>
          </cell>
          <cell r="I132" t="str">
            <v>Kinh tế đầu tư</v>
          </cell>
        </row>
        <row r="133">
          <cell r="G133" t="str">
            <v>CĐ Sư Phạm Điện Biên</v>
          </cell>
          <cell r="I133" t="str">
            <v>Quản trị kinh doanh du lịch và khách sạn</v>
          </cell>
        </row>
        <row r="134">
          <cell r="G134" t="str">
            <v>CĐ Sư Phạm Đồng Nai</v>
          </cell>
          <cell r="I134" t="str">
            <v>Tài chính doanh nghiệp</v>
          </cell>
        </row>
        <row r="135">
          <cell r="G135" t="str">
            <v>CĐ Sư Phạm Gia Lai</v>
          </cell>
          <cell r="I135" t="str">
            <v>Sư phạm tâm lý và giáo dục học</v>
          </cell>
        </row>
        <row r="136">
          <cell r="G136" t="str">
            <v xml:space="preserve">CĐ Sư phạm Hà Giang </v>
          </cell>
          <cell r="I136" t="str">
            <v>Kinh tế và Quản lý</v>
          </cell>
        </row>
        <row r="137">
          <cell r="G137" t="str">
            <v>CĐ Sư Phạm Hà Nam</v>
          </cell>
          <cell r="I137" t="str">
            <v>Kinh tế thương mại</v>
          </cell>
        </row>
        <row r="138">
          <cell r="G138" t="str">
            <v>CĐ Sư phạm Hải Dương</v>
          </cell>
          <cell r="I138" t="str">
            <v>Kinh tế và mậu dịch</v>
          </cell>
        </row>
        <row r="139">
          <cell r="G139" t="str">
            <v>CĐ Sư phạm Hòa Bình</v>
          </cell>
          <cell r="I139" t="str">
            <v>Văn hóa du lịch</v>
          </cell>
        </row>
        <row r="140">
          <cell r="G140" t="str">
            <v>CĐ Sư phạm Hưng Yên</v>
          </cell>
          <cell r="I140" t="str">
            <v>Quản trị Doanh nghiệp Thương mại</v>
          </cell>
        </row>
        <row r="141">
          <cell r="G141" t="str">
            <v xml:space="preserve">CĐ Sư phạm Kiên Giang </v>
          </cell>
          <cell r="I141" t="str">
            <v>Quản lý tài chính</v>
          </cell>
        </row>
        <row r="142">
          <cell r="G142" t="str">
            <v>CĐ Sư Phạm Kon Tum</v>
          </cell>
          <cell r="I142" t="str">
            <v>Quản trị khách sạn</v>
          </cell>
        </row>
        <row r="143">
          <cell r="G143" t="str">
            <v xml:space="preserve">CĐ Sư phạm Kỹ thuật Vĩnh Long </v>
          </cell>
          <cell r="I143" t="str">
            <v>Hóa</v>
          </cell>
        </row>
        <row r="144">
          <cell r="G144" t="str">
            <v xml:space="preserve">CĐ Sư phạm Lạng Sơn </v>
          </cell>
          <cell r="I144" t="str">
            <v>Xuất Bản - Phát hành</v>
          </cell>
        </row>
        <row r="145">
          <cell r="G145" t="str">
            <v xml:space="preserve">CĐ Sư phạm Lào Cai </v>
          </cell>
          <cell r="I145" t="str">
            <v>Tài chính</v>
          </cell>
        </row>
        <row r="146">
          <cell r="G146" t="str">
            <v>CĐ Sư Phạm Long An</v>
          </cell>
          <cell r="I146" t="str">
            <v>Ngoại thương</v>
          </cell>
        </row>
        <row r="147">
          <cell r="G147" t="str">
            <v>CĐ Sư phạm Nam Định</v>
          </cell>
          <cell r="I147" t="str">
            <v>Công nghệ sinh học - CN thực phẩm</v>
          </cell>
        </row>
        <row r="148">
          <cell r="G148" t="str">
            <v>CĐ Sư phạm Nghệ An</v>
          </cell>
          <cell r="I148" t="str">
            <v>Quản trị kinh doanh và du lịch</v>
          </cell>
        </row>
        <row r="149">
          <cell r="G149" t="str">
            <v>CĐ Sư phạm Ngô Gia Tự Bắc Giang</v>
          </cell>
          <cell r="I149" t="str">
            <v>Kinh tế ngoại thương</v>
          </cell>
        </row>
        <row r="150">
          <cell r="G150" t="str">
            <v>CĐ Sư Phạm Nha Trang</v>
          </cell>
          <cell r="I150" t="str">
            <v>Tiếng Nga</v>
          </cell>
        </row>
        <row r="151">
          <cell r="G151" t="str">
            <v>CĐ Sư Phạm Ninh Thuận</v>
          </cell>
          <cell r="I151" t="str">
            <v>Kế toán tài chính</v>
          </cell>
        </row>
        <row r="152">
          <cell r="G152" t="str">
            <v>CĐ Sư phạm Quảng Ninh</v>
          </cell>
          <cell r="I152" t="str">
            <v>Hành chính</v>
          </cell>
        </row>
        <row r="153">
          <cell r="G153" t="str">
            <v>CĐ Sư phạm Quảng Trị</v>
          </cell>
          <cell r="I153" t="str">
            <v>Thông tin thư viện</v>
          </cell>
        </row>
        <row r="154">
          <cell r="G154" t="str">
            <v>CĐ Sư Phạm Sóc Trăng</v>
          </cell>
          <cell r="I154" t="str">
            <v>Quản lý Giáo dục</v>
          </cell>
        </row>
        <row r="155">
          <cell r="G155" t="str">
            <v>CĐ Sư phạm Tây Ninh</v>
          </cell>
          <cell r="I155" t="str">
            <v>Dược sỹ</v>
          </cell>
        </row>
        <row r="156">
          <cell r="G156" t="str">
            <v>CĐ Sư phạm Thái Bình</v>
          </cell>
          <cell r="I156" t="str">
            <v>Ngôn ngữ và văn hóa Nga</v>
          </cell>
        </row>
        <row r="157">
          <cell r="G157" t="str">
            <v>CĐ Sư phạm Thái Nguyên</v>
          </cell>
          <cell r="I157" t="str">
            <v>Ngoại ngữ</v>
          </cell>
        </row>
        <row r="158">
          <cell r="G158" t="str">
            <v>CĐ Sư Phạm Thừa Thiên Huế</v>
          </cell>
          <cell r="I158" t="str">
            <v>Kinh doanh</v>
          </cell>
        </row>
        <row r="159">
          <cell r="G159" t="str">
            <v>CĐ Sư phạm Trà Vinh</v>
          </cell>
          <cell r="I159" t="str">
            <v>Ngữ văn</v>
          </cell>
        </row>
        <row r="160">
          <cell r="G160" t="str">
            <v xml:space="preserve">CĐ sư phạm Trung ương - Nha Trang </v>
          </cell>
          <cell r="I160" t="str">
            <v>Marketing thương mại</v>
          </cell>
        </row>
        <row r="161">
          <cell r="G161" t="str">
            <v>CĐ Sư phạm Trung ương TP.HCM</v>
          </cell>
          <cell r="I161" t="str">
            <v>Chọn giống</v>
          </cell>
        </row>
        <row r="162">
          <cell r="G162" t="str">
            <v xml:space="preserve">CĐ Sư phạm Tuyên Quang </v>
          </cell>
          <cell r="I162" t="str">
            <v>Quản trị kinh doanh thương mại</v>
          </cell>
        </row>
        <row r="163">
          <cell r="G163" t="str">
            <v xml:space="preserve">CĐ sư phạm Vĩnh Long </v>
          </cell>
          <cell r="I163" t="str">
            <v>Công nghệ May và Thời trang</v>
          </cell>
        </row>
        <row r="164">
          <cell r="G164" t="str">
            <v>CĐ Sư phạm Vĩnh Phúc</v>
          </cell>
          <cell r="I164" t="str">
            <v>Kinh tế lao động</v>
          </cell>
        </row>
        <row r="165">
          <cell r="G165" t="str">
            <v>CĐ Sư phạm Yên Bái</v>
          </cell>
          <cell r="I165" t="str">
            <v>Quản trị Doanh nghiệp</v>
          </cell>
        </row>
        <row r="166">
          <cell r="G166" t="str">
            <v>CĐ Tài chính - Quản trị Kinh doanh</v>
          </cell>
          <cell r="I166" t="str">
            <v>Tâm lý xã hội</v>
          </cell>
        </row>
        <row r="167">
          <cell r="G167" t="str">
            <v>CĐ Tài Nguyên Và Môi Trường Hà Nội</v>
          </cell>
          <cell r="I167" t="str">
            <v>Kế toán kiểm toán</v>
          </cell>
        </row>
        <row r="168">
          <cell r="G168" t="str">
            <v xml:space="preserve">CĐ Tài nguyên và Môi trường Miền Trung </v>
          </cell>
          <cell r="I168" t="str">
            <v>Kinh tế và Quản lý Công</v>
          </cell>
        </row>
        <row r="169">
          <cell r="G169" t="str">
            <v>CĐ Tài Nguyên Và Môi Trường TP.HCM</v>
          </cell>
          <cell r="I169" t="str">
            <v>Công nghệ Điện Tử</v>
          </cell>
        </row>
        <row r="170">
          <cell r="G170" t="str">
            <v xml:space="preserve">CĐ Thể Dục Thể Thao Đà Nẵng </v>
          </cell>
          <cell r="I170" t="str">
            <v>Mỹ thuật</v>
          </cell>
        </row>
        <row r="171">
          <cell r="G171" t="str">
            <v xml:space="preserve">CĐ Thể dục Thể thao Thanh Hóa </v>
          </cell>
          <cell r="I171" t="str">
            <v>Công nghệ Phần mềm</v>
          </cell>
        </row>
        <row r="172">
          <cell r="G172" t="str">
            <v xml:space="preserve">CĐ Thống Kê </v>
          </cell>
          <cell r="I172" t="str">
            <v>Quản trị kinh doanh quốc tế</v>
          </cell>
        </row>
        <row r="173">
          <cell r="G173" t="str">
            <v xml:space="preserve">CĐ Thương mại </v>
          </cell>
          <cell r="I173" t="str">
            <v>Giáo dục</v>
          </cell>
        </row>
        <row r="174">
          <cell r="G174" t="str">
            <v xml:space="preserve">CĐ Thương mại và Du lịch </v>
          </cell>
          <cell r="I174" t="str">
            <v>Du lịch</v>
          </cell>
        </row>
        <row r="175">
          <cell r="G175" t="str">
            <v xml:space="preserve">CĐ Thủy lợi Bắc Bộ </v>
          </cell>
          <cell r="I175" t="str">
            <v>Kinh tế và quản trị kinh doanh</v>
          </cell>
        </row>
        <row r="176">
          <cell r="G176" t="str">
            <v xml:space="preserve">CĐ Thủy sản </v>
          </cell>
          <cell r="I176" t="str">
            <v>Xã hội học</v>
          </cell>
        </row>
        <row r="177">
          <cell r="G177" t="str">
            <v xml:space="preserve">CĐ Truyền hình </v>
          </cell>
          <cell r="I177" t="str">
            <v>Quốc tế học</v>
          </cell>
        </row>
        <row r="178">
          <cell r="G178" t="str">
            <v xml:space="preserve">CĐ Tư thục Đức Trí </v>
          </cell>
          <cell r="I178" t="str">
            <v>Tài chính - Ngân hàng</v>
          </cell>
        </row>
        <row r="179">
          <cell r="G179" t="str">
            <v xml:space="preserve">CĐ Văn hóa nghệ thuật Đăk Lăk </v>
          </cell>
          <cell r="I179" t="str">
            <v>Công nghệ Sinh học</v>
          </cell>
        </row>
        <row r="180">
          <cell r="G180" t="str">
            <v xml:space="preserve">CĐ Văn hóa Nghệ thuật Du lịch Yên Bái </v>
          </cell>
          <cell r="I180" t="str">
            <v>Kinh tế</v>
          </cell>
        </row>
        <row r="181">
          <cell r="G181" t="str">
            <v xml:space="preserve">CĐ Văn hóa Nghệ Thuật Nghệ An </v>
          </cell>
          <cell r="I181" t="str">
            <v>Điện tử - Viễn thông</v>
          </cell>
        </row>
        <row r="182">
          <cell r="G182" t="str">
            <v xml:space="preserve">CĐ Văn hoá nghệ thuật Quân đội </v>
          </cell>
          <cell r="I182" t="str">
            <v>Toán tin ứng dụng</v>
          </cell>
        </row>
        <row r="183">
          <cell r="G183" t="str">
            <v xml:space="preserve">CĐ Văn hoá nghệ thuật Quân đội (TP.HCM) </v>
          </cell>
          <cell r="I183" t="str">
            <v>Kế toán</v>
          </cell>
        </row>
        <row r="184">
          <cell r="G184" t="str">
            <v xml:space="preserve">CĐ Văn hóa Nghệ Thuật Tây Bắc </v>
          </cell>
          <cell r="I184" t="str">
            <v>Tiếng Anh</v>
          </cell>
        </row>
        <row r="185">
          <cell r="G185" t="str">
            <v xml:space="preserve">CĐ Văn Hóa Nghệ thuật Thanh Hóa </v>
          </cell>
          <cell r="I185" t="str">
            <v>Công nghệ thông tin</v>
          </cell>
        </row>
        <row r="186">
          <cell r="G186" t="str">
            <v xml:space="preserve">CĐ Văn hoá Nghệ thuật TP. HCM </v>
          </cell>
          <cell r="I186" t="str">
            <v>Quản trị kinh doanh</v>
          </cell>
        </row>
        <row r="187">
          <cell r="G187" t="str">
            <v xml:space="preserve">CĐ Văn hóa Nghệ thuật và Du lịch Hạ Long </v>
          </cell>
        </row>
        <row r="188">
          <cell r="G188" t="str">
            <v xml:space="preserve">CĐ Văn hoá Nghệ thuật và Du lịch Nha Trang </v>
          </cell>
        </row>
        <row r="189">
          <cell r="G189" t="str">
            <v xml:space="preserve">CĐ Văn hoá Nghệ thuật và Du lịch Sài Gòn </v>
          </cell>
        </row>
        <row r="190">
          <cell r="G190" t="str">
            <v>CĐ Văn Hóa Nghệ Thuật Việt Bắc</v>
          </cell>
        </row>
        <row r="191">
          <cell r="G191" t="str">
            <v>CĐ Văn Hóa Nghệ Thuật Thái Bình</v>
          </cell>
        </row>
        <row r="192">
          <cell r="G192" t="str">
            <v>CĐ Viễn Đông</v>
          </cell>
        </row>
        <row r="193">
          <cell r="G193" t="str">
            <v xml:space="preserve">CĐ Xây Dựng Công trình Đô thị </v>
          </cell>
        </row>
        <row r="194">
          <cell r="G194" t="str">
            <v xml:space="preserve">CĐ Xây dựng Miền Tây </v>
          </cell>
        </row>
        <row r="195">
          <cell r="G195" t="str">
            <v xml:space="preserve">CĐ Xây dựng Nam Định </v>
          </cell>
        </row>
        <row r="196">
          <cell r="G196" t="str">
            <v xml:space="preserve">CĐ Xây dựng Số 1 </v>
          </cell>
        </row>
        <row r="197">
          <cell r="G197" t="str">
            <v xml:space="preserve">CĐ Xây dựng Số 2 </v>
          </cell>
        </row>
        <row r="198">
          <cell r="G198" t="str">
            <v xml:space="preserve">CĐ Xây dựng số 3 </v>
          </cell>
        </row>
        <row r="199">
          <cell r="G199" t="str">
            <v xml:space="preserve">CĐ Y tế Bạc Liêu </v>
          </cell>
        </row>
        <row r="200">
          <cell r="G200" t="str">
            <v xml:space="preserve">CĐ Y tế Bình Định </v>
          </cell>
        </row>
        <row r="201">
          <cell r="G201" t="str">
            <v>CĐ Y Tế Bình Dương</v>
          </cell>
        </row>
        <row r="202">
          <cell r="G202" t="str">
            <v xml:space="preserve">CĐ Y tế Bình Thuận </v>
          </cell>
        </row>
        <row r="203">
          <cell r="G203" t="str">
            <v>CĐ Y Tế Cà Mau</v>
          </cell>
        </row>
        <row r="204">
          <cell r="G204" t="str">
            <v xml:space="preserve">CĐ Y tế Cần Thơ </v>
          </cell>
        </row>
        <row r="205">
          <cell r="G205" t="str">
            <v xml:space="preserve">CĐ Y Tế Điện Biên </v>
          </cell>
        </row>
        <row r="206">
          <cell r="G206" t="str">
            <v xml:space="preserve">CĐ Y tế Đồng Nai </v>
          </cell>
        </row>
        <row r="207">
          <cell r="G207" t="str">
            <v xml:space="preserve">CĐ Y tế Hà Đông </v>
          </cell>
        </row>
        <row r="208">
          <cell r="G208" t="str">
            <v xml:space="preserve">CĐ Y tế Hà Nam </v>
          </cell>
        </row>
        <row r="209">
          <cell r="G209" t="str">
            <v xml:space="preserve">CĐ Y tế Hà Nội </v>
          </cell>
        </row>
        <row r="210">
          <cell r="G210" t="str">
            <v xml:space="preserve">CĐ Y Tế Hà Tĩnh </v>
          </cell>
        </row>
        <row r="211">
          <cell r="G211" t="str">
            <v xml:space="preserve">CĐ Y Tế Hải Phòng </v>
          </cell>
        </row>
        <row r="212">
          <cell r="G212" t="str">
            <v xml:space="preserve">CĐ Y tế Huế </v>
          </cell>
        </row>
        <row r="213">
          <cell r="G213" t="str">
            <v xml:space="preserve">CĐ Y Tế Hưng Yên </v>
          </cell>
        </row>
        <row r="214">
          <cell r="G214" t="str">
            <v xml:space="preserve">CĐ Y tế Khánh Hòa </v>
          </cell>
        </row>
        <row r="215">
          <cell r="G215" t="str">
            <v xml:space="preserve">CĐ Y tế Kiên Giang </v>
          </cell>
        </row>
        <row r="216">
          <cell r="G216" t="str">
            <v xml:space="preserve">CĐ Y tế Lâm Đồng </v>
          </cell>
        </row>
        <row r="217">
          <cell r="G217" t="str">
            <v xml:space="preserve">CĐ Y tế Lạng Sơn </v>
          </cell>
        </row>
        <row r="218">
          <cell r="G218" t="str">
            <v>CĐ Y Tế Nghệ An</v>
          </cell>
        </row>
        <row r="219">
          <cell r="G219" t="str">
            <v>CĐ Y Tế Ninh Bình</v>
          </cell>
        </row>
        <row r="220">
          <cell r="G220" t="str">
            <v xml:space="preserve">CĐ Y tế Phú Thọ </v>
          </cell>
        </row>
        <row r="221">
          <cell r="G221" t="str">
            <v xml:space="preserve">CĐ Y tế Quảng Nam </v>
          </cell>
        </row>
        <row r="222">
          <cell r="G222" t="str">
            <v xml:space="preserve">CĐ Y tế Quảng Ninh </v>
          </cell>
        </row>
        <row r="223">
          <cell r="G223" t="str">
            <v xml:space="preserve">CĐ Y tế Sơn La </v>
          </cell>
        </row>
        <row r="224">
          <cell r="G224" t="str">
            <v xml:space="preserve">CĐ Y tế Thái Bình </v>
          </cell>
        </row>
        <row r="225">
          <cell r="G225" t="str">
            <v xml:space="preserve">CĐ Y tế Thái Nguyên </v>
          </cell>
        </row>
        <row r="226">
          <cell r="G226" t="str">
            <v xml:space="preserve">CĐ Y Tế Thanh Hóa </v>
          </cell>
        </row>
        <row r="227">
          <cell r="G227" t="str">
            <v xml:space="preserve">CĐ Y tế Tiền Giang </v>
          </cell>
        </row>
        <row r="228">
          <cell r="G228" t="str">
            <v xml:space="preserve">CĐ Y tế Trà Vinh </v>
          </cell>
        </row>
        <row r="229">
          <cell r="G229" t="str">
            <v xml:space="preserve">CĐSP Phú Thọ </v>
          </cell>
        </row>
        <row r="230">
          <cell r="G230" t="str">
            <v xml:space="preserve">CĐSP Phú Yên </v>
          </cell>
        </row>
        <row r="231">
          <cell r="G231" t="str">
            <v xml:space="preserve">CĐSP Thể Dục TW2 TP.HCM </v>
          </cell>
        </row>
        <row r="232">
          <cell r="G232" t="str">
            <v xml:space="preserve">Cộng đồng Hải Phòng </v>
          </cell>
        </row>
        <row r="233">
          <cell r="G233" t="str">
            <v>ĐH An Giang</v>
          </cell>
        </row>
        <row r="234">
          <cell r="G234" t="str">
            <v>ĐH An ninh Nhân dân TP.HCM</v>
          </cell>
        </row>
        <row r="235">
          <cell r="G235" t="str">
            <v>ĐH Bà Rịa Vũng Tàu</v>
          </cell>
        </row>
        <row r="236">
          <cell r="G236" t="str">
            <v>ĐH Bạc Liêu</v>
          </cell>
        </row>
        <row r="237">
          <cell r="G237" t="str">
            <v>ĐH Bách Khoa - ĐH Đà Nẵng</v>
          </cell>
        </row>
        <row r="238">
          <cell r="G238" t="str">
            <v>ĐH Bách Khoa TP.HCM</v>
          </cell>
        </row>
        <row r="239">
          <cell r="G239" t="str">
            <v xml:space="preserve">ĐH Bình Dương </v>
          </cell>
        </row>
        <row r="240">
          <cell r="G240" t="str">
            <v>ĐH Cảnh Sát Nhân Dân TP.HCM</v>
          </cell>
        </row>
        <row r="241">
          <cell r="G241" t="str">
            <v>ĐH Chu Văn An – Hưng Yên</v>
          </cell>
        </row>
        <row r="242">
          <cell r="G242" t="str">
            <v>ĐH Công nghệ – ĐH Quốc gia Hà Nội</v>
          </cell>
        </row>
        <row r="243">
          <cell r="G243" t="str">
            <v>ĐH Công Nghệ Đông Á - Bắc Ninh</v>
          </cell>
        </row>
        <row r="244">
          <cell r="G244" t="str">
            <v>ĐH Công nghệ Thông tin Gia Định</v>
          </cell>
        </row>
        <row r="245">
          <cell r="G245" t="str">
            <v>ĐH Công nghệ và Quản lý Hữu nghị</v>
          </cell>
        </row>
        <row r="246">
          <cell r="G246" t="str">
            <v>ĐH Công Nghệ Vạn Xuân - Nghệ An</v>
          </cell>
        </row>
        <row r="247">
          <cell r="G247" t="str">
            <v>ĐH Công Nghiệp Quảng Ninh</v>
          </cell>
        </row>
        <row r="248">
          <cell r="G248" t="str">
            <v>ĐH Đại Nam - Hà Nội</v>
          </cell>
        </row>
        <row r="249">
          <cell r="G249" t="str">
            <v>ĐH Dân Lập Cửu Long - Vĩnh Long</v>
          </cell>
        </row>
        <row r="250">
          <cell r="G250" t="str">
            <v>ĐH Dân lập Lạc Hồng</v>
          </cell>
        </row>
        <row r="251">
          <cell r="G251" t="str">
            <v>ĐH Dân Lập Lương Thế Vinh - Nam Định</v>
          </cell>
        </row>
        <row r="252">
          <cell r="G252" t="str">
            <v>ĐH Dân lập Phú Xuân</v>
          </cell>
        </row>
        <row r="253">
          <cell r="G253" t="str">
            <v>ĐH Dân lập YERSIN Đà Lạt</v>
          </cell>
        </row>
        <row r="254">
          <cell r="G254" t="str">
            <v>ĐH Điện Lực</v>
          </cell>
        </row>
        <row r="255">
          <cell r="G255" t="str">
            <v>ĐH Điều Dưỡng Nam Định</v>
          </cell>
        </row>
        <row r="256">
          <cell r="G256" t="str">
            <v>ĐH Đông Á - Đà Nẵng</v>
          </cell>
        </row>
        <row r="257">
          <cell r="G257" t="str">
            <v>ĐH Dược Hà Nội</v>
          </cell>
        </row>
        <row r="258">
          <cell r="G258" t="str">
            <v>ĐH Duy Tân</v>
          </cell>
        </row>
        <row r="259">
          <cell r="G259" t="str">
            <v>ĐH FPT</v>
          </cell>
        </row>
        <row r="260">
          <cell r="G260" t="str">
            <v>ĐH Giao Thông Vận Tải - Cơ Sở 2</v>
          </cell>
        </row>
        <row r="261">
          <cell r="G261" t="str">
            <v xml:space="preserve">ĐH Giao Thông Vận Tải - TP.HCM </v>
          </cell>
        </row>
        <row r="262">
          <cell r="G262" t="str">
            <v>ĐH Hà Hoa Tiên - Hà Nam</v>
          </cell>
        </row>
        <row r="263">
          <cell r="G263" t="str">
            <v>ĐH Hà Tĩnh</v>
          </cell>
        </row>
        <row r="264">
          <cell r="G264" t="str">
            <v>ĐH Hải Phòng</v>
          </cell>
        </row>
        <row r="265">
          <cell r="G265" t="str">
            <v>ĐH Hòa Bình - Hà Nội</v>
          </cell>
        </row>
        <row r="266">
          <cell r="G266" t="str">
            <v>ĐH Hoa Lư ­ Ninh Bình</v>
          </cell>
        </row>
        <row r="267">
          <cell r="G267" t="str">
            <v>ĐH Hoa Sen</v>
          </cell>
        </row>
        <row r="268">
          <cell r="G268" t="str">
            <v>ĐH Hùng Vương (Phú Thọ)</v>
          </cell>
        </row>
        <row r="269">
          <cell r="G269" t="str">
            <v>ĐH Khoa Du Lịch - ĐH Huế</v>
          </cell>
        </row>
        <row r="270">
          <cell r="G270" t="str">
            <v>ĐH Khoa Giáo Dục Thể Chất - ĐH Huế</v>
          </cell>
        </row>
        <row r="271">
          <cell r="G271" t="str">
            <v>ĐH Khoa Học - ĐH Huế</v>
          </cell>
        </row>
        <row r="272">
          <cell r="G272" t="str">
            <v>ĐH Khoa học – ĐH Thái Nguyên</v>
          </cell>
        </row>
        <row r="273">
          <cell r="G273" t="str">
            <v>ĐH Kiến Trúc Đà Nẵng</v>
          </cell>
        </row>
        <row r="274">
          <cell r="G274" t="str">
            <v>ĐH Kiến Trúc Hà Nội</v>
          </cell>
        </row>
        <row r="275">
          <cell r="G275" t="str">
            <v>ĐH Kiến Trúc TP.HCM</v>
          </cell>
        </row>
        <row r="276">
          <cell r="G276" t="str">
            <v>ĐH Kinh Tế - ĐH Huế</v>
          </cell>
        </row>
        <row r="277">
          <cell r="G277" t="str">
            <v>ĐH Kinh Tế (Thuộc Đại học Đà Nẵng)</v>
          </cell>
        </row>
        <row r="278">
          <cell r="G278" t="str">
            <v>ĐH Kinh tế Công nghiệp Long An</v>
          </cell>
        </row>
        <row r="279">
          <cell r="G279" t="str">
            <v>ĐH Kinh Tế Tài Chính TP.HCM</v>
          </cell>
        </row>
        <row r="280">
          <cell r="G280" t="str">
            <v>ĐH Kinh tế và Quản trị kinh doanh – ĐH Thái Nguyên</v>
          </cell>
        </row>
        <row r="281">
          <cell r="G281" t="str">
            <v>ĐH Kỹ thuật Công nghiệp – ĐH Thái Nguyên</v>
          </cell>
        </row>
        <row r="282">
          <cell r="G282" t="str">
            <v>ĐH Kỹ Thuật Y Tế Hải Dương</v>
          </cell>
        </row>
        <row r="283">
          <cell r="G283" t="str">
            <v>ĐH Lâm Nghiệp – Cơ sở 1 - Hà Nội</v>
          </cell>
        </row>
        <row r="284">
          <cell r="G284" t="str">
            <v>ĐH Lâm Nghiệp Cơ sở 2 - Đồng Nai</v>
          </cell>
        </row>
        <row r="285">
          <cell r="G285" t="str">
            <v>ĐH Lao Động Xã Hội - Cơ sở 1 - Hà Nội</v>
          </cell>
        </row>
        <row r="286">
          <cell r="G286" t="str">
            <v>ĐH Lao Động Xã Hội – Cơ sở 2 – TP.HCM</v>
          </cell>
        </row>
        <row r="287">
          <cell r="G287" t="str">
            <v>ĐH Lao Động Xã Hội - Sơn Tây</v>
          </cell>
        </row>
        <row r="288">
          <cell r="G288" t="str">
            <v>ĐH Mỏ Địa Chất - Hà Nội</v>
          </cell>
        </row>
        <row r="289">
          <cell r="G289" t="str">
            <v>ĐH Mỹ Thuật TP.HCM</v>
          </cell>
        </row>
        <row r="290">
          <cell r="G290" t="str">
            <v>ĐH Mỹ Thuật Việt Nam - Hà Nội</v>
          </cell>
        </row>
        <row r="291">
          <cell r="G291" t="str">
            <v>ĐH Nghệ Thuật - ĐH Huế</v>
          </cell>
        </row>
        <row r="292">
          <cell r="G292" t="str">
            <v>ĐH Ngoại Ngữ - ĐH Đà Nẵng</v>
          </cell>
        </row>
        <row r="293">
          <cell r="G293" t="str">
            <v>ĐH Ngoại Ngữ - ĐH Huế</v>
          </cell>
        </row>
        <row r="294">
          <cell r="G294" t="str">
            <v>ĐH Ngoại Ngữ Tin Học TP.HCM</v>
          </cell>
        </row>
        <row r="295">
          <cell r="G295" t="str">
            <v>ĐH Ngoại Thương – Cơ sở 2 – TP.HCM</v>
          </cell>
        </row>
        <row r="296">
          <cell r="G296" t="str">
            <v>ĐH Nguyễn Trãi - Hà Nội</v>
          </cell>
        </row>
        <row r="297">
          <cell r="G297" t="str">
            <v>ĐH Nha Trang Tại Cần Thơ</v>
          </cell>
        </row>
        <row r="298">
          <cell r="G298" t="str">
            <v>ĐH Nha Trang Tại Phía Bắc</v>
          </cell>
        </row>
        <row r="299">
          <cell r="G299" t="str">
            <v>ĐH Nông Lâm - ĐH Huế</v>
          </cell>
        </row>
        <row r="300">
          <cell r="G300" t="str">
            <v>ĐH Nông Lâm – ĐH Thái Nguyên</v>
          </cell>
        </row>
        <row r="301">
          <cell r="G301" t="str">
            <v>ĐH Phạm Văn Đồng</v>
          </cell>
        </row>
        <row r="302">
          <cell r="G302" t="str">
            <v>ĐH Phan Châu Trinh - Quảng Nam</v>
          </cell>
        </row>
        <row r="303">
          <cell r="G303" t="str">
            <v>ĐH Phan Thiết</v>
          </cell>
        </row>
        <row r="304">
          <cell r="G304" t="str">
            <v>ĐH Phòng Cháy Chữa Cháy - Hệ Công An - Phía Bắc</v>
          </cell>
        </row>
        <row r="305">
          <cell r="G305" t="str">
            <v>ĐH Phòng Cháy Chữa Cháy - Hệ Công An - Phía Nam</v>
          </cell>
        </row>
        <row r="306">
          <cell r="G306" t="str">
            <v>ĐH Phòng Cháy Chữa Cháy - Hệ Dân sự - Phía Bắc</v>
          </cell>
        </row>
        <row r="307">
          <cell r="G307" t="str">
            <v>ĐH Phòng Cháy Chữa Cháy - Hệ Dân sự – Phía Nam</v>
          </cell>
        </row>
        <row r="308">
          <cell r="G308" t="str">
            <v>ĐH Phú Yên</v>
          </cell>
        </row>
        <row r="309">
          <cell r="G309" t="str">
            <v>ĐH Quảng Bình</v>
          </cell>
        </row>
        <row r="310">
          <cell r="G310" t="str">
            <v>ĐH Quảng Nam</v>
          </cell>
        </row>
        <row r="311">
          <cell r="G311" t="str">
            <v>ĐH Quang Trung - Bình Định</v>
          </cell>
        </row>
        <row r="312">
          <cell r="G312" t="str">
            <v>ĐH Quốc Tế – ĐH Quốc Gia TP.HCM</v>
          </cell>
        </row>
        <row r="313">
          <cell r="G313" t="str">
            <v>ĐH Quốc Tế Bắc Hà - Hà Nội</v>
          </cell>
        </row>
        <row r="314">
          <cell r="G314" t="str">
            <v>ĐH Quốc Tế Rmit Việt Nam</v>
          </cell>
        </row>
        <row r="315">
          <cell r="G315" t="str">
            <v>ĐH Quốc Tế Sài Gòn</v>
          </cell>
        </row>
        <row r="316">
          <cell r="G316" t="str">
            <v>ĐH Răng Hàm Mặt</v>
          </cell>
        </row>
        <row r="317">
          <cell r="G317" t="str">
            <v>ĐH RMIT TP.HCM</v>
          </cell>
        </row>
        <row r="318">
          <cell r="G318" t="str">
            <v>ĐH Sân Khấu Điện ảnh – Hà Nội</v>
          </cell>
        </row>
        <row r="319">
          <cell r="G319" t="str">
            <v>ĐH Sân Khấu Điện ảnh TP.HCM</v>
          </cell>
        </row>
        <row r="320">
          <cell r="G320" t="str">
            <v>ĐH Sư Phạm (Thuộc Đại học Đà Nẵng)</v>
          </cell>
        </row>
        <row r="321">
          <cell r="G321" t="str">
            <v>ĐH Sư phạm Đồng Tháp</v>
          </cell>
        </row>
        <row r="322">
          <cell r="G322" t="str">
            <v>ĐH Sư phạm Kỹ Thuật Hưng Yên</v>
          </cell>
        </row>
        <row r="323">
          <cell r="G323" t="str">
            <v>ĐH Sư Phạm Kỹ Thuật Nam Định</v>
          </cell>
        </row>
        <row r="324">
          <cell r="G324" t="str">
            <v>ĐH Sư Phạm Kỹ Thuật Vinh</v>
          </cell>
        </row>
        <row r="325">
          <cell r="G325" t="str">
            <v>ĐH Sư Phạm Thể Dục Thể Thao Hà Nội</v>
          </cell>
        </row>
        <row r="326">
          <cell r="G326" t="str">
            <v>ĐH Sư Phạm Thể Dục Thể Thao TP.HCM</v>
          </cell>
        </row>
        <row r="327">
          <cell r="G327" t="str">
            <v>ĐH Tài nguyên và Môi trường Hà Nội</v>
          </cell>
        </row>
        <row r="328">
          <cell r="G328" t="str">
            <v>ĐH Tây Bắc</v>
          </cell>
        </row>
        <row r="329">
          <cell r="G329" t="str">
            <v>ĐH Tây Đô</v>
          </cell>
        </row>
        <row r="330">
          <cell r="G330" t="str">
            <v>ĐH Tây Nguyên</v>
          </cell>
        </row>
        <row r="331">
          <cell r="G331" t="str">
            <v>ĐH Thái Bình Dương</v>
          </cell>
        </row>
        <row r="332">
          <cell r="G332" t="str">
            <v>ĐH Thành Đô - Hà Nội</v>
          </cell>
        </row>
        <row r="333">
          <cell r="G333" t="str">
            <v>ĐH Thành Tây - Hà Đông</v>
          </cell>
        </row>
        <row r="334">
          <cell r="G334" t="str">
            <v>ĐH Thể dục Thể thao Bắc Ninh</v>
          </cell>
        </row>
        <row r="335">
          <cell r="G335" t="str">
            <v>ĐH Thể Dục Thể Thao Đà Nẳng</v>
          </cell>
        </row>
        <row r="336">
          <cell r="G336" t="str">
            <v>ĐH Thể Dục Thể Thao TP.HCM</v>
          </cell>
        </row>
        <row r="337">
          <cell r="G337" t="str">
            <v>ĐH Thủ Dầu Một</v>
          </cell>
        </row>
        <row r="338">
          <cell r="G338" t="str">
            <v>ĐH Thủy lợi</v>
          </cell>
        </row>
        <row r="339">
          <cell r="G339" t="str">
            <v>ĐH Thủy Lợi – Cơ sở 2 – TP.HCM</v>
          </cell>
        </row>
        <row r="340">
          <cell r="G340" t="str">
            <v>ĐH Tiền Giang</v>
          </cell>
        </row>
        <row r="341">
          <cell r="G341" t="str">
            <v>ĐH Trà Vinh</v>
          </cell>
        </row>
        <row r="342">
          <cell r="G342" t="str">
            <v>ĐH Văn Hiến</v>
          </cell>
        </row>
        <row r="343">
          <cell r="G343" t="str">
            <v>ĐH Văn hóa Nghệ thuật Quân đội - phía Bắc</v>
          </cell>
        </row>
        <row r="344">
          <cell r="G344" t="str">
            <v>ĐH Văn hóa Nghệ thuật Quân đội - phía Nam</v>
          </cell>
        </row>
        <row r="345">
          <cell r="G345" t="str">
            <v>ĐH Văn Hóa TP.HCM</v>
          </cell>
        </row>
        <row r="346">
          <cell r="G346" t="str">
            <v>ĐH Việt Đức</v>
          </cell>
        </row>
        <row r="347">
          <cell r="G347" t="str">
            <v>ĐH Võ Trường Toản</v>
          </cell>
        </row>
        <row r="348">
          <cell r="G348" t="str">
            <v>ĐH Xây Dựng Hà Nội</v>
          </cell>
        </row>
        <row r="349">
          <cell r="G349" t="str">
            <v>ĐH Y - Dược (Đại học Thái Nguyên)</v>
          </cell>
        </row>
        <row r="350">
          <cell r="G350" t="str">
            <v>ĐH Y Dược - ĐH Huế</v>
          </cell>
        </row>
        <row r="351">
          <cell r="G351" t="str">
            <v>ĐH Y Dược Cần Thơ</v>
          </cell>
        </row>
        <row r="352">
          <cell r="G352" t="str">
            <v>ĐH Y Dược TP.HCM</v>
          </cell>
        </row>
        <row r="353">
          <cell r="G353" t="str">
            <v>ĐH Y Hà Nội</v>
          </cell>
        </row>
        <row r="354">
          <cell r="G354" t="str">
            <v>ĐH Y Hải Phòng</v>
          </cell>
        </row>
        <row r="355">
          <cell r="G355" t="str">
            <v>ĐH Y Khoa Phạm Ngọc Thạch</v>
          </cell>
        </row>
        <row r="356">
          <cell r="G356" t="str">
            <v>ĐH Y Tế Công Cộng</v>
          </cell>
        </row>
        <row r="357">
          <cell r="G357" t="str">
            <v>ĐH Y Thái Bình</v>
          </cell>
        </row>
        <row r="358">
          <cell r="G358" t="str">
            <v>HV Âm Nhạc Quốc Gia Việt Nam</v>
          </cell>
        </row>
        <row r="359">
          <cell r="G359" t="str">
            <v>HV An Ninh Nhân Dân</v>
          </cell>
        </row>
        <row r="360">
          <cell r="G360" t="str">
            <v>HV Biên Phòng - Phía Bắc</v>
          </cell>
        </row>
        <row r="361">
          <cell r="G361" t="str">
            <v>HV Biên phòng (Phía Nam)</v>
          </cell>
        </row>
        <row r="362">
          <cell r="G362" t="str">
            <v xml:space="preserve">HV Cảnh sát Nhân dân </v>
          </cell>
        </row>
        <row r="363">
          <cell r="G363" t="str">
            <v>HV Chính sách và Phát triển</v>
          </cell>
        </row>
        <row r="364">
          <cell r="G364" t="str">
            <v xml:space="preserve">HV Chính trị Quân Sự (phía Bắc ) </v>
          </cell>
        </row>
        <row r="365">
          <cell r="G365" t="str">
            <v xml:space="preserve">HV Chính trị Quân Sự (phía Nam) </v>
          </cell>
        </row>
        <row r="366">
          <cell r="G366" t="str">
            <v>HV Công nghệ Bưu chính Viễn thông (cơ sở phía Nam)</v>
          </cell>
        </row>
        <row r="367">
          <cell r="G367" t="str">
            <v>HV Hải Quân - Phía Bắc</v>
          </cell>
        </row>
        <row r="368">
          <cell r="G368" t="str">
            <v>HV Hải Quân - Phía Nam</v>
          </cell>
        </row>
        <row r="369">
          <cell r="G369" t="str">
            <v>HV Hàng Không Việt Nam</v>
          </cell>
        </row>
        <row r="370">
          <cell r="G370" t="str">
            <v>HV Hành chính (cơ sở phía Bắc)</v>
          </cell>
        </row>
        <row r="371">
          <cell r="G371" t="str">
            <v>HV Hậu cần (phía Bắc)</v>
          </cell>
        </row>
        <row r="372">
          <cell r="G372" t="str">
            <v>HV Hậu cần (phía Nam)</v>
          </cell>
        </row>
        <row r="373">
          <cell r="G373" t="str">
            <v>HV Hậu cần hệ dân sự (miền bắc)</v>
          </cell>
        </row>
        <row r="374">
          <cell r="G374" t="str">
            <v>HV Hậu cần hệ dân sự(miền Nam)</v>
          </cell>
        </row>
        <row r="375">
          <cell r="G375" t="str">
            <v>HV Khoa Học Quân Sự - Hệ Dân Sự - Phía Bắc</v>
          </cell>
        </row>
        <row r="376">
          <cell r="G376" t="str">
            <v>HV Khoa Học Quân Sự - Hệ Dân Sự - Phía Nam</v>
          </cell>
        </row>
        <row r="377">
          <cell r="G377" t="str">
            <v>HV Khoa Học Quân Sự - Hệ Quân Sự - Phía Bắc</v>
          </cell>
        </row>
        <row r="378">
          <cell r="G378" t="str">
            <v>HV Khoa Học Quân Sự - Hệ Quân Sự - Phía Nam</v>
          </cell>
        </row>
        <row r="379">
          <cell r="G379" t="str">
            <v>HV Kỹ Thuật Quân Sự - Hệ Dân Sự - Phía Bắc</v>
          </cell>
        </row>
        <row r="380">
          <cell r="G380" t="str">
            <v>HV Kỹ Thuật Quân Sự - Hệ Dân Sự - Phía Nam</v>
          </cell>
        </row>
        <row r="381">
          <cell r="G381" t="str">
            <v xml:space="preserve">HV Kỹ thuật Quân Sự (Quân sự, phía Bắc) </v>
          </cell>
        </row>
        <row r="382">
          <cell r="G382" t="str">
            <v xml:space="preserve">HV Kỹ thuật Quân Sự (Quân sự, phía Nam) </v>
          </cell>
        </row>
        <row r="383">
          <cell r="G383" t="str">
            <v>HV Ngân Hàng</v>
          </cell>
        </row>
        <row r="384">
          <cell r="G384" t="str">
            <v xml:space="preserve">HV Ngoại giao </v>
          </cell>
        </row>
        <row r="385">
          <cell r="G385" t="str">
            <v>HV Phòng Không - Không Quân - Phía Bắc</v>
          </cell>
        </row>
        <row r="386">
          <cell r="G386" t="str">
            <v>HV Phòng Không - Không Quân - Phía Nam</v>
          </cell>
        </row>
        <row r="387">
          <cell r="G387" t="str">
            <v>HV Quản Lý Giáo Dục</v>
          </cell>
        </row>
        <row r="388">
          <cell r="G388" t="str">
            <v>HV Quân Y - Hệ Dân Sự - Phía Bắc</v>
          </cell>
        </row>
        <row r="389">
          <cell r="G389" t="str">
            <v>HV Quân Y - Hệ Dân Sự - Phía Nam</v>
          </cell>
        </row>
        <row r="390">
          <cell r="G390" t="str">
            <v xml:space="preserve">HV Quân Y (Quân sự, phía Bắc ) </v>
          </cell>
        </row>
        <row r="391">
          <cell r="G391" t="str">
            <v xml:space="preserve">HV Quân Y (Quân sự, phía Nam) </v>
          </cell>
        </row>
        <row r="392">
          <cell r="G392" t="str">
            <v>HV Y Dược học cổ truyền Việt Nam</v>
          </cell>
        </row>
        <row r="393">
          <cell r="G393" t="str">
            <v>Khoa Công nghệ Thông tin – ĐH Thái Nguyên</v>
          </cell>
        </row>
        <row r="394">
          <cell r="G394" t="str">
            <v>Khoa Kinh Tế Luật- ĐH quốc gia TP.HCM</v>
          </cell>
        </row>
        <row r="395">
          <cell r="G395" t="str">
            <v>Khoa Luật – ĐH Quốc gia Hà Nội</v>
          </cell>
        </row>
        <row r="396">
          <cell r="G396" t="str">
            <v>Khoa Ngoại Ngữ - ĐH Thái Nguyên</v>
          </cell>
        </row>
        <row r="397">
          <cell r="G397" t="str">
            <v>Khoa Quốc tế – ĐH Quốc gia Hà Nội</v>
          </cell>
        </row>
        <row r="398">
          <cell r="G398" t="str">
            <v>Khoa Y - ĐH Quốc Gia TP.HCM</v>
          </cell>
        </row>
        <row r="399">
          <cell r="G399" t="str">
            <v xml:space="preserve">Múa TP Hồ Chí Minh </v>
          </cell>
        </row>
        <row r="400">
          <cell r="G400" t="str">
            <v>Nhạc Viện TP.HCM</v>
          </cell>
        </row>
        <row r="401">
          <cell r="G401" t="str">
            <v>Phân Hiệu ĐH Đà Nẵng tại Kontum</v>
          </cell>
        </row>
        <row r="402">
          <cell r="G402" t="str">
            <v>Phân Hiệu ĐH Huế tại Quảng Trị</v>
          </cell>
        </row>
        <row r="403">
          <cell r="G403" t="str">
            <v xml:space="preserve">Phân hiệu trường Trung cấp Văn thư Lưu trữ Trung ương tại Đà Lạt </v>
          </cell>
        </row>
        <row r="404">
          <cell r="G404" t="str">
            <v xml:space="preserve">TH Công nghệ và Kinh tế Hà Nội (Cơ sở 2 tại Vĩnh Phúc) </v>
          </cell>
        </row>
        <row r="405">
          <cell r="G405" t="str">
            <v xml:space="preserve">TH Dân lập Kỹ thuật Công nghệ Lê Quý Đôn </v>
          </cell>
        </row>
        <row r="406">
          <cell r="G406" t="str">
            <v xml:space="preserve">TH Giao thông Vận tải Miền Trung </v>
          </cell>
        </row>
        <row r="407">
          <cell r="G407" t="str">
            <v>TH Kinh tế Hà Nội</v>
          </cell>
        </row>
        <row r="408">
          <cell r="G408" t="str">
            <v xml:space="preserve">TH Kinh tế Hà Tây </v>
          </cell>
        </row>
        <row r="409">
          <cell r="G409" t="str">
            <v xml:space="preserve">TH Lao động Xã hội Tp.HCM </v>
          </cell>
        </row>
        <row r="410">
          <cell r="G410" t="str">
            <v xml:space="preserve">TH Nghiệp vụ Du lịch Hải Phòng </v>
          </cell>
        </row>
        <row r="411">
          <cell r="G411" t="str">
            <v xml:space="preserve">TH Quản Lý Kinh Tế CN </v>
          </cell>
        </row>
        <row r="412">
          <cell r="G412" t="str">
            <v xml:space="preserve">TH Quản Lý Kinh Tế Công nghiệp </v>
          </cell>
        </row>
        <row r="413">
          <cell r="G413" t="str">
            <v xml:space="preserve">TH Tài nguyên và Môi trường Trung ương </v>
          </cell>
        </row>
        <row r="414">
          <cell r="G414" t="str">
            <v xml:space="preserve">TH Văn thư và Lưu trữ Trung ương II </v>
          </cell>
        </row>
        <row r="415">
          <cell r="G415" t="str">
            <v xml:space="preserve">TH Y tế Hà Tây </v>
          </cell>
        </row>
        <row r="416">
          <cell r="G416" t="str">
            <v xml:space="preserve">Trung cấp An Nhất Vinh </v>
          </cell>
        </row>
        <row r="417">
          <cell r="G417" t="str">
            <v xml:space="preserve">Trung cấp An ninh nhân dân 1 </v>
          </cell>
        </row>
        <row r="418">
          <cell r="G418" t="str">
            <v xml:space="preserve">Trung cấp An ninh nhân dân 2 </v>
          </cell>
        </row>
        <row r="419">
          <cell r="G419" t="str">
            <v xml:space="preserve">Trung cấp Ánh Sáng </v>
          </cell>
        </row>
        <row r="420">
          <cell r="G420" t="str">
            <v xml:space="preserve">Trung cấp Âu Lạc - Huế </v>
          </cell>
        </row>
        <row r="421">
          <cell r="G421" t="str">
            <v>Trung cấp Âu Việt</v>
          </cell>
        </row>
        <row r="422">
          <cell r="G422" t="str">
            <v xml:space="preserve">Trung cấp Bách khoa Gò Công </v>
          </cell>
        </row>
        <row r="423">
          <cell r="G423" t="str">
            <v xml:space="preserve">Trung cấp Bách khoa Hà Nam </v>
          </cell>
        </row>
        <row r="424">
          <cell r="G424" t="str">
            <v>Trung cấp Bách khoa Hà Nội</v>
          </cell>
        </row>
        <row r="425">
          <cell r="G425" t="str">
            <v xml:space="preserve">Trung cấp Bách Khoa Hải Phòng </v>
          </cell>
        </row>
        <row r="426">
          <cell r="G426" t="str">
            <v xml:space="preserve">Trung cấp Bách Khoa Quảng Nam </v>
          </cell>
        </row>
        <row r="427">
          <cell r="G427" t="str">
            <v xml:space="preserve">Trung cấp Bách khoa Quảng Nam </v>
          </cell>
        </row>
        <row r="428">
          <cell r="G428" t="str">
            <v xml:space="preserve">Trung cấp Bách nghệ Cần Thơ </v>
          </cell>
        </row>
        <row r="429">
          <cell r="G429" t="str">
            <v xml:space="preserve">Trung cấp Bách nghệ Hà Nội </v>
          </cell>
        </row>
        <row r="430">
          <cell r="G430" t="str">
            <v xml:space="preserve">Trung cấp Bách nghệ Thanh Hoá </v>
          </cell>
        </row>
        <row r="431">
          <cell r="G431" t="str">
            <v xml:space="preserve">Trung cấp Bến Thành </v>
          </cell>
        </row>
        <row r="432">
          <cell r="G432" t="str">
            <v xml:space="preserve">Trung cấp Bưu chính Viễn thông và CNTrung tâm 1 </v>
          </cell>
        </row>
        <row r="433">
          <cell r="G433" t="str">
            <v xml:space="preserve">Trung cấp cản sát vũ trang </v>
          </cell>
        </row>
        <row r="434">
          <cell r="G434" t="str">
            <v xml:space="preserve">Trung cấp cảnh sát nhân dân 1 </v>
          </cell>
        </row>
        <row r="435">
          <cell r="G435" t="str">
            <v xml:space="preserve">Trung cấp cảnh sát nhân dân 2 </v>
          </cell>
        </row>
        <row r="436">
          <cell r="G436" t="str">
            <v xml:space="preserve">Trung cấp cảnh sát nhân dân 3 </v>
          </cell>
        </row>
        <row r="437">
          <cell r="G437" t="str">
            <v xml:space="preserve">Trung cấp Cầu đường và Dạy nghề </v>
          </cell>
        </row>
        <row r="438">
          <cell r="G438" t="str">
            <v xml:space="preserve">Trung cấp Cơ điện Nam Định </v>
          </cell>
        </row>
        <row r="439">
          <cell r="G439" t="str">
            <v xml:space="preserve">Trung cấp Cơ điện và Thuỷ lợi Đông Nam Bộ </v>
          </cell>
        </row>
        <row r="440">
          <cell r="G440" t="str">
            <v xml:space="preserve">Trung cấp Công nghệ - Quản trị Kinh doanh Lê Quý Đôn </v>
          </cell>
        </row>
        <row r="441">
          <cell r="G441" t="str">
            <v xml:space="preserve">Trung cấp Công nghệ Anhstanh </v>
          </cell>
        </row>
        <row r="442">
          <cell r="G442" t="str">
            <v xml:space="preserve">Trung cấp Công nghệ Chế tạo máy </v>
          </cell>
        </row>
        <row r="443">
          <cell r="G443" t="str">
            <v xml:space="preserve">Trung cấp công nghệ chế tạo máy </v>
          </cell>
        </row>
        <row r="444">
          <cell r="G444" t="str">
            <v xml:space="preserve">Trung cấp Công nghệ Hà Nội </v>
          </cell>
        </row>
        <row r="445">
          <cell r="G445" t="str">
            <v xml:space="preserve">Trung cấp Công Nghệ Hải phòng </v>
          </cell>
        </row>
        <row r="446">
          <cell r="G446" t="str">
            <v xml:space="preserve">Trung cấp Công nghệ Lương thực Thực phẩm </v>
          </cell>
        </row>
        <row r="447">
          <cell r="G447" t="str">
            <v xml:space="preserve">Trung cấp Công nghệ lương thực thực phẩm </v>
          </cell>
        </row>
        <row r="448">
          <cell r="G448" t="str">
            <v>Trung cấp Công nghệ Thăng Long</v>
          </cell>
        </row>
        <row r="449">
          <cell r="G449" t="str">
            <v>Trung cấp Công nghệ thông tin Bà Rịa - Vũng Tàu</v>
          </cell>
        </row>
        <row r="450">
          <cell r="G450" t="str">
            <v>Trung cấp Công nghệ Thông tin Sài Gòn</v>
          </cell>
        </row>
        <row r="451">
          <cell r="G451" t="str">
            <v xml:space="preserve">Trung cấp Công nghệ Tin học – Viễn thông Đồng Nai </v>
          </cell>
        </row>
        <row r="452">
          <cell r="G452" t="str">
            <v xml:space="preserve">Trung cấp Công nghệ và Kinh tế Hà Nội </v>
          </cell>
        </row>
        <row r="453">
          <cell r="G453" t="str">
            <v xml:space="preserve">Trung cấp Công nghệ và Kinh tế Việt - Hàn </v>
          </cell>
        </row>
        <row r="454">
          <cell r="G454" t="str">
            <v xml:space="preserve">Trung cấp Công nghệ và Kinh tế Việt Hàn </v>
          </cell>
        </row>
        <row r="455">
          <cell r="G455" t="str">
            <v xml:space="preserve">Trung cấp Công nghệ và Quản trị Đông Đô </v>
          </cell>
        </row>
        <row r="456">
          <cell r="G456" t="str">
            <v xml:space="preserve">Trung cấp Công nghệ và Quản trị Kinh doanh Hà Nội </v>
          </cell>
        </row>
        <row r="457">
          <cell r="G457" t="str">
            <v xml:space="preserve">Trung cấp Công nghệ Vĩnh Phúc </v>
          </cell>
        </row>
        <row r="458">
          <cell r="G458" t="str">
            <v xml:space="preserve">Trung cấp Công nghiệp TP.HCM </v>
          </cell>
        </row>
        <row r="459">
          <cell r="G459" t="str">
            <v xml:space="preserve">Trung cấp Công thương Hà Nội </v>
          </cell>
        </row>
        <row r="460">
          <cell r="G460" t="str">
            <v xml:space="preserve">Trung cấp Đa ngành Ninh Bình </v>
          </cell>
        </row>
        <row r="461">
          <cell r="G461" t="str">
            <v xml:space="preserve">Trung cấp Đa ngành Vạn Xuân </v>
          </cell>
        </row>
        <row r="462">
          <cell r="G462" t="str">
            <v xml:space="preserve">Trung cấp Đắk Lắk </v>
          </cell>
        </row>
        <row r="463">
          <cell r="G463" t="str">
            <v xml:space="preserve">Trung cấp Du lịch Cần Thơ </v>
          </cell>
        </row>
        <row r="464">
          <cell r="G464" t="str">
            <v xml:space="preserve">Trung cấp Du lịch Cần Thơ </v>
          </cell>
        </row>
        <row r="465">
          <cell r="G465" t="str">
            <v xml:space="preserve">Trung cấp Du lịch Đà Lạt </v>
          </cell>
        </row>
        <row r="466">
          <cell r="G466" t="str">
            <v xml:space="preserve">Trung cấp Du lịch Đà Lạt </v>
          </cell>
        </row>
        <row r="467">
          <cell r="G467" t="str">
            <v xml:space="preserve">Trung cấp Du lịch Đà Lạt </v>
          </cell>
        </row>
        <row r="468">
          <cell r="G468" t="str">
            <v xml:space="preserve">Trung cấp Du lịch miền Trung </v>
          </cell>
        </row>
        <row r="469">
          <cell r="G469" t="str">
            <v xml:space="preserve">Trung cấp Du lịch Nha Trang </v>
          </cell>
        </row>
        <row r="470">
          <cell r="G470" t="str">
            <v xml:space="preserve">Trung cấp Du lịch và Khách sạn Saigontourist </v>
          </cell>
        </row>
        <row r="471">
          <cell r="G471" t="str">
            <v xml:space="preserve">Trung cấp Đức Thiện </v>
          </cell>
        </row>
        <row r="472">
          <cell r="G472" t="str">
            <v>Trung cấp Dược Hà Nội</v>
          </cell>
        </row>
        <row r="473">
          <cell r="G473" t="str">
            <v>Trung cấp Giao thông vận tải Hà Nội</v>
          </cell>
        </row>
        <row r="474">
          <cell r="G474" t="str">
            <v xml:space="preserve">Trung cấp Giao thông Vận tải Huế </v>
          </cell>
        </row>
        <row r="475">
          <cell r="G475" t="str">
            <v xml:space="preserve">Trung cấp Giao thông Vận tải Miền Bắc </v>
          </cell>
        </row>
        <row r="476">
          <cell r="G476" t="str">
            <v xml:space="preserve">Trung cấp Giao thông Vận tải Miền Bắc </v>
          </cell>
        </row>
        <row r="477">
          <cell r="G477" t="str">
            <v xml:space="preserve">Trung cấp Giao thông Vận tải Miền Nam </v>
          </cell>
        </row>
        <row r="478">
          <cell r="G478" t="str">
            <v xml:space="preserve">Trung cấp Giao thông Vận tải miền Nam </v>
          </cell>
        </row>
        <row r="479">
          <cell r="G479" t="str">
            <v xml:space="preserve">Trung cấp kĩ thuật và điều dưỡng Hà Nội </v>
          </cell>
        </row>
        <row r="480">
          <cell r="G480" t="str">
            <v xml:space="preserve">Trung cấp Kinh doanh và Quản lý Tâm Tín </v>
          </cell>
        </row>
        <row r="481">
          <cell r="G481" t="str">
            <v xml:space="preserve">Trung cấp Kinh tế - Công nghệ Nguyễn Bỉnh Khiêm </v>
          </cell>
        </row>
        <row r="482">
          <cell r="G482" t="str">
            <v xml:space="preserve">Trung cấp Kinh tế - Du lịch Duy Tân </v>
          </cell>
        </row>
        <row r="483">
          <cell r="G483" t="str">
            <v xml:space="preserve">Trung cấp Kinh tế - Kỹ thuật </v>
          </cell>
        </row>
        <row r="484">
          <cell r="G484" t="str">
            <v xml:space="preserve">Trung cấp Kinh tế - Kỹ thuật Á Châu </v>
          </cell>
        </row>
        <row r="485">
          <cell r="G485" t="str">
            <v xml:space="preserve">Trung cấp Kinh tế - Kỹ thuật Bắc Giang </v>
          </cell>
        </row>
        <row r="486">
          <cell r="G486" t="str">
            <v xml:space="preserve">Trung cấp Kinh tế - Kỹ thuật Bạc Liêu </v>
          </cell>
        </row>
        <row r="487">
          <cell r="G487" t="str">
            <v>Trung cấp Kinh tế - Kỹ thuật Bắc Thăng Long</v>
          </cell>
        </row>
        <row r="488">
          <cell r="G488" t="str">
            <v xml:space="preserve">Trung cấp Kinh tế - Kỹ thuật Cà Mau </v>
          </cell>
        </row>
        <row r="489">
          <cell r="G489" t="str">
            <v xml:space="preserve">Trung cấp Kinh tế - Kỹ thuật Cần Thơ </v>
          </cell>
        </row>
        <row r="490">
          <cell r="G490" t="str">
            <v xml:space="preserve">Trung cấp Kinh tế - Kỹ thuật Công nghệ Hà Nội </v>
          </cell>
        </row>
        <row r="491">
          <cell r="G491" t="str">
            <v xml:space="preserve">Trung cấp Kinh tế - Kỹ thuật Công thương - CCI </v>
          </cell>
        </row>
        <row r="492">
          <cell r="G492" t="str">
            <v>Trung cấp Kinh tế - Kỹ thuật Đông Á</v>
          </cell>
        </row>
        <row r="493">
          <cell r="G493" t="str">
            <v xml:space="preserve">Trung cấp Kinh tế - Kỹ thuật Đức Minh </v>
          </cell>
        </row>
        <row r="494">
          <cell r="G494" t="str">
            <v xml:space="preserve">Trung cấp Kinh tế - Kỹ thuật Dược Tuệ Tĩnh </v>
          </cell>
        </row>
        <row r="495">
          <cell r="G495" t="str">
            <v xml:space="preserve">Trung cấp Kinh tế - Kỹ thuật Hà Giang </v>
          </cell>
        </row>
        <row r="496">
          <cell r="G496" t="str">
            <v xml:space="preserve">Trung cấp Kinh tế - Kỹ thuật Hoà Bình </v>
          </cell>
        </row>
        <row r="497">
          <cell r="G497" t="str">
            <v xml:space="preserve">Trung cấp kinh tế - kỹ thuật Long An </v>
          </cell>
        </row>
        <row r="498">
          <cell r="G498" t="str">
            <v xml:space="preserve">Trung cấp Kinh tế - Kỹ thuật miền Trung </v>
          </cell>
        </row>
        <row r="499">
          <cell r="G499" t="str">
            <v xml:space="preserve">Trung cấp Kinh tế – Kỹ thuật Miền Trung </v>
          </cell>
        </row>
        <row r="500">
          <cell r="G500" t="str">
            <v xml:space="preserve">Trung cấp Kinh tế - Kỹ thuật Nam Định </v>
          </cell>
        </row>
        <row r="501">
          <cell r="G501" t="str">
            <v xml:space="preserve">Trung cấp Kinh tế - Kỹ thuật Phan Chu Trinh </v>
          </cell>
        </row>
        <row r="502">
          <cell r="G502" t="str">
            <v xml:space="preserve">Trung cấp Kinh tế - Kỹ thuật Quảng Đông, tỉnh Quảng Nam </v>
          </cell>
        </row>
        <row r="503">
          <cell r="G503" t="str">
            <v>Trung cấp Kinh tế - Kỹ thuật Quang Trung</v>
          </cell>
        </row>
        <row r="504">
          <cell r="G504" t="str">
            <v>Trung cấp Kinh tế - Kỹ thuật Quang Trung</v>
          </cell>
        </row>
        <row r="505">
          <cell r="G505" t="str">
            <v xml:space="preserve">Trung cấp Kinh tế - Kỹ thuật Thăng Long </v>
          </cell>
        </row>
        <row r="506">
          <cell r="G506" t="str">
            <v xml:space="preserve">Trung cấp Kinh tế - Kỹ thuật Thương mại </v>
          </cell>
        </row>
        <row r="507">
          <cell r="G507" t="str">
            <v xml:space="preserve">Trung cấp Kinh tế - Kỹ thuật Thương mại số 1 </v>
          </cell>
        </row>
        <row r="508">
          <cell r="G508" t="str">
            <v xml:space="preserve">Trung cấp Kinh tế - Kỹ thuật Tiền Giang </v>
          </cell>
        </row>
        <row r="509">
          <cell r="G509" t="str">
            <v xml:space="preserve">Trung cấp Kinh tế - Kỹ thuật Tô Hiệu </v>
          </cell>
        </row>
        <row r="510">
          <cell r="G510" t="str">
            <v xml:space="preserve">Trung cấp Kinh tế - Kỹ thuật Trần Đại Nghĩa </v>
          </cell>
        </row>
        <row r="511">
          <cell r="G511" t="str">
            <v xml:space="preserve">Trung cấp Kinh tế - Kỹ thuật Yên Bái </v>
          </cell>
        </row>
        <row r="512">
          <cell r="G512" t="str">
            <v xml:space="preserve">Trung cấp Kinh tế - Tài chính Hà Nội </v>
          </cell>
        </row>
        <row r="513">
          <cell r="G513" t="str">
            <v xml:space="preserve">Trung cấp Kinh tế - Tài nguyên và Môi trường </v>
          </cell>
        </row>
        <row r="514">
          <cell r="G514" t="str">
            <v xml:space="preserve">Trung cấp Kinh tế Bình Dương </v>
          </cell>
        </row>
        <row r="515">
          <cell r="G515" t="str">
            <v xml:space="preserve">Trung cấp Kinh tế Công nghệ Cai Lậy </v>
          </cell>
        </row>
        <row r="516">
          <cell r="G516" t="str">
            <v xml:space="preserve">Trung cấp Kinh tế Công nghệ Đại Việt </v>
          </cell>
        </row>
        <row r="517">
          <cell r="G517" t="str">
            <v xml:space="preserve">Trung cấp Kinh tế Công nghệ Đông Nam </v>
          </cell>
        </row>
        <row r="518">
          <cell r="G518" t="str">
            <v xml:space="preserve">Trung cấp Kinh tế Công nghệ Tây Nguyên </v>
          </cell>
        </row>
        <row r="519">
          <cell r="G519" t="str">
            <v xml:space="preserve">Trung cấp Kinh tế Đồng Nai </v>
          </cell>
        </row>
        <row r="520">
          <cell r="G520" t="str">
            <v xml:space="preserve">Trung cấp Kinh tế Du lịch Hoa Sữa </v>
          </cell>
        </row>
        <row r="521">
          <cell r="G521" t="str">
            <v xml:space="preserve">Trung cấp Kinh tế Khánh Hòa </v>
          </cell>
        </row>
        <row r="522">
          <cell r="G522" t="str">
            <v xml:space="preserve">Trung cấp Kinh tế Kỹ thuật Ba Đình </v>
          </cell>
        </row>
        <row r="523">
          <cell r="G523" t="str">
            <v xml:space="preserve">Trung cấp Kinh tế Kỹ thuật Bình Định </v>
          </cell>
        </row>
        <row r="524">
          <cell r="G524" t="str">
            <v xml:space="preserve">Trung cấp Kinh tế Kỹ thuật Bình Phước </v>
          </cell>
        </row>
        <row r="525">
          <cell r="G525" t="str">
            <v xml:space="preserve">Trung cấp Kinh tế Kỹ thuật Bình Phước </v>
          </cell>
        </row>
        <row r="526">
          <cell r="G526" t="str">
            <v xml:space="preserve">Trung cấp Kinh tế Kỹ thuật Cao Bằng </v>
          </cell>
        </row>
        <row r="527">
          <cell r="G527" t="str">
            <v xml:space="preserve">Trung cấp Kinh tế Kỹ thuật Công nghệ Việt Anh </v>
          </cell>
        </row>
        <row r="528">
          <cell r="G528" t="str">
            <v xml:space="preserve">Trung cấp Kinh tế Kỹ thuật Công nghiệp Hà Thái </v>
          </cell>
        </row>
        <row r="529">
          <cell r="G529" t="str">
            <v xml:space="preserve">Trung cấp Kinh tế Kỹ thuật ĐắkLắk </v>
          </cell>
        </row>
        <row r="530">
          <cell r="G530" t="str">
            <v xml:space="preserve">Trung cấp Kinh tế Kỹ thuật Hải Phòng </v>
          </cell>
        </row>
        <row r="531">
          <cell r="G531" t="str">
            <v xml:space="preserve">Trung cấp Kinh tế Kỹ thuật Hậu Giang </v>
          </cell>
        </row>
        <row r="532">
          <cell r="G532" t="str">
            <v>Trung cấp Kinh tế Kỹ thuật Hồng Hà</v>
          </cell>
        </row>
        <row r="533">
          <cell r="G533" t="str">
            <v xml:space="preserve">Trung cấp Kinh tế Kỹ thuật Hồng Lam </v>
          </cell>
        </row>
        <row r="534">
          <cell r="G534" t="str">
            <v xml:space="preserve">Trung cấp Kinh tế Kỹ thuật Nam Trường Sơn </v>
          </cell>
        </row>
        <row r="535">
          <cell r="G535" t="str">
            <v xml:space="preserve">Trung cấp Kinh tế Kỹ thuật Nghiệp vụ Cần Thơ </v>
          </cell>
        </row>
        <row r="536">
          <cell r="G536" t="str">
            <v>Trung cấp Kinh tế Kỹ thuật Nguyễn Hữu Cảnh</v>
          </cell>
        </row>
        <row r="537">
          <cell r="G537" t="str">
            <v xml:space="preserve">Trung cấp Kinh tế Kỹ thuật nông nghiệp Nam Định </v>
          </cell>
        </row>
        <row r="538">
          <cell r="G538" t="str">
            <v xml:space="preserve">Trung cấp Kinh tế Kỹ thuật Phương Nam </v>
          </cell>
        </row>
        <row r="539">
          <cell r="G539" t="str">
            <v xml:space="preserve">Trung cấp Kinh tế Kỹ thuật Quốc Việt </v>
          </cell>
        </row>
        <row r="540">
          <cell r="G540" t="str">
            <v>Trung cấp Kinh tế Kỹ thuật Sài Gòn</v>
          </cell>
        </row>
        <row r="541">
          <cell r="G541" t="str">
            <v xml:space="preserve">Trung cấp Kinh tế Kỹ thuật Tây Nam Á </v>
          </cell>
        </row>
        <row r="542">
          <cell r="G542" t="str">
            <v xml:space="preserve">Trung cấp Kinh tế Kỹ thuật Tây Ninh </v>
          </cell>
        </row>
        <row r="543">
          <cell r="G543" t="str">
            <v xml:space="preserve">Trung cấp Kinh tế Kỹ thuật Tuyên Quang </v>
          </cell>
        </row>
        <row r="544">
          <cell r="G544" t="str">
            <v xml:space="preserve">Trung cấp Kinh tế Kỹ thuật và Công nghệ Hải Phòng </v>
          </cell>
        </row>
        <row r="545">
          <cell r="G545" t="str">
            <v xml:space="preserve">Trung cấp Kinh tế Kỹ thuật và tại chức Ninh Bình </v>
          </cell>
        </row>
        <row r="546">
          <cell r="G546" t="str">
            <v xml:space="preserve">Trung cấp Kinh tế Kỹ thuật VISTCO </v>
          </cell>
        </row>
        <row r="547">
          <cell r="G547" t="str">
            <v xml:space="preserve">Trung cấp Kinh tế Lạng Sơn </v>
          </cell>
        </row>
        <row r="548">
          <cell r="G548" t="str">
            <v xml:space="preserve">Trung cấp Kinh tế Quảng Bình </v>
          </cell>
        </row>
        <row r="549">
          <cell r="G549" t="str">
            <v xml:space="preserve">Trung cấp Kinh tế Quảng Ninh </v>
          </cell>
        </row>
        <row r="550">
          <cell r="G550" t="str">
            <v xml:space="preserve">Trung cấp Kinh tế và Công nghệ Lương Tài </v>
          </cell>
        </row>
        <row r="551">
          <cell r="G551" t="str">
            <v xml:space="preserve">Trung cấp Kỹ thuật - Công nghệ Hải Dương </v>
          </cell>
        </row>
        <row r="552">
          <cell r="G552" t="str">
            <v xml:space="preserve">Trung cấp Kỹ thuật - Nghiệp vụ Cái Bè </v>
          </cell>
        </row>
        <row r="553">
          <cell r="G553" t="str">
            <v xml:space="preserve">Trung cấp Kỹ thuật - Nghiệp vụ Hải Phòng </v>
          </cell>
        </row>
        <row r="554">
          <cell r="G554" t="str">
            <v xml:space="preserve">Trung cấp Kỹ thuật – Nghiệp vụ Sông Hồng </v>
          </cell>
        </row>
        <row r="555">
          <cell r="G555" t="str">
            <v xml:space="preserve">Trung cấp Kỹ thuật - Nghiệp vụ Thăng Long </v>
          </cell>
        </row>
        <row r="556">
          <cell r="G556" t="str">
            <v xml:space="preserve">Trung cấp Kỹ thuật - Nghiệp vụ Việt Á </v>
          </cell>
        </row>
        <row r="557">
          <cell r="G557" t="str">
            <v xml:space="preserve">Trung cấp Kỹ thuật Công nghệ </v>
          </cell>
        </row>
        <row r="558">
          <cell r="G558" t="str">
            <v xml:space="preserve">Trung cấp Kỹ thuật Công nghiệp </v>
          </cell>
        </row>
        <row r="559">
          <cell r="G559" t="str">
            <v xml:space="preserve">Trung cấp Kỹ thuật Công nghiệp </v>
          </cell>
        </row>
        <row r="560">
          <cell r="G560" t="str">
            <v>Trung cấp Kỹ thuật Công nghiệp Đồng Nai</v>
          </cell>
        </row>
        <row r="561">
          <cell r="G561" t="str">
            <v xml:space="preserve">Trung cấp Kỹ thuật Công nghiệp Nhơn Trạch </v>
          </cell>
        </row>
        <row r="562">
          <cell r="G562" t="str">
            <v xml:space="preserve">Trung cấp Kỹ thuật Công Nông nghiệp Quảng Bình </v>
          </cell>
        </row>
        <row r="563">
          <cell r="G563" t="str">
            <v xml:space="preserve">Trung cấp Kỹ thuật Đa ngành Hà Nội </v>
          </cell>
        </row>
        <row r="564">
          <cell r="G564" t="str">
            <v xml:space="preserve">Trung cấp Kỹ thuật Dạy nghề </v>
          </cell>
        </row>
        <row r="565">
          <cell r="G565" t="str">
            <v xml:space="preserve">Trung cấp Kỹ thuật Hải Quân </v>
          </cell>
        </row>
        <row r="566">
          <cell r="G566" t="str">
            <v xml:space="preserve">Trung cấp Kỹ thuật Lương thực Thực phẩm Vĩnh Long </v>
          </cell>
        </row>
        <row r="567">
          <cell r="G567" t="str">
            <v xml:space="preserve">Trung cấp kỹ thuật nghiệp vụ CAND </v>
          </cell>
        </row>
        <row r="568">
          <cell r="G568" t="str">
            <v xml:space="preserve">Trung cấp Kỹ thuật Nghiệp vụ Việt Á </v>
          </cell>
        </row>
        <row r="569">
          <cell r="G569" t="str">
            <v xml:space="preserve">Trung cấp Kỹ thuật Nông nghiệp Tp Hồ Chí Minh </v>
          </cell>
        </row>
        <row r="570">
          <cell r="G570" t="str">
            <v xml:space="preserve">Trung cấp Kỹ thuật Nông nghiệp và Phát triển nông thôn Hà Tĩnh </v>
          </cell>
        </row>
        <row r="571">
          <cell r="G571" t="str">
            <v xml:space="preserve">Trung cấp Kỹ thuật và Công nghệ Cửu Long </v>
          </cell>
        </row>
        <row r="572">
          <cell r="G572" t="str">
            <v xml:space="preserve">Trung cấp Kỹ thuật và Dạy nghề Bảo Lộc </v>
          </cell>
        </row>
        <row r="573">
          <cell r="G573" t="str">
            <v xml:space="preserve">Trung cấp Kỹ thuật và Nghiệp vụ Hà Nội </v>
          </cell>
        </row>
        <row r="574">
          <cell r="G574" t="str">
            <v xml:space="preserve">Trung cấp Kỹ thuật và Nghiệp vụ Hà Nội </v>
          </cell>
        </row>
        <row r="575">
          <cell r="G575" t="str">
            <v xml:space="preserve">Trung cấp Kỹ thuật và Nghiệp vụ Nam Sài Gòn </v>
          </cell>
        </row>
        <row r="576">
          <cell r="G576" t="str">
            <v xml:space="preserve">Trung cấp Kỹ thuật và Nghiệp vụ Vinh </v>
          </cell>
        </row>
        <row r="577">
          <cell r="G577" t="str">
            <v xml:space="preserve">Trung cấp Kỹ thuật và Nghiệp vụ Vinh </v>
          </cell>
        </row>
        <row r="578">
          <cell r="G578" t="str">
            <v xml:space="preserve">Trung cấp Kỹ thuật Xe - Máy </v>
          </cell>
        </row>
        <row r="579">
          <cell r="G579" t="str">
            <v xml:space="preserve">Trung cấp Kỹ thuật Y - Dược Hà Nội </v>
          </cell>
        </row>
        <row r="580">
          <cell r="G580" t="str">
            <v xml:space="preserve">Trung cấp Lâm nghiệp Tây Nguyên </v>
          </cell>
        </row>
        <row r="581">
          <cell r="G581" t="str">
            <v xml:space="preserve">Trung cấp Lâm nghiệp Tây Nguyên </v>
          </cell>
        </row>
        <row r="582">
          <cell r="G582" t="str">
            <v xml:space="preserve">Trung cấp Luật Buôn Ma Thuột </v>
          </cell>
        </row>
        <row r="583">
          <cell r="G583" t="str">
            <v xml:space="preserve">Trung cấp Luật Vị Thanh </v>
          </cell>
        </row>
        <row r="584">
          <cell r="G584" t="str">
            <v xml:space="preserve">Trung cấp Mai Linh </v>
          </cell>
        </row>
        <row r="585">
          <cell r="G585" t="str">
            <v xml:space="preserve">Trung cấp Mai Lĩnh Quảng Trị </v>
          </cell>
        </row>
        <row r="586">
          <cell r="G586" t="str">
            <v xml:space="preserve">Trung cấp Múa TP. Hồ Chí Minh </v>
          </cell>
        </row>
        <row r="587">
          <cell r="G587" t="str">
            <v xml:space="preserve">Trung cấp Mỹ thuật Bình Dương </v>
          </cell>
        </row>
        <row r="588">
          <cell r="G588" t="str">
            <v xml:space="preserve">Trung cấp Nghệ thuật Xiếc và Tạp kỹ Việt Nam </v>
          </cell>
        </row>
        <row r="589">
          <cell r="G589" t="str">
            <v xml:space="preserve">Trung cấp Nghiệp vụ Quản lý Lương thực - Thực phẩm </v>
          </cell>
        </row>
        <row r="590">
          <cell r="G590" t="str">
            <v xml:space="preserve">Trung cấp Nghiệp vụ Quản lý Lương thực Thực phẩm </v>
          </cell>
        </row>
        <row r="591">
          <cell r="G591" t="str">
            <v xml:space="preserve">Trung cấp Nghiệp vụ và Công nghệ Hải Phòng </v>
          </cell>
        </row>
        <row r="592">
          <cell r="G592" t="str">
            <v xml:space="preserve">Trung cấp Nông Lâm Bình Dương </v>
          </cell>
        </row>
        <row r="593">
          <cell r="G593" t="str">
            <v xml:space="preserve">Trung cấp Nông Lâm nghiệp Phú Thọ </v>
          </cell>
        </row>
        <row r="594">
          <cell r="G594" t="str">
            <v xml:space="preserve">Trung cấp Nông lâm Sơn La </v>
          </cell>
        </row>
        <row r="595">
          <cell r="G595" t="str">
            <v xml:space="preserve">Trung cấp Nông Lâm Thanh Hoá </v>
          </cell>
        </row>
        <row r="596">
          <cell r="G596" t="str">
            <v>Trung cấp Nông nghiệp Hà Nội</v>
          </cell>
        </row>
        <row r="597">
          <cell r="G597" t="str">
            <v xml:space="preserve">Trung cấp Nông nghiệp Thái Bình </v>
          </cell>
        </row>
        <row r="598">
          <cell r="G598" t="str">
            <v xml:space="preserve">Trung cấp Nông nghiệp và Phát triển nông thôn Hải Dương </v>
          </cell>
        </row>
        <row r="599">
          <cell r="G599" t="str">
            <v xml:space="preserve">Trung cấp Nông nghiệp và Phát triển nông thôn Quảng Trị </v>
          </cell>
        </row>
        <row r="600">
          <cell r="G600" t="str">
            <v xml:space="preserve">Trung cấp Phát thanh - Truyền hình Nam Định </v>
          </cell>
        </row>
        <row r="601">
          <cell r="G601" t="str">
            <v xml:space="preserve">Trung cấp Phương Đông </v>
          </cell>
        </row>
        <row r="602">
          <cell r="G602" t="str">
            <v xml:space="preserve">Trung cấp Phương Nam </v>
          </cell>
        </row>
        <row r="603">
          <cell r="G603" t="str">
            <v xml:space="preserve">Trung cấp Quản lý và Công nghệ </v>
          </cell>
        </row>
        <row r="604">
          <cell r="G604" t="str">
            <v xml:space="preserve">Trung cấp Quân Y I </v>
          </cell>
        </row>
        <row r="605">
          <cell r="G605" t="str">
            <v xml:space="preserve">Trung cấp Quân Y II </v>
          </cell>
        </row>
        <row r="606">
          <cell r="G606" t="str">
            <v xml:space="preserve">Trung cấp SP mầm non Thái Bình </v>
          </cell>
        </row>
        <row r="607">
          <cell r="G607" t="str">
            <v xml:space="preserve">Trung cấp Sư phạm Mầm non Đắk Lắk </v>
          </cell>
        </row>
        <row r="608">
          <cell r="G608" t="str">
            <v xml:space="preserve">Trung cấp Sư phạm Mẫu giáo Nhà trẻ Hà Nội </v>
          </cell>
        </row>
        <row r="609">
          <cell r="G609" t="str">
            <v>Trung cấp Tài chính - Kế toán Bình Dương</v>
          </cell>
        </row>
        <row r="610">
          <cell r="G610" t="str">
            <v xml:space="preserve">Trung cấp Tây Bắc </v>
          </cell>
        </row>
        <row r="611">
          <cell r="G611" t="str">
            <v xml:space="preserve">Trung cấp Tây Sài Gòn </v>
          </cell>
        </row>
        <row r="612">
          <cell r="G612" t="str">
            <v xml:space="preserve">Trung cấp Thể dục - Thể thao </v>
          </cell>
        </row>
        <row r="613">
          <cell r="G613" t="str">
            <v xml:space="preserve">Trung cấp Thể dục Thể thao </v>
          </cell>
        </row>
        <row r="614">
          <cell r="G614" t="str">
            <v xml:space="preserve">Trung cấp Thể dục thể thao </v>
          </cell>
        </row>
        <row r="615">
          <cell r="G615" t="str">
            <v xml:space="preserve">Trung cấp Thể dục Thể thao Huế </v>
          </cell>
        </row>
        <row r="616">
          <cell r="G616" t="str">
            <v xml:space="preserve">Trung cấp Thống kê </v>
          </cell>
        </row>
        <row r="617">
          <cell r="G617" t="str">
            <v xml:space="preserve">Trung cấp Thống kê II </v>
          </cell>
        </row>
        <row r="618">
          <cell r="G618" t="str">
            <v xml:space="preserve">Trung cấp Thương mại Trung ương 5 </v>
          </cell>
        </row>
        <row r="619">
          <cell r="G619" t="str">
            <v>Trung cấp Thương Mại TW5</v>
          </cell>
        </row>
        <row r="620">
          <cell r="G620" t="str">
            <v>Trung cấp Thuỷ lợi 2</v>
          </cell>
        </row>
        <row r="621">
          <cell r="G621" t="str">
            <v xml:space="preserve">Trung cấp Thủy sản </v>
          </cell>
        </row>
        <row r="622">
          <cell r="G622" t="str">
            <v xml:space="preserve">Trung cấp Thuỷ sản Thanh Hoá </v>
          </cell>
        </row>
        <row r="623">
          <cell r="G623" t="str">
            <v xml:space="preserve">Trung cấp Tin học - Tài chính Kế toán Hà Nội </v>
          </cell>
        </row>
        <row r="624">
          <cell r="G624" t="str">
            <v xml:space="preserve">Trung cấp Tin học Kinh tế Sài Gòn </v>
          </cell>
        </row>
        <row r="625">
          <cell r="G625" t="str">
            <v xml:space="preserve">Trung cấp Tổng hợp Đông Nam Á </v>
          </cell>
        </row>
        <row r="626">
          <cell r="G626" t="str">
            <v xml:space="preserve">Trung cấp Tổng hợp Hà Nội </v>
          </cell>
        </row>
        <row r="627">
          <cell r="G627" t="str">
            <v xml:space="preserve">Trung cấp Tổng hợp TP Hồ Chí Minh </v>
          </cell>
        </row>
        <row r="628">
          <cell r="G628" t="str">
            <v xml:space="preserve">Trung cấp trong Trường CĐ Công nghệ In </v>
          </cell>
        </row>
        <row r="629">
          <cell r="G629" t="str">
            <v xml:space="preserve">Trung cấp trong Viện Pasteur Nha Trang </v>
          </cell>
        </row>
        <row r="630">
          <cell r="G630" t="str">
            <v xml:space="preserve">Trung cấp Trường Sơn </v>
          </cell>
        </row>
        <row r="631">
          <cell r="G631" t="str">
            <v xml:space="preserve">Trung cấp tư thục Điều dưỡng và Kỹ thuật Y tế Hồng Đức </v>
          </cell>
        </row>
        <row r="632">
          <cell r="G632" t="str">
            <v xml:space="preserve">Trung cấp Tư thục Kinh tế - Kỹ thuật Tây Đô </v>
          </cell>
        </row>
        <row r="633">
          <cell r="G633" t="str">
            <v xml:space="preserve">Trung cấp tư thục Kinh tế Công nghệ Gia Định </v>
          </cell>
        </row>
        <row r="634">
          <cell r="G634" t="str">
            <v xml:space="preserve">Trung cấp tư thục Kinh tế và Du lịch Tân Thanh </v>
          </cell>
        </row>
        <row r="635">
          <cell r="G635" t="str">
            <v xml:space="preserve">Trung cấp Tư thục Kỹ thuật Nghiệp vụ Thăng Long </v>
          </cell>
        </row>
        <row r="636">
          <cell r="G636" t="str">
            <v xml:space="preserve">Trung cấp Tư thục Lam Sơn </v>
          </cell>
        </row>
        <row r="637">
          <cell r="G637" t="str">
            <v xml:space="preserve">Trung cấp Văn Hiến </v>
          </cell>
        </row>
        <row r="638">
          <cell r="G638" t="str">
            <v xml:space="preserve">Trung cấp Văn hóa - Nghệ thuật Bạc Liêu </v>
          </cell>
        </row>
        <row r="639">
          <cell r="G639" t="str">
            <v xml:space="preserve">Trung cấp Văn hoá - Nghệ thuật Bắc Ninh </v>
          </cell>
        </row>
        <row r="640">
          <cell r="G640" t="str">
            <v xml:space="preserve">Trung cấp Văn Hóa Nghệ thuật </v>
          </cell>
        </row>
        <row r="641">
          <cell r="G641" t="str">
            <v xml:space="preserve">Trung cấp Văn hóa Nghệ thuật Bến Tre </v>
          </cell>
        </row>
        <row r="642">
          <cell r="G642" t="str">
            <v xml:space="preserve">Trung cấp Văn hóa Nghệ thuật Bình Định </v>
          </cell>
        </row>
        <row r="643">
          <cell r="G643" t="str">
            <v xml:space="preserve">Trung cấp Văn hóa Nghệ thuật Cần Thơ </v>
          </cell>
        </row>
        <row r="644">
          <cell r="G644" t="str">
            <v xml:space="preserve">Trung cấp Văn hóa Nghệ thuật Đà Nẵng </v>
          </cell>
        </row>
        <row r="645">
          <cell r="G645" t="str">
            <v xml:space="preserve">Trung cấp Văn hóa Nghệ thuật Đồng Nai </v>
          </cell>
        </row>
        <row r="646">
          <cell r="G646" t="str">
            <v xml:space="preserve">Trung cấp Văn hóa nghệ thuật Gia Lai </v>
          </cell>
        </row>
        <row r="647">
          <cell r="G647" t="str">
            <v xml:space="preserve">Trung cấp Văn hoá Nghệ thuật Hà Tĩnh </v>
          </cell>
        </row>
        <row r="648">
          <cell r="G648" t="str">
            <v xml:space="preserve">Trung cấp Văn hóa Nghệ thuật Hải Phòng </v>
          </cell>
        </row>
        <row r="649">
          <cell r="G649" t="str">
            <v xml:space="preserve">Trung cấp Văn hóa Nghệ thuật Hưng Yên </v>
          </cell>
        </row>
        <row r="650">
          <cell r="G650" t="str">
            <v xml:space="preserve">Trung cấp Văn hóa Nghệ thuật Nam Định </v>
          </cell>
        </row>
        <row r="651">
          <cell r="G651" t="str">
            <v xml:space="preserve">Trung cấp Văn hoá Nghệ thuật Phú Thọ </v>
          </cell>
        </row>
        <row r="652">
          <cell r="G652" t="str">
            <v xml:space="preserve">Trung cấp Văn hóa Nghệ thuật Sóc Trăng </v>
          </cell>
        </row>
        <row r="653">
          <cell r="G653" t="str">
            <v xml:space="preserve">Trung cấp Văn hóa Nghệ thuật Sơn La </v>
          </cell>
        </row>
        <row r="654">
          <cell r="G654" t="str">
            <v xml:space="preserve">Trung cấp Văn hóa Nghệ thuật Thừa Thiên Huế </v>
          </cell>
        </row>
        <row r="655">
          <cell r="G655" t="str">
            <v xml:space="preserve">Trung cấp Văn hóa Nghệ thuật Tiền Giang </v>
          </cell>
        </row>
        <row r="656">
          <cell r="G656" t="str">
            <v xml:space="preserve">Trung cấp Văn hoá Nghệ thuật tỉnh Lạng Sơn </v>
          </cell>
        </row>
        <row r="657">
          <cell r="G657" t="str">
            <v xml:space="preserve">Trung cấp Văn hoá Nghệ thuật Trà Vinh </v>
          </cell>
        </row>
        <row r="658">
          <cell r="G658" t="str">
            <v xml:space="preserve">Trung cấp Văn hóa Nghệ thuật và Du lịch Bình Dương </v>
          </cell>
        </row>
        <row r="659">
          <cell r="G659" t="str">
            <v xml:space="preserve">Trung cấp Văn hóa Nghệ thuật và Du lịch Hải Dương </v>
          </cell>
        </row>
        <row r="660">
          <cell r="G660" t="str">
            <v xml:space="preserve">Trung cấp Văn hóa Nghệ thuật và Du lịch Lào Cai </v>
          </cell>
        </row>
        <row r="661">
          <cell r="G661" t="str">
            <v xml:space="preserve">Trung cấp Văn hóa nghệ thuật và Du lịch Quảng Nam </v>
          </cell>
        </row>
        <row r="662">
          <cell r="G662" t="str">
            <v xml:space="preserve">Trung cấp Văn hóa Thể thao và Du lịch </v>
          </cell>
        </row>
        <row r="663">
          <cell r="G663" t="str">
            <v xml:space="preserve">Trung cấp Văn hóa-Thể thao và Du lịch Bắc Giang </v>
          </cell>
        </row>
        <row r="664">
          <cell r="G664" t="str">
            <v xml:space="preserve">Trung cấp Văn thư lưu trữ Trung ương </v>
          </cell>
        </row>
        <row r="665">
          <cell r="G665" t="str">
            <v xml:space="preserve">Trung cấp Văn thư lưu trữ Trung ương (Phân hiệu Đà Lạt) </v>
          </cell>
        </row>
        <row r="666">
          <cell r="G666" t="str">
            <v xml:space="preserve">Trung cấp Văn thư Lưu trữ Trung ương II </v>
          </cell>
        </row>
        <row r="667">
          <cell r="G667" t="str">
            <v xml:space="preserve">Trung cấp Vạn Tường </v>
          </cell>
        </row>
        <row r="668">
          <cell r="G668" t="str">
            <v xml:space="preserve">Trung cấp Việt - Anh </v>
          </cell>
        </row>
        <row r="669">
          <cell r="G669" t="str">
            <v xml:space="preserve">Trung cấp Việt - Úc </v>
          </cell>
        </row>
        <row r="670">
          <cell r="G670" t="str">
            <v xml:space="preserve">Trung cấp Việt Khoa </v>
          </cell>
        </row>
        <row r="671">
          <cell r="G671" t="str">
            <v xml:space="preserve">Trung cấp Xây dựng </v>
          </cell>
        </row>
        <row r="672">
          <cell r="G672" t="str">
            <v xml:space="preserve">Trung cấp Xây dựng </v>
          </cell>
        </row>
        <row r="673">
          <cell r="G673" t="str">
            <v xml:space="preserve">Trung cấp Xây dựng Hà Nội </v>
          </cell>
        </row>
        <row r="674">
          <cell r="G674" t="str">
            <v xml:space="preserve">Trung cấp Xây dựng miền Trung </v>
          </cell>
        </row>
        <row r="675">
          <cell r="G675" t="str">
            <v xml:space="preserve">Trung cấp Xây dựng số 4 </v>
          </cell>
        </row>
        <row r="676">
          <cell r="G676" t="str">
            <v xml:space="preserve">Trung cấp Xây dựng số 4 </v>
          </cell>
        </row>
        <row r="677">
          <cell r="G677" t="str">
            <v xml:space="preserve">Trung cấp Xây dựng Thái Bình </v>
          </cell>
        </row>
        <row r="678">
          <cell r="G678" t="str">
            <v xml:space="preserve">Trung cấp Xây dựng Thanh Hóa </v>
          </cell>
        </row>
        <row r="679">
          <cell r="G679" t="str">
            <v xml:space="preserve">Trung cấp Xây dựng Thanh Hóa </v>
          </cell>
        </row>
        <row r="680">
          <cell r="G680" t="str">
            <v xml:space="preserve">Trung cấp Xây dựng TP. Hồ Chí Minh </v>
          </cell>
        </row>
        <row r="681">
          <cell r="G681" t="str">
            <v xml:space="preserve">Trung cấp Y - Dược Hợp Lực </v>
          </cell>
        </row>
        <row r="682">
          <cell r="G682" t="str">
            <v xml:space="preserve">Trung cấp Y - Dược Phạm Ngọc Thạch </v>
          </cell>
        </row>
        <row r="683">
          <cell r="G683" t="str">
            <v xml:space="preserve">Trung cấp Y Dược Bắc Ninh </v>
          </cell>
        </row>
        <row r="684">
          <cell r="G684" t="str">
            <v>Trung cấp Y Dược Hà Nội</v>
          </cell>
        </row>
        <row r="685">
          <cell r="G685" t="str">
            <v xml:space="preserve">Trung cấp Y dược Lê Hữu Trác </v>
          </cell>
        </row>
        <row r="686">
          <cell r="G686" t="str">
            <v xml:space="preserve">Trung cấp Y Dược MeKong </v>
          </cell>
        </row>
        <row r="687">
          <cell r="G687" t="str">
            <v xml:space="preserve">Trung cấp Y Dược Thăng Long </v>
          </cell>
        </row>
        <row r="688">
          <cell r="G688" t="str">
            <v xml:space="preserve">Trung cấp y dược tuệ tĩnh hà nội </v>
          </cell>
        </row>
        <row r="689">
          <cell r="G689" t="str">
            <v xml:space="preserve">Trung cấp Y tế </v>
          </cell>
        </row>
        <row r="690">
          <cell r="G690" t="str">
            <v xml:space="preserve">Trung cấp Y tế </v>
          </cell>
        </row>
        <row r="691">
          <cell r="G691" t="str">
            <v xml:space="preserve">Trung cấp Y tế An Giang </v>
          </cell>
        </row>
        <row r="692">
          <cell r="G692" t="str">
            <v xml:space="preserve">Trung cấp Y tế An Khánh </v>
          </cell>
        </row>
        <row r="693">
          <cell r="G693" t="str">
            <v xml:space="preserve">Trung cấp Y tế Bà Rịa - Vũng Tàu </v>
          </cell>
        </row>
        <row r="694">
          <cell r="G694" t="str">
            <v xml:space="preserve">Trung cấp Y tế Bắc Giang </v>
          </cell>
        </row>
        <row r="695">
          <cell r="G695" t="str">
            <v xml:space="preserve">Trung cấp Y tế Bắc Kạn </v>
          </cell>
        </row>
        <row r="696">
          <cell r="G696" t="str">
            <v xml:space="preserve">Trung cấp Y Tế Bắc Ninh </v>
          </cell>
        </row>
        <row r="697">
          <cell r="G697" t="str">
            <v xml:space="preserve">Trung cấp Y tế Bạch Mai </v>
          </cell>
        </row>
        <row r="698">
          <cell r="G698" t="str">
            <v xml:space="preserve">Trung cấp Y tế Bến Tre </v>
          </cell>
        </row>
        <row r="699">
          <cell r="G699" t="str">
            <v xml:space="preserve">Trung cấp Y tế Bình Phước </v>
          </cell>
        </row>
        <row r="700">
          <cell r="G700" t="str">
            <v xml:space="preserve">Trung cấp Y tế Cao Bằng </v>
          </cell>
        </row>
        <row r="701">
          <cell r="G701" t="str">
            <v xml:space="preserve">Trung cấp Y tế Đăk Lăk </v>
          </cell>
        </row>
        <row r="702">
          <cell r="G702" t="str">
            <v xml:space="preserve">Trung cấp Y tế Đặng Văn Ngữ </v>
          </cell>
        </row>
        <row r="703">
          <cell r="G703" t="str">
            <v xml:space="preserve">Trung cấp Y tế Đặng Vũ Ngân </v>
          </cell>
        </row>
        <row r="704">
          <cell r="G704" t="str">
            <v xml:space="preserve">Trung cấp Y tế Đồng Tháp </v>
          </cell>
        </row>
        <row r="705">
          <cell r="G705" t="str">
            <v xml:space="preserve">Trung cấp Y tế Gia Lai </v>
          </cell>
        </row>
        <row r="706">
          <cell r="G706" t="str">
            <v xml:space="preserve">Trung cấp Y tế Hà Giang </v>
          </cell>
        </row>
        <row r="707">
          <cell r="G707" t="str">
            <v xml:space="preserve">Trung cấp Y tế Hải Dương </v>
          </cell>
        </row>
        <row r="708">
          <cell r="G708" t="str">
            <v xml:space="preserve">Trung cấp Y tế Hoà Bình </v>
          </cell>
        </row>
        <row r="709">
          <cell r="G709" t="str">
            <v xml:space="preserve">Trung cấp Y tế Lào Cai </v>
          </cell>
        </row>
        <row r="710">
          <cell r="G710" t="str">
            <v xml:space="preserve">Trung cấp Y tế Long An </v>
          </cell>
        </row>
        <row r="711">
          <cell r="G711" t="str">
            <v xml:space="preserve">Trung cấp Y tế Nam Định </v>
          </cell>
        </row>
        <row r="712">
          <cell r="G712" t="str">
            <v xml:space="preserve">Trung cấp Y tế Phú Yên </v>
          </cell>
        </row>
        <row r="713">
          <cell r="G713" t="str">
            <v xml:space="preserve">Trung cấp Y tế Quảng Bình </v>
          </cell>
        </row>
        <row r="714">
          <cell r="G714" t="str">
            <v xml:space="preserve">Trung cấp ý tế Quảng Ngãi </v>
          </cell>
        </row>
        <row r="715">
          <cell r="G715" t="str">
            <v xml:space="preserve">Trung cấp Y tế Quảng Trị </v>
          </cell>
        </row>
        <row r="716">
          <cell r="G716" t="str">
            <v xml:space="preserve">Trung cấp Y tế Sóc Trăng </v>
          </cell>
        </row>
        <row r="717">
          <cell r="G717" t="str">
            <v xml:space="preserve">Trung cấp Y tế Tây Ninh </v>
          </cell>
        </row>
        <row r="718">
          <cell r="G718" t="str">
            <v xml:space="preserve">Trung cấp Y tế Tuyên Quang </v>
          </cell>
        </row>
        <row r="719">
          <cell r="G719" t="str">
            <v xml:space="preserve">Trung cấp Y tế Vĩnh Long </v>
          </cell>
        </row>
        <row r="720">
          <cell r="G720" t="str">
            <v xml:space="preserve">Trung cấp Y tế Vĩnh Phúc </v>
          </cell>
        </row>
        <row r="721">
          <cell r="G721" t="str">
            <v xml:space="preserve">Trung học Bưu chính - Viễn thông và Công nghệ thông tin miền núi </v>
          </cell>
        </row>
        <row r="722">
          <cell r="G722" t="str">
            <v xml:space="preserve">Trung học Bưu chính Viễn thông và Công nghệ thông tin II </v>
          </cell>
        </row>
        <row r="723">
          <cell r="G723" t="str">
            <v xml:space="preserve">Trung học Bưu chính Viễn thông và Công nghệ thông tin III </v>
          </cell>
        </row>
        <row r="724">
          <cell r="G724" t="str">
            <v xml:space="preserve">Trung học Quản lý và Công nghệ </v>
          </cell>
        </row>
        <row r="725">
          <cell r="G725" t="str">
            <v xml:space="preserve">Trung học Thủy sản </v>
          </cell>
        </row>
        <row r="726">
          <cell r="G726" t="str">
            <v xml:space="preserve">Trung học Xây dựng Miền Trung </v>
          </cell>
        </row>
        <row r="727">
          <cell r="G727" t="str">
            <v>Trung tâm Đại học Pháp tại TP.HCM (PUF-HCM)</v>
          </cell>
        </row>
        <row r="728">
          <cell r="G728" t="str">
            <v>Trung tâm Đào tạo Quốc tế – ĐH Quốc gia TP.HCM</v>
          </cell>
        </row>
        <row r="729">
          <cell r="G729" t="str">
            <v>Trường  Sĩ quan Kỹ thuật Quân sự (vinhempich) - Dân sự - Hệ CĐ</v>
          </cell>
        </row>
        <row r="730">
          <cell r="G730" t="str">
            <v>Trường  Sĩ quan Kỹ thuật Quân sự (vinhempich) - Quân đội - Hệ CĐ</v>
          </cell>
        </row>
        <row r="731">
          <cell r="G731" t="str">
            <v xml:space="preserve">Trường Cán bộ quản lý Giao thông Vận tải </v>
          </cell>
        </row>
        <row r="732">
          <cell r="G732" t="str">
            <v xml:space="preserve">Trường Cán bộ quản lý Giao thông Vận tải </v>
          </cell>
        </row>
        <row r="733">
          <cell r="G733" t="str">
            <v xml:space="preserve">Trường Quản lý Kinh Tế Công nghiệp </v>
          </cell>
        </row>
        <row r="734">
          <cell r="G734" t="str">
            <v>Trường Sĩ Quan Công Binh - Hệ Dân Sự</v>
          </cell>
        </row>
        <row r="735">
          <cell r="G735" t="str">
            <v>Trường Sĩ Quan Công Binh - Hệ Quân Đội - Phía Bắc</v>
          </cell>
        </row>
        <row r="736">
          <cell r="G736" t="str">
            <v>Trường Sĩ Quan Công Binh - Hệ Quân Đội - Phía Nam</v>
          </cell>
        </row>
        <row r="737">
          <cell r="G737" t="str">
            <v>Trường Sĩ Quan Đặc Công - Phía Bắc</v>
          </cell>
        </row>
        <row r="738">
          <cell r="G738" t="str">
            <v>Trường Sĩ Quan Đặc Công - Phía Nam</v>
          </cell>
        </row>
        <row r="739">
          <cell r="G739" t="str">
            <v>Trường Sĩ quan Không quân - Hệ Quân đội phía Nam</v>
          </cell>
        </row>
        <row r="740">
          <cell r="G740" t="str">
            <v>Trường Sĩ quan Không quân - Hệ Quân đội</v>
          </cell>
        </row>
        <row r="741">
          <cell r="G741" t="str">
            <v>Trường Sĩ quan Không quân - Hệ Quân đội phía Bắc</v>
          </cell>
        </row>
        <row r="742">
          <cell r="G742" t="str">
            <v>Trường Sĩ Quan Lục Quân 1 - Phía Bắc</v>
          </cell>
        </row>
        <row r="743">
          <cell r="G743" t="str">
            <v>Trường Sĩ Quan Lục Quân 1 - Phía Nam</v>
          </cell>
        </row>
        <row r="744">
          <cell r="G744" t="str">
            <v>Trường Sĩ Quan Lục Quân 2 - Phía Bắc</v>
          </cell>
        </row>
        <row r="745">
          <cell r="G745" t="str">
            <v>Trường Sĩ Quan Lục Quân 2 - Phía Nam</v>
          </cell>
        </row>
        <row r="746">
          <cell r="G746" t="str">
            <v>Trường Sĩ Quan Pháo Binh - Phía Bắc</v>
          </cell>
        </row>
        <row r="747">
          <cell r="G747" t="str">
            <v>Trường Sĩ Quan Pháo Binh - Phía Nam</v>
          </cell>
        </row>
        <row r="748">
          <cell r="G748" t="str">
            <v>Trường Sĩ Quan Phòng Hóa - Phía Bắc</v>
          </cell>
        </row>
        <row r="749">
          <cell r="G749" t="str">
            <v>Trường Sĩ Quan Phòng Hóa - Phía Nam</v>
          </cell>
        </row>
        <row r="750">
          <cell r="G750" t="str">
            <v>Trường Sĩ Quan Tăng Thiết Giáp - Phía Bắc</v>
          </cell>
        </row>
        <row r="751">
          <cell r="G751" t="str">
            <v>Trường Sĩ Quan Tăng Thiết Giáp - Phía Nam</v>
          </cell>
        </row>
        <row r="752">
          <cell r="G752" t="str">
            <v>Trường Sĩ Quan Thông Tin - Hệ Dân Sự</v>
          </cell>
        </row>
        <row r="753">
          <cell r="G753" t="str">
            <v>Trường Sĩ Quan Thông Tin - Hệ Quân Đội - Phía Bắc</v>
          </cell>
        </row>
        <row r="754">
          <cell r="G754" t="str">
            <v>Trường Sĩ Quan Thông Tin - Hệ Quân Đội - Phía Nam</v>
          </cell>
        </row>
        <row r="755">
          <cell r="G755" t="str">
            <v xml:space="preserve">Trường Xiếc Việt Nam </v>
          </cell>
        </row>
        <row r="756">
          <cell r="G756" t="str">
            <v>ĐH Công Nghiệp HN</v>
          </cell>
        </row>
        <row r="757">
          <cell r="G757" t="str">
            <v>Dân lập đông đô</v>
          </cell>
        </row>
        <row r="758">
          <cell r="G758" t="str">
            <v>Bách khoa Đà nẵng</v>
          </cell>
        </row>
        <row r="759">
          <cell r="G759" t="str">
            <v xml:space="preserve">ĐH kỹ thuật </v>
          </cell>
        </row>
        <row r="760">
          <cell r="G760" t="str">
            <v>ĐH Sư phạm NN Hà Nội</v>
          </cell>
        </row>
        <row r="761">
          <cell r="G761" t="str">
            <v>ĐH KTKTCN1: Trung cấp</v>
          </cell>
        </row>
        <row r="762">
          <cell r="G762" t="str">
            <v>CĐ công nghiệp Hà Nội</v>
          </cell>
        </row>
        <row r="763">
          <cell r="G763" t="str">
            <v xml:space="preserve"> Kim Bảng Hà Nam</v>
          </cell>
        </row>
        <row r="764">
          <cell r="G764" t="str">
            <v xml:space="preserve">VNmaritime </v>
          </cell>
        </row>
        <row r="765">
          <cell r="G765" t="str">
            <v>CĐ Công Nghệ Sao Đỏ</v>
          </cell>
        </row>
        <row r="766">
          <cell r="G766" t="str">
            <v>CĐ Kĩ Thuật Công Nghệ TPHCM</v>
          </cell>
        </row>
        <row r="767">
          <cell r="G767" t="str">
            <v>CĐ Sư phạm Hà Nội</v>
          </cell>
        </row>
        <row r="768">
          <cell r="G768" t="str">
            <v>CĐ Mỹ thuật Trang trí Đồng Nai</v>
          </cell>
        </row>
        <row r="769">
          <cell r="G769" t="str">
            <v>ĐH Kiến Trúc Hà Nội</v>
          </cell>
        </row>
        <row r="770">
          <cell r="G770" t="str">
            <v>TA London</v>
          </cell>
        </row>
        <row r="771">
          <cell r="G771" t="str">
            <v>QL Tổng hợp Liên Bang Nga</v>
          </cell>
        </row>
        <row r="772">
          <cell r="G772" t="str">
            <v>CĐ Văn thư Lưu trữ Trung ương 1</v>
          </cell>
        </row>
        <row r="773">
          <cell r="G773" t="str">
            <v>ĐH Ngoại ngữ - ĐH Đà Nẵng</v>
          </cell>
        </row>
        <row r="774">
          <cell r="G774" t="str">
            <v>Đại học Lương Thế Vinh</v>
          </cell>
        </row>
        <row r="775">
          <cell r="G775" t="str">
            <v>Trung học kinh tế Hà Tây</v>
          </cell>
        </row>
        <row r="776">
          <cell r="G776" t="str">
            <v>ĐH Tổng hợp Quốc gia về Quản Lý Moscow</v>
          </cell>
        </row>
        <row r="777">
          <cell r="G777" t="str">
            <v>Cao đẳng kinh tế kỹ thuật Sài Gòn</v>
          </cell>
        </row>
        <row r="778">
          <cell r="G778" t="str">
            <v>ĐH Văn Hóa TP HCM</v>
          </cell>
        </row>
        <row r="779">
          <cell r="G779" t="str">
            <v>CĐ Cộng đồng Bình Thuận</v>
          </cell>
        </row>
        <row r="780">
          <cell r="G780" t="str">
            <v>MBA Malina University</v>
          </cell>
        </row>
        <row r="781">
          <cell r="G781" t="str">
            <v>Cao đẳng công nghiệp Hà nội</v>
          </cell>
        </row>
        <row r="782">
          <cell r="G782" t="str">
            <v>CĐ Giao Thông Vận Tải 3</v>
          </cell>
        </row>
        <row r="783">
          <cell r="G783" t="str">
            <v xml:space="preserve">CĐ Tài chính - Hải quan </v>
          </cell>
        </row>
        <row r="784">
          <cell r="G784" t="str">
            <v>ĐH Kinh doanh và Công nghệ Hà Nội</v>
          </cell>
        </row>
        <row r="785">
          <cell r="G785" t="str">
            <v>ĐH Sư phạm Hà Nội 2</v>
          </cell>
        </row>
        <row r="786">
          <cell r="G786" t="str">
            <v>ĐH Sư Phạm Nghệ Thuật Trung ương</v>
          </cell>
        </row>
        <row r="787">
          <cell r="G787" t="str">
            <v>HV Âm Nhạc Huế</v>
          </cell>
        </row>
        <row r="788">
          <cell r="G788" t="str">
            <v>CĐ Sư Phạm Kỹ Thuật I</v>
          </cell>
        </row>
        <row r="789">
          <cell r="G789" t="str">
            <v>ĐH Kĩ thuật công nghiệp HCM</v>
          </cell>
        </row>
        <row r="790">
          <cell r="G790" t="str">
            <v>CĐ mẫu giáo trung ương 3</v>
          </cell>
        </row>
        <row r="791">
          <cell r="G791" t="str">
            <v>Trung học dân lập kinh tế kỹ thuật tổng hợp HN</v>
          </cell>
        </row>
        <row r="792">
          <cell r="G792" t="str">
            <v>Học viện công nghệ M.S Ramaiah (MSRIT)</v>
          </cell>
        </row>
        <row r="793">
          <cell r="G793" t="str">
            <v>Học Viện Tài Chính Kế Toán</v>
          </cell>
        </row>
        <row r="794">
          <cell r="G794" t="str">
            <v>ĐH Công Nghệ Thông Tin – ĐH Quốc Gia TP.HCM</v>
          </cell>
        </row>
        <row r="795">
          <cell r="G795" t="str">
            <v>ĐH Nha Trang</v>
          </cell>
        </row>
        <row r="796">
          <cell r="G796" t="str">
            <v>Trung tâm đào tạo lập trình viên quốc tế bachkhoa Aptech</v>
          </cell>
        </row>
        <row r="797">
          <cell r="G797" t="str">
            <v>ĐH Tây Nguyên</v>
          </cell>
        </row>
        <row r="798">
          <cell r="G798" t="str">
            <v>Đại học Thương Mại Hà nội</v>
          </cell>
        </row>
        <row r="799">
          <cell r="G799" t="str">
            <v xml:space="preserve">CĐ Giao thông vận tải - TP. Hồ Chí Minh </v>
          </cell>
        </row>
        <row r="800">
          <cell r="G800" t="str">
            <v>CĐ Kinh tế - Kỹ thuật Thương Mại</v>
          </cell>
        </row>
        <row r="801">
          <cell r="G801" t="str">
            <v xml:space="preserve">CĐ Kỹ thuật - Công nghệ Vạn Xuân </v>
          </cell>
        </row>
        <row r="802">
          <cell r="G802" t="str">
            <v xml:space="preserve">CĐ Sư phạm Hà Tây </v>
          </cell>
        </row>
        <row r="803">
          <cell r="G803" t="str">
            <v xml:space="preserve">CĐ Tài chính Kế toán </v>
          </cell>
        </row>
        <row r="804">
          <cell r="G804" t="str">
            <v>ĐH Cần Thơ</v>
          </cell>
        </row>
        <row r="805">
          <cell r="G805" t="str">
            <v xml:space="preserve">ĐH Công nghệ Sài Gòn </v>
          </cell>
        </row>
        <row r="806">
          <cell r="G806" t="str">
            <v>ĐH Hàng Hải Việt Nam</v>
          </cell>
        </row>
        <row r="807">
          <cell r="G807" t="str">
            <v>ĐH Hồng Đức</v>
          </cell>
        </row>
        <row r="808">
          <cell r="G808" t="str">
            <v>ĐH Hùng Vương (TP.HCM)</v>
          </cell>
        </row>
        <row r="809">
          <cell r="G809" t="str">
            <v>ĐH Kinh tế- ĐH Quốc Gia Hà Nội</v>
          </cell>
        </row>
        <row r="810">
          <cell r="G810" t="str">
            <v>ĐH Mỹ Thuật Công Nghiệp</v>
          </cell>
        </row>
        <row r="811">
          <cell r="G811" t="str">
            <v>ĐH Ngân Hàng TP.HCM</v>
          </cell>
        </row>
        <row r="812">
          <cell r="G812" t="str">
            <v>ĐH Ngoại Ngữ - ĐH Quốc Gia HN</v>
          </cell>
        </row>
        <row r="813">
          <cell r="G813" t="str">
            <v>ĐH Nông Nghiệp Hà Nội</v>
          </cell>
        </row>
        <row r="814">
          <cell r="G814" t="str">
            <v>ĐH Quốc tế Hồng Bàng</v>
          </cell>
        </row>
        <row r="815">
          <cell r="G815" t="str">
            <v>ĐH Tôn Đức Thắng</v>
          </cell>
        </row>
        <row r="816">
          <cell r="G816" t="str">
            <v>ĐH Vinh</v>
          </cell>
        </row>
        <row r="817">
          <cell r="G817" t="str">
            <v>HV Kỹ Thuật Mật Mã</v>
          </cell>
        </row>
        <row r="818">
          <cell r="G818" t="str">
            <v xml:space="preserve">Trung cấp Công nghệ và Kinh tế Đối ngoại </v>
          </cell>
        </row>
        <row r="819">
          <cell r="G819" t="str">
            <v>Trung cấp kinh tế kỹ thuật công nghiệp 1</v>
          </cell>
        </row>
        <row r="820">
          <cell r="G820" t="str">
            <v xml:space="preserve">Trung cấp Kỹ thuật Tin học Hà Nội </v>
          </cell>
        </row>
        <row r="821">
          <cell r="G821" t="str">
            <v xml:space="preserve">Trung cấp Tài chính Kế toán Tin học Sài Gòn </v>
          </cell>
        </row>
        <row r="822">
          <cell r="G822" t="str">
            <v>Trung cấp kinh tế</v>
          </cell>
        </row>
        <row r="823">
          <cell r="G823" t="str">
            <v>ĐH SP Kỹ Thuật Hưng Yên</v>
          </cell>
        </row>
        <row r="824">
          <cell r="G824" t="str">
            <v>ĐH Shinawatra - Newzeland</v>
          </cell>
        </row>
        <row r="825">
          <cell r="G825" t="str">
            <v>Học Viện Công Nghệ M.s Rapriah (msrit)</v>
          </cell>
        </row>
        <row r="826">
          <cell r="G826" t="str">
            <v>ĐH Ngoại Thương Budapest</v>
          </cell>
        </row>
        <row r="827">
          <cell r="G827" t="str">
            <v>Trường Quản Trị Doanh Nghiệp - Thái Lan</v>
          </cell>
        </row>
        <row r="828">
          <cell r="G828" t="str">
            <v>ĐH KTQD&amp;KHXH</v>
          </cell>
        </row>
        <row r="829">
          <cell r="G829" t="str">
            <v>Cisco Networking Academy</v>
          </cell>
        </row>
        <row r="830">
          <cell r="G830" t="str">
            <v>CĐ Kỹ Thuật - Công Nghiệp Hải Ngoại</v>
          </cell>
        </row>
        <row r="831">
          <cell r="G831" t="str">
            <v>ĐH Dân tộc Quản Tây</v>
          </cell>
        </row>
        <row r="832">
          <cell r="G832" t="str">
            <v>ĐH Tổng hợp Quản lý Quốc Gia -  LB Nga</v>
          </cell>
        </row>
        <row r="833">
          <cell r="G833" t="str">
            <v>ĐH Bách Khoa Aptech</v>
          </cell>
        </row>
        <row r="834">
          <cell r="G834" t="str">
            <v>ĐH kinh tế Đà Nẵng</v>
          </cell>
        </row>
        <row r="835">
          <cell r="G835" t="str">
            <v>ĐH Kinh tế công nghệ HCM</v>
          </cell>
        </row>
        <row r="836">
          <cell r="G836" t="str">
            <v>ĐH Kinh tế Kỹ thuật Công nghiệp</v>
          </cell>
        </row>
        <row r="837">
          <cell r="G837" t="str">
            <v>Trung cấp Dược Phú Thọ</v>
          </cell>
        </row>
        <row r="838">
          <cell r="G838" t="str">
            <v>CĐ Văn hóa Nghệ thuật và Du lịch Sài Gòn</v>
          </cell>
        </row>
        <row r="839">
          <cell r="G839" t="str">
            <v>Học Viện CNTT NIIT - SSP</v>
          </cell>
        </row>
        <row r="840">
          <cell r="G840" t="str">
            <v>CĐ Công nghệ và Quản trị Doanh nghiệp</v>
          </cell>
        </row>
        <row r="841">
          <cell r="G841" t="str">
            <v>Fullerton Colllege, California State University, Long Beach</v>
          </cell>
        </row>
        <row r="842">
          <cell r="G842" t="str">
            <v>ĐH Kinh tế - Luật</v>
          </cell>
        </row>
        <row r="843">
          <cell r="G843" t="str">
            <v>Cao đẳng Quản trị doanh nghiệp</v>
          </cell>
        </row>
        <row r="844">
          <cell r="G844" t="str">
            <v xml:space="preserve">ĐH Monash </v>
          </cell>
        </row>
        <row r="845">
          <cell r="G845" t="str">
            <v>CĐ công nghiệp</v>
          </cell>
        </row>
        <row r="846">
          <cell r="G846" t="str">
            <v>CĐ Kinh Tế Đối Ngoại HCM</v>
          </cell>
        </row>
        <row r="847">
          <cell r="G847" t="str">
            <v>CĐ ĐTĐL Hà Nội</v>
          </cell>
        </row>
        <row r="848">
          <cell r="G848" t="str">
            <v>Đào tạo Lập trình viên Hanoi-Aptech</v>
          </cell>
        </row>
        <row r="849">
          <cell r="G849" t="str">
            <v>TT Đào tạo mỹ thuật HITEC</v>
          </cell>
        </row>
        <row r="850">
          <cell r="G850" t="str">
            <v>Học Viện Khoa học Quân Sự</v>
          </cell>
        </row>
        <row r="851">
          <cell r="G851" t="str">
            <v>Victoria University, Swinburne University of Technology</v>
          </cell>
        </row>
        <row r="852">
          <cell r="G852" t="str">
            <v>ĐH Tài Chính Prketing</v>
          </cell>
        </row>
        <row r="853">
          <cell r="G853" t="str">
            <v>TC Du Lịch Và Khách Sạn HCM</v>
          </cell>
        </row>
        <row r="854">
          <cell r="G854" t="str">
            <v>ĐH SP Ngoại ngữ  Hà Nội</v>
          </cell>
        </row>
        <row r="855">
          <cell r="G855" t="str">
            <v>ĐH Công Nghệ Thông Tin Hệ Chuyên Viên</v>
          </cell>
        </row>
        <row r="856">
          <cell r="G856" t="str">
            <v>CĐ Sư Phạm Kỹ Thuật Nam Định</v>
          </cell>
        </row>
        <row r="857">
          <cell r="G857" t="str">
            <v>CĐ Sư phạm trung ương 3</v>
          </cell>
        </row>
        <row r="858">
          <cell r="G858" t="str">
            <v>ĐH Tổng Hợp Thiên Tân</v>
          </cell>
        </row>
        <row r="859">
          <cell r="G859" t="str">
            <v>ĐH Sư Phạm Công Nghệ HCM</v>
          </cell>
        </row>
        <row r="860">
          <cell r="G860" t="str">
            <v>ĐH Dân Lập Hùng Vương</v>
          </cell>
        </row>
        <row r="861">
          <cell r="G861" t="str">
            <v xml:space="preserve">CĐ Điện tử - Điện lạnh Hà Nội </v>
          </cell>
        </row>
        <row r="862">
          <cell r="G862" t="str">
            <v xml:space="preserve">CĐ Nguyễn Tất Thành </v>
          </cell>
        </row>
        <row r="863">
          <cell r="G863" t="str">
            <v xml:space="preserve">CĐ Sư phạm Trung ương </v>
          </cell>
        </row>
        <row r="864">
          <cell r="G864" t="str">
            <v>ĐH Giáo dục – ĐH Quốc gia Hà Nội</v>
          </cell>
        </row>
        <row r="865">
          <cell r="G865" t="str">
            <v>ĐH Khoa học Tự nhiên – ĐH Quốc gia Hà Nội</v>
          </cell>
        </row>
        <row r="866">
          <cell r="G866" t="str">
            <v>ĐH Luật TP.HCM</v>
          </cell>
        </row>
        <row r="867">
          <cell r="G867" t="str">
            <v>ĐH Quy Nhơn</v>
          </cell>
        </row>
        <row r="868">
          <cell r="G868" t="str">
            <v>HV Báo Chí Tuyên Truyền</v>
          </cell>
        </row>
        <row r="869">
          <cell r="G869" t="str">
            <v>Học viện kỹ thuật Quân sự</v>
          </cell>
        </row>
        <row r="870">
          <cell r="G870" t="str">
            <v>ĐH Nông Lâm HCM</v>
          </cell>
        </row>
        <row r="871">
          <cell r="G871" t="str">
            <v>ĐH Sài Gòn</v>
          </cell>
        </row>
        <row r="872">
          <cell r="G872" t="str">
            <v>ĐH Sư Phạm Kỹ Thuật TP.HCM</v>
          </cell>
        </row>
        <row r="873">
          <cell r="G873" t="str">
            <v>ĐH Tài Chính Marketing</v>
          </cell>
        </row>
        <row r="874">
          <cell r="G874" t="str">
            <v>TC Kinh tế Hà Nội</v>
          </cell>
        </row>
        <row r="875">
          <cell r="G875" t="str">
            <v>Trường CĐ Quản Trị Kinh Doanh</v>
          </cell>
        </row>
        <row r="876">
          <cell r="G876" t="str">
            <v>ĐH Lao Động Xã Hội</v>
          </cell>
        </row>
        <row r="877">
          <cell r="G877" t="str">
            <v xml:space="preserve">CĐ Du lịch Hà Nội </v>
          </cell>
        </row>
        <row r="878">
          <cell r="G878" t="str">
            <v xml:space="preserve">CĐ Thương mại và Du lịch Hà Nội </v>
          </cell>
        </row>
        <row r="879">
          <cell r="G879" t="str">
            <v>ĐH Sư phạm (Đại học Thái Nguyên)</v>
          </cell>
        </row>
        <row r="880">
          <cell r="G880" t="str">
            <v>ĐH Văn Hóa Hà Nội</v>
          </cell>
        </row>
        <row r="881">
          <cell r="G881" t="str">
            <v>HV Hành Chính (cơ sở phía Nam)</v>
          </cell>
        </row>
        <row r="882">
          <cell r="G882" t="str">
            <v>ĐH Tài Chính Kế Toán</v>
          </cell>
        </row>
        <row r="883">
          <cell r="G883" t="str">
            <v xml:space="preserve">CĐ Kinh tế đối ngoại </v>
          </cell>
        </row>
        <row r="884">
          <cell r="G884" t="str">
            <v>ĐH Dân Lập Phương Đông</v>
          </cell>
        </row>
        <row r="885">
          <cell r="G885" t="str">
            <v>ĐH Giao Thông Vận Tải HN</v>
          </cell>
        </row>
        <row r="886">
          <cell r="G886" t="str">
            <v>ĐH Khoa Học Tự Nhiên TP.HCM</v>
          </cell>
        </row>
        <row r="887">
          <cell r="G887" t="str">
            <v>ĐH Sư phạm - ĐH Huế</v>
          </cell>
        </row>
        <row r="888">
          <cell r="G888" t="str">
            <v>CĐ APTech - FPT</v>
          </cell>
        </row>
        <row r="889">
          <cell r="G889" t="str">
            <v>ĐH Lâm Nghiệp Việt Nam</v>
          </cell>
        </row>
        <row r="890">
          <cell r="G890" t="str">
            <v>Đại học HUFLIT</v>
          </cell>
        </row>
        <row r="891">
          <cell r="G891" t="str">
            <v>ĐH Dân Lập Hải Phòng</v>
          </cell>
        </row>
        <row r="892">
          <cell r="G892" t="str">
            <v>ĐH Dân Lập Văn Lang</v>
          </cell>
        </row>
        <row r="893">
          <cell r="G893" t="str">
            <v>ĐH Nông Lâm</v>
          </cell>
        </row>
        <row r="894">
          <cell r="G894" t="str">
            <v>ĐH Văn Lang TpHCM</v>
          </cell>
        </row>
        <row r="895">
          <cell r="G895" t="str">
            <v>Trung câp điện tử điện lạnh</v>
          </cell>
        </row>
        <row r="896">
          <cell r="G896" t="str">
            <v xml:space="preserve">CĐ Sư phạm Hà Nội </v>
          </cell>
        </row>
        <row r="897">
          <cell r="G897" t="str">
            <v>ĐH Công Nghiệp Hà Nội</v>
          </cell>
        </row>
        <row r="898">
          <cell r="G898" t="str">
            <v>ĐH Kỹ Thuật Công Nghệ TP.HCM</v>
          </cell>
        </row>
        <row r="899">
          <cell r="G899" t="str">
            <v>Budapest University Of Technology And Economics</v>
          </cell>
        </row>
        <row r="900">
          <cell r="G900" t="str">
            <v>ĐH Sư Phạm HCM</v>
          </cell>
        </row>
        <row r="901">
          <cell r="G901" t="str">
            <v xml:space="preserve">ĐH Khoa học Tự nhiên </v>
          </cell>
        </row>
        <row r="902">
          <cell r="G902" t="str">
            <v>CĐ Kinh Tế Kỹ Thuật Công Nghiệp I Hà Nội</v>
          </cell>
        </row>
        <row r="903">
          <cell r="G903" t="str">
            <v>ĐH công nghệ thông tin</v>
          </cell>
        </row>
        <row r="904">
          <cell r="G904" t="str">
            <v>ĐH Ngoại Ngữ - ĐH Quốc Gia Hà Nội</v>
          </cell>
        </row>
        <row r="905">
          <cell r="G905" t="str">
            <v>ĐH Công Nghiệp TP.HCM</v>
          </cell>
        </row>
        <row r="906">
          <cell r="G906" t="str">
            <v>ĐH Luật Hà Nội</v>
          </cell>
        </row>
        <row r="907">
          <cell r="G907" t="str">
            <v>ĐH Ngoại Ngữ Hà Nội</v>
          </cell>
        </row>
        <row r="908">
          <cell r="G908" t="str">
            <v>ĐH Thăng Long</v>
          </cell>
        </row>
        <row r="909">
          <cell r="G909" t="str">
            <v>Học viện Tài chính</v>
          </cell>
        </row>
        <row r="910">
          <cell r="G910" t="str">
            <v>ĐH Đà Lạt</v>
          </cell>
        </row>
        <row r="911">
          <cell r="G911" t="str">
            <v>ĐH Quốc gia Hà Nội</v>
          </cell>
        </row>
        <row r="912">
          <cell r="G912" t="str">
            <v>HV Công nghệ Bưu chính Viễn thông</v>
          </cell>
        </row>
        <row r="913">
          <cell r="G913" t="str">
            <v>ĐH Công Đoàn</v>
          </cell>
        </row>
        <row r="914">
          <cell r="G914" t="str">
            <v>ĐH Khoa Học Xã Hội &amp; Nhân Văn HCM</v>
          </cell>
        </row>
        <row r="915">
          <cell r="G915" t="str">
            <v>ĐH Dân Lập Đông Đô</v>
          </cell>
        </row>
        <row r="916">
          <cell r="G916" t="str">
            <v>Học viện Ngân hàng</v>
          </cell>
        </row>
        <row r="917">
          <cell r="G917" t="str">
            <v>ĐH Kinh doanh và Công nghệ</v>
          </cell>
        </row>
        <row r="918">
          <cell r="G918" t="str">
            <v>ĐH Quốc Gia HCM</v>
          </cell>
        </row>
        <row r="919">
          <cell r="G919" t="str">
            <v>ĐH Kinh Tế TP.HCM</v>
          </cell>
        </row>
        <row r="920">
          <cell r="G920" t="str">
            <v>ĐH Sư phạm Hà Nội</v>
          </cell>
        </row>
        <row r="921">
          <cell r="G921" t="str">
            <v>ĐH Mở TP.HCM</v>
          </cell>
        </row>
        <row r="922">
          <cell r="G922" t="str">
            <v>Genetic- ĐH Bách Khoa</v>
          </cell>
        </row>
        <row r="923">
          <cell r="G923" t="str">
            <v>ĐH Ngoại Thương</v>
          </cell>
        </row>
        <row r="924">
          <cell r="G924" t="str">
            <v>ĐH Hà Nội</v>
          </cell>
        </row>
        <row r="925">
          <cell r="G925" t="str">
            <v>ĐH Thương Mại</v>
          </cell>
        </row>
        <row r="926">
          <cell r="G926" t="str">
            <v>ĐH Khoa học Xã hội và Nhân văn – ĐH Quốc gia Hà Nội</v>
          </cell>
        </row>
        <row r="927">
          <cell r="G927" t="str">
            <v>Viện ĐH Mở Hà Nội</v>
          </cell>
        </row>
        <row r="928">
          <cell r="G928" t="str">
            <v>ĐH Kinh Tế Quốc Dân</v>
          </cell>
        </row>
        <row r="929">
          <cell r="G929" t="str">
            <v>ĐH Bách Khoa Hà Nội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mailto:oanhttl@topica.edu.vn" TargetMode="External"/><Relationship Id="rId21" Type="http://schemas.openxmlformats.org/officeDocument/2006/relationships/hyperlink" Target="mailto:phucvo1487@gmail.com" TargetMode="External"/><Relationship Id="rId42" Type="http://schemas.openxmlformats.org/officeDocument/2006/relationships/hyperlink" Target="mailto:thunt2@topica.edu.vn" TargetMode="External"/><Relationship Id="rId63" Type="http://schemas.openxmlformats.org/officeDocument/2006/relationships/hyperlink" Target="mailto:lienvth@topica.edu,vn" TargetMode="External"/><Relationship Id="rId84" Type="http://schemas.openxmlformats.org/officeDocument/2006/relationships/hyperlink" Target="mailto:thangnd@topica.edu.vn" TargetMode="External"/><Relationship Id="rId138" Type="http://schemas.openxmlformats.org/officeDocument/2006/relationships/hyperlink" Target="mailto:thuyttt@topica.edu.vn" TargetMode="External"/><Relationship Id="rId159" Type="http://schemas.openxmlformats.org/officeDocument/2006/relationships/hyperlink" Target="mailto:mat.nau518@gmail.com" TargetMode="External"/><Relationship Id="rId170" Type="http://schemas.openxmlformats.org/officeDocument/2006/relationships/hyperlink" Target="mailto:lienltb1209@gmail.com" TargetMode="External"/><Relationship Id="rId191" Type="http://schemas.openxmlformats.org/officeDocument/2006/relationships/hyperlink" Target="mailto:trangvdq@topica.edu.vn" TargetMode="External"/><Relationship Id="rId107" Type="http://schemas.openxmlformats.org/officeDocument/2006/relationships/hyperlink" Target="mailto:phuongtt@topica.edu.vn" TargetMode="External"/><Relationship Id="rId11" Type="http://schemas.openxmlformats.org/officeDocument/2006/relationships/hyperlink" Target="mailto:thanhthaotran03@gmail.com" TargetMode="External"/><Relationship Id="rId32" Type="http://schemas.openxmlformats.org/officeDocument/2006/relationships/hyperlink" Target="mailto:hoapt@topica.edu.vn" TargetMode="External"/><Relationship Id="rId53" Type="http://schemas.openxmlformats.org/officeDocument/2006/relationships/hyperlink" Target="mailto:diepnb@topica.edu.vn" TargetMode="External"/><Relationship Id="rId74" Type="http://schemas.openxmlformats.org/officeDocument/2006/relationships/hyperlink" Target="mailto:thuyntm@topica.edu.vn" TargetMode="External"/><Relationship Id="rId128" Type="http://schemas.openxmlformats.org/officeDocument/2006/relationships/hyperlink" Target="mailto:thuphuong1304@yahoo.com" TargetMode="External"/><Relationship Id="rId149" Type="http://schemas.openxmlformats.org/officeDocument/2006/relationships/hyperlink" Target="mailto:tuyendv@topica.edu.vn" TargetMode="External"/><Relationship Id="rId5" Type="http://schemas.openxmlformats.org/officeDocument/2006/relationships/hyperlink" Target="mailto:thanhnga1989hn@gmail.com" TargetMode="External"/><Relationship Id="rId95" Type="http://schemas.openxmlformats.org/officeDocument/2006/relationships/hyperlink" Target="mailto:hoabt@topica.edu.vn" TargetMode="External"/><Relationship Id="rId160" Type="http://schemas.openxmlformats.org/officeDocument/2006/relationships/hyperlink" Target="mailto:linhptm@topica.edu.vn" TargetMode="External"/><Relationship Id="rId181" Type="http://schemas.openxmlformats.org/officeDocument/2006/relationships/hyperlink" Target="mailto:menntn@topica.edu.vn" TargetMode="External"/><Relationship Id="rId22" Type="http://schemas.openxmlformats.org/officeDocument/2006/relationships/hyperlink" Target="mailto:thaodct@topica.edu.vn" TargetMode="External"/><Relationship Id="rId43" Type="http://schemas.openxmlformats.org/officeDocument/2006/relationships/hyperlink" Target="mailto:tranglh2@topica.edu.vn" TargetMode="External"/><Relationship Id="rId64" Type="http://schemas.openxmlformats.org/officeDocument/2006/relationships/hyperlink" Target="mailto:vuhuonglien87@gmail.com" TargetMode="External"/><Relationship Id="rId118" Type="http://schemas.openxmlformats.org/officeDocument/2006/relationships/hyperlink" Target="mailto:lanoanhktqd@gmail.com" TargetMode="External"/><Relationship Id="rId139" Type="http://schemas.openxmlformats.org/officeDocument/2006/relationships/hyperlink" Target="mailto:halt2@topica.edu.vn" TargetMode="External"/><Relationship Id="rId85" Type="http://schemas.openxmlformats.org/officeDocument/2006/relationships/hyperlink" Target="mailto:nguyenducthang.tp@gmail.com" TargetMode="External"/><Relationship Id="rId150" Type="http://schemas.openxmlformats.org/officeDocument/2006/relationships/hyperlink" Target="mailto:daonta@topica.edu.vn" TargetMode="External"/><Relationship Id="rId171" Type="http://schemas.openxmlformats.org/officeDocument/2006/relationships/hyperlink" Target="mailto:ngannt@topica.edu.vn" TargetMode="External"/><Relationship Id="rId192" Type="http://schemas.openxmlformats.org/officeDocument/2006/relationships/hyperlink" Target="mailto:hanhpn@topica.edu.vn" TargetMode="External"/><Relationship Id="rId12" Type="http://schemas.openxmlformats.org/officeDocument/2006/relationships/hyperlink" Target="mailto:missbaongan@gmail.com" TargetMode="External"/><Relationship Id="rId33" Type="http://schemas.openxmlformats.org/officeDocument/2006/relationships/hyperlink" Target="mailto:kimhien196@yahoo.com" TargetMode="External"/><Relationship Id="rId108" Type="http://schemas.openxmlformats.org/officeDocument/2006/relationships/hyperlink" Target="mailto:phuongct@topica.edu.vn" TargetMode="External"/><Relationship Id="rId129" Type="http://schemas.openxmlformats.org/officeDocument/2006/relationships/hyperlink" Target="mailto:giangpth@topica.edu.vn" TargetMode="External"/><Relationship Id="rId54" Type="http://schemas.openxmlformats.org/officeDocument/2006/relationships/hyperlink" Target="mailto:lannn@topica.edu.vn" TargetMode="External"/><Relationship Id="rId75" Type="http://schemas.openxmlformats.org/officeDocument/2006/relationships/hyperlink" Target="mailto:thuytrang3300@yahoo.com" TargetMode="External"/><Relationship Id="rId96" Type="http://schemas.openxmlformats.org/officeDocument/2006/relationships/hyperlink" Target="mailto:hoabt91@gmail.com" TargetMode="External"/><Relationship Id="rId140" Type="http://schemas.openxmlformats.org/officeDocument/2006/relationships/hyperlink" Target="mailto:vannt2@topica.edu.vn" TargetMode="External"/><Relationship Id="rId161" Type="http://schemas.openxmlformats.org/officeDocument/2006/relationships/hyperlink" Target="mailto:mylinh_ph@yahoo.com" TargetMode="External"/><Relationship Id="rId182" Type="http://schemas.openxmlformats.org/officeDocument/2006/relationships/hyperlink" Target="mailto:thunt3@topica.edu.vn" TargetMode="External"/><Relationship Id="rId6" Type="http://schemas.openxmlformats.org/officeDocument/2006/relationships/hyperlink" Target="mailto:longqpham@gmail.com" TargetMode="External"/><Relationship Id="rId23" Type="http://schemas.openxmlformats.org/officeDocument/2006/relationships/hyperlink" Target="mailto:tamthao.vt@gmail.com" TargetMode="External"/><Relationship Id="rId119" Type="http://schemas.openxmlformats.org/officeDocument/2006/relationships/hyperlink" Target="mailto:hangpt@topica.edu.vn" TargetMode="External"/><Relationship Id="rId44" Type="http://schemas.openxmlformats.org/officeDocument/2006/relationships/hyperlink" Target="mailto:ngantt4@topica.edu.vn" TargetMode="External"/><Relationship Id="rId65" Type="http://schemas.openxmlformats.org/officeDocument/2006/relationships/hyperlink" Target="mailto:loannt2@topica.edu.vn" TargetMode="External"/><Relationship Id="rId86" Type="http://schemas.openxmlformats.org/officeDocument/2006/relationships/hyperlink" Target="mailto:nidt.topica@gmail.com" TargetMode="External"/><Relationship Id="rId130" Type="http://schemas.openxmlformats.org/officeDocument/2006/relationships/hyperlink" Target="mailto:thaocdx@topica.edu.vn" TargetMode="External"/><Relationship Id="rId151" Type="http://schemas.openxmlformats.org/officeDocument/2006/relationships/hyperlink" Target="mailto:hoaanhdao291@gmail.com" TargetMode="External"/><Relationship Id="rId172" Type="http://schemas.openxmlformats.org/officeDocument/2006/relationships/hyperlink" Target="mailto:nganbt123@yahoo.com.vn" TargetMode="External"/><Relationship Id="rId193" Type="http://schemas.openxmlformats.org/officeDocument/2006/relationships/hyperlink" Target="mailto:huongnl@topica.edu.vn" TargetMode="External"/><Relationship Id="rId13" Type="http://schemas.openxmlformats.org/officeDocument/2006/relationships/hyperlink" Target="mailto:nganntb@topica.edu.vn" TargetMode="External"/><Relationship Id="rId109" Type="http://schemas.openxmlformats.org/officeDocument/2006/relationships/hyperlink" Target="mailto:tuanlq@topica.edu.vn" TargetMode="External"/><Relationship Id="rId34" Type="http://schemas.openxmlformats.org/officeDocument/2006/relationships/hyperlink" Target="mailto:thanhhuyen260191@gmail" TargetMode="External"/><Relationship Id="rId55" Type="http://schemas.openxmlformats.org/officeDocument/2006/relationships/hyperlink" Target="mailto:linhnt2@topica.edu.vn" TargetMode="External"/><Relationship Id="rId76" Type="http://schemas.openxmlformats.org/officeDocument/2006/relationships/hyperlink" Target="mailto:vynm.topica@gmail.com" TargetMode="External"/><Relationship Id="rId97" Type="http://schemas.openxmlformats.org/officeDocument/2006/relationships/hyperlink" Target="mailto:lynt@topica.edu.vn" TargetMode="External"/><Relationship Id="rId120" Type="http://schemas.openxmlformats.org/officeDocument/2006/relationships/hyperlink" Target="mailto:maidtk@topica.edu.vn" TargetMode="External"/><Relationship Id="rId141" Type="http://schemas.openxmlformats.org/officeDocument/2006/relationships/hyperlink" Target="mailto:nguyenvan.ad29@gmail.com" TargetMode="External"/><Relationship Id="rId7" Type="http://schemas.openxmlformats.org/officeDocument/2006/relationships/hyperlink" Target="mailto:ntht.thom@gmail.com" TargetMode="External"/><Relationship Id="rId162" Type="http://schemas.openxmlformats.org/officeDocument/2006/relationships/hyperlink" Target="mailto:loanltm@topica.edu.vn" TargetMode="External"/><Relationship Id="rId183" Type="http://schemas.openxmlformats.org/officeDocument/2006/relationships/hyperlink" Target="mailto:haivt@topica.edu.vn" TargetMode="External"/><Relationship Id="rId2" Type="http://schemas.openxmlformats.org/officeDocument/2006/relationships/hyperlink" Target="mailto:huongbtt@topica.edu.vn" TargetMode="External"/><Relationship Id="rId29" Type="http://schemas.openxmlformats.org/officeDocument/2006/relationships/hyperlink" Target="mailto:nguyentruclam90@gmail.com" TargetMode="External"/><Relationship Id="rId24" Type="http://schemas.openxmlformats.org/officeDocument/2006/relationships/hyperlink" Target="mailto:thaontp2@topica.edu.vn" TargetMode="External"/><Relationship Id="rId40" Type="http://schemas.openxmlformats.org/officeDocument/2006/relationships/hyperlink" Target="mailto:thubt@topica.edu.vn" TargetMode="External"/><Relationship Id="rId45" Type="http://schemas.openxmlformats.org/officeDocument/2006/relationships/hyperlink" Target="mailto:hiendt2@topica.edu.vn" TargetMode="External"/><Relationship Id="rId66" Type="http://schemas.openxmlformats.org/officeDocument/2006/relationships/hyperlink" Target="mailto:nguyenloan.epu@gmail.com" TargetMode="External"/><Relationship Id="rId87" Type="http://schemas.openxmlformats.org/officeDocument/2006/relationships/hyperlink" Target="mailto:baotrang248@gmail.com" TargetMode="External"/><Relationship Id="rId110" Type="http://schemas.openxmlformats.org/officeDocument/2006/relationships/hyperlink" Target="mailto:hoant@topica.edu.vn" TargetMode="External"/><Relationship Id="rId115" Type="http://schemas.openxmlformats.org/officeDocument/2006/relationships/hyperlink" Target="mailto:tungns2@topica.edu.vn" TargetMode="External"/><Relationship Id="rId131" Type="http://schemas.openxmlformats.org/officeDocument/2006/relationships/hyperlink" Target="mailto:xuanthao2605@yahoo.com" TargetMode="External"/><Relationship Id="rId136" Type="http://schemas.openxmlformats.org/officeDocument/2006/relationships/hyperlink" Target="mailto:thuyhtl@topica.edu.vn" TargetMode="External"/><Relationship Id="rId157" Type="http://schemas.openxmlformats.org/officeDocument/2006/relationships/hyperlink" Target="mailto:vanttt2@topica.edu.vn" TargetMode="External"/><Relationship Id="rId178" Type="http://schemas.openxmlformats.org/officeDocument/2006/relationships/hyperlink" Target="mailto:quynhlt@topica.edu,vn" TargetMode="External"/><Relationship Id="rId61" Type="http://schemas.openxmlformats.org/officeDocument/2006/relationships/hyperlink" Target="mailto:hanhnt2@topica.edu.vn" TargetMode="External"/><Relationship Id="rId82" Type="http://schemas.openxmlformats.org/officeDocument/2006/relationships/hyperlink" Target="mailto:hongnt@topica.edu.vn" TargetMode="External"/><Relationship Id="rId152" Type="http://schemas.openxmlformats.org/officeDocument/2006/relationships/hyperlink" Target="mailto:giangdh@topica.edu.vn" TargetMode="External"/><Relationship Id="rId173" Type="http://schemas.openxmlformats.org/officeDocument/2006/relationships/hyperlink" Target="mailto:haudh@topica.edu.vn" TargetMode="External"/><Relationship Id="rId194" Type="http://schemas.openxmlformats.org/officeDocument/2006/relationships/hyperlink" Target="mailto:thanhdtk@topica.edu.vn" TargetMode="External"/><Relationship Id="rId199" Type="http://schemas.openxmlformats.org/officeDocument/2006/relationships/hyperlink" Target="mailto:trangct@topica.edu.vn" TargetMode="External"/><Relationship Id="rId203" Type="http://schemas.openxmlformats.org/officeDocument/2006/relationships/vmlDrawing" Target="../drawings/vmlDrawing3.vml"/><Relationship Id="rId19" Type="http://schemas.openxmlformats.org/officeDocument/2006/relationships/hyperlink" Target="mailto:thucdoan.nguyen49@gmail.com" TargetMode="External"/><Relationship Id="rId14" Type="http://schemas.openxmlformats.org/officeDocument/2006/relationships/hyperlink" Target="mailto:tutnb@topica.edu.vn" TargetMode="External"/><Relationship Id="rId30" Type="http://schemas.openxmlformats.org/officeDocument/2006/relationships/hyperlink" Target="mailto:chungthihuyentrinh@gmail.com" TargetMode="External"/><Relationship Id="rId35" Type="http://schemas.openxmlformats.org/officeDocument/2006/relationships/hyperlink" Target="mailto:phanchinh17@gmail.com" TargetMode="External"/><Relationship Id="rId56" Type="http://schemas.openxmlformats.org/officeDocument/2006/relationships/hyperlink" Target="mailto:nguyenhoan105@gmail.com" TargetMode="External"/><Relationship Id="rId77" Type="http://schemas.openxmlformats.org/officeDocument/2006/relationships/hyperlink" Target="mailto:trangnh0907@gmail.com" TargetMode="External"/><Relationship Id="rId100" Type="http://schemas.openxmlformats.org/officeDocument/2006/relationships/hyperlink" Target="mailto:huyenntt3@topica.edu.vn" TargetMode="External"/><Relationship Id="rId105" Type="http://schemas.openxmlformats.org/officeDocument/2006/relationships/hyperlink" Target="mailto:hangtt@topica.edu.vn" TargetMode="External"/><Relationship Id="rId126" Type="http://schemas.openxmlformats.org/officeDocument/2006/relationships/hyperlink" Target="mailto:anhbh@topica.edu.vn" TargetMode="External"/><Relationship Id="rId147" Type="http://schemas.openxmlformats.org/officeDocument/2006/relationships/hyperlink" Target="mailto:manhnd@topica.edu.vn" TargetMode="External"/><Relationship Id="rId168" Type="http://schemas.openxmlformats.org/officeDocument/2006/relationships/hyperlink" Target="mailto:kimthuy3112@gmail.com" TargetMode="External"/><Relationship Id="rId8" Type="http://schemas.openxmlformats.org/officeDocument/2006/relationships/hyperlink" Target="mailto:thomnth2@topica.edu.vn" TargetMode="External"/><Relationship Id="rId51" Type="http://schemas.openxmlformats.org/officeDocument/2006/relationships/hyperlink" Target="mailto:quynhntn@topica.edu.vn" TargetMode="External"/><Relationship Id="rId72" Type="http://schemas.openxmlformats.org/officeDocument/2006/relationships/hyperlink" Target="mailto:thangdv@topica.edu.vn" TargetMode="External"/><Relationship Id="rId93" Type="http://schemas.openxmlformats.org/officeDocument/2006/relationships/hyperlink" Target="mailto:tranhue28@yahoo.com" TargetMode="External"/><Relationship Id="rId98" Type="http://schemas.openxmlformats.org/officeDocument/2006/relationships/hyperlink" Target="mailto:nganvt@topica.edu.vn" TargetMode="External"/><Relationship Id="rId121" Type="http://schemas.openxmlformats.org/officeDocument/2006/relationships/hyperlink" Target="mailto:hiendtt@topica.edu.vn" TargetMode="External"/><Relationship Id="rId142" Type="http://schemas.openxmlformats.org/officeDocument/2006/relationships/hyperlink" Target="mailto:maintt2@topica.edu.vn" TargetMode="External"/><Relationship Id="rId163" Type="http://schemas.openxmlformats.org/officeDocument/2006/relationships/hyperlink" Target="mailto:loanle1812@yahoo.com" TargetMode="External"/><Relationship Id="rId184" Type="http://schemas.openxmlformats.org/officeDocument/2006/relationships/hyperlink" Target="mailto:phuongnx@topica.edu.vn" TargetMode="External"/><Relationship Id="rId189" Type="http://schemas.openxmlformats.org/officeDocument/2006/relationships/hyperlink" Target="mailto:ngocna@topica.edu.vn" TargetMode="External"/><Relationship Id="rId3" Type="http://schemas.openxmlformats.org/officeDocument/2006/relationships/hyperlink" Target="mailto:huongbtt.4078@gmail.com" TargetMode="External"/><Relationship Id="rId25" Type="http://schemas.openxmlformats.org/officeDocument/2006/relationships/hyperlink" Target="mailto:pthao_tg@yahoo.com" TargetMode="External"/><Relationship Id="rId46" Type="http://schemas.openxmlformats.org/officeDocument/2006/relationships/hyperlink" Target="mailto:thuhien.kdtm@gmail.com" TargetMode="External"/><Relationship Id="rId67" Type="http://schemas.openxmlformats.org/officeDocument/2006/relationships/hyperlink" Target="mailto:thuyhtm@topica.edu.vn" TargetMode="External"/><Relationship Id="rId116" Type="http://schemas.openxmlformats.org/officeDocument/2006/relationships/hyperlink" Target="mailto:khanhpv@topica.edu.vn" TargetMode="External"/><Relationship Id="rId137" Type="http://schemas.openxmlformats.org/officeDocument/2006/relationships/hyperlink" Target="mailto:vantt3@topica.edu.vn" TargetMode="External"/><Relationship Id="rId158" Type="http://schemas.openxmlformats.org/officeDocument/2006/relationships/hyperlink" Target="mailto:kimdtm@topica.edu.vn" TargetMode="External"/><Relationship Id="rId20" Type="http://schemas.openxmlformats.org/officeDocument/2006/relationships/hyperlink" Target="mailto:phucvtt@topica.edu.vn" TargetMode="External"/><Relationship Id="rId41" Type="http://schemas.openxmlformats.org/officeDocument/2006/relationships/hyperlink" Target="mailto:hathuxhh@gmail.com" TargetMode="External"/><Relationship Id="rId62" Type="http://schemas.openxmlformats.org/officeDocument/2006/relationships/hyperlink" Target="mailto:duongneu90@gmail.com" TargetMode="External"/><Relationship Id="rId83" Type="http://schemas.openxmlformats.org/officeDocument/2006/relationships/hyperlink" Target="mailto:nghiemhong1008@gmail.com" TargetMode="External"/><Relationship Id="rId88" Type="http://schemas.openxmlformats.org/officeDocument/2006/relationships/hyperlink" Target="mailto:lehongthaiqn@gmail.com" TargetMode="External"/><Relationship Id="rId111" Type="http://schemas.openxmlformats.org/officeDocument/2006/relationships/hyperlink" Target="mailto:maibt@topica.edu.vn" TargetMode="External"/><Relationship Id="rId132" Type="http://schemas.openxmlformats.org/officeDocument/2006/relationships/hyperlink" Target="mailto:phuongnlm@topica.edu.vn" TargetMode="External"/><Relationship Id="rId153" Type="http://schemas.openxmlformats.org/officeDocument/2006/relationships/hyperlink" Target="mailto:vyplt@topica.edu.vn" TargetMode="External"/><Relationship Id="rId174" Type="http://schemas.openxmlformats.org/officeDocument/2006/relationships/hyperlink" Target="mailto:trangdth2@topica.edu.vn" TargetMode="External"/><Relationship Id="rId179" Type="http://schemas.openxmlformats.org/officeDocument/2006/relationships/hyperlink" Target="mailto:trangnt2@topica.edu.vn" TargetMode="External"/><Relationship Id="rId195" Type="http://schemas.openxmlformats.org/officeDocument/2006/relationships/hyperlink" Target="mailto:huyenltt@topica.edu.vn" TargetMode="External"/><Relationship Id="rId190" Type="http://schemas.openxmlformats.org/officeDocument/2006/relationships/hyperlink" Target="mailto:anhngoc5991@gmail.com" TargetMode="External"/><Relationship Id="rId204" Type="http://schemas.openxmlformats.org/officeDocument/2006/relationships/comments" Target="../comments3.xml"/><Relationship Id="rId15" Type="http://schemas.openxmlformats.org/officeDocument/2006/relationships/hyperlink" Target="mailto:colin8x@yahoo.com.vn" TargetMode="External"/><Relationship Id="rId36" Type="http://schemas.openxmlformats.org/officeDocument/2006/relationships/hyperlink" Target="mailto:nguyenhalemi@yahoo.com.vn" TargetMode="External"/><Relationship Id="rId57" Type="http://schemas.openxmlformats.org/officeDocument/2006/relationships/hyperlink" Target="mailto:longqv79@gmail.com" TargetMode="External"/><Relationship Id="rId106" Type="http://schemas.openxmlformats.org/officeDocument/2006/relationships/hyperlink" Target="mailto:ngabtt@topica.edu.vn" TargetMode="External"/><Relationship Id="rId127" Type="http://schemas.openxmlformats.org/officeDocument/2006/relationships/hyperlink" Target="mailto:anhbh@hotmail.com" TargetMode="External"/><Relationship Id="rId10" Type="http://schemas.openxmlformats.org/officeDocument/2006/relationships/hyperlink" Target="mailto:camphu46c@gmail.com" TargetMode="External"/><Relationship Id="rId31" Type="http://schemas.openxmlformats.org/officeDocument/2006/relationships/hyperlink" Target="mailto:nguyenhuyen3010@yahoo.com" TargetMode="External"/><Relationship Id="rId52" Type="http://schemas.openxmlformats.org/officeDocument/2006/relationships/hyperlink" Target="mailto:nhuquynhnguyen103@gmail.com" TargetMode="External"/><Relationship Id="rId73" Type="http://schemas.openxmlformats.org/officeDocument/2006/relationships/hyperlink" Target="mailto:vanbth@topica.edu.vn" TargetMode="External"/><Relationship Id="rId78" Type="http://schemas.openxmlformats.org/officeDocument/2006/relationships/hyperlink" Target="mailto:landhd.topica@gmail.com" TargetMode="External"/><Relationship Id="rId94" Type="http://schemas.openxmlformats.org/officeDocument/2006/relationships/hyperlink" Target="mailto:thoavt@topica.edu.vn" TargetMode="External"/><Relationship Id="rId99" Type="http://schemas.openxmlformats.org/officeDocument/2006/relationships/hyperlink" Target="mailto:buihongvan2010@gmail.com" TargetMode="External"/><Relationship Id="rId101" Type="http://schemas.openxmlformats.org/officeDocument/2006/relationships/hyperlink" Target="mailto:hoattm@topica.edu.vn" TargetMode="External"/><Relationship Id="rId122" Type="http://schemas.openxmlformats.org/officeDocument/2006/relationships/hyperlink" Target="mailto:quynhctt@topica.edu.vn" TargetMode="External"/><Relationship Id="rId143" Type="http://schemas.openxmlformats.org/officeDocument/2006/relationships/hyperlink" Target="mailto:thuyntk@topica.edu.vn" TargetMode="External"/><Relationship Id="rId148" Type="http://schemas.openxmlformats.org/officeDocument/2006/relationships/hyperlink" Target="mailto:manhnd853@gmail.com" TargetMode="External"/><Relationship Id="rId164" Type="http://schemas.openxmlformats.org/officeDocument/2006/relationships/hyperlink" Target="mailto:dinhvv@topica.edu.vn" TargetMode="External"/><Relationship Id="rId169" Type="http://schemas.openxmlformats.org/officeDocument/2006/relationships/hyperlink" Target="mailto:lienltb@topica.edu.vn" TargetMode="External"/><Relationship Id="rId185" Type="http://schemas.openxmlformats.org/officeDocument/2006/relationships/hyperlink" Target="mailto:tuyenttk@topica.edu.vn" TargetMode="External"/><Relationship Id="rId4" Type="http://schemas.openxmlformats.org/officeDocument/2006/relationships/hyperlink" Target="mailto:pnguyen.ngaduc@gmail.com" TargetMode="External"/><Relationship Id="rId9" Type="http://schemas.openxmlformats.org/officeDocument/2006/relationships/hyperlink" Target="mailto:phultc@topica.edu.vn" TargetMode="External"/><Relationship Id="rId180" Type="http://schemas.openxmlformats.org/officeDocument/2006/relationships/hyperlink" Target="mailto:nguyentrang92hn@gmail.com" TargetMode="External"/><Relationship Id="rId26" Type="http://schemas.openxmlformats.org/officeDocument/2006/relationships/hyperlink" Target="mailto:thuyntt3@topica.edu.vn" TargetMode="External"/><Relationship Id="rId47" Type="http://schemas.openxmlformats.org/officeDocument/2006/relationships/hyperlink" Target="mailto:trangcth@topica.edu.vn" TargetMode="External"/><Relationship Id="rId68" Type="http://schemas.openxmlformats.org/officeDocument/2006/relationships/hyperlink" Target="mailto:hangpham31190@gmail.com" TargetMode="External"/><Relationship Id="rId89" Type="http://schemas.openxmlformats.org/officeDocument/2006/relationships/hyperlink" Target="mailto:lvhoang90@gmail.com" TargetMode="External"/><Relationship Id="rId112" Type="http://schemas.openxmlformats.org/officeDocument/2006/relationships/hyperlink" Target="mailto:nguyenthihoa19590@gmail.com" TargetMode="External"/><Relationship Id="rId133" Type="http://schemas.openxmlformats.org/officeDocument/2006/relationships/hyperlink" Target="mailto:phuongnguyenleminh@gmail.com" TargetMode="External"/><Relationship Id="rId154" Type="http://schemas.openxmlformats.org/officeDocument/2006/relationships/hyperlink" Target="mailto:lyttk@topica.edu.vn" TargetMode="External"/><Relationship Id="rId175" Type="http://schemas.openxmlformats.org/officeDocument/2006/relationships/hyperlink" Target="mailto:susanduong1130@gmail.com" TargetMode="External"/><Relationship Id="rId196" Type="http://schemas.openxmlformats.org/officeDocument/2006/relationships/hyperlink" Target="mailto:gianglh@topica.edu.vn" TargetMode="External"/><Relationship Id="rId200" Type="http://schemas.openxmlformats.org/officeDocument/2006/relationships/hyperlink" Target="mailto:duclm@topica.edu.vn" TargetMode="External"/><Relationship Id="rId16" Type="http://schemas.openxmlformats.org/officeDocument/2006/relationships/hyperlink" Target="mailto:diemntn@topica.edu.vn" TargetMode="External"/><Relationship Id="rId37" Type="http://schemas.openxmlformats.org/officeDocument/2006/relationships/hyperlink" Target="mailto:thanhluan172@yahoo.com" TargetMode="External"/><Relationship Id="rId58" Type="http://schemas.openxmlformats.org/officeDocument/2006/relationships/hyperlink" Target="mailto:manhha22031987@gmail.com" TargetMode="External"/><Relationship Id="rId79" Type="http://schemas.openxmlformats.org/officeDocument/2006/relationships/hyperlink" Target="mailto:buithanhhuyen2211@gmail.com" TargetMode="External"/><Relationship Id="rId102" Type="http://schemas.openxmlformats.org/officeDocument/2006/relationships/hyperlink" Target="mailto:lydtk@topica.edu.vn" TargetMode="External"/><Relationship Id="rId123" Type="http://schemas.openxmlformats.org/officeDocument/2006/relationships/hyperlink" Target="mailto:vankhanh.pham79@gmail.com" TargetMode="External"/><Relationship Id="rId144" Type="http://schemas.openxmlformats.org/officeDocument/2006/relationships/hyperlink" Target="mailto:sontungngo91@gmail.com" TargetMode="External"/><Relationship Id="rId90" Type="http://schemas.openxmlformats.org/officeDocument/2006/relationships/hyperlink" Target="mailto:conglx@topica.edu.vn" TargetMode="External"/><Relationship Id="rId165" Type="http://schemas.openxmlformats.org/officeDocument/2006/relationships/hyperlink" Target="mailto:dinhvubn@gmail.com" TargetMode="External"/><Relationship Id="rId186" Type="http://schemas.openxmlformats.org/officeDocument/2006/relationships/hyperlink" Target="mailto:trangnth@topica.edu.vn" TargetMode="External"/><Relationship Id="rId27" Type="http://schemas.openxmlformats.org/officeDocument/2006/relationships/hyperlink" Target="mailto:thuynguyendak@gmail.com" TargetMode="External"/><Relationship Id="rId48" Type="http://schemas.openxmlformats.org/officeDocument/2006/relationships/hyperlink" Target="mailto:hatrang369@gmail.com" TargetMode="External"/><Relationship Id="rId69" Type="http://schemas.openxmlformats.org/officeDocument/2006/relationships/hyperlink" Target="mailto:luongpq@topica.edu.vn" TargetMode="External"/><Relationship Id="rId113" Type="http://schemas.openxmlformats.org/officeDocument/2006/relationships/hyperlink" Target="mailto:tranphuongnb90@gmail.com" TargetMode="External"/><Relationship Id="rId134" Type="http://schemas.openxmlformats.org/officeDocument/2006/relationships/hyperlink" Target="mailto:nguyenmydieulinh@gmail.com" TargetMode="External"/><Relationship Id="rId80" Type="http://schemas.openxmlformats.org/officeDocument/2006/relationships/hyperlink" Target="mailto:kimluyen05@yahoo.com" TargetMode="External"/><Relationship Id="rId155" Type="http://schemas.openxmlformats.org/officeDocument/2006/relationships/hyperlink" Target="mailto:binhnq@topica.edu,vn" TargetMode="External"/><Relationship Id="rId176" Type="http://schemas.openxmlformats.org/officeDocument/2006/relationships/hyperlink" Target="mailto:anhdth@topica.edu.vn" TargetMode="External"/><Relationship Id="rId197" Type="http://schemas.openxmlformats.org/officeDocument/2006/relationships/hyperlink" Target="mailto:namld@topica.edu.vn" TargetMode="External"/><Relationship Id="rId201" Type="http://schemas.openxmlformats.org/officeDocument/2006/relationships/hyperlink" Target="mailto:thuantt2@topica.edu.vn" TargetMode="External"/><Relationship Id="rId17" Type="http://schemas.openxmlformats.org/officeDocument/2006/relationships/hyperlink" Target="mailto:diem30489@gmail.com" TargetMode="External"/><Relationship Id="rId38" Type="http://schemas.openxmlformats.org/officeDocument/2006/relationships/hyperlink" Target="mailto:nguyen_le0407@yahoo.com" TargetMode="External"/><Relationship Id="rId59" Type="http://schemas.openxmlformats.org/officeDocument/2006/relationships/hyperlink" Target="mailto:nguyentuoik54ctxh@gmail.com" TargetMode="External"/><Relationship Id="rId103" Type="http://schemas.openxmlformats.org/officeDocument/2006/relationships/hyperlink" Target="mailto:namtth@topica.edu.vn" TargetMode="External"/><Relationship Id="rId124" Type="http://schemas.openxmlformats.org/officeDocument/2006/relationships/hyperlink" Target="mailto:msly.hlu@gmail.com" TargetMode="External"/><Relationship Id="rId70" Type="http://schemas.openxmlformats.org/officeDocument/2006/relationships/hyperlink" Target="mailto:binlinh@gmail.com" TargetMode="External"/><Relationship Id="rId91" Type="http://schemas.openxmlformats.org/officeDocument/2006/relationships/hyperlink" Target="mailto:thuyltl@topica.edu.vn" TargetMode="External"/><Relationship Id="rId145" Type="http://schemas.openxmlformats.org/officeDocument/2006/relationships/hyperlink" Target="mailto:danglx@topica.edu.vn" TargetMode="External"/><Relationship Id="rId166" Type="http://schemas.openxmlformats.org/officeDocument/2006/relationships/hyperlink" Target="mailto:tienln@topica.edu.vn" TargetMode="External"/><Relationship Id="rId187" Type="http://schemas.openxmlformats.org/officeDocument/2006/relationships/hyperlink" Target="mailto:huyenlt3@topica.edu.vn" TargetMode="External"/><Relationship Id="rId1" Type="http://schemas.openxmlformats.org/officeDocument/2006/relationships/hyperlink" Target="mailto:nuht@topica.edu.vn" TargetMode="External"/><Relationship Id="rId28" Type="http://schemas.openxmlformats.org/officeDocument/2006/relationships/hyperlink" Target="mailto:lamntt@topica.edu.vn" TargetMode="External"/><Relationship Id="rId49" Type="http://schemas.openxmlformats.org/officeDocument/2006/relationships/hyperlink" Target="mailto:hongct@topica.edu.vn" TargetMode="External"/><Relationship Id="rId114" Type="http://schemas.openxmlformats.org/officeDocument/2006/relationships/hyperlink" Target="mailto:giangnh5@topica.edu.vn" TargetMode="External"/><Relationship Id="rId60" Type="http://schemas.openxmlformats.org/officeDocument/2006/relationships/hyperlink" Target="mailto:phamgiang.silver@gmail.com" TargetMode="External"/><Relationship Id="rId81" Type="http://schemas.openxmlformats.org/officeDocument/2006/relationships/hyperlink" Target="mailto:anhpn@topica.edu.vn" TargetMode="External"/><Relationship Id="rId135" Type="http://schemas.openxmlformats.org/officeDocument/2006/relationships/hyperlink" Target="mailto:hangpham.2201@gmail.com" TargetMode="External"/><Relationship Id="rId156" Type="http://schemas.openxmlformats.org/officeDocument/2006/relationships/hyperlink" Target="mailto:phuongnt3@topica.edu.vn" TargetMode="External"/><Relationship Id="rId177" Type="http://schemas.openxmlformats.org/officeDocument/2006/relationships/hyperlink" Target="mailto:haianhdoan90@gmail.com" TargetMode="External"/><Relationship Id="rId198" Type="http://schemas.openxmlformats.org/officeDocument/2006/relationships/hyperlink" Target="mailto:loanvt@topica.edu.vn" TargetMode="External"/><Relationship Id="rId202" Type="http://schemas.openxmlformats.org/officeDocument/2006/relationships/printerSettings" Target="../printerSettings/printerSettings6.bin"/><Relationship Id="rId18" Type="http://schemas.openxmlformats.org/officeDocument/2006/relationships/hyperlink" Target="mailto:doannt@topica.edu.vn" TargetMode="External"/><Relationship Id="rId39" Type="http://schemas.openxmlformats.org/officeDocument/2006/relationships/hyperlink" Target="mailto:anhntv@topica.edu.vn" TargetMode="External"/><Relationship Id="rId50" Type="http://schemas.openxmlformats.org/officeDocument/2006/relationships/hyperlink" Target="mailto:hongct75@gmail.com" TargetMode="External"/><Relationship Id="rId104" Type="http://schemas.openxmlformats.org/officeDocument/2006/relationships/hyperlink" Target="mailto:diennh@topica.edu.vn" TargetMode="External"/><Relationship Id="rId125" Type="http://schemas.openxmlformats.org/officeDocument/2006/relationships/hyperlink" Target="mailto:tonghoa9604@gmail.com" TargetMode="External"/><Relationship Id="rId146" Type="http://schemas.openxmlformats.org/officeDocument/2006/relationships/hyperlink" Target="mailto:lexuandang89@gmail.com" TargetMode="External"/><Relationship Id="rId167" Type="http://schemas.openxmlformats.org/officeDocument/2006/relationships/hyperlink" Target="mailto:bentretruyen85@gmail.com" TargetMode="External"/><Relationship Id="rId188" Type="http://schemas.openxmlformats.org/officeDocument/2006/relationships/hyperlink" Target="mailto:lieupt@topica.edu.vn" TargetMode="External"/><Relationship Id="rId71" Type="http://schemas.openxmlformats.org/officeDocument/2006/relationships/hyperlink" Target="mailto:huongdtl@topica.edu.vn" TargetMode="External"/><Relationship Id="rId92" Type="http://schemas.openxmlformats.org/officeDocument/2006/relationships/hyperlink" Target="mailto:dtmnhat@gmail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74"/>
  <sheetViews>
    <sheetView workbookViewId="0">
      <selection activeCell="K16" sqref="K16"/>
    </sheetView>
  </sheetViews>
  <sheetFormatPr defaultRowHeight="12.75" x14ac:dyDescent="0.2"/>
  <cols>
    <col min="1" max="1" width="10.42578125" customWidth="1"/>
    <col min="2" max="2" width="47" customWidth="1"/>
    <col min="3" max="3" width="4.42578125" customWidth="1"/>
    <col min="4" max="4" width="7.85546875" customWidth="1"/>
    <col min="5" max="5" width="10.28515625" customWidth="1"/>
    <col min="6" max="6" width="8" customWidth="1"/>
    <col min="7" max="7" width="21.42578125" bestFit="1" customWidth="1"/>
    <col min="8" max="8" width="3" customWidth="1"/>
    <col min="9" max="9" width="31" bestFit="1" customWidth="1"/>
    <col min="10" max="10" width="2.85546875" customWidth="1"/>
    <col min="12" max="12" width="3.140625" customWidth="1"/>
    <col min="13" max="13" width="26.85546875" customWidth="1"/>
    <col min="14" max="14" width="3.140625" customWidth="1"/>
    <col min="15" max="15" width="25.140625" bestFit="1" customWidth="1"/>
    <col min="16" max="16" width="2.7109375" customWidth="1"/>
    <col min="17" max="17" width="18.7109375" bestFit="1" customWidth="1"/>
    <col min="18" max="18" width="3.140625" customWidth="1"/>
    <col min="19" max="19" width="23" bestFit="1" customWidth="1"/>
    <col min="20" max="20" width="3.28515625" customWidth="1"/>
    <col min="21" max="21" width="25" customWidth="1"/>
    <col min="22" max="22" width="3.42578125" customWidth="1"/>
    <col min="23" max="23" width="24.42578125" customWidth="1"/>
    <col min="24" max="24" width="3" customWidth="1"/>
    <col min="25" max="25" width="21.140625" customWidth="1"/>
    <col min="26" max="26" width="3.7109375" customWidth="1"/>
    <col min="27" max="27" width="17.42578125" customWidth="1"/>
    <col min="28" max="28" width="3.85546875" customWidth="1"/>
    <col min="29" max="29" width="25.42578125" customWidth="1"/>
  </cols>
  <sheetData>
    <row r="2" spans="1:29" ht="18.75" customHeight="1" x14ac:dyDescent="0.2">
      <c r="A2" s="363" t="s">
        <v>2781</v>
      </c>
      <c r="B2" s="363"/>
      <c r="C2" s="49"/>
      <c r="D2" s="364" t="s">
        <v>2782</v>
      </c>
      <c r="E2" s="364"/>
      <c r="F2" s="364"/>
      <c r="G2" s="129"/>
      <c r="H2" s="49"/>
      <c r="I2" s="130" t="s">
        <v>2919</v>
      </c>
      <c r="J2" s="49"/>
      <c r="K2" s="130" t="s">
        <v>2926</v>
      </c>
      <c r="L2" s="49"/>
      <c r="M2" s="130" t="s">
        <v>2931</v>
      </c>
      <c r="N2" s="1"/>
      <c r="O2" s="64" t="s">
        <v>3042</v>
      </c>
      <c r="P2" s="1"/>
      <c r="Q2" s="63" t="s">
        <v>3049</v>
      </c>
      <c r="R2" s="1"/>
      <c r="S2" s="64" t="s">
        <v>3043</v>
      </c>
      <c r="T2" s="1"/>
      <c r="U2" s="132" t="s">
        <v>2989</v>
      </c>
      <c r="V2" s="133"/>
      <c r="W2" s="132" t="s">
        <v>2990</v>
      </c>
      <c r="X2" s="134"/>
      <c r="Y2" s="135" t="s">
        <v>5346</v>
      </c>
      <c r="Z2" s="134"/>
      <c r="AA2" s="135" t="s">
        <v>2609</v>
      </c>
      <c r="AC2" s="136" t="s">
        <v>5354</v>
      </c>
    </row>
    <row r="3" spans="1:29" x14ac:dyDescent="0.2">
      <c r="A3" s="56" t="s">
        <v>2604</v>
      </c>
      <c r="B3" s="56" t="s">
        <v>2608</v>
      </c>
      <c r="D3" s="56" t="s">
        <v>24</v>
      </c>
      <c r="E3" s="56" t="s">
        <v>26</v>
      </c>
      <c r="F3" s="56" t="s">
        <v>28</v>
      </c>
      <c r="G3" s="56"/>
      <c r="I3" s="43" t="s">
        <v>2920</v>
      </c>
      <c r="K3" s="43" t="s">
        <v>2927</v>
      </c>
      <c r="M3" s="43" t="s">
        <v>3028</v>
      </c>
      <c r="O3" s="43" t="s">
        <v>3044</v>
      </c>
      <c r="Q3" s="43" t="s">
        <v>3051</v>
      </c>
      <c r="S3" s="43" t="s">
        <v>3047</v>
      </c>
      <c r="U3" s="53" t="s">
        <v>2995</v>
      </c>
      <c r="W3" s="43" t="s">
        <v>3026</v>
      </c>
      <c r="Y3" s="43" t="s">
        <v>5347</v>
      </c>
      <c r="AA3" s="128" t="s">
        <v>5351</v>
      </c>
      <c r="AC3" s="131" t="s">
        <v>5355</v>
      </c>
    </row>
    <row r="4" spans="1:29" ht="17.25" customHeight="1" x14ac:dyDescent="0.2">
      <c r="A4" s="42" t="s">
        <v>17</v>
      </c>
      <c r="B4" s="43" t="s">
        <v>5252</v>
      </c>
      <c r="D4" s="42" t="s">
        <v>23</v>
      </c>
      <c r="E4" s="42" t="s">
        <v>25</v>
      </c>
      <c r="F4" s="42" t="s">
        <v>27</v>
      </c>
      <c r="G4" s="43" t="s">
        <v>3066</v>
      </c>
      <c r="I4" s="43" t="s">
        <v>2921</v>
      </c>
      <c r="K4" s="43" t="s">
        <v>2928</v>
      </c>
      <c r="M4" s="43" t="s">
        <v>3029</v>
      </c>
      <c r="O4" s="43" t="s">
        <v>3045</v>
      </c>
      <c r="Q4" s="43" t="s">
        <v>3050</v>
      </c>
      <c r="S4" s="43" t="s">
        <v>3048</v>
      </c>
      <c r="U4" s="43" t="s">
        <v>2996</v>
      </c>
      <c r="W4" s="43" t="s">
        <v>2991</v>
      </c>
      <c r="Y4" s="43" t="s">
        <v>5348</v>
      </c>
      <c r="AA4" s="128" t="s">
        <v>5352</v>
      </c>
      <c r="AC4" s="43" t="s">
        <v>5353</v>
      </c>
    </row>
    <row r="5" spans="1:29" ht="22.5" customHeight="1" x14ac:dyDescent="0.2">
      <c r="A5" s="43" t="s">
        <v>16</v>
      </c>
      <c r="B5" s="43" t="s">
        <v>3011</v>
      </c>
      <c r="D5" s="43" t="s">
        <v>30</v>
      </c>
      <c r="E5" s="42" t="s">
        <v>31</v>
      </c>
      <c r="F5" s="42" t="s">
        <v>29</v>
      </c>
      <c r="G5" s="43" t="s">
        <v>3067</v>
      </c>
      <c r="I5" s="43" t="s">
        <v>2922</v>
      </c>
      <c r="K5" s="43" t="s">
        <v>2929</v>
      </c>
      <c r="M5" s="43" t="s">
        <v>3030</v>
      </c>
      <c r="O5" s="43" t="s">
        <v>3046</v>
      </c>
      <c r="Q5" s="43" t="s">
        <v>3052</v>
      </c>
      <c r="S5" s="42" t="s">
        <v>3033</v>
      </c>
      <c r="U5" s="43" t="s">
        <v>2997</v>
      </c>
      <c r="W5" s="43" t="s">
        <v>2992</v>
      </c>
      <c r="Y5" s="43" t="s">
        <v>5350</v>
      </c>
      <c r="AA5" s="128" t="s">
        <v>6758</v>
      </c>
      <c r="AC5" s="43" t="s">
        <v>5356</v>
      </c>
    </row>
    <row r="6" spans="1:29" ht="25.5" x14ac:dyDescent="0.2">
      <c r="A6" s="43" t="s">
        <v>3012</v>
      </c>
      <c r="B6" s="43" t="s">
        <v>3013</v>
      </c>
      <c r="D6" s="43" t="s">
        <v>39</v>
      </c>
      <c r="E6" s="42" t="s">
        <v>40</v>
      </c>
      <c r="F6" s="42" t="s">
        <v>32</v>
      </c>
      <c r="G6" s="43" t="s">
        <v>3068</v>
      </c>
      <c r="I6" s="43" t="s">
        <v>2923</v>
      </c>
      <c r="K6" s="43" t="s">
        <v>2930</v>
      </c>
      <c r="M6" s="43" t="s">
        <v>3031</v>
      </c>
      <c r="O6" s="43" t="s">
        <v>3059</v>
      </c>
      <c r="Q6" s="43" t="s">
        <v>3053</v>
      </c>
      <c r="S6" s="42" t="s">
        <v>3034</v>
      </c>
      <c r="U6" s="43" t="s">
        <v>2998</v>
      </c>
      <c r="W6" s="43" t="s">
        <v>2993</v>
      </c>
      <c r="Y6" s="43" t="s">
        <v>5349</v>
      </c>
      <c r="AC6" s="43" t="s">
        <v>5357</v>
      </c>
    </row>
    <row r="7" spans="1:29" ht="25.5" x14ac:dyDescent="0.2">
      <c r="A7" s="43" t="s">
        <v>1041</v>
      </c>
      <c r="B7" s="43" t="s">
        <v>3015</v>
      </c>
      <c r="D7" s="43" t="s">
        <v>6</v>
      </c>
      <c r="E7" s="42" t="s">
        <v>42</v>
      </c>
      <c r="F7" s="42" t="s">
        <v>33</v>
      </c>
      <c r="G7" s="43" t="s">
        <v>3069</v>
      </c>
      <c r="I7" s="43" t="s">
        <v>2924</v>
      </c>
      <c r="M7" s="42" t="s">
        <v>3032</v>
      </c>
      <c r="Q7" s="43" t="s">
        <v>3054</v>
      </c>
      <c r="S7" s="42" t="s">
        <v>3035</v>
      </c>
      <c r="U7" s="65" t="s">
        <v>2999</v>
      </c>
      <c r="W7" s="65" t="s">
        <v>3058</v>
      </c>
    </row>
    <row r="8" spans="1:29" ht="25.5" x14ac:dyDescent="0.2">
      <c r="A8" s="42" t="s">
        <v>12</v>
      </c>
      <c r="B8" s="42" t="s">
        <v>308</v>
      </c>
      <c r="D8" s="43" t="s">
        <v>51</v>
      </c>
      <c r="E8" s="42" t="s">
        <v>45</v>
      </c>
      <c r="F8" s="42" t="s">
        <v>34</v>
      </c>
      <c r="G8" s="43" t="s">
        <v>3071</v>
      </c>
      <c r="I8" s="65" t="s">
        <v>2925</v>
      </c>
      <c r="J8" s="2"/>
      <c r="M8" s="43" t="s">
        <v>3060</v>
      </c>
      <c r="Q8" s="43" t="s">
        <v>3055</v>
      </c>
      <c r="S8" s="43" t="s">
        <v>2994</v>
      </c>
      <c r="U8" s="66"/>
      <c r="W8" s="66"/>
    </row>
    <row r="9" spans="1:29" x14ac:dyDescent="0.2">
      <c r="A9" s="43" t="s">
        <v>2988</v>
      </c>
      <c r="B9" s="43" t="s">
        <v>3016</v>
      </c>
      <c r="D9" s="43" t="s">
        <v>57</v>
      </c>
      <c r="E9" s="42" t="s">
        <v>48</v>
      </c>
      <c r="F9" s="42" t="s">
        <v>35</v>
      </c>
      <c r="G9" s="43" t="s">
        <v>3070</v>
      </c>
      <c r="I9" s="66"/>
      <c r="J9" s="2"/>
      <c r="Q9" s="43" t="s">
        <v>3056</v>
      </c>
      <c r="S9" s="45"/>
      <c r="U9" s="51"/>
      <c r="W9" s="52"/>
    </row>
    <row r="10" spans="1:29" ht="12" customHeight="1" x14ac:dyDescent="0.2">
      <c r="A10" s="43" t="s">
        <v>14</v>
      </c>
      <c r="B10" s="42" t="s">
        <v>13</v>
      </c>
      <c r="D10" s="43" t="s">
        <v>62</v>
      </c>
      <c r="E10" s="42" t="s">
        <v>49</v>
      </c>
      <c r="F10" s="42" t="s">
        <v>36</v>
      </c>
      <c r="G10" s="43" t="s">
        <v>3072</v>
      </c>
      <c r="I10" s="52"/>
      <c r="J10" s="2"/>
      <c r="K10" s="45"/>
      <c r="Q10" s="43" t="s">
        <v>3057</v>
      </c>
      <c r="U10" s="52"/>
      <c r="W10" s="52"/>
      <c r="AA10" s="237" t="s">
        <v>6752</v>
      </c>
    </row>
    <row r="11" spans="1:29" x14ac:dyDescent="0.2">
      <c r="A11" s="43" t="s">
        <v>11</v>
      </c>
      <c r="B11" s="42" t="s">
        <v>10</v>
      </c>
      <c r="D11" s="43" t="s">
        <v>64</v>
      </c>
      <c r="E11" s="42" t="s">
        <v>2567</v>
      </c>
      <c r="F11" s="42" t="s">
        <v>37</v>
      </c>
      <c r="G11" s="43" t="s">
        <v>3073</v>
      </c>
      <c r="I11" s="52"/>
      <c r="T11" s="52"/>
      <c r="V11" s="51"/>
      <c r="AA11" s="239" t="s">
        <v>6759</v>
      </c>
    </row>
    <row r="12" spans="1:29" x14ac:dyDescent="0.2">
      <c r="A12" s="43" t="s">
        <v>9</v>
      </c>
      <c r="B12" s="42" t="s">
        <v>2970</v>
      </c>
      <c r="D12" s="42"/>
      <c r="E12" s="42" t="s">
        <v>2972</v>
      </c>
      <c r="F12" s="42" t="s">
        <v>897</v>
      </c>
      <c r="G12" s="43" t="s">
        <v>3074</v>
      </c>
      <c r="I12" s="51"/>
      <c r="U12" s="52"/>
      <c r="W12" s="51"/>
      <c r="AA12" s="239" t="s">
        <v>6760</v>
      </c>
    </row>
    <row r="13" spans="1:29" ht="16.5" customHeight="1" x14ac:dyDescent="0.2">
      <c r="A13" s="43" t="s">
        <v>8</v>
      </c>
      <c r="B13" s="42" t="s">
        <v>2971</v>
      </c>
      <c r="D13" s="42"/>
      <c r="E13" s="42" t="s">
        <v>54</v>
      </c>
      <c r="F13" s="42" t="s">
        <v>2973</v>
      </c>
      <c r="G13" s="43" t="s">
        <v>3075</v>
      </c>
      <c r="I13" s="51"/>
      <c r="U13" s="51"/>
      <c r="W13" s="51"/>
      <c r="AA13" s="239" t="s">
        <v>6761</v>
      </c>
    </row>
    <row r="14" spans="1:29" x14ac:dyDescent="0.2">
      <c r="A14" s="43" t="s">
        <v>7</v>
      </c>
      <c r="B14" s="43" t="s">
        <v>169</v>
      </c>
      <c r="D14" s="42"/>
      <c r="E14" s="42" t="s">
        <v>56</v>
      </c>
      <c r="F14" s="42" t="s">
        <v>41</v>
      </c>
      <c r="G14" s="43" t="s">
        <v>3076</v>
      </c>
      <c r="I14" s="51"/>
      <c r="U14" s="51"/>
      <c r="W14" s="51"/>
    </row>
    <row r="15" spans="1:29" x14ac:dyDescent="0.2">
      <c r="A15" s="43" t="s">
        <v>5</v>
      </c>
      <c r="B15" s="43" t="s">
        <v>4</v>
      </c>
      <c r="D15" s="42"/>
      <c r="E15" s="42" t="s">
        <v>58</v>
      </c>
      <c r="F15" s="42" t="s">
        <v>43</v>
      </c>
      <c r="G15" s="43" t="s">
        <v>3077</v>
      </c>
      <c r="I15" s="51"/>
      <c r="U15" s="51"/>
      <c r="W15" s="51"/>
    </row>
    <row r="16" spans="1:29" x14ac:dyDescent="0.2">
      <c r="A16" s="42" t="s">
        <v>1</v>
      </c>
      <c r="B16" s="43" t="s">
        <v>3017</v>
      </c>
      <c r="D16" s="42"/>
      <c r="E16" s="42" t="s">
        <v>201</v>
      </c>
      <c r="F16" s="42" t="s">
        <v>44</v>
      </c>
      <c r="G16" s="43" t="s">
        <v>3078</v>
      </c>
      <c r="I16" s="51"/>
      <c r="U16" s="51"/>
    </row>
    <row r="17" spans="1:23" x14ac:dyDescent="0.2">
      <c r="A17" s="43" t="s">
        <v>3</v>
      </c>
      <c r="B17" s="43" t="s">
        <v>3018</v>
      </c>
      <c r="D17" s="42"/>
      <c r="E17" s="42" t="s">
        <v>63</v>
      </c>
      <c r="F17" s="42" t="s">
        <v>46</v>
      </c>
      <c r="G17" s="43" t="s">
        <v>3079</v>
      </c>
    </row>
    <row r="18" spans="1:23" x14ac:dyDescent="0.2">
      <c r="D18" s="42"/>
      <c r="E18" s="42" t="s">
        <v>2632</v>
      </c>
      <c r="F18" s="42" t="s">
        <v>47</v>
      </c>
      <c r="G18" s="43" t="s">
        <v>3080</v>
      </c>
    </row>
    <row r="19" spans="1:23" ht="25.5" x14ac:dyDescent="0.2">
      <c r="A19" s="45"/>
      <c r="B19" s="45"/>
      <c r="D19" s="42"/>
      <c r="E19" s="42" t="s">
        <v>2671</v>
      </c>
      <c r="F19" s="42" t="s">
        <v>2974</v>
      </c>
      <c r="G19" s="43" t="s">
        <v>3081</v>
      </c>
      <c r="W19" s="45"/>
    </row>
    <row r="20" spans="1:23" s="45" customFormat="1" x14ac:dyDescent="0.2">
      <c r="A20"/>
      <c r="B20"/>
      <c r="D20" s="42"/>
      <c r="E20" s="42" t="s">
        <v>2672</v>
      </c>
      <c r="F20" s="42" t="s">
        <v>2670</v>
      </c>
      <c r="G20" s="43" t="s">
        <v>3082</v>
      </c>
      <c r="K20"/>
      <c r="M20"/>
      <c r="Q20"/>
      <c r="S20"/>
      <c r="W20"/>
    </row>
    <row r="21" spans="1:23" x14ac:dyDescent="0.2">
      <c r="D21" s="42"/>
      <c r="E21" s="42" t="s">
        <v>2677</v>
      </c>
      <c r="F21" s="42" t="s">
        <v>2570</v>
      </c>
      <c r="G21" s="43" t="s">
        <v>3083</v>
      </c>
      <c r="Q21" s="45"/>
    </row>
    <row r="22" spans="1:23" ht="25.5" x14ac:dyDescent="0.2">
      <c r="D22" s="42"/>
      <c r="E22" s="43" t="s">
        <v>52</v>
      </c>
      <c r="F22" s="42" t="s">
        <v>2572</v>
      </c>
      <c r="G22" s="43" t="s">
        <v>3086</v>
      </c>
      <c r="M22" s="45" t="s">
        <v>2932</v>
      </c>
    </row>
    <row r="23" spans="1:23" ht="25.5" x14ac:dyDescent="0.2">
      <c r="A23" s="44" t="s">
        <v>2934</v>
      </c>
      <c r="D23" s="42"/>
      <c r="E23" s="43" t="s">
        <v>72</v>
      </c>
      <c r="F23" s="42" t="s">
        <v>2573</v>
      </c>
      <c r="G23" s="43" t="s">
        <v>3085</v>
      </c>
    </row>
    <row r="24" spans="1:23" ht="38.25" x14ac:dyDescent="0.2">
      <c r="B24" s="44" t="s">
        <v>2936</v>
      </c>
      <c r="D24" s="42"/>
      <c r="E24" s="43" t="s">
        <v>65</v>
      </c>
      <c r="F24" s="42" t="s">
        <v>2571</v>
      </c>
      <c r="G24" s="43" t="s">
        <v>3084</v>
      </c>
    </row>
    <row r="25" spans="1:23" ht="25.5" x14ac:dyDescent="0.2">
      <c r="B25" s="44" t="s">
        <v>2937</v>
      </c>
      <c r="D25" s="42"/>
      <c r="E25" s="43" t="s">
        <v>3136</v>
      </c>
      <c r="F25" s="42" t="s">
        <v>2975</v>
      </c>
      <c r="G25" s="43" t="s">
        <v>3087</v>
      </c>
    </row>
    <row r="26" spans="1:23" ht="15.75" x14ac:dyDescent="0.25">
      <c r="B26" s="44" t="s">
        <v>2935</v>
      </c>
      <c r="D26" s="42"/>
      <c r="E26" s="72" t="s">
        <v>2561</v>
      </c>
      <c r="F26" s="42" t="s">
        <v>2976</v>
      </c>
      <c r="G26" s="43" t="s">
        <v>3088</v>
      </c>
    </row>
    <row r="27" spans="1:23" x14ac:dyDescent="0.2">
      <c r="B27" s="44" t="s">
        <v>2938</v>
      </c>
      <c r="D27" s="42"/>
      <c r="E27" s="43" t="s">
        <v>38</v>
      </c>
      <c r="F27" s="42" t="s">
        <v>55</v>
      </c>
      <c r="G27" s="43" t="s">
        <v>3089</v>
      </c>
    </row>
    <row r="28" spans="1:23" ht="25.5" x14ac:dyDescent="0.2">
      <c r="B28" s="44"/>
      <c r="D28" s="42"/>
      <c r="E28" s="42" t="s">
        <v>2631</v>
      </c>
      <c r="F28" s="42" t="s">
        <v>823</v>
      </c>
      <c r="G28" s="43" t="s">
        <v>3090</v>
      </c>
    </row>
    <row r="29" spans="1:23" ht="25.5" x14ac:dyDescent="0.2">
      <c r="B29" s="2" t="s">
        <v>2939</v>
      </c>
      <c r="D29" s="42"/>
      <c r="E29" s="42"/>
      <c r="F29" s="42" t="s">
        <v>59</v>
      </c>
      <c r="G29" s="43" t="s">
        <v>3091</v>
      </c>
    </row>
    <row r="30" spans="1:23" x14ac:dyDescent="0.2">
      <c r="B30" s="44" t="s">
        <v>2940</v>
      </c>
      <c r="D30" s="42"/>
      <c r="E30" s="42"/>
      <c r="F30" s="42" t="s">
        <v>2977</v>
      </c>
      <c r="G30" s="43" t="s">
        <v>3092</v>
      </c>
    </row>
    <row r="31" spans="1:23" ht="25.5" x14ac:dyDescent="0.2">
      <c r="B31" s="46" t="s">
        <v>2941</v>
      </c>
      <c r="D31" s="42"/>
      <c r="E31" s="42"/>
      <c r="F31" s="42" t="s">
        <v>2978</v>
      </c>
      <c r="G31" s="43" t="s">
        <v>3093</v>
      </c>
    </row>
    <row r="32" spans="1:23" x14ac:dyDescent="0.2">
      <c r="B32" s="46" t="s">
        <v>2942</v>
      </c>
      <c r="D32" s="42"/>
      <c r="E32" s="42"/>
      <c r="F32" s="42" t="s">
        <v>61</v>
      </c>
      <c r="G32" s="43" t="s">
        <v>3094</v>
      </c>
    </row>
    <row r="33" spans="2:7" ht="25.5" x14ac:dyDescent="0.2">
      <c r="B33" s="44" t="s">
        <v>2943</v>
      </c>
      <c r="D33" s="42"/>
      <c r="E33" s="42"/>
      <c r="F33" s="42" t="s">
        <v>2979</v>
      </c>
      <c r="G33" s="43" t="s">
        <v>3095</v>
      </c>
    </row>
    <row r="34" spans="2:7" x14ac:dyDescent="0.2">
      <c r="B34" s="46" t="s">
        <v>2944</v>
      </c>
      <c r="D34" s="42"/>
      <c r="E34" s="42"/>
      <c r="F34" s="42" t="s">
        <v>2980</v>
      </c>
      <c r="G34" s="43" t="s">
        <v>3096</v>
      </c>
    </row>
    <row r="35" spans="2:7" ht="25.5" x14ac:dyDescent="0.2">
      <c r="B35" s="46" t="s">
        <v>2945</v>
      </c>
      <c r="D35" s="42"/>
      <c r="E35" s="42"/>
      <c r="F35" s="42" t="s">
        <v>2633</v>
      </c>
      <c r="G35" s="43" t="s">
        <v>3097</v>
      </c>
    </row>
    <row r="36" spans="2:7" x14ac:dyDescent="0.2">
      <c r="B36" s="47" t="s">
        <v>2946</v>
      </c>
      <c r="D36" s="42"/>
      <c r="E36" s="42"/>
      <c r="F36" s="42" t="s">
        <v>2634</v>
      </c>
      <c r="G36" s="43" t="s">
        <v>3098</v>
      </c>
    </row>
    <row r="37" spans="2:7" ht="25.5" x14ac:dyDescent="0.2">
      <c r="B37" s="47" t="s">
        <v>2947</v>
      </c>
      <c r="D37" s="42"/>
      <c r="E37" s="42"/>
      <c r="F37" s="42" t="s">
        <v>2635</v>
      </c>
      <c r="G37" s="43" t="s">
        <v>3091</v>
      </c>
    </row>
    <row r="38" spans="2:7" x14ac:dyDescent="0.2">
      <c r="B38" s="47" t="s">
        <v>2948</v>
      </c>
      <c r="D38" s="43"/>
      <c r="E38" s="42"/>
      <c r="F38" s="43" t="s">
        <v>3014</v>
      </c>
      <c r="G38" s="43" t="s">
        <v>3066</v>
      </c>
    </row>
    <row r="39" spans="2:7" ht="25.5" x14ac:dyDescent="0.2">
      <c r="D39" s="42"/>
      <c r="E39" s="42"/>
      <c r="F39" s="43" t="s">
        <v>2715</v>
      </c>
      <c r="G39" s="43" t="s">
        <v>3099</v>
      </c>
    </row>
    <row r="40" spans="2:7" x14ac:dyDescent="0.2">
      <c r="D40" s="42"/>
      <c r="E40" s="42"/>
      <c r="F40" s="42" t="s">
        <v>2673</v>
      </c>
      <c r="G40" s="43" t="s">
        <v>3100</v>
      </c>
    </row>
    <row r="41" spans="2:7" x14ac:dyDescent="0.2">
      <c r="D41" s="42"/>
      <c r="E41" s="42"/>
      <c r="F41" s="42" t="s">
        <v>2981</v>
      </c>
      <c r="G41" s="43" t="s">
        <v>3101</v>
      </c>
    </row>
    <row r="42" spans="2:7" ht="25.5" x14ac:dyDescent="0.2">
      <c r="D42" s="42"/>
      <c r="E42" s="42"/>
      <c r="F42" s="42" t="s">
        <v>2674</v>
      </c>
      <c r="G42" s="43" t="s">
        <v>3102</v>
      </c>
    </row>
    <row r="43" spans="2:7" x14ac:dyDescent="0.2">
      <c r="D43" s="42"/>
      <c r="E43" s="42"/>
      <c r="F43" s="42" t="s">
        <v>2675</v>
      </c>
      <c r="G43" s="43" t="s">
        <v>3104</v>
      </c>
    </row>
    <row r="44" spans="2:7" ht="25.5" x14ac:dyDescent="0.2">
      <c r="D44" s="42"/>
      <c r="E44" s="42"/>
      <c r="F44" s="42" t="s">
        <v>2676</v>
      </c>
      <c r="G44" s="43" t="s">
        <v>3103</v>
      </c>
    </row>
    <row r="45" spans="2:7" ht="25.5" x14ac:dyDescent="0.2">
      <c r="D45" s="42"/>
      <c r="E45" s="42"/>
      <c r="F45" s="42" t="s">
        <v>2678</v>
      </c>
      <c r="G45" s="43" t="s">
        <v>3105</v>
      </c>
    </row>
    <row r="46" spans="2:7" ht="25.5" x14ac:dyDescent="0.2">
      <c r="D46" s="42"/>
      <c r="E46" s="42"/>
      <c r="F46" s="42" t="s">
        <v>2679</v>
      </c>
      <c r="G46" s="43" t="s">
        <v>3106</v>
      </c>
    </row>
    <row r="47" spans="2:7" x14ac:dyDescent="0.2">
      <c r="D47" s="42"/>
      <c r="E47" s="42"/>
      <c r="F47" s="42" t="s">
        <v>2680</v>
      </c>
      <c r="G47" s="43" t="s">
        <v>3107</v>
      </c>
    </row>
    <row r="48" spans="2:7" x14ac:dyDescent="0.2">
      <c r="D48" s="42"/>
      <c r="E48" s="42"/>
      <c r="F48" s="42" t="s">
        <v>2681</v>
      </c>
      <c r="G48" s="43" t="s">
        <v>3066</v>
      </c>
    </row>
    <row r="49" spans="4:7" x14ac:dyDescent="0.2">
      <c r="F49" s="42" t="s">
        <v>3126</v>
      </c>
      <c r="G49" s="42" t="s">
        <v>3127</v>
      </c>
    </row>
    <row r="50" spans="4:7" x14ac:dyDescent="0.2">
      <c r="F50" s="43" t="s">
        <v>3108</v>
      </c>
      <c r="G50" s="43" t="s">
        <v>3128</v>
      </c>
    </row>
    <row r="51" spans="4:7" ht="25.5" x14ac:dyDescent="0.2">
      <c r="F51" s="43" t="s">
        <v>53</v>
      </c>
      <c r="G51" s="43" t="s">
        <v>3228</v>
      </c>
    </row>
    <row r="52" spans="4:7" ht="25.5" x14ac:dyDescent="0.2">
      <c r="F52" s="43" t="s">
        <v>69</v>
      </c>
      <c r="G52" s="43" t="s">
        <v>3241</v>
      </c>
    </row>
    <row r="53" spans="4:7" x14ac:dyDescent="0.2">
      <c r="F53" s="43" t="s">
        <v>66</v>
      </c>
      <c r="G53" s="43" t="s">
        <v>3098</v>
      </c>
    </row>
    <row r="54" spans="4:7" ht="25.5" x14ac:dyDescent="0.2">
      <c r="F54" s="43" t="s">
        <v>70</v>
      </c>
      <c r="G54" s="43" t="s">
        <v>3129</v>
      </c>
    </row>
    <row r="55" spans="4:7" x14ac:dyDescent="0.2">
      <c r="F55" s="43" t="s">
        <v>68</v>
      </c>
      <c r="G55" s="43" t="s">
        <v>3159</v>
      </c>
    </row>
    <row r="56" spans="4:7" ht="25.5" x14ac:dyDescent="0.2">
      <c r="F56" s="43" t="s">
        <v>67</v>
      </c>
      <c r="G56" s="43" t="s">
        <v>3130</v>
      </c>
    </row>
    <row r="57" spans="4:7" ht="15.75" x14ac:dyDescent="0.25">
      <c r="F57" s="43" t="s">
        <v>3109</v>
      </c>
      <c r="G57" s="72" t="s">
        <v>3137</v>
      </c>
    </row>
    <row r="58" spans="4:7" ht="31.5" x14ac:dyDescent="0.25">
      <c r="D58" s="42"/>
      <c r="F58" s="43" t="s">
        <v>3112</v>
      </c>
      <c r="G58" s="72" t="s">
        <v>3138</v>
      </c>
    </row>
    <row r="59" spans="4:7" ht="31.5" x14ac:dyDescent="0.25">
      <c r="F59" s="43" t="s">
        <v>3113</v>
      </c>
      <c r="G59" s="72" t="s">
        <v>3139</v>
      </c>
    </row>
    <row r="60" spans="4:7" ht="31.5" x14ac:dyDescent="0.25">
      <c r="F60" s="43" t="s">
        <v>1531</v>
      </c>
      <c r="G60" s="72" t="s">
        <v>3066</v>
      </c>
    </row>
    <row r="61" spans="4:7" ht="25.5" x14ac:dyDescent="0.2">
      <c r="F61" s="43" t="s">
        <v>3114</v>
      </c>
      <c r="G61" s="43" t="s">
        <v>3119</v>
      </c>
    </row>
    <row r="62" spans="4:7" ht="25.5" x14ac:dyDescent="0.2">
      <c r="F62" s="42" t="s">
        <v>3115</v>
      </c>
      <c r="G62" s="42" t="s">
        <v>3120</v>
      </c>
    </row>
    <row r="63" spans="4:7" ht="25.5" x14ac:dyDescent="0.2">
      <c r="F63" s="43" t="s">
        <v>3116</v>
      </c>
      <c r="G63" s="43" t="s">
        <v>3121</v>
      </c>
    </row>
    <row r="64" spans="4:7" ht="25.5" x14ac:dyDescent="0.2">
      <c r="F64" s="43" t="s">
        <v>3117</v>
      </c>
      <c r="G64" s="43" t="s">
        <v>3122</v>
      </c>
    </row>
    <row r="65" spans="6:7" x14ac:dyDescent="0.2">
      <c r="F65" s="43" t="s">
        <v>43</v>
      </c>
      <c r="G65" s="43" t="s">
        <v>3123</v>
      </c>
    </row>
    <row r="66" spans="6:7" x14ac:dyDescent="0.2">
      <c r="F66" s="43" t="s">
        <v>44</v>
      </c>
      <c r="G66" s="43" t="s">
        <v>3124</v>
      </c>
    </row>
    <row r="67" spans="6:7" x14ac:dyDescent="0.2">
      <c r="F67" s="43" t="s">
        <v>3118</v>
      </c>
      <c r="G67" s="43" t="s">
        <v>3125</v>
      </c>
    </row>
    <row r="68" spans="6:7" ht="25.5" x14ac:dyDescent="0.2">
      <c r="F68" s="43" t="s">
        <v>50</v>
      </c>
      <c r="G68" s="43" t="s">
        <v>3132</v>
      </c>
    </row>
    <row r="69" spans="6:7" ht="25.5" x14ac:dyDescent="0.2">
      <c r="F69" s="43" t="s">
        <v>3131</v>
      </c>
      <c r="G69" s="43" t="s">
        <v>3133</v>
      </c>
    </row>
    <row r="70" spans="6:7" ht="25.5" x14ac:dyDescent="0.2">
      <c r="F70" s="43" t="s">
        <v>3110</v>
      </c>
      <c r="G70" s="43" t="s">
        <v>3134</v>
      </c>
    </row>
    <row r="71" spans="6:7" x14ac:dyDescent="0.2">
      <c r="F71" s="43" t="s">
        <v>3111</v>
      </c>
      <c r="G71" s="43" t="s">
        <v>3135</v>
      </c>
    </row>
    <row r="72" spans="6:7" x14ac:dyDescent="0.2">
      <c r="F72" s="43"/>
      <c r="G72" s="43"/>
    </row>
    <row r="73" spans="6:7" x14ac:dyDescent="0.2">
      <c r="F73" s="43"/>
      <c r="G73" s="43"/>
    </row>
    <row r="74" spans="6:7" x14ac:dyDescent="0.2">
      <c r="F74" s="42"/>
      <c r="G74" s="42"/>
    </row>
  </sheetData>
  <mergeCells count="2">
    <mergeCell ref="A2:B2"/>
    <mergeCell ref="D2:F2"/>
  </mergeCells>
  <dataValidations count="1">
    <dataValidation type="list" allowBlank="1" showInputMessage="1" showErrorMessage="1" sqref="U16">
      <formula1>$M$3:$M$12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workbookViewId="0">
      <selection activeCell="E12" sqref="E12"/>
    </sheetView>
  </sheetViews>
  <sheetFormatPr defaultRowHeight="12.75" x14ac:dyDescent="0.2"/>
  <cols>
    <col min="3" max="3" width="22" customWidth="1"/>
    <col min="4" max="4" width="16.140625" customWidth="1"/>
  </cols>
  <sheetData>
    <row r="1" spans="1:8" x14ac:dyDescent="0.2">
      <c r="B1" s="3" t="s">
        <v>2604</v>
      </c>
      <c r="C1" s="3" t="s">
        <v>18</v>
      </c>
      <c r="E1" s="3" t="s">
        <v>2589</v>
      </c>
      <c r="F1" s="365" t="s">
        <v>2590</v>
      </c>
      <c r="G1" s="365"/>
      <c r="H1" s="3" t="s">
        <v>2597</v>
      </c>
    </row>
    <row r="2" spans="1:8" x14ac:dyDescent="0.2">
      <c r="B2" s="3"/>
      <c r="C2" s="3"/>
      <c r="E2" s="3"/>
      <c r="F2" s="3" t="s">
        <v>2608</v>
      </c>
      <c r="G2" s="3" t="s">
        <v>2609</v>
      </c>
      <c r="H2" s="3"/>
    </row>
    <row r="3" spans="1:8" x14ac:dyDescent="0.2">
      <c r="A3" s="3" t="s">
        <v>2599</v>
      </c>
      <c r="B3" s="3"/>
      <c r="C3" s="3" t="s">
        <v>2580</v>
      </c>
    </row>
    <row r="4" spans="1:8" x14ac:dyDescent="0.2">
      <c r="C4" s="3" t="s">
        <v>2579</v>
      </c>
      <c r="D4" s="3" t="s">
        <v>2581</v>
      </c>
      <c r="F4" s="3" t="s">
        <v>2591</v>
      </c>
      <c r="G4" s="3"/>
      <c r="H4" s="3"/>
    </row>
    <row r="5" spans="1:8" x14ac:dyDescent="0.2">
      <c r="C5" s="3" t="s">
        <v>2579</v>
      </c>
      <c r="D5" s="3" t="s">
        <v>2582</v>
      </c>
      <c r="F5" s="3" t="s">
        <v>2592</v>
      </c>
      <c r="G5" s="3"/>
      <c r="H5" s="3"/>
    </row>
    <row r="6" spans="1:8" x14ac:dyDescent="0.2">
      <c r="C6" s="3" t="s">
        <v>2579</v>
      </c>
      <c r="D6" s="3" t="s">
        <v>2583</v>
      </c>
    </row>
    <row r="7" spans="1:8" x14ac:dyDescent="0.2">
      <c r="C7" s="3" t="s">
        <v>2579</v>
      </c>
      <c r="D7" s="3" t="s">
        <v>2584</v>
      </c>
    </row>
    <row r="8" spans="1:8" x14ac:dyDescent="0.2">
      <c r="C8" s="3" t="s">
        <v>2585</v>
      </c>
      <c r="E8" s="3" t="s">
        <v>2593</v>
      </c>
      <c r="F8" s="3" t="s">
        <v>2593</v>
      </c>
      <c r="G8" s="3"/>
      <c r="H8" s="3" t="s">
        <v>2593</v>
      </c>
    </row>
    <row r="9" spans="1:8" x14ac:dyDescent="0.2">
      <c r="C9" s="3" t="s">
        <v>2586</v>
      </c>
      <c r="F9" s="3" t="s">
        <v>2595</v>
      </c>
      <c r="G9" s="3"/>
      <c r="H9" s="3" t="s">
        <v>2595</v>
      </c>
    </row>
    <row r="10" spans="1:8" x14ac:dyDescent="0.2">
      <c r="C10" s="3" t="s">
        <v>2587</v>
      </c>
      <c r="E10" s="3" t="s">
        <v>2596</v>
      </c>
    </row>
    <row r="11" spans="1:8" x14ac:dyDescent="0.2">
      <c r="C11" s="3" t="s">
        <v>2588</v>
      </c>
      <c r="F11" s="3" t="s">
        <v>2594</v>
      </c>
      <c r="G11" s="3"/>
      <c r="H11" s="3"/>
    </row>
    <row r="12" spans="1:8" x14ac:dyDescent="0.2">
      <c r="C12" s="3" t="s">
        <v>2598</v>
      </c>
    </row>
    <row r="13" spans="1:8" x14ac:dyDescent="0.2">
      <c r="A13" s="3" t="s">
        <v>740</v>
      </c>
      <c r="B13" s="3"/>
      <c r="C13" s="3" t="s">
        <v>0</v>
      </c>
    </row>
    <row r="14" spans="1:8" ht="25.5" x14ac:dyDescent="0.2">
      <c r="C14" s="3" t="s">
        <v>2600</v>
      </c>
    </row>
    <row r="15" spans="1:8" x14ac:dyDescent="0.2">
      <c r="C15" s="3" t="s">
        <v>2601</v>
      </c>
    </row>
    <row r="16" spans="1:8" x14ac:dyDescent="0.2">
      <c r="C16" s="3" t="s">
        <v>2602</v>
      </c>
    </row>
    <row r="17" spans="3:3" x14ac:dyDescent="0.2">
      <c r="C17" s="3" t="s">
        <v>2603</v>
      </c>
    </row>
    <row r="18" spans="3:3" x14ac:dyDescent="0.2">
      <c r="C18" s="3" t="s">
        <v>2605</v>
      </c>
    </row>
    <row r="19" spans="3:3" x14ac:dyDescent="0.2">
      <c r="C19" s="3" t="s">
        <v>2606</v>
      </c>
    </row>
    <row r="20" spans="3:3" x14ac:dyDescent="0.2">
      <c r="C20" s="3" t="s">
        <v>2607</v>
      </c>
    </row>
  </sheetData>
  <mergeCells count="1"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7"/>
  <sheetViews>
    <sheetView topLeftCell="A76" workbookViewId="0">
      <selection activeCell="D54" sqref="D54"/>
    </sheetView>
  </sheetViews>
  <sheetFormatPr defaultRowHeight="12.75" x14ac:dyDescent="0.2"/>
  <cols>
    <col min="1" max="1" width="7.7109375" customWidth="1"/>
    <col min="2" max="2" width="20.85546875" bestFit="1" customWidth="1"/>
    <col min="3" max="3" width="8.85546875" customWidth="1"/>
    <col min="4" max="4" width="16.85546875" bestFit="1" customWidth="1"/>
    <col min="5" max="5" width="14.28515625" customWidth="1"/>
    <col min="6" max="6" width="14.140625" customWidth="1"/>
    <col min="7" max="7" width="13.5703125" customWidth="1"/>
    <col min="8" max="8" width="12" customWidth="1"/>
  </cols>
  <sheetData>
    <row r="1" spans="1:7" ht="18" customHeight="1" x14ac:dyDescent="0.2">
      <c r="A1" s="60" t="s">
        <v>3021</v>
      </c>
    </row>
    <row r="2" spans="1:7" ht="15.75" customHeight="1" x14ac:dyDescent="0.2">
      <c r="E2" s="61" t="s">
        <v>3027</v>
      </c>
      <c r="F2" s="23"/>
    </row>
    <row r="3" spans="1:7" ht="12.75" customHeight="1" x14ac:dyDescent="0.2"/>
    <row r="4" spans="1:7" ht="30" customHeight="1" x14ac:dyDescent="0.2">
      <c r="A4" s="55" t="s">
        <v>3000</v>
      </c>
      <c r="B4" s="55" t="s">
        <v>3010</v>
      </c>
      <c r="C4" s="55" t="s">
        <v>2608</v>
      </c>
      <c r="D4" s="55" t="s">
        <v>3022</v>
      </c>
      <c r="E4" s="55" t="s">
        <v>3023</v>
      </c>
      <c r="F4" s="55" t="s">
        <v>3024</v>
      </c>
      <c r="G4" s="55" t="s">
        <v>3025</v>
      </c>
    </row>
    <row r="5" spans="1:7" ht="18.75" customHeight="1" x14ac:dyDescent="0.2">
      <c r="A5" s="254">
        <v>10001</v>
      </c>
      <c r="B5" s="255" t="s">
        <v>107</v>
      </c>
      <c r="C5" s="256" t="s">
        <v>108</v>
      </c>
      <c r="D5" s="54"/>
      <c r="E5" s="59"/>
      <c r="F5" s="59"/>
      <c r="G5" s="54"/>
    </row>
    <row r="6" spans="1:7" ht="18.75" customHeight="1" x14ac:dyDescent="0.2">
      <c r="A6" s="254">
        <v>10002</v>
      </c>
      <c r="B6" s="255" t="s">
        <v>121</v>
      </c>
      <c r="C6" s="256" t="s">
        <v>122</v>
      </c>
      <c r="D6" s="54"/>
      <c r="E6" s="59"/>
      <c r="F6" s="59"/>
      <c r="G6" s="54"/>
    </row>
    <row r="7" spans="1:7" ht="18.75" customHeight="1" x14ac:dyDescent="0.2">
      <c r="A7" s="254">
        <v>10003</v>
      </c>
      <c r="B7" s="255" t="s">
        <v>129</v>
      </c>
      <c r="C7" s="256" t="s">
        <v>130</v>
      </c>
      <c r="D7" s="54"/>
      <c r="E7" s="59"/>
      <c r="F7" s="59"/>
      <c r="G7" s="54"/>
    </row>
    <row r="8" spans="1:7" ht="18.75" customHeight="1" x14ac:dyDescent="0.2">
      <c r="A8" s="254">
        <v>10004</v>
      </c>
      <c r="B8" s="255" t="s">
        <v>136</v>
      </c>
      <c r="C8" s="256" t="s">
        <v>137</v>
      </c>
      <c r="D8" s="54"/>
      <c r="E8" s="59"/>
      <c r="F8" s="59"/>
      <c r="G8" s="54"/>
    </row>
    <row r="9" spans="1:7" ht="18.75" customHeight="1" x14ac:dyDescent="0.2">
      <c r="A9" s="254">
        <v>10005</v>
      </c>
      <c r="B9" s="255" t="s">
        <v>146</v>
      </c>
      <c r="C9" s="256" t="s">
        <v>147</v>
      </c>
      <c r="D9" s="54"/>
      <c r="E9" s="59"/>
      <c r="F9" s="59"/>
      <c r="G9" s="54"/>
    </row>
    <row r="10" spans="1:7" ht="18.75" customHeight="1" x14ac:dyDescent="0.2">
      <c r="A10" s="254">
        <v>10006</v>
      </c>
      <c r="B10" s="255" t="s">
        <v>151</v>
      </c>
      <c r="C10" s="256" t="s">
        <v>152</v>
      </c>
      <c r="D10" s="54"/>
      <c r="E10" s="59"/>
      <c r="F10" s="59"/>
      <c r="G10" s="54"/>
    </row>
    <row r="11" spans="1:7" ht="18.75" customHeight="1" x14ac:dyDescent="0.2">
      <c r="A11" s="254">
        <v>10008</v>
      </c>
      <c r="B11" s="257" t="s">
        <v>165</v>
      </c>
      <c r="C11" s="256" t="s">
        <v>166</v>
      </c>
      <c r="D11" s="54"/>
      <c r="E11" s="59"/>
      <c r="F11" s="59"/>
      <c r="G11" s="54"/>
    </row>
    <row r="12" spans="1:7" ht="18.75" customHeight="1" x14ac:dyDescent="0.2">
      <c r="A12" s="254">
        <v>10009</v>
      </c>
      <c r="B12" s="255" t="s">
        <v>171</v>
      </c>
      <c r="C12" s="256" t="s">
        <v>172</v>
      </c>
      <c r="D12" s="54"/>
      <c r="E12" s="59"/>
      <c r="F12" s="59"/>
      <c r="G12" s="54"/>
    </row>
    <row r="13" spans="1:7" ht="18.75" customHeight="1" x14ac:dyDescent="0.2">
      <c r="A13" s="254">
        <v>10010</v>
      </c>
      <c r="B13" s="255" t="s">
        <v>176</v>
      </c>
      <c r="C13" s="256" t="s">
        <v>177</v>
      </c>
      <c r="D13" s="54"/>
      <c r="E13" s="59"/>
      <c r="F13" s="59"/>
      <c r="G13" s="54"/>
    </row>
    <row r="14" spans="1:7" ht="18.75" customHeight="1" x14ac:dyDescent="0.2">
      <c r="A14" s="254">
        <v>10011</v>
      </c>
      <c r="B14" s="255" t="s">
        <v>182</v>
      </c>
      <c r="C14" s="256" t="s">
        <v>183</v>
      </c>
      <c r="D14" s="54" t="s">
        <v>3046</v>
      </c>
      <c r="E14" s="20" t="s">
        <v>5984</v>
      </c>
      <c r="F14" s="59"/>
      <c r="G14" s="54" t="s">
        <v>3058</v>
      </c>
    </row>
    <row r="15" spans="1:7" ht="18.75" customHeight="1" x14ac:dyDescent="0.2">
      <c r="A15" s="254">
        <v>10013</v>
      </c>
      <c r="B15" s="255" t="s">
        <v>195</v>
      </c>
      <c r="C15" s="256" t="s">
        <v>196</v>
      </c>
      <c r="D15" s="54" t="s">
        <v>3045</v>
      </c>
      <c r="E15" s="142" t="s">
        <v>202</v>
      </c>
      <c r="F15" s="59"/>
      <c r="G15" s="54" t="s">
        <v>3026</v>
      </c>
    </row>
    <row r="16" spans="1:7" ht="18.75" customHeight="1" x14ac:dyDescent="0.2">
      <c r="A16" s="254">
        <v>10014</v>
      </c>
      <c r="B16" s="258" t="s">
        <v>204</v>
      </c>
      <c r="C16" s="259" t="s">
        <v>205</v>
      </c>
      <c r="D16" s="54" t="s">
        <v>3045</v>
      </c>
      <c r="E16" s="71" t="s">
        <v>208</v>
      </c>
      <c r="F16" s="59"/>
      <c r="G16" s="54" t="s">
        <v>3026</v>
      </c>
    </row>
    <row r="17" spans="1:7" ht="18.75" customHeight="1" x14ac:dyDescent="0.2">
      <c r="A17" s="254">
        <v>10014</v>
      </c>
      <c r="B17" s="258" t="s">
        <v>204</v>
      </c>
      <c r="C17" s="259" t="s">
        <v>205</v>
      </c>
      <c r="D17" s="54" t="s">
        <v>3046</v>
      </c>
      <c r="E17" s="71" t="s">
        <v>6872</v>
      </c>
      <c r="F17" s="59"/>
      <c r="G17" s="54" t="s">
        <v>3058</v>
      </c>
    </row>
    <row r="18" spans="1:7" ht="18.75" customHeight="1" x14ac:dyDescent="0.2">
      <c r="A18" s="254">
        <v>10015</v>
      </c>
      <c r="B18" s="258" t="s">
        <v>210</v>
      </c>
      <c r="C18" s="259" t="s">
        <v>211</v>
      </c>
      <c r="D18" s="54" t="s">
        <v>3045</v>
      </c>
      <c r="E18" s="71" t="s">
        <v>215</v>
      </c>
      <c r="F18" s="59"/>
      <c r="G18" s="54" t="s">
        <v>3026</v>
      </c>
    </row>
    <row r="19" spans="1:7" ht="18.75" customHeight="1" x14ac:dyDescent="0.2">
      <c r="A19" s="254">
        <v>10015</v>
      </c>
      <c r="B19" s="258" t="s">
        <v>210</v>
      </c>
      <c r="C19" s="259" t="s">
        <v>211</v>
      </c>
      <c r="D19" s="54" t="s">
        <v>3044</v>
      </c>
      <c r="E19" s="59" t="s">
        <v>547</v>
      </c>
      <c r="F19" s="59" t="s">
        <v>6873</v>
      </c>
      <c r="G19" s="54" t="s">
        <v>2993</v>
      </c>
    </row>
    <row r="20" spans="1:7" ht="18.75" customHeight="1" x14ac:dyDescent="0.2">
      <c r="A20" s="254">
        <v>10016</v>
      </c>
      <c r="B20" s="255" t="s">
        <v>216</v>
      </c>
      <c r="C20" s="256" t="s">
        <v>196</v>
      </c>
      <c r="D20" s="54" t="s">
        <v>3045</v>
      </c>
      <c r="E20" s="71">
        <v>40094</v>
      </c>
      <c r="F20" s="59"/>
      <c r="G20" s="54" t="s">
        <v>3026</v>
      </c>
    </row>
    <row r="21" spans="1:7" ht="18.75" customHeight="1" x14ac:dyDescent="0.2">
      <c r="A21" s="254">
        <v>10017</v>
      </c>
      <c r="B21" s="258" t="s">
        <v>221</v>
      </c>
      <c r="C21" s="259" t="s">
        <v>222</v>
      </c>
      <c r="D21" s="54" t="s">
        <v>3045</v>
      </c>
      <c r="E21" s="71">
        <v>39941</v>
      </c>
      <c r="F21" s="59"/>
      <c r="G21" s="54" t="s">
        <v>3026</v>
      </c>
    </row>
    <row r="22" spans="1:7" ht="18.75" customHeight="1" x14ac:dyDescent="0.2">
      <c r="A22" s="254">
        <v>10017</v>
      </c>
      <c r="B22" s="258" t="s">
        <v>221</v>
      </c>
      <c r="C22" s="259" t="s">
        <v>222</v>
      </c>
      <c r="D22" s="54" t="s">
        <v>3046</v>
      </c>
      <c r="E22" s="71">
        <v>40553</v>
      </c>
      <c r="F22" s="59"/>
      <c r="G22" s="54" t="s">
        <v>3058</v>
      </c>
    </row>
    <row r="23" spans="1:7" ht="18.75" customHeight="1" x14ac:dyDescent="0.2">
      <c r="A23" s="254">
        <v>10018</v>
      </c>
      <c r="B23" s="36" t="s">
        <v>182</v>
      </c>
      <c r="C23" s="259" t="s">
        <v>227</v>
      </c>
      <c r="D23" s="54"/>
      <c r="E23" s="59"/>
      <c r="F23" s="59"/>
      <c r="G23" s="54"/>
    </row>
    <row r="24" spans="1:7" ht="18.75" customHeight="1" x14ac:dyDescent="0.2">
      <c r="A24" s="254">
        <v>10019</v>
      </c>
      <c r="B24" s="257" t="s">
        <v>233</v>
      </c>
      <c r="C24" s="256" t="s">
        <v>234</v>
      </c>
      <c r="D24" s="54" t="s">
        <v>3045</v>
      </c>
      <c r="E24" s="71">
        <v>40179</v>
      </c>
      <c r="F24" s="59"/>
      <c r="G24" s="54" t="s">
        <v>3026</v>
      </c>
    </row>
    <row r="25" spans="1:7" ht="18.75" customHeight="1" x14ac:dyDescent="0.2">
      <c r="A25" s="254">
        <v>10020</v>
      </c>
      <c r="B25" s="260" t="s">
        <v>240</v>
      </c>
      <c r="C25" s="256" t="s">
        <v>241</v>
      </c>
      <c r="D25" s="54" t="s">
        <v>3045</v>
      </c>
      <c r="E25" s="142">
        <v>40179</v>
      </c>
      <c r="F25" s="59"/>
      <c r="G25" s="54" t="s">
        <v>3026</v>
      </c>
    </row>
    <row r="26" spans="1:7" ht="18.75" customHeight="1" x14ac:dyDescent="0.2">
      <c r="A26" s="254">
        <v>10021</v>
      </c>
      <c r="B26" s="261" t="s">
        <v>242</v>
      </c>
      <c r="C26" s="256" t="s">
        <v>243</v>
      </c>
      <c r="D26" s="54"/>
      <c r="E26" s="59"/>
      <c r="F26" s="59"/>
      <c r="G26" s="54"/>
    </row>
    <row r="27" spans="1:7" ht="18.75" customHeight="1" x14ac:dyDescent="0.2">
      <c r="A27" s="254">
        <v>10030</v>
      </c>
      <c r="B27" s="262" t="s">
        <v>247</v>
      </c>
      <c r="C27" s="259" t="s">
        <v>248</v>
      </c>
      <c r="D27" s="54" t="s">
        <v>3045</v>
      </c>
      <c r="E27" s="71">
        <v>39881</v>
      </c>
      <c r="F27" s="59"/>
      <c r="G27" s="54" t="s">
        <v>3026</v>
      </c>
    </row>
    <row r="28" spans="1:7" ht="18.75" customHeight="1" x14ac:dyDescent="0.2">
      <c r="A28" s="254">
        <v>20001</v>
      </c>
      <c r="B28" s="255" t="s">
        <v>250</v>
      </c>
      <c r="C28" s="256" t="s">
        <v>251</v>
      </c>
      <c r="D28" s="54" t="s">
        <v>3046</v>
      </c>
      <c r="E28" s="20" t="s">
        <v>5828</v>
      </c>
      <c r="F28" s="59"/>
      <c r="G28" s="54" t="s">
        <v>3058</v>
      </c>
    </row>
    <row r="29" spans="1:7" ht="18.75" customHeight="1" x14ac:dyDescent="0.2">
      <c r="A29" s="254">
        <v>20002</v>
      </c>
      <c r="B29" s="258" t="s">
        <v>258</v>
      </c>
      <c r="C29" s="259" t="s">
        <v>259</v>
      </c>
      <c r="D29" s="54"/>
      <c r="E29" s="59"/>
      <c r="F29" s="59"/>
      <c r="G29" s="54"/>
    </row>
    <row r="30" spans="1:7" ht="18.75" customHeight="1" x14ac:dyDescent="0.2">
      <c r="A30" s="254">
        <v>20003</v>
      </c>
      <c r="B30" s="36" t="s">
        <v>266</v>
      </c>
      <c r="C30" s="259" t="s">
        <v>267</v>
      </c>
      <c r="D30" s="54" t="s">
        <v>3044</v>
      </c>
      <c r="E30" s="71" t="s">
        <v>271</v>
      </c>
      <c r="F30" s="71" t="s">
        <v>272</v>
      </c>
      <c r="G30" s="54" t="s">
        <v>2993</v>
      </c>
    </row>
    <row r="31" spans="1:7" ht="18.75" customHeight="1" x14ac:dyDescent="0.2">
      <c r="A31" s="254">
        <v>20004</v>
      </c>
      <c r="B31" s="255" t="s">
        <v>274</v>
      </c>
      <c r="C31" s="256" t="s">
        <v>227</v>
      </c>
      <c r="D31" s="54"/>
      <c r="E31" s="59"/>
      <c r="F31" s="59"/>
      <c r="G31" s="54"/>
    </row>
    <row r="32" spans="1:7" ht="18.75" customHeight="1" x14ac:dyDescent="0.2">
      <c r="A32" s="254">
        <v>20005</v>
      </c>
      <c r="B32" s="262" t="s">
        <v>280</v>
      </c>
      <c r="C32" s="259" t="s">
        <v>281</v>
      </c>
      <c r="D32" s="54"/>
      <c r="E32" s="59"/>
      <c r="F32" s="59"/>
      <c r="G32" s="54"/>
    </row>
    <row r="33" spans="1:7" ht="18.75" customHeight="1" x14ac:dyDescent="0.2">
      <c r="A33" s="254">
        <v>20006</v>
      </c>
      <c r="B33" s="258" t="s">
        <v>289</v>
      </c>
      <c r="C33" s="259" t="s">
        <v>290</v>
      </c>
      <c r="D33" s="54"/>
      <c r="E33" s="59"/>
      <c r="F33" s="59"/>
      <c r="G33" s="54"/>
    </row>
    <row r="34" spans="1:7" ht="18.75" customHeight="1" x14ac:dyDescent="0.2">
      <c r="A34" s="254"/>
      <c r="B34" s="261" t="s">
        <v>295</v>
      </c>
      <c r="C34" s="256" t="s">
        <v>296</v>
      </c>
      <c r="D34" s="54" t="s">
        <v>3046</v>
      </c>
      <c r="E34" s="71">
        <v>39821</v>
      </c>
      <c r="F34" s="71"/>
      <c r="G34" s="54" t="s">
        <v>3058</v>
      </c>
    </row>
    <row r="35" spans="1:7" ht="18.75" customHeight="1" x14ac:dyDescent="0.2">
      <c r="A35" s="254">
        <v>20007</v>
      </c>
      <c r="B35" s="261" t="s">
        <v>295</v>
      </c>
      <c r="C35" s="256" t="s">
        <v>296</v>
      </c>
      <c r="D35" s="54" t="s">
        <v>3044</v>
      </c>
      <c r="E35" s="71">
        <v>40157</v>
      </c>
      <c r="F35" s="71">
        <v>40129</v>
      </c>
      <c r="G35" s="54" t="s">
        <v>2993</v>
      </c>
    </row>
    <row r="36" spans="1:7" ht="18.75" customHeight="1" x14ac:dyDescent="0.2">
      <c r="A36" s="254">
        <v>20008</v>
      </c>
      <c r="B36" s="255" t="s">
        <v>303</v>
      </c>
      <c r="C36" s="256" t="s">
        <v>304</v>
      </c>
      <c r="D36" s="54"/>
      <c r="E36" s="59"/>
      <c r="F36" s="59"/>
      <c r="G36" s="54"/>
    </row>
    <row r="37" spans="1:7" ht="18.75" customHeight="1" x14ac:dyDescent="0.2">
      <c r="A37" s="254">
        <v>20009</v>
      </c>
      <c r="B37" s="255" t="s">
        <v>310</v>
      </c>
      <c r="C37" s="256" t="s">
        <v>311</v>
      </c>
      <c r="D37" s="54"/>
      <c r="E37" s="59"/>
      <c r="F37" s="59"/>
      <c r="G37" s="54"/>
    </row>
    <row r="38" spans="1:7" ht="18.75" customHeight="1" x14ac:dyDescent="0.2">
      <c r="A38" s="254">
        <v>20011</v>
      </c>
      <c r="B38" s="257" t="s">
        <v>317</v>
      </c>
      <c r="C38" s="256" t="s">
        <v>318</v>
      </c>
      <c r="D38" s="54"/>
      <c r="E38" s="59"/>
      <c r="F38" s="59"/>
      <c r="G38" s="54"/>
    </row>
    <row r="39" spans="1:7" ht="18.75" customHeight="1" x14ac:dyDescent="0.2">
      <c r="A39" s="254">
        <v>20012</v>
      </c>
      <c r="B39" s="255" t="s">
        <v>322</v>
      </c>
      <c r="C39" s="256" t="s">
        <v>323</v>
      </c>
      <c r="D39" s="54"/>
      <c r="E39" s="59"/>
      <c r="F39" s="59"/>
      <c r="G39" s="54"/>
    </row>
    <row r="40" spans="1:7" ht="18.75" customHeight="1" x14ac:dyDescent="0.2">
      <c r="A40" s="254">
        <v>20013</v>
      </c>
      <c r="B40" s="255" t="s">
        <v>330</v>
      </c>
      <c r="C40" s="256" t="s">
        <v>227</v>
      </c>
      <c r="D40" s="54"/>
      <c r="E40" s="59"/>
      <c r="F40" s="59"/>
      <c r="G40" s="54"/>
    </row>
    <row r="41" spans="1:7" ht="18.75" customHeight="1" x14ac:dyDescent="0.2">
      <c r="A41" s="254">
        <v>20014</v>
      </c>
      <c r="B41" s="258" t="s">
        <v>335</v>
      </c>
      <c r="C41" s="259" t="s">
        <v>227</v>
      </c>
      <c r="D41" s="54" t="s">
        <v>3046</v>
      </c>
      <c r="E41" s="71">
        <v>40913</v>
      </c>
      <c r="F41" s="59"/>
      <c r="G41" s="54" t="s">
        <v>3058</v>
      </c>
    </row>
    <row r="42" spans="1:7" ht="18.75" customHeight="1" x14ac:dyDescent="0.2">
      <c r="A42" s="254">
        <v>20015</v>
      </c>
      <c r="B42" s="36" t="s">
        <v>341</v>
      </c>
      <c r="C42" s="259" t="s">
        <v>342</v>
      </c>
      <c r="D42" s="54" t="s">
        <v>3045</v>
      </c>
      <c r="E42" s="71" t="s">
        <v>3344</v>
      </c>
      <c r="F42" s="59"/>
      <c r="G42" s="54" t="s">
        <v>3026</v>
      </c>
    </row>
    <row r="43" spans="1:7" ht="18.75" customHeight="1" x14ac:dyDescent="0.2">
      <c r="A43" s="254">
        <v>20015</v>
      </c>
      <c r="B43" s="36" t="s">
        <v>341</v>
      </c>
      <c r="C43" s="259" t="s">
        <v>342</v>
      </c>
      <c r="D43" s="54" t="s">
        <v>3045</v>
      </c>
      <c r="E43" s="71">
        <v>40179</v>
      </c>
      <c r="F43" s="59"/>
      <c r="G43" s="54" t="s">
        <v>3026</v>
      </c>
    </row>
    <row r="44" spans="1:7" ht="18.75" customHeight="1" x14ac:dyDescent="0.2">
      <c r="A44" s="254">
        <v>20015</v>
      </c>
      <c r="B44" s="36" t="s">
        <v>341</v>
      </c>
      <c r="C44" s="259" t="s">
        <v>342</v>
      </c>
      <c r="D44" s="54" t="s">
        <v>3046</v>
      </c>
      <c r="E44" s="71" t="s">
        <v>5706</v>
      </c>
      <c r="F44" s="59"/>
      <c r="G44" s="54" t="s">
        <v>3058</v>
      </c>
    </row>
    <row r="45" spans="1:7" ht="18.75" customHeight="1" x14ac:dyDescent="0.2">
      <c r="A45" s="254">
        <v>20016</v>
      </c>
      <c r="B45" s="258" t="s">
        <v>348</v>
      </c>
      <c r="C45" s="259" t="s">
        <v>177</v>
      </c>
      <c r="D45" s="54" t="s">
        <v>3045</v>
      </c>
      <c r="E45" s="71">
        <v>39941</v>
      </c>
      <c r="F45" s="59"/>
      <c r="G45" s="54" t="s">
        <v>3026</v>
      </c>
    </row>
    <row r="46" spans="1:7" ht="18.75" customHeight="1" x14ac:dyDescent="0.2">
      <c r="A46" s="254">
        <v>20017</v>
      </c>
      <c r="B46" s="258" t="s">
        <v>354</v>
      </c>
      <c r="C46" s="259" t="s">
        <v>160</v>
      </c>
      <c r="D46" s="54"/>
      <c r="E46" s="59"/>
      <c r="F46" s="59"/>
      <c r="G46" s="54"/>
    </row>
    <row r="47" spans="1:7" ht="18.75" customHeight="1" x14ac:dyDescent="0.2">
      <c r="A47" s="254">
        <v>20018</v>
      </c>
      <c r="B47" s="262" t="s">
        <v>359</v>
      </c>
      <c r="C47" s="259" t="s">
        <v>122</v>
      </c>
      <c r="D47" s="54" t="s">
        <v>3046</v>
      </c>
      <c r="E47" s="71">
        <v>39821</v>
      </c>
      <c r="F47" s="59"/>
      <c r="G47" s="54" t="s">
        <v>3058</v>
      </c>
    </row>
    <row r="48" spans="1:7" ht="18.75" customHeight="1" x14ac:dyDescent="0.2">
      <c r="A48" s="254">
        <v>20019</v>
      </c>
      <c r="B48" s="258" t="s">
        <v>363</v>
      </c>
      <c r="C48" s="259" t="s">
        <v>364</v>
      </c>
      <c r="D48" s="54"/>
      <c r="E48" s="59"/>
      <c r="F48" s="59"/>
      <c r="G48" s="54"/>
    </row>
    <row r="49" spans="1:7" ht="18.75" customHeight="1" x14ac:dyDescent="0.2">
      <c r="A49" s="254">
        <v>20020</v>
      </c>
      <c r="B49" s="258" t="s">
        <v>368</v>
      </c>
      <c r="C49" s="259" t="s">
        <v>369</v>
      </c>
      <c r="D49" s="54" t="s">
        <v>3046</v>
      </c>
      <c r="E49" s="20" t="s">
        <v>6575</v>
      </c>
      <c r="F49" s="59"/>
      <c r="G49" s="54" t="s">
        <v>3058</v>
      </c>
    </row>
    <row r="50" spans="1:7" ht="18.75" customHeight="1" x14ac:dyDescent="0.2">
      <c r="A50" s="254">
        <v>20021</v>
      </c>
      <c r="B50" s="255" t="s">
        <v>375</v>
      </c>
      <c r="C50" s="256" t="s">
        <v>376</v>
      </c>
      <c r="D50" s="54" t="s">
        <v>3045</v>
      </c>
      <c r="E50" s="71">
        <v>40914</v>
      </c>
      <c r="F50" s="59"/>
      <c r="G50" s="54" t="s">
        <v>3026</v>
      </c>
    </row>
    <row r="51" spans="1:7" ht="18.75" customHeight="1" x14ac:dyDescent="0.2">
      <c r="A51" s="254">
        <v>20022</v>
      </c>
      <c r="B51" s="255" t="s">
        <v>381</v>
      </c>
      <c r="C51" s="256" t="s">
        <v>382</v>
      </c>
      <c r="D51" s="54"/>
      <c r="E51" s="59"/>
      <c r="F51" s="59"/>
      <c r="G51" s="54"/>
    </row>
    <row r="52" spans="1:7" ht="18.75" customHeight="1" x14ac:dyDescent="0.2">
      <c r="A52" s="254">
        <v>20023</v>
      </c>
      <c r="B52" s="258" t="s">
        <v>388</v>
      </c>
      <c r="C52" s="259" t="s">
        <v>389</v>
      </c>
      <c r="D52" s="54" t="s">
        <v>3046</v>
      </c>
      <c r="E52" s="71" t="s">
        <v>5928</v>
      </c>
      <c r="F52" s="59"/>
      <c r="G52" s="54" t="s">
        <v>3058</v>
      </c>
    </row>
    <row r="53" spans="1:7" ht="18.75" customHeight="1" x14ac:dyDescent="0.2">
      <c r="A53" s="254">
        <v>20024</v>
      </c>
      <c r="B53" s="261" t="s">
        <v>393</v>
      </c>
      <c r="C53" s="256" t="s">
        <v>241</v>
      </c>
      <c r="D53" s="54"/>
      <c r="E53" s="59"/>
      <c r="F53" s="59"/>
      <c r="G53" s="54"/>
    </row>
    <row r="54" spans="1:7" ht="18.75" customHeight="1" x14ac:dyDescent="0.2">
      <c r="A54" s="254">
        <v>20025</v>
      </c>
      <c r="B54" s="262" t="s">
        <v>397</v>
      </c>
      <c r="C54" s="259" t="s">
        <v>398</v>
      </c>
      <c r="D54" s="54" t="s">
        <v>3046</v>
      </c>
      <c r="E54" s="71" t="s">
        <v>5883</v>
      </c>
      <c r="F54" s="59"/>
      <c r="G54" s="54" t="s">
        <v>3058</v>
      </c>
    </row>
    <row r="55" spans="1:7" ht="18.75" customHeight="1" x14ac:dyDescent="0.2">
      <c r="A55" s="254">
        <v>20026</v>
      </c>
      <c r="B55" s="258" t="s">
        <v>403</v>
      </c>
      <c r="C55" s="259" t="s">
        <v>290</v>
      </c>
      <c r="D55" s="54" t="s">
        <v>3046</v>
      </c>
      <c r="E55" s="142">
        <v>40917</v>
      </c>
      <c r="F55" s="59"/>
      <c r="G55" s="54" t="s">
        <v>3058</v>
      </c>
    </row>
    <row r="56" spans="1:7" ht="18.75" customHeight="1" x14ac:dyDescent="0.2">
      <c r="A56" s="254">
        <v>20027</v>
      </c>
      <c r="B56" s="258" t="s">
        <v>411</v>
      </c>
      <c r="C56" s="259" t="s">
        <v>412</v>
      </c>
      <c r="D56" s="54"/>
      <c r="E56" s="59"/>
      <c r="F56" s="59"/>
      <c r="G56" s="54"/>
    </row>
    <row r="57" spans="1:7" ht="18.75" customHeight="1" x14ac:dyDescent="0.2">
      <c r="A57" s="254">
        <v>20028</v>
      </c>
      <c r="B57" s="36" t="s">
        <v>416</v>
      </c>
      <c r="C57" s="259" t="s">
        <v>417</v>
      </c>
      <c r="D57" s="54"/>
      <c r="E57" s="59"/>
      <c r="F57" s="59"/>
      <c r="G57" s="54"/>
    </row>
    <row r="58" spans="1:7" ht="18.75" customHeight="1" x14ac:dyDescent="0.2">
      <c r="A58" s="254">
        <v>20029</v>
      </c>
      <c r="B58" s="255" t="s">
        <v>424</v>
      </c>
      <c r="C58" s="256" t="s">
        <v>243</v>
      </c>
      <c r="D58" s="54"/>
      <c r="E58" s="59"/>
      <c r="F58" s="59"/>
      <c r="G58" s="54"/>
    </row>
    <row r="59" spans="1:7" ht="18.75" customHeight="1" x14ac:dyDescent="0.2">
      <c r="A59" s="254">
        <v>20030</v>
      </c>
      <c r="B59" s="258" t="s">
        <v>429</v>
      </c>
      <c r="C59" s="259" t="s">
        <v>311</v>
      </c>
      <c r="D59" s="54"/>
      <c r="E59" s="59"/>
      <c r="F59" s="59"/>
      <c r="G59" s="54"/>
    </row>
    <row r="60" spans="1:7" ht="18.75" customHeight="1" x14ac:dyDescent="0.2">
      <c r="A60" s="254">
        <v>20033</v>
      </c>
      <c r="B60" s="262" t="s">
        <v>434</v>
      </c>
      <c r="C60" s="259" t="s">
        <v>435</v>
      </c>
      <c r="D60" s="54" t="s">
        <v>3045</v>
      </c>
      <c r="E60" s="71" t="s">
        <v>2543</v>
      </c>
      <c r="F60" s="59"/>
      <c r="G60" s="54" t="s">
        <v>3026</v>
      </c>
    </row>
    <row r="61" spans="1:7" ht="18.75" customHeight="1" x14ac:dyDescent="0.2">
      <c r="A61" s="254">
        <v>20033</v>
      </c>
      <c r="B61" s="262" t="s">
        <v>434</v>
      </c>
      <c r="C61" s="259" t="s">
        <v>435</v>
      </c>
      <c r="D61" s="54" t="s">
        <v>3046</v>
      </c>
      <c r="E61" s="71">
        <v>40155</v>
      </c>
      <c r="F61" s="59"/>
      <c r="G61" s="54" t="s">
        <v>3058</v>
      </c>
    </row>
    <row r="62" spans="1:7" ht="18.75" customHeight="1" x14ac:dyDescent="0.2">
      <c r="A62" s="254">
        <v>20034</v>
      </c>
      <c r="B62" s="258" t="s">
        <v>247</v>
      </c>
      <c r="C62" s="259" t="s">
        <v>438</v>
      </c>
      <c r="D62" s="54" t="s">
        <v>3045</v>
      </c>
      <c r="E62" s="71" t="s">
        <v>3454</v>
      </c>
      <c r="F62" s="59"/>
      <c r="G62" s="54" t="s">
        <v>3026</v>
      </c>
    </row>
    <row r="63" spans="1:7" ht="18.75" customHeight="1" x14ac:dyDescent="0.2">
      <c r="A63" s="254">
        <v>20034</v>
      </c>
      <c r="B63" s="258" t="s">
        <v>247</v>
      </c>
      <c r="C63" s="259" t="s">
        <v>438</v>
      </c>
      <c r="D63" s="54" t="s">
        <v>3046</v>
      </c>
      <c r="E63" s="71">
        <v>40188</v>
      </c>
      <c r="F63" s="59"/>
      <c r="G63" s="54" t="s">
        <v>3058</v>
      </c>
    </row>
    <row r="64" spans="1:7" ht="18.75" customHeight="1" x14ac:dyDescent="0.2">
      <c r="A64" s="254">
        <v>20035</v>
      </c>
      <c r="B64" s="258" t="s">
        <v>442</v>
      </c>
      <c r="C64" s="259" t="s">
        <v>443</v>
      </c>
      <c r="D64" s="54"/>
      <c r="E64" s="59"/>
      <c r="F64" s="59"/>
      <c r="G64" s="54"/>
    </row>
    <row r="65" spans="1:7" ht="18.75" customHeight="1" x14ac:dyDescent="0.2">
      <c r="A65" s="254">
        <v>20036</v>
      </c>
      <c r="B65" s="255" t="s">
        <v>444</v>
      </c>
      <c r="C65" s="256" t="s">
        <v>445</v>
      </c>
      <c r="D65" s="54" t="s">
        <v>3045</v>
      </c>
      <c r="E65" s="71">
        <v>40119</v>
      </c>
      <c r="F65" s="59"/>
      <c r="G65" s="54" t="s">
        <v>3026</v>
      </c>
    </row>
    <row r="66" spans="1:7" ht="18.75" customHeight="1" x14ac:dyDescent="0.2">
      <c r="A66" s="254">
        <v>20037</v>
      </c>
      <c r="B66" s="258" t="s">
        <v>450</v>
      </c>
      <c r="C66" s="259" t="s">
        <v>196</v>
      </c>
      <c r="D66" s="54" t="s">
        <v>3045</v>
      </c>
      <c r="E66" s="71">
        <v>40119</v>
      </c>
      <c r="F66" s="59"/>
      <c r="G66" s="54" t="s">
        <v>3026</v>
      </c>
    </row>
    <row r="67" spans="1:7" ht="18.75" customHeight="1" x14ac:dyDescent="0.2">
      <c r="A67" s="254">
        <v>20038</v>
      </c>
      <c r="B67" s="255" t="s">
        <v>456</v>
      </c>
      <c r="C67" s="256" t="s">
        <v>196</v>
      </c>
      <c r="D67" s="54" t="s">
        <v>3045</v>
      </c>
      <c r="E67" s="70" t="s">
        <v>3610</v>
      </c>
      <c r="F67" s="59"/>
      <c r="G67" s="54" t="s">
        <v>3026</v>
      </c>
    </row>
    <row r="68" spans="1:7" ht="18.75" customHeight="1" x14ac:dyDescent="0.2">
      <c r="A68" s="254">
        <v>20039</v>
      </c>
      <c r="B68" s="36" t="s">
        <v>461</v>
      </c>
      <c r="C68" s="259" t="s">
        <v>462</v>
      </c>
      <c r="D68" s="54" t="s">
        <v>3045</v>
      </c>
      <c r="E68" s="70" t="s">
        <v>3613</v>
      </c>
      <c r="F68" s="59"/>
      <c r="G68" s="54" t="s">
        <v>3026</v>
      </c>
    </row>
    <row r="69" spans="1:7" ht="18.75" customHeight="1" x14ac:dyDescent="0.2">
      <c r="A69" s="254">
        <v>20040</v>
      </c>
      <c r="B69" s="258" t="s">
        <v>247</v>
      </c>
      <c r="C69" s="259" t="s">
        <v>465</v>
      </c>
      <c r="D69" s="54" t="s">
        <v>3045</v>
      </c>
      <c r="E69" s="71" t="s">
        <v>3456</v>
      </c>
      <c r="F69" s="59"/>
      <c r="G69" s="54" t="s">
        <v>3026</v>
      </c>
    </row>
    <row r="70" spans="1:7" ht="18.75" customHeight="1" x14ac:dyDescent="0.2">
      <c r="A70" s="254">
        <v>20040</v>
      </c>
      <c r="B70" s="258" t="s">
        <v>247</v>
      </c>
      <c r="C70" s="259" t="s">
        <v>465</v>
      </c>
      <c r="D70" s="54" t="s">
        <v>3046</v>
      </c>
      <c r="E70" s="71" t="s">
        <v>470</v>
      </c>
      <c r="F70" s="59"/>
      <c r="G70" s="54" t="s">
        <v>3058</v>
      </c>
    </row>
    <row r="71" spans="1:7" ht="18.75" customHeight="1" x14ac:dyDescent="0.2">
      <c r="A71" s="254">
        <v>20041</v>
      </c>
      <c r="B71" s="36" t="s">
        <v>471</v>
      </c>
      <c r="C71" s="259" t="s">
        <v>472</v>
      </c>
      <c r="D71" s="54" t="s">
        <v>3045</v>
      </c>
      <c r="E71" s="70" t="s">
        <v>3751</v>
      </c>
      <c r="F71" s="59"/>
      <c r="G71" s="54" t="s">
        <v>3026</v>
      </c>
    </row>
    <row r="72" spans="1:7" ht="18.75" customHeight="1" x14ac:dyDescent="0.2">
      <c r="A72" s="254">
        <v>20042</v>
      </c>
      <c r="B72" s="258" t="s">
        <v>476</v>
      </c>
      <c r="C72" s="259" t="s">
        <v>108</v>
      </c>
      <c r="D72" s="54" t="s">
        <v>3045</v>
      </c>
      <c r="E72" s="71">
        <v>39816</v>
      </c>
      <c r="F72" s="59"/>
      <c r="G72" s="54" t="s">
        <v>3026</v>
      </c>
    </row>
    <row r="73" spans="1:7" ht="18.75" customHeight="1" x14ac:dyDescent="0.2">
      <c r="A73" s="254">
        <v>20042</v>
      </c>
      <c r="B73" s="258" t="s">
        <v>476</v>
      </c>
      <c r="C73" s="259" t="s">
        <v>108</v>
      </c>
      <c r="D73" s="54" t="s">
        <v>3046</v>
      </c>
      <c r="E73" s="71">
        <v>40914</v>
      </c>
      <c r="F73" s="59"/>
      <c r="G73" s="54" t="s">
        <v>3058</v>
      </c>
    </row>
    <row r="74" spans="1:7" ht="18.75" customHeight="1" x14ac:dyDescent="0.2">
      <c r="A74" s="254">
        <v>20043</v>
      </c>
      <c r="B74" s="258" t="s">
        <v>481</v>
      </c>
      <c r="C74" s="259" t="s">
        <v>412</v>
      </c>
      <c r="D74" s="54" t="s">
        <v>3045</v>
      </c>
      <c r="E74" s="71">
        <v>39875</v>
      </c>
      <c r="F74" s="59"/>
      <c r="G74" s="54" t="s">
        <v>3026</v>
      </c>
    </row>
    <row r="75" spans="1:7" ht="18.75" customHeight="1" x14ac:dyDescent="0.2">
      <c r="A75" s="254">
        <v>20043</v>
      </c>
      <c r="B75" s="258" t="s">
        <v>481</v>
      </c>
      <c r="C75" s="259" t="s">
        <v>412</v>
      </c>
      <c r="D75" s="54" t="s">
        <v>3046</v>
      </c>
      <c r="E75" s="71">
        <v>40190</v>
      </c>
      <c r="F75" s="59"/>
      <c r="G75" s="54" t="s">
        <v>3058</v>
      </c>
    </row>
    <row r="76" spans="1:7" ht="18.75" customHeight="1" x14ac:dyDescent="0.2">
      <c r="A76" s="254">
        <v>20044</v>
      </c>
      <c r="B76" s="258" t="s">
        <v>486</v>
      </c>
      <c r="C76" s="259" t="s">
        <v>487</v>
      </c>
      <c r="D76" s="54" t="s">
        <v>3045</v>
      </c>
      <c r="E76" s="142">
        <v>39816</v>
      </c>
      <c r="F76" s="59"/>
      <c r="G76" s="54" t="s">
        <v>3026</v>
      </c>
    </row>
    <row r="77" spans="1:7" ht="18.75" customHeight="1" x14ac:dyDescent="0.2">
      <c r="A77" s="254">
        <v>20045</v>
      </c>
      <c r="B77" s="258" t="s">
        <v>456</v>
      </c>
      <c r="C77" s="259" t="s">
        <v>494</v>
      </c>
      <c r="D77" s="54" t="s">
        <v>3045</v>
      </c>
      <c r="E77" s="70" t="s">
        <v>3615</v>
      </c>
      <c r="F77" s="59"/>
      <c r="G77" s="54" t="s">
        <v>3026</v>
      </c>
    </row>
    <row r="78" spans="1:7" ht="18.75" customHeight="1" x14ac:dyDescent="0.2">
      <c r="A78" s="254">
        <v>20045</v>
      </c>
      <c r="B78" s="258" t="s">
        <v>456</v>
      </c>
      <c r="C78" s="259" t="s">
        <v>494</v>
      </c>
      <c r="D78" s="54" t="s">
        <v>3046</v>
      </c>
      <c r="E78" s="71">
        <v>40393</v>
      </c>
      <c r="F78" s="59"/>
      <c r="G78" s="54" t="s">
        <v>3058</v>
      </c>
    </row>
    <row r="79" spans="1:7" ht="18.75" customHeight="1" x14ac:dyDescent="0.2">
      <c r="A79" s="254">
        <v>20045</v>
      </c>
      <c r="B79" s="258" t="s">
        <v>456</v>
      </c>
      <c r="C79" s="259" t="s">
        <v>494</v>
      </c>
      <c r="D79" s="54" t="s">
        <v>3046</v>
      </c>
      <c r="E79" s="71">
        <v>40392</v>
      </c>
      <c r="F79" s="59"/>
      <c r="G79" s="54" t="s">
        <v>3058</v>
      </c>
    </row>
    <row r="80" spans="1:7" ht="18.75" customHeight="1" x14ac:dyDescent="0.2">
      <c r="A80" s="254">
        <v>20046</v>
      </c>
      <c r="B80" s="258" t="s">
        <v>496</v>
      </c>
      <c r="C80" s="259" t="s">
        <v>177</v>
      </c>
      <c r="D80" s="54" t="s">
        <v>3045</v>
      </c>
      <c r="E80" s="71">
        <v>39875</v>
      </c>
      <c r="F80" s="59"/>
      <c r="G80" s="54" t="s">
        <v>3026</v>
      </c>
    </row>
    <row r="81" spans="1:7" ht="18.75" customHeight="1" x14ac:dyDescent="0.2">
      <c r="A81" s="254">
        <v>20046</v>
      </c>
      <c r="B81" s="258" t="s">
        <v>496</v>
      </c>
      <c r="C81" s="259" t="s">
        <v>177</v>
      </c>
      <c r="D81" s="54" t="s">
        <v>3044</v>
      </c>
      <c r="E81" s="71">
        <v>39815</v>
      </c>
      <c r="F81" s="71" t="s">
        <v>6874</v>
      </c>
      <c r="G81" s="54" t="s">
        <v>2993</v>
      </c>
    </row>
    <row r="82" spans="1:7" ht="18.75" customHeight="1" x14ac:dyDescent="0.2">
      <c r="A82" s="254">
        <v>20047</v>
      </c>
      <c r="B82" s="36" t="s">
        <v>500</v>
      </c>
      <c r="C82" s="259" t="s">
        <v>267</v>
      </c>
      <c r="D82" s="54" t="s">
        <v>3045</v>
      </c>
      <c r="E82" s="71">
        <v>39818</v>
      </c>
      <c r="F82" s="71"/>
      <c r="G82" s="54" t="s">
        <v>3026</v>
      </c>
    </row>
    <row r="83" spans="1:7" ht="18.75" customHeight="1" x14ac:dyDescent="0.2">
      <c r="A83" s="254">
        <v>20047</v>
      </c>
      <c r="B83" s="36" t="s">
        <v>500</v>
      </c>
      <c r="C83" s="259" t="s">
        <v>267</v>
      </c>
      <c r="D83" s="54" t="s">
        <v>3046</v>
      </c>
      <c r="E83" s="71">
        <v>40179</v>
      </c>
      <c r="F83" s="71"/>
      <c r="G83" s="54" t="s">
        <v>3058</v>
      </c>
    </row>
    <row r="84" spans="1:7" ht="18.75" customHeight="1" x14ac:dyDescent="0.2">
      <c r="A84" s="254">
        <v>20047</v>
      </c>
      <c r="B84" s="36" t="s">
        <v>500</v>
      </c>
      <c r="C84" s="259" t="s">
        <v>267</v>
      </c>
      <c r="D84" s="54" t="s">
        <v>3044</v>
      </c>
      <c r="E84" s="71">
        <v>39815</v>
      </c>
      <c r="F84" s="71" t="s">
        <v>6875</v>
      </c>
      <c r="G84" s="54" t="s">
        <v>2993</v>
      </c>
    </row>
    <row r="85" spans="1:7" ht="18.75" customHeight="1" x14ac:dyDescent="0.2">
      <c r="A85" s="254">
        <v>20048</v>
      </c>
      <c r="B85" s="255" t="s">
        <v>505</v>
      </c>
      <c r="C85" s="256" t="s">
        <v>183</v>
      </c>
      <c r="D85" s="54" t="s">
        <v>3045</v>
      </c>
      <c r="E85" s="71">
        <v>39817</v>
      </c>
      <c r="F85" s="71"/>
      <c r="G85" s="54" t="s">
        <v>3026</v>
      </c>
    </row>
    <row r="86" spans="1:7" ht="18.75" customHeight="1" x14ac:dyDescent="0.2">
      <c r="A86" s="254">
        <v>20048</v>
      </c>
      <c r="B86" s="255" t="s">
        <v>505</v>
      </c>
      <c r="C86" s="256" t="s">
        <v>183</v>
      </c>
      <c r="D86" s="54" t="s">
        <v>3044</v>
      </c>
      <c r="E86" s="71">
        <v>39875</v>
      </c>
      <c r="F86" s="71" t="s">
        <v>6876</v>
      </c>
      <c r="G86" s="54" t="s">
        <v>2993</v>
      </c>
    </row>
    <row r="87" spans="1:7" ht="18.75" customHeight="1" x14ac:dyDescent="0.2">
      <c r="A87" s="254">
        <v>20049</v>
      </c>
      <c r="B87" s="258" t="s">
        <v>509</v>
      </c>
      <c r="C87" s="259" t="s">
        <v>510</v>
      </c>
      <c r="D87" s="54" t="s">
        <v>3045</v>
      </c>
      <c r="E87" s="71">
        <v>39817</v>
      </c>
      <c r="F87" s="71"/>
      <c r="G87" s="54" t="s">
        <v>3026</v>
      </c>
    </row>
    <row r="88" spans="1:7" ht="18.75" customHeight="1" x14ac:dyDescent="0.2">
      <c r="A88" s="254">
        <v>20049</v>
      </c>
      <c r="B88" s="258" t="s">
        <v>509</v>
      </c>
      <c r="C88" s="259" t="s">
        <v>510</v>
      </c>
      <c r="D88" s="54" t="s">
        <v>3044</v>
      </c>
      <c r="E88" s="71">
        <v>39816</v>
      </c>
      <c r="F88" s="71" t="s">
        <v>6877</v>
      </c>
      <c r="G88" s="54" t="s">
        <v>2993</v>
      </c>
    </row>
    <row r="89" spans="1:7" ht="18.75" customHeight="1" x14ac:dyDescent="0.2">
      <c r="A89" s="254">
        <v>20050</v>
      </c>
      <c r="B89" s="258" t="s">
        <v>512</v>
      </c>
      <c r="C89" s="259" t="s">
        <v>513</v>
      </c>
      <c r="D89" s="54" t="s">
        <v>3044</v>
      </c>
      <c r="E89" s="71">
        <v>40059</v>
      </c>
      <c r="F89" s="71">
        <v>40031</v>
      </c>
      <c r="G89" s="54" t="s">
        <v>2993</v>
      </c>
    </row>
    <row r="90" spans="1:7" ht="18.75" customHeight="1" x14ac:dyDescent="0.2">
      <c r="A90" s="254">
        <v>20051</v>
      </c>
      <c r="B90" s="262" t="s">
        <v>516</v>
      </c>
      <c r="C90" s="259" t="s">
        <v>412</v>
      </c>
      <c r="D90" s="54" t="s">
        <v>3044</v>
      </c>
      <c r="E90" s="71" t="s">
        <v>519</v>
      </c>
      <c r="F90" s="71" t="s">
        <v>6878</v>
      </c>
      <c r="G90" s="54" t="s">
        <v>2993</v>
      </c>
    </row>
    <row r="91" spans="1:7" ht="18.75" customHeight="1" x14ac:dyDescent="0.2">
      <c r="A91" s="254">
        <v>20046</v>
      </c>
      <c r="B91" s="258" t="s">
        <v>496</v>
      </c>
      <c r="C91" s="259" t="s">
        <v>177</v>
      </c>
      <c r="D91" s="54" t="s">
        <v>3044</v>
      </c>
      <c r="E91" s="71" t="s">
        <v>628</v>
      </c>
      <c r="F91" s="71" t="s">
        <v>836</v>
      </c>
      <c r="G91" s="54" t="s">
        <v>2993</v>
      </c>
    </row>
    <row r="92" spans="1:7" ht="18.75" customHeight="1" x14ac:dyDescent="0.2">
      <c r="A92" s="254">
        <v>20052</v>
      </c>
      <c r="B92" s="255" t="s">
        <v>521</v>
      </c>
      <c r="C92" s="256" t="s">
        <v>513</v>
      </c>
      <c r="D92" s="54" t="s">
        <v>3045</v>
      </c>
      <c r="E92" s="71" t="s">
        <v>202</v>
      </c>
      <c r="F92" s="71"/>
      <c r="G92" s="54" t="s">
        <v>3026</v>
      </c>
    </row>
    <row r="93" spans="1:7" ht="18.75" customHeight="1" x14ac:dyDescent="0.2">
      <c r="A93" s="254">
        <v>20052</v>
      </c>
      <c r="B93" s="255" t="s">
        <v>521</v>
      </c>
      <c r="C93" s="256" t="s">
        <v>513</v>
      </c>
      <c r="D93" s="54" t="s">
        <v>3044</v>
      </c>
      <c r="E93" s="71" t="s">
        <v>525</v>
      </c>
      <c r="F93" s="71" t="s">
        <v>6879</v>
      </c>
      <c r="G93" s="54" t="s">
        <v>2993</v>
      </c>
    </row>
    <row r="94" spans="1:7" ht="18.75" customHeight="1" x14ac:dyDescent="0.2">
      <c r="A94" s="254">
        <v>20053</v>
      </c>
      <c r="B94" s="262" t="s">
        <v>526</v>
      </c>
      <c r="C94" s="259" t="s">
        <v>527</v>
      </c>
      <c r="D94" s="54" t="s">
        <v>3044</v>
      </c>
      <c r="E94" s="71" t="s">
        <v>532</v>
      </c>
      <c r="F94" s="71" t="s">
        <v>6880</v>
      </c>
      <c r="G94" s="54" t="s">
        <v>2993</v>
      </c>
    </row>
    <row r="95" spans="1:7" ht="18.75" customHeight="1" x14ac:dyDescent="0.2">
      <c r="A95" s="254">
        <v>20054</v>
      </c>
      <c r="B95" s="255" t="s">
        <v>534</v>
      </c>
      <c r="C95" s="256" t="s">
        <v>535</v>
      </c>
      <c r="D95" s="54" t="s">
        <v>3045</v>
      </c>
      <c r="E95" s="71" t="s">
        <v>202</v>
      </c>
      <c r="F95" s="71"/>
      <c r="G95" s="54" t="s">
        <v>3026</v>
      </c>
    </row>
    <row r="96" spans="1:7" ht="18.75" customHeight="1" x14ac:dyDescent="0.2">
      <c r="A96" s="254">
        <v>20054</v>
      </c>
      <c r="B96" s="255" t="s">
        <v>534</v>
      </c>
      <c r="C96" s="256" t="s">
        <v>535</v>
      </c>
      <c r="D96" s="54" t="s">
        <v>3044</v>
      </c>
      <c r="E96" s="71" t="s">
        <v>539</v>
      </c>
      <c r="F96" s="71" t="s">
        <v>202</v>
      </c>
      <c r="G96" s="54" t="s">
        <v>2993</v>
      </c>
    </row>
    <row r="97" spans="1:7" ht="18.75" customHeight="1" x14ac:dyDescent="0.2">
      <c r="A97" s="254">
        <v>20055</v>
      </c>
      <c r="B97" s="258" t="s">
        <v>540</v>
      </c>
      <c r="C97" s="259" t="s">
        <v>177</v>
      </c>
      <c r="D97" s="54" t="s">
        <v>3045</v>
      </c>
      <c r="E97" s="71">
        <v>39818</v>
      </c>
      <c r="F97" s="71"/>
      <c r="G97" s="54" t="s">
        <v>3026</v>
      </c>
    </row>
    <row r="98" spans="1:7" ht="18.75" customHeight="1" x14ac:dyDescent="0.2">
      <c r="A98" s="254">
        <v>20055</v>
      </c>
      <c r="B98" s="258" t="s">
        <v>540</v>
      </c>
      <c r="C98" s="259" t="s">
        <v>177</v>
      </c>
      <c r="D98" s="54" t="s">
        <v>3046</v>
      </c>
      <c r="E98" s="71">
        <v>40188</v>
      </c>
      <c r="F98" s="59"/>
      <c r="G98" s="54" t="s">
        <v>3058</v>
      </c>
    </row>
    <row r="99" spans="1:7" ht="18.75" customHeight="1" x14ac:dyDescent="0.2">
      <c r="A99" s="254"/>
      <c r="B99" s="262" t="s">
        <v>548</v>
      </c>
      <c r="C99" s="259" t="s">
        <v>549</v>
      </c>
      <c r="D99" s="54" t="s">
        <v>3046</v>
      </c>
      <c r="E99" s="20" t="s">
        <v>5988</v>
      </c>
      <c r="F99" s="59"/>
      <c r="G99" s="54" t="s">
        <v>3058</v>
      </c>
    </row>
    <row r="100" spans="1:7" ht="18.75" customHeight="1" x14ac:dyDescent="0.2">
      <c r="A100" s="254"/>
      <c r="B100" s="262" t="s">
        <v>548</v>
      </c>
      <c r="C100" s="259" t="s">
        <v>549</v>
      </c>
      <c r="D100" s="54" t="s">
        <v>3046</v>
      </c>
      <c r="E100" s="71" t="s">
        <v>554</v>
      </c>
      <c r="F100" s="59"/>
      <c r="G100" s="54" t="s">
        <v>3058</v>
      </c>
    </row>
    <row r="101" spans="1:7" ht="18.75" customHeight="1" x14ac:dyDescent="0.2">
      <c r="A101" s="254">
        <v>20056</v>
      </c>
      <c r="B101" s="262" t="s">
        <v>548</v>
      </c>
      <c r="C101" s="259" t="s">
        <v>549</v>
      </c>
      <c r="D101" s="54" t="s">
        <v>3044</v>
      </c>
      <c r="E101" s="71">
        <v>39817</v>
      </c>
      <c r="F101" s="71" t="s">
        <v>6873</v>
      </c>
      <c r="G101" s="54" t="s">
        <v>2993</v>
      </c>
    </row>
    <row r="102" spans="1:7" ht="18.75" customHeight="1" x14ac:dyDescent="0.2">
      <c r="A102" s="254">
        <v>20058</v>
      </c>
      <c r="B102" s="258" t="s">
        <v>204</v>
      </c>
      <c r="C102" s="259" t="s">
        <v>555</v>
      </c>
      <c r="D102" s="54" t="s">
        <v>3044</v>
      </c>
      <c r="E102" s="71">
        <v>39998</v>
      </c>
      <c r="F102" s="71">
        <v>39971</v>
      </c>
      <c r="G102" s="54" t="s">
        <v>2993</v>
      </c>
    </row>
    <row r="103" spans="1:7" ht="18.75" customHeight="1" x14ac:dyDescent="0.2">
      <c r="A103" s="254">
        <v>20059</v>
      </c>
      <c r="B103" s="258" t="s">
        <v>456</v>
      </c>
      <c r="C103" s="259" t="s">
        <v>417</v>
      </c>
      <c r="D103" s="54" t="s">
        <v>3044</v>
      </c>
      <c r="E103" s="71">
        <v>40029</v>
      </c>
      <c r="F103" s="71">
        <v>40001</v>
      </c>
      <c r="G103" s="54" t="s">
        <v>2993</v>
      </c>
    </row>
    <row r="104" spans="1:7" ht="18.75" customHeight="1" x14ac:dyDescent="0.2">
      <c r="A104" s="254">
        <v>20060</v>
      </c>
      <c r="B104" s="36" t="s">
        <v>563</v>
      </c>
      <c r="C104" s="259" t="s">
        <v>243</v>
      </c>
      <c r="D104" s="54" t="s">
        <v>3045</v>
      </c>
      <c r="E104" s="71" t="s">
        <v>6881</v>
      </c>
      <c r="F104" s="71"/>
      <c r="G104" s="54" t="s">
        <v>3026</v>
      </c>
    </row>
    <row r="105" spans="1:7" ht="18.75" customHeight="1" x14ac:dyDescent="0.2">
      <c r="A105" s="254">
        <v>20060</v>
      </c>
      <c r="B105" s="36" t="s">
        <v>563</v>
      </c>
      <c r="C105" s="259" t="s">
        <v>243</v>
      </c>
      <c r="D105" s="54" t="s">
        <v>3046</v>
      </c>
      <c r="E105" s="71">
        <v>39819</v>
      </c>
      <c r="F105" s="71"/>
      <c r="G105" s="54" t="s">
        <v>3058</v>
      </c>
    </row>
    <row r="106" spans="1:7" ht="18.75" customHeight="1" x14ac:dyDescent="0.2">
      <c r="A106" s="254">
        <v>20060</v>
      </c>
      <c r="B106" s="36" t="s">
        <v>563</v>
      </c>
      <c r="C106" s="259" t="s">
        <v>243</v>
      </c>
      <c r="D106" s="54" t="s">
        <v>3044</v>
      </c>
      <c r="E106" s="71" t="s">
        <v>5572</v>
      </c>
      <c r="F106" s="71" t="s">
        <v>6882</v>
      </c>
      <c r="G106" s="54" t="s">
        <v>2993</v>
      </c>
    </row>
    <row r="107" spans="1:7" ht="18.75" customHeight="1" x14ac:dyDescent="0.2">
      <c r="A107" s="254">
        <v>20061</v>
      </c>
      <c r="B107" s="255" t="s">
        <v>571</v>
      </c>
      <c r="C107" s="256" t="s">
        <v>572</v>
      </c>
      <c r="D107" s="54" t="s">
        <v>3045</v>
      </c>
      <c r="E107" s="142" t="s">
        <v>577</v>
      </c>
      <c r="F107" s="71"/>
      <c r="G107" s="54" t="s">
        <v>3026</v>
      </c>
    </row>
    <row r="108" spans="1:7" ht="18.75" customHeight="1" x14ac:dyDescent="0.2">
      <c r="A108" s="254">
        <v>20061</v>
      </c>
      <c r="B108" s="255" t="s">
        <v>571</v>
      </c>
      <c r="C108" s="256" t="s">
        <v>572</v>
      </c>
      <c r="D108" s="54" t="s">
        <v>3044</v>
      </c>
      <c r="E108" s="71" t="s">
        <v>576</v>
      </c>
      <c r="F108" s="71" t="s">
        <v>3672</v>
      </c>
      <c r="G108" s="54" t="s">
        <v>2993</v>
      </c>
    </row>
    <row r="109" spans="1:7" ht="18.75" customHeight="1" x14ac:dyDescent="0.2">
      <c r="A109" s="254">
        <v>20062</v>
      </c>
      <c r="B109" s="260" t="s">
        <v>509</v>
      </c>
      <c r="C109" s="256" t="s">
        <v>578</v>
      </c>
      <c r="D109" s="54" t="s">
        <v>3045</v>
      </c>
      <c r="E109" s="71">
        <v>39817</v>
      </c>
      <c r="F109" s="59"/>
      <c r="G109" s="54" t="s">
        <v>3026</v>
      </c>
    </row>
    <row r="110" spans="1:7" ht="18.75" customHeight="1" x14ac:dyDescent="0.2">
      <c r="A110" s="254">
        <v>20003</v>
      </c>
      <c r="B110" s="36" t="s">
        <v>266</v>
      </c>
      <c r="C110" s="259" t="s">
        <v>267</v>
      </c>
      <c r="D110" s="54" t="s">
        <v>3045</v>
      </c>
      <c r="E110" s="71" t="s">
        <v>3416</v>
      </c>
      <c r="F110" s="59"/>
      <c r="G110" s="54" t="s">
        <v>3026</v>
      </c>
    </row>
    <row r="111" spans="1:7" ht="18.75" customHeight="1" x14ac:dyDescent="0.2">
      <c r="A111" s="254">
        <v>20003</v>
      </c>
      <c r="B111" s="36" t="s">
        <v>266</v>
      </c>
      <c r="C111" s="259" t="s">
        <v>267</v>
      </c>
      <c r="D111" s="54" t="s">
        <v>3046</v>
      </c>
      <c r="E111" s="71" t="s">
        <v>209</v>
      </c>
      <c r="F111" s="59"/>
      <c r="G111" s="54" t="s">
        <v>3058</v>
      </c>
    </row>
    <row r="112" spans="1:7" ht="18.75" customHeight="1" x14ac:dyDescent="0.2">
      <c r="A112" s="254">
        <v>20003</v>
      </c>
      <c r="B112" s="36" t="s">
        <v>266</v>
      </c>
      <c r="C112" s="259" t="s">
        <v>267</v>
      </c>
      <c r="D112" s="54" t="s">
        <v>3046</v>
      </c>
      <c r="E112" s="71" t="s">
        <v>3615</v>
      </c>
      <c r="F112" s="59"/>
      <c r="G112" s="54" t="s">
        <v>3058</v>
      </c>
    </row>
    <row r="113" spans="1:7" ht="18.75" customHeight="1" x14ac:dyDescent="0.2">
      <c r="A113" s="254">
        <v>20063</v>
      </c>
      <c r="B113" s="36" t="s">
        <v>580</v>
      </c>
      <c r="C113" s="259" t="s">
        <v>382</v>
      </c>
      <c r="D113" s="54" t="s">
        <v>3045</v>
      </c>
      <c r="E113" s="71" t="s">
        <v>612</v>
      </c>
      <c r="F113" s="59"/>
      <c r="G113" s="54" t="s">
        <v>3026</v>
      </c>
    </row>
    <row r="114" spans="1:7" ht="18.75" customHeight="1" x14ac:dyDescent="0.2">
      <c r="A114" s="254">
        <v>20063</v>
      </c>
      <c r="B114" s="36" t="s">
        <v>580</v>
      </c>
      <c r="C114" s="259" t="s">
        <v>382</v>
      </c>
      <c r="D114" s="54" t="s">
        <v>3046</v>
      </c>
      <c r="E114" s="71" t="s">
        <v>5833</v>
      </c>
      <c r="F114" s="59"/>
      <c r="G114" s="54" t="s">
        <v>3058</v>
      </c>
    </row>
    <row r="115" spans="1:7" ht="18.75" customHeight="1" x14ac:dyDescent="0.2">
      <c r="A115" s="254">
        <v>20063</v>
      </c>
      <c r="B115" s="36" t="s">
        <v>580</v>
      </c>
      <c r="C115" s="259" t="s">
        <v>382</v>
      </c>
      <c r="D115" s="54" t="s">
        <v>3044</v>
      </c>
      <c r="E115" s="71" t="s">
        <v>585</v>
      </c>
      <c r="F115" s="71" t="s">
        <v>6881</v>
      </c>
      <c r="G115" s="54" t="s">
        <v>2993</v>
      </c>
    </row>
    <row r="116" spans="1:7" ht="18.75" customHeight="1" x14ac:dyDescent="0.2">
      <c r="A116" s="254"/>
      <c r="B116" s="258" t="s">
        <v>587</v>
      </c>
      <c r="C116" s="259" t="s">
        <v>177</v>
      </c>
      <c r="D116" s="54" t="s">
        <v>3046</v>
      </c>
      <c r="E116" s="71">
        <v>40550</v>
      </c>
      <c r="F116" s="71"/>
      <c r="G116" s="54" t="s">
        <v>3058</v>
      </c>
    </row>
    <row r="117" spans="1:7" ht="18.75" customHeight="1" x14ac:dyDescent="0.2">
      <c r="A117" s="254">
        <v>20064</v>
      </c>
      <c r="B117" s="258" t="s">
        <v>587</v>
      </c>
      <c r="C117" s="259" t="s">
        <v>177</v>
      </c>
      <c r="D117" s="54" t="s">
        <v>3044</v>
      </c>
      <c r="E117" s="71">
        <v>39938</v>
      </c>
      <c r="F117" s="71">
        <v>39911</v>
      </c>
      <c r="G117" s="54" t="s">
        <v>2993</v>
      </c>
    </row>
    <row r="118" spans="1:7" ht="18.75" customHeight="1" x14ac:dyDescent="0.2">
      <c r="A118" s="254"/>
      <c r="B118" s="36" t="s">
        <v>2800</v>
      </c>
      <c r="C118" s="259" t="s">
        <v>211</v>
      </c>
      <c r="D118" s="54" t="s">
        <v>3046</v>
      </c>
      <c r="E118" s="71">
        <v>39821</v>
      </c>
      <c r="F118" s="71"/>
      <c r="G118" s="54" t="s">
        <v>3058</v>
      </c>
    </row>
    <row r="119" spans="1:7" ht="18.75" customHeight="1" x14ac:dyDescent="0.2">
      <c r="A119" s="254">
        <v>20065</v>
      </c>
      <c r="B119" s="36" t="s">
        <v>2800</v>
      </c>
      <c r="C119" s="259" t="s">
        <v>211</v>
      </c>
      <c r="D119" s="54" t="s">
        <v>3044</v>
      </c>
      <c r="E119" s="71">
        <v>40122</v>
      </c>
      <c r="F119" s="71">
        <v>40094</v>
      </c>
      <c r="G119" s="54" t="s">
        <v>2993</v>
      </c>
    </row>
    <row r="120" spans="1:7" ht="18.75" customHeight="1" x14ac:dyDescent="0.2">
      <c r="A120" s="254">
        <v>20066</v>
      </c>
      <c r="B120" s="258" t="s">
        <v>247</v>
      </c>
      <c r="C120" s="259" t="s">
        <v>595</v>
      </c>
      <c r="D120" s="54" t="s">
        <v>3045</v>
      </c>
      <c r="E120" s="71">
        <v>39825</v>
      </c>
      <c r="F120" s="71"/>
      <c r="G120" s="54" t="s">
        <v>3026</v>
      </c>
    </row>
    <row r="121" spans="1:7" ht="18.75" customHeight="1" x14ac:dyDescent="0.2">
      <c r="A121" s="254">
        <v>20066</v>
      </c>
      <c r="B121" s="258" t="s">
        <v>247</v>
      </c>
      <c r="C121" s="259" t="s">
        <v>595</v>
      </c>
      <c r="D121" s="54" t="s">
        <v>3045</v>
      </c>
      <c r="E121" s="71" t="s">
        <v>3468</v>
      </c>
      <c r="F121" s="71"/>
      <c r="G121" s="54" t="s">
        <v>3026</v>
      </c>
    </row>
    <row r="122" spans="1:7" ht="18.75" customHeight="1" x14ac:dyDescent="0.2">
      <c r="A122" s="254">
        <v>20066</v>
      </c>
      <c r="B122" s="258" t="s">
        <v>247</v>
      </c>
      <c r="C122" s="259" t="s">
        <v>595</v>
      </c>
      <c r="D122" s="54" t="s">
        <v>3046</v>
      </c>
      <c r="E122" s="71" t="s">
        <v>194</v>
      </c>
      <c r="F122" s="71"/>
      <c r="G122" s="54" t="s">
        <v>3058</v>
      </c>
    </row>
    <row r="123" spans="1:7" ht="18.75" customHeight="1" x14ac:dyDescent="0.2">
      <c r="A123" s="254">
        <v>20066</v>
      </c>
      <c r="B123" s="258" t="s">
        <v>247</v>
      </c>
      <c r="C123" s="259" t="s">
        <v>595</v>
      </c>
      <c r="D123" s="54" t="s">
        <v>3044</v>
      </c>
      <c r="E123" s="71" t="s">
        <v>598</v>
      </c>
      <c r="F123" s="71" t="s">
        <v>824</v>
      </c>
      <c r="G123" s="54" t="s">
        <v>2993</v>
      </c>
    </row>
    <row r="124" spans="1:7" ht="18.75" customHeight="1" x14ac:dyDescent="0.2">
      <c r="A124" s="254">
        <v>20067</v>
      </c>
      <c r="B124" s="258" t="s">
        <v>600</v>
      </c>
      <c r="C124" s="259" t="s">
        <v>601</v>
      </c>
      <c r="D124" s="54" t="s">
        <v>3045</v>
      </c>
      <c r="E124" s="71" t="s">
        <v>3468</v>
      </c>
      <c r="F124" s="71"/>
      <c r="G124" s="54" t="s">
        <v>3026</v>
      </c>
    </row>
    <row r="125" spans="1:7" ht="18.75" customHeight="1" x14ac:dyDescent="0.2">
      <c r="A125" s="254">
        <v>20067</v>
      </c>
      <c r="B125" s="258" t="s">
        <v>600</v>
      </c>
      <c r="C125" s="259" t="s">
        <v>601</v>
      </c>
      <c r="D125" s="54" t="s">
        <v>3044</v>
      </c>
      <c r="E125" s="59" t="s">
        <v>598</v>
      </c>
      <c r="F125" s="71" t="s">
        <v>824</v>
      </c>
      <c r="G125" s="54" t="s">
        <v>2993</v>
      </c>
    </row>
    <row r="126" spans="1:7" ht="18.75" customHeight="1" x14ac:dyDescent="0.2">
      <c r="A126" s="254">
        <v>20068</v>
      </c>
      <c r="B126" s="255" t="s">
        <v>456</v>
      </c>
      <c r="C126" s="256" t="s">
        <v>205</v>
      </c>
      <c r="D126" s="54" t="s">
        <v>3045</v>
      </c>
      <c r="E126" s="71" t="s">
        <v>3620</v>
      </c>
      <c r="F126" s="71"/>
      <c r="G126" s="54" t="s">
        <v>3026</v>
      </c>
    </row>
    <row r="127" spans="1:7" ht="18.75" customHeight="1" x14ac:dyDescent="0.2">
      <c r="A127" s="254">
        <v>20068</v>
      </c>
      <c r="B127" s="255" t="s">
        <v>456</v>
      </c>
      <c r="C127" s="256" t="s">
        <v>205</v>
      </c>
      <c r="D127" s="54" t="s">
        <v>3044</v>
      </c>
      <c r="E127" s="71" t="s">
        <v>612</v>
      </c>
      <c r="F127" s="71" t="s">
        <v>6883</v>
      </c>
      <c r="G127" s="54" t="s">
        <v>2993</v>
      </c>
    </row>
    <row r="128" spans="1:7" ht="18.75" customHeight="1" x14ac:dyDescent="0.2">
      <c r="A128" s="254">
        <v>20069</v>
      </c>
      <c r="B128" s="255" t="s">
        <v>613</v>
      </c>
      <c r="C128" s="256" t="s">
        <v>549</v>
      </c>
      <c r="D128" s="54" t="s">
        <v>3045</v>
      </c>
      <c r="E128" s="71" t="s">
        <v>828</v>
      </c>
      <c r="F128" s="71"/>
      <c r="G128" s="54" t="s">
        <v>3026</v>
      </c>
    </row>
    <row r="129" spans="1:7" ht="18.75" customHeight="1" x14ac:dyDescent="0.2">
      <c r="A129" s="254">
        <v>20069</v>
      </c>
      <c r="B129" s="255" t="s">
        <v>613</v>
      </c>
      <c r="C129" s="256" t="s">
        <v>549</v>
      </c>
      <c r="D129" s="54" t="s">
        <v>3044</v>
      </c>
      <c r="E129" s="71" t="s">
        <v>612</v>
      </c>
      <c r="F129" s="71" t="s">
        <v>5883</v>
      </c>
      <c r="G129" s="54" t="s">
        <v>2993</v>
      </c>
    </row>
    <row r="130" spans="1:7" ht="18.75" customHeight="1" x14ac:dyDescent="0.2">
      <c r="A130" s="254">
        <v>20070</v>
      </c>
      <c r="B130" s="36" t="s">
        <v>616</v>
      </c>
      <c r="C130" s="259" t="s">
        <v>137</v>
      </c>
      <c r="D130" s="54" t="s">
        <v>3044</v>
      </c>
      <c r="E130" s="71" t="s">
        <v>619</v>
      </c>
      <c r="F130" s="71" t="s">
        <v>3620</v>
      </c>
      <c r="G130" s="54" t="s">
        <v>2993</v>
      </c>
    </row>
    <row r="131" spans="1:7" ht="18.75" customHeight="1" x14ac:dyDescent="0.2">
      <c r="A131" s="254">
        <v>20071</v>
      </c>
      <c r="B131" s="36" t="s">
        <v>620</v>
      </c>
      <c r="C131" s="259" t="s">
        <v>417</v>
      </c>
      <c r="D131" s="54" t="s">
        <v>3045</v>
      </c>
      <c r="E131" s="71" t="s">
        <v>3617</v>
      </c>
      <c r="F131" s="71"/>
      <c r="G131" s="54" t="s">
        <v>3026</v>
      </c>
    </row>
    <row r="132" spans="1:7" ht="18.75" customHeight="1" x14ac:dyDescent="0.2">
      <c r="A132" s="254">
        <v>20071</v>
      </c>
      <c r="B132" s="36" t="s">
        <v>620</v>
      </c>
      <c r="C132" s="259" t="s">
        <v>417</v>
      </c>
      <c r="D132" s="54" t="s">
        <v>3046</v>
      </c>
      <c r="E132" s="71">
        <v>40181</v>
      </c>
      <c r="F132" s="71"/>
      <c r="G132" s="54" t="s">
        <v>3058</v>
      </c>
    </row>
    <row r="133" spans="1:7" ht="18.75" customHeight="1" x14ac:dyDescent="0.2">
      <c r="A133" s="254">
        <v>20071</v>
      </c>
      <c r="B133" s="36" t="s">
        <v>620</v>
      </c>
      <c r="C133" s="259" t="s">
        <v>417</v>
      </c>
      <c r="D133" s="54" t="s">
        <v>3044</v>
      </c>
      <c r="E133" s="71" t="s">
        <v>628</v>
      </c>
      <c r="F133" s="71" t="s">
        <v>6884</v>
      </c>
      <c r="G133" s="54" t="s">
        <v>2993</v>
      </c>
    </row>
    <row r="134" spans="1:7" ht="18.75" customHeight="1" x14ac:dyDescent="0.2">
      <c r="A134" s="254" t="s">
        <v>621</v>
      </c>
      <c r="B134" s="36" t="s">
        <v>622</v>
      </c>
      <c r="C134" s="259" t="s">
        <v>513</v>
      </c>
      <c r="D134" s="54"/>
      <c r="E134" s="59"/>
      <c r="F134" s="59"/>
      <c r="G134" s="54"/>
    </row>
    <row r="135" spans="1:7" ht="18.75" customHeight="1" x14ac:dyDescent="0.2">
      <c r="A135" s="254">
        <v>20072</v>
      </c>
      <c r="B135" s="258" t="s">
        <v>624</v>
      </c>
      <c r="C135" s="259" t="s">
        <v>177</v>
      </c>
      <c r="D135" s="54" t="s">
        <v>3045</v>
      </c>
      <c r="E135" s="71" t="s">
        <v>724</v>
      </c>
      <c r="F135" s="59"/>
      <c r="G135" s="54" t="s">
        <v>3026</v>
      </c>
    </row>
    <row r="136" spans="1:7" ht="18.75" customHeight="1" x14ac:dyDescent="0.2">
      <c r="A136" s="254">
        <v>20072</v>
      </c>
      <c r="B136" s="258" t="s">
        <v>624</v>
      </c>
      <c r="C136" s="259" t="s">
        <v>177</v>
      </c>
      <c r="D136" s="54" t="s">
        <v>3044</v>
      </c>
      <c r="E136" s="71" t="s">
        <v>628</v>
      </c>
      <c r="F136" s="71" t="s">
        <v>6884</v>
      </c>
      <c r="G136" s="54" t="s">
        <v>2993</v>
      </c>
    </row>
    <row r="137" spans="1:7" ht="18.75" customHeight="1" x14ac:dyDescent="0.2">
      <c r="A137" s="254">
        <v>20073</v>
      </c>
      <c r="B137" s="258" t="s">
        <v>630</v>
      </c>
      <c r="C137" s="259" t="s">
        <v>108</v>
      </c>
      <c r="D137" s="54" t="s">
        <v>3046</v>
      </c>
      <c r="E137" s="71">
        <v>40545</v>
      </c>
      <c r="F137" s="59"/>
      <c r="G137" s="54" t="s">
        <v>3058</v>
      </c>
    </row>
    <row r="138" spans="1:7" ht="18.75" customHeight="1" x14ac:dyDescent="0.2">
      <c r="A138" s="254">
        <v>20074</v>
      </c>
      <c r="B138" s="258" t="s">
        <v>636</v>
      </c>
      <c r="C138" s="259" t="s">
        <v>637</v>
      </c>
      <c r="D138" s="54" t="s">
        <v>3045</v>
      </c>
      <c r="E138" s="71" t="s">
        <v>3745</v>
      </c>
      <c r="F138" s="59"/>
      <c r="G138" s="54" t="s">
        <v>3026</v>
      </c>
    </row>
    <row r="139" spans="1:7" ht="18.75" customHeight="1" x14ac:dyDescent="0.2">
      <c r="A139" s="254">
        <v>20074</v>
      </c>
      <c r="B139" s="258" t="s">
        <v>636</v>
      </c>
      <c r="C139" s="259" t="s">
        <v>637</v>
      </c>
      <c r="D139" s="54" t="s">
        <v>3044</v>
      </c>
      <c r="E139" s="71" t="s">
        <v>647</v>
      </c>
      <c r="F139" s="71" t="s">
        <v>6885</v>
      </c>
      <c r="G139" s="54" t="s">
        <v>2993</v>
      </c>
    </row>
    <row r="140" spans="1:7" ht="18.75" customHeight="1" x14ac:dyDescent="0.2">
      <c r="A140" s="254">
        <v>20075</v>
      </c>
      <c r="B140" s="258" t="s">
        <v>649</v>
      </c>
      <c r="C140" s="259" t="s">
        <v>650</v>
      </c>
      <c r="D140" s="54" t="s">
        <v>3045</v>
      </c>
      <c r="E140" s="71" t="s">
        <v>3745</v>
      </c>
      <c r="F140" s="71"/>
      <c r="G140" s="54" t="s">
        <v>3026</v>
      </c>
    </row>
    <row r="141" spans="1:7" ht="18.75" customHeight="1" x14ac:dyDescent="0.2">
      <c r="A141" s="254">
        <v>20075</v>
      </c>
      <c r="B141" s="258" t="s">
        <v>649</v>
      </c>
      <c r="C141" s="259" t="s">
        <v>650</v>
      </c>
      <c r="D141" s="54" t="s">
        <v>3046</v>
      </c>
      <c r="E141" s="71">
        <v>40917</v>
      </c>
      <c r="F141" s="71"/>
      <c r="G141" s="54" t="s">
        <v>3058</v>
      </c>
    </row>
    <row r="142" spans="1:7" ht="18.75" customHeight="1" x14ac:dyDescent="0.2">
      <c r="A142" s="254">
        <v>20075</v>
      </c>
      <c r="B142" s="258" t="s">
        <v>649</v>
      </c>
      <c r="C142" s="259" t="s">
        <v>650</v>
      </c>
      <c r="D142" s="54" t="s">
        <v>3044</v>
      </c>
      <c r="E142" s="71" t="s">
        <v>647</v>
      </c>
      <c r="F142" s="71" t="s">
        <v>6885</v>
      </c>
      <c r="G142" s="54" t="s">
        <v>2993</v>
      </c>
    </row>
    <row r="143" spans="1:7" ht="18.75" customHeight="1" x14ac:dyDescent="0.2">
      <c r="A143" s="254">
        <v>20076</v>
      </c>
      <c r="B143" s="36" t="s">
        <v>657</v>
      </c>
      <c r="C143" s="259" t="s">
        <v>513</v>
      </c>
      <c r="D143" s="54" t="s">
        <v>3046</v>
      </c>
      <c r="E143" s="71">
        <v>39820</v>
      </c>
      <c r="F143" s="59"/>
      <c r="G143" s="54" t="s">
        <v>3058</v>
      </c>
    </row>
    <row r="144" spans="1:7" ht="18.75" customHeight="1" x14ac:dyDescent="0.2">
      <c r="A144" s="254">
        <v>20077</v>
      </c>
      <c r="B144" s="258" t="s">
        <v>663</v>
      </c>
      <c r="C144" s="259" t="s">
        <v>513</v>
      </c>
      <c r="D144" s="54" t="s">
        <v>3045</v>
      </c>
      <c r="E144" s="71" t="s">
        <v>3468</v>
      </c>
      <c r="F144" s="59"/>
      <c r="G144" s="54" t="s">
        <v>3026</v>
      </c>
    </row>
    <row r="145" spans="1:7" ht="18.75" customHeight="1" x14ac:dyDescent="0.2">
      <c r="A145" s="254">
        <v>20077</v>
      </c>
      <c r="B145" s="258" t="s">
        <v>663</v>
      </c>
      <c r="C145" s="259" t="s">
        <v>513</v>
      </c>
      <c r="D145" s="54" t="s">
        <v>3046</v>
      </c>
      <c r="E145" s="71" t="s">
        <v>2779</v>
      </c>
      <c r="F145" s="59"/>
      <c r="G145" s="54" t="s">
        <v>3058</v>
      </c>
    </row>
    <row r="146" spans="1:7" ht="18.75" customHeight="1" x14ac:dyDescent="0.2">
      <c r="A146" s="254">
        <v>20078</v>
      </c>
      <c r="B146" s="263" t="s">
        <v>667</v>
      </c>
      <c r="C146" s="256" t="s">
        <v>668</v>
      </c>
      <c r="D146" s="54" t="s">
        <v>3044</v>
      </c>
      <c r="E146" s="71">
        <v>39819</v>
      </c>
      <c r="F146" s="71" t="s">
        <v>6873</v>
      </c>
      <c r="G146" s="54" t="s">
        <v>2993</v>
      </c>
    </row>
    <row r="147" spans="1:7" ht="18.75" customHeight="1" x14ac:dyDescent="0.2">
      <c r="A147" s="254">
        <v>20079</v>
      </c>
      <c r="B147" s="262" t="s">
        <v>673</v>
      </c>
      <c r="C147" s="259" t="s">
        <v>674</v>
      </c>
      <c r="D147" s="54"/>
      <c r="E147" s="59"/>
      <c r="F147" s="59"/>
      <c r="G147" s="54"/>
    </row>
    <row r="148" spans="1:7" ht="18.75" customHeight="1" x14ac:dyDescent="0.2">
      <c r="A148" s="254">
        <v>20080</v>
      </c>
      <c r="B148" s="36" t="s">
        <v>247</v>
      </c>
      <c r="C148" s="259" t="s">
        <v>601</v>
      </c>
      <c r="D148" s="54" t="s">
        <v>3044</v>
      </c>
      <c r="E148" s="71" t="s">
        <v>6886</v>
      </c>
      <c r="F148" s="71" t="s">
        <v>6873</v>
      </c>
      <c r="G148" s="54" t="s">
        <v>2993</v>
      </c>
    </row>
    <row r="149" spans="1:7" ht="18.75" customHeight="1" x14ac:dyDescent="0.2">
      <c r="A149" s="254">
        <v>20081</v>
      </c>
      <c r="B149" s="258" t="s">
        <v>682</v>
      </c>
      <c r="C149" s="259" t="s">
        <v>683</v>
      </c>
      <c r="D149" s="54" t="s">
        <v>3046</v>
      </c>
      <c r="E149" s="71">
        <v>40885</v>
      </c>
      <c r="F149" s="59"/>
      <c r="G149" s="54" t="s">
        <v>3058</v>
      </c>
    </row>
    <row r="150" spans="1:7" ht="18.75" customHeight="1" x14ac:dyDescent="0.2">
      <c r="A150" s="254">
        <v>20082</v>
      </c>
      <c r="B150" s="36" t="s">
        <v>688</v>
      </c>
      <c r="C150" s="259" t="s">
        <v>689</v>
      </c>
      <c r="D150" s="54"/>
      <c r="E150" s="59"/>
      <c r="F150" s="59"/>
      <c r="G150" s="54"/>
    </row>
    <row r="151" spans="1:7" ht="18.75" customHeight="1" x14ac:dyDescent="0.2">
      <c r="A151" s="254">
        <v>20083</v>
      </c>
      <c r="B151" s="263" t="s">
        <v>691</v>
      </c>
      <c r="C151" s="256" t="s">
        <v>130</v>
      </c>
      <c r="D151" s="54"/>
      <c r="E151" s="59"/>
      <c r="F151" s="59"/>
      <c r="G151" s="54"/>
    </row>
    <row r="152" spans="1:7" ht="18.75" customHeight="1" x14ac:dyDescent="0.2">
      <c r="A152" s="254">
        <v>20084</v>
      </c>
      <c r="B152" s="262" t="s">
        <v>696</v>
      </c>
      <c r="C152" s="259" t="s">
        <v>177</v>
      </c>
      <c r="D152" s="54" t="s">
        <v>3046</v>
      </c>
      <c r="E152" s="71">
        <v>40181</v>
      </c>
      <c r="F152" s="59"/>
      <c r="G152" s="54" t="s">
        <v>3058</v>
      </c>
    </row>
    <row r="153" spans="1:7" ht="18.75" customHeight="1" x14ac:dyDescent="0.2">
      <c r="A153" s="254">
        <v>20085</v>
      </c>
      <c r="B153" s="255" t="s">
        <v>698</v>
      </c>
      <c r="C153" s="256" t="s">
        <v>699</v>
      </c>
      <c r="D153" s="54"/>
      <c r="E153" s="59"/>
      <c r="F153" s="59"/>
      <c r="G153" s="54"/>
    </row>
    <row r="154" spans="1:7" ht="18.75" customHeight="1" x14ac:dyDescent="0.2">
      <c r="A154" s="254">
        <v>20086</v>
      </c>
      <c r="B154" s="258" t="s">
        <v>247</v>
      </c>
      <c r="C154" s="259" t="s">
        <v>513</v>
      </c>
      <c r="D154" s="54" t="s">
        <v>3046</v>
      </c>
      <c r="E154" s="71">
        <v>41040</v>
      </c>
      <c r="F154" s="59"/>
      <c r="G154" s="20" t="s">
        <v>2734</v>
      </c>
    </row>
    <row r="155" spans="1:7" ht="18.75" customHeight="1" x14ac:dyDescent="0.2">
      <c r="A155" s="254">
        <v>20087</v>
      </c>
      <c r="B155" s="258" t="s">
        <v>710</v>
      </c>
      <c r="C155" s="259" t="s">
        <v>711</v>
      </c>
      <c r="D155" s="54" t="s">
        <v>3046</v>
      </c>
      <c r="E155" s="71">
        <v>40667</v>
      </c>
      <c r="F155" s="59"/>
      <c r="G155" s="54" t="s">
        <v>3058</v>
      </c>
    </row>
    <row r="156" spans="1:7" ht="18.75" customHeight="1" x14ac:dyDescent="0.2">
      <c r="A156" s="254">
        <v>20088</v>
      </c>
      <c r="B156" s="258" t="s">
        <v>247</v>
      </c>
      <c r="C156" s="259" t="s">
        <v>716</v>
      </c>
      <c r="D156" s="54" t="s">
        <v>3046</v>
      </c>
      <c r="E156" s="71">
        <v>40187</v>
      </c>
      <c r="F156" s="59"/>
      <c r="G156" s="54" t="s">
        <v>3058</v>
      </c>
    </row>
    <row r="157" spans="1:7" ht="18.75" customHeight="1" x14ac:dyDescent="0.2">
      <c r="A157" s="254">
        <v>20089</v>
      </c>
      <c r="B157" s="258" t="s">
        <v>720</v>
      </c>
      <c r="C157" s="259" t="s">
        <v>243</v>
      </c>
      <c r="D157" s="54" t="s">
        <v>3045</v>
      </c>
      <c r="E157" s="71" t="s">
        <v>2199</v>
      </c>
      <c r="F157" s="59"/>
      <c r="G157" s="54" t="s">
        <v>3026</v>
      </c>
    </row>
    <row r="158" spans="1:7" ht="18.75" customHeight="1" x14ac:dyDescent="0.2">
      <c r="A158" s="254">
        <v>20089</v>
      </c>
      <c r="B158" s="258" t="s">
        <v>720</v>
      </c>
      <c r="C158" s="259" t="s">
        <v>243</v>
      </c>
      <c r="D158" s="54" t="s">
        <v>3044</v>
      </c>
      <c r="E158" s="71" t="s">
        <v>724</v>
      </c>
      <c r="F158" s="71" t="s">
        <v>215</v>
      </c>
      <c r="G158" s="54" t="s">
        <v>2993</v>
      </c>
    </row>
    <row r="159" spans="1:7" ht="18.75" customHeight="1" x14ac:dyDescent="0.2">
      <c r="A159" s="254">
        <v>20090</v>
      </c>
      <c r="B159" s="258" t="s">
        <v>456</v>
      </c>
      <c r="C159" s="259" t="s">
        <v>726</v>
      </c>
      <c r="D159" s="54" t="s">
        <v>3045</v>
      </c>
      <c r="E159" s="71">
        <v>39822</v>
      </c>
      <c r="F159" s="59"/>
      <c r="G159" s="54" t="s">
        <v>3026</v>
      </c>
    </row>
    <row r="160" spans="1:7" ht="18.75" customHeight="1" x14ac:dyDescent="0.2">
      <c r="A160" s="254">
        <v>20091</v>
      </c>
      <c r="B160" s="258" t="s">
        <v>663</v>
      </c>
      <c r="C160" s="259" t="s">
        <v>730</v>
      </c>
      <c r="D160" s="54" t="s">
        <v>3045</v>
      </c>
      <c r="E160" s="71">
        <v>39822</v>
      </c>
      <c r="F160" s="59"/>
      <c r="G160" s="54" t="s">
        <v>3026</v>
      </c>
    </row>
    <row r="161" spans="1:7" ht="18.75" customHeight="1" x14ac:dyDescent="0.2">
      <c r="A161" s="254">
        <v>20092</v>
      </c>
      <c r="B161" s="255" t="s">
        <v>247</v>
      </c>
      <c r="C161" s="256" t="s">
        <v>733</v>
      </c>
      <c r="D161" s="54"/>
      <c r="E161" s="59"/>
      <c r="F161" s="59"/>
      <c r="G161" s="54"/>
    </row>
    <row r="162" spans="1:7" ht="18.75" customHeight="1" x14ac:dyDescent="0.2">
      <c r="A162" s="254">
        <v>20093</v>
      </c>
      <c r="B162" s="258" t="s">
        <v>741</v>
      </c>
      <c r="C162" s="259" t="s">
        <v>177</v>
      </c>
      <c r="D162" s="54" t="s">
        <v>3045</v>
      </c>
      <c r="E162" s="71">
        <v>39823</v>
      </c>
      <c r="F162" s="59"/>
      <c r="G162" s="54" t="s">
        <v>3026</v>
      </c>
    </row>
    <row r="163" spans="1:7" ht="18.75" customHeight="1" x14ac:dyDescent="0.2">
      <c r="A163" s="254">
        <v>20094</v>
      </c>
      <c r="B163" s="255" t="s">
        <v>743</v>
      </c>
      <c r="C163" s="256" t="s">
        <v>160</v>
      </c>
      <c r="D163" s="54" t="s">
        <v>3045</v>
      </c>
      <c r="E163" s="71">
        <v>39823</v>
      </c>
      <c r="F163" s="59"/>
      <c r="G163" s="54" t="s">
        <v>3026</v>
      </c>
    </row>
    <row r="164" spans="1:7" ht="18.75" customHeight="1" x14ac:dyDescent="0.2">
      <c r="A164" s="254">
        <v>20094</v>
      </c>
      <c r="B164" s="255" t="s">
        <v>743</v>
      </c>
      <c r="C164" s="256" t="s">
        <v>160</v>
      </c>
      <c r="D164" s="54" t="s">
        <v>3046</v>
      </c>
      <c r="E164" s="71" t="s">
        <v>2986</v>
      </c>
      <c r="F164" s="59"/>
      <c r="G164" s="54" t="s">
        <v>3058</v>
      </c>
    </row>
    <row r="165" spans="1:7" ht="18.75" customHeight="1" x14ac:dyDescent="0.2">
      <c r="A165" s="254">
        <v>20094</v>
      </c>
      <c r="B165" s="255" t="s">
        <v>743</v>
      </c>
      <c r="C165" s="256" t="s">
        <v>160</v>
      </c>
      <c r="D165" s="54" t="s">
        <v>3044</v>
      </c>
      <c r="E165" s="79" t="s">
        <v>5551</v>
      </c>
      <c r="F165" s="20" t="s">
        <v>6887</v>
      </c>
      <c r="G165" s="54" t="s">
        <v>2993</v>
      </c>
    </row>
    <row r="166" spans="1:7" ht="18.75" customHeight="1" x14ac:dyDescent="0.2">
      <c r="A166" s="254">
        <v>20095</v>
      </c>
      <c r="B166" s="258" t="s">
        <v>748</v>
      </c>
      <c r="C166" s="259" t="s">
        <v>311</v>
      </c>
      <c r="D166" s="54" t="s">
        <v>3045</v>
      </c>
      <c r="E166" s="71">
        <v>39823</v>
      </c>
      <c r="F166" s="20"/>
      <c r="G166" s="54" t="s">
        <v>3026</v>
      </c>
    </row>
    <row r="167" spans="1:7" ht="18.75" customHeight="1" x14ac:dyDescent="0.2">
      <c r="A167" s="254">
        <v>20095</v>
      </c>
      <c r="B167" s="258" t="s">
        <v>748</v>
      </c>
      <c r="C167" s="259" t="s">
        <v>311</v>
      </c>
      <c r="D167" s="54" t="s">
        <v>3046</v>
      </c>
      <c r="E167" s="71" t="s">
        <v>5782</v>
      </c>
      <c r="F167" s="59"/>
      <c r="G167" s="54" t="s">
        <v>3058</v>
      </c>
    </row>
    <row r="168" spans="1:7" ht="18.75" customHeight="1" x14ac:dyDescent="0.2">
      <c r="A168" s="254">
        <v>20096</v>
      </c>
      <c r="B168" s="255" t="s">
        <v>754</v>
      </c>
      <c r="C168" s="256" t="s">
        <v>369</v>
      </c>
      <c r="D168" s="54"/>
      <c r="E168" s="59"/>
      <c r="F168" s="59"/>
      <c r="G168" s="54"/>
    </row>
    <row r="169" spans="1:7" ht="18.75" customHeight="1" x14ac:dyDescent="0.2">
      <c r="A169" s="254">
        <v>20097</v>
      </c>
      <c r="B169" s="258" t="s">
        <v>758</v>
      </c>
      <c r="C169" s="259" t="s">
        <v>465</v>
      </c>
      <c r="D169" s="54" t="s">
        <v>3045</v>
      </c>
      <c r="E169" s="71">
        <v>39823</v>
      </c>
      <c r="F169" s="59"/>
      <c r="G169" s="54" t="s">
        <v>3026</v>
      </c>
    </row>
    <row r="170" spans="1:7" ht="18.75" customHeight="1" x14ac:dyDescent="0.2">
      <c r="A170" s="254">
        <v>20097</v>
      </c>
      <c r="B170" s="258" t="s">
        <v>758</v>
      </c>
      <c r="C170" s="259" t="s">
        <v>465</v>
      </c>
      <c r="D170" s="54" t="s">
        <v>3046</v>
      </c>
      <c r="E170" s="71">
        <v>40190</v>
      </c>
      <c r="F170" s="59"/>
      <c r="G170" s="54" t="s">
        <v>3058</v>
      </c>
    </row>
    <row r="171" spans="1:7" ht="18.75" customHeight="1" x14ac:dyDescent="0.2">
      <c r="A171" s="254">
        <v>20098</v>
      </c>
      <c r="B171" s="36" t="s">
        <v>762</v>
      </c>
      <c r="C171" s="259" t="s">
        <v>711</v>
      </c>
      <c r="D171" s="54" t="s">
        <v>3045</v>
      </c>
      <c r="E171" s="71">
        <v>39973</v>
      </c>
      <c r="F171" s="59"/>
      <c r="G171" s="54" t="s">
        <v>3026</v>
      </c>
    </row>
    <row r="172" spans="1:7" ht="18.75" customHeight="1" x14ac:dyDescent="0.2">
      <c r="A172" s="254">
        <v>20098</v>
      </c>
      <c r="B172" s="36" t="s">
        <v>762</v>
      </c>
      <c r="C172" s="259" t="s">
        <v>711</v>
      </c>
      <c r="D172" s="54" t="s">
        <v>3046</v>
      </c>
      <c r="E172" s="71">
        <v>40181</v>
      </c>
      <c r="F172" s="59"/>
      <c r="G172" s="54" t="s">
        <v>3058</v>
      </c>
    </row>
    <row r="173" spans="1:7" ht="18.75" customHeight="1" x14ac:dyDescent="0.2">
      <c r="A173" s="254">
        <v>20099</v>
      </c>
      <c r="B173" s="258" t="s">
        <v>767</v>
      </c>
      <c r="C173" s="259" t="s">
        <v>768</v>
      </c>
      <c r="D173" s="54" t="s">
        <v>3045</v>
      </c>
      <c r="E173" s="71">
        <v>39973</v>
      </c>
      <c r="F173" s="59"/>
      <c r="G173" s="54" t="s">
        <v>3026</v>
      </c>
    </row>
    <row r="174" spans="1:7" ht="18.75" customHeight="1" x14ac:dyDescent="0.2">
      <c r="A174" s="254">
        <v>20099</v>
      </c>
      <c r="B174" s="258" t="s">
        <v>767</v>
      </c>
      <c r="C174" s="259" t="s">
        <v>768</v>
      </c>
      <c r="D174" s="54" t="s">
        <v>3046</v>
      </c>
      <c r="E174" s="71">
        <v>40546</v>
      </c>
      <c r="F174" s="59"/>
      <c r="G174" s="54" t="s">
        <v>3058</v>
      </c>
    </row>
    <row r="175" spans="1:7" ht="18.75" customHeight="1" x14ac:dyDescent="0.2">
      <c r="A175" s="254">
        <v>20100</v>
      </c>
      <c r="B175" s="258" t="s">
        <v>772</v>
      </c>
      <c r="C175" s="259" t="s">
        <v>227</v>
      </c>
      <c r="D175" s="54" t="s">
        <v>3045</v>
      </c>
      <c r="E175" s="71">
        <v>39973</v>
      </c>
      <c r="F175" s="59"/>
      <c r="G175" s="54" t="s">
        <v>3026</v>
      </c>
    </row>
    <row r="176" spans="1:7" ht="18.75" customHeight="1" x14ac:dyDescent="0.2">
      <c r="A176" s="254">
        <v>20100</v>
      </c>
      <c r="B176" s="258" t="s">
        <v>772</v>
      </c>
      <c r="C176" s="259" t="s">
        <v>227</v>
      </c>
      <c r="D176" s="54" t="s">
        <v>3046</v>
      </c>
      <c r="E176" s="71">
        <v>40183</v>
      </c>
      <c r="F176" s="59"/>
      <c r="G176" s="54" t="s">
        <v>3058</v>
      </c>
    </row>
    <row r="177" spans="1:7" ht="18.75" customHeight="1" x14ac:dyDescent="0.2">
      <c r="A177" s="254">
        <v>20101</v>
      </c>
      <c r="B177" s="258" t="s">
        <v>773</v>
      </c>
      <c r="C177" s="259" t="s">
        <v>248</v>
      </c>
      <c r="D177" s="54"/>
      <c r="E177" s="59"/>
      <c r="F177" s="59"/>
      <c r="G177" s="54"/>
    </row>
    <row r="178" spans="1:7" ht="18.75" customHeight="1" x14ac:dyDescent="0.2">
      <c r="A178" s="254">
        <v>20102</v>
      </c>
      <c r="B178" s="36" t="s">
        <v>774</v>
      </c>
      <c r="C178" s="259" t="s">
        <v>775</v>
      </c>
      <c r="D178" s="54" t="s">
        <v>3045</v>
      </c>
      <c r="E178" s="70" t="s">
        <v>3337</v>
      </c>
      <c r="F178" s="59"/>
      <c r="G178" s="54" t="s">
        <v>3026</v>
      </c>
    </row>
    <row r="179" spans="1:7" ht="18.75" customHeight="1" x14ac:dyDescent="0.2">
      <c r="A179" s="254">
        <v>20102</v>
      </c>
      <c r="B179" s="36" t="s">
        <v>774</v>
      </c>
      <c r="C179" s="259" t="s">
        <v>775</v>
      </c>
      <c r="D179" s="54" t="s">
        <v>3044</v>
      </c>
      <c r="E179" s="71" t="s">
        <v>208</v>
      </c>
      <c r="F179" s="71" t="s">
        <v>6888</v>
      </c>
      <c r="G179" s="54" t="s">
        <v>2993</v>
      </c>
    </row>
    <row r="180" spans="1:7" ht="18.75" customHeight="1" x14ac:dyDescent="0.2">
      <c r="A180" s="254">
        <v>20103</v>
      </c>
      <c r="B180" s="258" t="s">
        <v>782</v>
      </c>
      <c r="C180" s="259" t="s">
        <v>783</v>
      </c>
      <c r="D180" s="54" t="s">
        <v>3045</v>
      </c>
      <c r="E180" s="142" t="s">
        <v>786</v>
      </c>
      <c r="F180" s="71"/>
      <c r="G180" s="54" t="s">
        <v>3026</v>
      </c>
    </row>
    <row r="181" spans="1:7" ht="18.75" customHeight="1" x14ac:dyDescent="0.2">
      <c r="A181" s="254">
        <v>20103</v>
      </c>
      <c r="B181" s="258" t="s">
        <v>782</v>
      </c>
      <c r="C181" s="259" t="s">
        <v>783</v>
      </c>
      <c r="D181" s="54" t="s">
        <v>3045</v>
      </c>
      <c r="E181" s="71" t="s">
        <v>3378</v>
      </c>
      <c r="F181" s="71"/>
      <c r="G181" s="54" t="s">
        <v>3026</v>
      </c>
    </row>
    <row r="182" spans="1:7" ht="18.75" customHeight="1" x14ac:dyDescent="0.2">
      <c r="A182" s="254">
        <v>20103</v>
      </c>
      <c r="B182" s="258" t="s">
        <v>782</v>
      </c>
      <c r="C182" s="259" t="s">
        <v>783</v>
      </c>
      <c r="D182" s="54" t="s">
        <v>3046</v>
      </c>
      <c r="E182" s="71">
        <v>40544</v>
      </c>
      <c r="F182" s="59"/>
      <c r="G182" s="54" t="s">
        <v>3058</v>
      </c>
    </row>
    <row r="183" spans="1:7" ht="18.75" customHeight="1" x14ac:dyDescent="0.2">
      <c r="A183" s="254">
        <v>20104</v>
      </c>
      <c r="B183" s="258" t="s">
        <v>788</v>
      </c>
      <c r="C183" s="259" t="s">
        <v>789</v>
      </c>
      <c r="D183" s="54" t="s">
        <v>3045</v>
      </c>
      <c r="E183" s="71">
        <v>39822</v>
      </c>
      <c r="F183" s="59"/>
      <c r="G183" s="54" t="s">
        <v>3026</v>
      </c>
    </row>
    <row r="184" spans="1:7" ht="18.75" customHeight="1" x14ac:dyDescent="0.2">
      <c r="A184" s="254">
        <v>20104</v>
      </c>
      <c r="B184" s="258" t="s">
        <v>788</v>
      </c>
      <c r="C184" s="259" t="s">
        <v>789</v>
      </c>
      <c r="D184" s="54" t="s">
        <v>3044</v>
      </c>
      <c r="E184" s="71">
        <v>39880</v>
      </c>
      <c r="F184" s="71" t="s">
        <v>6889</v>
      </c>
      <c r="G184" s="54" t="s">
        <v>2993</v>
      </c>
    </row>
    <row r="185" spans="1:7" ht="18.75" customHeight="1" x14ac:dyDescent="0.2">
      <c r="A185" s="254">
        <v>20105</v>
      </c>
      <c r="B185" s="36" t="s">
        <v>792</v>
      </c>
      <c r="C185" s="259" t="s">
        <v>793</v>
      </c>
      <c r="D185" s="54" t="s">
        <v>3045</v>
      </c>
      <c r="E185" s="71">
        <v>40003</v>
      </c>
      <c r="F185" s="71"/>
      <c r="G185" s="54" t="s">
        <v>3026</v>
      </c>
    </row>
    <row r="186" spans="1:7" ht="18.75" customHeight="1" x14ac:dyDescent="0.2">
      <c r="A186" s="254">
        <v>20105</v>
      </c>
      <c r="B186" s="36" t="s">
        <v>792</v>
      </c>
      <c r="C186" s="259" t="s">
        <v>793</v>
      </c>
      <c r="D186" s="54" t="s">
        <v>3046</v>
      </c>
      <c r="E186" s="71">
        <v>40179</v>
      </c>
      <c r="F186" s="71"/>
      <c r="G186" s="54" t="s">
        <v>3058</v>
      </c>
    </row>
    <row r="187" spans="1:7" ht="18.75" customHeight="1" x14ac:dyDescent="0.2">
      <c r="A187" s="254">
        <v>20105</v>
      </c>
      <c r="B187" s="36" t="s">
        <v>792</v>
      </c>
      <c r="C187" s="259" t="s">
        <v>793</v>
      </c>
      <c r="D187" s="54" t="s">
        <v>3044</v>
      </c>
      <c r="E187" s="71">
        <v>39972</v>
      </c>
      <c r="F187" s="71">
        <v>39942</v>
      </c>
      <c r="G187" s="54" t="s">
        <v>2993</v>
      </c>
    </row>
    <row r="188" spans="1:7" ht="18.75" customHeight="1" x14ac:dyDescent="0.2">
      <c r="A188" s="254">
        <v>20106</v>
      </c>
      <c r="B188" s="258" t="s">
        <v>800</v>
      </c>
      <c r="C188" s="259" t="s">
        <v>160</v>
      </c>
      <c r="D188" s="54" t="s">
        <v>3045</v>
      </c>
      <c r="E188" s="142">
        <v>40184</v>
      </c>
      <c r="F188" s="71"/>
      <c r="G188" s="54" t="s">
        <v>3026</v>
      </c>
    </row>
    <row r="189" spans="1:7" ht="18.75" customHeight="1" x14ac:dyDescent="0.2">
      <c r="A189" s="254">
        <v>20106</v>
      </c>
      <c r="B189" s="258" t="s">
        <v>800</v>
      </c>
      <c r="C189" s="259" t="s">
        <v>160</v>
      </c>
      <c r="D189" s="54" t="s">
        <v>3045</v>
      </c>
      <c r="E189" s="71">
        <v>40005</v>
      </c>
      <c r="F189" s="71"/>
      <c r="G189" s="54" t="s">
        <v>3026</v>
      </c>
    </row>
    <row r="190" spans="1:7" ht="18.75" customHeight="1" x14ac:dyDescent="0.2">
      <c r="A190" s="254">
        <v>20106</v>
      </c>
      <c r="B190" s="258" t="s">
        <v>800</v>
      </c>
      <c r="C190" s="259" t="s">
        <v>160</v>
      </c>
      <c r="D190" s="54" t="s">
        <v>3046</v>
      </c>
      <c r="E190" s="71" t="s">
        <v>5914</v>
      </c>
      <c r="F190" s="71"/>
      <c r="G190" s="54" t="s">
        <v>3058</v>
      </c>
    </row>
    <row r="191" spans="1:7" ht="18.75" customHeight="1" x14ac:dyDescent="0.2">
      <c r="A191" s="254">
        <v>20106</v>
      </c>
      <c r="B191" s="258" t="s">
        <v>800</v>
      </c>
      <c r="C191" s="259" t="s">
        <v>160</v>
      </c>
      <c r="D191" s="54" t="s">
        <v>3044</v>
      </c>
      <c r="E191" s="71">
        <v>40002</v>
      </c>
      <c r="F191" s="71">
        <v>39975</v>
      </c>
      <c r="G191" s="54" t="s">
        <v>2993</v>
      </c>
    </row>
    <row r="192" spans="1:7" ht="18.75" customHeight="1" x14ac:dyDescent="0.2">
      <c r="A192" s="254">
        <v>20107</v>
      </c>
      <c r="B192" s="258" t="s">
        <v>805</v>
      </c>
      <c r="C192" s="259" t="s">
        <v>527</v>
      </c>
      <c r="D192" s="54" t="s">
        <v>3045</v>
      </c>
      <c r="E192" s="71">
        <v>40066</v>
      </c>
      <c r="F192" s="71"/>
      <c r="G192" s="54" t="s">
        <v>3026</v>
      </c>
    </row>
    <row r="193" spans="1:7" ht="18.75" customHeight="1" x14ac:dyDescent="0.2">
      <c r="A193" s="254">
        <v>20107</v>
      </c>
      <c r="B193" s="258" t="s">
        <v>805</v>
      </c>
      <c r="C193" s="259" t="s">
        <v>527</v>
      </c>
      <c r="D193" s="54" t="s">
        <v>3046</v>
      </c>
      <c r="E193" s="71" t="s">
        <v>5810</v>
      </c>
      <c r="F193" s="59"/>
      <c r="G193" s="54" t="s">
        <v>3058</v>
      </c>
    </row>
    <row r="194" spans="1:7" ht="18.75" customHeight="1" x14ac:dyDescent="0.2">
      <c r="A194" s="254">
        <v>20108</v>
      </c>
      <c r="B194" s="262" t="s">
        <v>247</v>
      </c>
      <c r="C194" s="259" t="s">
        <v>689</v>
      </c>
      <c r="D194" s="54" t="s">
        <v>3045</v>
      </c>
      <c r="E194" s="71">
        <v>40035</v>
      </c>
      <c r="F194" s="59"/>
      <c r="G194" s="54" t="s">
        <v>3026</v>
      </c>
    </row>
    <row r="195" spans="1:7" ht="18.75" customHeight="1" x14ac:dyDescent="0.2">
      <c r="A195" s="254">
        <v>20108</v>
      </c>
      <c r="B195" s="262" t="s">
        <v>247</v>
      </c>
      <c r="C195" s="259" t="s">
        <v>689</v>
      </c>
      <c r="D195" s="54" t="s">
        <v>3044</v>
      </c>
      <c r="E195" s="71">
        <v>40094</v>
      </c>
      <c r="F195" s="71">
        <v>40066</v>
      </c>
      <c r="G195" s="54" t="s">
        <v>2993</v>
      </c>
    </row>
    <row r="196" spans="1:7" ht="18.75" customHeight="1" x14ac:dyDescent="0.2">
      <c r="A196" s="254">
        <v>20109</v>
      </c>
      <c r="B196" s="258" t="s">
        <v>815</v>
      </c>
      <c r="C196" s="259" t="s">
        <v>775</v>
      </c>
      <c r="D196" s="54" t="s">
        <v>3045</v>
      </c>
      <c r="E196" s="71" t="s">
        <v>3411</v>
      </c>
      <c r="F196" s="71"/>
      <c r="G196" s="54" t="s">
        <v>3026</v>
      </c>
    </row>
    <row r="197" spans="1:7" ht="18.75" customHeight="1" x14ac:dyDescent="0.2">
      <c r="A197" s="254">
        <v>20109</v>
      </c>
      <c r="B197" s="258" t="s">
        <v>815</v>
      </c>
      <c r="C197" s="259" t="s">
        <v>775</v>
      </c>
      <c r="D197" s="54" t="s">
        <v>3046</v>
      </c>
      <c r="E197" s="71">
        <v>40189</v>
      </c>
      <c r="F197" s="71"/>
      <c r="G197" s="54" t="s">
        <v>3058</v>
      </c>
    </row>
    <row r="198" spans="1:7" ht="18.75" customHeight="1" x14ac:dyDescent="0.2">
      <c r="A198" s="254">
        <v>20109</v>
      </c>
      <c r="B198" s="258" t="s">
        <v>815</v>
      </c>
      <c r="C198" s="259" t="s">
        <v>775</v>
      </c>
      <c r="D198" s="54" t="s">
        <v>3044</v>
      </c>
      <c r="E198" s="71" t="s">
        <v>818</v>
      </c>
      <c r="F198" s="71">
        <v>40156</v>
      </c>
      <c r="G198" s="54" t="s">
        <v>2993</v>
      </c>
    </row>
    <row r="199" spans="1:7" ht="18.75" customHeight="1" x14ac:dyDescent="0.2">
      <c r="A199" s="254">
        <v>20110</v>
      </c>
      <c r="B199" s="255" t="s">
        <v>663</v>
      </c>
      <c r="C199" s="256" t="s">
        <v>527</v>
      </c>
      <c r="D199" s="54" t="s">
        <v>3045</v>
      </c>
      <c r="E199" s="70" t="s">
        <v>1773</v>
      </c>
      <c r="F199" s="71"/>
      <c r="G199" s="54" t="s">
        <v>3026</v>
      </c>
    </row>
    <row r="200" spans="1:7" ht="18.75" customHeight="1" x14ac:dyDescent="0.2">
      <c r="A200" s="254">
        <v>20110</v>
      </c>
      <c r="B200" s="255" t="s">
        <v>663</v>
      </c>
      <c r="C200" s="256" t="s">
        <v>527</v>
      </c>
      <c r="D200" s="54" t="s">
        <v>3046</v>
      </c>
      <c r="E200" s="71" t="s">
        <v>2986</v>
      </c>
      <c r="F200" s="71"/>
      <c r="G200" s="54" t="s">
        <v>3058</v>
      </c>
    </row>
    <row r="201" spans="1:7" ht="18.75" customHeight="1" x14ac:dyDescent="0.2">
      <c r="A201" s="254">
        <v>20110</v>
      </c>
      <c r="B201" s="255" t="s">
        <v>663</v>
      </c>
      <c r="C201" s="256" t="s">
        <v>527</v>
      </c>
      <c r="D201" s="54" t="s">
        <v>3044</v>
      </c>
      <c r="E201" s="71" t="s">
        <v>824</v>
      </c>
      <c r="F201" s="71" t="s">
        <v>1027</v>
      </c>
      <c r="G201" s="54" t="s">
        <v>2993</v>
      </c>
    </row>
    <row r="202" spans="1:7" ht="18.75" customHeight="1" x14ac:dyDescent="0.2">
      <c r="A202" s="254">
        <v>20111</v>
      </c>
      <c r="B202" s="262" t="s">
        <v>825</v>
      </c>
      <c r="C202" s="259" t="s">
        <v>783</v>
      </c>
      <c r="D202" s="54" t="s">
        <v>3044</v>
      </c>
      <c r="E202" s="71" t="s">
        <v>828</v>
      </c>
      <c r="F202" s="71" t="s">
        <v>1033</v>
      </c>
      <c r="G202" s="54" t="s">
        <v>2993</v>
      </c>
    </row>
    <row r="203" spans="1:7" ht="18.75" customHeight="1" x14ac:dyDescent="0.2">
      <c r="A203" s="254">
        <v>20112</v>
      </c>
      <c r="B203" s="262" t="s">
        <v>829</v>
      </c>
      <c r="C203" s="259" t="s">
        <v>830</v>
      </c>
      <c r="D203" s="54" t="s">
        <v>3044</v>
      </c>
      <c r="E203" s="71" t="s">
        <v>828</v>
      </c>
      <c r="F203" s="71" t="s">
        <v>1033</v>
      </c>
      <c r="G203" s="54" t="s">
        <v>2993</v>
      </c>
    </row>
    <row r="204" spans="1:7" ht="18.75" customHeight="1" x14ac:dyDescent="0.2">
      <c r="A204" s="254">
        <v>20113</v>
      </c>
      <c r="B204" s="255" t="s">
        <v>832</v>
      </c>
      <c r="C204" s="256" t="s">
        <v>130</v>
      </c>
      <c r="D204" s="54" t="s">
        <v>3044</v>
      </c>
      <c r="E204" s="71" t="s">
        <v>836</v>
      </c>
      <c r="F204" s="71" t="s">
        <v>3378</v>
      </c>
      <c r="G204" s="54" t="s">
        <v>2993</v>
      </c>
    </row>
    <row r="205" spans="1:7" ht="18.75" customHeight="1" x14ac:dyDescent="0.2">
      <c r="A205" s="254">
        <v>20114</v>
      </c>
      <c r="B205" s="255" t="s">
        <v>838</v>
      </c>
      <c r="C205" s="256" t="s">
        <v>555</v>
      </c>
      <c r="D205" s="54" t="s">
        <v>3045</v>
      </c>
      <c r="E205" s="70" t="s">
        <v>3383</v>
      </c>
      <c r="F205" s="59"/>
      <c r="G205" s="54" t="s">
        <v>3026</v>
      </c>
    </row>
    <row r="206" spans="1:7" ht="18.75" customHeight="1" x14ac:dyDescent="0.2">
      <c r="A206" s="254">
        <v>20115</v>
      </c>
      <c r="B206" s="258" t="s">
        <v>841</v>
      </c>
      <c r="C206" s="259" t="s">
        <v>842</v>
      </c>
      <c r="D206" s="54"/>
      <c r="E206" s="71" t="s">
        <v>231</v>
      </c>
      <c r="F206" s="71" t="s">
        <v>6890</v>
      </c>
      <c r="G206" s="54"/>
    </row>
    <row r="207" spans="1:7" ht="18.75" customHeight="1" x14ac:dyDescent="0.2">
      <c r="A207" s="254">
        <v>20116</v>
      </c>
      <c r="B207" s="258" t="s">
        <v>844</v>
      </c>
      <c r="C207" s="259" t="s">
        <v>845</v>
      </c>
      <c r="D207" s="54" t="s">
        <v>3045</v>
      </c>
      <c r="E207" s="71" t="s">
        <v>3366</v>
      </c>
      <c r="F207" s="71"/>
      <c r="G207" s="54" t="s">
        <v>3026</v>
      </c>
    </row>
    <row r="208" spans="1:7" ht="18.75" customHeight="1" x14ac:dyDescent="0.2">
      <c r="A208" s="254">
        <v>20116</v>
      </c>
      <c r="B208" s="258" t="s">
        <v>844</v>
      </c>
      <c r="C208" s="259" t="s">
        <v>845</v>
      </c>
      <c r="D208" s="54" t="s">
        <v>3044</v>
      </c>
      <c r="E208" s="71" t="s">
        <v>1946</v>
      </c>
      <c r="F208" s="71" t="s">
        <v>6891</v>
      </c>
      <c r="G208" s="54" t="s">
        <v>2993</v>
      </c>
    </row>
    <row r="209" spans="1:7" ht="18.75" customHeight="1" x14ac:dyDescent="0.2">
      <c r="A209" s="254">
        <v>20117</v>
      </c>
      <c r="B209" s="258" t="s">
        <v>182</v>
      </c>
      <c r="C209" s="259" t="s">
        <v>227</v>
      </c>
      <c r="D209" s="54" t="s">
        <v>3045</v>
      </c>
      <c r="E209" s="71" t="s">
        <v>231</v>
      </c>
      <c r="F209" s="59"/>
      <c r="G209" s="54" t="s">
        <v>3026</v>
      </c>
    </row>
    <row r="210" spans="1:7" ht="18.75" customHeight="1" x14ac:dyDescent="0.2">
      <c r="A210" s="254">
        <v>20118</v>
      </c>
      <c r="B210" s="263" t="s">
        <v>850</v>
      </c>
      <c r="C210" s="256" t="s">
        <v>851</v>
      </c>
      <c r="D210" s="54" t="s">
        <v>3045</v>
      </c>
      <c r="E210" s="71">
        <v>39823</v>
      </c>
      <c r="F210" s="59"/>
      <c r="G210" s="54" t="s">
        <v>3026</v>
      </c>
    </row>
    <row r="211" spans="1:7" ht="18.75" customHeight="1" x14ac:dyDescent="0.2">
      <c r="A211" s="254">
        <v>20118</v>
      </c>
      <c r="B211" s="263" t="s">
        <v>850</v>
      </c>
      <c r="C211" s="256" t="s">
        <v>851</v>
      </c>
      <c r="D211" s="54" t="s">
        <v>3044</v>
      </c>
      <c r="E211" s="71" t="s">
        <v>855</v>
      </c>
      <c r="F211" s="71" t="s">
        <v>978</v>
      </c>
      <c r="G211" s="54" t="s">
        <v>2993</v>
      </c>
    </row>
    <row r="212" spans="1:7" ht="18.75" customHeight="1" x14ac:dyDescent="0.2">
      <c r="A212" s="254">
        <v>20119</v>
      </c>
      <c r="B212" s="255" t="s">
        <v>857</v>
      </c>
      <c r="C212" s="256" t="s">
        <v>858</v>
      </c>
      <c r="D212" s="54" t="s">
        <v>3045</v>
      </c>
      <c r="E212" s="142">
        <v>39823</v>
      </c>
      <c r="F212" s="71"/>
      <c r="G212" s="54" t="s">
        <v>3026</v>
      </c>
    </row>
    <row r="213" spans="1:7" ht="18.75" customHeight="1" x14ac:dyDescent="0.2">
      <c r="A213" s="254">
        <v>20119</v>
      </c>
      <c r="B213" s="255" t="s">
        <v>857</v>
      </c>
      <c r="C213" s="256" t="s">
        <v>858</v>
      </c>
      <c r="D213" s="54" t="s">
        <v>3044</v>
      </c>
      <c r="E213" s="20" t="s">
        <v>2778</v>
      </c>
      <c r="F213" s="71" t="s">
        <v>6892</v>
      </c>
      <c r="G213" s="54" t="s">
        <v>2993</v>
      </c>
    </row>
    <row r="214" spans="1:7" ht="18.75" customHeight="1" x14ac:dyDescent="0.2">
      <c r="A214" s="254">
        <v>20120</v>
      </c>
      <c r="B214" s="258" t="s">
        <v>862</v>
      </c>
      <c r="C214" s="259" t="s">
        <v>863</v>
      </c>
      <c r="D214" s="54" t="s">
        <v>3045</v>
      </c>
      <c r="E214" s="70" t="s">
        <v>2057</v>
      </c>
      <c r="F214" s="71"/>
      <c r="G214" s="54" t="s">
        <v>3058</v>
      </c>
    </row>
    <row r="215" spans="1:7" ht="18.75" customHeight="1" x14ac:dyDescent="0.2">
      <c r="A215" s="254">
        <v>20120</v>
      </c>
      <c r="B215" s="258" t="s">
        <v>862</v>
      </c>
      <c r="C215" s="259" t="s">
        <v>863</v>
      </c>
      <c r="D215" s="54" t="s">
        <v>3045</v>
      </c>
      <c r="E215" s="71">
        <v>39824</v>
      </c>
      <c r="F215" s="71"/>
      <c r="G215" s="54" t="s">
        <v>3026</v>
      </c>
    </row>
    <row r="216" spans="1:7" ht="18.75" customHeight="1" x14ac:dyDescent="0.2">
      <c r="A216" s="254">
        <v>20120</v>
      </c>
      <c r="B216" s="258" t="s">
        <v>862</v>
      </c>
      <c r="C216" s="259" t="s">
        <v>863</v>
      </c>
      <c r="D216" s="54" t="s">
        <v>3044</v>
      </c>
      <c r="E216" s="71">
        <v>39822</v>
      </c>
      <c r="F216" s="71" t="s">
        <v>6893</v>
      </c>
      <c r="G216" s="54" t="s">
        <v>2993</v>
      </c>
    </row>
    <row r="217" spans="1:7" ht="18.75" customHeight="1" x14ac:dyDescent="0.2">
      <c r="A217" s="254"/>
      <c r="B217" s="255" t="s">
        <v>871</v>
      </c>
      <c r="C217" s="256" t="s">
        <v>872</v>
      </c>
      <c r="D217" s="54" t="s">
        <v>3046</v>
      </c>
      <c r="E217" s="71">
        <v>40553</v>
      </c>
      <c r="F217" s="71"/>
      <c r="G217" s="54" t="s">
        <v>3058</v>
      </c>
    </row>
    <row r="218" spans="1:7" ht="18.75" customHeight="1" x14ac:dyDescent="0.2">
      <c r="A218" s="254">
        <v>20121</v>
      </c>
      <c r="B218" s="255" t="s">
        <v>871</v>
      </c>
      <c r="C218" s="256" t="s">
        <v>872</v>
      </c>
      <c r="D218" s="54" t="s">
        <v>3044</v>
      </c>
      <c r="E218" s="71">
        <v>39822</v>
      </c>
      <c r="F218" s="71" t="s">
        <v>6893</v>
      </c>
      <c r="G218" s="54" t="s">
        <v>2993</v>
      </c>
    </row>
    <row r="219" spans="1:7" ht="18.75" customHeight="1" x14ac:dyDescent="0.2">
      <c r="A219" s="254">
        <v>20122</v>
      </c>
      <c r="B219" s="255" t="s">
        <v>877</v>
      </c>
      <c r="C219" s="256" t="s">
        <v>711</v>
      </c>
      <c r="D219" s="54" t="s">
        <v>3045</v>
      </c>
      <c r="E219" s="71">
        <v>39823</v>
      </c>
      <c r="F219" s="71"/>
      <c r="G219" s="54" t="s">
        <v>3026</v>
      </c>
    </row>
    <row r="220" spans="1:7" ht="18.75" customHeight="1" x14ac:dyDescent="0.2">
      <c r="A220" s="254">
        <v>20122</v>
      </c>
      <c r="B220" s="255" t="s">
        <v>877</v>
      </c>
      <c r="C220" s="256" t="s">
        <v>711</v>
      </c>
      <c r="D220" s="54" t="s">
        <v>3044</v>
      </c>
      <c r="E220" s="71">
        <v>39822</v>
      </c>
      <c r="F220" s="71" t="s">
        <v>6893</v>
      </c>
      <c r="G220" s="54" t="s">
        <v>2993</v>
      </c>
    </row>
    <row r="221" spans="1:7" ht="18.75" customHeight="1" x14ac:dyDescent="0.2">
      <c r="A221" s="254">
        <v>20123</v>
      </c>
      <c r="B221" s="258" t="s">
        <v>881</v>
      </c>
      <c r="C221" s="259" t="s">
        <v>108</v>
      </c>
      <c r="D221" s="54" t="s">
        <v>3045</v>
      </c>
      <c r="E221" s="71">
        <v>39823</v>
      </c>
      <c r="F221" s="71"/>
      <c r="G221" s="54" t="s">
        <v>3026</v>
      </c>
    </row>
    <row r="222" spans="1:7" ht="18.75" customHeight="1" x14ac:dyDescent="0.2">
      <c r="A222" s="254">
        <v>20123</v>
      </c>
      <c r="B222" s="258" t="s">
        <v>881</v>
      </c>
      <c r="C222" s="259" t="s">
        <v>108</v>
      </c>
      <c r="D222" s="54" t="s">
        <v>3046</v>
      </c>
      <c r="E222" s="71">
        <v>40188</v>
      </c>
      <c r="F222" s="71"/>
      <c r="G222" s="54" t="s">
        <v>3058</v>
      </c>
    </row>
    <row r="223" spans="1:7" ht="18.75" customHeight="1" x14ac:dyDescent="0.2">
      <c r="A223" s="254">
        <v>20123</v>
      </c>
      <c r="B223" s="258" t="s">
        <v>881</v>
      </c>
      <c r="C223" s="259" t="s">
        <v>108</v>
      </c>
      <c r="D223" s="54" t="s">
        <v>3044</v>
      </c>
      <c r="E223" s="71">
        <v>39822</v>
      </c>
      <c r="F223" s="71" t="s">
        <v>6894</v>
      </c>
      <c r="G223" s="54" t="s">
        <v>2993</v>
      </c>
    </row>
    <row r="224" spans="1:7" ht="18.75" customHeight="1" x14ac:dyDescent="0.2">
      <c r="A224" s="254">
        <v>20124</v>
      </c>
      <c r="B224" s="255" t="s">
        <v>667</v>
      </c>
      <c r="C224" s="256" t="s">
        <v>889</v>
      </c>
      <c r="D224" s="54" t="s">
        <v>3045</v>
      </c>
      <c r="E224" s="71">
        <v>39823</v>
      </c>
      <c r="F224" s="71"/>
      <c r="G224" s="54" t="s">
        <v>3026</v>
      </c>
    </row>
    <row r="225" spans="1:7" ht="18.75" customHeight="1" x14ac:dyDescent="0.2">
      <c r="A225" s="254">
        <v>20124</v>
      </c>
      <c r="B225" s="255" t="s">
        <v>667</v>
      </c>
      <c r="C225" s="256" t="s">
        <v>889</v>
      </c>
      <c r="D225" s="54" t="s">
        <v>3044</v>
      </c>
      <c r="E225" s="71" t="s">
        <v>855</v>
      </c>
      <c r="F225" s="71" t="s">
        <v>6894</v>
      </c>
      <c r="G225" s="54" t="s">
        <v>2993</v>
      </c>
    </row>
    <row r="226" spans="1:7" ht="18.75" customHeight="1" x14ac:dyDescent="0.2">
      <c r="A226" s="264">
        <v>20125</v>
      </c>
      <c r="B226" s="258" t="s">
        <v>893</v>
      </c>
      <c r="C226" s="259" t="s">
        <v>109</v>
      </c>
      <c r="D226" s="54" t="s">
        <v>3045</v>
      </c>
      <c r="E226" s="71">
        <v>39822</v>
      </c>
      <c r="F226" s="71"/>
      <c r="G226" s="54" t="s">
        <v>3026</v>
      </c>
    </row>
    <row r="227" spans="1:7" ht="18.75" customHeight="1" x14ac:dyDescent="0.2">
      <c r="A227" s="264">
        <v>20125</v>
      </c>
      <c r="B227" s="258" t="s">
        <v>893</v>
      </c>
      <c r="C227" s="259" t="s">
        <v>109</v>
      </c>
      <c r="D227" s="54" t="s">
        <v>3046</v>
      </c>
      <c r="E227" s="71" t="s">
        <v>5703</v>
      </c>
      <c r="F227" s="59"/>
      <c r="G227" s="54" t="s">
        <v>3058</v>
      </c>
    </row>
    <row r="228" spans="1:7" ht="18.75" customHeight="1" x14ac:dyDescent="0.2">
      <c r="A228" s="254">
        <v>20126</v>
      </c>
      <c r="B228" s="255" t="s">
        <v>838</v>
      </c>
      <c r="C228" s="256" t="s">
        <v>389</v>
      </c>
      <c r="D228" s="54" t="s">
        <v>3045</v>
      </c>
      <c r="E228" s="71">
        <v>40004</v>
      </c>
      <c r="F228" s="59"/>
      <c r="G228" s="54" t="s">
        <v>3026</v>
      </c>
    </row>
    <row r="229" spans="1:7" ht="18.75" customHeight="1" x14ac:dyDescent="0.2">
      <c r="A229" s="254">
        <v>20127</v>
      </c>
      <c r="B229" s="258" t="s">
        <v>616</v>
      </c>
      <c r="C229" s="259" t="s">
        <v>147</v>
      </c>
      <c r="D229" s="54" t="s">
        <v>3045</v>
      </c>
      <c r="E229" s="71">
        <v>40004</v>
      </c>
      <c r="F229" s="59"/>
      <c r="G229" s="54" t="s">
        <v>3026</v>
      </c>
    </row>
    <row r="230" spans="1:7" ht="18.75" customHeight="1" x14ac:dyDescent="0.2">
      <c r="A230" s="254">
        <v>20127</v>
      </c>
      <c r="B230" s="258" t="s">
        <v>616</v>
      </c>
      <c r="C230" s="259" t="s">
        <v>147</v>
      </c>
      <c r="D230" s="54" t="s">
        <v>3046</v>
      </c>
      <c r="E230" s="71">
        <v>40917</v>
      </c>
      <c r="F230" s="59"/>
      <c r="G230" s="54" t="s">
        <v>3058</v>
      </c>
    </row>
    <row r="231" spans="1:7" ht="18.75" customHeight="1" x14ac:dyDescent="0.2">
      <c r="A231" s="254">
        <v>20127</v>
      </c>
      <c r="B231" s="258" t="s">
        <v>616</v>
      </c>
      <c r="C231" s="259" t="s">
        <v>147</v>
      </c>
      <c r="D231" s="54" t="s">
        <v>3044</v>
      </c>
      <c r="E231" s="71">
        <v>40003</v>
      </c>
      <c r="F231" s="71">
        <v>39974</v>
      </c>
      <c r="G231" s="54" t="s">
        <v>2993</v>
      </c>
    </row>
    <row r="232" spans="1:7" ht="18.75" customHeight="1" x14ac:dyDescent="0.2">
      <c r="A232" s="254">
        <v>20128</v>
      </c>
      <c r="B232" s="258" t="s">
        <v>912</v>
      </c>
      <c r="C232" s="259" t="s">
        <v>435</v>
      </c>
      <c r="D232" s="54" t="s">
        <v>3045</v>
      </c>
      <c r="E232" s="71">
        <v>40004</v>
      </c>
      <c r="F232" s="71"/>
      <c r="G232" s="54" t="s">
        <v>3026</v>
      </c>
    </row>
    <row r="233" spans="1:7" ht="18.75" customHeight="1" x14ac:dyDescent="0.2">
      <c r="A233" s="254">
        <v>20128</v>
      </c>
      <c r="B233" s="258" t="s">
        <v>912</v>
      </c>
      <c r="C233" s="259" t="s">
        <v>435</v>
      </c>
      <c r="D233" s="54" t="s">
        <v>3044</v>
      </c>
      <c r="E233" s="71">
        <v>40003</v>
      </c>
      <c r="F233" s="71">
        <v>39974</v>
      </c>
      <c r="G233" s="54" t="s">
        <v>2993</v>
      </c>
    </row>
    <row r="234" spans="1:7" ht="18.75" customHeight="1" x14ac:dyDescent="0.2">
      <c r="A234" s="254">
        <v>20129</v>
      </c>
      <c r="B234" s="258" t="s">
        <v>663</v>
      </c>
      <c r="C234" s="259" t="s">
        <v>917</v>
      </c>
      <c r="D234" s="54" t="s">
        <v>3045</v>
      </c>
      <c r="E234" s="71">
        <v>40004</v>
      </c>
      <c r="F234" s="71"/>
      <c r="G234" s="54" t="s">
        <v>3026</v>
      </c>
    </row>
    <row r="235" spans="1:7" ht="18.75" customHeight="1" x14ac:dyDescent="0.2">
      <c r="A235" s="254">
        <v>20129</v>
      </c>
      <c r="B235" s="258" t="s">
        <v>663</v>
      </c>
      <c r="C235" s="259" t="s">
        <v>917</v>
      </c>
      <c r="D235" s="54" t="s">
        <v>3044</v>
      </c>
      <c r="E235" s="71">
        <v>40003</v>
      </c>
      <c r="F235" s="71">
        <v>39974</v>
      </c>
      <c r="G235" s="54" t="s">
        <v>2993</v>
      </c>
    </row>
    <row r="236" spans="1:7" ht="18.75" customHeight="1" x14ac:dyDescent="0.2">
      <c r="A236" s="254">
        <v>20130</v>
      </c>
      <c r="B236" s="263" t="s">
        <v>925</v>
      </c>
      <c r="C236" s="256" t="s">
        <v>147</v>
      </c>
      <c r="D236" s="54" t="s">
        <v>3045</v>
      </c>
      <c r="E236" s="71">
        <v>40004</v>
      </c>
      <c r="F236" s="59"/>
      <c r="G236" s="54" t="s">
        <v>3026</v>
      </c>
    </row>
    <row r="237" spans="1:7" ht="18.75" customHeight="1" x14ac:dyDescent="0.2">
      <c r="A237" s="254">
        <v>20131</v>
      </c>
      <c r="B237" s="258" t="s">
        <v>928</v>
      </c>
      <c r="C237" s="259" t="s">
        <v>549</v>
      </c>
      <c r="D237" s="54" t="s">
        <v>3045</v>
      </c>
      <c r="E237" s="71">
        <v>40035</v>
      </c>
      <c r="F237" s="59"/>
      <c r="G237" s="54" t="s">
        <v>3026</v>
      </c>
    </row>
    <row r="238" spans="1:7" ht="18.75" customHeight="1" x14ac:dyDescent="0.2">
      <c r="A238" s="254">
        <v>20132</v>
      </c>
      <c r="B238" s="36" t="s">
        <v>663</v>
      </c>
      <c r="C238" s="259" t="s">
        <v>472</v>
      </c>
      <c r="D238" s="54" t="s">
        <v>3045</v>
      </c>
      <c r="E238" s="71">
        <v>40036</v>
      </c>
      <c r="F238" s="59"/>
      <c r="G238" s="54" t="s">
        <v>3026</v>
      </c>
    </row>
    <row r="239" spans="1:7" ht="18.75" customHeight="1" x14ac:dyDescent="0.2">
      <c r="A239" s="254">
        <v>20132</v>
      </c>
      <c r="B239" s="36" t="s">
        <v>663</v>
      </c>
      <c r="C239" s="259" t="s">
        <v>472</v>
      </c>
      <c r="D239" s="54" t="s">
        <v>3046</v>
      </c>
      <c r="E239" s="71">
        <v>40181</v>
      </c>
      <c r="F239" s="59"/>
      <c r="G239" s="54" t="s">
        <v>3058</v>
      </c>
    </row>
    <row r="240" spans="1:7" ht="18.75" customHeight="1" x14ac:dyDescent="0.2">
      <c r="A240" s="254">
        <v>20132</v>
      </c>
      <c r="B240" s="36" t="s">
        <v>663</v>
      </c>
      <c r="C240" s="259" t="s">
        <v>472</v>
      </c>
      <c r="D240" s="54" t="s">
        <v>3044</v>
      </c>
      <c r="E240" s="71">
        <v>40003</v>
      </c>
      <c r="F240" s="71">
        <v>39975</v>
      </c>
      <c r="G240" s="54" t="s">
        <v>2993</v>
      </c>
    </row>
    <row r="241" spans="1:7" ht="18.75" customHeight="1" x14ac:dyDescent="0.2">
      <c r="A241" s="254">
        <v>20133</v>
      </c>
      <c r="B241" s="36" t="s">
        <v>931</v>
      </c>
      <c r="C241" s="259" t="s">
        <v>932</v>
      </c>
      <c r="D241" s="54" t="s">
        <v>3045</v>
      </c>
      <c r="E241" s="71">
        <v>40066</v>
      </c>
      <c r="F241" s="71"/>
      <c r="G241" s="54" t="s">
        <v>3026</v>
      </c>
    </row>
    <row r="242" spans="1:7" ht="18.75" customHeight="1" x14ac:dyDescent="0.2">
      <c r="A242" s="254">
        <v>20133</v>
      </c>
      <c r="B242" s="36" t="s">
        <v>931</v>
      </c>
      <c r="C242" s="259" t="s">
        <v>932</v>
      </c>
      <c r="D242" s="54" t="s">
        <v>3044</v>
      </c>
      <c r="E242" s="71">
        <v>40003</v>
      </c>
      <c r="F242" s="71">
        <v>39974</v>
      </c>
      <c r="G242" s="54" t="s">
        <v>2993</v>
      </c>
    </row>
    <row r="243" spans="1:7" ht="18.75" customHeight="1" x14ac:dyDescent="0.2">
      <c r="A243" s="254">
        <v>20134</v>
      </c>
      <c r="B243" s="258" t="s">
        <v>754</v>
      </c>
      <c r="C243" s="259" t="s">
        <v>637</v>
      </c>
      <c r="D243" s="54" t="s">
        <v>3045</v>
      </c>
      <c r="E243" s="71">
        <v>40066</v>
      </c>
      <c r="F243" s="71"/>
      <c r="G243" s="54" t="s">
        <v>3026</v>
      </c>
    </row>
    <row r="244" spans="1:7" ht="18.75" customHeight="1" x14ac:dyDescent="0.2">
      <c r="A244" s="254">
        <v>20134</v>
      </c>
      <c r="B244" s="258" t="s">
        <v>754</v>
      </c>
      <c r="C244" s="259" t="s">
        <v>637</v>
      </c>
      <c r="D244" s="54" t="s">
        <v>3045</v>
      </c>
      <c r="E244" s="71">
        <v>39823</v>
      </c>
      <c r="F244" s="71"/>
      <c r="G244" s="54" t="s">
        <v>3026</v>
      </c>
    </row>
    <row r="245" spans="1:7" ht="18.75" customHeight="1" x14ac:dyDescent="0.2">
      <c r="A245" s="254">
        <v>20134</v>
      </c>
      <c r="B245" s="258" t="s">
        <v>754</v>
      </c>
      <c r="C245" s="259" t="s">
        <v>637</v>
      </c>
      <c r="D245" s="54" t="s">
        <v>3044</v>
      </c>
      <c r="E245" s="71">
        <v>40065</v>
      </c>
      <c r="F245" s="71">
        <v>40036</v>
      </c>
      <c r="G245" s="54" t="s">
        <v>2993</v>
      </c>
    </row>
    <row r="246" spans="1:7" ht="18.75" customHeight="1" x14ac:dyDescent="0.2">
      <c r="A246" s="254">
        <v>20135</v>
      </c>
      <c r="B246" s="258" t="s">
        <v>940</v>
      </c>
      <c r="C246" s="259" t="s">
        <v>487</v>
      </c>
      <c r="D246" s="54" t="s">
        <v>3045</v>
      </c>
      <c r="E246" s="71">
        <v>40096</v>
      </c>
      <c r="F246" s="71"/>
      <c r="G246" s="54" t="s">
        <v>3026</v>
      </c>
    </row>
    <row r="247" spans="1:7" ht="18.75" customHeight="1" x14ac:dyDescent="0.2">
      <c r="A247" s="254">
        <v>20135</v>
      </c>
      <c r="B247" s="258" t="s">
        <v>940</v>
      </c>
      <c r="C247" s="259" t="s">
        <v>487</v>
      </c>
      <c r="D247" s="54" t="s">
        <v>3046</v>
      </c>
      <c r="E247" s="71">
        <v>40189</v>
      </c>
      <c r="F247" s="71"/>
      <c r="G247" s="54" t="s">
        <v>3058</v>
      </c>
    </row>
    <row r="248" spans="1:7" ht="18.75" customHeight="1" x14ac:dyDescent="0.2">
      <c r="A248" s="254">
        <v>20135</v>
      </c>
      <c r="B248" s="258" t="s">
        <v>940</v>
      </c>
      <c r="C248" s="259" t="s">
        <v>487</v>
      </c>
      <c r="D248" s="54" t="s">
        <v>3044</v>
      </c>
      <c r="E248" s="71">
        <v>40095</v>
      </c>
      <c r="F248" s="71">
        <v>40067</v>
      </c>
      <c r="G248" s="54" t="s">
        <v>2993</v>
      </c>
    </row>
    <row r="249" spans="1:7" ht="18.75" customHeight="1" x14ac:dyDescent="0.2">
      <c r="A249" s="254">
        <v>20136</v>
      </c>
      <c r="B249" s="255" t="s">
        <v>946</v>
      </c>
      <c r="C249" s="256" t="s">
        <v>267</v>
      </c>
      <c r="D249" s="54" t="s">
        <v>3045</v>
      </c>
      <c r="E249" s="142" t="s">
        <v>6895</v>
      </c>
      <c r="F249" s="71"/>
      <c r="G249" s="54" t="s">
        <v>3026</v>
      </c>
    </row>
    <row r="250" spans="1:7" ht="18.75" customHeight="1" x14ac:dyDescent="0.2">
      <c r="A250" s="254">
        <v>20136</v>
      </c>
      <c r="B250" s="255" t="s">
        <v>946</v>
      </c>
      <c r="C250" s="256" t="s">
        <v>267</v>
      </c>
      <c r="D250" s="54" t="s">
        <v>3044</v>
      </c>
      <c r="E250" s="71" t="s">
        <v>950</v>
      </c>
      <c r="F250" s="71" t="s">
        <v>6896</v>
      </c>
      <c r="G250" s="54" t="s">
        <v>2993</v>
      </c>
    </row>
    <row r="251" spans="1:7" ht="18.75" customHeight="1" x14ac:dyDescent="0.2">
      <c r="A251" s="254">
        <v>20137</v>
      </c>
      <c r="B251" s="258" t="s">
        <v>952</v>
      </c>
      <c r="C251" s="259" t="s">
        <v>527</v>
      </c>
      <c r="D251" s="54" t="s">
        <v>3045</v>
      </c>
      <c r="E251" s="71" t="s">
        <v>3489</v>
      </c>
      <c r="F251" s="71"/>
      <c r="G251" s="54" t="s">
        <v>3026</v>
      </c>
    </row>
    <row r="252" spans="1:7" ht="18.75" customHeight="1" x14ac:dyDescent="0.2">
      <c r="A252" s="254">
        <v>20137</v>
      </c>
      <c r="B252" s="258" t="s">
        <v>952</v>
      </c>
      <c r="C252" s="259" t="s">
        <v>527</v>
      </c>
      <c r="D252" s="54" t="s">
        <v>3046</v>
      </c>
      <c r="E252" s="20" t="s">
        <v>2682</v>
      </c>
      <c r="F252" s="71"/>
      <c r="G252" s="54" t="s">
        <v>3058</v>
      </c>
    </row>
    <row r="253" spans="1:7" ht="18.75" customHeight="1" x14ac:dyDescent="0.2">
      <c r="A253" s="254">
        <v>20137</v>
      </c>
      <c r="B253" s="258" t="s">
        <v>952</v>
      </c>
      <c r="C253" s="259" t="s">
        <v>527</v>
      </c>
      <c r="D253" s="54" t="s">
        <v>3044</v>
      </c>
      <c r="E253" s="71" t="s">
        <v>950</v>
      </c>
      <c r="F253" s="71" t="s">
        <v>6897</v>
      </c>
      <c r="G253" s="54" t="s">
        <v>2993</v>
      </c>
    </row>
    <row r="254" spans="1:7" ht="18.75" customHeight="1" x14ac:dyDescent="0.2">
      <c r="A254" s="254">
        <v>20138</v>
      </c>
      <c r="B254" s="258" t="s">
        <v>959</v>
      </c>
      <c r="C254" s="259" t="s">
        <v>960</v>
      </c>
      <c r="D254" s="54" t="s">
        <v>3045</v>
      </c>
      <c r="E254" s="71" t="s">
        <v>950</v>
      </c>
      <c r="F254" s="71"/>
      <c r="G254" s="54" t="s">
        <v>3026</v>
      </c>
    </row>
    <row r="255" spans="1:7" ht="18.75" customHeight="1" x14ac:dyDescent="0.2">
      <c r="A255" s="254">
        <v>20138</v>
      </c>
      <c r="B255" s="258" t="s">
        <v>959</v>
      </c>
      <c r="C255" s="259" t="s">
        <v>960</v>
      </c>
      <c r="D255" s="54" t="s">
        <v>3046</v>
      </c>
      <c r="E255" s="71" t="s">
        <v>5711</v>
      </c>
      <c r="F255" s="59"/>
      <c r="G255" s="54" t="s">
        <v>3058</v>
      </c>
    </row>
    <row r="256" spans="1:7" ht="18.75" customHeight="1" x14ac:dyDescent="0.2">
      <c r="A256" s="254">
        <v>20139</v>
      </c>
      <c r="B256" s="255" t="s">
        <v>966</v>
      </c>
      <c r="C256" s="256" t="s">
        <v>122</v>
      </c>
      <c r="D256" s="54" t="s">
        <v>3045</v>
      </c>
      <c r="E256" s="142" t="s">
        <v>239</v>
      </c>
      <c r="F256" s="59"/>
      <c r="G256" s="54" t="s">
        <v>3026</v>
      </c>
    </row>
    <row r="257" spans="1:7" ht="18.75" customHeight="1" x14ac:dyDescent="0.2">
      <c r="A257" s="254">
        <v>20139</v>
      </c>
      <c r="B257" s="255" t="s">
        <v>966</v>
      </c>
      <c r="C257" s="256" t="s">
        <v>122</v>
      </c>
      <c r="D257" s="54" t="s">
        <v>3044</v>
      </c>
      <c r="E257" s="71" t="s">
        <v>970</v>
      </c>
      <c r="F257" s="71" t="s">
        <v>6898</v>
      </c>
      <c r="G257" s="54" t="s">
        <v>2993</v>
      </c>
    </row>
    <row r="258" spans="1:7" ht="18.75" customHeight="1" x14ac:dyDescent="0.2">
      <c r="A258" s="254">
        <v>20140</v>
      </c>
      <c r="B258" s="262" t="s">
        <v>971</v>
      </c>
      <c r="C258" s="259" t="s">
        <v>768</v>
      </c>
      <c r="D258" s="54" t="s">
        <v>3044</v>
      </c>
      <c r="E258" s="71" t="s">
        <v>834</v>
      </c>
      <c r="F258" s="71" t="s">
        <v>1042</v>
      </c>
      <c r="G258" s="54" t="s">
        <v>2993</v>
      </c>
    </row>
    <row r="259" spans="1:7" ht="18.75" customHeight="1" x14ac:dyDescent="0.2">
      <c r="A259" s="254">
        <v>20141</v>
      </c>
      <c r="B259" s="258" t="s">
        <v>247</v>
      </c>
      <c r="C259" s="259" t="s">
        <v>975</v>
      </c>
      <c r="D259" s="54" t="s">
        <v>3045</v>
      </c>
      <c r="E259" s="71">
        <v>39824</v>
      </c>
      <c r="F259" s="71"/>
      <c r="G259" s="54" t="s">
        <v>3026</v>
      </c>
    </row>
    <row r="260" spans="1:7" ht="18.75" customHeight="1" x14ac:dyDescent="0.2">
      <c r="A260" s="254">
        <v>20141</v>
      </c>
      <c r="B260" s="258" t="s">
        <v>247</v>
      </c>
      <c r="C260" s="259" t="s">
        <v>975</v>
      </c>
      <c r="D260" s="54" t="s">
        <v>3046</v>
      </c>
      <c r="E260" s="71">
        <v>40547</v>
      </c>
      <c r="F260" s="71"/>
      <c r="G260" s="54" t="s">
        <v>3058</v>
      </c>
    </row>
    <row r="261" spans="1:7" ht="18.75" customHeight="1" x14ac:dyDescent="0.2">
      <c r="A261" s="254">
        <v>20141</v>
      </c>
      <c r="B261" s="258" t="s">
        <v>247</v>
      </c>
      <c r="C261" s="259" t="s">
        <v>975</v>
      </c>
      <c r="D261" s="54" t="s">
        <v>3044</v>
      </c>
      <c r="E261" s="71" t="s">
        <v>978</v>
      </c>
      <c r="F261" s="71" t="s">
        <v>6892</v>
      </c>
      <c r="G261" s="54" t="s">
        <v>2993</v>
      </c>
    </row>
    <row r="262" spans="1:7" ht="18.75" customHeight="1" x14ac:dyDescent="0.2">
      <c r="A262" s="254">
        <v>20142</v>
      </c>
      <c r="B262" s="258" t="s">
        <v>979</v>
      </c>
      <c r="C262" s="259" t="s">
        <v>980</v>
      </c>
      <c r="D262" s="54" t="s">
        <v>3045</v>
      </c>
      <c r="E262" s="71">
        <v>39824</v>
      </c>
      <c r="F262" s="71"/>
      <c r="G262" s="54" t="s">
        <v>3026</v>
      </c>
    </row>
    <row r="263" spans="1:7" ht="18.75" customHeight="1" x14ac:dyDescent="0.2">
      <c r="A263" s="254">
        <v>20142</v>
      </c>
      <c r="B263" s="258" t="s">
        <v>979</v>
      </c>
      <c r="C263" s="259" t="s">
        <v>980</v>
      </c>
      <c r="D263" s="54" t="s">
        <v>3044</v>
      </c>
      <c r="E263" s="71">
        <v>39823</v>
      </c>
      <c r="F263" s="71" t="s">
        <v>6892</v>
      </c>
      <c r="G263" s="54" t="s">
        <v>2992</v>
      </c>
    </row>
    <row r="264" spans="1:7" ht="18.75" customHeight="1" x14ac:dyDescent="0.2">
      <c r="A264" s="254"/>
      <c r="B264" s="258" t="s">
        <v>247</v>
      </c>
      <c r="C264" s="259" t="s">
        <v>987</v>
      </c>
      <c r="D264" s="54" t="s">
        <v>3046</v>
      </c>
      <c r="E264" s="71">
        <v>40189</v>
      </c>
      <c r="F264" s="71"/>
      <c r="G264" s="54" t="s">
        <v>3058</v>
      </c>
    </row>
    <row r="265" spans="1:7" ht="18.75" customHeight="1" x14ac:dyDescent="0.2">
      <c r="A265" s="254">
        <v>20143</v>
      </c>
      <c r="B265" s="258" t="s">
        <v>247</v>
      </c>
      <c r="C265" s="259" t="s">
        <v>987</v>
      </c>
      <c r="D265" s="54" t="s">
        <v>3044</v>
      </c>
      <c r="E265" s="71">
        <v>39823</v>
      </c>
      <c r="F265" s="71" t="s">
        <v>1119</v>
      </c>
      <c r="G265" s="54" t="s">
        <v>2993</v>
      </c>
    </row>
    <row r="266" spans="1:7" ht="18.75" customHeight="1" x14ac:dyDescent="0.2">
      <c r="A266" s="254">
        <v>20144</v>
      </c>
      <c r="B266" s="255" t="s">
        <v>592</v>
      </c>
      <c r="C266" s="256" t="s">
        <v>601</v>
      </c>
      <c r="D266" s="54" t="s">
        <v>3044</v>
      </c>
      <c r="E266" s="71">
        <v>39823</v>
      </c>
      <c r="F266" s="71" t="s">
        <v>1119</v>
      </c>
      <c r="G266" s="54" t="s">
        <v>2993</v>
      </c>
    </row>
    <row r="267" spans="1:7" ht="18.75" customHeight="1" x14ac:dyDescent="0.2">
      <c r="A267" s="254">
        <v>20145</v>
      </c>
      <c r="B267" s="255" t="s">
        <v>442</v>
      </c>
      <c r="C267" s="256" t="s">
        <v>205</v>
      </c>
      <c r="D267" s="54" t="s">
        <v>3045</v>
      </c>
      <c r="E267" s="71">
        <v>39823</v>
      </c>
      <c r="F267" s="59"/>
      <c r="G267" s="54" t="s">
        <v>3026</v>
      </c>
    </row>
    <row r="268" spans="1:7" ht="18.75" customHeight="1" x14ac:dyDescent="0.2">
      <c r="A268" s="254">
        <v>20146</v>
      </c>
      <c r="B268" s="258" t="s">
        <v>107</v>
      </c>
      <c r="C268" s="259" t="s">
        <v>323</v>
      </c>
      <c r="D268" s="54" t="s">
        <v>3044</v>
      </c>
      <c r="E268" s="71">
        <v>39823</v>
      </c>
      <c r="F268" s="71" t="s">
        <v>1119</v>
      </c>
      <c r="G268" s="54" t="s">
        <v>2993</v>
      </c>
    </row>
    <row r="269" spans="1:7" ht="18.75" customHeight="1" x14ac:dyDescent="0.2">
      <c r="A269" s="254">
        <v>20147</v>
      </c>
      <c r="B269" s="36" t="s">
        <v>994</v>
      </c>
      <c r="C269" s="259" t="s">
        <v>527</v>
      </c>
      <c r="D269" s="54" t="s">
        <v>3045</v>
      </c>
      <c r="E269" s="71">
        <v>40006</v>
      </c>
      <c r="F269" s="71"/>
      <c r="G269" s="54" t="s">
        <v>3026</v>
      </c>
    </row>
    <row r="270" spans="1:7" ht="18.75" customHeight="1" x14ac:dyDescent="0.2">
      <c r="A270" s="254">
        <v>20147</v>
      </c>
      <c r="B270" s="36" t="s">
        <v>994</v>
      </c>
      <c r="C270" s="259" t="s">
        <v>527</v>
      </c>
      <c r="D270" s="54" t="s">
        <v>3044</v>
      </c>
      <c r="E270" s="71">
        <v>40004</v>
      </c>
      <c r="F270" s="71">
        <v>39976</v>
      </c>
      <c r="G270" s="54" t="s">
        <v>2993</v>
      </c>
    </row>
    <row r="271" spans="1:7" ht="18.75" customHeight="1" x14ac:dyDescent="0.2">
      <c r="A271" s="254">
        <v>20148</v>
      </c>
      <c r="B271" s="255" t="s">
        <v>996</v>
      </c>
      <c r="C271" s="256" t="s">
        <v>472</v>
      </c>
      <c r="D271" s="54" t="s">
        <v>3044</v>
      </c>
      <c r="E271" s="71">
        <v>40035</v>
      </c>
      <c r="F271" s="71">
        <v>40005</v>
      </c>
      <c r="G271" s="54" t="s">
        <v>2993</v>
      </c>
    </row>
    <row r="272" spans="1:7" ht="18.75" customHeight="1" x14ac:dyDescent="0.2">
      <c r="A272" s="254">
        <v>20149</v>
      </c>
      <c r="B272" s="255" t="s">
        <v>1002</v>
      </c>
      <c r="C272" s="256" t="s">
        <v>259</v>
      </c>
      <c r="D272" s="54" t="s">
        <v>3045</v>
      </c>
      <c r="E272" s="71">
        <v>40179</v>
      </c>
      <c r="F272" s="71"/>
      <c r="G272" s="54" t="s">
        <v>3026</v>
      </c>
    </row>
    <row r="273" spans="1:7" ht="18.75" customHeight="1" x14ac:dyDescent="0.2">
      <c r="A273" s="254">
        <v>20149</v>
      </c>
      <c r="B273" s="255" t="s">
        <v>1002</v>
      </c>
      <c r="C273" s="256" t="s">
        <v>259</v>
      </c>
      <c r="D273" s="54" t="s">
        <v>3044</v>
      </c>
      <c r="E273" s="71">
        <v>40035</v>
      </c>
      <c r="F273" s="71">
        <v>40360</v>
      </c>
      <c r="G273" s="54" t="s">
        <v>2993</v>
      </c>
    </row>
    <row r="274" spans="1:7" ht="18.75" customHeight="1" x14ac:dyDescent="0.2">
      <c r="A274" s="254">
        <v>20150</v>
      </c>
      <c r="B274" s="258" t="s">
        <v>1007</v>
      </c>
      <c r="C274" s="259" t="s">
        <v>462</v>
      </c>
      <c r="D274" s="54" t="s">
        <v>3045</v>
      </c>
      <c r="E274" s="71">
        <v>40179</v>
      </c>
      <c r="F274" s="59"/>
      <c r="G274" s="54" t="s">
        <v>3026</v>
      </c>
    </row>
    <row r="275" spans="1:7" ht="18.75" customHeight="1" x14ac:dyDescent="0.2">
      <c r="A275" s="254">
        <v>20152</v>
      </c>
      <c r="B275" s="36" t="s">
        <v>1013</v>
      </c>
      <c r="C275" s="259" t="s">
        <v>248</v>
      </c>
      <c r="D275" s="54"/>
      <c r="E275" s="59"/>
      <c r="F275" s="59"/>
      <c r="G275" s="54"/>
    </row>
    <row r="276" spans="1:7" ht="18.75" customHeight="1" x14ac:dyDescent="0.2">
      <c r="A276" s="254">
        <v>20153</v>
      </c>
      <c r="B276" s="262" t="s">
        <v>1015</v>
      </c>
      <c r="C276" s="259" t="s">
        <v>147</v>
      </c>
      <c r="D276" s="54" t="s">
        <v>3046</v>
      </c>
      <c r="E276" s="71">
        <v>40179</v>
      </c>
      <c r="F276" s="59"/>
      <c r="G276" s="54" t="s">
        <v>3058</v>
      </c>
    </row>
    <row r="277" spans="1:7" ht="18.75" customHeight="1" x14ac:dyDescent="0.2">
      <c r="A277" s="254">
        <v>20154</v>
      </c>
      <c r="B277" s="255" t="s">
        <v>1020</v>
      </c>
      <c r="C277" s="256" t="s">
        <v>1021</v>
      </c>
      <c r="D277" s="54" t="s">
        <v>3045</v>
      </c>
      <c r="E277" s="71">
        <v>40179</v>
      </c>
      <c r="F277" s="59"/>
      <c r="G277" s="54" t="s">
        <v>3026</v>
      </c>
    </row>
    <row r="278" spans="1:7" ht="18.75" customHeight="1" x14ac:dyDescent="0.2">
      <c r="A278" s="254">
        <v>20154</v>
      </c>
      <c r="B278" s="255" t="s">
        <v>1020</v>
      </c>
      <c r="C278" s="256" t="s">
        <v>1021</v>
      </c>
      <c r="D278" s="54" t="s">
        <v>3044</v>
      </c>
      <c r="E278" s="71" t="s">
        <v>1019</v>
      </c>
      <c r="F278" s="71" t="s">
        <v>6899</v>
      </c>
      <c r="G278" s="54" t="s">
        <v>2993</v>
      </c>
    </row>
    <row r="279" spans="1:7" ht="18.75" customHeight="1" x14ac:dyDescent="0.2">
      <c r="A279" s="254"/>
      <c r="B279" s="255"/>
      <c r="C279" s="256"/>
      <c r="D279" s="54" t="s">
        <v>3046</v>
      </c>
      <c r="E279" s="71">
        <v>40179</v>
      </c>
      <c r="F279" s="71"/>
      <c r="G279" s="54" t="s">
        <v>3058</v>
      </c>
    </row>
    <row r="280" spans="1:7" ht="18.75" customHeight="1" x14ac:dyDescent="0.2">
      <c r="A280" s="254">
        <v>20155</v>
      </c>
      <c r="B280" s="255" t="s">
        <v>1024</v>
      </c>
      <c r="C280" s="256" t="s">
        <v>445</v>
      </c>
      <c r="D280" s="54" t="s">
        <v>3045</v>
      </c>
      <c r="E280" s="71" t="s">
        <v>239</v>
      </c>
      <c r="F280" s="71"/>
      <c r="G280" s="54" t="s">
        <v>3026</v>
      </c>
    </row>
    <row r="281" spans="1:7" ht="18.75" customHeight="1" x14ac:dyDescent="0.2">
      <c r="A281" s="254">
        <v>20155</v>
      </c>
      <c r="B281" s="255" t="s">
        <v>1024</v>
      </c>
      <c r="C281" s="256" t="s">
        <v>445</v>
      </c>
      <c r="D281" s="54" t="s">
        <v>3044</v>
      </c>
      <c r="E281" s="71" t="s">
        <v>1027</v>
      </c>
      <c r="F281" s="71" t="s">
        <v>6898</v>
      </c>
      <c r="G281" s="54" t="s">
        <v>2993</v>
      </c>
    </row>
    <row r="282" spans="1:7" ht="18.75" customHeight="1" x14ac:dyDescent="0.2">
      <c r="A282" s="254">
        <v>20156</v>
      </c>
      <c r="B282" s="258" t="s">
        <v>1029</v>
      </c>
      <c r="C282" s="259" t="s">
        <v>462</v>
      </c>
      <c r="D282" s="54" t="s">
        <v>3045</v>
      </c>
      <c r="E282" s="70" t="s">
        <v>6900</v>
      </c>
      <c r="F282" s="71"/>
      <c r="G282" s="54" t="s">
        <v>3026</v>
      </c>
    </row>
    <row r="283" spans="1:7" ht="18.75" customHeight="1" x14ac:dyDescent="0.2">
      <c r="A283" s="254">
        <v>20156</v>
      </c>
      <c r="B283" s="258" t="s">
        <v>1029</v>
      </c>
      <c r="C283" s="259" t="s">
        <v>462</v>
      </c>
      <c r="D283" s="54" t="s">
        <v>3046</v>
      </c>
      <c r="E283" s="71">
        <v>40548</v>
      </c>
      <c r="F283" s="71"/>
      <c r="G283" s="54" t="s">
        <v>3058</v>
      </c>
    </row>
    <row r="284" spans="1:7" ht="18.75" customHeight="1" x14ac:dyDescent="0.2">
      <c r="A284" s="254">
        <v>20156</v>
      </c>
      <c r="B284" s="258" t="s">
        <v>1029</v>
      </c>
      <c r="C284" s="259" t="s">
        <v>462</v>
      </c>
      <c r="D284" s="54" t="s">
        <v>3044</v>
      </c>
      <c r="E284" s="71" t="s">
        <v>1033</v>
      </c>
      <c r="F284" s="71" t="s">
        <v>6901</v>
      </c>
      <c r="G284" s="54" t="s">
        <v>2993</v>
      </c>
    </row>
    <row r="285" spans="1:7" ht="18.75" customHeight="1" x14ac:dyDescent="0.2">
      <c r="A285" s="254">
        <v>20157</v>
      </c>
      <c r="B285" s="258" t="s">
        <v>1034</v>
      </c>
      <c r="C285" s="259" t="s">
        <v>177</v>
      </c>
      <c r="D285" s="54" t="s">
        <v>3046</v>
      </c>
      <c r="E285" s="71" t="s">
        <v>5818</v>
      </c>
      <c r="F285" s="59"/>
      <c r="G285" s="54" t="s">
        <v>3058</v>
      </c>
    </row>
    <row r="286" spans="1:7" ht="18.75" customHeight="1" x14ac:dyDescent="0.2">
      <c r="A286" s="254">
        <v>20158</v>
      </c>
      <c r="B286" s="258" t="s">
        <v>1035</v>
      </c>
      <c r="C286" s="259" t="s">
        <v>243</v>
      </c>
      <c r="D286" s="54" t="s">
        <v>3045</v>
      </c>
      <c r="E286" s="71">
        <v>40179</v>
      </c>
      <c r="F286" s="59"/>
      <c r="G286" s="54" t="s">
        <v>3026</v>
      </c>
    </row>
    <row r="287" spans="1:7" ht="18.75" customHeight="1" x14ac:dyDescent="0.2">
      <c r="A287" s="254">
        <v>20159</v>
      </c>
      <c r="B287" s="255" t="s">
        <v>616</v>
      </c>
      <c r="C287" s="256" t="s">
        <v>830</v>
      </c>
      <c r="D287" s="54" t="s">
        <v>3045</v>
      </c>
      <c r="E287" s="20" t="s">
        <v>3303</v>
      </c>
      <c r="F287" s="59"/>
      <c r="G287" s="54" t="s">
        <v>3026</v>
      </c>
    </row>
    <row r="288" spans="1:7" ht="18.75" customHeight="1" x14ac:dyDescent="0.2">
      <c r="A288" s="254">
        <v>20159</v>
      </c>
      <c r="B288" s="255" t="s">
        <v>616</v>
      </c>
      <c r="C288" s="256" t="s">
        <v>830</v>
      </c>
      <c r="D288" s="54" t="s">
        <v>3044</v>
      </c>
      <c r="E288" s="71" t="s">
        <v>1042</v>
      </c>
      <c r="F288" s="71" t="s">
        <v>6900</v>
      </c>
      <c r="G288" s="54" t="s">
        <v>2993</v>
      </c>
    </row>
    <row r="289" spans="1:7" ht="18.75" customHeight="1" x14ac:dyDescent="0.2">
      <c r="A289" s="254">
        <v>20160</v>
      </c>
      <c r="B289" s="36" t="s">
        <v>1044</v>
      </c>
      <c r="C289" s="259" t="s">
        <v>241</v>
      </c>
      <c r="D289" s="54" t="s">
        <v>3044</v>
      </c>
      <c r="E289" s="71" t="s">
        <v>3337</v>
      </c>
      <c r="F289" s="71" t="s">
        <v>6902</v>
      </c>
      <c r="G289" s="54" t="s">
        <v>2993</v>
      </c>
    </row>
    <row r="290" spans="1:7" ht="18.75" customHeight="1" x14ac:dyDescent="0.2">
      <c r="A290" s="254">
        <v>20161</v>
      </c>
      <c r="B290" s="255" t="s">
        <v>1046</v>
      </c>
      <c r="C290" s="256" t="s">
        <v>177</v>
      </c>
      <c r="D290" s="54" t="s">
        <v>3045</v>
      </c>
      <c r="E290" s="71">
        <v>40179</v>
      </c>
      <c r="F290" s="59"/>
      <c r="G290" s="54" t="s">
        <v>3026</v>
      </c>
    </row>
    <row r="291" spans="1:7" ht="18.75" customHeight="1" x14ac:dyDescent="0.2">
      <c r="A291" s="254"/>
      <c r="B291" s="255"/>
      <c r="C291" s="256"/>
      <c r="D291" s="54" t="s">
        <v>3046</v>
      </c>
      <c r="E291" s="71">
        <v>40180</v>
      </c>
      <c r="F291" s="59"/>
      <c r="G291" s="54" t="s">
        <v>3058</v>
      </c>
    </row>
    <row r="292" spans="1:7" ht="18.75" customHeight="1" x14ac:dyDescent="0.2">
      <c r="A292" s="254">
        <v>20162</v>
      </c>
      <c r="B292" s="255" t="s">
        <v>1051</v>
      </c>
      <c r="C292" s="256" t="s">
        <v>323</v>
      </c>
      <c r="D292" s="54" t="s">
        <v>3045</v>
      </c>
      <c r="E292" s="141" t="s">
        <v>6903</v>
      </c>
      <c r="F292" s="59"/>
      <c r="G292" s="54" t="s">
        <v>3026</v>
      </c>
    </row>
    <row r="293" spans="1:7" ht="18.75" customHeight="1" x14ac:dyDescent="0.2">
      <c r="A293" s="254">
        <v>20162</v>
      </c>
      <c r="B293" s="255" t="s">
        <v>1051</v>
      </c>
      <c r="C293" s="256" t="s">
        <v>323</v>
      </c>
      <c r="D293" s="54" t="s">
        <v>3044</v>
      </c>
      <c r="E293" s="71" t="s">
        <v>1055</v>
      </c>
      <c r="F293" s="71" t="s">
        <v>6904</v>
      </c>
      <c r="G293" s="54" t="s">
        <v>2993</v>
      </c>
    </row>
    <row r="294" spans="1:7" ht="18.75" customHeight="1" x14ac:dyDescent="0.2">
      <c r="A294" s="254">
        <v>20163</v>
      </c>
      <c r="B294" s="255" t="s">
        <v>912</v>
      </c>
      <c r="C294" s="256" t="s">
        <v>1057</v>
      </c>
      <c r="D294" s="54" t="s">
        <v>3045</v>
      </c>
      <c r="E294" s="71" t="s">
        <v>3711</v>
      </c>
      <c r="F294" s="71"/>
      <c r="G294" s="54" t="s">
        <v>3026</v>
      </c>
    </row>
    <row r="295" spans="1:7" ht="18.75" customHeight="1" x14ac:dyDescent="0.2">
      <c r="A295" s="254">
        <v>20163</v>
      </c>
      <c r="B295" s="255" t="s">
        <v>912</v>
      </c>
      <c r="C295" s="256" t="s">
        <v>1057</v>
      </c>
      <c r="D295" s="54" t="s">
        <v>3045</v>
      </c>
      <c r="E295" s="71">
        <v>40179</v>
      </c>
      <c r="F295" s="71"/>
      <c r="G295" s="54" t="s">
        <v>3026</v>
      </c>
    </row>
    <row r="296" spans="1:7" ht="18.75" customHeight="1" x14ac:dyDescent="0.2">
      <c r="A296" s="254">
        <v>20163</v>
      </c>
      <c r="B296" s="255" t="s">
        <v>912</v>
      </c>
      <c r="C296" s="256" t="s">
        <v>1057</v>
      </c>
      <c r="D296" s="54" t="s">
        <v>3044</v>
      </c>
      <c r="E296" s="71" t="s">
        <v>1119</v>
      </c>
      <c r="F296" s="71" t="s">
        <v>5376</v>
      </c>
      <c r="G296" s="54" t="s">
        <v>2993</v>
      </c>
    </row>
    <row r="297" spans="1:7" ht="18.75" customHeight="1" x14ac:dyDescent="0.2">
      <c r="A297" s="254">
        <v>20164</v>
      </c>
      <c r="B297" s="258" t="s">
        <v>1007</v>
      </c>
      <c r="C297" s="259" t="s">
        <v>160</v>
      </c>
      <c r="D297" s="54"/>
      <c r="E297" s="59"/>
      <c r="F297" s="59"/>
      <c r="G297" s="54"/>
    </row>
    <row r="298" spans="1:7" ht="18.75" customHeight="1" x14ac:dyDescent="0.2">
      <c r="A298" s="254">
        <v>20165</v>
      </c>
      <c r="B298" s="258" t="s">
        <v>1061</v>
      </c>
      <c r="C298" s="259" t="s">
        <v>1062</v>
      </c>
      <c r="D298" s="54" t="s">
        <v>3045</v>
      </c>
      <c r="E298" s="71">
        <v>40179</v>
      </c>
      <c r="F298" s="59"/>
      <c r="G298" s="54" t="s">
        <v>3026</v>
      </c>
    </row>
    <row r="299" spans="1:7" ht="18.75" customHeight="1" x14ac:dyDescent="0.2">
      <c r="A299" s="254">
        <v>20165</v>
      </c>
      <c r="B299" s="258" t="s">
        <v>1061</v>
      </c>
      <c r="C299" s="259" t="s">
        <v>1062</v>
      </c>
      <c r="D299" s="54" t="s">
        <v>3046</v>
      </c>
      <c r="E299" s="71">
        <v>40911</v>
      </c>
      <c r="F299" s="59"/>
      <c r="G299" s="54" t="s">
        <v>3058</v>
      </c>
    </row>
    <row r="300" spans="1:7" ht="18.75" customHeight="1" x14ac:dyDescent="0.2">
      <c r="A300" s="254">
        <v>20165</v>
      </c>
      <c r="B300" s="258" t="s">
        <v>1061</v>
      </c>
      <c r="C300" s="259" t="s">
        <v>1062</v>
      </c>
      <c r="D300" s="54" t="s">
        <v>3044</v>
      </c>
      <c r="E300" s="71">
        <v>39855</v>
      </c>
      <c r="F300" s="71" t="s">
        <v>5376</v>
      </c>
      <c r="G300" s="54" t="s">
        <v>2993</v>
      </c>
    </row>
    <row r="301" spans="1:7" ht="18.75" customHeight="1" x14ac:dyDescent="0.2">
      <c r="A301" s="254">
        <v>20166</v>
      </c>
      <c r="B301" s="258" t="s">
        <v>1066</v>
      </c>
      <c r="C301" s="259" t="s">
        <v>527</v>
      </c>
      <c r="D301" s="54" t="s">
        <v>3044</v>
      </c>
      <c r="E301" s="71">
        <v>40391</v>
      </c>
      <c r="F301" s="71">
        <v>40363</v>
      </c>
      <c r="G301" s="54" t="s">
        <v>2993</v>
      </c>
    </row>
    <row r="302" spans="1:7" ht="18.75" customHeight="1" x14ac:dyDescent="0.2">
      <c r="A302" s="254">
        <v>20167</v>
      </c>
      <c r="B302" s="263" t="s">
        <v>1068</v>
      </c>
      <c r="C302" s="256" t="s">
        <v>1069</v>
      </c>
      <c r="D302" s="54" t="s">
        <v>3045</v>
      </c>
      <c r="E302" s="71" t="s">
        <v>3329</v>
      </c>
      <c r="F302" s="71"/>
      <c r="G302" s="54" t="s">
        <v>3026</v>
      </c>
    </row>
    <row r="303" spans="1:7" ht="18.75" customHeight="1" x14ac:dyDescent="0.2">
      <c r="A303" s="254">
        <v>20167</v>
      </c>
      <c r="B303" s="263" t="s">
        <v>1068</v>
      </c>
      <c r="C303" s="256" t="s">
        <v>1069</v>
      </c>
      <c r="D303" s="54" t="s">
        <v>3044</v>
      </c>
      <c r="E303" s="71">
        <v>39883</v>
      </c>
      <c r="F303" s="71">
        <v>39856</v>
      </c>
      <c r="G303" s="54" t="s">
        <v>2993</v>
      </c>
    </row>
    <row r="304" spans="1:7" ht="18.75" customHeight="1" x14ac:dyDescent="0.2">
      <c r="A304" s="254">
        <v>20168</v>
      </c>
      <c r="B304" s="258" t="s">
        <v>534</v>
      </c>
      <c r="C304" s="259" t="s">
        <v>1073</v>
      </c>
      <c r="D304" s="54" t="s">
        <v>3045</v>
      </c>
      <c r="E304" s="71" t="s">
        <v>6905</v>
      </c>
      <c r="F304" s="59"/>
      <c r="G304" s="54" t="s">
        <v>3026</v>
      </c>
    </row>
    <row r="305" spans="1:7" ht="18.75" customHeight="1" x14ac:dyDescent="0.2">
      <c r="A305" s="254">
        <v>20169</v>
      </c>
      <c r="B305" s="255" t="s">
        <v>1082</v>
      </c>
      <c r="C305" s="256" t="s">
        <v>183</v>
      </c>
      <c r="D305" s="54" t="s">
        <v>3045</v>
      </c>
      <c r="E305" s="71">
        <v>39944</v>
      </c>
      <c r="F305" s="59"/>
      <c r="G305" s="54" t="s">
        <v>3026</v>
      </c>
    </row>
    <row r="306" spans="1:7" ht="18.75" customHeight="1" x14ac:dyDescent="0.2">
      <c r="A306" s="254">
        <v>20170</v>
      </c>
      <c r="B306" s="258" t="s">
        <v>1020</v>
      </c>
      <c r="C306" s="259" t="s">
        <v>1087</v>
      </c>
      <c r="D306" s="54" t="s">
        <v>3045</v>
      </c>
      <c r="E306" s="71">
        <v>40453</v>
      </c>
      <c r="F306" s="59"/>
      <c r="G306" s="54" t="s">
        <v>3026</v>
      </c>
    </row>
    <row r="307" spans="1:7" ht="18.75" customHeight="1" x14ac:dyDescent="0.2">
      <c r="A307" s="254">
        <v>20171</v>
      </c>
      <c r="B307" s="255" t="s">
        <v>1093</v>
      </c>
      <c r="C307" s="256" t="s">
        <v>1094</v>
      </c>
      <c r="D307" s="54" t="s">
        <v>3045</v>
      </c>
      <c r="E307" s="71">
        <v>40179</v>
      </c>
      <c r="F307" s="59"/>
      <c r="G307" s="54" t="s">
        <v>3026</v>
      </c>
    </row>
    <row r="308" spans="1:7" ht="18.75" customHeight="1" x14ac:dyDescent="0.2">
      <c r="A308" s="254">
        <v>20171</v>
      </c>
      <c r="B308" s="255" t="s">
        <v>1093</v>
      </c>
      <c r="C308" s="256" t="s">
        <v>1094</v>
      </c>
      <c r="D308" s="54" t="s">
        <v>3044</v>
      </c>
      <c r="E308" s="71" t="s">
        <v>1098</v>
      </c>
      <c r="F308" s="71" t="s">
        <v>5376</v>
      </c>
      <c r="G308" s="54" t="s">
        <v>2993</v>
      </c>
    </row>
    <row r="309" spans="1:7" ht="18.75" customHeight="1" x14ac:dyDescent="0.2">
      <c r="A309" s="254">
        <v>20172</v>
      </c>
      <c r="B309" s="36" t="s">
        <v>1099</v>
      </c>
      <c r="C309" s="259" t="s">
        <v>527</v>
      </c>
      <c r="D309" s="54" t="s">
        <v>3046</v>
      </c>
      <c r="E309" s="71">
        <v>40181</v>
      </c>
      <c r="F309" s="59"/>
      <c r="G309" s="54" t="s">
        <v>3058</v>
      </c>
    </row>
    <row r="310" spans="1:7" ht="18.75" customHeight="1" x14ac:dyDescent="0.2">
      <c r="A310" s="254">
        <v>20173</v>
      </c>
      <c r="B310" s="258" t="s">
        <v>247</v>
      </c>
      <c r="C310" s="259" t="s">
        <v>1102</v>
      </c>
      <c r="D310" s="54" t="s">
        <v>3045</v>
      </c>
      <c r="E310" s="71" t="s">
        <v>6906</v>
      </c>
      <c r="F310" s="59"/>
      <c r="G310" s="54" t="s">
        <v>3026</v>
      </c>
    </row>
    <row r="311" spans="1:7" ht="18.75" customHeight="1" x14ac:dyDescent="0.2">
      <c r="A311" s="254">
        <v>20173</v>
      </c>
      <c r="B311" s="258" t="s">
        <v>247</v>
      </c>
      <c r="C311" s="259" t="s">
        <v>1102</v>
      </c>
      <c r="D311" s="54" t="s">
        <v>3046</v>
      </c>
      <c r="E311" s="71">
        <v>40184</v>
      </c>
      <c r="F311" s="59"/>
      <c r="G311" s="54" t="s">
        <v>3058</v>
      </c>
    </row>
    <row r="312" spans="1:7" ht="18.75" customHeight="1" x14ac:dyDescent="0.2">
      <c r="A312" s="254">
        <v>20174</v>
      </c>
      <c r="B312" s="258" t="s">
        <v>1112</v>
      </c>
      <c r="C312" s="259" t="s">
        <v>674</v>
      </c>
      <c r="D312" s="54" t="s">
        <v>3044</v>
      </c>
      <c r="E312" s="71" t="s">
        <v>1119</v>
      </c>
      <c r="F312" s="71" t="s">
        <v>5376</v>
      </c>
      <c r="G312" s="54" t="s">
        <v>2993</v>
      </c>
    </row>
    <row r="313" spans="1:7" ht="18.75" customHeight="1" x14ac:dyDescent="0.2">
      <c r="A313" s="254">
        <v>20175</v>
      </c>
      <c r="B313" s="265" t="s">
        <v>1121</v>
      </c>
      <c r="C313" s="259" t="s">
        <v>527</v>
      </c>
      <c r="D313" s="54" t="s">
        <v>3045</v>
      </c>
      <c r="E313" s="71">
        <v>40179</v>
      </c>
      <c r="F313" s="71"/>
      <c r="G313" s="54" t="s">
        <v>3026</v>
      </c>
    </row>
    <row r="314" spans="1:7" ht="18.75" customHeight="1" x14ac:dyDescent="0.2">
      <c r="A314" s="254">
        <v>20175</v>
      </c>
      <c r="B314" s="265" t="s">
        <v>1121</v>
      </c>
      <c r="C314" s="259" t="s">
        <v>527</v>
      </c>
      <c r="D314" s="54" t="s">
        <v>3046</v>
      </c>
      <c r="E314" s="20" t="s">
        <v>2771</v>
      </c>
      <c r="F314" s="59"/>
      <c r="G314" s="54" t="s">
        <v>3058</v>
      </c>
    </row>
    <row r="315" spans="1:7" ht="18.75" customHeight="1" x14ac:dyDescent="0.2">
      <c r="A315" s="254">
        <v>20176</v>
      </c>
      <c r="B315" s="258" t="s">
        <v>204</v>
      </c>
      <c r="C315" s="259" t="s">
        <v>1125</v>
      </c>
      <c r="D315" s="54" t="s">
        <v>3046</v>
      </c>
      <c r="E315" s="20" t="s">
        <v>5991</v>
      </c>
      <c r="F315" s="59"/>
      <c r="G315" s="54" t="s">
        <v>3058</v>
      </c>
    </row>
    <row r="316" spans="1:7" ht="18.75" customHeight="1" x14ac:dyDescent="0.2">
      <c r="A316" s="254">
        <v>20176</v>
      </c>
      <c r="B316" s="258" t="s">
        <v>204</v>
      </c>
      <c r="C316" s="259" t="s">
        <v>1125</v>
      </c>
      <c r="D316" s="54" t="s">
        <v>3046</v>
      </c>
      <c r="E316" s="71" t="s">
        <v>194</v>
      </c>
      <c r="F316" s="59"/>
      <c r="G316" s="54" t="s">
        <v>3058</v>
      </c>
    </row>
    <row r="317" spans="1:7" ht="18.75" customHeight="1" x14ac:dyDescent="0.2">
      <c r="A317" s="254">
        <v>20176</v>
      </c>
      <c r="B317" s="258" t="s">
        <v>204</v>
      </c>
      <c r="C317" s="259" t="s">
        <v>1125</v>
      </c>
      <c r="D317" s="54" t="s">
        <v>3044</v>
      </c>
      <c r="E317" s="71">
        <v>39825</v>
      </c>
      <c r="F317" s="71" t="s">
        <v>6907</v>
      </c>
      <c r="G317" s="54" t="s">
        <v>2993</v>
      </c>
    </row>
    <row r="318" spans="1:7" ht="18.75" customHeight="1" x14ac:dyDescent="0.2">
      <c r="A318" s="254">
        <v>20177</v>
      </c>
      <c r="B318" s="255" t="s">
        <v>456</v>
      </c>
      <c r="C318" s="256" t="s">
        <v>595</v>
      </c>
      <c r="D318" s="54"/>
      <c r="E318" s="59"/>
      <c r="F318" s="59"/>
      <c r="G318" s="54"/>
    </row>
    <row r="319" spans="1:7" ht="18.75" customHeight="1" x14ac:dyDescent="0.2">
      <c r="A319" s="254">
        <v>20178</v>
      </c>
      <c r="B319" s="258" t="s">
        <v>1129</v>
      </c>
      <c r="C319" s="259" t="s">
        <v>1130</v>
      </c>
      <c r="D319" s="54" t="s">
        <v>3045</v>
      </c>
      <c r="E319" s="142">
        <v>39825</v>
      </c>
      <c r="F319" s="59"/>
      <c r="G319" s="54" t="s">
        <v>3026</v>
      </c>
    </row>
    <row r="320" spans="1:7" ht="18.75" customHeight="1" x14ac:dyDescent="0.2">
      <c r="A320" s="254"/>
      <c r="B320" s="258"/>
      <c r="C320" s="259"/>
      <c r="D320" s="54" t="s">
        <v>3044</v>
      </c>
      <c r="E320" s="20" t="s">
        <v>2778</v>
      </c>
      <c r="F320" s="71" t="s">
        <v>6894</v>
      </c>
      <c r="G320" s="54" t="s">
        <v>2993</v>
      </c>
    </row>
    <row r="321" spans="1:7" ht="18.75" customHeight="1" x14ac:dyDescent="0.2">
      <c r="A321" s="254">
        <v>20179</v>
      </c>
      <c r="B321" s="255" t="s">
        <v>857</v>
      </c>
      <c r="C321" s="256" t="s">
        <v>443</v>
      </c>
      <c r="D321" s="54" t="s">
        <v>3045</v>
      </c>
      <c r="E321" s="142">
        <v>39825</v>
      </c>
      <c r="F321" s="59"/>
      <c r="G321" s="54" t="s">
        <v>3026</v>
      </c>
    </row>
    <row r="322" spans="1:7" ht="18.75" customHeight="1" x14ac:dyDescent="0.2">
      <c r="A322" s="254">
        <v>20180</v>
      </c>
      <c r="B322" s="255" t="s">
        <v>743</v>
      </c>
      <c r="C322" s="256" t="s">
        <v>487</v>
      </c>
      <c r="D322" s="54" t="s">
        <v>3044</v>
      </c>
      <c r="E322" s="71">
        <v>39856</v>
      </c>
      <c r="F322" s="71" t="s">
        <v>6907</v>
      </c>
      <c r="G322" s="54" t="s">
        <v>2993</v>
      </c>
    </row>
    <row r="323" spans="1:7" ht="18.75" customHeight="1" x14ac:dyDescent="0.2">
      <c r="A323" s="254">
        <v>20181</v>
      </c>
      <c r="B323" s="258" t="s">
        <v>1142</v>
      </c>
      <c r="C323" s="259" t="s">
        <v>513</v>
      </c>
      <c r="D323" s="54" t="s">
        <v>3045</v>
      </c>
      <c r="E323" s="142">
        <v>40179</v>
      </c>
      <c r="F323" s="71"/>
      <c r="G323" s="54" t="s">
        <v>3026</v>
      </c>
    </row>
    <row r="324" spans="1:7" ht="18.75" customHeight="1" x14ac:dyDescent="0.2">
      <c r="A324" s="254">
        <v>20181</v>
      </c>
      <c r="B324" s="258" t="s">
        <v>1142</v>
      </c>
      <c r="C324" s="259" t="s">
        <v>513</v>
      </c>
      <c r="D324" s="54" t="s">
        <v>3046</v>
      </c>
      <c r="E324" s="71" t="s">
        <v>6908</v>
      </c>
      <c r="F324" s="71"/>
      <c r="G324" s="54" t="s">
        <v>3058</v>
      </c>
    </row>
    <row r="325" spans="1:7" ht="18.75" customHeight="1" x14ac:dyDescent="0.2">
      <c r="A325" s="254">
        <v>20181</v>
      </c>
      <c r="B325" s="258" t="s">
        <v>1142</v>
      </c>
      <c r="C325" s="259" t="s">
        <v>513</v>
      </c>
      <c r="D325" s="54" t="s">
        <v>3044</v>
      </c>
      <c r="E325" s="20" t="s">
        <v>5378</v>
      </c>
      <c r="F325" s="71" t="s">
        <v>5376</v>
      </c>
      <c r="G325" s="54" t="s">
        <v>2993</v>
      </c>
    </row>
    <row r="326" spans="1:7" ht="18.75" customHeight="1" x14ac:dyDescent="0.2">
      <c r="A326" s="254">
        <v>20182</v>
      </c>
      <c r="B326" s="255" t="s">
        <v>1153</v>
      </c>
      <c r="C326" s="256" t="s">
        <v>122</v>
      </c>
      <c r="D326" s="54" t="s">
        <v>3045</v>
      </c>
      <c r="E326" s="142" t="s">
        <v>6909</v>
      </c>
      <c r="F326" s="71"/>
      <c r="G326" s="54" t="s">
        <v>3026</v>
      </c>
    </row>
    <row r="327" spans="1:7" ht="18.75" customHeight="1" x14ac:dyDescent="0.2">
      <c r="A327" s="254">
        <v>20182</v>
      </c>
      <c r="B327" s="255" t="s">
        <v>1153</v>
      </c>
      <c r="C327" s="256" t="s">
        <v>122</v>
      </c>
      <c r="D327" s="54" t="s">
        <v>3044</v>
      </c>
      <c r="E327" s="71" t="s">
        <v>239</v>
      </c>
      <c r="F327" s="71" t="s">
        <v>6910</v>
      </c>
      <c r="G327" s="54" t="s">
        <v>2993</v>
      </c>
    </row>
    <row r="328" spans="1:7" ht="18.75" customHeight="1" x14ac:dyDescent="0.2">
      <c r="A328" s="254">
        <v>20183</v>
      </c>
      <c r="B328" s="258" t="s">
        <v>1160</v>
      </c>
      <c r="C328" s="259" t="s">
        <v>527</v>
      </c>
      <c r="D328" s="54" t="s">
        <v>3044</v>
      </c>
      <c r="E328" s="71" t="s">
        <v>5669</v>
      </c>
      <c r="F328" s="71" t="s">
        <v>1209</v>
      </c>
      <c r="G328" s="54" t="s">
        <v>2993</v>
      </c>
    </row>
    <row r="329" spans="1:7" ht="18.75" customHeight="1" x14ac:dyDescent="0.2">
      <c r="A329" s="254">
        <v>20184</v>
      </c>
      <c r="B329" s="258" t="s">
        <v>182</v>
      </c>
      <c r="C329" s="259" t="s">
        <v>122</v>
      </c>
      <c r="D329" s="54" t="s">
        <v>3045</v>
      </c>
      <c r="E329" s="71">
        <v>40301</v>
      </c>
      <c r="F329" s="71"/>
      <c r="G329" s="54" t="s">
        <v>3026</v>
      </c>
    </row>
    <row r="330" spans="1:7" ht="18.75" customHeight="1" x14ac:dyDescent="0.2">
      <c r="A330" s="254">
        <v>20184</v>
      </c>
      <c r="B330" s="258" t="s">
        <v>182</v>
      </c>
      <c r="C330" s="259" t="s">
        <v>122</v>
      </c>
      <c r="D330" s="54" t="s">
        <v>3046</v>
      </c>
      <c r="E330" s="71">
        <v>40700</v>
      </c>
      <c r="F330" s="71"/>
      <c r="G330" s="54" t="s">
        <v>3058</v>
      </c>
    </row>
    <row r="331" spans="1:7" ht="18.75" customHeight="1" x14ac:dyDescent="0.2">
      <c r="A331" s="254">
        <v>20184</v>
      </c>
      <c r="B331" s="258" t="s">
        <v>182</v>
      </c>
      <c r="C331" s="259" t="s">
        <v>122</v>
      </c>
      <c r="D331" s="54" t="s">
        <v>3044</v>
      </c>
      <c r="E331" s="20" t="s">
        <v>1172</v>
      </c>
      <c r="F331" s="20" t="s">
        <v>6911</v>
      </c>
      <c r="G331" s="54" t="s">
        <v>2993</v>
      </c>
    </row>
    <row r="332" spans="1:7" ht="18.75" customHeight="1" x14ac:dyDescent="0.2">
      <c r="A332" s="254">
        <v>20185</v>
      </c>
      <c r="B332" s="255" t="s">
        <v>247</v>
      </c>
      <c r="C332" s="256" t="s">
        <v>1173</v>
      </c>
      <c r="D332" s="54" t="s">
        <v>3045</v>
      </c>
      <c r="E332" s="142">
        <v>40301</v>
      </c>
      <c r="F332" s="20"/>
      <c r="G332" s="54" t="s">
        <v>3026</v>
      </c>
    </row>
    <row r="333" spans="1:7" ht="18.75" customHeight="1" x14ac:dyDescent="0.2">
      <c r="A333" s="254">
        <v>20185</v>
      </c>
      <c r="B333" s="255" t="s">
        <v>247</v>
      </c>
      <c r="C333" s="256" t="s">
        <v>1173</v>
      </c>
      <c r="D333" s="54" t="s">
        <v>3044</v>
      </c>
      <c r="E333" s="71">
        <v>40299</v>
      </c>
      <c r="F333" s="71">
        <v>40271</v>
      </c>
      <c r="G333" s="54" t="s">
        <v>2993</v>
      </c>
    </row>
    <row r="334" spans="1:7" ht="18.75" customHeight="1" x14ac:dyDescent="0.2">
      <c r="A334" s="254">
        <v>20186</v>
      </c>
      <c r="B334" s="258" t="s">
        <v>663</v>
      </c>
      <c r="C334" s="259" t="s">
        <v>472</v>
      </c>
      <c r="D334" s="54" t="s">
        <v>3044</v>
      </c>
      <c r="E334" s="20" t="s">
        <v>6912</v>
      </c>
      <c r="F334" s="20" t="s">
        <v>6913</v>
      </c>
      <c r="G334" s="54" t="s">
        <v>2993</v>
      </c>
    </row>
    <row r="335" spans="1:7" ht="18.75" customHeight="1" x14ac:dyDescent="0.2">
      <c r="A335" s="254">
        <v>20187</v>
      </c>
      <c r="B335" s="258" t="s">
        <v>456</v>
      </c>
      <c r="C335" s="259" t="s">
        <v>462</v>
      </c>
      <c r="D335" s="54" t="s">
        <v>3045</v>
      </c>
      <c r="E335" s="142">
        <v>40183</v>
      </c>
      <c r="F335" s="20"/>
      <c r="G335" s="54" t="s">
        <v>3026</v>
      </c>
    </row>
    <row r="336" spans="1:7" ht="18.75" customHeight="1" x14ac:dyDescent="0.2">
      <c r="A336" s="254">
        <v>20187</v>
      </c>
      <c r="B336" s="258" t="s">
        <v>456</v>
      </c>
      <c r="C336" s="259" t="s">
        <v>462</v>
      </c>
      <c r="D336" s="54" t="s">
        <v>3046</v>
      </c>
      <c r="E336" s="71">
        <v>40187</v>
      </c>
      <c r="F336" s="20"/>
      <c r="G336" s="54" t="s">
        <v>3058</v>
      </c>
    </row>
    <row r="337" spans="1:7" ht="18.75" customHeight="1" x14ac:dyDescent="0.2">
      <c r="A337" s="254">
        <v>20187</v>
      </c>
      <c r="B337" s="258" t="s">
        <v>456</v>
      </c>
      <c r="C337" s="259" t="s">
        <v>462</v>
      </c>
      <c r="D337" s="54" t="s">
        <v>3044</v>
      </c>
      <c r="E337" s="71">
        <v>40513</v>
      </c>
      <c r="F337" s="71">
        <v>40485</v>
      </c>
      <c r="G337" s="54" t="s">
        <v>2993</v>
      </c>
    </row>
    <row r="338" spans="1:7" ht="18.75" customHeight="1" x14ac:dyDescent="0.2">
      <c r="A338" s="264">
        <v>20188</v>
      </c>
      <c r="B338" s="258" t="s">
        <v>1186</v>
      </c>
      <c r="C338" s="259" t="s">
        <v>1187</v>
      </c>
      <c r="D338" s="54" t="s">
        <v>3045</v>
      </c>
      <c r="E338" s="71" t="s">
        <v>3663</v>
      </c>
      <c r="F338" s="71"/>
      <c r="G338" s="54" t="s">
        <v>3026</v>
      </c>
    </row>
    <row r="339" spans="1:7" ht="18.75" customHeight="1" x14ac:dyDescent="0.2">
      <c r="A339" s="264">
        <v>20188</v>
      </c>
      <c r="B339" s="258" t="s">
        <v>1186</v>
      </c>
      <c r="C339" s="259" t="s">
        <v>1187</v>
      </c>
      <c r="D339" s="54" t="s">
        <v>3046</v>
      </c>
      <c r="E339" s="71" t="s">
        <v>5703</v>
      </c>
      <c r="F339" s="71"/>
      <c r="G339" s="54" t="s">
        <v>3058</v>
      </c>
    </row>
    <row r="340" spans="1:7" ht="18.75" customHeight="1" x14ac:dyDescent="0.2">
      <c r="A340" s="264">
        <v>20188</v>
      </c>
      <c r="B340" s="258" t="s">
        <v>1186</v>
      </c>
      <c r="C340" s="259" t="s">
        <v>1187</v>
      </c>
      <c r="D340" s="54" t="s">
        <v>3044</v>
      </c>
      <c r="E340" s="71" t="s">
        <v>1184</v>
      </c>
      <c r="F340" s="71" t="s">
        <v>6914</v>
      </c>
      <c r="G340" s="54" t="s">
        <v>2993</v>
      </c>
    </row>
    <row r="341" spans="1:7" ht="18.75" customHeight="1" x14ac:dyDescent="0.2">
      <c r="A341" s="254">
        <v>20189</v>
      </c>
      <c r="B341" s="36" t="s">
        <v>204</v>
      </c>
      <c r="C341" s="259" t="s">
        <v>241</v>
      </c>
      <c r="D341" s="54" t="s">
        <v>3046</v>
      </c>
      <c r="E341" s="71">
        <v>41124</v>
      </c>
      <c r="F341" s="71"/>
      <c r="G341" s="54" t="s">
        <v>3058</v>
      </c>
    </row>
    <row r="342" spans="1:7" ht="18.75" customHeight="1" x14ac:dyDescent="0.2">
      <c r="A342" s="254">
        <v>20189</v>
      </c>
      <c r="B342" s="36" t="s">
        <v>204</v>
      </c>
      <c r="C342" s="259" t="s">
        <v>241</v>
      </c>
      <c r="D342" s="54" t="s">
        <v>3044</v>
      </c>
      <c r="E342" s="71" t="s">
        <v>1472</v>
      </c>
      <c r="F342" s="71">
        <v>40515</v>
      </c>
      <c r="G342" s="54" t="s">
        <v>2993</v>
      </c>
    </row>
    <row r="343" spans="1:7" ht="18.75" customHeight="1" x14ac:dyDescent="0.2">
      <c r="A343" s="254">
        <v>20190</v>
      </c>
      <c r="B343" s="258" t="s">
        <v>1194</v>
      </c>
      <c r="C343" s="259" t="s">
        <v>147</v>
      </c>
      <c r="D343" s="54" t="s">
        <v>3045</v>
      </c>
      <c r="E343" s="142" t="s">
        <v>5838</v>
      </c>
      <c r="F343" s="71"/>
      <c r="G343" s="54" t="s">
        <v>3026</v>
      </c>
    </row>
    <row r="344" spans="1:7" ht="18.75" customHeight="1" x14ac:dyDescent="0.2">
      <c r="A344" s="254">
        <v>20190</v>
      </c>
      <c r="B344" s="258" t="s">
        <v>1194</v>
      </c>
      <c r="C344" s="259" t="s">
        <v>147</v>
      </c>
      <c r="D344" s="54" t="s">
        <v>3044</v>
      </c>
      <c r="E344" s="71" t="s">
        <v>5672</v>
      </c>
      <c r="F344" s="71" t="s">
        <v>6915</v>
      </c>
      <c r="G344" s="54" t="s">
        <v>2993</v>
      </c>
    </row>
    <row r="345" spans="1:7" ht="18.75" customHeight="1" x14ac:dyDescent="0.2">
      <c r="A345" s="254"/>
      <c r="B345" s="258" t="s">
        <v>1191</v>
      </c>
      <c r="C345" s="259" t="s">
        <v>1192</v>
      </c>
      <c r="D345" s="54" t="s">
        <v>3046</v>
      </c>
      <c r="E345" s="71" t="s">
        <v>5838</v>
      </c>
      <c r="F345" s="71"/>
      <c r="G345" s="54" t="s">
        <v>3058</v>
      </c>
    </row>
    <row r="346" spans="1:7" ht="18.75" customHeight="1" x14ac:dyDescent="0.2">
      <c r="A346" s="254">
        <v>20191</v>
      </c>
      <c r="B346" s="258" t="s">
        <v>1191</v>
      </c>
      <c r="C346" s="259" t="s">
        <v>1192</v>
      </c>
      <c r="D346" s="54" t="s">
        <v>3044</v>
      </c>
      <c r="E346" s="71" t="s">
        <v>5672</v>
      </c>
      <c r="F346" s="71" t="s">
        <v>6916</v>
      </c>
      <c r="G346" s="54" t="s">
        <v>2993</v>
      </c>
    </row>
    <row r="347" spans="1:7" ht="18.75" customHeight="1" x14ac:dyDescent="0.2">
      <c r="A347" s="254">
        <v>20192</v>
      </c>
      <c r="B347" s="258" t="s">
        <v>1200</v>
      </c>
      <c r="C347" s="259" t="s">
        <v>183</v>
      </c>
      <c r="D347" s="54" t="s">
        <v>3045</v>
      </c>
      <c r="E347" s="142" t="s">
        <v>6917</v>
      </c>
      <c r="F347" s="59"/>
      <c r="G347" s="54" t="s">
        <v>3026</v>
      </c>
    </row>
    <row r="348" spans="1:7" ht="18.75" customHeight="1" x14ac:dyDescent="0.2">
      <c r="A348" s="254">
        <v>20193</v>
      </c>
      <c r="B348" s="255" t="s">
        <v>247</v>
      </c>
      <c r="C348" s="256" t="s">
        <v>1094</v>
      </c>
      <c r="D348" s="54" t="s">
        <v>3045</v>
      </c>
      <c r="E348" s="142">
        <v>40183</v>
      </c>
      <c r="F348" s="59"/>
      <c r="G348" s="54" t="s">
        <v>3026</v>
      </c>
    </row>
    <row r="349" spans="1:7" ht="18.75" customHeight="1" x14ac:dyDescent="0.2">
      <c r="A349" s="254">
        <v>20193</v>
      </c>
      <c r="B349" s="255" t="s">
        <v>247</v>
      </c>
      <c r="C349" s="256" t="s">
        <v>1094</v>
      </c>
      <c r="D349" s="54" t="s">
        <v>3044</v>
      </c>
      <c r="E349" s="71">
        <v>40181</v>
      </c>
      <c r="F349" s="71" t="s">
        <v>6918</v>
      </c>
      <c r="G349" s="54" t="s">
        <v>2993</v>
      </c>
    </row>
    <row r="350" spans="1:7" ht="18.75" customHeight="1" x14ac:dyDescent="0.2">
      <c r="A350" s="254">
        <v>20194</v>
      </c>
      <c r="B350" s="255" t="s">
        <v>1213</v>
      </c>
      <c r="C350" s="256" t="s">
        <v>382</v>
      </c>
      <c r="D350" s="54" t="s">
        <v>3045</v>
      </c>
      <c r="E350" s="142">
        <v>40183</v>
      </c>
      <c r="F350" s="71"/>
      <c r="G350" s="54" t="s">
        <v>3026</v>
      </c>
    </row>
    <row r="351" spans="1:7" ht="18.75" customHeight="1" x14ac:dyDescent="0.2">
      <c r="A351" s="254">
        <v>20194</v>
      </c>
      <c r="B351" s="255" t="s">
        <v>1213</v>
      </c>
      <c r="C351" s="256" t="s">
        <v>382</v>
      </c>
      <c r="D351" s="54" t="s">
        <v>3044</v>
      </c>
      <c r="E351" s="71">
        <v>40271</v>
      </c>
      <c r="F351" s="71" t="s">
        <v>1240</v>
      </c>
      <c r="G351" s="54" t="s">
        <v>2993</v>
      </c>
    </row>
    <row r="352" spans="1:7" ht="18.75" customHeight="1" x14ac:dyDescent="0.2">
      <c r="A352" s="254">
        <v>20195</v>
      </c>
      <c r="B352" s="255" t="s">
        <v>1218</v>
      </c>
      <c r="C352" s="256" t="s">
        <v>108</v>
      </c>
      <c r="D352" s="54" t="s">
        <v>3044</v>
      </c>
      <c r="E352" s="20" t="s">
        <v>6911</v>
      </c>
      <c r="F352" s="20" t="s">
        <v>2155</v>
      </c>
      <c r="G352" s="54" t="s">
        <v>2993</v>
      </c>
    </row>
    <row r="353" spans="1:7" ht="18.75" customHeight="1" x14ac:dyDescent="0.2">
      <c r="A353" s="254"/>
      <c r="B353" s="258" t="s">
        <v>1221</v>
      </c>
      <c r="C353" s="259" t="s">
        <v>177</v>
      </c>
      <c r="D353" s="54" t="s">
        <v>3046</v>
      </c>
      <c r="E353" s="71">
        <v>40184</v>
      </c>
      <c r="F353" s="20"/>
      <c r="G353" s="54" t="s">
        <v>3058</v>
      </c>
    </row>
    <row r="354" spans="1:7" ht="18.75" customHeight="1" x14ac:dyDescent="0.2">
      <c r="A354" s="254">
        <v>20196</v>
      </c>
      <c r="B354" s="258" t="s">
        <v>1221</v>
      </c>
      <c r="C354" s="259" t="s">
        <v>177</v>
      </c>
      <c r="D354" s="54" t="s">
        <v>3044</v>
      </c>
      <c r="E354" s="71">
        <v>40393</v>
      </c>
      <c r="F354" s="71">
        <v>40363</v>
      </c>
      <c r="G354" s="54" t="s">
        <v>2993</v>
      </c>
    </row>
    <row r="355" spans="1:7" ht="18.75" customHeight="1" x14ac:dyDescent="0.2">
      <c r="A355" s="254">
        <v>20197</v>
      </c>
      <c r="B355" s="255" t="s">
        <v>247</v>
      </c>
      <c r="C355" s="256" t="s">
        <v>1222</v>
      </c>
      <c r="D355" s="54" t="s">
        <v>3045</v>
      </c>
      <c r="E355" s="71">
        <v>40396</v>
      </c>
      <c r="F355" s="71"/>
      <c r="G355" s="54" t="s">
        <v>3026</v>
      </c>
    </row>
    <row r="356" spans="1:7" ht="18.75" customHeight="1" x14ac:dyDescent="0.2">
      <c r="A356" s="254">
        <v>20197</v>
      </c>
      <c r="B356" s="255" t="s">
        <v>247</v>
      </c>
      <c r="C356" s="256" t="s">
        <v>1222</v>
      </c>
      <c r="D356" s="54" t="s">
        <v>3044</v>
      </c>
      <c r="E356" s="71">
        <v>40393</v>
      </c>
      <c r="F356" s="71">
        <v>40365</v>
      </c>
      <c r="G356" s="54" t="s">
        <v>2993</v>
      </c>
    </row>
    <row r="357" spans="1:7" ht="18.75" customHeight="1" x14ac:dyDescent="0.2">
      <c r="A357" s="254">
        <v>20198</v>
      </c>
      <c r="B357" s="36" t="s">
        <v>1225</v>
      </c>
      <c r="C357" s="259" t="s">
        <v>281</v>
      </c>
      <c r="D357" s="54" t="s">
        <v>3045</v>
      </c>
      <c r="E357" s="142" t="s">
        <v>6919</v>
      </c>
      <c r="F357" s="71"/>
      <c r="G357" s="54" t="s">
        <v>3026</v>
      </c>
    </row>
    <row r="358" spans="1:7" ht="18.75" customHeight="1" x14ac:dyDescent="0.2">
      <c r="A358" s="254">
        <v>20198</v>
      </c>
      <c r="B358" s="36" t="s">
        <v>1225</v>
      </c>
      <c r="C358" s="259" t="s">
        <v>281</v>
      </c>
      <c r="D358" s="54" t="s">
        <v>3046</v>
      </c>
      <c r="E358" s="71">
        <v>40550</v>
      </c>
      <c r="F358" s="71"/>
      <c r="G358" s="54" t="s">
        <v>3058</v>
      </c>
    </row>
    <row r="359" spans="1:7" ht="18.75" customHeight="1" x14ac:dyDescent="0.2">
      <c r="A359" s="254">
        <v>20198</v>
      </c>
      <c r="B359" s="36" t="s">
        <v>1225</v>
      </c>
      <c r="C359" s="259" t="s">
        <v>281</v>
      </c>
      <c r="D359" s="54" t="s">
        <v>3044</v>
      </c>
      <c r="E359" s="71" t="s">
        <v>1228</v>
      </c>
      <c r="F359" s="71" t="s">
        <v>6920</v>
      </c>
      <c r="G359" s="54" t="s">
        <v>2993</v>
      </c>
    </row>
    <row r="360" spans="1:7" ht="18.75" customHeight="1" x14ac:dyDescent="0.2">
      <c r="A360" s="254">
        <v>20199</v>
      </c>
      <c r="B360" s="255" t="s">
        <v>1229</v>
      </c>
      <c r="C360" s="256" t="s">
        <v>775</v>
      </c>
      <c r="D360" s="54" t="s">
        <v>3045</v>
      </c>
      <c r="E360" s="71">
        <v>40185</v>
      </c>
      <c r="F360" s="71"/>
      <c r="G360" s="54" t="s">
        <v>3026</v>
      </c>
    </row>
    <row r="361" spans="1:7" ht="18.75" customHeight="1" x14ac:dyDescent="0.2">
      <c r="A361" s="254">
        <v>20199</v>
      </c>
      <c r="B361" s="255" t="s">
        <v>1229</v>
      </c>
      <c r="C361" s="256" t="s">
        <v>775</v>
      </c>
      <c r="D361" s="54" t="s">
        <v>3044</v>
      </c>
      <c r="E361" s="71" t="s">
        <v>1232</v>
      </c>
      <c r="F361" s="71" t="s">
        <v>6921</v>
      </c>
      <c r="G361" s="54" t="s">
        <v>2993</v>
      </c>
    </row>
    <row r="362" spans="1:7" ht="18.75" customHeight="1" x14ac:dyDescent="0.2">
      <c r="A362" s="254">
        <v>20200</v>
      </c>
      <c r="B362" s="261" t="s">
        <v>1233</v>
      </c>
      <c r="C362" s="256" t="s">
        <v>211</v>
      </c>
      <c r="D362" s="54" t="s">
        <v>3045</v>
      </c>
      <c r="E362" s="71">
        <v>40185</v>
      </c>
      <c r="F362" s="71"/>
      <c r="G362" s="54" t="s">
        <v>3026</v>
      </c>
    </row>
    <row r="363" spans="1:7" ht="18.75" customHeight="1" x14ac:dyDescent="0.2">
      <c r="A363" s="254">
        <v>20200</v>
      </c>
      <c r="B363" s="261" t="s">
        <v>1233</v>
      </c>
      <c r="C363" s="256" t="s">
        <v>211</v>
      </c>
      <c r="D363" s="54" t="s">
        <v>3044</v>
      </c>
      <c r="E363" s="71">
        <v>40182</v>
      </c>
      <c r="F363" s="71" t="s">
        <v>6922</v>
      </c>
      <c r="G363" s="54" t="s">
        <v>2993</v>
      </c>
    </row>
    <row r="364" spans="1:7" ht="18.75" customHeight="1" x14ac:dyDescent="0.2">
      <c r="A364" s="254">
        <v>20201</v>
      </c>
      <c r="B364" s="261" t="s">
        <v>616</v>
      </c>
      <c r="C364" s="256" t="s">
        <v>122</v>
      </c>
      <c r="D364" s="54" t="s">
        <v>3045</v>
      </c>
      <c r="E364" s="142">
        <v>40183</v>
      </c>
      <c r="F364" s="71"/>
      <c r="G364" s="54" t="s">
        <v>3026</v>
      </c>
    </row>
    <row r="365" spans="1:7" ht="18.75" customHeight="1" x14ac:dyDescent="0.2">
      <c r="A365" s="254">
        <v>20201</v>
      </c>
      <c r="B365" s="261" t="s">
        <v>616</v>
      </c>
      <c r="C365" s="256" t="s">
        <v>122</v>
      </c>
      <c r="D365" s="54" t="s">
        <v>3044</v>
      </c>
      <c r="E365" s="20" t="s">
        <v>1236</v>
      </c>
      <c r="F365" s="71" t="s">
        <v>6923</v>
      </c>
      <c r="G365" s="54" t="s">
        <v>2993</v>
      </c>
    </row>
    <row r="366" spans="1:7" ht="18.75" customHeight="1" x14ac:dyDescent="0.2">
      <c r="A366" s="254">
        <v>20202</v>
      </c>
      <c r="B366" s="36" t="s">
        <v>182</v>
      </c>
      <c r="C366" s="259" t="s">
        <v>1241</v>
      </c>
      <c r="D366" s="54" t="s">
        <v>3045</v>
      </c>
      <c r="E366" s="71">
        <v>40185</v>
      </c>
      <c r="F366" s="71"/>
      <c r="G366" s="54" t="s">
        <v>3026</v>
      </c>
    </row>
    <row r="367" spans="1:7" ht="18.75" customHeight="1" x14ac:dyDescent="0.2">
      <c r="A367" s="254">
        <v>20202</v>
      </c>
      <c r="B367" s="36" t="s">
        <v>182</v>
      </c>
      <c r="C367" s="259" t="s">
        <v>1241</v>
      </c>
      <c r="D367" s="54" t="s">
        <v>3046</v>
      </c>
      <c r="E367" s="71">
        <v>40758</v>
      </c>
      <c r="F367" s="71"/>
      <c r="G367" s="54" t="s">
        <v>3058</v>
      </c>
    </row>
    <row r="368" spans="1:7" ht="18.75" customHeight="1" x14ac:dyDescent="0.2">
      <c r="A368" s="254">
        <v>20202</v>
      </c>
      <c r="B368" s="36" t="s">
        <v>182</v>
      </c>
      <c r="C368" s="259" t="s">
        <v>1241</v>
      </c>
      <c r="D368" s="54" t="s">
        <v>3044</v>
      </c>
      <c r="E368" s="20" t="s">
        <v>6924</v>
      </c>
      <c r="F368" s="71" t="s">
        <v>6923</v>
      </c>
      <c r="G368" s="54" t="s">
        <v>2993</v>
      </c>
    </row>
    <row r="369" spans="1:7" ht="18.75" customHeight="1" x14ac:dyDescent="0.2">
      <c r="A369" s="254">
        <v>20203</v>
      </c>
      <c r="B369" s="261" t="s">
        <v>800</v>
      </c>
      <c r="C369" s="256" t="s">
        <v>160</v>
      </c>
      <c r="D369" s="54" t="s">
        <v>3044</v>
      </c>
      <c r="E369" s="71">
        <v>40302</v>
      </c>
      <c r="F369" s="71" t="s">
        <v>6923</v>
      </c>
      <c r="G369" s="54" t="s">
        <v>2993</v>
      </c>
    </row>
    <row r="370" spans="1:7" ht="18.75" customHeight="1" x14ac:dyDescent="0.2">
      <c r="A370" s="254">
        <v>20204</v>
      </c>
      <c r="B370" s="36" t="s">
        <v>1250</v>
      </c>
      <c r="C370" s="259" t="s">
        <v>1251</v>
      </c>
      <c r="D370" s="54" t="s">
        <v>3045</v>
      </c>
      <c r="E370" s="71" t="s">
        <v>1325</v>
      </c>
      <c r="F370" s="71"/>
      <c r="G370" s="54" t="s">
        <v>3026</v>
      </c>
    </row>
    <row r="371" spans="1:7" ht="18.75" customHeight="1" x14ac:dyDescent="0.2">
      <c r="A371" s="254">
        <v>20204</v>
      </c>
      <c r="B371" s="36" t="s">
        <v>1250</v>
      </c>
      <c r="C371" s="259" t="s">
        <v>1251</v>
      </c>
      <c r="D371" s="54" t="s">
        <v>3046</v>
      </c>
      <c r="E371" s="71">
        <v>40547</v>
      </c>
      <c r="F371" s="71"/>
      <c r="G371" s="54" t="s">
        <v>3058</v>
      </c>
    </row>
    <row r="372" spans="1:7" ht="18.75" customHeight="1" x14ac:dyDescent="0.2">
      <c r="A372" s="254">
        <v>20204</v>
      </c>
      <c r="B372" s="36" t="s">
        <v>1250</v>
      </c>
      <c r="C372" s="259" t="s">
        <v>1251</v>
      </c>
      <c r="D372" s="54" t="s">
        <v>3044</v>
      </c>
      <c r="E372" s="71" t="s">
        <v>1258</v>
      </c>
      <c r="F372" s="71" t="s">
        <v>6925</v>
      </c>
      <c r="G372" s="54" t="s">
        <v>2993</v>
      </c>
    </row>
    <row r="373" spans="1:7" ht="18.75" customHeight="1" x14ac:dyDescent="0.2">
      <c r="A373" s="254">
        <v>20205</v>
      </c>
      <c r="B373" s="261" t="s">
        <v>1259</v>
      </c>
      <c r="C373" s="256" t="s">
        <v>196</v>
      </c>
      <c r="D373" s="54" t="s">
        <v>3045</v>
      </c>
      <c r="E373" s="71" t="s">
        <v>1310</v>
      </c>
      <c r="F373" s="71"/>
      <c r="G373" s="54" t="s">
        <v>3026</v>
      </c>
    </row>
    <row r="374" spans="1:7" ht="18.75" customHeight="1" x14ac:dyDescent="0.2">
      <c r="A374" s="254">
        <v>20205</v>
      </c>
      <c r="B374" s="261" t="s">
        <v>1259</v>
      </c>
      <c r="C374" s="256" t="s">
        <v>196</v>
      </c>
      <c r="D374" s="54" t="s">
        <v>3044</v>
      </c>
      <c r="E374" s="71" t="s">
        <v>1262</v>
      </c>
      <c r="F374" s="71" t="s">
        <v>1263</v>
      </c>
      <c r="G374" s="54" t="s">
        <v>2993</v>
      </c>
    </row>
    <row r="375" spans="1:7" ht="18.75" customHeight="1" x14ac:dyDescent="0.2">
      <c r="A375" s="254">
        <v>20206</v>
      </c>
      <c r="B375" s="261" t="s">
        <v>1264</v>
      </c>
      <c r="C375" s="256" t="s">
        <v>513</v>
      </c>
      <c r="D375" s="54" t="s">
        <v>3045</v>
      </c>
      <c r="E375" s="71" t="s">
        <v>3502</v>
      </c>
      <c r="F375" s="71"/>
      <c r="G375" s="54" t="s">
        <v>3026</v>
      </c>
    </row>
    <row r="376" spans="1:7" ht="18.75" customHeight="1" x14ac:dyDescent="0.2">
      <c r="A376" s="254">
        <v>20206</v>
      </c>
      <c r="B376" s="261" t="s">
        <v>1264</v>
      </c>
      <c r="C376" s="256" t="s">
        <v>513</v>
      </c>
      <c r="D376" s="54" t="s">
        <v>3044</v>
      </c>
      <c r="E376" s="71" t="s">
        <v>1268</v>
      </c>
      <c r="F376" s="71" t="s">
        <v>1269</v>
      </c>
      <c r="G376" s="54" t="s">
        <v>2993</v>
      </c>
    </row>
    <row r="377" spans="1:7" ht="18.75" customHeight="1" x14ac:dyDescent="0.2">
      <c r="A377" s="254">
        <v>20207</v>
      </c>
      <c r="B377" s="36" t="s">
        <v>1270</v>
      </c>
      <c r="C377" s="259" t="s">
        <v>211</v>
      </c>
      <c r="D377" s="54" t="s">
        <v>3045</v>
      </c>
      <c r="E377" s="71" t="s">
        <v>3688</v>
      </c>
      <c r="F377" s="71"/>
      <c r="G377" s="54" t="s">
        <v>3026</v>
      </c>
    </row>
    <row r="378" spans="1:7" ht="18.75" customHeight="1" x14ac:dyDescent="0.2">
      <c r="A378" s="254">
        <v>20207</v>
      </c>
      <c r="B378" s="36" t="s">
        <v>1270</v>
      </c>
      <c r="C378" s="259" t="s">
        <v>211</v>
      </c>
      <c r="D378" s="54" t="s">
        <v>3044</v>
      </c>
      <c r="E378" s="71" t="s">
        <v>5582</v>
      </c>
      <c r="F378" s="71" t="s">
        <v>3688</v>
      </c>
      <c r="G378" s="54" t="s">
        <v>2993</v>
      </c>
    </row>
    <row r="379" spans="1:7" ht="18.75" customHeight="1" x14ac:dyDescent="0.2">
      <c r="A379" s="254">
        <v>20208</v>
      </c>
      <c r="B379" s="36" t="s">
        <v>1279</v>
      </c>
      <c r="C379" s="259" t="s">
        <v>1280</v>
      </c>
      <c r="D379" s="54" t="s">
        <v>3046</v>
      </c>
      <c r="E379" s="71">
        <v>40547</v>
      </c>
      <c r="F379" s="59"/>
      <c r="G379" s="54" t="s">
        <v>3058</v>
      </c>
    </row>
    <row r="380" spans="1:7" ht="18.75" customHeight="1" x14ac:dyDescent="0.2">
      <c r="A380" s="254">
        <v>20209</v>
      </c>
      <c r="B380" s="36" t="s">
        <v>1283</v>
      </c>
      <c r="C380" s="259" t="s">
        <v>241</v>
      </c>
      <c r="D380" s="54" t="s">
        <v>3045</v>
      </c>
      <c r="E380" s="142">
        <v>40179</v>
      </c>
      <c r="F380" s="59"/>
      <c r="G380" s="54" t="s">
        <v>3026</v>
      </c>
    </row>
    <row r="381" spans="1:7" ht="18.75" customHeight="1" x14ac:dyDescent="0.2">
      <c r="A381" s="254">
        <v>20210</v>
      </c>
      <c r="B381" s="261" t="s">
        <v>1287</v>
      </c>
      <c r="C381" s="256" t="s">
        <v>487</v>
      </c>
      <c r="D381" s="54" t="s">
        <v>3044</v>
      </c>
      <c r="E381" s="71" t="s">
        <v>271</v>
      </c>
      <c r="F381" s="71" t="s">
        <v>1325</v>
      </c>
      <c r="G381" s="54" t="s">
        <v>2993</v>
      </c>
    </row>
    <row r="382" spans="1:7" ht="18.75" customHeight="1" x14ac:dyDescent="0.2">
      <c r="A382" s="254"/>
      <c r="B382" s="36" t="s">
        <v>1292</v>
      </c>
      <c r="C382" s="259" t="s">
        <v>1293</v>
      </c>
      <c r="D382" s="54" t="s">
        <v>3046</v>
      </c>
      <c r="E382" s="71" t="s">
        <v>1297</v>
      </c>
      <c r="F382" s="71"/>
      <c r="G382" s="54" t="s">
        <v>3058</v>
      </c>
    </row>
    <row r="383" spans="1:7" ht="18.75" customHeight="1" x14ac:dyDescent="0.2">
      <c r="A383" s="254">
        <v>20211</v>
      </c>
      <c r="B383" s="36" t="s">
        <v>1292</v>
      </c>
      <c r="C383" s="259" t="s">
        <v>1293</v>
      </c>
      <c r="D383" s="54" t="s">
        <v>3044</v>
      </c>
      <c r="E383" s="20" t="s">
        <v>1301</v>
      </c>
      <c r="F383" s="71" t="s">
        <v>6926</v>
      </c>
      <c r="G383" s="54" t="s">
        <v>2993</v>
      </c>
    </row>
    <row r="384" spans="1:7" ht="18.75" customHeight="1" x14ac:dyDescent="0.2">
      <c r="A384" s="254">
        <v>20212</v>
      </c>
      <c r="B384" s="36" t="s">
        <v>1298</v>
      </c>
      <c r="C384" s="259" t="s">
        <v>152</v>
      </c>
      <c r="D384" s="54" t="s">
        <v>3045</v>
      </c>
      <c r="E384" s="142">
        <v>40183</v>
      </c>
      <c r="F384" s="71"/>
      <c r="G384" s="54" t="s">
        <v>3026</v>
      </c>
    </row>
    <row r="385" spans="1:7" ht="18.75" customHeight="1" x14ac:dyDescent="0.2">
      <c r="A385" s="254">
        <v>20212</v>
      </c>
      <c r="B385" s="36" t="s">
        <v>1298</v>
      </c>
      <c r="C385" s="259" t="s">
        <v>152</v>
      </c>
      <c r="D385" s="54" t="s">
        <v>3046</v>
      </c>
      <c r="E385" s="71">
        <v>40913</v>
      </c>
      <c r="F385" s="59"/>
      <c r="G385" s="54" t="s">
        <v>3058</v>
      </c>
    </row>
    <row r="386" spans="1:7" ht="18.75" customHeight="1" x14ac:dyDescent="0.2">
      <c r="A386" s="254">
        <v>20213</v>
      </c>
      <c r="B386" s="36" t="s">
        <v>1302</v>
      </c>
      <c r="C386" s="259" t="s">
        <v>177</v>
      </c>
      <c r="D386" s="54" t="s">
        <v>3045</v>
      </c>
      <c r="E386" s="71" t="s">
        <v>6927</v>
      </c>
      <c r="F386" s="59"/>
      <c r="G386" s="54" t="s">
        <v>3026</v>
      </c>
    </row>
    <row r="387" spans="1:7" ht="18.75" customHeight="1" x14ac:dyDescent="0.2">
      <c r="A387" s="254">
        <v>20213</v>
      </c>
      <c r="B387" s="36" t="s">
        <v>1302</v>
      </c>
      <c r="C387" s="259" t="s">
        <v>177</v>
      </c>
      <c r="D387" s="54" t="s">
        <v>3044</v>
      </c>
      <c r="E387" s="71" t="s">
        <v>1309</v>
      </c>
      <c r="F387" s="71" t="s">
        <v>1310</v>
      </c>
      <c r="G387" s="54" t="s">
        <v>2993</v>
      </c>
    </row>
    <row r="388" spans="1:7" ht="18.75" customHeight="1" x14ac:dyDescent="0.2">
      <c r="A388" s="254">
        <v>20214</v>
      </c>
      <c r="B388" s="36" t="s">
        <v>1311</v>
      </c>
      <c r="C388" s="259" t="s">
        <v>768</v>
      </c>
      <c r="D388" s="54" t="s">
        <v>3044</v>
      </c>
      <c r="E388" s="71">
        <v>40184</v>
      </c>
      <c r="F388" s="71" t="s">
        <v>1312</v>
      </c>
      <c r="G388" s="54" t="s">
        <v>2993</v>
      </c>
    </row>
    <row r="389" spans="1:7" ht="18.75" customHeight="1" x14ac:dyDescent="0.2">
      <c r="A389" s="254">
        <v>20215</v>
      </c>
      <c r="B389" s="36" t="s">
        <v>247</v>
      </c>
      <c r="C389" s="259" t="s">
        <v>783</v>
      </c>
      <c r="D389" s="54" t="s">
        <v>3045</v>
      </c>
      <c r="E389" s="71">
        <v>40185</v>
      </c>
      <c r="F389" s="71"/>
      <c r="G389" s="54" t="s">
        <v>3026</v>
      </c>
    </row>
    <row r="390" spans="1:7" ht="18.75" customHeight="1" x14ac:dyDescent="0.2">
      <c r="A390" s="254">
        <v>20215</v>
      </c>
      <c r="B390" s="36" t="s">
        <v>247</v>
      </c>
      <c r="C390" s="259" t="s">
        <v>783</v>
      </c>
      <c r="D390" s="54" t="s">
        <v>3044</v>
      </c>
      <c r="E390" s="71">
        <v>40184</v>
      </c>
      <c r="F390" s="71" t="s">
        <v>6922</v>
      </c>
      <c r="G390" s="54" t="s">
        <v>2993</v>
      </c>
    </row>
    <row r="391" spans="1:7" ht="18.75" customHeight="1" x14ac:dyDescent="0.2">
      <c r="A391" s="254">
        <v>20216</v>
      </c>
      <c r="B391" s="36" t="s">
        <v>1320</v>
      </c>
      <c r="C391" s="259" t="s">
        <v>842</v>
      </c>
      <c r="D391" s="54" t="s">
        <v>3044</v>
      </c>
      <c r="E391" s="71" t="s">
        <v>1325</v>
      </c>
      <c r="F391" s="71" t="s">
        <v>6928</v>
      </c>
      <c r="G391" s="54" t="s">
        <v>2993</v>
      </c>
    </row>
    <row r="392" spans="1:7" ht="18.75" customHeight="1" x14ac:dyDescent="0.2">
      <c r="A392" s="254">
        <v>20217</v>
      </c>
      <c r="B392" s="36" t="s">
        <v>1160</v>
      </c>
      <c r="C392" s="259" t="s">
        <v>1326</v>
      </c>
      <c r="D392" s="54" t="s">
        <v>3045</v>
      </c>
      <c r="E392" s="71">
        <v>40914</v>
      </c>
      <c r="F392" s="71"/>
      <c r="G392" s="54" t="s">
        <v>3026</v>
      </c>
    </row>
    <row r="393" spans="1:7" ht="18.75" customHeight="1" x14ac:dyDescent="0.2">
      <c r="A393" s="254">
        <v>20217</v>
      </c>
      <c r="B393" s="36" t="s">
        <v>1160</v>
      </c>
      <c r="C393" s="259" t="s">
        <v>1326</v>
      </c>
      <c r="D393" s="54" t="s">
        <v>3045</v>
      </c>
      <c r="E393" s="71" t="s">
        <v>3509</v>
      </c>
      <c r="F393" s="71"/>
      <c r="G393" s="54" t="s">
        <v>3026</v>
      </c>
    </row>
    <row r="394" spans="1:7" ht="18.75" customHeight="1" x14ac:dyDescent="0.2">
      <c r="A394" s="254">
        <v>20217</v>
      </c>
      <c r="B394" s="36" t="s">
        <v>1160</v>
      </c>
      <c r="C394" s="259" t="s">
        <v>1326</v>
      </c>
      <c r="D394" s="54" t="s">
        <v>3044</v>
      </c>
      <c r="E394" s="71" t="s">
        <v>1325</v>
      </c>
      <c r="F394" s="71" t="s">
        <v>6928</v>
      </c>
      <c r="G394" s="54" t="s">
        <v>2993</v>
      </c>
    </row>
    <row r="395" spans="1:7" ht="18.75" customHeight="1" x14ac:dyDescent="0.2">
      <c r="A395" s="254">
        <v>20218</v>
      </c>
      <c r="B395" s="36" t="s">
        <v>1333</v>
      </c>
      <c r="C395" s="259" t="s">
        <v>1334</v>
      </c>
      <c r="D395" s="54" t="s">
        <v>3045</v>
      </c>
      <c r="E395" s="71" t="s">
        <v>3509</v>
      </c>
      <c r="F395" s="71"/>
      <c r="G395" s="54" t="s">
        <v>3026</v>
      </c>
    </row>
    <row r="396" spans="1:7" ht="18.75" customHeight="1" x14ac:dyDescent="0.2">
      <c r="A396" s="254">
        <v>20218</v>
      </c>
      <c r="B396" s="36" t="s">
        <v>1333</v>
      </c>
      <c r="C396" s="259" t="s">
        <v>1334</v>
      </c>
      <c r="D396" s="54" t="s">
        <v>3044</v>
      </c>
      <c r="E396" s="71" t="s">
        <v>1325</v>
      </c>
      <c r="F396" s="71" t="s">
        <v>6928</v>
      </c>
      <c r="G396" s="54" t="s">
        <v>2993</v>
      </c>
    </row>
    <row r="397" spans="1:7" ht="18.75" customHeight="1" x14ac:dyDescent="0.2">
      <c r="A397" s="254">
        <v>20219</v>
      </c>
      <c r="B397" s="36" t="s">
        <v>1342</v>
      </c>
      <c r="C397" s="259" t="s">
        <v>527</v>
      </c>
      <c r="D397" s="54" t="s">
        <v>3044</v>
      </c>
      <c r="E397" s="71" t="s">
        <v>5382</v>
      </c>
      <c r="F397" s="71" t="s">
        <v>1345</v>
      </c>
      <c r="G397" s="54" t="s">
        <v>2993</v>
      </c>
    </row>
    <row r="398" spans="1:7" ht="18.75" customHeight="1" x14ac:dyDescent="0.2">
      <c r="A398" s="254">
        <v>20220</v>
      </c>
      <c r="B398" s="36" t="s">
        <v>1346</v>
      </c>
      <c r="C398" s="259" t="s">
        <v>637</v>
      </c>
      <c r="D398" s="54"/>
      <c r="E398" s="59"/>
      <c r="F398" s="59"/>
      <c r="G398" s="54"/>
    </row>
    <row r="399" spans="1:7" ht="18.75" customHeight="1" x14ac:dyDescent="0.2">
      <c r="A399" s="254">
        <v>20221</v>
      </c>
      <c r="B399" s="261" t="s">
        <v>247</v>
      </c>
      <c r="C399" s="256" t="s">
        <v>196</v>
      </c>
      <c r="D399" s="54" t="s">
        <v>3045</v>
      </c>
      <c r="E399" s="71" t="s">
        <v>3509</v>
      </c>
      <c r="F399" s="59"/>
      <c r="G399" s="54" t="s">
        <v>3026</v>
      </c>
    </row>
    <row r="400" spans="1:7" ht="18.75" customHeight="1" x14ac:dyDescent="0.2">
      <c r="A400" s="254">
        <v>20221</v>
      </c>
      <c r="B400" s="261" t="s">
        <v>247</v>
      </c>
      <c r="C400" s="256" t="s">
        <v>196</v>
      </c>
      <c r="D400" s="54" t="s">
        <v>3044</v>
      </c>
      <c r="E400" s="71" t="s">
        <v>1351</v>
      </c>
      <c r="F400" s="71" t="s">
        <v>1352</v>
      </c>
      <c r="G400" s="54" t="s">
        <v>2993</v>
      </c>
    </row>
    <row r="401" spans="1:7" ht="18.75" customHeight="1" x14ac:dyDescent="0.2">
      <c r="A401" s="254">
        <v>20222</v>
      </c>
      <c r="B401" s="36" t="s">
        <v>1353</v>
      </c>
      <c r="C401" s="259" t="s">
        <v>1354</v>
      </c>
      <c r="D401" s="54" t="s">
        <v>3045</v>
      </c>
      <c r="E401" s="71">
        <v>40186</v>
      </c>
      <c r="F401" s="59"/>
      <c r="G401" s="54" t="s">
        <v>3026</v>
      </c>
    </row>
    <row r="402" spans="1:7" ht="18.75" customHeight="1" x14ac:dyDescent="0.2">
      <c r="A402" s="254">
        <v>20223</v>
      </c>
      <c r="B402" s="261" t="s">
        <v>1361</v>
      </c>
      <c r="C402" s="256" t="s">
        <v>711</v>
      </c>
      <c r="D402" s="54" t="s">
        <v>3045</v>
      </c>
      <c r="E402" s="71">
        <v>40189</v>
      </c>
      <c r="F402" s="59"/>
      <c r="G402" s="54" t="s">
        <v>3026</v>
      </c>
    </row>
    <row r="403" spans="1:7" ht="18.75" customHeight="1" x14ac:dyDescent="0.2">
      <c r="A403" s="254">
        <v>20224</v>
      </c>
      <c r="B403" s="261" t="s">
        <v>1364</v>
      </c>
      <c r="C403" s="256" t="s">
        <v>783</v>
      </c>
      <c r="D403" s="54" t="s">
        <v>3044</v>
      </c>
      <c r="E403" s="71">
        <v>40459</v>
      </c>
      <c r="F403" s="71">
        <v>40431</v>
      </c>
      <c r="G403" s="54" t="s">
        <v>2993</v>
      </c>
    </row>
    <row r="404" spans="1:7" ht="18.75" customHeight="1" x14ac:dyDescent="0.2">
      <c r="A404" s="254">
        <v>20225</v>
      </c>
      <c r="B404" s="36" t="s">
        <v>563</v>
      </c>
      <c r="C404" s="259" t="s">
        <v>243</v>
      </c>
      <c r="D404" s="54" t="s">
        <v>3044</v>
      </c>
      <c r="E404" s="71">
        <v>40187</v>
      </c>
      <c r="F404" s="71" t="s">
        <v>1368</v>
      </c>
      <c r="G404" s="54" t="s">
        <v>2993</v>
      </c>
    </row>
    <row r="405" spans="1:7" ht="18.75" customHeight="1" x14ac:dyDescent="0.2">
      <c r="A405" s="254">
        <v>20226</v>
      </c>
      <c r="B405" s="266" t="s">
        <v>247</v>
      </c>
      <c r="C405" s="267" t="s">
        <v>323</v>
      </c>
      <c r="D405" s="54" t="s">
        <v>3044</v>
      </c>
      <c r="E405" s="71">
        <v>40338</v>
      </c>
      <c r="F405" s="71">
        <v>40340</v>
      </c>
      <c r="G405" s="54" t="s">
        <v>2993</v>
      </c>
    </row>
    <row r="406" spans="1:7" ht="18.75" customHeight="1" x14ac:dyDescent="0.2">
      <c r="A406" s="254"/>
      <c r="B406" s="36" t="s">
        <v>1372</v>
      </c>
      <c r="C406" s="259" t="s">
        <v>1373</v>
      </c>
      <c r="D406" s="54" t="s">
        <v>3046</v>
      </c>
      <c r="E406" s="71" t="s">
        <v>1377</v>
      </c>
      <c r="F406" s="71"/>
      <c r="G406" s="54" t="s">
        <v>3058</v>
      </c>
    </row>
    <row r="407" spans="1:7" ht="18.75" customHeight="1" x14ac:dyDescent="0.2">
      <c r="A407" s="254">
        <v>20227</v>
      </c>
      <c r="B407" s="36" t="s">
        <v>1372</v>
      </c>
      <c r="C407" s="259" t="s">
        <v>1373</v>
      </c>
      <c r="D407" s="54" t="s">
        <v>3044</v>
      </c>
      <c r="E407" s="71">
        <v>40338</v>
      </c>
      <c r="F407" s="71">
        <v>40340</v>
      </c>
      <c r="G407" s="54" t="s">
        <v>2993</v>
      </c>
    </row>
    <row r="408" spans="1:7" ht="18.75" customHeight="1" x14ac:dyDescent="0.2">
      <c r="A408" s="254">
        <v>20228</v>
      </c>
      <c r="B408" s="36" t="s">
        <v>204</v>
      </c>
      <c r="C408" s="259" t="s">
        <v>555</v>
      </c>
      <c r="D408" s="54" t="s">
        <v>3044</v>
      </c>
      <c r="E408" s="71">
        <v>40338</v>
      </c>
      <c r="F408" s="71">
        <v>40340</v>
      </c>
      <c r="G408" s="54" t="s">
        <v>2993</v>
      </c>
    </row>
    <row r="409" spans="1:7" ht="18.75" customHeight="1" x14ac:dyDescent="0.2">
      <c r="A409" s="254">
        <v>20229</v>
      </c>
      <c r="B409" s="36" t="s">
        <v>1381</v>
      </c>
      <c r="C409" s="259" t="s">
        <v>435</v>
      </c>
      <c r="D409" s="54" t="s">
        <v>3045</v>
      </c>
      <c r="E409" s="142">
        <v>40433</v>
      </c>
      <c r="F409" s="71"/>
      <c r="G409" s="54" t="s">
        <v>3026</v>
      </c>
    </row>
    <row r="410" spans="1:7" ht="18.75" customHeight="1" x14ac:dyDescent="0.2">
      <c r="A410" s="254">
        <v>20229</v>
      </c>
      <c r="B410" s="36" t="s">
        <v>1381</v>
      </c>
      <c r="C410" s="259" t="s">
        <v>435</v>
      </c>
      <c r="D410" s="54" t="s">
        <v>3044</v>
      </c>
      <c r="E410" s="71">
        <v>40430</v>
      </c>
      <c r="F410" s="71">
        <v>40401</v>
      </c>
      <c r="G410" s="54" t="s">
        <v>2993</v>
      </c>
    </row>
    <row r="411" spans="1:7" ht="18.75" customHeight="1" x14ac:dyDescent="0.2">
      <c r="A411" s="254">
        <v>20230</v>
      </c>
      <c r="B411" s="36" t="s">
        <v>1385</v>
      </c>
      <c r="C411" s="259" t="s">
        <v>1386</v>
      </c>
      <c r="D411" s="54" t="s">
        <v>3045</v>
      </c>
      <c r="E411" s="71">
        <v>40340</v>
      </c>
      <c r="F411" s="71"/>
      <c r="G411" s="54" t="s">
        <v>3026</v>
      </c>
    </row>
    <row r="412" spans="1:7" ht="18.75" customHeight="1" x14ac:dyDescent="0.2">
      <c r="A412" s="254">
        <v>20230</v>
      </c>
      <c r="B412" s="36" t="s">
        <v>1385</v>
      </c>
      <c r="C412" s="259" t="s">
        <v>1386</v>
      </c>
      <c r="D412" s="54" t="s">
        <v>3046</v>
      </c>
      <c r="E412" s="71" t="s">
        <v>1393</v>
      </c>
      <c r="F412" s="71"/>
      <c r="G412" s="54" t="s">
        <v>3058</v>
      </c>
    </row>
    <row r="413" spans="1:7" ht="18.75" customHeight="1" x14ac:dyDescent="0.2">
      <c r="A413" s="254">
        <v>20230</v>
      </c>
      <c r="B413" s="36" t="s">
        <v>1385</v>
      </c>
      <c r="C413" s="259" t="s">
        <v>1386</v>
      </c>
      <c r="D413" s="54" t="s">
        <v>3044</v>
      </c>
      <c r="E413" s="71" t="s">
        <v>1391</v>
      </c>
      <c r="F413" s="71" t="s">
        <v>1392</v>
      </c>
      <c r="G413" s="54" t="s">
        <v>2993</v>
      </c>
    </row>
    <row r="414" spans="1:7" ht="18.75" customHeight="1" x14ac:dyDescent="0.2">
      <c r="A414" s="254">
        <v>20231</v>
      </c>
      <c r="B414" s="261" t="s">
        <v>862</v>
      </c>
      <c r="C414" s="256" t="s">
        <v>251</v>
      </c>
      <c r="D414" s="54" t="s">
        <v>3044</v>
      </c>
      <c r="E414" s="71" t="s">
        <v>1397</v>
      </c>
      <c r="F414" s="71" t="s">
        <v>1398</v>
      </c>
      <c r="G414" s="54" t="s">
        <v>2993</v>
      </c>
    </row>
    <row r="415" spans="1:7" ht="18.75" customHeight="1" x14ac:dyDescent="0.2">
      <c r="A415" s="254">
        <v>20232</v>
      </c>
      <c r="B415" s="36" t="s">
        <v>1399</v>
      </c>
      <c r="C415" s="259" t="s">
        <v>311</v>
      </c>
      <c r="D415" s="54" t="s">
        <v>3045</v>
      </c>
      <c r="E415" s="71" t="s">
        <v>3362</v>
      </c>
      <c r="F415" s="71"/>
      <c r="G415" s="54" t="s">
        <v>3026</v>
      </c>
    </row>
    <row r="416" spans="1:7" ht="18.75" customHeight="1" x14ac:dyDescent="0.2">
      <c r="A416" s="254">
        <v>20232</v>
      </c>
      <c r="B416" s="36" t="s">
        <v>1399</v>
      </c>
      <c r="C416" s="259" t="s">
        <v>311</v>
      </c>
      <c r="D416" s="54" t="s">
        <v>3044</v>
      </c>
      <c r="E416" s="71" t="s">
        <v>3883</v>
      </c>
      <c r="F416" s="71" t="s">
        <v>6929</v>
      </c>
      <c r="G416" s="54" t="s">
        <v>2993</v>
      </c>
    </row>
    <row r="417" spans="1:7" ht="18.75" customHeight="1" x14ac:dyDescent="0.2">
      <c r="A417" s="254"/>
      <c r="B417" s="36" t="s">
        <v>1406</v>
      </c>
      <c r="C417" s="259" t="s">
        <v>932</v>
      </c>
      <c r="D417" s="54" t="s">
        <v>3046</v>
      </c>
      <c r="E417" s="71">
        <v>40633</v>
      </c>
      <c r="F417" s="71"/>
      <c r="G417" s="54" t="s">
        <v>3058</v>
      </c>
    </row>
    <row r="418" spans="1:7" ht="18.75" customHeight="1" x14ac:dyDescent="0.2">
      <c r="A418" s="254">
        <v>20233</v>
      </c>
      <c r="B418" s="36" t="s">
        <v>1406</v>
      </c>
      <c r="C418" s="259" t="s">
        <v>932</v>
      </c>
      <c r="D418" s="54" t="s">
        <v>3044</v>
      </c>
      <c r="E418" s="71" t="s">
        <v>1440</v>
      </c>
      <c r="F418" s="71" t="s">
        <v>1441</v>
      </c>
      <c r="G418" s="54" t="s">
        <v>2993</v>
      </c>
    </row>
    <row r="419" spans="1:7" ht="18.75" customHeight="1" x14ac:dyDescent="0.2">
      <c r="A419" s="254"/>
      <c r="B419" s="36"/>
      <c r="C419" s="259"/>
      <c r="D419" s="54" t="s">
        <v>3046</v>
      </c>
      <c r="E419" s="71" t="s">
        <v>1393</v>
      </c>
      <c r="F419" s="71"/>
      <c r="G419" s="54" t="s">
        <v>3058</v>
      </c>
    </row>
    <row r="420" spans="1:7" ht="18.75" customHeight="1" x14ac:dyDescent="0.2">
      <c r="A420" s="254">
        <v>20234</v>
      </c>
      <c r="B420" s="36" t="s">
        <v>1411</v>
      </c>
      <c r="C420" s="259" t="s">
        <v>1412</v>
      </c>
      <c r="D420" s="54" t="s">
        <v>3044</v>
      </c>
      <c r="E420" s="71">
        <v>40278</v>
      </c>
      <c r="F420" s="71" t="s">
        <v>1418</v>
      </c>
      <c r="G420" s="54" t="s">
        <v>2993</v>
      </c>
    </row>
    <row r="421" spans="1:7" ht="18.75" customHeight="1" x14ac:dyDescent="0.2">
      <c r="A421" s="254">
        <v>20235</v>
      </c>
      <c r="B421" s="36" t="s">
        <v>1415</v>
      </c>
      <c r="C421" s="259" t="s">
        <v>555</v>
      </c>
      <c r="D421" s="54" t="s">
        <v>3045</v>
      </c>
      <c r="E421" s="71">
        <v>40190</v>
      </c>
      <c r="F421" s="59"/>
      <c r="G421" s="54" t="s">
        <v>3026</v>
      </c>
    </row>
    <row r="422" spans="1:7" ht="18.75" customHeight="1" x14ac:dyDescent="0.2">
      <c r="A422" s="254"/>
      <c r="B422" s="36"/>
      <c r="C422" s="259"/>
      <c r="D422" s="54" t="s">
        <v>3044</v>
      </c>
      <c r="E422" s="71">
        <v>40188</v>
      </c>
      <c r="F422" s="71" t="s">
        <v>1410</v>
      </c>
      <c r="G422" s="54" t="s">
        <v>2993</v>
      </c>
    </row>
    <row r="423" spans="1:7" ht="18.75" customHeight="1" x14ac:dyDescent="0.2">
      <c r="A423" s="254">
        <v>20236</v>
      </c>
      <c r="B423" s="261" t="s">
        <v>1419</v>
      </c>
      <c r="C423" s="256" t="s">
        <v>318</v>
      </c>
      <c r="D423" s="54" t="s">
        <v>3044</v>
      </c>
      <c r="E423" s="71">
        <v>40492</v>
      </c>
      <c r="F423" s="71">
        <v>40463</v>
      </c>
      <c r="G423" s="54" t="s">
        <v>2993</v>
      </c>
    </row>
    <row r="424" spans="1:7" ht="18.75" customHeight="1" x14ac:dyDescent="0.2">
      <c r="A424" s="254">
        <v>20237</v>
      </c>
      <c r="B424" s="268" t="s">
        <v>1423</v>
      </c>
      <c r="C424" s="269" t="s">
        <v>768</v>
      </c>
      <c r="D424" s="54" t="s">
        <v>3045</v>
      </c>
      <c r="E424" s="71" t="s">
        <v>6930</v>
      </c>
      <c r="F424" s="71"/>
      <c r="G424" s="54" t="s">
        <v>3026</v>
      </c>
    </row>
    <row r="425" spans="1:7" ht="18.75" customHeight="1" x14ac:dyDescent="0.2">
      <c r="A425" s="254">
        <v>20237</v>
      </c>
      <c r="B425" s="268" t="s">
        <v>1423</v>
      </c>
      <c r="C425" s="269" t="s">
        <v>768</v>
      </c>
      <c r="D425" s="54" t="s">
        <v>3045</v>
      </c>
      <c r="E425" s="71">
        <v>40494</v>
      </c>
      <c r="F425" s="71"/>
      <c r="G425" s="54" t="s">
        <v>3026</v>
      </c>
    </row>
    <row r="426" spans="1:7" ht="18.75" customHeight="1" x14ac:dyDescent="0.2">
      <c r="A426" s="254">
        <v>20237</v>
      </c>
      <c r="B426" s="268" t="s">
        <v>1423</v>
      </c>
      <c r="C426" s="269" t="s">
        <v>768</v>
      </c>
      <c r="D426" s="54" t="s">
        <v>3044</v>
      </c>
      <c r="E426" s="71" t="s">
        <v>5560</v>
      </c>
      <c r="F426" s="71" t="s">
        <v>6930</v>
      </c>
      <c r="G426" s="54" t="s">
        <v>2993</v>
      </c>
    </row>
    <row r="427" spans="1:7" ht="18.75" customHeight="1" x14ac:dyDescent="0.2">
      <c r="A427" s="254">
        <v>20238</v>
      </c>
      <c r="B427" s="36" t="s">
        <v>1428</v>
      </c>
      <c r="C427" s="259" t="s">
        <v>281</v>
      </c>
      <c r="D427" s="54" t="s">
        <v>3045</v>
      </c>
      <c r="E427" s="142" t="s">
        <v>6931</v>
      </c>
      <c r="F427" s="71"/>
      <c r="G427" s="54" t="s">
        <v>3026</v>
      </c>
    </row>
    <row r="428" spans="1:7" ht="18.75" customHeight="1" x14ac:dyDescent="0.2">
      <c r="A428" s="254">
        <v>20238</v>
      </c>
      <c r="B428" s="36" t="s">
        <v>1428</v>
      </c>
      <c r="C428" s="259" t="s">
        <v>281</v>
      </c>
      <c r="D428" s="54" t="s">
        <v>3044</v>
      </c>
      <c r="E428" s="71" t="s">
        <v>1435</v>
      </c>
      <c r="F428" s="71" t="s">
        <v>1436</v>
      </c>
      <c r="G428" s="54" t="s">
        <v>2993</v>
      </c>
    </row>
    <row r="429" spans="1:7" ht="18.75" customHeight="1" x14ac:dyDescent="0.2">
      <c r="A429" s="254">
        <v>20239</v>
      </c>
      <c r="B429" s="36" t="s">
        <v>1437</v>
      </c>
      <c r="C429" s="259" t="s">
        <v>259</v>
      </c>
      <c r="D429" s="54" t="s">
        <v>3045</v>
      </c>
      <c r="E429" s="71" t="s">
        <v>6932</v>
      </c>
      <c r="F429" s="71"/>
      <c r="G429" s="54" t="s">
        <v>3026</v>
      </c>
    </row>
    <row r="430" spans="1:7" ht="18.75" customHeight="1" x14ac:dyDescent="0.2">
      <c r="A430" s="254">
        <v>20239</v>
      </c>
      <c r="B430" s="36" t="s">
        <v>1437</v>
      </c>
      <c r="C430" s="259" t="s">
        <v>259</v>
      </c>
      <c r="D430" s="54" t="s">
        <v>3044</v>
      </c>
      <c r="E430" s="71">
        <v>40188</v>
      </c>
      <c r="F430" s="71" t="s">
        <v>1410</v>
      </c>
      <c r="G430" s="54" t="s">
        <v>2993</v>
      </c>
    </row>
    <row r="431" spans="1:7" ht="18.75" customHeight="1" x14ac:dyDescent="0.2">
      <c r="A431" s="254"/>
      <c r="B431" s="36" t="s">
        <v>1442</v>
      </c>
      <c r="C431" s="259" t="s">
        <v>601</v>
      </c>
      <c r="D431" s="54" t="s">
        <v>3046</v>
      </c>
      <c r="E431" s="71">
        <v>41006</v>
      </c>
      <c r="F431" s="71"/>
      <c r="G431" s="54" t="s">
        <v>3058</v>
      </c>
    </row>
    <row r="432" spans="1:7" ht="18.75" customHeight="1" x14ac:dyDescent="0.2">
      <c r="A432" s="254"/>
      <c r="B432" s="36" t="s">
        <v>1442</v>
      </c>
      <c r="C432" s="259" t="s">
        <v>601</v>
      </c>
      <c r="D432" s="54" t="s">
        <v>3046</v>
      </c>
      <c r="E432" s="71" t="s">
        <v>1971</v>
      </c>
      <c r="F432" s="71"/>
      <c r="G432" s="54" t="s">
        <v>3058</v>
      </c>
    </row>
    <row r="433" spans="1:7" ht="18.75" customHeight="1" x14ac:dyDescent="0.2">
      <c r="A433" s="254">
        <v>20240</v>
      </c>
      <c r="B433" s="36" t="s">
        <v>1442</v>
      </c>
      <c r="C433" s="259" t="s">
        <v>601</v>
      </c>
      <c r="D433" s="54" t="s">
        <v>3044</v>
      </c>
      <c r="E433" s="71" t="s">
        <v>1440</v>
      </c>
      <c r="F433" s="71" t="s">
        <v>1441</v>
      </c>
      <c r="G433" s="54" t="s">
        <v>2993</v>
      </c>
    </row>
    <row r="434" spans="1:7" ht="18.75" customHeight="1" x14ac:dyDescent="0.2">
      <c r="A434" s="254">
        <v>20241</v>
      </c>
      <c r="B434" s="268" t="s">
        <v>1445</v>
      </c>
      <c r="C434" s="256" t="s">
        <v>711</v>
      </c>
      <c r="D434" s="54" t="s">
        <v>3044</v>
      </c>
      <c r="E434" s="71" t="s">
        <v>1440</v>
      </c>
      <c r="F434" s="71" t="s">
        <v>1441</v>
      </c>
      <c r="G434" s="54" t="s">
        <v>2993</v>
      </c>
    </row>
    <row r="435" spans="1:7" ht="18.75" customHeight="1" x14ac:dyDescent="0.2">
      <c r="A435" s="254">
        <v>20242</v>
      </c>
      <c r="B435" s="36" t="s">
        <v>1449</v>
      </c>
      <c r="C435" s="259" t="s">
        <v>1450</v>
      </c>
      <c r="D435" s="54" t="s">
        <v>3046</v>
      </c>
      <c r="E435" s="71">
        <v>40552</v>
      </c>
      <c r="F435" s="59"/>
      <c r="G435" s="54" t="s">
        <v>3058</v>
      </c>
    </row>
    <row r="436" spans="1:7" ht="18.75" customHeight="1" x14ac:dyDescent="0.2">
      <c r="A436" s="254">
        <v>20243</v>
      </c>
      <c r="B436" s="36" t="s">
        <v>1455</v>
      </c>
      <c r="C436" s="259" t="s">
        <v>1456</v>
      </c>
      <c r="D436" s="54" t="s">
        <v>3045</v>
      </c>
      <c r="E436" s="142" t="s">
        <v>6932</v>
      </c>
      <c r="F436" s="59"/>
      <c r="G436" s="54" t="s">
        <v>3026</v>
      </c>
    </row>
    <row r="437" spans="1:7" ht="18.75" customHeight="1" x14ac:dyDescent="0.2">
      <c r="A437" s="254">
        <v>20243</v>
      </c>
      <c r="B437" s="36" t="s">
        <v>1455</v>
      </c>
      <c r="C437" s="259" t="s">
        <v>1456</v>
      </c>
      <c r="D437" s="54" t="s">
        <v>3044</v>
      </c>
      <c r="E437" s="71" t="s">
        <v>1440</v>
      </c>
      <c r="F437" s="71" t="s">
        <v>1441</v>
      </c>
      <c r="G437" s="54" t="s">
        <v>2993</v>
      </c>
    </row>
    <row r="438" spans="1:7" ht="18.75" customHeight="1" x14ac:dyDescent="0.2">
      <c r="A438" s="254">
        <v>20244</v>
      </c>
      <c r="B438" s="36" t="s">
        <v>1460</v>
      </c>
      <c r="C438" s="259" t="s">
        <v>251</v>
      </c>
      <c r="D438" s="54" t="s">
        <v>3044</v>
      </c>
      <c r="E438" s="71" t="s">
        <v>1464</v>
      </c>
      <c r="F438" s="71" t="s">
        <v>6933</v>
      </c>
      <c r="G438" s="54" t="s">
        <v>2993</v>
      </c>
    </row>
    <row r="439" spans="1:7" ht="18.75" customHeight="1" x14ac:dyDescent="0.2">
      <c r="A439" s="254">
        <v>20245</v>
      </c>
      <c r="B439" s="261" t="s">
        <v>1465</v>
      </c>
      <c r="C439" s="256" t="s">
        <v>601</v>
      </c>
      <c r="D439" s="54" t="s">
        <v>3044</v>
      </c>
      <c r="E439" s="71" t="s">
        <v>1468</v>
      </c>
      <c r="F439" s="71" t="s">
        <v>1469</v>
      </c>
      <c r="G439" s="54" t="s">
        <v>2993</v>
      </c>
    </row>
    <row r="440" spans="1:7" ht="18.75" customHeight="1" x14ac:dyDescent="0.2">
      <c r="A440" s="254">
        <v>20246</v>
      </c>
      <c r="B440" s="36" t="s">
        <v>1423</v>
      </c>
      <c r="C440" s="259" t="s">
        <v>513</v>
      </c>
      <c r="D440" s="54" t="s">
        <v>3045</v>
      </c>
      <c r="E440" s="142" t="s">
        <v>6934</v>
      </c>
      <c r="F440" s="71"/>
      <c r="G440" s="54" t="s">
        <v>3026</v>
      </c>
    </row>
    <row r="441" spans="1:7" ht="18.75" customHeight="1" x14ac:dyDescent="0.2">
      <c r="A441" s="254">
        <v>20246</v>
      </c>
      <c r="B441" s="36" t="s">
        <v>1423</v>
      </c>
      <c r="C441" s="259" t="s">
        <v>513</v>
      </c>
      <c r="D441" s="54" t="s">
        <v>3046</v>
      </c>
      <c r="E441" s="70" t="s">
        <v>6547</v>
      </c>
      <c r="F441" s="71"/>
      <c r="G441" s="54" t="s">
        <v>3058</v>
      </c>
    </row>
    <row r="442" spans="1:7" ht="18.75" customHeight="1" x14ac:dyDescent="0.2">
      <c r="A442" s="254">
        <v>20246</v>
      </c>
      <c r="B442" s="36" t="s">
        <v>1423</v>
      </c>
      <c r="C442" s="259" t="s">
        <v>513</v>
      </c>
      <c r="D442" s="54" t="s">
        <v>3044</v>
      </c>
      <c r="E442" s="71" t="s">
        <v>1468</v>
      </c>
      <c r="F442" s="71" t="s">
        <v>1469</v>
      </c>
      <c r="G442" s="54" t="s">
        <v>2993</v>
      </c>
    </row>
    <row r="443" spans="1:7" ht="18.75" customHeight="1" x14ac:dyDescent="0.2">
      <c r="A443" s="254">
        <v>20247</v>
      </c>
      <c r="B443" s="261" t="s">
        <v>1476</v>
      </c>
      <c r="C443" s="256" t="s">
        <v>323</v>
      </c>
      <c r="D443" s="54" t="s">
        <v>3044</v>
      </c>
      <c r="E443" s="71" t="s">
        <v>3836</v>
      </c>
      <c r="F443" s="71" t="s">
        <v>1469</v>
      </c>
      <c r="G443" s="54" t="s">
        <v>2993</v>
      </c>
    </row>
    <row r="444" spans="1:7" ht="18.75" customHeight="1" x14ac:dyDescent="0.2">
      <c r="A444" s="254">
        <v>20248</v>
      </c>
      <c r="B444" s="261" t="s">
        <v>1112</v>
      </c>
      <c r="C444" s="256" t="s">
        <v>711</v>
      </c>
      <c r="D444" s="54" t="s">
        <v>3045</v>
      </c>
      <c r="E444" s="142" t="s">
        <v>6932</v>
      </c>
      <c r="F444" s="59"/>
      <c r="G444" s="54" t="s">
        <v>3026</v>
      </c>
    </row>
    <row r="445" spans="1:7" ht="18.75" customHeight="1" x14ac:dyDescent="0.2">
      <c r="A445" s="254">
        <v>20249</v>
      </c>
      <c r="B445" s="36" t="s">
        <v>1482</v>
      </c>
      <c r="C445" s="259" t="s">
        <v>513</v>
      </c>
      <c r="D445" s="54" t="s">
        <v>3044</v>
      </c>
      <c r="E445" s="71" t="s">
        <v>1486</v>
      </c>
      <c r="F445" s="71">
        <v>40879</v>
      </c>
      <c r="G445" s="54" t="s">
        <v>2993</v>
      </c>
    </row>
    <row r="446" spans="1:7" ht="18.75" customHeight="1" x14ac:dyDescent="0.2">
      <c r="A446" s="254">
        <v>20250</v>
      </c>
      <c r="B446" s="261" t="s">
        <v>1487</v>
      </c>
      <c r="C446" s="256" t="s">
        <v>1251</v>
      </c>
      <c r="D446" s="54" t="s">
        <v>3045</v>
      </c>
      <c r="E446" s="71" t="s">
        <v>3421</v>
      </c>
      <c r="F446" s="71"/>
      <c r="G446" s="54" t="s">
        <v>3026</v>
      </c>
    </row>
    <row r="447" spans="1:7" ht="18.75" customHeight="1" x14ac:dyDescent="0.2">
      <c r="A447" s="254">
        <v>20250</v>
      </c>
      <c r="B447" s="261" t="s">
        <v>1487</v>
      </c>
      <c r="C447" s="256" t="s">
        <v>1251</v>
      </c>
      <c r="D447" s="54" t="s">
        <v>3044</v>
      </c>
      <c r="E447" s="71" t="s">
        <v>1491</v>
      </c>
      <c r="F447" s="71" t="s">
        <v>346</v>
      </c>
      <c r="G447" s="54" t="s">
        <v>2993</v>
      </c>
    </row>
    <row r="448" spans="1:7" ht="18.75" customHeight="1" x14ac:dyDescent="0.2">
      <c r="A448" s="254">
        <v>20251</v>
      </c>
      <c r="B448" s="261" t="s">
        <v>1492</v>
      </c>
      <c r="C448" s="256" t="s">
        <v>1493</v>
      </c>
      <c r="D448" s="54" t="s">
        <v>3045</v>
      </c>
      <c r="E448" s="71">
        <v>40546</v>
      </c>
      <c r="F448" s="71"/>
      <c r="G448" s="54" t="s">
        <v>3026</v>
      </c>
    </row>
    <row r="449" spans="1:7" ht="18.75" customHeight="1" x14ac:dyDescent="0.2">
      <c r="A449" s="254">
        <v>20251</v>
      </c>
      <c r="B449" s="261" t="s">
        <v>1492</v>
      </c>
      <c r="C449" s="256" t="s">
        <v>1493</v>
      </c>
      <c r="D449" s="54" t="s">
        <v>3044</v>
      </c>
      <c r="E449" s="71" t="s">
        <v>6935</v>
      </c>
      <c r="F449" s="71" t="s">
        <v>6936</v>
      </c>
      <c r="G449" s="54" t="s">
        <v>2993</v>
      </c>
    </row>
    <row r="450" spans="1:7" ht="18.75" customHeight="1" x14ac:dyDescent="0.2">
      <c r="A450" s="254">
        <v>20252</v>
      </c>
      <c r="B450" s="270" t="s">
        <v>616</v>
      </c>
      <c r="C450" s="271" t="s">
        <v>311</v>
      </c>
      <c r="D450" s="54" t="s">
        <v>3045</v>
      </c>
      <c r="E450" s="71">
        <v>40546</v>
      </c>
      <c r="F450" s="71"/>
      <c r="G450" s="54" t="s">
        <v>3026</v>
      </c>
    </row>
    <row r="451" spans="1:7" ht="18.75" customHeight="1" x14ac:dyDescent="0.2">
      <c r="A451" s="254">
        <v>20252</v>
      </c>
      <c r="B451" s="270" t="s">
        <v>616</v>
      </c>
      <c r="C451" s="271" t="s">
        <v>311</v>
      </c>
      <c r="D451" s="54" t="s">
        <v>3044</v>
      </c>
      <c r="E451" s="71">
        <v>40634</v>
      </c>
      <c r="F451" s="71" t="s">
        <v>1496</v>
      </c>
      <c r="G451" s="54" t="s">
        <v>2993</v>
      </c>
    </row>
    <row r="452" spans="1:7" ht="18.75" customHeight="1" x14ac:dyDescent="0.2">
      <c r="A452" s="254">
        <v>20253</v>
      </c>
      <c r="B452" s="261" t="s">
        <v>1499</v>
      </c>
      <c r="C452" s="256" t="s">
        <v>1500</v>
      </c>
      <c r="D452" s="54" t="s">
        <v>3044</v>
      </c>
      <c r="E452" s="20" t="s">
        <v>6937</v>
      </c>
      <c r="F452" s="71" t="s">
        <v>1496</v>
      </c>
      <c r="G452" s="54" t="s">
        <v>2993</v>
      </c>
    </row>
    <row r="453" spans="1:7" ht="18.75" customHeight="1" x14ac:dyDescent="0.2">
      <c r="A453" s="254">
        <v>20254</v>
      </c>
      <c r="B453" s="36" t="s">
        <v>1504</v>
      </c>
      <c r="C453" s="259" t="s">
        <v>527</v>
      </c>
      <c r="D453" s="54" t="s">
        <v>3044</v>
      </c>
      <c r="E453" s="20" t="s">
        <v>6937</v>
      </c>
      <c r="F453" s="71" t="s">
        <v>1496</v>
      </c>
      <c r="G453" s="54" t="s">
        <v>2993</v>
      </c>
    </row>
    <row r="454" spans="1:7" ht="18.75" customHeight="1" x14ac:dyDescent="0.2">
      <c r="A454" s="254">
        <v>20255</v>
      </c>
      <c r="B454" s="36" t="s">
        <v>1505</v>
      </c>
      <c r="C454" s="259" t="s">
        <v>222</v>
      </c>
      <c r="D454" s="54"/>
      <c r="E454" s="59"/>
      <c r="F454" s="59"/>
      <c r="G454" s="54"/>
    </row>
    <row r="455" spans="1:7" ht="18.75" customHeight="1" x14ac:dyDescent="0.2">
      <c r="A455" s="254">
        <v>20256</v>
      </c>
      <c r="B455" s="268" t="s">
        <v>1509</v>
      </c>
      <c r="C455" s="256" t="s">
        <v>1510</v>
      </c>
      <c r="D455" s="54" t="s">
        <v>3044</v>
      </c>
      <c r="E455" s="71" t="s">
        <v>1515</v>
      </c>
      <c r="F455" s="71" t="s">
        <v>6938</v>
      </c>
      <c r="G455" s="54" t="s">
        <v>2993</v>
      </c>
    </row>
    <row r="456" spans="1:7" ht="18.75" customHeight="1" x14ac:dyDescent="0.2">
      <c r="A456" s="254">
        <v>20257</v>
      </c>
      <c r="B456" s="36" t="s">
        <v>204</v>
      </c>
      <c r="C456" s="259" t="s">
        <v>311</v>
      </c>
      <c r="D456" s="54" t="s">
        <v>3046</v>
      </c>
      <c r="E456" s="71">
        <v>40917</v>
      </c>
      <c r="F456" s="71"/>
      <c r="G456" s="54" t="s">
        <v>3058</v>
      </c>
    </row>
    <row r="457" spans="1:7" ht="18.75" customHeight="1" x14ac:dyDescent="0.2">
      <c r="A457" s="254">
        <v>20257</v>
      </c>
      <c r="B457" s="36" t="s">
        <v>204</v>
      </c>
      <c r="C457" s="259" t="s">
        <v>311</v>
      </c>
      <c r="D457" s="54" t="s">
        <v>3046</v>
      </c>
      <c r="E457" s="71">
        <v>40916</v>
      </c>
      <c r="F457" s="71"/>
      <c r="G457" s="54" t="s">
        <v>3058</v>
      </c>
    </row>
    <row r="458" spans="1:7" ht="18.75" customHeight="1" x14ac:dyDescent="0.2">
      <c r="A458" s="254">
        <v>20257</v>
      </c>
      <c r="B458" s="36" t="s">
        <v>204</v>
      </c>
      <c r="C458" s="259" t="s">
        <v>311</v>
      </c>
      <c r="D458" s="54" t="s">
        <v>3044</v>
      </c>
      <c r="E458" s="71" t="s">
        <v>1582</v>
      </c>
      <c r="F458" s="71" t="s">
        <v>1583</v>
      </c>
      <c r="G458" s="54" t="s">
        <v>2993</v>
      </c>
    </row>
    <row r="459" spans="1:7" ht="18.75" customHeight="1" x14ac:dyDescent="0.2">
      <c r="A459" s="254">
        <v>20259</v>
      </c>
      <c r="B459" s="36" t="s">
        <v>1523</v>
      </c>
      <c r="C459" s="259" t="s">
        <v>932</v>
      </c>
      <c r="D459" s="54"/>
      <c r="E459" s="59"/>
      <c r="F459" s="59"/>
      <c r="G459" s="54"/>
    </row>
    <row r="460" spans="1:7" ht="18.75" customHeight="1" x14ac:dyDescent="0.2">
      <c r="A460" s="254">
        <v>20260</v>
      </c>
      <c r="B460" s="261" t="s">
        <v>1527</v>
      </c>
      <c r="C460" s="256" t="s">
        <v>494</v>
      </c>
      <c r="D460" s="54" t="s">
        <v>3045</v>
      </c>
      <c r="E460" s="142">
        <v>40544</v>
      </c>
      <c r="F460" s="59"/>
      <c r="G460" s="54" t="s">
        <v>3026</v>
      </c>
    </row>
    <row r="461" spans="1:7" ht="18.75" customHeight="1" x14ac:dyDescent="0.2">
      <c r="A461" s="254">
        <v>20261</v>
      </c>
      <c r="B461" s="261" t="s">
        <v>1529</v>
      </c>
      <c r="C461" s="256" t="s">
        <v>1280</v>
      </c>
      <c r="D461" s="54" t="s">
        <v>3045</v>
      </c>
      <c r="E461" s="71">
        <v>40180</v>
      </c>
      <c r="F461" s="59"/>
      <c r="G461" s="54" t="s">
        <v>3026</v>
      </c>
    </row>
    <row r="462" spans="1:7" ht="18.75" customHeight="1" x14ac:dyDescent="0.2">
      <c r="A462" s="254">
        <v>20262</v>
      </c>
      <c r="B462" s="261" t="s">
        <v>1532</v>
      </c>
      <c r="C462" s="256" t="s">
        <v>1533</v>
      </c>
      <c r="D462" s="54" t="s">
        <v>3045</v>
      </c>
      <c r="E462" s="71">
        <v>40547</v>
      </c>
      <c r="F462" s="59"/>
      <c r="G462" s="54" t="s">
        <v>3026</v>
      </c>
    </row>
    <row r="463" spans="1:7" ht="18.75" customHeight="1" x14ac:dyDescent="0.2">
      <c r="A463" s="254">
        <v>20263</v>
      </c>
      <c r="B463" s="36" t="s">
        <v>1536</v>
      </c>
      <c r="C463" s="259" t="s">
        <v>1537</v>
      </c>
      <c r="D463" s="54" t="s">
        <v>3045</v>
      </c>
      <c r="E463" s="71">
        <v>40547</v>
      </c>
      <c r="F463" s="59"/>
      <c r="G463" s="54" t="s">
        <v>3026</v>
      </c>
    </row>
    <row r="464" spans="1:7" ht="18.75" customHeight="1" x14ac:dyDescent="0.2">
      <c r="A464" s="254">
        <v>20263</v>
      </c>
      <c r="B464" s="36" t="s">
        <v>1536</v>
      </c>
      <c r="C464" s="259" t="s">
        <v>1537</v>
      </c>
      <c r="D464" s="54" t="s">
        <v>3046</v>
      </c>
      <c r="E464" s="71">
        <v>40544</v>
      </c>
      <c r="F464" s="59"/>
      <c r="G464" s="54" t="s">
        <v>3058</v>
      </c>
    </row>
    <row r="465" spans="1:7" ht="18.75" customHeight="1" x14ac:dyDescent="0.2">
      <c r="A465" s="254"/>
      <c r="B465" s="36"/>
      <c r="C465" s="259"/>
      <c r="D465" s="54" t="s">
        <v>3044</v>
      </c>
      <c r="E465" s="71" t="s">
        <v>1515</v>
      </c>
      <c r="F465" s="71" t="s">
        <v>6938</v>
      </c>
      <c r="G465" s="54" t="s">
        <v>2993</v>
      </c>
    </row>
    <row r="466" spans="1:7" ht="18.75" customHeight="1" x14ac:dyDescent="0.2">
      <c r="A466" s="254">
        <v>20264</v>
      </c>
      <c r="B466" s="261" t="s">
        <v>1541</v>
      </c>
      <c r="C466" s="256" t="s">
        <v>1542</v>
      </c>
      <c r="D466" s="54"/>
      <c r="E466" s="59"/>
      <c r="F466" s="59"/>
      <c r="G466" s="54"/>
    </row>
    <row r="467" spans="1:7" ht="18.75" customHeight="1" x14ac:dyDescent="0.2">
      <c r="A467" s="254">
        <v>20265</v>
      </c>
      <c r="B467" s="261" t="s">
        <v>1546</v>
      </c>
      <c r="C467" s="256" t="s">
        <v>1547</v>
      </c>
      <c r="D467" s="54"/>
      <c r="E467" s="59"/>
      <c r="F467" s="59"/>
      <c r="G467" s="54"/>
    </row>
    <row r="468" spans="1:7" ht="18.75" customHeight="1" x14ac:dyDescent="0.2">
      <c r="A468" s="254">
        <v>20266</v>
      </c>
      <c r="B468" s="36" t="s">
        <v>741</v>
      </c>
      <c r="C468" s="259" t="s">
        <v>398</v>
      </c>
      <c r="D468" s="54" t="s">
        <v>3046</v>
      </c>
      <c r="E468" s="71">
        <v>40912</v>
      </c>
      <c r="F468" s="59"/>
      <c r="G468" s="54" t="s">
        <v>3058</v>
      </c>
    </row>
    <row r="469" spans="1:7" ht="18.75" customHeight="1" x14ac:dyDescent="0.2">
      <c r="A469" s="254"/>
      <c r="B469" s="36"/>
      <c r="C469" s="259"/>
      <c r="D469" s="54" t="s">
        <v>3046</v>
      </c>
      <c r="E469" s="71" t="s">
        <v>5711</v>
      </c>
      <c r="F469" s="59"/>
      <c r="G469" s="54" t="s">
        <v>3058</v>
      </c>
    </row>
    <row r="470" spans="1:7" ht="18.75" customHeight="1" x14ac:dyDescent="0.2">
      <c r="A470" s="254">
        <v>20267</v>
      </c>
      <c r="B470" s="36" t="s">
        <v>221</v>
      </c>
      <c r="C470" s="259" t="s">
        <v>1552</v>
      </c>
      <c r="D470" s="54" t="s">
        <v>3044</v>
      </c>
      <c r="E470" s="71">
        <v>40546</v>
      </c>
      <c r="F470" s="71" t="s">
        <v>1555</v>
      </c>
      <c r="G470" s="54" t="s">
        <v>2993</v>
      </c>
    </row>
    <row r="471" spans="1:7" ht="18.75" customHeight="1" x14ac:dyDescent="0.2">
      <c r="A471" s="254">
        <v>20268</v>
      </c>
      <c r="B471" s="268" t="s">
        <v>1556</v>
      </c>
      <c r="C471" s="256" t="s">
        <v>1557</v>
      </c>
      <c r="D471" s="54" t="s">
        <v>3044</v>
      </c>
      <c r="E471" s="71">
        <v>40547</v>
      </c>
      <c r="F471" s="71" t="s">
        <v>1561</v>
      </c>
      <c r="G471" s="54" t="s">
        <v>2993</v>
      </c>
    </row>
    <row r="472" spans="1:7" ht="18.75" customHeight="1" x14ac:dyDescent="0.2">
      <c r="A472" s="254">
        <v>20269</v>
      </c>
      <c r="B472" s="36" t="s">
        <v>691</v>
      </c>
      <c r="C472" s="259" t="s">
        <v>1562</v>
      </c>
      <c r="D472" s="54" t="s">
        <v>3044</v>
      </c>
      <c r="E472" s="71">
        <v>40698</v>
      </c>
      <c r="F472" s="71" t="s">
        <v>1561</v>
      </c>
      <c r="G472" s="54" t="s">
        <v>2993</v>
      </c>
    </row>
    <row r="473" spans="1:7" ht="18.75" customHeight="1" x14ac:dyDescent="0.2">
      <c r="A473" s="254">
        <v>20270</v>
      </c>
      <c r="B473" s="36" t="s">
        <v>1566</v>
      </c>
      <c r="C473" s="259" t="s">
        <v>251</v>
      </c>
      <c r="D473" s="54"/>
      <c r="E473" s="59"/>
      <c r="F473" s="59"/>
      <c r="G473" s="54"/>
    </row>
    <row r="474" spans="1:7" ht="18.75" customHeight="1" x14ac:dyDescent="0.2">
      <c r="A474" s="254"/>
      <c r="B474" s="36" t="s">
        <v>247</v>
      </c>
      <c r="C474" s="259" t="s">
        <v>1568</v>
      </c>
      <c r="D474" s="54" t="s">
        <v>3046</v>
      </c>
      <c r="E474" s="71" t="s">
        <v>1577</v>
      </c>
      <c r="F474" s="59"/>
      <c r="G474" s="54" t="s">
        <v>3058</v>
      </c>
    </row>
    <row r="475" spans="1:7" ht="18.75" customHeight="1" x14ac:dyDescent="0.2">
      <c r="A475" s="254">
        <v>20271</v>
      </c>
      <c r="B475" s="36" t="s">
        <v>247</v>
      </c>
      <c r="C475" s="259" t="s">
        <v>1568</v>
      </c>
      <c r="D475" s="54" t="s">
        <v>3044</v>
      </c>
      <c r="E475" s="71" t="s">
        <v>1575</v>
      </c>
      <c r="F475" s="71" t="s">
        <v>1576</v>
      </c>
      <c r="G475" s="54" t="s">
        <v>2993</v>
      </c>
    </row>
    <row r="476" spans="1:7" ht="18.75" customHeight="1" x14ac:dyDescent="0.2">
      <c r="A476" s="254">
        <v>20272</v>
      </c>
      <c r="B476" s="36" t="s">
        <v>1578</v>
      </c>
      <c r="C476" s="259" t="s">
        <v>689</v>
      </c>
      <c r="D476" s="54" t="s">
        <v>3044</v>
      </c>
      <c r="E476" s="71" t="s">
        <v>1582</v>
      </c>
      <c r="F476" s="71" t="s">
        <v>1583</v>
      </c>
      <c r="G476" s="54" t="s">
        <v>2993</v>
      </c>
    </row>
    <row r="477" spans="1:7" ht="18.75" customHeight="1" x14ac:dyDescent="0.2">
      <c r="A477" s="254"/>
      <c r="B477" s="36"/>
      <c r="C477" s="259"/>
      <c r="D477" s="54" t="s">
        <v>3044</v>
      </c>
      <c r="E477" s="71">
        <v>40698</v>
      </c>
      <c r="F477" s="71" t="s">
        <v>1561</v>
      </c>
      <c r="G477" s="54" t="s">
        <v>2993</v>
      </c>
    </row>
    <row r="478" spans="1:7" ht="18.75" customHeight="1" x14ac:dyDescent="0.2">
      <c r="A478" s="254">
        <v>20273</v>
      </c>
      <c r="B478" s="36" t="s">
        <v>1584</v>
      </c>
      <c r="C478" s="259" t="s">
        <v>1585</v>
      </c>
      <c r="D478" s="54" t="s">
        <v>3044</v>
      </c>
      <c r="E478" s="71">
        <v>40549</v>
      </c>
      <c r="F478" s="71">
        <v>40551</v>
      </c>
      <c r="G478" s="54" t="s">
        <v>2993</v>
      </c>
    </row>
    <row r="479" spans="1:7" ht="18.75" customHeight="1" x14ac:dyDescent="0.2">
      <c r="A479" s="254">
        <v>20274</v>
      </c>
      <c r="B479" s="261" t="s">
        <v>204</v>
      </c>
      <c r="C479" s="256" t="s">
        <v>1094</v>
      </c>
      <c r="D479" s="54" t="s">
        <v>3046</v>
      </c>
      <c r="E479" s="71" t="s">
        <v>2057</v>
      </c>
      <c r="F479" s="71"/>
      <c r="G479" s="54" t="s">
        <v>3058</v>
      </c>
    </row>
    <row r="480" spans="1:7" ht="18.75" customHeight="1" x14ac:dyDescent="0.2">
      <c r="A480" s="254">
        <v>20274</v>
      </c>
      <c r="B480" s="261" t="s">
        <v>204</v>
      </c>
      <c r="C480" s="256" t="s">
        <v>1094</v>
      </c>
      <c r="D480" s="54" t="s">
        <v>3044</v>
      </c>
      <c r="E480" s="71">
        <v>40549</v>
      </c>
      <c r="F480" s="71">
        <v>40551</v>
      </c>
      <c r="G480" s="54" t="s">
        <v>2993</v>
      </c>
    </row>
    <row r="481" spans="1:7" ht="18.75" customHeight="1" x14ac:dyDescent="0.2">
      <c r="A481" s="254">
        <v>20275</v>
      </c>
      <c r="B481" s="261" t="s">
        <v>1590</v>
      </c>
      <c r="C481" s="256" t="s">
        <v>851</v>
      </c>
      <c r="D481" s="54" t="s">
        <v>3045</v>
      </c>
      <c r="E481" s="71">
        <v>40551</v>
      </c>
      <c r="F481" s="71"/>
      <c r="G481" s="54" t="s">
        <v>3026</v>
      </c>
    </row>
    <row r="482" spans="1:7" ht="18.75" customHeight="1" x14ac:dyDescent="0.2">
      <c r="A482" s="254">
        <v>20275</v>
      </c>
      <c r="B482" s="261" t="s">
        <v>1590</v>
      </c>
      <c r="C482" s="256" t="s">
        <v>851</v>
      </c>
      <c r="D482" s="54" t="s">
        <v>3044</v>
      </c>
      <c r="E482" s="71">
        <v>40580</v>
      </c>
      <c r="F482" s="71">
        <v>40582</v>
      </c>
      <c r="G482" s="54" t="s">
        <v>2993</v>
      </c>
    </row>
    <row r="483" spans="1:7" ht="18.75" customHeight="1" x14ac:dyDescent="0.2">
      <c r="A483" s="254">
        <v>20276</v>
      </c>
      <c r="B483" s="36" t="s">
        <v>159</v>
      </c>
      <c r="C483" s="259" t="s">
        <v>513</v>
      </c>
      <c r="D483" s="54" t="s">
        <v>3045</v>
      </c>
      <c r="E483" s="71">
        <v>40885</v>
      </c>
      <c r="F483" s="71"/>
      <c r="G483" s="54" t="s">
        <v>3026</v>
      </c>
    </row>
    <row r="484" spans="1:7" ht="18.75" customHeight="1" x14ac:dyDescent="0.2">
      <c r="A484" s="254">
        <v>20276</v>
      </c>
      <c r="B484" s="36" t="s">
        <v>159</v>
      </c>
      <c r="C484" s="259" t="s">
        <v>513</v>
      </c>
      <c r="D484" s="54" t="s">
        <v>3046</v>
      </c>
      <c r="E484" s="71">
        <v>41253</v>
      </c>
      <c r="F484" s="71"/>
      <c r="G484" s="54" t="s">
        <v>3058</v>
      </c>
    </row>
    <row r="485" spans="1:7" ht="18.75" customHeight="1" x14ac:dyDescent="0.2">
      <c r="A485" s="254">
        <v>20276</v>
      </c>
      <c r="B485" s="36" t="s">
        <v>159</v>
      </c>
      <c r="C485" s="259" t="s">
        <v>513</v>
      </c>
      <c r="D485" s="54" t="s">
        <v>3044</v>
      </c>
      <c r="E485" s="71" t="s">
        <v>1600</v>
      </c>
      <c r="F485" s="71">
        <v>40885</v>
      </c>
      <c r="G485" s="54" t="s">
        <v>2993</v>
      </c>
    </row>
    <row r="486" spans="1:7" ht="18.75" customHeight="1" x14ac:dyDescent="0.2">
      <c r="A486" s="254">
        <v>20277</v>
      </c>
      <c r="B486" s="261" t="s">
        <v>247</v>
      </c>
      <c r="C486" s="256" t="s">
        <v>205</v>
      </c>
      <c r="D486" s="54" t="s">
        <v>3044</v>
      </c>
      <c r="E486" s="71" t="s">
        <v>1600</v>
      </c>
      <c r="F486" s="71">
        <v>40885</v>
      </c>
      <c r="G486" s="54" t="s">
        <v>2993</v>
      </c>
    </row>
    <row r="487" spans="1:7" ht="18.75" customHeight="1" x14ac:dyDescent="0.2">
      <c r="A487" s="254">
        <v>20278</v>
      </c>
      <c r="B487" s="36" t="s">
        <v>204</v>
      </c>
      <c r="C487" s="259" t="s">
        <v>555</v>
      </c>
      <c r="D487" s="54" t="s">
        <v>3044</v>
      </c>
      <c r="E487" s="71" t="s">
        <v>1609</v>
      </c>
      <c r="F487" s="71" t="s">
        <v>1609</v>
      </c>
      <c r="G487" s="54" t="s">
        <v>2993</v>
      </c>
    </row>
    <row r="488" spans="1:7" ht="18.75" customHeight="1" x14ac:dyDescent="0.2">
      <c r="A488" s="254">
        <v>20279</v>
      </c>
      <c r="B488" s="36" t="s">
        <v>1611</v>
      </c>
      <c r="C488" s="259" t="s">
        <v>109</v>
      </c>
      <c r="D488" s="54" t="s">
        <v>3045</v>
      </c>
      <c r="E488" s="71" t="s">
        <v>3451</v>
      </c>
      <c r="F488" s="71"/>
      <c r="G488" s="54" t="s">
        <v>3026</v>
      </c>
    </row>
    <row r="489" spans="1:7" ht="18.75" customHeight="1" x14ac:dyDescent="0.2">
      <c r="A489" s="254">
        <v>20279</v>
      </c>
      <c r="B489" s="36" t="s">
        <v>1611</v>
      </c>
      <c r="C489" s="259" t="s">
        <v>109</v>
      </c>
      <c r="D489" s="54" t="s">
        <v>3046</v>
      </c>
      <c r="E489" s="20" t="s">
        <v>5868</v>
      </c>
      <c r="F489" s="71"/>
      <c r="G489" s="54" t="s">
        <v>3058</v>
      </c>
    </row>
    <row r="490" spans="1:7" ht="18.75" customHeight="1" x14ac:dyDescent="0.2">
      <c r="A490" s="254">
        <v>20279</v>
      </c>
      <c r="B490" s="36" t="s">
        <v>1611</v>
      </c>
      <c r="C490" s="259" t="s">
        <v>109</v>
      </c>
      <c r="D490" s="54" t="s">
        <v>3044</v>
      </c>
      <c r="E490" s="71" t="s">
        <v>1600</v>
      </c>
      <c r="F490" s="71">
        <v>40885</v>
      </c>
      <c r="G490" s="54" t="s">
        <v>2993</v>
      </c>
    </row>
    <row r="491" spans="1:7" ht="18.75" customHeight="1" x14ac:dyDescent="0.2">
      <c r="A491" s="254">
        <v>20280</v>
      </c>
      <c r="B491" s="36" t="s">
        <v>1614</v>
      </c>
      <c r="C491" s="259" t="s">
        <v>177</v>
      </c>
      <c r="D491" s="54" t="s">
        <v>3044</v>
      </c>
      <c r="E491" s="71" t="s">
        <v>1600</v>
      </c>
      <c r="F491" s="71">
        <v>40884</v>
      </c>
      <c r="G491" s="54" t="s">
        <v>2993</v>
      </c>
    </row>
    <row r="492" spans="1:7" ht="18.75" customHeight="1" x14ac:dyDescent="0.2">
      <c r="A492" s="254">
        <v>20281</v>
      </c>
      <c r="B492" s="36" t="s">
        <v>1618</v>
      </c>
      <c r="C492" s="259" t="s">
        <v>435</v>
      </c>
      <c r="D492" s="54" t="s">
        <v>3044</v>
      </c>
      <c r="E492" s="71">
        <v>40701</v>
      </c>
      <c r="F492" s="71">
        <v>40672</v>
      </c>
      <c r="G492" s="54" t="s">
        <v>2993</v>
      </c>
    </row>
    <row r="493" spans="1:7" ht="18.75" customHeight="1" x14ac:dyDescent="0.2">
      <c r="A493" s="254">
        <v>20282</v>
      </c>
      <c r="B493" s="261" t="s">
        <v>456</v>
      </c>
      <c r="C493" s="256" t="s">
        <v>1622</v>
      </c>
      <c r="D493" s="54" t="s">
        <v>3045</v>
      </c>
      <c r="E493" s="71">
        <v>40856</v>
      </c>
      <c r="F493" s="59"/>
      <c r="G493" s="54" t="s">
        <v>3026</v>
      </c>
    </row>
    <row r="494" spans="1:7" ht="18.75" customHeight="1" x14ac:dyDescent="0.2">
      <c r="A494" s="254">
        <v>20283</v>
      </c>
      <c r="B494" s="36" t="s">
        <v>925</v>
      </c>
      <c r="C494" s="259" t="s">
        <v>177</v>
      </c>
      <c r="D494" s="54" t="s">
        <v>3045</v>
      </c>
      <c r="E494" s="71">
        <v>40856</v>
      </c>
      <c r="F494" s="59"/>
      <c r="G494" s="54" t="s">
        <v>3026</v>
      </c>
    </row>
    <row r="495" spans="1:7" ht="18.75" customHeight="1" x14ac:dyDescent="0.2">
      <c r="A495" s="254">
        <v>20283</v>
      </c>
      <c r="B495" s="36" t="s">
        <v>925</v>
      </c>
      <c r="C495" s="259" t="s">
        <v>177</v>
      </c>
      <c r="D495" s="54" t="s">
        <v>3046</v>
      </c>
      <c r="E495" s="70" t="s">
        <v>1628</v>
      </c>
      <c r="F495" s="59"/>
      <c r="G495" s="54" t="s">
        <v>3058</v>
      </c>
    </row>
    <row r="496" spans="1:7" ht="18.75" customHeight="1" x14ac:dyDescent="0.2">
      <c r="A496" s="254">
        <v>20283</v>
      </c>
      <c r="B496" s="36" t="s">
        <v>925</v>
      </c>
      <c r="C496" s="259" t="s">
        <v>177</v>
      </c>
      <c r="D496" s="54" t="s">
        <v>3044</v>
      </c>
      <c r="E496" s="71">
        <v>40854</v>
      </c>
      <c r="F496" s="71">
        <v>40825</v>
      </c>
      <c r="G496" s="54" t="s">
        <v>2993</v>
      </c>
    </row>
    <row r="497" spans="1:7" ht="18.75" customHeight="1" x14ac:dyDescent="0.2">
      <c r="A497" s="254">
        <v>20284</v>
      </c>
      <c r="B497" s="36" t="s">
        <v>247</v>
      </c>
      <c r="C497" s="259" t="s">
        <v>1629</v>
      </c>
      <c r="D497" s="54" t="s">
        <v>3044</v>
      </c>
      <c r="E497" s="71">
        <v>40731</v>
      </c>
      <c r="F497" s="71">
        <v>40704</v>
      </c>
      <c r="G497" s="54" t="s">
        <v>2993</v>
      </c>
    </row>
    <row r="498" spans="1:7" ht="18.75" customHeight="1" x14ac:dyDescent="0.2">
      <c r="A498" s="254">
        <v>20285</v>
      </c>
      <c r="B498" s="36" t="s">
        <v>616</v>
      </c>
      <c r="C498" s="259" t="s">
        <v>241</v>
      </c>
      <c r="D498" s="54" t="s">
        <v>3046</v>
      </c>
      <c r="E498" s="71">
        <v>40916</v>
      </c>
      <c r="F498" s="59"/>
      <c r="G498" s="54" t="s">
        <v>3058</v>
      </c>
    </row>
    <row r="499" spans="1:7" ht="18.75" customHeight="1" x14ac:dyDescent="0.2">
      <c r="A499" s="254">
        <v>20286</v>
      </c>
      <c r="B499" s="268" t="s">
        <v>1636</v>
      </c>
      <c r="C499" s="256" t="s">
        <v>183</v>
      </c>
      <c r="D499" s="54" t="s">
        <v>3045</v>
      </c>
      <c r="E499" s="71" t="s">
        <v>1635</v>
      </c>
      <c r="F499" s="59"/>
      <c r="G499" s="54" t="s">
        <v>3026</v>
      </c>
    </row>
    <row r="500" spans="1:7" ht="18.75" customHeight="1" x14ac:dyDescent="0.2">
      <c r="A500" s="254">
        <v>20286</v>
      </c>
      <c r="B500" s="268" t="s">
        <v>1636</v>
      </c>
      <c r="C500" s="256" t="s">
        <v>183</v>
      </c>
      <c r="D500" s="54" t="s">
        <v>3044</v>
      </c>
      <c r="E500" s="71" t="s">
        <v>1576</v>
      </c>
      <c r="F500" s="71" t="s">
        <v>1635</v>
      </c>
      <c r="G500" s="54" t="s">
        <v>2993</v>
      </c>
    </row>
    <row r="501" spans="1:7" ht="18.75" customHeight="1" x14ac:dyDescent="0.2">
      <c r="A501" s="254">
        <v>20287</v>
      </c>
      <c r="B501" s="36" t="s">
        <v>663</v>
      </c>
      <c r="C501" s="259" t="s">
        <v>513</v>
      </c>
      <c r="D501" s="54" t="s">
        <v>3044</v>
      </c>
      <c r="E501" s="71">
        <v>40701</v>
      </c>
      <c r="F501" s="71">
        <v>40671</v>
      </c>
      <c r="G501" s="54" t="s">
        <v>2993</v>
      </c>
    </row>
    <row r="502" spans="1:7" ht="18.75" customHeight="1" x14ac:dyDescent="0.2">
      <c r="A502" s="254">
        <v>20288</v>
      </c>
      <c r="B502" s="36" t="s">
        <v>1643</v>
      </c>
      <c r="C502" s="259" t="s">
        <v>122</v>
      </c>
      <c r="D502" s="54"/>
      <c r="E502" s="59"/>
      <c r="F502" s="59"/>
      <c r="G502" s="54"/>
    </row>
    <row r="503" spans="1:7" ht="18.75" customHeight="1" x14ac:dyDescent="0.2">
      <c r="A503" s="254">
        <v>20289</v>
      </c>
      <c r="B503" s="36" t="s">
        <v>1646</v>
      </c>
      <c r="C503" s="259" t="s">
        <v>108</v>
      </c>
      <c r="D503" s="54" t="s">
        <v>3044</v>
      </c>
      <c r="E503" s="71">
        <v>40701</v>
      </c>
      <c r="F503" s="71">
        <v>40672</v>
      </c>
      <c r="G503" s="54" t="s">
        <v>2993</v>
      </c>
    </row>
    <row r="504" spans="1:7" ht="18.75" customHeight="1" x14ac:dyDescent="0.2">
      <c r="A504" s="254"/>
      <c r="B504" s="36" t="s">
        <v>774</v>
      </c>
      <c r="C504" s="259" t="s">
        <v>775</v>
      </c>
      <c r="D504" s="54" t="s">
        <v>3046</v>
      </c>
      <c r="E504" s="71">
        <v>40181</v>
      </c>
      <c r="F504" s="71"/>
      <c r="G504" s="54" t="s">
        <v>3058</v>
      </c>
    </row>
    <row r="505" spans="1:7" ht="18.75" customHeight="1" x14ac:dyDescent="0.2">
      <c r="A505" s="264">
        <v>20290</v>
      </c>
      <c r="B505" s="36" t="s">
        <v>1654</v>
      </c>
      <c r="C505" s="259" t="s">
        <v>775</v>
      </c>
      <c r="D505" s="54" t="s">
        <v>3045</v>
      </c>
      <c r="E505" s="142">
        <v>40701</v>
      </c>
      <c r="F505" s="71"/>
      <c r="G505" s="54" t="s">
        <v>3026</v>
      </c>
    </row>
    <row r="506" spans="1:7" ht="18.75" customHeight="1" x14ac:dyDescent="0.25">
      <c r="A506" s="264">
        <v>20290</v>
      </c>
      <c r="B506" s="36" t="s">
        <v>1654</v>
      </c>
      <c r="C506" s="259" t="s">
        <v>775</v>
      </c>
      <c r="D506" s="272" t="s">
        <v>3046</v>
      </c>
      <c r="E506" s="273" t="s">
        <v>1610</v>
      </c>
      <c r="F506" s="274"/>
      <c r="G506" s="272" t="s">
        <v>3058</v>
      </c>
    </row>
    <row r="507" spans="1:7" ht="18.75" customHeight="1" x14ac:dyDescent="0.25">
      <c r="A507" s="254">
        <v>20291</v>
      </c>
      <c r="B507" s="36" t="s">
        <v>1658</v>
      </c>
      <c r="C507" s="259" t="s">
        <v>1659</v>
      </c>
      <c r="D507" s="272" t="s">
        <v>3045</v>
      </c>
      <c r="E507" s="71" t="s">
        <v>1663</v>
      </c>
      <c r="F507" s="274"/>
      <c r="G507" s="272" t="s">
        <v>3026</v>
      </c>
    </row>
    <row r="508" spans="1:7" ht="18.75" customHeight="1" x14ac:dyDescent="0.2">
      <c r="A508" s="254">
        <v>20291</v>
      </c>
      <c r="B508" s="36" t="s">
        <v>1658</v>
      </c>
      <c r="C508" s="259" t="s">
        <v>1659</v>
      </c>
      <c r="D508" s="54" t="s">
        <v>3044</v>
      </c>
      <c r="E508" s="71" t="s">
        <v>1662</v>
      </c>
      <c r="F508" s="71" t="s">
        <v>1663</v>
      </c>
      <c r="G508" s="54" t="s">
        <v>2993</v>
      </c>
    </row>
    <row r="509" spans="1:7" ht="18.75" customHeight="1" x14ac:dyDescent="0.2">
      <c r="A509" s="254">
        <v>20292</v>
      </c>
      <c r="B509" s="36" t="s">
        <v>996</v>
      </c>
      <c r="C509" s="259" t="s">
        <v>243</v>
      </c>
      <c r="D509" s="54" t="s">
        <v>3046</v>
      </c>
      <c r="E509" s="71">
        <v>40734</v>
      </c>
      <c r="F509" s="59"/>
      <c r="G509" s="54" t="s">
        <v>3058</v>
      </c>
    </row>
    <row r="510" spans="1:7" ht="18.75" customHeight="1" x14ac:dyDescent="0.2">
      <c r="A510" s="254">
        <v>20293</v>
      </c>
      <c r="B510" s="36" t="s">
        <v>1666</v>
      </c>
      <c r="C510" s="259" t="s">
        <v>1500</v>
      </c>
      <c r="D510" s="54"/>
      <c r="E510" s="59"/>
      <c r="F510" s="59"/>
      <c r="G510" s="54"/>
    </row>
    <row r="511" spans="1:7" ht="18.75" customHeight="1" x14ac:dyDescent="0.2">
      <c r="A511" s="254">
        <v>20294</v>
      </c>
      <c r="B511" s="261" t="s">
        <v>616</v>
      </c>
      <c r="C511" s="256" t="s">
        <v>259</v>
      </c>
      <c r="D511" s="54"/>
      <c r="E511" s="59"/>
      <c r="F511" s="59"/>
      <c r="G511" s="54"/>
    </row>
    <row r="512" spans="1:7" ht="18.75" customHeight="1" x14ac:dyDescent="0.2">
      <c r="A512" s="254">
        <v>20295</v>
      </c>
      <c r="B512" s="36" t="s">
        <v>1680</v>
      </c>
      <c r="C512" s="259" t="s">
        <v>842</v>
      </c>
      <c r="D512" s="54"/>
      <c r="E512" s="59"/>
      <c r="F512" s="59"/>
      <c r="G512" s="54"/>
    </row>
    <row r="513" spans="1:7" ht="18.75" customHeight="1" x14ac:dyDescent="0.2">
      <c r="A513" s="254">
        <v>20296</v>
      </c>
      <c r="B513" s="36" t="s">
        <v>1684</v>
      </c>
      <c r="C513" s="259" t="s">
        <v>234</v>
      </c>
      <c r="D513" s="54"/>
      <c r="E513" s="59"/>
      <c r="F513" s="59"/>
      <c r="G513" s="54"/>
    </row>
    <row r="514" spans="1:7" ht="18.75" customHeight="1" x14ac:dyDescent="0.2">
      <c r="A514" s="254">
        <v>20297</v>
      </c>
      <c r="B514" s="261" t="s">
        <v>1689</v>
      </c>
      <c r="C514" s="256" t="s">
        <v>382</v>
      </c>
      <c r="D514" s="54"/>
      <c r="E514" s="59"/>
      <c r="F514" s="59"/>
      <c r="G514" s="54"/>
    </row>
    <row r="515" spans="1:7" ht="18.75" customHeight="1" x14ac:dyDescent="0.2">
      <c r="A515" s="254">
        <v>20298</v>
      </c>
      <c r="B515" s="36" t="s">
        <v>1693</v>
      </c>
      <c r="C515" s="259" t="s">
        <v>311</v>
      </c>
      <c r="D515" s="54" t="s">
        <v>3046</v>
      </c>
      <c r="E515" s="71">
        <v>40917</v>
      </c>
      <c r="F515" s="59"/>
      <c r="G515" s="54" t="s">
        <v>3058</v>
      </c>
    </row>
    <row r="516" spans="1:7" ht="18.75" customHeight="1" x14ac:dyDescent="0.2">
      <c r="A516" s="254">
        <v>20299</v>
      </c>
      <c r="B516" s="36" t="s">
        <v>1695</v>
      </c>
      <c r="C516" s="259" t="s">
        <v>147</v>
      </c>
      <c r="D516" s="54" t="s">
        <v>3044</v>
      </c>
      <c r="E516" s="71" t="s">
        <v>1701</v>
      </c>
      <c r="F516" s="71" t="s">
        <v>6939</v>
      </c>
      <c r="G516" s="54" t="s">
        <v>3026</v>
      </c>
    </row>
    <row r="517" spans="1:7" ht="18.75" customHeight="1" x14ac:dyDescent="0.2">
      <c r="A517" s="254">
        <v>20300</v>
      </c>
      <c r="B517" s="36" t="s">
        <v>1702</v>
      </c>
      <c r="C517" s="259" t="s">
        <v>1703</v>
      </c>
      <c r="D517" s="54" t="s">
        <v>3044</v>
      </c>
      <c r="E517" s="71">
        <v>40733</v>
      </c>
      <c r="F517" s="71">
        <v>40705</v>
      </c>
      <c r="G517" s="54" t="s">
        <v>2993</v>
      </c>
    </row>
    <row r="518" spans="1:7" ht="18.75" customHeight="1" x14ac:dyDescent="0.2">
      <c r="A518" s="254">
        <v>20301</v>
      </c>
      <c r="B518" s="36" t="s">
        <v>1712</v>
      </c>
      <c r="C518" s="259" t="s">
        <v>1713</v>
      </c>
      <c r="D518" s="54" t="s">
        <v>3046</v>
      </c>
      <c r="E518" s="71">
        <v>40734</v>
      </c>
      <c r="F518" s="71"/>
      <c r="G518" s="54" t="s">
        <v>3058</v>
      </c>
    </row>
    <row r="519" spans="1:7" ht="18.75" customHeight="1" x14ac:dyDescent="0.2">
      <c r="A519" s="254">
        <v>20301</v>
      </c>
      <c r="B519" s="36" t="s">
        <v>1712</v>
      </c>
      <c r="C519" s="259" t="s">
        <v>1713</v>
      </c>
      <c r="D519" s="54" t="s">
        <v>3044</v>
      </c>
      <c r="E519" s="71">
        <v>40886</v>
      </c>
      <c r="F519" s="71">
        <v>40858</v>
      </c>
      <c r="G519" s="54" t="s">
        <v>2993</v>
      </c>
    </row>
    <row r="520" spans="1:7" ht="18.75" customHeight="1" x14ac:dyDescent="0.2">
      <c r="A520" s="254">
        <v>20302</v>
      </c>
      <c r="B520" s="261" t="s">
        <v>1721</v>
      </c>
      <c r="C520" s="256" t="s">
        <v>601</v>
      </c>
      <c r="D520" s="54" t="s">
        <v>3045</v>
      </c>
      <c r="E520" s="71">
        <v>40797</v>
      </c>
      <c r="F520" s="59"/>
      <c r="G520" s="54" t="s">
        <v>3026</v>
      </c>
    </row>
    <row r="521" spans="1:7" ht="18.75" customHeight="1" x14ac:dyDescent="0.2">
      <c r="A521" s="254">
        <v>20303</v>
      </c>
      <c r="B521" s="36" t="s">
        <v>1724</v>
      </c>
      <c r="C521" s="259" t="s">
        <v>417</v>
      </c>
      <c r="D521" s="54" t="s">
        <v>3045</v>
      </c>
      <c r="E521" s="71" t="s">
        <v>1729</v>
      </c>
      <c r="F521" s="59"/>
      <c r="G521" s="54" t="s">
        <v>3026</v>
      </c>
    </row>
    <row r="522" spans="1:7" ht="18.75" customHeight="1" x14ac:dyDescent="0.2">
      <c r="A522" s="254">
        <v>20303</v>
      </c>
      <c r="B522" s="36" t="s">
        <v>1724</v>
      </c>
      <c r="C522" s="259" t="s">
        <v>417</v>
      </c>
      <c r="D522" s="54" t="s">
        <v>3044</v>
      </c>
      <c r="E522" s="71" t="s">
        <v>1728</v>
      </c>
      <c r="F522" s="71" t="s">
        <v>1729</v>
      </c>
      <c r="G522" s="54" t="s">
        <v>2993</v>
      </c>
    </row>
    <row r="523" spans="1:7" ht="18.75" customHeight="1" x14ac:dyDescent="0.2">
      <c r="A523" s="254">
        <v>20304</v>
      </c>
      <c r="B523" s="36" t="s">
        <v>1731</v>
      </c>
      <c r="C523" s="259" t="s">
        <v>783</v>
      </c>
      <c r="D523" s="54" t="s">
        <v>3044</v>
      </c>
      <c r="E523" s="71" t="s">
        <v>441</v>
      </c>
      <c r="F523" s="71" t="s">
        <v>1739</v>
      </c>
      <c r="G523" s="54" t="s">
        <v>2993</v>
      </c>
    </row>
    <row r="524" spans="1:7" ht="18.75" customHeight="1" x14ac:dyDescent="0.2">
      <c r="A524" s="254">
        <v>20305</v>
      </c>
      <c r="B524" s="36" t="s">
        <v>616</v>
      </c>
      <c r="C524" s="259" t="s">
        <v>205</v>
      </c>
      <c r="D524" s="54" t="s">
        <v>3044</v>
      </c>
      <c r="E524" s="71" t="s">
        <v>1742</v>
      </c>
      <c r="F524" s="71" t="s">
        <v>1743</v>
      </c>
      <c r="G524" s="54" t="s">
        <v>2993</v>
      </c>
    </row>
    <row r="525" spans="1:7" ht="18.75" customHeight="1" x14ac:dyDescent="0.2">
      <c r="A525" s="254">
        <v>20306</v>
      </c>
      <c r="B525" s="36" t="s">
        <v>204</v>
      </c>
      <c r="C525" s="259" t="s">
        <v>243</v>
      </c>
      <c r="D525" s="54"/>
      <c r="E525" s="59"/>
      <c r="F525" s="59"/>
      <c r="G525" s="54"/>
    </row>
    <row r="526" spans="1:7" ht="18.75" customHeight="1" x14ac:dyDescent="0.2">
      <c r="A526" s="254">
        <v>20307</v>
      </c>
      <c r="B526" s="36" t="s">
        <v>1744</v>
      </c>
      <c r="C526" s="259" t="s">
        <v>462</v>
      </c>
      <c r="D526" s="54" t="s">
        <v>3046</v>
      </c>
      <c r="E526" s="142" t="s">
        <v>1577</v>
      </c>
      <c r="F526" s="59"/>
      <c r="G526" s="54" t="s">
        <v>3058</v>
      </c>
    </row>
    <row r="527" spans="1:7" ht="18.75" customHeight="1" x14ac:dyDescent="0.2">
      <c r="A527" s="254">
        <v>20307</v>
      </c>
      <c r="B527" s="36" t="s">
        <v>1744</v>
      </c>
      <c r="C527" s="259" t="s">
        <v>462</v>
      </c>
      <c r="D527" s="54" t="s">
        <v>3044</v>
      </c>
      <c r="E527" s="71">
        <v>40552</v>
      </c>
      <c r="F527" s="71" t="s">
        <v>1628</v>
      </c>
      <c r="G527" s="54" t="s">
        <v>2993</v>
      </c>
    </row>
    <row r="528" spans="1:7" ht="18.75" customHeight="1" x14ac:dyDescent="0.2">
      <c r="A528" s="254">
        <v>20308</v>
      </c>
      <c r="B528" s="261" t="s">
        <v>1160</v>
      </c>
      <c r="C528" s="256" t="s">
        <v>595</v>
      </c>
      <c r="D528" s="54" t="s">
        <v>3045</v>
      </c>
      <c r="E528" s="71">
        <v>40553</v>
      </c>
      <c r="F528" s="71"/>
      <c r="G528" s="54" t="s">
        <v>3026</v>
      </c>
    </row>
    <row r="529" spans="1:7" ht="18.75" customHeight="1" x14ac:dyDescent="0.2">
      <c r="A529" s="254">
        <v>20308</v>
      </c>
      <c r="B529" s="261" t="s">
        <v>1160</v>
      </c>
      <c r="C529" s="256" t="s">
        <v>595</v>
      </c>
      <c r="D529" s="54" t="s">
        <v>3044</v>
      </c>
      <c r="E529" s="71">
        <v>40553</v>
      </c>
      <c r="F529" s="71"/>
      <c r="G529" s="54" t="s">
        <v>3026</v>
      </c>
    </row>
    <row r="530" spans="1:7" ht="18.75" customHeight="1" x14ac:dyDescent="0.2">
      <c r="A530" s="254">
        <v>20308</v>
      </c>
      <c r="B530" s="261" t="s">
        <v>1160</v>
      </c>
      <c r="C530" s="256" t="s">
        <v>595</v>
      </c>
      <c r="D530" s="54" t="s">
        <v>3044</v>
      </c>
      <c r="E530" s="71" t="s">
        <v>1609</v>
      </c>
      <c r="F530" s="71" t="s">
        <v>1679</v>
      </c>
      <c r="G530" s="54" t="s">
        <v>3026</v>
      </c>
    </row>
    <row r="531" spans="1:7" ht="18.75" customHeight="1" x14ac:dyDescent="0.2">
      <c r="A531" s="254">
        <v>20309</v>
      </c>
      <c r="B531" s="36" t="s">
        <v>1748</v>
      </c>
      <c r="C531" s="259" t="s">
        <v>1749</v>
      </c>
      <c r="D531" s="54"/>
      <c r="E531" s="59"/>
      <c r="F531" s="59"/>
      <c r="G531" s="54"/>
    </row>
    <row r="532" spans="1:7" ht="18.75" customHeight="1" x14ac:dyDescent="0.2">
      <c r="A532" s="254">
        <v>20310</v>
      </c>
      <c r="B532" s="261" t="s">
        <v>1702</v>
      </c>
      <c r="C532" s="256" t="s">
        <v>578</v>
      </c>
      <c r="D532" s="54" t="s">
        <v>3045</v>
      </c>
      <c r="E532" s="71" t="s">
        <v>1754</v>
      </c>
      <c r="F532" s="59"/>
      <c r="G532" s="54" t="s">
        <v>3026</v>
      </c>
    </row>
    <row r="533" spans="1:7" ht="18.75" customHeight="1" x14ac:dyDescent="0.2">
      <c r="A533" s="254">
        <v>20311</v>
      </c>
      <c r="B533" s="36" t="s">
        <v>1755</v>
      </c>
      <c r="C533" s="259" t="s">
        <v>975</v>
      </c>
      <c r="D533" s="54" t="s">
        <v>3045</v>
      </c>
      <c r="E533" s="71">
        <v>40614</v>
      </c>
      <c r="F533" s="59"/>
      <c r="G533" s="54" t="s">
        <v>3026</v>
      </c>
    </row>
    <row r="534" spans="1:7" ht="18.75" customHeight="1" x14ac:dyDescent="0.2">
      <c r="A534" s="254">
        <v>20311</v>
      </c>
      <c r="B534" s="36" t="s">
        <v>1755</v>
      </c>
      <c r="C534" s="259" t="s">
        <v>975</v>
      </c>
      <c r="D534" s="54" t="s">
        <v>3046</v>
      </c>
      <c r="E534" s="71">
        <v>40919</v>
      </c>
      <c r="F534" s="59"/>
      <c r="G534" s="54" t="s">
        <v>3058</v>
      </c>
    </row>
    <row r="535" spans="1:7" ht="18.75" customHeight="1" x14ac:dyDescent="0.2">
      <c r="A535" s="254">
        <v>20312</v>
      </c>
      <c r="B535" s="36" t="s">
        <v>1762</v>
      </c>
      <c r="C535" s="259" t="s">
        <v>1763</v>
      </c>
      <c r="D535" s="54"/>
      <c r="E535" s="59"/>
      <c r="F535" s="59"/>
      <c r="G535" s="54"/>
    </row>
    <row r="536" spans="1:7" ht="18.75" customHeight="1" x14ac:dyDescent="0.2">
      <c r="A536" s="254">
        <v>20313</v>
      </c>
      <c r="B536" s="261" t="s">
        <v>1767</v>
      </c>
      <c r="C536" s="256" t="s">
        <v>1102</v>
      </c>
      <c r="D536" s="54" t="s">
        <v>3045</v>
      </c>
      <c r="E536" s="71">
        <v>40798</v>
      </c>
      <c r="F536" s="59"/>
      <c r="G536" s="54" t="s">
        <v>3026</v>
      </c>
    </row>
    <row r="537" spans="1:7" ht="18.75" customHeight="1" x14ac:dyDescent="0.2">
      <c r="A537" s="254">
        <v>20313</v>
      </c>
      <c r="B537" s="261" t="s">
        <v>1767</v>
      </c>
      <c r="C537" s="256" t="s">
        <v>1102</v>
      </c>
      <c r="D537" s="54" t="s">
        <v>3044</v>
      </c>
      <c r="E537" s="71">
        <v>40826</v>
      </c>
      <c r="F537" s="71">
        <v>40798</v>
      </c>
      <c r="G537" s="54" t="s">
        <v>2993</v>
      </c>
    </row>
    <row r="538" spans="1:7" ht="18.75" customHeight="1" x14ac:dyDescent="0.2">
      <c r="A538" s="254">
        <v>20314</v>
      </c>
      <c r="B538" s="36" t="s">
        <v>1771</v>
      </c>
      <c r="C538" s="259" t="s">
        <v>241</v>
      </c>
      <c r="D538" s="54"/>
      <c r="E538" s="59"/>
      <c r="F538" s="59"/>
      <c r="G538" s="54"/>
    </row>
    <row r="539" spans="1:7" ht="18.75" customHeight="1" x14ac:dyDescent="0.2">
      <c r="A539" s="254">
        <v>20315</v>
      </c>
      <c r="B539" s="36" t="s">
        <v>1776</v>
      </c>
      <c r="C539" s="259" t="s">
        <v>601</v>
      </c>
      <c r="D539" s="54" t="s">
        <v>3044</v>
      </c>
      <c r="E539" s="71" t="s">
        <v>1752</v>
      </c>
      <c r="F539" s="71" t="s">
        <v>1780</v>
      </c>
      <c r="G539" s="54" t="s">
        <v>2993</v>
      </c>
    </row>
    <row r="540" spans="1:7" ht="18.75" customHeight="1" x14ac:dyDescent="0.2">
      <c r="A540" s="254">
        <v>20316</v>
      </c>
      <c r="B540" s="261" t="s">
        <v>247</v>
      </c>
      <c r="C540" s="256" t="s">
        <v>768</v>
      </c>
      <c r="D540" s="54" t="s">
        <v>3044</v>
      </c>
      <c r="E540" s="71" t="s">
        <v>3240</v>
      </c>
      <c r="F540" s="71" t="s">
        <v>1766</v>
      </c>
      <c r="G540" s="54" t="s">
        <v>2993</v>
      </c>
    </row>
    <row r="541" spans="1:7" ht="18.75" customHeight="1" x14ac:dyDescent="0.2">
      <c r="A541" s="254">
        <v>20317</v>
      </c>
      <c r="B541" s="261" t="s">
        <v>1784</v>
      </c>
      <c r="C541" s="256" t="s">
        <v>1785</v>
      </c>
      <c r="D541" s="54" t="s">
        <v>3045</v>
      </c>
      <c r="E541" s="71" t="s">
        <v>3700</v>
      </c>
      <c r="F541" s="71"/>
      <c r="G541" s="54" t="s">
        <v>3026</v>
      </c>
    </row>
    <row r="542" spans="1:7" ht="18.75" customHeight="1" x14ac:dyDescent="0.2">
      <c r="A542" s="254">
        <v>20317</v>
      </c>
      <c r="B542" s="261" t="s">
        <v>1784</v>
      </c>
      <c r="C542" s="256" t="s">
        <v>1785</v>
      </c>
      <c r="D542" s="54" t="s">
        <v>3044</v>
      </c>
      <c r="E542" s="71" t="s">
        <v>1787</v>
      </c>
      <c r="F542" s="71" t="s">
        <v>1788</v>
      </c>
      <c r="G542" s="54" t="s">
        <v>3026</v>
      </c>
    </row>
    <row r="543" spans="1:7" ht="18.75" customHeight="1" x14ac:dyDescent="0.2">
      <c r="A543" s="254">
        <v>20318</v>
      </c>
      <c r="B543" s="36" t="s">
        <v>534</v>
      </c>
      <c r="C543" s="259" t="s">
        <v>259</v>
      </c>
      <c r="D543" s="54" t="s">
        <v>3045</v>
      </c>
      <c r="E543" s="71" t="s">
        <v>6940</v>
      </c>
      <c r="F543" s="71"/>
      <c r="G543" s="54" t="s">
        <v>3026</v>
      </c>
    </row>
    <row r="544" spans="1:7" ht="18.75" customHeight="1" x14ac:dyDescent="0.2">
      <c r="A544" s="254">
        <v>20318</v>
      </c>
      <c r="B544" s="36" t="s">
        <v>534</v>
      </c>
      <c r="C544" s="259" t="s">
        <v>259</v>
      </c>
      <c r="D544" s="54" t="s">
        <v>3045</v>
      </c>
      <c r="E544" s="71" t="s">
        <v>3700</v>
      </c>
      <c r="F544" s="71"/>
      <c r="G544" s="54" t="s">
        <v>3026</v>
      </c>
    </row>
    <row r="545" spans="1:7" ht="18.75" customHeight="1" x14ac:dyDescent="0.2">
      <c r="A545" s="254">
        <v>20318</v>
      </c>
      <c r="B545" s="36" t="s">
        <v>534</v>
      </c>
      <c r="C545" s="259" t="s">
        <v>259</v>
      </c>
      <c r="D545" s="54" t="s">
        <v>3046</v>
      </c>
      <c r="E545" s="71">
        <v>40917</v>
      </c>
      <c r="F545" s="71"/>
      <c r="G545" s="54" t="s">
        <v>3058</v>
      </c>
    </row>
    <row r="546" spans="1:7" ht="18.75" customHeight="1" x14ac:dyDescent="0.2">
      <c r="A546" s="254">
        <v>20318</v>
      </c>
      <c r="B546" s="36" t="s">
        <v>534</v>
      </c>
      <c r="C546" s="259" t="s">
        <v>259</v>
      </c>
      <c r="D546" s="54" t="s">
        <v>3044</v>
      </c>
      <c r="E546" s="71" t="s">
        <v>1787</v>
      </c>
      <c r="F546" s="71" t="s">
        <v>1788</v>
      </c>
      <c r="G546" s="54" t="s">
        <v>2993</v>
      </c>
    </row>
    <row r="547" spans="1:7" ht="18.75" customHeight="1" x14ac:dyDescent="0.2">
      <c r="A547" s="254">
        <v>20319</v>
      </c>
      <c r="B547" s="261" t="s">
        <v>1797</v>
      </c>
      <c r="C547" s="256" t="s">
        <v>472</v>
      </c>
      <c r="D547" s="54" t="s">
        <v>3044</v>
      </c>
      <c r="E547" s="71">
        <v>40554</v>
      </c>
      <c r="F547" s="71" t="s">
        <v>6941</v>
      </c>
      <c r="G547" s="54" t="s">
        <v>2993</v>
      </c>
    </row>
    <row r="548" spans="1:7" ht="18.75" customHeight="1" x14ac:dyDescent="0.2">
      <c r="A548" s="254">
        <v>20320</v>
      </c>
      <c r="B548" s="261" t="s">
        <v>1532</v>
      </c>
      <c r="C548" s="256" t="s">
        <v>1354</v>
      </c>
      <c r="D548" s="54" t="s">
        <v>3045</v>
      </c>
      <c r="E548" s="20" t="s">
        <v>2722</v>
      </c>
      <c r="F548" s="59"/>
      <c r="G548" s="54" t="s">
        <v>3026</v>
      </c>
    </row>
    <row r="549" spans="1:7" ht="18.75" customHeight="1" x14ac:dyDescent="0.2">
      <c r="A549" s="254">
        <v>20321</v>
      </c>
      <c r="B549" s="36" t="s">
        <v>592</v>
      </c>
      <c r="C549" s="259" t="s">
        <v>601</v>
      </c>
      <c r="D549" s="54" t="s">
        <v>3044</v>
      </c>
      <c r="E549" s="71" t="s">
        <v>1973</v>
      </c>
      <c r="F549" s="71" t="s">
        <v>6942</v>
      </c>
      <c r="G549" s="54" t="s">
        <v>2993</v>
      </c>
    </row>
    <row r="550" spans="1:7" ht="18.75" customHeight="1" x14ac:dyDescent="0.2">
      <c r="A550" s="254">
        <v>20322</v>
      </c>
      <c r="B550" s="36" t="s">
        <v>616</v>
      </c>
      <c r="C550" s="259" t="s">
        <v>241</v>
      </c>
      <c r="D550" s="54" t="s">
        <v>3045</v>
      </c>
      <c r="E550" s="71" t="s">
        <v>1635</v>
      </c>
      <c r="F550" s="59"/>
      <c r="G550" s="54" t="s">
        <v>3026</v>
      </c>
    </row>
    <row r="551" spans="1:7" ht="18.75" customHeight="1" x14ac:dyDescent="0.2">
      <c r="A551" s="254">
        <v>20323</v>
      </c>
      <c r="B551" s="261" t="s">
        <v>1805</v>
      </c>
      <c r="C551" s="256" t="s">
        <v>472</v>
      </c>
      <c r="D551" s="54" t="s">
        <v>3045</v>
      </c>
      <c r="E551" s="71" t="s">
        <v>1804</v>
      </c>
      <c r="F551" s="59"/>
      <c r="G551" s="54" t="s">
        <v>3026</v>
      </c>
    </row>
    <row r="552" spans="1:7" ht="18.75" customHeight="1" x14ac:dyDescent="0.2">
      <c r="A552" s="254">
        <v>20324</v>
      </c>
      <c r="B552" s="261" t="s">
        <v>1806</v>
      </c>
      <c r="C552" s="256" t="s">
        <v>1807</v>
      </c>
      <c r="D552" s="54" t="s">
        <v>3045</v>
      </c>
      <c r="E552" s="71">
        <v>40909</v>
      </c>
      <c r="F552" s="59"/>
      <c r="G552" s="54" t="s">
        <v>3026</v>
      </c>
    </row>
    <row r="553" spans="1:7" ht="18.75" customHeight="1" x14ac:dyDescent="0.2">
      <c r="A553" s="254">
        <v>20325</v>
      </c>
      <c r="B553" s="261" t="s">
        <v>1810</v>
      </c>
      <c r="C553" s="256" t="s">
        <v>369</v>
      </c>
      <c r="D553" s="54" t="s">
        <v>3045</v>
      </c>
      <c r="E553" s="71">
        <v>40909</v>
      </c>
      <c r="F553" s="59"/>
      <c r="G553" s="54" t="s">
        <v>3026</v>
      </c>
    </row>
    <row r="554" spans="1:7" ht="18.75" customHeight="1" x14ac:dyDescent="0.2">
      <c r="A554" s="254">
        <v>20325</v>
      </c>
      <c r="B554" s="261" t="s">
        <v>1810</v>
      </c>
      <c r="C554" s="256" t="s">
        <v>369</v>
      </c>
      <c r="D554" s="54" t="s">
        <v>3044</v>
      </c>
      <c r="E554" s="71">
        <v>40735</v>
      </c>
      <c r="F554" s="71" t="s">
        <v>1804</v>
      </c>
      <c r="G554" s="54" t="s">
        <v>2993</v>
      </c>
    </row>
    <row r="555" spans="1:7" ht="18.75" customHeight="1" x14ac:dyDescent="0.2">
      <c r="A555" s="254">
        <v>20326</v>
      </c>
      <c r="B555" s="261" t="s">
        <v>1813</v>
      </c>
      <c r="C555" s="256" t="s">
        <v>1057</v>
      </c>
      <c r="D555" s="54" t="s">
        <v>3045</v>
      </c>
      <c r="E555" s="71">
        <v>41091</v>
      </c>
      <c r="F555" s="71"/>
      <c r="G555" s="54" t="s">
        <v>3026</v>
      </c>
    </row>
    <row r="556" spans="1:7" ht="18.75" customHeight="1" x14ac:dyDescent="0.2">
      <c r="A556" s="254">
        <v>20326</v>
      </c>
      <c r="B556" s="261" t="s">
        <v>1813</v>
      </c>
      <c r="C556" s="256" t="s">
        <v>1057</v>
      </c>
      <c r="D556" s="54" t="s">
        <v>3045</v>
      </c>
      <c r="E556" s="71">
        <v>40179</v>
      </c>
      <c r="F556" s="71"/>
      <c r="G556" s="54" t="s">
        <v>3026</v>
      </c>
    </row>
    <row r="557" spans="1:7" ht="18.75" customHeight="1" x14ac:dyDescent="0.2">
      <c r="A557" s="254">
        <v>20326</v>
      </c>
      <c r="B557" s="261" t="s">
        <v>1813</v>
      </c>
      <c r="C557" s="256" t="s">
        <v>1057</v>
      </c>
      <c r="D557" s="54" t="s">
        <v>3044</v>
      </c>
      <c r="E557" s="71">
        <v>40735</v>
      </c>
      <c r="F557" s="71">
        <v>41061</v>
      </c>
      <c r="G557" s="54" t="s">
        <v>2993</v>
      </c>
    </row>
    <row r="558" spans="1:7" ht="18.75" customHeight="1" x14ac:dyDescent="0.2">
      <c r="A558" s="254">
        <v>20327</v>
      </c>
      <c r="B558" s="36" t="s">
        <v>1816</v>
      </c>
      <c r="C558" s="259" t="s">
        <v>494</v>
      </c>
      <c r="D558" s="54"/>
      <c r="E558" s="59"/>
      <c r="F558" s="59"/>
      <c r="G558" s="54"/>
    </row>
    <row r="559" spans="1:7" ht="18.75" customHeight="1" x14ac:dyDescent="0.2">
      <c r="A559" s="254">
        <v>20328</v>
      </c>
      <c r="B559" s="261" t="s">
        <v>1820</v>
      </c>
      <c r="C559" s="256" t="s">
        <v>1493</v>
      </c>
      <c r="D559" s="54" t="s">
        <v>3046</v>
      </c>
      <c r="E559" s="20" t="s">
        <v>6592</v>
      </c>
      <c r="F559" s="59"/>
      <c r="G559" s="54" t="s">
        <v>3058</v>
      </c>
    </row>
    <row r="560" spans="1:7" ht="18.75" customHeight="1" x14ac:dyDescent="0.2">
      <c r="A560" s="254">
        <v>20329</v>
      </c>
      <c r="B560" s="36" t="s">
        <v>663</v>
      </c>
      <c r="C560" s="259" t="s">
        <v>248</v>
      </c>
      <c r="D560" s="54" t="s">
        <v>3046</v>
      </c>
      <c r="E560" s="71">
        <v>40917</v>
      </c>
      <c r="F560" s="59"/>
      <c r="G560" s="54" t="s">
        <v>3058</v>
      </c>
    </row>
    <row r="561" spans="1:7" ht="18.75" customHeight="1" x14ac:dyDescent="0.2">
      <c r="A561" s="254">
        <v>20330</v>
      </c>
      <c r="B561" s="36" t="s">
        <v>1828</v>
      </c>
      <c r="C561" s="259" t="s">
        <v>549</v>
      </c>
      <c r="D561" s="54" t="s">
        <v>3046</v>
      </c>
      <c r="E561" s="71">
        <v>40917</v>
      </c>
      <c r="F561" s="59"/>
      <c r="G561" s="54" t="s">
        <v>3058</v>
      </c>
    </row>
    <row r="562" spans="1:7" ht="18.75" customHeight="1" x14ac:dyDescent="0.2">
      <c r="A562" s="254">
        <v>20331</v>
      </c>
      <c r="B562" s="261" t="s">
        <v>1093</v>
      </c>
      <c r="C562" s="256" t="s">
        <v>243</v>
      </c>
      <c r="D562" s="54" t="s">
        <v>3044</v>
      </c>
      <c r="E562" s="71" t="s">
        <v>1834</v>
      </c>
      <c r="F562" s="71" t="s">
        <v>1804</v>
      </c>
      <c r="G562" s="54" t="s">
        <v>2993</v>
      </c>
    </row>
    <row r="563" spans="1:7" ht="18.75" customHeight="1" x14ac:dyDescent="0.2">
      <c r="A563" s="254">
        <v>20332</v>
      </c>
      <c r="B563" s="261" t="s">
        <v>1835</v>
      </c>
      <c r="C563" s="256" t="s">
        <v>311</v>
      </c>
      <c r="D563" s="54" t="s">
        <v>3044</v>
      </c>
      <c r="E563" s="71" t="s">
        <v>1837</v>
      </c>
      <c r="F563" s="71" t="s">
        <v>6943</v>
      </c>
      <c r="G563" s="54" t="s">
        <v>2993</v>
      </c>
    </row>
    <row r="564" spans="1:7" ht="18.75" customHeight="1" x14ac:dyDescent="0.2">
      <c r="A564" s="254">
        <v>20333</v>
      </c>
      <c r="B564" s="261" t="s">
        <v>1527</v>
      </c>
      <c r="C564" s="256" t="s">
        <v>527</v>
      </c>
      <c r="D564" s="54" t="s">
        <v>3045</v>
      </c>
      <c r="E564" s="71">
        <v>40909</v>
      </c>
      <c r="F564" s="71"/>
      <c r="G564" s="54" t="s">
        <v>3026</v>
      </c>
    </row>
    <row r="565" spans="1:7" ht="18.75" customHeight="1" x14ac:dyDescent="0.2">
      <c r="A565" s="254">
        <v>20333</v>
      </c>
      <c r="B565" s="261" t="s">
        <v>1527</v>
      </c>
      <c r="C565" s="256" t="s">
        <v>527</v>
      </c>
      <c r="D565" s="54" t="s">
        <v>3044</v>
      </c>
      <c r="E565" s="71" t="s">
        <v>1841</v>
      </c>
      <c r="F565" s="71" t="s">
        <v>6942</v>
      </c>
      <c r="G565" s="54" t="s">
        <v>2993</v>
      </c>
    </row>
    <row r="566" spans="1:7" ht="18.75" customHeight="1" x14ac:dyDescent="0.2">
      <c r="A566" s="254">
        <v>20334</v>
      </c>
      <c r="B566" s="261" t="s">
        <v>1842</v>
      </c>
      <c r="C566" s="256" t="s">
        <v>243</v>
      </c>
      <c r="D566" s="54"/>
      <c r="E566" s="59"/>
      <c r="F566" s="59"/>
      <c r="G566" s="54"/>
    </row>
    <row r="567" spans="1:7" ht="18.75" customHeight="1" x14ac:dyDescent="0.2">
      <c r="A567" s="254">
        <v>20335</v>
      </c>
      <c r="B567" s="36" t="s">
        <v>1844</v>
      </c>
      <c r="C567" s="259" t="s">
        <v>389</v>
      </c>
      <c r="D567" s="54"/>
      <c r="E567" s="59"/>
      <c r="F567" s="59"/>
      <c r="G567" s="54"/>
    </row>
    <row r="568" spans="1:7" ht="18.75" customHeight="1" x14ac:dyDescent="0.2">
      <c r="A568" s="254">
        <v>20336</v>
      </c>
      <c r="B568" s="268" t="s">
        <v>1847</v>
      </c>
      <c r="C568" s="256" t="s">
        <v>1848</v>
      </c>
      <c r="D568" s="54" t="s">
        <v>3044</v>
      </c>
      <c r="E568" s="71" t="s">
        <v>1851</v>
      </c>
      <c r="F568" s="71" t="s">
        <v>1852</v>
      </c>
      <c r="G568" s="54" t="s">
        <v>3026</v>
      </c>
    </row>
    <row r="569" spans="1:7" ht="18.75" customHeight="1" x14ac:dyDescent="0.2">
      <c r="A569" s="254">
        <v>20337</v>
      </c>
      <c r="B569" s="36" t="s">
        <v>616</v>
      </c>
      <c r="C569" s="259" t="s">
        <v>1853</v>
      </c>
      <c r="D569" s="54" t="s">
        <v>3046</v>
      </c>
      <c r="E569" s="20" t="s">
        <v>2770</v>
      </c>
      <c r="F569" s="59"/>
      <c r="G569" s="54" t="s">
        <v>3058</v>
      </c>
    </row>
    <row r="570" spans="1:7" ht="18.75" customHeight="1" x14ac:dyDescent="0.2">
      <c r="A570" s="254"/>
      <c r="B570" s="261" t="s">
        <v>247</v>
      </c>
      <c r="C570" s="256" t="s">
        <v>1856</v>
      </c>
      <c r="D570" s="54" t="s">
        <v>3046</v>
      </c>
      <c r="E570" s="20" t="s">
        <v>5551</v>
      </c>
      <c r="F570" s="59"/>
      <c r="G570" s="54" t="s">
        <v>3058</v>
      </c>
    </row>
    <row r="571" spans="1:7" ht="18.75" customHeight="1" x14ac:dyDescent="0.2">
      <c r="A571" s="254">
        <v>20338</v>
      </c>
      <c r="B571" s="261" t="s">
        <v>247</v>
      </c>
      <c r="C571" s="256" t="s">
        <v>1856</v>
      </c>
      <c r="D571" s="54" t="s">
        <v>3044</v>
      </c>
      <c r="E571" s="71" t="s">
        <v>1851</v>
      </c>
      <c r="F571" s="71" t="s">
        <v>1852</v>
      </c>
      <c r="G571" s="54" t="s">
        <v>2993</v>
      </c>
    </row>
    <row r="572" spans="1:7" ht="18.75" customHeight="1" x14ac:dyDescent="0.2">
      <c r="A572" s="254">
        <v>20339</v>
      </c>
      <c r="B572" s="261" t="s">
        <v>247</v>
      </c>
      <c r="C572" s="256" t="s">
        <v>1125</v>
      </c>
      <c r="D572" s="54" t="s">
        <v>3044</v>
      </c>
      <c r="E572" s="71">
        <v>40555</v>
      </c>
      <c r="F572" s="71" t="s">
        <v>6944</v>
      </c>
      <c r="G572" s="54" t="s">
        <v>2993</v>
      </c>
    </row>
    <row r="573" spans="1:7" ht="18.75" customHeight="1" x14ac:dyDescent="0.2">
      <c r="A573" s="254"/>
      <c r="B573" s="36" t="s">
        <v>1862</v>
      </c>
      <c r="C573" s="259" t="s">
        <v>311</v>
      </c>
      <c r="D573" s="54" t="s">
        <v>3046</v>
      </c>
      <c r="E573" s="71">
        <v>40917</v>
      </c>
      <c r="F573" s="71"/>
      <c r="G573" s="54" t="s">
        <v>3058</v>
      </c>
    </row>
    <row r="574" spans="1:7" ht="18.75" customHeight="1" x14ac:dyDescent="0.2">
      <c r="A574" s="254">
        <v>20340</v>
      </c>
      <c r="B574" s="36" t="s">
        <v>1862</v>
      </c>
      <c r="C574" s="259" t="s">
        <v>311</v>
      </c>
      <c r="D574" s="54" t="s">
        <v>3044</v>
      </c>
      <c r="E574" s="71">
        <v>40555</v>
      </c>
      <c r="F574" s="71" t="s">
        <v>1855</v>
      </c>
      <c r="G574" s="54" t="s">
        <v>2993</v>
      </c>
    </row>
    <row r="575" spans="1:7" ht="18.75" customHeight="1" x14ac:dyDescent="0.2">
      <c r="A575" s="254"/>
      <c r="B575" s="36" t="s">
        <v>247</v>
      </c>
      <c r="C575" s="259" t="s">
        <v>259</v>
      </c>
      <c r="D575" s="54" t="s">
        <v>3046</v>
      </c>
      <c r="E575" s="71" t="s">
        <v>2057</v>
      </c>
      <c r="F575" s="71"/>
      <c r="G575" s="54" t="s">
        <v>3058</v>
      </c>
    </row>
    <row r="576" spans="1:7" ht="38.25" x14ac:dyDescent="0.2">
      <c r="A576" s="254"/>
      <c r="B576" s="36" t="s">
        <v>247</v>
      </c>
      <c r="C576" s="259" t="s">
        <v>259</v>
      </c>
      <c r="D576" s="54" t="s">
        <v>3046</v>
      </c>
      <c r="E576" s="71">
        <v>41037</v>
      </c>
      <c r="F576" s="71"/>
      <c r="G576" s="54" t="s">
        <v>3058</v>
      </c>
    </row>
    <row r="577" spans="1:7" ht="15.75" x14ac:dyDescent="0.2">
      <c r="A577" s="254">
        <v>20341</v>
      </c>
      <c r="B577" s="36" t="s">
        <v>247</v>
      </c>
      <c r="C577" s="259" t="s">
        <v>259</v>
      </c>
      <c r="D577" s="54" t="s">
        <v>3044</v>
      </c>
      <c r="E577" s="71" t="s">
        <v>1878</v>
      </c>
      <c r="F577" s="71" t="s">
        <v>1879</v>
      </c>
      <c r="G577" s="54" t="s">
        <v>2993</v>
      </c>
    </row>
    <row r="578" spans="1:7" ht="15.75" x14ac:dyDescent="0.2">
      <c r="A578" s="254">
        <v>20342</v>
      </c>
      <c r="B578" s="261" t="s">
        <v>1880</v>
      </c>
      <c r="C578" s="256" t="s">
        <v>1881</v>
      </c>
      <c r="D578" s="54" t="s">
        <v>3044</v>
      </c>
      <c r="E578" s="71" t="s">
        <v>1884</v>
      </c>
      <c r="F578" s="71" t="s">
        <v>1940</v>
      </c>
      <c r="G578" s="54" t="s">
        <v>2993</v>
      </c>
    </row>
    <row r="579" spans="1:7" ht="38.25" x14ac:dyDescent="0.2">
      <c r="A579" s="254"/>
      <c r="B579" s="36" t="s">
        <v>476</v>
      </c>
      <c r="C579" s="259" t="s">
        <v>487</v>
      </c>
      <c r="D579" s="54" t="s">
        <v>3046</v>
      </c>
      <c r="E579" s="71">
        <v>40917</v>
      </c>
      <c r="F579" s="71"/>
      <c r="G579" s="54" t="s">
        <v>3058</v>
      </c>
    </row>
    <row r="580" spans="1:7" ht="15.75" x14ac:dyDescent="0.2">
      <c r="A580" s="254">
        <v>20343</v>
      </c>
      <c r="B580" s="36" t="s">
        <v>476</v>
      </c>
      <c r="C580" s="259" t="s">
        <v>487</v>
      </c>
      <c r="D580" s="54" t="s">
        <v>3044</v>
      </c>
      <c r="E580" s="71">
        <v>40889</v>
      </c>
      <c r="F580" s="71">
        <v>41215</v>
      </c>
      <c r="G580" s="54" t="s">
        <v>2993</v>
      </c>
    </row>
    <row r="581" spans="1:7" ht="38.25" x14ac:dyDescent="0.2">
      <c r="A581" s="254">
        <v>20344</v>
      </c>
      <c r="B581" s="36" t="s">
        <v>912</v>
      </c>
      <c r="C581" s="259" t="s">
        <v>1892</v>
      </c>
      <c r="D581" s="54" t="s">
        <v>3045</v>
      </c>
      <c r="E581" s="71" t="s">
        <v>3702</v>
      </c>
      <c r="F581" s="71"/>
      <c r="G581" s="54" t="s">
        <v>3026</v>
      </c>
    </row>
    <row r="582" spans="1:7" ht="38.25" x14ac:dyDescent="0.2">
      <c r="A582" s="254">
        <v>20344</v>
      </c>
      <c r="B582" s="36" t="s">
        <v>912</v>
      </c>
      <c r="C582" s="259" t="s">
        <v>1892</v>
      </c>
      <c r="D582" s="54" t="s">
        <v>3046</v>
      </c>
      <c r="E582" s="71">
        <v>40917</v>
      </c>
      <c r="F582" s="71"/>
      <c r="G582" s="54" t="s">
        <v>3058</v>
      </c>
    </row>
    <row r="583" spans="1:7" ht="15.75" x14ac:dyDescent="0.2">
      <c r="A583" s="254">
        <v>20344</v>
      </c>
      <c r="B583" s="36" t="s">
        <v>912</v>
      </c>
      <c r="C583" s="259" t="s">
        <v>1892</v>
      </c>
      <c r="D583" s="54" t="s">
        <v>3044</v>
      </c>
      <c r="E583" s="71" t="s">
        <v>1896</v>
      </c>
      <c r="F583" s="71" t="s">
        <v>6945</v>
      </c>
      <c r="G583" s="54" t="s">
        <v>2993</v>
      </c>
    </row>
    <row r="584" spans="1:7" ht="15.75" x14ac:dyDescent="0.2">
      <c r="A584" s="254">
        <v>20345</v>
      </c>
      <c r="B584" s="36" t="s">
        <v>247</v>
      </c>
      <c r="C584" s="259" t="s">
        <v>513</v>
      </c>
      <c r="D584" s="54" t="s">
        <v>3044</v>
      </c>
      <c r="E584" s="71">
        <v>40969</v>
      </c>
      <c r="F584" s="71" t="s">
        <v>6945</v>
      </c>
      <c r="G584" s="54" t="s">
        <v>2993</v>
      </c>
    </row>
    <row r="585" spans="1:7" ht="38.25" x14ac:dyDescent="0.2">
      <c r="A585" s="254">
        <v>20346</v>
      </c>
      <c r="B585" s="36" t="s">
        <v>1901</v>
      </c>
      <c r="C585" s="259" t="s">
        <v>1130</v>
      </c>
      <c r="D585" s="54" t="s">
        <v>3045</v>
      </c>
      <c r="E585" s="71">
        <v>40909</v>
      </c>
      <c r="F585" s="71"/>
      <c r="G585" s="54" t="s">
        <v>3026</v>
      </c>
    </row>
    <row r="586" spans="1:7" ht="38.25" x14ac:dyDescent="0.2">
      <c r="A586" s="254">
        <v>20346</v>
      </c>
      <c r="B586" s="36" t="s">
        <v>1901</v>
      </c>
      <c r="C586" s="259" t="s">
        <v>1130</v>
      </c>
      <c r="D586" s="54" t="s">
        <v>3046</v>
      </c>
      <c r="E586" s="71">
        <v>40916</v>
      </c>
      <c r="F586" s="59"/>
      <c r="G586" s="54" t="s">
        <v>3058</v>
      </c>
    </row>
    <row r="587" spans="1:7" ht="38.25" x14ac:dyDescent="0.2">
      <c r="A587" s="254">
        <v>20347</v>
      </c>
      <c r="B587" s="261" t="s">
        <v>1906</v>
      </c>
      <c r="C587" s="256" t="s">
        <v>1130</v>
      </c>
      <c r="D587" s="54" t="s">
        <v>3045</v>
      </c>
      <c r="E587" s="71">
        <v>40909</v>
      </c>
      <c r="F587" s="59"/>
      <c r="G587" s="54" t="s">
        <v>3026</v>
      </c>
    </row>
    <row r="588" spans="1:7" ht="15.75" x14ac:dyDescent="0.2">
      <c r="A588" s="254">
        <v>20348</v>
      </c>
      <c r="B588" s="36" t="s">
        <v>1910</v>
      </c>
      <c r="C588" s="259" t="s">
        <v>472</v>
      </c>
      <c r="D588" s="54" t="s">
        <v>3044</v>
      </c>
      <c r="E588" s="71">
        <v>41183</v>
      </c>
      <c r="F588" s="71">
        <v>41156</v>
      </c>
      <c r="G588" s="54" t="s">
        <v>2993</v>
      </c>
    </row>
    <row r="589" spans="1:7" ht="38.25" x14ac:dyDescent="0.2">
      <c r="A589" s="254">
        <v>20349</v>
      </c>
      <c r="B589" s="261" t="s">
        <v>1913</v>
      </c>
      <c r="C589" s="256" t="s">
        <v>109</v>
      </c>
      <c r="D589" s="54" t="s">
        <v>3045</v>
      </c>
      <c r="E589" s="71">
        <v>40910</v>
      </c>
      <c r="F589" s="59"/>
      <c r="G589" s="54" t="s">
        <v>3026</v>
      </c>
    </row>
    <row r="590" spans="1:7" ht="38.25" x14ac:dyDescent="0.2">
      <c r="A590" s="254">
        <v>20350</v>
      </c>
      <c r="B590" s="261" t="s">
        <v>838</v>
      </c>
      <c r="C590" s="256" t="s">
        <v>975</v>
      </c>
      <c r="D590" s="54" t="s">
        <v>3045</v>
      </c>
      <c r="E590" s="71">
        <v>41155</v>
      </c>
      <c r="F590" s="59"/>
      <c r="G590" s="54" t="s">
        <v>3026</v>
      </c>
    </row>
    <row r="591" spans="1:7" ht="15.75" x14ac:dyDescent="0.2">
      <c r="A591" s="254">
        <v>20351</v>
      </c>
      <c r="B591" s="261" t="s">
        <v>247</v>
      </c>
      <c r="C591" s="256" t="s">
        <v>243</v>
      </c>
      <c r="D591" s="54" t="s">
        <v>3044</v>
      </c>
      <c r="E591" s="71" t="s">
        <v>1879</v>
      </c>
      <c r="F591" s="71">
        <v>41247</v>
      </c>
      <c r="G591" s="54" t="s">
        <v>2993</v>
      </c>
    </row>
    <row r="592" spans="1:7" ht="15.75" x14ac:dyDescent="0.2">
      <c r="A592" s="254">
        <v>20352</v>
      </c>
      <c r="B592" s="261" t="s">
        <v>1923</v>
      </c>
      <c r="C592" s="256" t="s">
        <v>311</v>
      </c>
      <c r="D592" s="54" t="s">
        <v>3044</v>
      </c>
      <c r="E592" s="20" t="s">
        <v>1879</v>
      </c>
      <c r="F592" s="20" t="s">
        <v>1922</v>
      </c>
      <c r="G592" s="54" t="s">
        <v>2993</v>
      </c>
    </row>
    <row r="593" spans="1:7" ht="38.25" x14ac:dyDescent="0.2">
      <c r="A593" s="254">
        <v>20353</v>
      </c>
      <c r="B593" s="36" t="s">
        <v>1527</v>
      </c>
      <c r="C593" s="259" t="s">
        <v>241</v>
      </c>
      <c r="D593" s="54" t="s">
        <v>3045</v>
      </c>
      <c r="E593" s="71" t="s">
        <v>1944</v>
      </c>
      <c r="F593" s="20"/>
      <c r="G593" s="54" t="s">
        <v>3026</v>
      </c>
    </row>
    <row r="594" spans="1:7" ht="38.25" x14ac:dyDescent="0.2">
      <c r="A594" s="254">
        <v>20353</v>
      </c>
      <c r="B594" s="36" t="s">
        <v>1527</v>
      </c>
      <c r="C594" s="259" t="s">
        <v>241</v>
      </c>
      <c r="D594" s="54" t="s">
        <v>3046</v>
      </c>
      <c r="E594" s="71" t="s">
        <v>2698</v>
      </c>
      <c r="F594" s="20"/>
      <c r="G594" s="54" t="s">
        <v>3058</v>
      </c>
    </row>
    <row r="595" spans="1:7" ht="15.75" x14ac:dyDescent="0.2">
      <c r="A595" s="254">
        <v>20353</v>
      </c>
      <c r="B595" s="36" t="s">
        <v>1527</v>
      </c>
      <c r="C595" s="259" t="s">
        <v>241</v>
      </c>
      <c r="D595" s="54" t="s">
        <v>3044</v>
      </c>
      <c r="E595" s="71" t="s">
        <v>1879</v>
      </c>
      <c r="F595" s="71">
        <v>41247</v>
      </c>
      <c r="G595" s="54" t="s">
        <v>2993</v>
      </c>
    </row>
    <row r="596" spans="1:7" ht="15.75" x14ac:dyDescent="0.2">
      <c r="A596" s="254">
        <v>20354</v>
      </c>
      <c r="B596" s="36" t="s">
        <v>1931</v>
      </c>
      <c r="C596" s="259" t="s">
        <v>527</v>
      </c>
      <c r="D596" s="54" t="s">
        <v>3044</v>
      </c>
      <c r="E596" s="71" t="s">
        <v>1879</v>
      </c>
      <c r="F596" s="71">
        <v>41247</v>
      </c>
      <c r="G596" s="54" t="s">
        <v>2993</v>
      </c>
    </row>
    <row r="597" spans="1:7" ht="38.25" x14ac:dyDescent="0.2">
      <c r="A597" s="254">
        <v>20355</v>
      </c>
      <c r="B597" s="268" t="s">
        <v>1938</v>
      </c>
      <c r="C597" s="256" t="s">
        <v>241</v>
      </c>
      <c r="D597" s="54" t="s">
        <v>3045</v>
      </c>
      <c r="E597" s="71" t="s">
        <v>3381</v>
      </c>
      <c r="F597" s="71"/>
      <c r="G597" s="54" t="s">
        <v>3026</v>
      </c>
    </row>
    <row r="598" spans="1:7" ht="38.25" x14ac:dyDescent="0.2">
      <c r="A598" s="254">
        <v>20355</v>
      </c>
      <c r="B598" s="268" t="s">
        <v>1938</v>
      </c>
      <c r="C598" s="256" t="s">
        <v>241</v>
      </c>
      <c r="D598" s="54" t="s">
        <v>3046</v>
      </c>
      <c r="E598" s="20" t="s">
        <v>6946</v>
      </c>
      <c r="F598" s="59"/>
      <c r="G598" s="54" t="s">
        <v>3058</v>
      </c>
    </row>
    <row r="599" spans="1:7" ht="38.25" x14ac:dyDescent="0.2">
      <c r="A599" s="254">
        <v>20356</v>
      </c>
      <c r="B599" s="261" t="s">
        <v>1942</v>
      </c>
      <c r="C599" s="256" t="s">
        <v>1500</v>
      </c>
      <c r="D599" s="54" t="s">
        <v>3045</v>
      </c>
      <c r="E599" s="71" t="s">
        <v>3381</v>
      </c>
      <c r="F599" s="59"/>
      <c r="G599" s="54" t="s">
        <v>3026</v>
      </c>
    </row>
    <row r="600" spans="1:7" ht="15.75" x14ac:dyDescent="0.2">
      <c r="A600" s="254">
        <v>20357</v>
      </c>
      <c r="B600" s="268" t="s">
        <v>1287</v>
      </c>
      <c r="C600" s="256" t="s">
        <v>1280</v>
      </c>
      <c r="D600" s="54" t="s">
        <v>3044</v>
      </c>
      <c r="E600" s="71" t="s">
        <v>1940</v>
      </c>
      <c r="F600" s="71" t="s">
        <v>1944</v>
      </c>
      <c r="G600" s="54" t="s">
        <v>2993</v>
      </c>
    </row>
    <row r="601" spans="1:7" ht="15.75" x14ac:dyDescent="0.2">
      <c r="A601" s="254">
        <v>20358</v>
      </c>
      <c r="B601" s="275" t="s">
        <v>1950</v>
      </c>
      <c r="C601" s="256" t="s">
        <v>851</v>
      </c>
      <c r="D601" s="54" t="s">
        <v>3044</v>
      </c>
      <c r="E601" s="71" t="s">
        <v>1940</v>
      </c>
      <c r="F601" s="71" t="s">
        <v>1944</v>
      </c>
      <c r="G601" s="54" t="s">
        <v>2993</v>
      </c>
    </row>
    <row r="602" spans="1:7" ht="38.25" x14ac:dyDescent="0.2">
      <c r="A602" s="254">
        <v>20359</v>
      </c>
      <c r="B602" s="36" t="s">
        <v>1953</v>
      </c>
      <c r="C602" s="259" t="s">
        <v>472</v>
      </c>
      <c r="D602" s="54" t="s">
        <v>3045</v>
      </c>
      <c r="E602" s="71" t="s">
        <v>1944</v>
      </c>
      <c r="F602" s="71"/>
      <c r="G602" s="54" t="s">
        <v>3026</v>
      </c>
    </row>
    <row r="603" spans="1:7" ht="15.75" x14ac:dyDescent="0.2">
      <c r="A603" s="254">
        <v>20359</v>
      </c>
      <c r="B603" s="36" t="s">
        <v>1953</v>
      </c>
      <c r="C603" s="259" t="s">
        <v>472</v>
      </c>
      <c r="D603" s="54" t="s">
        <v>3044</v>
      </c>
      <c r="E603" s="71" t="s">
        <v>1879</v>
      </c>
      <c r="F603" s="71">
        <v>41247</v>
      </c>
      <c r="G603" s="54" t="s">
        <v>2993</v>
      </c>
    </row>
    <row r="604" spans="1:7" ht="15.75" x14ac:dyDescent="0.2">
      <c r="A604" s="254">
        <v>20360</v>
      </c>
      <c r="B604" s="36" t="s">
        <v>1948</v>
      </c>
      <c r="C604" s="259" t="s">
        <v>122</v>
      </c>
      <c r="D604" s="54" t="s">
        <v>3044</v>
      </c>
      <c r="E604" s="71" t="s">
        <v>1962</v>
      </c>
      <c r="F604" s="71" t="s">
        <v>1963</v>
      </c>
      <c r="G604" s="54" t="s">
        <v>2993</v>
      </c>
    </row>
    <row r="605" spans="1:7" ht="38.25" x14ac:dyDescent="0.2">
      <c r="A605" s="254">
        <v>20361</v>
      </c>
      <c r="B605" s="261" t="s">
        <v>1964</v>
      </c>
      <c r="C605" s="256" t="s">
        <v>130</v>
      </c>
      <c r="D605" s="54" t="s">
        <v>3045</v>
      </c>
      <c r="E605" s="71" t="s">
        <v>1963</v>
      </c>
      <c r="F605" s="71"/>
      <c r="G605" s="54" t="s">
        <v>3026</v>
      </c>
    </row>
    <row r="606" spans="1:7" ht="15.75" x14ac:dyDescent="0.2">
      <c r="A606" s="254">
        <v>20361</v>
      </c>
      <c r="B606" s="261" t="s">
        <v>1964</v>
      </c>
      <c r="C606" s="256" t="s">
        <v>130</v>
      </c>
      <c r="D606" s="54" t="s">
        <v>3044</v>
      </c>
      <c r="E606" s="71" t="s">
        <v>1891</v>
      </c>
      <c r="F606" s="71" t="s">
        <v>1967</v>
      </c>
      <c r="G606" s="54" t="s">
        <v>2993</v>
      </c>
    </row>
    <row r="607" spans="1:7" x14ac:dyDescent="0.2">
      <c r="A607" s="264">
        <v>20362</v>
      </c>
      <c r="B607" s="36" t="s">
        <v>1968</v>
      </c>
      <c r="C607" s="259" t="s">
        <v>152</v>
      </c>
      <c r="D607" s="54"/>
      <c r="E607" s="59"/>
      <c r="F607" s="59"/>
      <c r="G607" s="54"/>
    </row>
    <row r="608" spans="1:7" ht="38.25" x14ac:dyDescent="0.2">
      <c r="A608" s="264"/>
      <c r="B608" s="36"/>
      <c r="C608" s="259"/>
      <c r="D608" s="54" t="s">
        <v>3046</v>
      </c>
      <c r="E608" s="71">
        <v>41038</v>
      </c>
      <c r="F608" s="59"/>
      <c r="G608" s="54" t="s">
        <v>3058</v>
      </c>
    </row>
    <row r="609" spans="1:7" ht="38.25" x14ac:dyDescent="0.2">
      <c r="A609" s="254">
        <v>20363</v>
      </c>
      <c r="B609" s="261" t="s">
        <v>540</v>
      </c>
      <c r="C609" s="256" t="s">
        <v>716</v>
      </c>
      <c r="D609" s="54" t="s">
        <v>3045</v>
      </c>
      <c r="E609" s="71" t="s">
        <v>3318</v>
      </c>
      <c r="F609" s="59"/>
      <c r="G609" s="54" t="s">
        <v>3026</v>
      </c>
    </row>
    <row r="610" spans="1:7" ht="15.75" x14ac:dyDescent="0.2">
      <c r="A610" s="254">
        <v>20363</v>
      </c>
      <c r="B610" s="261" t="s">
        <v>540</v>
      </c>
      <c r="C610" s="256" t="s">
        <v>716</v>
      </c>
      <c r="D610" s="54" t="s">
        <v>3044</v>
      </c>
      <c r="E610" s="71" t="s">
        <v>1962</v>
      </c>
      <c r="F610" s="71" t="s">
        <v>1963</v>
      </c>
      <c r="G610" s="54" t="s">
        <v>2993</v>
      </c>
    </row>
    <row r="611" spans="1:7" ht="38.25" x14ac:dyDescent="0.2">
      <c r="A611" s="254">
        <v>20364</v>
      </c>
      <c r="B611" s="261" t="s">
        <v>534</v>
      </c>
      <c r="C611" s="256" t="s">
        <v>147</v>
      </c>
      <c r="D611" s="54" t="s">
        <v>3045</v>
      </c>
      <c r="E611" s="71" t="s">
        <v>3439</v>
      </c>
      <c r="F611" s="71"/>
      <c r="G611" s="54" t="s">
        <v>3026</v>
      </c>
    </row>
    <row r="612" spans="1:7" ht="38.25" x14ac:dyDescent="0.2">
      <c r="A612" s="254">
        <v>20364</v>
      </c>
      <c r="B612" s="261" t="s">
        <v>534</v>
      </c>
      <c r="C612" s="256" t="s">
        <v>147</v>
      </c>
      <c r="D612" s="54" t="s">
        <v>3046</v>
      </c>
      <c r="E612" s="70" t="s">
        <v>2057</v>
      </c>
      <c r="F612" s="71"/>
      <c r="G612" s="54" t="s">
        <v>3058</v>
      </c>
    </row>
    <row r="613" spans="1:7" ht="15.75" x14ac:dyDescent="0.2">
      <c r="A613" s="254">
        <v>20364</v>
      </c>
      <c r="B613" s="261" t="s">
        <v>534</v>
      </c>
      <c r="C613" s="256" t="s">
        <v>147</v>
      </c>
      <c r="D613" s="54" t="s">
        <v>3044</v>
      </c>
      <c r="E613" s="71" t="s">
        <v>1891</v>
      </c>
      <c r="F613" s="71" t="s">
        <v>1967</v>
      </c>
      <c r="G613" s="54" t="s">
        <v>2993</v>
      </c>
    </row>
    <row r="614" spans="1:7" ht="15.75" x14ac:dyDescent="0.2">
      <c r="A614" s="254">
        <v>20365</v>
      </c>
      <c r="B614" s="36" t="s">
        <v>994</v>
      </c>
      <c r="C614" s="259" t="s">
        <v>513</v>
      </c>
      <c r="D614" s="54" t="s">
        <v>3044</v>
      </c>
      <c r="E614" s="71" t="s">
        <v>1980</v>
      </c>
      <c r="F614" s="71" t="s">
        <v>3318</v>
      </c>
      <c r="G614" s="54" t="s">
        <v>2993</v>
      </c>
    </row>
    <row r="615" spans="1:7" ht="38.25" x14ac:dyDescent="0.2">
      <c r="A615" s="254">
        <v>20366</v>
      </c>
      <c r="B615" s="261" t="s">
        <v>1981</v>
      </c>
      <c r="C615" s="256" t="s">
        <v>281</v>
      </c>
      <c r="D615" s="54" t="s">
        <v>3045</v>
      </c>
      <c r="E615" s="142">
        <v>41278</v>
      </c>
      <c r="F615" s="71"/>
      <c r="G615" s="54" t="s">
        <v>3026</v>
      </c>
    </row>
    <row r="616" spans="1:7" ht="38.25" x14ac:dyDescent="0.2">
      <c r="A616" s="254">
        <v>20366</v>
      </c>
      <c r="B616" s="261" t="s">
        <v>1981</v>
      </c>
      <c r="C616" s="256" t="s">
        <v>281</v>
      </c>
      <c r="D616" s="54" t="s">
        <v>3045</v>
      </c>
      <c r="E616" s="71">
        <v>40913</v>
      </c>
      <c r="F616" s="59"/>
      <c r="G616" s="54" t="s">
        <v>3026</v>
      </c>
    </row>
    <row r="617" spans="1:7" ht="38.25" x14ac:dyDescent="0.2">
      <c r="A617" s="254">
        <v>20367</v>
      </c>
      <c r="B617" s="261" t="s">
        <v>1385</v>
      </c>
      <c r="C617" s="256" t="s">
        <v>251</v>
      </c>
      <c r="D617" s="54" t="s">
        <v>3045</v>
      </c>
      <c r="E617" s="20" t="s">
        <v>3715</v>
      </c>
      <c r="F617" s="59"/>
      <c r="G617" s="54" t="s">
        <v>3026</v>
      </c>
    </row>
    <row r="618" spans="1:7" ht="15.75" x14ac:dyDescent="0.2">
      <c r="A618" s="254">
        <v>20367</v>
      </c>
      <c r="B618" s="261" t="s">
        <v>1385</v>
      </c>
      <c r="C618" s="256" t="s">
        <v>251</v>
      </c>
      <c r="D618" s="54" t="s">
        <v>3044</v>
      </c>
      <c r="E618" s="71" t="s">
        <v>1984</v>
      </c>
      <c r="F618" s="71" t="s">
        <v>6947</v>
      </c>
      <c r="G618" s="54" t="s">
        <v>2993</v>
      </c>
    </row>
    <row r="619" spans="1:7" ht="38.25" x14ac:dyDescent="0.2">
      <c r="A619" s="254">
        <v>20368</v>
      </c>
      <c r="B619" s="36" t="s">
        <v>247</v>
      </c>
      <c r="C619" s="259" t="s">
        <v>494</v>
      </c>
      <c r="D619" s="54" t="s">
        <v>3046</v>
      </c>
      <c r="E619" s="20" t="s">
        <v>2734</v>
      </c>
      <c r="F619" s="59"/>
      <c r="G619" s="54" t="s">
        <v>3058</v>
      </c>
    </row>
    <row r="620" spans="1:7" ht="38.25" x14ac:dyDescent="0.2">
      <c r="A620" s="254">
        <v>20369</v>
      </c>
      <c r="B620" s="261" t="s">
        <v>1129</v>
      </c>
      <c r="C620" s="256" t="s">
        <v>389</v>
      </c>
      <c r="D620" s="54" t="s">
        <v>3045</v>
      </c>
      <c r="E620" s="71">
        <v>40912</v>
      </c>
      <c r="F620" s="59"/>
      <c r="G620" s="54" t="s">
        <v>3026</v>
      </c>
    </row>
    <row r="621" spans="1:7" ht="15.75" x14ac:dyDescent="0.2">
      <c r="A621" s="254">
        <v>20369</v>
      </c>
      <c r="B621" s="261" t="s">
        <v>1129</v>
      </c>
      <c r="C621" s="256" t="s">
        <v>389</v>
      </c>
      <c r="D621" s="54" t="s">
        <v>3044</v>
      </c>
      <c r="E621" s="71">
        <v>40911</v>
      </c>
      <c r="F621" s="71" t="s">
        <v>470</v>
      </c>
      <c r="G621" s="54" t="s">
        <v>2993</v>
      </c>
    </row>
    <row r="622" spans="1:7" ht="15.75" x14ac:dyDescent="0.2">
      <c r="A622" s="254">
        <v>20370</v>
      </c>
      <c r="B622" s="261" t="s">
        <v>1989</v>
      </c>
      <c r="C622" s="256" t="s">
        <v>241</v>
      </c>
      <c r="D622" s="54" t="s">
        <v>3044</v>
      </c>
      <c r="E622" s="71">
        <v>40911</v>
      </c>
      <c r="F622" s="71" t="s">
        <v>1985</v>
      </c>
      <c r="G622" s="54" t="s">
        <v>2993</v>
      </c>
    </row>
    <row r="623" spans="1:7" ht="38.25" x14ac:dyDescent="0.2">
      <c r="A623" s="254"/>
      <c r="B623" s="36" t="s">
        <v>553</v>
      </c>
      <c r="C623" s="259" t="s">
        <v>259</v>
      </c>
      <c r="D623" s="54" t="s">
        <v>3046</v>
      </c>
      <c r="E623" s="71">
        <v>40920</v>
      </c>
      <c r="F623" s="71"/>
      <c r="G623" s="54" t="s">
        <v>3058</v>
      </c>
    </row>
    <row r="624" spans="1:7" ht="15.75" x14ac:dyDescent="0.2">
      <c r="A624" s="254">
        <v>20371</v>
      </c>
      <c r="B624" s="36" t="s">
        <v>553</v>
      </c>
      <c r="C624" s="259" t="s">
        <v>259</v>
      </c>
      <c r="D624" s="54" t="s">
        <v>3044</v>
      </c>
      <c r="E624" s="71">
        <v>40911</v>
      </c>
      <c r="F624" s="71" t="s">
        <v>1985</v>
      </c>
      <c r="G624" s="54" t="s">
        <v>2993</v>
      </c>
    </row>
    <row r="625" spans="1:7" ht="38.25" x14ac:dyDescent="0.2">
      <c r="A625" s="254">
        <v>20372</v>
      </c>
      <c r="B625" s="261" t="s">
        <v>1999</v>
      </c>
      <c r="C625" s="256" t="s">
        <v>290</v>
      </c>
      <c r="D625" s="54" t="s">
        <v>3045</v>
      </c>
      <c r="E625" s="20" t="s">
        <v>3708</v>
      </c>
      <c r="F625" s="71"/>
      <c r="G625" s="54" t="s">
        <v>3026</v>
      </c>
    </row>
    <row r="626" spans="1:7" ht="15.75" x14ac:dyDescent="0.2">
      <c r="A626" s="254">
        <v>20372</v>
      </c>
      <c r="B626" s="261" t="s">
        <v>1999</v>
      </c>
      <c r="C626" s="256" t="s">
        <v>290</v>
      </c>
      <c r="D626" s="54" t="s">
        <v>3044</v>
      </c>
      <c r="E626" s="20" t="s">
        <v>5606</v>
      </c>
      <c r="F626" s="71" t="s">
        <v>1985</v>
      </c>
      <c r="G626" s="54" t="s">
        <v>2993</v>
      </c>
    </row>
    <row r="627" spans="1:7" ht="38.25" x14ac:dyDescent="0.2">
      <c r="A627" s="254">
        <v>20373</v>
      </c>
      <c r="B627" s="261" t="s">
        <v>2003</v>
      </c>
      <c r="C627" s="256" t="s">
        <v>1187</v>
      </c>
      <c r="D627" s="54" t="s">
        <v>3045</v>
      </c>
      <c r="E627" s="71" t="s">
        <v>3452</v>
      </c>
      <c r="F627" s="71"/>
      <c r="G627" s="54" t="s">
        <v>3026</v>
      </c>
    </row>
    <row r="628" spans="1:7" ht="15.75" x14ac:dyDescent="0.2">
      <c r="A628" s="254">
        <v>20373</v>
      </c>
      <c r="B628" s="261" t="s">
        <v>2003</v>
      </c>
      <c r="C628" s="256" t="s">
        <v>1187</v>
      </c>
      <c r="D628" s="54" t="s">
        <v>3044</v>
      </c>
      <c r="E628" s="71" t="s">
        <v>1971</v>
      </c>
      <c r="F628" s="71" t="s">
        <v>2006</v>
      </c>
      <c r="G628" s="54" t="s">
        <v>2993</v>
      </c>
    </row>
    <row r="629" spans="1:7" ht="15.75" x14ac:dyDescent="0.2">
      <c r="A629" s="254">
        <v>20374</v>
      </c>
      <c r="B629" s="36" t="s">
        <v>2007</v>
      </c>
      <c r="C629" s="259" t="s">
        <v>251</v>
      </c>
      <c r="D629" s="54" t="s">
        <v>3044</v>
      </c>
      <c r="E629" s="71" t="s">
        <v>1971</v>
      </c>
      <c r="F629" s="71" t="s">
        <v>2006</v>
      </c>
      <c r="G629" s="54" t="s">
        <v>2993</v>
      </c>
    </row>
    <row r="630" spans="1:7" ht="15.75" x14ac:dyDescent="0.2">
      <c r="A630" s="254">
        <v>20375</v>
      </c>
      <c r="B630" s="261" t="s">
        <v>1693</v>
      </c>
      <c r="C630" s="256" t="s">
        <v>2013</v>
      </c>
      <c r="D630" s="54" t="s">
        <v>3044</v>
      </c>
      <c r="E630" s="71" t="s">
        <v>1971</v>
      </c>
      <c r="F630" s="71" t="s">
        <v>2006</v>
      </c>
      <c r="G630" s="54" t="s">
        <v>2993</v>
      </c>
    </row>
    <row r="631" spans="1:7" ht="15.75" x14ac:dyDescent="0.2">
      <c r="A631" s="254">
        <v>20376</v>
      </c>
      <c r="B631" s="36" t="s">
        <v>2017</v>
      </c>
      <c r="C631" s="259" t="s">
        <v>1192</v>
      </c>
      <c r="D631" s="54" t="s">
        <v>3044</v>
      </c>
      <c r="E631" s="71">
        <v>41032</v>
      </c>
      <c r="F631" s="71" t="s">
        <v>1985</v>
      </c>
      <c r="G631" s="54" t="s">
        <v>2993</v>
      </c>
    </row>
    <row r="632" spans="1:7" x14ac:dyDescent="0.2">
      <c r="A632" s="254">
        <v>20377</v>
      </c>
      <c r="B632" s="36" t="s">
        <v>2019</v>
      </c>
      <c r="C632" s="259" t="s">
        <v>549</v>
      </c>
      <c r="D632" s="54"/>
      <c r="E632" s="59"/>
      <c r="F632" s="59"/>
      <c r="G632" s="54"/>
    </row>
    <row r="633" spans="1:7" ht="15.75" x14ac:dyDescent="0.2">
      <c r="A633" s="254">
        <v>20378</v>
      </c>
      <c r="B633" s="268" t="s">
        <v>616</v>
      </c>
      <c r="C633" s="256" t="s">
        <v>2023</v>
      </c>
      <c r="D633" s="54" t="s">
        <v>3044</v>
      </c>
      <c r="E633" s="71">
        <v>40911</v>
      </c>
      <c r="F633" s="71" t="s">
        <v>1985</v>
      </c>
      <c r="G633" s="54" t="s">
        <v>2993</v>
      </c>
    </row>
    <row r="634" spans="1:7" ht="38.25" x14ac:dyDescent="0.2">
      <c r="A634" s="254">
        <v>20379</v>
      </c>
      <c r="B634" s="36" t="s">
        <v>2025</v>
      </c>
      <c r="C634" s="259" t="s">
        <v>2026</v>
      </c>
      <c r="D634" s="54" t="s">
        <v>3046</v>
      </c>
      <c r="E634" s="71">
        <v>40917</v>
      </c>
      <c r="F634" s="59"/>
      <c r="G634" s="54" t="s">
        <v>3058</v>
      </c>
    </row>
    <row r="635" spans="1:7" ht="15.75" x14ac:dyDescent="0.2">
      <c r="A635" s="254">
        <v>20380</v>
      </c>
      <c r="B635" s="36" t="s">
        <v>2034</v>
      </c>
      <c r="C635" s="259" t="s">
        <v>177</v>
      </c>
      <c r="D635" s="54" t="s">
        <v>3044</v>
      </c>
      <c r="E635" s="71" t="s">
        <v>1971</v>
      </c>
      <c r="F635" s="71" t="s">
        <v>2006</v>
      </c>
      <c r="G635" s="54" t="s">
        <v>2993</v>
      </c>
    </row>
    <row r="636" spans="1:7" ht="38.25" x14ac:dyDescent="0.2">
      <c r="A636" s="254">
        <v>20381</v>
      </c>
      <c r="B636" s="36" t="s">
        <v>2039</v>
      </c>
      <c r="C636" s="259" t="s">
        <v>177</v>
      </c>
      <c r="D636" s="54" t="s">
        <v>3046</v>
      </c>
      <c r="E636" s="71">
        <v>40973</v>
      </c>
      <c r="F636" s="71"/>
      <c r="G636" s="54" t="s">
        <v>3058</v>
      </c>
    </row>
    <row r="637" spans="1:7" ht="15.75" x14ac:dyDescent="0.2">
      <c r="A637" s="254">
        <v>20381</v>
      </c>
      <c r="B637" s="36" t="s">
        <v>2039</v>
      </c>
      <c r="C637" s="259" t="s">
        <v>177</v>
      </c>
      <c r="D637" s="54" t="s">
        <v>3044</v>
      </c>
      <c r="E637" s="71" t="s">
        <v>1971</v>
      </c>
      <c r="F637" s="71" t="s">
        <v>2006</v>
      </c>
      <c r="G637" s="54" t="s">
        <v>2993</v>
      </c>
    </row>
    <row r="638" spans="1:7" ht="15.75" x14ac:dyDescent="0.2">
      <c r="A638" s="254">
        <v>20382</v>
      </c>
      <c r="B638" s="261" t="s">
        <v>741</v>
      </c>
      <c r="C638" s="256" t="s">
        <v>177</v>
      </c>
      <c r="D638" s="54" t="s">
        <v>3044</v>
      </c>
      <c r="E638" s="71">
        <v>40911</v>
      </c>
      <c r="F638" s="71">
        <v>40913</v>
      </c>
      <c r="G638" s="54" t="s">
        <v>2993</v>
      </c>
    </row>
    <row r="639" spans="1:7" ht="38.25" x14ac:dyDescent="0.2">
      <c r="A639" s="254">
        <v>20383</v>
      </c>
      <c r="B639" s="36" t="s">
        <v>2048</v>
      </c>
      <c r="C639" s="259" t="s">
        <v>2049</v>
      </c>
      <c r="D639" s="54" t="s">
        <v>3045</v>
      </c>
      <c r="E639" s="71">
        <v>40913</v>
      </c>
      <c r="F639" s="71"/>
      <c r="G639" s="54" t="s">
        <v>3026</v>
      </c>
    </row>
    <row r="640" spans="1:7" ht="38.25" x14ac:dyDescent="0.2">
      <c r="A640" s="254">
        <v>20383</v>
      </c>
      <c r="B640" s="36" t="s">
        <v>2048</v>
      </c>
      <c r="C640" s="259" t="s">
        <v>2049</v>
      </c>
      <c r="D640" s="54" t="s">
        <v>3046</v>
      </c>
      <c r="E640" s="71" t="s">
        <v>2057</v>
      </c>
      <c r="F640" s="71"/>
      <c r="G640" s="54" t="s">
        <v>3058</v>
      </c>
    </row>
    <row r="641" spans="1:7" ht="15.75" x14ac:dyDescent="0.2">
      <c r="A641" s="254">
        <v>20383</v>
      </c>
      <c r="B641" s="36" t="s">
        <v>2048</v>
      </c>
      <c r="C641" s="259" t="s">
        <v>2049</v>
      </c>
      <c r="D641" s="54" t="s">
        <v>3044</v>
      </c>
      <c r="E641" s="71">
        <v>40911</v>
      </c>
      <c r="F641" s="71">
        <v>40913</v>
      </c>
      <c r="G641" s="54" t="s">
        <v>2993</v>
      </c>
    </row>
    <row r="642" spans="1:7" ht="38.25" x14ac:dyDescent="0.2">
      <c r="A642" s="254"/>
      <c r="B642" s="36" t="s">
        <v>592</v>
      </c>
      <c r="C642" s="259" t="s">
        <v>711</v>
      </c>
      <c r="D642" s="54" t="s">
        <v>3046</v>
      </c>
      <c r="E642" s="71">
        <v>40918</v>
      </c>
      <c r="F642" s="71"/>
      <c r="G642" s="54" t="s">
        <v>3058</v>
      </c>
    </row>
    <row r="643" spans="1:7" ht="15.75" x14ac:dyDescent="0.2">
      <c r="A643" s="254">
        <v>20384</v>
      </c>
      <c r="B643" s="36" t="s">
        <v>592</v>
      </c>
      <c r="C643" s="259" t="s">
        <v>711</v>
      </c>
      <c r="D643" s="54" t="s">
        <v>3044</v>
      </c>
      <c r="E643" s="71">
        <v>40911</v>
      </c>
      <c r="F643" s="71">
        <v>40913</v>
      </c>
      <c r="G643" s="54" t="s">
        <v>2993</v>
      </c>
    </row>
    <row r="644" spans="1:7" ht="39" x14ac:dyDescent="0.25">
      <c r="A644" s="254">
        <v>20385</v>
      </c>
      <c r="B644" s="36" t="s">
        <v>2064</v>
      </c>
      <c r="C644" s="259" t="s">
        <v>527</v>
      </c>
      <c r="D644" s="54" t="s">
        <v>3045</v>
      </c>
      <c r="E644" s="276" t="s">
        <v>2660</v>
      </c>
      <c r="F644" s="71"/>
      <c r="G644" s="54" t="s">
        <v>3026</v>
      </c>
    </row>
    <row r="645" spans="1:7" ht="38.25" x14ac:dyDescent="0.2">
      <c r="A645" s="254">
        <v>20385</v>
      </c>
      <c r="B645" s="36" t="s">
        <v>2064</v>
      </c>
      <c r="C645" s="259" t="s">
        <v>527</v>
      </c>
      <c r="D645" s="54" t="s">
        <v>3046</v>
      </c>
      <c r="E645" s="71">
        <v>41102</v>
      </c>
      <c r="F645" s="71"/>
      <c r="G645" s="54" t="s">
        <v>3058</v>
      </c>
    </row>
    <row r="646" spans="1:7" ht="15.75" x14ac:dyDescent="0.2">
      <c r="A646" s="254">
        <v>20385</v>
      </c>
      <c r="B646" s="36" t="s">
        <v>2064</v>
      </c>
      <c r="C646" s="259" t="s">
        <v>527</v>
      </c>
      <c r="D646" s="54" t="s">
        <v>3044</v>
      </c>
      <c r="E646" s="71">
        <v>41124</v>
      </c>
      <c r="F646" s="71" t="s">
        <v>1985</v>
      </c>
      <c r="G646" s="54" t="s">
        <v>2993</v>
      </c>
    </row>
    <row r="647" spans="1:7" ht="15.75" x14ac:dyDescent="0.2">
      <c r="A647" s="254">
        <v>20386</v>
      </c>
      <c r="B647" s="261" t="s">
        <v>1292</v>
      </c>
      <c r="C647" s="256" t="s">
        <v>2070</v>
      </c>
      <c r="D647" s="54" t="s">
        <v>3044</v>
      </c>
      <c r="E647" s="20" t="s">
        <v>5606</v>
      </c>
      <c r="F647" s="20" t="s">
        <v>3708</v>
      </c>
      <c r="G647" s="54" t="s">
        <v>2993</v>
      </c>
    </row>
    <row r="648" spans="1:7" ht="38.25" x14ac:dyDescent="0.2">
      <c r="A648" s="254">
        <v>20387</v>
      </c>
      <c r="B648" s="36" t="s">
        <v>2072</v>
      </c>
      <c r="C648" s="259" t="s">
        <v>281</v>
      </c>
      <c r="D648" s="54" t="s">
        <v>3045</v>
      </c>
      <c r="E648" s="71" t="s">
        <v>2250</v>
      </c>
      <c r="F648" s="20"/>
      <c r="G648" s="54" t="s">
        <v>3026</v>
      </c>
    </row>
    <row r="649" spans="1:7" ht="15.75" x14ac:dyDescent="0.2">
      <c r="A649" s="254">
        <v>20387</v>
      </c>
      <c r="B649" s="36" t="s">
        <v>2072</v>
      </c>
      <c r="C649" s="259" t="s">
        <v>281</v>
      </c>
      <c r="D649" s="54" t="s">
        <v>3044</v>
      </c>
      <c r="E649" s="71" t="s">
        <v>2077</v>
      </c>
      <c r="F649" s="71" t="s">
        <v>2078</v>
      </c>
      <c r="G649" s="54" t="s">
        <v>2993</v>
      </c>
    </row>
    <row r="650" spans="1:7" ht="38.25" x14ac:dyDescent="0.2">
      <c r="A650" s="254">
        <v>20388</v>
      </c>
      <c r="B650" s="261" t="s">
        <v>2079</v>
      </c>
      <c r="C650" s="256" t="s">
        <v>2080</v>
      </c>
      <c r="D650" s="54" t="s">
        <v>3045</v>
      </c>
      <c r="E650" s="71" t="s">
        <v>2260</v>
      </c>
      <c r="F650" s="59"/>
      <c r="G650" s="54" t="s">
        <v>3026</v>
      </c>
    </row>
    <row r="651" spans="1:7" ht="38.25" x14ac:dyDescent="0.2">
      <c r="A651" s="254">
        <v>20389</v>
      </c>
      <c r="B651" s="36" t="s">
        <v>2082</v>
      </c>
      <c r="C651" s="259" t="s">
        <v>152</v>
      </c>
      <c r="D651" s="54" t="s">
        <v>3045</v>
      </c>
      <c r="E651" s="71" t="s">
        <v>3742</v>
      </c>
      <c r="F651" s="59"/>
      <c r="G651" s="54" t="s">
        <v>3026</v>
      </c>
    </row>
    <row r="652" spans="1:7" ht="38.25" x14ac:dyDescent="0.2">
      <c r="A652" s="254">
        <v>20389</v>
      </c>
      <c r="B652" s="36" t="s">
        <v>2082</v>
      </c>
      <c r="C652" s="259" t="s">
        <v>152</v>
      </c>
      <c r="D652" s="54" t="s">
        <v>3046</v>
      </c>
      <c r="E652" s="71" t="s">
        <v>2526</v>
      </c>
      <c r="F652" s="59"/>
      <c r="G652" s="54" t="s">
        <v>3058</v>
      </c>
    </row>
    <row r="653" spans="1:7" ht="15.75" x14ac:dyDescent="0.2">
      <c r="A653" s="254">
        <v>20389</v>
      </c>
      <c r="B653" s="36" t="s">
        <v>2082</v>
      </c>
      <c r="C653" s="259" t="s">
        <v>152</v>
      </c>
      <c r="D653" s="54" t="s">
        <v>3044</v>
      </c>
      <c r="E653" s="71" t="s">
        <v>2087</v>
      </c>
      <c r="F653" s="71" t="s">
        <v>2088</v>
      </c>
      <c r="G653" s="54" t="s">
        <v>2993</v>
      </c>
    </row>
    <row r="654" spans="1:7" ht="15.75" x14ac:dyDescent="0.2">
      <c r="A654" s="254">
        <v>20390</v>
      </c>
      <c r="B654" s="36" t="s">
        <v>2089</v>
      </c>
      <c r="C654" s="259" t="s">
        <v>137</v>
      </c>
      <c r="D654" s="54" t="s">
        <v>3044</v>
      </c>
      <c r="E654" s="71" t="s">
        <v>2087</v>
      </c>
      <c r="F654" s="71" t="s">
        <v>2088</v>
      </c>
      <c r="G654" s="54" t="s">
        <v>2993</v>
      </c>
    </row>
    <row r="655" spans="1:7" ht="38.25" x14ac:dyDescent="0.2">
      <c r="A655" s="254">
        <v>20391</v>
      </c>
      <c r="B655" s="36" t="s">
        <v>2098</v>
      </c>
      <c r="C655" s="259" t="s">
        <v>147</v>
      </c>
      <c r="D655" s="54" t="s">
        <v>3045</v>
      </c>
      <c r="E655" s="20" t="s">
        <v>2687</v>
      </c>
      <c r="F655" s="71"/>
      <c r="G655" s="54" t="s">
        <v>3026</v>
      </c>
    </row>
    <row r="656" spans="1:7" ht="38.25" x14ac:dyDescent="0.2">
      <c r="A656" s="254">
        <v>20391</v>
      </c>
      <c r="B656" s="36" t="s">
        <v>2098</v>
      </c>
      <c r="C656" s="259" t="s">
        <v>147</v>
      </c>
      <c r="D656" s="54" t="s">
        <v>3046</v>
      </c>
      <c r="E656" s="71" t="s">
        <v>1371</v>
      </c>
      <c r="F656" s="71"/>
      <c r="G656" s="54" t="s">
        <v>3058</v>
      </c>
    </row>
    <row r="657" spans="1:7" ht="15.75" x14ac:dyDescent="0.2">
      <c r="A657" s="254">
        <v>20391</v>
      </c>
      <c r="B657" s="36" t="s">
        <v>2098</v>
      </c>
      <c r="C657" s="259" t="s">
        <v>147</v>
      </c>
      <c r="D657" s="54" t="s">
        <v>3044</v>
      </c>
      <c r="E657" s="71" t="s">
        <v>2087</v>
      </c>
      <c r="F657" s="71" t="s">
        <v>2088</v>
      </c>
      <c r="G657" s="54" t="s">
        <v>2993</v>
      </c>
    </row>
    <row r="658" spans="1:7" ht="38.25" x14ac:dyDescent="0.2">
      <c r="A658" s="254">
        <v>20392</v>
      </c>
      <c r="B658" s="36" t="s">
        <v>2107</v>
      </c>
      <c r="C658" s="259" t="s">
        <v>2108</v>
      </c>
      <c r="D658" s="54" t="s">
        <v>3045</v>
      </c>
      <c r="E658" s="71">
        <v>40913</v>
      </c>
      <c r="F658" s="71"/>
      <c r="G658" s="54" t="s">
        <v>3026</v>
      </c>
    </row>
    <row r="659" spans="1:7" ht="15.75" x14ac:dyDescent="0.2">
      <c r="A659" s="254">
        <v>20392</v>
      </c>
      <c r="B659" s="36" t="s">
        <v>2107</v>
      </c>
      <c r="C659" s="259" t="s">
        <v>2108</v>
      </c>
      <c r="D659" s="54" t="s">
        <v>3044</v>
      </c>
      <c r="E659" s="71">
        <v>40911</v>
      </c>
      <c r="F659" s="71" t="s">
        <v>1985</v>
      </c>
      <c r="G659" s="54" t="s">
        <v>2993</v>
      </c>
    </row>
    <row r="660" spans="1:7" ht="15.75" x14ac:dyDescent="0.2">
      <c r="A660" s="254">
        <v>20393</v>
      </c>
      <c r="B660" s="36" t="s">
        <v>2116</v>
      </c>
      <c r="C660" s="259" t="s">
        <v>851</v>
      </c>
      <c r="D660" s="54" t="s">
        <v>3044</v>
      </c>
      <c r="E660" s="71" t="s">
        <v>2124</v>
      </c>
      <c r="F660" s="71" t="s">
        <v>2128</v>
      </c>
      <c r="G660" s="54" t="s">
        <v>2993</v>
      </c>
    </row>
    <row r="661" spans="1:7" ht="38.25" x14ac:dyDescent="0.2">
      <c r="A661" s="254">
        <v>20394</v>
      </c>
      <c r="B661" s="36" t="s">
        <v>1270</v>
      </c>
      <c r="C661" s="259" t="s">
        <v>122</v>
      </c>
      <c r="D661" s="54" t="s">
        <v>3046</v>
      </c>
      <c r="E661" s="71" t="s">
        <v>1371</v>
      </c>
      <c r="F661" s="71"/>
      <c r="G661" s="54" t="s">
        <v>3058</v>
      </c>
    </row>
    <row r="662" spans="1:7" ht="15.75" x14ac:dyDescent="0.2">
      <c r="A662" s="254">
        <v>20394</v>
      </c>
      <c r="B662" s="36" t="s">
        <v>1270</v>
      </c>
      <c r="C662" s="259" t="s">
        <v>122</v>
      </c>
      <c r="D662" s="54" t="s">
        <v>3044</v>
      </c>
      <c r="E662" s="71" t="s">
        <v>2127</v>
      </c>
      <c r="F662" s="71" t="s">
        <v>2128</v>
      </c>
      <c r="G662" s="54" t="s">
        <v>2993</v>
      </c>
    </row>
    <row r="663" spans="1:7" ht="38.25" x14ac:dyDescent="0.2">
      <c r="A663" s="254">
        <v>20395</v>
      </c>
      <c r="B663" s="36" t="s">
        <v>2129</v>
      </c>
      <c r="C663" s="259" t="s">
        <v>1094</v>
      </c>
      <c r="D663" s="54" t="s">
        <v>3046</v>
      </c>
      <c r="E663" s="71">
        <v>40917</v>
      </c>
      <c r="F663" s="71"/>
      <c r="G663" s="54" t="s">
        <v>3058</v>
      </c>
    </row>
    <row r="664" spans="1:7" ht="15.75" x14ac:dyDescent="0.2">
      <c r="A664" s="254">
        <v>20395</v>
      </c>
      <c r="B664" s="36" t="s">
        <v>2129</v>
      </c>
      <c r="C664" s="259" t="s">
        <v>1094</v>
      </c>
      <c r="D664" s="54" t="s">
        <v>3044</v>
      </c>
      <c r="E664" s="71">
        <v>40972</v>
      </c>
      <c r="F664" s="71" t="s">
        <v>2128</v>
      </c>
      <c r="G664" s="54" t="s">
        <v>2993</v>
      </c>
    </row>
    <row r="665" spans="1:7" ht="38.25" x14ac:dyDescent="0.2">
      <c r="A665" s="254">
        <v>20396</v>
      </c>
      <c r="B665" s="261" t="s">
        <v>871</v>
      </c>
      <c r="C665" s="256" t="s">
        <v>2138</v>
      </c>
      <c r="D665" s="54" t="s">
        <v>3045</v>
      </c>
      <c r="E665" s="71">
        <v>40914</v>
      </c>
      <c r="F665" s="71"/>
      <c r="G665" s="54" t="s">
        <v>3026</v>
      </c>
    </row>
    <row r="666" spans="1:7" ht="15.75" x14ac:dyDescent="0.2">
      <c r="A666" s="254">
        <v>20396</v>
      </c>
      <c r="B666" s="261" t="s">
        <v>871</v>
      </c>
      <c r="C666" s="256" t="s">
        <v>2138</v>
      </c>
      <c r="D666" s="54" t="s">
        <v>3044</v>
      </c>
      <c r="E666" s="71">
        <v>40972</v>
      </c>
      <c r="F666" s="71" t="s">
        <v>2128</v>
      </c>
      <c r="G666" s="54" t="s">
        <v>2993</v>
      </c>
    </row>
    <row r="667" spans="1:7" ht="38.25" x14ac:dyDescent="0.2">
      <c r="A667" s="254">
        <v>20397</v>
      </c>
      <c r="B667" s="261" t="s">
        <v>2141</v>
      </c>
      <c r="C667" s="256" t="s">
        <v>1354</v>
      </c>
      <c r="D667" s="54" t="s">
        <v>3045</v>
      </c>
      <c r="E667" s="71">
        <v>40914</v>
      </c>
      <c r="F667" s="71"/>
      <c r="G667" s="54" t="s">
        <v>3026</v>
      </c>
    </row>
    <row r="668" spans="1:7" ht="15.75" x14ac:dyDescent="0.2">
      <c r="A668" s="254">
        <v>20397</v>
      </c>
      <c r="B668" s="261" t="s">
        <v>2141</v>
      </c>
      <c r="C668" s="256" t="s">
        <v>1354</v>
      </c>
      <c r="D668" s="54" t="s">
        <v>3044</v>
      </c>
      <c r="E668" s="71" t="s">
        <v>2128</v>
      </c>
      <c r="F668" s="71" t="s">
        <v>2128</v>
      </c>
      <c r="G668" s="54" t="s">
        <v>2993</v>
      </c>
    </row>
    <row r="669" spans="1:7" ht="38.25" x14ac:dyDescent="0.2">
      <c r="A669" s="254"/>
      <c r="B669" s="36" t="s">
        <v>2145</v>
      </c>
      <c r="C669" s="259" t="s">
        <v>398</v>
      </c>
      <c r="D669" s="54" t="s">
        <v>3046</v>
      </c>
      <c r="E669" s="71">
        <v>41223</v>
      </c>
      <c r="F669" s="71"/>
      <c r="G669" s="54" t="s">
        <v>3058</v>
      </c>
    </row>
    <row r="670" spans="1:7" ht="15.75" x14ac:dyDescent="0.2">
      <c r="A670" s="254">
        <v>20398</v>
      </c>
      <c r="B670" s="36" t="s">
        <v>2145</v>
      </c>
      <c r="C670" s="259" t="s">
        <v>398</v>
      </c>
      <c r="D670" s="54" t="s">
        <v>3044</v>
      </c>
      <c r="E670" s="71">
        <v>40972</v>
      </c>
      <c r="F670" s="71" t="s">
        <v>6948</v>
      </c>
      <c r="G670" s="54" t="s">
        <v>2993</v>
      </c>
    </row>
    <row r="671" spans="1:7" x14ac:dyDescent="0.2">
      <c r="A671" s="254">
        <v>20399</v>
      </c>
      <c r="B671" s="36" t="s">
        <v>2153</v>
      </c>
      <c r="C671" s="259" t="s">
        <v>172</v>
      </c>
      <c r="D671" s="54"/>
      <c r="E671" s="59"/>
      <c r="F671" s="59"/>
      <c r="G671" s="54"/>
    </row>
    <row r="672" spans="1:7" ht="15.75" x14ac:dyDescent="0.2">
      <c r="A672" s="254">
        <v>20400</v>
      </c>
      <c r="B672" s="261" t="s">
        <v>548</v>
      </c>
      <c r="C672" s="256" t="s">
        <v>549</v>
      </c>
      <c r="D672" s="54" t="s">
        <v>3044</v>
      </c>
      <c r="E672" s="71">
        <v>41003</v>
      </c>
      <c r="F672" s="71">
        <v>41060</v>
      </c>
      <c r="G672" s="54" t="s">
        <v>2993</v>
      </c>
    </row>
    <row r="673" spans="1:7" ht="38.25" x14ac:dyDescent="0.2">
      <c r="A673" s="254">
        <v>20401</v>
      </c>
      <c r="B673" s="36" t="s">
        <v>1968</v>
      </c>
      <c r="C673" s="259" t="s">
        <v>462</v>
      </c>
      <c r="D673" s="54" t="s">
        <v>3046</v>
      </c>
      <c r="E673" s="71" t="s">
        <v>2006</v>
      </c>
      <c r="F673" s="59"/>
      <c r="G673" s="54" t="s">
        <v>3058</v>
      </c>
    </row>
    <row r="674" spans="1:7" ht="38.25" x14ac:dyDescent="0.2">
      <c r="A674" s="254">
        <v>20402</v>
      </c>
      <c r="B674" s="261" t="s">
        <v>2163</v>
      </c>
      <c r="C674" s="256" t="s">
        <v>845</v>
      </c>
      <c r="D674" s="54" t="s">
        <v>3045</v>
      </c>
      <c r="E674" s="71">
        <v>40914</v>
      </c>
      <c r="F674" s="59"/>
      <c r="G674" s="54" t="s">
        <v>3026</v>
      </c>
    </row>
    <row r="675" spans="1:7" ht="15.75" x14ac:dyDescent="0.2">
      <c r="A675" s="254">
        <v>20402</v>
      </c>
      <c r="B675" s="261" t="s">
        <v>2163</v>
      </c>
      <c r="C675" s="256" t="s">
        <v>845</v>
      </c>
      <c r="D675" s="54" t="s">
        <v>3044</v>
      </c>
      <c r="E675" s="71">
        <v>41003</v>
      </c>
      <c r="F675" s="71" t="s">
        <v>2128</v>
      </c>
      <c r="G675" s="54" t="s">
        <v>2993</v>
      </c>
    </row>
    <row r="676" spans="1:7" x14ac:dyDescent="0.2">
      <c r="A676" s="254">
        <v>20403</v>
      </c>
      <c r="B676" s="36" t="s">
        <v>2165</v>
      </c>
      <c r="C676" s="259" t="s">
        <v>711</v>
      </c>
      <c r="D676" s="54"/>
      <c r="E676" s="59"/>
      <c r="F676" s="59"/>
      <c r="G676" s="54"/>
    </row>
    <row r="677" spans="1:7" ht="38.25" x14ac:dyDescent="0.2">
      <c r="A677" s="254">
        <v>20404</v>
      </c>
      <c r="B677" s="36" t="s">
        <v>2129</v>
      </c>
      <c r="C677" s="259" t="s">
        <v>601</v>
      </c>
      <c r="D677" s="54" t="s">
        <v>3046</v>
      </c>
      <c r="E677" s="71" t="s">
        <v>2516</v>
      </c>
      <c r="F677" s="59"/>
      <c r="G677" s="54" t="s">
        <v>3058</v>
      </c>
    </row>
    <row r="678" spans="1:7" ht="15.75" x14ac:dyDescent="0.2">
      <c r="A678" s="254">
        <v>20405</v>
      </c>
      <c r="B678" s="261" t="s">
        <v>247</v>
      </c>
      <c r="C678" s="256" t="s">
        <v>2176</v>
      </c>
      <c r="D678" s="54" t="s">
        <v>3044</v>
      </c>
      <c r="E678" s="71">
        <v>41186</v>
      </c>
      <c r="F678" s="71" t="s">
        <v>2128</v>
      </c>
      <c r="G678" s="54" t="s">
        <v>2993</v>
      </c>
    </row>
    <row r="679" spans="1:7" ht="15.75" x14ac:dyDescent="0.2">
      <c r="A679" s="254">
        <v>20406</v>
      </c>
      <c r="B679" s="36" t="s">
        <v>928</v>
      </c>
      <c r="C679" s="259" t="s">
        <v>768</v>
      </c>
      <c r="D679" s="54" t="s">
        <v>3044</v>
      </c>
      <c r="E679" s="71">
        <v>41186</v>
      </c>
      <c r="F679" s="71">
        <v>41157</v>
      </c>
      <c r="G679" s="54" t="s">
        <v>2993</v>
      </c>
    </row>
    <row r="680" spans="1:7" ht="38.25" x14ac:dyDescent="0.2">
      <c r="A680" s="254"/>
      <c r="B680" s="36"/>
      <c r="C680" s="259"/>
      <c r="D680" s="54" t="s">
        <v>3046</v>
      </c>
      <c r="E680" s="71" t="s">
        <v>1371</v>
      </c>
      <c r="F680" s="71"/>
      <c r="G680" s="54" t="s">
        <v>3058</v>
      </c>
    </row>
    <row r="681" spans="1:7" ht="15.75" x14ac:dyDescent="0.2">
      <c r="A681" s="254">
        <v>20407</v>
      </c>
      <c r="B681" s="36" t="s">
        <v>247</v>
      </c>
      <c r="C681" s="259" t="s">
        <v>323</v>
      </c>
      <c r="D681" s="54" t="s">
        <v>3044</v>
      </c>
      <c r="E681" s="71">
        <v>41186</v>
      </c>
      <c r="F681" s="71" t="s">
        <v>2128</v>
      </c>
      <c r="G681" s="54" t="s">
        <v>2993</v>
      </c>
    </row>
    <row r="682" spans="1:7" ht="38.25" x14ac:dyDescent="0.2">
      <c r="A682" s="254">
        <v>20408</v>
      </c>
      <c r="B682" s="261" t="s">
        <v>2186</v>
      </c>
      <c r="C682" s="256" t="s">
        <v>1533</v>
      </c>
      <c r="D682" s="54" t="s">
        <v>3045</v>
      </c>
      <c r="E682" s="71" t="s">
        <v>3655</v>
      </c>
      <c r="F682" s="71"/>
      <c r="G682" s="54" t="s">
        <v>3026</v>
      </c>
    </row>
    <row r="683" spans="1:7" ht="15.75" x14ac:dyDescent="0.2">
      <c r="A683" s="254">
        <v>20408</v>
      </c>
      <c r="B683" s="261" t="s">
        <v>2186</v>
      </c>
      <c r="C683" s="256" t="s">
        <v>1533</v>
      </c>
      <c r="D683" s="54" t="s">
        <v>3044</v>
      </c>
      <c r="E683" s="71">
        <v>41218</v>
      </c>
      <c r="F683" s="71">
        <v>41218</v>
      </c>
      <c r="G683" s="54" t="s">
        <v>2993</v>
      </c>
    </row>
    <row r="684" spans="1:7" ht="38.25" x14ac:dyDescent="0.2">
      <c r="A684" s="254">
        <v>20409</v>
      </c>
      <c r="B684" s="36" t="s">
        <v>773</v>
      </c>
      <c r="C684" s="259" t="s">
        <v>494</v>
      </c>
      <c r="D684" s="54" t="s">
        <v>3059</v>
      </c>
      <c r="E684" s="71" t="s">
        <v>6570</v>
      </c>
      <c r="F684" s="71"/>
      <c r="G684" s="54" t="s">
        <v>3058</v>
      </c>
    </row>
    <row r="685" spans="1:7" ht="15.75" x14ac:dyDescent="0.2">
      <c r="A685" s="254">
        <v>20409</v>
      </c>
      <c r="B685" s="36" t="s">
        <v>773</v>
      </c>
      <c r="C685" s="259" t="s">
        <v>494</v>
      </c>
      <c r="D685" s="54" t="s">
        <v>3044</v>
      </c>
      <c r="E685" s="71" t="s">
        <v>2195</v>
      </c>
      <c r="F685" s="71" t="s">
        <v>1730</v>
      </c>
      <c r="G685" s="54" t="s">
        <v>2993</v>
      </c>
    </row>
    <row r="686" spans="1:7" ht="38.25" x14ac:dyDescent="0.2">
      <c r="A686" s="254">
        <v>20410</v>
      </c>
      <c r="B686" s="261" t="s">
        <v>2197</v>
      </c>
      <c r="C686" s="256" t="s">
        <v>304</v>
      </c>
      <c r="D686" s="54" t="s">
        <v>3045</v>
      </c>
      <c r="E686" s="71" t="s">
        <v>3431</v>
      </c>
      <c r="F686" s="71"/>
      <c r="G686" s="54" t="s">
        <v>3026</v>
      </c>
    </row>
    <row r="687" spans="1:7" ht="15.75" x14ac:dyDescent="0.2">
      <c r="A687" s="254">
        <v>20410</v>
      </c>
      <c r="B687" s="261" t="s">
        <v>2197</v>
      </c>
      <c r="C687" s="256" t="s">
        <v>304</v>
      </c>
      <c r="D687" s="54" t="s">
        <v>3044</v>
      </c>
      <c r="E687" s="71" t="s">
        <v>2195</v>
      </c>
      <c r="F687" s="71" t="s">
        <v>1730</v>
      </c>
      <c r="G687" s="54" t="s">
        <v>2993</v>
      </c>
    </row>
    <row r="688" spans="1:7" ht="38.25" x14ac:dyDescent="0.2">
      <c r="A688" s="254">
        <v>20411</v>
      </c>
      <c r="B688" s="36" t="s">
        <v>2201</v>
      </c>
      <c r="C688" s="259" t="s">
        <v>2202</v>
      </c>
      <c r="D688" s="54" t="s">
        <v>3046</v>
      </c>
      <c r="E688" s="71">
        <v>40914</v>
      </c>
      <c r="F688" s="59"/>
      <c r="G688" s="54" t="s">
        <v>3058</v>
      </c>
    </row>
    <row r="689" spans="1:7" ht="15.75" x14ac:dyDescent="0.2">
      <c r="A689" s="254">
        <v>20412</v>
      </c>
      <c r="B689" s="36" t="s">
        <v>247</v>
      </c>
      <c r="C689" s="259" t="s">
        <v>1192</v>
      </c>
      <c r="D689" s="54" t="s">
        <v>3044</v>
      </c>
      <c r="E689" s="71">
        <v>41003</v>
      </c>
      <c r="F689" s="71" t="s">
        <v>2214</v>
      </c>
      <c r="G689" s="54" t="s">
        <v>2993</v>
      </c>
    </row>
    <row r="690" spans="1:7" ht="38.25" x14ac:dyDescent="0.2">
      <c r="A690" s="254">
        <v>20413</v>
      </c>
      <c r="B690" s="261" t="s">
        <v>2205</v>
      </c>
      <c r="C690" s="256" t="s">
        <v>2206</v>
      </c>
      <c r="D690" s="54" t="s">
        <v>3045</v>
      </c>
      <c r="E690" s="71">
        <v>40914</v>
      </c>
      <c r="F690" s="71"/>
      <c r="G690" s="54" t="s">
        <v>3026</v>
      </c>
    </row>
    <row r="691" spans="1:7" ht="15.75" x14ac:dyDescent="0.2">
      <c r="A691" s="254">
        <v>20413</v>
      </c>
      <c r="B691" s="261" t="s">
        <v>2205</v>
      </c>
      <c r="C691" s="256" t="s">
        <v>2206</v>
      </c>
      <c r="D691" s="54" t="s">
        <v>3044</v>
      </c>
      <c r="E691" s="71" t="s">
        <v>2128</v>
      </c>
      <c r="F691" s="71" t="s">
        <v>2128</v>
      </c>
      <c r="G691" s="54" t="s">
        <v>2993</v>
      </c>
    </row>
    <row r="692" spans="1:7" ht="38.25" x14ac:dyDescent="0.2">
      <c r="A692" s="254">
        <v>20414</v>
      </c>
      <c r="B692" s="261" t="s">
        <v>2209</v>
      </c>
      <c r="C692" s="256" t="s">
        <v>2210</v>
      </c>
      <c r="D692" s="54" t="s">
        <v>3045</v>
      </c>
      <c r="E692" s="71">
        <v>40915</v>
      </c>
      <c r="F692" s="71"/>
      <c r="G692" s="54" t="s">
        <v>3026</v>
      </c>
    </row>
    <row r="693" spans="1:7" ht="15.75" x14ac:dyDescent="0.2">
      <c r="A693" s="254">
        <v>20414</v>
      </c>
      <c r="B693" s="261" t="s">
        <v>2209</v>
      </c>
      <c r="C693" s="256" t="s">
        <v>2210</v>
      </c>
      <c r="D693" s="54" t="s">
        <v>3044</v>
      </c>
      <c r="E693" s="71">
        <v>40944</v>
      </c>
      <c r="F693" s="71" t="s">
        <v>2214</v>
      </c>
      <c r="G693" s="54" t="s">
        <v>2993</v>
      </c>
    </row>
    <row r="694" spans="1:7" ht="38.25" x14ac:dyDescent="0.2">
      <c r="A694" s="254"/>
      <c r="B694" s="36" t="s">
        <v>925</v>
      </c>
      <c r="C694" s="259" t="s">
        <v>177</v>
      </c>
      <c r="D694" s="54" t="s">
        <v>3046</v>
      </c>
      <c r="E694" s="71" t="s">
        <v>2216</v>
      </c>
      <c r="F694" s="71"/>
      <c r="G694" s="54" t="s">
        <v>3058</v>
      </c>
    </row>
    <row r="695" spans="1:7" ht="15.75" x14ac:dyDescent="0.2">
      <c r="A695" s="254">
        <v>20415</v>
      </c>
      <c r="B695" s="36" t="s">
        <v>925</v>
      </c>
      <c r="C695" s="259" t="s">
        <v>177</v>
      </c>
      <c r="D695" s="54" t="s">
        <v>3044</v>
      </c>
      <c r="E695" s="71">
        <v>40944</v>
      </c>
      <c r="F695" s="71" t="s">
        <v>2214</v>
      </c>
      <c r="G695" s="54" t="s">
        <v>2993</v>
      </c>
    </row>
    <row r="696" spans="1:7" ht="38.25" x14ac:dyDescent="0.2">
      <c r="A696" s="254"/>
      <c r="B696" s="36" t="s">
        <v>1989</v>
      </c>
      <c r="C696" s="259" t="s">
        <v>775</v>
      </c>
      <c r="D696" s="54" t="s">
        <v>3046</v>
      </c>
      <c r="E696" s="71">
        <v>40920</v>
      </c>
      <c r="F696" s="71"/>
      <c r="G696" s="54" t="s">
        <v>3058</v>
      </c>
    </row>
    <row r="697" spans="1:7" ht="15.75" x14ac:dyDescent="0.2">
      <c r="A697" s="254">
        <v>20416</v>
      </c>
      <c r="B697" s="36" t="s">
        <v>1989</v>
      </c>
      <c r="C697" s="259" t="s">
        <v>775</v>
      </c>
      <c r="D697" s="54" t="s">
        <v>3044</v>
      </c>
      <c r="E697" s="71">
        <v>40944</v>
      </c>
      <c r="F697" s="71" t="s">
        <v>2214</v>
      </c>
      <c r="G697" s="54" t="s">
        <v>2993</v>
      </c>
    </row>
    <row r="698" spans="1:7" ht="38.25" x14ac:dyDescent="0.2">
      <c r="A698" s="254"/>
      <c r="B698" s="36" t="s">
        <v>2223</v>
      </c>
      <c r="C698" s="259" t="s">
        <v>527</v>
      </c>
      <c r="D698" s="54" t="s">
        <v>3046</v>
      </c>
      <c r="E698" s="71">
        <v>40917</v>
      </c>
      <c r="F698" s="71"/>
      <c r="G698" s="54" t="s">
        <v>3058</v>
      </c>
    </row>
    <row r="699" spans="1:7" ht="15.75" x14ac:dyDescent="0.2">
      <c r="A699" s="254">
        <v>20417</v>
      </c>
      <c r="B699" s="36" t="s">
        <v>2223</v>
      </c>
      <c r="C699" s="259" t="s">
        <v>527</v>
      </c>
      <c r="D699" s="54" t="s">
        <v>3044</v>
      </c>
      <c r="E699" s="71">
        <v>40944</v>
      </c>
      <c r="F699" s="71" t="s">
        <v>2214</v>
      </c>
      <c r="G699" s="54" t="s">
        <v>2993</v>
      </c>
    </row>
    <row r="700" spans="1:7" ht="38.25" x14ac:dyDescent="0.2">
      <c r="A700" s="254">
        <v>20418</v>
      </c>
      <c r="B700" s="268" t="s">
        <v>2225</v>
      </c>
      <c r="C700" s="256" t="s">
        <v>243</v>
      </c>
      <c r="D700" s="54" t="s">
        <v>3045</v>
      </c>
      <c r="E700" s="71">
        <v>40915</v>
      </c>
      <c r="F700" s="71"/>
      <c r="G700" s="54" t="s">
        <v>3026</v>
      </c>
    </row>
    <row r="701" spans="1:7" ht="15.75" x14ac:dyDescent="0.2">
      <c r="A701" s="254">
        <v>20418</v>
      </c>
      <c r="B701" s="268" t="s">
        <v>2225</v>
      </c>
      <c r="C701" s="256" t="s">
        <v>243</v>
      </c>
      <c r="D701" s="54" t="s">
        <v>3044</v>
      </c>
      <c r="E701" s="71">
        <v>41004</v>
      </c>
      <c r="F701" s="71" t="s">
        <v>2214</v>
      </c>
      <c r="G701" s="54" t="s">
        <v>2993</v>
      </c>
    </row>
    <row r="702" spans="1:7" ht="38.25" x14ac:dyDescent="0.2">
      <c r="A702" s="254">
        <v>20195</v>
      </c>
      <c r="B702" s="261" t="s">
        <v>2229</v>
      </c>
      <c r="C702" s="256" t="s">
        <v>108</v>
      </c>
      <c r="D702" s="54" t="s">
        <v>3045</v>
      </c>
      <c r="E702" s="142">
        <v>40272</v>
      </c>
      <c r="F702" s="71"/>
      <c r="G702" s="54" t="s">
        <v>3026</v>
      </c>
    </row>
    <row r="703" spans="1:7" ht="38.25" x14ac:dyDescent="0.2">
      <c r="A703" s="254">
        <v>20419</v>
      </c>
      <c r="B703" s="261" t="s">
        <v>2229</v>
      </c>
      <c r="C703" s="256" t="s">
        <v>108</v>
      </c>
      <c r="D703" s="54" t="s">
        <v>3045</v>
      </c>
      <c r="E703" s="71">
        <v>40914</v>
      </c>
      <c r="F703" s="71"/>
      <c r="G703" s="54" t="s">
        <v>3026</v>
      </c>
    </row>
    <row r="704" spans="1:7" ht="15.75" x14ac:dyDescent="0.2">
      <c r="A704" s="254">
        <v>20419</v>
      </c>
      <c r="B704" s="261" t="s">
        <v>2229</v>
      </c>
      <c r="C704" s="256" t="s">
        <v>108</v>
      </c>
      <c r="D704" s="54" t="s">
        <v>3044</v>
      </c>
      <c r="E704" s="71">
        <v>40944</v>
      </c>
      <c r="F704" s="71" t="s">
        <v>1991</v>
      </c>
      <c r="G704" s="54" t="s">
        <v>2993</v>
      </c>
    </row>
    <row r="705" spans="1:7" ht="38.25" x14ac:dyDescent="0.2">
      <c r="A705" s="254">
        <v>20420</v>
      </c>
      <c r="B705" s="261" t="s">
        <v>996</v>
      </c>
      <c r="C705" s="256" t="s">
        <v>2231</v>
      </c>
      <c r="D705" s="54" t="s">
        <v>3045</v>
      </c>
      <c r="E705" s="71" t="s">
        <v>6949</v>
      </c>
      <c r="F705" s="71"/>
      <c r="G705" s="54" t="s">
        <v>3026</v>
      </c>
    </row>
    <row r="706" spans="1:7" ht="15.75" x14ac:dyDescent="0.2">
      <c r="A706" s="254">
        <v>20420</v>
      </c>
      <c r="B706" s="261" t="s">
        <v>996</v>
      </c>
      <c r="C706" s="256" t="s">
        <v>2231</v>
      </c>
      <c r="D706" s="54" t="s">
        <v>3044</v>
      </c>
      <c r="E706" s="71">
        <v>41095</v>
      </c>
      <c r="F706" s="71" t="s">
        <v>2214</v>
      </c>
      <c r="G706" s="54" t="s">
        <v>2993</v>
      </c>
    </row>
    <row r="707" spans="1:7" ht="38.25" x14ac:dyDescent="0.2">
      <c r="A707" s="254">
        <v>20421</v>
      </c>
      <c r="B707" s="261" t="s">
        <v>2234</v>
      </c>
      <c r="C707" s="256" t="s">
        <v>462</v>
      </c>
      <c r="D707" s="54" t="s">
        <v>3045</v>
      </c>
      <c r="E707" s="71">
        <v>40914</v>
      </c>
      <c r="F707" s="71"/>
      <c r="G707" s="54" t="s">
        <v>3026</v>
      </c>
    </row>
    <row r="708" spans="1:7" ht="15.75" x14ac:dyDescent="0.2">
      <c r="A708" s="254">
        <v>20421</v>
      </c>
      <c r="B708" s="261" t="s">
        <v>2234</v>
      </c>
      <c r="C708" s="256" t="s">
        <v>462</v>
      </c>
      <c r="D708" s="54" t="s">
        <v>3044</v>
      </c>
      <c r="E708" s="71">
        <v>41095</v>
      </c>
      <c r="F708" s="71" t="s">
        <v>1991</v>
      </c>
      <c r="G708" s="54" t="s">
        <v>2993</v>
      </c>
    </row>
    <row r="709" spans="1:7" ht="38.25" x14ac:dyDescent="0.2">
      <c r="A709" s="254"/>
      <c r="B709" s="36" t="s">
        <v>1724</v>
      </c>
      <c r="C709" s="259" t="s">
        <v>417</v>
      </c>
      <c r="D709" s="54" t="s">
        <v>3046</v>
      </c>
      <c r="E709" s="71" t="s">
        <v>810</v>
      </c>
      <c r="F709" s="71"/>
      <c r="G709" s="54" t="s">
        <v>3058</v>
      </c>
    </row>
    <row r="710" spans="1:7" ht="15.75" x14ac:dyDescent="0.2">
      <c r="A710" s="254">
        <v>20422</v>
      </c>
      <c r="B710" s="36" t="s">
        <v>2236</v>
      </c>
      <c r="C710" s="259" t="s">
        <v>417</v>
      </c>
      <c r="D710" s="54" t="s">
        <v>3044</v>
      </c>
      <c r="E710" s="71">
        <v>41126</v>
      </c>
      <c r="F710" s="71" t="s">
        <v>2214</v>
      </c>
      <c r="G710" s="54" t="s">
        <v>2993</v>
      </c>
    </row>
    <row r="711" spans="1:7" ht="38.25" x14ac:dyDescent="0.2">
      <c r="A711" s="254">
        <v>20423</v>
      </c>
      <c r="B711" s="36" t="s">
        <v>456</v>
      </c>
      <c r="C711" s="259" t="s">
        <v>472</v>
      </c>
      <c r="D711" s="54" t="s">
        <v>3045</v>
      </c>
      <c r="E711" s="71" t="s">
        <v>3359</v>
      </c>
      <c r="F711" s="71"/>
      <c r="G711" s="54" t="s">
        <v>3026</v>
      </c>
    </row>
    <row r="712" spans="1:7" ht="38.25" x14ac:dyDescent="0.2">
      <c r="A712" s="254">
        <v>20423</v>
      </c>
      <c r="B712" s="36" t="s">
        <v>456</v>
      </c>
      <c r="C712" s="259" t="s">
        <v>472</v>
      </c>
      <c r="D712" s="54" t="s">
        <v>3046</v>
      </c>
      <c r="E712" s="71" t="s">
        <v>2516</v>
      </c>
      <c r="F712" s="71"/>
      <c r="G712" s="54" t="s">
        <v>3058</v>
      </c>
    </row>
    <row r="713" spans="1:7" ht="15.75" x14ac:dyDescent="0.2">
      <c r="A713" s="254">
        <v>20423</v>
      </c>
      <c r="B713" s="36" t="s">
        <v>456</v>
      </c>
      <c r="C713" s="259" t="s">
        <v>472</v>
      </c>
      <c r="D713" s="54" t="s">
        <v>3044</v>
      </c>
      <c r="E713" s="71" t="s">
        <v>2250</v>
      </c>
      <c r="F713" s="71" t="s">
        <v>3206</v>
      </c>
      <c r="G713" s="54" t="s">
        <v>2993</v>
      </c>
    </row>
    <row r="714" spans="1:7" ht="38.25" x14ac:dyDescent="0.2">
      <c r="A714" s="254">
        <v>20424</v>
      </c>
      <c r="B714" s="261" t="s">
        <v>2252</v>
      </c>
      <c r="C714" s="256" t="s">
        <v>2253</v>
      </c>
      <c r="D714" s="54" t="s">
        <v>3045</v>
      </c>
      <c r="E714" s="142" t="s">
        <v>3913</v>
      </c>
      <c r="F714" s="71"/>
      <c r="G714" s="54" t="s">
        <v>3026</v>
      </c>
    </row>
    <row r="715" spans="1:7" ht="38.25" x14ac:dyDescent="0.2">
      <c r="A715" s="254">
        <v>20424</v>
      </c>
      <c r="B715" s="261" t="s">
        <v>2252</v>
      </c>
      <c r="C715" s="256" t="s">
        <v>2253</v>
      </c>
      <c r="D715" s="54" t="s">
        <v>3045</v>
      </c>
      <c r="E715" s="71" t="s">
        <v>3359</v>
      </c>
      <c r="F715" s="71"/>
      <c r="G715" s="54" t="s">
        <v>3026</v>
      </c>
    </row>
    <row r="716" spans="1:7" ht="15.75" x14ac:dyDescent="0.2">
      <c r="A716" s="254">
        <v>20424</v>
      </c>
      <c r="B716" s="261" t="s">
        <v>2252</v>
      </c>
      <c r="C716" s="256" t="s">
        <v>2253</v>
      </c>
      <c r="D716" s="54" t="s">
        <v>3044</v>
      </c>
      <c r="E716" s="78" t="s">
        <v>3868</v>
      </c>
      <c r="F716" s="71" t="s">
        <v>6950</v>
      </c>
      <c r="G716" s="54" t="s">
        <v>2993</v>
      </c>
    </row>
    <row r="717" spans="1:7" ht="15.75" x14ac:dyDescent="0.2">
      <c r="A717" s="254">
        <v>20425</v>
      </c>
      <c r="B717" s="261" t="s">
        <v>1948</v>
      </c>
      <c r="C717" s="256" t="s">
        <v>122</v>
      </c>
      <c r="D717" s="54" t="s">
        <v>3044</v>
      </c>
      <c r="E717" s="71">
        <v>40973</v>
      </c>
      <c r="F717" s="71" t="s">
        <v>2214</v>
      </c>
      <c r="G717" s="54" t="s">
        <v>2993</v>
      </c>
    </row>
    <row r="718" spans="1:7" ht="15.75" x14ac:dyDescent="0.2">
      <c r="A718" s="254">
        <v>20426</v>
      </c>
      <c r="B718" s="261" t="s">
        <v>2257</v>
      </c>
      <c r="C718" s="256" t="s">
        <v>311</v>
      </c>
      <c r="D718" s="54" t="s">
        <v>3044</v>
      </c>
      <c r="E718" s="71" t="s">
        <v>2260</v>
      </c>
      <c r="F718" s="71" t="s">
        <v>2214</v>
      </c>
      <c r="G718" s="54" t="s">
        <v>2993</v>
      </c>
    </row>
    <row r="719" spans="1:7" x14ac:dyDescent="0.2">
      <c r="A719" s="254">
        <v>20427</v>
      </c>
      <c r="B719" s="36" t="s">
        <v>2261</v>
      </c>
      <c r="C719" s="259" t="s">
        <v>527</v>
      </c>
      <c r="D719" s="54"/>
      <c r="E719" s="59"/>
      <c r="F719" s="59"/>
      <c r="G719" s="54"/>
    </row>
    <row r="720" spans="1:7" ht="38.25" x14ac:dyDescent="0.2">
      <c r="A720" s="254">
        <v>20428</v>
      </c>
      <c r="B720" s="261" t="s">
        <v>2268</v>
      </c>
      <c r="C720" s="256" t="s">
        <v>975</v>
      </c>
      <c r="D720" s="54" t="s">
        <v>3045</v>
      </c>
      <c r="E720" s="71">
        <v>40915</v>
      </c>
      <c r="F720" s="59"/>
      <c r="G720" s="54" t="s">
        <v>3026</v>
      </c>
    </row>
    <row r="721" spans="1:7" ht="15.75" x14ac:dyDescent="0.2">
      <c r="A721" s="254">
        <v>20428</v>
      </c>
      <c r="B721" s="261" t="s">
        <v>2268</v>
      </c>
      <c r="C721" s="256" t="s">
        <v>975</v>
      </c>
      <c r="D721" s="54" t="s">
        <v>3044</v>
      </c>
      <c r="E721" s="71">
        <v>40973</v>
      </c>
      <c r="F721" s="71" t="s">
        <v>2214</v>
      </c>
      <c r="G721" s="54" t="s">
        <v>2993</v>
      </c>
    </row>
    <row r="722" spans="1:7" ht="15.75" x14ac:dyDescent="0.2">
      <c r="A722" s="254">
        <v>20429</v>
      </c>
      <c r="B722" s="261" t="s">
        <v>2272</v>
      </c>
      <c r="C722" s="256" t="s">
        <v>417</v>
      </c>
      <c r="D722" s="54" t="s">
        <v>3044</v>
      </c>
      <c r="E722" s="20" t="s">
        <v>6951</v>
      </c>
      <c r="F722" s="20" t="s">
        <v>2274</v>
      </c>
      <c r="G722" s="54" t="s">
        <v>2993</v>
      </c>
    </row>
    <row r="723" spans="1:7" ht="38.25" x14ac:dyDescent="0.2">
      <c r="A723" s="254">
        <v>20430</v>
      </c>
      <c r="B723" s="261" t="s">
        <v>2275</v>
      </c>
      <c r="C723" s="256" t="s">
        <v>830</v>
      </c>
      <c r="D723" s="54" t="s">
        <v>3045</v>
      </c>
      <c r="E723" s="71" t="s">
        <v>2281</v>
      </c>
      <c r="F723" s="20"/>
      <c r="G723" s="54" t="s">
        <v>3026</v>
      </c>
    </row>
    <row r="724" spans="1:7" ht="15.75" x14ac:dyDescent="0.2">
      <c r="A724" s="254">
        <v>20430</v>
      </c>
      <c r="B724" s="261" t="s">
        <v>2275</v>
      </c>
      <c r="C724" s="256" t="s">
        <v>830</v>
      </c>
      <c r="D724" s="54" t="s">
        <v>3044</v>
      </c>
      <c r="E724" s="71" t="s">
        <v>2280</v>
      </c>
      <c r="F724" s="71" t="s">
        <v>6831</v>
      </c>
      <c r="G724" s="54" t="s">
        <v>2993</v>
      </c>
    </row>
    <row r="725" spans="1:7" ht="15.75" x14ac:dyDescent="0.2">
      <c r="A725" s="254">
        <v>20431</v>
      </c>
      <c r="B725" s="36" t="s">
        <v>2282</v>
      </c>
      <c r="C725" s="259" t="s">
        <v>637</v>
      </c>
      <c r="D725" s="54" t="s">
        <v>3044</v>
      </c>
      <c r="E725" s="71">
        <v>41035</v>
      </c>
      <c r="F725" s="71" t="s">
        <v>6952</v>
      </c>
      <c r="G725" s="54" t="s">
        <v>2993</v>
      </c>
    </row>
    <row r="726" spans="1:7" ht="38.25" x14ac:dyDescent="0.2">
      <c r="A726" s="254">
        <v>20432</v>
      </c>
      <c r="B726" s="261" t="s">
        <v>2285</v>
      </c>
      <c r="C726" s="256" t="s">
        <v>443</v>
      </c>
      <c r="D726" s="54" t="s">
        <v>3045</v>
      </c>
      <c r="E726" s="71" t="s">
        <v>3370</v>
      </c>
      <c r="F726" s="71"/>
      <c r="G726" s="54" t="s">
        <v>3026</v>
      </c>
    </row>
    <row r="727" spans="1:7" ht="15.75" x14ac:dyDescent="0.2">
      <c r="A727" s="254">
        <v>20432</v>
      </c>
      <c r="B727" s="261" t="s">
        <v>2285</v>
      </c>
      <c r="C727" s="256" t="s">
        <v>443</v>
      </c>
      <c r="D727" s="54" t="s">
        <v>3044</v>
      </c>
      <c r="E727" s="71" t="s">
        <v>2289</v>
      </c>
      <c r="F727" s="71" t="s">
        <v>6953</v>
      </c>
      <c r="G727" s="54" t="s">
        <v>2993</v>
      </c>
    </row>
    <row r="728" spans="1:7" ht="38.25" x14ac:dyDescent="0.2">
      <c r="A728" s="254"/>
      <c r="B728" s="36" t="s">
        <v>242</v>
      </c>
      <c r="C728" s="259" t="s">
        <v>2291</v>
      </c>
      <c r="D728" s="54" t="s">
        <v>3046</v>
      </c>
      <c r="E728" s="70" t="s">
        <v>2566</v>
      </c>
      <c r="F728" s="71"/>
      <c r="G728" s="54" t="s">
        <v>3058</v>
      </c>
    </row>
    <row r="729" spans="1:7" ht="15.75" x14ac:dyDescent="0.2">
      <c r="A729" s="264">
        <v>20433</v>
      </c>
      <c r="B729" s="36" t="s">
        <v>242</v>
      </c>
      <c r="C729" s="259" t="s">
        <v>2291</v>
      </c>
      <c r="D729" s="54" t="s">
        <v>3044</v>
      </c>
      <c r="E729" s="71" t="s">
        <v>810</v>
      </c>
      <c r="F729" s="71">
        <v>41251</v>
      </c>
      <c r="G729" s="54" t="s">
        <v>2993</v>
      </c>
    </row>
    <row r="730" spans="1:7" ht="38.25" x14ac:dyDescent="0.2">
      <c r="A730" s="254">
        <v>20434</v>
      </c>
      <c r="B730" s="261" t="s">
        <v>2298</v>
      </c>
      <c r="C730" s="256" t="s">
        <v>711</v>
      </c>
      <c r="D730" s="54" t="s">
        <v>3045</v>
      </c>
      <c r="E730" s="71" t="s">
        <v>3641</v>
      </c>
      <c r="F730" s="71"/>
      <c r="G730" s="54" t="s">
        <v>3026</v>
      </c>
    </row>
    <row r="731" spans="1:7" ht="15.75" x14ac:dyDescent="0.2">
      <c r="A731" s="254">
        <v>20434</v>
      </c>
      <c r="B731" s="261" t="s">
        <v>2298</v>
      </c>
      <c r="C731" s="256" t="s">
        <v>711</v>
      </c>
      <c r="D731" s="54" t="s">
        <v>3044</v>
      </c>
      <c r="E731" s="71" t="s">
        <v>2304</v>
      </c>
      <c r="F731" s="71" t="s">
        <v>6954</v>
      </c>
      <c r="G731" s="54" t="s">
        <v>2993</v>
      </c>
    </row>
    <row r="732" spans="1:7" ht="38.25" x14ac:dyDescent="0.2">
      <c r="A732" s="254">
        <v>20435</v>
      </c>
      <c r="B732" s="261" t="s">
        <v>2305</v>
      </c>
      <c r="C732" s="256" t="s">
        <v>872</v>
      </c>
      <c r="D732" s="54" t="s">
        <v>3045</v>
      </c>
      <c r="E732" s="71">
        <v>40915</v>
      </c>
      <c r="F732" s="71"/>
      <c r="G732" s="54" t="s">
        <v>3026</v>
      </c>
    </row>
    <row r="733" spans="1:7" ht="38.25" x14ac:dyDescent="0.2">
      <c r="A733" s="254">
        <v>20435</v>
      </c>
      <c r="B733" s="261" t="s">
        <v>2305</v>
      </c>
      <c r="C733" s="256" t="s">
        <v>872</v>
      </c>
      <c r="D733" s="54" t="s">
        <v>3046</v>
      </c>
      <c r="E733" s="71" t="s">
        <v>5984</v>
      </c>
      <c r="F733" s="59"/>
      <c r="G733" s="54" t="s">
        <v>3058</v>
      </c>
    </row>
    <row r="734" spans="1:7" ht="38.25" x14ac:dyDescent="0.2">
      <c r="A734" s="264">
        <v>20436</v>
      </c>
      <c r="B734" s="36" t="s">
        <v>1968</v>
      </c>
      <c r="C734" s="259" t="s">
        <v>2049</v>
      </c>
      <c r="D734" s="54" t="s">
        <v>3045</v>
      </c>
      <c r="E734" s="71">
        <v>40915</v>
      </c>
      <c r="F734" s="59"/>
      <c r="G734" s="54" t="s">
        <v>3026</v>
      </c>
    </row>
    <row r="735" spans="1:7" ht="38.25" x14ac:dyDescent="0.2">
      <c r="A735" s="264">
        <v>20436</v>
      </c>
      <c r="B735" s="36" t="s">
        <v>1968</v>
      </c>
      <c r="C735" s="259" t="s">
        <v>2049</v>
      </c>
      <c r="D735" s="54" t="s">
        <v>3046</v>
      </c>
      <c r="E735" s="71" t="s">
        <v>2319</v>
      </c>
      <c r="F735" s="59"/>
      <c r="G735" s="54" t="s">
        <v>3058</v>
      </c>
    </row>
    <row r="736" spans="1:7" ht="15.75" x14ac:dyDescent="0.2">
      <c r="A736" s="264">
        <v>20436</v>
      </c>
      <c r="B736" s="36" t="s">
        <v>1968</v>
      </c>
      <c r="C736" s="259" t="s">
        <v>2049</v>
      </c>
      <c r="D736" s="54" t="s">
        <v>3044</v>
      </c>
      <c r="E736" s="71">
        <v>41003</v>
      </c>
      <c r="F736" s="71" t="s">
        <v>2128</v>
      </c>
      <c r="G736" s="54" t="s">
        <v>2993</v>
      </c>
    </row>
    <row r="737" spans="1:7" ht="15.75" x14ac:dyDescent="0.2">
      <c r="A737" s="254">
        <v>20437</v>
      </c>
      <c r="B737" s="36" t="s">
        <v>741</v>
      </c>
      <c r="C737" s="259" t="s">
        <v>177</v>
      </c>
      <c r="D737" s="54" t="s">
        <v>3044</v>
      </c>
      <c r="E737" s="71">
        <v>41189</v>
      </c>
      <c r="F737" s="71">
        <v>41161</v>
      </c>
      <c r="G737" s="54" t="s">
        <v>2993</v>
      </c>
    </row>
    <row r="738" spans="1:7" ht="15.75" x14ac:dyDescent="0.2">
      <c r="A738" s="254">
        <v>20438</v>
      </c>
      <c r="B738" s="261" t="s">
        <v>966</v>
      </c>
      <c r="C738" s="256" t="s">
        <v>138</v>
      </c>
      <c r="D738" s="54" t="s">
        <v>3044</v>
      </c>
      <c r="E738" s="71" t="s">
        <v>5615</v>
      </c>
      <c r="F738" s="71" t="s">
        <v>2702</v>
      </c>
      <c r="G738" s="54" t="s">
        <v>2993</v>
      </c>
    </row>
    <row r="739" spans="1:7" ht="38.25" x14ac:dyDescent="0.2">
      <c r="A739" s="254">
        <v>20439</v>
      </c>
      <c r="B739" s="261" t="s">
        <v>2330</v>
      </c>
      <c r="C739" s="256" t="s">
        <v>650</v>
      </c>
      <c r="D739" s="54" t="s">
        <v>3045</v>
      </c>
      <c r="E739" s="20" t="s">
        <v>2687</v>
      </c>
      <c r="F739" s="71"/>
      <c r="G739" s="54" t="s">
        <v>3026</v>
      </c>
    </row>
    <row r="740" spans="1:7" ht="38.25" x14ac:dyDescent="0.2">
      <c r="A740" s="254">
        <v>20439</v>
      </c>
      <c r="B740" s="261" t="s">
        <v>2330</v>
      </c>
      <c r="C740" s="256" t="s">
        <v>650</v>
      </c>
      <c r="D740" s="54" t="s">
        <v>3046</v>
      </c>
      <c r="E740" s="20" t="s">
        <v>3913</v>
      </c>
      <c r="F740" s="71"/>
      <c r="G740" s="54" t="s">
        <v>3058</v>
      </c>
    </row>
    <row r="741" spans="1:7" ht="15.75" x14ac:dyDescent="0.2">
      <c r="A741" s="254">
        <v>20439</v>
      </c>
      <c r="B741" s="261" t="s">
        <v>2330</v>
      </c>
      <c r="C741" s="256" t="s">
        <v>650</v>
      </c>
      <c r="D741" s="54" t="s">
        <v>3044</v>
      </c>
      <c r="E741" s="71" t="s">
        <v>2290</v>
      </c>
      <c r="F741" s="71" t="s">
        <v>6955</v>
      </c>
      <c r="G741" s="54" t="s">
        <v>2993</v>
      </c>
    </row>
    <row r="742" spans="1:7" ht="38.25" x14ac:dyDescent="0.2">
      <c r="A742" s="254">
        <v>20440</v>
      </c>
      <c r="B742" s="261" t="s">
        <v>2334</v>
      </c>
      <c r="C742" s="256" t="s">
        <v>1102</v>
      </c>
      <c r="D742" s="54" t="s">
        <v>3045</v>
      </c>
      <c r="E742" s="71">
        <v>41190</v>
      </c>
      <c r="F742" s="59"/>
      <c r="G742" s="54" t="s">
        <v>3026</v>
      </c>
    </row>
    <row r="743" spans="1:7" ht="38.25" x14ac:dyDescent="0.2">
      <c r="A743" s="254">
        <v>20441</v>
      </c>
      <c r="B743" s="36" t="s">
        <v>2336</v>
      </c>
      <c r="C743" s="39" t="s">
        <v>1354</v>
      </c>
      <c r="D743" s="54" t="s">
        <v>3045</v>
      </c>
      <c r="E743" s="71">
        <v>41191</v>
      </c>
      <c r="F743" s="59"/>
      <c r="G743" s="54" t="s">
        <v>3026</v>
      </c>
    </row>
    <row r="744" spans="1:7" ht="38.25" x14ac:dyDescent="0.2">
      <c r="A744" s="254">
        <v>20441</v>
      </c>
      <c r="B744" s="36" t="s">
        <v>2336</v>
      </c>
      <c r="C744" s="39" t="s">
        <v>1354</v>
      </c>
      <c r="D744" s="54" t="s">
        <v>3046</v>
      </c>
      <c r="E744" s="71" t="s">
        <v>2524</v>
      </c>
      <c r="F744" s="59"/>
      <c r="G744" s="54" t="s">
        <v>3058</v>
      </c>
    </row>
    <row r="745" spans="1:7" ht="38.25" x14ac:dyDescent="0.2">
      <c r="A745" s="254">
        <v>20442</v>
      </c>
      <c r="B745" s="261" t="s">
        <v>534</v>
      </c>
      <c r="C745" s="4" t="s">
        <v>2342</v>
      </c>
      <c r="D745" s="54" t="s">
        <v>3045</v>
      </c>
      <c r="E745" s="71">
        <v>41252</v>
      </c>
      <c r="F745" s="59"/>
      <c r="G745" s="54" t="s">
        <v>3026</v>
      </c>
    </row>
    <row r="746" spans="1:7" ht="15.75" x14ac:dyDescent="0.2">
      <c r="A746" s="254">
        <v>20442</v>
      </c>
      <c r="B746" s="261" t="s">
        <v>534</v>
      </c>
      <c r="C746" s="4" t="s">
        <v>2342</v>
      </c>
      <c r="D746" s="54" t="s">
        <v>3044</v>
      </c>
      <c r="E746" s="81" t="s">
        <v>1158</v>
      </c>
      <c r="F746" s="81">
        <v>41252</v>
      </c>
      <c r="G746" s="54" t="s">
        <v>2993</v>
      </c>
    </row>
    <row r="747" spans="1:7" ht="38.25" x14ac:dyDescent="0.2">
      <c r="A747" s="254">
        <v>20443</v>
      </c>
      <c r="B747" s="36" t="s">
        <v>540</v>
      </c>
      <c r="C747" s="39" t="s">
        <v>241</v>
      </c>
      <c r="D747" s="54" t="s">
        <v>3045</v>
      </c>
      <c r="E747" s="71">
        <v>40917</v>
      </c>
      <c r="F747" s="81"/>
      <c r="G747" s="54" t="s">
        <v>3026</v>
      </c>
    </row>
    <row r="748" spans="1:7" ht="15.75" x14ac:dyDescent="0.2">
      <c r="A748" s="254">
        <v>20443</v>
      </c>
      <c r="B748" s="36" t="s">
        <v>540</v>
      </c>
      <c r="C748" s="39" t="s">
        <v>241</v>
      </c>
      <c r="D748" s="54" t="s">
        <v>3044</v>
      </c>
      <c r="E748" s="71">
        <v>40916</v>
      </c>
      <c r="F748" s="71" t="s">
        <v>6954</v>
      </c>
      <c r="G748" s="54" t="s">
        <v>2993</v>
      </c>
    </row>
    <row r="749" spans="1:7" ht="38.25" x14ac:dyDescent="0.2">
      <c r="A749" s="264">
        <v>20444</v>
      </c>
      <c r="B749" s="37" t="s">
        <v>2352</v>
      </c>
      <c r="C749" s="277" t="s">
        <v>177</v>
      </c>
      <c r="D749" s="54" t="s">
        <v>3045</v>
      </c>
      <c r="E749" s="71" t="s">
        <v>2251</v>
      </c>
      <c r="F749" s="59"/>
      <c r="G749" s="54" t="s">
        <v>3026</v>
      </c>
    </row>
    <row r="750" spans="1:7" ht="38.25" x14ac:dyDescent="0.2">
      <c r="A750" s="254">
        <v>20445</v>
      </c>
      <c r="B750" s="261" t="s">
        <v>2353</v>
      </c>
      <c r="C750" s="4" t="s">
        <v>130</v>
      </c>
      <c r="D750" s="54" t="s">
        <v>3045</v>
      </c>
      <c r="E750" s="71"/>
      <c r="F750" s="59"/>
      <c r="G750" s="54" t="s">
        <v>3026</v>
      </c>
    </row>
    <row r="751" spans="1:7" ht="15.75" x14ac:dyDescent="0.2">
      <c r="A751" s="254">
        <v>20445</v>
      </c>
      <c r="B751" s="261" t="s">
        <v>2353</v>
      </c>
      <c r="C751" s="4" t="s">
        <v>130</v>
      </c>
      <c r="D751" s="54" t="s">
        <v>3044</v>
      </c>
      <c r="E751" s="71" t="s">
        <v>2359</v>
      </c>
      <c r="F751" s="71" t="s">
        <v>6956</v>
      </c>
      <c r="G751" s="54" t="s">
        <v>2993</v>
      </c>
    </row>
    <row r="752" spans="1:7" ht="38.25" x14ac:dyDescent="0.2">
      <c r="A752" s="254">
        <v>20446</v>
      </c>
      <c r="B752" s="278" t="s">
        <v>2360</v>
      </c>
      <c r="C752" s="279" t="s">
        <v>527</v>
      </c>
      <c r="D752" s="54" t="s">
        <v>3045</v>
      </c>
      <c r="E752" s="142">
        <v>41278</v>
      </c>
      <c r="F752" s="71"/>
      <c r="G752" s="54" t="s">
        <v>3026</v>
      </c>
    </row>
    <row r="753" spans="1:7" ht="15.75" x14ac:dyDescent="0.2">
      <c r="A753" s="254">
        <v>20446</v>
      </c>
      <c r="B753" s="278" t="s">
        <v>2360</v>
      </c>
      <c r="C753" s="279" t="s">
        <v>527</v>
      </c>
      <c r="D753" s="54" t="s">
        <v>3044</v>
      </c>
      <c r="E753" s="81" t="s">
        <v>2361</v>
      </c>
      <c r="F753" s="81" t="s">
        <v>2319</v>
      </c>
      <c r="G753" s="54" t="s">
        <v>2993</v>
      </c>
    </row>
    <row r="754" spans="1:7" ht="15.75" x14ac:dyDescent="0.2">
      <c r="A754" s="254"/>
      <c r="B754" s="278"/>
      <c r="C754" s="279"/>
      <c r="D754" s="54" t="s">
        <v>3044</v>
      </c>
      <c r="E754" s="78" t="s">
        <v>3868</v>
      </c>
      <c r="F754" s="71" t="s">
        <v>6950</v>
      </c>
      <c r="G754" s="54" t="s">
        <v>2993</v>
      </c>
    </row>
    <row r="755" spans="1:7" ht="15.75" x14ac:dyDescent="0.2">
      <c r="A755" s="254">
        <v>20447</v>
      </c>
      <c r="B755" s="280" t="s">
        <v>2363</v>
      </c>
      <c r="C755" s="281" t="s">
        <v>793</v>
      </c>
      <c r="D755" s="54" t="s">
        <v>3044</v>
      </c>
      <c r="E755" s="81" t="s">
        <v>2361</v>
      </c>
      <c r="F755" s="81" t="s">
        <v>2319</v>
      </c>
      <c r="G755" s="54" t="s">
        <v>2993</v>
      </c>
    </row>
    <row r="756" spans="1:7" ht="15.75" x14ac:dyDescent="0.2">
      <c r="A756" s="254">
        <v>20448</v>
      </c>
      <c r="B756" s="36" t="s">
        <v>754</v>
      </c>
      <c r="C756" s="259" t="s">
        <v>2364</v>
      </c>
      <c r="D756" s="54" t="s">
        <v>3044</v>
      </c>
      <c r="E756" s="81" t="s">
        <v>2361</v>
      </c>
      <c r="F756" s="81" t="s">
        <v>2319</v>
      </c>
      <c r="G756" s="54" t="s">
        <v>2993</v>
      </c>
    </row>
    <row r="757" spans="1:7" ht="38.25" x14ac:dyDescent="0.2">
      <c r="A757" s="254">
        <v>20449</v>
      </c>
      <c r="B757" s="261" t="s">
        <v>2368</v>
      </c>
      <c r="C757" s="256" t="s">
        <v>227</v>
      </c>
      <c r="D757" s="54" t="s">
        <v>3045</v>
      </c>
      <c r="E757" s="142" t="s">
        <v>3913</v>
      </c>
      <c r="F757" s="81"/>
      <c r="G757" s="54" t="s">
        <v>3026</v>
      </c>
    </row>
    <row r="758" spans="1:7" ht="38.25" x14ac:dyDescent="0.2">
      <c r="A758" s="254">
        <v>20449</v>
      </c>
      <c r="B758" s="261" t="s">
        <v>2368</v>
      </c>
      <c r="C758" s="256" t="s">
        <v>227</v>
      </c>
      <c r="D758" s="54" t="s">
        <v>3045</v>
      </c>
      <c r="E758" s="71" t="s">
        <v>2527</v>
      </c>
      <c r="F758" s="81"/>
      <c r="G758" s="54" t="s">
        <v>3026</v>
      </c>
    </row>
    <row r="759" spans="1:7" ht="15.75" x14ac:dyDescent="0.2">
      <c r="A759" s="254">
        <v>20449</v>
      </c>
      <c r="B759" s="261" t="s">
        <v>2368</v>
      </c>
      <c r="C759" s="256" t="s">
        <v>227</v>
      </c>
      <c r="D759" s="54" t="s">
        <v>3044</v>
      </c>
      <c r="E759" s="81" t="s">
        <v>2361</v>
      </c>
      <c r="F759" s="81" t="s">
        <v>2319</v>
      </c>
      <c r="G759" s="54" t="s">
        <v>2993</v>
      </c>
    </row>
    <row r="760" spans="1:7" ht="15.75" x14ac:dyDescent="0.2">
      <c r="A760" s="254">
        <v>20450</v>
      </c>
      <c r="B760" s="280" t="s">
        <v>2371</v>
      </c>
      <c r="C760" s="259" t="s">
        <v>1102</v>
      </c>
      <c r="D760" s="54" t="s">
        <v>3044</v>
      </c>
      <c r="E760" s="81" t="s">
        <v>6957</v>
      </c>
      <c r="F760" s="80" t="s">
        <v>6958</v>
      </c>
      <c r="G760" s="54" t="s">
        <v>2993</v>
      </c>
    </row>
    <row r="761" spans="1:7" ht="15.75" x14ac:dyDescent="0.2">
      <c r="A761" s="254">
        <v>20451</v>
      </c>
      <c r="B761" s="36" t="s">
        <v>2378</v>
      </c>
      <c r="C761" s="259" t="s">
        <v>472</v>
      </c>
      <c r="D761" s="54" t="s">
        <v>3044</v>
      </c>
      <c r="E761" s="71" t="s">
        <v>2386</v>
      </c>
      <c r="F761" s="81" t="s">
        <v>1610</v>
      </c>
      <c r="G761" s="54" t="s">
        <v>2993</v>
      </c>
    </row>
    <row r="762" spans="1:7" ht="15.75" x14ac:dyDescent="0.2">
      <c r="A762" s="254">
        <v>20452</v>
      </c>
      <c r="B762" s="36" t="s">
        <v>2387</v>
      </c>
      <c r="C762" s="259" t="s">
        <v>1500</v>
      </c>
      <c r="D762" s="54" t="s">
        <v>3044</v>
      </c>
      <c r="E762" s="71" t="s">
        <v>2386</v>
      </c>
      <c r="F762" s="71" t="s">
        <v>1610</v>
      </c>
      <c r="G762" s="54" t="s">
        <v>2993</v>
      </c>
    </row>
    <row r="763" spans="1:7" ht="38.25" x14ac:dyDescent="0.2">
      <c r="A763" s="254">
        <v>20453</v>
      </c>
      <c r="B763" s="278" t="s">
        <v>456</v>
      </c>
      <c r="C763" s="279" t="s">
        <v>137</v>
      </c>
      <c r="D763" s="54" t="s">
        <v>3045</v>
      </c>
      <c r="E763" s="71" t="s">
        <v>2526</v>
      </c>
      <c r="F763" s="71"/>
      <c r="G763" s="54" t="s">
        <v>3026</v>
      </c>
    </row>
    <row r="764" spans="1:7" ht="15.75" x14ac:dyDescent="0.2">
      <c r="A764" s="254">
        <v>20453</v>
      </c>
      <c r="B764" s="278" t="s">
        <v>456</v>
      </c>
      <c r="C764" s="279" t="s">
        <v>137</v>
      </c>
      <c r="D764" s="54" t="s">
        <v>3044</v>
      </c>
      <c r="E764" s="71" t="s">
        <v>2386</v>
      </c>
      <c r="F764" s="71" t="s">
        <v>1610</v>
      </c>
      <c r="G764" s="54" t="s">
        <v>2993</v>
      </c>
    </row>
    <row r="765" spans="1:7" ht="38.25" x14ac:dyDescent="0.2">
      <c r="A765" s="254">
        <v>20454</v>
      </c>
      <c r="B765" s="278" t="s">
        <v>322</v>
      </c>
      <c r="C765" s="279" t="s">
        <v>487</v>
      </c>
      <c r="D765" s="54" t="s">
        <v>3045</v>
      </c>
      <c r="E765" s="71" t="s">
        <v>2526</v>
      </c>
      <c r="F765" s="71"/>
      <c r="G765" s="54" t="s">
        <v>3026</v>
      </c>
    </row>
    <row r="766" spans="1:7" ht="15.75" x14ac:dyDescent="0.2">
      <c r="A766" s="254">
        <v>20454</v>
      </c>
      <c r="B766" s="278" t="s">
        <v>322</v>
      </c>
      <c r="C766" s="279" t="s">
        <v>487</v>
      </c>
      <c r="D766" s="54" t="s">
        <v>3044</v>
      </c>
      <c r="E766" s="71" t="s">
        <v>2386</v>
      </c>
      <c r="F766" s="70" t="s">
        <v>1610</v>
      </c>
      <c r="G766" s="54" t="s">
        <v>2993</v>
      </c>
    </row>
    <row r="767" spans="1:7" ht="38.25" x14ac:dyDescent="0.2">
      <c r="A767" s="254"/>
      <c r="B767" s="258" t="s">
        <v>754</v>
      </c>
      <c r="C767" s="259" t="s">
        <v>637</v>
      </c>
      <c r="D767" s="54" t="s">
        <v>3046</v>
      </c>
      <c r="E767" s="71">
        <v>40545</v>
      </c>
      <c r="F767" s="70"/>
      <c r="G767" s="54" t="s">
        <v>3058</v>
      </c>
    </row>
    <row r="768" spans="1:7" ht="15.75" x14ac:dyDescent="0.2">
      <c r="A768" s="254">
        <v>20455</v>
      </c>
      <c r="B768" s="280" t="s">
        <v>2397</v>
      </c>
      <c r="C768" s="281" t="s">
        <v>637</v>
      </c>
      <c r="D768" s="54" t="s">
        <v>3044</v>
      </c>
      <c r="E768" s="71">
        <v>41191</v>
      </c>
      <c r="F768" s="71">
        <v>41163</v>
      </c>
      <c r="G768" s="54" t="s">
        <v>2993</v>
      </c>
    </row>
    <row r="769" spans="1:7" ht="38.25" x14ac:dyDescent="0.2">
      <c r="A769" s="254">
        <v>20456</v>
      </c>
      <c r="B769" s="280" t="s">
        <v>2403</v>
      </c>
      <c r="C769" s="282" t="s">
        <v>472</v>
      </c>
      <c r="D769" s="54" t="s">
        <v>3046</v>
      </c>
      <c r="E769" s="70" t="s">
        <v>2525</v>
      </c>
      <c r="F769" s="59"/>
      <c r="G769" s="54" t="s">
        <v>3058</v>
      </c>
    </row>
    <row r="770" spans="1:7" ht="38.25" x14ac:dyDescent="0.2">
      <c r="A770" s="254">
        <v>20457</v>
      </c>
      <c r="B770" s="268" t="s">
        <v>210</v>
      </c>
      <c r="C770" s="283" t="s">
        <v>2404</v>
      </c>
      <c r="D770" s="54" t="s">
        <v>3045</v>
      </c>
      <c r="E770" s="71">
        <v>41275</v>
      </c>
      <c r="F770" s="59"/>
      <c r="G770" s="54" t="s">
        <v>3026</v>
      </c>
    </row>
    <row r="771" spans="1:7" ht="15.75" x14ac:dyDescent="0.2">
      <c r="A771" s="254">
        <v>20457</v>
      </c>
      <c r="B771" s="268" t="s">
        <v>210</v>
      </c>
      <c r="C771" s="283" t="s">
        <v>2404</v>
      </c>
      <c r="D771" s="54" t="s">
        <v>3044</v>
      </c>
      <c r="E771" s="71">
        <v>41252</v>
      </c>
      <c r="F771" s="71">
        <v>41224</v>
      </c>
      <c r="G771" s="54" t="s">
        <v>2993</v>
      </c>
    </row>
    <row r="772" spans="1:7" ht="38.25" x14ac:dyDescent="0.2">
      <c r="A772" s="254">
        <v>20458</v>
      </c>
      <c r="B772" s="268" t="s">
        <v>2407</v>
      </c>
      <c r="C772" s="283" t="s">
        <v>445</v>
      </c>
      <c r="D772" s="54" t="s">
        <v>3045</v>
      </c>
      <c r="E772" s="71">
        <v>41275</v>
      </c>
      <c r="F772" s="71"/>
      <c r="G772" s="54" t="s">
        <v>3026</v>
      </c>
    </row>
    <row r="773" spans="1:7" ht="38.25" x14ac:dyDescent="0.2">
      <c r="A773" s="254">
        <v>20458</v>
      </c>
      <c r="B773" s="268" t="s">
        <v>2407</v>
      </c>
      <c r="C773" s="283" t="s">
        <v>445</v>
      </c>
      <c r="D773" s="54" t="s">
        <v>3046</v>
      </c>
      <c r="E773" s="71" t="s">
        <v>1610</v>
      </c>
      <c r="F773" s="71"/>
      <c r="G773" s="54" t="s">
        <v>3058</v>
      </c>
    </row>
    <row r="774" spans="1:7" ht="15.75" x14ac:dyDescent="0.2">
      <c r="A774" s="254">
        <v>20458</v>
      </c>
      <c r="B774" s="268" t="s">
        <v>2407</v>
      </c>
      <c r="C774" s="283" t="s">
        <v>445</v>
      </c>
      <c r="D774" s="54" t="s">
        <v>3044</v>
      </c>
      <c r="E774" s="71">
        <v>41252</v>
      </c>
      <c r="F774" s="71">
        <v>41224</v>
      </c>
      <c r="G774" s="54" t="s">
        <v>2993</v>
      </c>
    </row>
    <row r="775" spans="1:7" ht="15.75" x14ac:dyDescent="0.2">
      <c r="A775" s="254">
        <v>20459</v>
      </c>
      <c r="B775" s="36" t="s">
        <v>2407</v>
      </c>
      <c r="C775" s="39" t="s">
        <v>382</v>
      </c>
      <c r="D775" s="54" t="s">
        <v>3044</v>
      </c>
      <c r="E775" s="71" t="s">
        <v>5541</v>
      </c>
      <c r="F775" s="71">
        <v>41254</v>
      </c>
      <c r="G775" s="54" t="s">
        <v>2993</v>
      </c>
    </row>
    <row r="776" spans="1:7" ht="15.75" x14ac:dyDescent="0.2">
      <c r="A776" s="254">
        <v>20510</v>
      </c>
      <c r="B776" s="24" t="s">
        <v>928</v>
      </c>
      <c r="C776" s="25" t="s">
        <v>241</v>
      </c>
      <c r="D776" s="54" t="s">
        <v>3044</v>
      </c>
      <c r="E776" s="78" t="s">
        <v>2763</v>
      </c>
      <c r="F776" s="78" t="s">
        <v>2771</v>
      </c>
      <c r="G776" s="54" t="s">
        <v>2993</v>
      </c>
    </row>
    <row r="777" spans="1:7" ht="15.75" x14ac:dyDescent="0.2">
      <c r="A777" s="254">
        <v>20461</v>
      </c>
      <c r="B777" s="36" t="s">
        <v>2418</v>
      </c>
      <c r="C777" s="259" t="s">
        <v>711</v>
      </c>
      <c r="D777" s="54" t="s">
        <v>3044</v>
      </c>
      <c r="E777" s="71" t="s">
        <v>2423</v>
      </c>
      <c r="F777" s="81" t="s">
        <v>2649</v>
      </c>
      <c r="G777" s="54" t="s">
        <v>2993</v>
      </c>
    </row>
    <row r="778" spans="1:7" ht="15.75" x14ac:dyDescent="0.2">
      <c r="A778" s="254">
        <v>20462</v>
      </c>
      <c r="B778" s="278" t="s">
        <v>2424</v>
      </c>
      <c r="C778" s="283" t="s">
        <v>311</v>
      </c>
      <c r="D778" s="54" t="s">
        <v>3044</v>
      </c>
      <c r="E778" s="81" t="s">
        <v>2423</v>
      </c>
      <c r="F778" s="81" t="s">
        <v>2427</v>
      </c>
      <c r="G778" s="54" t="s">
        <v>2993</v>
      </c>
    </row>
    <row r="779" spans="1:7" ht="38.25" x14ac:dyDescent="0.2">
      <c r="A779" s="254">
        <v>20463</v>
      </c>
      <c r="B779" s="268" t="s">
        <v>2428</v>
      </c>
      <c r="C779" s="269" t="s">
        <v>2429</v>
      </c>
      <c r="D779" s="54" t="s">
        <v>3045</v>
      </c>
      <c r="E779" s="284">
        <v>41063</v>
      </c>
      <c r="F779" s="59"/>
      <c r="G779" s="54" t="s">
        <v>3026</v>
      </c>
    </row>
    <row r="780" spans="1:7" x14ac:dyDescent="0.2">
      <c r="A780" s="254">
        <v>20464</v>
      </c>
      <c r="B780" s="285" t="s">
        <v>2430</v>
      </c>
      <c r="C780" s="256" t="s">
        <v>513</v>
      </c>
      <c r="D780" s="54"/>
      <c r="E780" s="59"/>
      <c r="F780" s="59"/>
      <c r="G780" s="54"/>
    </row>
    <row r="781" spans="1:7" ht="15.75" x14ac:dyDescent="0.2">
      <c r="A781" s="254"/>
      <c r="B781" s="285"/>
      <c r="C781" s="256"/>
      <c r="D781" s="54" t="s">
        <v>3044</v>
      </c>
      <c r="E781" s="78" t="s">
        <v>2462</v>
      </c>
      <c r="F781" s="78" t="s">
        <v>6959</v>
      </c>
      <c r="G781" s="54" t="s">
        <v>2993</v>
      </c>
    </row>
    <row r="782" spans="1:7" ht="38.25" x14ac:dyDescent="0.2">
      <c r="A782" s="254">
        <v>20465</v>
      </c>
      <c r="B782" s="286" t="s">
        <v>2433</v>
      </c>
      <c r="C782" s="279" t="s">
        <v>527</v>
      </c>
      <c r="D782" s="54" t="s">
        <v>3045</v>
      </c>
      <c r="E782" s="142">
        <v>41278</v>
      </c>
      <c r="F782" s="78"/>
      <c r="G782" s="54" t="s">
        <v>3026</v>
      </c>
    </row>
    <row r="783" spans="1:7" ht="38.25" x14ac:dyDescent="0.2">
      <c r="A783" s="254">
        <v>20465</v>
      </c>
      <c r="B783" s="286" t="s">
        <v>2433</v>
      </c>
      <c r="C783" s="279" t="s">
        <v>527</v>
      </c>
      <c r="D783" s="54" t="s">
        <v>3045</v>
      </c>
      <c r="E783" s="71" t="s">
        <v>2507</v>
      </c>
      <c r="F783" s="78"/>
      <c r="G783" s="54" t="s">
        <v>3026</v>
      </c>
    </row>
    <row r="784" spans="1:7" ht="15.75" x14ac:dyDescent="0.2">
      <c r="A784" s="254">
        <v>20465</v>
      </c>
      <c r="B784" s="286" t="s">
        <v>2433</v>
      </c>
      <c r="C784" s="279" t="s">
        <v>527</v>
      </c>
      <c r="D784" s="54" t="s">
        <v>3044</v>
      </c>
      <c r="E784" s="71" t="s">
        <v>2196</v>
      </c>
      <c r="F784" s="81" t="s">
        <v>6960</v>
      </c>
      <c r="G784" s="54" t="s">
        <v>2993</v>
      </c>
    </row>
    <row r="785" spans="1:7" ht="15.75" x14ac:dyDescent="0.2">
      <c r="A785" s="254">
        <v>20466</v>
      </c>
      <c r="B785" s="280" t="s">
        <v>1527</v>
      </c>
      <c r="C785" s="281" t="s">
        <v>248</v>
      </c>
      <c r="D785" s="54" t="s">
        <v>3044</v>
      </c>
      <c r="E785" s="71" t="s">
        <v>2196</v>
      </c>
      <c r="F785" s="71" t="s">
        <v>6960</v>
      </c>
      <c r="G785" s="54" t="s">
        <v>2993</v>
      </c>
    </row>
    <row r="786" spans="1:7" ht="15.75" x14ac:dyDescent="0.2">
      <c r="A786" s="254">
        <v>20467</v>
      </c>
      <c r="B786" s="36" t="s">
        <v>2443</v>
      </c>
      <c r="C786" s="259" t="s">
        <v>783</v>
      </c>
      <c r="D786" s="54" t="s">
        <v>3044</v>
      </c>
      <c r="E786" s="71" t="s">
        <v>2450</v>
      </c>
      <c r="F786" s="71" t="s">
        <v>2524</v>
      </c>
      <c r="G786" s="54" t="s">
        <v>2993</v>
      </c>
    </row>
    <row r="787" spans="1:7" ht="38.25" x14ac:dyDescent="0.2">
      <c r="A787" s="254">
        <v>20468</v>
      </c>
      <c r="B787" s="278" t="s">
        <v>2451</v>
      </c>
      <c r="C787" s="279" t="s">
        <v>122</v>
      </c>
      <c r="D787" s="54" t="s">
        <v>3045</v>
      </c>
      <c r="E787" s="71" t="s">
        <v>1427</v>
      </c>
      <c r="F787" s="71"/>
      <c r="G787" s="54" t="s">
        <v>3026</v>
      </c>
    </row>
    <row r="788" spans="1:7" ht="15.75" x14ac:dyDescent="0.2">
      <c r="A788" s="254">
        <v>20468</v>
      </c>
      <c r="B788" s="278" t="s">
        <v>2451</v>
      </c>
      <c r="C788" s="279" t="s">
        <v>122</v>
      </c>
      <c r="D788" s="54" t="s">
        <v>3044</v>
      </c>
      <c r="E788" s="71" t="s">
        <v>2453</v>
      </c>
      <c r="F788" s="81" t="s">
        <v>1610</v>
      </c>
      <c r="G788" s="54" t="s">
        <v>2993</v>
      </c>
    </row>
    <row r="789" spans="1:7" ht="15.75" x14ac:dyDescent="0.2">
      <c r="A789" s="254">
        <v>20469</v>
      </c>
      <c r="B789" s="36" t="s">
        <v>434</v>
      </c>
      <c r="C789" s="259" t="s">
        <v>147</v>
      </c>
      <c r="D789" s="54" t="s">
        <v>3044</v>
      </c>
      <c r="E789" s="71">
        <v>40918</v>
      </c>
      <c r="F789" s="71" t="s">
        <v>2524</v>
      </c>
      <c r="G789" s="54" t="s">
        <v>2993</v>
      </c>
    </row>
    <row r="790" spans="1:7" ht="38.25" x14ac:dyDescent="0.2">
      <c r="A790" s="254">
        <v>20470</v>
      </c>
      <c r="B790" s="287" t="s">
        <v>2098</v>
      </c>
      <c r="C790" s="279" t="s">
        <v>1125</v>
      </c>
      <c r="D790" s="54" t="s">
        <v>3045</v>
      </c>
      <c r="E790" s="20" t="s">
        <v>3185</v>
      </c>
      <c r="F790" s="71"/>
      <c r="G790" s="54" t="s">
        <v>3026</v>
      </c>
    </row>
    <row r="791" spans="1:7" ht="15.75" x14ac:dyDescent="0.2">
      <c r="A791" s="254">
        <v>20470</v>
      </c>
      <c r="B791" s="287" t="s">
        <v>2098</v>
      </c>
      <c r="C791" s="279" t="s">
        <v>1125</v>
      </c>
      <c r="D791" s="54" t="s">
        <v>3044</v>
      </c>
      <c r="E791" s="71">
        <v>41192</v>
      </c>
      <c r="F791" s="71">
        <v>41164</v>
      </c>
      <c r="G791" s="54" t="s">
        <v>2993</v>
      </c>
    </row>
    <row r="792" spans="1:7" x14ac:dyDescent="0.2">
      <c r="A792" s="254">
        <v>20471</v>
      </c>
      <c r="B792" s="280" t="s">
        <v>247</v>
      </c>
      <c r="C792" s="281" t="s">
        <v>472</v>
      </c>
      <c r="D792" s="54"/>
      <c r="E792" s="59"/>
      <c r="F792" s="59"/>
      <c r="G792" s="54"/>
    </row>
    <row r="793" spans="1:7" ht="38.25" x14ac:dyDescent="0.2">
      <c r="A793" s="254">
        <v>20472</v>
      </c>
      <c r="B793" s="287" t="s">
        <v>616</v>
      </c>
      <c r="C793" s="256" t="s">
        <v>369</v>
      </c>
      <c r="D793" s="54" t="s">
        <v>3045</v>
      </c>
      <c r="E793" s="20" t="s">
        <v>2721</v>
      </c>
      <c r="F793" s="59"/>
      <c r="G793" s="54" t="s">
        <v>3026</v>
      </c>
    </row>
    <row r="794" spans="1:7" ht="15.75" x14ac:dyDescent="0.2">
      <c r="A794" s="254">
        <v>20472</v>
      </c>
      <c r="B794" s="287" t="s">
        <v>616</v>
      </c>
      <c r="C794" s="256" t="s">
        <v>369</v>
      </c>
      <c r="D794" s="54" t="s">
        <v>3044</v>
      </c>
      <c r="E794" s="71">
        <v>41192</v>
      </c>
      <c r="F794" s="20" t="s">
        <v>6961</v>
      </c>
      <c r="G794" s="54" t="s">
        <v>2993</v>
      </c>
    </row>
    <row r="795" spans="1:7" ht="15.75" x14ac:dyDescent="0.2">
      <c r="A795" s="254">
        <v>20473</v>
      </c>
      <c r="B795" s="280" t="s">
        <v>247</v>
      </c>
      <c r="C795" s="281" t="s">
        <v>1057</v>
      </c>
      <c r="D795" s="54" t="s">
        <v>3044</v>
      </c>
      <c r="E795" s="71">
        <v>41192</v>
      </c>
      <c r="F795" s="20" t="s">
        <v>6961</v>
      </c>
    </row>
    <row r="796" spans="1:7" ht="15.75" x14ac:dyDescent="0.2">
      <c r="A796" s="254">
        <v>20474</v>
      </c>
      <c r="B796" s="280" t="s">
        <v>534</v>
      </c>
      <c r="C796" s="281" t="s">
        <v>227</v>
      </c>
      <c r="D796" s="54" t="s">
        <v>3044</v>
      </c>
      <c r="E796" s="71">
        <v>41192</v>
      </c>
      <c r="F796" s="20" t="s">
        <v>6961</v>
      </c>
      <c r="G796" s="54" t="s">
        <v>2993</v>
      </c>
    </row>
    <row r="797" spans="1:7" ht="38.25" x14ac:dyDescent="0.2">
      <c r="A797" s="254">
        <v>20475</v>
      </c>
      <c r="B797" s="288" t="s">
        <v>2483</v>
      </c>
      <c r="C797" s="289" t="s">
        <v>2484</v>
      </c>
      <c r="D797" s="54" t="s">
        <v>3045</v>
      </c>
      <c r="E797" s="71">
        <v>41275</v>
      </c>
      <c r="F797" s="20"/>
      <c r="G797" s="54" t="s">
        <v>3026</v>
      </c>
    </row>
    <row r="798" spans="1:7" ht="38.25" x14ac:dyDescent="0.2">
      <c r="A798" s="254">
        <v>20475</v>
      </c>
      <c r="B798" s="288" t="s">
        <v>2483</v>
      </c>
      <c r="C798" s="289" t="s">
        <v>2484</v>
      </c>
      <c r="D798" s="54" t="s">
        <v>3046</v>
      </c>
      <c r="E798" s="71" t="s">
        <v>1610</v>
      </c>
      <c r="F798" s="20"/>
      <c r="G798" s="54" t="s">
        <v>3058</v>
      </c>
    </row>
    <row r="799" spans="1:7" ht="15.75" x14ac:dyDescent="0.2">
      <c r="A799" s="254">
        <v>20475</v>
      </c>
      <c r="B799" s="288" t="s">
        <v>2483</v>
      </c>
      <c r="C799" s="289" t="s">
        <v>2484</v>
      </c>
      <c r="D799" s="54" t="s">
        <v>3044</v>
      </c>
      <c r="E799" s="78" t="s">
        <v>2462</v>
      </c>
      <c r="F799" s="78" t="s">
        <v>6959</v>
      </c>
      <c r="G799" s="54" t="s">
        <v>2993</v>
      </c>
    </row>
    <row r="800" spans="1:7" ht="15.75" x14ac:dyDescent="0.2">
      <c r="A800" s="254">
        <v>20476</v>
      </c>
      <c r="B800" s="268" t="s">
        <v>2485</v>
      </c>
      <c r="C800" s="269" t="s">
        <v>462</v>
      </c>
      <c r="D800" s="54" t="s">
        <v>3044</v>
      </c>
      <c r="E800" s="71" t="s">
        <v>2486</v>
      </c>
      <c r="F800" s="71" t="s">
        <v>6962</v>
      </c>
      <c r="G800" s="54" t="s">
        <v>2993</v>
      </c>
    </row>
    <row r="801" spans="1:7" ht="38.25" x14ac:dyDescent="0.2">
      <c r="A801" s="254">
        <v>20477</v>
      </c>
      <c r="B801" s="37" t="s">
        <v>2487</v>
      </c>
      <c r="C801" s="282" t="s">
        <v>369</v>
      </c>
      <c r="D801" s="54" t="s">
        <v>3045</v>
      </c>
      <c r="E801" s="71" t="s">
        <v>2486</v>
      </c>
      <c r="F801" s="78"/>
      <c r="G801" s="54" t="s">
        <v>3026</v>
      </c>
    </row>
    <row r="802" spans="1:7" ht="38.25" x14ac:dyDescent="0.2">
      <c r="A802" s="254"/>
      <c r="B802" s="37" t="s">
        <v>204</v>
      </c>
      <c r="C802" s="282" t="s">
        <v>549</v>
      </c>
      <c r="D802" s="54" t="s">
        <v>3046</v>
      </c>
      <c r="E802" s="20" t="s">
        <v>2734</v>
      </c>
      <c r="F802" s="78"/>
      <c r="G802" s="54" t="s">
        <v>3058</v>
      </c>
    </row>
    <row r="803" spans="1:7" ht="38.25" x14ac:dyDescent="0.2">
      <c r="A803" s="254"/>
      <c r="B803" s="37" t="s">
        <v>204</v>
      </c>
      <c r="C803" s="282" t="s">
        <v>549</v>
      </c>
      <c r="D803" s="54" t="s">
        <v>3046</v>
      </c>
      <c r="E803" s="71" t="s">
        <v>1610</v>
      </c>
      <c r="F803" s="78"/>
      <c r="G803" s="54" t="s">
        <v>3058</v>
      </c>
    </row>
    <row r="804" spans="1:7" ht="15.75" x14ac:dyDescent="0.2">
      <c r="A804" s="254">
        <v>20460</v>
      </c>
      <c r="B804" s="37" t="s">
        <v>204</v>
      </c>
      <c r="C804" s="282" t="s">
        <v>549</v>
      </c>
      <c r="D804" s="54" t="s">
        <v>3044</v>
      </c>
      <c r="E804" s="71">
        <v>41252</v>
      </c>
      <c r="F804" s="71">
        <v>41224</v>
      </c>
      <c r="G804" s="54" t="s">
        <v>2993</v>
      </c>
    </row>
    <row r="805" spans="1:7" ht="15.75" x14ac:dyDescent="0.2">
      <c r="A805" s="254"/>
      <c r="B805" s="37"/>
      <c r="C805" s="282"/>
      <c r="D805" s="54" t="s">
        <v>3044</v>
      </c>
      <c r="E805" s="78" t="s">
        <v>2462</v>
      </c>
      <c r="F805" s="78" t="s">
        <v>6959</v>
      </c>
      <c r="G805" s="54" t="s">
        <v>2993</v>
      </c>
    </row>
    <row r="806" spans="1:7" ht="15.75" x14ac:dyDescent="0.2">
      <c r="A806" s="254">
        <v>20479</v>
      </c>
      <c r="B806" s="268" t="s">
        <v>2488</v>
      </c>
      <c r="C806" s="290" t="s">
        <v>637</v>
      </c>
      <c r="D806" s="54" t="s">
        <v>3044</v>
      </c>
      <c r="E806" s="78" t="s">
        <v>2462</v>
      </c>
      <c r="F806" s="78" t="s">
        <v>6959</v>
      </c>
      <c r="G806" s="54" t="s">
        <v>2993</v>
      </c>
    </row>
    <row r="807" spans="1:7" ht="15.75" x14ac:dyDescent="0.2">
      <c r="A807" s="254"/>
      <c r="B807" s="286" t="s">
        <v>2433</v>
      </c>
      <c r="C807" s="279" t="s">
        <v>527</v>
      </c>
      <c r="D807" s="54" t="s">
        <v>3044</v>
      </c>
      <c r="E807" s="78" t="s">
        <v>3868</v>
      </c>
      <c r="F807" s="71" t="s">
        <v>6950</v>
      </c>
      <c r="G807" s="54" t="s">
        <v>2993</v>
      </c>
    </row>
    <row r="808" spans="1:7" ht="15.75" x14ac:dyDescent="0.2">
      <c r="A808" s="254">
        <v>20480</v>
      </c>
      <c r="B808" s="36" t="s">
        <v>2489</v>
      </c>
      <c r="C808" s="38" t="s">
        <v>527</v>
      </c>
      <c r="D808" s="54" t="s">
        <v>3044</v>
      </c>
      <c r="E808" s="78" t="s">
        <v>2462</v>
      </c>
      <c r="F808" s="78" t="s">
        <v>6959</v>
      </c>
      <c r="G808" s="54" t="s">
        <v>2993</v>
      </c>
    </row>
    <row r="809" spans="1:7" ht="38.25" x14ac:dyDescent="0.2">
      <c r="A809" s="254">
        <v>20481</v>
      </c>
      <c r="B809" s="268" t="s">
        <v>2490</v>
      </c>
      <c r="C809" s="291" t="s">
        <v>2491</v>
      </c>
      <c r="D809" s="54" t="s">
        <v>3045</v>
      </c>
      <c r="E809" s="71">
        <v>41275</v>
      </c>
      <c r="F809" s="78"/>
      <c r="G809" s="54" t="s">
        <v>3026</v>
      </c>
    </row>
    <row r="810" spans="1:7" ht="15.75" x14ac:dyDescent="0.2">
      <c r="A810" s="254">
        <v>20481</v>
      </c>
      <c r="B810" s="268" t="s">
        <v>2490</v>
      </c>
      <c r="C810" s="291" t="s">
        <v>2491</v>
      </c>
      <c r="D810" s="54" t="s">
        <v>3044</v>
      </c>
      <c r="E810" s="78" t="s">
        <v>5629</v>
      </c>
      <c r="F810" s="78" t="s">
        <v>6959</v>
      </c>
      <c r="G810" s="54" t="s">
        <v>2993</v>
      </c>
    </row>
    <row r="811" spans="1:7" ht="15.75" x14ac:dyDescent="0.2">
      <c r="A811" s="254">
        <v>20482</v>
      </c>
      <c r="B811" s="36" t="s">
        <v>2492</v>
      </c>
      <c r="C811" s="292" t="s">
        <v>2026</v>
      </c>
      <c r="D811" s="54" t="s">
        <v>3044</v>
      </c>
      <c r="E811" s="78" t="s">
        <v>2462</v>
      </c>
      <c r="F811" s="78" t="s">
        <v>6959</v>
      </c>
      <c r="G811" s="54" t="s">
        <v>2993</v>
      </c>
    </row>
    <row r="812" spans="1:7" x14ac:dyDescent="0.2">
      <c r="A812" s="254">
        <v>20483</v>
      </c>
      <c r="B812" s="293" t="s">
        <v>2493</v>
      </c>
      <c r="C812" s="292" t="s">
        <v>2494</v>
      </c>
      <c r="D812" s="54"/>
      <c r="E812" s="59"/>
      <c r="F812" s="59"/>
      <c r="G812" s="54"/>
    </row>
    <row r="813" spans="1:7" ht="15.75" x14ac:dyDescent="0.2">
      <c r="A813" s="254">
        <v>20484</v>
      </c>
      <c r="B813" s="293" t="s">
        <v>1693</v>
      </c>
      <c r="C813" s="292" t="s">
        <v>601</v>
      </c>
      <c r="D813" s="54" t="s">
        <v>3044</v>
      </c>
      <c r="E813" s="78" t="s">
        <v>2462</v>
      </c>
      <c r="F813" s="78" t="s">
        <v>6959</v>
      </c>
      <c r="G813" s="54" t="s">
        <v>2993</v>
      </c>
    </row>
    <row r="814" spans="1:7" ht="15.75" x14ac:dyDescent="0.2">
      <c r="A814" s="254">
        <v>20485</v>
      </c>
      <c r="B814" s="293" t="s">
        <v>2495</v>
      </c>
      <c r="C814" s="292" t="s">
        <v>555</v>
      </c>
      <c r="D814" s="54" t="s">
        <v>3044</v>
      </c>
      <c r="E814" s="78" t="s">
        <v>2462</v>
      </c>
      <c r="F814" s="78" t="s">
        <v>6959</v>
      </c>
      <c r="G814" s="54" t="s">
        <v>2993</v>
      </c>
    </row>
    <row r="815" spans="1:7" ht="38.25" x14ac:dyDescent="0.2">
      <c r="A815" s="254">
        <v>20486</v>
      </c>
      <c r="B815" s="294" t="s">
        <v>813</v>
      </c>
      <c r="C815" s="295" t="s">
        <v>2496</v>
      </c>
      <c r="D815" s="54" t="s">
        <v>3045</v>
      </c>
      <c r="E815" s="71">
        <v>41365</v>
      </c>
      <c r="F815" s="78"/>
      <c r="G815" s="54" t="s">
        <v>3026</v>
      </c>
    </row>
    <row r="816" spans="1:7" ht="38.25" x14ac:dyDescent="0.2">
      <c r="A816" s="254">
        <v>20486</v>
      </c>
      <c r="B816" s="294" t="s">
        <v>813</v>
      </c>
      <c r="C816" s="295" t="s">
        <v>2496</v>
      </c>
      <c r="D816" s="54" t="s">
        <v>3046</v>
      </c>
      <c r="E816" s="20" t="s">
        <v>2987</v>
      </c>
      <c r="F816" s="78"/>
      <c r="G816" s="54" t="s">
        <v>3058</v>
      </c>
    </row>
    <row r="817" spans="1:7" ht="15.75" x14ac:dyDescent="0.2">
      <c r="A817" s="254">
        <v>20486</v>
      </c>
      <c r="B817" s="294" t="s">
        <v>813</v>
      </c>
      <c r="C817" s="295" t="s">
        <v>2496</v>
      </c>
      <c r="D817" s="54" t="s">
        <v>3044</v>
      </c>
      <c r="E817" s="78" t="s">
        <v>2528</v>
      </c>
      <c r="F817" s="78" t="s">
        <v>6963</v>
      </c>
      <c r="G817" s="54" t="s">
        <v>2993</v>
      </c>
    </row>
    <row r="818" spans="1:7" x14ac:dyDescent="0.2">
      <c r="A818" s="254">
        <v>20487</v>
      </c>
      <c r="B818" s="293" t="s">
        <v>792</v>
      </c>
      <c r="C818" s="292" t="s">
        <v>241</v>
      </c>
      <c r="D818" s="54"/>
      <c r="E818" s="59"/>
      <c r="F818" s="59"/>
      <c r="G818" s="54"/>
    </row>
    <row r="819" spans="1:7" ht="38.25" x14ac:dyDescent="0.2">
      <c r="A819" s="254">
        <v>20488</v>
      </c>
      <c r="B819" s="270" t="s">
        <v>2497</v>
      </c>
      <c r="C819" s="296" t="s">
        <v>2498</v>
      </c>
      <c r="D819" s="54" t="s">
        <v>3045</v>
      </c>
      <c r="E819" s="20" t="s">
        <v>2683</v>
      </c>
      <c r="F819" s="59"/>
      <c r="G819" s="54" t="s">
        <v>3026</v>
      </c>
    </row>
    <row r="820" spans="1:7" ht="15.75" x14ac:dyDescent="0.2">
      <c r="A820" s="254">
        <v>20488</v>
      </c>
      <c r="B820" s="270" t="s">
        <v>2497</v>
      </c>
      <c r="C820" s="296" t="s">
        <v>2498</v>
      </c>
      <c r="D820" s="54" t="s">
        <v>3044</v>
      </c>
      <c r="E820" s="71">
        <v>40919</v>
      </c>
      <c r="F820" s="71" t="s">
        <v>2524</v>
      </c>
      <c r="G820" s="54" t="s">
        <v>2993</v>
      </c>
    </row>
    <row r="821" spans="1:7" ht="38.25" x14ac:dyDescent="0.2">
      <c r="A821" s="254"/>
      <c r="B821" s="297" t="s">
        <v>1948</v>
      </c>
      <c r="C821" s="295" t="s">
        <v>2499</v>
      </c>
      <c r="D821" s="54" t="s">
        <v>3046</v>
      </c>
      <c r="E821" s="71" t="s">
        <v>6964</v>
      </c>
      <c r="F821" s="71"/>
      <c r="G821" s="54" t="s">
        <v>3058</v>
      </c>
    </row>
    <row r="822" spans="1:7" ht="15.75" x14ac:dyDescent="0.2">
      <c r="A822" s="254">
        <v>20489</v>
      </c>
      <c r="B822" s="297" t="s">
        <v>1948</v>
      </c>
      <c r="C822" s="295" t="s">
        <v>2499</v>
      </c>
      <c r="D822" s="54" t="s">
        <v>3044</v>
      </c>
      <c r="E822" s="78" t="s">
        <v>2528</v>
      </c>
      <c r="F822" s="78" t="s">
        <v>6963</v>
      </c>
      <c r="G822" s="54" t="s">
        <v>2993</v>
      </c>
    </row>
    <row r="823" spans="1:7" ht="38.25" x14ac:dyDescent="0.2">
      <c r="A823" s="254"/>
      <c r="B823" s="297"/>
      <c r="C823" s="295"/>
      <c r="D823" s="54" t="s">
        <v>3046</v>
      </c>
      <c r="E823" s="71" t="s">
        <v>1610</v>
      </c>
      <c r="F823" s="78"/>
      <c r="G823" s="54" t="s">
        <v>3058</v>
      </c>
    </row>
    <row r="824" spans="1:7" ht="38.25" x14ac:dyDescent="0.2">
      <c r="A824" s="254">
        <v>20490</v>
      </c>
      <c r="B824" s="297" t="s">
        <v>2500</v>
      </c>
      <c r="C824" s="295" t="s">
        <v>783</v>
      </c>
      <c r="D824" s="54" t="s">
        <v>3045</v>
      </c>
      <c r="E824" s="71">
        <v>41609</v>
      </c>
      <c r="F824" s="78"/>
      <c r="G824" s="54" t="s">
        <v>3026</v>
      </c>
    </row>
    <row r="825" spans="1:7" ht="15.75" x14ac:dyDescent="0.2">
      <c r="A825" s="254">
        <v>20490</v>
      </c>
      <c r="B825" s="297" t="s">
        <v>2500</v>
      </c>
      <c r="C825" s="295" t="s">
        <v>783</v>
      </c>
      <c r="D825" s="54" t="s">
        <v>3044</v>
      </c>
      <c r="E825" s="78" t="s">
        <v>3801</v>
      </c>
      <c r="F825" s="78" t="s">
        <v>6965</v>
      </c>
      <c r="G825" s="54" t="s">
        <v>2993</v>
      </c>
    </row>
    <row r="826" spans="1:7" ht="38.25" x14ac:dyDescent="0.2">
      <c r="A826" s="254">
        <v>20491</v>
      </c>
      <c r="B826" s="270" t="s">
        <v>912</v>
      </c>
      <c r="C826" s="298" t="s">
        <v>637</v>
      </c>
      <c r="D826" s="54" t="s">
        <v>3045</v>
      </c>
      <c r="E826" s="71">
        <v>41579</v>
      </c>
      <c r="F826" s="78"/>
      <c r="G826" s="54" t="s">
        <v>3026</v>
      </c>
    </row>
    <row r="827" spans="1:7" ht="15.75" x14ac:dyDescent="0.2">
      <c r="A827" s="254">
        <v>20491</v>
      </c>
      <c r="B827" s="270" t="s">
        <v>912</v>
      </c>
      <c r="C827" s="298" t="s">
        <v>637</v>
      </c>
      <c r="D827" s="54" t="s">
        <v>3044</v>
      </c>
      <c r="E827" s="78" t="s">
        <v>2691</v>
      </c>
      <c r="F827" s="78" t="s">
        <v>6966</v>
      </c>
      <c r="G827" s="54" t="s">
        <v>2993</v>
      </c>
    </row>
    <row r="828" spans="1:7" ht="15.75" x14ac:dyDescent="0.2">
      <c r="A828" s="254">
        <v>20492</v>
      </c>
      <c r="B828" s="297" t="s">
        <v>2223</v>
      </c>
      <c r="C828" s="296" t="s">
        <v>527</v>
      </c>
      <c r="D828" s="54" t="s">
        <v>3044</v>
      </c>
      <c r="E828" s="78" t="s">
        <v>2502</v>
      </c>
      <c r="F828" s="78" t="s">
        <v>6967</v>
      </c>
      <c r="G828" s="54" t="s">
        <v>2993</v>
      </c>
    </row>
    <row r="829" spans="1:7" ht="38.25" x14ac:dyDescent="0.2">
      <c r="A829" s="254">
        <v>20493</v>
      </c>
      <c r="B829" s="270" t="s">
        <v>2504</v>
      </c>
      <c r="C829" s="271" t="s">
        <v>494</v>
      </c>
      <c r="D829" s="54" t="s">
        <v>3045</v>
      </c>
      <c r="E829" s="20" t="s">
        <v>2668</v>
      </c>
      <c r="F829" s="78"/>
      <c r="G829" s="54" t="s">
        <v>3026</v>
      </c>
    </row>
    <row r="830" spans="1:7" ht="15.75" x14ac:dyDescent="0.2">
      <c r="A830" s="254">
        <v>20493</v>
      </c>
      <c r="B830" s="270" t="s">
        <v>2504</v>
      </c>
      <c r="C830" s="271" t="s">
        <v>494</v>
      </c>
      <c r="D830" s="54" t="s">
        <v>3044</v>
      </c>
      <c r="E830" s="71">
        <v>41040</v>
      </c>
      <c r="F830" s="78" t="s">
        <v>6963</v>
      </c>
      <c r="G830" s="54" t="s">
        <v>2993</v>
      </c>
    </row>
    <row r="831" spans="1:7" ht="15.75" x14ac:dyDescent="0.2">
      <c r="A831" s="254">
        <v>20494</v>
      </c>
      <c r="B831" s="36" t="s">
        <v>2506</v>
      </c>
      <c r="C831" s="259" t="s">
        <v>650</v>
      </c>
      <c r="D831" s="54" t="s">
        <v>3044</v>
      </c>
      <c r="E831" s="78" t="s">
        <v>2507</v>
      </c>
      <c r="F831" s="78" t="s">
        <v>2733</v>
      </c>
      <c r="G831" s="54" t="s">
        <v>2993</v>
      </c>
    </row>
    <row r="832" spans="1:7" ht="15.75" x14ac:dyDescent="0.2">
      <c r="A832" s="254">
        <v>20495</v>
      </c>
      <c r="B832" s="297" t="s">
        <v>247</v>
      </c>
      <c r="C832" s="271" t="s">
        <v>1334</v>
      </c>
      <c r="D832" s="54" t="s">
        <v>3044</v>
      </c>
      <c r="E832" s="78" t="s">
        <v>2507</v>
      </c>
      <c r="F832" s="78" t="s">
        <v>2733</v>
      </c>
      <c r="G832" s="54" t="s">
        <v>2993</v>
      </c>
    </row>
    <row r="833" spans="1:7" ht="15.75" x14ac:dyDescent="0.2">
      <c r="A833" s="254">
        <v>20496</v>
      </c>
      <c r="B833" s="37" t="s">
        <v>2510</v>
      </c>
      <c r="C833" s="259" t="s">
        <v>595</v>
      </c>
      <c r="D833" s="54" t="s">
        <v>3044</v>
      </c>
      <c r="E833" s="78" t="s">
        <v>2507</v>
      </c>
      <c r="F833" s="78" t="s">
        <v>2733</v>
      </c>
      <c r="G833" s="54" t="s">
        <v>2993</v>
      </c>
    </row>
    <row r="834" spans="1:7" ht="38.25" x14ac:dyDescent="0.2">
      <c r="A834" s="254">
        <v>20497</v>
      </c>
      <c r="B834" s="21" t="s">
        <v>616</v>
      </c>
      <c r="C834" s="22" t="s">
        <v>527</v>
      </c>
      <c r="D834" s="54" t="s">
        <v>3045</v>
      </c>
      <c r="E834" s="71" t="s">
        <v>3447</v>
      </c>
      <c r="F834" s="78"/>
      <c r="G834" s="54" t="s">
        <v>3026</v>
      </c>
    </row>
    <row r="835" spans="1:7" ht="38.25" x14ac:dyDescent="0.2">
      <c r="A835" s="254">
        <v>20497</v>
      </c>
      <c r="B835" s="21" t="s">
        <v>616</v>
      </c>
      <c r="C835" s="22" t="s">
        <v>527</v>
      </c>
      <c r="D835" s="54" t="s">
        <v>3046</v>
      </c>
      <c r="E835" s="71" t="s">
        <v>2772</v>
      </c>
      <c r="F835" s="78"/>
      <c r="G835" s="54" t="s">
        <v>2993</v>
      </c>
    </row>
    <row r="836" spans="1:7" ht="15.75" x14ac:dyDescent="0.2">
      <c r="A836" s="254">
        <v>20497</v>
      </c>
      <c r="B836" s="21" t="s">
        <v>616</v>
      </c>
      <c r="C836" s="22" t="s">
        <v>527</v>
      </c>
      <c r="D836" s="54" t="s">
        <v>3044</v>
      </c>
      <c r="E836" s="79" t="s">
        <v>2763</v>
      </c>
      <c r="F836" s="20" t="s">
        <v>2771</v>
      </c>
      <c r="G836" s="54" t="s">
        <v>2993</v>
      </c>
    </row>
    <row r="837" spans="1:7" ht="38.25" x14ac:dyDescent="0.2">
      <c r="A837" s="254">
        <v>20498</v>
      </c>
      <c r="B837" s="33" t="s">
        <v>2515</v>
      </c>
      <c r="C837" s="18" t="s">
        <v>527</v>
      </c>
      <c r="D837" s="54" t="s">
        <v>3045</v>
      </c>
      <c r="E837" s="71">
        <v>41487</v>
      </c>
      <c r="F837" s="59"/>
      <c r="G837" s="54" t="s">
        <v>3026</v>
      </c>
    </row>
    <row r="838" spans="1:7" ht="15.75" x14ac:dyDescent="0.2">
      <c r="A838" s="254">
        <v>20499</v>
      </c>
      <c r="B838" s="17" t="s">
        <v>2530</v>
      </c>
      <c r="C838" s="18" t="s">
        <v>472</v>
      </c>
      <c r="D838" s="54" t="s">
        <v>3044</v>
      </c>
      <c r="E838" s="78" t="s">
        <v>3801</v>
      </c>
      <c r="F838" s="78" t="s">
        <v>6965</v>
      </c>
      <c r="G838" s="54" t="s">
        <v>2993</v>
      </c>
    </row>
    <row r="839" spans="1:7" ht="38.25" x14ac:dyDescent="0.2">
      <c r="A839" s="254">
        <v>20501</v>
      </c>
      <c r="B839" s="17" t="s">
        <v>2535</v>
      </c>
      <c r="C839" s="18" t="s">
        <v>248</v>
      </c>
      <c r="D839" s="54" t="s">
        <v>3045</v>
      </c>
      <c r="E839" s="71" t="s">
        <v>2690</v>
      </c>
      <c r="F839" s="78"/>
      <c r="G839" s="54" t="s">
        <v>3026</v>
      </c>
    </row>
    <row r="840" spans="1:7" ht="15.75" x14ac:dyDescent="0.2">
      <c r="A840" s="254">
        <v>20501</v>
      </c>
      <c r="B840" s="17" t="s">
        <v>2535</v>
      </c>
      <c r="C840" s="18" t="s">
        <v>248</v>
      </c>
      <c r="D840" s="54" t="s">
        <v>3044</v>
      </c>
      <c r="E840" s="78" t="s">
        <v>2537</v>
      </c>
      <c r="F840" s="78" t="s">
        <v>6968</v>
      </c>
      <c r="G840" s="54" t="s">
        <v>2993</v>
      </c>
    </row>
    <row r="841" spans="1:7" ht="15.75" x14ac:dyDescent="0.2">
      <c r="A841" s="254">
        <v>20502</v>
      </c>
      <c r="B841" s="21" t="s">
        <v>2538</v>
      </c>
      <c r="C841" s="22" t="s">
        <v>1749</v>
      </c>
      <c r="D841" s="54" t="s">
        <v>3044</v>
      </c>
      <c r="E841" s="78" t="s">
        <v>2525</v>
      </c>
      <c r="F841" s="78" t="s">
        <v>6969</v>
      </c>
      <c r="G841" s="54" t="s">
        <v>2993</v>
      </c>
    </row>
    <row r="842" spans="1:7" ht="38.25" x14ac:dyDescent="0.2">
      <c r="A842" s="254">
        <v>20503</v>
      </c>
      <c r="B842" s="17" t="s">
        <v>2562</v>
      </c>
      <c r="C842" s="18" t="s">
        <v>768</v>
      </c>
      <c r="D842" s="54" t="s">
        <v>3045</v>
      </c>
      <c r="E842" s="142" t="s">
        <v>5826</v>
      </c>
      <c r="F842" s="78"/>
      <c r="G842" s="54" t="s">
        <v>3026</v>
      </c>
    </row>
    <row r="843" spans="1:7" ht="15.75" x14ac:dyDescent="0.2">
      <c r="A843" s="254">
        <v>20503</v>
      </c>
      <c r="B843" s="17" t="s">
        <v>2562</v>
      </c>
      <c r="C843" s="18" t="s">
        <v>768</v>
      </c>
      <c r="D843" s="54" t="s">
        <v>3044</v>
      </c>
      <c r="E843" s="71">
        <v>40980</v>
      </c>
      <c r="F843" s="71">
        <v>41307</v>
      </c>
      <c r="G843" s="54" t="s">
        <v>2993</v>
      </c>
    </row>
    <row r="844" spans="1:7" ht="15.75" x14ac:dyDescent="0.2">
      <c r="A844" s="254">
        <v>20504</v>
      </c>
      <c r="B844" s="17" t="s">
        <v>2627</v>
      </c>
      <c r="C844" s="18" t="s">
        <v>494</v>
      </c>
      <c r="D844" s="54" t="s">
        <v>3044</v>
      </c>
      <c r="E844" s="78" t="s">
        <v>2684</v>
      </c>
      <c r="F844" s="78" t="s">
        <v>6970</v>
      </c>
      <c r="G844" s="54" t="s">
        <v>2993</v>
      </c>
    </row>
    <row r="845" spans="1:7" ht="38.25" x14ac:dyDescent="0.2">
      <c r="A845" s="254"/>
      <c r="B845" s="21" t="s">
        <v>2305</v>
      </c>
      <c r="C845" s="22" t="s">
        <v>311</v>
      </c>
      <c r="D845" s="54" t="s">
        <v>3046</v>
      </c>
      <c r="E845" s="71">
        <v>40913</v>
      </c>
      <c r="F845" s="78"/>
      <c r="G845" s="54" t="s">
        <v>3058</v>
      </c>
    </row>
    <row r="846" spans="1:7" ht="15.75" x14ac:dyDescent="0.2">
      <c r="A846" s="254">
        <v>20505</v>
      </c>
      <c r="B846" s="21" t="s">
        <v>2305</v>
      </c>
      <c r="C846" s="22" t="s">
        <v>311</v>
      </c>
      <c r="D846" s="54" t="s">
        <v>3044</v>
      </c>
      <c r="E846" s="78" t="s">
        <v>2684</v>
      </c>
      <c r="F846" s="78" t="s">
        <v>6970</v>
      </c>
      <c r="G846" s="54" t="s">
        <v>2993</v>
      </c>
    </row>
    <row r="847" spans="1:7" ht="15.75" x14ac:dyDescent="0.2">
      <c r="A847" s="254">
        <v>20506</v>
      </c>
      <c r="B847" s="17" t="s">
        <v>2628</v>
      </c>
      <c r="C847" s="18" t="s">
        <v>472</v>
      </c>
      <c r="D847" s="54" t="s">
        <v>3044</v>
      </c>
      <c r="E847" s="78" t="s">
        <v>2684</v>
      </c>
      <c r="F847" s="78" t="s">
        <v>6970</v>
      </c>
      <c r="G847" s="54" t="s">
        <v>2993</v>
      </c>
    </row>
    <row r="848" spans="1:7" ht="15.75" x14ac:dyDescent="0.2">
      <c r="A848" s="254">
        <v>20507</v>
      </c>
      <c r="B848" s="17" t="s">
        <v>2629</v>
      </c>
      <c r="C848" s="18" t="s">
        <v>160</v>
      </c>
      <c r="D848" s="54" t="s">
        <v>3044</v>
      </c>
      <c r="E848" s="78" t="s">
        <v>2684</v>
      </c>
      <c r="F848" s="78" t="s">
        <v>6970</v>
      </c>
      <c r="G848" s="54" t="s">
        <v>2993</v>
      </c>
    </row>
    <row r="849" spans="1:7" ht="38.25" x14ac:dyDescent="0.2">
      <c r="A849" s="254">
        <v>20508</v>
      </c>
      <c r="B849" s="17" t="s">
        <v>2630</v>
      </c>
      <c r="C849" s="18" t="s">
        <v>177</v>
      </c>
      <c r="D849" s="54" t="s">
        <v>3045</v>
      </c>
      <c r="E849" s="71" t="s">
        <v>3394</v>
      </c>
      <c r="F849" s="59"/>
      <c r="G849" s="54" t="s">
        <v>3026</v>
      </c>
    </row>
    <row r="850" spans="1:7" ht="38.25" x14ac:dyDescent="0.2">
      <c r="A850" s="254">
        <v>20509</v>
      </c>
      <c r="B850" s="31" t="s">
        <v>2644</v>
      </c>
      <c r="C850" s="35" t="s">
        <v>122</v>
      </c>
      <c r="D850" s="54" t="s">
        <v>3045</v>
      </c>
      <c r="E850" s="142" t="s">
        <v>2770</v>
      </c>
      <c r="F850" s="59"/>
      <c r="G850" s="54" t="s">
        <v>3026</v>
      </c>
    </row>
    <row r="851" spans="1:7" ht="15.75" x14ac:dyDescent="0.2">
      <c r="A851" s="254">
        <v>20509</v>
      </c>
      <c r="B851" s="31" t="s">
        <v>2644</v>
      </c>
      <c r="C851" s="35" t="s">
        <v>122</v>
      </c>
      <c r="D851" s="54" t="s">
        <v>3044</v>
      </c>
      <c r="E851" s="79" t="s">
        <v>2763</v>
      </c>
      <c r="F851" s="20" t="s">
        <v>2771</v>
      </c>
      <c r="G851" s="54" t="s">
        <v>2993</v>
      </c>
    </row>
    <row r="852" spans="1:7" ht="38.25" x14ac:dyDescent="0.2">
      <c r="A852" s="254">
        <v>20478</v>
      </c>
      <c r="B852" s="37" t="s">
        <v>838</v>
      </c>
      <c r="C852" s="38" t="s">
        <v>241</v>
      </c>
      <c r="D852" s="54" t="s">
        <v>3045</v>
      </c>
      <c r="E852" s="71">
        <v>41275</v>
      </c>
      <c r="F852" s="20"/>
      <c r="G852" s="54" t="s">
        <v>3026</v>
      </c>
    </row>
    <row r="853" spans="1:7" ht="38.25" x14ac:dyDescent="0.2">
      <c r="A853" s="254">
        <v>20478</v>
      </c>
      <c r="B853" s="37" t="s">
        <v>838</v>
      </c>
      <c r="C853" s="38" t="s">
        <v>241</v>
      </c>
      <c r="D853" s="54" t="s">
        <v>3046</v>
      </c>
      <c r="E853" s="20" t="s">
        <v>5826</v>
      </c>
      <c r="F853" s="59"/>
      <c r="G853" s="54" t="s">
        <v>3058</v>
      </c>
    </row>
    <row r="854" spans="1:7" x14ac:dyDescent="0.2">
      <c r="A854" s="254">
        <v>20511</v>
      </c>
      <c r="B854" s="31" t="s">
        <v>204</v>
      </c>
      <c r="C854" s="35" t="s">
        <v>1125</v>
      </c>
      <c r="D854" s="54"/>
      <c r="E854" s="59"/>
      <c r="F854" s="59"/>
      <c r="G854" s="54"/>
    </row>
    <row r="855" spans="1:7" ht="38.25" x14ac:dyDescent="0.2">
      <c r="A855" s="254">
        <v>20512</v>
      </c>
      <c r="B855" s="31" t="s">
        <v>2645</v>
      </c>
      <c r="C855" s="35" t="s">
        <v>674</v>
      </c>
      <c r="D855" s="54" t="s">
        <v>3045</v>
      </c>
      <c r="E855" s="20" t="s">
        <v>2770</v>
      </c>
      <c r="F855" s="59"/>
      <c r="G855" s="54" t="s">
        <v>3026</v>
      </c>
    </row>
    <row r="856" spans="1:7" ht="15.75" x14ac:dyDescent="0.2">
      <c r="A856" s="254">
        <v>20512</v>
      </c>
      <c r="B856" s="31" t="s">
        <v>2645</v>
      </c>
      <c r="C856" s="35" t="s">
        <v>674</v>
      </c>
      <c r="D856" s="54" t="s">
        <v>3044</v>
      </c>
      <c r="E856" s="79" t="s">
        <v>2763</v>
      </c>
      <c r="F856" s="20" t="s">
        <v>2771</v>
      </c>
      <c r="G856" s="54" t="s">
        <v>2993</v>
      </c>
    </row>
    <row r="857" spans="1:7" ht="38.25" x14ac:dyDescent="0.2">
      <c r="A857" s="254">
        <v>20513</v>
      </c>
      <c r="B857" s="31" t="s">
        <v>2646</v>
      </c>
      <c r="C857" s="35" t="s">
        <v>227</v>
      </c>
      <c r="D857" s="54" t="s">
        <v>3045</v>
      </c>
      <c r="E857" s="20" t="s">
        <v>2770</v>
      </c>
      <c r="F857" s="20"/>
      <c r="G857" s="54" t="s">
        <v>3026</v>
      </c>
    </row>
    <row r="858" spans="1:7" ht="15.75" x14ac:dyDescent="0.2">
      <c r="A858" s="254">
        <v>20513</v>
      </c>
      <c r="B858" s="31" t="s">
        <v>2646</v>
      </c>
      <c r="C858" s="35" t="s">
        <v>227</v>
      </c>
      <c r="D858" s="54" t="s">
        <v>3044</v>
      </c>
      <c r="E858" s="79" t="s">
        <v>2763</v>
      </c>
      <c r="F858" s="20" t="s">
        <v>2771</v>
      </c>
      <c r="G858" s="54" t="s">
        <v>2993</v>
      </c>
    </row>
    <row r="859" spans="1:7" ht="15.75" x14ac:dyDescent="0.2">
      <c r="A859" s="254"/>
      <c r="B859" s="31"/>
      <c r="C859" s="35"/>
      <c r="D859" s="54" t="s">
        <v>3044</v>
      </c>
      <c r="E859" s="78" t="s">
        <v>2516</v>
      </c>
      <c r="F859" s="78" t="s">
        <v>3447</v>
      </c>
      <c r="G859" s="54" t="s">
        <v>2993</v>
      </c>
    </row>
    <row r="860" spans="1:7" x14ac:dyDescent="0.2">
      <c r="A860" s="254">
        <v>20514</v>
      </c>
      <c r="B860" s="24" t="s">
        <v>322</v>
      </c>
      <c r="C860" s="25" t="s">
        <v>494</v>
      </c>
      <c r="D860" s="54"/>
      <c r="E860" s="59"/>
      <c r="F860" s="59"/>
      <c r="G860" s="54"/>
    </row>
    <row r="861" spans="1:7" x14ac:dyDescent="0.2">
      <c r="A861" s="254">
        <v>20515</v>
      </c>
      <c r="B861" s="24" t="s">
        <v>2647</v>
      </c>
      <c r="C861" s="25" t="s">
        <v>637</v>
      </c>
      <c r="D861" s="54"/>
      <c r="E861" s="59"/>
      <c r="F861" s="59"/>
      <c r="G861" s="54"/>
    </row>
    <row r="862" spans="1:7" x14ac:dyDescent="0.2">
      <c r="A862" s="254">
        <v>20516</v>
      </c>
      <c r="B862" s="24" t="s">
        <v>2648</v>
      </c>
      <c r="C862" s="25" t="s">
        <v>462</v>
      </c>
      <c r="D862" s="54"/>
      <c r="E862" s="59"/>
      <c r="F862" s="59"/>
      <c r="G862" s="54"/>
    </row>
    <row r="863" spans="1:7" ht="15.75" x14ac:dyDescent="0.2">
      <c r="A863" s="254">
        <v>20517</v>
      </c>
      <c r="B863" s="26" t="s">
        <v>2685</v>
      </c>
      <c r="C863" s="27" t="s">
        <v>2686</v>
      </c>
      <c r="D863" s="54" t="s">
        <v>3044</v>
      </c>
      <c r="E863" s="78" t="s">
        <v>6968</v>
      </c>
      <c r="F863" s="71" t="s">
        <v>2779</v>
      </c>
      <c r="G863" s="54" t="s">
        <v>2993</v>
      </c>
    </row>
    <row r="864" spans="1:7" ht="38.25" x14ac:dyDescent="0.2">
      <c r="A864" s="254">
        <v>20518</v>
      </c>
      <c r="B864" s="26" t="s">
        <v>247</v>
      </c>
      <c r="C864" s="27" t="s">
        <v>1280</v>
      </c>
      <c r="D864" s="54" t="s">
        <v>3045</v>
      </c>
      <c r="E864" s="142">
        <v>40179</v>
      </c>
      <c r="F864" s="71"/>
      <c r="G864" s="54" t="s">
        <v>3026</v>
      </c>
    </row>
    <row r="865" spans="1:7" ht="15.75" x14ac:dyDescent="0.2">
      <c r="A865" s="254">
        <v>20518</v>
      </c>
      <c r="B865" s="26" t="s">
        <v>247</v>
      </c>
      <c r="C865" s="27" t="s">
        <v>1280</v>
      </c>
      <c r="D865" s="54" t="s">
        <v>3044</v>
      </c>
      <c r="E865" s="78" t="s">
        <v>1217</v>
      </c>
      <c r="F865" s="71" t="s">
        <v>3868</v>
      </c>
      <c r="G865" s="54" t="s">
        <v>2993</v>
      </c>
    </row>
    <row r="866" spans="1:7" ht="38.25" x14ac:dyDescent="0.2">
      <c r="A866" s="254">
        <v>20519</v>
      </c>
      <c r="B866" s="32" t="s">
        <v>754</v>
      </c>
      <c r="C866" s="34" t="s">
        <v>595</v>
      </c>
      <c r="D866" s="54" t="s">
        <v>3045</v>
      </c>
      <c r="E866" s="142" t="s">
        <v>6971</v>
      </c>
      <c r="F866" s="71"/>
      <c r="G866" s="54" t="s">
        <v>3026</v>
      </c>
    </row>
    <row r="867" spans="1:7" ht="15.75" x14ac:dyDescent="0.2">
      <c r="A867" s="254">
        <v>20519</v>
      </c>
      <c r="B867" s="32" t="s">
        <v>754</v>
      </c>
      <c r="C867" s="34" t="s">
        <v>595</v>
      </c>
      <c r="D867" s="54" t="s">
        <v>3044</v>
      </c>
      <c r="E867" s="78" t="s">
        <v>2690</v>
      </c>
      <c r="F867" s="71" t="s">
        <v>2777</v>
      </c>
      <c r="G867" s="54" t="s">
        <v>2993</v>
      </c>
    </row>
    <row r="868" spans="1:7" ht="15.75" x14ac:dyDescent="0.2">
      <c r="A868" s="254">
        <v>20520</v>
      </c>
      <c r="B868" s="32" t="s">
        <v>2689</v>
      </c>
      <c r="C868" s="34" t="s">
        <v>2499</v>
      </c>
      <c r="D868" s="54" t="s">
        <v>3044</v>
      </c>
      <c r="E868" s="78" t="s">
        <v>2690</v>
      </c>
      <c r="F868" s="71" t="s">
        <v>2777</v>
      </c>
      <c r="G868" s="54" t="s">
        <v>2993</v>
      </c>
    </row>
    <row r="869" spans="1:7" ht="38.25" x14ac:dyDescent="0.2">
      <c r="A869" s="254">
        <v>20521</v>
      </c>
      <c r="B869" s="29" t="s">
        <v>1643</v>
      </c>
      <c r="C869" s="30" t="s">
        <v>2080</v>
      </c>
      <c r="D869" s="54" t="s">
        <v>3045</v>
      </c>
      <c r="E869" s="142" t="s">
        <v>6972</v>
      </c>
      <c r="F869" s="71"/>
      <c r="G869" s="54" t="s">
        <v>3026</v>
      </c>
    </row>
    <row r="870" spans="1:7" ht="15.75" x14ac:dyDescent="0.2">
      <c r="A870" s="254">
        <v>20521</v>
      </c>
      <c r="B870" s="29" t="s">
        <v>1643</v>
      </c>
      <c r="C870" s="30" t="s">
        <v>2080</v>
      </c>
      <c r="D870" s="54" t="s">
        <v>3044</v>
      </c>
      <c r="E870" s="78" t="s">
        <v>2690</v>
      </c>
      <c r="F870" s="71" t="s">
        <v>2777</v>
      </c>
      <c r="G870" s="54" t="s">
        <v>2993</v>
      </c>
    </row>
    <row r="871" spans="1:7" ht="38.25" x14ac:dyDescent="0.2">
      <c r="A871" s="254">
        <v>20522</v>
      </c>
      <c r="B871" s="26" t="s">
        <v>2704</v>
      </c>
      <c r="C871" s="27" t="s">
        <v>2496</v>
      </c>
      <c r="D871" s="54" t="s">
        <v>3045</v>
      </c>
      <c r="E871" s="71" t="s">
        <v>2777</v>
      </c>
      <c r="F871" s="71"/>
      <c r="G871" s="54" t="s">
        <v>3026</v>
      </c>
    </row>
    <row r="872" spans="1:7" ht="15.75" x14ac:dyDescent="0.2">
      <c r="A872" s="254">
        <v>20522</v>
      </c>
      <c r="B872" s="26" t="s">
        <v>2704</v>
      </c>
      <c r="C872" s="27" t="s">
        <v>2496</v>
      </c>
      <c r="D872" s="54" t="s">
        <v>3044</v>
      </c>
      <c r="E872" s="78" t="s">
        <v>1217</v>
      </c>
      <c r="F872" s="71" t="s">
        <v>3868</v>
      </c>
      <c r="G872" s="54" t="s">
        <v>2993</v>
      </c>
    </row>
    <row r="873" spans="1:7" ht="38.25" x14ac:dyDescent="0.2">
      <c r="A873" s="254">
        <v>20523</v>
      </c>
      <c r="B873" s="26" t="s">
        <v>2705</v>
      </c>
      <c r="C873" s="27" t="s">
        <v>2706</v>
      </c>
      <c r="D873" s="54" t="s">
        <v>3045</v>
      </c>
      <c r="E873" s="71" t="s">
        <v>2777</v>
      </c>
      <c r="F873" s="71"/>
      <c r="G873" s="54" t="s">
        <v>3026</v>
      </c>
    </row>
    <row r="874" spans="1:7" ht="15.75" x14ac:dyDescent="0.2">
      <c r="A874" s="254">
        <v>20523</v>
      </c>
      <c r="B874" s="26" t="s">
        <v>2705</v>
      </c>
      <c r="C874" s="27" t="s">
        <v>2706</v>
      </c>
      <c r="D874" s="54" t="s">
        <v>3044</v>
      </c>
      <c r="E874" s="78" t="s">
        <v>1217</v>
      </c>
      <c r="F874" s="71" t="s">
        <v>3868</v>
      </c>
      <c r="G874" s="54" t="s">
        <v>2993</v>
      </c>
    </row>
    <row r="875" spans="1:7" ht="15.75" x14ac:dyDescent="0.2">
      <c r="A875" s="254">
        <v>20524</v>
      </c>
      <c r="B875" s="26" t="s">
        <v>767</v>
      </c>
      <c r="C875" s="27" t="s">
        <v>513</v>
      </c>
      <c r="D875" s="54" t="s">
        <v>3044</v>
      </c>
      <c r="E875" s="78" t="s">
        <v>1217</v>
      </c>
      <c r="F875" s="70" t="s">
        <v>3868</v>
      </c>
      <c r="G875" s="54" t="s">
        <v>2993</v>
      </c>
    </row>
    <row r="876" spans="1:7" ht="15.75" x14ac:dyDescent="0.2">
      <c r="A876" s="254">
        <v>20525</v>
      </c>
      <c r="B876" s="40" t="s">
        <v>456</v>
      </c>
      <c r="C876" s="41" t="s">
        <v>2707</v>
      </c>
      <c r="D876" s="54" t="s">
        <v>3044</v>
      </c>
      <c r="E876" s="78" t="s">
        <v>1217</v>
      </c>
      <c r="F876" s="71" t="s">
        <v>3868</v>
      </c>
      <c r="G876" s="54" t="s">
        <v>2993</v>
      </c>
    </row>
    <row r="877" spans="1:7" ht="38.25" x14ac:dyDescent="0.2">
      <c r="A877" s="254">
        <v>20526</v>
      </c>
      <c r="B877" s="32" t="s">
        <v>600</v>
      </c>
      <c r="C877" s="34" t="s">
        <v>2708</v>
      </c>
      <c r="D877" s="54" t="s">
        <v>3045</v>
      </c>
      <c r="E877" s="71" t="s">
        <v>2771</v>
      </c>
      <c r="F877" s="71"/>
      <c r="G877" s="54" t="s">
        <v>3026</v>
      </c>
    </row>
    <row r="878" spans="1:7" ht="15.75" x14ac:dyDescent="0.2">
      <c r="A878" s="254">
        <v>20526</v>
      </c>
      <c r="B878" s="32" t="s">
        <v>600</v>
      </c>
      <c r="C878" s="34" t="s">
        <v>2708</v>
      </c>
      <c r="D878" s="54" t="s">
        <v>3044</v>
      </c>
      <c r="E878" s="78" t="s">
        <v>2713</v>
      </c>
      <c r="F878" s="71" t="s">
        <v>6973</v>
      </c>
      <c r="G878" s="54" t="s">
        <v>2993</v>
      </c>
    </row>
    <row r="879" spans="1:7" ht="38.25" x14ac:dyDescent="0.2">
      <c r="A879" s="254">
        <v>20527</v>
      </c>
      <c r="B879" s="32" t="s">
        <v>2723</v>
      </c>
      <c r="C879" s="34" t="s">
        <v>851</v>
      </c>
      <c r="D879" s="54" t="s">
        <v>3045</v>
      </c>
      <c r="E879" s="142">
        <v>41278</v>
      </c>
      <c r="F879" s="71"/>
      <c r="G879" s="54" t="s">
        <v>3026</v>
      </c>
    </row>
    <row r="880" spans="1:7" ht="15.75" x14ac:dyDescent="0.2">
      <c r="A880" s="254">
        <v>20527</v>
      </c>
      <c r="B880" s="32" t="s">
        <v>2723</v>
      </c>
      <c r="C880" s="34" t="s">
        <v>851</v>
      </c>
      <c r="D880" s="54" t="s">
        <v>3044</v>
      </c>
      <c r="E880" s="79" t="s">
        <v>2737</v>
      </c>
      <c r="F880" s="71" t="s">
        <v>2986</v>
      </c>
      <c r="G880" s="54" t="s">
        <v>2993</v>
      </c>
    </row>
    <row r="881" spans="1:7" ht="38.25" x14ac:dyDescent="0.2">
      <c r="A881" s="254">
        <v>20528</v>
      </c>
      <c r="B881" s="32" t="s">
        <v>534</v>
      </c>
      <c r="C881" s="34" t="s">
        <v>1562</v>
      </c>
      <c r="D881" s="54" t="s">
        <v>3045</v>
      </c>
      <c r="E881" s="142">
        <v>41278</v>
      </c>
      <c r="F881" s="71"/>
      <c r="G881" s="54" t="s">
        <v>3026</v>
      </c>
    </row>
    <row r="882" spans="1:7" ht="15.75" x14ac:dyDescent="0.2">
      <c r="A882" s="254">
        <v>20528</v>
      </c>
      <c r="B882" s="32" t="s">
        <v>534</v>
      </c>
      <c r="C882" s="34" t="s">
        <v>1562</v>
      </c>
      <c r="D882" s="54" t="s">
        <v>3044</v>
      </c>
      <c r="E882" s="79" t="s">
        <v>2737</v>
      </c>
      <c r="F882" s="71" t="s">
        <v>2986</v>
      </c>
      <c r="G882" s="54" t="s">
        <v>2993</v>
      </c>
    </row>
    <row r="883" spans="1:7" ht="15.75" x14ac:dyDescent="0.2">
      <c r="A883" s="254">
        <v>20529</v>
      </c>
      <c r="B883" s="29" t="s">
        <v>2724</v>
      </c>
      <c r="C883" s="30" t="s">
        <v>513</v>
      </c>
      <c r="D883" s="54" t="s">
        <v>3044</v>
      </c>
      <c r="E883" s="79" t="s">
        <v>2737</v>
      </c>
      <c r="F883" s="71" t="s">
        <v>2986</v>
      </c>
      <c r="G883" s="54" t="s">
        <v>2993</v>
      </c>
    </row>
    <row r="884" spans="1:7" ht="38.25" x14ac:dyDescent="0.2">
      <c r="A884" s="254">
        <v>20530</v>
      </c>
      <c r="B884" s="26" t="s">
        <v>2725</v>
      </c>
      <c r="C884" s="27" t="s">
        <v>2726</v>
      </c>
      <c r="D884" s="54" t="s">
        <v>3045</v>
      </c>
      <c r="E884" s="142">
        <v>41278</v>
      </c>
      <c r="F884" s="71"/>
      <c r="G884" s="54" t="s">
        <v>3026</v>
      </c>
    </row>
    <row r="885" spans="1:7" ht="15.75" x14ac:dyDescent="0.2">
      <c r="A885" s="254">
        <v>20530</v>
      </c>
      <c r="B885" s="26" t="s">
        <v>2725</v>
      </c>
      <c r="C885" s="27" t="s">
        <v>2726</v>
      </c>
      <c r="D885" s="54" t="s">
        <v>3044</v>
      </c>
      <c r="E885" s="79" t="s">
        <v>2737</v>
      </c>
      <c r="F885" s="71" t="s">
        <v>2986</v>
      </c>
      <c r="G885" s="54" t="s">
        <v>2993</v>
      </c>
    </row>
    <row r="886" spans="1:7" ht="15.75" x14ac:dyDescent="0.2">
      <c r="A886" s="254">
        <v>20531</v>
      </c>
      <c r="B886" s="28" t="s">
        <v>2732</v>
      </c>
      <c r="C886" s="27" t="s">
        <v>1130</v>
      </c>
      <c r="D886" s="54" t="s">
        <v>3044</v>
      </c>
      <c r="E886" s="78" t="s">
        <v>2749</v>
      </c>
      <c r="F886" s="20" t="s">
        <v>6974</v>
      </c>
      <c r="G886" s="54" t="s">
        <v>2993</v>
      </c>
    </row>
    <row r="887" spans="1:7" ht="15.75" x14ac:dyDescent="0.2">
      <c r="A887" s="254">
        <v>20532</v>
      </c>
      <c r="B887" s="26" t="s">
        <v>2747</v>
      </c>
      <c r="C887" s="27" t="s">
        <v>243</v>
      </c>
      <c r="D887" s="54" t="s">
        <v>3044</v>
      </c>
      <c r="E887" s="78" t="s">
        <v>2749</v>
      </c>
      <c r="F887" s="71" t="s">
        <v>6974</v>
      </c>
      <c r="G887" s="54" t="s">
        <v>2993</v>
      </c>
    </row>
    <row r="888" spans="1:7" ht="15.75" x14ac:dyDescent="0.2">
      <c r="A888" s="254">
        <v>20533</v>
      </c>
      <c r="B888" s="32" t="s">
        <v>1499</v>
      </c>
      <c r="C888" s="34" t="s">
        <v>527</v>
      </c>
      <c r="D888" s="54" t="s">
        <v>3044</v>
      </c>
      <c r="E888" s="78" t="s">
        <v>2748</v>
      </c>
      <c r="F888" s="20" t="s">
        <v>6975</v>
      </c>
      <c r="G888" s="54" t="s">
        <v>2993</v>
      </c>
    </row>
    <row r="889" spans="1:7" ht="15.75" x14ac:dyDescent="0.2">
      <c r="A889" s="254">
        <v>20534</v>
      </c>
      <c r="B889" s="32" t="s">
        <v>2773</v>
      </c>
      <c r="C889" s="34" t="s">
        <v>2499</v>
      </c>
      <c r="D889" s="54" t="s">
        <v>3044</v>
      </c>
      <c r="E889" s="79" t="s">
        <v>2775</v>
      </c>
      <c r="F889" s="20" t="s">
        <v>6976</v>
      </c>
      <c r="G889" s="54" t="s">
        <v>2993</v>
      </c>
    </row>
    <row r="890" spans="1:7" ht="15.75" x14ac:dyDescent="0.2">
      <c r="A890" s="62">
        <v>20535</v>
      </c>
      <c r="B890" s="32" t="s">
        <v>3036</v>
      </c>
      <c r="C890" s="34" t="s">
        <v>2955</v>
      </c>
      <c r="D890" s="54" t="s">
        <v>3044</v>
      </c>
      <c r="E890" s="79" t="s">
        <v>3808</v>
      </c>
      <c r="F890" s="20" t="s">
        <v>5551</v>
      </c>
      <c r="G890" s="54" t="s">
        <v>2993</v>
      </c>
    </row>
    <row r="891" spans="1:7" ht="15.75" x14ac:dyDescent="0.2">
      <c r="A891" s="62">
        <v>20540</v>
      </c>
      <c r="B891" s="32" t="s">
        <v>3037</v>
      </c>
      <c r="C891" s="34" t="s">
        <v>465</v>
      </c>
      <c r="D891" s="54" t="s">
        <v>3044</v>
      </c>
      <c r="E891" s="79" t="s">
        <v>3808</v>
      </c>
      <c r="F891" s="20" t="s">
        <v>6977</v>
      </c>
      <c r="G891" s="54" t="s">
        <v>2993</v>
      </c>
    </row>
    <row r="892" spans="1:7" ht="15.75" x14ac:dyDescent="0.2">
      <c r="A892" s="62">
        <v>20537</v>
      </c>
      <c r="B892" s="32" t="s">
        <v>3038</v>
      </c>
      <c r="C892" s="34" t="s">
        <v>311</v>
      </c>
      <c r="D892" s="54" t="s">
        <v>3044</v>
      </c>
      <c r="E892" s="79" t="s">
        <v>3808</v>
      </c>
      <c r="F892" s="20" t="s">
        <v>6977</v>
      </c>
      <c r="G892" s="54" t="s">
        <v>2993</v>
      </c>
    </row>
    <row r="893" spans="1:7" ht="15.75" x14ac:dyDescent="0.2">
      <c r="A893" s="62">
        <v>20538</v>
      </c>
      <c r="B893" s="32" t="s">
        <v>3039</v>
      </c>
      <c r="C893" s="34" t="s">
        <v>472</v>
      </c>
      <c r="D893" s="54" t="s">
        <v>3044</v>
      </c>
      <c r="E893" s="79" t="s">
        <v>3808</v>
      </c>
      <c r="F893" s="20" t="s">
        <v>6977</v>
      </c>
      <c r="G893" s="54" t="s">
        <v>2993</v>
      </c>
    </row>
    <row r="894" spans="1:7" ht="38.25" x14ac:dyDescent="0.2">
      <c r="A894" s="62">
        <v>20539</v>
      </c>
      <c r="B894" s="299" t="s">
        <v>1968</v>
      </c>
      <c r="C894" s="300" t="s">
        <v>152</v>
      </c>
      <c r="D894" s="54" t="s">
        <v>3045</v>
      </c>
      <c r="E894" s="71" t="s">
        <v>3439</v>
      </c>
      <c r="F894" s="20"/>
      <c r="G894" s="54" t="s">
        <v>3026</v>
      </c>
    </row>
    <row r="895" spans="1:7" ht="38.25" x14ac:dyDescent="0.2">
      <c r="A895" s="62">
        <v>20539</v>
      </c>
      <c r="B895" s="299" t="s">
        <v>1968</v>
      </c>
      <c r="C895" s="300" t="s">
        <v>152</v>
      </c>
      <c r="D895" s="54" t="s">
        <v>3046</v>
      </c>
      <c r="E895" s="20" t="s">
        <v>5703</v>
      </c>
      <c r="F895" s="20"/>
      <c r="G895" s="54" t="s">
        <v>3058</v>
      </c>
    </row>
    <row r="896" spans="1:7" ht="15.75" x14ac:dyDescent="0.2">
      <c r="A896" s="62">
        <v>20539</v>
      </c>
      <c r="B896" s="299" t="s">
        <v>1968</v>
      </c>
      <c r="C896" s="300" t="s">
        <v>152</v>
      </c>
      <c r="D896" s="54" t="s">
        <v>3044</v>
      </c>
      <c r="E896" s="79" t="s">
        <v>3808</v>
      </c>
      <c r="F896" s="20" t="s">
        <v>6977</v>
      </c>
      <c r="G896" s="54" t="s">
        <v>2993</v>
      </c>
    </row>
    <row r="897" spans="1:7" x14ac:dyDescent="0.2">
      <c r="A897" s="62">
        <v>20536</v>
      </c>
      <c r="B897" s="299" t="s">
        <v>2956</v>
      </c>
      <c r="C897" s="300" t="s">
        <v>2957</v>
      </c>
      <c r="D897" s="54"/>
      <c r="E897" s="59"/>
      <c r="F897" s="59"/>
      <c r="G897" s="54"/>
    </row>
    <row r="898" spans="1:7" ht="15.75" x14ac:dyDescent="0.2">
      <c r="A898" s="62">
        <v>20541</v>
      </c>
      <c r="B898" s="299" t="s">
        <v>838</v>
      </c>
      <c r="C898" s="300" t="s">
        <v>138</v>
      </c>
      <c r="D898" s="54"/>
      <c r="E898" s="78"/>
      <c r="F898" s="71"/>
      <c r="G898" s="54"/>
    </row>
    <row r="899" spans="1:7" ht="15.75" x14ac:dyDescent="0.2">
      <c r="A899" s="62">
        <v>20542</v>
      </c>
      <c r="B899" s="299" t="s">
        <v>204</v>
      </c>
      <c r="C899" s="300" t="s">
        <v>311</v>
      </c>
      <c r="D899" s="54" t="s">
        <v>3044</v>
      </c>
      <c r="E899" s="78" t="s">
        <v>6978</v>
      </c>
      <c r="F899" s="71" t="s">
        <v>6979</v>
      </c>
      <c r="G899" s="54" t="s">
        <v>2993</v>
      </c>
    </row>
    <row r="900" spans="1:7" x14ac:dyDescent="0.2">
      <c r="A900" s="62">
        <v>20543</v>
      </c>
      <c r="B900" s="299" t="s">
        <v>5307</v>
      </c>
      <c r="C900" s="300" t="s">
        <v>5309</v>
      </c>
      <c r="D900" s="54"/>
      <c r="E900" s="59"/>
      <c r="F900" s="59"/>
      <c r="G900" s="54"/>
    </row>
    <row r="901" spans="1:7" x14ac:dyDescent="0.2">
      <c r="A901" s="62">
        <v>20544</v>
      </c>
      <c r="B901" s="299" t="s">
        <v>773</v>
      </c>
      <c r="C901" s="300" t="s">
        <v>243</v>
      </c>
      <c r="D901" s="54"/>
      <c r="E901" s="59"/>
      <c r="F901" s="59"/>
      <c r="G901" s="54"/>
    </row>
    <row r="902" spans="1:7" ht="15.75" x14ac:dyDescent="0.2">
      <c r="A902" s="62">
        <v>20545</v>
      </c>
      <c r="B902" s="299" t="s">
        <v>204</v>
      </c>
      <c r="C902" s="300" t="s">
        <v>2784</v>
      </c>
      <c r="D902" s="54" t="s">
        <v>3044</v>
      </c>
      <c r="E902" s="301" t="s">
        <v>6980</v>
      </c>
      <c r="F902" s="302" t="s">
        <v>6981</v>
      </c>
      <c r="G902" s="54" t="s">
        <v>2993</v>
      </c>
    </row>
    <row r="903" spans="1:7" ht="15.75" x14ac:dyDescent="0.2">
      <c r="A903" s="62">
        <v>20547</v>
      </c>
      <c r="B903" s="299" t="s">
        <v>2488</v>
      </c>
      <c r="C903" s="300" t="s">
        <v>417</v>
      </c>
      <c r="D903" s="54" t="s">
        <v>3044</v>
      </c>
      <c r="E903" s="79" t="s">
        <v>2776</v>
      </c>
      <c r="F903" s="20" t="s">
        <v>6982</v>
      </c>
      <c r="G903" s="54" t="s">
        <v>2993</v>
      </c>
    </row>
    <row r="904" spans="1:7" ht="15.75" x14ac:dyDescent="0.2">
      <c r="A904" s="62">
        <v>20546</v>
      </c>
      <c r="B904" s="299" t="s">
        <v>5339</v>
      </c>
      <c r="C904" s="300" t="s">
        <v>5340</v>
      </c>
      <c r="D904" s="54" t="s">
        <v>3044</v>
      </c>
      <c r="E904" s="78" t="s">
        <v>6971</v>
      </c>
      <c r="F904" s="71" t="s">
        <v>6982</v>
      </c>
      <c r="G904" s="54" t="s">
        <v>2993</v>
      </c>
    </row>
    <row r="905" spans="1:7" x14ac:dyDescent="0.2">
      <c r="A905" s="62">
        <v>20548</v>
      </c>
      <c r="B905" s="299" t="s">
        <v>5341</v>
      </c>
      <c r="C905" s="300" t="s">
        <v>5342</v>
      </c>
      <c r="D905" s="54"/>
      <c r="E905" s="59"/>
      <c r="F905" s="59"/>
      <c r="G905" s="54"/>
    </row>
    <row r="906" spans="1:7" ht="15.75" x14ac:dyDescent="0.2">
      <c r="A906" s="62">
        <v>20549</v>
      </c>
      <c r="B906" s="299" t="s">
        <v>5343</v>
      </c>
      <c r="C906" s="300" t="s">
        <v>5344</v>
      </c>
      <c r="D906" s="54" t="s">
        <v>3044</v>
      </c>
      <c r="E906" s="78" t="s">
        <v>5411</v>
      </c>
      <c r="F906" s="71" t="s">
        <v>6983</v>
      </c>
      <c r="G906" s="54" t="s">
        <v>2993</v>
      </c>
    </row>
    <row r="907" spans="1:7" ht="38.25" x14ac:dyDescent="0.2">
      <c r="A907" s="62">
        <v>20550</v>
      </c>
      <c r="B907" s="299" t="s">
        <v>743</v>
      </c>
      <c r="C907" s="300" t="s">
        <v>5345</v>
      </c>
      <c r="D907" s="54" t="s">
        <v>3046</v>
      </c>
      <c r="E907" s="71">
        <v>40920</v>
      </c>
      <c r="F907" s="71"/>
      <c r="G907" s="54" t="s">
        <v>3058</v>
      </c>
    </row>
    <row r="908" spans="1:7" ht="15.75" x14ac:dyDescent="0.2">
      <c r="A908" s="62">
        <v>20550</v>
      </c>
      <c r="B908" s="299" t="s">
        <v>743</v>
      </c>
      <c r="C908" s="300" t="s">
        <v>5345</v>
      </c>
      <c r="D908" s="54" t="s">
        <v>3044</v>
      </c>
      <c r="E908" s="78" t="s">
        <v>5411</v>
      </c>
      <c r="F908" s="71" t="s">
        <v>6983</v>
      </c>
      <c r="G908" s="54" t="s">
        <v>2993</v>
      </c>
    </row>
    <row r="909" spans="1:7" ht="15.75" x14ac:dyDescent="0.2">
      <c r="A909" s="62">
        <v>20551</v>
      </c>
      <c r="B909" s="299" t="s">
        <v>2129</v>
      </c>
      <c r="C909" s="300" t="s">
        <v>160</v>
      </c>
      <c r="D909" s="54" t="s">
        <v>3044</v>
      </c>
      <c r="E909" s="78" t="s">
        <v>2776</v>
      </c>
      <c r="F909" s="71" t="s">
        <v>6984</v>
      </c>
      <c r="G909" s="54" t="s">
        <v>2993</v>
      </c>
    </row>
    <row r="910" spans="1:7" ht="38.25" x14ac:dyDescent="0.2">
      <c r="A910" s="54"/>
      <c r="B910" s="258" t="s">
        <v>1066</v>
      </c>
      <c r="C910" s="259" t="s">
        <v>527</v>
      </c>
      <c r="D910" s="54" t="s">
        <v>3046</v>
      </c>
      <c r="E910" s="71">
        <v>40393</v>
      </c>
      <c r="F910" s="59"/>
      <c r="G910" s="54" t="s">
        <v>3058</v>
      </c>
    </row>
    <row r="911" spans="1:7" ht="38.25" x14ac:dyDescent="0.2">
      <c r="A911" s="54"/>
      <c r="B911" s="258" t="s">
        <v>844</v>
      </c>
      <c r="C911" s="259" t="s">
        <v>845</v>
      </c>
      <c r="D911" s="54" t="s">
        <v>3046</v>
      </c>
      <c r="E911" s="71" t="s">
        <v>5795</v>
      </c>
      <c r="F911" s="59"/>
      <c r="G911" s="54" t="s">
        <v>3058</v>
      </c>
    </row>
    <row r="912" spans="1:7" ht="38.25" x14ac:dyDescent="0.2">
      <c r="A912" s="254">
        <v>20213</v>
      </c>
      <c r="B912" s="36" t="s">
        <v>1302</v>
      </c>
      <c r="C912" s="259" t="s">
        <v>177</v>
      </c>
      <c r="D912" s="54" t="s">
        <v>3046</v>
      </c>
      <c r="E912" s="71" t="s">
        <v>5782</v>
      </c>
      <c r="F912" s="59"/>
      <c r="G912" s="54" t="s">
        <v>2993</v>
      </c>
    </row>
    <row r="913" spans="1:7" ht="38.25" x14ac:dyDescent="0.2">
      <c r="A913" s="54"/>
      <c r="B913" s="258" t="s">
        <v>720</v>
      </c>
      <c r="C913" s="259" t="s">
        <v>243</v>
      </c>
      <c r="D913" s="54" t="s">
        <v>3046</v>
      </c>
      <c r="E913" s="71" t="s">
        <v>5711</v>
      </c>
      <c r="F913" s="59"/>
      <c r="G913" s="54" t="s">
        <v>3058</v>
      </c>
    </row>
    <row r="914" spans="1:7" ht="38.25" x14ac:dyDescent="0.2">
      <c r="A914" s="254">
        <v>20392</v>
      </c>
      <c r="B914" s="36" t="s">
        <v>2107</v>
      </c>
      <c r="C914" s="259" t="s">
        <v>2108</v>
      </c>
      <c r="D914" s="54" t="s">
        <v>3046</v>
      </c>
      <c r="E914" s="71">
        <v>41038</v>
      </c>
      <c r="F914" s="59"/>
      <c r="G914" s="54" t="s">
        <v>3058</v>
      </c>
    </row>
    <row r="915" spans="1:7" ht="45" x14ac:dyDescent="0.25">
      <c r="A915" s="272"/>
      <c r="B915" s="36" t="s">
        <v>1654</v>
      </c>
      <c r="C915" s="259" t="s">
        <v>775</v>
      </c>
      <c r="D915" s="272" t="s">
        <v>3046</v>
      </c>
      <c r="E915" s="303" t="s">
        <v>2771</v>
      </c>
      <c r="F915" s="274"/>
      <c r="G915" s="272" t="s">
        <v>3058</v>
      </c>
    </row>
    <row r="916" spans="1:7" ht="45" x14ac:dyDescent="0.25">
      <c r="A916" s="304"/>
      <c r="B916" s="258" t="s">
        <v>782</v>
      </c>
      <c r="C916" s="259" t="s">
        <v>783</v>
      </c>
      <c r="D916" s="304" t="s">
        <v>3046</v>
      </c>
      <c r="E916" s="71" t="s">
        <v>1879</v>
      </c>
      <c r="F916" s="305"/>
      <c r="G916" s="304" t="s">
        <v>3058</v>
      </c>
    </row>
    <row r="917" spans="1:7" ht="45" x14ac:dyDescent="0.25">
      <c r="A917" s="304"/>
      <c r="B917" s="258" t="s">
        <v>782</v>
      </c>
      <c r="C917" s="259" t="s">
        <v>783</v>
      </c>
      <c r="D917" s="304" t="s">
        <v>3046</v>
      </c>
      <c r="E917" s="71">
        <v>40917</v>
      </c>
      <c r="F917" s="305"/>
      <c r="G917" s="304" t="s">
        <v>3058</v>
      </c>
    </row>
  </sheetData>
  <dataValidations count="5">
    <dataValidation type="list" allowBlank="1" showInputMessage="1" showErrorMessage="1" sqref="G796:G917 G5:G794">
      <formula1>TRANG_THAI_NV</formula1>
    </dataValidation>
    <dataValidation type="list" allowBlank="1" showInputMessage="1" sqref="D19:D917">
      <formula1>TT_LD</formula1>
    </dataValidation>
    <dataValidation type="list" errorStyle="warning" showInputMessage="1" showErrorMessage="1" sqref="D5:D18">
      <formula1>TT_LD</formula1>
    </dataValidation>
    <dataValidation type="textLength" operator="lessThanOrEqual" allowBlank="1" showInputMessage="1" showErrorMessage="1" errorTitle="Dữ liệu không hợp lệ" error="Dữ liệu không được dài quá 20 kí tự" sqref="A897:A909">
      <formula1>20</formula1>
    </dataValidation>
    <dataValidation type="textLength" operator="lessThanOrEqual" allowBlank="1" showInputMessage="1" showErrorMessage="1" errorTitle="Dữ liệu không hợp lệ" error="Dữ liệu không được dài quá 100 kí tự" sqref="B897:C909">
      <formula1>100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616"/>
  <sheetViews>
    <sheetView topLeftCell="A557" workbookViewId="0">
      <selection activeCell="N127" sqref="N127"/>
    </sheetView>
  </sheetViews>
  <sheetFormatPr defaultRowHeight="32.25" customHeight="1" x14ac:dyDescent="0.2"/>
  <cols>
    <col min="2" max="2" width="20" customWidth="1"/>
    <col min="6" max="6" width="13.42578125" customWidth="1"/>
    <col min="7" max="7" width="16.7109375" customWidth="1"/>
    <col min="8" max="8" width="10.140625" bestFit="1" customWidth="1"/>
    <col min="9" max="9" width="10.140625" style="19" bestFit="1" customWidth="1"/>
    <col min="10" max="10" width="12.28515625" customWidth="1"/>
    <col min="14" max="14" width="22.140625" customWidth="1"/>
  </cols>
  <sheetData>
    <row r="1" spans="1:16" ht="42" customHeight="1" x14ac:dyDescent="0.2">
      <c r="A1" s="55" t="s">
        <v>3000</v>
      </c>
      <c r="B1" s="55" t="s">
        <v>2783</v>
      </c>
      <c r="C1" s="55" t="s">
        <v>2608</v>
      </c>
      <c r="D1" s="55" t="s">
        <v>7000</v>
      </c>
      <c r="E1" s="55" t="s">
        <v>7001</v>
      </c>
      <c r="F1" s="55" t="s">
        <v>6996</v>
      </c>
      <c r="G1" s="55" t="s">
        <v>6997</v>
      </c>
      <c r="H1" s="55" t="s">
        <v>6998</v>
      </c>
      <c r="I1" s="306" t="s">
        <v>6999</v>
      </c>
      <c r="J1" s="55" t="s">
        <v>7002</v>
      </c>
      <c r="K1" s="55"/>
      <c r="L1" s="55"/>
      <c r="M1" s="55"/>
      <c r="N1" s="55" t="s">
        <v>7052</v>
      </c>
      <c r="O1" s="55"/>
      <c r="P1" s="55"/>
    </row>
    <row r="2" spans="1:16" ht="32.25" customHeight="1" x14ac:dyDescent="0.2">
      <c r="A2" s="118">
        <v>20122</v>
      </c>
      <c r="B2" t="str">
        <f>IFERROR(VLOOKUP($A2,INPUT_Du_lieu_nhan_vien!$A:$C,2),"-")</f>
        <v>Trần Thị Mỹ</v>
      </c>
      <c r="C2" t="str">
        <f>IFERROR(VLOOKUP($A2,INPUT_Du_lieu_nhan_vien!$A:$C,3),"-")</f>
        <v>Linh</v>
      </c>
      <c r="D2" t="str">
        <f>IFERROR(VLOOKUP($A2,INPUT_Du_lieu_nhan_vien!$A:$AC,24),"-")</f>
        <v>NX</v>
      </c>
      <c r="E2" t="str">
        <f>IFERROR(VLOOKUP($A2,INPUT_Du_lieu_nhan_vien!$A:$AC,29),"-")</f>
        <v>TSG</v>
      </c>
      <c r="F2" t="s">
        <v>3052</v>
      </c>
      <c r="G2" s="2" t="s">
        <v>7277</v>
      </c>
      <c r="H2" s="19">
        <v>40452</v>
      </c>
      <c r="I2" s="19">
        <v>41547</v>
      </c>
      <c r="J2" t="str">
        <f>IFERROR(VLOOKUP($A2,INPUT_Du_lieu_nhan_vien!$A:$AJ,36),"-")</f>
        <v>Chính thức</v>
      </c>
      <c r="N2" s="43" t="s">
        <v>3051</v>
      </c>
      <c r="O2">
        <f>365-1</f>
        <v>364</v>
      </c>
    </row>
    <row r="3" spans="1:16" ht="32.25" customHeight="1" x14ac:dyDescent="0.2">
      <c r="A3" s="118">
        <v>20180</v>
      </c>
      <c r="B3" t="str">
        <f>IFERROR(VLOOKUP($A3,INPUT_Du_lieu_nhan_vien!$A:$C,2),"-")</f>
        <v>Phan Thị</v>
      </c>
      <c r="C3" t="str">
        <f>IFERROR(VLOOKUP($A3,INPUT_Du_lieu_nhan_vien!$A:$C,3),"-")</f>
        <v>Hải</v>
      </c>
      <c r="D3" t="str">
        <f>IFERROR(VLOOKUP($A3,INPUT_Du_lieu_nhan_vien!$A:$AC,24),"-")</f>
        <v>PM1</v>
      </c>
      <c r="E3" t="str">
        <f>IFERROR(VLOOKUP($A3,INPUT_Du_lieu_nhan_vien!$A:$AC,29),"-")</f>
        <v>TSG</v>
      </c>
      <c r="F3" t="s">
        <v>3051</v>
      </c>
      <c r="G3" s="2" t="s">
        <v>7279</v>
      </c>
      <c r="H3" s="19">
        <v>40210</v>
      </c>
      <c r="I3" s="19">
        <f t="shared" ref="I3:I11" si="0">IF(F3="","",VLOOKUP(F3,$N$2:$O$11,2)+H3)</f>
        <v>40574</v>
      </c>
      <c r="J3" t="str">
        <f>IFERROR(VLOOKUP($A3,INPUT_Du_lieu_nhan_vien!$A:$AJ,36),"-")</f>
        <v>Chính thức</v>
      </c>
      <c r="N3" s="43"/>
    </row>
    <row r="4" spans="1:16" ht="32.25" customHeight="1" x14ac:dyDescent="0.2">
      <c r="A4" s="118">
        <v>20180</v>
      </c>
      <c r="B4" t="str">
        <f>IFERROR(VLOOKUP($A4,INPUT_Du_lieu_nhan_vien!$A:$C,2),"-")</f>
        <v>Phan Thị</v>
      </c>
      <c r="C4" t="str">
        <f>IFERROR(VLOOKUP($A4,INPUT_Du_lieu_nhan_vien!$A:$C,3),"-")</f>
        <v>Hải</v>
      </c>
      <c r="D4" t="str">
        <f>IFERROR(VLOOKUP($A4,INPUT_Du_lieu_nhan_vien!$A:$AC,24),"-")</f>
        <v>PM1</v>
      </c>
      <c r="E4" t="str">
        <f>IFERROR(VLOOKUP($A4,INPUT_Du_lieu_nhan_vien!$A:$AC,29),"-")</f>
        <v>TSG</v>
      </c>
      <c r="F4" t="s">
        <v>3052</v>
      </c>
      <c r="G4" s="2" t="s">
        <v>7202</v>
      </c>
      <c r="H4" s="19">
        <v>40575</v>
      </c>
      <c r="I4" s="19">
        <v>41670</v>
      </c>
      <c r="J4" t="str">
        <f>IFERROR(VLOOKUP($A4,INPUT_Du_lieu_nhan_vien!$A:$AJ,36),"-")</f>
        <v>Chính thức</v>
      </c>
      <c r="N4" s="43" t="s">
        <v>3050</v>
      </c>
      <c r="O4">
        <f>365*2-1</f>
        <v>729</v>
      </c>
    </row>
    <row r="5" spans="1:16" ht="32.25" hidden="1" customHeight="1" x14ac:dyDescent="0.2">
      <c r="A5" s="118">
        <v>20250</v>
      </c>
      <c r="B5" t="str">
        <f>IFERROR(VLOOKUP($A5,INPUT_Du_lieu_nhan_vien!$A:$C,2),"-")</f>
        <v>Lê Trí</v>
      </c>
      <c r="C5" t="str">
        <f>IFERROR(VLOOKUP($A5,INPUT_Du_lieu_nhan_vien!$A:$C,3),"-")</f>
        <v>Dũng</v>
      </c>
      <c r="D5" t="str">
        <f>IFERROR(VLOOKUP($A5,INPUT_Du_lieu_nhan_vien!$A:$AC,24),"-")</f>
        <v>SP</v>
      </c>
      <c r="E5" t="str">
        <f>IFERROR(VLOOKUP($A5,INPUT_Du_lieu_nhan_vien!$A:$AC,29),"-")</f>
        <v>TSG</v>
      </c>
      <c r="F5" t="s">
        <v>3051</v>
      </c>
      <c r="G5" s="2" t="s">
        <v>7206</v>
      </c>
      <c r="H5" s="19">
        <v>40590</v>
      </c>
      <c r="I5" s="19">
        <f t="shared" si="0"/>
        <v>40954</v>
      </c>
      <c r="J5" t="str">
        <f>IFERROR(VLOOKUP($A5,INPUT_Du_lieu_nhan_vien!$A:$AJ,36),"-")</f>
        <v>Nghỉ việc</v>
      </c>
      <c r="N5" s="43" t="s">
        <v>3052</v>
      </c>
      <c r="O5">
        <f>365*3-1</f>
        <v>1094</v>
      </c>
    </row>
    <row r="6" spans="1:16" ht="32.25" customHeight="1" x14ac:dyDescent="0.2">
      <c r="A6" s="118">
        <v>20294</v>
      </c>
      <c r="B6" t="str">
        <f>IFERROR(VLOOKUP($A6,INPUT_Du_lieu_nhan_vien!$A:$C,2),"-")</f>
        <v>Lê Thị</v>
      </c>
      <c r="C6" t="str">
        <f>IFERROR(VLOOKUP($A6,INPUT_Du_lieu_nhan_vien!$A:$C,3),"-")</f>
        <v>Mai</v>
      </c>
      <c r="D6" t="str">
        <f>IFERROR(VLOOKUP($A6,INPUT_Du_lieu_nhan_vien!$A:$AC,24),"-")</f>
        <v>PM1</v>
      </c>
      <c r="E6" t="str">
        <f>IFERROR(VLOOKUP($A6,INPUT_Du_lieu_nhan_vien!$A:$AC,29),"-")</f>
        <v>TSG</v>
      </c>
      <c r="F6" t="s">
        <v>3052</v>
      </c>
      <c r="G6" s="2" t="s">
        <v>7100</v>
      </c>
      <c r="H6" s="19">
        <v>41183</v>
      </c>
      <c r="I6" s="19">
        <f t="shared" si="0"/>
        <v>42277</v>
      </c>
      <c r="J6" t="str">
        <f>IFERROR(VLOOKUP($A6,INPUT_Du_lieu_nhan_vien!$A:$AJ,36),"-")</f>
        <v>Chính thức</v>
      </c>
      <c r="N6" s="43" t="s">
        <v>3053</v>
      </c>
      <c r="O6">
        <v>0</v>
      </c>
    </row>
    <row r="7" spans="1:16" ht="32.25" hidden="1" customHeight="1" x14ac:dyDescent="0.2">
      <c r="A7" s="118">
        <v>20337</v>
      </c>
      <c r="B7" t="str">
        <f>IFERROR(VLOOKUP($A7,INPUT_Du_lieu_nhan_vien!$A:$C,2),"-")</f>
        <v>Lê Thị</v>
      </c>
      <c r="C7" t="str">
        <f>IFERROR(VLOOKUP($A7,INPUT_Du_lieu_nhan_vien!$A:$C,3),"-")</f>
        <v>Đông</v>
      </c>
      <c r="D7" t="str">
        <f>IFERROR(VLOOKUP($A7,INPUT_Du_lieu_nhan_vien!$A:$AC,24),"-")</f>
        <v>OP</v>
      </c>
      <c r="E7" t="str">
        <f>IFERROR(VLOOKUP($A7,INPUT_Du_lieu_nhan_vien!$A:$AC,29),"-")</f>
        <v>TSG</v>
      </c>
      <c r="G7" s="2"/>
      <c r="H7" s="19"/>
      <c r="I7" s="19" t="str">
        <f t="shared" si="0"/>
        <v/>
      </c>
      <c r="J7" t="str">
        <f>IFERROR(VLOOKUP($A7,INPUT_Du_lieu_nhan_vien!$A:$AJ,36),"-")</f>
        <v>Nghỉ việc</v>
      </c>
      <c r="N7" s="43" t="s">
        <v>3054</v>
      </c>
    </row>
    <row r="8" spans="1:16" ht="32.25" customHeight="1" x14ac:dyDescent="0.2">
      <c r="A8" s="118">
        <v>20361</v>
      </c>
      <c r="B8" t="str">
        <f>IFERROR(VLOOKUP($A8,INPUT_Du_lieu_nhan_vien!$A:$C,2),"-")</f>
        <v>Châu Thanh</v>
      </c>
      <c r="C8" t="str">
        <f>IFERROR(VLOOKUP($A8,INPUT_Du_lieu_nhan_vien!$A:$C,3),"-")</f>
        <v>Trung</v>
      </c>
      <c r="D8" t="str">
        <f>IFERROR(VLOOKUP($A8,INPUT_Du_lieu_nhan_vien!$A:$AC,24),"-")</f>
        <v>OP</v>
      </c>
      <c r="E8" t="str">
        <f>IFERROR(VLOOKUP($A8,INPUT_Du_lieu_nhan_vien!$A:$AC,29),"-")</f>
        <v>TSG</v>
      </c>
      <c r="F8" t="s">
        <v>3051</v>
      </c>
      <c r="G8" s="2" t="s">
        <v>7111</v>
      </c>
      <c r="H8" s="19">
        <v>41019</v>
      </c>
      <c r="I8" s="19">
        <f t="shared" si="0"/>
        <v>41383</v>
      </c>
      <c r="J8" t="str">
        <f>IFERROR(VLOOKUP($A8,INPUT_Du_lieu_nhan_vien!$A:$AJ,36),"-")</f>
        <v>Chính thức</v>
      </c>
      <c r="N8" s="43"/>
    </row>
    <row r="9" spans="1:16" ht="32.25" customHeight="1" x14ac:dyDescent="0.2">
      <c r="A9" s="118">
        <v>20361</v>
      </c>
      <c r="B9" t="str">
        <f>IFERROR(VLOOKUP($A9,INPUT_Du_lieu_nhan_vien!$A:$C,2),"-")</f>
        <v>Châu Thanh</v>
      </c>
      <c r="C9" t="str">
        <f>IFERROR(VLOOKUP($A9,INPUT_Du_lieu_nhan_vien!$A:$C,3),"-")</f>
        <v>Trung</v>
      </c>
      <c r="D9" t="str">
        <f>IFERROR(VLOOKUP($A9,INPUT_Du_lieu_nhan_vien!$A:$AC,24),"-")</f>
        <v>OP</v>
      </c>
      <c r="E9" t="str">
        <f>IFERROR(VLOOKUP($A9,INPUT_Du_lieu_nhan_vien!$A:$AC,29),"-")</f>
        <v>TSG</v>
      </c>
      <c r="F9" t="s">
        <v>3051</v>
      </c>
      <c r="G9" s="2" t="s">
        <v>7003</v>
      </c>
      <c r="H9" s="19">
        <v>41384</v>
      </c>
      <c r="I9" s="19">
        <f t="shared" si="0"/>
        <v>41748</v>
      </c>
      <c r="J9" t="str">
        <f>IFERROR(VLOOKUP($A9,INPUT_Du_lieu_nhan_vien!$A:$AJ,36),"-")</f>
        <v>Chính thức</v>
      </c>
      <c r="N9" s="43" t="s">
        <v>3055</v>
      </c>
    </row>
    <row r="10" spans="1:16" ht="32.25" hidden="1" customHeight="1" x14ac:dyDescent="0.2">
      <c r="A10" s="118">
        <v>20400</v>
      </c>
      <c r="B10" t="str">
        <f>IFERROR(VLOOKUP($A10,INPUT_Du_lieu_nhan_vien!$A:$C,2),"-")</f>
        <v>Nguyễn Thị Tú</v>
      </c>
      <c r="C10" t="str">
        <f>IFERROR(VLOOKUP($A10,INPUT_Du_lieu_nhan_vien!$A:$C,3),"-")</f>
        <v>Uyên</v>
      </c>
      <c r="D10" t="str">
        <f>IFERROR(VLOOKUP($A10,INPUT_Du_lieu_nhan_vien!$A:$AC,24),"-")</f>
        <v>OP</v>
      </c>
      <c r="E10" t="str">
        <f>IFERROR(VLOOKUP($A10,INPUT_Du_lieu_nhan_vien!$A:$AC,29),"-")</f>
        <v>TSG</v>
      </c>
      <c r="F10" t="s">
        <v>3051</v>
      </c>
      <c r="G10" s="2" t="s">
        <v>7118</v>
      </c>
      <c r="H10" s="19">
        <v>41061</v>
      </c>
      <c r="I10" s="19">
        <f t="shared" si="0"/>
        <v>41425</v>
      </c>
      <c r="J10" t="str">
        <f>IFERROR(VLOOKUP($A10,INPUT_Du_lieu_nhan_vien!$A:$AJ,36),"-")</f>
        <v>Nghỉ việc</v>
      </c>
      <c r="N10" s="43" t="s">
        <v>3056</v>
      </c>
      <c r="O10">
        <v>90</v>
      </c>
    </row>
    <row r="11" spans="1:16" ht="32.25" customHeight="1" x14ac:dyDescent="0.2">
      <c r="A11" s="118">
        <v>20414</v>
      </c>
      <c r="B11" t="str">
        <f>IFERROR(VLOOKUP($A11,INPUT_Du_lieu_nhan_vien!$A:$C,2),"-")</f>
        <v>Bùi Thị Diệu</v>
      </c>
      <c r="C11" t="str">
        <f>IFERROR(VLOOKUP($A11,INPUT_Du_lieu_nhan_vien!$A:$C,3),"-")</f>
        <v>Mơ</v>
      </c>
      <c r="D11" t="str">
        <f>IFERROR(VLOOKUP($A11,INPUT_Du_lieu_nhan_vien!$A:$AC,24),"-")</f>
        <v>PM2</v>
      </c>
      <c r="E11" t="str">
        <f>IFERROR(VLOOKUP($A11,INPUT_Du_lieu_nhan_vien!$A:$AC,29),"-")</f>
        <v>TSG</v>
      </c>
      <c r="F11" t="s">
        <v>3051</v>
      </c>
      <c r="G11" s="2" t="s">
        <v>7113</v>
      </c>
      <c r="H11" s="19">
        <v>41091</v>
      </c>
      <c r="I11" s="19">
        <f t="shared" si="0"/>
        <v>41455</v>
      </c>
      <c r="J11" t="str">
        <f>IFERROR(VLOOKUP($A11,INPUT_Du_lieu_nhan_vien!$A:$AJ,36),"-")</f>
        <v>Chính thức</v>
      </c>
      <c r="N11" s="43" t="s">
        <v>3057</v>
      </c>
      <c r="O11">
        <v>180</v>
      </c>
    </row>
    <row r="12" spans="1:16" ht="32.25" customHeight="1" x14ac:dyDescent="0.2">
      <c r="A12" s="118">
        <v>20432</v>
      </c>
      <c r="B12" t="str">
        <f>IFERROR(VLOOKUP($A12,INPUT_Du_lieu_nhan_vien!$A:$C,2),"-")</f>
        <v>Dương Thanh</v>
      </c>
      <c r="C12" t="str">
        <f>IFERROR(VLOOKUP($A12,INPUT_Du_lieu_nhan_vien!$A:$C,3),"-")</f>
        <v>Việt</v>
      </c>
      <c r="D12" t="str">
        <f>IFERROR(VLOOKUP($A12,INPUT_Du_lieu_nhan_vien!$A:$AC,24),"-")</f>
        <v>OP</v>
      </c>
      <c r="E12" t="str">
        <f>IFERROR(VLOOKUP($A12,INPUT_Du_lieu_nhan_vien!$A:$AC,29),"-")</f>
        <v>TSG</v>
      </c>
      <c r="F12" t="s">
        <v>3051</v>
      </c>
      <c r="G12" s="2" t="s">
        <v>7112</v>
      </c>
      <c r="H12" s="19">
        <v>41112</v>
      </c>
      <c r="I12" s="19">
        <v>41486</v>
      </c>
      <c r="J12" t="str">
        <f>IFERROR(VLOOKUP($A12,INPUT_Du_lieu_nhan_vien!$A:$AJ,36),"-")</f>
        <v>Chính thức</v>
      </c>
    </row>
    <row r="13" spans="1:16" ht="32.25" customHeight="1" x14ac:dyDescent="0.2">
      <c r="A13" s="118">
        <v>20491</v>
      </c>
      <c r="B13" t="str">
        <f>IFERROR(VLOOKUP($A13,INPUT_Du_lieu_nhan_vien!$A:$C,2),"-")</f>
        <v>Trần Thị Bích</v>
      </c>
      <c r="C13" t="str">
        <f>IFERROR(VLOOKUP($A13,INPUT_Du_lieu_nhan_vien!$A:$C,3),"-")</f>
        <v>Ngọc</v>
      </c>
      <c r="D13" t="str">
        <f>IFERROR(VLOOKUP($A13,INPUT_Du_lieu_nhan_vien!$A:$AC,24),"-")</f>
        <v>OP</v>
      </c>
      <c r="E13" t="str">
        <f>IFERROR(VLOOKUP($A13,INPUT_Du_lieu_nhan_vien!$A:$AC,29),"-")</f>
        <v>TSG</v>
      </c>
      <c r="F13" t="s">
        <v>3051</v>
      </c>
      <c r="G13" s="2" t="s">
        <v>7004</v>
      </c>
      <c r="H13" s="19">
        <v>41285</v>
      </c>
      <c r="I13" s="19">
        <f t="shared" ref="I13:I18" si="1">IF(F13="","",VLOOKUP(F13,$N$2:$O$11,2)+H13)</f>
        <v>41649</v>
      </c>
      <c r="J13" t="str">
        <f>IFERROR(VLOOKUP($A13,INPUT_Du_lieu_nhan_vien!$A:$AJ,36),"-")</f>
        <v>Chính thức</v>
      </c>
    </row>
    <row r="14" spans="1:16" ht="32.25" customHeight="1" x14ac:dyDescent="0.2">
      <c r="A14" s="118">
        <v>20501</v>
      </c>
      <c r="B14" t="str">
        <f>IFERROR(VLOOKUP($A14,INPUT_Du_lieu_nhan_vien!$A:$C,2),"-")</f>
        <v>Vũ Thị Thanh</v>
      </c>
      <c r="C14" t="str">
        <f>IFERROR(VLOOKUP($A14,INPUT_Du_lieu_nhan_vien!$A:$C,3),"-")</f>
        <v>Huyền</v>
      </c>
      <c r="D14" t="str">
        <f>IFERROR(VLOOKUP($A14,INPUT_Du_lieu_nhan_vien!$A:$AC,24),"-")</f>
        <v>PM1</v>
      </c>
      <c r="E14" t="str">
        <f>IFERROR(VLOOKUP($A14,INPUT_Du_lieu_nhan_vien!$A:$AC,29),"-")</f>
        <v>TSG</v>
      </c>
      <c r="F14" t="s">
        <v>3051</v>
      </c>
      <c r="G14" s="2" t="s">
        <v>7005</v>
      </c>
      <c r="H14" s="19">
        <v>41297</v>
      </c>
      <c r="I14" s="19">
        <f t="shared" si="1"/>
        <v>41661</v>
      </c>
      <c r="J14" t="str">
        <f>IFERROR(VLOOKUP($A14,INPUT_Du_lieu_nhan_vien!$A:$AJ,36),"-")</f>
        <v>Chính thức</v>
      </c>
      <c r="M14" s="19"/>
      <c r="N14" s="19"/>
    </row>
    <row r="15" spans="1:16" ht="32.25" hidden="1" customHeight="1" x14ac:dyDescent="0.2">
      <c r="A15" s="118">
        <v>20525</v>
      </c>
      <c r="B15" t="str">
        <f>IFERROR(VLOOKUP($A15,INPUT_Du_lieu_nhan_vien!$A:$C,2),"-")</f>
        <v>Phạm Thị</v>
      </c>
      <c r="C15" t="str">
        <f>IFERROR(VLOOKUP($A15,INPUT_Du_lieu_nhan_vien!$A:$C,3),"-")</f>
        <v>Đáng</v>
      </c>
      <c r="D15" t="str">
        <f>IFERROR(VLOOKUP($A15,INPUT_Du_lieu_nhan_vien!$A:$AC,24),"-")</f>
        <v>OP</v>
      </c>
      <c r="E15" t="str">
        <f>IFERROR(VLOOKUP($A15,INPUT_Du_lieu_nhan_vien!$A:$AC,29),"-")</f>
        <v>TSG</v>
      </c>
      <c r="G15" s="2"/>
      <c r="H15" s="19"/>
      <c r="I15" s="19" t="str">
        <f t="shared" si="1"/>
        <v/>
      </c>
      <c r="J15" t="str">
        <f>IFERROR(VLOOKUP($A15,INPUT_Du_lieu_nhan_vien!$A:$AJ,36),"-")</f>
        <v>Nghỉ việc</v>
      </c>
    </row>
    <row r="16" spans="1:16" ht="32.25" hidden="1" customHeight="1" x14ac:dyDescent="0.2">
      <c r="A16" s="118">
        <v>20531</v>
      </c>
      <c r="B16" t="str">
        <f>IFERROR(VLOOKUP($A16,INPUT_Du_lieu_nhan_vien!$A:$C,2),"-")</f>
        <v>Ngô Trương Khánh</v>
      </c>
      <c r="C16" t="str">
        <f>IFERROR(VLOOKUP($A16,INPUT_Du_lieu_nhan_vien!$A:$C,3),"-")</f>
        <v>Huy</v>
      </c>
      <c r="D16" t="str">
        <f>IFERROR(VLOOKUP($A16,INPUT_Du_lieu_nhan_vien!$A:$AC,24),"-")</f>
        <v>PM1</v>
      </c>
      <c r="E16" t="str">
        <f>IFERROR(VLOOKUP($A16,INPUT_Du_lieu_nhan_vien!$A:$AC,29),"-")</f>
        <v>TSG</v>
      </c>
      <c r="F16" t="s">
        <v>3051</v>
      </c>
      <c r="G16" s="2" t="s">
        <v>7006</v>
      </c>
      <c r="H16" s="19">
        <v>41382</v>
      </c>
      <c r="I16" s="19">
        <f t="shared" si="1"/>
        <v>41746</v>
      </c>
      <c r="J16" t="str">
        <f>IFERROR(VLOOKUP($A16,INPUT_Du_lieu_nhan_vien!$A:$AJ,36),"-")</f>
        <v>Nghỉ việc</v>
      </c>
    </row>
    <row r="17" spans="1:11" ht="32.25" customHeight="1" x14ac:dyDescent="0.2">
      <c r="A17" s="118">
        <v>20635</v>
      </c>
      <c r="B17" t="str">
        <f>IFERROR(VLOOKUP($A17,INPUT_Du_lieu_nhan_vien!$A:$C,2),"-")</f>
        <v>Lương Việt</v>
      </c>
      <c r="C17" t="str">
        <f>IFERROR(VLOOKUP($A17,INPUT_Du_lieu_nhan_vien!$A:$C,3),"-")</f>
        <v>Hoàng</v>
      </c>
      <c r="D17" t="str">
        <f>IFERROR(VLOOKUP($A17,INPUT_Du_lieu_nhan_vien!$A:$AC,24),"-")</f>
        <v>OP</v>
      </c>
      <c r="E17" t="str">
        <f>IFERROR(VLOOKUP($A17,INPUT_Du_lieu_nhan_vien!$A:$AC,29),"-")</f>
        <v>TSG</v>
      </c>
      <c r="G17" s="2"/>
      <c r="H17" s="19"/>
      <c r="I17" s="19" t="str">
        <f t="shared" si="1"/>
        <v/>
      </c>
      <c r="J17" t="str">
        <f>IFERROR(VLOOKUP($A17,INPUT_Du_lieu_nhan_vien!$A:$AJ,36),"-")</f>
        <v>Chính thức</v>
      </c>
    </row>
    <row r="18" spans="1:11" ht="32.25" customHeight="1" x14ac:dyDescent="0.2">
      <c r="A18" s="118">
        <v>10006</v>
      </c>
      <c r="B18" t="str">
        <f>IFERROR(VLOOKUP($A18,INPUT_Du_lieu_nhan_vien!$A:$C,2),"-")</f>
        <v>Cao Công</v>
      </c>
      <c r="C18" t="str">
        <f>IFERROR(VLOOKUP($A18,INPUT_Du_lieu_nhan_vien!$A:$C,3),"-")</f>
        <v>Minh</v>
      </c>
      <c r="D18" t="str">
        <f>IFERROR(VLOOKUP($A18,INPUT_Du_lieu_nhan_vien!$A:$AC,24),"-")</f>
        <v>TD1</v>
      </c>
      <c r="E18" t="str">
        <f>IFERROR(VLOOKUP($A18,INPUT_Du_lieu_nhan_vien!$A:$AC,29),"-")</f>
        <v>TTN</v>
      </c>
      <c r="F18" t="s">
        <v>3051</v>
      </c>
      <c r="G18" s="2" t="s">
        <v>7372</v>
      </c>
      <c r="H18" s="19">
        <v>39873</v>
      </c>
      <c r="I18" s="19">
        <f t="shared" si="1"/>
        <v>40237</v>
      </c>
      <c r="J18" t="str">
        <f>IFERROR(VLOOKUP($A18,INPUT_Du_lieu_nhan_vien!$A:$AJ,36),"-")</f>
        <v>Chính thức</v>
      </c>
    </row>
    <row r="19" spans="1:11" ht="32.25" customHeight="1" x14ac:dyDescent="0.2">
      <c r="A19" s="118">
        <v>20013</v>
      </c>
      <c r="B19" t="str">
        <f>IFERROR(VLOOKUP($A19,INPUT_Du_lieu_nhan_vien!$A:$C,2),"-")</f>
        <v>Phạm Thị Ngọc</v>
      </c>
      <c r="C19" t="str">
        <f>IFERROR(VLOOKUP($A19,INPUT_Du_lieu_nhan_vien!$A:$C,3),"-")</f>
        <v>Lan</v>
      </c>
      <c r="D19" t="str">
        <f>IFERROR(VLOOKUP($A19,INPUT_Du_lieu_nhan_vien!$A:$AC,24),"-")</f>
        <v>TD2</v>
      </c>
      <c r="E19" t="str">
        <f>IFERROR(VLOOKUP($A19,INPUT_Du_lieu_nhan_vien!$A:$AC,29),"-")</f>
        <v>TPE</v>
      </c>
      <c r="F19" t="s">
        <v>3053</v>
      </c>
      <c r="G19" s="2" t="s">
        <v>7366</v>
      </c>
      <c r="H19" s="19">
        <v>41334</v>
      </c>
      <c r="J19" t="str">
        <f>IFERROR(VLOOKUP($A19,INPUT_Du_lieu_nhan_vien!$A:$AJ,36),"-")</f>
        <v>Chính thức</v>
      </c>
    </row>
    <row r="20" spans="1:11" ht="32.25" customHeight="1" x14ac:dyDescent="0.2">
      <c r="A20" s="118">
        <v>20161</v>
      </c>
      <c r="B20" t="str">
        <f>IFERROR(VLOOKUP($A20,INPUT_Du_lieu_nhan_vien!$A:$C,2),"-")</f>
        <v>Hà Thị Ngọc</v>
      </c>
      <c r="C20" t="str">
        <f>IFERROR(VLOOKUP($A20,INPUT_Du_lieu_nhan_vien!$A:$C,3),"-")</f>
        <v>Anh</v>
      </c>
      <c r="D20" t="str">
        <f>IFERROR(VLOOKUP($A20,INPUT_Du_lieu_nhan_vien!$A:$AC,24),"-")</f>
        <v>OC</v>
      </c>
      <c r="E20" t="str">
        <f>IFERROR(VLOOKUP($A20,INPUT_Du_lieu_nhan_vien!$A:$AC,29),"-")</f>
        <v>TTN</v>
      </c>
      <c r="F20" t="s">
        <v>3052</v>
      </c>
      <c r="G20" s="2" t="s">
        <v>7257</v>
      </c>
      <c r="H20" s="19">
        <v>40513</v>
      </c>
      <c r="I20" s="19">
        <v>41608</v>
      </c>
      <c r="J20" t="str">
        <f>IFERROR(VLOOKUP($A20,INPUT_Du_lieu_nhan_vien!$A:$AJ,36),"-")</f>
        <v>Chính thức</v>
      </c>
    </row>
    <row r="21" spans="1:11" ht="32.25" customHeight="1" x14ac:dyDescent="0.2">
      <c r="A21" s="118">
        <v>20236</v>
      </c>
      <c r="B21" t="str">
        <f>IFERROR(VLOOKUP($A21,INPUT_Du_lieu_nhan_vien!$A:$C,2),"-")</f>
        <v>Nguyễn Sơn</v>
      </c>
      <c r="C21" t="str">
        <f>IFERROR(VLOOKUP($A21,INPUT_Du_lieu_nhan_vien!$A:$C,3),"-")</f>
        <v>Tùng</v>
      </c>
      <c r="D21" t="str">
        <f>IFERROR(VLOOKUP($A21,INPUT_Du_lieu_nhan_vien!$A:$AC,24),"-")</f>
        <v>PM2</v>
      </c>
      <c r="E21" t="str">
        <f>IFERROR(VLOOKUP($A21,INPUT_Du_lieu_nhan_vien!$A:$AC,29),"-")</f>
        <v>TTN</v>
      </c>
      <c r="F21" t="s">
        <v>3052</v>
      </c>
      <c r="G21" s="2" t="s">
        <v>7216</v>
      </c>
      <c r="H21" s="19">
        <v>40878</v>
      </c>
      <c r="I21" s="19">
        <v>41973</v>
      </c>
      <c r="J21" t="str">
        <f>IFERROR(VLOOKUP($A21,INPUT_Du_lieu_nhan_vien!$A:$AJ,36),"-")</f>
        <v>Chính thức</v>
      </c>
      <c r="K21" t="s">
        <v>7217</v>
      </c>
    </row>
    <row r="22" spans="1:11" ht="32.25" customHeight="1" x14ac:dyDescent="0.2">
      <c r="A22" s="118">
        <v>20236</v>
      </c>
      <c r="B22" t="str">
        <f>IFERROR(VLOOKUP($A22,INPUT_Du_lieu_nhan_vien!$A:$C,2),"-")</f>
        <v>Nguyễn Sơn</v>
      </c>
      <c r="C22" t="str">
        <f>IFERROR(VLOOKUP($A22,INPUT_Du_lieu_nhan_vien!$A:$C,3),"-")</f>
        <v>Tùng</v>
      </c>
      <c r="D22" t="str">
        <f>IFERROR(VLOOKUP($A22,INPUT_Du_lieu_nhan_vien!$A:$AC,24),"-")</f>
        <v>PM2</v>
      </c>
      <c r="E22" t="str">
        <f>IFERROR(VLOOKUP($A22,INPUT_Du_lieu_nhan_vien!$A:$AC,29),"-")</f>
        <v>TTN</v>
      </c>
      <c r="F22" t="s">
        <v>3052</v>
      </c>
      <c r="G22" s="2" t="s">
        <v>7088</v>
      </c>
      <c r="H22" s="19">
        <v>40909</v>
      </c>
      <c r="I22" s="19">
        <v>42369</v>
      </c>
      <c r="J22" t="str">
        <f>IFERROR(VLOOKUP($A22,INPUT_Du_lieu_nhan_vien!$A:$AJ,36),"-")</f>
        <v>Chính thức</v>
      </c>
    </row>
    <row r="23" spans="1:11" ht="32.25" customHeight="1" x14ac:dyDescent="0.2">
      <c r="A23" s="118">
        <v>20569</v>
      </c>
      <c r="B23" t="str">
        <f>IFERROR(VLOOKUP($A23,INPUT_Du_lieu_nhan_vien!$A:$C,2),"-")</f>
        <v>Chu Thị</v>
      </c>
      <c r="C23" t="str">
        <f>IFERROR(VLOOKUP($A23,INPUT_Du_lieu_nhan_vien!$A:$C,3),"-")</f>
        <v>Hồng</v>
      </c>
      <c r="D23" t="str">
        <f>IFERROR(VLOOKUP($A23,INPUT_Du_lieu_nhan_vien!$A:$AC,24),"-")</f>
        <v>OC</v>
      </c>
      <c r="E23" t="str">
        <f>IFERROR(VLOOKUP($A23,INPUT_Du_lieu_nhan_vien!$A:$AC,29),"-")</f>
        <v>TTN</v>
      </c>
      <c r="F23" t="s">
        <v>3051</v>
      </c>
      <c r="G23" s="2" t="s">
        <v>7953</v>
      </c>
      <c r="H23" s="19">
        <v>41500</v>
      </c>
      <c r="I23" s="19">
        <f>IF(F23="","",VLOOKUP(F23,$N$2:$O$11,2)+H23)</f>
        <v>41864</v>
      </c>
      <c r="J23" t="str">
        <f>IFERROR(VLOOKUP($A23,INPUT_Du_lieu_nhan_vien!$A:$AJ,36),"-")</f>
        <v>Chính thức</v>
      </c>
    </row>
    <row r="24" spans="1:11" ht="32.25" customHeight="1" x14ac:dyDescent="0.2">
      <c r="A24" s="118">
        <v>20598</v>
      </c>
      <c r="B24" t="str">
        <f>IFERROR(VLOOKUP($A24,INPUT_Du_lieu_nhan_vien!$A:$C,2),"-")</f>
        <v>Phạm Trọng</v>
      </c>
      <c r="C24" t="str">
        <f>IFERROR(VLOOKUP($A24,INPUT_Du_lieu_nhan_vien!$A:$C,3),"-")</f>
        <v>Lương</v>
      </c>
      <c r="D24" t="str">
        <f>IFERROR(VLOOKUP($A24,INPUT_Du_lieu_nhan_vien!$A:$AC,24),"-")</f>
        <v>OP</v>
      </c>
      <c r="E24" t="str">
        <f>IFERROR(VLOOKUP($A24,INPUT_Du_lieu_nhan_vien!$A:$AC,29),"-")</f>
        <v>TTN</v>
      </c>
      <c r="F24" t="s">
        <v>3051</v>
      </c>
      <c r="G24" s="2" t="s">
        <v>7739</v>
      </c>
      <c r="H24" s="19">
        <v>41525</v>
      </c>
      <c r="I24" s="19">
        <f>IF(F24="","",VLOOKUP(F24,$N$2:$O$11,2)+H24)</f>
        <v>41889</v>
      </c>
      <c r="J24" t="str">
        <f>IFERROR(VLOOKUP($A24,INPUT_Du_lieu_nhan_vien!$A:$AJ,36),"-")</f>
        <v>Chính thức</v>
      </c>
    </row>
    <row r="25" spans="1:11" ht="32.25" customHeight="1" x14ac:dyDescent="0.2">
      <c r="A25" s="118">
        <v>20012</v>
      </c>
      <c r="B25" t="str">
        <f>IFERROR(VLOOKUP($A25,INPUT_Du_lieu_nhan_vien!$A:$C,2),"-")</f>
        <v>Lê Thanh</v>
      </c>
      <c r="C25" t="str">
        <f>IFERROR(VLOOKUP($A25,INPUT_Du_lieu_nhan_vien!$A:$C,3),"-")</f>
        <v>Tâm</v>
      </c>
      <c r="D25" t="str">
        <f>IFERROR(VLOOKUP($A25,INPUT_Du_lieu_nhan_vien!$A:$AC,24),"-")</f>
        <v>TD2</v>
      </c>
      <c r="E25" t="str">
        <f>IFERROR(VLOOKUP($A25,INPUT_Du_lieu_nhan_vien!$A:$AC,29),"-")</f>
        <v>TMH</v>
      </c>
      <c r="F25" t="s">
        <v>3052</v>
      </c>
      <c r="G25" s="2" t="s">
        <v>7326</v>
      </c>
      <c r="H25" s="19">
        <v>40057</v>
      </c>
      <c r="I25" s="19">
        <v>41152</v>
      </c>
      <c r="J25" t="str">
        <f>IFERROR(VLOOKUP($A25,INPUT_Du_lieu_nhan_vien!$A:$AJ,36),"-")</f>
        <v>Nghỉ khác</v>
      </c>
    </row>
    <row r="26" spans="1:11" ht="32.25" customHeight="1" x14ac:dyDescent="0.2">
      <c r="A26" s="118">
        <v>20012</v>
      </c>
      <c r="B26" t="str">
        <f>IFERROR(VLOOKUP($A26,INPUT_Du_lieu_nhan_vien!$A:$C,2),"-")</f>
        <v>Lê Thanh</v>
      </c>
      <c r="C26" t="str">
        <f>IFERROR(VLOOKUP($A26,INPUT_Du_lieu_nhan_vien!$A:$C,3),"-")</f>
        <v>Tâm</v>
      </c>
      <c r="D26" t="str">
        <f>IFERROR(VLOOKUP($A26,INPUT_Du_lieu_nhan_vien!$A:$AC,24),"-")</f>
        <v>TD2</v>
      </c>
      <c r="E26" t="str">
        <f>IFERROR(VLOOKUP($A26,INPUT_Du_lieu_nhan_vien!$A:$AC,29),"-")</f>
        <v>TMH</v>
      </c>
      <c r="F26" t="s">
        <v>3053</v>
      </c>
      <c r="G26" s="2" t="s">
        <v>7155</v>
      </c>
      <c r="H26" s="19">
        <v>41153</v>
      </c>
      <c r="I26" s="19">
        <f>IF(F26="","",VLOOKUP(F26,$N$2:$O$11,2)+H26)</f>
        <v>41153</v>
      </c>
      <c r="J26" t="str">
        <f>IFERROR(VLOOKUP($A26,INPUT_Du_lieu_nhan_vien!$A:$AJ,36),"-")</f>
        <v>Nghỉ khác</v>
      </c>
    </row>
    <row r="27" spans="1:11" ht="32.25" customHeight="1" x14ac:dyDescent="0.2">
      <c r="A27" s="118">
        <v>20054</v>
      </c>
      <c r="B27" t="str">
        <f>IFERROR(VLOOKUP($A27,INPUT_Du_lieu_nhan_vien!$A:$C,2),"-")</f>
        <v>Trần Thị</v>
      </c>
      <c r="C27" t="str">
        <f>IFERROR(VLOOKUP($A27,INPUT_Du_lieu_nhan_vien!$A:$C,3),"-")</f>
        <v>Hợi</v>
      </c>
      <c r="D27" t="str">
        <f>IFERROR(VLOOKUP($A27,INPUT_Du_lieu_nhan_vien!$A:$AC,24),"-")</f>
        <v>NX</v>
      </c>
      <c r="E27" t="str">
        <f>IFERROR(VLOOKUP($A27,INPUT_Du_lieu_nhan_vien!$A:$AC,29),"-")</f>
        <v>TMH</v>
      </c>
      <c r="F27" t="s">
        <v>3051</v>
      </c>
      <c r="G27" s="2" t="s">
        <v>7321</v>
      </c>
      <c r="H27" s="19">
        <v>39987</v>
      </c>
      <c r="I27" s="19">
        <v>40351</v>
      </c>
      <c r="J27" t="str">
        <f>IFERROR(VLOOKUP($A27,INPUT_Du_lieu_nhan_vien!$A:$AJ,36),"-")</f>
        <v>Chính thức</v>
      </c>
    </row>
    <row r="28" spans="1:11" ht="32.25" customHeight="1" x14ac:dyDescent="0.2">
      <c r="A28" s="118">
        <v>20054</v>
      </c>
      <c r="B28" t="str">
        <f>IFERROR(VLOOKUP($A28,INPUT_Du_lieu_nhan_vien!$A:$C,2),"-")</f>
        <v>Trần Thị</v>
      </c>
      <c r="C28" t="str">
        <f>IFERROR(VLOOKUP($A28,INPUT_Du_lieu_nhan_vien!$A:$C,3),"-")</f>
        <v>Hợi</v>
      </c>
      <c r="D28" t="str">
        <f>IFERROR(VLOOKUP($A28,INPUT_Du_lieu_nhan_vien!$A:$AC,24),"-")</f>
        <v>NX</v>
      </c>
      <c r="E28" t="str">
        <f>IFERROR(VLOOKUP($A28,INPUT_Du_lieu_nhan_vien!$A:$AC,29),"-")</f>
        <v>TMH</v>
      </c>
      <c r="F28" t="s">
        <v>3052</v>
      </c>
      <c r="G28" s="2" t="s">
        <v>7258</v>
      </c>
      <c r="H28" s="19">
        <v>40352</v>
      </c>
      <c r="I28" s="19">
        <v>41447</v>
      </c>
      <c r="J28" t="str">
        <f>IFERROR(VLOOKUP($A28,INPUT_Du_lieu_nhan_vien!$A:$AJ,36),"-")</f>
        <v>Chính thức</v>
      </c>
    </row>
    <row r="29" spans="1:11" ht="32.25" customHeight="1" x14ac:dyDescent="0.2">
      <c r="A29" s="118">
        <v>20163</v>
      </c>
      <c r="B29" t="str">
        <f>IFERROR(VLOOKUP($A29,INPUT_Du_lieu_nhan_vien!$A:$C,2),"-")</f>
        <v>Trần Thị Bích</v>
      </c>
      <c r="C29" t="str">
        <f>IFERROR(VLOOKUP($A29,INPUT_Du_lieu_nhan_vien!$A:$C,3),"-")</f>
        <v>Hảo</v>
      </c>
      <c r="D29" t="str">
        <f>IFERROR(VLOOKUP($A29,INPUT_Du_lieu_nhan_vien!$A:$AC,24),"-")</f>
        <v>OC</v>
      </c>
      <c r="E29" t="str">
        <f>IFERROR(VLOOKUP($A29,INPUT_Du_lieu_nhan_vien!$A:$AC,29),"-")</f>
        <v>TMH</v>
      </c>
      <c r="F29" t="s">
        <v>3051</v>
      </c>
      <c r="G29" s="2" t="s">
        <v>7263</v>
      </c>
      <c r="H29" s="19">
        <v>40179</v>
      </c>
      <c r="I29" s="19">
        <f>IF(F29="","",VLOOKUP(F29,$N$2:$O$11,2)+H29)</f>
        <v>40543</v>
      </c>
      <c r="J29" t="str">
        <f>IFERROR(VLOOKUP($A29,INPUT_Du_lieu_nhan_vien!$A:$AJ,36),"-")</f>
        <v>Chính thức</v>
      </c>
    </row>
    <row r="30" spans="1:11" ht="32.25" customHeight="1" x14ac:dyDescent="0.2">
      <c r="A30" s="118">
        <v>20163</v>
      </c>
      <c r="B30" t="str">
        <f>IFERROR(VLOOKUP($A30,INPUT_Du_lieu_nhan_vien!$A:$C,2),"-")</f>
        <v>Trần Thị Bích</v>
      </c>
      <c r="C30" t="str">
        <f>IFERROR(VLOOKUP($A30,INPUT_Du_lieu_nhan_vien!$A:$C,3),"-")</f>
        <v>Hảo</v>
      </c>
      <c r="D30" t="str">
        <f>IFERROR(VLOOKUP($A30,INPUT_Du_lieu_nhan_vien!$A:$AC,24),"-")</f>
        <v>OC</v>
      </c>
      <c r="E30" t="str">
        <f>IFERROR(VLOOKUP($A30,INPUT_Du_lieu_nhan_vien!$A:$AC,29),"-")</f>
        <v>TMH</v>
      </c>
      <c r="F30" t="s">
        <v>3052</v>
      </c>
      <c r="G30" s="2" t="s">
        <v>7227</v>
      </c>
      <c r="H30" s="19">
        <v>40544</v>
      </c>
      <c r="I30" s="19">
        <v>41639</v>
      </c>
      <c r="J30" t="str">
        <f>IFERROR(VLOOKUP($A30,INPUT_Du_lieu_nhan_vien!$A:$AJ,36),"-")</f>
        <v>Chính thức</v>
      </c>
    </row>
    <row r="31" spans="1:11" ht="32.25" customHeight="1" x14ac:dyDescent="0.2">
      <c r="A31" s="118">
        <v>20163</v>
      </c>
      <c r="B31" t="str">
        <f>IFERROR(VLOOKUP($A31,INPUT_Du_lieu_nhan_vien!$A:$C,2),"-")</f>
        <v>Trần Thị Bích</v>
      </c>
      <c r="C31" t="str">
        <f>IFERROR(VLOOKUP($A31,INPUT_Du_lieu_nhan_vien!$A:$C,3),"-")</f>
        <v>Hảo</v>
      </c>
      <c r="D31" t="str">
        <f>IFERROR(VLOOKUP($A31,INPUT_Du_lieu_nhan_vien!$A:$AC,24),"-")</f>
        <v>OC</v>
      </c>
      <c r="E31" t="str">
        <f>IFERROR(VLOOKUP($A31,INPUT_Du_lieu_nhan_vien!$A:$AC,29),"-")</f>
        <v>TMH</v>
      </c>
      <c r="F31" t="s">
        <v>3051</v>
      </c>
      <c r="G31" s="2" t="s">
        <v>7158</v>
      </c>
      <c r="H31" s="19">
        <v>41061</v>
      </c>
      <c r="I31" s="19">
        <f>IF(F31="","",VLOOKUP(F31,$N$2:$O$11,2)+H31)</f>
        <v>41425</v>
      </c>
      <c r="J31" t="str">
        <f>IFERROR(VLOOKUP($A31,INPUT_Du_lieu_nhan_vien!$A:$AJ,36),"-")</f>
        <v>Chính thức</v>
      </c>
    </row>
    <row r="32" spans="1:11" ht="32.25" hidden="1" customHeight="1" x14ac:dyDescent="0.2">
      <c r="A32" s="118">
        <v>20194</v>
      </c>
      <c r="B32" t="str">
        <f>IFERROR(VLOOKUP($A32,INPUT_Du_lieu_nhan_vien!$A:$C,2),"-")</f>
        <v>Đào Thị</v>
      </c>
      <c r="C32" t="str">
        <f>IFERROR(VLOOKUP($A32,INPUT_Du_lieu_nhan_vien!$A:$C,3),"-")</f>
        <v>Thành</v>
      </c>
      <c r="D32" t="str">
        <f>IFERROR(VLOOKUP($A32,INPUT_Du_lieu_nhan_vien!$A:$AC,24),"-")</f>
        <v>NX</v>
      </c>
      <c r="E32" t="str">
        <f>IFERROR(VLOOKUP($A32,INPUT_Du_lieu_nhan_vien!$A:$AC,29),"-")</f>
        <v>TMH</v>
      </c>
      <c r="F32" t="s">
        <v>3051</v>
      </c>
      <c r="G32" s="2" t="s">
        <v>7256</v>
      </c>
      <c r="H32" s="19">
        <v>40299</v>
      </c>
      <c r="I32" s="19">
        <f>IF(F32="","",VLOOKUP(F32,$N$2:$O$11,2)+H32)</f>
        <v>40663</v>
      </c>
      <c r="J32" t="str">
        <f>IFERROR(VLOOKUP($A32,INPUT_Du_lieu_nhan_vien!$A:$AJ,36),"-")</f>
        <v>Nghỉ việc</v>
      </c>
    </row>
    <row r="33" spans="1:10" ht="32.25" hidden="1" customHeight="1" x14ac:dyDescent="0.2">
      <c r="A33" s="118">
        <v>20194</v>
      </c>
      <c r="B33" t="str">
        <f>IFERROR(VLOOKUP($A33,INPUT_Du_lieu_nhan_vien!$A:$C,2),"-")</f>
        <v>Đào Thị</v>
      </c>
      <c r="C33" t="str">
        <f>IFERROR(VLOOKUP($A33,INPUT_Du_lieu_nhan_vien!$A:$C,3),"-")</f>
        <v>Thành</v>
      </c>
      <c r="D33" t="str">
        <f>IFERROR(VLOOKUP($A33,INPUT_Du_lieu_nhan_vien!$A:$AC,24),"-")</f>
        <v>NX</v>
      </c>
      <c r="E33" t="str">
        <f>IFERROR(VLOOKUP($A33,INPUT_Du_lieu_nhan_vien!$A:$AC,29),"-")</f>
        <v>TMH</v>
      </c>
      <c r="F33" t="s">
        <v>3052</v>
      </c>
      <c r="G33" s="2" t="s">
        <v>7226</v>
      </c>
      <c r="H33" s="19">
        <v>40664</v>
      </c>
      <c r="I33" s="19">
        <v>41759</v>
      </c>
      <c r="J33" t="str">
        <f>IFERROR(VLOOKUP($A33,INPUT_Du_lieu_nhan_vien!$A:$AJ,36),"-")</f>
        <v>Nghỉ việc</v>
      </c>
    </row>
    <row r="34" spans="1:10" ht="32.25" customHeight="1" x14ac:dyDescent="0.2">
      <c r="A34" s="118">
        <v>20200</v>
      </c>
      <c r="B34" t="str">
        <f>IFERROR(VLOOKUP($A34,INPUT_Du_lieu_nhan_vien!$A:$C,2),"-")</f>
        <v>Châu Thị Thùy</v>
      </c>
      <c r="C34" t="str">
        <f>IFERROR(VLOOKUP($A34,INPUT_Du_lieu_nhan_vien!$A:$C,3),"-")</f>
        <v>Dương</v>
      </c>
      <c r="D34" t="str">
        <f>IFERROR(VLOOKUP($A34,INPUT_Du_lieu_nhan_vien!$A:$AC,24),"-")</f>
        <v>OC</v>
      </c>
      <c r="E34" t="str">
        <f>IFERROR(VLOOKUP($A34,INPUT_Du_lieu_nhan_vien!$A:$AC,29),"-")</f>
        <v>TMH</v>
      </c>
      <c r="F34" t="s">
        <v>3051</v>
      </c>
      <c r="G34" s="2" t="s">
        <v>7261</v>
      </c>
      <c r="H34" s="19">
        <v>40330</v>
      </c>
      <c r="I34" s="19">
        <f>IF(F34="","",VLOOKUP(F34,$N$2:$O$11,2)+H34)</f>
        <v>40694</v>
      </c>
      <c r="J34" t="str">
        <f>IFERROR(VLOOKUP($A34,INPUT_Du_lieu_nhan_vien!$A:$AJ,36),"-")</f>
        <v>Nghỉ khác</v>
      </c>
    </row>
    <row r="35" spans="1:10" ht="32.25" customHeight="1" x14ac:dyDescent="0.2">
      <c r="A35" s="118">
        <v>20200</v>
      </c>
      <c r="B35" t="str">
        <f>IFERROR(VLOOKUP($A35,INPUT_Du_lieu_nhan_vien!$A:$C,2),"-")</f>
        <v>Châu Thị Thùy</v>
      </c>
      <c r="C35" t="str">
        <f>IFERROR(VLOOKUP($A35,INPUT_Du_lieu_nhan_vien!$A:$C,3),"-")</f>
        <v>Dương</v>
      </c>
      <c r="D35" t="str">
        <f>IFERROR(VLOOKUP($A35,INPUT_Du_lieu_nhan_vien!$A:$AC,24),"-")</f>
        <v>OC</v>
      </c>
      <c r="E35" t="str">
        <f>IFERROR(VLOOKUP($A35,INPUT_Du_lieu_nhan_vien!$A:$AC,29),"-")</f>
        <v>TMH</v>
      </c>
      <c r="F35" t="s">
        <v>3052</v>
      </c>
      <c r="G35" s="2" t="s">
        <v>7229</v>
      </c>
      <c r="H35" s="19">
        <v>40695</v>
      </c>
      <c r="I35" s="19">
        <v>41790</v>
      </c>
      <c r="J35" t="str">
        <f>IFERROR(VLOOKUP($A35,INPUT_Du_lieu_nhan_vien!$A:$AJ,36),"-")</f>
        <v>Nghỉ khác</v>
      </c>
    </row>
    <row r="36" spans="1:10" ht="32.25" customHeight="1" x14ac:dyDescent="0.2">
      <c r="A36" s="118">
        <v>20201</v>
      </c>
      <c r="B36" t="str">
        <f>IFERROR(VLOOKUP($A36,INPUT_Du_lieu_nhan_vien!$A:$C,2),"-")</f>
        <v>Lê Thị</v>
      </c>
      <c r="C36" t="str">
        <f>IFERROR(VLOOKUP($A36,INPUT_Du_lieu_nhan_vien!$A:$C,3),"-")</f>
        <v>Giang</v>
      </c>
      <c r="D36" t="str">
        <f>IFERROR(VLOOKUP($A36,INPUT_Du_lieu_nhan_vien!$A:$AC,24),"-")</f>
        <v>NX</v>
      </c>
      <c r="E36" t="str">
        <f>IFERROR(VLOOKUP($A36,INPUT_Du_lieu_nhan_vien!$A:$AC,29),"-")</f>
        <v>TMH</v>
      </c>
      <c r="F36" t="s">
        <v>3051</v>
      </c>
      <c r="G36" s="2" t="s">
        <v>7262</v>
      </c>
      <c r="H36" s="19">
        <v>40330</v>
      </c>
      <c r="I36" s="19">
        <f>IF(F36="","",VLOOKUP(F36,$N$2:$O$11,2)+H36)</f>
        <v>40694</v>
      </c>
      <c r="J36" t="str">
        <f>IFERROR(VLOOKUP($A36,INPUT_Du_lieu_nhan_vien!$A:$AJ,36),"-")</f>
        <v>Chính thức</v>
      </c>
    </row>
    <row r="37" spans="1:10" ht="32.25" customHeight="1" x14ac:dyDescent="0.2">
      <c r="A37" s="118">
        <v>20201</v>
      </c>
      <c r="B37" t="str">
        <f>IFERROR(VLOOKUP($A37,INPUT_Du_lieu_nhan_vien!$A:$C,2),"-")</f>
        <v>Lê Thị</v>
      </c>
      <c r="C37" t="str">
        <f>IFERROR(VLOOKUP($A37,INPUT_Du_lieu_nhan_vien!$A:$C,3),"-")</f>
        <v>Giang</v>
      </c>
      <c r="D37" t="str">
        <f>IFERROR(VLOOKUP($A37,INPUT_Du_lieu_nhan_vien!$A:$AC,24),"-")</f>
        <v>NX</v>
      </c>
      <c r="E37" t="str">
        <f>IFERROR(VLOOKUP($A37,INPUT_Du_lieu_nhan_vien!$A:$AC,29),"-")</f>
        <v>TMH</v>
      </c>
      <c r="F37" t="s">
        <v>3052</v>
      </c>
      <c r="G37" s="2" t="s">
        <v>7228</v>
      </c>
      <c r="H37" s="19">
        <v>40695</v>
      </c>
      <c r="I37" s="19">
        <v>41790</v>
      </c>
      <c r="J37" t="str">
        <f>IFERROR(VLOOKUP($A37,INPUT_Du_lieu_nhan_vien!$A:$AJ,36),"-")</f>
        <v>Chính thức</v>
      </c>
    </row>
    <row r="38" spans="1:10" ht="32.25" customHeight="1" x14ac:dyDescent="0.2">
      <c r="A38" s="118">
        <v>20224</v>
      </c>
      <c r="B38" t="str">
        <f>IFERROR(VLOOKUP($A38,INPUT_Du_lieu_nhan_vien!$A:$C,2),"-")</f>
        <v>Nguyễn Thị Bích</v>
      </c>
      <c r="C38" t="str">
        <f>IFERROR(VLOOKUP($A38,INPUT_Du_lieu_nhan_vien!$A:$C,3),"-")</f>
        <v>Quỳnh</v>
      </c>
      <c r="D38" t="str">
        <f>IFERROR(VLOOKUP($A38,INPUT_Du_lieu_nhan_vien!$A:$AC,24),"-")</f>
        <v>PM2</v>
      </c>
      <c r="E38" t="str">
        <f>IFERROR(VLOOKUP($A38,INPUT_Du_lieu_nhan_vien!$A:$AC,29),"-")</f>
        <v>TMH</v>
      </c>
      <c r="F38" t="s">
        <v>3051</v>
      </c>
      <c r="G38" s="2" t="s">
        <v>7260</v>
      </c>
      <c r="H38" s="19">
        <v>40460</v>
      </c>
      <c r="I38" s="19">
        <v>40847</v>
      </c>
      <c r="J38" t="str">
        <f>IFERROR(VLOOKUP($A38,INPUT_Du_lieu_nhan_vien!$A:$AJ,36),"-")</f>
        <v>Chính thức</v>
      </c>
    </row>
    <row r="39" spans="1:10" ht="32.25" customHeight="1" x14ac:dyDescent="0.2">
      <c r="A39" s="118">
        <v>20402</v>
      </c>
      <c r="B39" t="str">
        <f>IFERROR(VLOOKUP($A39,INPUT_Du_lieu_nhan_vien!$A:$C,2),"-")</f>
        <v>Lê Trà</v>
      </c>
      <c r="C39" t="str">
        <f>IFERROR(VLOOKUP($A39,INPUT_Du_lieu_nhan_vien!$A:$C,3),"-")</f>
        <v>My</v>
      </c>
      <c r="D39" t="str">
        <f>IFERROR(VLOOKUP($A39,INPUT_Du_lieu_nhan_vien!$A:$AC,24),"-")</f>
        <v>OC</v>
      </c>
      <c r="E39" t="str">
        <f>IFERROR(VLOOKUP($A39,INPUT_Du_lieu_nhan_vien!$A:$AC,29),"-")</f>
        <v>TMH</v>
      </c>
      <c r="F39" t="s">
        <v>3051</v>
      </c>
      <c r="G39" s="2" t="s">
        <v>7157</v>
      </c>
      <c r="H39" s="19">
        <v>41061</v>
      </c>
      <c r="I39" s="19">
        <f t="shared" ref="I39:I51" si="2">IF(F39="","",VLOOKUP(F39,$N$2:$O$11,2)+H39)</f>
        <v>41425</v>
      </c>
      <c r="J39" t="str">
        <f>IFERROR(VLOOKUP($A39,INPUT_Du_lieu_nhan_vien!$A:$AJ,36),"-")</f>
        <v>Chính thức</v>
      </c>
    </row>
    <row r="40" spans="1:10" ht="32.25" customHeight="1" x14ac:dyDescent="0.2">
      <c r="A40" s="118">
        <v>20425</v>
      </c>
      <c r="B40" t="str">
        <f>IFERROR(VLOOKUP($A40,INPUT_Du_lieu_nhan_vien!$A:$C,2),"-")</f>
        <v>Nguyễn Thị Hương</v>
      </c>
      <c r="C40" t="str">
        <f>IFERROR(VLOOKUP($A40,INPUT_Du_lieu_nhan_vien!$A:$C,3),"-")</f>
        <v>Giang</v>
      </c>
      <c r="D40" t="str">
        <f>IFERROR(VLOOKUP($A40,INPUT_Du_lieu_nhan_vien!$A:$AC,24),"-")</f>
        <v>OC</v>
      </c>
      <c r="E40" t="str">
        <f>IFERROR(VLOOKUP($A40,INPUT_Du_lieu_nhan_vien!$A:$AC,29),"-")</f>
        <v>TMH</v>
      </c>
      <c r="F40" t="s">
        <v>3051</v>
      </c>
      <c r="G40" s="2" t="s">
        <v>7159</v>
      </c>
      <c r="H40" s="19">
        <v>41091</v>
      </c>
      <c r="I40" s="19">
        <f t="shared" si="2"/>
        <v>41455</v>
      </c>
      <c r="J40" t="str">
        <f>IFERROR(VLOOKUP($A40,INPUT_Du_lieu_nhan_vien!$A:$AJ,36),"-")</f>
        <v>Nghỉ khác</v>
      </c>
    </row>
    <row r="41" spans="1:10" ht="32.25" customHeight="1" x14ac:dyDescent="0.2">
      <c r="A41" s="118">
        <v>20428</v>
      </c>
      <c r="B41" t="str">
        <f>IFERROR(VLOOKUP($A41,INPUT_Du_lieu_nhan_vien!$A:$C,2),"-")</f>
        <v>Bùi Thị Minh</v>
      </c>
      <c r="C41" t="str">
        <f>IFERROR(VLOOKUP($A41,INPUT_Du_lieu_nhan_vien!$A:$C,3),"-")</f>
        <v>Huệ</v>
      </c>
      <c r="D41" t="str">
        <f>IFERROR(VLOOKUP($A41,INPUT_Du_lieu_nhan_vien!$A:$AC,24),"-")</f>
        <v>NX</v>
      </c>
      <c r="E41" t="str">
        <f>IFERROR(VLOOKUP($A41,INPUT_Du_lieu_nhan_vien!$A:$AC,29),"-")</f>
        <v>TMH</v>
      </c>
      <c r="F41" t="s">
        <v>3051</v>
      </c>
      <c r="G41" s="2" t="s">
        <v>7156</v>
      </c>
      <c r="H41" s="19">
        <v>41091</v>
      </c>
      <c r="I41" s="19">
        <f t="shared" si="2"/>
        <v>41455</v>
      </c>
      <c r="J41" t="str">
        <f>IFERROR(VLOOKUP($A41,INPUT_Du_lieu_nhan_vien!$A:$AJ,36),"-")</f>
        <v>Chính thức</v>
      </c>
    </row>
    <row r="42" spans="1:10" ht="32.25" customHeight="1" x14ac:dyDescent="0.2">
      <c r="A42" s="118">
        <v>20570</v>
      </c>
      <c r="B42" t="str">
        <f>IFERROR(VLOOKUP($A42,INPUT_Du_lieu_nhan_vien!$A:$C,2),"-")</f>
        <v>Tạ Thị Thu</v>
      </c>
      <c r="C42" t="str">
        <f>IFERROR(VLOOKUP($A42,INPUT_Du_lieu_nhan_vien!$A:$C,3),"-")</f>
        <v>Phương</v>
      </c>
      <c r="D42" t="str">
        <f>IFERROR(VLOOKUP($A42,INPUT_Du_lieu_nhan_vien!$A:$AC,24),"-")</f>
        <v>OC</v>
      </c>
      <c r="E42" t="str">
        <f>IFERROR(VLOOKUP($A42,INPUT_Du_lieu_nhan_vien!$A:$AC,29),"-")</f>
        <v>TMH</v>
      </c>
      <c r="F42" t="s">
        <v>3051</v>
      </c>
      <c r="G42" s="2" t="s">
        <v>7950</v>
      </c>
      <c r="H42" s="19">
        <v>41500</v>
      </c>
      <c r="I42" s="19">
        <f t="shared" si="2"/>
        <v>41864</v>
      </c>
      <c r="J42" t="str">
        <f>IFERROR(VLOOKUP($A42,INPUT_Du_lieu_nhan_vien!$A:$AJ,36),"-")</f>
        <v>Chính thức</v>
      </c>
    </row>
    <row r="43" spans="1:10" ht="32.25" hidden="1" customHeight="1" x14ac:dyDescent="0.2">
      <c r="A43" s="118">
        <v>20574</v>
      </c>
      <c r="B43" t="str">
        <f>IFERROR(VLOOKUP($A43,INPUT_Du_lieu_nhan_vien!$A:$C,2),"-")</f>
        <v>Đỗ Thị</v>
      </c>
      <c r="C43" t="str">
        <f>IFERROR(VLOOKUP($A43,INPUT_Du_lieu_nhan_vien!$A:$C,3),"-")</f>
        <v>Hiền</v>
      </c>
      <c r="D43" t="str">
        <f>IFERROR(VLOOKUP($A43,INPUT_Du_lieu_nhan_vien!$A:$AC,24),"-")</f>
        <v>OC</v>
      </c>
      <c r="E43" t="str">
        <f>IFERROR(VLOOKUP($A43,INPUT_Du_lieu_nhan_vien!$A:$AC,29),"-")</f>
        <v>TMH</v>
      </c>
      <c r="G43" s="2"/>
      <c r="H43" s="19"/>
      <c r="I43" s="19" t="str">
        <f t="shared" si="2"/>
        <v/>
      </c>
      <c r="J43" t="str">
        <f>IFERROR(VLOOKUP($A43,INPUT_Du_lieu_nhan_vien!$A:$AJ,36),"-")</f>
        <v>Nghỉ việc</v>
      </c>
    </row>
    <row r="44" spans="1:10" ht="32.25" customHeight="1" x14ac:dyDescent="0.2">
      <c r="A44" s="118">
        <v>20625</v>
      </c>
      <c r="B44" t="str">
        <f>IFERROR(VLOOKUP($A44,INPUT_Du_lieu_nhan_vien!$A:$C,2),"-")</f>
        <v>Nguyễn Thị Minh</v>
      </c>
      <c r="C44" t="str">
        <f>IFERROR(VLOOKUP($A44,INPUT_Du_lieu_nhan_vien!$A:$C,3),"-")</f>
        <v>Thúy</v>
      </c>
      <c r="D44" t="str">
        <f>IFERROR(VLOOKUP($A44,INPUT_Du_lieu_nhan_vien!$A:$AC,24),"-")</f>
        <v>OC</v>
      </c>
      <c r="E44" t="str">
        <f>IFERROR(VLOOKUP($A44,INPUT_Du_lieu_nhan_vien!$A:$AC,29),"-")</f>
        <v>TMH</v>
      </c>
      <c r="G44" s="2"/>
      <c r="H44" s="19"/>
      <c r="I44" s="19" t="str">
        <f t="shared" si="2"/>
        <v/>
      </c>
      <c r="J44" t="str">
        <f>IFERROR(VLOOKUP($A44,INPUT_Du_lieu_nhan_vien!$A:$AJ,36),"-")</f>
        <v>Chính thức</v>
      </c>
    </row>
    <row r="45" spans="1:10" ht="32.25" hidden="1" customHeight="1" x14ac:dyDescent="0.2">
      <c r="A45" s="118">
        <v>20628</v>
      </c>
      <c r="B45" t="str">
        <f>IFERROR(VLOOKUP($A45,INPUT_Du_lieu_nhan_vien!$A:$C,2),"-")</f>
        <v>Đỗ Văn</v>
      </c>
      <c r="C45" t="str">
        <f>IFERROR(VLOOKUP($A45,INPUT_Du_lieu_nhan_vien!$A:$C,3),"-")</f>
        <v>Thắng</v>
      </c>
      <c r="D45" t="str">
        <f>IFERROR(VLOOKUP($A45,INPUT_Du_lieu_nhan_vien!$A:$AC,24),"-")</f>
        <v>OP</v>
      </c>
      <c r="E45" t="str">
        <f>IFERROR(VLOOKUP($A45,INPUT_Du_lieu_nhan_vien!$A:$AC,29),"-")</f>
        <v>TMH</v>
      </c>
      <c r="G45" s="2"/>
      <c r="H45" s="19"/>
      <c r="I45" s="19" t="str">
        <f t="shared" si="2"/>
        <v/>
      </c>
      <c r="J45" t="str">
        <f>IFERROR(VLOOKUP($A45,INPUT_Du_lieu_nhan_vien!$A:$AJ,36),"-")</f>
        <v>Nghỉ việc</v>
      </c>
    </row>
    <row r="46" spans="1:10" ht="32.25" customHeight="1" x14ac:dyDescent="0.2">
      <c r="A46" s="118">
        <v>20631</v>
      </c>
      <c r="B46" t="str">
        <f>IFERROR(VLOOKUP($A46,INPUT_Du_lieu_nhan_vien!$A:$C,2),"-")</f>
        <v>Nguyễn Đức</v>
      </c>
      <c r="C46" t="str">
        <f>IFERROR(VLOOKUP($A46,INPUT_Du_lieu_nhan_vien!$A:$C,3),"-")</f>
        <v>Thắng</v>
      </c>
      <c r="D46" t="str">
        <f>IFERROR(VLOOKUP($A46,INPUT_Du_lieu_nhan_vien!$A:$AC,24),"-")</f>
        <v>OP</v>
      </c>
      <c r="E46" t="str">
        <f>IFERROR(VLOOKUP($A46,INPUT_Du_lieu_nhan_vien!$A:$AC,29),"-")</f>
        <v>TMH</v>
      </c>
      <c r="F46" t="s">
        <v>3051</v>
      </c>
      <c r="G46" s="2" t="s">
        <v>7769</v>
      </c>
      <c r="H46" s="19">
        <v>41552</v>
      </c>
      <c r="I46" s="19">
        <f t="shared" si="2"/>
        <v>41916</v>
      </c>
      <c r="J46" t="str">
        <f>IFERROR(VLOOKUP($A46,INPUT_Du_lieu_nhan_vien!$A:$AJ,36),"-")</f>
        <v>Chính thức</v>
      </c>
    </row>
    <row r="47" spans="1:10" ht="32.25" hidden="1" customHeight="1" x14ac:dyDescent="0.2">
      <c r="A47" s="118">
        <v>20643</v>
      </c>
      <c r="B47" t="str">
        <f>IFERROR(VLOOKUP($A47,INPUT_Du_lieu_nhan_vien!$A:$C,2),"-")</f>
        <v>Tống Thị Minh</v>
      </c>
      <c r="C47" t="str">
        <f>IFERROR(VLOOKUP($A47,INPUT_Du_lieu_nhan_vien!$A:$C,3),"-")</f>
        <v>Hoa</v>
      </c>
      <c r="D47" t="str">
        <f>IFERROR(VLOOKUP($A47,INPUT_Du_lieu_nhan_vien!$A:$AC,24),"-")</f>
        <v>OC</v>
      </c>
      <c r="E47" t="str">
        <f>IFERROR(VLOOKUP($A47,INPUT_Du_lieu_nhan_vien!$A:$AC,29),"-")</f>
        <v>TMH</v>
      </c>
      <c r="G47" s="2"/>
      <c r="H47" s="19"/>
      <c r="I47" s="19" t="str">
        <f t="shared" si="2"/>
        <v/>
      </c>
      <c r="J47" t="str">
        <f>IFERROR(VLOOKUP($A47,INPUT_Du_lieu_nhan_vien!$A:$AJ,36),"-")</f>
        <v>Nghỉ việc</v>
      </c>
    </row>
    <row r="48" spans="1:10" ht="32.25" customHeight="1" x14ac:dyDescent="0.2">
      <c r="A48" s="118">
        <v>20024</v>
      </c>
      <c r="B48" t="str">
        <f>IFERROR(VLOOKUP($A48,INPUT_Du_lieu_nhan_vien!$A:$C,2),"-")</f>
        <v>Ngô Thị Thanh</v>
      </c>
      <c r="C48" t="str">
        <f>IFERROR(VLOOKUP($A48,INPUT_Du_lieu_nhan_vien!$A:$C,3),"-")</f>
        <v>Thủy</v>
      </c>
      <c r="D48" t="str">
        <f>IFERROR(VLOOKUP($A48,INPUT_Du_lieu_nhan_vien!$A:$AC,24),"-")</f>
        <v>TD2</v>
      </c>
      <c r="E48" t="str">
        <f>IFERROR(VLOOKUP($A48,INPUT_Du_lieu_nhan_vien!$A:$AC,29),"-")</f>
        <v>TNE</v>
      </c>
      <c r="F48" t="s">
        <v>3052</v>
      </c>
      <c r="G48" s="2" t="s">
        <v>7375</v>
      </c>
      <c r="H48" s="19">
        <v>40087</v>
      </c>
      <c r="I48" s="19">
        <v>41182</v>
      </c>
      <c r="J48" t="str">
        <f>IFERROR(VLOOKUP($A48,INPUT_Du_lieu_nhan_vien!$A:$AJ,36),"-")</f>
        <v>Chính thức</v>
      </c>
    </row>
    <row r="49" spans="1:11" ht="32.25" customHeight="1" x14ac:dyDescent="0.2">
      <c r="A49" s="118">
        <v>20094</v>
      </c>
      <c r="B49" t="str">
        <f>IFERROR(VLOOKUP($A49,INPUT_Du_lieu_nhan_vien!$A:$C,2),"-")</f>
        <v>Phan Thị</v>
      </c>
      <c r="C49" t="str">
        <f>IFERROR(VLOOKUP($A49,INPUT_Du_lieu_nhan_vien!$A:$C,3),"-")</f>
        <v>Hiền</v>
      </c>
      <c r="D49" t="str">
        <f>IFERROR(VLOOKUP($A49,INPUT_Du_lieu_nhan_vien!$A:$AC,24),"-")</f>
        <v>OC</v>
      </c>
      <c r="E49" t="str">
        <f>IFERROR(VLOOKUP($A49,INPUT_Du_lieu_nhan_vien!$A:$AC,29),"-")</f>
        <v>TNE</v>
      </c>
      <c r="F49" t="s">
        <v>3052</v>
      </c>
      <c r="G49" s="2" t="s">
        <v>7267</v>
      </c>
      <c r="H49" s="19">
        <v>40483</v>
      </c>
      <c r="I49" s="19">
        <f t="shared" si="2"/>
        <v>41577</v>
      </c>
      <c r="J49" t="str">
        <f>IFERROR(VLOOKUP($A49,INPUT_Du_lieu_nhan_vien!$A:$AJ,36),"-")</f>
        <v>Chính thức</v>
      </c>
      <c r="K49" t="s">
        <v>7844</v>
      </c>
    </row>
    <row r="50" spans="1:11" ht="32.25" hidden="1" customHeight="1" x14ac:dyDescent="0.2">
      <c r="A50" s="118">
        <v>20183</v>
      </c>
      <c r="B50" t="str">
        <f>IFERROR(VLOOKUP($A50,INPUT_Du_lieu_nhan_vien!$A:$C,2),"-")</f>
        <v>Vũ Thị</v>
      </c>
      <c r="C50" t="str">
        <f>IFERROR(VLOOKUP($A50,INPUT_Du_lieu_nhan_vien!$A:$C,3),"-")</f>
        <v>Trang</v>
      </c>
      <c r="D50" t="str">
        <f>IFERROR(VLOOKUP($A50,INPUT_Du_lieu_nhan_vien!$A:$AC,24),"-")</f>
        <v>OP</v>
      </c>
      <c r="E50" t="str">
        <f>IFERROR(VLOOKUP($A50,INPUT_Du_lieu_nhan_vien!$A:$AC,29),"-")</f>
        <v>TNE</v>
      </c>
      <c r="G50" s="2"/>
      <c r="H50" s="19"/>
      <c r="I50" s="19" t="str">
        <f t="shared" si="2"/>
        <v/>
      </c>
      <c r="J50" t="str">
        <f>IFERROR(VLOOKUP($A50,INPUT_Du_lieu_nhan_vien!$A:$AJ,36),"-")</f>
        <v>Nghỉ việc</v>
      </c>
    </row>
    <row r="51" spans="1:11" ht="32.25" customHeight="1" x14ac:dyDescent="0.2">
      <c r="A51" s="118">
        <v>20206</v>
      </c>
      <c r="B51" t="str">
        <f>IFERROR(VLOOKUP($A51,INPUT_Du_lieu_nhan_vien!$A:$C,2),"-")</f>
        <v>Nguyễn Khánh</v>
      </c>
      <c r="C51" t="str">
        <f>IFERROR(VLOOKUP($A51,INPUT_Du_lieu_nhan_vien!$A:$C,3),"-")</f>
        <v>Hà</v>
      </c>
      <c r="D51" t="str">
        <f>IFERROR(VLOOKUP($A51,INPUT_Du_lieu_nhan_vien!$A:$AC,24),"-")</f>
        <v>NX</v>
      </c>
      <c r="E51" t="str">
        <f>IFERROR(VLOOKUP($A51,INPUT_Du_lieu_nhan_vien!$A:$AC,29),"-")</f>
        <v>TNE</v>
      </c>
      <c r="F51" t="s">
        <v>3051</v>
      </c>
      <c r="G51" s="2" t="s">
        <v>7259</v>
      </c>
      <c r="H51" s="19">
        <v>40375</v>
      </c>
      <c r="I51" s="19">
        <f t="shared" si="2"/>
        <v>40739</v>
      </c>
      <c r="J51" t="str">
        <f>IFERROR(VLOOKUP($A51,INPUT_Du_lieu_nhan_vien!$A:$AJ,36),"-")</f>
        <v>Chính thức</v>
      </c>
    </row>
    <row r="52" spans="1:11" ht="32.25" customHeight="1" x14ac:dyDescent="0.2">
      <c r="A52" s="118">
        <v>20206</v>
      </c>
      <c r="B52" t="str">
        <f>IFERROR(VLOOKUP($A52,INPUT_Du_lieu_nhan_vien!$A:$C,2),"-")</f>
        <v>Nguyễn Khánh</v>
      </c>
      <c r="C52" t="str">
        <f>IFERROR(VLOOKUP($A52,INPUT_Du_lieu_nhan_vien!$A:$C,3),"-")</f>
        <v>Hà</v>
      </c>
      <c r="D52" t="str">
        <f>IFERROR(VLOOKUP($A52,INPUT_Du_lieu_nhan_vien!$A:$AC,24),"-")</f>
        <v>NX</v>
      </c>
      <c r="E52" t="str">
        <f>IFERROR(VLOOKUP($A52,INPUT_Du_lieu_nhan_vien!$A:$AC,29),"-")</f>
        <v>TNE</v>
      </c>
      <c r="F52" t="s">
        <v>3052</v>
      </c>
      <c r="G52" s="2" t="s">
        <v>7230</v>
      </c>
      <c r="H52" s="19">
        <v>40725</v>
      </c>
      <c r="I52" s="19">
        <v>41820</v>
      </c>
      <c r="J52" t="str">
        <f>IFERROR(VLOOKUP($A52,INPUT_Du_lieu_nhan_vien!$A:$AJ,36),"-")</f>
        <v>Chính thức</v>
      </c>
    </row>
    <row r="53" spans="1:11" ht="32.25" customHeight="1" x14ac:dyDescent="0.2">
      <c r="A53" s="118">
        <v>20261</v>
      </c>
      <c r="B53" t="str">
        <f>IFERROR(VLOOKUP($A53,INPUT_Du_lieu_nhan_vien!$A:$C,2),"-")</f>
        <v>Đặng Lê Linh</v>
      </c>
      <c r="C53" t="str">
        <f>IFERROR(VLOOKUP($A53,INPUT_Du_lieu_nhan_vien!$A:$C,3),"-")</f>
        <v>Chi</v>
      </c>
      <c r="D53" t="str">
        <f>IFERROR(VLOOKUP($A53,INPUT_Du_lieu_nhan_vien!$A:$AC,24),"-")</f>
        <v>NX</v>
      </c>
      <c r="E53" t="str">
        <f>IFERROR(VLOOKUP($A53,INPUT_Du_lieu_nhan_vien!$A:$AC,29),"-")</f>
        <v>TNE</v>
      </c>
      <c r="F53" t="s">
        <v>3051</v>
      </c>
      <c r="G53" s="2" t="s">
        <v>7231</v>
      </c>
      <c r="H53" s="19">
        <v>40575</v>
      </c>
      <c r="I53" s="19">
        <f t="shared" ref="I53:I71" si="3">IF(F53="","",VLOOKUP(F53,$N$2:$O$11,2)+H53)</f>
        <v>40939</v>
      </c>
      <c r="J53" t="str">
        <f>IFERROR(VLOOKUP($A53,INPUT_Du_lieu_nhan_vien!$A:$AJ,36),"-")</f>
        <v>Chính thức</v>
      </c>
    </row>
    <row r="54" spans="1:11" ht="32.25" customHeight="1" x14ac:dyDescent="0.2">
      <c r="A54" s="118">
        <v>20261</v>
      </c>
      <c r="B54" t="str">
        <f>IFERROR(VLOOKUP($A54,INPUT_Du_lieu_nhan_vien!$A:$C,2),"-")</f>
        <v>Đặng Lê Linh</v>
      </c>
      <c r="C54" t="str">
        <f>IFERROR(VLOOKUP($A54,INPUT_Du_lieu_nhan_vien!$A:$C,3),"-")</f>
        <v>Chi</v>
      </c>
      <c r="D54" t="str">
        <f>IFERROR(VLOOKUP($A54,INPUT_Du_lieu_nhan_vien!$A:$AC,24),"-")</f>
        <v>NX</v>
      </c>
      <c r="E54" t="str">
        <f>IFERROR(VLOOKUP($A54,INPUT_Du_lieu_nhan_vien!$A:$AC,29),"-")</f>
        <v>TNE</v>
      </c>
      <c r="F54" t="s">
        <v>3052</v>
      </c>
      <c r="G54" s="2" t="s">
        <v>7091</v>
      </c>
      <c r="H54" s="19">
        <v>40940</v>
      </c>
      <c r="I54" s="19">
        <f t="shared" si="3"/>
        <v>42034</v>
      </c>
      <c r="J54" t="str">
        <f>IFERROR(VLOOKUP($A54,INPUT_Du_lieu_nhan_vien!$A:$AJ,36),"-")</f>
        <v>Chính thức</v>
      </c>
    </row>
    <row r="55" spans="1:11" ht="32.25" customHeight="1" x14ac:dyDescent="0.2">
      <c r="A55" s="118">
        <v>20310</v>
      </c>
      <c r="B55" t="str">
        <f>IFERROR(VLOOKUP($A55,INPUT_Du_lieu_nhan_vien!$A:$C,2),"-")</f>
        <v>Phạm Văn</v>
      </c>
      <c r="C55" t="str">
        <f>IFERROR(VLOOKUP($A55,INPUT_Du_lieu_nhan_vien!$A:$C,3),"-")</f>
        <v>Diễn</v>
      </c>
      <c r="D55" t="str">
        <f>IFERROR(VLOOKUP($A55,INPUT_Du_lieu_nhan_vien!$A:$AC,24),"-")</f>
        <v>OP</v>
      </c>
      <c r="E55" t="str">
        <f>IFERROR(VLOOKUP($A55,INPUT_Du_lieu_nhan_vien!$A:$AC,29),"-")</f>
        <v>TPE</v>
      </c>
      <c r="G55" s="2"/>
      <c r="H55" s="19"/>
      <c r="I55" s="19" t="str">
        <f t="shared" si="3"/>
        <v/>
      </c>
      <c r="J55" t="str">
        <f>IFERROR(VLOOKUP($A55,INPUT_Du_lieu_nhan_vien!$A:$AJ,36),"-")</f>
        <v>Thử việc</v>
      </c>
    </row>
    <row r="56" spans="1:11" ht="32.25" customHeight="1" x14ac:dyDescent="0.2">
      <c r="A56" s="118">
        <v>20442</v>
      </c>
      <c r="B56" t="str">
        <f>IFERROR(VLOOKUP($A56,INPUT_Du_lieu_nhan_vien!$A:$C,2),"-")</f>
        <v>Trần Thị</v>
      </c>
      <c r="C56" t="str">
        <f>IFERROR(VLOOKUP($A56,INPUT_Du_lieu_nhan_vien!$A:$C,3),"-")</f>
        <v>Hoan</v>
      </c>
      <c r="D56" t="str">
        <f>IFERROR(VLOOKUP($A56,INPUT_Du_lieu_nhan_vien!$A:$AC,24),"-")</f>
        <v>OC</v>
      </c>
      <c r="E56" t="str">
        <f>IFERROR(VLOOKUP($A56,INPUT_Du_lieu_nhan_vien!$A:$AC,29),"-")</f>
        <v>TNE</v>
      </c>
      <c r="F56" t="s">
        <v>3051</v>
      </c>
      <c r="G56" s="2" t="s">
        <v>7092</v>
      </c>
      <c r="H56" s="19">
        <v>41252</v>
      </c>
      <c r="I56" s="19">
        <f t="shared" si="3"/>
        <v>41616</v>
      </c>
      <c r="J56" t="str">
        <f>IFERROR(VLOOKUP($A56,INPUT_Du_lieu_nhan_vien!$A:$AJ,36),"-")</f>
        <v>Chính thức</v>
      </c>
    </row>
    <row r="57" spans="1:11" ht="32.25" hidden="1" customHeight="1" x14ac:dyDescent="0.2">
      <c r="A57" s="118">
        <v>20462</v>
      </c>
      <c r="B57" t="str">
        <f>IFERROR(VLOOKUP($A57,INPUT_Du_lieu_nhan_vien!$A:$C,2),"-")</f>
        <v>Nguyễn Thị</v>
      </c>
      <c r="C57" t="str">
        <f>IFERROR(VLOOKUP($A57,INPUT_Du_lieu_nhan_vien!$A:$C,3),"-")</f>
        <v>Nga</v>
      </c>
      <c r="D57" t="str">
        <f>IFERROR(VLOOKUP($A57,INPUT_Du_lieu_nhan_vien!$A:$AC,24),"-")</f>
        <v>OP</v>
      </c>
      <c r="E57" t="str">
        <f>IFERROR(VLOOKUP($A57,INPUT_Du_lieu_nhan_vien!$A:$AC,29),"-")</f>
        <v>TNE</v>
      </c>
      <c r="F57" t="s">
        <v>3051</v>
      </c>
      <c r="G57" s="2" t="s">
        <v>7090</v>
      </c>
      <c r="H57" s="19">
        <v>41563</v>
      </c>
      <c r="I57" s="19">
        <f t="shared" si="3"/>
        <v>41927</v>
      </c>
      <c r="J57" t="str">
        <f>IFERROR(VLOOKUP($A57,INPUT_Du_lieu_nhan_vien!$A:$AJ,36),"-")</f>
        <v>Nghỉ việc</v>
      </c>
    </row>
    <row r="58" spans="1:11" ht="32.25" customHeight="1" x14ac:dyDescent="0.2">
      <c r="A58" s="118">
        <v>20493</v>
      </c>
      <c r="B58" t="str">
        <f>IFERROR(VLOOKUP($A58,INPUT_Du_lieu_nhan_vien!$A:$C,2),"-")</f>
        <v>Trần Ngọc</v>
      </c>
      <c r="C58" t="str">
        <f>IFERROR(VLOOKUP($A58,INPUT_Du_lieu_nhan_vien!$A:$C,3),"-")</f>
        <v>Vân</v>
      </c>
      <c r="D58" t="str">
        <f>IFERROR(VLOOKUP($A58,INPUT_Du_lieu_nhan_vien!$A:$AC,24),"-")</f>
        <v>PM2</v>
      </c>
      <c r="E58" t="str">
        <f>IFERROR(VLOOKUP($A58,INPUT_Du_lieu_nhan_vien!$A:$AC,29),"-")</f>
        <v>TNE</v>
      </c>
      <c r="F58" t="s">
        <v>3051</v>
      </c>
      <c r="G58" s="2" t="s">
        <v>7008</v>
      </c>
      <c r="H58" s="19">
        <v>41279</v>
      </c>
      <c r="I58" s="19">
        <f t="shared" si="3"/>
        <v>41643</v>
      </c>
      <c r="J58" t="str">
        <f>IFERROR(VLOOKUP($A58,INPUT_Du_lieu_nhan_vien!$A:$AJ,36),"-")</f>
        <v>Chính thức</v>
      </c>
    </row>
    <row r="59" spans="1:11" ht="32.25" hidden="1" customHeight="1" x14ac:dyDescent="0.2">
      <c r="A59" s="118">
        <v>20518</v>
      </c>
      <c r="B59" t="str">
        <f>IFERROR(VLOOKUP($A59,INPUT_Du_lieu_nhan_vien!$A:$C,2),"-")</f>
        <v>Nguyễn Thị</v>
      </c>
      <c r="C59" t="str">
        <f>IFERROR(VLOOKUP($A59,INPUT_Du_lieu_nhan_vien!$A:$C,3),"-")</f>
        <v>Chi</v>
      </c>
      <c r="D59" t="str">
        <f>IFERROR(VLOOKUP($A59,INPUT_Du_lieu_nhan_vien!$A:$AC,24),"-")</f>
        <v>OP</v>
      </c>
      <c r="E59" t="str">
        <f>IFERROR(VLOOKUP($A59,INPUT_Du_lieu_nhan_vien!$A:$AC,29),"-")</f>
        <v>TNE</v>
      </c>
      <c r="F59" t="s">
        <v>3051</v>
      </c>
      <c r="G59" s="2" t="s">
        <v>7049</v>
      </c>
      <c r="H59" s="19">
        <v>41355</v>
      </c>
      <c r="I59" s="19">
        <f t="shared" si="3"/>
        <v>41719</v>
      </c>
      <c r="J59" t="str">
        <f>IFERROR(VLOOKUP($A59,INPUT_Du_lieu_nhan_vien!$A:$AJ,36),"-")</f>
        <v>Nghỉ việc</v>
      </c>
    </row>
    <row r="60" spans="1:11" ht="32.25" hidden="1" customHeight="1" x14ac:dyDescent="0.2">
      <c r="A60" s="118">
        <v>20521</v>
      </c>
      <c r="B60" t="str">
        <f>IFERROR(VLOOKUP($A60,INPUT_Du_lieu_nhan_vien!$A:$C,2),"-")</f>
        <v>Vũ Hương</v>
      </c>
      <c r="C60" t="str">
        <f>IFERROR(VLOOKUP($A60,INPUT_Du_lieu_nhan_vien!$A:$C,3),"-")</f>
        <v>Trà</v>
      </c>
      <c r="D60" t="str">
        <f>IFERROR(VLOOKUP($A60,INPUT_Du_lieu_nhan_vien!$A:$AC,24),"-")</f>
        <v>OC</v>
      </c>
      <c r="E60" t="str">
        <f>IFERROR(VLOOKUP($A60,INPUT_Du_lieu_nhan_vien!$A:$AC,29),"-")</f>
        <v>TNE</v>
      </c>
      <c r="F60" t="s">
        <v>3051</v>
      </c>
      <c r="G60" s="2" t="s">
        <v>7380</v>
      </c>
      <c r="H60" s="19">
        <v>41387</v>
      </c>
      <c r="I60" s="19">
        <f t="shared" si="3"/>
        <v>41751</v>
      </c>
      <c r="J60" t="str">
        <f>IFERROR(VLOOKUP($A60,INPUT_Du_lieu_nhan_vien!$A:$AJ,36),"-")</f>
        <v>Nghỉ việc</v>
      </c>
    </row>
    <row r="61" spans="1:11" ht="32.25" customHeight="1" x14ac:dyDescent="0.2">
      <c r="A61" s="118">
        <v>20534</v>
      </c>
      <c r="B61" t="str">
        <f>IFERROR(VLOOKUP($A61,INPUT_Du_lieu_nhan_vien!$A:$C,2),"-")</f>
        <v>Nguyễn Thị Hồng</v>
      </c>
      <c r="C61" t="str">
        <f>IFERROR(VLOOKUP($A61,INPUT_Du_lieu_nhan_vien!$A:$C,3),"-")</f>
        <v>Thơm</v>
      </c>
      <c r="D61" t="str">
        <f>IFERROR(VLOOKUP($A61,INPUT_Du_lieu_nhan_vien!$A:$AC,24),"-")</f>
        <v>OC</v>
      </c>
      <c r="E61" t="str">
        <f>IFERROR(VLOOKUP($A61,INPUT_Du_lieu_nhan_vien!$A:$AC,29),"-")</f>
        <v>TNE</v>
      </c>
      <c r="F61" t="s">
        <v>3051</v>
      </c>
      <c r="G61" s="2" t="s">
        <v>7378</v>
      </c>
      <c r="H61" s="19">
        <v>41405</v>
      </c>
      <c r="I61" s="19">
        <f t="shared" si="3"/>
        <v>41769</v>
      </c>
      <c r="J61" t="str">
        <f>IFERROR(VLOOKUP($A61,INPUT_Du_lieu_nhan_vien!$A:$AJ,36),"-")</f>
        <v>Chính thức</v>
      </c>
    </row>
    <row r="62" spans="1:11" ht="32.25" customHeight="1" x14ac:dyDescent="0.2">
      <c r="A62" s="118">
        <v>20583</v>
      </c>
      <c r="B62" t="str">
        <f>IFERROR(VLOOKUP($A62,INPUT_Du_lieu_nhan_vien!$A:$C,2),"-")</f>
        <v>Doãn Thị Nguyệt</v>
      </c>
      <c r="C62" t="str">
        <f>IFERROR(VLOOKUP($A62,INPUT_Du_lieu_nhan_vien!$A:$C,3),"-")</f>
        <v>Thu</v>
      </c>
      <c r="D62" t="str">
        <f>IFERROR(VLOOKUP($A62,INPUT_Du_lieu_nhan_vien!$A:$AC,24),"-")</f>
        <v>OC</v>
      </c>
      <c r="E62" t="str">
        <f>IFERROR(VLOOKUP($A62,INPUT_Du_lieu_nhan_vien!$A:$AC,29),"-")</f>
        <v>TNE</v>
      </c>
      <c r="F62" t="s">
        <v>3051</v>
      </c>
      <c r="G62" s="2" t="s">
        <v>7956</v>
      </c>
      <c r="H62" s="19">
        <v>41503</v>
      </c>
      <c r="I62" s="19">
        <f t="shared" si="3"/>
        <v>41867</v>
      </c>
      <c r="J62" t="str">
        <f>IFERROR(VLOOKUP($A62,INPUT_Du_lieu_nhan_vien!$A:$AJ,36),"-")</f>
        <v>Chính thức</v>
      </c>
    </row>
    <row r="63" spans="1:11" ht="32.25" hidden="1" customHeight="1" x14ac:dyDescent="0.2">
      <c r="A63" s="118">
        <v>20588</v>
      </c>
      <c r="B63" t="str">
        <f>IFERROR(VLOOKUP($A63,INPUT_Du_lieu_nhan_vien!$A:$C,2),"-")</f>
        <v>Đỗ Thị</v>
      </c>
      <c r="C63" t="str">
        <f>IFERROR(VLOOKUP($A63,INPUT_Du_lieu_nhan_vien!$A:$C,3),"-")</f>
        <v>Chiến</v>
      </c>
      <c r="D63" t="str">
        <f>IFERROR(VLOOKUP($A63,INPUT_Du_lieu_nhan_vien!$A:$AC,24),"-")</f>
        <v>OC</v>
      </c>
      <c r="E63" t="str">
        <f>IFERROR(VLOOKUP($A63,INPUT_Du_lieu_nhan_vien!$A:$AC,29),"-")</f>
        <v>TNE</v>
      </c>
      <c r="G63" s="2"/>
      <c r="H63" s="19"/>
      <c r="I63" s="19" t="str">
        <f t="shared" si="3"/>
        <v/>
      </c>
      <c r="J63" t="str">
        <f>IFERROR(VLOOKUP($A63,INPUT_Du_lieu_nhan_vien!$A:$AJ,36),"-")</f>
        <v>Nghỉ việc</v>
      </c>
    </row>
    <row r="64" spans="1:11" ht="32.25" customHeight="1" x14ac:dyDescent="0.2">
      <c r="A64" s="118">
        <v>20593</v>
      </c>
      <c r="B64" t="str">
        <f>IFERROR(VLOOKUP($A64,INPUT_Du_lieu_nhan_vien!$A:$C,2),"-")</f>
        <v>Nguyễn Thị</v>
      </c>
      <c r="C64" t="str">
        <f>IFERROR(VLOOKUP($A64,INPUT_Du_lieu_nhan_vien!$A:$C,3),"-")</f>
        <v>Hạnh</v>
      </c>
      <c r="D64" t="str">
        <f>IFERROR(VLOOKUP($A64,INPUT_Du_lieu_nhan_vien!$A:$AC,24),"-")</f>
        <v>OP</v>
      </c>
      <c r="E64" t="str">
        <f>IFERROR(VLOOKUP($A64,INPUT_Du_lieu_nhan_vien!$A:$AC,29),"-")</f>
        <v>TNE</v>
      </c>
      <c r="F64" t="s">
        <v>3051</v>
      </c>
      <c r="G64" s="2" t="s">
        <v>7740</v>
      </c>
      <c r="H64" s="19">
        <v>41525</v>
      </c>
      <c r="I64" s="19">
        <f t="shared" si="3"/>
        <v>41889</v>
      </c>
      <c r="J64" t="str">
        <f>IFERROR(VLOOKUP($A64,INPUT_Du_lieu_nhan_vien!$A:$AJ,36),"-")</f>
        <v>Chính thức</v>
      </c>
    </row>
    <row r="65" spans="1:11" ht="32.25" customHeight="1" x14ac:dyDescent="0.2">
      <c r="A65" s="118">
        <v>20626</v>
      </c>
      <c r="B65" t="str">
        <f>IFERROR(VLOOKUP($A65,INPUT_Du_lieu_nhan_vien!$A:$C,2),"-")</f>
        <v>Đỗ Thị Lan</v>
      </c>
      <c r="C65" t="str">
        <f>IFERROR(VLOOKUP($A65,INPUT_Du_lieu_nhan_vien!$A:$C,3),"-")</f>
        <v>Hương</v>
      </c>
      <c r="D65" t="str">
        <f>IFERROR(VLOOKUP($A65,INPUT_Du_lieu_nhan_vien!$A:$AC,24),"-")</f>
        <v>OC</v>
      </c>
      <c r="E65" t="str">
        <f>IFERROR(VLOOKUP($A65,INPUT_Du_lieu_nhan_vien!$A:$AC,29),"-")</f>
        <v>TNE</v>
      </c>
      <c r="F65" t="s">
        <v>3051</v>
      </c>
      <c r="G65" s="2" t="s">
        <v>7768</v>
      </c>
      <c r="H65" s="19">
        <v>41515</v>
      </c>
      <c r="I65" s="19">
        <f t="shared" si="3"/>
        <v>41879</v>
      </c>
      <c r="J65" t="str">
        <f>IFERROR(VLOOKUP($A65,INPUT_Du_lieu_nhan_vien!$A:$AJ,36),"-")</f>
        <v>Chính thức</v>
      </c>
    </row>
    <row r="66" spans="1:11" ht="32.25" customHeight="1" x14ac:dyDescent="0.2">
      <c r="A66" s="118">
        <v>20627</v>
      </c>
      <c r="B66" t="str">
        <f>IFERROR(VLOOKUP($A66,INPUT_Du_lieu_nhan_vien!$A:$C,2),"-")</f>
        <v>Bùi Thị Hồng</v>
      </c>
      <c r="C66" t="str">
        <f>IFERROR(VLOOKUP($A66,INPUT_Du_lieu_nhan_vien!$A:$C,3),"-")</f>
        <v>Vân</v>
      </c>
      <c r="D66" t="str">
        <f>IFERROR(VLOOKUP($A66,INPUT_Du_lieu_nhan_vien!$A:$AC,24),"-")</f>
        <v>OC</v>
      </c>
      <c r="E66" t="str">
        <f>IFERROR(VLOOKUP($A66,INPUT_Du_lieu_nhan_vien!$A:$AC,29),"-")</f>
        <v>TNE</v>
      </c>
      <c r="F66" t="s">
        <v>3051</v>
      </c>
      <c r="G66" s="2" t="s">
        <v>7746</v>
      </c>
      <c r="H66" s="19">
        <v>41533</v>
      </c>
      <c r="I66" s="19">
        <f t="shared" si="3"/>
        <v>41897</v>
      </c>
      <c r="J66" t="str">
        <f>IFERROR(VLOOKUP($A66,INPUT_Du_lieu_nhan_vien!$A:$AJ,36),"-")</f>
        <v>Chính thức</v>
      </c>
    </row>
    <row r="67" spans="1:11" ht="32.25" customHeight="1" x14ac:dyDescent="0.2">
      <c r="A67" s="118">
        <v>20630</v>
      </c>
      <c r="B67" t="str">
        <f>IFERROR(VLOOKUP($A67,INPUT_Du_lieu_nhan_vien!$A:$C,2),"-")</f>
        <v>Nghiêm Thị</v>
      </c>
      <c r="C67" t="str">
        <f>IFERROR(VLOOKUP($A67,INPUT_Du_lieu_nhan_vien!$A:$C,3),"-")</f>
        <v>Hồng</v>
      </c>
      <c r="D67" t="str">
        <f>IFERROR(VLOOKUP($A67,INPUT_Du_lieu_nhan_vien!$A:$AC,24),"-")</f>
        <v>OP</v>
      </c>
      <c r="E67" t="str">
        <f>IFERROR(VLOOKUP($A67,INPUT_Du_lieu_nhan_vien!$A:$AC,29),"-")</f>
        <v>TNE</v>
      </c>
      <c r="F67" t="s">
        <v>3051</v>
      </c>
      <c r="G67" s="2" t="s">
        <v>7750</v>
      </c>
      <c r="H67" s="19">
        <v>41552</v>
      </c>
      <c r="I67" s="19">
        <f t="shared" si="3"/>
        <v>41916</v>
      </c>
      <c r="J67" t="str">
        <f>IFERROR(VLOOKUP($A67,INPUT_Du_lieu_nhan_vien!$A:$AJ,36),"-")</f>
        <v>Chính thức</v>
      </c>
    </row>
    <row r="68" spans="1:11" ht="32.25" customHeight="1" x14ac:dyDescent="0.2">
      <c r="A68" s="118">
        <v>20634</v>
      </c>
      <c r="B68" t="str">
        <f>IFERROR(VLOOKUP($A68,INPUT_Du_lieu_nhan_vien!$A:$C,2),"-")</f>
        <v>Vũ Thị</v>
      </c>
      <c r="C68" t="str">
        <f>IFERROR(VLOOKUP($A68,INPUT_Du_lieu_nhan_vien!$A:$C,3),"-")</f>
        <v>Thoa</v>
      </c>
      <c r="D68" t="str">
        <f>IFERROR(VLOOKUP($A68,INPUT_Du_lieu_nhan_vien!$A:$AC,24),"-")</f>
        <v>OP</v>
      </c>
      <c r="E68" t="str">
        <f>IFERROR(VLOOKUP($A68,INPUT_Du_lieu_nhan_vien!$A:$AC,29),"-")</f>
        <v>TNE</v>
      </c>
      <c r="F68" t="s">
        <v>3051</v>
      </c>
      <c r="G68" s="2" t="s">
        <v>7758</v>
      </c>
      <c r="H68" s="19">
        <v>41536</v>
      </c>
      <c r="I68" s="19">
        <f t="shared" si="3"/>
        <v>41900</v>
      </c>
      <c r="J68" t="str">
        <f>IFERROR(VLOOKUP($A68,INPUT_Du_lieu_nhan_vien!$A:$AJ,36),"-")</f>
        <v>Chính thức</v>
      </c>
    </row>
    <row r="69" spans="1:11" ht="32.25" customHeight="1" x14ac:dyDescent="0.2">
      <c r="A69" s="118">
        <v>10004</v>
      </c>
      <c r="B69" t="str">
        <f>IFERROR(VLOOKUP($A69,INPUT_Du_lieu_nhan_vien!$A:$C,2),"-")</f>
        <v>Thái Minh</v>
      </c>
      <c r="C69" t="str">
        <f>IFERROR(VLOOKUP($A69,INPUT_Du_lieu_nhan_vien!$A:$C,3),"-")</f>
        <v>Hạnh</v>
      </c>
      <c r="D69" t="str">
        <f>IFERROR(VLOOKUP($A69,INPUT_Du_lieu_nhan_vien!$A:$AC,24),"-")</f>
        <v>TD1</v>
      </c>
      <c r="E69" t="str">
        <f>IFERROR(VLOOKUP($A69,INPUT_Du_lieu_nhan_vien!$A:$AC,29),"-")</f>
        <v>TRD</v>
      </c>
      <c r="F69" t="s">
        <v>3052</v>
      </c>
      <c r="G69" s="2" t="s">
        <v>7303</v>
      </c>
      <c r="H69" s="19">
        <v>40057</v>
      </c>
      <c r="I69" s="19">
        <f t="shared" si="3"/>
        <v>41151</v>
      </c>
      <c r="J69" t="str">
        <f>IFERROR(VLOOKUP($A69,INPUT_Du_lieu_nhan_vien!$A:$AJ,36),"-")</f>
        <v>Nghỉ khác</v>
      </c>
    </row>
    <row r="70" spans="1:11" ht="32.25" hidden="1" customHeight="1" x14ac:dyDescent="0.2">
      <c r="A70" s="118">
        <v>10005</v>
      </c>
      <c r="B70" t="str">
        <f>IFERROR(VLOOKUP($A70,INPUT_Du_lieu_nhan_vien!$A:$C,2),"-")</f>
        <v>Nguyễn Phùng Minh</v>
      </c>
      <c r="C70" t="str">
        <f>IFERROR(VLOOKUP($A70,INPUT_Du_lieu_nhan_vien!$A:$C,3),"-")</f>
        <v>Hằng</v>
      </c>
      <c r="D70" t="str">
        <f>IFERROR(VLOOKUP($A70,INPUT_Du_lieu_nhan_vien!$A:$AC,24),"-")</f>
        <v>TD1</v>
      </c>
      <c r="E70" t="str">
        <f>IFERROR(VLOOKUP($A70,INPUT_Du_lieu_nhan_vien!$A:$AC,29),"-")</f>
        <v>TRD</v>
      </c>
      <c r="F70" t="s">
        <v>3052</v>
      </c>
      <c r="G70" s="2" t="s">
        <v>7304</v>
      </c>
      <c r="H70" s="19">
        <v>40057</v>
      </c>
      <c r="I70" s="19">
        <f t="shared" si="3"/>
        <v>41151</v>
      </c>
      <c r="J70" t="str">
        <f>IFERROR(VLOOKUP($A70,INPUT_Du_lieu_nhan_vien!$A:$AJ,36),"-")</f>
        <v>Nghỉ việc</v>
      </c>
    </row>
    <row r="71" spans="1:11" ht="32.25" hidden="1" customHeight="1" x14ac:dyDescent="0.2">
      <c r="A71" s="118">
        <v>10005</v>
      </c>
      <c r="B71" t="str">
        <f>IFERROR(VLOOKUP($A71,INPUT_Du_lieu_nhan_vien!$A:$C,2),"-")</f>
        <v>Nguyễn Phùng Minh</v>
      </c>
      <c r="C71" t="str">
        <f>IFERROR(VLOOKUP($A71,INPUT_Du_lieu_nhan_vien!$A:$C,3),"-")</f>
        <v>Hằng</v>
      </c>
      <c r="D71" t="str">
        <f>IFERROR(VLOOKUP($A71,INPUT_Du_lieu_nhan_vien!$A:$AC,24),"-")</f>
        <v>TD1</v>
      </c>
      <c r="E71" t="str">
        <f>IFERROR(VLOOKUP($A71,INPUT_Du_lieu_nhan_vien!$A:$AC,29),"-")</f>
        <v>TRD</v>
      </c>
      <c r="F71" t="s">
        <v>3053</v>
      </c>
      <c r="G71" s="2" t="s">
        <v>7128</v>
      </c>
      <c r="H71" s="19">
        <v>41153</v>
      </c>
      <c r="I71" s="19">
        <f t="shared" si="3"/>
        <v>41153</v>
      </c>
      <c r="J71" t="str">
        <f>IFERROR(VLOOKUP($A71,INPUT_Du_lieu_nhan_vien!$A:$AJ,36),"-")</f>
        <v>Nghỉ việc</v>
      </c>
    </row>
    <row r="72" spans="1:11" ht="32.25" customHeight="1" x14ac:dyDescent="0.2">
      <c r="A72" s="118">
        <v>20113</v>
      </c>
      <c r="B72" t="str">
        <f>IFERROR(VLOOKUP($A72,INPUT_Du_lieu_nhan_vien!$A:$C,2),"-")</f>
        <v>Vũ Quốc</v>
      </c>
      <c r="C72" t="str">
        <f>IFERROR(VLOOKUP($A72,INPUT_Du_lieu_nhan_vien!$A:$C,3),"-")</f>
        <v>Trung</v>
      </c>
      <c r="D72" t="str">
        <f>IFERROR(VLOOKUP($A72,INPUT_Du_lieu_nhan_vien!$A:$AC,24),"-")</f>
        <v>NX</v>
      </c>
      <c r="E72" t="str">
        <f>IFERROR(VLOOKUP($A72,INPUT_Du_lieu_nhan_vien!$A:$AC,29),"-")</f>
        <v>TRD</v>
      </c>
      <c r="F72" t="s">
        <v>3051</v>
      </c>
      <c r="G72" s="2" t="s">
        <v>7318</v>
      </c>
      <c r="H72" s="19">
        <v>40080</v>
      </c>
      <c r="I72" s="19">
        <v>40474</v>
      </c>
      <c r="J72" t="str">
        <f>IFERROR(VLOOKUP($A72,INPUT_Du_lieu_nhan_vien!$A:$AJ,36),"-")</f>
        <v>Chính thức</v>
      </c>
    </row>
    <row r="73" spans="1:11" ht="32.25" customHeight="1" x14ac:dyDescent="0.2">
      <c r="A73" s="118">
        <v>20113</v>
      </c>
      <c r="B73" t="str">
        <f>IFERROR(VLOOKUP($A73,INPUT_Du_lieu_nhan_vien!$A:$C,2),"-")</f>
        <v>Vũ Quốc</v>
      </c>
      <c r="C73" t="str">
        <f>IFERROR(VLOOKUP($A73,INPUT_Du_lieu_nhan_vien!$A:$C,3),"-")</f>
        <v>Trung</v>
      </c>
      <c r="D73" t="str">
        <f>IFERROR(VLOOKUP($A73,INPUT_Du_lieu_nhan_vien!$A:$AC,24),"-")</f>
        <v>NX</v>
      </c>
      <c r="E73" t="str">
        <f>IFERROR(VLOOKUP($A73,INPUT_Du_lieu_nhan_vien!$A:$AC,29),"-")</f>
        <v>TRD</v>
      </c>
      <c r="F73" t="s">
        <v>3052</v>
      </c>
      <c r="G73" s="2" t="s">
        <v>7251</v>
      </c>
      <c r="H73" s="19">
        <v>40445</v>
      </c>
      <c r="I73" s="19">
        <v>41547</v>
      </c>
      <c r="J73" t="str">
        <f>IFERROR(VLOOKUP($A73,INPUT_Du_lieu_nhan_vien!$A:$AJ,36),"-")</f>
        <v>Chính thức</v>
      </c>
      <c r="K73" s="2" t="s">
        <v>7319</v>
      </c>
    </row>
    <row r="74" spans="1:11" ht="32.25" customHeight="1" x14ac:dyDescent="0.2">
      <c r="A74" s="118">
        <v>20113</v>
      </c>
      <c r="B74" t="str">
        <f>IFERROR(VLOOKUP($A74,INPUT_Du_lieu_nhan_vien!$A:$C,2),"-")</f>
        <v>Vũ Quốc</v>
      </c>
      <c r="C74" t="str">
        <f>IFERROR(VLOOKUP($A74,INPUT_Du_lieu_nhan_vien!$A:$C,3),"-")</f>
        <v>Trung</v>
      </c>
      <c r="D74" t="str">
        <f>IFERROR(VLOOKUP($A74,INPUT_Du_lieu_nhan_vien!$A:$AC,24),"-")</f>
        <v>NX</v>
      </c>
      <c r="E74" t="str">
        <f>IFERROR(VLOOKUP($A74,INPUT_Du_lieu_nhan_vien!$A:$AC,29),"-")</f>
        <v>TRD</v>
      </c>
      <c r="F74" t="s">
        <v>3050</v>
      </c>
      <c r="G74" s="2" t="s">
        <v>7063</v>
      </c>
      <c r="H74" s="19">
        <v>41365</v>
      </c>
      <c r="I74" s="19">
        <f>IF(F74="","",VLOOKUP(F74,$N$2:$O$11,2)+H74)</f>
        <v>42094</v>
      </c>
      <c r="J74" t="str">
        <f>IFERROR(VLOOKUP($A74,INPUT_Du_lieu_nhan_vien!$A:$AJ,36),"-")</f>
        <v>Chính thức</v>
      </c>
    </row>
    <row r="75" spans="1:11" ht="32.25" hidden="1" customHeight="1" x14ac:dyDescent="0.2">
      <c r="A75" s="118">
        <v>20387</v>
      </c>
      <c r="B75" t="str">
        <f>IFERROR(VLOOKUP($A75,INPUT_Du_lieu_nhan_vien!$A:$C,2),"-")</f>
        <v>Tô Thị Hạnh</v>
      </c>
      <c r="C75" t="str">
        <f>IFERROR(VLOOKUP($A75,INPUT_Du_lieu_nhan_vien!$A:$C,3),"-")</f>
        <v>Nguyên</v>
      </c>
      <c r="D75" t="str">
        <f>IFERROR(VLOOKUP($A75,INPUT_Du_lieu_nhan_vien!$A:$AC,24),"-")</f>
        <v>OP</v>
      </c>
      <c r="E75" t="str">
        <f>IFERROR(VLOOKUP($A75,INPUT_Du_lieu_nhan_vien!$A:$AC,29),"-")</f>
        <v>TRD</v>
      </c>
      <c r="G75" s="2"/>
      <c r="H75" s="19"/>
      <c r="I75" s="19" t="str">
        <f>IF(F75="","",VLOOKUP(F75,$N$2:$O$11,2)+H75)</f>
        <v/>
      </c>
      <c r="J75" t="str">
        <f>IFERROR(VLOOKUP($A75,INPUT_Du_lieu_nhan_vien!$A:$AJ,36),"-")</f>
        <v>Nghỉ việc</v>
      </c>
    </row>
    <row r="76" spans="1:11" ht="32.25" customHeight="1" x14ac:dyDescent="0.2">
      <c r="A76" s="118">
        <v>20568</v>
      </c>
      <c r="B76" t="str">
        <f>IFERROR(VLOOKUP($A76,INPUT_Du_lieu_nhan_vien!$A:$C,2),"-")</f>
        <v>Hoàng</v>
      </c>
      <c r="C76" t="str">
        <f>IFERROR(VLOOKUP($A76,INPUT_Du_lieu_nhan_vien!$A:$C,3),"-")</f>
        <v>Khánh</v>
      </c>
      <c r="D76" t="str">
        <f>IFERROR(VLOOKUP($A76,INPUT_Du_lieu_nhan_vien!$A:$AC,24),"-")</f>
        <v>OP</v>
      </c>
      <c r="E76" t="str">
        <f>IFERROR(VLOOKUP($A76,INPUT_Du_lieu_nhan_vien!$A:$AC,29),"-")</f>
        <v>TAD</v>
      </c>
      <c r="F76" t="s">
        <v>3051</v>
      </c>
      <c r="G76" s="2" t="s">
        <v>7009</v>
      </c>
      <c r="H76" s="19">
        <v>41426</v>
      </c>
      <c r="I76" s="19">
        <f>IF(F76="","",VLOOKUP(F76,$N$2:$O$11,2)+H76)</f>
        <v>41790</v>
      </c>
      <c r="J76" t="str">
        <f>IFERROR(VLOOKUP($A76,INPUT_Du_lieu_nhan_vien!$A:$AJ,36),"-")</f>
        <v>Chính thức</v>
      </c>
    </row>
    <row r="77" spans="1:11" ht="32.25" customHeight="1" x14ac:dyDescent="0.2">
      <c r="A77" s="118">
        <v>20078</v>
      </c>
      <c r="B77" t="str">
        <f>IFERROR(VLOOKUP($A77,INPUT_Du_lieu_nhan_vien!$A:$C,2),"-")</f>
        <v>Võ Thị</v>
      </c>
      <c r="C77" t="str">
        <f>IFERROR(VLOOKUP($A77,INPUT_Du_lieu_nhan_vien!$A:$C,3),"-")</f>
        <v>Lành</v>
      </c>
      <c r="D77" t="str">
        <f>IFERROR(VLOOKUP($A77,INPUT_Du_lieu_nhan_vien!$A:$AC,24),"-")</f>
        <v>OS</v>
      </c>
      <c r="E77" t="str">
        <f>IFERROR(VLOOKUP($A77,INPUT_Du_lieu_nhan_vien!$A:$AC,29),"-")</f>
        <v>TSA</v>
      </c>
      <c r="F77" t="s">
        <v>3051</v>
      </c>
      <c r="G77" s="2" t="s">
        <v>7307</v>
      </c>
      <c r="H77" s="19">
        <v>39995</v>
      </c>
      <c r="I77" s="19">
        <v>40359</v>
      </c>
      <c r="J77" t="str">
        <f>IFERROR(VLOOKUP($A77,INPUT_Du_lieu_nhan_vien!$A:$AJ,36),"-")</f>
        <v>Nghỉ khác</v>
      </c>
    </row>
    <row r="78" spans="1:11" ht="32.25" customHeight="1" x14ac:dyDescent="0.2">
      <c r="A78" s="118">
        <v>20078</v>
      </c>
      <c r="B78" t="str">
        <f>IFERROR(VLOOKUP($A78,INPUT_Du_lieu_nhan_vien!$A:$C,2),"-")</f>
        <v>Võ Thị</v>
      </c>
      <c r="C78" t="str">
        <f>IFERROR(VLOOKUP($A78,INPUT_Du_lieu_nhan_vien!$A:$C,3),"-")</f>
        <v>Lành</v>
      </c>
      <c r="D78" t="str">
        <f>IFERROR(VLOOKUP($A78,INPUT_Du_lieu_nhan_vien!$A:$AC,24),"-")</f>
        <v>OS</v>
      </c>
      <c r="E78" t="str">
        <f>IFERROR(VLOOKUP($A78,INPUT_Du_lieu_nhan_vien!$A:$AC,29),"-")</f>
        <v>TSA</v>
      </c>
      <c r="F78" t="s">
        <v>3052</v>
      </c>
      <c r="G78" s="2" t="s">
        <v>7275</v>
      </c>
      <c r="H78" s="19">
        <v>40360</v>
      </c>
      <c r="I78" s="19">
        <v>41455</v>
      </c>
      <c r="J78" t="str">
        <f>IFERROR(VLOOKUP($A78,INPUT_Du_lieu_nhan_vien!$A:$AJ,36),"-")</f>
        <v>Nghỉ khác</v>
      </c>
    </row>
    <row r="79" spans="1:11" ht="32.25" customHeight="1" x14ac:dyDescent="0.2">
      <c r="A79" s="118">
        <v>20083</v>
      </c>
      <c r="B79" t="str">
        <f>IFERROR(VLOOKUP($A79,INPUT_Du_lieu_nhan_vien!$A:$C,2),"-")</f>
        <v>Lê Đức</v>
      </c>
      <c r="C79" t="str">
        <f>IFERROR(VLOOKUP($A79,INPUT_Du_lieu_nhan_vien!$A:$C,3),"-")</f>
        <v>Trung</v>
      </c>
      <c r="D79" t="str">
        <f>IFERROR(VLOOKUP($A79,INPUT_Du_lieu_nhan_vien!$A:$AC,24),"-")</f>
        <v>PM2</v>
      </c>
      <c r="E79" t="str">
        <f>IFERROR(VLOOKUP($A79,INPUT_Du_lieu_nhan_vien!$A:$AC,29),"-")</f>
        <v>TSA</v>
      </c>
      <c r="F79" t="s">
        <v>3051</v>
      </c>
      <c r="G79" s="2" t="s">
        <v>7310</v>
      </c>
      <c r="H79" s="19">
        <v>39995</v>
      </c>
      <c r="I79" s="19">
        <f>IF(F79="","",VLOOKUP(F79,$N$2:$O$11,2)+H79)</f>
        <v>40359</v>
      </c>
      <c r="J79" t="str">
        <f>IFERROR(VLOOKUP($A79,INPUT_Du_lieu_nhan_vien!$A:$AJ,36),"-")</f>
        <v>Chính thức</v>
      </c>
    </row>
    <row r="80" spans="1:11" ht="32.25" customHeight="1" x14ac:dyDescent="0.2">
      <c r="A80" s="118">
        <v>20083</v>
      </c>
      <c r="B80" t="str">
        <f>IFERROR(VLOOKUP($A80,INPUT_Du_lieu_nhan_vien!$A:$C,2),"-")</f>
        <v>Lê Đức</v>
      </c>
      <c r="C80" t="str">
        <f>IFERROR(VLOOKUP($A80,INPUT_Du_lieu_nhan_vien!$A:$C,3),"-")</f>
        <v>Trung</v>
      </c>
      <c r="D80" t="str">
        <f>IFERROR(VLOOKUP($A80,INPUT_Du_lieu_nhan_vien!$A:$AC,24),"-")</f>
        <v>PM2</v>
      </c>
      <c r="E80" t="str">
        <f>IFERROR(VLOOKUP($A80,INPUT_Du_lieu_nhan_vien!$A:$AC,29),"-")</f>
        <v>TSA</v>
      </c>
      <c r="F80" t="s">
        <v>3052</v>
      </c>
      <c r="G80" s="2" t="s">
        <v>7281</v>
      </c>
      <c r="H80" s="19">
        <v>40360</v>
      </c>
      <c r="I80" s="19">
        <f>IF(F80="","",VLOOKUP(F80,$N$2:$O$11,2)+H80)</f>
        <v>41454</v>
      </c>
      <c r="J80" t="str">
        <f>IFERROR(VLOOKUP($A80,INPUT_Du_lieu_nhan_vien!$A:$AJ,36),"-")</f>
        <v>Chính thức</v>
      </c>
    </row>
    <row r="81" spans="1:10" ht="32.25" customHeight="1" x14ac:dyDescent="0.2">
      <c r="A81" s="118">
        <v>20118</v>
      </c>
      <c r="B81" t="str">
        <f>IFERROR(VLOOKUP($A81,INPUT_Du_lieu_nhan_vien!$A:$C,2),"-")</f>
        <v>Dương Ngọc Thúy</v>
      </c>
      <c r="C81" t="str">
        <f>IFERROR(VLOOKUP($A81,INPUT_Du_lieu_nhan_vien!$A:$C,3),"-")</f>
        <v>An</v>
      </c>
      <c r="D81" t="str">
        <f>IFERROR(VLOOKUP($A81,INPUT_Du_lieu_nhan_vien!$A:$AC,24),"-")</f>
        <v>PM1</v>
      </c>
      <c r="E81" t="str">
        <f>IFERROR(VLOOKUP($A81,INPUT_Du_lieu_nhan_vien!$A:$AC,29),"-")</f>
        <v>TSA</v>
      </c>
      <c r="G81" s="2"/>
      <c r="H81" s="19"/>
      <c r="I81" s="19" t="str">
        <f>IF(F81="","",VLOOKUP(F81,$N$2:$O$11,2)+H81)</f>
        <v/>
      </c>
      <c r="J81" t="str">
        <f>IFERROR(VLOOKUP($A81,INPUT_Du_lieu_nhan_vien!$A:$AJ,36),"-")</f>
        <v>Chính thức</v>
      </c>
    </row>
    <row r="82" spans="1:10" ht="32.25" customHeight="1" x14ac:dyDescent="0.2">
      <c r="A82" s="118">
        <v>20155</v>
      </c>
      <c r="B82" t="str">
        <f>IFERROR(VLOOKUP($A82,INPUT_Du_lieu_nhan_vien!$A:$C,2),"-")</f>
        <v>Đặng Thị Thuy</v>
      </c>
      <c r="C82" t="str">
        <f>IFERROR(VLOOKUP($A82,INPUT_Du_lieu_nhan_vien!$A:$C,3),"-")</f>
        <v>Thùy</v>
      </c>
      <c r="D82" t="str">
        <f>IFERROR(VLOOKUP($A82,INPUT_Du_lieu_nhan_vien!$A:$AC,24),"-")</f>
        <v>TD1</v>
      </c>
      <c r="E82" t="str">
        <f>IFERROR(VLOOKUP($A82,INPUT_Du_lieu_nhan_vien!$A:$AC,29),"-")</f>
        <v>TSA</v>
      </c>
      <c r="F82" t="s">
        <v>3051</v>
      </c>
      <c r="G82" s="2" t="s">
        <v>7308</v>
      </c>
      <c r="H82" s="19">
        <v>40163</v>
      </c>
      <c r="I82" s="19">
        <v>40527</v>
      </c>
      <c r="J82" t="str">
        <f>IFERROR(VLOOKUP($A82,INPUT_Du_lieu_nhan_vien!$A:$AJ,36),"-")</f>
        <v>Chính thức</v>
      </c>
    </row>
    <row r="83" spans="1:10" ht="32.25" customHeight="1" x14ac:dyDescent="0.2">
      <c r="A83" s="118">
        <v>20155</v>
      </c>
      <c r="B83" t="str">
        <f>IFERROR(VLOOKUP($A83,INPUT_Du_lieu_nhan_vien!$A:$C,2),"-")</f>
        <v>Đặng Thị Thuy</v>
      </c>
      <c r="C83" t="str">
        <f>IFERROR(VLOOKUP($A83,INPUT_Du_lieu_nhan_vien!$A:$C,3),"-")</f>
        <v>Thùy</v>
      </c>
      <c r="D83" t="str">
        <f>IFERROR(VLOOKUP($A83,INPUT_Du_lieu_nhan_vien!$A:$AC,24),"-")</f>
        <v>TD1</v>
      </c>
      <c r="E83" t="str">
        <f>IFERROR(VLOOKUP($A83,INPUT_Du_lieu_nhan_vien!$A:$AC,29),"-")</f>
        <v>TSA</v>
      </c>
      <c r="F83" t="s">
        <v>3052</v>
      </c>
      <c r="G83" s="2" t="s">
        <v>7274</v>
      </c>
      <c r="H83" s="19">
        <v>40527</v>
      </c>
      <c r="I83" s="19">
        <v>41639</v>
      </c>
      <c r="J83" t="str">
        <f>IFERROR(VLOOKUP($A83,INPUT_Du_lieu_nhan_vien!$A:$AJ,36),"-")</f>
        <v>Chính thức</v>
      </c>
    </row>
    <row r="84" spans="1:10" ht="32.25" hidden="1" customHeight="1" x14ac:dyDescent="0.2">
      <c r="A84" s="118">
        <v>20167</v>
      </c>
      <c r="B84" t="str">
        <f>IFERROR(VLOOKUP($A84,INPUT_Du_lieu_nhan_vien!$A:$C,2),"-")</f>
        <v>Chu Hoài</v>
      </c>
      <c r="C84" t="str">
        <f>IFERROR(VLOOKUP($A84,INPUT_Du_lieu_nhan_vien!$A:$C,3),"-")</f>
        <v>Thương</v>
      </c>
      <c r="D84" t="str">
        <f>IFERROR(VLOOKUP($A84,INPUT_Du_lieu_nhan_vien!$A:$AC,24),"-")</f>
        <v>OS</v>
      </c>
      <c r="E84" t="str">
        <f>IFERROR(VLOOKUP($A84,INPUT_Du_lieu_nhan_vien!$A:$AC,29),"-")</f>
        <v>TSA</v>
      </c>
      <c r="F84" t="s">
        <v>3051</v>
      </c>
      <c r="G84" s="2" t="s">
        <v>7309</v>
      </c>
      <c r="H84" s="19">
        <v>40150</v>
      </c>
      <c r="I84" s="19">
        <v>40543</v>
      </c>
      <c r="J84" t="str">
        <f>IFERROR(VLOOKUP($A84,INPUT_Du_lieu_nhan_vien!$A:$AJ,36),"-")</f>
        <v>Nghỉ việc</v>
      </c>
    </row>
    <row r="85" spans="1:10" ht="32.25" hidden="1" customHeight="1" x14ac:dyDescent="0.2">
      <c r="A85" s="118">
        <v>20167</v>
      </c>
      <c r="B85" t="str">
        <f>IFERROR(VLOOKUP($A85,INPUT_Du_lieu_nhan_vien!$A:$C,2),"-")</f>
        <v>Chu Hoài</v>
      </c>
      <c r="C85" t="str">
        <f>IFERROR(VLOOKUP($A85,INPUT_Du_lieu_nhan_vien!$A:$C,3),"-")</f>
        <v>Thương</v>
      </c>
      <c r="D85" t="str">
        <f>IFERROR(VLOOKUP($A85,INPUT_Du_lieu_nhan_vien!$A:$AC,24),"-")</f>
        <v>OS</v>
      </c>
      <c r="E85" t="str">
        <f>IFERROR(VLOOKUP($A85,INPUT_Du_lieu_nhan_vien!$A:$AC,29),"-")</f>
        <v>TSA</v>
      </c>
      <c r="F85" t="s">
        <v>3052</v>
      </c>
      <c r="G85" s="2" t="s">
        <v>7280</v>
      </c>
      <c r="H85" s="19">
        <v>40515</v>
      </c>
      <c r="I85" s="19">
        <v>41639</v>
      </c>
      <c r="J85" t="str">
        <f>IFERROR(VLOOKUP($A85,INPUT_Du_lieu_nhan_vien!$A:$AJ,36),"-")</f>
        <v>Nghỉ việc</v>
      </c>
    </row>
    <row r="86" spans="1:10" ht="32.25" hidden="1" customHeight="1" x14ac:dyDescent="0.2">
      <c r="A86" s="118">
        <v>20175</v>
      </c>
      <c r="B86" t="str">
        <f>IFERROR(VLOOKUP($A86,INPUT_Du_lieu_nhan_vien!$A:$C,2),"-")</f>
        <v>Hạ Thị Thùy</v>
      </c>
      <c r="C86" t="str">
        <f>IFERROR(VLOOKUP($A86,INPUT_Du_lieu_nhan_vien!$A:$C,3),"-")</f>
        <v>Trang</v>
      </c>
      <c r="D86" t="str">
        <f>IFERROR(VLOOKUP($A86,INPUT_Du_lieu_nhan_vien!$A:$AC,24),"-")</f>
        <v>TD2</v>
      </c>
      <c r="E86" t="str">
        <f>IFERROR(VLOOKUP($A86,INPUT_Du_lieu_nhan_vien!$A:$AC,29),"-")</f>
        <v>TSA</v>
      </c>
      <c r="F86" t="s">
        <v>3051</v>
      </c>
      <c r="G86" s="2" t="s">
        <v>7282</v>
      </c>
      <c r="H86" s="19">
        <v>40179</v>
      </c>
      <c r="I86" s="19">
        <f>IF(F86="","",VLOOKUP(F86,$N$2:$O$11,2)+H86)</f>
        <v>40543</v>
      </c>
      <c r="J86" t="str">
        <f>IFERROR(VLOOKUP($A86,INPUT_Du_lieu_nhan_vien!$A:$AJ,36),"-")</f>
        <v>Nghỉ việc</v>
      </c>
    </row>
    <row r="87" spans="1:10" ht="32.25" hidden="1" customHeight="1" x14ac:dyDescent="0.2">
      <c r="A87" s="118">
        <v>20175</v>
      </c>
      <c r="B87" t="str">
        <f>IFERROR(VLOOKUP($A87,INPUT_Du_lieu_nhan_vien!$A:$C,2),"-")</f>
        <v>Hạ Thị Thùy</v>
      </c>
      <c r="C87" t="str">
        <f>IFERROR(VLOOKUP($A87,INPUT_Du_lieu_nhan_vien!$A:$C,3),"-")</f>
        <v>Trang</v>
      </c>
      <c r="D87" t="str">
        <f>IFERROR(VLOOKUP($A87,INPUT_Du_lieu_nhan_vien!$A:$AC,24),"-")</f>
        <v>TD2</v>
      </c>
      <c r="E87" t="str">
        <f>IFERROR(VLOOKUP($A87,INPUT_Du_lieu_nhan_vien!$A:$AC,29),"-")</f>
        <v>TSA</v>
      </c>
      <c r="F87" t="s">
        <v>3052</v>
      </c>
      <c r="G87" s="2" t="s">
        <v>7201</v>
      </c>
      <c r="H87" s="19">
        <v>40544</v>
      </c>
      <c r="I87" s="19">
        <f>IF(F87="","",VLOOKUP(F87,$N$2:$O$11,2)+H87)</f>
        <v>41638</v>
      </c>
      <c r="J87" t="str">
        <f>IFERROR(VLOOKUP($A87,INPUT_Du_lieu_nhan_vien!$A:$AJ,36),"-")</f>
        <v>Nghỉ việc</v>
      </c>
    </row>
    <row r="88" spans="1:10" ht="32.25" customHeight="1" x14ac:dyDescent="0.2">
      <c r="A88" s="118">
        <v>20226</v>
      </c>
      <c r="B88" t="str">
        <f>IFERROR(VLOOKUP($A88,INPUT_Du_lieu_nhan_vien!$A:$C,2),"-")</f>
        <v>Nguyễn Thị</v>
      </c>
      <c r="C88" t="str">
        <f>IFERROR(VLOOKUP($A88,INPUT_Du_lieu_nhan_vien!$A:$C,3),"-")</f>
        <v>Tâm</v>
      </c>
      <c r="D88" t="str">
        <f>IFERROR(VLOOKUP($A88,INPUT_Du_lieu_nhan_vien!$A:$AC,24),"-")</f>
        <v>PM2</v>
      </c>
      <c r="E88" t="str">
        <f>IFERROR(VLOOKUP($A88,INPUT_Du_lieu_nhan_vien!$A:$AC,29),"-")</f>
        <v>TSA</v>
      </c>
      <c r="F88" t="s">
        <v>3051</v>
      </c>
      <c r="G88" s="2" t="s">
        <v>7283</v>
      </c>
      <c r="H88" s="19">
        <v>40488</v>
      </c>
      <c r="I88" s="19">
        <v>40847</v>
      </c>
      <c r="J88" t="str">
        <f>IFERROR(VLOOKUP($A88,INPUT_Du_lieu_nhan_vien!$A:$AJ,36),"-")</f>
        <v>Chính thức</v>
      </c>
    </row>
    <row r="89" spans="1:10" ht="32.25" customHeight="1" x14ac:dyDescent="0.2">
      <c r="A89" s="118">
        <v>20241</v>
      </c>
      <c r="B89" t="str">
        <f>IFERROR(VLOOKUP($A89,INPUT_Du_lieu_nhan_vien!$A:$C,2),"-")</f>
        <v>Phùng Thị Hải</v>
      </c>
      <c r="C89" t="str">
        <f>IFERROR(VLOOKUP($A89,INPUT_Du_lieu_nhan_vien!$A:$C,3),"-")</f>
        <v>Linh</v>
      </c>
      <c r="D89" t="str">
        <f>IFERROR(VLOOKUP($A89,INPUT_Du_lieu_nhan_vien!$A:$AC,24),"-")</f>
        <v>PM2</v>
      </c>
      <c r="E89" t="str">
        <f>IFERROR(VLOOKUP($A89,INPUT_Du_lieu_nhan_vien!$A:$AC,29),"-")</f>
        <v>TSA</v>
      </c>
      <c r="F89" t="s">
        <v>3051</v>
      </c>
      <c r="G89" s="2" t="s">
        <v>7284</v>
      </c>
      <c r="H89" s="19">
        <v>40537</v>
      </c>
      <c r="I89" s="19">
        <v>40908</v>
      </c>
      <c r="J89" t="str">
        <f>IFERROR(VLOOKUP($A89,INPUT_Du_lieu_nhan_vien!$A:$AJ,36),"-")</f>
        <v>Chính thức</v>
      </c>
    </row>
    <row r="90" spans="1:10" ht="32.25" customHeight="1" x14ac:dyDescent="0.2">
      <c r="A90" s="118">
        <v>20241</v>
      </c>
      <c r="B90" t="str">
        <f>IFERROR(VLOOKUP($A90,INPUT_Du_lieu_nhan_vien!$A:$C,2),"-")</f>
        <v>Phùng Thị Hải</v>
      </c>
      <c r="C90" t="str">
        <f>IFERROR(VLOOKUP($A90,INPUT_Du_lieu_nhan_vien!$A:$C,3),"-")</f>
        <v>Linh</v>
      </c>
      <c r="D90" t="str">
        <f>IFERROR(VLOOKUP($A90,INPUT_Du_lieu_nhan_vien!$A:$AC,24),"-")</f>
        <v>PM2</v>
      </c>
      <c r="E90" t="str">
        <f>IFERROR(VLOOKUP($A90,INPUT_Du_lieu_nhan_vien!$A:$AC,29),"-")</f>
        <v>TSA</v>
      </c>
      <c r="F90" t="s">
        <v>3052</v>
      </c>
      <c r="G90" s="2" t="s">
        <v>7241</v>
      </c>
      <c r="H90" s="19">
        <v>40901</v>
      </c>
      <c r="I90" s="19">
        <v>42004</v>
      </c>
      <c r="J90" t="str">
        <f>IFERROR(VLOOKUP($A90,INPUT_Du_lieu_nhan_vien!$A:$AJ,36),"-")</f>
        <v>Chính thức</v>
      </c>
    </row>
    <row r="91" spans="1:10" ht="32.25" customHeight="1" x14ac:dyDescent="0.2">
      <c r="A91" s="118">
        <v>20256</v>
      </c>
      <c r="B91" t="str">
        <f>IFERROR(VLOOKUP($A91,INPUT_Du_lieu_nhan_vien!$A:$C,2),"-")</f>
        <v>Chung Thị Huyền</v>
      </c>
      <c r="C91" t="str">
        <f>IFERROR(VLOOKUP($A91,INPUT_Du_lieu_nhan_vien!$A:$C,3),"-")</f>
        <v>Trân</v>
      </c>
      <c r="D91" t="str">
        <f>IFERROR(VLOOKUP($A91,INPUT_Du_lieu_nhan_vien!$A:$AC,24),"-")</f>
        <v>NX</v>
      </c>
      <c r="E91" t="str">
        <f>IFERROR(VLOOKUP($A91,INPUT_Du_lieu_nhan_vien!$A:$AC,29),"-")</f>
        <v>TSA</v>
      </c>
      <c r="F91" t="s">
        <v>3051</v>
      </c>
      <c r="G91" s="2" t="s">
        <v>7208</v>
      </c>
      <c r="H91" s="19">
        <v>40619</v>
      </c>
      <c r="I91" s="19">
        <v>40999</v>
      </c>
      <c r="J91" t="str">
        <f>IFERROR(VLOOKUP($A91,INPUT_Du_lieu_nhan_vien!$A:$AJ,36),"-")</f>
        <v>Chính thức</v>
      </c>
    </row>
    <row r="92" spans="1:10" ht="32.25" customHeight="1" x14ac:dyDescent="0.2">
      <c r="A92" s="118">
        <v>20256</v>
      </c>
      <c r="B92" t="str">
        <f>IFERROR(VLOOKUP($A92,INPUT_Du_lieu_nhan_vien!$A:$C,2),"-")</f>
        <v>Chung Thị Huyền</v>
      </c>
      <c r="C92" t="str">
        <f>IFERROR(VLOOKUP($A92,INPUT_Du_lieu_nhan_vien!$A:$C,3),"-")</f>
        <v>Trân</v>
      </c>
      <c r="D92" t="str">
        <f>IFERROR(VLOOKUP($A92,INPUT_Du_lieu_nhan_vien!$A:$AC,24),"-")</f>
        <v>NX</v>
      </c>
      <c r="E92" t="str">
        <f>IFERROR(VLOOKUP($A92,INPUT_Du_lieu_nhan_vien!$A:$AC,29),"-")</f>
        <v>TSA</v>
      </c>
      <c r="F92" t="s">
        <v>3052</v>
      </c>
      <c r="G92" s="2" t="s">
        <v>7121</v>
      </c>
      <c r="H92" s="19">
        <v>41076</v>
      </c>
      <c r="I92" s="19">
        <f>IF(F92="","",VLOOKUP(F92,$N$2:$O$11,2)+H92)</f>
        <v>42170</v>
      </c>
      <c r="J92" t="str">
        <f>IFERROR(VLOOKUP($A92,INPUT_Du_lieu_nhan_vien!$A:$AJ,36),"-")</f>
        <v>Chính thức</v>
      </c>
    </row>
    <row r="93" spans="1:10" ht="32.25" customHeight="1" x14ac:dyDescent="0.2">
      <c r="A93" s="118">
        <v>20268</v>
      </c>
      <c r="B93" t="str">
        <f>IFERROR(VLOOKUP($A93,INPUT_Du_lieu_nhan_vien!$A:$C,2),"-")</f>
        <v>Đỗ Thị Kim</v>
      </c>
      <c r="C93" t="str">
        <f>IFERROR(VLOOKUP($A93,INPUT_Du_lieu_nhan_vien!$A:$C,3),"-")</f>
        <v>Thuyền</v>
      </c>
      <c r="D93" t="str">
        <f>IFERROR(VLOOKUP($A93,INPUT_Du_lieu_nhan_vien!$A:$AC,24),"-")</f>
        <v>OS</v>
      </c>
      <c r="E93" t="str">
        <f>IFERROR(VLOOKUP($A93,INPUT_Du_lieu_nhan_vien!$A:$AC,29),"-")</f>
        <v>TSA</v>
      </c>
      <c r="F93" t="s">
        <v>3051</v>
      </c>
      <c r="G93" s="2" t="s">
        <v>7207</v>
      </c>
      <c r="H93" s="19">
        <v>40705</v>
      </c>
      <c r="I93" s="19">
        <v>41060</v>
      </c>
      <c r="J93" t="str">
        <f>IFERROR(VLOOKUP($A93,INPUT_Du_lieu_nhan_vien!$A:$AJ,36),"-")</f>
        <v>Chính thức</v>
      </c>
    </row>
    <row r="94" spans="1:10" ht="32.25" customHeight="1" x14ac:dyDescent="0.2">
      <c r="A94" s="118">
        <v>20268</v>
      </c>
      <c r="B94" t="str">
        <f>IFERROR(VLOOKUP($A94,INPUT_Du_lieu_nhan_vien!$A:$C,2),"-")</f>
        <v>Đỗ Thị Kim</v>
      </c>
      <c r="C94" t="str">
        <f>IFERROR(VLOOKUP($A94,INPUT_Du_lieu_nhan_vien!$A:$C,3),"-")</f>
        <v>Thuyền</v>
      </c>
      <c r="D94" t="str">
        <f>IFERROR(VLOOKUP($A94,INPUT_Du_lieu_nhan_vien!$A:$AC,24),"-")</f>
        <v>OS</v>
      </c>
      <c r="E94" t="str">
        <f>IFERROR(VLOOKUP($A94,INPUT_Du_lieu_nhan_vien!$A:$AC,29),"-")</f>
        <v>TSA</v>
      </c>
      <c r="F94" t="s">
        <v>3052</v>
      </c>
      <c r="G94" s="2" t="s">
        <v>7123</v>
      </c>
      <c r="H94" s="19">
        <v>41061</v>
      </c>
      <c r="I94" s="19">
        <f>IF(F94="","",VLOOKUP(F94,$N$2:$O$11,2)+H94)</f>
        <v>42155</v>
      </c>
      <c r="J94" t="str">
        <f>IFERROR(VLOOKUP($A94,INPUT_Du_lieu_nhan_vien!$A:$AJ,36),"-")</f>
        <v>Chính thức</v>
      </c>
    </row>
    <row r="95" spans="1:10" ht="32.25" customHeight="1" x14ac:dyDescent="0.2">
      <c r="A95" s="118">
        <v>20286</v>
      </c>
      <c r="B95" t="str">
        <f>IFERROR(VLOOKUP($A95,INPUT_Du_lieu_nhan_vien!$A:$C,2),"-")</f>
        <v>Võ Anh</v>
      </c>
      <c r="C95" t="str">
        <f>IFERROR(VLOOKUP($A95,INPUT_Du_lieu_nhan_vien!$A:$C,3),"-")</f>
        <v>Tú</v>
      </c>
      <c r="D95" t="str">
        <f>IFERROR(VLOOKUP($A95,INPUT_Du_lieu_nhan_vien!$A:$AC,24),"-")</f>
        <v>PM2</v>
      </c>
      <c r="E95" t="str">
        <f>IFERROR(VLOOKUP($A95,INPUT_Du_lieu_nhan_vien!$A:$AC,29),"-")</f>
        <v>TSA</v>
      </c>
      <c r="F95" t="s">
        <v>3051</v>
      </c>
      <c r="G95" s="2"/>
      <c r="H95" s="19">
        <v>40804</v>
      </c>
      <c r="I95" s="19">
        <v>41169</v>
      </c>
      <c r="J95" t="str">
        <f>IFERROR(VLOOKUP($A95,INPUT_Du_lieu_nhan_vien!$A:$AJ,36),"-")</f>
        <v>Chính thức</v>
      </c>
    </row>
    <row r="96" spans="1:10" ht="32.25" customHeight="1" x14ac:dyDescent="0.2">
      <c r="A96" s="118">
        <v>20317</v>
      </c>
      <c r="B96" t="str">
        <f>IFERROR(VLOOKUP($A96,INPUT_Du_lieu_nhan_vien!$A:$C,2),"-")</f>
        <v>Vũ Thị Minh</v>
      </c>
      <c r="C96" t="str">
        <f>IFERROR(VLOOKUP($A96,INPUT_Du_lieu_nhan_vien!$A:$C,3),"-")</f>
        <v>Nguyệt</v>
      </c>
      <c r="D96" t="str">
        <f>IFERROR(VLOOKUP($A96,INPUT_Du_lieu_nhan_vien!$A:$AC,24),"-")</f>
        <v>OP</v>
      </c>
      <c r="E96" t="str">
        <f>IFERROR(VLOOKUP($A96,INPUT_Du_lieu_nhan_vien!$A:$AC,29),"-")</f>
        <v>TSA</v>
      </c>
      <c r="F96" t="s">
        <v>3051</v>
      </c>
      <c r="G96" s="2" t="s">
        <v>7107</v>
      </c>
      <c r="H96" s="19">
        <v>40901</v>
      </c>
      <c r="I96" s="19">
        <f>H96+364</f>
        <v>41265</v>
      </c>
      <c r="J96" t="str">
        <f>IFERROR(VLOOKUP($A96,INPUT_Du_lieu_nhan_vien!$A:$AJ,36),"-")</f>
        <v>Chính thức</v>
      </c>
    </row>
    <row r="97" spans="1:10" ht="32.25" customHeight="1" x14ac:dyDescent="0.2">
      <c r="A97" s="118">
        <v>20317</v>
      </c>
      <c r="B97" t="str">
        <f>IFERROR(VLOOKUP($A97,INPUT_Du_lieu_nhan_vien!$A:$C,2),"-")</f>
        <v>Vũ Thị Minh</v>
      </c>
      <c r="C97" t="str">
        <f>IFERROR(VLOOKUP($A97,INPUT_Du_lieu_nhan_vien!$A:$C,3),"-")</f>
        <v>Nguyệt</v>
      </c>
      <c r="D97" t="str">
        <f>IFERROR(VLOOKUP($A97,INPUT_Du_lieu_nhan_vien!$A:$AC,24),"-")</f>
        <v>OP</v>
      </c>
      <c r="E97" t="str">
        <f>IFERROR(VLOOKUP($A97,INPUT_Du_lieu_nhan_vien!$A:$AC,29),"-")</f>
        <v>TSA</v>
      </c>
      <c r="F97" t="s">
        <v>3052</v>
      </c>
      <c r="G97" s="2" t="s">
        <v>7193</v>
      </c>
      <c r="H97" s="19">
        <v>41266</v>
      </c>
      <c r="I97" s="19">
        <v>42360</v>
      </c>
      <c r="J97" t="str">
        <f>IFERROR(VLOOKUP($A97,INPUT_Du_lieu_nhan_vien!$A:$AJ,36),"-")</f>
        <v>Chính thức</v>
      </c>
    </row>
    <row r="98" spans="1:10" ht="32.25" customHeight="1" x14ac:dyDescent="0.2">
      <c r="A98" s="118">
        <v>20336</v>
      </c>
      <c r="B98" t="str">
        <f>IFERROR(VLOOKUP($A98,INPUT_Du_lieu_nhan_vien!$A:$C,2),"-")</f>
        <v>Võ Ngọc</v>
      </c>
      <c r="C98" t="str">
        <f>IFERROR(VLOOKUP($A98,INPUT_Du_lieu_nhan_vien!$A:$C,3),"-")</f>
        <v>Tuyền</v>
      </c>
      <c r="D98" t="str">
        <f>IFERROR(VLOOKUP($A98,INPUT_Du_lieu_nhan_vien!$A:$AC,24),"-")</f>
        <v>OP</v>
      </c>
      <c r="E98" t="str">
        <f>IFERROR(VLOOKUP($A98,INPUT_Du_lieu_nhan_vien!$A:$AC,29),"-")</f>
        <v>TSA</v>
      </c>
      <c r="F98" t="s">
        <v>3051</v>
      </c>
      <c r="G98" s="2" t="s">
        <v>7114</v>
      </c>
      <c r="H98" s="19">
        <v>40940</v>
      </c>
      <c r="I98" s="19">
        <f t="shared" ref="I98:I104" si="4">H98+364</f>
        <v>41304</v>
      </c>
      <c r="J98" t="str">
        <f>IFERROR(VLOOKUP($A98,INPUT_Du_lieu_nhan_vien!$A:$AJ,36),"-")</f>
        <v>Chính thức</v>
      </c>
    </row>
    <row r="99" spans="1:10" ht="32.25" customHeight="1" x14ac:dyDescent="0.2">
      <c r="A99" s="118">
        <v>20357</v>
      </c>
      <c r="B99" t="str">
        <f>IFERROR(VLOOKUP($A99,INPUT_Du_lieu_nhan_vien!$A:$C,2),"-")</f>
        <v>Nguyễn Hồng</v>
      </c>
      <c r="C99" t="str">
        <f>IFERROR(VLOOKUP($A99,INPUT_Du_lieu_nhan_vien!$A:$C,3),"-")</f>
        <v>Chi</v>
      </c>
      <c r="D99" t="str">
        <f>IFERROR(VLOOKUP($A99,INPUT_Du_lieu_nhan_vien!$A:$AC,24),"-")</f>
        <v>OS</v>
      </c>
      <c r="E99" t="str">
        <f>IFERROR(VLOOKUP($A99,INPUT_Du_lieu_nhan_vien!$A:$AC,29),"-")</f>
        <v>TSA</v>
      </c>
      <c r="F99" t="s">
        <v>3051</v>
      </c>
      <c r="G99" s="2" t="s">
        <v>7176</v>
      </c>
      <c r="H99" s="19">
        <v>41013</v>
      </c>
      <c r="I99" s="19">
        <f t="shared" si="4"/>
        <v>41377</v>
      </c>
      <c r="J99" t="str">
        <f>IFERROR(VLOOKUP($A99,INPUT_Du_lieu_nhan_vien!$A:$AJ,36),"-")</f>
        <v>Chính thức</v>
      </c>
    </row>
    <row r="100" spans="1:10" ht="32.25" customHeight="1" x14ac:dyDescent="0.2">
      <c r="A100" s="118">
        <v>20357</v>
      </c>
      <c r="B100" t="str">
        <f>IFERROR(VLOOKUP($A100,INPUT_Du_lieu_nhan_vien!$A:$C,2),"-")</f>
        <v>Nguyễn Hồng</v>
      </c>
      <c r="C100" t="str">
        <f>IFERROR(VLOOKUP($A100,INPUT_Du_lieu_nhan_vien!$A:$C,3),"-")</f>
        <v>Chi</v>
      </c>
      <c r="D100" t="str">
        <f>IFERROR(VLOOKUP($A100,INPUT_Du_lieu_nhan_vien!$A:$AC,24),"-")</f>
        <v>OS</v>
      </c>
      <c r="E100" t="str">
        <f>IFERROR(VLOOKUP($A100,INPUT_Du_lieu_nhan_vien!$A:$AC,29),"-")</f>
        <v>TSA</v>
      </c>
      <c r="F100" t="s">
        <v>3051</v>
      </c>
      <c r="G100" s="2" t="s">
        <v>7016</v>
      </c>
      <c r="H100" s="19">
        <v>41378</v>
      </c>
      <c r="I100" s="19">
        <f t="shared" si="4"/>
        <v>41742</v>
      </c>
      <c r="J100" t="str">
        <f>IFERROR(VLOOKUP($A100,INPUT_Du_lieu_nhan_vien!$A:$AJ,36),"-")</f>
        <v>Chính thức</v>
      </c>
    </row>
    <row r="101" spans="1:10" ht="32.25" customHeight="1" x14ac:dyDescent="0.2">
      <c r="A101" s="118">
        <v>20358</v>
      </c>
      <c r="B101" t="str">
        <f>IFERROR(VLOOKUP($A101,INPUT_Du_lieu_nhan_vien!$A:$C,2),"-")</f>
        <v>Nguyễn Trường</v>
      </c>
      <c r="C101" t="str">
        <f>IFERROR(VLOOKUP($A101,INPUT_Du_lieu_nhan_vien!$A:$C,3),"-")</f>
        <v>An</v>
      </c>
      <c r="D101" t="str">
        <f>IFERROR(VLOOKUP($A101,INPUT_Du_lieu_nhan_vien!$A:$AC,24),"-")</f>
        <v>OS</v>
      </c>
      <c r="E101" t="str">
        <f>IFERROR(VLOOKUP($A101,INPUT_Du_lieu_nhan_vien!$A:$AC,29),"-")</f>
        <v>TSA</v>
      </c>
      <c r="F101" t="s">
        <v>3051</v>
      </c>
      <c r="G101" s="2" t="s">
        <v>7115</v>
      </c>
      <c r="H101" s="19">
        <v>41013</v>
      </c>
      <c r="I101" s="19">
        <f t="shared" si="4"/>
        <v>41377</v>
      </c>
      <c r="J101" t="str">
        <f>IFERROR(VLOOKUP($A101,INPUT_Du_lieu_nhan_vien!$A:$AJ,36),"-")</f>
        <v>Nghỉ khác</v>
      </c>
    </row>
    <row r="102" spans="1:10" ht="32.25" customHeight="1" x14ac:dyDescent="0.2">
      <c r="A102" s="118">
        <v>20358</v>
      </c>
      <c r="B102" t="str">
        <f>IFERROR(VLOOKUP($A102,INPUT_Du_lieu_nhan_vien!$A:$C,2),"-")</f>
        <v>Nguyễn Trường</v>
      </c>
      <c r="C102" t="str">
        <f>IFERROR(VLOOKUP($A102,INPUT_Du_lieu_nhan_vien!$A:$C,3),"-")</f>
        <v>An</v>
      </c>
      <c r="D102" t="str">
        <f>IFERROR(VLOOKUP($A102,INPUT_Du_lieu_nhan_vien!$A:$AC,24),"-")</f>
        <v>OS</v>
      </c>
      <c r="E102" t="str">
        <f>IFERROR(VLOOKUP($A102,INPUT_Du_lieu_nhan_vien!$A:$AC,29),"-")</f>
        <v>TSA</v>
      </c>
      <c r="F102" t="s">
        <v>3051</v>
      </c>
      <c r="G102" s="2" t="s">
        <v>7017</v>
      </c>
      <c r="H102" s="19">
        <v>41378</v>
      </c>
      <c r="I102" s="19">
        <f t="shared" si="4"/>
        <v>41742</v>
      </c>
      <c r="J102" t="str">
        <f>IFERROR(VLOOKUP($A102,INPUT_Du_lieu_nhan_vien!$A:$AJ,36),"-")</f>
        <v>Nghỉ khác</v>
      </c>
    </row>
    <row r="103" spans="1:10" ht="32.25" hidden="1" customHeight="1" x14ac:dyDescent="0.2">
      <c r="A103" s="118">
        <v>20378</v>
      </c>
      <c r="B103" t="str">
        <f>IFERROR(VLOOKUP($A103,INPUT_Du_lieu_nhan_vien!$A:$C,2),"-")</f>
        <v>Lê Thị</v>
      </c>
      <c r="C103" t="str">
        <f>IFERROR(VLOOKUP($A103,INPUT_Du_lieu_nhan_vien!$A:$C,3),"-")</f>
        <v>Hưởng</v>
      </c>
      <c r="D103" t="str">
        <f>IFERROR(VLOOKUP($A103,INPUT_Du_lieu_nhan_vien!$A:$AC,24),"-")</f>
        <v>OS</v>
      </c>
      <c r="E103" t="str">
        <f>IFERROR(VLOOKUP($A103,INPUT_Du_lieu_nhan_vien!$A:$AC,29),"-")</f>
        <v>TSA</v>
      </c>
      <c r="F103" t="s">
        <v>3051</v>
      </c>
      <c r="G103" s="2" t="s">
        <v>7109</v>
      </c>
      <c r="H103" s="19">
        <v>41030</v>
      </c>
      <c r="I103" s="19">
        <f t="shared" si="4"/>
        <v>41394</v>
      </c>
      <c r="J103" t="str">
        <f>IFERROR(VLOOKUP($A103,INPUT_Du_lieu_nhan_vien!$A:$AJ,36),"-")</f>
        <v>Nghỉ việc</v>
      </c>
    </row>
    <row r="104" spans="1:10" ht="32.25" hidden="1" customHeight="1" x14ac:dyDescent="0.2">
      <c r="A104" s="118">
        <v>20378</v>
      </c>
      <c r="B104" t="str">
        <f>IFERROR(VLOOKUP($A104,INPUT_Du_lieu_nhan_vien!$A:$C,2),"-")</f>
        <v>Lê Thị</v>
      </c>
      <c r="C104" t="str">
        <f>IFERROR(VLOOKUP($A104,INPUT_Du_lieu_nhan_vien!$A:$C,3),"-")</f>
        <v>Hưởng</v>
      </c>
      <c r="D104" t="str">
        <f>IFERROR(VLOOKUP($A104,INPUT_Du_lieu_nhan_vien!$A:$AC,24),"-")</f>
        <v>OS</v>
      </c>
      <c r="E104" t="str">
        <f>IFERROR(VLOOKUP($A104,INPUT_Du_lieu_nhan_vien!$A:$AC,29),"-")</f>
        <v>TSA</v>
      </c>
      <c r="F104" t="s">
        <v>3051</v>
      </c>
      <c r="G104" s="2" t="s">
        <v>7014</v>
      </c>
      <c r="H104" s="19">
        <v>41394</v>
      </c>
      <c r="I104" s="19">
        <f t="shared" si="4"/>
        <v>41758</v>
      </c>
      <c r="J104" t="str">
        <f>IFERROR(VLOOKUP($A104,INPUT_Du_lieu_nhan_vien!$A:$AJ,36),"-")</f>
        <v>Nghỉ việc</v>
      </c>
    </row>
    <row r="105" spans="1:10" ht="32.25" customHeight="1" x14ac:dyDescent="0.2">
      <c r="A105" s="118">
        <v>20418</v>
      </c>
      <c r="B105" t="str">
        <f>IFERROR(VLOOKUP($A105,INPUT_Du_lieu_nhan_vien!$A:$C,2),"-")</f>
        <v>Phan Thị Thu</v>
      </c>
      <c r="C105" t="str">
        <f>IFERROR(VLOOKUP($A105,INPUT_Du_lieu_nhan_vien!$A:$C,3),"-")</f>
        <v>Thảo</v>
      </c>
      <c r="D105" t="str">
        <f>IFERROR(VLOOKUP($A105,INPUT_Du_lieu_nhan_vien!$A:$AC,24),"-")</f>
        <v>OS</v>
      </c>
      <c r="E105" t="str">
        <f>IFERROR(VLOOKUP($A105,INPUT_Du_lieu_nhan_vien!$A:$AC,29),"-")</f>
        <v>TSA</v>
      </c>
      <c r="F105" t="s">
        <v>3051</v>
      </c>
      <c r="G105" s="2" t="s">
        <v>7120</v>
      </c>
      <c r="H105" s="19">
        <v>41091</v>
      </c>
      <c r="I105" s="19">
        <f>IF(F105="","",VLOOKUP(F105,$N$2:$O$11,2)+H105)</f>
        <v>41455</v>
      </c>
      <c r="J105" t="str">
        <f>IFERROR(VLOOKUP($A105,INPUT_Du_lieu_nhan_vien!$A:$AJ,36),"-")</f>
        <v>Chính thức</v>
      </c>
    </row>
    <row r="106" spans="1:10" ht="32.25" hidden="1" customHeight="1" x14ac:dyDescent="0.2">
      <c r="A106" s="118">
        <v>20457</v>
      </c>
      <c r="B106" t="str">
        <f>IFERROR(VLOOKUP($A106,INPUT_Du_lieu_nhan_vien!$A:$C,2),"-")</f>
        <v>Bùi Xuân</v>
      </c>
      <c r="C106" t="str">
        <f>IFERROR(VLOOKUP($A106,INPUT_Du_lieu_nhan_vien!$A:$C,3),"-")</f>
        <v>Quỳ</v>
      </c>
      <c r="D106" t="str">
        <f>IFERROR(VLOOKUP($A106,INPUT_Du_lieu_nhan_vien!$A:$AC,24),"-")</f>
        <v>OS</v>
      </c>
      <c r="E106" t="str">
        <f>IFERROR(VLOOKUP($A106,INPUT_Du_lieu_nhan_vien!$A:$AC,29),"-")</f>
        <v>TSA</v>
      </c>
      <c r="F106" t="s">
        <v>3051</v>
      </c>
      <c r="G106" s="2" t="s">
        <v>7021</v>
      </c>
      <c r="H106" s="19">
        <v>41275</v>
      </c>
      <c r="I106" s="19">
        <f>H106+364</f>
        <v>41639</v>
      </c>
      <c r="J106" t="str">
        <f>IFERROR(VLOOKUP($A106,INPUT_Du_lieu_nhan_vien!$A:$AJ,36),"-")</f>
        <v>Nghỉ việc</v>
      </c>
    </row>
    <row r="107" spans="1:10" ht="32.25" customHeight="1" x14ac:dyDescent="0.2">
      <c r="A107" s="118">
        <v>20458</v>
      </c>
      <c r="B107" t="str">
        <f>IFERROR(VLOOKUP($A107,INPUT_Du_lieu_nhan_vien!$A:$C,2),"-")</f>
        <v>Phan Lê</v>
      </c>
      <c r="C107" t="str">
        <f>IFERROR(VLOOKUP($A107,INPUT_Du_lieu_nhan_vien!$A:$C,3),"-")</f>
        <v>Thùy</v>
      </c>
      <c r="D107" t="str">
        <f>IFERROR(VLOOKUP($A107,INPUT_Du_lieu_nhan_vien!$A:$AC,24),"-")</f>
        <v>OS</v>
      </c>
      <c r="E107" t="str">
        <f>IFERROR(VLOOKUP($A107,INPUT_Du_lieu_nhan_vien!$A:$AC,29),"-")</f>
        <v>TSA</v>
      </c>
      <c r="F107" t="s">
        <v>3051</v>
      </c>
      <c r="G107" s="2" t="s">
        <v>7030</v>
      </c>
      <c r="H107" s="19">
        <v>41275</v>
      </c>
      <c r="I107" s="19">
        <f>H107+364</f>
        <v>41639</v>
      </c>
      <c r="J107" t="str">
        <f>IFERROR(VLOOKUP($A107,INPUT_Du_lieu_nhan_vien!$A:$AJ,36),"-")</f>
        <v>Chính thức</v>
      </c>
    </row>
    <row r="108" spans="1:10" ht="32.25" hidden="1" customHeight="1" x14ac:dyDescent="0.2">
      <c r="A108" s="118">
        <v>20460</v>
      </c>
      <c r="B108" t="str">
        <f>IFERROR(VLOOKUP($A108,INPUT_Du_lieu_nhan_vien!$A:$C,2),"-")</f>
        <v>Nguyễn Thị Thanh</v>
      </c>
      <c r="C108" t="str">
        <f>IFERROR(VLOOKUP($A108,INPUT_Du_lieu_nhan_vien!$A:$C,3),"-")</f>
        <v>Uyên</v>
      </c>
      <c r="D108" t="str">
        <f>IFERROR(VLOOKUP($A108,INPUT_Du_lieu_nhan_vien!$A:$AC,24),"-")</f>
        <v>OP</v>
      </c>
      <c r="E108" t="str">
        <f>IFERROR(VLOOKUP($A108,INPUT_Du_lieu_nhan_vien!$A:$AC,29),"-")</f>
        <v>TSA</v>
      </c>
      <c r="G108" s="2"/>
      <c r="H108" s="19"/>
      <c r="J108" t="str">
        <f>IFERROR(VLOOKUP($A108,INPUT_Du_lieu_nhan_vien!$A:$AJ,36),"-")</f>
        <v>Nghỉ việc</v>
      </c>
    </row>
    <row r="109" spans="1:10" ht="32.25" customHeight="1" x14ac:dyDescent="0.2">
      <c r="A109" s="118">
        <v>20475</v>
      </c>
      <c r="B109" t="str">
        <f>IFERROR(VLOOKUP($A109,INPUT_Du_lieu_nhan_vien!$A:$C,2),"-")</f>
        <v>Tăng Ngọc Diễm</v>
      </c>
      <c r="C109" t="str">
        <f>IFERROR(VLOOKUP($A109,INPUT_Du_lieu_nhan_vien!$A:$C,3),"-")</f>
        <v>Ty</v>
      </c>
      <c r="D109" t="str">
        <f>IFERROR(VLOOKUP($A109,INPUT_Du_lieu_nhan_vien!$A:$AC,24),"-")</f>
        <v>OS</v>
      </c>
      <c r="E109" t="str">
        <f>IFERROR(VLOOKUP($A109,INPUT_Du_lieu_nhan_vien!$A:$AC,29),"-")</f>
        <v>TSA</v>
      </c>
      <c r="F109" t="s">
        <v>3051</v>
      </c>
      <c r="G109" s="2" t="s">
        <v>7026</v>
      </c>
      <c r="H109" s="19">
        <v>41275</v>
      </c>
      <c r="I109" s="19">
        <f>H109+364</f>
        <v>41639</v>
      </c>
      <c r="J109" t="str">
        <f>IFERROR(VLOOKUP($A109,INPUT_Du_lieu_nhan_vien!$A:$AJ,36),"-")</f>
        <v>Chính thức</v>
      </c>
    </row>
    <row r="110" spans="1:10" ht="32.25" hidden="1" customHeight="1" x14ac:dyDescent="0.2">
      <c r="A110" s="118">
        <v>20478</v>
      </c>
      <c r="B110" t="str">
        <f>IFERROR(VLOOKUP($A110,INPUT_Du_lieu_nhan_vien!$A:$C,2),"-")</f>
        <v xml:space="preserve">Hoàng Thị </v>
      </c>
      <c r="C110" t="str">
        <f>IFERROR(VLOOKUP($A110,INPUT_Du_lieu_nhan_vien!$A:$C,3),"-")</f>
        <v>Thủy</v>
      </c>
      <c r="D110" t="str">
        <f>IFERROR(VLOOKUP($A110,INPUT_Du_lieu_nhan_vien!$A:$AC,24),"-")</f>
        <v>OP</v>
      </c>
      <c r="E110" t="str">
        <f>IFERROR(VLOOKUP($A110,INPUT_Du_lieu_nhan_vien!$A:$AC,29),"-")</f>
        <v>TSA</v>
      </c>
      <c r="G110" s="2"/>
      <c r="H110" s="19"/>
      <c r="J110" t="str">
        <f>IFERROR(VLOOKUP($A110,INPUT_Du_lieu_nhan_vien!$A:$AJ,36),"-")</f>
        <v>Nghỉ việc</v>
      </c>
    </row>
    <row r="111" spans="1:10" ht="32.25" customHeight="1" x14ac:dyDescent="0.2">
      <c r="A111" s="118">
        <v>20479</v>
      </c>
      <c r="B111" t="str">
        <f>IFERROR(VLOOKUP($A111,INPUT_Du_lieu_nhan_vien!$A:$C,2),"-")</f>
        <v>Nguyễn Thị Bảo</v>
      </c>
      <c r="C111" t="str">
        <f>IFERROR(VLOOKUP($A111,INPUT_Du_lieu_nhan_vien!$A:$C,3),"-")</f>
        <v>Ngọc</v>
      </c>
      <c r="D111" t="str">
        <f>IFERROR(VLOOKUP($A111,INPUT_Du_lieu_nhan_vien!$A:$AC,24),"-")</f>
        <v>OS</v>
      </c>
      <c r="E111" t="str">
        <f>IFERROR(VLOOKUP($A111,INPUT_Du_lieu_nhan_vien!$A:$AC,29),"-")</f>
        <v>TSA</v>
      </c>
      <c r="F111" t="s">
        <v>3051</v>
      </c>
      <c r="G111" s="2" t="s">
        <v>7027</v>
      </c>
      <c r="H111" s="19">
        <v>41275</v>
      </c>
      <c r="I111" s="19">
        <f>H111+364</f>
        <v>41639</v>
      </c>
      <c r="J111" t="str">
        <f>IFERROR(VLOOKUP($A111,INPUT_Du_lieu_nhan_vien!$A:$AJ,36),"-")</f>
        <v>Chính thức</v>
      </c>
    </row>
    <row r="112" spans="1:10" ht="32.25" customHeight="1" x14ac:dyDescent="0.2">
      <c r="A112" s="118">
        <v>20481</v>
      </c>
      <c r="B112" t="str">
        <f>IFERROR(VLOOKUP($A112,INPUT_Du_lieu_nhan_vien!$A:$C,2),"-")</f>
        <v>Trần Thục</v>
      </c>
      <c r="C112" t="str">
        <f>IFERROR(VLOOKUP($A112,INPUT_Du_lieu_nhan_vien!$A:$C,3),"-")</f>
        <v>Chân</v>
      </c>
      <c r="D112" t="str">
        <f>IFERROR(VLOOKUP($A112,INPUT_Du_lieu_nhan_vien!$A:$AC,24),"-")</f>
        <v>OS</v>
      </c>
      <c r="E112" t="str">
        <f>IFERROR(VLOOKUP($A112,INPUT_Du_lieu_nhan_vien!$A:$AC,29),"-")</f>
        <v>TSA</v>
      </c>
      <c r="F112" t="s">
        <v>3051</v>
      </c>
      <c r="G112" s="2" t="s">
        <v>7032</v>
      </c>
      <c r="H112" s="19">
        <v>41275</v>
      </c>
      <c r="I112" s="19">
        <f>H112+364</f>
        <v>41639</v>
      </c>
      <c r="J112" t="str">
        <f>IFERROR(VLOOKUP($A112,INPUT_Du_lieu_nhan_vien!$A:$AJ,36),"-")</f>
        <v>Chính thức</v>
      </c>
    </row>
    <row r="113" spans="1:10" ht="32.25" hidden="1" customHeight="1" x14ac:dyDescent="0.2">
      <c r="A113" s="118">
        <v>20486</v>
      </c>
      <c r="B113" t="str">
        <f>IFERROR(VLOOKUP($A113,INPUT_Du_lieu_nhan_vien!$A:$C,2),"-")</f>
        <v>Lê Thị Phương</v>
      </c>
      <c r="C113" t="str">
        <f>IFERROR(VLOOKUP($A113,INPUT_Du_lieu_nhan_vien!$A:$C,3),"-")</f>
        <v>Kiều</v>
      </c>
      <c r="D113" t="str">
        <f>IFERROR(VLOOKUP($A113,INPUT_Du_lieu_nhan_vien!$A:$AC,24),"-")</f>
        <v>OP</v>
      </c>
      <c r="E113" t="str">
        <f>IFERROR(VLOOKUP($A113,INPUT_Du_lieu_nhan_vien!$A:$AC,29),"-")</f>
        <v>TSA</v>
      </c>
      <c r="G113" s="2"/>
      <c r="H113" s="19"/>
      <c r="J113" t="str">
        <f>IFERROR(VLOOKUP($A113,INPUT_Du_lieu_nhan_vien!$A:$AJ,36),"-")</f>
        <v>Nghỉ việc</v>
      </c>
    </row>
    <row r="114" spans="1:10" ht="32.25" hidden="1" customHeight="1" x14ac:dyDescent="0.2">
      <c r="A114" s="118">
        <v>20489</v>
      </c>
      <c r="B114" t="str">
        <f>IFERROR(VLOOKUP($A114,INPUT_Du_lieu_nhan_vien!$A:$C,2),"-")</f>
        <v>Nguyễn Thị Hương</v>
      </c>
      <c r="C114" t="str">
        <f>IFERROR(VLOOKUP($A114,INPUT_Du_lieu_nhan_vien!$A:$C,3),"-")</f>
        <v>Thơm</v>
      </c>
      <c r="D114" t="str">
        <f>IFERROR(VLOOKUP($A114,INPUT_Du_lieu_nhan_vien!$A:$AC,24),"-")</f>
        <v>OS</v>
      </c>
      <c r="E114" t="str">
        <f>IFERROR(VLOOKUP($A114,INPUT_Du_lieu_nhan_vien!$A:$AC,29),"-")</f>
        <v>TSA</v>
      </c>
      <c r="F114" t="s">
        <v>3051</v>
      </c>
      <c r="G114" s="2" t="s">
        <v>7019</v>
      </c>
      <c r="H114" s="19">
        <v>41278</v>
      </c>
      <c r="I114" s="19">
        <f t="shared" ref="I114:I120" si="5">H114+364</f>
        <v>41642</v>
      </c>
      <c r="J114" t="str">
        <f>IFERROR(VLOOKUP($A114,INPUT_Du_lieu_nhan_vien!$A:$AJ,36),"-")</f>
        <v>Nghỉ việc</v>
      </c>
    </row>
    <row r="115" spans="1:10" ht="32.25" customHeight="1" x14ac:dyDescent="0.2">
      <c r="A115" s="118">
        <v>20490</v>
      </c>
      <c r="B115" t="str">
        <f>IFERROR(VLOOKUP($A115,INPUT_Du_lieu_nhan_vien!$A:$C,2),"-")</f>
        <v>Bùi Thị Xuân</v>
      </c>
      <c r="C115" t="str">
        <f>IFERROR(VLOOKUP($A115,INPUT_Du_lieu_nhan_vien!$A:$C,3),"-")</f>
        <v>Quỳnh</v>
      </c>
      <c r="D115" t="str">
        <f>IFERROR(VLOOKUP($A115,INPUT_Du_lieu_nhan_vien!$A:$AC,24),"-")</f>
        <v>OS</v>
      </c>
      <c r="E115" t="str">
        <f>IFERROR(VLOOKUP($A115,INPUT_Du_lieu_nhan_vien!$A:$AC,29),"-")</f>
        <v>TSA</v>
      </c>
      <c r="F115" t="s">
        <v>3051</v>
      </c>
      <c r="G115" s="2" t="s">
        <v>7029</v>
      </c>
      <c r="H115" s="19">
        <v>41286</v>
      </c>
      <c r="I115" s="19">
        <f t="shared" si="5"/>
        <v>41650</v>
      </c>
      <c r="J115" t="str">
        <f>IFERROR(VLOOKUP($A115,INPUT_Du_lieu_nhan_vien!$A:$AJ,36),"-")</f>
        <v>Chính thức</v>
      </c>
    </row>
    <row r="116" spans="1:10" ht="32.25" hidden="1" customHeight="1" x14ac:dyDescent="0.2">
      <c r="A116" s="118">
        <v>20492</v>
      </c>
      <c r="B116" t="str">
        <f>IFERROR(VLOOKUP($A116,INPUT_Du_lieu_nhan_vien!$A:$C,2),"-")</f>
        <v>Nguyễn Thị Xuân</v>
      </c>
      <c r="C116" t="str">
        <f>IFERROR(VLOOKUP($A116,INPUT_Du_lieu_nhan_vien!$A:$C,3),"-")</f>
        <v>Trang</v>
      </c>
      <c r="D116" t="str">
        <f>IFERROR(VLOOKUP($A116,INPUT_Du_lieu_nhan_vien!$A:$AC,24),"-")</f>
        <v>OS</v>
      </c>
      <c r="E116" t="str">
        <f>IFERROR(VLOOKUP($A116,INPUT_Du_lieu_nhan_vien!$A:$AC,29),"-")</f>
        <v>TSA</v>
      </c>
      <c r="F116" t="s">
        <v>3051</v>
      </c>
      <c r="G116" s="2" t="s">
        <v>7119</v>
      </c>
      <c r="H116" s="19">
        <v>41091</v>
      </c>
      <c r="I116" s="19">
        <f t="shared" si="5"/>
        <v>41455</v>
      </c>
      <c r="J116" t="str">
        <f>IFERROR(VLOOKUP($A116,INPUT_Du_lieu_nhan_vien!$A:$AJ,36),"-")</f>
        <v>Nghỉ việc</v>
      </c>
    </row>
    <row r="117" spans="1:10" ht="32.25" hidden="1" customHeight="1" x14ac:dyDescent="0.2">
      <c r="A117" s="118">
        <v>20492</v>
      </c>
      <c r="B117" t="str">
        <f>IFERROR(VLOOKUP($A117,INPUT_Du_lieu_nhan_vien!$A:$C,2),"-")</f>
        <v>Nguyễn Thị Xuân</v>
      </c>
      <c r="C117" t="str">
        <f>IFERROR(VLOOKUP($A117,INPUT_Du_lieu_nhan_vien!$A:$C,3),"-")</f>
        <v>Trang</v>
      </c>
      <c r="D117" t="str">
        <f>IFERROR(VLOOKUP($A117,INPUT_Du_lieu_nhan_vien!$A:$AC,24),"-")</f>
        <v>OS</v>
      </c>
      <c r="E117" t="str">
        <f>IFERROR(VLOOKUP($A117,INPUT_Du_lieu_nhan_vien!$A:$AC,29),"-")</f>
        <v>TSA</v>
      </c>
      <c r="F117" t="s">
        <v>3051</v>
      </c>
      <c r="G117" s="2" t="s">
        <v>7028</v>
      </c>
      <c r="H117" s="19">
        <v>41286</v>
      </c>
      <c r="I117" s="19">
        <f t="shared" si="5"/>
        <v>41650</v>
      </c>
      <c r="J117" t="str">
        <f>IFERROR(VLOOKUP($A117,INPUT_Du_lieu_nhan_vien!$A:$AJ,36),"-")</f>
        <v>Nghỉ việc</v>
      </c>
    </row>
    <row r="118" spans="1:10" ht="32.25" hidden="1" customHeight="1" x14ac:dyDescent="0.2">
      <c r="A118" s="118">
        <v>20495</v>
      </c>
      <c r="B118" t="str">
        <f>IFERROR(VLOOKUP($A118,INPUT_Du_lieu_nhan_vien!$A:$C,2),"-")</f>
        <v>Nguyễn Thị</v>
      </c>
      <c r="C118" t="str">
        <f>IFERROR(VLOOKUP($A118,INPUT_Du_lieu_nhan_vien!$A:$C,3),"-")</f>
        <v>Trinh</v>
      </c>
      <c r="D118" t="str">
        <f>IFERROR(VLOOKUP($A118,INPUT_Du_lieu_nhan_vien!$A:$AC,24),"-")</f>
        <v>OP</v>
      </c>
      <c r="E118" t="str">
        <f>IFERROR(VLOOKUP($A118,INPUT_Du_lieu_nhan_vien!$A:$AC,29),"-")</f>
        <v>TSA</v>
      </c>
      <c r="F118" t="s">
        <v>3051</v>
      </c>
      <c r="G118" s="2" t="s">
        <v>7020</v>
      </c>
      <c r="H118" s="19">
        <v>41292</v>
      </c>
      <c r="I118" s="19">
        <f t="shared" si="5"/>
        <v>41656</v>
      </c>
      <c r="J118" t="str">
        <f>IFERROR(VLOOKUP($A118,INPUT_Du_lieu_nhan_vien!$A:$AJ,36),"-")</f>
        <v>Nghỉ việc</v>
      </c>
    </row>
    <row r="119" spans="1:10" ht="32.25" customHeight="1" x14ac:dyDescent="0.2">
      <c r="A119" s="118">
        <v>20498</v>
      </c>
      <c r="B119" t="str">
        <f>IFERROR(VLOOKUP($A119,INPUT_Du_lieu_nhan_vien!$A:$C,2),"-")</f>
        <v>Hồ Trần Thanh</v>
      </c>
      <c r="C119" t="str">
        <f>IFERROR(VLOOKUP($A119,INPUT_Du_lieu_nhan_vien!$A:$C,3),"-")</f>
        <v>Trang</v>
      </c>
      <c r="D119" t="str">
        <f>IFERROR(VLOOKUP($A119,INPUT_Du_lieu_nhan_vien!$A:$AC,24),"-")</f>
        <v>OS</v>
      </c>
      <c r="E119" t="str">
        <f>IFERROR(VLOOKUP($A119,INPUT_Du_lieu_nhan_vien!$A:$AC,29),"-")</f>
        <v>TSA</v>
      </c>
      <c r="F119" t="s">
        <v>3051</v>
      </c>
      <c r="G119" s="2" t="s">
        <v>7031</v>
      </c>
      <c r="H119" s="19">
        <v>41282</v>
      </c>
      <c r="I119" s="19">
        <f t="shared" si="5"/>
        <v>41646</v>
      </c>
      <c r="J119" t="str">
        <f>IFERROR(VLOOKUP($A119,INPUT_Du_lieu_nhan_vien!$A:$AJ,36),"-")</f>
        <v>Chính thức</v>
      </c>
    </row>
    <row r="120" spans="1:10" ht="32.25" hidden="1" customHeight="1" x14ac:dyDescent="0.2">
      <c r="A120" s="118">
        <v>20512</v>
      </c>
      <c r="B120" t="str">
        <f>IFERROR(VLOOKUP($A120,INPUT_Du_lieu_nhan_vien!$A:$C,2),"-")</f>
        <v>Võ Thị Mỹ</v>
      </c>
      <c r="C120" t="str">
        <f>IFERROR(VLOOKUP($A120,INPUT_Du_lieu_nhan_vien!$A:$C,3),"-")</f>
        <v>Hòa</v>
      </c>
      <c r="D120" t="str">
        <f>IFERROR(VLOOKUP($A120,INPUT_Du_lieu_nhan_vien!$A:$AC,24),"-")</f>
        <v>OS</v>
      </c>
      <c r="E120" t="str">
        <f>IFERROR(VLOOKUP($A120,INPUT_Du_lieu_nhan_vien!$A:$AC,29),"-")</f>
        <v>TSA</v>
      </c>
      <c r="F120" t="s">
        <v>3051</v>
      </c>
      <c r="G120" s="2" t="s">
        <v>7024</v>
      </c>
      <c r="H120" s="19">
        <v>41335</v>
      </c>
      <c r="I120" s="19">
        <f t="shared" si="5"/>
        <v>41699</v>
      </c>
      <c r="J120" t="str">
        <f>IFERROR(VLOOKUP($A120,INPUT_Du_lieu_nhan_vien!$A:$AJ,36),"-")</f>
        <v>Nghỉ việc</v>
      </c>
    </row>
    <row r="121" spans="1:10" ht="32.25" hidden="1" customHeight="1" x14ac:dyDescent="0.2">
      <c r="A121" s="118">
        <v>20513</v>
      </c>
      <c r="B121" t="str">
        <f>IFERROR(VLOOKUP($A121,INPUT_Du_lieu_nhan_vien!$A:$C,2),"-")</f>
        <v>Trần Thị Hương</v>
      </c>
      <c r="C121" t="str">
        <f>IFERROR(VLOOKUP($A121,INPUT_Du_lieu_nhan_vien!$A:$C,3),"-")</f>
        <v>Lan</v>
      </c>
      <c r="D121" t="str">
        <f>IFERROR(VLOOKUP($A121,INPUT_Du_lieu_nhan_vien!$A:$AC,24),"-")</f>
        <v>OP</v>
      </c>
      <c r="E121" t="str">
        <f>IFERROR(VLOOKUP($A121,INPUT_Du_lieu_nhan_vien!$A:$AC,29),"-")</f>
        <v>TSA</v>
      </c>
      <c r="G121" s="2"/>
      <c r="H121" s="19"/>
      <c r="J121" t="str">
        <f>IFERROR(VLOOKUP($A121,INPUT_Du_lieu_nhan_vien!$A:$AJ,36),"-")</f>
        <v>Nghỉ việc</v>
      </c>
    </row>
    <row r="122" spans="1:10" ht="32.25" hidden="1" customHeight="1" x14ac:dyDescent="0.2">
      <c r="A122" s="118">
        <v>20516</v>
      </c>
      <c r="B122" t="str">
        <f>IFERROR(VLOOKUP($A122,INPUT_Du_lieu_nhan_vien!$A:$C,2),"-")</f>
        <v>Phan Thị Diệu</v>
      </c>
      <c r="C122" t="str">
        <f>IFERROR(VLOOKUP($A122,INPUT_Du_lieu_nhan_vien!$A:$C,3),"-")</f>
        <v>Phương</v>
      </c>
      <c r="D122" t="str">
        <f>IFERROR(VLOOKUP($A122,INPUT_Du_lieu_nhan_vien!$A:$AC,24),"-")</f>
        <v>OP</v>
      </c>
      <c r="E122" t="str">
        <f>IFERROR(VLOOKUP($A122,INPUT_Du_lieu_nhan_vien!$A:$AC,29),"-")</f>
        <v>TSA</v>
      </c>
      <c r="G122" s="2"/>
      <c r="H122" s="19"/>
      <c r="J122" t="str">
        <f>IFERROR(VLOOKUP($A122,INPUT_Du_lieu_nhan_vien!$A:$AJ,36),"-")</f>
        <v>Nghỉ việc</v>
      </c>
    </row>
    <row r="123" spans="1:10" ht="32.25" hidden="1" customHeight="1" x14ac:dyDescent="0.2">
      <c r="A123" s="118">
        <v>20522</v>
      </c>
      <c r="B123" t="str">
        <f>IFERROR(VLOOKUP($A123,INPUT_Du_lieu_nhan_vien!$A:$C,2),"-")</f>
        <v>Lê Thị Hồng</v>
      </c>
      <c r="C123" t="str">
        <f>IFERROR(VLOOKUP($A123,INPUT_Du_lieu_nhan_vien!$A:$C,3),"-")</f>
        <v>Kiều</v>
      </c>
      <c r="D123" t="str">
        <f>IFERROR(VLOOKUP($A123,INPUT_Du_lieu_nhan_vien!$A:$AC,24),"-")</f>
        <v>OS</v>
      </c>
      <c r="E123" t="str">
        <f>IFERROR(VLOOKUP($A123,INPUT_Du_lieu_nhan_vien!$A:$AC,29),"-")</f>
        <v>TSA</v>
      </c>
      <c r="F123" t="s">
        <v>3051</v>
      </c>
      <c r="G123" s="2" t="s">
        <v>7025</v>
      </c>
      <c r="H123" s="19">
        <v>41355</v>
      </c>
      <c r="I123" s="19">
        <f t="shared" ref="I123:I128" si="6">H123+364</f>
        <v>41719</v>
      </c>
      <c r="J123" t="str">
        <f>IFERROR(VLOOKUP($A123,INPUT_Du_lieu_nhan_vien!$A:$AJ,36),"-")</f>
        <v>Nghỉ việc</v>
      </c>
    </row>
    <row r="124" spans="1:10" ht="32.25" hidden="1" customHeight="1" x14ac:dyDescent="0.2">
      <c r="A124" s="118">
        <v>20523</v>
      </c>
      <c r="B124" t="str">
        <f>IFERROR(VLOOKUP($A124,INPUT_Du_lieu_nhan_vien!$A:$C,2),"-")</f>
        <v>Trần Hồng</v>
      </c>
      <c r="C124" t="str">
        <f>IFERROR(VLOOKUP($A124,INPUT_Du_lieu_nhan_vien!$A:$C,3),"-")</f>
        <v>Phúc</v>
      </c>
      <c r="D124" t="str">
        <f>IFERROR(VLOOKUP($A124,INPUT_Du_lieu_nhan_vien!$A:$AC,24),"-")</f>
        <v>OP</v>
      </c>
      <c r="E124" t="str">
        <f>IFERROR(VLOOKUP($A124,INPUT_Du_lieu_nhan_vien!$A:$AC,29),"-")</f>
        <v>TSA</v>
      </c>
      <c r="F124" t="s">
        <v>3051</v>
      </c>
      <c r="G124" s="2" t="s">
        <v>7018</v>
      </c>
      <c r="H124" s="19">
        <v>41355</v>
      </c>
      <c r="I124" s="19">
        <f t="shared" si="6"/>
        <v>41719</v>
      </c>
      <c r="J124" t="str">
        <f>IFERROR(VLOOKUP($A124,INPUT_Du_lieu_nhan_vien!$A:$AJ,36),"-")</f>
        <v>Nghỉ việc</v>
      </c>
    </row>
    <row r="125" spans="1:10" ht="32.25" hidden="1" customHeight="1" x14ac:dyDescent="0.2">
      <c r="A125" s="118">
        <v>20527</v>
      </c>
      <c r="B125" t="str">
        <f>IFERROR(VLOOKUP($A125,INPUT_Du_lieu_nhan_vien!$A:$C,2),"-")</f>
        <v>Phạm Thái Hoàng</v>
      </c>
      <c r="C125" t="str">
        <f>IFERROR(VLOOKUP($A125,INPUT_Du_lieu_nhan_vien!$A:$C,3),"-")</f>
        <v>An</v>
      </c>
      <c r="D125" t="str">
        <f>IFERROR(VLOOKUP($A125,INPUT_Du_lieu_nhan_vien!$A:$AC,24),"-")</f>
        <v>OS</v>
      </c>
      <c r="E125" t="str">
        <f>IFERROR(VLOOKUP($A125,INPUT_Du_lieu_nhan_vien!$A:$AC,29),"-")</f>
        <v>TSA</v>
      </c>
      <c r="F125" t="s">
        <v>3051</v>
      </c>
      <c r="G125" s="2" t="s">
        <v>7012</v>
      </c>
      <c r="H125" s="19">
        <v>41365</v>
      </c>
      <c r="I125" s="19">
        <f t="shared" si="6"/>
        <v>41729</v>
      </c>
      <c r="J125" t="str">
        <f>IFERROR(VLOOKUP($A125,INPUT_Du_lieu_nhan_vien!$A:$AJ,36),"-")</f>
        <v>Nghỉ việc</v>
      </c>
    </row>
    <row r="126" spans="1:10" ht="32.25" hidden="1" customHeight="1" x14ac:dyDescent="0.2">
      <c r="A126" s="118">
        <v>20528</v>
      </c>
      <c r="B126" t="str">
        <f>IFERROR(VLOOKUP($A126,INPUT_Du_lieu_nhan_vien!$A:$C,2),"-")</f>
        <v>Trần Thị</v>
      </c>
      <c r="C126" t="str">
        <f>IFERROR(VLOOKUP($A126,INPUT_Du_lieu_nhan_vien!$A:$C,3),"-")</f>
        <v>Thuận</v>
      </c>
      <c r="D126" t="str">
        <f>IFERROR(VLOOKUP($A126,INPUT_Du_lieu_nhan_vien!$A:$AC,24),"-")</f>
        <v>OS</v>
      </c>
      <c r="E126" t="str">
        <f>IFERROR(VLOOKUP($A126,INPUT_Du_lieu_nhan_vien!$A:$AC,29),"-")</f>
        <v>TSA</v>
      </c>
      <c r="F126" t="s">
        <v>3051</v>
      </c>
      <c r="G126" s="2" t="s">
        <v>7013</v>
      </c>
      <c r="H126" s="19">
        <v>41365</v>
      </c>
      <c r="I126" s="19">
        <f t="shared" si="6"/>
        <v>41729</v>
      </c>
      <c r="J126" t="str">
        <f>IFERROR(VLOOKUP($A126,INPUT_Du_lieu_nhan_vien!$A:$AJ,36),"-")</f>
        <v>Nghỉ việc</v>
      </c>
    </row>
    <row r="127" spans="1:10" ht="32.25" customHeight="1" x14ac:dyDescent="0.2">
      <c r="A127" s="118">
        <v>20529</v>
      </c>
      <c r="B127" t="str">
        <f>IFERROR(VLOOKUP($A127,INPUT_Du_lieu_nhan_vien!$A:$C,2),"-")</f>
        <v>Ngô Thị Huỳnh</v>
      </c>
      <c r="C127" t="str">
        <f>IFERROR(VLOOKUP($A127,INPUT_Du_lieu_nhan_vien!$A:$C,3),"-")</f>
        <v>Hà</v>
      </c>
      <c r="D127" t="str">
        <f>IFERROR(VLOOKUP($A127,INPUT_Du_lieu_nhan_vien!$A:$AC,24),"-")</f>
        <v>OS</v>
      </c>
      <c r="E127" t="str">
        <f>IFERROR(VLOOKUP($A127,INPUT_Du_lieu_nhan_vien!$A:$AC,29),"-")</f>
        <v>TSA</v>
      </c>
      <c r="F127" t="s">
        <v>3051</v>
      </c>
      <c r="G127" s="2" t="s">
        <v>7011</v>
      </c>
      <c r="H127" s="19">
        <v>41365</v>
      </c>
      <c r="I127" s="19">
        <f t="shared" si="6"/>
        <v>41729</v>
      </c>
      <c r="J127" t="str">
        <f>IFERROR(VLOOKUP($A127,INPUT_Du_lieu_nhan_vien!$A:$AJ,36),"-")</f>
        <v>Chính thức</v>
      </c>
    </row>
    <row r="128" spans="1:10" ht="32.25" hidden="1" customHeight="1" x14ac:dyDescent="0.2">
      <c r="A128" s="118">
        <v>20530</v>
      </c>
      <c r="B128" t="str">
        <f>IFERROR(VLOOKUP($A128,INPUT_Du_lieu_nhan_vien!$A:$C,2),"-")</f>
        <v>Dương Thị Ngọc</v>
      </c>
      <c r="C128" t="str">
        <f>IFERROR(VLOOKUP($A128,INPUT_Du_lieu_nhan_vien!$A:$C,3),"-")</f>
        <v>Tài</v>
      </c>
      <c r="D128" t="str">
        <f>IFERROR(VLOOKUP($A128,INPUT_Du_lieu_nhan_vien!$A:$AC,24),"-")</f>
        <v>OP</v>
      </c>
      <c r="E128" t="str">
        <f>IFERROR(VLOOKUP($A128,INPUT_Du_lieu_nhan_vien!$A:$AC,29),"-")</f>
        <v>TSA</v>
      </c>
      <c r="F128" t="s">
        <v>3051</v>
      </c>
      <c r="G128" s="2" t="s">
        <v>7010</v>
      </c>
      <c r="H128" s="19">
        <v>41365</v>
      </c>
      <c r="I128" s="19">
        <f t="shared" si="6"/>
        <v>41729</v>
      </c>
      <c r="J128" t="str">
        <f>IFERROR(VLOOKUP($A128,INPUT_Du_lieu_nhan_vien!$A:$AJ,36),"-")</f>
        <v>Nghỉ việc</v>
      </c>
    </row>
    <row r="129" spans="1:10" ht="32.25" customHeight="1" x14ac:dyDescent="0.2">
      <c r="A129" s="118">
        <v>20541</v>
      </c>
      <c r="B129" t="str">
        <f>IFERROR(VLOOKUP($A129,INPUT_Du_lieu_nhan_vien!$A:$C,2),"-")</f>
        <v>Nguyễn Thị Bảo</v>
      </c>
      <c r="C129" t="str">
        <f>IFERROR(VLOOKUP($A129,INPUT_Du_lieu_nhan_vien!$A:$C,3),"-")</f>
        <v>Ngân</v>
      </c>
      <c r="D129" t="str">
        <f>IFERROR(VLOOKUP($A129,INPUT_Du_lieu_nhan_vien!$A:$AC,24),"-")</f>
        <v>OS</v>
      </c>
      <c r="E129" t="str">
        <f>IFERROR(VLOOKUP($A129,INPUT_Du_lieu_nhan_vien!$A:$AC,29),"-")</f>
        <v>TSA</v>
      </c>
      <c r="F129" t="s">
        <v>3051</v>
      </c>
      <c r="G129" s="2" t="s">
        <v>7386</v>
      </c>
      <c r="H129" s="19">
        <v>41412</v>
      </c>
      <c r="I129" s="19">
        <v>41776</v>
      </c>
      <c r="J129" t="str">
        <f>IFERROR(VLOOKUP($A129,INPUT_Du_lieu_nhan_vien!$A:$AJ,36),"-")</f>
        <v>Chính thức</v>
      </c>
    </row>
    <row r="130" spans="1:10" ht="32.25" customHeight="1" x14ac:dyDescent="0.2">
      <c r="A130" s="118">
        <v>20542</v>
      </c>
      <c r="B130" t="str">
        <f>IFERROR(VLOOKUP($A130,INPUT_Du_lieu_nhan_vien!$A:$C,2),"-")</f>
        <v>Nguyễn Thị Kim</v>
      </c>
      <c r="C130" t="str">
        <f>IFERROR(VLOOKUP($A130,INPUT_Du_lieu_nhan_vien!$A:$C,3),"-")</f>
        <v>Hiền</v>
      </c>
      <c r="D130" t="str">
        <f>IFERROR(VLOOKUP($A130,INPUT_Du_lieu_nhan_vien!$A:$AC,24),"-")</f>
        <v>OS</v>
      </c>
      <c r="E130" t="str">
        <f>IFERROR(VLOOKUP($A130,INPUT_Du_lieu_nhan_vien!$A:$AC,29),"-")</f>
        <v>TSA</v>
      </c>
      <c r="F130" t="s">
        <v>3051</v>
      </c>
      <c r="G130" s="2" t="s">
        <v>7390</v>
      </c>
      <c r="H130" s="19">
        <v>41412</v>
      </c>
      <c r="I130" s="19">
        <v>41411</v>
      </c>
      <c r="J130" t="str">
        <f>IFERROR(VLOOKUP($A130,INPUT_Du_lieu_nhan_vien!$A:$AJ,36),"-")</f>
        <v>Chính thức</v>
      </c>
    </row>
    <row r="131" spans="1:10" ht="32.25" customHeight="1" x14ac:dyDescent="0.2">
      <c r="A131" s="118">
        <v>20543</v>
      </c>
      <c r="B131" t="str">
        <f>IFERROR(VLOOKUP($A131,INPUT_Du_lieu_nhan_vien!$A:$C,2),"-")</f>
        <v>Nguyễn Thị Lệ</v>
      </c>
      <c r="C131" t="str">
        <f>IFERROR(VLOOKUP($A131,INPUT_Du_lieu_nhan_vien!$A:$C,3),"-")</f>
        <v>Mi</v>
      </c>
      <c r="D131" t="str">
        <f>IFERROR(VLOOKUP($A131,INPUT_Du_lieu_nhan_vien!$A:$AC,24),"-")</f>
        <v>OS</v>
      </c>
      <c r="E131" t="str">
        <f>IFERROR(VLOOKUP($A131,INPUT_Du_lieu_nhan_vien!$A:$AC,29),"-")</f>
        <v>TSA</v>
      </c>
      <c r="F131" t="s">
        <v>3051</v>
      </c>
      <c r="G131" s="2" t="s">
        <v>7387</v>
      </c>
      <c r="H131" s="19">
        <v>41419</v>
      </c>
      <c r="I131" s="19">
        <v>41783</v>
      </c>
      <c r="J131" t="str">
        <f>IFERROR(VLOOKUP($A131,INPUT_Du_lieu_nhan_vien!$A:$AJ,36),"-")</f>
        <v>Chính thức</v>
      </c>
    </row>
    <row r="132" spans="1:10" ht="32.25" hidden="1" customHeight="1" x14ac:dyDescent="0.2">
      <c r="A132" s="118">
        <v>20544</v>
      </c>
      <c r="B132" t="str">
        <f>IFERROR(VLOOKUP($A132,INPUT_Du_lieu_nhan_vien!$A:$C,2),"-")</f>
        <v>Phan Thị Thanh</v>
      </c>
      <c r="C132" t="str">
        <f>IFERROR(VLOOKUP($A132,INPUT_Du_lieu_nhan_vien!$A:$C,3),"-")</f>
        <v>Luận</v>
      </c>
      <c r="D132" t="str">
        <f>IFERROR(VLOOKUP($A132,INPUT_Du_lieu_nhan_vien!$A:$AC,24),"-")</f>
        <v>OS</v>
      </c>
      <c r="E132" t="str">
        <f>IFERROR(VLOOKUP($A132,INPUT_Du_lieu_nhan_vien!$A:$AC,29),"-")</f>
        <v>TSA</v>
      </c>
      <c r="F132" t="s">
        <v>3051</v>
      </c>
      <c r="G132" s="2" t="s">
        <v>7958</v>
      </c>
      <c r="H132" s="19">
        <v>41435</v>
      </c>
      <c r="I132" s="19">
        <v>41799</v>
      </c>
      <c r="J132" t="str">
        <f>IFERROR(VLOOKUP($A132,INPUT_Du_lieu_nhan_vien!$A:$AJ,36),"-")</f>
        <v>Nghỉ việc</v>
      </c>
    </row>
    <row r="133" spans="1:10" ht="32.25" hidden="1" customHeight="1" x14ac:dyDescent="0.2">
      <c r="A133" s="118">
        <v>20545</v>
      </c>
      <c r="B133" t="str">
        <f>IFERROR(VLOOKUP($A133,INPUT_Du_lieu_nhan_vien!$A:$C,2),"-")</f>
        <v>Nguyễn Lê Ngọc</v>
      </c>
      <c r="C133" t="str">
        <f>IFERROR(VLOOKUP($A133,INPUT_Du_lieu_nhan_vien!$A:$C,3),"-")</f>
        <v>Diễm</v>
      </c>
      <c r="D133" t="str">
        <f>IFERROR(VLOOKUP($A133,INPUT_Du_lieu_nhan_vien!$A:$AC,24),"-")</f>
        <v>OS</v>
      </c>
      <c r="E133" t="str">
        <f>IFERROR(VLOOKUP($A133,INPUT_Du_lieu_nhan_vien!$A:$AC,29),"-")</f>
        <v>TSA</v>
      </c>
      <c r="G133" s="2"/>
      <c r="H133" s="19"/>
      <c r="J133" t="str">
        <f>IFERROR(VLOOKUP($A133,INPUT_Du_lieu_nhan_vien!$A:$AJ,36),"-")</f>
        <v>Nghỉ việc</v>
      </c>
    </row>
    <row r="134" spans="1:10" ht="32.25" hidden="1" customHeight="1" x14ac:dyDescent="0.2">
      <c r="A134" s="118">
        <v>20546</v>
      </c>
      <c r="B134" t="str">
        <f>IFERROR(VLOOKUP($A134,INPUT_Du_lieu_nhan_vien!$A:$C,2),"-")</f>
        <v>Phan Thị</v>
      </c>
      <c r="C134" t="str">
        <f>IFERROR(VLOOKUP($A134,INPUT_Du_lieu_nhan_vien!$A:$C,3),"-")</f>
        <v>Chính</v>
      </c>
      <c r="D134" t="str">
        <f>IFERROR(VLOOKUP($A134,INPUT_Du_lieu_nhan_vien!$A:$AC,24),"-")</f>
        <v>OS</v>
      </c>
      <c r="E134" t="str">
        <f>IFERROR(VLOOKUP($A134,INPUT_Du_lieu_nhan_vien!$A:$AC,29),"-")</f>
        <v>TSA</v>
      </c>
      <c r="G134" s="2"/>
      <c r="H134" s="19"/>
      <c r="J134" t="str">
        <f>IFERROR(VLOOKUP($A134,INPUT_Du_lieu_nhan_vien!$A:$AJ,36),"-")</f>
        <v>Nghỉ việc</v>
      </c>
    </row>
    <row r="135" spans="1:10" ht="32.25" customHeight="1" x14ac:dyDescent="0.2">
      <c r="A135" s="118">
        <v>20552</v>
      </c>
      <c r="B135" t="str">
        <f>IFERROR(VLOOKUP($A135,INPUT_Du_lieu_nhan_vien!$A:$C,2),"-")</f>
        <v>Trần Ngọc Bảo</v>
      </c>
      <c r="C135" t="str">
        <f>IFERROR(VLOOKUP($A135,INPUT_Du_lieu_nhan_vien!$A:$C,3),"-")</f>
        <v>Tú</v>
      </c>
      <c r="D135" t="str">
        <f>IFERROR(VLOOKUP($A135,INPUT_Du_lieu_nhan_vien!$A:$AC,24),"-")</f>
        <v>OS</v>
      </c>
      <c r="E135" t="str">
        <f>IFERROR(VLOOKUP($A135,INPUT_Du_lieu_nhan_vien!$A:$AC,29),"-")</f>
        <v>TSA</v>
      </c>
      <c r="F135" t="s">
        <v>3051</v>
      </c>
      <c r="G135" s="2" t="s">
        <v>8041</v>
      </c>
      <c r="H135" s="19">
        <v>41461</v>
      </c>
      <c r="I135" s="19">
        <f>IF(F135="","",VLOOKUP(F135,$N$2:$O$11,2)+H135)</f>
        <v>41825</v>
      </c>
      <c r="J135" t="str">
        <f>IFERROR(VLOOKUP($A135,INPUT_Du_lieu_nhan_vien!$A:$AJ,36),"-")</f>
        <v>Chính thức</v>
      </c>
    </row>
    <row r="136" spans="1:10" ht="32.25" hidden="1" customHeight="1" x14ac:dyDescent="0.2">
      <c r="A136" s="118">
        <v>20554</v>
      </c>
      <c r="B136" t="str">
        <f>IFERROR(VLOOKUP($A136,INPUT_Du_lieu_nhan_vien!$A:$C,2),"-")</f>
        <v>Nguyễn Thị Ngọc</v>
      </c>
      <c r="C136" t="str">
        <f>IFERROR(VLOOKUP($A136,INPUT_Du_lieu_nhan_vien!$A:$C,3),"-")</f>
        <v>Diễm</v>
      </c>
      <c r="D136" t="str">
        <f>IFERROR(VLOOKUP($A136,INPUT_Du_lieu_nhan_vien!$A:$AC,24),"-")</f>
        <v>OS</v>
      </c>
      <c r="E136" t="str">
        <f>IFERROR(VLOOKUP($A136,INPUT_Du_lieu_nhan_vien!$A:$AC,29),"-")</f>
        <v>TSA</v>
      </c>
      <c r="G136" s="2"/>
      <c r="H136" s="19"/>
      <c r="J136" t="str">
        <f>IFERROR(VLOOKUP($A136,INPUT_Du_lieu_nhan_vien!$A:$AJ,36),"-")</f>
        <v>Nghỉ việc</v>
      </c>
    </row>
    <row r="137" spans="1:10" ht="32.25" hidden="1" customHeight="1" x14ac:dyDescent="0.2">
      <c r="A137" s="118">
        <v>20555</v>
      </c>
      <c r="B137" t="str">
        <f>IFERROR(VLOOKUP($A137,INPUT_Du_lieu_nhan_vien!$A:$C,2),"-")</f>
        <v>Nguyễn Thục</v>
      </c>
      <c r="C137" t="str">
        <f>IFERROR(VLOOKUP($A137,INPUT_Du_lieu_nhan_vien!$A:$C,3),"-")</f>
        <v>Đoan</v>
      </c>
      <c r="D137" t="str">
        <f>IFERROR(VLOOKUP($A137,INPUT_Du_lieu_nhan_vien!$A:$AC,24),"-")</f>
        <v>OS</v>
      </c>
      <c r="E137" t="str">
        <f>IFERROR(VLOOKUP($A137,INPUT_Du_lieu_nhan_vien!$A:$AC,29),"-")</f>
        <v>TSA</v>
      </c>
      <c r="G137" s="2"/>
      <c r="H137" s="19"/>
      <c r="J137" t="str">
        <f>IFERROR(VLOOKUP($A137,INPUT_Du_lieu_nhan_vien!$A:$AJ,36),"-")</f>
        <v>Nghỉ việc</v>
      </c>
    </row>
    <row r="138" spans="1:10" ht="32.25" hidden="1" customHeight="1" x14ac:dyDescent="0.2">
      <c r="A138" s="118">
        <v>20557</v>
      </c>
      <c r="B138" t="str">
        <f>IFERROR(VLOOKUP($A138,INPUT_Du_lieu_nhan_vien!$A:$C,2),"-")</f>
        <v>Đinh Châu Tâm</v>
      </c>
      <c r="C138" t="str">
        <f>IFERROR(VLOOKUP($A138,INPUT_Du_lieu_nhan_vien!$A:$C,3),"-")</f>
        <v>Thảo</v>
      </c>
      <c r="D138" t="str">
        <f>IFERROR(VLOOKUP($A138,INPUT_Du_lieu_nhan_vien!$A:$AC,24),"-")</f>
        <v>OS</v>
      </c>
      <c r="E138" t="str">
        <f>IFERROR(VLOOKUP($A138,INPUT_Du_lieu_nhan_vien!$A:$AC,29),"-")</f>
        <v>TSA</v>
      </c>
      <c r="G138" s="2"/>
      <c r="H138" s="19"/>
      <c r="I138" s="19" t="str">
        <f>IF(F138="","",VLOOKUP(F138,$N$2:$O$11,2)+H138)</f>
        <v/>
      </c>
      <c r="J138" t="str">
        <f>IFERROR(VLOOKUP($A138,INPUT_Du_lieu_nhan_vien!$A:$AJ,36),"-")</f>
        <v>Nghỉ việc</v>
      </c>
    </row>
    <row r="139" spans="1:10" ht="32.25" hidden="1" customHeight="1" x14ac:dyDescent="0.2">
      <c r="A139" s="118">
        <v>20560</v>
      </c>
      <c r="B139" t="str">
        <f>IFERROR(VLOOKUP($A139,INPUT_Du_lieu_nhan_vien!$A:$C,2),"-")</f>
        <v>Nguyễn Thị Trúc</v>
      </c>
      <c r="C139" t="str">
        <f>IFERROR(VLOOKUP($A139,INPUT_Du_lieu_nhan_vien!$A:$C,3),"-")</f>
        <v>Lam</v>
      </c>
      <c r="D139" t="str">
        <f>IFERROR(VLOOKUP($A139,INPUT_Du_lieu_nhan_vien!$A:$AC,24),"-")</f>
        <v>OS</v>
      </c>
      <c r="E139" t="str">
        <f>IFERROR(VLOOKUP($A139,INPUT_Du_lieu_nhan_vien!$A:$AC,29),"-")</f>
        <v>TSA</v>
      </c>
      <c r="G139" s="2"/>
      <c r="H139" s="19"/>
      <c r="J139" t="str">
        <f>IFERROR(VLOOKUP($A139,INPUT_Du_lieu_nhan_vien!$A:$AJ,36),"-")</f>
        <v>Nghỉ việc</v>
      </c>
    </row>
    <row r="140" spans="1:10" ht="32.25" customHeight="1" x14ac:dyDescent="0.2">
      <c r="A140" s="118">
        <v>20561</v>
      </c>
      <c r="B140" t="str">
        <f>IFERROR(VLOOKUP($A140,INPUT_Du_lieu_nhan_vien!$A:$C,2),"-")</f>
        <v>Chung Thị Huyền</v>
      </c>
      <c r="C140" t="str">
        <f>IFERROR(VLOOKUP($A140,INPUT_Du_lieu_nhan_vien!$A:$C,3),"-")</f>
        <v>Trinh</v>
      </c>
      <c r="D140" t="str">
        <f>IFERROR(VLOOKUP($A140,INPUT_Du_lieu_nhan_vien!$A:$AC,24),"-")</f>
        <v>OP</v>
      </c>
      <c r="E140" t="str">
        <f>IFERROR(VLOOKUP($A140,INPUT_Du_lieu_nhan_vien!$A:$AC,29),"-")</f>
        <v>TSA</v>
      </c>
      <c r="F140" t="s">
        <v>3051</v>
      </c>
      <c r="G140" s="2" t="s">
        <v>7818</v>
      </c>
      <c r="H140" s="19">
        <v>41487</v>
      </c>
      <c r="I140" s="19">
        <f>IF(F140="","",VLOOKUP(F140,$N$2:$O$11,2)+H140)</f>
        <v>41851</v>
      </c>
      <c r="J140" t="str">
        <f>IFERROR(VLOOKUP($A140,INPUT_Du_lieu_nhan_vien!$A:$AJ,36),"-")</f>
        <v>Chính thức</v>
      </c>
    </row>
    <row r="141" spans="1:10" ht="32.25" customHeight="1" x14ac:dyDescent="0.2">
      <c r="A141" s="118">
        <v>20562</v>
      </c>
      <c r="B141" t="str">
        <f>IFERROR(VLOOKUP($A141,INPUT_Du_lieu_nhan_vien!$A:$C,2),"-")</f>
        <v>Nguyễn Thị Thu</v>
      </c>
      <c r="C141" t="str">
        <f>IFERROR(VLOOKUP($A141,INPUT_Du_lieu_nhan_vien!$A:$C,3),"-")</f>
        <v>Huyền</v>
      </c>
      <c r="D141" t="str">
        <f>IFERROR(VLOOKUP($A141,INPUT_Du_lieu_nhan_vien!$A:$AC,24),"-")</f>
        <v>OS</v>
      </c>
      <c r="E141" t="str">
        <f>IFERROR(VLOOKUP($A141,INPUT_Du_lieu_nhan_vien!$A:$AC,29),"-")</f>
        <v>TSA</v>
      </c>
      <c r="F141" t="s">
        <v>3051</v>
      </c>
      <c r="G141" s="2" t="s">
        <v>8034</v>
      </c>
      <c r="H141" s="19">
        <v>41479</v>
      </c>
      <c r="I141" s="19">
        <f>IF(F141="","",VLOOKUP(F141,$N$2:$O$11,2)+H141)</f>
        <v>41843</v>
      </c>
      <c r="J141" t="str">
        <f>IFERROR(VLOOKUP($A141,INPUT_Du_lieu_nhan_vien!$A:$AJ,36),"-")</f>
        <v>Chính thức</v>
      </c>
    </row>
    <row r="142" spans="1:10" ht="32.25" hidden="1" customHeight="1" x14ac:dyDescent="0.2">
      <c r="A142" s="118">
        <v>20599</v>
      </c>
      <c r="B142" t="str">
        <f>IFERROR(VLOOKUP($A142,INPUT_Du_lieu_nhan_vien!$A:$C,2),"-")</f>
        <v>Lê Thị Kim</v>
      </c>
      <c r="C142" t="str">
        <f>IFERROR(VLOOKUP($A142,INPUT_Du_lieu_nhan_vien!$A:$C,3),"-")</f>
        <v>Vân</v>
      </c>
      <c r="D142" t="str">
        <f>IFERROR(VLOOKUP($A142,INPUT_Du_lieu_nhan_vien!$A:$AC,24),"-")</f>
        <v>OS</v>
      </c>
      <c r="E142" t="str">
        <f>IFERROR(VLOOKUP($A142,INPUT_Du_lieu_nhan_vien!$A:$AC,29),"-")</f>
        <v>TSA</v>
      </c>
      <c r="G142" s="2"/>
      <c r="H142" s="19"/>
      <c r="J142" t="str">
        <f>IFERROR(VLOOKUP($A142,INPUT_Du_lieu_nhan_vien!$A:$AJ,36),"-")</f>
        <v>Nghỉ việc</v>
      </c>
    </row>
    <row r="143" spans="1:10" ht="32.25" customHeight="1" x14ac:dyDescent="0.2">
      <c r="A143" s="118">
        <v>20600</v>
      </c>
      <c r="B143" t="str">
        <f>IFERROR(VLOOKUP($A143,INPUT_Du_lieu_nhan_vien!$A:$C,2),"-")</f>
        <v>Bùi Thị Thanh</v>
      </c>
      <c r="C143" t="str">
        <f>IFERROR(VLOOKUP($A143,INPUT_Du_lieu_nhan_vien!$A:$C,3),"-")</f>
        <v>Huyền</v>
      </c>
      <c r="D143" t="str">
        <f>IFERROR(VLOOKUP($A143,INPUT_Du_lieu_nhan_vien!$A:$AC,24),"-")</f>
        <v>OS</v>
      </c>
      <c r="E143" t="str">
        <f>IFERROR(VLOOKUP($A143,INPUT_Du_lieu_nhan_vien!$A:$AC,29),"-")</f>
        <v>TSA</v>
      </c>
      <c r="F143" t="s">
        <v>3051</v>
      </c>
      <c r="G143" s="2" t="s">
        <v>7817</v>
      </c>
      <c r="H143" s="19">
        <v>41503</v>
      </c>
      <c r="I143" s="19">
        <f>IF(F143="","",VLOOKUP(F143,$N$2:$O$11,2)+H143)</f>
        <v>41867</v>
      </c>
      <c r="J143" t="str">
        <f>IFERROR(VLOOKUP($A143,INPUT_Du_lieu_nhan_vien!$A:$AJ,36),"-")</f>
        <v>Chính thức</v>
      </c>
    </row>
    <row r="144" spans="1:10" ht="32.25" hidden="1" customHeight="1" x14ac:dyDescent="0.2">
      <c r="A144" s="118">
        <v>20601</v>
      </c>
      <c r="B144" t="str">
        <f>IFERROR(VLOOKUP($A144,INPUT_Du_lieu_nhan_vien!$A:$C,2),"-")</f>
        <v>Trần Thị Ngọc</v>
      </c>
      <c r="C144" t="str">
        <f>IFERROR(VLOOKUP($A144,INPUT_Du_lieu_nhan_vien!$A:$C,3),"-")</f>
        <v>Trân</v>
      </c>
      <c r="D144" t="str">
        <f>IFERROR(VLOOKUP($A144,INPUT_Du_lieu_nhan_vien!$A:$AC,24),"-")</f>
        <v>OS</v>
      </c>
      <c r="E144" t="str">
        <f>IFERROR(VLOOKUP($A144,INPUT_Du_lieu_nhan_vien!$A:$AC,29),"-")</f>
        <v>TSA</v>
      </c>
      <c r="G144" s="2"/>
      <c r="H144" s="19"/>
      <c r="J144" t="str">
        <f>IFERROR(VLOOKUP($A144,INPUT_Du_lieu_nhan_vien!$A:$AJ,36),"-")</f>
        <v>Nghỉ việc</v>
      </c>
    </row>
    <row r="145" spans="1:10" ht="32.25" customHeight="1" x14ac:dyDescent="0.2">
      <c r="A145" s="118">
        <v>20602</v>
      </c>
      <c r="B145" t="str">
        <f>IFERROR(VLOOKUP($A145,INPUT_Du_lieu_nhan_vien!$A:$C,2),"-")</f>
        <v>Bùi Thị Kim</v>
      </c>
      <c r="C145" t="str">
        <f>IFERROR(VLOOKUP($A145,INPUT_Du_lieu_nhan_vien!$A:$C,3),"-")</f>
        <v>Luyến</v>
      </c>
      <c r="D145" t="str">
        <f>IFERROR(VLOOKUP($A145,INPUT_Du_lieu_nhan_vien!$A:$AC,24),"-")</f>
        <v>OS</v>
      </c>
      <c r="E145" t="str">
        <f>IFERROR(VLOOKUP($A145,INPUT_Du_lieu_nhan_vien!$A:$AC,29),"-")</f>
        <v>TSA</v>
      </c>
      <c r="F145" t="s">
        <v>3051</v>
      </c>
      <c r="G145" s="2" t="s">
        <v>7816</v>
      </c>
      <c r="H145" s="19">
        <v>41503</v>
      </c>
      <c r="I145" s="19">
        <f>IF(F145="","",VLOOKUP(F145,$N$2:$O$11,2)+H145)</f>
        <v>41867</v>
      </c>
      <c r="J145" t="str">
        <f>IFERROR(VLOOKUP($A145,INPUT_Du_lieu_nhan_vien!$A:$AJ,36),"-")</f>
        <v>Chính thức</v>
      </c>
    </row>
    <row r="146" spans="1:10" ht="32.25" customHeight="1" x14ac:dyDescent="0.2">
      <c r="A146" s="118">
        <v>20603</v>
      </c>
      <c r="B146" t="str">
        <f>IFERROR(VLOOKUP($A146,INPUT_Du_lieu_nhan_vien!$A:$C,2),"-")</f>
        <v>Đoàn Thị</v>
      </c>
      <c r="C146" t="str">
        <f>IFERROR(VLOOKUP($A146,INPUT_Du_lieu_nhan_vien!$A:$C,3),"-")</f>
        <v>Bé</v>
      </c>
      <c r="D146" t="str">
        <f>IFERROR(VLOOKUP($A146,INPUT_Du_lieu_nhan_vien!$A:$AC,24),"-")</f>
        <v>OS</v>
      </c>
      <c r="E146" t="str">
        <f>IFERROR(VLOOKUP($A146,INPUT_Du_lieu_nhan_vien!$A:$AC,29),"-")</f>
        <v>TSA</v>
      </c>
      <c r="F146" t="s">
        <v>3051</v>
      </c>
      <c r="G146" s="2" t="s">
        <v>7822</v>
      </c>
      <c r="H146" s="19">
        <v>41503</v>
      </c>
      <c r="I146" s="19">
        <f>IF(F146="","",VLOOKUP(F146,$N$2:$O$11,2)+H146)</f>
        <v>41867</v>
      </c>
      <c r="J146" t="str">
        <f>IFERROR(VLOOKUP($A146,INPUT_Du_lieu_nhan_vien!$A:$AJ,36),"-")</f>
        <v>Chính thức</v>
      </c>
    </row>
    <row r="147" spans="1:10" ht="32.25" hidden="1" customHeight="1" x14ac:dyDescent="0.2">
      <c r="A147" s="118">
        <v>20615</v>
      </c>
      <c r="B147" t="str">
        <f>IFERROR(VLOOKUP($A147,INPUT_Du_lieu_nhan_vien!$A:$C,2),"-")</f>
        <v>Vũ Thị</v>
      </c>
      <c r="C147" t="str">
        <f>IFERROR(VLOOKUP($A147,INPUT_Du_lieu_nhan_vien!$A:$C,3),"-")</f>
        <v>Ngân</v>
      </c>
      <c r="D147" t="str">
        <f>IFERROR(VLOOKUP($A147,INPUT_Du_lieu_nhan_vien!$A:$AC,24),"-")</f>
        <v>OS</v>
      </c>
      <c r="E147" t="str">
        <f>IFERROR(VLOOKUP($A147,INPUT_Du_lieu_nhan_vien!$A:$AC,29),"-")</f>
        <v>TSA</v>
      </c>
      <c r="G147" s="2"/>
      <c r="H147" s="19"/>
      <c r="J147" t="str">
        <f>IFERROR(VLOOKUP($A147,INPUT_Du_lieu_nhan_vien!$A:$AJ,36),"-")</f>
        <v>Nghỉ việc</v>
      </c>
    </row>
    <row r="148" spans="1:10" ht="32.25" customHeight="1" x14ac:dyDescent="0.2">
      <c r="A148" s="118">
        <v>20616</v>
      </c>
      <c r="B148" t="str">
        <f>IFERROR(VLOOKUP($A148,INPUT_Du_lieu_nhan_vien!$A:$C,2),"-")</f>
        <v>Nguyễn Phương</v>
      </c>
      <c r="C148" t="str">
        <f>IFERROR(VLOOKUP($A148,INPUT_Du_lieu_nhan_vien!$A:$C,3),"-")</f>
        <v>Thảo</v>
      </c>
      <c r="D148" t="str">
        <f>IFERROR(VLOOKUP($A148,INPUT_Du_lieu_nhan_vien!$A:$AC,24),"-")</f>
        <v>OS</v>
      </c>
      <c r="E148" t="str">
        <f>IFERROR(VLOOKUP($A148,INPUT_Du_lieu_nhan_vien!$A:$AC,29),"-")</f>
        <v>TSA</v>
      </c>
      <c r="G148" s="2"/>
      <c r="H148" s="19"/>
      <c r="I148" s="19" t="str">
        <f>IF(F148="","",VLOOKUP(F148,$N$2:$O$11,2)+H148)</f>
        <v/>
      </c>
      <c r="J148" t="str">
        <f>IFERROR(VLOOKUP($A148,INPUT_Du_lieu_nhan_vien!$A:$AJ,36),"-")</f>
        <v>Chính thức</v>
      </c>
    </row>
    <row r="149" spans="1:10" ht="32.25" hidden="1" customHeight="1" x14ac:dyDescent="0.2">
      <c r="A149" s="118">
        <v>20617</v>
      </c>
      <c r="B149" t="str">
        <f>IFERROR(VLOOKUP($A149,INPUT_Du_lieu_nhan_vien!$A:$C,2),"-")</f>
        <v>Vũ Quỳnh</v>
      </c>
      <c r="C149" t="str">
        <f>IFERROR(VLOOKUP($A149,INPUT_Du_lieu_nhan_vien!$A:$C,3),"-")</f>
        <v>Trâm</v>
      </c>
      <c r="D149" t="str">
        <f>IFERROR(VLOOKUP($A149,INPUT_Du_lieu_nhan_vien!$A:$AC,24),"-")</f>
        <v>OS</v>
      </c>
      <c r="E149" t="str">
        <f>IFERROR(VLOOKUP($A149,INPUT_Du_lieu_nhan_vien!$A:$AC,29),"-")</f>
        <v>TSA</v>
      </c>
      <c r="G149" s="2"/>
      <c r="H149" s="19"/>
      <c r="I149" s="19" t="str">
        <f>IF(F149="","",VLOOKUP(F149,$N$2:$O$11,2)+H149)</f>
        <v/>
      </c>
      <c r="J149" t="str">
        <f>IFERROR(VLOOKUP($A149,INPUT_Du_lieu_nhan_vien!$A:$AJ,36),"-")</f>
        <v>Nghỉ việc</v>
      </c>
    </row>
    <row r="150" spans="1:10" ht="32.25" hidden="1" customHeight="1" x14ac:dyDescent="0.2">
      <c r="A150" s="118">
        <v>20618</v>
      </c>
      <c r="B150" t="str">
        <f>IFERROR(VLOOKUP($A150,INPUT_Du_lieu_nhan_vien!$A:$C,2),"-")</f>
        <v>Trần Thị</v>
      </c>
      <c r="C150" t="str">
        <f>IFERROR(VLOOKUP($A150,INPUT_Du_lieu_nhan_vien!$A:$C,3),"-")</f>
        <v>Mai</v>
      </c>
      <c r="D150" t="str">
        <f>IFERROR(VLOOKUP($A150,INPUT_Du_lieu_nhan_vien!$A:$AC,24),"-")</f>
        <v>OS</v>
      </c>
      <c r="E150" t="str">
        <f>IFERROR(VLOOKUP($A150,INPUT_Du_lieu_nhan_vien!$A:$AC,29),"-")</f>
        <v>TSA</v>
      </c>
      <c r="G150" s="2"/>
      <c r="H150" s="19"/>
      <c r="J150" t="str">
        <f>IFERROR(VLOOKUP($A150,INPUT_Du_lieu_nhan_vien!$A:$AJ,36),"-")</f>
        <v>Nghỉ việc</v>
      </c>
    </row>
    <row r="151" spans="1:10" ht="32.25" hidden="1" customHeight="1" x14ac:dyDescent="0.2">
      <c r="A151" s="118">
        <v>20619</v>
      </c>
      <c r="B151" t="str">
        <f>IFERROR(VLOOKUP($A151,INPUT_Du_lieu_nhan_vien!$A:$C,2),"-")</f>
        <v>Nguyễn Thị Thùy</v>
      </c>
      <c r="C151" t="str">
        <f>IFERROR(VLOOKUP($A151,INPUT_Du_lieu_nhan_vien!$A:$C,3),"-")</f>
        <v>Lan</v>
      </c>
      <c r="D151" t="str">
        <f>IFERROR(VLOOKUP($A151,INPUT_Du_lieu_nhan_vien!$A:$AC,24),"-")</f>
        <v>OS</v>
      </c>
      <c r="E151" t="str">
        <f>IFERROR(VLOOKUP($A151,INPUT_Du_lieu_nhan_vien!$A:$AC,29),"-")</f>
        <v>TSA</v>
      </c>
      <c r="G151" s="2"/>
      <c r="H151" s="19"/>
      <c r="J151" t="str">
        <f>IFERROR(VLOOKUP($A151,INPUT_Du_lieu_nhan_vien!$A:$AJ,36),"-")</f>
        <v>Nghỉ việc</v>
      </c>
    </row>
    <row r="152" spans="1:10" ht="32.25" customHeight="1" x14ac:dyDescent="0.2">
      <c r="A152" s="118">
        <v>20620</v>
      </c>
      <c r="B152" t="str">
        <f>IFERROR(VLOOKUP($A152,INPUT_Du_lieu_nhan_vien!$A:$C,2),"-")</f>
        <v>Trần Thị Minh</v>
      </c>
      <c r="C152" t="str">
        <f>IFERROR(VLOOKUP($A152,INPUT_Du_lieu_nhan_vien!$A:$C,3),"-")</f>
        <v>Hiền</v>
      </c>
      <c r="D152" t="str">
        <f>IFERROR(VLOOKUP($A152,INPUT_Du_lieu_nhan_vien!$A:$AC,24),"-")</f>
        <v>OS</v>
      </c>
      <c r="E152" t="str">
        <f>IFERROR(VLOOKUP($A152,INPUT_Du_lieu_nhan_vien!$A:$AC,29),"-")</f>
        <v>TSA</v>
      </c>
      <c r="G152" s="2"/>
      <c r="H152" s="19"/>
      <c r="I152" s="19" t="str">
        <f>IF(F152="","",VLOOKUP(F152,$N$2:$O$11,2)+H152)</f>
        <v/>
      </c>
      <c r="J152" t="str">
        <f>IFERROR(VLOOKUP($A152,INPUT_Du_lieu_nhan_vien!$A:$AJ,36),"-")</f>
        <v>Chính thức</v>
      </c>
    </row>
    <row r="153" spans="1:10" ht="32.25" customHeight="1" x14ac:dyDescent="0.2">
      <c r="A153" s="118">
        <v>20621</v>
      </c>
      <c r="B153" t="str">
        <f>IFERROR(VLOOKUP($A153,INPUT_Du_lieu_nhan_vien!$A:$C,2),"-")</f>
        <v>Nguyễn Thị Tuệ</v>
      </c>
      <c r="C153" t="str">
        <f>IFERROR(VLOOKUP($A153,INPUT_Du_lieu_nhan_vien!$A:$C,3),"-")</f>
        <v>Hiền</v>
      </c>
      <c r="D153" t="str">
        <f>IFERROR(VLOOKUP($A153,INPUT_Du_lieu_nhan_vien!$A:$AC,24),"-")</f>
        <v>OS</v>
      </c>
      <c r="E153" t="str">
        <f>IFERROR(VLOOKUP($A153,INPUT_Du_lieu_nhan_vien!$A:$AC,29),"-")</f>
        <v>TSA</v>
      </c>
      <c r="G153" s="2"/>
      <c r="H153" s="19"/>
      <c r="I153" s="19" t="str">
        <f>IF(F153="","",VLOOKUP(F153,$N$2:$O$11,2)+H153)</f>
        <v/>
      </c>
      <c r="J153" t="str">
        <f>IFERROR(VLOOKUP($A153,INPUT_Du_lieu_nhan_vien!$A:$AJ,36),"-")</f>
        <v>Chính thức</v>
      </c>
    </row>
    <row r="154" spans="1:10" ht="32.25" hidden="1" customHeight="1" x14ac:dyDescent="0.2">
      <c r="A154" s="118">
        <v>20622</v>
      </c>
      <c r="B154" t="str">
        <f>IFERROR(VLOOKUP($A154,INPUT_Du_lieu_nhan_vien!$A:$C,2),"-")</f>
        <v>Đỗ Thị  Thiên</v>
      </c>
      <c r="C154" t="str">
        <f>IFERROR(VLOOKUP($A154,INPUT_Du_lieu_nhan_vien!$A:$C,3),"-")</f>
        <v>Trang</v>
      </c>
      <c r="D154" t="str">
        <f>IFERROR(VLOOKUP($A154,INPUT_Du_lieu_nhan_vien!$A:$AC,24),"-")</f>
        <v>OS</v>
      </c>
      <c r="E154" t="str">
        <f>IFERROR(VLOOKUP($A154,INPUT_Du_lieu_nhan_vien!$A:$AC,29),"-")</f>
        <v>TSA</v>
      </c>
      <c r="G154" s="2"/>
      <c r="H154" s="19"/>
      <c r="J154" t="str">
        <f>IFERROR(VLOOKUP($A154,INPUT_Du_lieu_nhan_vien!$A:$AJ,36),"-")</f>
        <v>Nghỉ việc</v>
      </c>
    </row>
    <row r="155" spans="1:10" ht="32.25" customHeight="1" x14ac:dyDescent="0.2">
      <c r="A155" s="118">
        <v>20632</v>
      </c>
      <c r="B155" t="str">
        <f>IFERROR(VLOOKUP($A155,INPUT_Du_lieu_nhan_vien!$A:$C,2),"-")</f>
        <v>Nguyễn Duy</v>
      </c>
      <c r="C155" t="str">
        <f>IFERROR(VLOOKUP($A155,INPUT_Du_lieu_nhan_vien!$A:$C,3),"-")</f>
        <v>Cung</v>
      </c>
      <c r="D155" t="str">
        <f>IFERROR(VLOOKUP($A155,INPUT_Du_lieu_nhan_vien!$A:$AC,24),"-")</f>
        <v>TD2</v>
      </c>
      <c r="E155" t="str">
        <f>IFERROR(VLOOKUP($A155,INPUT_Du_lieu_nhan_vien!$A:$AC,29),"-")</f>
        <v>TSG</v>
      </c>
      <c r="G155" s="2"/>
      <c r="H155" s="19"/>
      <c r="J155" t="str">
        <f>IFERROR(VLOOKUP($A155,INPUT_Du_lieu_nhan_vien!$A:$AJ,36),"-")</f>
        <v>Chính thức</v>
      </c>
    </row>
    <row r="156" spans="1:10" ht="32.25" customHeight="1" x14ac:dyDescent="0.2">
      <c r="A156" s="118">
        <v>20126</v>
      </c>
      <c r="B156" t="str">
        <f>IFERROR(VLOOKUP($A156,INPUT_Du_lieu_nhan_vien!$A:$C,2),"-")</f>
        <v>Hoàng Thị</v>
      </c>
      <c r="C156" t="str">
        <f>IFERROR(VLOOKUP($A156,INPUT_Du_lieu_nhan_vien!$A:$C,3),"-")</f>
        <v>Vinh</v>
      </c>
      <c r="D156" t="str">
        <f>IFERROR(VLOOKUP($A156,INPUT_Du_lieu_nhan_vien!$A:$AC,24),"-")</f>
        <v>NX</v>
      </c>
      <c r="E156" t="str">
        <f>IFERROR(VLOOKUP($A156,INPUT_Du_lieu_nhan_vien!$A:$AC,29),"-")</f>
        <v>TTV</v>
      </c>
      <c r="F156" t="s">
        <v>3051</v>
      </c>
      <c r="G156" s="2" t="s">
        <v>7305</v>
      </c>
      <c r="H156" s="19">
        <v>40093</v>
      </c>
      <c r="I156" s="19">
        <v>40457</v>
      </c>
      <c r="J156" t="str">
        <f>IFERROR(VLOOKUP($A156,INPUT_Du_lieu_nhan_vien!$A:$AJ,36),"-")</f>
        <v>Nghỉ khác</v>
      </c>
    </row>
    <row r="157" spans="1:10" ht="32.25" customHeight="1" x14ac:dyDescent="0.2">
      <c r="A157" s="118">
        <v>20126</v>
      </c>
      <c r="B157" t="str">
        <f>IFERROR(VLOOKUP($A157,INPUT_Du_lieu_nhan_vien!$A:$C,2),"-")</f>
        <v>Hoàng Thị</v>
      </c>
      <c r="C157" t="str">
        <f>IFERROR(VLOOKUP($A157,INPUT_Du_lieu_nhan_vien!$A:$C,3),"-")</f>
        <v>Vinh</v>
      </c>
      <c r="D157" t="str">
        <f>IFERROR(VLOOKUP($A157,INPUT_Du_lieu_nhan_vien!$A:$AC,24),"-")</f>
        <v>NX</v>
      </c>
      <c r="E157" t="str">
        <f>IFERROR(VLOOKUP($A157,INPUT_Du_lieu_nhan_vien!$A:$AC,29),"-")</f>
        <v>TTV</v>
      </c>
      <c r="F157" t="s">
        <v>3052</v>
      </c>
      <c r="G157" s="2" t="s">
        <v>7296</v>
      </c>
      <c r="H157" s="19">
        <v>40458</v>
      </c>
      <c r="I157" s="19">
        <v>41547</v>
      </c>
      <c r="J157" t="str">
        <f>IFERROR(VLOOKUP($A157,INPUT_Du_lieu_nhan_vien!$A:$AJ,36),"-")</f>
        <v>Nghỉ khác</v>
      </c>
    </row>
    <row r="158" spans="1:10" ht="32.25" customHeight="1" x14ac:dyDescent="0.2">
      <c r="A158" s="118">
        <v>20130</v>
      </c>
      <c r="B158" t="str">
        <f>IFERROR(VLOOKUP($A158,INPUT_Du_lieu_nhan_vien!$A:$C,2),"-")</f>
        <v>Lê Thị Kim</v>
      </c>
      <c r="C158" t="str">
        <f>IFERROR(VLOOKUP($A158,INPUT_Du_lieu_nhan_vien!$A:$C,3),"-")</f>
        <v>Hằng</v>
      </c>
      <c r="D158" t="str">
        <f>IFERROR(VLOOKUP($A158,INPUT_Du_lieu_nhan_vien!$A:$AC,24),"-")</f>
        <v>NX</v>
      </c>
      <c r="E158" t="str">
        <f>IFERROR(VLOOKUP($A158,INPUT_Du_lieu_nhan_vien!$A:$AC,29),"-")</f>
        <v>TTV</v>
      </c>
      <c r="F158" t="s">
        <v>3052</v>
      </c>
      <c r="G158" s="2" t="s">
        <v>7285</v>
      </c>
      <c r="H158" s="19">
        <v>40458</v>
      </c>
      <c r="I158" s="19">
        <v>41547</v>
      </c>
      <c r="J158" t="str">
        <f>IFERROR(VLOOKUP($A158,INPUT_Du_lieu_nhan_vien!$A:$AJ,36),"-")</f>
        <v>Chính thức</v>
      </c>
    </row>
    <row r="159" spans="1:10" ht="32.25" customHeight="1" x14ac:dyDescent="0.2">
      <c r="A159" s="118">
        <v>20148</v>
      </c>
      <c r="B159" t="str">
        <f>IFERROR(VLOOKUP($A159,INPUT_Du_lieu_nhan_vien!$A:$C,2),"-")</f>
        <v>Trần Thanh</v>
      </c>
      <c r="C159" t="str">
        <f>IFERROR(VLOOKUP($A159,INPUT_Du_lieu_nhan_vien!$A:$C,3),"-")</f>
        <v>Hương</v>
      </c>
      <c r="D159" t="str">
        <f>IFERROR(VLOOKUP($A159,INPUT_Du_lieu_nhan_vien!$A:$AC,24),"-")</f>
        <v>NX</v>
      </c>
      <c r="E159" t="str">
        <f>IFERROR(VLOOKUP($A159,INPUT_Du_lieu_nhan_vien!$A:$AC,29),"-")</f>
        <v>TTV</v>
      </c>
      <c r="F159" t="s">
        <v>3051</v>
      </c>
      <c r="G159" s="2" t="s">
        <v>7306</v>
      </c>
      <c r="H159" s="19">
        <v>40125</v>
      </c>
      <c r="I159" s="19">
        <v>40489</v>
      </c>
      <c r="J159" t="str">
        <f>IFERROR(VLOOKUP($A159,INPUT_Du_lieu_nhan_vien!$A:$AJ,36),"-")</f>
        <v>Chính thức</v>
      </c>
    </row>
    <row r="160" spans="1:10" ht="32.25" customHeight="1" x14ac:dyDescent="0.2">
      <c r="A160" s="118">
        <v>20148</v>
      </c>
      <c r="B160" t="str">
        <f>IFERROR(VLOOKUP($A160,INPUT_Du_lieu_nhan_vien!$A:$C,2),"-")</f>
        <v>Trần Thanh</v>
      </c>
      <c r="C160" t="str">
        <f>IFERROR(VLOOKUP($A160,INPUT_Du_lieu_nhan_vien!$A:$C,3),"-")</f>
        <v>Hương</v>
      </c>
      <c r="D160" t="str">
        <f>IFERROR(VLOOKUP($A160,INPUT_Du_lieu_nhan_vien!$A:$AC,24),"-")</f>
        <v>NX</v>
      </c>
      <c r="E160" t="str">
        <f>IFERROR(VLOOKUP($A160,INPUT_Du_lieu_nhan_vien!$A:$AC,29),"-")</f>
        <v>TTV</v>
      </c>
      <c r="F160" t="s">
        <v>3052</v>
      </c>
      <c r="G160" s="2" t="s">
        <v>7298</v>
      </c>
      <c r="H160" s="19">
        <v>40516</v>
      </c>
      <c r="I160" s="19">
        <v>41639</v>
      </c>
      <c r="J160" t="str">
        <f>IFERROR(VLOOKUP($A160,INPUT_Du_lieu_nhan_vien!$A:$AJ,36),"-")</f>
        <v>Chính thức</v>
      </c>
    </row>
    <row r="161" spans="1:14" ht="32.25" hidden="1" customHeight="1" x14ac:dyDescent="0.2">
      <c r="A161" s="118">
        <v>20203</v>
      </c>
      <c r="B161" t="str">
        <f>IFERROR(VLOOKUP($A161,INPUT_Du_lieu_nhan_vien!$A:$C,2),"-")</f>
        <v>Nguyễn Thu</v>
      </c>
      <c r="C161" t="str">
        <f>IFERROR(VLOOKUP($A161,INPUT_Du_lieu_nhan_vien!$A:$C,3),"-")</f>
        <v>Hiền</v>
      </c>
      <c r="D161" t="str">
        <f>IFERROR(VLOOKUP($A161,INPUT_Du_lieu_nhan_vien!$A:$AC,24),"-")</f>
        <v>OC</v>
      </c>
      <c r="E161" t="str">
        <f>IFERROR(VLOOKUP($A161,INPUT_Du_lieu_nhan_vien!$A:$AC,29),"-")</f>
        <v>TTV</v>
      </c>
      <c r="F161" t="s">
        <v>3051</v>
      </c>
      <c r="G161" s="2" t="s">
        <v>7297</v>
      </c>
      <c r="H161" s="19">
        <v>40330</v>
      </c>
      <c r="I161" s="19">
        <f>IF(F161="","",VLOOKUP(F161,$N$2:$O$11,2)+H161)</f>
        <v>40694</v>
      </c>
      <c r="J161" t="str">
        <f>IFERROR(VLOOKUP($A161,INPUT_Du_lieu_nhan_vien!$A:$AJ,36),"-")</f>
        <v>Nghỉ việc</v>
      </c>
    </row>
    <row r="162" spans="1:14" ht="32.25" hidden="1" customHeight="1" x14ac:dyDescent="0.2">
      <c r="A162" s="118">
        <v>20203</v>
      </c>
      <c r="B162" t="str">
        <f>IFERROR(VLOOKUP($A162,INPUT_Du_lieu_nhan_vien!$A:$C,2),"-")</f>
        <v>Nguyễn Thu</v>
      </c>
      <c r="C162" t="str">
        <f>IFERROR(VLOOKUP($A162,INPUT_Du_lieu_nhan_vien!$A:$C,3),"-")</f>
        <v>Hiền</v>
      </c>
      <c r="D162" t="str">
        <f>IFERROR(VLOOKUP($A162,INPUT_Du_lieu_nhan_vien!$A:$AC,24),"-")</f>
        <v>OC</v>
      </c>
      <c r="E162" t="str">
        <f>IFERROR(VLOOKUP($A162,INPUT_Du_lieu_nhan_vien!$A:$AC,29),"-")</f>
        <v>TTV</v>
      </c>
      <c r="F162" t="s">
        <v>3052</v>
      </c>
      <c r="G162" s="2" t="s">
        <v>7205</v>
      </c>
      <c r="H162" s="19">
        <v>40695</v>
      </c>
      <c r="I162" s="19">
        <f t="shared" ref="I162:I167" si="7">IF(F162="","",VLOOKUP(F162,$N$2:$O$11,2)+H162)</f>
        <v>41789</v>
      </c>
      <c r="J162" t="str">
        <f>IFERROR(VLOOKUP($A162,INPUT_Du_lieu_nhan_vien!$A:$AJ,36),"-")</f>
        <v>Nghỉ việc</v>
      </c>
    </row>
    <row r="163" spans="1:14" ht="32.25" customHeight="1" x14ac:dyDescent="0.2">
      <c r="A163" s="118">
        <v>20231</v>
      </c>
      <c r="B163" t="str">
        <f>IFERROR(VLOOKUP($A163,INPUT_Du_lieu_nhan_vien!$A:$C,2),"-")</f>
        <v>Phạm Thị Tuyết</v>
      </c>
      <c r="C163" t="str">
        <f>IFERROR(VLOOKUP($A163,INPUT_Du_lieu_nhan_vien!$A:$C,3),"-")</f>
        <v>Nhung</v>
      </c>
      <c r="D163" t="str">
        <f>IFERROR(VLOOKUP($A163,INPUT_Du_lieu_nhan_vien!$A:$AC,24),"-")</f>
        <v>NX</v>
      </c>
      <c r="E163" t="str">
        <f>IFERROR(VLOOKUP($A163,INPUT_Du_lieu_nhan_vien!$A:$AC,29),"-")</f>
        <v>TTV</v>
      </c>
      <c r="F163" t="s">
        <v>3051</v>
      </c>
      <c r="G163" s="2" t="s">
        <v>7278</v>
      </c>
      <c r="H163" s="19">
        <v>40471</v>
      </c>
      <c r="I163" s="19">
        <v>40847</v>
      </c>
      <c r="J163" t="str">
        <f>IFERROR(VLOOKUP($A163,INPUT_Du_lieu_nhan_vien!$A:$AJ,36),"-")</f>
        <v>Chính thức</v>
      </c>
    </row>
    <row r="164" spans="1:14" ht="32.25" customHeight="1" x14ac:dyDescent="0.2">
      <c r="A164" s="118">
        <v>20231</v>
      </c>
      <c r="B164" t="str">
        <f>IFERROR(VLOOKUP($A164,INPUT_Du_lieu_nhan_vien!$A:$C,2),"-")</f>
        <v>Phạm Thị Tuyết</v>
      </c>
      <c r="C164" t="str">
        <f>IFERROR(VLOOKUP($A164,INPUT_Du_lieu_nhan_vien!$A:$C,3),"-")</f>
        <v>Nhung</v>
      </c>
      <c r="D164" t="str">
        <f>IFERROR(VLOOKUP($A164,INPUT_Du_lieu_nhan_vien!$A:$AC,24),"-")</f>
        <v>NX</v>
      </c>
      <c r="E164" t="str">
        <f>IFERROR(VLOOKUP($A164,INPUT_Du_lieu_nhan_vien!$A:$AC,29),"-")</f>
        <v>TTV</v>
      </c>
      <c r="F164" t="s">
        <v>3052</v>
      </c>
      <c r="G164" s="2" t="s">
        <v>7198</v>
      </c>
      <c r="H164" s="19">
        <v>40848</v>
      </c>
      <c r="I164" s="19">
        <f t="shared" si="7"/>
        <v>41942</v>
      </c>
      <c r="J164" t="str">
        <f>IFERROR(VLOOKUP($A164,INPUT_Du_lieu_nhan_vien!$A:$AJ,36),"-")</f>
        <v>Chính thức</v>
      </c>
    </row>
    <row r="165" spans="1:14" ht="32.25" customHeight="1" x14ac:dyDescent="0.2">
      <c r="A165" s="118">
        <v>20252</v>
      </c>
      <c r="B165" t="str">
        <f>IFERROR(VLOOKUP($A165,INPUT_Du_lieu_nhan_vien!$A:$C,2),"-")</f>
        <v>Lê Thị</v>
      </c>
      <c r="C165" t="str">
        <f>IFERROR(VLOOKUP($A165,INPUT_Du_lieu_nhan_vien!$A:$C,3),"-")</f>
        <v>Nga</v>
      </c>
      <c r="D165" t="str">
        <f>IFERROR(VLOOKUP($A165,INPUT_Du_lieu_nhan_vien!$A:$AC,24),"-")</f>
        <v>PM2</v>
      </c>
      <c r="E165" t="str">
        <f>IFERROR(VLOOKUP($A165,INPUT_Du_lieu_nhan_vien!$A:$AC,29),"-")</f>
        <v>TTV</v>
      </c>
      <c r="F165" t="s">
        <v>3051</v>
      </c>
      <c r="G165" s="2" t="s">
        <v>7204</v>
      </c>
      <c r="H165" s="19">
        <v>40603</v>
      </c>
      <c r="I165" s="19">
        <f t="shared" si="7"/>
        <v>40967</v>
      </c>
      <c r="J165" t="str">
        <f>IFERROR(VLOOKUP($A165,INPUT_Du_lieu_nhan_vien!$A:$AJ,36),"-")</f>
        <v>Chính thức</v>
      </c>
    </row>
    <row r="166" spans="1:14" ht="32.25" customHeight="1" x14ac:dyDescent="0.2">
      <c r="A166" s="118">
        <v>20252</v>
      </c>
      <c r="B166" t="str">
        <f>IFERROR(VLOOKUP($A166,INPUT_Du_lieu_nhan_vien!$A:$C,2),"-")</f>
        <v>Lê Thị</v>
      </c>
      <c r="C166" t="str">
        <f>IFERROR(VLOOKUP($A166,INPUT_Du_lieu_nhan_vien!$A:$C,3),"-")</f>
        <v>Nga</v>
      </c>
      <c r="D166" t="str">
        <f>IFERROR(VLOOKUP($A166,INPUT_Du_lieu_nhan_vien!$A:$AC,24),"-")</f>
        <v>PM2</v>
      </c>
      <c r="E166" t="str">
        <f>IFERROR(VLOOKUP($A166,INPUT_Du_lieu_nhan_vien!$A:$AC,29),"-")</f>
        <v>TTV</v>
      </c>
      <c r="F166" t="s">
        <v>3052</v>
      </c>
      <c r="G166" s="2" t="s">
        <v>7122</v>
      </c>
      <c r="H166" s="19">
        <v>40969</v>
      </c>
      <c r="I166" s="19">
        <f t="shared" si="7"/>
        <v>42063</v>
      </c>
      <c r="J166" t="str">
        <f>IFERROR(VLOOKUP($A166,INPUT_Du_lieu_nhan_vien!$A:$AJ,36),"-")</f>
        <v>Chính thức</v>
      </c>
    </row>
    <row r="167" spans="1:14" ht="32.25" customHeight="1" x14ac:dyDescent="0.2">
      <c r="A167" s="118">
        <v>20253</v>
      </c>
      <c r="B167" t="str">
        <f>IFERROR(VLOOKUP($A167,INPUT_Du_lieu_nhan_vien!$A:$C,2),"-")</f>
        <v>Nguyễn Thị Minh</v>
      </c>
      <c r="C167" t="str">
        <f>IFERROR(VLOOKUP($A167,INPUT_Du_lieu_nhan_vien!$A:$C,3),"-")</f>
        <v>Phượng</v>
      </c>
      <c r="D167" t="str">
        <f>IFERROR(VLOOKUP($A167,INPUT_Du_lieu_nhan_vien!$A:$AC,24),"-")</f>
        <v>PM1</v>
      </c>
      <c r="E167" t="str">
        <f>IFERROR(VLOOKUP($A167,INPUT_Du_lieu_nhan_vien!$A:$AC,29),"-")</f>
        <v>TTV</v>
      </c>
      <c r="F167" t="s">
        <v>3051</v>
      </c>
      <c r="G167" s="2" t="s">
        <v>7200</v>
      </c>
      <c r="H167" s="19">
        <v>40603</v>
      </c>
      <c r="I167" s="19">
        <f t="shared" si="7"/>
        <v>40967</v>
      </c>
      <c r="J167" t="str">
        <f>IFERROR(VLOOKUP($A167,INPUT_Du_lieu_nhan_vien!$A:$AJ,36),"-")</f>
        <v>Chính thức</v>
      </c>
    </row>
    <row r="168" spans="1:14" ht="32.25" customHeight="1" x14ac:dyDescent="0.2">
      <c r="A168" s="118">
        <v>20297</v>
      </c>
      <c r="B168" t="str">
        <f>IFERROR(VLOOKUP($A168,INPUT_Du_lieu_nhan_vien!$A:$C,2),"-")</f>
        <v>Nguyễn Công</v>
      </c>
      <c r="C168" t="str">
        <f>IFERROR(VLOOKUP($A168,INPUT_Du_lieu_nhan_vien!$A:$C,3),"-")</f>
        <v>Thành</v>
      </c>
      <c r="D168" t="str">
        <f>IFERROR(VLOOKUP($A168,INPUT_Du_lieu_nhan_vien!$A:$AC,24),"-")</f>
        <v>NX</v>
      </c>
      <c r="E168" t="str">
        <f>IFERROR(VLOOKUP($A168,INPUT_Du_lieu_nhan_vien!$A:$AC,29),"-")</f>
        <v>TTV</v>
      </c>
      <c r="F168" t="s">
        <v>3051</v>
      </c>
      <c r="G168" s="2" t="s">
        <v>7209</v>
      </c>
      <c r="H168" s="19">
        <v>40832</v>
      </c>
      <c r="I168" s="19">
        <v>41167</v>
      </c>
      <c r="J168" t="str">
        <f>IFERROR(VLOOKUP($A168,INPUT_Du_lieu_nhan_vien!$A:$AJ,36),"-")</f>
        <v>Chính thức</v>
      </c>
    </row>
    <row r="169" spans="1:14" ht="32.25" customHeight="1" x14ac:dyDescent="0.2">
      <c r="A169" s="118">
        <v>20297</v>
      </c>
      <c r="B169" t="str">
        <f>IFERROR(VLOOKUP($A169,INPUT_Du_lieu_nhan_vien!$A:$C,2),"-")</f>
        <v>Nguyễn Công</v>
      </c>
      <c r="C169" t="str">
        <f>IFERROR(VLOOKUP($A169,INPUT_Du_lieu_nhan_vien!$A:$C,3),"-")</f>
        <v>Thành</v>
      </c>
      <c r="D169" t="str">
        <f>IFERROR(VLOOKUP($A169,INPUT_Du_lieu_nhan_vien!$A:$AC,24),"-")</f>
        <v>NX</v>
      </c>
      <c r="E169" t="str">
        <f>IFERROR(VLOOKUP($A169,INPUT_Du_lieu_nhan_vien!$A:$AC,29),"-")</f>
        <v>TTV</v>
      </c>
      <c r="F169" t="s">
        <v>3052</v>
      </c>
      <c r="G169" s="2" t="s">
        <v>7101</v>
      </c>
      <c r="H169" s="19">
        <v>41168</v>
      </c>
      <c r="I169" s="19">
        <f t="shared" ref="I169:I200" si="8">IF(F169="","",VLOOKUP(F169,$N$2:$O$11,2)+H169)</f>
        <v>42262</v>
      </c>
      <c r="J169" t="str">
        <f>IFERROR(VLOOKUP($A169,INPUT_Du_lieu_nhan_vien!$A:$AJ,36),"-")</f>
        <v>Chính thức</v>
      </c>
    </row>
    <row r="170" spans="1:14" ht="32.25" customHeight="1" x14ac:dyDescent="0.2">
      <c r="A170" s="118">
        <v>20302</v>
      </c>
      <c r="B170" t="str">
        <f>IFERROR(VLOOKUP($A170,INPUT_Du_lieu_nhan_vien!$A:$C,2),"-")</f>
        <v>Huỳnh Thị Lệ</v>
      </c>
      <c r="C170" t="str">
        <f>IFERROR(VLOOKUP($A170,INPUT_Du_lieu_nhan_vien!$A:$C,3),"-")</f>
        <v>Dung</v>
      </c>
      <c r="D170" t="str">
        <f>IFERROR(VLOOKUP($A170,INPUT_Du_lieu_nhan_vien!$A:$AC,24),"-")</f>
        <v>OC</v>
      </c>
      <c r="E170" t="str">
        <f>IFERROR(VLOOKUP($A170,INPUT_Du_lieu_nhan_vien!$A:$AC,29),"-")</f>
        <v>TTV</v>
      </c>
      <c r="F170" t="s">
        <v>3051</v>
      </c>
      <c r="G170" s="2" t="s">
        <v>7199</v>
      </c>
      <c r="H170" s="19">
        <v>40859</v>
      </c>
      <c r="I170" s="19">
        <f t="shared" si="8"/>
        <v>41223</v>
      </c>
      <c r="J170" t="str">
        <f>IFERROR(VLOOKUP($A170,INPUT_Du_lieu_nhan_vien!$A:$AJ,36),"-")</f>
        <v>Chính thức</v>
      </c>
      <c r="N170" s="307"/>
    </row>
    <row r="171" spans="1:14" ht="32.25" customHeight="1" x14ac:dyDescent="0.2">
      <c r="A171" s="118">
        <v>20302</v>
      </c>
      <c r="B171" t="str">
        <f>IFERROR(VLOOKUP($A171,INPUT_Du_lieu_nhan_vien!$A:$C,2),"-")</f>
        <v>Huỳnh Thị Lệ</v>
      </c>
      <c r="C171" t="str">
        <f>IFERROR(VLOOKUP($A171,INPUT_Du_lieu_nhan_vien!$A:$C,3),"-")</f>
        <v>Dung</v>
      </c>
      <c r="D171" t="str">
        <f>IFERROR(VLOOKUP($A171,INPUT_Du_lieu_nhan_vien!$A:$AC,24),"-")</f>
        <v>OC</v>
      </c>
      <c r="E171" t="str">
        <f>IFERROR(VLOOKUP($A171,INPUT_Du_lieu_nhan_vien!$A:$AC,29),"-")</f>
        <v>TTV</v>
      </c>
      <c r="F171" t="s">
        <v>3052</v>
      </c>
      <c r="G171" s="2" t="s">
        <v>7192</v>
      </c>
      <c r="H171" s="19">
        <v>41194</v>
      </c>
      <c r="I171" s="19">
        <f t="shared" si="8"/>
        <v>42288</v>
      </c>
      <c r="J171" t="str">
        <f>IFERROR(VLOOKUP($A171,INPUT_Du_lieu_nhan_vien!$A:$AJ,36),"-")</f>
        <v>Chính thức</v>
      </c>
    </row>
    <row r="172" spans="1:14" ht="32.25" customHeight="1" x14ac:dyDescent="0.2">
      <c r="A172" s="118">
        <v>20323</v>
      </c>
      <c r="B172" t="str">
        <f>IFERROR(VLOOKUP($A172,INPUT_Du_lieu_nhan_vien!$A:$C,2),"-")</f>
        <v>Lê Thị Thanh</v>
      </c>
      <c r="C172" t="str">
        <f>IFERROR(VLOOKUP($A172,INPUT_Du_lieu_nhan_vien!$A:$C,3),"-")</f>
        <v>Hương</v>
      </c>
      <c r="D172" t="str">
        <f>IFERROR(VLOOKUP($A172,INPUT_Du_lieu_nhan_vien!$A:$AC,24),"-")</f>
        <v>OP</v>
      </c>
      <c r="E172" t="str">
        <f>IFERROR(VLOOKUP($A172,INPUT_Du_lieu_nhan_vien!$A:$AC,29),"-")</f>
        <v>TTV</v>
      </c>
      <c r="F172" t="s">
        <v>3051</v>
      </c>
      <c r="G172" s="2" t="s">
        <v>7108</v>
      </c>
      <c r="H172" s="19">
        <v>40909</v>
      </c>
      <c r="I172" s="19">
        <f t="shared" si="8"/>
        <v>41273</v>
      </c>
      <c r="J172" t="str">
        <f>IFERROR(VLOOKUP($A172,INPUT_Du_lieu_nhan_vien!$A:$AJ,36),"-")</f>
        <v>Chính thức</v>
      </c>
    </row>
    <row r="173" spans="1:14" ht="32.25" customHeight="1" x14ac:dyDescent="0.2">
      <c r="A173" s="118">
        <v>20324</v>
      </c>
      <c r="B173" t="str">
        <f>IFERROR(VLOOKUP($A173,INPUT_Du_lieu_nhan_vien!$A:$C,2),"-")</f>
        <v>Huỳnh Việt</v>
      </c>
      <c r="C173" t="str">
        <f>IFERROR(VLOOKUP($A173,INPUT_Du_lieu_nhan_vien!$A:$C,3),"-")</f>
        <v>Lào</v>
      </c>
      <c r="D173" t="str">
        <f>IFERROR(VLOOKUP($A173,INPUT_Du_lieu_nhan_vien!$A:$AC,24),"-")</f>
        <v>OC</v>
      </c>
      <c r="E173" t="str">
        <f>IFERROR(VLOOKUP($A173,INPUT_Du_lieu_nhan_vien!$A:$AC,29),"-")</f>
        <v>TTV</v>
      </c>
      <c r="F173" t="s">
        <v>3051</v>
      </c>
      <c r="G173" s="2" t="s">
        <v>7107</v>
      </c>
      <c r="H173" s="19">
        <v>40909</v>
      </c>
      <c r="I173" s="19">
        <f t="shared" si="8"/>
        <v>41273</v>
      </c>
      <c r="J173" t="str">
        <f>IFERROR(VLOOKUP($A173,INPUT_Du_lieu_nhan_vien!$A:$AJ,36),"-")</f>
        <v>Chính thức</v>
      </c>
    </row>
    <row r="174" spans="1:14" ht="32.25" customHeight="1" x14ac:dyDescent="0.2">
      <c r="A174" s="118">
        <v>20334</v>
      </c>
      <c r="B174" t="str">
        <f>IFERROR(VLOOKUP($A174,INPUT_Du_lieu_nhan_vien!$A:$C,2),"-")</f>
        <v>Nguyễn Cao Thanh</v>
      </c>
      <c r="C174" t="str">
        <f>IFERROR(VLOOKUP($A174,INPUT_Du_lieu_nhan_vien!$A:$C,3),"-")</f>
        <v>Thảo</v>
      </c>
      <c r="D174" t="str">
        <f>IFERROR(VLOOKUP($A174,INPUT_Du_lieu_nhan_vien!$A:$AC,24),"-")</f>
        <v>NX</v>
      </c>
      <c r="E174" t="str">
        <f>IFERROR(VLOOKUP($A174,INPUT_Du_lieu_nhan_vien!$A:$AC,29),"-")</f>
        <v>TTV</v>
      </c>
      <c r="F174" t="s">
        <v>3051</v>
      </c>
      <c r="G174" s="2" t="s">
        <v>7106</v>
      </c>
      <c r="H174" s="19">
        <v>40928</v>
      </c>
      <c r="I174" s="19">
        <f t="shared" si="8"/>
        <v>41292</v>
      </c>
      <c r="J174" t="str">
        <f>IFERROR(VLOOKUP($A174,INPUT_Du_lieu_nhan_vien!$A:$AJ,36),"-")</f>
        <v>Chính thức</v>
      </c>
    </row>
    <row r="175" spans="1:14" ht="32.25" customHeight="1" x14ac:dyDescent="0.2">
      <c r="A175" s="118">
        <v>20342</v>
      </c>
      <c r="B175" t="str">
        <f>IFERROR(VLOOKUP($A175,INPUT_Du_lieu_nhan_vien!$A:$C,2),"-")</f>
        <v>Nguyễn Ngọc Hoàng</v>
      </c>
      <c r="C175" t="str">
        <f>IFERROR(VLOOKUP($A175,INPUT_Du_lieu_nhan_vien!$A:$C,3),"-")</f>
        <v>Cầm</v>
      </c>
      <c r="D175" t="str">
        <f>IFERROR(VLOOKUP($A175,INPUT_Du_lieu_nhan_vien!$A:$AC,24),"-")</f>
        <v>TD2</v>
      </c>
      <c r="E175" t="str">
        <f>IFERROR(VLOOKUP($A175,INPUT_Du_lieu_nhan_vien!$A:$AC,29),"-")</f>
        <v>TTV</v>
      </c>
      <c r="F175" t="s">
        <v>3051</v>
      </c>
      <c r="G175" s="2" t="s">
        <v>7105</v>
      </c>
      <c r="H175" s="19">
        <v>40940</v>
      </c>
      <c r="I175" s="19">
        <f t="shared" si="8"/>
        <v>41304</v>
      </c>
      <c r="J175" t="str">
        <f>IFERROR(VLOOKUP($A175,INPUT_Du_lieu_nhan_vien!$A:$AJ,36),"-")</f>
        <v>Chính thức</v>
      </c>
    </row>
    <row r="176" spans="1:14" ht="32.25" customHeight="1" x14ac:dyDescent="0.2">
      <c r="A176" s="118">
        <v>20342</v>
      </c>
      <c r="B176" t="str">
        <f>IFERROR(VLOOKUP($A176,INPUT_Du_lieu_nhan_vien!$A:$C,2),"-")</f>
        <v>Nguyễn Ngọc Hoàng</v>
      </c>
      <c r="C176" t="str">
        <f>IFERROR(VLOOKUP($A176,INPUT_Du_lieu_nhan_vien!$A:$C,3),"-")</f>
        <v>Cầm</v>
      </c>
      <c r="D176" t="str">
        <f>IFERROR(VLOOKUP($A176,INPUT_Du_lieu_nhan_vien!$A:$AC,24),"-")</f>
        <v>TD2</v>
      </c>
      <c r="E176" t="str">
        <f>IFERROR(VLOOKUP($A176,INPUT_Du_lieu_nhan_vien!$A:$AC,29),"-")</f>
        <v>TTV</v>
      </c>
      <c r="F176" t="s">
        <v>3052</v>
      </c>
      <c r="G176" s="2" t="s">
        <v>7053</v>
      </c>
      <c r="H176" s="19">
        <v>41306</v>
      </c>
      <c r="I176" s="19">
        <f t="shared" si="8"/>
        <v>42400</v>
      </c>
      <c r="J176" t="str">
        <f>IFERROR(VLOOKUP($A176,INPUT_Du_lieu_nhan_vien!$A:$AJ,36),"-")</f>
        <v>Chính thức</v>
      </c>
    </row>
    <row r="177" spans="1:15" ht="32.25" customHeight="1" x14ac:dyDescent="0.2">
      <c r="A177" s="118">
        <v>20355</v>
      </c>
      <c r="B177" t="str">
        <f>IFERROR(VLOOKUP($A177,INPUT_Du_lieu_nhan_vien!$A:$C,2),"-")</f>
        <v>Hồ Thị Thu</v>
      </c>
      <c r="C177" t="str">
        <f>IFERROR(VLOOKUP($A177,INPUT_Du_lieu_nhan_vien!$A:$C,3),"-")</f>
        <v>Thủy</v>
      </c>
      <c r="D177" t="str">
        <f>IFERROR(VLOOKUP($A177,INPUT_Du_lieu_nhan_vien!$A:$AC,24),"-")</f>
        <v>OP</v>
      </c>
      <c r="E177" t="str">
        <f>IFERROR(VLOOKUP($A177,INPUT_Du_lieu_nhan_vien!$A:$AC,29),"-")</f>
        <v>TTV</v>
      </c>
      <c r="F177" t="s">
        <v>3051</v>
      </c>
      <c r="G177" s="2" t="s">
        <v>7116</v>
      </c>
      <c r="H177" s="19">
        <v>41013</v>
      </c>
      <c r="I177" s="19">
        <f t="shared" si="8"/>
        <v>41377</v>
      </c>
      <c r="J177" t="str">
        <f>IFERROR(VLOOKUP($A177,INPUT_Du_lieu_nhan_vien!$A:$AJ,36),"-")</f>
        <v>Chính thức</v>
      </c>
    </row>
    <row r="178" spans="1:15" ht="32.25" customHeight="1" x14ac:dyDescent="0.2">
      <c r="A178" s="118">
        <v>20372</v>
      </c>
      <c r="B178" t="str">
        <f>IFERROR(VLOOKUP($A178,INPUT_Du_lieu_nhan_vien!$A:$C,2),"-")</f>
        <v>Trần Thị Khắc</v>
      </c>
      <c r="C178" t="str">
        <f>IFERROR(VLOOKUP($A178,INPUT_Du_lieu_nhan_vien!$A:$C,3),"-")</f>
        <v>Hiếu</v>
      </c>
      <c r="D178" t="str">
        <f>IFERROR(VLOOKUP($A178,INPUT_Du_lieu_nhan_vien!$A:$AC,24),"-")</f>
        <v>OC</v>
      </c>
      <c r="E178" t="str">
        <f>IFERROR(VLOOKUP($A178,INPUT_Du_lieu_nhan_vien!$A:$AC,29),"-")</f>
        <v>TTV</v>
      </c>
      <c r="F178" t="s">
        <v>3051</v>
      </c>
      <c r="G178" s="2" t="s">
        <v>7102</v>
      </c>
      <c r="H178" s="19">
        <v>41030</v>
      </c>
      <c r="I178" s="19">
        <f t="shared" si="8"/>
        <v>41394</v>
      </c>
      <c r="J178" t="str">
        <f>IFERROR(VLOOKUP($A178,INPUT_Du_lieu_nhan_vien!$A:$AJ,36),"-")</f>
        <v>Chính thức</v>
      </c>
    </row>
    <row r="179" spans="1:15" ht="32.25" customHeight="1" x14ac:dyDescent="0.2">
      <c r="A179" s="118">
        <v>20372</v>
      </c>
      <c r="B179" t="str">
        <f>IFERROR(VLOOKUP($A179,INPUT_Du_lieu_nhan_vien!$A:$C,2),"-")</f>
        <v>Trần Thị Khắc</v>
      </c>
      <c r="C179" t="str">
        <f>IFERROR(VLOOKUP($A179,INPUT_Du_lieu_nhan_vien!$A:$C,3),"-")</f>
        <v>Hiếu</v>
      </c>
      <c r="D179" t="str">
        <f>IFERROR(VLOOKUP($A179,INPUT_Du_lieu_nhan_vien!$A:$AC,24),"-")</f>
        <v>OC</v>
      </c>
      <c r="E179" t="str">
        <f>IFERROR(VLOOKUP($A179,INPUT_Du_lieu_nhan_vien!$A:$AC,29),"-")</f>
        <v>TTV</v>
      </c>
      <c r="F179" t="s">
        <v>3051</v>
      </c>
      <c r="G179" s="2" t="s">
        <v>7051</v>
      </c>
      <c r="H179" s="19">
        <v>41395</v>
      </c>
      <c r="I179" s="19">
        <f t="shared" si="8"/>
        <v>41759</v>
      </c>
      <c r="J179" t="str">
        <f>IFERROR(VLOOKUP($A179,INPUT_Du_lieu_nhan_vien!$A:$AJ,36),"-")</f>
        <v>Chính thức</v>
      </c>
    </row>
    <row r="180" spans="1:15" ht="32.25" customHeight="1" x14ac:dyDescent="0.2">
      <c r="A180" s="118">
        <v>20373</v>
      </c>
      <c r="B180" t="str">
        <f>IFERROR(VLOOKUP($A180,INPUT_Du_lieu_nhan_vien!$A:$C,2),"-")</f>
        <v>Trần Phương</v>
      </c>
      <c r="C180" t="str">
        <f>IFERROR(VLOOKUP($A180,INPUT_Du_lieu_nhan_vien!$A:$C,3),"-")</f>
        <v>Khuyên</v>
      </c>
      <c r="D180" t="str">
        <f>IFERROR(VLOOKUP($A180,INPUT_Du_lieu_nhan_vien!$A:$AC,24),"-")</f>
        <v>NX</v>
      </c>
      <c r="E180" t="str">
        <f>IFERROR(VLOOKUP($A180,INPUT_Du_lieu_nhan_vien!$A:$AC,29),"-")</f>
        <v>TTV</v>
      </c>
      <c r="F180" t="s">
        <v>3051</v>
      </c>
      <c r="G180" s="2" t="s">
        <v>7104</v>
      </c>
      <c r="H180" s="19">
        <v>41048</v>
      </c>
      <c r="I180" s="19">
        <f t="shared" si="8"/>
        <v>41412</v>
      </c>
      <c r="J180" t="str">
        <f>IFERROR(VLOOKUP($A180,INPUT_Du_lieu_nhan_vien!$A:$AJ,36),"-")</f>
        <v>Chính thức</v>
      </c>
    </row>
    <row r="181" spans="1:15" ht="32.25" customHeight="1" x14ac:dyDescent="0.2">
      <c r="A181" s="118">
        <v>20375</v>
      </c>
      <c r="B181" t="str">
        <f>IFERROR(VLOOKUP($A181,INPUT_Du_lieu_nhan_vien!$A:$C,2),"-")</f>
        <v>Nguyễn Thị Mỹ</v>
      </c>
      <c r="C181" t="str">
        <f>IFERROR(VLOOKUP($A181,INPUT_Du_lieu_nhan_vien!$A:$C,3),"-")</f>
        <v>Lợi</v>
      </c>
      <c r="D181" t="str">
        <f>IFERROR(VLOOKUP($A181,INPUT_Du_lieu_nhan_vien!$A:$AC,24),"-")</f>
        <v>OC</v>
      </c>
      <c r="E181" t="str">
        <f>IFERROR(VLOOKUP($A181,INPUT_Du_lieu_nhan_vien!$A:$AC,29),"-")</f>
        <v>TTV</v>
      </c>
      <c r="F181" t="s">
        <v>3051</v>
      </c>
      <c r="G181" s="2" t="s">
        <v>7103</v>
      </c>
      <c r="H181" s="19">
        <v>41091</v>
      </c>
      <c r="I181" s="19">
        <f t="shared" si="8"/>
        <v>41455</v>
      </c>
      <c r="J181" t="str">
        <f>IFERROR(VLOOKUP($A181,INPUT_Du_lieu_nhan_vien!$A:$AJ,36),"-")</f>
        <v>Chính thức</v>
      </c>
    </row>
    <row r="182" spans="1:15" ht="32.25" customHeight="1" x14ac:dyDescent="0.2">
      <c r="A182" s="118">
        <v>20410</v>
      </c>
      <c r="B182" t="str">
        <f>IFERROR(VLOOKUP($A182,INPUT_Du_lieu_nhan_vien!$A:$C,2),"-")</f>
        <v>Lê Thị Ánh</v>
      </c>
      <c r="C182" t="str">
        <f>IFERROR(VLOOKUP($A182,INPUT_Du_lieu_nhan_vien!$A:$C,3),"-")</f>
        <v>Ly</v>
      </c>
      <c r="D182" t="str">
        <f>IFERROR(VLOOKUP($A182,INPUT_Du_lieu_nhan_vien!$A:$AC,24),"-")</f>
        <v>OC</v>
      </c>
      <c r="E182" t="str">
        <f>IFERROR(VLOOKUP($A182,INPUT_Du_lieu_nhan_vien!$A:$AC,29),"-")</f>
        <v>TTV</v>
      </c>
      <c r="F182" t="s">
        <v>3051</v>
      </c>
      <c r="G182" s="2" t="s">
        <v>7094</v>
      </c>
      <c r="H182" s="19">
        <v>41044</v>
      </c>
      <c r="I182" s="19">
        <f t="shared" si="8"/>
        <v>41408</v>
      </c>
      <c r="J182" t="str">
        <f>IFERROR(VLOOKUP($A182,INPUT_Du_lieu_nhan_vien!$A:$AJ,36),"-")</f>
        <v>Chính thức</v>
      </c>
    </row>
    <row r="183" spans="1:15" ht="32.25" hidden="1" customHeight="1" x14ac:dyDescent="0.2">
      <c r="A183" s="118">
        <v>20439</v>
      </c>
      <c r="B183" t="str">
        <f>IFERROR(VLOOKUP($A183,INPUT_Du_lieu_nhan_vien!$A:$C,2),"-")</f>
        <v>Lê Nguyễn Thanh</v>
      </c>
      <c r="C183" t="str">
        <f>IFERROR(VLOOKUP($A183,INPUT_Du_lieu_nhan_vien!$A:$C,3),"-")</f>
        <v>Thanh</v>
      </c>
      <c r="D183" t="str">
        <f>IFERROR(VLOOKUP($A183,INPUT_Du_lieu_nhan_vien!$A:$AC,24),"-")</f>
        <v>OP</v>
      </c>
      <c r="E183" t="str">
        <f>IFERROR(VLOOKUP($A183,INPUT_Du_lieu_nhan_vien!$A:$AC,29),"-")</f>
        <v>TTV</v>
      </c>
      <c r="F183" t="s">
        <v>3051</v>
      </c>
      <c r="G183" s="2" t="s">
        <v>7099</v>
      </c>
      <c r="H183" s="19">
        <v>41153</v>
      </c>
      <c r="I183" s="19">
        <f t="shared" si="8"/>
        <v>41517</v>
      </c>
      <c r="J183" t="str">
        <f>IFERROR(VLOOKUP($A183,INPUT_Du_lieu_nhan_vien!$A:$AJ,36),"-")</f>
        <v>Nghỉ việc</v>
      </c>
    </row>
    <row r="184" spans="1:15" ht="32.25" hidden="1" customHeight="1" x14ac:dyDescent="0.2">
      <c r="A184" s="118">
        <v>20497</v>
      </c>
      <c r="B184" t="str">
        <f>IFERROR(VLOOKUP($A184,INPUT_Du_lieu_nhan_vien!$A:$C,2),"-")</f>
        <v>Lê Thị</v>
      </c>
      <c r="C184" t="str">
        <f>IFERROR(VLOOKUP($A184,INPUT_Du_lieu_nhan_vien!$A:$C,3),"-")</f>
        <v>Trang</v>
      </c>
      <c r="D184" t="str">
        <f>IFERROR(VLOOKUP($A184,INPUT_Du_lieu_nhan_vien!$A:$AC,24),"-")</f>
        <v>PM2</v>
      </c>
      <c r="E184" t="str">
        <f>IFERROR(VLOOKUP($A184,INPUT_Du_lieu_nhan_vien!$A:$AC,29),"-")</f>
        <v>TTV</v>
      </c>
      <c r="G184" s="2"/>
      <c r="H184" s="19"/>
      <c r="I184" s="19" t="str">
        <f t="shared" si="8"/>
        <v/>
      </c>
      <c r="J184" t="str">
        <f>IFERROR(VLOOKUP($A184,INPUT_Du_lieu_nhan_vien!$A:$AJ,36),"-")</f>
        <v>Nghỉ việc</v>
      </c>
    </row>
    <row r="185" spans="1:15" ht="32.25" hidden="1" customHeight="1" x14ac:dyDescent="0.2">
      <c r="A185" s="118">
        <v>20502</v>
      </c>
      <c r="B185" t="str">
        <f>IFERROR(VLOOKUP($A185,INPUT_Du_lieu_nhan_vien!$A:$C,2),"-")</f>
        <v>Phạm Cao</v>
      </c>
      <c r="C185" t="str">
        <f>IFERROR(VLOOKUP($A185,INPUT_Du_lieu_nhan_vien!$A:$C,3),"-")</f>
        <v>Hiền</v>
      </c>
      <c r="D185" t="str">
        <f>IFERROR(VLOOKUP($A185,INPUT_Du_lieu_nhan_vien!$A:$AC,24),"-")</f>
        <v>PM2</v>
      </c>
      <c r="E185" t="str">
        <f>IFERROR(VLOOKUP($A185,INPUT_Du_lieu_nhan_vien!$A:$AC,29),"-")</f>
        <v>TTV</v>
      </c>
      <c r="G185" s="2"/>
      <c r="H185" s="19"/>
      <c r="I185" s="19" t="str">
        <f t="shared" si="8"/>
        <v/>
      </c>
      <c r="J185" t="str">
        <f>IFERROR(VLOOKUP($A185,INPUT_Du_lieu_nhan_vien!$A:$AJ,36),"-")</f>
        <v>Nghỉ việc</v>
      </c>
    </row>
    <row r="186" spans="1:15" ht="32.25" customHeight="1" x14ac:dyDescent="0.2">
      <c r="A186" s="118">
        <v>20508</v>
      </c>
      <c r="B186" t="str">
        <f>IFERROR(VLOOKUP($A186,INPUT_Du_lieu_nhan_vien!$A:$C,2),"-")</f>
        <v>Hoàng Như</v>
      </c>
      <c r="C186" t="str">
        <f>IFERROR(VLOOKUP($A186,INPUT_Du_lieu_nhan_vien!$A:$C,3),"-")</f>
        <v>Anh</v>
      </c>
      <c r="D186" t="str">
        <f>IFERROR(VLOOKUP($A186,INPUT_Du_lieu_nhan_vien!$A:$AC,24),"-")</f>
        <v>OC</v>
      </c>
      <c r="E186" t="str">
        <f>IFERROR(VLOOKUP($A186,INPUT_Du_lieu_nhan_vien!$A:$AC,29),"-")</f>
        <v>TTV</v>
      </c>
      <c r="F186" t="s">
        <v>3051</v>
      </c>
      <c r="G186" s="2" t="s">
        <v>7034</v>
      </c>
      <c r="H186" s="19">
        <v>41329</v>
      </c>
      <c r="I186" s="19">
        <f t="shared" si="8"/>
        <v>41693</v>
      </c>
      <c r="J186" t="str">
        <f>IFERROR(VLOOKUP($A186,INPUT_Du_lieu_nhan_vien!$A:$AJ,36),"-")</f>
        <v>Chính thức</v>
      </c>
      <c r="O186" s="19"/>
    </row>
    <row r="187" spans="1:15" ht="32.25" hidden="1" customHeight="1" x14ac:dyDescent="0.2">
      <c r="A187" s="118">
        <v>20511</v>
      </c>
      <c r="B187" t="str">
        <f>IFERROR(VLOOKUP($A187,INPUT_Du_lieu_nhan_vien!$A:$C,2),"-")</f>
        <v>Nguyễn Thị Thanh</v>
      </c>
      <c r="C187" t="str">
        <f>IFERROR(VLOOKUP($A187,INPUT_Du_lieu_nhan_vien!$A:$C,3),"-")</f>
        <v>Nhàn</v>
      </c>
      <c r="D187" t="str">
        <f>IFERROR(VLOOKUP($A187,INPUT_Du_lieu_nhan_vien!$A:$AC,24),"-")</f>
        <v>OP</v>
      </c>
      <c r="E187" t="str">
        <f>IFERROR(VLOOKUP($A187,INPUT_Du_lieu_nhan_vien!$A:$AC,29),"-")</f>
        <v>TTV</v>
      </c>
      <c r="F187" t="s">
        <v>3051</v>
      </c>
      <c r="G187" s="2" t="s">
        <v>7033</v>
      </c>
      <c r="H187" s="19">
        <v>41335</v>
      </c>
      <c r="I187" s="19">
        <f t="shared" si="8"/>
        <v>41699</v>
      </c>
      <c r="J187" t="str">
        <f>IFERROR(VLOOKUP($A187,INPUT_Du_lieu_nhan_vien!$A:$AJ,36),"-")</f>
        <v>Nghỉ việc</v>
      </c>
    </row>
    <row r="188" spans="1:15" ht="32.25" hidden="1" customHeight="1" x14ac:dyDescent="0.2">
      <c r="A188" s="118">
        <v>20524</v>
      </c>
      <c r="B188" t="str">
        <f>IFERROR(VLOOKUP($A188,INPUT_Du_lieu_nhan_vien!$A:$C,2),"-")</f>
        <v>Bùi Thị Thu</v>
      </c>
      <c r="C188" t="str">
        <f>IFERROR(VLOOKUP($A188,INPUT_Du_lieu_nhan_vien!$A:$C,3),"-")</f>
        <v>Hà</v>
      </c>
      <c r="D188" t="str">
        <f>IFERROR(VLOOKUP($A188,INPUT_Du_lieu_nhan_vien!$A:$AC,24),"-")</f>
        <v>PM2</v>
      </c>
      <c r="E188" t="str">
        <f>IFERROR(VLOOKUP($A188,INPUT_Du_lieu_nhan_vien!$A:$AC,29),"-")</f>
        <v>TTV</v>
      </c>
      <c r="G188" s="2"/>
      <c r="H188" s="19"/>
      <c r="I188" s="19" t="str">
        <f t="shared" si="8"/>
        <v/>
      </c>
      <c r="J188" t="str">
        <f>IFERROR(VLOOKUP($A188,INPUT_Du_lieu_nhan_vien!$A:$AJ,36),"-")</f>
        <v>Nghỉ việc</v>
      </c>
    </row>
    <row r="189" spans="1:15" ht="32.25" hidden="1" customHeight="1" x14ac:dyDescent="0.2">
      <c r="A189" s="118">
        <v>20548</v>
      </c>
      <c r="B189" t="str">
        <f>IFERROR(VLOOKUP($A189,INPUT_Du_lieu_nhan_vien!$A:$C,2),"-")</f>
        <v>Lưu Thị Cẩm</v>
      </c>
      <c r="C189" t="str">
        <f>IFERROR(VLOOKUP($A189,INPUT_Du_lieu_nhan_vien!$A:$C,3),"-")</f>
        <v>Phú</v>
      </c>
      <c r="D189" t="str">
        <f>IFERROR(VLOOKUP($A189,INPUT_Du_lieu_nhan_vien!$A:$AC,24),"-")</f>
        <v>OC</v>
      </c>
      <c r="E189" t="str">
        <f>IFERROR(VLOOKUP($A189,INPUT_Du_lieu_nhan_vien!$A:$AC,29),"-")</f>
        <v>TTV</v>
      </c>
      <c r="G189" s="2"/>
      <c r="H189" s="19"/>
      <c r="I189" s="19" t="str">
        <f t="shared" si="8"/>
        <v/>
      </c>
      <c r="J189" t="str">
        <f>IFERROR(VLOOKUP($A189,INPUT_Du_lieu_nhan_vien!$A:$AJ,36),"-")</f>
        <v>Nghỉ việc</v>
      </c>
    </row>
    <row r="190" spans="1:15" ht="32.25" hidden="1" customHeight="1" x14ac:dyDescent="0.2">
      <c r="A190" s="118">
        <v>20549</v>
      </c>
      <c r="B190" t="str">
        <f>IFERROR(VLOOKUP($A190,INPUT_Du_lieu_nhan_vien!$A:$C,2),"-")</f>
        <v>Trần Thị Thanh</v>
      </c>
      <c r="C190" t="str">
        <f>IFERROR(VLOOKUP($A190,INPUT_Du_lieu_nhan_vien!$A:$C,3),"-")</f>
        <v>Thảo</v>
      </c>
      <c r="D190" t="str">
        <f>IFERROR(VLOOKUP($A190,INPUT_Du_lieu_nhan_vien!$A:$AC,24),"-")</f>
        <v>OC</v>
      </c>
      <c r="E190" t="str">
        <f>IFERROR(VLOOKUP($A190,INPUT_Du_lieu_nhan_vien!$A:$AC,29),"-")</f>
        <v>TTV</v>
      </c>
      <c r="G190" s="2"/>
      <c r="H190" s="19"/>
      <c r="I190" s="19" t="str">
        <f t="shared" si="8"/>
        <v/>
      </c>
      <c r="J190" t="str">
        <f>IFERROR(VLOOKUP($A190,INPUT_Du_lieu_nhan_vien!$A:$AJ,36),"-")</f>
        <v>Nghỉ việc</v>
      </c>
    </row>
    <row r="191" spans="1:15" ht="32.25" customHeight="1" x14ac:dyDescent="0.2">
      <c r="A191" s="118">
        <v>20556</v>
      </c>
      <c r="B191" t="str">
        <f>IFERROR(VLOOKUP($A191,INPUT_Du_lieu_nhan_vien!$A:$C,2),"-")</f>
        <v>Võ Thị Thanh</v>
      </c>
      <c r="C191" t="str">
        <f>IFERROR(VLOOKUP($A191,INPUT_Du_lieu_nhan_vien!$A:$C,3),"-")</f>
        <v>Phúc</v>
      </c>
      <c r="D191" t="str">
        <f>IFERROR(VLOOKUP($A191,INPUT_Du_lieu_nhan_vien!$A:$AC,24),"-")</f>
        <v>OC</v>
      </c>
      <c r="E191" t="str">
        <f>IFERROR(VLOOKUP($A191,INPUT_Du_lieu_nhan_vien!$A:$AC,29),"-")</f>
        <v>TTV</v>
      </c>
      <c r="F191" t="s">
        <v>3051</v>
      </c>
      <c r="G191" s="2" t="s">
        <v>8043</v>
      </c>
      <c r="H191" s="19">
        <v>41468</v>
      </c>
      <c r="I191" s="19">
        <f>IF(F191="","",VLOOKUP(F191,$N$2:$O$11,2)+H191)</f>
        <v>41832</v>
      </c>
      <c r="J191" t="str">
        <f>IFERROR(VLOOKUP($A191,INPUT_Du_lieu_nhan_vien!$A:$AJ,36),"-")</f>
        <v>Chính thức</v>
      </c>
    </row>
    <row r="192" spans="1:15" ht="32.25" hidden="1" customHeight="1" x14ac:dyDescent="0.2">
      <c r="A192" s="118">
        <v>20611</v>
      </c>
      <c r="B192" t="str">
        <f>IFERROR(VLOOKUP($A192,INPUT_Du_lieu_nhan_vien!$A:$C,2),"-")</f>
        <v>Nguyễn Thị Khánh</v>
      </c>
      <c r="C192" t="str">
        <f>IFERROR(VLOOKUP($A192,INPUT_Du_lieu_nhan_vien!$A:$C,3),"-")</f>
        <v>Vân</v>
      </c>
      <c r="D192" t="str">
        <f>IFERROR(VLOOKUP($A192,INPUT_Du_lieu_nhan_vien!$A:$AC,24),"-")</f>
        <v>OC</v>
      </c>
      <c r="E192" t="str">
        <f>IFERROR(VLOOKUP($A192,INPUT_Du_lieu_nhan_vien!$A:$AC,29),"-")</f>
        <v>TTV</v>
      </c>
      <c r="G192" s="2"/>
      <c r="H192" s="19"/>
      <c r="I192" s="19" t="str">
        <f t="shared" si="8"/>
        <v/>
      </c>
      <c r="J192" t="str">
        <f>IFERROR(VLOOKUP($A192,INPUT_Du_lieu_nhan_vien!$A:$AJ,36),"-")</f>
        <v>Nghỉ việc</v>
      </c>
    </row>
    <row r="193" spans="1:10" ht="32.25" customHeight="1" x14ac:dyDescent="0.2">
      <c r="A193" s="118">
        <v>20612</v>
      </c>
      <c r="B193" t="str">
        <f>IFERROR(VLOOKUP($A193,INPUT_Du_lieu_nhan_vien!$A:$C,2),"-")</f>
        <v>Lê Hồng</v>
      </c>
      <c r="C193" t="str">
        <f>IFERROR(VLOOKUP($A193,INPUT_Du_lieu_nhan_vien!$A:$C,3),"-")</f>
        <v>Thái</v>
      </c>
      <c r="D193" t="str">
        <f>IFERROR(VLOOKUP($A193,INPUT_Du_lieu_nhan_vien!$A:$AC,24),"-")</f>
        <v>OC</v>
      </c>
      <c r="E193" t="str">
        <f>IFERROR(VLOOKUP($A193,INPUT_Du_lieu_nhan_vien!$A:$AC,29),"-")</f>
        <v>TTV</v>
      </c>
      <c r="F193" t="s">
        <v>3051</v>
      </c>
      <c r="G193" s="2" t="s">
        <v>7820</v>
      </c>
      <c r="H193" s="19">
        <v>41504</v>
      </c>
      <c r="I193" s="19">
        <f t="shared" si="8"/>
        <v>41868</v>
      </c>
      <c r="J193" t="str">
        <f>IFERROR(VLOOKUP($A193,INPUT_Du_lieu_nhan_vien!$A:$AJ,36),"-")</f>
        <v>Chính thức</v>
      </c>
    </row>
    <row r="194" spans="1:10" ht="32.25" customHeight="1" x14ac:dyDescent="0.2">
      <c r="A194" s="118">
        <v>20613</v>
      </c>
      <c r="B194" t="str">
        <f>IFERROR(VLOOKUP($A194,INPUT_Du_lieu_nhan_vien!$A:$C,2),"-")</f>
        <v>Lê Thị Bảo</v>
      </c>
      <c r="C194" t="str">
        <f>IFERROR(VLOOKUP($A194,INPUT_Du_lieu_nhan_vien!$A:$C,3),"-")</f>
        <v>Trang</v>
      </c>
      <c r="D194" t="str">
        <f>IFERROR(VLOOKUP($A194,INPUT_Du_lieu_nhan_vien!$A:$AC,24),"-")</f>
        <v>OC</v>
      </c>
      <c r="E194" t="str">
        <f>IFERROR(VLOOKUP($A194,INPUT_Du_lieu_nhan_vien!$A:$AC,29),"-")</f>
        <v>TTV</v>
      </c>
      <c r="F194" t="s">
        <v>3051</v>
      </c>
      <c r="G194" s="2" t="s">
        <v>7819</v>
      </c>
      <c r="H194" s="19">
        <v>41502</v>
      </c>
      <c r="I194" s="19">
        <f t="shared" si="8"/>
        <v>41866</v>
      </c>
      <c r="J194" t="str">
        <f>IFERROR(VLOOKUP($A194,INPUT_Du_lieu_nhan_vien!$A:$AJ,36),"-")</f>
        <v>Chính thức</v>
      </c>
    </row>
    <row r="195" spans="1:10" ht="32.25" customHeight="1" x14ac:dyDescent="0.2">
      <c r="A195" s="118">
        <v>20614</v>
      </c>
      <c r="B195" t="str">
        <f>IFERROR(VLOOKUP($A195,INPUT_Du_lieu_nhan_vien!$A:$C,2),"-")</f>
        <v>Đinh Thị</v>
      </c>
      <c r="C195" t="str">
        <f>IFERROR(VLOOKUP($A195,INPUT_Du_lieu_nhan_vien!$A:$C,3),"-")</f>
        <v>Kiều</v>
      </c>
      <c r="D195" t="str">
        <f>IFERROR(VLOOKUP($A195,INPUT_Du_lieu_nhan_vien!$A:$AC,24),"-")</f>
        <v>OC</v>
      </c>
      <c r="E195" t="str">
        <f>IFERROR(VLOOKUP($A195,INPUT_Du_lieu_nhan_vien!$A:$AC,29),"-")</f>
        <v>TTV</v>
      </c>
      <c r="F195" t="s">
        <v>3051</v>
      </c>
      <c r="G195" s="2" t="s">
        <v>7823</v>
      </c>
      <c r="H195" s="19">
        <v>41494</v>
      </c>
      <c r="I195" s="19">
        <f t="shared" si="8"/>
        <v>41858</v>
      </c>
      <c r="J195" t="str">
        <f>IFERROR(VLOOKUP($A195,INPUT_Du_lieu_nhan_vien!$A:$AJ,36),"-")</f>
        <v>Chính thức</v>
      </c>
    </row>
    <row r="196" spans="1:10" ht="32.25" hidden="1" customHeight="1" x14ac:dyDescent="0.2">
      <c r="A196" s="118">
        <v>20624</v>
      </c>
      <c r="B196" t="str">
        <f>IFERROR(VLOOKUP($A196,INPUT_Du_lieu_nhan_vien!$A:$C,2),"-")</f>
        <v>Huỳnh Thị Ngọc</v>
      </c>
      <c r="C196" t="str">
        <f>IFERROR(VLOOKUP($A196,INPUT_Du_lieu_nhan_vien!$A:$C,3),"-")</f>
        <v>Thu</v>
      </c>
      <c r="D196" t="str">
        <f>IFERROR(VLOOKUP($A196,INPUT_Du_lieu_nhan_vien!$A:$AC,24),"-")</f>
        <v>OC</v>
      </c>
      <c r="E196" t="str">
        <f>IFERROR(VLOOKUP($A196,INPUT_Du_lieu_nhan_vien!$A:$AC,29),"-")</f>
        <v>TTV</v>
      </c>
      <c r="G196" s="2"/>
      <c r="H196" s="19"/>
      <c r="I196" s="19" t="str">
        <f t="shared" si="8"/>
        <v/>
      </c>
      <c r="J196" t="str">
        <f>IFERROR(VLOOKUP($A196,INPUT_Du_lieu_nhan_vien!$A:$AJ,36),"-")</f>
        <v>Nghỉ việc</v>
      </c>
    </row>
    <row r="197" spans="1:10" ht="32.25" customHeight="1" x14ac:dyDescent="0.2">
      <c r="A197" s="118">
        <v>20633</v>
      </c>
      <c r="B197" t="str">
        <f>IFERROR(VLOOKUP($A197,INPUT_Du_lieu_nhan_vien!$A:$C,2),"-")</f>
        <v>Bạch Hải</v>
      </c>
      <c r="C197" t="str">
        <f>IFERROR(VLOOKUP($A197,INPUT_Du_lieu_nhan_vien!$A:$C,3),"-")</f>
        <v>Anh</v>
      </c>
      <c r="D197" t="str">
        <f>IFERROR(VLOOKUP($A197,INPUT_Du_lieu_nhan_vien!$A:$AC,24),"-")</f>
        <v>PM1</v>
      </c>
      <c r="E197" t="str">
        <f>IFERROR(VLOOKUP($A197,INPUT_Du_lieu_nhan_vien!$A:$AC,29),"-")</f>
        <v>TTV</v>
      </c>
      <c r="G197" s="2"/>
      <c r="H197" s="19"/>
      <c r="I197" s="19" t="str">
        <f>IF(F197="","",VLOOKUP(F197,$N$2:$O$11,2)+H197)</f>
        <v/>
      </c>
      <c r="J197" t="str">
        <f>IFERROR(VLOOKUP($A197,INPUT_Du_lieu_nhan_vien!$A:$AJ,36),"-")</f>
        <v>Chính thức</v>
      </c>
    </row>
    <row r="198" spans="1:10" ht="32.25" hidden="1" customHeight="1" x14ac:dyDescent="0.2">
      <c r="A198" s="118">
        <v>20636</v>
      </c>
      <c r="B198" t="str">
        <f>IFERROR(VLOOKUP($A198,INPUT_Du_lieu_nhan_vien!$A:$C,2),"-")</f>
        <v>Đặng Thị Minh</v>
      </c>
      <c r="C198" t="str">
        <f>IFERROR(VLOOKUP($A198,INPUT_Du_lieu_nhan_vien!$A:$C,3),"-")</f>
        <v>Nhật</v>
      </c>
      <c r="D198" t="str">
        <f>IFERROR(VLOOKUP($A198,INPUT_Du_lieu_nhan_vien!$A:$AC,24),"-")</f>
        <v>OC</v>
      </c>
      <c r="E198" t="str">
        <f>IFERROR(VLOOKUP($A198,INPUT_Du_lieu_nhan_vien!$A:$AC,29),"-")</f>
        <v>TTV</v>
      </c>
      <c r="G198" s="2"/>
      <c r="H198" s="19"/>
      <c r="I198" s="19" t="str">
        <f t="shared" si="8"/>
        <v/>
      </c>
      <c r="J198" t="str">
        <f>IFERROR(VLOOKUP($A198,INPUT_Du_lieu_nhan_vien!$A:$AJ,36),"-")</f>
        <v>Nghỉ việc</v>
      </c>
    </row>
    <row r="199" spans="1:10" ht="32.25" customHeight="1" x14ac:dyDescent="0.2">
      <c r="A199" s="118">
        <v>20637</v>
      </c>
      <c r="B199" t="str">
        <f>IFERROR(VLOOKUP($A199,INPUT_Du_lieu_nhan_vien!$A:$C,2),"-")</f>
        <v>Trần</v>
      </c>
      <c r="C199" t="str">
        <f>IFERROR(VLOOKUP($A199,INPUT_Du_lieu_nhan_vien!$A:$C,3),"-")</f>
        <v>Huê</v>
      </c>
      <c r="D199" t="str">
        <f>IFERROR(VLOOKUP($A199,INPUT_Du_lieu_nhan_vien!$A:$AC,24),"-")</f>
        <v>OC</v>
      </c>
      <c r="E199" t="str">
        <f>IFERROR(VLOOKUP($A199,INPUT_Du_lieu_nhan_vien!$A:$AC,29),"-")</f>
        <v>TTV</v>
      </c>
      <c r="G199" s="2"/>
      <c r="H199" s="19"/>
      <c r="I199" s="19" t="str">
        <f>IF(F199="","",VLOOKUP(F199,$N$2:$O$11,2)+H199)</f>
        <v/>
      </c>
      <c r="J199" t="str">
        <f>IFERROR(VLOOKUP($A199,INPUT_Du_lieu_nhan_vien!$A:$AJ,36),"-")</f>
        <v>Chính thức</v>
      </c>
    </row>
    <row r="200" spans="1:10" ht="32.25" customHeight="1" x14ac:dyDescent="0.2">
      <c r="A200" s="118">
        <v>20638</v>
      </c>
      <c r="B200" t="str">
        <f>IFERROR(VLOOKUP($A200,INPUT_Du_lieu_nhan_vien!$A:$C,2),"-")</f>
        <v>Vũ Thị</v>
      </c>
      <c r="C200" t="str">
        <f>IFERROR(VLOOKUP($A200,INPUT_Du_lieu_nhan_vien!$A:$C,3),"-")</f>
        <v>Ngân</v>
      </c>
      <c r="D200" t="str">
        <f>IFERROR(VLOOKUP($A200,INPUT_Du_lieu_nhan_vien!$A:$AC,24),"-")</f>
        <v>OC</v>
      </c>
      <c r="E200" t="str">
        <f>IFERROR(VLOOKUP($A200,INPUT_Du_lieu_nhan_vien!$A:$AC,29),"-")</f>
        <v>TTV</v>
      </c>
      <c r="G200" s="2"/>
      <c r="H200" s="19"/>
      <c r="I200" s="19" t="str">
        <f t="shared" si="8"/>
        <v/>
      </c>
      <c r="J200" t="str">
        <f>IFERROR(VLOOKUP($A200,INPUT_Du_lieu_nhan_vien!$A:$AJ,36),"-")</f>
        <v>Chính thức</v>
      </c>
    </row>
    <row r="201" spans="1:10" ht="32.25" hidden="1" customHeight="1" x14ac:dyDescent="0.2">
      <c r="A201" s="118">
        <v>20642</v>
      </c>
      <c r="B201" t="str">
        <f>IFERROR(VLOOKUP($A201,INPUT_Du_lieu_nhan_vien!$A:$C,2),"-")</f>
        <v>Nguyễn Thị</v>
      </c>
      <c r="C201" t="str">
        <f>IFERROR(VLOOKUP($A201,INPUT_Du_lieu_nhan_vien!$A:$C,3),"-")</f>
        <v>Lý</v>
      </c>
      <c r="D201" t="str">
        <f>IFERROR(VLOOKUP($A201,INPUT_Du_lieu_nhan_vien!$A:$AC,24),"-")</f>
        <v>OC</v>
      </c>
      <c r="E201" t="str">
        <f>IFERROR(VLOOKUP($A201,INPUT_Du_lieu_nhan_vien!$A:$AC,29),"-")</f>
        <v>TTV</v>
      </c>
      <c r="G201" s="2"/>
      <c r="H201" s="19"/>
      <c r="I201" s="19" t="str">
        <f t="shared" ref="I201:I224" si="9">IF(F201="","",VLOOKUP(F201,$N$2:$O$11,2)+H201)</f>
        <v/>
      </c>
      <c r="J201" t="str">
        <f>IFERROR(VLOOKUP($A201,INPUT_Du_lieu_nhan_vien!$A:$AJ,36),"-")</f>
        <v>Nghỉ việc</v>
      </c>
    </row>
    <row r="202" spans="1:10" ht="32.25" hidden="1" customHeight="1" x14ac:dyDescent="0.2">
      <c r="A202" s="118">
        <v>10014</v>
      </c>
      <c r="B202" t="str">
        <f>IFERROR(VLOOKUP($A202,INPUT_Du_lieu_nhan_vien!$A:$C,2),"-")</f>
        <v>Nguyễn Thị Thanh</v>
      </c>
      <c r="C202" t="str">
        <f>IFERROR(VLOOKUP($A202,INPUT_Du_lieu_nhan_vien!$A:$C,3),"-")</f>
        <v>Thu</v>
      </c>
      <c r="D202" t="str">
        <f>IFERROR(VLOOKUP($A202,INPUT_Du_lieu_nhan_vien!$A:$AC,24),"-")</f>
        <v>PM2</v>
      </c>
      <c r="E202" t="str">
        <f>IFERROR(VLOOKUP($A202,INPUT_Du_lieu_nhan_vien!$A:$AC,29),"-")</f>
        <v>TAW</v>
      </c>
      <c r="G202" s="2"/>
      <c r="H202" s="19"/>
      <c r="I202" s="19" t="str">
        <f t="shared" si="9"/>
        <v/>
      </c>
      <c r="J202" t="str">
        <f>IFERROR(VLOOKUP($A202,INPUT_Du_lieu_nhan_vien!$A:$AJ,36),"-")</f>
        <v>Nghỉ việc</v>
      </c>
    </row>
    <row r="203" spans="1:10" ht="32.25" hidden="1" customHeight="1" x14ac:dyDescent="0.2">
      <c r="A203" s="118">
        <v>20003</v>
      </c>
      <c r="B203" t="str">
        <f>IFERROR(VLOOKUP($A203,INPUT_Du_lieu_nhan_vien!$A:$C,2),"-")</f>
        <v>Lê Vũ</v>
      </c>
      <c r="C203" t="str">
        <f>IFERROR(VLOOKUP($A203,INPUT_Du_lieu_nhan_vien!$A:$C,3),"-")</f>
        <v>Kiên</v>
      </c>
      <c r="D203" t="str">
        <f>IFERROR(VLOOKUP($A203,INPUT_Du_lieu_nhan_vien!$A:$AC,24),"-")</f>
        <v>PM2</v>
      </c>
      <c r="E203" t="str">
        <f>IFERROR(VLOOKUP($A203,INPUT_Du_lieu_nhan_vien!$A:$AC,29),"-")</f>
        <v>TAW</v>
      </c>
      <c r="G203" s="2"/>
      <c r="H203" s="19"/>
      <c r="I203" s="19" t="str">
        <f t="shared" si="9"/>
        <v/>
      </c>
      <c r="J203" t="str">
        <f>IFERROR(VLOOKUP($A203,INPUT_Du_lieu_nhan_vien!$A:$AJ,36),"-")</f>
        <v>Nghỉ việc</v>
      </c>
    </row>
    <row r="204" spans="1:10" ht="32.25" customHeight="1" x14ac:dyDescent="0.2">
      <c r="A204" s="118">
        <v>20007</v>
      </c>
      <c r="B204" t="str">
        <f>IFERROR(VLOOKUP($A204,INPUT_Du_lieu_nhan_vien!$A:$C,2),"-")</f>
        <v>Nguyễn Thành</v>
      </c>
      <c r="C204" t="str">
        <f>IFERROR(VLOOKUP($A204,INPUT_Du_lieu_nhan_vien!$A:$C,3),"-")</f>
        <v>Luân</v>
      </c>
      <c r="D204" t="str">
        <f>IFERROR(VLOOKUP($A204,INPUT_Du_lieu_nhan_vien!$A:$AC,24),"-")</f>
        <v>TD2</v>
      </c>
      <c r="E204" t="str">
        <f>IFERROR(VLOOKUP($A204,INPUT_Du_lieu_nhan_vien!$A:$AC,29),"-")</f>
        <v>TAW</v>
      </c>
      <c r="F204" t="s">
        <v>3053</v>
      </c>
      <c r="G204" s="2" t="s">
        <v>7047</v>
      </c>
      <c r="H204" s="19">
        <v>41334</v>
      </c>
      <c r="I204" s="19">
        <f t="shared" si="9"/>
        <v>41334</v>
      </c>
      <c r="J204" t="str">
        <f>IFERROR(VLOOKUP($A204,INPUT_Du_lieu_nhan_vien!$A:$AJ,36),"-")</f>
        <v>Chính thức</v>
      </c>
    </row>
    <row r="205" spans="1:10" ht="32.25" hidden="1" customHeight="1" x14ac:dyDescent="0.2">
      <c r="A205" s="118">
        <v>20026</v>
      </c>
      <c r="B205" t="str">
        <f>IFERROR(VLOOKUP($A205,INPUT_Du_lieu_nhan_vien!$A:$C,2),"-")</f>
        <v>Ngô Thị Minh</v>
      </c>
      <c r="C205" t="str">
        <f>IFERROR(VLOOKUP($A205,INPUT_Du_lieu_nhan_vien!$A:$C,3),"-")</f>
        <v>Hiếu</v>
      </c>
      <c r="D205" t="str">
        <f>IFERROR(VLOOKUP($A205,INPUT_Du_lieu_nhan_vien!$A:$AC,24),"-")</f>
        <v>PM1</v>
      </c>
      <c r="E205" t="str">
        <f>IFERROR(VLOOKUP($A205,INPUT_Du_lieu_nhan_vien!$A:$AC,29),"-")</f>
        <v>TAW</v>
      </c>
      <c r="G205" s="2"/>
      <c r="H205" s="19"/>
      <c r="I205" s="19" t="str">
        <f t="shared" si="9"/>
        <v/>
      </c>
      <c r="J205" t="str">
        <f>IFERROR(VLOOKUP($A205,INPUT_Du_lieu_nhan_vien!$A:$AJ,36),"-")</f>
        <v>Nghỉ việc</v>
      </c>
    </row>
    <row r="206" spans="1:10" ht="32.25" hidden="1" customHeight="1" x14ac:dyDescent="0.2">
      <c r="A206" s="118">
        <v>20027</v>
      </c>
      <c r="B206" t="str">
        <f>IFERROR(VLOOKUP($A206,INPUT_Du_lieu_nhan_vien!$A:$C,2),"-")</f>
        <v>Nguyễn Hữu</v>
      </c>
      <c r="C206" t="str">
        <f>IFERROR(VLOOKUP($A206,INPUT_Du_lieu_nhan_vien!$A:$C,3),"-")</f>
        <v>Chiến</v>
      </c>
      <c r="D206" t="str">
        <f>IFERROR(VLOOKUP($A206,INPUT_Du_lieu_nhan_vien!$A:$AC,24),"-")</f>
        <v>PM1</v>
      </c>
      <c r="E206" t="str">
        <f>IFERROR(VLOOKUP($A206,INPUT_Du_lieu_nhan_vien!$A:$AC,29),"-")</f>
        <v>TAW</v>
      </c>
      <c r="G206" s="2"/>
      <c r="H206" s="19"/>
      <c r="I206" s="19" t="str">
        <f t="shared" si="9"/>
        <v/>
      </c>
      <c r="J206" t="str">
        <f>IFERROR(VLOOKUP($A206,INPUT_Du_lieu_nhan_vien!$A:$AJ,36),"-")</f>
        <v>Nghỉ việc</v>
      </c>
    </row>
    <row r="207" spans="1:10" ht="32.25" customHeight="1" x14ac:dyDescent="0.2">
      <c r="A207" s="118">
        <v>20029</v>
      </c>
      <c r="B207" t="str">
        <f>IFERROR(VLOOKUP($A207,INPUT_Du_lieu_nhan_vien!$A:$C,2),"-")</f>
        <v>Bùi Thị Xuân</v>
      </c>
      <c r="C207" t="str">
        <f>IFERROR(VLOOKUP($A207,INPUT_Du_lieu_nhan_vien!$A:$C,3),"-")</f>
        <v>Thảo</v>
      </c>
      <c r="D207" t="str">
        <f>IFERROR(VLOOKUP($A207,INPUT_Du_lieu_nhan_vien!$A:$AC,24),"-")</f>
        <v>TD1</v>
      </c>
      <c r="E207" t="str">
        <f>IFERROR(VLOOKUP($A207,INPUT_Du_lieu_nhan_vien!$A:$AC,29),"-")</f>
        <v>TAW</v>
      </c>
      <c r="F207" t="s">
        <v>3052</v>
      </c>
      <c r="G207" s="2" t="s">
        <v>7376</v>
      </c>
      <c r="H207" s="19">
        <v>40118</v>
      </c>
      <c r="I207" s="19">
        <v>41213</v>
      </c>
      <c r="J207" t="str">
        <f>IFERROR(VLOOKUP($A207,INPUT_Du_lieu_nhan_vien!$A:$AJ,36),"-")</f>
        <v>Chính thức</v>
      </c>
    </row>
    <row r="208" spans="1:10" ht="32.25" customHeight="1" x14ac:dyDescent="0.2">
      <c r="A208" s="118">
        <v>20036</v>
      </c>
      <c r="B208" t="str">
        <f>IFERROR(VLOOKUP($A208,INPUT_Du_lieu_nhan_vien!$A:$C,2),"-")</f>
        <v>Bùi Thị Phương</v>
      </c>
      <c r="C208" t="str">
        <f>IFERROR(VLOOKUP($A208,INPUT_Du_lieu_nhan_vien!$A:$C,3),"-")</f>
        <v>Thùy</v>
      </c>
      <c r="D208" t="str">
        <f>IFERROR(VLOOKUP($A208,INPUT_Du_lieu_nhan_vien!$A:$AC,24),"-")</f>
        <v>PM2</v>
      </c>
      <c r="E208" t="str">
        <f>IFERROR(VLOOKUP($A208,INPUT_Du_lieu_nhan_vien!$A:$AC,29),"-")</f>
        <v>TAW</v>
      </c>
      <c r="F208" t="s">
        <v>3053</v>
      </c>
      <c r="G208" s="2" t="s">
        <v>7046</v>
      </c>
      <c r="H208" s="19">
        <v>41306</v>
      </c>
      <c r="I208" s="19">
        <f t="shared" si="9"/>
        <v>41306</v>
      </c>
      <c r="J208" t="str">
        <f>IFERROR(VLOOKUP($A208,INPUT_Du_lieu_nhan_vien!$A:$AJ,36),"-")</f>
        <v>Chính thức</v>
      </c>
    </row>
    <row r="209" spans="1:10" ht="32.25" hidden="1" customHeight="1" x14ac:dyDescent="0.2">
      <c r="A209" s="118">
        <v>20037</v>
      </c>
      <c r="B209" t="str">
        <f>IFERROR(VLOOKUP($A209,INPUT_Du_lieu_nhan_vien!$A:$C,2),"-")</f>
        <v>Lê Ngọc</v>
      </c>
      <c r="C209" t="str">
        <f>IFERROR(VLOOKUP($A209,INPUT_Du_lieu_nhan_vien!$A:$C,3),"-")</f>
        <v>Thúy</v>
      </c>
      <c r="D209" t="str">
        <f>IFERROR(VLOOKUP($A209,INPUT_Du_lieu_nhan_vien!$A:$AC,24),"-")</f>
        <v>NS</v>
      </c>
      <c r="E209" t="str">
        <f>IFERROR(VLOOKUP($A209,INPUT_Du_lieu_nhan_vien!$A:$AC,29),"-")</f>
        <v>TAW</v>
      </c>
      <c r="G209" s="2"/>
      <c r="H209" s="19"/>
      <c r="I209" s="19" t="str">
        <f t="shared" si="9"/>
        <v/>
      </c>
      <c r="J209" t="str">
        <f>IFERROR(VLOOKUP($A209,INPUT_Du_lieu_nhan_vien!$A:$AJ,36),"-")</f>
        <v>Nghỉ việc</v>
      </c>
    </row>
    <row r="210" spans="1:10" ht="32.25" customHeight="1" x14ac:dyDescent="0.2">
      <c r="A210" s="118">
        <v>20038</v>
      </c>
      <c r="B210" t="str">
        <f>IFERROR(VLOOKUP($A210,INPUT_Du_lieu_nhan_vien!$A:$C,2),"-")</f>
        <v>Phạm Thị</v>
      </c>
      <c r="C210" t="str">
        <f>IFERROR(VLOOKUP($A210,INPUT_Du_lieu_nhan_vien!$A:$C,3),"-")</f>
        <v>Thúy</v>
      </c>
      <c r="D210" t="str">
        <f>IFERROR(VLOOKUP($A210,INPUT_Du_lieu_nhan_vien!$A:$AC,24),"-")</f>
        <v>NX</v>
      </c>
      <c r="E210" t="str">
        <f>IFERROR(VLOOKUP($A210,INPUT_Du_lieu_nhan_vien!$A:$AC,29),"-")</f>
        <v>TAW</v>
      </c>
      <c r="F210" t="s">
        <v>3052</v>
      </c>
      <c r="G210" s="2" t="s">
        <v>7294</v>
      </c>
      <c r="H210" s="19">
        <v>40210</v>
      </c>
      <c r="I210" s="19">
        <f t="shared" si="9"/>
        <v>41304</v>
      </c>
      <c r="J210" t="str">
        <f>IFERROR(VLOOKUP($A210,INPUT_Du_lieu_nhan_vien!$A:$AJ,36),"-")</f>
        <v>Nghỉ khác</v>
      </c>
    </row>
    <row r="211" spans="1:10" ht="32.25" hidden="1" customHeight="1" x14ac:dyDescent="0.2">
      <c r="A211" s="118">
        <v>20059</v>
      </c>
      <c r="B211" t="str">
        <f>IFERROR(VLOOKUP($A211,INPUT_Du_lieu_nhan_vien!$A:$C,2),"-")</f>
        <v>Phạm Thị</v>
      </c>
      <c r="C211" t="str">
        <f>IFERROR(VLOOKUP($A211,INPUT_Du_lieu_nhan_vien!$A:$C,3),"-")</f>
        <v>Ngân</v>
      </c>
      <c r="D211" t="str">
        <f>IFERROR(VLOOKUP($A211,INPUT_Du_lieu_nhan_vien!$A:$AC,24),"-")</f>
        <v>OS</v>
      </c>
      <c r="E211" t="str">
        <f>IFERROR(VLOOKUP($A211,INPUT_Du_lieu_nhan_vien!$A:$AC,29),"-")</f>
        <v>TAW</v>
      </c>
      <c r="G211" s="2"/>
      <c r="H211" s="19"/>
      <c r="I211" s="19" t="str">
        <f t="shared" si="9"/>
        <v/>
      </c>
      <c r="J211" t="str">
        <f>IFERROR(VLOOKUP($A211,INPUT_Du_lieu_nhan_vien!$A:$AJ,36),"-")</f>
        <v>Nghỉ việc</v>
      </c>
    </row>
    <row r="212" spans="1:10" ht="32.25" hidden="1" customHeight="1" x14ac:dyDescent="0.2">
      <c r="A212" s="118">
        <v>20064</v>
      </c>
      <c r="B212" t="str">
        <f>IFERROR(VLOOKUP($A212,INPUT_Du_lieu_nhan_vien!$A:$C,2),"-")</f>
        <v>Nguyễn Thị Lan</v>
      </c>
      <c r="C212" t="str">
        <f>IFERROR(VLOOKUP($A212,INPUT_Du_lieu_nhan_vien!$A:$C,3),"-")</f>
        <v>Anh</v>
      </c>
      <c r="D212" t="str">
        <f>IFERROR(VLOOKUP($A212,INPUT_Du_lieu_nhan_vien!$A:$AC,24),"-")</f>
        <v>OS</v>
      </c>
      <c r="E212" t="str">
        <f>IFERROR(VLOOKUP($A212,INPUT_Du_lieu_nhan_vien!$A:$AC,29),"-")</f>
        <v>TAW</v>
      </c>
      <c r="G212" s="2"/>
      <c r="H212" s="19"/>
      <c r="I212" s="19" t="str">
        <f t="shared" si="9"/>
        <v/>
      </c>
      <c r="J212" t="str">
        <f>IFERROR(VLOOKUP($A212,INPUT_Du_lieu_nhan_vien!$A:$AJ,36),"-")</f>
        <v>Nghỉ việc</v>
      </c>
    </row>
    <row r="213" spans="1:10" ht="32.25" hidden="1" customHeight="1" x14ac:dyDescent="0.2">
      <c r="A213" s="118">
        <v>20066</v>
      </c>
      <c r="B213" t="str">
        <f>IFERROR(VLOOKUP($A213,INPUT_Du_lieu_nhan_vien!$A:$C,2),"-")</f>
        <v>Nguyễn Thị</v>
      </c>
      <c r="C213" t="str">
        <f>IFERROR(VLOOKUP($A213,INPUT_Du_lieu_nhan_vien!$A:$C,3),"-")</f>
        <v>Quyên</v>
      </c>
      <c r="D213" t="str">
        <f>IFERROR(VLOOKUP($A213,INPUT_Du_lieu_nhan_vien!$A:$AC,24),"-")</f>
        <v>OS</v>
      </c>
      <c r="E213" t="str">
        <f>IFERROR(VLOOKUP($A213,INPUT_Du_lieu_nhan_vien!$A:$AC,29),"-")</f>
        <v>TAW</v>
      </c>
      <c r="G213" s="2"/>
      <c r="H213" s="19"/>
      <c r="I213" s="19" t="str">
        <f t="shared" si="9"/>
        <v/>
      </c>
      <c r="J213" t="str">
        <f>IFERROR(VLOOKUP($A213,INPUT_Du_lieu_nhan_vien!$A:$AJ,36),"-")</f>
        <v>Nghỉ việc</v>
      </c>
    </row>
    <row r="214" spans="1:10" ht="32.25" customHeight="1" x14ac:dyDescent="0.2">
      <c r="A214" s="118">
        <v>20069</v>
      </c>
      <c r="B214" t="str">
        <f>IFERROR(VLOOKUP($A214,INPUT_Du_lieu_nhan_vien!$A:$C,2),"-")</f>
        <v>Vũ Phương</v>
      </c>
      <c r="C214" t="str">
        <f>IFERROR(VLOOKUP($A214,INPUT_Du_lieu_nhan_vien!$A:$C,3),"-")</f>
        <v>Uyên</v>
      </c>
      <c r="D214" t="str">
        <f>IFERROR(VLOOKUP($A214,INPUT_Du_lieu_nhan_vien!$A:$AC,24),"-")</f>
        <v>PM1</v>
      </c>
      <c r="E214" t="str">
        <f>IFERROR(VLOOKUP($A214,INPUT_Du_lieu_nhan_vien!$A:$AC,29),"-")</f>
        <v>TAW</v>
      </c>
      <c r="F214" t="s">
        <v>3052</v>
      </c>
      <c r="G214" s="2" t="s">
        <v>7367</v>
      </c>
      <c r="H214" s="19">
        <v>40422</v>
      </c>
      <c r="I214" s="19">
        <v>41517</v>
      </c>
      <c r="J214" t="str">
        <f>IFERROR(VLOOKUP($A214,INPUT_Du_lieu_nhan_vien!$A:$AJ,36),"-")</f>
        <v>Chính thức</v>
      </c>
    </row>
    <row r="215" spans="1:10" ht="32.25" customHeight="1" x14ac:dyDescent="0.2">
      <c r="A215" s="118">
        <v>20096</v>
      </c>
      <c r="B215" t="str">
        <f>IFERROR(VLOOKUP($A215,INPUT_Du_lieu_nhan_vien!$A:$C,2),"-")</f>
        <v>Đỗ Thị</v>
      </c>
      <c r="C215" t="str">
        <f>IFERROR(VLOOKUP($A215,INPUT_Du_lieu_nhan_vien!$A:$C,3),"-")</f>
        <v>Ngọc</v>
      </c>
      <c r="D215" t="str">
        <f>IFERROR(VLOOKUP($A215,INPUT_Du_lieu_nhan_vien!$A:$AC,24),"-")</f>
        <v>PM2</v>
      </c>
      <c r="E215" t="str">
        <f>IFERROR(VLOOKUP($A215,INPUT_Du_lieu_nhan_vien!$A:$AC,29),"-")</f>
        <v>TAW</v>
      </c>
      <c r="F215" t="s">
        <v>3052</v>
      </c>
      <c r="G215" s="2" t="s">
        <v>7368</v>
      </c>
      <c r="H215" s="19">
        <v>40483</v>
      </c>
      <c r="I215" s="19">
        <v>41578</v>
      </c>
      <c r="J215" t="str">
        <f>IFERROR(VLOOKUP($A215,INPUT_Du_lieu_nhan_vien!$A:$AJ,36),"-")</f>
        <v>Chính thức</v>
      </c>
    </row>
    <row r="216" spans="1:10" ht="32.25" hidden="1" customHeight="1" x14ac:dyDescent="0.2">
      <c r="A216" s="118">
        <v>20116</v>
      </c>
      <c r="B216" t="str">
        <f>IFERROR(VLOOKUP($A216,INPUT_Du_lieu_nhan_vien!$A:$C,2),"-")</f>
        <v>Dương Thị Trà</v>
      </c>
      <c r="C216" t="str">
        <f>IFERROR(VLOOKUP($A216,INPUT_Du_lieu_nhan_vien!$A:$C,3),"-")</f>
        <v>My</v>
      </c>
      <c r="D216" t="str">
        <f>IFERROR(VLOOKUP($A216,INPUT_Du_lieu_nhan_vien!$A:$AC,24),"-")</f>
        <v>OS</v>
      </c>
      <c r="E216" t="str">
        <f>IFERROR(VLOOKUP($A216,INPUT_Du_lieu_nhan_vien!$A:$AC,29),"-")</f>
        <v>TAW</v>
      </c>
      <c r="G216" s="2"/>
      <c r="H216" s="19"/>
      <c r="I216" s="19" t="str">
        <f t="shared" si="9"/>
        <v/>
      </c>
      <c r="J216" t="str">
        <f>IFERROR(VLOOKUP($A216,INPUT_Du_lieu_nhan_vien!$A:$AJ,36),"-")</f>
        <v>Nghỉ việc</v>
      </c>
    </row>
    <row r="217" spans="1:10" ht="32.25" hidden="1" customHeight="1" x14ac:dyDescent="0.2">
      <c r="A217" s="118">
        <v>20120</v>
      </c>
      <c r="B217" t="str">
        <f>IFERROR(VLOOKUP($A217,INPUT_Du_lieu_nhan_vien!$A:$C,2),"-")</f>
        <v>Phạm Thị Tuyết</v>
      </c>
      <c r="C217" t="str">
        <f>IFERROR(VLOOKUP($A217,INPUT_Du_lieu_nhan_vien!$A:$C,3),"-")</f>
        <v>Chinh</v>
      </c>
      <c r="D217" t="str">
        <f>IFERROR(VLOOKUP($A217,INPUT_Du_lieu_nhan_vien!$A:$AC,24),"-")</f>
        <v>OP</v>
      </c>
      <c r="E217" t="str">
        <f>IFERROR(VLOOKUP($A217,INPUT_Du_lieu_nhan_vien!$A:$AC,29),"-")</f>
        <v>TAW</v>
      </c>
      <c r="G217" s="2"/>
      <c r="H217" s="19"/>
      <c r="I217" s="19" t="str">
        <f t="shared" si="9"/>
        <v/>
      </c>
      <c r="J217" t="str">
        <f>IFERROR(VLOOKUP($A217,INPUT_Du_lieu_nhan_vien!$A:$AJ,36),"-")</f>
        <v>Nghỉ việc</v>
      </c>
    </row>
    <row r="218" spans="1:10" ht="32.25" customHeight="1" x14ac:dyDescent="0.2">
      <c r="A218" s="118">
        <v>20121</v>
      </c>
      <c r="B218" t="str">
        <f>IFERROR(VLOOKUP($A218,INPUT_Du_lieu_nhan_vien!$A:$C,2),"-")</f>
        <v>Lê Thị Ngọc</v>
      </c>
      <c r="C218" t="str">
        <f>IFERROR(VLOOKUP($A218,INPUT_Du_lieu_nhan_vien!$A:$C,3),"-")</f>
        <v>Mỹ</v>
      </c>
      <c r="D218" t="str">
        <f>IFERROR(VLOOKUP($A218,INPUT_Du_lieu_nhan_vien!$A:$AC,24),"-")</f>
        <v>OP</v>
      </c>
      <c r="E218" t="str">
        <f>IFERROR(VLOOKUP($A218,INPUT_Du_lieu_nhan_vien!$A:$AC,29),"-")</f>
        <v>TAW</v>
      </c>
      <c r="G218" s="2"/>
      <c r="H218" s="19"/>
      <c r="I218" s="19" t="str">
        <f t="shared" si="9"/>
        <v/>
      </c>
      <c r="J218" t="str">
        <f>IFERROR(VLOOKUP($A218,INPUT_Du_lieu_nhan_vien!$A:$AJ,36),"-")</f>
        <v>Chính thức</v>
      </c>
    </row>
    <row r="219" spans="1:10" ht="32.25" hidden="1" customHeight="1" x14ac:dyDescent="0.2">
      <c r="A219" s="118">
        <v>20125</v>
      </c>
      <c r="B219" t="str">
        <f>IFERROR(VLOOKUP($A219,INPUT_Du_lieu_nhan_vien!$A:$C,2),"-")</f>
        <v>Bùi Phương</v>
      </c>
      <c r="C219" t="str">
        <f>IFERROR(VLOOKUP($A219,INPUT_Du_lieu_nhan_vien!$A:$C,3),"-")</f>
        <v>Nam</v>
      </c>
      <c r="D219" t="str">
        <f>IFERROR(VLOOKUP($A219,INPUT_Du_lieu_nhan_vien!$A:$AC,24),"-")</f>
        <v>OP</v>
      </c>
      <c r="E219" t="str">
        <f>IFERROR(VLOOKUP($A219,INPUT_Du_lieu_nhan_vien!$A:$AC,29),"-")</f>
        <v>TAW</v>
      </c>
      <c r="G219" s="2"/>
      <c r="H219" s="19"/>
      <c r="I219" s="19" t="str">
        <f t="shared" si="9"/>
        <v/>
      </c>
      <c r="J219" t="str">
        <f>IFERROR(VLOOKUP($A219,INPUT_Du_lieu_nhan_vien!$A:$AJ,36),"-")</f>
        <v>Nghỉ việc</v>
      </c>
    </row>
    <row r="220" spans="1:10" ht="32.25" hidden="1" customHeight="1" x14ac:dyDescent="0.2">
      <c r="A220" s="118">
        <v>20128</v>
      </c>
      <c r="B220" t="str">
        <f>IFERROR(VLOOKUP($A220,INPUT_Du_lieu_nhan_vien!$A:$C,2),"-")</f>
        <v>Trần Thị Bích</v>
      </c>
      <c r="C220" t="str">
        <f>IFERROR(VLOOKUP($A220,INPUT_Du_lieu_nhan_vien!$A:$C,3),"-")</f>
        <v>Hồng</v>
      </c>
      <c r="D220" t="str">
        <f>IFERROR(VLOOKUP($A220,INPUT_Du_lieu_nhan_vien!$A:$AC,24),"-")</f>
        <v>OS</v>
      </c>
      <c r="E220" t="str">
        <f>IFERROR(VLOOKUP($A220,INPUT_Du_lieu_nhan_vien!$A:$AC,29),"-")</f>
        <v>TAW</v>
      </c>
      <c r="G220" s="2"/>
      <c r="H220" s="19"/>
      <c r="I220" s="19" t="str">
        <f t="shared" si="9"/>
        <v/>
      </c>
      <c r="J220" t="str">
        <f>IFERROR(VLOOKUP($A220,INPUT_Du_lieu_nhan_vien!$A:$AJ,36),"-")</f>
        <v>Nghỉ việc</v>
      </c>
    </row>
    <row r="221" spans="1:10" ht="32.25" customHeight="1" x14ac:dyDescent="0.2">
      <c r="A221" s="118">
        <v>20144</v>
      </c>
      <c r="B221" t="str">
        <f>IFERROR(VLOOKUP($A221,INPUT_Du_lieu_nhan_vien!$A:$C,2),"-")</f>
        <v>Nguyễn Thùy</v>
      </c>
      <c r="C221" t="str">
        <f>IFERROR(VLOOKUP($A221,INPUT_Du_lieu_nhan_vien!$A:$C,3),"-")</f>
        <v>Dung</v>
      </c>
      <c r="D221" t="str">
        <f>IFERROR(VLOOKUP($A221,INPUT_Du_lieu_nhan_vien!$A:$AC,24),"-")</f>
        <v>PM2</v>
      </c>
      <c r="E221" t="str">
        <f>IFERROR(VLOOKUP($A221,INPUT_Du_lieu_nhan_vien!$A:$AC,29),"-")</f>
        <v>TAW</v>
      </c>
      <c r="F221" t="s">
        <v>3052</v>
      </c>
      <c r="G221" s="2" t="s">
        <v>7369</v>
      </c>
      <c r="H221" s="19">
        <v>40513</v>
      </c>
      <c r="I221" s="19">
        <v>41608</v>
      </c>
      <c r="J221" t="str">
        <f>IFERROR(VLOOKUP($A221,INPUT_Du_lieu_nhan_vien!$A:$AJ,36),"-")</f>
        <v>Chính thức</v>
      </c>
    </row>
    <row r="222" spans="1:10" ht="32.25" hidden="1" customHeight="1" x14ac:dyDescent="0.2">
      <c r="A222" s="118">
        <v>20165</v>
      </c>
      <c r="B222" t="str">
        <f>IFERROR(VLOOKUP($A222,INPUT_Du_lieu_nhan_vien!$A:$C,2),"-")</f>
        <v>Phạm Kim</v>
      </c>
      <c r="C222" t="str">
        <f>IFERROR(VLOOKUP($A222,INPUT_Du_lieu_nhan_vien!$A:$C,3),"-")</f>
        <v>Nương</v>
      </c>
      <c r="D222" t="str">
        <f>IFERROR(VLOOKUP($A222,INPUT_Du_lieu_nhan_vien!$A:$AC,24),"-")</f>
        <v>OS</v>
      </c>
      <c r="E222" t="str">
        <f>IFERROR(VLOOKUP($A222,INPUT_Du_lieu_nhan_vien!$A:$AC,29),"-")</f>
        <v>TAW</v>
      </c>
      <c r="G222" s="2"/>
      <c r="H222" s="19"/>
      <c r="I222" s="19" t="str">
        <f t="shared" si="9"/>
        <v/>
      </c>
      <c r="J222" t="str">
        <f>IFERROR(VLOOKUP($A222,INPUT_Du_lieu_nhan_vien!$A:$AJ,36),"-")</f>
        <v>Nghỉ việc</v>
      </c>
    </row>
    <row r="223" spans="1:10" ht="32.25" hidden="1" customHeight="1" x14ac:dyDescent="0.2">
      <c r="A223" s="118">
        <v>20176</v>
      </c>
      <c r="B223" t="str">
        <f>IFERROR(VLOOKUP($A223,INPUT_Du_lieu_nhan_vien!$A:$C,2),"-")</f>
        <v>Nguyễn Thị Thanh</v>
      </c>
      <c r="C223" t="str">
        <f>IFERROR(VLOOKUP($A223,INPUT_Du_lieu_nhan_vien!$A:$C,3),"-")</f>
        <v>Nhàn</v>
      </c>
      <c r="D223" t="str">
        <f>IFERROR(VLOOKUP($A223,INPUT_Du_lieu_nhan_vien!$A:$AC,24),"-")</f>
        <v>OX</v>
      </c>
      <c r="E223" t="str">
        <f>IFERROR(VLOOKUP($A223,INPUT_Du_lieu_nhan_vien!$A:$AC,29),"-")</f>
        <v>TAW</v>
      </c>
      <c r="G223" s="2"/>
      <c r="H223" s="19"/>
      <c r="I223" s="19" t="str">
        <f t="shared" si="9"/>
        <v/>
      </c>
      <c r="J223" t="str">
        <f>IFERROR(VLOOKUP($A223,INPUT_Du_lieu_nhan_vien!$A:$AJ,36),"-")</f>
        <v>Nghỉ việc</v>
      </c>
    </row>
    <row r="224" spans="1:10" ht="32.25" customHeight="1" x14ac:dyDescent="0.2">
      <c r="A224" s="118">
        <v>20177</v>
      </c>
      <c r="B224" t="str">
        <f>IFERROR(VLOOKUP($A224,INPUT_Du_lieu_nhan_vien!$A:$C,2),"-")</f>
        <v>Phạm Thị</v>
      </c>
      <c r="C224" t="str">
        <f>IFERROR(VLOOKUP($A224,INPUT_Du_lieu_nhan_vien!$A:$C,3),"-")</f>
        <v>Quyên</v>
      </c>
      <c r="D224" t="str">
        <f>IFERROR(VLOOKUP($A224,INPUT_Du_lieu_nhan_vien!$A:$AC,24),"-")</f>
        <v>OP</v>
      </c>
      <c r="E224" t="str">
        <f>IFERROR(VLOOKUP($A224,INPUT_Du_lieu_nhan_vien!$A:$AC,29),"-")</f>
        <v>TAW</v>
      </c>
      <c r="G224" s="2"/>
      <c r="H224" s="19"/>
      <c r="I224" s="19" t="str">
        <f t="shared" si="9"/>
        <v/>
      </c>
      <c r="J224" t="str">
        <f>IFERROR(VLOOKUP($A224,INPUT_Du_lieu_nhan_vien!$A:$AJ,36),"-")</f>
        <v>Chính thức</v>
      </c>
    </row>
    <row r="225" spans="1:10" ht="32.25" customHeight="1" x14ac:dyDescent="0.2">
      <c r="A225" s="118">
        <v>20205</v>
      </c>
      <c r="B225" t="str">
        <f>IFERROR(VLOOKUP($A225,INPUT_Du_lieu_nhan_vien!$A:$C,2),"-")</f>
        <v>Trần Thị Mai</v>
      </c>
      <c r="C225" t="str">
        <f>IFERROR(VLOOKUP($A225,INPUT_Du_lieu_nhan_vien!$A:$C,3),"-")</f>
        <v>Thúy</v>
      </c>
      <c r="D225" t="str">
        <f>IFERROR(VLOOKUP($A225,INPUT_Du_lieu_nhan_vien!$A:$AC,24),"-")</f>
        <v>PM2</v>
      </c>
      <c r="E225" t="str">
        <f>IFERROR(VLOOKUP($A225,INPUT_Du_lieu_nhan_vien!$A:$AC,29),"-")</f>
        <v>TAW</v>
      </c>
      <c r="F225" t="s">
        <v>3051</v>
      </c>
      <c r="G225" s="2" t="s">
        <v>7295</v>
      </c>
      <c r="H225" s="19">
        <v>40360</v>
      </c>
      <c r="I225" s="19">
        <v>40724</v>
      </c>
      <c r="J225" t="str">
        <f>IFERROR(VLOOKUP($A225,INPUT_Du_lieu_nhan_vien!$A:$AJ,36),"-")</f>
        <v>Chính thức</v>
      </c>
    </row>
    <row r="226" spans="1:10" ht="32.25" customHeight="1" x14ac:dyDescent="0.2">
      <c r="A226" s="118">
        <v>20205</v>
      </c>
      <c r="B226" t="str">
        <f>IFERROR(VLOOKUP($A226,INPUT_Du_lieu_nhan_vien!$A:$C,2),"-")</f>
        <v>Trần Thị Mai</v>
      </c>
      <c r="C226" t="str">
        <f>IFERROR(VLOOKUP($A226,INPUT_Du_lieu_nhan_vien!$A:$C,3),"-")</f>
        <v>Thúy</v>
      </c>
      <c r="D226" t="str">
        <f>IFERROR(VLOOKUP($A226,INPUT_Du_lieu_nhan_vien!$A:$AC,24),"-")</f>
        <v>PM2</v>
      </c>
      <c r="E226" t="str">
        <f>IFERROR(VLOOKUP($A226,INPUT_Du_lieu_nhan_vien!$A:$AC,29),"-")</f>
        <v>TAW</v>
      </c>
      <c r="F226" t="s">
        <v>3052</v>
      </c>
      <c r="G226" s="2" t="s">
        <v>7242</v>
      </c>
      <c r="H226" s="19">
        <v>40725</v>
      </c>
      <c r="I226" s="19">
        <v>41820</v>
      </c>
      <c r="J226" t="str">
        <f>IFERROR(VLOOKUP($A226,INPUT_Du_lieu_nhan_vien!$A:$AJ,36),"-")</f>
        <v>Chính thức</v>
      </c>
    </row>
    <row r="227" spans="1:10" ht="32.25" hidden="1" customHeight="1" x14ac:dyDescent="0.2">
      <c r="A227" s="118">
        <v>20208</v>
      </c>
      <c r="B227" t="str">
        <f>IFERROR(VLOOKUP($A227,INPUT_Du_lieu_nhan_vien!$A:$C,2),"-")</f>
        <v>Ngô Thị</v>
      </c>
      <c r="C227" t="str">
        <f>IFERROR(VLOOKUP($A227,INPUT_Du_lieu_nhan_vien!$A:$C,3),"-")</f>
        <v>Chi</v>
      </c>
      <c r="D227" t="str">
        <f>IFERROR(VLOOKUP($A227,INPUT_Du_lieu_nhan_vien!$A:$AC,24),"-")</f>
        <v>OS</v>
      </c>
      <c r="E227" t="str">
        <f>IFERROR(VLOOKUP($A227,INPUT_Du_lieu_nhan_vien!$A:$AC,29),"-")</f>
        <v>TAW</v>
      </c>
      <c r="G227" s="2"/>
      <c r="H227" s="19"/>
      <c r="I227" s="19" t="str">
        <f t="shared" ref="I227:I232" si="10">IF(F227="","",VLOOKUP(F227,$N$2:$O$11,2)+H227)</f>
        <v/>
      </c>
      <c r="J227" t="str">
        <f>IFERROR(VLOOKUP($A227,INPUT_Du_lieu_nhan_vien!$A:$AJ,36),"-")</f>
        <v>Nghỉ việc</v>
      </c>
    </row>
    <row r="228" spans="1:10" ht="32.25" hidden="1" customHeight="1" x14ac:dyDescent="0.2">
      <c r="A228" s="118">
        <v>20209</v>
      </c>
      <c r="B228" t="str">
        <f>IFERROR(VLOOKUP($A228,INPUT_Du_lieu_nhan_vien!$A:$C,2),"-")</f>
        <v>Phạm Vũ Thu</v>
      </c>
      <c r="C228" t="str">
        <f>IFERROR(VLOOKUP($A228,INPUT_Du_lieu_nhan_vien!$A:$C,3),"-")</f>
        <v>Thủy</v>
      </c>
      <c r="D228" t="str">
        <f>IFERROR(VLOOKUP($A228,INPUT_Du_lieu_nhan_vien!$A:$AC,24),"-")</f>
        <v>OS</v>
      </c>
      <c r="E228" t="str">
        <f>IFERROR(VLOOKUP($A228,INPUT_Du_lieu_nhan_vien!$A:$AC,29),"-")</f>
        <v>TAW</v>
      </c>
      <c r="G228" s="2"/>
      <c r="H228" s="19"/>
      <c r="I228" s="19" t="str">
        <f t="shared" si="10"/>
        <v/>
      </c>
      <c r="J228" t="str">
        <f>IFERROR(VLOOKUP($A228,INPUT_Du_lieu_nhan_vien!$A:$AJ,36),"-")</f>
        <v>Nghỉ việc</v>
      </c>
    </row>
    <row r="229" spans="1:10" ht="32.25" hidden="1" customHeight="1" x14ac:dyDescent="0.2">
      <c r="A229" s="118">
        <v>20212</v>
      </c>
      <c r="B229" t="str">
        <f>IFERROR(VLOOKUP($A229,INPUT_Du_lieu_nhan_vien!$A:$C,2),"-")</f>
        <v>Huỳnh Huy</v>
      </c>
      <c r="C229" t="str">
        <f>IFERROR(VLOOKUP($A229,INPUT_Du_lieu_nhan_vien!$A:$C,3),"-")</f>
        <v>Minh</v>
      </c>
      <c r="D229" t="str">
        <f>IFERROR(VLOOKUP($A229,INPUT_Du_lieu_nhan_vien!$A:$AC,24),"-")</f>
        <v>OX</v>
      </c>
      <c r="E229" t="str">
        <f>IFERROR(VLOOKUP($A229,INPUT_Du_lieu_nhan_vien!$A:$AC,29),"-")</f>
        <v>TAW</v>
      </c>
      <c r="G229" s="2"/>
      <c r="H229" s="19"/>
      <c r="I229" s="19" t="str">
        <f t="shared" si="10"/>
        <v/>
      </c>
      <c r="J229" t="str">
        <f>IFERROR(VLOOKUP($A229,INPUT_Du_lieu_nhan_vien!$A:$AJ,36),"-")</f>
        <v>Nghỉ việc</v>
      </c>
    </row>
    <row r="230" spans="1:10" ht="32.25" hidden="1" customHeight="1" x14ac:dyDescent="0.2">
      <c r="A230" s="118">
        <v>20215</v>
      </c>
      <c r="B230" t="str">
        <f>IFERROR(VLOOKUP($A230,INPUT_Du_lieu_nhan_vien!$A:$C,2),"-")</f>
        <v>Nguyễn Thị</v>
      </c>
      <c r="C230" t="str">
        <f>IFERROR(VLOOKUP($A230,INPUT_Du_lieu_nhan_vien!$A:$C,3),"-")</f>
        <v>Quỳnh</v>
      </c>
      <c r="D230" t="str">
        <f>IFERROR(VLOOKUP($A230,INPUT_Du_lieu_nhan_vien!$A:$AC,24),"-")</f>
        <v>OS</v>
      </c>
      <c r="E230" t="str">
        <f>IFERROR(VLOOKUP($A230,INPUT_Du_lieu_nhan_vien!$A:$AC,29),"-")</f>
        <v>TAW</v>
      </c>
      <c r="G230" s="2"/>
      <c r="H230" s="19"/>
      <c r="I230" s="19" t="str">
        <f t="shared" si="10"/>
        <v/>
      </c>
      <c r="J230" t="str">
        <f>IFERROR(VLOOKUP($A230,INPUT_Du_lieu_nhan_vien!$A:$AJ,36),"-")</f>
        <v>Nghỉ việc</v>
      </c>
    </row>
    <row r="231" spans="1:10" ht="32.25" hidden="1" customHeight="1" x14ac:dyDescent="0.2">
      <c r="A231" s="118">
        <v>20222</v>
      </c>
      <c r="B231" t="str">
        <f>IFERROR(VLOOKUP($A231,INPUT_Du_lieu_nhan_vien!$A:$C,2),"-")</f>
        <v>Vương Quyết</v>
      </c>
      <c r="C231" t="str">
        <f>IFERROR(VLOOKUP($A231,INPUT_Du_lieu_nhan_vien!$A:$C,3),"-")</f>
        <v>Thắng</v>
      </c>
      <c r="D231" t="str">
        <f>IFERROR(VLOOKUP($A231,INPUT_Du_lieu_nhan_vien!$A:$AC,24),"-")</f>
        <v>OX</v>
      </c>
      <c r="E231" t="str">
        <f>IFERROR(VLOOKUP($A231,INPUT_Du_lieu_nhan_vien!$A:$AC,29),"-")</f>
        <v>TAW</v>
      </c>
      <c r="G231" s="2"/>
      <c r="H231" s="19"/>
      <c r="I231" s="19" t="str">
        <f t="shared" si="10"/>
        <v/>
      </c>
      <c r="J231" t="str">
        <f>IFERROR(VLOOKUP($A231,INPUT_Du_lieu_nhan_vien!$A:$AJ,36),"-")</f>
        <v>Nghỉ việc</v>
      </c>
    </row>
    <row r="232" spans="1:10" ht="32.25" hidden="1" customHeight="1" x14ac:dyDescent="0.2">
      <c r="A232" s="118">
        <v>20246</v>
      </c>
      <c r="B232" t="str">
        <f>IFERROR(VLOOKUP($A232,INPUT_Du_lieu_nhan_vien!$A:$C,2),"-")</f>
        <v>Tống Thị</v>
      </c>
      <c r="C232" t="str">
        <f>IFERROR(VLOOKUP($A232,INPUT_Du_lieu_nhan_vien!$A:$C,3),"-")</f>
        <v>Hà</v>
      </c>
      <c r="D232" t="str">
        <f>IFERROR(VLOOKUP($A232,INPUT_Du_lieu_nhan_vien!$A:$AC,24),"-")</f>
        <v>OS</v>
      </c>
      <c r="E232" t="str">
        <f>IFERROR(VLOOKUP($A232,INPUT_Du_lieu_nhan_vien!$A:$AC,29),"-")</f>
        <v>TAW</v>
      </c>
      <c r="G232" s="2"/>
      <c r="H232" s="19"/>
      <c r="I232" s="19" t="str">
        <f t="shared" si="10"/>
        <v/>
      </c>
      <c r="J232" t="str">
        <f>IFERROR(VLOOKUP($A232,INPUT_Du_lieu_nhan_vien!$A:$AJ,36),"-")</f>
        <v>Nghỉ việc</v>
      </c>
    </row>
    <row r="233" spans="1:10" ht="32.25" customHeight="1" x14ac:dyDescent="0.2">
      <c r="A233" s="118">
        <v>20247</v>
      </c>
      <c r="B233" t="str">
        <f>IFERROR(VLOOKUP($A233,INPUT_Du_lieu_nhan_vien!$A:$C,2),"-")</f>
        <v>Đặng Thị Minh</v>
      </c>
      <c r="C233" t="str">
        <f>IFERROR(VLOOKUP($A233,INPUT_Du_lieu_nhan_vien!$A:$C,3),"-")</f>
        <v>Tâm</v>
      </c>
      <c r="D233" t="str">
        <f>IFERROR(VLOOKUP($A233,INPUT_Du_lieu_nhan_vien!$A:$AC,24),"-")</f>
        <v>OP</v>
      </c>
      <c r="E233" t="str">
        <f>IFERROR(VLOOKUP($A233,INPUT_Du_lieu_nhan_vien!$A:$AC,29),"-")</f>
        <v>TAW</v>
      </c>
      <c r="F233" t="s">
        <v>3051</v>
      </c>
      <c r="G233" s="2" t="s">
        <v>7238</v>
      </c>
      <c r="H233" s="19">
        <v>40558</v>
      </c>
      <c r="I233" s="19">
        <v>40939</v>
      </c>
      <c r="J233" t="str">
        <f>IFERROR(VLOOKUP($A233,INPUT_Du_lieu_nhan_vien!$A:$AJ,36),"-")</f>
        <v>Chính thức</v>
      </c>
    </row>
    <row r="234" spans="1:10" ht="32.25" customHeight="1" x14ac:dyDescent="0.2">
      <c r="A234" s="118">
        <v>20247</v>
      </c>
      <c r="B234" t="str">
        <f>IFERROR(VLOOKUP($A234,INPUT_Du_lieu_nhan_vien!$A:$C,2),"-")</f>
        <v>Đặng Thị Minh</v>
      </c>
      <c r="C234" t="str">
        <f>IFERROR(VLOOKUP($A234,INPUT_Du_lieu_nhan_vien!$A:$C,3),"-")</f>
        <v>Tâm</v>
      </c>
      <c r="D234" t="str">
        <f>IFERROR(VLOOKUP($A234,INPUT_Du_lieu_nhan_vien!$A:$AC,24),"-")</f>
        <v>OP</v>
      </c>
      <c r="E234" t="str">
        <f>IFERROR(VLOOKUP($A234,INPUT_Du_lieu_nhan_vien!$A:$AC,29),"-")</f>
        <v>TAW</v>
      </c>
      <c r="F234" t="s">
        <v>3052</v>
      </c>
      <c r="G234" s="2" t="s">
        <v>7234</v>
      </c>
      <c r="H234" s="19">
        <v>40892</v>
      </c>
      <c r="I234" s="19">
        <v>42004</v>
      </c>
      <c r="J234" t="str">
        <f>IFERROR(VLOOKUP($A234,INPUT_Du_lieu_nhan_vien!$A:$AJ,36),"-")</f>
        <v>Chính thức</v>
      </c>
    </row>
    <row r="235" spans="1:10" ht="32.25" customHeight="1" x14ac:dyDescent="0.2">
      <c r="A235" s="118">
        <v>20248</v>
      </c>
      <c r="B235" t="str">
        <f>IFERROR(VLOOKUP($A235,INPUT_Du_lieu_nhan_vien!$A:$C,2),"-")</f>
        <v>Trần Thị Khánh</v>
      </c>
      <c r="C235" t="str">
        <f>IFERROR(VLOOKUP($A235,INPUT_Du_lieu_nhan_vien!$A:$C,3),"-")</f>
        <v>Linh</v>
      </c>
      <c r="D235" t="str">
        <f>IFERROR(VLOOKUP($A235,INPUT_Du_lieu_nhan_vien!$A:$AC,24),"-")</f>
        <v>PM2</v>
      </c>
      <c r="E235" t="str">
        <f>IFERROR(VLOOKUP($A235,INPUT_Du_lieu_nhan_vien!$A:$AC,29),"-")</f>
        <v>TAW</v>
      </c>
      <c r="F235" t="s">
        <v>3051</v>
      </c>
      <c r="G235" s="2" t="s">
        <v>7239</v>
      </c>
      <c r="H235" s="19">
        <v>40544</v>
      </c>
      <c r="I235" s="19">
        <f>IF(F235="","",VLOOKUP(F235,$N$2:$O$11,2)+H235)</f>
        <v>40908</v>
      </c>
      <c r="J235" t="str">
        <f>IFERROR(VLOOKUP($A235,INPUT_Du_lieu_nhan_vien!$A:$AJ,36),"-")</f>
        <v>Chính thức</v>
      </c>
    </row>
    <row r="236" spans="1:10" ht="32.25" customHeight="1" x14ac:dyDescent="0.2">
      <c r="A236" s="118">
        <v>20248</v>
      </c>
      <c r="B236" t="str">
        <f>IFERROR(VLOOKUP($A236,INPUT_Du_lieu_nhan_vien!$A:$C,2),"-")</f>
        <v>Trần Thị Khánh</v>
      </c>
      <c r="C236" t="str">
        <f>IFERROR(VLOOKUP($A236,INPUT_Du_lieu_nhan_vien!$A:$C,3),"-")</f>
        <v>Linh</v>
      </c>
      <c r="D236" t="str">
        <f>IFERROR(VLOOKUP($A236,INPUT_Du_lieu_nhan_vien!$A:$AC,24),"-")</f>
        <v>PM2</v>
      </c>
      <c r="E236" t="str">
        <f>IFERROR(VLOOKUP($A236,INPUT_Du_lieu_nhan_vien!$A:$AC,29),"-")</f>
        <v>TAW</v>
      </c>
      <c r="F236" t="s">
        <v>3052</v>
      </c>
      <c r="G236" s="2" t="s">
        <v>7175</v>
      </c>
      <c r="H236" s="19">
        <v>40909</v>
      </c>
      <c r="I236" s="19">
        <f>IF(F236="","",VLOOKUP(F236,$N$2:$O$11,2)+H236)</f>
        <v>42003</v>
      </c>
      <c r="J236" t="str">
        <f>IFERROR(VLOOKUP($A236,INPUT_Du_lieu_nhan_vien!$A:$AJ,36),"-")</f>
        <v>Chính thức</v>
      </c>
    </row>
    <row r="237" spans="1:10" ht="32.25" hidden="1" customHeight="1" x14ac:dyDescent="0.2">
      <c r="A237" s="118">
        <v>20274</v>
      </c>
      <c r="B237" t="str">
        <f>IFERROR(VLOOKUP($A237,INPUT_Du_lieu_nhan_vien!$A:$C,2),"-")</f>
        <v>Nguyễn Thị Thanh</v>
      </c>
      <c r="C237" t="str">
        <f>IFERROR(VLOOKUP($A237,INPUT_Du_lieu_nhan_vien!$A:$C,3),"-")</f>
        <v>Loan</v>
      </c>
      <c r="D237" t="str">
        <f>IFERROR(VLOOKUP($A237,INPUT_Du_lieu_nhan_vien!$A:$AC,24),"-")</f>
        <v>OS</v>
      </c>
      <c r="E237" t="str">
        <f>IFERROR(VLOOKUP($A237,INPUT_Du_lieu_nhan_vien!$A:$AC,29),"-")</f>
        <v>TAW</v>
      </c>
      <c r="F237" t="s">
        <v>3051</v>
      </c>
      <c r="G237" s="2" t="s">
        <v>7244</v>
      </c>
      <c r="H237" s="19">
        <v>40756</v>
      </c>
      <c r="I237" s="19">
        <f>IF(F237="","",VLOOKUP(F237,$N$2:$O$11,2)+H237)</f>
        <v>41120</v>
      </c>
      <c r="J237" t="str">
        <f>IFERROR(VLOOKUP($A237,INPUT_Du_lieu_nhan_vien!$A:$AJ,36),"-")</f>
        <v>Nghỉ việc</v>
      </c>
    </row>
    <row r="238" spans="1:10" ht="32.25" hidden="1" customHeight="1" x14ac:dyDescent="0.2">
      <c r="A238" s="118">
        <v>20276</v>
      </c>
      <c r="B238" t="str">
        <f>IFERROR(VLOOKUP($A238,INPUT_Du_lieu_nhan_vien!$A:$C,2),"-")</f>
        <v>Trương Thị Thu</v>
      </c>
      <c r="C238" t="str">
        <f>IFERROR(VLOOKUP($A238,INPUT_Du_lieu_nhan_vien!$A:$C,3),"-")</f>
        <v>Hà</v>
      </c>
      <c r="D238" t="str">
        <f>IFERROR(VLOOKUP($A238,INPUT_Du_lieu_nhan_vien!$A:$AC,24),"-")</f>
        <v>NX</v>
      </c>
      <c r="E238" t="str">
        <f>IFERROR(VLOOKUP($A238,INPUT_Du_lieu_nhan_vien!$A:$AC,29),"-")</f>
        <v>TAW</v>
      </c>
      <c r="F238" t="s">
        <v>3051</v>
      </c>
      <c r="G238" s="2" t="s">
        <v>7236</v>
      </c>
      <c r="H238" s="19">
        <v>40767</v>
      </c>
      <c r="I238" s="19">
        <v>41152</v>
      </c>
      <c r="J238" t="str">
        <f>IFERROR(VLOOKUP($A238,INPUT_Du_lieu_nhan_vien!$A:$AJ,36),"-")</f>
        <v>Nghỉ việc</v>
      </c>
    </row>
    <row r="239" spans="1:10" ht="32.25" customHeight="1" x14ac:dyDescent="0.2">
      <c r="A239" s="118">
        <v>20277</v>
      </c>
      <c r="B239" t="str">
        <f>IFERROR(VLOOKUP($A239,INPUT_Du_lieu_nhan_vien!$A:$C,2),"-")</f>
        <v>Nguyễn Thị</v>
      </c>
      <c r="C239" t="str">
        <f>IFERROR(VLOOKUP($A239,INPUT_Du_lieu_nhan_vien!$A:$C,3),"-")</f>
        <v>Thu</v>
      </c>
      <c r="D239" t="str">
        <f>IFERROR(VLOOKUP($A239,INPUT_Du_lieu_nhan_vien!$A:$AC,24),"-")</f>
        <v>OS</v>
      </c>
      <c r="E239" t="str">
        <f>IFERROR(VLOOKUP($A239,INPUT_Du_lieu_nhan_vien!$A:$AC,29),"-")</f>
        <v>TAW</v>
      </c>
      <c r="F239" t="s">
        <v>3051</v>
      </c>
      <c r="G239" s="2" t="s">
        <v>7243</v>
      </c>
      <c r="H239" s="19">
        <v>40767</v>
      </c>
      <c r="I239" s="19">
        <v>41152</v>
      </c>
      <c r="J239" t="str">
        <f>IFERROR(VLOOKUP($A239,INPUT_Du_lieu_nhan_vien!$A:$AJ,36),"-")</f>
        <v>Nghỉ khác</v>
      </c>
    </row>
    <row r="240" spans="1:10" ht="32.25" customHeight="1" x14ac:dyDescent="0.2">
      <c r="A240" s="118">
        <v>20277</v>
      </c>
      <c r="B240" t="str">
        <f>IFERROR(VLOOKUP($A240,INPUT_Du_lieu_nhan_vien!$A:$C,2),"-")</f>
        <v>Nguyễn Thị</v>
      </c>
      <c r="C240" t="str">
        <f>IFERROR(VLOOKUP($A240,INPUT_Du_lieu_nhan_vien!$A:$C,3),"-")</f>
        <v>Thu</v>
      </c>
      <c r="D240" t="str">
        <f>IFERROR(VLOOKUP($A240,INPUT_Du_lieu_nhan_vien!$A:$AC,24),"-")</f>
        <v>OS</v>
      </c>
      <c r="E240" t="str">
        <f>IFERROR(VLOOKUP($A240,INPUT_Du_lieu_nhan_vien!$A:$AC,29),"-")</f>
        <v>TAW</v>
      </c>
      <c r="F240" t="s">
        <v>3052</v>
      </c>
      <c r="G240" s="2" t="s">
        <v>7191</v>
      </c>
      <c r="H240" s="19">
        <v>41153</v>
      </c>
      <c r="I240" s="19">
        <f>IF(F240="","",VLOOKUP(F240,$N$2:$O$11,2)+H240)</f>
        <v>42247</v>
      </c>
      <c r="J240" t="str">
        <f>IFERROR(VLOOKUP($A240,INPUT_Du_lieu_nhan_vien!$A:$AJ,36),"-")</f>
        <v>Nghỉ khác</v>
      </c>
    </row>
    <row r="241" spans="1:10" ht="32.25" customHeight="1" x14ac:dyDescent="0.2">
      <c r="A241" s="118">
        <v>20277</v>
      </c>
      <c r="B241" t="str">
        <f>IFERROR(VLOOKUP($A241,INPUT_Du_lieu_nhan_vien!$A:$C,2),"-")</f>
        <v>Nguyễn Thị</v>
      </c>
      <c r="C241" t="str">
        <f>IFERROR(VLOOKUP($A241,INPUT_Du_lieu_nhan_vien!$A:$C,3),"-")</f>
        <v>Thu</v>
      </c>
      <c r="D241" t="str">
        <f>IFERROR(VLOOKUP($A241,INPUT_Du_lieu_nhan_vien!$A:$AC,24),"-")</f>
        <v>OS</v>
      </c>
      <c r="E241" t="str">
        <f>IFERROR(VLOOKUP($A241,INPUT_Du_lieu_nhan_vien!$A:$AC,29),"-")</f>
        <v>TAW</v>
      </c>
      <c r="F241" t="s">
        <v>3051</v>
      </c>
      <c r="G241" s="2" t="s">
        <v>7071</v>
      </c>
      <c r="H241" s="19">
        <v>41365</v>
      </c>
      <c r="I241" s="19">
        <f>IF(F241="","",VLOOKUP(F241,$N$2:$O$11,2)+H241)</f>
        <v>41729</v>
      </c>
      <c r="J241" t="str">
        <f>IFERROR(VLOOKUP($A241,INPUT_Du_lieu_nhan_vien!$A:$AJ,36),"-")</f>
        <v>Nghỉ khác</v>
      </c>
    </row>
    <row r="242" spans="1:10" ht="32.25" hidden="1" customHeight="1" x14ac:dyDescent="0.2">
      <c r="A242" s="118">
        <v>20279</v>
      </c>
      <c r="B242" t="str">
        <f>IFERROR(VLOOKUP($A242,INPUT_Du_lieu_nhan_vien!$A:$C,2),"-")</f>
        <v>Lương Hoàng</v>
      </c>
      <c r="C242" t="str">
        <f>IFERROR(VLOOKUP($A242,INPUT_Du_lieu_nhan_vien!$A:$C,3),"-")</f>
        <v>Nam</v>
      </c>
      <c r="D242" t="str">
        <f>IFERROR(VLOOKUP($A242,INPUT_Du_lieu_nhan_vien!$A:$AC,24),"-")</f>
        <v>OP</v>
      </c>
      <c r="E242" t="str">
        <f>IFERROR(VLOOKUP($A242,INPUT_Du_lieu_nhan_vien!$A:$AC,29),"-")</f>
        <v>TAW</v>
      </c>
      <c r="F242" t="s">
        <v>3051</v>
      </c>
      <c r="G242" s="2" t="s">
        <v>7235</v>
      </c>
      <c r="H242" s="19">
        <v>40767</v>
      </c>
      <c r="I242" s="19">
        <v>41152</v>
      </c>
      <c r="J242" t="str">
        <f>IFERROR(VLOOKUP($A242,INPUT_Du_lieu_nhan_vien!$A:$AJ,36),"-")</f>
        <v>Nghỉ việc</v>
      </c>
    </row>
    <row r="243" spans="1:10" ht="32.25" customHeight="1" x14ac:dyDescent="0.2">
      <c r="A243" s="118">
        <v>20282</v>
      </c>
      <c r="B243" t="str">
        <f>IFERROR(VLOOKUP($A243,INPUT_Du_lieu_nhan_vien!$A:$C,2),"-")</f>
        <v>Phạm Thị</v>
      </c>
      <c r="C243" t="str">
        <f>IFERROR(VLOOKUP($A243,INPUT_Du_lieu_nhan_vien!$A:$C,3),"-")</f>
        <v>Duyên</v>
      </c>
      <c r="D243" t="str">
        <f>IFERROR(VLOOKUP($A243,INPUT_Du_lieu_nhan_vien!$A:$AC,24),"-")</f>
        <v>NX</v>
      </c>
      <c r="E243" t="str">
        <f>IFERROR(VLOOKUP($A243,INPUT_Du_lieu_nhan_vien!$A:$AC,29),"-")</f>
        <v>TAW</v>
      </c>
      <c r="F243" t="s">
        <v>3051</v>
      </c>
      <c r="G243" s="2" t="s">
        <v>7237</v>
      </c>
      <c r="H243" s="19">
        <v>40796</v>
      </c>
      <c r="I243" s="19">
        <v>41182</v>
      </c>
      <c r="J243" t="str">
        <f>IFERROR(VLOOKUP($A243,INPUT_Du_lieu_nhan_vien!$A:$AJ,36),"-")</f>
        <v>Chính thức</v>
      </c>
    </row>
    <row r="244" spans="1:10" ht="32.25" customHeight="1" x14ac:dyDescent="0.2">
      <c r="A244" s="118">
        <v>20282</v>
      </c>
      <c r="B244" t="str">
        <f>IFERROR(VLOOKUP($A244,INPUT_Du_lieu_nhan_vien!$A:$C,2),"-")</f>
        <v>Phạm Thị</v>
      </c>
      <c r="C244" t="str">
        <f>IFERROR(VLOOKUP($A244,INPUT_Du_lieu_nhan_vien!$A:$C,3),"-")</f>
        <v>Duyên</v>
      </c>
      <c r="D244" t="str">
        <f>IFERROR(VLOOKUP($A244,INPUT_Du_lieu_nhan_vien!$A:$AC,24),"-")</f>
        <v>NX</v>
      </c>
      <c r="E244" t="str">
        <f>IFERROR(VLOOKUP($A244,INPUT_Du_lieu_nhan_vien!$A:$AC,29),"-")</f>
        <v>TAW</v>
      </c>
      <c r="F244" t="s">
        <v>3052</v>
      </c>
      <c r="G244" s="2" t="s">
        <v>7167</v>
      </c>
      <c r="H244" s="19">
        <v>41183</v>
      </c>
      <c r="I244" s="19">
        <f>IF(F244="","",VLOOKUP(F244,$N$2:$O$11,2)+H244)</f>
        <v>42277</v>
      </c>
      <c r="J244" t="str">
        <f>IFERROR(VLOOKUP($A244,INPUT_Du_lieu_nhan_vien!$A:$AJ,36),"-")</f>
        <v>Chính thức</v>
      </c>
    </row>
    <row r="245" spans="1:10" ht="32.25" hidden="1" customHeight="1" x14ac:dyDescent="0.2">
      <c r="A245" s="118">
        <v>20307</v>
      </c>
      <c r="B245" t="str">
        <f>IFERROR(VLOOKUP($A245,INPUT_Du_lieu_nhan_vien!$A:$C,2),"-")</f>
        <v>Lê Thị</v>
      </c>
      <c r="C245" t="str">
        <f>IFERROR(VLOOKUP($A245,INPUT_Du_lieu_nhan_vien!$A:$C,3),"-")</f>
        <v>Thu</v>
      </c>
      <c r="D245" t="str">
        <f>IFERROR(VLOOKUP($A245,INPUT_Du_lieu_nhan_vien!$A:$AC,24),"-")</f>
        <v>OS</v>
      </c>
      <c r="E245" t="str">
        <f>IFERROR(VLOOKUP($A245,INPUT_Du_lieu_nhan_vien!$A:$AC,29),"-")</f>
        <v>TAW</v>
      </c>
      <c r="G245" s="2"/>
      <c r="H245" s="19"/>
      <c r="I245" s="19" t="str">
        <f>IF(F245="","",VLOOKUP(F245,$N$2:$O$11,2)+H245)</f>
        <v/>
      </c>
      <c r="J245" t="str">
        <f>IFERROR(VLOOKUP($A245,INPUT_Du_lieu_nhan_vien!$A:$AJ,36),"-")</f>
        <v>Nghỉ việc</v>
      </c>
    </row>
    <row r="246" spans="1:10" ht="32.25" customHeight="1" x14ac:dyDescent="0.2">
      <c r="A246" s="118">
        <v>20316</v>
      </c>
      <c r="B246" t="str">
        <f>IFERROR(VLOOKUP($A246,INPUT_Du_lieu_nhan_vien!$A:$C,2),"-")</f>
        <v>Nguyễn Thị</v>
      </c>
      <c r="C246" t="str">
        <f>IFERROR(VLOOKUP($A246,INPUT_Du_lieu_nhan_vien!$A:$C,3),"-")</f>
        <v>Hường</v>
      </c>
      <c r="D246" t="str">
        <f>IFERROR(VLOOKUP($A246,INPUT_Du_lieu_nhan_vien!$A:$AC,24),"-")</f>
        <v>NX</v>
      </c>
      <c r="E246" t="str">
        <f>IFERROR(VLOOKUP($A246,INPUT_Du_lieu_nhan_vien!$A:$AC,29),"-")</f>
        <v>TAW</v>
      </c>
      <c r="F246" t="s">
        <v>3051</v>
      </c>
      <c r="G246" s="2" t="s">
        <v>7240</v>
      </c>
      <c r="H246" s="19">
        <v>40878</v>
      </c>
      <c r="I246" s="19">
        <v>41243</v>
      </c>
      <c r="J246" t="str">
        <f>IFERROR(VLOOKUP($A246,INPUT_Du_lieu_nhan_vien!$A:$AJ,36),"-")</f>
        <v>Chính thức</v>
      </c>
    </row>
    <row r="247" spans="1:10" ht="32.25" customHeight="1" x14ac:dyDescent="0.2">
      <c r="A247" s="118">
        <v>20316</v>
      </c>
      <c r="B247" t="str">
        <f>IFERROR(VLOOKUP($A247,INPUT_Du_lieu_nhan_vien!$A:$C,2),"-")</f>
        <v>Nguyễn Thị</v>
      </c>
      <c r="C247" t="str">
        <f>IFERROR(VLOOKUP($A247,INPUT_Du_lieu_nhan_vien!$A:$C,3),"-")</f>
        <v>Hường</v>
      </c>
      <c r="D247" t="str">
        <f>IFERROR(VLOOKUP($A247,INPUT_Du_lieu_nhan_vien!$A:$AC,24),"-")</f>
        <v>NX</v>
      </c>
      <c r="E247" t="str">
        <f>IFERROR(VLOOKUP($A247,INPUT_Du_lieu_nhan_vien!$A:$AC,29),"-")</f>
        <v>TAW</v>
      </c>
      <c r="F247" t="s">
        <v>3052</v>
      </c>
      <c r="G247" s="2" t="s">
        <v>7168</v>
      </c>
      <c r="H247" s="19">
        <v>41244</v>
      </c>
      <c r="I247" s="19">
        <f>IF(F247="","",VLOOKUP(F247,$N$2:$O$11,2)+H247)</f>
        <v>42338</v>
      </c>
      <c r="J247" t="str">
        <f>IFERROR(VLOOKUP($A247,INPUT_Du_lieu_nhan_vien!$A:$AJ,36),"-")</f>
        <v>Chính thức</v>
      </c>
    </row>
    <row r="248" spans="1:10" ht="32.25" customHeight="1" x14ac:dyDescent="0.2">
      <c r="A248" s="118">
        <v>20319</v>
      </c>
      <c r="B248" t="str">
        <f>IFERROR(VLOOKUP($A248,INPUT_Du_lieu_nhan_vien!$A:$C,2),"-")</f>
        <v>Nguyễn Vân</v>
      </c>
      <c r="C248" t="str">
        <f>IFERROR(VLOOKUP($A248,INPUT_Du_lieu_nhan_vien!$A:$C,3),"-")</f>
        <v>Hương</v>
      </c>
      <c r="D248" t="str">
        <f>IFERROR(VLOOKUP($A248,INPUT_Du_lieu_nhan_vien!$A:$AC,24),"-")</f>
        <v>OP</v>
      </c>
      <c r="E248" t="str">
        <f>IFERROR(VLOOKUP($A248,INPUT_Du_lieu_nhan_vien!$A:$AC,29),"-")</f>
        <v>TAW</v>
      </c>
      <c r="F248" t="s">
        <v>3051</v>
      </c>
      <c r="G248" s="2" t="s">
        <v>7067</v>
      </c>
      <c r="H248" s="19">
        <v>41306</v>
      </c>
      <c r="I248" s="19">
        <f>IF(F248="","",VLOOKUP(F248,$N$2:$O$11,2)+H248)</f>
        <v>41670</v>
      </c>
      <c r="J248" t="str">
        <f>IFERROR(VLOOKUP($A248,INPUT_Du_lieu_nhan_vien!$A:$AJ,36),"-")</f>
        <v>Chính thức</v>
      </c>
    </row>
    <row r="249" spans="1:10" ht="32.25" customHeight="1" x14ac:dyDescent="0.2">
      <c r="A249" s="118">
        <v>20326</v>
      </c>
      <c r="B249" t="str">
        <f>IFERROR(VLOOKUP($A249,INPUT_Du_lieu_nhan_vien!$A:$C,2),"-")</f>
        <v>Triệu Bích</v>
      </c>
      <c r="C249" t="str">
        <f>IFERROR(VLOOKUP($A249,INPUT_Du_lieu_nhan_vien!$A:$C,3),"-")</f>
        <v>Hảo</v>
      </c>
      <c r="D249" t="str">
        <f>IFERROR(VLOOKUP($A249,INPUT_Du_lieu_nhan_vien!$A:$AC,24),"-")</f>
        <v>PM2</v>
      </c>
      <c r="E249" t="str">
        <f>IFERROR(VLOOKUP($A249,INPUT_Du_lieu_nhan_vien!$A:$AC,29),"-")</f>
        <v>TAW</v>
      </c>
      <c r="F249" t="s">
        <v>3051</v>
      </c>
      <c r="G249" s="2" t="s">
        <v>7183</v>
      </c>
      <c r="H249" s="19">
        <v>40914</v>
      </c>
      <c r="I249" s="19">
        <v>41274</v>
      </c>
      <c r="J249" t="str">
        <f>IFERROR(VLOOKUP($A249,INPUT_Du_lieu_nhan_vien!$A:$AJ,36),"-")</f>
        <v>Chính thức</v>
      </c>
    </row>
    <row r="250" spans="1:10" ht="32.25" customHeight="1" x14ac:dyDescent="0.2">
      <c r="A250" s="118">
        <v>20332</v>
      </c>
      <c r="B250" t="str">
        <f>IFERROR(VLOOKUP($A250,INPUT_Du_lieu_nhan_vien!$A:$C,2),"-")</f>
        <v>Nguyễn Thị</v>
      </c>
      <c r="C250" t="str">
        <f>IFERROR(VLOOKUP($A250,INPUT_Du_lieu_nhan_vien!$A:$C,3),"-")</f>
        <v>Nga</v>
      </c>
      <c r="D250" t="str">
        <f>IFERROR(VLOOKUP($A250,INPUT_Du_lieu_nhan_vien!$A:$AC,24),"-")</f>
        <v>OP</v>
      </c>
      <c r="E250" t="str">
        <f>IFERROR(VLOOKUP($A250,INPUT_Du_lieu_nhan_vien!$A:$AC,29),"-")</f>
        <v>TAW</v>
      </c>
      <c r="F250" t="s">
        <v>3051</v>
      </c>
      <c r="G250" s="2" t="s">
        <v>7178</v>
      </c>
      <c r="H250" s="19">
        <v>40924</v>
      </c>
      <c r="I250" s="19">
        <v>41305</v>
      </c>
      <c r="J250" t="str">
        <f>IFERROR(VLOOKUP($A250,INPUT_Du_lieu_nhan_vien!$A:$AJ,36),"-")</f>
        <v>Chính thức</v>
      </c>
    </row>
    <row r="251" spans="1:10" ht="32.25" customHeight="1" x14ac:dyDescent="0.2">
      <c r="A251" s="118">
        <v>20332</v>
      </c>
      <c r="B251" t="str">
        <f>IFERROR(VLOOKUP($A251,INPUT_Du_lieu_nhan_vien!$A:$C,2),"-")</f>
        <v>Nguyễn Thị</v>
      </c>
      <c r="C251" t="str">
        <f>IFERROR(VLOOKUP($A251,INPUT_Du_lieu_nhan_vien!$A:$C,3),"-")</f>
        <v>Nga</v>
      </c>
      <c r="D251" t="str">
        <f>IFERROR(VLOOKUP($A251,INPUT_Du_lieu_nhan_vien!$A:$AC,24),"-")</f>
        <v>OP</v>
      </c>
      <c r="E251" t="str">
        <f>IFERROR(VLOOKUP($A251,INPUT_Du_lieu_nhan_vien!$A:$AC,29),"-")</f>
        <v>TAW</v>
      </c>
      <c r="F251" t="s">
        <v>3051</v>
      </c>
      <c r="G251" s="2" t="s">
        <v>7041</v>
      </c>
      <c r="H251" s="19">
        <v>41306</v>
      </c>
      <c r="I251" s="19">
        <f>IF(F251="","",VLOOKUP(F251,$N$2:$O$11,2)+H251)</f>
        <v>41670</v>
      </c>
      <c r="J251" t="str">
        <f>IFERROR(VLOOKUP($A251,INPUT_Du_lieu_nhan_vien!$A:$AJ,36),"-")</f>
        <v>Chính thức</v>
      </c>
    </row>
    <row r="252" spans="1:10" ht="32.25" hidden="1" customHeight="1" x14ac:dyDescent="0.2">
      <c r="A252" s="118">
        <v>20351</v>
      </c>
      <c r="B252" t="str">
        <f>IFERROR(VLOOKUP($A252,INPUT_Du_lieu_nhan_vien!$A:$C,2),"-")</f>
        <v>Nguyễn Thị</v>
      </c>
      <c r="C252" t="str">
        <f>IFERROR(VLOOKUP($A252,INPUT_Du_lieu_nhan_vien!$A:$C,3),"-")</f>
        <v>Thảo</v>
      </c>
      <c r="D252" t="str">
        <f>IFERROR(VLOOKUP($A252,INPUT_Du_lieu_nhan_vien!$A:$AC,24),"-")</f>
        <v>OS</v>
      </c>
      <c r="E252" t="str">
        <f>IFERROR(VLOOKUP($A252,INPUT_Du_lieu_nhan_vien!$A:$AC,29),"-")</f>
        <v>TAW</v>
      </c>
      <c r="F252" t="s">
        <v>3051</v>
      </c>
      <c r="G252" s="2" t="s">
        <v>7190</v>
      </c>
      <c r="H252" s="19">
        <v>41012</v>
      </c>
      <c r="I252" s="19">
        <v>41394</v>
      </c>
      <c r="J252" t="str">
        <f>IFERROR(VLOOKUP($A252,INPUT_Du_lieu_nhan_vien!$A:$AJ,36),"-")</f>
        <v>Nghỉ việc</v>
      </c>
    </row>
    <row r="253" spans="1:10" ht="32.25" hidden="1" customHeight="1" x14ac:dyDescent="0.2">
      <c r="A253" s="118">
        <v>20351</v>
      </c>
      <c r="B253" t="str">
        <f>IFERROR(VLOOKUP($A253,INPUT_Du_lieu_nhan_vien!$A:$C,2),"-")</f>
        <v>Nguyễn Thị</v>
      </c>
      <c r="C253" t="str">
        <f>IFERROR(VLOOKUP($A253,INPUT_Du_lieu_nhan_vien!$A:$C,3),"-")</f>
        <v>Thảo</v>
      </c>
      <c r="D253" t="str">
        <f>IFERROR(VLOOKUP($A253,INPUT_Du_lieu_nhan_vien!$A:$AC,24),"-")</f>
        <v>OS</v>
      </c>
      <c r="E253" t="str">
        <f>IFERROR(VLOOKUP($A253,INPUT_Du_lieu_nhan_vien!$A:$AC,29),"-")</f>
        <v>TAW</v>
      </c>
      <c r="F253" t="s">
        <v>3051</v>
      </c>
      <c r="G253" s="2" t="s">
        <v>7042</v>
      </c>
      <c r="H253" s="19">
        <v>41395</v>
      </c>
      <c r="I253" s="19">
        <f>IF(F253="","",VLOOKUP(F253,$N$2:$O$11,2)+H253)</f>
        <v>41759</v>
      </c>
      <c r="J253" t="str">
        <f>IFERROR(VLOOKUP($A253,INPUT_Du_lieu_nhan_vien!$A:$AJ,36),"-")</f>
        <v>Nghỉ việc</v>
      </c>
    </row>
    <row r="254" spans="1:10" ht="32.25" customHeight="1" x14ac:dyDescent="0.2">
      <c r="A254" s="118">
        <v>20352</v>
      </c>
      <c r="B254" t="str">
        <f>IFERROR(VLOOKUP($A254,INPUT_Du_lieu_nhan_vien!$A:$C,2),"-")</f>
        <v>Nguyễn Thị</v>
      </c>
      <c r="C254" t="str">
        <f>IFERROR(VLOOKUP($A254,INPUT_Du_lieu_nhan_vien!$A:$C,3),"-")</f>
        <v>Nga</v>
      </c>
      <c r="D254" t="str">
        <f>IFERROR(VLOOKUP($A254,INPUT_Du_lieu_nhan_vien!$A:$AC,24),"-")</f>
        <v>NX</v>
      </c>
      <c r="E254" t="str">
        <f>IFERROR(VLOOKUP($A254,INPUT_Du_lieu_nhan_vien!$A:$AC,29),"-")</f>
        <v>TAW</v>
      </c>
      <c r="F254" t="s">
        <v>3051</v>
      </c>
      <c r="G254" s="2" t="s">
        <v>7177</v>
      </c>
      <c r="H254" s="19">
        <v>41012</v>
      </c>
      <c r="I254" s="19">
        <v>41394</v>
      </c>
      <c r="J254" t="str">
        <f>IFERROR(VLOOKUP($A254,INPUT_Du_lieu_nhan_vien!$A:$AJ,36),"-")</f>
        <v>Chính thức</v>
      </c>
    </row>
    <row r="255" spans="1:10" ht="32.25" customHeight="1" x14ac:dyDescent="0.2">
      <c r="A255" s="118">
        <v>20352</v>
      </c>
      <c r="B255" t="str">
        <f>IFERROR(VLOOKUP($A255,INPUT_Du_lieu_nhan_vien!$A:$C,2),"-")</f>
        <v>Nguyễn Thị</v>
      </c>
      <c r="C255" t="str">
        <f>IFERROR(VLOOKUP($A255,INPUT_Du_lieu_nhan_vien!$A:$C,3),"-")</f>
        <v>Nga</v>
      </c>
      <c r="D255" t="str">
        <f>IFERROR(VLOOKUP($A255,INPUT_Du_lieu_nhan_vien!$A:$AC,24),"-")</f>
        <v>NX</v>
      </c>
      <c r="E255" t="str">
        <f>IFERROR(VLOOKUP($A255,INPUT_Du_lieu_nhan_vien!$A:$AC,29),"-")</f>
        <v>TAW</v>
      </c>
      <c r="F255" t="s">
        <v>3051</v>
      </c>
      <c r="G255" s="2" t="s">
        <v>7038</v>
      </c>
      <c r="H255" s="19">
        <v>41395</v>
      </c>
      <c r="I255" s="19">
        <f>IF(F255="","",VLOOKUP(F255,$N$2:$O$11,2)+H255)</f>
        <v>41759</v>
      </c>
      <c r="J255" t="str">
        <f>IFERROR(VLOOKUP($A255,INPUT_Du_lieu_nhan_vien!$A:$AJ,36),"-")</f>
        <v>Chính thức</v>
      </c>
    </row>
    <row r="256" spans="1:10" ht="32.25" hidden="1" customHeight="1" x14ac:dyDescent="0.2">
      <c r="A256" s="118">
        <v>20353</v>
      </c>
      <c r="B256" t="str">
        <f>IFERROR(VLOOKUP($A256,INPUT_Du_lieu_nhan_vien!$A:$C,2),"-")</f>
        <v>Trần Thu</v>
      </c>
      <c r="C256" t="str">
        <f>IFERROR(VLOOKUP($A256,INPUT_Du_lieu_nhan_vien!$A:$C,3),"-")</f>
        <v>Thủy</v>
      </c>
      <c r="D256" t="str">
        <f>IFERROR(VLOOKUP($A256,INPUT_Du_lieu_nhan_vien!$A:$AC,24),"-")</f>
        <v>OP</v>
      </c>
      <c r="E256" t="str">
        <f>IFERROR(VLOOKUP($A256,INPUT_Du_lieu_nhan_vien!$A:$AC,29),"-")</f>
        <v>TAW</v>
      </c>
      <c r="G256" s="2"/>
      <c r="H256" s="19"/>
      <c r="I256" s="19" t="str">
        <f>IF(F256="","",VLOOKUP(F256,$N$2:$O$11,2)+H256)</f>
        <v/>
      </c>
      <c r="J256" t="str">
        <f>IFERROR(VLOOKUP($A256,INPUT_Du_lieu_nhan_vien!$A:$AJ,36),"-")</f>
        <v>Nghỉ việc</v>
      </c>
    </row>
    <row r="257" spans="1:10" ht="32.25" hidden="1" customHeight="1" x14ac:dyDescent="0.2">
      <c r="A257" s="118">
        <v>20354</v>
      </c>
      <c r="B257" t="str">
        <f>IFERROR(VLOOKUP($A257,INPUT_Du_lieu_nhan_vien!$A:$C,2),"-")</f>
        <v>Nghiêm Thu</v>
      </c>
      <c r="C257" t="str">
        <f>IFERROR(VLOOKUP($A257,INPUT_Du_lieu_nhan_vien!$A:$C,3),"-")</f>
        <v>Trang</v>
      </c>
      <c r="D257" t="str">
        <f>IFERROR(VLOOKUP($A257,INPUT_Du_lieu_nhan_vien!$A:$AC,24),"-")</f>
        <v>OS</v>
      </c>
      <c r="E257" t="str">
        <f>IFERROR(VLOOKUP($A257,INPUT_Du_lieu_nhan_vien!$A:$AC,29),"-")</f>
        <v>TAW</v>
      </c>
      <c r="G257" s="2"/>
      <c r="H257" s="19"/>
      <c r="I257" s="19" t="str">
        <f>IF(F257="","",VLOOKUP(F257,$N$2:$O$11,2)+H257)</f>
        <v/>
      </c>
      <c r="J257" t="str">
        <f>IFERROR(VLOOKUP($A257,INPUT_Du_lieu_nhan_vien!$A:$AJ,36),"-")</f>
        <v>Nghỉ việc</v>
      </c>
    </row>
    <row r="258" spans="1:10" ht="32.25" hidden="1" customHeight="1" x14ac:dyDescent="0.2">
      <c r="A258" s="118">
        <v>20359</v>
      </c>
      <c r="B258" t="str">
        <f>IFERROR(VLOOKUP($A258,INPUT_Du_lieu_nhan_vien!$A:$C,2),"-")</f>
        <v>Bùi Thu</v>
      </c>
      <c r="C258" t="str">
        <f>IFERROR(VLOOKUP($A258,INPUT_Du_lieu_nhan_vien!$A:$C,3),"-")</f>
        <v>Hương</v>
      </c>
      <c r="D258" t="str">
        <f>IFERROR(VLOOKUP($A258,INPUT_Du_lieu_nhan_vien!$A:$AC,24),"-")</f>
        <v>OS</v>
      </c>
      <c r="E258" t="str">
        <f>IFERROR(VLOOKUP($A258,INPUT_Du_lieu_nhan_vien!$A:$AC,29),"-")</f>
        <v>TAW</v>
      </c>
      <c r="G258" s="2"/>
      <c r="H258" s="19"/>
      <c r="I258" s="19" t="str">
        <f>IF(F258="","",VLOOKUP(F258,$N$2:$O$11,2)+H258)</f>
        <v/>
      </c>
      <c r="J258" t="str">
        <f>IFERROR(VLOOKUP($A258,INPUT_Du_lieu_nhan_vien!$A:$AJ,36),"-")</f>
        <v>Nghỉ việc</v>
      </c>
    </row>
    <row r="259" spans="1:10" ht="32.25" hidden="1" customHeight="1" x14ac:dyDescent="0.2">
      <c r="A259" s="118">
        <v>20360</v>
      </c>
      <c r="B259" t="str">
        <f>IFERROR(VLOOKUP($A259,INPUT_Du_lieu_nhan_vien!$A:$C,2),"-")</f>
        <v>Nguyễn Thị Hương</v>
      </c>
      <c r="C259" t="str">
        <f>IFERROR(VLOOKUP($A259,INPUT_Du_lieu_nhan_vien!$A:$C,3),"-")</f>
        <v>Giang</v>
      </c>
      <c r="D259" t="str">
        <f>IFERROR(VLOOKUP($A259,INPUT_Du_lieu_nhan_vien!$A:$AC,24),"-")</f>
        <v>OP</v>
      </c>
      <c r="E259" t="str">
        <f>IFERROR(VLOOKUP($A259,INPUT_Du_lieu_nhan_vien!$A:$AC,29),"-")</f>
        <v>TAW</v>
      </c>
      <c r="F259" t="s">
        <v>3051</v>
      </c>
      <c r="G259" s="2" t="s">
        <v>7185</v>
      </c>
      <c r="H259" s="19">
        <v>41070</v>
      </c>
      <c r="I259" s="19">
        <f>IF(F259="","",VLOOKUP(F259,$N$2:$O$11,2)+H259)</f>
        <v>41434</v>
      </c>
      <c r="J259" t="str">
        <f>IFERROR(VLOOKUP($A259,INPUT_Du_lieu_nhan_vien!$A:$AJ,36),"-")</f>
        <v>Nghỉ việc</v>
      </c>
    </row>
    <row r="260" spans="1:10" ht="32.25" customHeight="1" x14ac:dyDescent="0.2">
      <c r="A260" s="118">
        <v>20362</v>
      </c>
      <c r="B260" t="str">
        <f>IFERROR(VLOOKUP($A260,INPUT_Du_lieu_nhan_vien!$A:$C,2),"-")</f>
        <v>Châu Thanh</v>
      </c>
      <c r="C260" t="str">
        <f>IFERROR(VLOOKUP($A260,INPUT_Du_lieu_nhan_vien!$A:$C,3),"-")</f>
        <v>Trung</v>
      </c>
      <c r="D260" t="str">
        <f>IFERROR(VLOOKUP($A260,INPUT_Du_lieu_nhan_vien!$A:$AC,24),"-")</f>
        <v>OP</v>
      </c>
      <c r="E260" t="str">
        <f>IFERROR(VLOOKUP($A260,INPUT_Du_lieu_nhan_vien!$A:$AC,29),"-")</f>
        <v>TSG</v>
      </c>
      <c r="F260" t="s">
        <v>3051</v>
      </c>
      <c r="G260" s="2" t="s">
        <v>7182</v>
      </c>
      <c r="H260" s="19">
        <v>41019</v>
      </c>
      <c r="I260" s="19">
        <v>41394</v>
      </c>
      <c r="J260" t="str">
        <f>IFERROR(VLOOKUP($A260,INPUT_Du_lieu_nhan_vien!$A:$AJ,36),"-")</f>
        <v>Chính thức</v>
      </c>
    </row>
    <row r="261" spans="1:10" ht="32.25" customHeight="1" x14ac:dyDescent="0.2">
      <c r="A261" s="118">
        <v>20363</v>
      </c>
      <c r="B261" t="str">
        <f>IFERROR(VLOOKUP(A261,INPUT_Du_lieu_nhan_vien!$A:$C,2,0),"-")</f>
        <v>Bùi Thị</v>
      </c>
      <c r="C261" t="str">
        <f>IFERROR(VLOOKUP(A261,INPUT_Du_lieu_nhan_vien!$A:$C,3,0),"-")</f>
        <v>Hoài</v>
      </c>
      <c r="D261" t="str">
        <f>IFERROR(VLOOKUP($A261,INPUT_Du_lieu_nhan_vien!$A:$AC,24),"-")</f>
        <v>OP</v>
      </c>
      <c r="E261" t="str">
        <f>IFERROR(VLOOKUP($A261,INPUT_Du_lieu_nhan_vien!$A:$AC,29),"-")</f>
        <v>TSG</v>
      </c>
      <c r="F261" t="s">
        <v>3052</v>
      </c>
      <c r="G261" s="2" t="s">
        <v>7379</v>
      </c>
      <c r="H261" s="19">
        <v>41325</v>
      </c>
      <c r="I261" s="19">
        <f>IF(F261="","",VLOOKUP(F261,$N$2:$O$11,2)+H261)</f>
        <v>42419</v>
      </c>
      <c r="J261" t="str">
        <f>IFERROR(VLOOKUP($A261,INPUT_Du_lieu_nhan_vien!$A:$AJ,36),"-")</f>
        <v>Chính thức</v>
      </c>
    </row>
    <row r="262" spans="1:10" ht="32.25" customHeight="1" x14ac:dyDescent="0.2">
      <c r="A262" s="118">
        <v>20364</v>
      </c>
      <c r="B262" t="str">
        <f>IFERROR(VLOOKUP(A262,INPUT_Du_lieu_nhan_vien!$A:$C,2,0),"-")</f>
        <v>Trần Thị</v>
      </c>
      <c r="C262" t="str">
        <f>IFERROR(VLOOKUP(A262,INPUT_Du_lieu_nhan_vien!$A:$C,3,0),"-")</f>
        <v>Hằng</v>
      </c>
      <c r="D262" t="str">
        <f>IFERROR(VLOOKUP($A262,INPUT_Du_lieu_nhan_vien!$A:$AC,24),"-")</f>
        <v>OP</v>
      </c>
      <c r="E262" t="str">
        <f>IFERROR(VLOOKUP($A262,INPUT_Du_lieu_nhan_vien!$A:$AC,29),"-")</f>
        <v>TSG</v>
      </c>
      <c r="F262" t="s">
        <v>3051</v>
      </c>
      <c r="G262" s="2" t="s">
        <v>7165</v>
      </c>
      <c r="H262" s="19">
        <v>41138</v>
      </c>
      <c r="I262" s="19">
        <f>IF(F262="","",VLOOKUP(F262,$N$2:$O$11,2)+H262)</f>
        <v>41502</v>
      </c>
      <c r="J262" t="str">
        <f>IFERROR(VLOOKUP($A262,INPUT_Du_lieu_nhan_vien!$A:$AJ,36),"-")</f>
        <v>Chính thức</v>
      </c>
    </row>
    <row r="263" spans="1:10" ht="32.25" customHeight="1" x14ac:dyDescent="0.2">
      <c r="A263" s="118">
        <v>20364</v>
      </c>
      <c r="B263" t="str">
        <f>IFERROR(VLOOKUP(A263,INPUT_Du_lieu_nhan_vien!$A:$C,2,0),"-")</f>
        <v>Trần Thị</v>
      </c>
      <c r="C263" t="str">
        <f>IFERROR(VLOOKUP(A263,INPUT_Du_lieu_nhan_vien!$A:$C,3,0),"-")</f>
        <v>Hằng</v>
      </c>
      <c r="D263" t="str">
        <f>IFERROR(VLOOKUP($A263,INPUT_Du_lieu_nhan_vien!$A:$AC,24),"-")</f>
        <v>OP</v>
      </c>
      <c r="E263" t="str">
        <f>IFERROR(VLOOKUP($A263,INPUT_Du_lieu_nhan_vien!$A:$AC,29),"-")</f>
        <v>TSG</v>
      </c>
      <c r="F263" t="s">
        <v>3051</v>
      </c>
      <c r="G263" s="2" t="s">
        <v>7187</v>
      </c>
      <c r="H263" s="19">
        <v>41019</v>
      </c>
      <c r="I263" s="19">
        <v>41394</v>
      </c>
      <c r="J263" t="str">
        <f>IFERROR(VLOOKUP($A263,INPUT_Du_lieu_nhan_vien!$A:$AJ,36),"-")</f>
        <v>Chính thức</v>
      </c>
    </row>
    <row r="264" spans="1:10" ht="32.25" customHeight="1" x14ac:dyDescent="0.2">
      <c r="A264" s="118">
        <v>20364</v>
      </c>
      <c r="B264" t="str">
        <f>IFERROR(VLOOKUP(A264,INPUT_Du_lieu_nhan_vien!$A:$C,2,0),"-")</f>
        <v>Trần Thị</v>
      </c>
      <c r="C264" t="str">
        <f>IFERROR(VLOOKUP(A264,INPUT_Du_lieu_nhan_vien!$A:$C,3,0),"-")</f>
        <v>Hằng</v>
      </c>
      <c r="D264" t="str">
        <f>IFERROR(VLOOKUP($A264,INPUT_Du_lieu_nhan_vien!$A:$AC,24),"-")</f>
        <v>OP</v>
      </c>
      <c r="E264" t="str">
        <f>IFERROR(VLOOKUP($A264,INPUT_Du_lieu_nhan_vien!$A:$AC,29),"-")</f>
        <v>TSG</v>
      </c>
      <c r="F264" t="s">
        <v>3051</v>
      </c>
      <c r="G264" s="2" t="s">
        <v>7069</v>
      </c>
      <c r="H264" s="19">
        <v>41395</v>
      </c>
      <c r="I264" s="19">
        <f t="shared" ref="I264:I272" si="11">IF(F264="","",VLOOKUP(F264,$N$2:$O$11,2)+H264)</f>
        <v>41759</v>
      </c>
      <c r="J264" t="str">
        <f>IFERROR(VLOOKUP($A264,INPUT_Du_lieu_nhan_vien!$A:$AJ,36),"-")</f>
        <v>Chính thức</v>
      </c>
    </row>
    <row r="265" spans="1:10" ht="32.25" customHeight="1" x14ac:dyDescent="0.2">
      <c r="A265" s="118">
        <v>20365</v>
      </c>
      <c r="B265" t="str">
        <f>IFERROR(VLOOKUP(A265,INPUT_Du_lieu_nhan_vien!$A:$C,2,0),"-")</f>
        <v>Chu Thị Thu</v>
      </c>
      <c r="C265" t="str">
        <f>IFERROR(VLOOKUP(A265,INPUT_Du_lieu_nhan_vien!$A:$C,3,0),"-")</f>
        <v>Hà</v>
      </c>
      <c r="D265" t="str">
        <f>IFERROR(VLOOKUP($A265,INPUT_Du_lieu_nhan_vien!$A:$AC,24),"-")</f>
        <v>OP</v>
      </c>
      <c r="E265" t="str">
        <f>IFERROR(VLOOKUP($A265,INPUT_Du_lieu_nhan_vien!$A:$AC,29),"-")</f>
        <v>TSG</v>
      </c>
      <c r="G265" s="2"/>
      <c r="H265" s="19"/>
      <c r="I265" s="19" t="str">
        <f t="shared" si="11"/>
        <v/>
      </c>
      <c r="J265" t="str">
        <f>IFERROR(VLOOKUP($A265,INPUT_Du_lieu_nhan_vien!$A:$AJ,36),"-")</f>
        <v>Chính thức</v>
      </c>
    </row>
    <row r="266" spans="1:10" ht="32.25" customHeight="1" x14ac:dyDescent="0.2">
      <c r="A266" s="118">
        <v>20366</v>
      </c>
      <c r="B266" t="str">
        <f>IFERROR(VLOOKUP($A266,INPUT_Du_lieu_nhan_vien!$A:$C,2),"-")</f>
        <v>Hoàng Thủy</v>
      </c>
      <c r="C266" t="str">
        <f>IFERROR(VLOOKUP($A266,INPUT_Du_lieu_nhan_vien!$A:$C,3),"-")</f>
        <v>Nguyên</v>
      </c>
      <c r="D266" t="str">
        <f>IFERROR(VLOOKUP($A266,INPUT_Du_lieu_nhan_vien!$A:$AC,24),"-")</f>
        <v>OS</v>
      </c>
      <c r="E266" t="str">
        <f>IFERROR(VLOOKUP($A266,INPUT_Du_lieu_nhan_vien!$A:$AC,29),"-")</f>
        <v>TAW</v>
      </c>
      <c r="F266" t="s">
        <v>3051</v>
      </c>
      <c r="G266" s="2" t="s">
        <v>7170</v>
      </c>
      <c r="H266" s="19">
        <v>41030</v>
      </c>
      <c r="I266" s="19">
        <f t="shared" si="11"/>
        <v>41394</v>
      </c>
      <c r="J266" t="str">
        <f>IFERROR(VLOOKUP($A266,INPUT_Du_lieu_nhan_vien!$A:$AJ,36),"-")</f>
        <v>Chính thức</v>
      </c>
    </row>
    <row r="267" spans="1:10" ht="32.25" customHeight="1" x14ac:dyDescent="0.2">
      <c r="A267" s="118">
        <v>20366</v>
      </c>
      <c r="B267" t="str">
        <f>IFERROR(VLOOKUP($A267,INPUT_Du_lieu_nhan_vien!$A:$C,2),"-")</f>
        <v>Hoàng Thủy</v>
      </c>
      <c r="C267" t="str">
        <f>IFERROR(VLOOKUP($A267,INPUT_Du_lieu_nhan_vien!$A:$C,3),"-")</f>
        <v>Nguyên</v>
      </c>
      <c r="D267" t="str">
        <f>IFERROR(VLOOKUP($A267,INPUT_Du_lieu_nhan_vien!$A:$AC,24),"-")</f>
        <v>OS</v>
      </c>
      <c r="E267" t="str">
        <f>IFERROR(VLOOKUP($A267,INPUT_Du_lieu_nhan_vien!$A:$AC,29),"-")</f>
        <v>TAW</v>
      </c>
      <c r="F267" t="s">
        <v>3051</v>
      </c>
      <c r="G267" s="2" t="s">
        <v>7040</v>
      </c>
      <c r="H267" s="19">
        <v>41365</v>
      </c>
      <c r="I267" s="19">
        <f t="shared" si="11"/>
        <v>41729</v>
      </c>
      <c r="J267" t="str">
        <f>IFERROR(VLOOKUP($A267,INPUT_Du_lieu_nhan_vien!$A:$AJ,36),"-")</f>
        <v>Chính thức</v>
      </c>
    </row>
    <row r="268" spans="1:10" ht="32.25" hidden="1" customHeight="1" x14ac:dyDescent="0.2">
      <c r="A268" s="118">
        <v>20367</v>
      </c>
      <c r="B268" t="str">
        <f>IFERROR(VLOOKUP($A268,INPUT_Du_lieu_nhan_vien!$A:$C,2),"-")</f>
        <v>Trần Thị Hồng</v>
      </c>
      <c r="C268" t="str">
        <f>IFERROR(VLOOKUP($A268,INPUT_Du_lieu_nhan_vien!$A:$C,3),"-")</f>
        <v>Nhung</v>
      </c>
      <c r="D268" t="str">
        <f>IFERROR(VLOOKUP($A268,INPUT_Du_lieu_nhan_vien!$A:$AC,24),"-")</f>
        <v>OS</v>
      </c>
      <c r="E268" t="str">
        <f>IFERROR(VLOOKUP($A268,INPUT_Du_lieu_nhan_vien!$A:$AC,29),"-")</f>
        <v>TAW</v>
      </c>
      <c r="F268" t="s">
        <v>3051</v>
      </c>
      <c r="G268" s="2" t="s">
        <v>7068</v>
      </c>
      <c r="H268" s="19">
        <v>41395</v>
      </c>
      <c r="I268" s="19">
        <f t="shared" si="11"/>
        <v>41759</v>
      </c>
      <c r="J268" t="str">
        <f>IFERROR(VLOOKUP($A268,INPUT_Du_lieu_nhan_vien!$A:$AJ,36),"-")</f>
        <v>Nghỉ việc</v>
      </c>
    </row>
    <row r="269" spans="1:10" ht="32.25" hidden="1" customHeight="1" x14ac:dyDescent="0.2">
      <c r="A269" s="118">
        <v>20368</v>
      </c>
      <c r="B269" t="str">
        <f>IFERROR(VLOOKUP($A269,INPUT_Du_lieu_nhan_vien!$A:$C,2),"-")</f>
        <v>Nguyễn Thị</v>
      </c>
      <c r="C269" t="str">
        <f>IFERROR(VLOOKUP($A269,INPUT_Du_lieu_nhan_vien!$A:$C,3),"-")</f>
        <v>Vân</v>
      </c>
      <c r="D269" t="str">
        <f>IFERROR(VLOOKUP($A269,INPUT_Du_lieu_nhan_vien!$A:$AC,24),"-")</f>
        <v>OP</v>
      </c>
      <c r="E269" t="str">
        <f>IFERROR(VLOOKUP($A269,INPUT_Du_lieu_nhan_vien!$A:$AC,29),"-")</f>
        <v>TAW</v>
      </c>
      <c r="G269" s="2"/>
      <c r="H269" s="19"/>
      <c r="I269" s="19" t="str">
        <f t="shared" si="11"/>
        <v/>
      </c>
      <c r="J269" t="str">
        <f>IFERROR(VLOOKUP($A269,INPUT_Du_lieu_nhan_vien!$A:$AJ,36),"-")</f>
        <v>Nghỉ việc</v>
      </c>
    </row>
    <row r="270" spans="1:10" ht="32.25" customHeight="1" x14ac:dyDescent="0.2">
      <c r="A270" s="118">
        <v>20369</v>
      </c>
      <c r="B270" t="str">
        <f>IFERROR(VLOOKUP($A270,INPUT_Du_lieu_nhan_vien!$A:$C,2),"-")</f>
        <v>Phạm Tiến</v>
      </c>
      <c r="C270" t="str">
        <f>IFERROR(VLOOKUP($A270,INPUT_Du_lieu_nhan_vien!$A:$C,3),"-")</f>
        <v>Vinh</v>
      </c>
      <c r="D270" t="str">
        <f>IFERROR(VLOOKUP($A270,INPUT_Du_lieu_nhan_vien!$A:$AC,24),"-")</f>
        <v>NX</v>
      </c>
      <c r="E270" t="str">
        <f>IFERROR(VLOOKUP($A270,INPUT_Du_lieu_nhan_vien!$A:$AC,29),"-")</f>
        <v>TAW</v>
      </c>
      <c r="F270" t="s">
        <v>3051</v>
      </c>
      <c r="G270" s="2" t="s">
        <v>7184</v>
      </c>
      <c r="H270" s="19">
        <v>41000</v>
      </c>
      <c r="I270" s="19">
        <f t="shared" si="11"/>
        <v>41364</v>
      </c>
      <c r="J270" t="str">
        <f>IFERROR(VLOOKUP($A270,INPUT_Du_lieu_nhan_vien!$A:$AJ,36),"-")</f>
        <v>Chính thức</v>
      </c>
    </row>
    <row r="271" spans="1:10" ht="32.25" customHeight="1" x14ac:dyDescent="0.2">
      <c r="A271" s="118">
        <v>20369</v>
      </c>
      <c r="B271" t="str">
        <f>IFERROR(VLOOKUP($A271,INPUT_Du_lieu_nhan_vien!$A:$C,2),"-")</f>
        <v>Phạm Tiến</v>
      </c>
      <c r="C271" t="str">
        <f>IFERROR(VLOOKUP($A271,INPUT_Du_lieu_nhan_vien!$A:$C,3),"-")</f>
        <v>Vinh</v>
      </c>
      <c r="D271" t="str">
        <f>IFERROR(VLOOKUP($A271,INPUT_Du_lieu_nhan_vien!$A:$AC,24),"-")</f>
        <v>NX</v>
      </c>
      <c r="E271" t="str">
        <f>IFERROR(VLOOKUP($A271,INPUT_Du_lieu_nhan_vien!$A:$AC,29),"-")</f>
        <v>TAW</v>
      </c>
      <c r="F271" t="s">
        <v>3051</v>
      </c>
      <c r="G271" s="2" t="s">
        <v>7070</v>
      </c>
      <c r="H271" s="19">
        <v>41365</v>
      </c>
      <c r="I271" s="19">
        <f t="shared" si="11"/>
        <v>41729</v>
      </c>
      <c r="J271" t="str">
        <f>IFERROR(VLOOKUP($A271,INPUT_Du_lieu_nhan_vien!$A:$AJ,36),"-")</f>
        <v>Chính thức</v>
      </c>
    </row>
    <row r="272" spans="1:10" ht="32.25" customHeight="1" x14ac:dyDescent="0.2">
      <c r="A272" s="118">
        <v>20370</v>
      </c>
      <c r="B272" t="str">
        <f>IFERROR(VLOOKUP($A272,INPUT_Du_lieu_nhan_vien!$A:$C,2),"-")</f>
        <v>Nguyễn Thanh</v>
      </c>
      <c r="C272" t="str">
        <f>IFERROR(VLOOKUP($A272,INPUT_Du_lieu_nhan_vien!$A:$C,3),"-")</f>
        <v>Thủy</v>
      </c>
      <c r="D272" t="str">
        <f>IFERROR(VLOOKUP($A272,INPUT_Du_lieu_nhan_vien!$A:$AC,24),"-")</f>
        <v>PM2</v>
      </c>
      <c r="E272" t="str">
        <f>IFERROR(VLOOKUP($A272,INPUT_Du_lieu_nhan_vien!$A:$AC,29),"-")</f>
        <v>TAW</v>
      </c>
      <c r="F272" t="s">
        <v>3051</v>
      </c>
      <c r="G272" s="2" t="s">
        <v>7189</v>
      </c>
      <c r="H272" s="19">
        <v>41030</v>
      </c>
      <c r="I272" s="19">
        <f t="shared" si="11"/>
        <v>41394</v>
      </c>
      <c r="J272" t="str">
        <f>IFERROR(VLOOKUP($A272,INPUT_Du_lieu_nhan_vien!$A:$AJ,36),"-")</f>
        <v>Chính thức</v>
      </c>
    </row>
    <row r="273" spans="1:11" ht="32.25" customHeight="1" x14ac:dyDescent="0.2">
      <c r="A273" s="118">
        <v>20388</v>
      </c>
      <c r="B273" t="str">
        <f>IFERROR(VLOOKUP($A273,INPUT_Du_lieu_nhan_vien!$A:$C,2),"-")</f>
        <v>Hoàng Thị Thu</v>
      </c>
      <c r="C273" t="str">
        <f>IFERROR(VLOOKUP($A273,INPUT_Du_lieu_nhan_vien!$A:$C,3),"-")</f>
        <v>Trà</v>
      </c>
      <c r="D273" t="str">
        <f>IFERROR(VLOOKUP($A273,INPUT_Du_lieu_nhan_vien!$A:$AC,24),"-")</f>
        <v>OP</v>
      </c>
      <c r="E273" t="str">
        <f>IFERROR(VLOOKUP($A273,INPUT_Du_lieu_nhan_vien!$A:$AC,29),"-")</f>
        <v>TAW</v>
      </c>
      <c r="F273" t="s">
        <v>3051</v>
      </c>
      <c r="G273" s="2" t="s">
        <v>7181</v>
      </c>
      <c r="H273" s="19">
        <v>41022</v>
      </c>
      <c r="I273" s="19">
        <v>41394</v>
      </c>
      <c r="J273" t="str">
        <f>IFERROR(VLOOKUP($A273,INPUT_Du_lieu_nhan_vien!$A:$AJ,36),"-")</f>
        <v>Chính thức</v>
      </c>
    </row>
    <row r="274" spans="1:11" ht="32.25" customHeight="1" x14ac:dyDescent="0.2">
      <c r="A274" s="118">
        <v>20388</v>
      </c>
      <c r="B274" t="str">
        <f>IFERROR(VLOOKUP($A274,INPUT_Du_lieu_nhan_vien!$A:$C,2),"-")</f>
        <v>Hoàng Thị Thu</v>
      </c>
      <c r="C274" t="str">
        <f>IFERROR(VLOOKUP($A274,INPUT_Du_lieu_nhan_vien!$A:$C,3),"-")</f>
        <v>Trà</v>
      </c>
      <c r="D274" t="str">
        <f>IFERROR(VLOOKUP($A274,INPUT_Du_lieu_nhan_vien!$A:$AC,24),"-")</f>
        <v>OP</v>
      </c>
      <c r="E274" t="str">
        <f>IFERROR(VLOOKUP($A274,INPUT_Du_lieu_nhan_vien!$A:$AC,29),"-")</f>
        <v>TAW</v>
      </c>
      <c r="F274" t="s">
        <v>3051</v>
      </c>
      <c r="G274" s="2" t="s">
        <v>7066</v>
      </c>
      <c r="H274" s="19">
        <v>41395</v>
      </c>
      <c r="I274" s="19">
        <f t="shared" ref="I274:I283" si="12">IF(F274="","",VLOOKUP(F274,$N$2:$O$11,2)+H274)</f>
        <v>41759</v>
      </c>
      <c r="J274" t="str">
        <f>IFERROR(VLOOKUP($A274,INPUT_Du_lieu_nhan_vien!$A:$AJ,36),"-")</f>
        <v>Chính thức</v>
      </c>
    </row>
    <row r="275" spans="1:11" ht="32.25" hidden="1" customHeight="1" x14ac:dyDescent="0.2">
      <c r="A275" s="118">
        <v>20389</v>
      </c>
      <c r="B275" t="str">
        <f>IFERROR(VLOOKUP($A275,INPUT_Du_lieu_nhan_vien!$A:$C,2),"-")</f>
        <v>Trịnh Phương</v>
      </c>
      <c r="C275" t="str">
        <f>IFERROR(VLOOKUP($A275,INPUT_Du_lieu_nhan_vien!$A:$C,3),"-")</f>
        <v>Minh</v>
      </c>
      <c r="D275" t="str">
        <f>IFERROR(VLOOKUP($A275,INPUT_Du_lieu_nhan_vien!$A:$AC,24),"-")</f>
        <v>OP</v>
      </c>
      <c r="E275" t="str">
        <f>IFERROR(VLOOKUP($A275,INPUT_Du_lieu_nhan_vien!$A:$AC,29),"-")</f>
        <v>TAW</v>
      </c>
      <c r="G275" s="2"/>
      <c r="H275" s="19"/>
      <c r="I275" s="19" t="str">
        <f t="shared" si="12"/>
        <v/>
      </c>
      <c r="J275" t="str">
        <f>IFERROR(VLOOKUP($A275,INPUT_Du_lieu_nhan_vien!$A:$AJ,36),"-")</f>
        <v>Nghỉ việc</v>
      </c>
    </row>
    <row r="276" spans="1:11" ht="32.25" hidden="1" customHeight="1" x14ac:dyDescent="0.2">
      <c r="A276" s="118">
        <v>20390</v>
      </c>
      <c r="B276" t="str">
        <f>IFERROR(VLOOKUP($A276,INPUT_Du_lieu_nhan_vien!$A:$C,2),"-")</f>
        <v>Bùi Thị Hương</v>
      </c>
      <c r="C276" t="str">
        <f>IFERROR(VLOOKUP($A276,INPUT_Du_lieu_nhan_vien!$A:$C,3),"-")</f>
        <v>Hạnh</v>
      </c>
      <c r="D276" t="str">
        <f>IFERROR(VLOOKUP($A276,INPUT_Du_lieu_nhan_vien!$A:$AC,24),"-")</f>
        <v>OS</v>
      </c>
      <c r="E276" t="str">
        <f>IFERROR(VLOOKUP($A276,INPUT_Du_lieu_nhan_vien!$A:$AC,29),"-")</f>
        <v>TAW</v>
      </c>
      <c r="G276" s="2"/>
      <c r="H276" s="19"/>
      <c r="I276" s="19" t="str">
        <f t="shared" si="12"/>
        <v/>
      </c>
      <c r="J276" t="str">
        <f>IFERROR(VLOOKUP($A276,INPUT_Du_lieu_nhan_vien!$A:$AJ,36),"-")</f>
        <v>Nghỉ việc</v>
      </c>
    </row>
    <row r="277" spans="1:11" ht="32.25" hidden="1" customHeight="1" x14ac:dyDescent="0.2">
      <c r="A277" s="118">
        <v>20391</v>
      </c>
      <c r="B277" t="str">
        <f>IFERROR(VLOOKUP($A277,INPUT_Du_lieu_nhan_vien!$A:$C,2),"-")</f>
        <v>Trịnh Thị</v>
      </c>
      <c r="C277" t="str">
        <f>IFERROR(VLOOKUP($A277,INPUT_Du_lieu_nhan_vien!$A:$C,3),"-")</f>
        <v>Hằng</v>
      </c>
      <c r="D277" t="str">
        <f>IFERROR(VLOOKUP($A277,INPUT_Du_lieu_nhan_vien!$A:$AC,24),"-")</f>
        <v>OS</v>
      </c>
      <c r="E277" t="str">
        <f>IFERROR(VLOOKUP($A277,INPUT_Du_lieu_nhan_vien!$A:$AC,29),"-")</f>
        <v>TAW</v>
      </c>
      <c r="G277" s="2"/>
      <c r="H277" s="19"/>
      <c r="I277" s="19" t="str">
        <f t="shared" si="12"/>
        <v/>
      </c>
      <c r="J277" t="str">
        <f>IFERROR(VLOOKUP($A277,INPUT_Du_lieu_nhan_vien!$A:$AJ,36),"-")</f>
        <v>Nghỉ việc</v>
      </c>
    </row>
    <row r="278" spans="1:11" ht="32.25" hidden="1" customHeight="1" x14ac:dyDescent="0.2">
      <c r="A278" s="118">
        <v>20401</v>
      </c>
      <c r="B278" t="str">
        <f>IFERROR(VLOOKUP($A278,INPUT_Du_lieu_nhan_vien!$A:$C,2),"-")</f>
        <v>Lê Hồng</v>
      </c>
      <c r="C278" t="str">
        <f>IFERROR(VLOOKUP($A278,INPUT_Du_lieu_nhan_vien!$A:$C,3),"-")</f>
        <v>Phương</v>
      </c>
      <c r="D278" t="str">
        <f>IFERROR(VLOOKUP($A278,INPUT_Du_lieu_nhan_vien!$A:$AC,24),"-")</f>
        <v>OP</v>
      </c>
      <c r="E278" t="str">
        <f>IFERROR(VLOOKUP($A278,INPUT_Du_lieu_nhan_vien!$A:$AC,29),"-")</f>
        <v>TAW</v>
      </c>
      <c r="G278" s="2"/>
      <c r="H278" s="19"/>
      <c r="I278" s="19" t="str">
        <f t="shared" si="12"/>
        <v/>
      </c>
      <c r="J278" t="str">
        <f>IFERROR(VLOOKUP($A278,INPUT_Du_lieu_nhan_vien!$A:$AJ,36),"-")</f>
        <v>Nghỉ việc</v>
      </c>
    </row>
    <row r="279" spans="1:11" ht="32.25" hidden="1" customHeight="1" x14ac:dyDescent="0.2">
      <c r="A279" s="118">
        <v>20404</v>
      </c>
      <c r="B279" t="str">
        <f>IFERROR(VLOOKUP($A279,INPUT_Du_lieu_nhan_vien!$A:$C,2),"-")</f>
        <v>Nguyễn Thị Kim</v>
      </c>
      <c r="C279" t="str">
        <f>IFERROR(VLOOKUP($A279,INPUT_Du_lieu_nhan_vien!$A:$C,3),"-")</f>
        <v>Dung</v>
      </c>
      <c r="D279" t="str">
        <f>IFERROR(VLOOKUP($A279,INPUT_Du_lieu_nhan_vien!$A:$AC,24),"-")</f>
        <v>OP</v>
      </c>
      <c r="E279" t="str">
        <f>IFERROR(VLOOKUP($A279,INPUT_Du_lieu_nhan_vien!$A:$AC,29),"-")</f>
        <v>TAW</v>
      </c>
      <c r="G279" s="2"/>
      <c r="H279" s="19"/>
      <c r="I279" s="19" t="str">
        <f t="shared" si="12"/>
        <v/>
      </c>
      <c r="J279" t="str">
        <f>IFERROR(VLOOKUP($A279,INPUT_Du_lieu_nhan_vien!$A:$AJ,36),"-")</f>
        <v>Nghỉ việc</v>
      </c>
    </row>
    <row r="280" spans="1:11" ht="32.25" customHeight="1" x14ac:dyDescent="0.2">
      <c r="A280" s="118">
        <v>20405</v>
      </c>
      <c r="B280" t="str">
        <f>IFERROR(VLOOKUP($A280,INPUT_Du_lieu_nhan_vien!$A:$C,2),"-")</f>
        <v>Nguyễn Thị</v>
      </c>
      <c r="C280" t="str">
        <f>IFERROR(VLOOKUP($A280,INPUT_Du_lieu_nhan_vien!$A:$C,3),"-")</f>
        <v>Thơ</v>
      </c>
      <c r="D280" t="str">
        <f>IFERROR(VLOOKUP($A280,INPUT_Du_lieu_nhan_vien!$A:$AC,24),"-")</f>
        <v>OS</v>
      </c>
      <c r="E280" t="str">
        <f>IFERROR(VLOOKUP($A280,INPUT_Du_lieu_nhan_vien!$A:$AC,29),"-")</f>
        <v>TAW</v>
      </c>
      <c r="F280" t="s">
        <v>3051</v>
      </c>
      <c r="G280" s="2" t="s">
        <v>7179</v>
      </c>
      <c r="H280" s="19">
        <v>41070</v>
      </c>
      <c r="I280" s="19">
        <f t="shared" si="12"/>
        <v>41434</v>
      </c>
      <c r="J280" t="str">
        <f>IFERROR(VLOOKUP($A280,INPUT_Du_lieu_nhan_vien!$A:$AJ,36),"-")</f>
        <v>Chính thức</v>
      </c>
    </row>
    <row r="281" spans="1:11" ht="32.25" hidden="1" customHeight="1" x14ac:dyDescent="0.2">
      <c r="A281" s="118">
        <v>20406</v>
      </c>
      <c r="B281" t="str">
        <f>IFERROR(VLOOKUP($A281,INPUT_Du_lieu_nhan_vien!$A:$C,2),"-")</f>
        <v>Nguyễn Thị Ngọc</v>
      </c>
      <c r="C281" t="str">
        <f>IFERROR(VLOOKUP($A281,INPUT_Du_lieu_nhan_vien!$A:$C,3),"-")</f>
        <v>Hường</v>
      </c>
      <c r="D281" t="str">
        <f>IFERROR(VLOOKUP($A281,INPUT_Du_lieu_nhan_vien!$A:$AC,24),"-")</f>
        <v>OS</v>
      </c>
      <c r="E281" t="str">
        <f>IFERROR(VLOOKUP($A281,INPUT_Du_lieu_nhan_vien!$A:$AC,29),"-")</f>
        <v>TAW</v>
      </c>
      <c r="G281" s="2"/>
      <c r="H281" s="19"/>
      <c r="I281" s="19" t="str">
        <f t="shared" si="12"/>
        <v/>
      </c>
      <c r="J281" t="str">
        <f>IFERROR(VLOOKUP($A281,INPUT_Du_lieu_nhan_vien!$A:$AJ,36),"-")</f>
        <v>Nghỉ việc</v>
      </c>
    </row>
    <row r="282" spans="1:11" ht="32.25" hidden="1" customHeight="1" x14ac:dyDescent="0.2">
      <c r="A282" s="118">
        <v>20412</v>
      </c>
      <c r="B282" t="str">
        <f>IFERROR(VLOOKUP($A282,INPUT_Du_lieu_nhan_vien!$A:$C,2),"-")</f>
        <v>Nguyễn Thị</v>
      </c>
      <c r="C282" t="str">
        <f>IFERROR(VLOOKUP($A282,INPUT_Du_lieu_nhan_vien!$A:$C,3),"-")</f>
        <v>Vy</v>
      </c>
      <c r="D282" t="str">
        <f>IFERROR(VLOOKUP($A282,INPUT_Du_lieu_nhan_vien!$A:$AC,24),"-")</f>
        <v>OP</v>
      </c>
      <c r="E282" t="str">
        <f>IFERROR(VLOOKUP($A282,INPUT_Du_lieu_nhan_vien!$A:$AC,29),"-")</f>
        <v>TAW</v>
      </c>
      <c r="G282" s="2"/>
      <c r="H282" s="19"/>
      <c r="I282" s="19" t="str">
        <f t="shared" si="12"/>
        <v/>
      </c>
      <c r="J282" t="str">
        <f>IFERROR(VLOOKUP($A282,INPUT_Du_lieu_nhan_vien!$A:$AJ,36),"-")</f>
        <v>Nghỉ việc</v>
      </c>
    </row>
    <row r="283" spans="1:11" ht="32.25" customHeight="1" x14ac:dyDescent="0.2">
      <c r="A283" s="118">
        <v>20419</v>
      </c>
      <c r="B283" t="str">
        <f>IFERROR(VLOOKUP($A283,INPUT_Du_lieu_nhan_vien!$A:$C,2),"-")</f>
        <v>Phạm Anh</v>
      </c>
      <c r="C283" t="str">
        <f>IFERROR(VLOOKUP($A283,INPUT_Du_lieu_nhan_vien!$A:$C,3),"-")</f>
        <v>Tuấn</v>
      </c>
      <c r="D283" t="str">
        <f>IFERROR(VLOOKUP($A283,INPUT_Du_lieu_nhan_vien!$A:$AC,24),"-")</f>
        <v>NX</v>
      </c>
      <c r="E283" t="str">
        <f>IFERROR(VLOOKUP($A283,INPUT_Du_lieu_nhan_vien!$A:$AC,29),"-")</f>
        <v>TAW</v>
      </c>
      <c r="F283" t="s">
        <v>3051</v>
      </c>
      <c r="G283" s="2" t="s">
        <v>7186</v>
      </c>
      <c r="H283" s="19">
        <v>41091</v>
      </c>
      <c r="I283" s="19">
        <f t="shared" si="12"/>
        <v>41455</v>
      </c>
      <c r="J283" t="str">
        <f>IFERROR(VLOOKUP($A283,INPUT_Du_lieu_nhan_vien!$A:$AJ,36),"-")</f>
        <v>Chính thức</v>
      </c>
    </row>
    <row r="284" spans="1:11" ht="32.25" customHeight="1" x14ac:dyDescent="0.2">
      <c r="A284" s="118">
        <v>20421</v>
      </c>
      <c r="B284" t="str">
        <f>IFERROR(VLOOKUP($A284,INPUT_Du_lieu_nhan_vien!$A:$C,2),"-")</f>
        <v>Chu Lan</v>
      </c>
      <c r="C284" t="str">
        <f>IFERROR(VLOOKUP($A284,INPUT_Du_lieu_nhan_vien!$A:$C,3),"-")</f>
        <v>Phương</v>
      </c>
      <c r="D284" t="str">
        <f>IFERROR(VLOOKUP($A284,INPUT_Du_lieu_nhan_vien!$A:$AC,24),"-")</f>
        <v>OP</v>
      </c>
      <c r="E284" t="str">
        <f>IFERROR(VLOOKUP($A284,INPUT_Du_lieu_nhan_vien!$A:$AC,29),"-")</f>
        <v>TAW</v>
      </c>
      <c r="F284" t="s">
        <v>3051</v>
      </c>
      <c r="G284" s="2" t="s">
        <v>7188</v>
      </c>
      <c r="H284" s="19">
        <v>41061</v>
      </c>
      <c r="I284" s="19">
        <v>41424</v>
      </c>
      <c r="J284" t="str">
        <f>IFERROR(VLOOKUP($A284,INPUT_Du_lieu_nhan_vien!$A:$AJ,36),"-")</f>
        <v>Chính thức</v>
      </c>
    </row>
    <row r="285" spans="1:11" ht="32.25" hidden="1" customHeight="1" x14ac:dyDescent="0.2">
      <c r="A285" s="118">
        <v>20422</v>
      </c>
      <c r="B285" t="str">
        <f>IFERROR(VLOOKUP($A285,INPUT_Du_lieu_nhan_vien!$A:$C,2),"-")</f>
        <v>Đỗ Minh</v>
      </c>
      <c r="C285" t="str">
        <f>IFERROR(VLOOKUP($A285,INPUT_Du_lieu_nhan_vien!$A:$C,3),"-")</f>
        <v>Ngân</v>
      </c>
      <c r="D285" t="str">
        <f>IFERROR(VLOOKUP($A285,INPUT_Du_lieu_nhan_vien!$A:$AC,24),"-")</f>
        <v>OP</v>
      </c>
      <c r="E285" t="str">
        <f>IFERROR(VLOOKUP($A285,INPUT_Du_lieu_nhan_vien!$A:$AC,29),"-")</f>
        <v>TAW</v>
      </c>
      <c r="G285" s="2"/>
      <c r="H285" s="19"/>
      <c r="I285" s="19" t="str">
        <f>IF(F285="","",VLOOKUP(F285,$N$2:$O$11,2)+H285)</f>
        <v/>
      </c>
      <c r="J285" t="str">
        <f>IFERROR(VLOOKUP($A285,INPUT_Du_lieu_nhan_vien!$A:$AJ,36),"-")</f>
        <v>Nghỉ việc</v>
      </c>
    </row>
    <row r="286" spans="1:11" ht="32.25" hidden="1" customHeight="1" x14ac:dyDescent="0.2">
      <c r="A286" s="118">
        <v>20423</v>
      </c>
      <c r="B286" t="str">
        <f>IFERROR(VLOOKUP($A286,INPUT_Du_lieu_nhan_vien!$A:$C,2),"-")</f>
        <v>Phạm Thị</v>
      </c>
      <c r="C286" t="str">
        <f>IFERROR(VLOOKUP($A286,INPUT_Du_lieu_nhan_vien!$A:$C,3),"-")</f>
        <v>Hương</v>
      </c>
      <c r="D286" t="str">
        <f>IFERROR(VLOOKUP($A286,INPUT_Du_lieu_nhan_vien!$A:$AC,24),"-")</f>
        <v>OP</v>
      </c>
      <c r="E286" t="str">
        <f>IFERROR(VLOOKUP($A286,INPUT_Du_lieu_nhan_vien!$A:$AC,29),"-")</f>
        <v>TAW</v>
      </c>
      <c r="G286" s="2"/>
      <c r="H286" s="19"/>
      <c r="I286" s="19" t="str">
        <f>IF(F286="","",VLOOKUP(F286,$N$2:$O$11,2)+H286)</f>
        <v/>
      </c>
      <c r="J286" t="str">
        <f>IFERROR(VLOOKUP($A286,INPUT_Du_lieu_nhan_vien!$A:$AJ,36),"-")</f>
        <v>Nghỉ việc</v>
      </c>
    </row>
    <row r="287" spans="1:11" ht="32.25" customHeight="1" x14ac:dyDescent="0.2">
      <c r="A287" s="118">
        <v>20424</v>
      </c>
      <c r="B287" t="str">
        <f>IFERROR(VLOOKUP($A287,INPUT_Du_lieu_nhan_vien!$A:$C,2),"-")</f>
        <v>Đỗ Thị Thái</v>
      </c>
      <c r="C287" t="str">
        <f>IFERROR(VLOOKUP($A287,INPUT_Du_lieu_nhan_vien!$A:$C,3),"-")</f>
        <v>Ninh</v>
      </c>
      <c r="D287" t="str">
        <f>IFERROR(VLOOKUP($A287,INPUT_Du_lieu_nhan_vien!$A:$AC,24),"-")</f>
        <v>OS</v>
      </c>
      <c r="E287" t="str">
        <f>IFERROR(VLOOKUP($A287,INPUT_Du_lieu_nhan_vien!$A:$AC,29),"-")</f>
        <v>TAW</v>
      </c>
      <c r="F287" t="s">
        <v>3051</v>
      </c>
      <c r="G287" s="2" t="s">
        <v>7172</v>
      </c>
      <c r="H287" s="19">
        <v>41106</v>
      </c>
      <c r="I287" s="19">
        <f>IF(F287="","",VLOOKUP(F287,$N$2:$O$11,2)+H287)</f>
        <v>41470</v>
      </c>
      <c r="J287" t="str">
        <f>IFERROR(VLOOKUP($A287,INPUT_Du_lieu_nhan_vien!$A:$AJ,36),"-")</f>
        <v>Chính thức</v>
      </c>
      <c r="K287" t="s">
        <v>7847</v>
      </c>
    </row>
    <row r="288" spans="1:11" ht="32.25" customHeight="1" x14ac:dyDescent="0.2">
      <c r="A288" s="118">
        <v>20424</v>
      </c>
      <c r="B288" t="str">
        <f>IFERROR(VLOOKUP($A288,INPUT_Du_lieu_nhan_vien!$A:$C,2),"-")</f>
        <v>Đỗ Thị Thái</v>
      </c>
      <c r="C288" t="str">
        <f>IFERROR(VLOOKUP($A288,INPUT_Du_lieu_nhan_vien!$A:$C,3),"-")</f>
        <v>Ninh</v>
      </c>
      <c r="D288" t="str">
        <f>IFERROR(VLOOKUP($A288,INPUT_Du_lieu_nhan_vien!$A:$AC,24),"-")</f>
        <v>OS</v>
      </c>
      <c r="E288" t="str">
        <f>IFERROR(VLOOKUP($A288,INPUT_Du_lieu_nhan_vien!$A:$AC,29),"-")</f>
        <v>TAW</v>
      </c>
      <c r="F288" t="s">
        <v>3051</v>
      </c>
      <c r="G288" s="2" t="s">
        <v>7039</v>
      </c>
      <c r="H288" s="19">
        <v>41365</v>
      </c>
      <c r="I288" s="19">
        <f>IF(F288="","",VLOOKUP(F288,$N$2:$O$11,2)+H288)</f>
        <v>41729</v>
      </c>
      <c r="J288" t="str">
        <f>IFERROR(VLOOKUP($A288,INPUT_Du_lieu_nhan_vien!$A:$AJ,36),"-")</f>
        <v>Chính thức</v>
      </c>
    </row>
    <row r="289" spans="1:11" ht="32.25" customHeight="1" x14ac:dyDescent="0.2">
      <c r="A289" s="118">
        <v>20430</v>
      </c>
      <c r="B289" t="str">
        <f>IFERROR(VLOOKUP($A289,INPUT_Du_lieu_nhan_vien!$A:$C,2),"-")</f>
        <v>Vũ Thị Ngọc</v>
      </c>
      <c r="C289" t="str">
        <f>IFERROR(VLOOKUP($A289,INPUT_Du_lieu_nhan_vien!$A:$C,3),"-")</f>
        <v>Bích</v>
      </c>
      <c r="D289" t="str">
        <f>IFERROR(VLOOKUP($A289,INPUT_Du_lieu_nhan_vien!$A:$AC,24),"-")</f>
        <v>OP</v>
      </c>
      <c r="E289" t="str">
        <f>IFERROR(VLOOKUP($A289,INPUT_Du_lieu_nhan_vien!$A:$AC,29),"-")</f>
        <v>TAW</v>
      </c>
      <c r="F289" t="s">
        <v>3051</v>
      </c>
      <c r="G289" s="2" t="s">
        <v>7171</v>
      </c>
      <c r="H289" s="19">
        <v>41139</v>
      </c>
      <c r="I289" s="19">
        <v>41517</v>
      </c>
      <c r="J289" t="str">
        <f>IFERROR(VLOOKUP($A289,INPUT_Du_lieu_nhan_vien!$A:$AJ,36),"-")</f>
        <v>Chính thức</v>
      </c>
    </row>
    <row r="290" spans="1:11" ht="32.25" customHeight="1" x14ac:dyDescent="0.2">
      <c r="A290" s="118">
        <v>20446</v>
      </c>
      <c r="B290" t="str">
        <f>IFERROR(VLOOKUP($A290,INPUT_Du_lieu_nhan_vien!$A:$C,2),"-")</f>
        <v>Lê Hiền</v>
      </c>
      <c r="C290" t="str">
        <f>IFERROR(VLOOKUP($A290,INPUT_Du_lieu_nhan_vien!$A:$C,3),"-")</f>
        <v>Trang</v>
      </c>
      <c r="D290" t="str">
        <f>IFERROR(VLOOKUP($A290,INPUT_Du_lieu_nhan_vien!$A:$AC,24),"-")</f>
        <v>OS</v>
      </c>
      <c r="E290" t="str">
        <f>IFERROR(VLOOKUP($A290,INPUT_Du_lieu_nhan_vien!$A:$AC,29),"-")</f>
        <v>TAW</v>
      </c>
      <c r="F290" t="s">
        <v>3051</v>
      </c>
      <c r="G290" s="2" t="s">
        <v>7075</v>
      </c>
      <c r="H290" s="19">
        <v>41365</v>
      </c>
      <c r="I290" s="19">
        <f t="shared" ref="I290:I321" si="13">IF(F290="","",VLOOKUP(F290,$N$2:$O$11,2)+H290)</f>
        <v>41729</v>
      </c>
      <c r="J290" t="str">
        <f>IFERROR(VLOOKUP($A290,INPUT_Du_lieu_nhan_vien!$A:$AJ,36),"-")</f>
        <v>Chính thức</v>
      </c>
    </row>
    <row r="291" spans="1:11" ht="32.25" hidden="1" customHeight="1" x14ac:dyDescent="0.2">
      <c r="A291" s="118">
        <v>20447</v>
      </c>
      <c r="B291" t="str">
        <f>IFERROR(VLOOKUP($A291,INPUT_Du_lieu_nhan_vien!$A:$C,2),"-")</f>
        <v>Lê Thị Hoa</v>
      </c>
      <c r="C291" t="str">
        <f>IFERROR(VLOOKUP($A291,INPUT_Du_lieu_nhan_vien!$A:$C,3),"-")</f>
        <v>Cúc</v>
      </c>
      <c r="D291" t="str">
        <f>IFERROR(VLOOKUP($A291,INPUT_Du_lieu_nhan_vien!$A:$AC,24),"-")</f>
        <v>OP</v>
      </c>
      <c r="E291" t="str">
        <f>IFERROR(VLOOKUP($A291,INPUT_Du_lieu_nhan_vien!$A:$AC,29),"-")</f>
        <v>TAW</v>
      </c>
      <c r="G291" s="2"/>
      <c r="H291" s="19"/>
      <c r="I291" s="19" t="str">
        <f t="shared" si="13"/>
        <v/>
      </c>
      <c r="J291" t="str">
        <f>IFERROR(VLOOKUP($A291,INPUT_Du_lieu_nhan_vien!$A:$AJ,36),"-")</f>
        <v>Nghỉ việc</v>
      </c>
    </row>
    <row r="292" spans="1:11" ht="32.25" hidden="1" customHeight="1" x14ac:dyDescent="0.2">
      <c r="A292" s="118">
        <v>20448</v>
      </c>
      <c r="B292" t="str">
        <f>IFERROR(VLOOKUP($A292,INPUT_Du_lieu_nhan_vien!$A:$C,2),"-")</f>
        <v>Đỗ Thị</v>
      </c>
      <c r="C292" t="str">
        <f>IFERROR(VLOOKUP($A292,INPUT_Du_lieu_nhan_vien!$A:$C,3),"-")</f>
        <v>Đương</v>
      </c>
      <c r="D292" t="str">
        <f>IFERROR(VLOOKUP($A292,INPUT_Du_lieu_nhan_vien!$A:$AC,24),"-")</f>
        <v>OP</v>
      </c>
      <c r="E292" t="str">
        <f>IFERROR(VLOOKUP($A292,INPUT_Du_lieu_nhan_vien!$A:$AC,29),"-")</f>
        <v>TAW</v>
      </c>
      <c r="G292" s="2"/>
      <c r="H292" s="19"/>
      <c r="I292" s="19" t="str">
        <f t="shared" si="13"/>
        <v/>
      </c>
      <c r="J292" t="str">
        <f>IFERROR(VLOOKUP($A292,INPUT_Du_lieu_nhan_vien!$A:$AJ,36),"-")</f>
        <v>Nghỉ việc</v>
      </c>
    </row>
    <row r="293" spans="1:11" ht="32.25" customHeight="1" x14ac:dyDescent="0.2">
      <c r="A293" s="118">
        <v>20449</v>
      </c>
      <c r="B293" t="str">
        <f>IFERROR(VLOOKUP($A293,INPUT_Du_lieu_nhan_vien!$A:$C,2),"-")</f>
        <v>Phạm Thị Thúy</v>
      </c>
      <c r="C293" t="str">
        <f>IFERROR(VLOOKUP($A293,INPUT_Du_lieu_nhan_vien!$A:$C,3),"-")</f>
        <v>Lan</v>
      </c>
      <c r="D293" t="str">
        <f>IFERROR(VLOOKUP($A293,INPUT_Du_lieu_nhan_vien!$A:$AC,24),"-")</f>
        <v>OS</v>
      </c>
      <c r="E293" t="str">
        <f>IFERROR(VLOOKUP($A293,INPUT_Du_lieu_nhan_vien!$A:$AC,29),"-")</f>
        <v>TAW</v>
      </c>
      <c r="F293" t="s">
        <v>3051</v>
      </c>
      <c r="G293" s="2" t="s">
        <v>7166</v>
      </c>
      <c r="H293" s="19">
        <v>41205</v>
      </c>
      <c r="I293" s="19">
        <f t="shared" si="13"/>
        <v>41569</v>
      </c>
      <c r="J293" t="str">
        <f>IFERROR(VLOOKUP($A293,INPUT_Du_lieu_nhan_vien!$A:$AJ,36),"-")</f>
        <v>Chính thức</v>
      </c>
      <c r="K293" t="s">
        <v>7846</v>
      </c>
    </row>
    <row r="294" spans="1:11" ht="32.25" customHeight="1" x14ac:dyDescent="0.2">
      <c r="A294" s="118">
        <v>20449</v>
      </c>
      <c r="B294" t="str">
        <f>IFERROR(VLOOKUP($A294,INPUT_Du_lieu_nhan_vien!$A:$C,2),"-")</f>
        <v>Phạm Thị Thúy</v>
      </c>
      <c r="C294" t="str">
        <f>IFERROR(VLOOKUP($A294,INPUT_Du_lieu_nhan_vien!$A:$C,3),"-")</f>
        <v>Lan</v>
      </c>
      <c r="D294" t="str">
        <f>IFERROR(VLOOKUP($A294,INPUT_Du_lieu_nhan_vien!$A:$AC,24),"-")</f>
        <v>OS</v>
      </c>
      <c r="E294" t="str">
        <f>IFERROR(VLOOKUP($A294,INPUT_Du_lieu_nhan_vien!$A:$AC,29),"-")</f>
        <v>TAW</v>
      </c>
      <c r="F294" t="s">
        <v>3051</v>
      </c>
      <c r="G294" s="2" t="s">
        <v>7074</v>
      </c>
      <c r="H294" s="19">
        <v>41365</v>
      </c>
      <c r="I294" s="19">
        <f t="shared" si="13"/>
        <v>41729</v>
      </c>
      <c r="J294" t="str">
        <f>IFERROR(VLOOKUP($A294,INPUT_Du_lieu_nhan_vien!$A:$AJ,36),"-")</f>
        <v>Chính thức</v>
      </c>
    </row>
    <row r="295" spans="1:11" ht="32.25" hidden="1" customHeight="1" x14ac:dyDescent="0.2">
      <c r="A295" s="118">
        <v>20451</v>
      </c>
      <c r="B295" t="str">
        <f>IFERROR(VLOOKUP($A295,INPUT_Du_lieu_nhan_vien!$A:$C,2),"-")</f>
        <v>Trịnh Thu</v>
      </c>
      <c r="C295" t="str">
        <f>IFERROR(VLOOKUP($A295,INPUT_Du_lieu_nhan_vien!$A:$C,3),"-")</f>
        <v>Hương</v>
      </c>
      <c r="D295" t="str">
        <f>IFERROR(VLOOKUP($A295,INPUT_Du_lieu_nhan_vien!$A:$AC,24),"-")</f>
        <v>OP</v>
      </c>
      <c r="E295" t="str">
        <f>IFERROR(VLOOKUP($A295,INPUT_Du_lieu_nhan_vien!$A:$AC,29),"-")</f>
        <v>TAW</v>
      </c>
      <c r="G295" s="2"/>
      <c r="H295" s="19"/>
      <c r="I295" s="19" t="str">
        <f t="shared" si="13"/>
        <v/>
      </c>
      <c r="J295" t="str">
        <f>IFERROR(VLOOKUP($A295,INPUT_Du_lieu_nhan_vien!$A:$AJ,36),"-")</f>
        <v>Nghỉ việc</v>
      </c>
    </row>
    <row r="296" spans="1:11" ht="32.25" hidden="1" customHeight="1" x14ac:dyDescent="0.2">
      <c r="A296" s="118">
        <v>20452</v>
      </c>
      <c r="B296" t="str">
        <f>IFERROR(VLOOKUP($A296,INPUT_Du_lieu_nhan_vien!$A:$C,2),"-")</f>
        <v>Trịnh Bích</v>
      </c>
      <c r="C296" t="str">
        <f>IFERROR(VLOOKUP($A296,INPUT_Du_lieu_nhan_vien!$A:$C,3),"-")</f>
        <v>Phượng</v>
      </c>
      <c r="D296" t="str">
        <f>IFERROR(VLOOKUP($A296,INPUT_Du_lieu_nhan_vien!$A:$AC,24),"-")</f>
        <v>OP</v>
      </c>
      <c r="E296" t="str">
        <f>IFERROR(VLOOKUP($A296,INPUT_Du_lieu_nhan_vien!$A:$AC,29),"-")</f>
        <v>TAW</v>
      </c>
      <c r="G296" s="2"/>
      <c r="H296" s="19"/>
      <c r="I296" s="19" t="str">
        <f t="shared" si="13"/>
        <v/>
      </c>
      <c r="J296" t="str">
        <f>IFERROR(VLOOKUP($A296,INPUT_Du_lieu_nhan_vien!$A:$AJ,36),"-")</f>
        <v>Nghỉ việc</v>
      </c>
    </row>
    <row r="297" spans="1:11" ht="32.25" customHeight="1" x14ac:dyDescent="0.2">
      <c r="A297" s="118">
        <v>20453</v>
      </c>
      <c r="B297" t="str">
        <f>IFERROR(VLOOKUP($A297,INPUT_Du_lieu_nhan_vien!$A:$C,2),"-")</f>
        <v>Phạm Thị</v>
      </c>
      <c r="C297" t="str">
        <f>IFERROR(VLOOKUP($A297,INPUT_Du_lieu_nhan_vien!$A:$C,3),"-")</f>
        <v>Hạnh</v>
      </c>
      <c r="D297" t="str">
        <f>IFERROR(VLOOKUP($A297,INPUT_Du_lieu_nhan_vien!$A:$AC,24),"-")</f>
        <v>OS</v>
      </c>
      <c r="E297" t="str">
        <f>IFERROR(VLOOKUP($A297,INPUT_Du_lieu_nhan_vien!$A:$AC,29),"-")</f>
        <v>TAW</v>
      </c>
      <c r="F297" t="s">
        <v>3051</v>
      </c>
      <c r="G297" s="2" t="s">
        <v>7169</v>
      </c>
      <c r="H297" s="19">
        <v>41212</v>
      </c>
      <c r="I297" s="19">
        <f t="shared" si="13"/>
        <v>41576</v>
      </c>
      <c r="J297" t="str">
        <f>IFERROR(VLOOKUP($A297,INPUT_Du_lieu_nhan_vien!$A:$AJ,36),"-")</f>
        <v>Chính thức</v>
      </c>
    </row>
    <row r="298" spans="1:11" ht="32.25" customHeight="1" x14ac:dyDescent="0.2">
      <c r="A298" s="118">
        <v>20454</v>
      </c>
      <c r="B298" t="str">
        <f>IFERROR(VLOOKUP($A298,INPUT_Du_lieu_nhan_vien!$A:$C,2),"-")</f>
        <v>Lê Thanh</v>
      </c>
      <c r="C298" t="str">
        <f>IFERROR(VLOOKUP($A298,INPUT_Du_lieu_nhan_vien!$A:$C,3),"-")</f>
        <v>Hải</v>
      </c>
      <c r="D298" t="str">
        <f>IFERROR(VLOOKUP($A298,INPUT_Du_lieu_nhan_vien!$A:$AC,24),"-")</f>
        <v>OP</v>
      </c>
      <c r="E298" t="str">
        <f>IFERROR(VLOOKUP($A298,INPUT_Du_lieu_nhan_vien!$A:$AC,29),"-")</f>
        <v>TPE</v>
      </c>
      <c r="F298" t="s">
        <v>3051</v>
      </c>
      <c r="G298" s="2" t="s">
        <v>7180</v>
      </c>
      <c r="H298" s="19">
        <v>41212</v>
      </c>
      <c r="I298" s="19">
        <f t="shared" si="13"/>
        <v>41576</v>
      </c>
      <c r="J298" t="str">
        <f>IFERROR(VLOOKUP($A298,INPUT_Du_lieu_nhan_vien!$A:$AJ,36),"-")</f>
        <v>Chính thức</v>
      </c>
      <c r="K298" t="s">
        <v>7845</v>
      </c>
    </row>
    <row r="299" spans="1:11" ht="32.25" hidden="1" customHeight="1" x14ac:dyDescent="0.2">
      <c r="A299" s="118">
        <v>20456</v>
      </c>
      <c r="B299" t="str">
        <f>IFERROR(VLOOKUP($A299,INPUT_Du_lieu_nhan_vien!$A:$C,2),"-")</f>
        <v>Phan Thu</v>
      </c>
      <c r="C299" t="str">
        <f>IFERROR(VLOOKUP($A299,INPUT_Du_lieu_nhan_vien!$A:$C,3),"-")</f>
        <v>Trang</v>
      </c>
      <c r="D299" t="str">
        <f>IFERROR(VLOOKUP($A299,INPUT_Du_lieu_nhan_vien!$A:$AC,24),"-")</f>
        <v>OP</v>
      </c>
      <c r="E299" t="str">
        <f>IFERROR(VLOOKUP($A299,INPUT_Du_lieu_nhan_vien!$A:$AC,29),"-")</f>
        <v>TAW</v>
      </c>
      <c r="F299" t="s">
        <v>3051</v>
      </c>
      <c r="G299" s="2" t="s">
        <v>7166</v>
      </c>
      <c r="H299" s="19">
        <v>41232</v>
      </c>
      <c r="I299" s="19">
        <f t="shared" si="13"/>
        <v>41596</v>
      </c>
      <c r="J299" t="str">
        <f>IFERROR(VLOOKUP($A299,INPUT_Du_lieu_nhan_vien!$A:$AJ,36),"-")</f>
        <v>Nghỉ việc</v>
      </c>
    </row>
    <row r="300" spans="1:11" ht="32.25" hidden="1" customHeight="1" x14ac:dyDescent="0.2">
      <c r="A300" s="118">
        <v>20465</v>
      </c>
      <c r="B300" t="str">
        <f>IFERROR(VLOOKUP($A300,INPUT_Du_lieu_nhan_vien!$A:$C,2),"-")</f>
        <v xml:space="preserve">Phan Thu </v>
      </c>
      <c r="C300" t="str">
        <f>IFERROR(VLOOKUP($A300,INPUT_Du_lieu_nhan_vien!$A:$C,3),"-")</f>
        <v>Trang</v>
      </c>
      <c r="D300" t="str">
        <f>IFERROR(VLOOKUP($A300,INPUT_Du_lieu_nhan_vien!$A:$AC,24),"-")</f>
        <v>OS</v>
      </c>
      <c r="E300" t="str">
        <f>IFERROR(VLOOKUP($A300,INPUT_Du_lieu_nhan_vien!$A:$AC,29),"-")</f>
        <v>TAW</v>
      </c>
      <c r="F300" t="s">
        <v>3051</v>
      </c>
      <c r="G300" s="2" t="s">
        <v>7037</v>
      </c>
      <c r="H300" s="19">
        <v>41365</v>
      </c>
      <c r="I300" s="19">
        <f t="shared" si="13"/>
        <v>41729</v>
      </c>
      <c r="J300" t="str">
        <f>IFERROR(VLOOKUP($A300,INPUT_Du_lieu_nhan_vien!$A:$AJ,36),"-")</f>
        <v>Nghỉ việc</v>
      </c>
    </row>
    <row r="301" spans="1:11" ht="32.25" hidden="1" customHeight="1" x14ac:dyDescent="0.2">
      <c r="A301" s="118">
        <v>20466</v>
      </c>
      <c r="B301" t="str">
        <f>IFERROR(VLOOKUP($A301,INPUT_Du_lieu_nhan_vien!$A:$C,2),"-")</f>
        <v>Trần Thu</v>
      </c>
      <c r="C301" t="str">
        <f>IFERROR(VLOOKUP($A301,INPUT_Du_lieu_nhan_vien!$A:$C,3),"-")</f>
        <v>Huyền</v>
      </c>
      <c r="D301" t="str">
        <f>IFERROR(VLOOKUP($A301,INPUT_Du_lieu_nhan_vien!$A:$AC,24),"-")</f>
        <v>OP</v>
      </c>
      <c r="E301" t="str">
        <f>IFERROR(VLOOKUP($A301,INPUT_Du_lieu_nhan_vien!$A:$AC,29),"-")</f>
        <v>TAW</v>
      </c>
      <c r="G301" s="2"/>
      <c r="H301" s="19"/>
      <c r="I301" s="19" t="str">
        <f t="shared" si="13"/>
        <v/>
      </c>
      <c r="J301" t="str">
        <f>IFERROR(VLOOKUP($A301,INPUT_Du_lieu_nhan_vien!$A:$AJ,36),"-")</f>
        <v>Nghỉ việc</v>
      </c>
    </row>
    <row r="302" spans="1:11" ht="32.25" customHeight="1" x14ac:dyDescent="0.2">
      <c r="A302" s="118">
        <v>20470</v>
      </c>
      <c r="B302" t="str">
        <f>IFERROR(VLOOKUP($A302,INPUT_Du_lieu_nhan_vien!$A:$C,2),"-")</f>
        <v>Trịnh Thị</v>
      </c>
      <c r="C302" t="str">
        <f>IFERROR(VLOOKUP($A302,INPUT_Du_lieu_nhan_vien!$A:$C,3),"-")</f>
        <v>Nhàn</v>
      </c>
      <c r="D302" t="str">
        <f>IFERROR(VLOOKUP($A302,INPUT_Du_lieu_nhan_vien!$A:$AC,24),"-")</f>
        <v>NX</v>
      </c>
      <c r="E302" t="str">
        <f>IFERROR(VLOOKUP($A302,INPUT_Du_lieu_nhan_vien!$A:$AC,29),"-")</f>
        <v>TAW</v>
      </c>
      <c r="F302" t="s">
        <v>3051</v>
      </c>
      <c r="G302" s="2" t="s">
        <v>7173</v>
      </c>
      <c r="H302" s="19">
        <v>41218</v>
      </c>
      <c r="I302" s="19">
        <f t="shared" si="13"/>
        <v>41582</v>
      </c>
      <c r="J302" t="str">
        <f>IFERROR(VLOOKUP($A302,INPUT_Du_lieu_nhan_vien!$A:$AJ,36),"-")</f>
        <v>Chính thức</v>
      </c>
    </row>
    <row r="303" spans="1:11" ht="32.25" hidden="1" customHeight="1" x14ac:dyDescent="0.2">
      <c r="A303" s="118">
        <v>20471</v>
      </c>
      <c r="B303" t="str">
        <f>IFERROR(VLOOKUP($A303,INPUT_Du_lieu_nhan_vien!$A:$C,2),"-")</f>
        <v>Nguyễn Thị</v>
      </c>
      <c r="C303" t="str">
        <f>IFERROR(VLOOKUP($A303,INPUT_Du_lieu_nhan_vien!$A:$C,3),"-")</f>
        <v>Hương</v>
      </c>
      <c r="D303" t="str">
        <f>IFERROR(VLOOKUP($A303,INPUT_Du_lieu_nhan_vien!$A:$AC,24),"-")</f>
        <v>OP</v>
      </c>
      <c r="E303" t="str">
        <f>IFERROR(VLOOKUP($A303,INPUT_Du_lieu_nhan_vien!$A:$AC,29),"-")</f>
        <v>TAW</v>
      </c>
      <c r="G303" s="2"/>
      <c r="H303" s="19"/>
      <c r="I303" s="19" t="str">
        <f t="shared" si="13"/>
        <v/>
      </c>
      <c r="J303" t="str">
        <f>IFERROR(VLOOKUP($A303,INPUT_Du_lieu_nhan_vien!$A:$AJ,36),"-")</f>
        <v>Nghỉ việc</v>
      </c>
    </row>
    <row r="304" spans="1:11" ht="32.25" customHeight="1" x14ac:dyDescent="0.2">
      <c r="A304" s="118">
        <v>20472</v>
      </c>
      <c r="B304" t="str">
        <f>IFERROR(VLOOKUP($A304,INPUT_Du_lieu_nhan_vien!$A:$C,2),"-")</f>
        <v>Lê Thị</v>
      </c>
      <c r="C304" t="str">
        <f>IFERROR(VLOOKUP($A304,INPUT_Du_lieu_nhan_vien!$A:$C,3),"-")</f>
        <v>Ngọc</v>
      </c>
      <c r="D304" t="str">
        <f>IFERROR(VLOOKUP($A304,INPUT_Du_lieu_nhan_vien!$A:$AC,24),"-")</f>
        <v>OS</v>
      </c>
      <c r="E304" t="str">
        <f>IFERROR(VLOOKUP($A304,INPUT_Du_lieu_nhan_vien!$A:$AC,29),"-")</f>
        <v>TAW</v>
      </c>
      <c r="F304" t="s">
        <v>3051</v>
      </c>
      <c r="G304" s="2" t="s">
        <v>7174</v>
      </c>
      <c r="H304" s="19">
        <v>41253</v>
      </c>
      <c r="I304" s="19">
        <f t="shared" si="13"/>
        <v>41617</v>
      </c>
      <c r="J304" t="str">
        <f>IFERROR(VLOOKUP($A304,INPUT_Du_lieu_nhan_vien!$A:$AJ,36),"-")</f>
        <v>Chính thức</v>
      </c>
    </row>
    <row r="305" spans="1:10" ht="32.25" hidden="1" customHeight="1" x14ac:dyDescent="0.2">
      <c r="A305" s="118">
        <v>20473</v>
      </c>
      <c r="B305" t="str">
        <f>IFERROR(VLOOKUP($A305,INPUT_Du_lieu_nhan_vien!$A:$C,2),"-")</f>
        <v>Nguyễn Thị</v>
      </c>
      <c r="C305" t="str">
        <f>IFERROR(VLOOKUP($A305,INPUT_Du_lieu_nhan_vien!$A:$C,3),"-")</f>
        <v>Hảo</v>
      </c>
      <c r="D305" t="str">
        <f>IFERROR(VLOOKUP($A305,INPUT_Du_lieu_nhan_vien!$A:$AC,24),"-")</f>
        <v>OP</v>
      </c>
      <c r="E305" t="str">
        <f>IFERROR(VLOOKUP($A305,INPUT_Du_lieu_nhan_vien!$A:$AC,29),"-")</f>
        <v>TAW</v>
      </c>
      <c r="G305" s="2"/>
      <c r="H305" s="19"/>
      <c r="I305" s="19" t="str">
        <f t="shared" si="13"/>
        <v/>
      </c>
      <c r="J305" t="str">
        <f>IFERROR(VLOOKUP($A305,INPUT_Du_lieu_nhan_vien!$A:$AJ,36),"-")</f>
        <v>Nghỉ việc</v>
      </c>
    </row>
    <row r="306" spans="1:10" ht="32.25" hidden="1" customHeight="1" x14ac:dyDescent="0.2">
      <c r="A306" s="118">
        <v>20474</v>
      </c>
      <c r="B306" t="str">
        <f>IFERROR(VLOOKUP($A306,INPUT_Du_lieu_nhan_vien!$A:$C,2),"-")</f>
        <v>Trần Thị</v>
      </c>
      <c r="C306" t="str">
        <f>IFERROR(VLOOKUP($A306,INPUT_Du_lieu_nhan_vien!$A:$C,3),"-")</f>
        <v>Lan</v>
      </c>
      <c r="D306" t="str">
        <f>IFERROR(VLOOKUP($A306,INPUT_Du_lieu_nhan_vien!$A:$AC,24),"-")</f>
        <v>OP</v>
      </c>
      <c r="E306" t="str">
        <f>IFERROR(VLOOKUP($A306,INPUT_Du_lieu_nhan_vien!$A:$AC,29),"-")</f>
        <v>TAW</v>
      </c>
      <c r="G306" s="2"/>
      <c r="H306" s="19"/>
      <c r="I306" s="19" t="str">
        <f t="shared" si="13"/>
        <v/>
      </c>
      <c r="J306" t="str">
        <f>IFERROR(VLOOKUP($A306,INPUT_Du_lieu_nhan_vien!$A:$AJ,36),"-")</f>
        <v>Nghỉ việc</v>
      </c>
    </row>
    <row r="307" spans="1:10" ht="32.25" hidden="1" customHeight="1" x14ac:dyDescent="0.2">
      <c r="A307" s="118">
        <v>20476</v>
      </c>
      <c r="B307" t="str">
        <f>IFERROR(VLOOKUP($A307,INPUT_Du_lieu_nhan_vien!$A:$C,2),"-")</f>
        <v>Lê Anh</v>
      </c>
      <c r="C307" t="str">
        <f>IFERROR(VLOOKUP($A307,INPUT_Du_lieu_nhan_vien!$A:$C,3),"-")</f>
        <v>Phương</v>
      </c>
      <c r="D307" t="str">
        <f>IFERROR(VLOOKUP($A307,INPUT_Du_lieu_nhan_vien!$A:$AC,24),"-")</f>
        <v>PM1</v>
      </c>
      <c r="E307" t="str">
        <f>IFERROR(VLOOKUP($A307,INPUT_Du_lieu_nhan_vien!$A:$AC,29),"-")</f>
        <v>TAW</v>
      </c>
      <c r="G307" s="2"/>
      <c r="H307" s="19"/>
      <c r="I307" s="19" t="str">
        <f t="shared" si="13"/>
        <v/>
      </c>
      <c r="J307" t="str">
        <f>IFERROR(VLOOKUP($A307,INPUT_Du_lieu_nhan_vien!$A:$AJ,36),"-")</f>
        <v>Nghỉ việc</v>
      </c>
    </row>
    <row r="308" spans="1:10" ht="32.25" customHeight="1" x14ac:dyDescent="0.2">
      <c r="A308" s="118">
        <v>20499</v>
      </c>
      <c r="B308" t="str">
        <f>IFERROR(VLOOKUP($A308,INPUT_Du_lieu_nhan_vien!$A:$C,2),"-")</f>
        <v>Vũ Thị Thu</v>
      </c>
      <c r="C308" t="str">
        <f>IFERROR(VLOOKUP($A308,INPUT_Du_lieu_nhan_vien!$A:$C,3),"-")</f>
        <v>Hương</v>
      </c>
      <c r="D308" t="str">
        <f>IFERROR(VLOOKUP($A308,INPUT_Du_lieu_nhan_vien!$A:$AC,24),"-")</f>
        <v>NX</v>
      </c>
      <c r="E308" t="str">
        <f>IFERROR(VLOOKUP($A308,INPUT_Du_lieu_nhan_vien!$A:$AC,29),"-")</f>
        <v>TAW</v>
      </c>
      <c r="F308" t="s">
        <v>3051</v>
      </c>
      <c r="G308" s="2" t="s">
        <v>7043</v>
      </c>
      <c r="H308" s="19">
        <v>41308</v>
      </c>
      <c r="I308" s="19">
        <f t="shared" si="13"/>
        <v>41672</v>
      </c>
      <c r="J308" t="str">
        <f>IFERROR(VLOOKUP($A308,INPUT_Du_lieu_nhan_vien!$A:$AJ,36),"-")</f>
        <v>Chính thức</v>
      </c>
    </row>
    <row r="309" spans="1:10" ht="32.25" hidden="1" customHeight="1" x14ac:dyDescent="0.2">
      <c r="A309" s="118">
        <v>20503</v>
      </c>
      <c r="B309" t="str">
        <f>IFERROR(VLOOKUP($A309,INPUT_Du_lieu_nhan_vien!$A:$C,2),"-")</f>
        <v>Tạ Thị</v>
      </c>
      <c r="C309" t="str">
        <f>IFERROR(VLOOKUP($A309,INPUT_Du_lieu_nhan_vien!$A:$C,3),"-")</f>
        <v>Hường</v>
      </c>
      <c r="D309" t="str">
        <f>IFERROR(VLOOKUP($A309,INPUT_Du_lieu_nhan_vien!$A:$AC,24),"-")</f>
        <v>OS</v>
      </c>
      <c r="E309" t="str">
        <f>IFERROR(VLOOKUP($A309,INPUT_Du_lieu_nhan_vien!$A:$AC,29),"-")</f>
        <v>TAW</v>
      </c>
      <c r="G309" s="2"/>
      <c r="H309" s="19"/>
      <c r="I309" s="19" t="str">
        <f t="shared" si="13"/>
        <v/>
      </c>
      <c r="J309" t="str">
        <f>IFERROR(VLOOKUP($A309,INPUT_Du_lieu_nhan_vien!$A:$AJ,36),"-")</f>
        <v>Nghỉ việc</v>
      </c>
    </row>
    <row r="310" spans="1:10" ht="32.25" customHeight="1" x14ac:dyDescent="0.2">
      <c r="A310" s="118">
        <v>20504</v>
      </c>
      <c r="B310" t="str">
        <f>IFERROR(VLOOKUP($A310,INPUT_Du_lieu_nhan_vien!$A:$C,2),"-")</f>
        <v>Trần Khánh</v>
      </c>
      <c r="C310" t="str">
        <f>IFERROR(VLOOKUP($A310,INPUT_Du_lieu_nhan_vien!$A:$C,3),"-")</f>
        <v>Vân</v>
      </c>
      <c r="D310" t="str">
        <f>IFERROR(VLOOKUP($A310,INPUT_Du_lieu_nhan_vien!$A:$AC,24),"-")</f>
        <v>OP</v>
      </c>
      <c r="E310" t="str">
        <f>IFERROR(VLOOKUP($A310,INPUT_Du_lieu_nhan_vien!$A:$AC,29),"-")</f>
        <v>TAW</v>
      </c>
      <c r="F310" t="s">
        <v>3051</v>
      </c>
      <c r="G310" s="2" t="s">
        <v>8036</v>
      </c>
      <c r="H310" s="19">
        <v>41365</v>
      </c>
      <c r="I310" s="19">
        <f t="shared" si="13"/>
        <v>41729</v>
      </c>
      <c r="J310" t="str">
        <f>IFERROR(VLOOKUP($A310,INPUT_Du_lieu_nhan_vien!$A:$AJ,36),"-")</f>
        <v>Chính thức</v>
      </c>
    </row>
    <row r="311" spans="1:10" ht="32.25" hidden="1" customHeight="1" x14ac:dyDescent="0.2">
      <c r="A311" s="118">
        <v>20505</v>
      </c>
      <c r="B311" t="str">
        <f>IFERROR(VLOOKUP($A311,INPUT_Du_lieu_nhan_vien!$A:$C,2),"-")</f>
        <v>Phạm Thị Thanh</v>
      </c>
      <c r="C311" t="str">
        <f>IFERROR(VLOOKUP($A311,INPUT_Du_lieu_nhan_vien!$A:$C,3),"-")</f>
        <v>Nga</v>
      </c>
      <c r="D311" t="str">
        <f>IFERROR(VLOOKUP($A311,INPUT_Du_lieu_nhan_vien!$A:$AC,24),"-")</f>
        <v>OP</v>
      </c>
      <c r="E311" t="str">
        <f>IFERROR(VLOOKUP($A311,INPUT_Du_lieu_nhan_vien!$A:$AC,29),"-")</f>
        <v>TAW</v>
      </c>
      <c r="G311" s="2"/>
      <c r="H311" s="19"/>
      <c r="I311" s="19" t="str">
        <f t="shared" si="13"/>
        <v/>
      </c>
      <c r="J311" t="str">
        <f>IFERROR(VLOOKUP($A311,INPUT_Du_lieu_nhan_vien!$A:$AJ,36),"-")</f>
        <v>Nghỉ việc</v>
      </c>
    </row>
    <row r="312" spans="1:10" ht="32.25" hidden="1" customHeight="1" x14ac:dyDescent="0.2">
      <c r="A312" s="118">
        <v>20506</v>
      </c>
      <c r="B312" t="str">
        <f>IFERROR(VLOOKUP($A312,INPUT_Du_lieu_nhan_vien!$A:$C,2),"-")</f>
        <v>Phí Thị Thu</v>
      </c>
      <c r="C312" t="str">
        <f>IFERROR(VLOOKUP($A312,INPUT_Du_lieu_nhan_vien!$A:$C,3),"-")</f>
        <v>Hương</v>
      </c>
      <c r="D312" t="str">
        <f>IFERROR(VLOOKUP($A312,INPUT_Du_lieu_nhan_vien!$A:$AC,24),"-")</f>
        <v>OS</v>
      </c>
      <c r="E312" t="str">
        <f>IFERROR(VLOOKUP($A312,INPUT_Du_lieu_nhan_vien!$A:$AC,29),"-")</f>
        <v>TAW</v>
      </c>
      <c r="F312" t="s">
        <v>3051</v>
      </c>
      <c r="G312" s="2" t="s">
        <v>7036</v>
      </c>
      <c r="H312" s="19">
        <v>41329</v>
      </c>
      <c r="I312" s="19">
        <f t="shared" si="13"/>
        <v>41693</v>
      </c>
      <c r="J312" t="str">
        <f>IFERROR(VLOOKUP($A312,INPUT_Du_lieu_nhan_vien!$A:$AJ,36),"-")</f>
        <v>Nghỉ việc</v>
      </c>
    </row>
    <row r="313" spans="1:10" ht="32.25" hidden="1" customHeight="1" x14ac:dyDescent="0.2">
      <c r="A313" s="118">
        <v>20507</v>
      </c>
      <c r="B313" t="str">
        <f>IFERROR(VLOOKUP($A313,INPUT_Du_lieu_nhan_vien!$A:$C,2),"-")</f>
        <v>Nguyễn Thị Thu</v>
      </c>
      <c r="C313" t="str">
        <f>IFERROR(VLOOKUP($A313,INPUT_Du_lieu_nhan_vien!$A:$C,3),"-")</f>
        <v>Hiền</v>
      </c>
      <c r="D313" t="str">
        <f>IFERROR(VLOOKUP($A313,INPUT_Du_lieu_nhan_vien!$A:$AC,24),"-")</f>
        <v>OS</v>
      </c>
      <c r="E313" t="str">
        <f>IFERROR(VLOOKUP($A313,INPUT_Du_lieu_nhan_vien!$A:$AC,29),"-")</f>
        <v>TAW</v>
      </c>
      <c r="G313" s="2"/>
      <c r="H313" s="19"/>
      <c r="I313" s="19" t="str">
        <f t="shared" si="13"/>
        <v/>
      </c>
      <c r="J313" t="str">
        <f>IFERROR(VLOOKUP($A313,INPUT_Du_lieu_nhan_vien!$A:$AJ,36),"-")</f>
        <v>Nghỉ việc</v>
      </c>
    </row>
    <row r="314" spans="1:10" ht="32.25" customHeight="1" x14ac:dyDescent="0.2">
      <c r="A314" s="118">
        <v>20509</v>
      </c>
      <c r="B314" t="str">
        <f>IFERROR(VLOOKUP($A314,INPUT_Du_lieu_nhan_vien!$A:$C,2),"-")</f>
        <v>Đoàn Thị Thanh</v>
      </c>
      <c r="C314" t="str">
        <f>IFERROR(VLOOKUP($A314,INPUT_Du_lieu_nhan_vien!$A:$C,3),"-")</f>
        <v>Giang</v>
      </c>
      <c r="D314" t="str">
        <f>IFERROR(VLOOKUP($A314,INPUT_Du_lieu_nhan_vien!$A:$AC,24),"-")</f>
        <v>OS</v>
      </c>
      <c r="E314" t="str">
        <f>IFERROR(VLOOKUP($A314,INPUT_Du_lieu_nhan_vien!$A:$AC,29),"-")</f>
        <v>TAW</v>
      </c>
      <c r="F314" t="s">
        <v>3051</v>
      </c>
      <c r="G314" s="2" t="s">
        <v>7072</v>
      </c>
      <c r="H314" s="19">
        <v>41335</v>
      </c>
      <c r="I314" s="19">
        <f t="shared" si="13"/>
        <v>41699</v>
      </c>
      <c r="J314" t="str">
        <f>IFERROR(VLOOKUP($A314,INPUT_Du_lieu_nhan_vien!$A:$AJ,36),"-")</f>
        <v>Chính thức</v>
      </c>
    </row>
    <row r="315" spans="1:10" ht="32.25" hidden="1" customHeight="1" x14ac:dyDescent="0.2">
      <c r="A315" s="118">
        <v>20510</v>
      </c>
      <c r="B315" t="str">
        <f>IFERROR(VLOOKUP($A315,INPUT_Du_lieu_nhan_vien!$A:$C,2),"-")</f>
        <v>Nguyễn Thị Ngọc</v>
      </c>
      <c r="C315" t="str">
        <f>IFERROR(VLOOKUP($A315,INPUT_Du_lieu_nhan_vien!$A:$C,3),"-")</f>
        <v>Thủy</v>
      </c>
      <c r="D315" t="str">
        <f>IFERROR(VLOOKUP($A315,INPUT_Du_lieu_nhan_vien!$A:$AC,24),"-")</f>
        <v>OP</v>
      </c>
      <c r="E315" t="str">
        <f>IFERROR(VLOOKUP($A315,INPUT_Du_lieu_nhan_vien!$A:$AC,29),"-")</f>
        <v>TAW</v>
      </c>
      <c r="G315" s="2"/>
      <c r="H315" s="19"/>
      <c r="I315" s="19" t="str">
        <f t="shared" si="13"/>
        <v/>
      </c>
      <c r="J315" t="str">
        <f>IFERROR(VLOOKUP($A315,INPUT_Du_lieu_nhan_vien!$A:$AJ,36),"-")</f>
        <v>Nghỉ việc</v>
      </c>
    </row>
    <row r="316" spans="1:10" ht="32.25" customHeight="1" x14ac:dyDescent="0.2">
      <c r="A316" s="118">
        <v>20517</v>
      </c>
      <c r="B316" t="str">
        <f>IFERROR(VLOOKUP($A316,INPUT_Du_lieu_nhan_vien!$A:$C,2),"-")</f>
        <v>Nguyễn Tùng</v>
      </c>
      <c r="C316" t="str">
        <f>IFERROR(VLOOKUP($A316,INPUT_Du_lieu_nhan_vien!$A:$C,3),"-")</f>
        <v>Lâm</v>
      </c>
      <c r="D316" t="str">
        <f>IFERROR(VLOOKUP($A316,INPUT_Du_lieu_nhan_vien!$A:$AC,24),"-")</f>
        <v>PM1</v>
      </c>
      <c r="E316" t="str">
        <f>IFERROR(VLOOKUP($A316,INPUT_Du_lieu_nhan_vien!$A:$AC,29),"-")</f>
        <v>TAW</v>
      </c>
      <c r="F316" t="s">
        <v>3051</v>
      </c>
      <c r="G316" s="2" t="s">
        <v>7065</v>
      </c>
      <c r="H316" s="19">
        <v>41354</v>
      </c>
      <c r="I316" s="19">
        <f t="shared" si="13"/>
        <v>41718</v>
      </c>
      <c r="J316" t="str">
        <f>IFERROR(VLOOKUP($A316,INPUT_Du_lieu_nhan_vien!$A:$AJ,36),"-")</f>
        <v>Chính thức</v>
      </c>
    </row>
    <row r="317" spans="1:10" ht="32.25" hidden="1" customHeight="1" x14ac:dyDescent="0.2">
      <c r="A317" s="118">
        <v>20519</v>
      </c>
      <c r="B317" t="str">
        <f>IFERROR(VLOOKUP($A317,INPUT_Du_lieu_nhan_vien!$A:$C,2),"-")</f>
        <v>Đỗ Thị</v>
      </c>
      <c r="C317" t="str">
        <f>IFERROR(VLOOKUP($A317,INPUT_Du_lieu_nhan_vien!$A:$C,3),"-")</f>
        <v>Quyên</v>
      </c>
      <c r="D317" t="str">
        <f>IFERROR(VLOOKUP($A317,INPUT_Du_lieu_nhan_vien!$A:$AC,24),"-")</f>
        <v>OS</v>
      </c>
      <c r="E317" t="str">
        <f>IFERROR(VLOOKUP($A317,INPUT_Du_lieu_nhan_vien!$A:$AC,29),"-")</f>
        <v>TAW</v>
      </c>
      <c r="F317" t="s">
        <v>3051</v>
      </c>
      <c r="G317" s="2" t="s">
        <v>7035</v>
      </c>
      <c r="H317" s="19">
        <v>41297</v>
      </c>
      <c r="I317" s="19">
        <f t="shared" si="13"/>
        <v>41661</v>
      </c>
      <c r="J317" t="str">
        <f>IFERROR(VLOOKUP($A317,INPUT_Du_lieu_nhan_vien!$A:$AJ,36),"-")</f>
        <v>Nghỉ việc</v>
      </c>
    </row>
    <row r="318" spans="1:10" ht="32.25" hidden="1" customHeight="1" x14ac:dyDescent="0.2">
      <c r="A318" s="118">
        <v>20520</v>
      </c>
      <c r="B318" t="str">
        <f>IFERROR(VLOOKUP($A318,INPUT_Du_lieu_nhan_vien!$A:$C,2),"-")</f>
        <v>Đinh Thị</v>
      </c>
      <c r="C318" t="str">
        <f>IFERROR(VLOOKUP($A318,INPUT_Du_lieu_nhan_vien!$A:$C,3),"-")</f>
        <v>Thơm</v>
      </c>
      <c r="D318" t="str">
        <f>IFERROR(VLOOKUP($A318,INPUT_Du_lieu_nhan_vien!$A:$AC,24),"-")</f>
        <v>OS</v>
      </c>
      <c r="E318" t="str">
        <f>IFERROR(VLOOKUP($A318,INPUT_Du_lieu_nhan_vien!$A:$AC,29),"-")</f>
        <v>TAW</v>
      </c>
      <c r="F318" t="s">
        <v>3051</v>
      </c>
      <c r="G318" s="2" t="s">
        <v>7073</v>
      </c>
      <c r="H318" s="19">
        <v>41356</v>
      </c>
      <c r="I318" s="19">
        <f t="shared" si="13"/>
        <v>41720</v>
      </c>
      <c r="J318" t="str">
        <f>IFERROR(VLOOKUP($A318,INPUT_Du_lieu_nhan_vien!$A:$AJ,36),"-")</f>
        <v>Nghỉ việc</v>
      </c>
    </row>
    <row r="319" spans="1:10" ht="32.25" hidden="1" customHeight="1" x14ac:dyDescent="0.2">
      <c r="A319" s="118">
        <v>20532</v>
      </c>
      <c r="B319" t="str">
        <f>IFERROR(VLOOKUP($A319,INPUT_Du_lieu_nhan_vien!$A:$C,2),"-")</f>
        <v>Trịnh Thu</v>
      </c>
      <c r="C319" t="str">
        <f>IFERROR(VLOOKUP($A319,INPUT_Du_lieu_nhan_vien!$A:$C,3),"-")</f>
        <v>Thảo</v>
      </c>
      <c r="D319" t="str">
        <f>IFERROR(VLOOKUP($A319,INPUT_Du_lieu_nhan_vien!$A:$AC,24),"-")</f>
        <v>OP</v>
      </c>
      <c r="E319" t="str">
        <f>IFERROR(VLOOKUP($A319,INPUT_Du_lieu_nhan_vien!$A:$AC,29),"-")</f>
        <v>TAW</v>
      </c>
      <c r="G319" s="2"/>
      <c r="H319" s="19"/>
      <c r="I319" s="19" t="str">
        <f t="shared" si="13"/>
        <v/>
      </c>
      <c r="J319" t="str">
        <f>IFERROR(VLOOKUP($A319,INPUT_Du_lieu_nhan_vien!$A:$AJ,36),"-")</f>
        <v>Nghỉ việc</v>
      </c>
    </row>
    <row r="320" spans="1:10" ht="32.25" customHeight="1" x14ac:dyDescent="0.2">
      <c r="A320" s="118">
        <v>20533</v>
      </c>
      <c r="B320" t="str">
        <f>IFERROR(VLOOKUP($A320,INPUT_Du_lieu_nhan_vien!$A:$C,2),"-")</f>
        <v>Nguyễn Thị Minh</v>
      </c>
      <c r="C320" t="str">
        <f>IFERROR(VLOOKUP($A320,INPUT_Du_lieu_nhan_vien!$A:$C,3),"-")</f>
        <v>Trang</v>
      </c>
      <c r="D320" t="str">
        <f>IFERROR(VLOOKUP($A320,INPUT_Du_lieu_nhan_vien!$A:$AC,24),"-")</f>
        <v>OP</v>
      </c>
      <c r="E320" t="str">
        <f>IFERROR(VLOOKUP($A320,INPUT_Du_lieu_nhan_vien!$A:$AC,29),"-")</f>
        <v>TAW</v>
      </c>
      <c r="F320" t="s">
        <v>3051</v>
      </c>
      <c r="G320" s="2" t="s">
        <v>7044</v>
      </c>
      <c r="H320" s="19">
        <v>41383</v>
      </c>
      <c r="I320" s="19">
        <f t="shared" si="13"/>
        <v>41747</v>
      </c>
      <c r="J320" t="str">
        <f>IFERROR(VLOOKUP($A320,INPUT_Du_lieu_nhan_vien!$A:$AJ,36),"-")</f>
        <v>Chính thức</v>
      </c>
    </row>
    <row r="321" spans="1:10" ht="32.25" customHeight="1" x14ac:dyDescent="0.2">
      <c r="A321" s="118">
        <v>20535</v>
      </c>
      <c r="B321" t="str">
        <f>IFERROR(VLOOKUP($A321,INPUT_Du_lieu_nhan_vien!$A:$C,2),"-")</f>
        <v>Phạm Quang</v>
      </c>
      <c r="C321" t="str">
        <f>IFERROR(VLOOKUP($A321,INPUT_Du_lieu_nhan_vien!$A:$C,3),"-")</f>
        <v>Long</v>
      </c>
      <c r="D321" t="str">
        <f>IFERROR(VLOOKUP($A321,INPUT_Du_lieu_nhan_vien!$A:$AC,24),"-")</f>
        <v>OP</v>
      </c>
      <c r="E321" t="str">
        <f>IFERROR(VLOOKUP($A321,INPUT_Du_lieu_nhan_vien!$A:$AC,29),"-")</f>
        <v>TAW</v>
      </c>
      <c r="F321" t="s">
        <v>3051</v>
      </c>
      <c r="G321" s="2" t="s">
        <v>7384</v>
      </c>
      <c r="H321" s="19">
        <v>41432</v>
      </c>
      <c r="I321" s="19">
        <f t="shared" si="13"/>
        <v>41796</v>
      </c>
      <c r="J321" t="str">
        <f>IFERROR(VLOOKUP($A321,INPUT_Du_lieu_nhan_vien!$A:$AJ,36),"-")</f>
        <v>Chính thức</v>
      </c>
    </row>
    <row r="322" spans="1:10" ht="32.25" customHeight="1" x14ac:dyDescent="0.2">
      <c r="A322" s="118">
        <v>20536</v>
      </c>
      <c r="B322" t="str">
        <f>IFERROR(VLOOKUP($A322,INPUT_Du_lieu_nhan_vien!$A:$C,2),"-")</f>
        <v>Ngô Thị</v>
      </c>
      <c r="C322" t="str">
        <f>IFERROR(VLOOKUP($A322,INPUT_Du_lieu_nhan_vien!$A:$C,3),"-")</f>
        <v>Huyên</v>
      </c>
      <c r="D322" t="str">
        <f>IFERROR(VLOOKUP($A322,INPUT_Du_lieu_nhan_vien!$A:$AC,24),"-")</f>
        <v>OP</v>
      </c>
      <c r="E322" t="str">
        <f>IFERROR(VLOOKUP($A322,INPUT_Du_lieu_nhan_vien!$A:$AC,29),"-")</f>
        <v>TAW</v>
      </c>
      <c r="G322" s="2"/>
      <c r="H322" s="19"/>
      <c r="I322" s="19" t="str">
        <f t="shared" ref="I322:I353" si="14">IF(F322="","",VLOOKUP(F322,$N$2:$O$11,2)+H322)</f>
        <v/>
      </c>
      <c r="J322" t="str">
        <f>IFERROR(VLOOKUP($A322,INPUT_Du_lieu_nhan_vien!$A:$AJ,36),"-")</f>
        <v>Chính thức</v>
      </c>
    </row>
    <row r="323" spans="1:10" ht="32.25" hidden="1" customHeight="1" x14ac:dyDescent="0.2">
      <c r="A323" s="118">
        <v>20537</v>
      </c>
      <c r="B323" t="str">
        <f>IFERROR(VLOOKUP($A323,INPUT_Du_lieu_nhan_vien!$A:$C,2),"-")</f>
        <v>Nguyễn Thị Tố</v>
      </c>
      <c r="C323" t="str">
        <f>IFERROR(VLOOKUP($A323,INPUT_Du_lieu_nhan_vien!$A:$C,3),"-")</f>
        <v>Nga</v>
      </c>
      <c r="D323" t="str">
        <f>IFERROR(VLOOKUP($A323,INPUT_Du_lieu_nhan_vien!$A:$AC,24),"-")</f>
        <v>OS</v>
      </c>
      <c r="E323" t="str">
        <f>IFERROR(VLOOKUP($A323,INPUT_Du_lieu_nhan_vien!$A:$AC,29),"-")</f>
        <v>TAW</v>
      </c>
      <c r="G323" s="2"/>
      <c r="H323" s="19"/>
      <c r="I323" s="19" t="str">
        <f t="shared" si="14"/>
        <v/>
      </c>
      <c r="J323" t="str">
        <f>IFERROR(VLOOKUP($A323,INPUT_Du_lieu_nhan_vien!$A:$AJ,36),"-")</f>
        <v>Nghỉ việc</v>
      </c>
    </row>
    <row r="324" spans="1:10" ht="32.25" hidden="1" customHeight="1" x14ac:dyDescent="0.2">
      <c r="A324" s="118">
        <v>20538</v>
      </c>
      <c r="B324" t="str">
        <f>IFERROR(VLOOKUP($A324,INPUT_Du_lieu_nhan_vien!$A:$C,2),"-")</f>
        <v>Bùi Thị Thanh</v>
      </c>
      <c r="C324" t="str">
        <f>IFERROR(VLOOKUP($A324,INPUT_Du_lieu_nhan_vien!$A:$C,3),"-")</f>
        <v>Hương</v>
      </c>
      <c r="D324" t="str">
        <f>IFERROR(VLOOKUP($A324,INPUT_Du_lieu_nhan_vien!$A:$AC,24),"-")</f>
        <v>OS</v>
      </c>
      <c r="E324" t="str">
        <f>IFERROR(VLOOKUP($A324,INPUT_Du_lieu_nhan_vien!$A:$AC,29),"-")</f>
        <v>TAW</v>
      </c>
      <c r="G324" s="2"/>
      <c r="H324" s="19"/>
      <c r="I324" s="19" t="str">
        <f t="shared" si="14"/>
        <v/>
      </c>
      <c r="J324" t="str">
        <f>IFERROR(VLOOKUP($A324,INPUT_Du_lieu_nhan_vien!$A:$AJ,36),"-")</f>
        <v>Nghỉ việc</v>
      </c>
    </row>
    <row r="325" spans="1:10" ht="32.25" customHeight="1" x14ac:dyDescent="0.2">
      <c r="A325" s="118">
        <v>20539</v>
      </c>
      <c r="B325" t="str">
        <f>IFERROR(VLOOKUP($A325,INPUT_Du_lieu_nhan_vien!$A:$C,2),"-")</f>
        <v>Lê Hồng</v>
      </c>
      <c r="C325" t="str">
        <f>IFERROR(VLOOKUP($A325,INPUT_Du_lieu_nhan_vien!$A:$C,3),"-")</f>
        <v>Minh</v>
      </c>
      <c r="D325" t="str">
        <f>IFERROR(VLOOKUP($A325,INPUT_Du_lieu_nhan_vien!$A:$AC,24),"-")</f>
        <v>OP</v>
      </c>
      <c r="E325" t="str">
        <f>IFERROR(VLOOKUP($A325,INPUT_Du_lieu_nhan_vien!$A:$AC,29),"-")</f>
        <v>TPE</v>
      </c>
      <c r="F325" t="s">
        <v>3051</v>
      </c>
      <c r="G325" s="2" t="s">
        <v>7385</v>
      </c>
      <c r="H325" s="19">
        <v>41414</v>
      </c>
      <c r="I325" s="19">
        <f t="shared" si="14"/>
        <v>41778</v>
      </c>
      <c r="J325" t="str">
        <f>IFERROR(VLOOKUP($A325,INPUT_Du_lieu_nhan_vien!$A:$AJ,36),"-")</f>
        <v>Chính thức</v>
      </c>
    </row>
    <row r="326" spans="1:10" ht="32.25" hidden="1" customHeight="1" x14ac:dyDescent="0.2">
      <c r="A326" s="118">
        <v>20540</v>
      </c>
      <c r="B326" t="str">
        <f>IFERROR(VLOOKUP($A326,INPUT_Du_lieu_nhan_vien!$A:$C,2),"-")</f>
        <v>Phạm Thị Kiều</v>
      </c>
      <c r="C326" t="str">
        <f>IFERROR(VLOOKUP($A326,INPUT_Du_lieu_nhan_vien!$A:$C,3),"-")</f>
        <v>Oanh</v>
      </c>
      <c r="D326" t="str">
        <f>IFERROR(VLOOKUP($A326,INPUT_Du_lieu_nhan_vien!$A:$AC,24),"-")</f>
        <v>OS</v>
      </c>
      <c r="E326" t="str">
        <f>IFERROR(VLOOKUP($A326,INPUT_Du_lieu_nhan_vien!$A:$AC,29),"-")</f>
        <v>TAW</v>
      </c>
      <c r="F326" t="s">
        <v>3051</v>
      </c>
      <c r="G326" s="2" t="s">
        <v>7064</v>
      </c>
      <c r="H326" s="19">
        <v>41414</v>
      </c>
      <c r="I326" s="19">
        <f t="shared" si="14"/>
        <v>41778</v>
      </c>
      <c r="J326" t="str">
        <f>IFERROR(VLOOKUP($A326,INPUT_Du_lieu_nhan_vien!$A:$AJ,36),"-")</f>
        <v>Nghỉ việc</v>
      </c>
    </row>
    <row r="327" spans="1:10" ht="32.25" customHeight="1" x14ac:dyDescent="0.2">
      <c r="A327" s="118">
        <v>20547</v>
      </c>
      <c r="B327" t="str">
        <f>IFERROR(VLOOKUP($A327,INPUT_Du_lieu_nhan_vien!$A:$C,2),"-")</f>
        <v>Nguyễn Thị Thanh</v>
      </c>
      <c r="C327" t="str">
        <f>IFERROR(VLOOKUP($A327,INPUT_Du_lieu_nhan_vien!$A:$C,3),"-")</f>
        <v>Nga</v>
      </c>
      <c r="D327" t="str">
        <f>IFERROR(VLOOKUP($A327,INPUT_Du_lieu_nhan_vien!$A:$AC,24),"-")</f>
        <v>OP</v>
      </c>
      <c r="E327" t="str">
        <f>IFERROR(VLOOKUP($A327,INPUT_Du_lieu_nhan_vien!$A:$AC,29),"-")</f>
        <v>TAW</v>
      </c>
      <c r="F327" t="s">
        <v>3051</v>
      </c>
      <c r="G327" s="2" t="s">
        <v>7952</v>
      </c>
      <c r="H327" s="19">
        <v>41450</v>
      </c>
      <c r="I327" s="19">
        <f t="shared" si="14"/>
        <v>41814</v>
      </c>
      <c r="J327" t="str">
        <f>IFERROR(VLOOKUP($A327,INPUT_Du_lieu_nhan_vien!$A:$AJ,36),"-")</f>
        <v>Chính thức</v>
      </c>
    </row>
    <row r="328" spans="1:10" ht="32.25" customHeight="1" x14ac:dyDescent="0.2">
      <c r="A328" s="118">
        <v>20551</v>
      </c>
      <c r="B328" t="str">
        <f>IFERROR(VLOOKUP($A328,INPUT_Du_lieu_nhan_vien!$A:$C,2),"-")</f>
        <v>Nguyễn Thanh</v>
      </c>
      <c r="C328" t="str">
        <f>IFERROR(VLOOKUP($A328,INPUT_Du_lieu_nhan_vien!$A:$C,3),"-")</f>
        <v>Huyền</v>
      </c>
      <c r="D328" t="str">
        <f>IFERROR(VLOOKUP($A328,INPUT_Du_lieu_nhan_vien!$A:$AC,24),"-")</f>
        <v>OP</v>
      </c>
      <c r="E328" t="str">
        <f>IFERROR(VLOOKUP($A328,INPUT_Du_lieu_nhan_vien!$A:$AC,29),"-")</f>
        <v>TAW</v>
      </c>
      <c r="F328" t="s">
        <v>3051</v>
      </c>
      <c r="G328" s="2" t="s">
        <v>7951</v>
      </c>
      <c r="H328" s="19">
        <v>41469</v>
      </c>
      <c r="I328" s="19">
        <f t="shared" si="14"/>
        <v>41833</v>
      </c>
      <c r="J328" t="str">
        <f>IFERROR(VLOOKUP($A328,INPUT_Du_lieu_nhan_vien!$A:$AJ,36),"-")</f>
        <v>Chính thức</v>
      </c>
    </row>
    <row r="329" spans="1:10" ht="32.25" customHeight="1" x14ac:dyDescent="0.2">
      <c r="A329" s="118">
        <v>20553</v>
      </c>
      <c r="B329" t="str">
        <f>IFERROR(VLOOKUP($A329,INPUT_Du_lieu_nhan_vien!$A:$C,2),"-")</f>
        <v>Hoàng Thị</v>
      </c>
      <c r="C329" t="str">
        <f>IFERROR(VLOOKUP($A329,INPUT_Du_lieu_nhan_vien!$A:$C,3),"-")</f>
        <v>Nữ</v>
      </c>
      <c r="D329" t="str">
        <f>IFERROR(VLOOKUP($A329,INPUT_Du_lieu_nhan_vien!$A:$AC,24),"-")</f>
        <v>OS</v>
      </c>
      <c r="E329" t="str">
        <f>IFERROR(VLOOKUP($A329,INPUT_Du_lieu_nhan_vien!$A:$AC,29),"-")</f>
        <v>TAW</v>
      </c>
      <c r="G329" s="2"/>
      <c r="H329" s="19"/>
      <c r="I329" s="19" t="str">
        <f t="shared" si="14"/>
        <v/>
      </c>
      <c r="J329" t="str">
        <f>IFERROR(VLOOKUP($A329,INPUT_Du_lieu_nhan_vien!$A:$AJ,36),"-")</f>
        <v>Chính thức</v>
      </c>
    </row>
    <row r="330" spans="1:10" ht="32.25" customHeight="1" x14ac:dyDescent="0.2">
      <c r="A330" s="118">
        <v>20563</v>
      </c>
      <c r="B330" t="str">
        <f>IFERROR(VLOOKUP($A330,INPUT_Du_lieu_nhan_vien!$A:$C,2),"-")</f>
        <v>Phạm Thị</v>
      </c>
      <c r="C330" t="str">
        <f>IFERROR(VLOOKUP($A330,INPUT_Du_lieu_nhan_vien!$A:$C,3),"-")</f>
        <v>Hòa</v>
      </c>
      <c r="D330" t="str">
        <f>IFERROR(VLOOKUP($A330,INPUT_Du_lieu_nhan_vien!$A:$AC,24),"-")</f>
        <v>OS</v>
      </c>
      <c r="E330" t="str">
        <f>IFERROR(VLOOKUP($A330,INPUT_Du_lieu_nhan_vien!$A:$AC,29),"-")</f>
        <v>TAW</v>
      </c>
      <c r="F330" t="s">
        <v>3051</v>
      </c>
      <c r="G330" s="2" t="s">
        <v>7748</v>
      </c>
      <c r="H330" s="19">
        <v>41496</v>
      </c>
      <c r="I330" s="19">
        <f t="shared" si="14"/>
        <v>41860</v>
      </c>
      <c r="J330" t="str">
        <f>IFERROR(VLOOKUP($A330,INPUT_Du_lieu_nhan_vien!$A:$AJ,36),"-")</f>
        <v>Chính thức</v>
      </c>
    </row>
    <row r="331" spans="1:10" ht="32.25" customHeight="1" x14ac:dyDescent="0.2">
      <c r="A331" s="118">
        <v>20564</v>
      </c>
      <c r="B331" t="str">
        <f>IFERROR(VLOOKUP($A331,INPUT_Du_lieu_nhan_vien!$A:$C,2),"-")</f>
        <v>Kiều Thị</v>
      </c>
      <c r="C331" t="str">
        <f>IFERROR(VLOOKUP($A331,INPUT_Du_lieu_nhan_vien!$A:$C,3),"-")</f>
        <v>Nhân</v>
      </c>
      <c r="D331" t="str">
        <f>IFERROR(VLOOKUP($A331,INPUT_Du_lieu_nhan_vien!$A:$AC,24),"-")</f>
        <v>OS</v>
      </c>
      <c r="E331" t="str">
        <f>IFERROR(VLOOKUP($A331,INPUT_Du_lieu_nhan_vien!$A:$AC,29),"-")</f>
        <v>TAW</v>
      </c>
      <c r="F331" t="s">
        <v>3051</v>
      </c>
      <c r="G331" s="2" t="s">
        <v>7749</v>
      </c>
      <c r="H331" s="19">
        <v>41533</v>
      </c>
      <c r="I331" s="19">
        <f t="shared" si="14"/>
        <v>41897</v>
      </c>
      <c r="J331" t="str">
        <f>IFERROR(VLOOKUP($A331,INPUT_Du_lieu_nhan_vien!$A:$AJ,36),"-")</f>
        <v>Chính thức</v>
      </c>
    </row>
    <row r="332" spans="1:10" ht="32.25" hidden="1" customHeight="1" x14ac:dyDescent="0.2">
      <c r="A332" s="118">
        <v>20565</v>
      </c>
      <c r="B332" t="str">
        <f>IFERROR(VLOOKUP($A332,INPUT_Du_lieu_nhan_vien!$A:$C,2),"-")</f>
        <v>Nguyễn Thị Như</v>
      </c>
      <c r="C332" t="str">
        <f>IFERROR(VLOOKUP($A332,INPUT_Du_lieu_nhan_vien!$A:$C,3),"-")</f>
        <v>Quỳnh</v>
      </c>
      <c r="D332" t="str">
        <f>IFERROR(VLOOKUP($A332,INPUT_Du_lieu_nhan_vien!$A:$AC,24),"-")</f>
        <v>OS</v>
      </c>
      <c r="E332" t="str">
        <f>IFERROR(VLOOKUP($A332,INPUT_Du_lieu_nhan_vien!$A:$AC,29),"-")</f>
        <v>TAW</v>
      </c>
      <c r="G332" s="2"/>
      <c r="H332" s="19"/>
      <c r="I332" s="19" t="str">
        <f t="shared" si="14"/>
        <v/>
      </c>
      <c r="J332" t="str">
        <f>IFERROR(VLOOKUP($A332,INPUT_Du_lieu_nhan_vien!$A:$AJ,36),"-")</f>
        <v>Nghỉ việc</v>
      </c>
    </row>
    <row r="333" spans="1:10" ht="32.25" customHeight="1" x14ac:dyDescent="0.2">
      <c r="A333" s="118">
        <v>20566</v>
      </c>
      <c r="B333" t="str">
        <f>IFERROR(VLOOKUP($A333,INPUT_Du_lieu_nhan_vien!$A:$C,2),"-")</f>
        <v>Nguyễn Thị</v>
      </c>
      <c r="C333" t="str">
        <f>IFERROR(VLOOKUP($A333,INPUT_Du_lieu_nhan_vien!$A:$C,3),"-")</f>
        <v>Thư</v>
      </c>
      <c r="D333" t="str">
        <f>IFERROR(VLOOKUP($A333,INPUT_Du_lieu_nhan_vien!$A:$AC,24),"-")</f>
        <v>OS</v>
      </c>
      <c r="E333" t="str">
        <f>IFERROR(VLOOKUP($A333,INPUT_Du_lieu_nhan_vien!$A:$AC,29),"-")</f>
        <v>TAW</v>
      </c>
      <c r="F333" t="s">
        <v>3051</v>
      </c>
      <c r="G333" s="2" t="s">
        <v>7766</v>
      </c>
      <c r="H333" s="19">
        <v>41496</v>
      </c>
      <c r="I333" s="19">
        <f t="shared" si="14"/>
        <v>41860</v>
      </c>
      <c r="J333" t="str">
        <f>IFERROR(VLOOKUP($A333,INPUT_Du_lieu_nhan_vien!$A:$AJ,36),"-")</f>
        <v>Chính thức</v>
      </c>
    </row>
    <row r="334" spans="1:10" ht="32.25" hidden="1" customHeight="1" x14ac:dyDescent="0.2">
      <c r="A334" s="118">
        <v>20571</v>
      </c>
      <c r="B334" t="str">
        <f>IFERROR(VLOOKUP($A334,INPUT_Du_lieu_nhan_vien!$A:$C,2),"-")</f>
        <v>Bùi Thị</v>
      </c>
      <c r="C334" t="str">
        <f>IFERROR(VLOOKUP($A334,INPUT_Du_lieu_nhan_vien!$A:$C,3),"-")</f>
        <v>Thu</v>
      </c>
      <c r="D334" t="str">
        <f>IFERROR(VLOOKUP($A334,INPUT_Du_lieu_nhan_vien!$A:$AC,24),"-")</f>
        <v>OS</v>
      </c>
      <c r="E334" t="str">
        <f>IFERROR(VLOOKUP($A334,INPUT_Du_lieu_nhan_vien!$A:$AC,29),"-")</f>
        <v>TAW</v>
      </c>
      <c r="F334" t="s">
        <v>3051</v>
      </c>
      <c r="G334" s="2" t="s">
        <v>7742</v>
      </c>
      <c r="H334" s="19">
        <v>41496</v>
      </c>
      <c r="I334" s="19">
        <f t="shared" si="14"/>
        <v>41860</v>
      </c>
      <c r="J334" t="str">
        <f>IFERROR(VLOOKUP($A334,INPUT_Du_lieu_nhan_vien!$A:$AJ,36),"-")</f>
        <v>Nghỉ việc</v>
      </c>
    </row>
    <row r="335" spans="1:10" ht="32.25" hidden="1" customHeight="1" x14ac:dyDescent="0.2">
      <c r="A335" s="118">
        <v>20572</v>
      </c>
      <c r="B335" t="str">
        <f>IFERROR(VLOOKUP($A335,INPUT_Du_lieu_nhan_vien!$A:$C,2),"-")</f>
        <v>Hoàng Thị Mai</v>
      </c>
      <c r="C335" t="str">
        <f>IFERROR(VLOOKUP($A335,INPUT_Du_lieu_nhan_vien!$A:$C,3),"-")</f>
        <v>Thùy</v>
      </c>
      <c r="D335" t="str">
        <f>IFERROR(VLOOKUP($A335,INPUT_Du_lieu_nhan_vien!$A:$AC,24),"-")</f>
        <v>OP</v>
      </c>
      <c r="E335" t="str">
        <f>IFERROR(VLOOKUP($A335,INPUT_Du_lieu_nhan_vien!$A:$AC,29),"-")</f>
        <v>TAW</v>
      </c>
      <c r="G335" s="2"/>
      <c r="H335" s="19"/>
      <c r="I335" s="19" t="str">
        <f t="shared" si="14"/>
        <v/>
      </c>
      <c r="J335" t="str">
        <f>IFERROR(VLOOKUP($A335,INPUT_Du_lieu_nhan_vien!$A:$AJ,36),"-")</f>
        <v>Nghỉ việc</v>
      </c>
    </row>
    <row r="336" spans="1:10" ht="32.25" customHeight="1" x14ac:dyDescent="0.2">
      <c r="A336" s="118">
        <v>20573</v>
      </c>
      <c r="B336" t="str">
        <f>IFERROR(VLOOKUP($A336,INPUT_Du_lieu_nhan_vien!$A:$C,2),"-")</f>
        <v>Lê Huyền</v>
      </c>
      <c r="C336" t="str">
        <f>IFERROR(VLOOKUP($A336,INPUT_Du_lieu_nhan_vien!$A:$C,3),"-")</f>
        <v>Trang</v>
      </c>
      <c r="D336" t="str">
        <f>IFERROR(VLOOKUP($A336,INPUT_Du_lieu_nhan_vien!$A:$AC,24),"-")</f>
        <v>OS</v>
      </c>
      <c r="E336" t="str">
        <f>IFERROR(VLOOKUP($A336,INPUT_Du_lieu_nhan_vien!$A:$AC,29),"-")</f>
        <v>TAW</v>
      </c>
      <c r="F336" t="s">
        <v>3051</v>
      </c>
      <c r="G336" s="2" t="s">
        <v>7767</v>
      </c>
      <c r="H336" s="19">
        <v>41496</v>
      </c>
      <c r="I336" s="19">
        <f t="shared" si="14"/>
        <v>41860</v>
      </c>
      <c r="J336" t="str">
        <f>IFERROR(VLOOKUP($A336,INPUT_Du_lieu_nhan_vien!$A:$AJ,36),"-")</f>
        <v>Chính thức</v>
      </c>
    </row>
    <row r="337" spans="1:10" ht="32.25" hidden="1" customHeight="1" x14ac:dyDescent="0.2">
      <c r="A337" s="118">
        <v>20576</v>
      </c>
      <c r="B337" t="str">
        <f>IFERROR(VLOOKUP($A337,INPUT_Du_lieu_nhan_vien!$A:$C,2),"-")</f>
        <v>Ngô Ngọc</v>
      </c>
      <c r="C337" t="str">
        <f>IFERROR(VLOOKUP($A337,INPUT_Du_lieu_nhan_vien!$A:$C,3),"-")</f>
        <v>Lan</v>
      </c>
      <c r="D337" t="str">
        <f>IFERROR(VLOOKUP($A337,INPUT_Du_lieu_nhan_vien!$A:$AC,24),"-")</f>
        <v>OS</v>
      </c>
      <c r="E337" t="str">
        <f>IFERROR(VLOOKUP($A337,INPUT_Du_lieu_nhan_vien!$A:$AC,29),"-")</f>
        <v>TAW</v>
      </c>
      <c r="G337" s="2"/>
      <c r="H337" s="19"/>
      <c r="I337" s="19" t="str">
        <f t="shared" si="14"/>
        <v/>
      </c>
      <c r="J337" t="str">
        <f>IFERROR(VLOOKUP($A337,INPUT_Du_lieu_nhan_vien!$A:$AJ,36),"-")</f>
        <v>Nghỉ việc</v>
      </c>
    </row>
    <row r="338" spans="1:10" ht="32.25" hidden="1" customHeight="1" x14ac:dyDescent="0.2">
      <c r="A338" s="118">
        <v>20577</v>
      </c>
      <c r="B338" t="str">
        <f>IFERROR(VLOOKUP($A338,INPUT_Du_lieu_nhan_vien!$A:$C,2),"-")</f>
        <v>Nguyễn Thùy</v>
      </c>
      <c r="C338" t="str">
        <f>IFERROR(VLOOKUP($A338,INPUT_Du_lieu_nhan_vien!$A:$C,3),"-")</f>
        <v>Linh</v>
      </c>
      <c r="D338" t="str">
        <f>IFERROR(VLOOKUP($A338,INPUT_Du_lieu_nhan_vien!$A:$AC,24),"-")</f>
        <v>OS</v>
      </c>
      <c r="E338" t="str">
        <f>IFERROR(VLOOKUP($A338,INPUT_Du_lieu_nhan_vien!$A:$AC,29),"-")</f>
        <v>TAW</v>
      </c>
      <c r="G338" s="2"/>
      <c r="H338" s="19"/>
      <c r="I338" s="19" t="str">
        <f t="shared" si="14"/>
        <v/>
      </c>
      <c r="J338" t="str">
        <f>IFERROR(VLOOKUP($A338,INPUT_Du_lieu_nhan_vien!$A:$AJ,36),"-")</f>
        <v>Nghỉ việc</v>
      </c>
    </row>
    <row r="339" spans="1:10" ht="32.25" hidden="1" customHeight="1" x14ac:dyDescent="0.2">
      <c r="A339" s="118">
        <v>20578</v>
      </c>
      <c r="B339" t="str">
        <f>IFERROR(VLOOKUP($A339,INPUT_Du_lieu_nhan_vien!$A:$C,2),"-")</f>
        <v>Đỗ Thị Quỳnh</v>
      </c>
      <c r="C339" t="str">
        <f>IFERROR(VLOOKUP($A339,INPUT_Du_lieu_nhan_vien!$A:$C,3),"-")</f>
        <v>Anh</v>
      </c>
      <c r="D339" t="str">
        <f>IFERROR(VLOOKUP($A339,INPUT_Du_lieu_nhan_vien!$A:$AC,24),"-")</f>
        <v>OS</v>
      </c>
      <c r="E339" t="str">
        <f>IFERROR(VLOOKUP($A339,INPUT_Du_lieu_nhan_vien!$A:$AC,29),"-")</f>
        <v>TAW</v>
      </c>
      <c r="G339" s="2"/>
      <c r="H339" s="19"/>
      <c r="I339" s="19" t="str">
        <f t="shared" si="14"/>
        <v/>
      </c>
      <c r="J339" t="str">
        <f>IFERROR(VLOOKUP($A339,INPUT_Du_lieu_nhan_vien!$A:$AJ,36),"-")</f>
        <v>Nghỉ việc</v>
      </c>
    </row>
    <row r="340" spans="1:10" ht="32.25" hidden="1" customHeight="1" x14ac:dyDescent="0.2">
      <c r="A340" s="118">
        <v>20579</v>
      </c>
      <c r="B340" t="str">
        <f>IFERROR(VLOOKUP($A340,INPUT_Du_lieu_nhan_vien!$A:$C,2),"-")</f>
        <v>Phạm Thị</v>
      </c>
      <c r="C340" t="str">
        <f>IFERROR(VLOOKUP($A340,INPUT_Du_lieu_nhan_vien!$A:$C,3),"-")</f>
        <v>Giang</v>
      </c>
      <c r="D340" t="str">
        <f>IFERROR(VLOOKUP($A340,INPUT_Du_lieu_nhan_vien!$A:$AC,24),"-")</f>
        <v>OS</v>
      </c>
      <c r="E340" t="str">
        <f>IFERROR(VLOOKUP($A340,INPUT_Du_lieu_nhan_vien!$A:$AC,29),"-")</f>
        <v>TAW</v>
      </c>
      <c r="G340" s="2"/>
      <c r="H340" s="19"/>
      <c r="I340" s="19" t="str">
        <f t="shared" si="14"/>
        <v/>
      </c>
      <c r="J340" t="str">
        <f>IFERROR(VLOOKUP($A340,INPUT_Du_lieu_nhan_vien!$A:$AJ,36),"-")</f>
        <v>Nghỉ việc</v>
      </c>
    </row>
    <row r="341" spans="1:10" ht="32.25" hidden="1" customHeight="1" x14ac:dyDescent="0.2">
      <c r="A341" s="118">
        <v>20580</v>
      </c>
      <c r="B341" t="str">
        <f>IFERROR(VLOOKUP($A341,INPUT_Du_lieu_nhan_vien!$A:$C,2),"-")</f>
        <v>Bùi Thị Nhật</v>
      </c>
      <c r="C341" t="str">
        <f>IFERROR(VLOOKUP($A341,INPUT_Du_lieu_nhan_vien!$A:$C,3),"-")</f>
        <v>Minh</v>
      </c>
      <c r="D341" t="str">
        <f>IFERROR(VLOOKUP($A341,INPUT_Du_lieu_nhan_vien!$A:$AC,24),"-")</f>
        <v>OS</v>
      </c>
      <c r="E341" t="str">
        <f>IFERROR(VLOOKUP($A341,INPUT_Du_lieu_nhan_vien!$A:$AC,29),"-")</f>
        <v>TAW</v>
      </c>
      <c r="F341" t="s">
        <v>3051</v>
      </c>
      <c r="G341" s="2" t="s">
        <v>7738</v>
      </c>
      <c r="H341" s="19">
        <v>41533</v>
      </c>
      <c r="I341" s="19">
        <f t="shared" si="14"/>
        <v>41897</v>
      </c>
      <c r="J341" t="str">
        <f>IFERROR(VLOOKUP($A341,INPUT_Du_lieu_nhan_vien!$A:$AJ,36),"-")</f>
        <v>Nghỉ việc</v>
      </c>
    </row>
    <row r="342" spans="1:10" ht="32.25" hidden="1" customHeight="1" x14ac:dyDescent="0.2">
      <c r="A342" s="118">
        <v>20582</v>
      </c>
      <c r="B342" t="str">
        <f>IFERROR(VLOOKUP($A342,INPUT_Du_lieu_nhan_vien!$A:$C,2),"-")</f>
        <v>Nguyễn Thị</v>
      </c>
      <c r="C342" t="str">
        <f>IFERROR(VLOOKUP($A342,INPUT_Du_lieu_nhan_vien!$A:$C,3),"-")</f>
        <v>Tươi</v>
      </c>
      <c r="D342" t="str">
        <f>IFERROR(VLOOKUP($A342,INPUT_Du_lieu_nhan_vien!$A:$AC,24),"-")</f>
        <v>OS</v>
      </c>
      <c r="E342" t="str">
        <f>IFERROR(VLOOKUP($A342,INPUT_Du_lieu_nhan_vien!$A:$AC,29),"-")</f>
        <v>TAW</v>
      </c>
      <c r="G342" s="2"/>
      <c r="H342" s="19"/>
      <c r="I342" s="19" t="str">
        <f t="shared" si="14"/>
        <v/>
      </c>
      <c r="J342" t="str">
        <f>IFERROR(VLOOKUP($A342,INPUT_Du_lieu_nhan_vien!$A:$AJ,36),"-")</f>
        <v>Nghỉ việc</v>
      </c>
    </row>
    <row r="343" spans="1:10" ht="32.25" customHeight="1" x14ac:dyDescent="0.2">
      <c r="A343" s="118">
        <v>20585</v>
      </c>
      <c r="B343" t="str">
        <f>IFERROR(VLOOKUP($A343,INPUT_Du_lieu_nhan_vien!$A:$C,2),"-")</f>
        <v>Nguyễn Thị</v>
      </c>
      <c r="C343" t="str">
        <f>IFERROR(VLOOKUP($A343,INPUT_Du_lieu_nhan_vien!$A:$C,3),"-")</f>
        <v>Hoan</v>
      </c>
      <c r="D343" t="str">
        <f>IFERROR(VLOOKUP($A343,INPUT_Du_lieu_nhan_vien!$A:$AC,24),"-")</f>
        <v>OS</v>
      </c>
      <c r="E343" t="str">
        <f>IFERROR(VLOOKUP($A343,INPUT_Du_lieu_nhan_vien!$A:$AC,29),"-")</f>
        <v>TAW</v>
      </c>
      <c r="G343" s="2"/>
      <c r="H343" s="19"/>
      <c r="I343" s="19" t="str">
        <f t="shared" si="14"/>
        <v/>
      </c>
      <c r="J343" t="str">
        <f>IFERROR(VLOOKUP($A343,INPUT_Du_lieu_nhan_vien!$A:$AJ,36),"-")</f>
        <v>Chính thức</v>
      </c>
    </row>
    <row r="344" spans="1:10" ht="32.25" customHeight="1" x14ac:dyDescent="0.2">
      <c r="A344" s="118">
        <v>20589</v>
      </c>
      <c r="B344" t="str">
        <f>IFERROR(VLOOKUP($A344,INPUT_Du_lieu_nhan_vien!$A:$C,2),"-")</f>
        <v xml:space="preserve">Nguyễn Thị </v>
      </c>
      <c r="C344" t="str">
        <f>IFERROR(VLOOKUP($A344,INPUT_Du_lieu_nhan_vien!$A:$C,3),"-")</f>
        <v>Loan</v>
      </c>
      <c r="D344" t="str">
        <f>IFERROR(VLOOKUP($A344,INPUT_Du_lieu_nhan_vien!$A:$AC,24),"-")</f>
        <v>OS</v>
      </c>
      <c r="E344" t="str">
        <f>IFERROR(VLOOKUP($A344,INPUT_Du_lieu_nhan_vien!$A:$AC,29),"-")</f>
        <v>TAW</v>
      </c>
      <c r="F344" t="s">
        <v>3051</v>
      </c>
      <c r="G344" s="2" t="s">
        <v>7744</v>
      </c>
      <c r="H344" s="19">
        <v>41533</v>
      </c>
      <c r="I344" s="19">
        <f t="shared" si="14"/>
        <v>41897</v>
      </c>
      <c r="J344" t="str">
        <f>IFERROR(VLOOKUP($A344,INPUT_Du_lieu_nhan_vien!$A:$AJ,36),"-")</f>
        <v>Chính thức</v>
      </c>
    </row>
    <row r="345" spans="1:10" ht="32.25" hidden="1" customHeight="1" x14ac:dyDescent="0.2">
      <c r="A345" s="118">
        <v>20590</v>
      </c>
      <c r="B345" t="str">
        <f>IFERROR(VLOOKUP($A345,INPUT_Du_lieu_nhan_vien!$A:$C,2),"-")</f>
        <v>Vũ Hương</v>
      </c>
      <c r="C345" t="str">
        <f>IFERROR(VLOOKUP($A345,INPUT_Du_lieu_nhan_vien!$A:$C,3),"-")</f>
        <v>Liên</v>
      </c>
      <c r="D345" t="str">
        <f>IFERROR(VLOOKUP($A345,INPUT_Du_lieu_nhan_vien!$A:$AC,24),"-")</f>
        <v>OS</v>
      </c>
      <c r="E345" t="str">
        <f>IFERROR(VLOOKUP($A345,INPUT_Du_lieu_nhan_vien!$A:$AC,29),"-")</f>
        <v>TAW</v>
      </c>
      <c r="G345" s="2"/>
      <c r="H345" s="19"/>
      <c r="I345" s="19" t="str">
        <f t="shared" si="14"/>
        <v/>
      </c>
      <c r="J345" t="str">
        <f>IFERROR(VLOOKUP($A345,INPUT_Du_lieu_nhan_vien!$A:$AJ,36),"-")</f>
        <v>Nghỉ việc</v>
      </c>
    </row>
    <row r="346" spans="1:10" ht="32.25" hidden="1" customHeight="1" x14ac:dyDescent="0.2">
      <c r="A346" s="118">
        <v>20591</v>
      </c>
      <c r="B346" t="str">
        <f>IFERROR(VLOOKUP($A346,INPUT_Du_lieu_nhan_vien!$A:$C,2),"-")</f>
        <v>Đỗ Thị</v>
      </c>
      <c r="C346" t="str">
        <f>IFERROR(VLOOKUP($A346,INPUT_Du_lieu_nhan_vien!$A:$C,3),"-")</f>
        <v>Huệ</v>
      </c>
      <c r="D346" t="str">
        <f>IFERROR(VLOOKUP($A346,INPUT_Du_lieu_nhan_vien!$A:$AC,24),"-")</f>
        <v>OS</v>
      </c>
      <c r="E346" t="str">
        <f>IFERROR(VLOOKUP($A346,INPUT_Du_lieu_nhan_vien!$A:$AC,29),"-")</f>
        <v>TAW</v>
      </c>
      <c r="G346" s="2"/>
      <c r="H346" s="19"/>
      <c r="I346" s="19" t="str">
        <f t="shared" si="14"/>
        <v/>
      </c>
      <c r="J346" t="str">
        <f>IFERROR(VLOOKUP($A346,INPUT_Du_lieu_nhan_vien!$A:$AJ,36),"-")</f>
        <v>Nghỉ việc</v>
      </c>
    </row>
    <row r="347" spans="1:10" ht="32.25" hidden="1" customHeight="1" x14ac:dyDescent="0.2">
      <c r="A347" s="118">
        <v>20592</v>
      </c>
      <c r="B347" t="str">
        <f>IFERROR(VLOOKUP($A347,INPUT_Du_lieu_nhan_vien!$A:$C,2),"-")</f>
        <v>Nguyễn Thị Phương</v>
      </c>
      <c r="C347" t="str">
        <f>IFERROR(VLOOKUP($A347,INPUT_Du_lieu_nhan_vien!$A:$C,3),"-")</f>
        <v>Thúy</v>
      </c>
      <c r="D347" t="str">
        <f>IFERROR(VLOOKUP($A347,INPUT_Du_lieu_nhan_vien!$A:$AC,24),"-")</f>
        <v>OS</v>
      </c>
      <c r="E347" t="str">
        <f>IFERROR(VLOOKUP($A347,INPUT_Du_lieu_nhan_vien!$A:$AC,29),"-")</f>
        <v>TAW</v>
      </c>
      <c r="G347" s="2"/>
      <c r="H347" s="19"/>
      <c r="I347" s="19" t="str">
        <f t="shared" si="14"/>
        <v/>
      </c>
      <c r="J347" t="str">
        <f>IFERROR(VLOOKUP($A347,INPUT_Du_lieu_nhan_vien!$A:$AJ,36),"-")</f>
        <v>Nghỉ việc</v>
      </c>
    </row>
    <row r="348" spans="1:10" ht="32.25" customHeight="1" x14ac:dyDescent="0.2">
      <c r="A348" s="118">
        <v>20594</v>
      </c>
      <c r="B348" t="str">
        <f>IFERROR(VLOOKUP($A348,INPUT_Du_lieu_nhan_vien!$A:$C,2),"-")</f>
        <v>Trần Thùy</v>
      </c>
      <c r="C348" t="str">
        <f>IFERROR(VLOOKUP($A348,INPUT_Du_lieu_nhan_vien!$A:$C,3),"-")</f>
        <v>Trang</v>
      </c>
      <c r="D348" t="str">
        <f>IFERROR(VLOOKUP($A348,INPUT_Du_lieu_nhan_vien!$A:$AC,24),"-")</f>
        <v>OS</v>
      </c>
      <c r="E348" t="str">
        <f>IFERROR(VLOOKUP($A348,INPUT_Du_lieu_nhan_vien!$A:$AC,29),"-")</f>
        <v>TAW</v>
      </c>
      <c r="F348" t="s">
        <v>3051</v>
      </c>
      <c r="G348" s="2" t="s">
        <v>7745</v>
      </c>
      <c r="H348" s="19">
        <v>41533</v>
      </c>
      <c r="I348" s="19">
        <f t="shared" si="14"/>
        <v>41897</v>
      </c>
      <c r="J348" t="str">
        <f>IFERROR(VLOOKUP($A348,INPUT_Du_lieu_nhan_vien!$A:$AJ,36),"-")</f>
        <v>Chính thức</v>
      </c>
    </row>
    <row r="349" spans="1:10" ht="32.25" customHeight="1" x14ac:dyDescent="0.2">
      <c r="A349" s="118">
        <v>20595</v>
      </c>
      <c r="B349" t="str">
        <f>IFERROR(VLOOKUP($A349,INPUT_Du_lieu_nhan_vien!$A:$C,2),"-")</f>
        <v>Phạm Ngọc</v>
      </c>
      <c r="C349" t="str">
        <f>IFERROR(VLOOKUP($A349,INPUT_Du_lieu_nhan_vien!$A:$C,3),"-")</f>
        <v>Hằng</v>
      </c>
      <c r="D349" t="str">
        <f>IFERROR(VLOOKUP($A349,INPUT_Du_lieu_nhan_vien!$A:$AC,24),"-")</f>
        <v>OS</v>
      </c>
      <c r="E349" t="str">
        <f>IFERROR(VLOOKUP($A349,INPUT_Du_lieu_nhan_vien!$A:$AC,29),"-")</f>
        <v>TAW</v>
      </c>
      <c r="F349" t="s">
        <v>3051</v>
      </c>
      <c r="G349" s="2" t="s">
        <v>7743</v>
      </c>
      <c r="H349" s="19">
        <v>41533</v>
      </c>
      <c r="I349" s="19">
        <f t="shared" si="14"/>
        <v>41897</v>
      </c>
      <c r="J349" t="str">
        <f>IFERROR(VLOOKUP($A349,INPUT_Du_lieu_nhan_vien!$A:$AJ,36),"-")</f>
        <v>Chính thức</v>
      </c>
    </row>
    <row r="350" spans="1:10" ht="32.25" hidden="1" customHeight="1" x14ac:dyDescent="0.2">
      <c r="A350" s="118">
        <v>20607</v>
      </c>
      <c r="B350" t="str">
        <f>IFERROR(VLOOKUP($A350,INPUT_Du_lieu_nhan_vien!$A:$C,2),"-")</f>
        <v>Lê Thị</v>
      </c>
      <c r="C350" t="str">
        <f>IFERROR(VLOOKUP($A350,INPUT_Du_lieu_nhan_vien!$A:$C,3),"-")</f>
        <v>Huyền</v>
      </c>
      <c r="D350" t="str">
        <f>IFERROR(VLOOKUP($A350,INPUT_Du_lieu_nhan_vien!$A:$AC,24),"-")</f>
        <v>OS</v>
      </c>
      <c r="E350" t="str">
        <f>IFERROR(VLOOKUP($A350,INPUT_Du_lieu_nhan_vien!$A:$AC,29),"-")</f>
        <v>TAW</v>
      </c>
      <c r="G350" s="2"/>
      <c r="H350" s="19"/>
      <c r="I350" s="19" t="str">
        <f t="shared" si="14"/>
        <v/>
      </c>
      <c r="J350" t="str">
        <f>IFERROR(VLOOKUP($A350,INPUT_Du_lieu_nhan_vien!$A:$AJ,36),"-")</f>
        <v>Nghỉ việc</v>
      </c>
    </row>
    <row r="351" spans="1:10" ht="32.25" customHeight="1" x14ac:dyDescent="0.2">
      <c r="A351" s="118">
        <v>20608</v>
      </c>
      <c r="B351" t="str">
        <f>IFERROR(VLOOKUP($A351,INPUT_Du_lieu_nhan_vien!$A:$C,2),"-")</f>
        <v>Phạm Hồng Hải</v>
      </c>
      <c r="C351" t="str">
        <f>IFERROR(VLOOKUP($A351,INPUT_Du_lieu_nhan_vien!$A:$C,3),"-")</f>
        <v>Anh</v>
      </c>
      <c r="D351" t="str">
        <f>IFERROR(VLOOKUP($A351,INPUT_Du_lieu_nhan_vien!$A:$AC,24),"-")</f>
        <v>OS</v>
      </c>
      <c r="E351" t="str">
        <f>IFERROR(VLOOKUP($A351,INPUT_Du_lieu_nhan_vien!$A:$AC,29),"-")</f>
        <v>TAW</v>
      </c>
      <c r="F351" t="s">
        <v>3051</v>
      </c>
      <c r="G351" s="2" t="s">
        <v>7752</v>
      </c>
      <c r="H351" s="19">
        <v>41533</v>
      </c>
      <c r="I351" s="19">
        <f t="shared" si="14"/>
        <v>41897</v>
      </c>
      <c r="J351" t="str">
        <f>IFERROR(VLOOKUP($A351,INPUT_Du_lieu_nhan_vien!$A:$AJ,36),"-")</f>
        <v>Chính thức</v>
      </c>
    </row>
    <row r="352" spans="1:10" ht="32.25" hidden="1" customHeight="1" x14ac:dyDescent="0.2">
      <c r="A352" s="118">
        <v>20609</v>
      </c>
      <c r="B352" t="str">
        <f>IFERROR(VLOOKUP($A352,INPUT_Du_lieu_nhan_vien!$A:$C,2),"-")</f>
        <v>Dương Thu</v>
      </c>
      <c r="C352" t="str">
        <f>IFERROR(VLOOKUP($A352,INPUT_Du_lieu_nhan_vien!$A:$C,3),"-")</f>
        <v>Hà</v>
      </c>
      <c r="D352" t="str">
        <f>IFERROR(VLOOKUP($A352,INPUT_Du_lieu_nhan_vien!$A:$AC,24),"-")</f>
        <v>OS</v>
      </c>
      <c r="E352" t="str">
        <f>IFERROR(VLOOKUP($A352,INPUT_Du_lieu_nhan_vien!$A:$AC,29),"-")</f>
        <v>TAW</v>
      </c>
      <c r="G352" s="2"/>
      <c r="H352" s="19"/>
      <c r="I352" s="19" t="str">
        <f t="shared" si="14"/>
        <v/>
      </c>
      <c r="J352" t="str">
        <f>IFERROR(VLOOKUP($A352,INPUT_Du_lieu_nhan_vien!$A:$AJ,36),"-")</f>
        <v>Nghỉ việc</v>
      </c>
    </row>
    <row r="353" spans="1:10" ht="32.25" customHeight="1" x14ac:dyDescent="0.2">
      <c r="A353" s="118">
        <v>20610</v>
      </c>
      <c r="B353" t="str">
        <f>IFERROR(VLOOKUP($A353,INPUT_Du_lieu_nhan_vien!$A:$C,2),"-")</f>
        <v>Ngô Huyền</v>
      </c>
      <c r="C353" t="str">
        <f>IFERROR(VLOOKUP($A353,INPUT_Du_lieu_nhan_vien!$A:$C,3),"-")</f>
        <v>Trang</v>
      </c>
      <c r="D353" t="str">
        <f>IFERROR(VLOOKUP($A353,INPUT_Du_lieu_nhan_vien!$A:$AC,24),"-")</f>
        <v>OS</v>
      </c>
      <c r="E353" t="str">
        <f>IFERROR(VLOOKUP($A353,INPUT_Du_lieu_nhan_vien!$A:$AC,29),"-")</f>
        <v>TAW</v>
      </c>
      <c r="F353" t="s">
        <v>3051</v>
      </c>
      <c r="G353" s="2" t="s">
        <v>7741</v>
      </c>
      <c r="H353" s="19">
        <v>41533</v>
      </c>
      <c r="I353" s="19">
        <f t="shared" si="14"/>
        <v>41897</v>
      </c>
      <c r="J353" t="str">
        <f>IFERROR(VLOOKUP($A353,INPUT_Du_lieu_nhan_vien!$A:$AJ,36),"-")</f>
        <v>Chính thức</v>
      </c>
    </row>
    <row r="354" spans="1:10" ht="32.25" customHeight="1" x14ac:dyDescent="0.2">
      <c r="A354" s="118">
        <v>10008</v>
      </c>
      <c r="B354" t="str">
        <f>IFERROR(VLOOKUP($A354,INPUT_Du_lieu_nhan_vien!$A:$C,2),"-")</f>
        <v>Phạm Quốc</v>
      </c>
      <c r="C354" t="str">
        <f>IFERROR(VLOOKUP($A354,INPUT_Du_lieu_nhan_vien!$A:$C,3),"-")</f>
        <v>Hùng</v>
      </c>
      <c r="D354" t="str">
        <f>IFERROR(VLOOKUP($A354,INPUT_Du_lieu_nhan_vien!$A:$AC,24),"-")</f>
        <v>SD2</v>
      </c>
      <c r="E354" t="str">
        <f>IFERROR(VLOOKUP($A354,INPUT_Du_lieu_nhan_vien!$A:$AC,29),"-")</f>
        <v>S2</v>
      </c>
      <c r="F354" t="s">
        <v>3052</v>
      </c>
      <c r="G354" s="2" t="s">
        <v>7273</v>
      </c>
      <c r="H354" s="19">
        <v>40238</v>
      </c>
      <c r="I354" s="19">
        <v>41333</v>
      </c>
      <c r="J354" t="str">
        <f>IFERROR(VLOOKUP($A354,INPUT_Du_lieu_nhan_vien!$A:$AJ,36),"-")</f>
        <v>Chính thức</v>
      </c>
    </row>
    <row r="355" spans="1:10" ht="32.25" customHeight="1" x14ac:dyDescent="0.2">
      <c r="A355" s="118">
        <v>10008</v>
      </c>
      <c r="B355" t="str">
        <f>IFERROR(VLOOKUP($A355,INPUT_Du_lieu_nhan_vien!$A:$C,2),"-")</f>
        <v>Phạm Quốc</v>
      </c>
      <c r="C355" t="str">
        <f>IFERROR(VLOOKUP($A355,INPUT_Du_lieu_nhan_vien!$A:$C,3),"-")</f>
        <v>Hùng</v>
      </c>
      <c r="D355" t="str">
        <f>IFERROR(VLOOKUP($A355,INPUT_Du_lieu_nhan_vien!$A:$AC,24),"-")</f>
        <v>SD2</v>
      </c>
      <c r="E355" t="str">
        <f>IFERROR(VLOOKUP($A355,INPUT_Du_lieu_nhan_vien!$A:$AC,29),"-")</f>
        <v>S2</v>
      </c>
      <c r="F355" t="s">
        <v>3053</v>
      </c>
      <c r="G355" s="2" t="s">
        <v>7048</v>
      </c>
      <c r="H355" s="19">
        <v>41334</v>
      </c>
      <c r="J355" t="str">
        <f>IFERROR(VLOOKUP($A355,INPUT_Du_lieu_nhan_vien!$A:$AJ,36),"-")</f>
        <v>Chính thức</v>
      </c>
    </row>
    <row r="356" spans="1:10" ht="32.25" customHeight="1" x14ac:dyDescent="0.2">
      <c r="A356" s="118">
        <v>10013</v>
      </c>
      <c r="B356" t="str">
        <f>IFERROR(VLOOKUP($A356,INPUT_Du_lieu_nhan_vien!$A:$C,2),"-")</f>
        <v>Vũ Thị Hồng</v>
      </c>
      <c r="C356" t="str">
        <f>IFERROR(VLOOKUP($A356,INPUT_Du_lieu_nhan_vien!$A:$C,3),"-")</f>
        <v>Thúy</v>
      </c>
      <c r="D356" t="str">
        <f>IFERROR(VLOOKUP($A356,INPUT_Du_lieu_nhan_vien!$A:$AC,24),"-")</f>
        <v>TD1</v>
      </c>
      <c r="E356" t="str">
        <f>IFERROR(VLOOKUP($A356,INPUT_Du_lieu_nhan_vien!$A:$AC,29),"-")</f>
        <v>TFP</v>
      </c>
      <c r="F356" t="s">
        <v>3051</v>
      </c>
      <c r="G356" s="2" t="s">
        <v>7315</v>
      </c>
      <c r="H356" s="19">
        <v>39986</v>
      </c>
      <c r="I356" s="19">
        <v>40350</v>
      </c>
      <c r="J356" t="str">
        <f>IFERROR(VLOOKUP($A356,INPUT_Du_lieu_nhan_vien!$A:$AJ,36),"-")</f>
        <v>Chính thức</v>
      </c>
    </row>
    <row r="357" spans="1:10" ht="32.25" customHeight="1" x14ac:dyDescent="0.2">
      <c r="A357" s="118">
        <v>10013</v>
      </c>
      <c r="B357" t="str">
        <f>IFERROR(VLOOKUP($A357,INPUT_Du_lieu_nhan_vien!$A:$C,2),"-")</f>
        <v>Vũ Thị Hồng</v>
      </c>
      <c r="C357" t="str">
        <f>IFERROR(VLOOKUP($A357,INPUT_Du_lieu_nhan_vien!$A:$C,3),"-")</f>
        <v>Thúy</v>
      </c>
      <c r="D357" t="str">
        <f>IFERROR(VLOOKUP($A357,INPUT_Du_lieu_nhan_vien!$A:$AC,24),"-")</f>
        <v>TD1</v>
      </c>
      <c r="E357" t="str">
        <f>IFERROR(VLOOKUP($A357,INPUT_Du_lieu_nhan_vien!$A:$AC,29),"-")</f>
        <v>TFP</v>
      </c>
      <c r="F357" t="s">
        <v>3052</v>
      </c>
      <c r="G357" s="2" t="s">
        <v>7272</v>
      </c>
      <c r="H357" s="19">
        <v>40351</v>
      </c>
      <c r="I357" s="19">
        <v>41446</v>
      </c>
      <c r="J357" t="str">
        <f>IFERROR(VLOOKUP($A357,INPUT_Du_lieu_nhan_vien!$A:$AJ,36),"-")</f>
        <v>Chính thức</v>
      </c>
    </row>
    <row r="358" spans="1:10" ht="32.25" customHeight="1" x14ac:dyDescent="0.2">
      <c r="A358" s="118">
        <v>20004</v>
      </c>
      <c r="B358" t="str">
        <f>IFERROR(VLOOKUP($A358,INPUT_Du_lieu_nhan_vien!$A:$C,2),"-")</f>
        <v>Lê Thị Quỳnh</v>
      </c>
      <c r="C358" t="str">
        <f>IFERROR(VLOOKUP($A358,INPUT_Du_lieu_nhan_vien!$A:$C,3),"-")</f>
        <v>Lan</v>
      </c>
      <c r="D358" t="str">
        <f>IFERROR(VLOOKUP($A358,INPUT_Du_lieu_nhan_vien!$A:$AC,24),"-")</f>
        <v>OP</v>
      </c>
      <c r="E358" t="str">
        <f>IFERROR(VLOOKUP($A358,INPUT_Du_lieu_nhan_vien!$A:$AC,29),"-")</f>
        <v>TFP</v>
      </c>
      <c r="F358" t="s">
        <v>3051</v>
      </c>
      <c r="G358" s="2" t="s">
        <v>7314</v>
      </c>
      <c r="H358" s="19">
        <v>39873</v>
      </c>
      <c r="I358" s="19">
        <f>IF(F358="","",VLOOKUP(F358,$N$2:$O$11,2)+H358)</f>
        <v>40237</v>
      </c>
      <c r="J358" t="str">
        <f>IFERROR(VLOOKUP($A358,INPUT_Du_lieu_nhan_vien!$A:$AJ,36),"-")</f>
        <v>Chính thức</v>
      </c>
    </row>
    <row r="359" spans="1:10" ht="32.25" customHeight="1" x14ac:dyDescent="0.2">
      <c r="A359" s="118">
        <v>20004</v>
      </c>
      <c r="B359" t="str">
        <f>IFERROR(VLOOKUP($A359,INPUT_Du_lieu_nhan_vien!$A:$C,2),"-")</f>
        <v>Lê Thị Quỳnh</v>
      </c>
      <c r="C359" t="str">
        <f>IFERROR(VLOOKUP($A359,INPUT_Du_lieu_nhan_vien!$A:$C,3),"-")</f>
        <v>Lan</v>
      </c>
      <c r="D359" t="str">
        <f>IFERROR(VLOOKUP($A359,INPUT_Du_lieu_nhan_vien!$A:$AC,24),"-")</f>
        <v>OP</v>
      </c>
      <c r="E359" t="str">
        <f>IFERROR(VLOOKUP($A359,INPUT_Du_lieu_nhan_vien!$A:$AC,29),"-")</f>
        <v>TFP</v>
      </c>
      <c r="F359" t="s">
        <v>3052</v>
      </c>
      <c r="G359" s="2" t="s">
        <v>7270</v>
      </c>
      <c r="H359" s="19">
        <v>40238</v>
      </c>
      <c r="I359" s="19">
        <f>IF(F359="","",VLOOKUP(F359,$N$2:$O$11,2)+H359)</f>
        <v>41332</v>
      </c>
      <c r="J359" t="str">
        <f>IFERROR(VLOOKUP($A359,INPUT_Du_lieu_nhan_vien!$A:$AJ,36),"-")</f>
        <v>Chính thức</v>
      </c>
    </row>
    <row r="360" spans="1:10" ht="32.25" customHeight="1" x14ac:dyDescent="0.2">
      <c r="A360" s="118">
        <v>20008</v>
      </c>
      <c r="B360" t="str">
        <f>IFERROR(VLOOKUP($A360,INPUT_Du_lieu_nhan_vien!$A:$C,2),"-")</f>
        <v>Lưu Thị</v>
      </c>
      <c r="C360" t="str">
        <f>IFERROR(VLOOKUP($A360,INPUT_Du_lieu_nhan_vien!$A:$C,3),"-")</f>
        <v>Ly</v>
      </c>
      <c r="D360" t="str">
        <f>IFERROR(VLOOKUP($A360,INPUT_Du_lieu_nhan_vien!$A:$AC,24),"-")</f>
        <v>NX</v>
      </c>
      <c r="E360" t="str">
        <f>IFERROR(VLOOKUP($A360,INPUT_Du_lieu_nhan_vien!$A:$AC,29),"-")</f>
        <v>TFP</v>
      </c>
      <c r="F360" t="s">
        <v>3051</v>
      </c>
      <c r="G360" s="2" t="s">
        <v>7312</v>
      </c>
      <c r="H360" s="19">
        <v>39873</v>
      </c>
      <c r="I360" s="19">
        <f>IF(F360="","",VLOOKUP(F360,$N$2:$O$11,2)+H360)</f>
        <v>40237</v>
      </c>
      <c r="J360" t="str">
        <f>IFERROR(VLOOKUP($A360,INPUT_Du_lieu_nhan_vien!$A:$AJ,36),"-")</f>
        <v>Chính thức</v>
      </c>
    </row>
    <row r="361" spans="1:10" ht="32.25" customHeight="1" x14ac:dyDescent="0.2">
      <c r="A361" s="118">
        <v>20008</v>
      </c>
      <c r="B361" t="str">
        <f>IFERROR(VLOOKUP($A361,INPUT_Du_lieu_nhan_vien!$A:$C,2),"-")</f>
        <v>Lưu Thị</v>
      </c>
      <c r="C361" t="str">
        <f>IFERROR(VLOOKUP($A361,INPUT_Du_lieu_nhan_vien!$A:$C,3),"-")</f>
        <v>Ly</v>
      </c>
      <c r="D361" t="str">
        <f>IFERROR(VLOOKUP($A361,INPUT_Du_lieu_nhan_vien!$A:$AC,24),"-")</f>
        <v>NX</v>
      </c>
      <c r="E361" t="str">
        <f>IFERROR(VLOOKUP($A361,INPUT_Du_lieu_nhan_vien!$A:$AC,29),"-")</f>
        <v>TFP</v>
      </c>
      <c r="F361" t="s">
        <v>3053</v>
      </c>
      <c r="G361" s="2" t="s">
        <v>7050</v>
      </c>
      <c r="H361" s="19">
        <v>41334</v>
      </c>
      <c r="I361" s="19">
        <f>IF(F361="","",VLOOKUP(F361,$N$2:$O$11,2)+H361)</f>
        <v>41334</v>
      </c>
      <c r="J361" t="str">
        <f>IFERROR(VLOOKUP($A361,INPUT_Du_lieu_nhan_vien!$A:$AJ,36),"-")</f>
        <v>Chính thức</v>
      </c>
    </row>
    <row r="362" spans="1:10" ht="32.25" customHeight="1" x14ac:dyDescent="0.2">
      <c r="A362" s="118">
        <v>20021</v>
      </c>
      <c r="B362" t="str">
        <f>IFERROR(VLOOKUP($A362,INPUT_Du_lieu_nhan_vien!$A:$C,2),"-")</f>
        <v>Trần Tân</v>
      </c>
      <c r="C362" t="str">
        <f>IFERROR(VLOOKUP($A362,INPUT_Du_lieu_nhan_vien!$A:$C,3),"-")</f>
        <v>Nhật</v>
      </c>
      <c r="D362" t="str">
        <f>IFERROR(VLOOKUP($A362,INPUT_Du_lieu_nhan_vien!$A:$AC,24),"-")</f>
        <v>PM2</v>
      </c>
      <c r="E362" t="str">
        <f>IFERROR(VLOOKUP($A362,INPUT_Du_lieu_nhan_vien!$A:$AC,29),"-")</f>
        <v>TFP</v>
      </c>
      <c r="F362" t="s">
        <v>3052</v>
      </c>
      <c r="G362" s="2" t="s">
        <v>7313</v>
      </c>
      <c r="H362" s="19">
        <v>40087</v>
      </c>
      <c r="I362" s="19">
        <v>41182</v>
      </c>
      <c r="J362" t="str">
        <f>IFERROR(VLOOKUP($A362,INPUT_Du_lieu_nhan_vien!$A:$AJ,36),"-")</f>
        <v>Chính thức</v>
      </c>
    </row>
    <row r="363" spans="1:10" ht="32.25" customHeight="1" x14ac:dyDescent="0.2">
      <c r="A363" s="118">
        <v>20021</v>
      </c>
      <c r="B363" t="str">
        <f>IFERROR(VLOOKUP($A363,INPUT_Du_lieu_nhan_vien!$A:$C,2),"-")</f>
        <v>Trần Tân</v>
      </c>
      <c r="C363" t="str">
        <f>IFERROR(VLOOKUP($A363,INPUT_Du_lieu_nhan_vien!$A:$C,3),"-")</f>
        <v>Nhật</v>
      </c>
      <c r="D363" t="str">
        <f>IFERROR(VLOOKUP($A363,INPUT_Du_lieu_nhan_vien!$A:$AC,24),"-")</f>
        <v>PM2</v>
      </c>
      <c r="E363" t="str">
        <f>IFERROR(VLOOKUP($A363,INPUT_Du_lieu_nhan_vien!$A:$AC,29),"-")</f>
        <v>TFP</v>
      </c>
      <c r="F363" t="s">
        <v>3053</v>
      </c>
      <c r="G363" s="2" t="s">
        <v>7125</v>
      </c>
      <c r="H363" s="19">
        <v>41183</v>
      </c>
      <c r="J363" t="str">
        <f>IFERROR(VLOOKUP($A363,INPUT_Du_lieu_nhan_vien!$A:$AJ,36),"-")</f>
        <v>Chính thức</v>
      </c>
    </row>
    <row r="364" spans="1:10" ht="32.25" customHeight="1" x14ac:dyDescent="0.2">
      <c r="A364" s="118">
        <v>20169</v>
      </c>
      <c r="B364" t="str">
        <f>IFERROR(VLOOKUP($A364,INPUT_Du_lieu_nhan_vien!$A:$C,2),"-")</f>
        <v>Nguyễn Danh</v>
      </c>
      <c r="C364" t="str">
        <f>IFERROR(VLOOKUP($A364,INPUT_Du_lieu_nhan_vien!$A:$C,3),"-")</f>
        <v>Tú</v>
      </c>
      <c r="D364" t="str">
        <f>IFERROR(VLOOKUP($A364,INPUT_Du_lieu_nhan_vien!$A:$AC,24),"-")</f>
        <v>TD1</v>
      </c>
      <c r="E364" t="str">
        <f>IFERROR(VLOOKUP($A364,INPUT_Du_lieu_nhan_vien!$A:$AC,29),"-")</f>
        <v>TFP</v>
      </c>
      <c r="F364" t="s">
        <v>3051</v>
      </c>
      <c r="G364" s="2" t="s">
        <v>7322</v>
      </c>
      <c r="H364" s="19">
        <v>40122</v>
      </c>
      <c r="I364" s="19">
        <f>IF(F364="","",VLOOKUP(F364,$N$2:$O$11,2)+H364)</f>
        <v>40486</v>
      </c>
      <c r="J364" t="str">
        <f>IFERROR(VLOOKUP($A364,INPUT_Du_lieu_nhan_vien!$A:$AJ,36),"-")</f>
        <v>Chính thức</v>
      </c>
    </row>
    <row r="365" spans="1:10" ht="32.25" customHeight="1" x14ac:dyDescent="0.2">
      <c r="A365" s="118">
        <v>20182</v>
      </c>
      <c r="B365" t="str">
        <f>IFERROR(VLOOKUP($A365,INPUT_Du_lieu_nhan_vien!$A:$C,2),"-")</f>
        <v>Nguyễn Hương</v>
      </c>
      <c r="C365" t="str">
        <f>IFERROR(VLOOKUP($A365,INPUT_Du_lieu_nhan_vien!$A:$C,3),"-")</f>
        <v>Giang</v>
      </c>
      <c r="D365" t="str">
        <f>IFERROR(VLOOKUP($A365,INPUT_Du_lieu_nhan_vien!$A:$AC,24),"-")</f>
        <v>PM2</v>
      </c>
      <c r="E365" t="str">
        <f>IFERROR(VLOOKUP($A365,INPUT_Du_lieu_nhan_vien!$A:$AC,29),"-")</f>
        <v>TFP</v>
      </c>
      <c r="F365" t="s">
        <v>3051</v>
      </c>
      <c r="G365" s="2" t="s">
        <v>7271</v>
      </c>
      <c r="H365" s="19">
        <v>40238</v>
      </c>
      <c r="I365" s="19">
        <v>40602</v>
      </c>
      <c r="J365" t="str">
        <f>IFERROR(VLOOKUP($A365,INPUT_Du_lieu_nhan_vien!$A:$AJ,36),"-")</f>
        <v>Chính thức</v>
      </c>
    </row>
    <row r="366" spans="1:10" ht="32.25" customHeight="1" x14ac:dyDescent="0.2">
      <c r="A366" s="118">
        <v>20182</v>
      </c>
      <c r="B366" t="str">
        <f>IFERROR(VLOOKUP($A366,INPUT_Du_lieu_nhan_vien!$A:$C,2),"-")</f>
        <v>Nguyễn Hương</v>
      </c>
      <c r="C366" t="str">
        <f>IFERROR(VLOOKUP($A366,INPUT_Du_lieu_nhan_vien!$A:$C,3),"-")</f>
        <v>Giang</v>
      </c>
      <c r="D366" t="str">
        <f>IFERROR(VLOOKUP($A366,INPUT_Du_lieu_nhan_vien!$A:$AC,24),"-")</f>
        <v>PM2</v>
      </c>
      <c r="E366" t="str">
        <f>IFERROR(VLOOKUP($A366,INPUT_Du_lieu_nhan_vien!$A:$AC,29),"-")</f>
        <v>TFP</v>
      </c>
      <c r="F366" t="s">
        <v>3052</v>
      </c>
      <c r="G366" s="2" t="s">
        <v>7211</v>
      </c>
      <c r="H366" s="19">
        <v>40603</v>
      </c>
      <c r="I366" s="19">
        <v>41698</v>
      </c>
      <c r="J366" t="str">
        <f>IFERROR(VLOOKUP($A366,INPUT_Du_lieu_nhan_vien!$A:$AJ,36),"-")</f>
        <v>Chính thức</v>
      </c>
    </row>
    <row r="367" spans="1:10" ht="32.25" customHeight="1" x14ac:dyDescent="0.2">
      <c r="A367" s="118">
        <v>20197</v>
      </c>
      <c r="B367" t="str">
        <f>IFERROR(VLOOKUP($A367,INPUT_Du_lieu_nhan_vien!$A:$C,2),"-")</f>
        <v>Nguyễn Thị</v>
      </c>
      <c r="C367" t="str">
        <f>IFERROR(VLOOKUP($A367,INPUT_Du_lieu_nhan_vien!$A:$C,3),"-")</f>
        <v>Lơ</v>
      </c>
      <c r="D367" t="str">
        <f>IFERROR(VLOOKUP($A367,INPUT_Du_lieu_nhan_vien!$A:$AC,24),"-")</f>
        <v>NX</v>
      </c>
      <c r="E367" t="str">
        <f>IFERROR(VLOOKUP($A367,INPUT_Du_lieu_nhan_vien!$A:$AC,29),"-")</f>
        <v>TFP</v>
      </c>
      <c r="F367" t="s">
        <v>3051</v>
      </c>
      <c r="G367" s="2" t="s">
        <v>7301</v>
      </c>
      <c r="H367" s="19">
        <v>40337</v>
      </c>
      <c r="I367" s="19">
        <v>40701</v>
      </c>
      <c r="J367" t="str">
        <f>IFERROR(VLOOKUP($A367,INPUT_Du_lieu_nhan_vien!$A:$AJ,36),"-")</f>
        <v>Chính thức</v>
      </c>
    </row>
    <row r="368" spans="1:10" ht="32.25" customHeight="1" x14ac:dyDescent="0.2">
      <c r="A368" s="118">
        <v>20197</v>
      </c>
      <c r="B368" t="str">
        <f>IFERROR(VLOOKUP($A368,INPUT_Du_lieu_nhan_vien!$A:$C,2),"-")</f>
        <v>Nguyễn Thị</v>
      </c>
      <c r="C368" t="str">
        <f>IFERROR(VLOOKUP($A368,INPUT_Du_lieu_nhan_vien!$A:$C,3),"-")</f>
        <v>Lơ</v>
      </c>
      <c r="D368" t="str">
        <f>IFERROR(VLOOKUP($A368,INPUT_Du_lieu_nhan_vien!$A:$AC,24),"-")</f>
        <v>NX</v>
      </c>
      <c r="E368" t="str">
        <f>IFERROR(VLOOKUP($A368,INPUT_Du_lieu_nhan_vien!$A:$AC,29),"-")</f>
        <v>TFP</v>
      </c>
      <c r="F368" t="s">
        <v>3052</v>
      </c>
      <c r="G368" s="2" t="s">
        <v>7130</v>
      </c>
      <c r="H368" s="19">
        <v>40702</v>
      </c>
      <c r="I368" s="19">
        <v>41790</v>
      </c>
      <c r="J368" t="str">
        <f>IFERROR(VLOOKUP($A368,INPUT_Du_lieu_nhan_vien!$A:$AJ,36),"-")</f>
        <v>Chính thức</v>
      </c>
    </row>
    <row r="369" spans="1:10" ht="32.25" customHeight="1" x14ac:dyDescent="0.2">
      <c r="A369" s="118">
        <v>20251</v>
      </c>
      <c r="B369" t="str">
        <f>IFERROR(VLOOKUP($A369,INPUT_Du_lieu_nhan_vien!$A:$C,2),"-")</f>
        <v>Lê Minh</v>
      </c>
      <c r="C369" t="str">
        <f>IFERROR(VLOOKUP($A369,INPUT_Du_lieu_nhan_vien!$A:$C,3),"-")</f>
        <v>Thư</v>
      </c>
      <c r="D369" t="str">
        <f>IFERROR(VLOOKUP($A369,INPUT_Du_lieu_nhan_vien!$A:$AC,24),"-")</f>
        <v>NX</v>
      </c>
      <c r="E369" t="str">
        <f>IFERROR(VLOOKUP($A369,INPUT_Du_lieu_nhan_vien!$A:$AC,29),"-")</f>
        <v>TFP</v>
      </c>
      <c r="F369" t="s">
        <v>3051</v>
      </c>
      <c r="G369" s="2" t="s">
        <v>7210</v>
      </c>
      <c r="H369" s="19">
        <v>40603</v>
      </c>
      <c r="I369" s="19">
        <f t="shared" ref="I369:I377" si="15">IF(F369="","",VLOOKUP(F369,$N$2:$O$11,2)+H369)</f>
        <v>40967</v>
      </c>
      <c r="J369" t="str">
        <f>IFERROR(VLOOKUP($A369,INPUT_Du_lieu_nhan_vien!$A:$AJ,36),"-")</f>
        <v>Chính thức</v>
      </c>
    </row>
    <row r="370" spans="1:10" ht="32.25" customHeight="1" x14ac:dyDescent="0.2">
      <c r="A370" s="118">
        <v>20251</v>
      </c>
      <c r="B370" t="str">
        <f>IFERROR(VLOOKUP($A370,INPUT_Du_lieu_nhan_vien!$A:$C,2),"-")</f>
        <v>Lê Minh</v>
      </c>
      <c r="C370" t="str">
        <f>IFERROR(VLOOKUP($A370,INPUT_Du_lieu_nhan_vien!$A:$C,3),"-")</f>
        <v>Thư</v>
      </c>
      <c r="D370" t="str">
        <f>IFERROR(VLOOKUP($A370,INPUT_Du_lieu_nhan_vien!$A:$AC,24),"-")</f>
        <v>NX</v>
      </c>
      <c r="E370" t="str">
        <f>IFERROR(VLOOKUP($A370,INPUT_Du_lieu_nhan_vien!$A:$AC,29),"-")</f>
        <v>TFP</v>
      </c>
      <c r="F370" t="s">
        <v>3052</v>
      </c>
      <c r="G370" s="2" t="s">
        <v>7129</v>
      </c>
      <c r="H370" s="19">
        <v>40969</v>
      </c>
      <c r="I370" s="19">
        <f t="shared" si="15"/>
        <v>42063</v>
      </c>
      <c r="J370" t="str">
        <f>IFERROR(VLOOKUP($A370,INPUT_Du_lieu_nhan_vien!$A:$AJ,36),"-")</f>
        <v>Chính thức</v>
      </c>
    </row>
    <row r="371" spans="1:10" ht="32.25" hidden="1" customHeight="1" x14ac:dyDescent="0.2">
      <c r="A371" s="118">
        <v>20264</v>
      </c>
      <c r="B371" t="str">
        <f>IFERROR(VLOOKUP($A371,INPUT_Du_lieu_nhan_vien!$A:$C,2),"-")</f>
        <v>Nguyễn Trọng</v>
      </c>
      <c r="C371" t="str">
        <f>IFERROR(VLOOKUP($A371,INPUT_Du_lieu_nhan_vien!$A:$C,3),"-")</f>
        <v>Duy</v>
      </c>
      <c r="D371" t="str">
        <f>IFERROR(VLOOKUP($A371,INPUT_Du_lieu_nhan_vien!$A:$AC,24),"-")</f>
        <v>PM1</v>
      </c>
      <c r="E371" t="str">
        <f>IFERROR(VLOOKUP($A371,INPUT_Du_lieu_nhan_vien!$A:$AC,29),"-")</f>
        <v>TFP</v>
      </c>
      <c r="F371" t="s">
        <v>3051</v>
      </c>
      <c r="G371" s="2" t="s">
        <v>7197</v>
      </c>
      <c r="H371" s="19">
        <v>40634</v>
      </c>
      <c r="I371" s="19">
        <f t="shared" si="15"/>
        <v>40998</v>
      </c>
      <c r="J371" t="str">
        <f>IFERROR(VLOOKUP($A371,INPUT_Du_lieu_nhan_vien!$A:$AJ,36),"-")</f>
        <v>Nghỉ việc</v>
      </c>
    </row>
    <row r="372" spans="1:10" ht="32.25" hidden="1" customHeight="1" x14ac:dyDescent="0.2">
      <c r="A372" s="118">
        <v>20264</v>
      </c>
      <c r="B372" t="str">
        <f>IFERROR(VLOOKUP($A372,INPUT_Du_lieu_nhan_vien!$A:$C,2),"-")</f>
        <v>Nguyễn Trọng</v>
      </c>
      <c r="C372" t="str">
        <f>IFERROR(VLOOKUP($A372,INPUT_Du_lieu_nhan_vien!$A:$C,3),"-")</f>
        <v>Duy</v>
      </c>
      <c r="D372" t="str">
        <f>IFERROR(VLOOKUP($A372,INPUT_Du_lieu_nhan_vien!$A:$AC,24),"-")</f>
        <v>PM1</v>
      </c>
      <c r="E372" t="str">
        <f>IFERROR(VLOOKUP($A372,INPUT_Du_lieu_nhan_vien!$A:$AC,29),"-")</f>
        <v>TFP</v>
      </c>
      <c r="F372" t="s">
        <v>3052</v>
      </c>
      <c r="G372" s="2" t="s">
        <v>7194</v>
      </c>
      <c r="H372" s="19">
        <v>41000</v>
      </c>
      <c r="I372" s="19">
        <f t="shared" si="15"/>
        <v>42094</v>
      </c>
      <c r="J372" t="str">
        <f>IFERROR(VLOOKUP($A372,INPUT_Du_lieu_nhan_vien!$A:$AJ,36),"-")</f>
        <v>Nghỉ việc</v>
      </c>
    </row>
    <row r="373" spans="1:10" ht="32.25" customHeight="1" x14ac:dyDescent="0.2">
      <c r="A373" s="118">
        <v>20308</v>
      </c>
      <c r="B373" t="str">
        <f>IFERROR(VLOOKUP($A373,INPUT_Du_lieu_nhan_vien!$A:$C,2),"-")</f>
        <v>Vũ Thị</v>
      </c>
      <c r="C373" t="str">
        <f>IFERROR(VLOOKUP($A373,INPUT_Du_lieu_nhan_vien!$A:$C,3),"-")</f>
        <v>Quyên</v>
      </c>
      <c r="D373" t="str">
        <f>IFERROR(VLOOKUP($A373,INPUT_Du_lieu_nhan_vien!$A:$AC,24),"-")</f>
        <v>OP</v>
      </c>
      <c r="E373" t="str">
        <f>IFERROR(VLOOKUP($A373,INPUT_Du_lieu_nhan_vien!$A:$AC,29),"-")</f>
        <v>TFP</v>
      </c>
      <c r="F373" t="s">
        <v>3052</v>
      </c>
      <c r="G373" s="2" t="s">
        <v>7126</v>
      </c>
      <c r="H373" s="19">
        <v>41183</v>
      </c>
      <c r="I373" s="19">
        <f t="shared" si="15"/>
        <v>42277</v>
      </c>
      <c r="J373" t="str">
        <f>IFERROR(VLOOKUP($A373,INPUT_Du_lieu_nhan_vien!$A:$AJ,36),"-")</f>
        <v>Chính thức</v>
      </c>
    </row>
    <row r="374" spans="1:10" ht="32.25" hidden="1" customHeight="1" x14ac:dyDescent="0.2">
      <c r="A374" s="118">
        <v>20429</v>
      </c>
      <c r="B374" t="str">
        <f>IFERROR(VLOOKUP($A374,INPUT_Du_lieu_nhan_vien!$A:$C,2),"-")</f>
        <v>Nguyễn Kim</v>
      </c>
      <c r="C374" t="str">
        <f>IFERROR(VLOOKUP($A374,INPUT_Du_lieu_nhan_vien!$A:$C,3),"-")</f>
        <v>Ngân</v>
      </c>
      <c r="D374" t="str">
        <f>IFERROR(VLOOKUP($A374,INPUT_Du_lieu_nhan_vien!$A:$AC,24),"-")</f>
        <v>PM1</v>
      </c>
      <c r="E374" t="str">
        <f>IFERROR(VLOOKUP($A374,INPUT_Du_lieu_nhan_vien!$A:$AC,29),"-")</f>
        <v>TFP</v>
      </c>
      <c r="F374" t="s">
        <v>3051</v>
      </c>
      <c r="G374" s="2" t="s">
        <v>7124</v>
      </c>
      <c r="H374" s="19">
        <v>41100</v>
      </c>
      <c r="I374" s="19">
        <f t="shared" si="15"/>
        <v>41464</v>
      </c>
      <c r="J374" t="str">
        <f>IFERROR(VLOOKUP($A374,INPUT_Du_lieu_nhan_vien!$A:$AJ,36),"-")</f>
        <v>Nghỉ việc</v>
      </c>
    </row>
    <row r="375" spans="1:10" ht="32.25" customHeight="1" x14ac:dyDescent="0.2">
      <c r="A375" s="118">
        <v>20434</v>
      </c>
      <c r="B375" t="str">
        <f>IFERROR(VLOOKUP($A375,INPUT_Du_lieu_nhan_vien!$A:$C,2),"-")</f>
        <v>Phạm Phương</v>
      </c>
      <c r="C375" t="str">
        <f>IFERROR(VLOOKUP($A375,INPUT_Du_lieu_nhan_vien!$A:$C,3),"-")</f>
        <v>Linh</v>
      </c>
      <c r="D375" t="str">
        <f>IFERROR(VLOOKUP($A375,INPUT_Du_lieu_nhan_vien!$A:$AC,24),"-")</f>
        <v>OP</v>
      </c>
      <c r="E375" t="str">
        <f>IFERROR(VLOOKUP($A375,INPUT_Du_lieu_nhan_vien!$A:$AC,29),"-")</f>
        <v>TFP</v>
      </c>
      <c r="F375" t="s">
        <v>3051</v>
      </c>
      <c r="G375" s="2" t="s">
        <v>7127</v>
      </c>
      <c r="H375" s="19">
        <v>41153</v>
      </c>
      <c r="I375" s="19">
        <f t="shared" si="15"/>
        <v>41517</v>
      </c>
      <c r="J375" t="str">
        <f>IFERROR(VLOOKUP($A375,INPUT_Du_lieu_nhan_vien!$A:$AJ,36),"-")</f>
        <v>Nghỉ khác</v>
      </c>
    </row>
    <row r="376" spans="1:10" ht="32.25" customHeight="1" x14ac:dyDescent="0.2">
      <c r="A376" s="118">
        <v>20575</v>
      </c>
      <c r="B376" t="str">
        <f>IFERROR(VLOOKUP($A376,INPUT_Du_lieu_nhan_vien!$A:$C,2),"-")</f>
        <v>Chu Thị Hà</v>
      </c>
      <c r="C376" t="str">
        <f>IFERROR(VLOOKUP($A376,INPUT_Du_lieu_nhan_vien!$A:$C,3),"-")</f>
        <v>Trang</v>
      </c>
      <c r="D376" t="str">
        <f>IFERROR(VLOOKUP($A376,INPUT_Du_lieu_nhan_vien!$A:$AC,24),"-")</f>
        <v>OP</v>
      </c>
      <c r="E376" t="str">
        <f>IFERROR(VLOOKUP($A376,INPUT_Du_lieu_nhan_vien!$A:$AC,29),"-")</f>
        <v>TFP</v>
      </c>
      <c r="F376" t="s">
        <v>3051</v>
      </c>
      <c r="G376" s="2" t="s">
        <v>7747</v>
      </c>
      <c r="H376" s="19">
        <v>41499</v>
      </c>
      <c r="I376" s="19">
        <f t="shared" si="15"/>
        <v>41863</v>
      </c>
      <c r="J376" t="str">
        <f>IFERROR(VLOOKUP($A376,INPUT_Du_lieu_nhan_vien!$A:$AJ,36),"-")</f>
        <v>Chính thức</v>
      </c>
    </row>
    <row r="377" spans="1:10" ht="32.25" hidden="1" customHeight="1" x14ac:dyDescent="0.2">
      <c r="A377" s="118">
        <v>20587</v>
      </c>
      <c r="B377" t="str">
        <f>IFERROR(VLOOKUP($A377,INPUT_Du_lieu_nhan_vien!$A:$C,2),"-")</f>
        <v>Phan Thị Quỳnh</v>
      </c>
      <c r="C377" t="str">
        <f>IFERROR(VLOOKUP($A377,INPUT_Du_lieu_nhan_vien!$A:$C,3),"-")</f>
        <v>Anh</v>
      </c>
      <c r="D377" t="str">
        <f>IFERROR(VLOOKUP($A377,INPUT_Du_lieu_nhan_vien!$A:$AC,24),"-")</f>
        <v>OP</v>
      </c>
      <c r="E377" t="str">
        <f>IFERROR(VLOOKUP($A377,INPUT_Du_lieu_nhan_vien!$A:$AC,29),"-")</f>
        <v>TFP</v>
      </c>
      <c r="G377" s="2"/>
      <c r="H377" s="19"/>
      <c r="I377" s="19" t="str">
        <f t="shared" si="15"/>
        <v/>
      </c>
      <c r="J377" t="str">
        <f>IFERROR(VLOOKUP($A377,INPUT_Du_lieu_nhan_vien!$A:$AJ,36),"-")</f>
        <v>Nghỉ việc</v>
      </c>
    </row>
    <row r="378" spans="1:10" ht="32.25" customHeight="1" x14ac:dyDescent="0.2">
      <c r="A378" s="118">
        <v>10019</v>
      </c>
      <c r="B378" t="str">
        <f>IFERROR(VLOOKUP($A378,INPUT_Du_lieu_nhan_vien!$A:$C,2),"-")</f>
        <v>Đặng Mỹ</v>
      </c>
      <c r="C378" t="str">
        <f>IFERROR(VLOOKUP($A378,INPUT_Du_lieu_nhan_vien!$A:$C,3),"-")</f>
        <v>Châu</v>
      </c>
      <c r="D378" t="str">
        <f>IFERROR(VLOOKUP($A378,INPUT_Du_lieu_nhan_vien!$A:$AC,24),"-")</f>
        <v>SD1</v>
      </c>
      <c r="E378" t="str">
        <f>IFERROR(VLOOKUP($A378,INPUT_Du_lieu_nhan_vien!$A:$AC,29),"-")</f>
        <v>SN</v>
      </c>
      <c r="F378" t="s">
        <v>3051</v>
      </c>
      <c r="G378" s="2" t="s">
        <v>7276</v>
      </c>
      <c r="H378" s="19">
        <v>40179</v>
      </c>
      <c r="I378" s="19">
        <f>IF(F378="","",VLOOKUP(F378,$N$2:$O$11,2)+H378)</f>
        <v>40543</v>
      </c>
      <c r="J378" t="str">
        <f>IFERROR(VLOOKUP($A378,INPUT_Du_lieu_nhan_vien!$A:$AJ,36),"-")</f>
        <v>Chính thức</v>
      </c>
    </row>
    <row r="379" spans="1:10" ht="32.25" customHeight="1" x14ac:dyDescent="0.2">
      <c r="A379" s="118">
        <v>10019</v>
      </c>
      <c r="B379" t="str">
        <f>IFERROR(VLOOKUP($A379,INPUT_Du_lieu_nhan_vien!$A:$C,2),"-")</f>
        <v>Đặng Mỹ</v>
      </c>
      <c r="C379" t="str">
        <f>IFERROR(VLOOKUP($A379,INPUT_Du_lieu_nhan_vien!$A:$C,3),"-")</f>
        <v>Châu</v>
      </c>
      <c r="D379" t="str">
        <f>IFERROR(VLOOKUP($A379,INPUT_Du_lieu_nhan_vien!$A:$AC,24),"-")</f>
        <v>SD1</v>
      </c>
      <c r="E379" t="str">
        <f>IFERROR(VLOOKUP($A379,INPUT_Du_lieu_nhan_vien!$A:$AC,29),"-")</f>
        <v>SN</v>
      </c>
      <c r="F379" t="s">
        <v>3052</v>
      </c>
      <c r="G379" s="2" t="s">
        <v>7203</v>
      </c>
      <c r="H379" s="19">
        <v>40544</v>
      </c>
      <c r="I379" s="19">
        <f>IF(F379="","",VLOOKUP(F379,$N$2:$O$11,2)+H379)</f>
        <v>41638</v>
      </c>
      <c r="J379" t="str">
        <f>IFERROR(VLOOKUP($A379,INPUT_Du_lieu_nhan_vien!$A:$AJ,36),"-")</f>
        <v>Chính thức</v>
      </c>
    </row>
    <row r="380" spans="1:10" ht="32.25" customHeight="1" x14ac:dyDescent="0.2">
      <c r="A380" s="118">
        <v>20124</v>
      </c>
      <c r="B380" t="str">
        <f>IFERROR(VLOOKUP($A380,INPUT_Du_lieu_nhan_vien!$A:$C,2),"-")</f>
        <v>Võ Thị</v>
      </c>
      <c r="C380" t="str">
        <f>IFERROR(VLOOKUP($A380,INPUT_Du_lieu_nhan_vien!$A:$C,3),"-")</f>
        <v>Thao</v>
      </c>
      <c r="D380" t="str">
        <f>IFERROR(VLOOKUP($A380,INPUT_Du_lieu_nhan_vien!$A:$AC,24),"-")</f>
        <v>OP</v>
      </c>
      <c r="E380" t="str">
        <f>IFERROR(VLOOKUP($A380,INPUT_Du_lieu_nhan_vien!$A:$AC,29),"-")</f>
        <v>TAE</v>
      </c>
      <c r="F380" t="s">
        <v>3052</v>
      </c>
      <c r="G380" s="2" t="s">
        <v>7268</v>
      </c>
      <c r="H380" s="19">
        <v>40452</v>
      </c>
      <c r="I380" s="19">
        <v>41547</v>
      </c>
      <c r="J380" t="str">
        <f>IFERROR(VLOOKUP($A380,INPUT_Du_lieu_nhan_vien!$A:$AJ,36),"-")</f>
        <v>Chính thức</v>
      </c>
    </row>
    <row r="381" spans="1:10" ht="32.25" customHeight="1" x14ac:dyDescent="0.2">
      <c r="A381" s="118">
        <v>20210</v>
      </c>
      <c r="B381" t="str">
        <f>IFERROR(VLOOKUP($A381,INPUT_Du_lieu_nhan_vien!$A:$C,2),"-")</f>
        <v>Nguyễn Hồng</v>
      </c>
      <c r="C381" t="str">
        <f>IFERROR(VLOOKUP($A381,INPUT_Du_lieu_nhan_vien!$A:$C,3),"-")</f>
        <v>Hải</v>
      </c>
      <c r="D381" t="str">
        <f>IFERROR(VLOOKUP($A381,INPUT_Du_lieu_nhan_vien!$A:$AC,24),"-")</f>
        <v>PM2</v>
      </c>
      <c r="E381" t="str">
        <f>IFERROR(VLOOKUP($A381,INPUT_Du_lieu_nhan_vien!$A:$AC,29),"-")</f>
        <v>TAE</v>
      </c>
      <c r="F381" t="s">
        <v>3051</v>
      </c>
      <c r="G381" s="2" t="s">
        <v>7269</v>
      </c>
      <c r="H381" s="19">
        <v>40344</v>
      </c>
      <c r="I381" s="19">
        <f>IF(F381="","",VLOOKUP(F381,$N$2:$O$11,2)+H381)</f>
        <v>40708</v>
      </c>
      <c r="J381" t="str">
        <f>IFERROR(VLOOKUP($A381,INPUT_Du_lieu_nhan_vien!$A:$AJ,36),"-")</f>
        <v>Chính thức</v>
      </c>
    </row>
    <row r="382" spans="1:10" ht="32.25" customHeight="1" x14ac:dyDescent="0.2">
      <c r="A382" s="118">
        <v>20210</v>
      </c>
      <c r="B382" t="str">
        <f>IFERROR(VLOOKUP($A382,INPUT_Du_lieu_nhan_vien!$A:$C,2),"-")</f>
        <v>Nguyễn Hồng</v>
      </c>
      <c r="C382" t="str">
        <f>IFERROR(VLOOKUP($A382,INPUT_Du_lieu_nhan_vien!$A:$C,3),"-")</f>
        <v>Hải</v>
      </c>
      <c r="D382" t="str">
        <f>IFERROR(VLOOKUP($A382,INPUT_Du_lieu_nhan_vien!$A:$AC,24),"-")</f>
        <v>PM2</v>
      </c>
      <c r="E382" t="str">
        <f>IFERROR(VLOOKUP($A382,INPUT_Du_lieu_nhan_vien!$A:$AC,29),"-")</f>
        <v>TAE</v>
      </c>
      <c r="F382" t="s">
        <v>3052</v>
      </c>
      <c r="G382" s="2" t="s">
        <v>7246</v>
      </c>
      <c r="H382" s="19">
        <v>40709</v>
      </c>
      <c r="I382" s="19">
        <f>IF(F382="","",VLOOKUP(F382,$N$2:$O$11,2)+H382)</f>
        <v>41803</v>
      </c>
      <c r="J382" t="str">
        <f>IFERROR(VLOOKUP($A382,INPUT_Du_lieu_nhan_vien!$A:$AJ,36),"-")</f>
        <v>Chính thức</v>
      </c>
    </row>
    <row r="383" spans="1:10" ht="32.25" hidden="1" customHeight="1" x14ac:dyDescent="0.2">
      <c r="A383" s="118">
        <v>20245</v>
      </c>
      <c r="B383" t="str">
        <f>IFERROR(VLOOKUP($A383,INPUT_Du_lieu_nhan_vien!$A:$C,2),"-")</f>
        <v>Lê Thùy</v>
      </c>
      <c r="C383" t="str">
        <f>IFERROR(VLOOKUP($A383,INPUT_Du_lieu_nhan_vien!$A:$C,3),"-")</f>
        <v>Dung</v>
      </c>
      <c r="D383" t="str">
        <f>IFERROR(VLOOKUP($A383,INPUT_Du_lieu_nhan_vien!$A:$AC,24),"-")</f>
        <v>OP</v>
      </c>
      <c r="E383" t="str">
        <f>IFERROR(VLOOKUP($A383,INPUT_Du_lieu_nhan_vien!$A:$AC,29),"-")</f>
        <v>TAE</v>
      </c>
      <c r="F383" t="s">
        <v>3051</v>
      </c>
      <c r="G383" s="2" t="s">
        <v>7233</v>
      </c>
      <c r="H383" s="19">
        <v>40558</v>
      </c>
      <c r="I383" s="19">
        <v>40939</v>
      </c>
      <c r="J383" t="str">
        <f>IFERROR(VLOOKUP($A383,INPUT_Du_lieu_nhan_vien!$A:$AJ,36),"-")</f>
        <v>Nghỉ việc</v>
      </c>
    </row>
    <row r="384" spans="1:10" ht="32.25" hidden="1" customHeight="1" x14ac:dyDescent="0.2">
      <c r="A384" s="118">
        <v>20245</v>
      </c>
      <c r="B384" t="str">
        <f>IFERROR(VLOOKUP($A384,INPUT_Du_lieu_nhan_vien!$A:$C,2),"-")</f>
        <v>Lê Thùy</v>
      </c>
      <c r="C384" t="str">
        <f>IFERROR(VLOOKUP($A384,INPUT_Du_lieu_nhan_vien!$A:$C,3),"-")</f>
        <v>Dung</v>
      </c>
      <c r="D384" t="str">
        <f>IFERROR(VLOOKUP($A384,INPUT_Du_lieu_nhan_vien!$A:$AC,24),"-")</f>
        <v>OP</v>
      </c>
      <c r="E384" t="str">
        <f>IFERROR(VLOOKUP($A384,INPUT_Du_lieu_nhan_vien!$A:$AC,29),"-")</f>
        <v>TAE</v>
      </c>
      <c r="F384" t="s">
        <v>3050</v>
      </c>
      <c r="G384" s="2" t="s">
        <v>7081</v>
      </c>
      <c r="H384" s="19">
        <v>40969</v>
      </c>
      <c r="I384" s="19">
        <f>IF(F384="","",VLOOKUP(F384,$N$2:$O$11,2)+H384)</f>
        <v>41698</v>
      </c>
      <c r="J384" t="str">
        <f>IFERROR(VLOOKUP($A384,INPUT_Du_lieu_nhan_vien!$A:$AJ,36),"-")</f>
        <v>Nghỉ việc</v>
      </c>
    </row>
    <row r="385" spans="1:10" ht="32.25" hidden="1" customHeight="1" x14ac:dyDescent="0.2">
      <c r="A385" s="118">
        <v>20262</v>
      </c>
      <c r="B385" t="str">
        <f>IFERROR(VLOOKUP($A385,INPUT_Du_lieu_nhan_vien!$A:$C,2),"-")</f>
        <v>Trần Mạnh</v>
      </c>
      <c r="C385" t="str">
        <f>IFERROR(VLOOKUP($A385,INPUT_Du_lieu_nhan_vien!$A:$C,3),"-")</f>
        <v>Công</v>
      </c>
      <c r="D385" t="str">
        <f>IFERROR(VLOOKUP($A385,INPUT_Du_lieu_nhan_vien!$A:$AC,24),"-")</f>
        <v>TD2</v>
      </c>
      <c r="E385" t="str">
        <f>IFERROR(VLOOKUP($A385,INPUT_Du_lieu_nhan_vien!$A:$AC,29),"-")</f>
        <v>TAE</v>
      </c>
      <c r="F385" t="s">
        <v>3051</v>
      </c>
      <c r="G385" s="2" t="s">
        <v>7195</v>
      </c>
      <c r="H385" s="19">
        <v>40634</v>
      </c>
      <c r="I385" s="19">
        <f>IF(F385="","",VLOOKUP(F385,$N$2:$O$11,2)+H385)</f>
        <v>40998</v>
      </c>
      <c r="J385" t="str">
        <f>IFERROR(VLOOKUP($A385,INPUT_Du_lieu_nhan_vien!$A:$AJ,36),"-")</f>
        <v>Nghỉ việc</v>
      </c>
    </row>
    <row r="386" spans="1:10" ht="32.25" hidden="1" customHeight="1" x14ac:dyDescent="0.2">
      <c r="A386" s="118">
        <v>20262</v>
      </c>
      <c r="B386" t="str">
        <f>IFERROR(VLOOKUP($A386,INPUT_Du_lieu_nhan_vien!$A:$C,2),"-")</f>
        <v>Trần Mạnh</v>
      </c>
      <c r="C386" t="str">
        <f>IFERROR(VLOOKUP($A386,INPUT_Du_lieu_nhan_vien!$A:$C,3),"-")</f>
        <v>Công</v>
      </c>
      <c r="D386" t="str">
        <f>IFERROR(VLOOKUP($A386,INPUT_Du_lieu_nhan_vien!$A:$AC,24),"-")</f>
        <v>TD2</v>
      </c>
      <c r="E386" t="str">
        <f>IFERROR(VLOOKUP($A386,INPUT_Du_lieu_nhan_vien!$A:$AC,29),"-")</f>
        <v>TAE</v>
      </c>
      <c r="F386" t="s">
        <v>3051</v>
      </c>
      <c r="G386" s="2" t="s">
        <v>8192</v>
      </c>
      <c r="H386" s="19">
        <v>41631</v>
      </c>
      <c r="I386" s="19">
        <f>IF(F386="","",VLOOKUP(F386,$N$2:$O$11,2)+H386)</f>
        <v>41995</v>
      </c>
      <c r="J386" t="str">
        <f>IFERROR(VLOOKUP($A386,INPUT_Du_lieu_nhan_vien!$A:$AJ,36),"-")</f>
        <v>Nghỉ việc</v>
      </c>
    </row>
    <row r="387" spans="1:10" ht="32.25" hidden="1" customHeight="1" x14ac:dyDescent="0.2">
      <c r="A387" s="118">
        <v>20262</v>
      </c>
      <c r="B387" t="str">
        <f>IFERROR(VLOOKUP($A387,INPUT_Du_lieu_nhan_vien!$A:$C,2),"-")</f>
        <v>Trần Mạnh</v>
      </c>
      <c r="C387" t="str">
        <f>IFERROR(VLOOKUP($A387,INPUT_Du_lieu_nhan_vien!$A:$C,3),"-")</f>
        <v>Công</v>
      </c>
      <c r="D387" t="str">
        <f>IFERROR(VLOOKUP($A387,INPUT_Du_lieu_nhan_vien!$A:$AC,24),"-")</f>
        <v>TD2</v>
      </c>
      <c r="E387" t="str">
        <f>IFERROR(VLOOKUP($A387,INPUT_Du_lieu_nhan_vien!$A:$AC,29),"-")</f>
        <v>TAE</v>
      </c>
      <c r="F387" t="s">
        <v>3052</v>
      </c>
      <c r="G387" s="2" t="s">
        <v>7093</v>
      </c>
      <c r="H387" s="19">
        <v>41000</v>
      </c>
      <c r="I387" s="19">
        <f>IF(F387="","",VLOOKUP(F387,$N$2:$O$11,2)+H387)</f>
        <v>42094</v>
      </c>
      <c r="J387" t="str">
        <f>IFERROR(VLOOKUP($A387,INPUT_Du_lieu_nhan_vien!$A:$AJ,36),"-")</f>
        <v>Nghỉ việc</v>
      </c>
    </row>
    <row r="388" spans="1:10" ht="32.25" customHeight="1" x14ac:dyDescent="0.2">
      <c r="A388" s="118">
        <v>20313</v>
      </c>
      <c r="B388" t="str">
        <f>IFERROR(VLOOKUP($A388,INPUT_Du_lieu_nhan_vien!$A:$C,2),"-")</f>
        <v>Bùi Thị Hải</v>
      </c>
      <c r="C388" t="str">
        <f>IFERROR(VLOOKUP($A388,INPUT_Du_lieu_nhan_vien!$A:$C,3),"-")</f>
        <v>Yến</v>
      </c>
      <c r="D388" t="str">
        <f>IFERROR(VLOOKUP($A388,INPUT_Du_lieu_nhan_vien!$A:$AC,24),"-")</f>
        <v>PM2</v>
      </c>
      <c r="E388" t="str">
        <f>IFERROR(VLOOKUP($A388,INPUT_Du_lieu_nhan_vien!$A:$AC,29),"-")</f>
        <v>TAE</v>
      </c>
      <c r="F388" t="s">
        <v>3052</v>
      </c>
      <c r="G388" s="2" t="s">
        <v>7245</v>
      </c>
      <c r="H388" s="19">
        <v>40886</v>
      </c>
      <c r="I388" s="19">
        <v>41251</v>
      </c>
      <c r="J388" t="str">
        <f>IFERROR(VLOOKUP($A388,INPUT_Du_lieu_nhan_vien!$A:$AJ,36),"-")</f>
        <v>Chính thức</v>
      </c>
    </row>
    <row r="389" spans="1:10" ht="32.25" customHeight="1" x14ac:dyDescent="0.2">
      <c r="A389" s="118">
        <v>20313</v>
      </c>
      <c r="B389" t="str">
        <f>IFERROR(VLOOKUP($A389,INPUT_Du_lieu_nhan_vien!$A:$C,2),"-")</f>
        <v>Bùi Thị Hải</v>
      </c>
      <c r="C389" t="str">
        <f>IFERROR(VLOOKUP($A389,INPUT_Du_lieu_nhan_vien!$A:$C,3),"-")</f>
        <v>Yến</v>
      </c>
      <c r="D389" t="str">
        <f>IFERROR(VLOOKUP($A389,INPUT_Du_lieu_nhan_vien!$A:$AC,24),"-")</f>
        <v>PM2</v>
      </c>
      <c r="E389" t="str">
        <f>IFERROR(VLOOKUP($A389,INPUT_Du_lieu_nhan_vien!$A:$AC,29),"-")</f>
        <v>TAE</v>
      </c>
      <c r="F389" t="s">
        <v>3052</v>
      </c>
      <c r="G389" s="2" t="s">
        <v>7083</v>
      </c>
      <c r="H389" s="19">
        <v>41252</v>
      </c>
      <c r="I389" s="19">
        <f t="shared" ref="I389:I420" si="16">IF(F389="","",VLOOKUP(F389,$N$2:$O$11,2)+H389)</f>
        <v>42346</v>
      </c>
      <c r="J389" t="str">
        <f>IFERROR(VLOOKUP($A389,INPUT_Du_lieu_nhan_vien!$A:$AJ,36),"-")</f>
        <v>Chính thức</v>
      </c>
    </row>
    <row r="390" spans="1:10" ht="32.25" customHeight="1" x14ac:dyDescent="0.2">
      <c r="A390" s="118">
        <v>20320</v>
      </c>
      <c r="B390" t="str">
        <f>IFERROR(VLOOKUP($A390,INPUT_Du_lieu_nhan_vien!$A:$C,2),"-")</f>
        <v>Trần Mạnh</v>
      </c>
      <c r="C390" t="str">
        <f>IFERROR(VLOOKUP($A390,INPUT_Du_lieu_nhan_vien!$A:$C,3),"-")</f>
        <v>Thắng</v>
      </c>
      <c r="D390" t="str">
        <f>IFERROR(VLOOKUP($A390,INPUT_Du_lieu_nhan_vien!$A:$AC,24),"-")</f>
        <v>TD2</v>
      </c>
      <c r="E390" t="str">
        <f>IFERROR(VLOOKUP($A390,INPUT_Du_lieu_nhan_vien!$A:$AC,29),"-")</f>
        <v>TAE</v>
      </c>
      <c r="F390" t="s">
        <v>3052</v>
      </c>
      <c r="G390" s="2" t="s">
        <v>7082</v>
      </c>
      <c r="H390" s="19">
        <v>41214</v>
      </c>
      <c r="I390" s="19">
        <f t="shared" si="16"/>
        <v>42308</v>
      </c>
      <c r="J390" t="str">
        <f>IFERROR(VLOOKUP($A390,INPUT_Du_lieu_nhan_vien!$A:$AJ,36),"-")</f>
        <v>Chính thức</v>
      </c>
    </row>
    <row r="391" spans="1:10" ht="32.25" hidden="1" customHeight="1" x14ac:dyDescent="0.2">
      <c r="A391" s="118">
        <v>20338</v>
      </c>
      <c r="B391" t="str">
        <f>IFERROR(VLOOKUP($A391,INPUT_Du_lieu_nhan_vien!$A:$C,2),"-")</f>
        <v>Nguyễn Thị</v>
      </c>
      <c r="C391" t="str">
        <f>IFERROR(VLOOKUP($A391,INPUT_Du_lieu_nhan_vien!$A:$C,3),"-")</f>
        <v>Nháng</v>
      </c>
      <c r="D391" t="str">
        <f>IFERROR(VLOOKUP($A391,INPUT_Du_lieu_nhan_vien!$A:$AC,24),"-")</f>
        <v>OP</v>
      </c>
      <c r="E391" t="str">
        <f>IFERROR(VLOOKUP($A391,INPUT_Du_lieu_nhan_vien!$A:$AC,29),"-")</f>
        <v>TAE</v>
      </c>
      <c r="F391" t="s">
        <v>3052</v>
      </c>
      <c r="G391" s="2" t="s">
        <v>7055</v>
      </c>
      <c r="H391" s="19">
        <v>41275</v>
      </c>
      <c r="I391" s="19">
        <f t="shared" si="16"/>
        <v>42369</v>
      </c>
      <c r="J391" t="str">
        <f>IFERROR(VLOOKUP($A391,INPUT_Du_lieu_nhan_vien!$A:$AJ,36),"-")</f>
        <v>Nghỉ việc</v>
      </c>
    </row>
    <row r="392" spans="1:10" ht="32.25" hidden="1" customHeight="1" x14ac:dyDescent="0.2">
      <c r="A392" s="118">
        <v>20338</v>
      </c>
      <c r="B392" t="str">
        <f>IFERROR(VLOOKUP($A392,INPUT_Du_lieu_nhan_vien!$A:$C,2),"-")</f>
        <v>Nguyễn Thị</v>
      </c>
      <c r="C392" t="str">
        <f>IFERROR(VLOOKUP($A392,INPUT_Du_lieu_nhan_vien!$A:$C,3),"-")</f>
        <v>Nháng</v>
      </c>
      <c r="D392" t="str">
        <f>IFERROR(VLOOKUP($A392,INPUT_Du_lieu_nhan_vien!$A:$AC,24),"-")</f>
        <v>OP</v>
      </c>
      <c r="E392" t="str">
        <f>IFERROR(VLOOKUP($A392,INPUT_Du_lieu_nhan_vien!$A:$AC,29),"-")</f>
        <v>TAE</v>
      </c>
      <c r="F392" t="s">
        <v>3051</v>
      </c>
      <c r="G392" s="2" t="s">
        <v>7080</v>
      </c>
      <c r="H392" s="19">
        <v>40909</v>
      </c>
      <c r="I392" s="19">
        <f t="shared" si="16"/>
        <v>41273</v>
      </c>
      <c r="J392" t="str">
        <f>IFERROR(VLOOKUP($A392,INPUT_Du_lieu_nhan_vien!$A:$AJ,36),"-")</f>
        <v>Nghỉ việc</v>
      </c>
    </row>
    <row r="393" spans="1:10" ht="32.25" hidden="1" customHeight="1" x14ac:dyDescent="0.2">
      <c r="A393" s="118">
        <v>20346</v>
      </c>
      <c r="B393" t="str">
        <f>IFERROR(VLOOKUP($A393,INPUT_Du_lieu_nhan_vien!$A:$C,2),"-")</f>
        <v>Dương Quang</v>
      </c>
      <c r="C393" t="str">
        <f>IFERROR(VLOOKUP($A393,INPUT_Du_lieu_nhan_vien!$A:$C,3),"-")</f>
        <v>Huy</v>
      </c>
      <c r="D393" t="str">
        <f>IFERROR(VLOOKUP($A393,INPUT_Du_lieu_nhan_vien!$A:$AC,24),"-")</f>
        <v>OP</v>
      </c>
      <c r="E393" t="str">
        <f>IFERROR(VLOOKUP($A393,INPUT_Du_lieu_nhan_vien!$A:$AC,29),"-")</f>
        <v>TAE</v>
      </c>
      <c r="G393" s="2"/>
      <c r="H393" s="19"/>
      <c r="I393" s="19" t="str">
        <f t="shared" si="16"/>
        <v/>
      </c>
      <c r="J393" t="str">
        <f>IFERROR(VLOOKUP($A393,INPUT_Du_lieu_nhan_vien!$A:$AJ,36),"-")</f>
        <v>Nghỉ việc</v>
      </c>
    </row>
    <row r="394" spans="1:10" ht="32.25" customHeight="1" x14ac:dyDescent="0.2">
      <c r="A394" s="118">
        <v>20349</v>
      </c>
      <c r="B394" t="str">
        <f>IFERROR(VLOOKUP($A394,INPUT_Du_lieu_nhan_vien!$A:$C,2),"-")</f>
        <v>Vũ Thị Hoài</v>
      </c>
      <c r="C394" t="str">
        <f>IFERROR(VLOOKUP($A394,INPUT_Du_lieu_nhan_vien!$A:$C,3),"-")</f>
        <v>Nam</v>
      </c>
      <c r="D394" t="str">
        <f>IFERROR(VLOOKUP($A394,INPUT_Du_lieu_nhan_vien!$A:$AC,24),"-")</f>
        <v>OP</v>
      </c>
      <c r="E394" t="str">
        <f>IFERROR(VLOOKUP($A394,INPUT_Du_lieu_nhan_vien!$A:$AC,29),"-")</f>
        <v>TAE</v>
      </c>
      <c r="F394" t="s">
        <v>3051</v>
      </c>
      <c r="G394" s="2" t="s">
        <v>7084</v>
      </c>
      <c r="H394" s="19">
        <v>40940</v>
      </c>
      <c r="I394" s="19">
        <f t="shared" si="16"/>
        <v>41304</v>
      </c>
      <c r="J394" t="str">
        <f>IFERROR(VLOOKUP($A394,INPUT_Du_lieu_nhan_vien!$A:$AJ,36),"-")</f>
        <v>Chính thức</v>
      </c>
    </row>
    <row r="395" spans="1:10" ht="32.25" customHeight="1" x14ac:dyDescent="0.2">
      <c r="A395" s="118">
        <v>20349</v>
      </c>
      <c r="B395" t="str">
        <f>IFERROR(VLOOKUP($A395,INPUT_Du_lieu_nhan_vien!$A:$C,2),"-")</f>
        <v>Vũ Thị Hoài</v>
      </c>
      <c r="C395" t="str">
        <f>IFERROR(VLOOKUP($A395,INPUT_Du_lieu_nhan_vien!$A:$C,3),"-")</f>
        <v>Nam</v>
      </c>
      <c r="D395" t="str">
        <f>IFERROR(VLOOKUP($A395,INPUT_Du_lieu_nhan_vien!$A:$AC,24),"-")</f>
        <v>OP</v>
      </c>
      <c r="E395" t="str">
        <f>IFERROR(VLOOKUP($A395,INPUT_Du_lieu_nhan_vien!$A:$AC,29),"-")</f>
        <v>TAE</v>
      </c>
      <c r="F395" t="s">
        <v>3052</v>
      </c>
      <c r="G395" s="2" t="s">
        <v>7054</v>
      </c>
      <c r="H395" s="19">
        <v>41306</v>
      </c>
      <c r="I395" s="19">
        <f t="shared" si="16"/>
        <v>42400</v>
      </c>
      <c r="J395" t="str">
        <f>IFERROR(VLOOKUP($A395,INPUT_Du_lieu_nhan_vien!$A:$AJ,36),"-")</f>
        <v>Chính thức</v>
      </c>
    </row>
    <row r="396" spans="1:10" ht="32.25" hidden="1" customHeight="1" x14ac:dyDescent="0.2">
      <c r="A396" s="118">
        <v>20385</v>
      </c>
      <c r="B396" t="str">
        <f>IFERROR(VLOOKUP($A396,INPUT_Du_lieu_nhan_vien!$A:$C,2),"-")</f>
        <v>Phạm Hương</v>
      </c>
      <c r="C396" t="str">
        <f>IFERROR(VLOOKUP($A396,INPUT_Du_lieu_nhan_vien!$A:$C,3),"-")</f>
        <v>Trang</v>
      </c>
      <c r="D396" t="str">
        <f>IFERROR(VLOOKUP($A396,INPUT_Du_lieu_nhan_vien!$A:$AC,24),"-")</f>
        <v>OP</v>
      </c>
      <c r="E396" t="str">
        <f>IFERROR(VLOOKUP($A396,INPUT_Du_lieu_nhan_vien!$A:$AC,29),"-")</f>
        <v>TAE</v>
      </c>
      <c r="G396" s="2"/>
      <c r="H396" s="19"/>
      <c r="I396" s="19" t="str">
        <f t="shared" si="16"/>
        <v/>
      </c>
      <c r="J396" t="str">
        <f>IFERROR(VLOOKUP($A396,INPUT_Du_lieu_nhan_vien!$A:$AJ,36),"-")</f>
        <v>Nghỉ việc</v>
      </c>
    </row>
    <row r="397" spans="1:10" ht="32.25" hidden="1" customHeight="1" x14ac:dyDescent="0.2">
      <c r="A397" s="118">
        <v>20420</v>
      </c>
      <c r="B397" t="str">
        <f>IFERROR(VLOOKUP($A397,INPUT_Du_lieu_nhan_vien!$A:$C,2),"-")</f>
        <v>Trần Thanh</v>
      </c>
      <c r="C397" t="str">
        <f>IFERROR(VLOOKUP($A397,INPUT_Du_lieu_nhan_vien!$A:$C,3),"-")</f>
        <v>Hoa</v>
      </c>
      <c r="D397" t="str">
        <f>IFERROR(VLOOKUP($A397,INPUT_Du_lieu_nhan_vien!$A:$AC,24),"-")</f>
        <v>OP</v>
      </c>
      <c r="E397" t="str">
        <f>IFERROR(VLOOKUP($A397,INPUT_Du_lieu_nhan_vien!$A:$AC,29),"-")</f>
        <v>TAE</v>
      </c>
      <c r="F397" t="s">
        <v>3051</v>
      </c>
      <c r="G397" s="2" t="s">
        <v>7086</v>
      </c>
      <c r="H397" s="19">
        <v>41091</v>
      </c>
      <c r="I397" s="19">
        <f t="shared" si="16"/>
        <v>41455</v>
      </c>
      <c r="J397" t="str">
        <f>IFERROR(VLOOKUP($A397,INPUT_Du_lieu_nhan_vien!$A:$AJ,36),"-")</f>
        <v>nghỉ việc</v>
      </c>
    </row>
    <row r="398" spans="1:10" ht="32.25" hidden="1" customHeight="1" x14ac:dyDescent="0.2">
      <c r="A398" s="118">
        <v>20420</v>
      </c>
      <c r="B398" t="str">
        <f>IFERROR(VLOOKUP($A398,INPUT_Du_lieu_nhan_vien!$A:$C,2),"-")</f>
        <v>Trần Thanh</v>
      </c>
      <c r="C398" t="str">
        <f>IFERROR(VLOOKUP($A398,INPUT_Du_lieu_nhan_vien!$A:$C,3),"-")</f>
        <v>Hoa</v>
      </c>
      <c r="D398" t="str">
        <f>IFERROR(VLOOKUP($A398,INPUT_Du_lieu_nhan_vien!$A:$AC,24),"-")</f>
        <v>OP</v>
      </c>
      <c r="E398" t="str">
        <f>IFERROR(VLOOKUP($A398,INPUT_Du_lieu_nhan_vien!$A:$AC,29),"-")</f>
        <v>TAE</v>
      </c>
      <c r="F398" t="s">
        <v>3051</v>
      </c>
      <c r="G398" s="2" t="s">
        <v>7085</v>
      </c>
      <c r="H398" s="19">
        <v>41091</v>
      </c>
      <c r="I398" s="19">
        <f t="shared" si="16"/>
        <v>41455</v>
      </c>
      <c r="J398" t="str">
        <f>IFERROR(VLOOKUP($A398,INPUT_Du_lieu_nhan_vien!$A:$AJ,36),"-")</f>
        <v>nghỉ việc</v>
      </c>
    </row>
    <row r="399" spans="1:10" ht="32.25" hidden="1" customHeight="1" x14ac:dyDescent="0.2">
      <c r="A399" s="118">
        <v>20437</v>
      </c>
      <c r="B399" t="str">
        <f>IFERROR(VLOOKUP($A399,INPUT_Du_lieu_nhan_vien!$A:$C,2),"-")</f>
        <v>Nguyễn Tuấn</v>
      </c>
      <c r="C399" t="str">
        <f>IFERROR(VLOOKUP($A399,INPUT_Du_lieu_nhan_vien!$A:$C,3),"-")</f>
        <v>Anh</v>
      </c>
      <c r="D399">
        <f>IFERROR(VLOOKUP($A399,INPUT_Du_lieu_nhan_vien!$A:$AC,24),"-")</f>
        <v>0</v>
      </c>
      <c r="E399" t="str">
        <f>IFERROR(VLOOKUP($A399,INPUT_Du_lieu_nhan_vien!$A:$AC,29),"-")</f>
        <v>TAE</v>
      </c>
      <c r="G399" s="2"/>
      <c r="H399" s="19"/>
      <c r="I399" s="19" t="str">
        <f t="shared" si="16"/>
        <v/>
      </c>
      <c r="J399" t="str">
        <f>IFERROR(VLOOKUP($A399,INPUT_Du_lieu_nhan_vien!$A:$AJ,36),"-")</f>
        <v>Nghỉ việc</v>
      </c>
    </row>
    <row r="400" spans="1:10" ht="32.25" hidden="1" customHeight="1" x14ac:dyDescent="0.2">
      <c r="A400" s="118">
        <v>20443</v>
      </c>
      <c r="B400" t="str">
        <f>IFERROR(VLOOKUP($A400,INPUT_Du_lieu_nhan_vien!$A:$C,2),"-")</f>
        <v>Bùi Thị</v>
      </c>
      <c r="C400" t="str">
        <f>IFERROR(VLOOKUP($A400,INPUT_Du_lieu_nhan_vien!$A:$C,3),"-")</f>
        <v>Thủy</v>
      </c>
      <c r="D400" t="str">
        <f>IFERROR(VLOOKUP($A400,INPUT_Du_lieu_nhan_vien!$A:$AC,24),"-")</f>
        <v>OP</v>
      </c>
      <c r="E400" t="str">
        <f>IFERROR(VLOOKUP($A400,INPUT_Du_lieu_nhan_vien!$A:$AC,29),"-")</f>
        <v>TAE</v>
      </c>
      <c r="G400" s="2"/>
      <c r="H400" s="19"/>
      <c r="I400" s="19" t="str">
        <f t="shared" si="16"/>
        <v/>
      </c>
      <c r="J400" t="str">
        <f>IFERROR(VLOOKUP($A400,INPUT_Du_lieu_nhan_vien!$A:$AJ,36),"-")</f>
        <v>Nghỉ việc</v>
      </c>
    </row>
    <row r="401" spans="1:10" ht="32.25" hidden="1" customHeight="1" x14ac:dyDescent="0.2">
      <c r="A401" s="118">
        <v>20450</v>
      </c>
      <c r="B401" t="str">
        <f>IFERROR(VLOOKUP($A401,INPUT_Du_lieu_nhan_vien!$A:$C,2),"-")</f>
        <v>Nguyễn Hải</v>
      </c>
      <c r="C401" t="str">
        <f>IFERROR(VLOOKUP($A401,INPUT_Du_lieu_nhan_vien!$A:$C,3),"-")</f>
        <v>Yến</v>
      </c>
      <c r="D401" t="str">
        <f>IFERROR(VLOOKUP($A401,INPUT_Du_lieu_nhan_vien!$A:$AC,24),"-")</f>
        <v>OP</v>
      </c>
      <c r="E401" t="str">
        <f>IFERROR(VLOOKUP($A401,INPUT_Du_lieu_nhan_vien!$A:$AC,29),"-")</f>
        <v>TAE</v>
      </c>
      <c r="G401" s="2"/>
      <c r="H401" s="19"/>
      <c r="I401" s="19" t="str">
        <f t="shared" si="16"/>
        <v/>
      </c>
      <c r="J401" t="str">
        <f>IFERROR(VLOOKUP($A401,INPUT_Du_lieu_nhan_vien!$A:$AJ,36),"-")</f>
        <v>Nghỉ việc</v>
      </c>
    </row>
    <row r="402" spans="1:10" ht="32.25" hidden="1" customHeight="1" x14ac:dyDescent="0.2">
      <c r="A402" s="118">
        <v>20461</v>
      </c>
      <c r="B402" t="str">
        <f>IFERROR(VLOOKUP($A402,INPUT_Du_lieu_nhan_vien!$A:$C,2),"-")</f>
        <v>Nguyễn Hoàng Phương</v>
      </c>
      <c r="C402" t="str">
        <f>IFERROR(VLOOKUP($A402,INPUT_Du_lieu_nhan_vien!$A:$C,3),"-")</f>
        <v>Linh</v>
      </c>
      <c r="D402" t="str">
        <f>IFERROR(VLOOKUP($A402,INPUT_Du_lieu_nhan_vien!$A:$AC,24),"-")</f>
        <v>OP</v>
      </c>
      <c r="E402" t="str">
        <f>IFERROR(VLOOKUP($A402,INPUT_Du_lieu_nhan_vien!$A:$AC,29),"-")</f>
        <v>TAE</v>
      </c>
      <c r="G402" s="2"/>
      <c r="H402" s="19"/>
      <c r="I402" s="19" t="str">
        <f t="shared" si="16"/>
        <v/>
      </c>
      <c r="J402" t="str">
        <f>IFERROR(VLOOKUP($A402,INPUT_Du_lieu_nhan_vien!$A:$AJ,36),"-")</f>
        <v>Nghỉ việc</v>
      </c>
    </row>
    <row r="403" spans="1:10" ht="32.25" customHeight="1" x14ac:dyDescent="0.2">
      <c r="A403" s="118">
        <v>20468</v>
      </c>
      <c r="B403" t="str">
        <f>IFERROR(VLOOKUP($A403,INPUT_Du_lieu_nhan_vien!$A:$C,2),"-")</f>
        <v>Trần Hương</v>
      </c>
      <c r="C403" t="str">
        <f>IFERROR(VLOOKUP($A403,INPUT_Du_lieu_nhan_vien!$A:$C,3),"-")</f>
        <v>Giang</v>
      </c>
      <c r="D403" t="str">
        <f>IFERROR(VLOOKUP($A403,INPUT_Du_lieu_nhan_vien!$A:$AC,24),"-")</f>
        <v>OP</v>
      </c>
      <c r="E403" t="str">
        <f>IFERROR(VLOOKUP($A403,INPUT_Du_lieu_nhan_vien!$A:$AC,29),"-")</f>
        <v>TAE</v>
      </c>
      <c r="F403" t="s">
        <v>3051</v>
      </c>
      <c r="G403" s="2" t="s">
        <v>7087</v>
      </c>
      <c r="H403" s="19">
        <v>41574</v>
      </c>
      <c r="I403" s="19">
        <f t="shared" si="16"/>
        <v>41938</v>
      </c>
      <c r="J403" t="str">
        <f>IFERROR(VLOOKUP($A403,INPUT_Du_lieu_nhan_vien!$A:$AJ,36),"-")</f>
        <v>Chính thức</v>
      </c>
    </row>
    <row r="404" spans="1:10" ht="32.25" customHeight="1" x14ac:dyDescent="0.2">
      <c r="A404" s="118">
        <v>20586</v>
      </c>
      <c r="B404" t="str">
        <f>IFERROR(VLOOKUP($A404,INPUT_Du_lieu_nhan_vien!$A:$C,2),"-")</f>
        <v>Nguyễn Mạnh</v>
      </c>
      <c r="C404" t="str">
        <f>IFERROR(VLOOKUP($A404,INPUT_Du_lieu_nhan_vien!$A:$C,3),"-")</f>
        <v>Hà</v>
      </c>
      <c r="D404" t="str">
        <f>IFERROR(VLOOKUP($A404,INPUT_Du_lieu_nhan_vien!$A:$AC,24),"-")</f>
        <v>OP</v>
      </c>
      <c r="E404" t="str">
        <f>IFERROR(VLOOKUP($A404,INPUT_Du_lieu_nhan_vien!$A:$AC,29),"-")</f>
        <v>TAE</v>
      </c>
      <c r="F404" t="s">
        <v>3051</v>
      </c>
      <c r="G404" s="2" t="s">
        <v>7948</v>
      </c>
      <c r="H404" s="19">
        <v>41459</v>
      </c>
      <c r="I404" s="19">
        <f t="shared" si="16"/>
        <v>41823</v>
      </c>
      <c r="J404" t="str">
        <f>IFERROR(VLOOKUP($A404,INPUT_Du_lieu_nhan_vien!$A:$AJ,36),"-")</f>
        <v>Chính thức</v>
      </c>
    </row>
    <row r="405" spans="1:10" ht="32.25" hidden="1" customHeight="1" x14ac:dyDescent="0.2">
      <c r="A405" s="118">
        <v>20597</v>
      </c>
      <c r="B405" t="str">
        <f>IFERROR(VLOOKUP($A405,INPUT_Du_lieu_nhan_vien!$A:$C,2),"-")</f>
        <v>Nguyễn Thị Thùy</v>
      </c>
      <c r="C405" t="str">
        <f>IFERROR(VLOOKUP($A405,INPUT_Du_lieu_nhan_vien!$A:$C,3),"-")</f>
        <v>Dương</v>
      </c>
      <c r="D405" t="str">
        <f>IFERROR(VLOOKUP($A405,INPUT_Du_lieu_nhan_vien!$A:$AC,24),"-")</f>
        <v>OS</v>
      </c>
      <c r="E405" t="str">
        <f>IFERROR(VLOOKUP($A405,INPUT_Du_lieu_nhan_vien!$A:$AC,29),"-")</f>
        <v>TAE</v>
      </c>
      <c r="G405" s="2"/>
      <c r="H405" s="19"/>
      <c r="I405" s="19" t="str">
        <f t="shared" si="16"/>
        <v/>
      </c>
      <c r="J405" t="str">
        <f>IFERROR(VLOOKUP($A405,INPUT_Du_lieu_nhan_vien!$A:$AJ,36),"-")</f>
        <v>Nghỉ việc</v>
      </c>
    </row>
    <row r="406" spans="1:10" ht="32.25" customHeight="1" x14ac:dyDescent="0.2">
      <c r="A406" s="118">
        <v>20640</v>
      </c>
      <c r="B406" t="str">
        <f>IFERROR(VLOOKUP($A406,INPUT_Du_lieu_nhan_vien!$A:$C,2),"-")</f>
        <v>Lê Thị Lệ</v>
      </c>
      <c r="C406" t="str">
        <f>IFERROR(VLOOKUP($A406,INPUT_Du_lieu_nhan_vien!$A:$C,3),"-")</f>
        <v>Thủy</v>
      </c>
      <c r="D406" t="str">
        <f>IFERROR(VLOOKUP($A406,INPUT_Du_lieu_nhan_vien!$A:$AC,24),"-")</f>
        <v>OP</v>
      </c>
      <c r="E406" t="str">
        <f>IFERROR(VLOOKUP($A406,INPUT_Du_lieu_nhan_vien!$A:$AC,29),"-")</f>
        <v>TPE</v>
      </c>
      <c r="F406" t="s">
        <v>3051</v>
      </c>
      <c r="G406" s="2" t="s">
        <v>7751</v>
      </c>
      <c r="H406" s="19">
        <v>41528</v>
      </c>
      <c r="I406" s="19">
        <f t="shared" si="16"/>
        <v>41892</v>
      </c>
      <c r="J406" t="str">
        <f>IFERROR(VLOOKUP($A406,INPUT_Du_lieu_nhan_vien!$A:$AJ,36),"-")</f>
        <v>Chính thức</v>
      </c>
    </row>
    <row r="407" spans="1:10" ht="32.25" customHeight="1" x14ac:dyDescent="0.2">
      <c r="A407" s="118">
        <v>20009</v>
      </c>
      <c r="B407" t="str">
        <f>IFERROR(VLOOKUP($A407,INPUT_Du_lieu_nhan_vien!$A:$C,2),"-")</f>
        <v>Bùi Thị</v>
      </c>
      <c r="C407" t="str">
        <f>IFERROR(VLOOKUP($A407,INPUT_Du_lieu_nhan_vien!$A:$C,3),"-")</f>
        <v>Nga</v>
      </c>
      <c r="D407" t="str">
        <f>IFERROR(VLOOKUP($A407,INPUT_Du_lieu_nhan_vien!$A:$AC,24),"-")</f>
        <v>PM1</v>
      </c>
      <c r="E407" t="str">
        <f>IFERROR(VLOOKUP($A407,INPUT_Du_lieu_nhan_vien!$A:$AC,29),"-")</f>
        <v>TOS1</v>
      </c>
      <c r="F407" t="s">
        <v>3051</v>
      </c>
      <c r="G407" s="2" t="s">
        <v>7374</v>
      </c>
      <c r="H407" s="19">
        <v>39873</v>
      </c>
      <c r="I407" s="19">
        <f t="shared" si="16"/>
        <v>40237</v>
      </c>
      <c r="J407" t="str">
        <f>IFERROR(VLOOKUP($A407,INPUT_Du_lieu_nhan_vien!$A:$AJ,36),"-")</f>
        <v>Chính thức</v>
      </c>
    </row>
    <row r="408" spans="1:10" ht="32.25" hidden="1" customHeight="1" x14ac:dyDescent="0.2">
      <c r="A408" s="118">
        <v>20020</v>
      </c>
      <c r="B408" t="str">
        <f>IFERROR(VLOOKUP($A408,INPUT_Du_lieu_nhan_vien!$A:$C,2),"-")</f>
        <v>Trần Thị</v>
      </c>
      <c r="C408" t="str">
        <f>IFERROR(VLOOKUP($A408,INPUT_Du_lieu_nhan_vien!$A:$C,3),"-")</f>
        <v>Ngọc</v>
      </c>
      <c r="D408" t="str">
        <f>IFERROR(VLOOKUP($A408,INPUT_Du_lieu_nhan_vien!$A:$AC,24),"-")</f>
        <v>OP</v>
      </c>
      <c r="E408" t="str">
        <f>IFERROR(VLOOKUP($A408,INPUT_Du_lieu_nhan_vien!$A:$AC,29),"-")</f>
        <v>TOS1</v>
      </c>
      <c r="G408" s="2"/>
      <c r="H408" s="19"/>
      <c r="I408" s="19" t="str">
        <f t="shared" si="16"/>
        <v/>
      </c>
      <c r="J408" t="str">
        <f>IFERROR(VLOOKUP($A408,INPUT_Du_lieu_nhan_vien!$A:$AJ,36),"-")</f>
        <v>Nghỉ việc</v>
      </c>
    </row>
    <row r="409" spans="1:10" ht="32.25" customHeight="1" x14ac:dyDescent="0.2">
      <c r="A409" s="118">
        <v>20022</v>
      </c>
      <c r="B409" t="str">
        <f>IFERROR(VLOOKUP($A409,INPUT_Du_lieu_nhan_vien!$A:$C,2),"-")</f>
        <v>Nguyễn Trung</v>
      </c>
      <c r="C409" t="str">
        <f>IFERROR(VLOOKUP($A409,INPUT_Du_lieu_nhan_vien!$A:$C,3),"-")</f>
        <v>Thành</v>
      </c>
      <c r="D409" t="str">
        <f>IFERROR(VLOOKUP($A409,INPUT_Du_lieu_nhan_vien!$A:$AC,24),"-")</f>
        <v>OP</v>
      </c>
      <c r="E409" t="str">
        <f>IFERROR(VLOOKUP($A409,INPUT_Du_lieu_nhan_vien!$A:$AC,29),"-")</f>
        <v>TOS1</v>
      </c>
      <c r="F409" t="s">
        <v>3052</v>
      </c>
      <c r="G409" s="2" t="s">
        <v>7143</v>
      </c>
      <c r="H409" s="19">
        <v>41183</v>
      </c>
      <c r="I409" s="19">
        <f t="shared" si="16"/>
        <v>42277</v>
      </c>
      <c r="J409" t="str">
        <f>IFERROR(VLOOKUP($A409,INPUT_Du_lieu_nhan_vien!$A:$AJ,36),"-")</f>
        <v>Chính thức</v>
      </c>
    </row>
    <row r="410" spans="1:10" ht="32.25" customHeight="1" x14ac:dyDescent="0.2">
      <c r="A410" s="118">
        <v>20048</v>
      </c>
      <c r="B410" t="str">
        <f>IFERROR(VLOOKUP($A410,INPUT_Du_lieu_nhan_vien!$A:$C,2),"-")</f>
        <v>Lê Thị Anh</v>
      </c>
      <c r="C410" t="str">
        <f>IFERROR(VLOOKUP($A410,INPUT_Du_lieu_nhan_vien!$A:$C,3),"-")</f>
        <v>Tú</v>
      </c>
      <c r="D410" t="str">
        <f>IFERROR(VLOOKUP($A410,INPUT_Du_lieu_nhan_vien!$A:$AC,24),"-")</f>
        <v>TD2</v>
      </c>
      <c r="E410" t="str">
        <f>IFERROR(VLOOKUP($A410,INPUT_Du_lieu_nhan_vien!$A:$AC,29),"-")</f>
        <v>TOS1</v>
      </c>
      <c r="G410" s="2"/>
      <c r="H410" s="19"/>
      <c r="I410" s="19" t="str">
        <f t="shared" si="16"/>
        <v/>
      </c>
      <c r="J410" t="str">
        <f>IFERROR(VLOOKUP($A410,INPUT_Du_lieu_nhan_vien!$A:$AJ,36),"-")</f>
        <v>Chính thức</v>
      </c>
    </row>
    <row r="411" spans="1:10" ht="32.25" customHeight="1" x14ac:dyDescent="0.2">
      <c r="A411" s="118">
        <v>20052</v>
      </c>
      <c r="B411" t="str">
        <f>IFERROR(VLOOKUP($A411,INPUT_Du_lieu_nhan_vien!$A:$C,2),"-")</f>
        <v>Trần Vũ Việt</v>
      </c>
      <c r="C411" t="str">
        <f>IFERROR(VLOOKUP($A411,INPUT_Du_lieu_nhan_vien!$A:$C,3),"-")</f>
        <v>Hà</v>
      </c>
      <c r="D411" t="str">
        <f>IFERROR(VLOOKUP($A411,INPUT_Du_lieu_nhan_vien!$A:$AC,24),"-")</f>
        <v>TD2</v>
      </c>
      <c r="E411" t="str">
        <f>IFERROR(VLOOKUP($A411,INPUT_Du_lieu_nhan_vien!$A:$AC,29),"-")</f>
        <v>TOS1</v>
      </c>
      <c r="F411" t="s">
        <v>3051</v>
      </c>
      <c r="G411" s="2" t="s">
        <v>7324</v>
      </c>
      <c r="H411" s="19">
        <v>39934</v>
      </c>
      <c r="I411" s="19">
        <f>IF(F411="","",VLOOKUP(F411,$N$2:$O$11,2)+H411)</f>
        <v>40298</v>
      </c>
      <c r="J411" t="str">
        <f>IFERROR(VLOOKUP($A411,INPUT_Du_lieu_nhan_vien!$A:$AJ,36),"-")</f>
        <v>Chính thức</v>
      </c>
    </row>
    <row r="412" spans="1:10" ht="32.25" customHeight="1" x14ac:dyDescent="0.2">
      <c r="A412" s="118">
        <v>20052</v>
      </c>
      <c r="B412" t="str">
        <f>IFERROR(VLOOKUP($A412,INPUT_Du_lieu_nhan_vien!$A:$C,2),"-")</f>
        <v>Trần Vũ Việt</v>
      </c>
      <c r="C412" t="str">
        <f>IFERROR(VLOOKUP($A412,INPUT_Du_lieu_nhan_vien!$A:$C,3),"-")</f>
        <v>Hà</v>
      </c>
      <c r="D412" t="str">
        <f>IFERROR(VLOOKUP($A412,INPUT_Du_lieu_nhan_vien!$A:$AC,24),"-")</f>
        <v>TD2</v>
      </c>
      <c r="E412" t="str">
        <f>IFERROR(VLOOKUP($A412,INPUT_Du_lieu_nhan_vien!$A:$AC,29),"-")</f>
        <v>TOS1</v>
      </c>
      <c r="F412" t="s">
        <v>3053</v>
      </c>
      <c r="G412" s="2" t="s">
        <v>7058</v>
      </c>
      <c r="H412" s="19">
        <v>41395</v>
      </c>
      <c r="I412" s="19">
        <f t="shared" si="16"/>
        <v>41395</v>
      </c>
      <c r="J412" t="str">
        <f>IFERROR(VLOOKUP($A412,INPUT_Du_lieu_nhan_vien!$A:$AJ,36),"-")</f>
        <v>Chính thức</v>
      </c>
    </row>
    <row r="413" spans="1:10" ht="32.25" customHeight="1" x14ac:dyDescent="0.2">
      <c r="A413" s="118">
        <v>20061</v>
      </c>
      <c r="B413" t="str">
        <f>IFERROR(VLOOKUP($A413,INPUT_Du_lieu_nhan_vien!$A:$C,2),"-")</f>
        <v>Phạm Ngọc</v>
      </c>
      <c r="C413" t="str">
        <f>IFERROR(VLOOKUP($A413,INPUT_Du_lieu_nhan_vien!$A:$C,3),"-")</f>
        <v>Lân</v>
      </c>
      <c r="D413" t="str">
        <f>IFERROR(VLOOKUP($A413,INPUT_Du_lieu_nhan_vien!$A:$AC,24),"-")</f>
        <v>OP</v>
      </c>
      <c r="E413" t="str">
        <f>IFERROR(VLOOKUP($A413,INPUT_Du_lieu_nhan_vien!$A:$AC,29),"-")</f>
        <v>TOS1</v>
      </c>
      <c r="F413" t="s">
        <v>3052</v>
      </c>
      <c r="G413" s="2" t="s">
        <v>7299</v>
      </c>
      <c r="H413" s="19">
        <v>40312</v>
      </c>
      <c r="I413" s="19">
        <f t="shared" si="16"/>
        <v>41406</v>
      </c>
      <c r="J413" t="str">
        <f>IFERROR(VLOOKUP($A413,INPUT_Du_lieu_nhan_vien!$A:$AJ,36),"-")</f>
        <v>Chính thức</v>
      </c>
    </row>
    <row r="414" spans="1:10" ht="32.25" hidden="1" customHeight="1" x14ac:dyDescent="0.2">
      <c r="A414" s="118">
        <v>20077</v>
      </c>
      <c r="B414" t="str">
        <f>IFERROR(VLOOKUP($A414,INPUT_Du_lieu_nhan_vien!$A:$C,2),"-")</f>
        <v>Nguyễn Thị Thu</v>
      </c>
      <c r="C414" t="str">
        <f>IFERROR(VLOOKUP($A414,INPUT_Du_lieu_nhan_vien!$A:$C,3),"-")</f>
        <v>Hà</v>
      </c>
      <c r="D414" t="str">
        <f>IFERROR(VLOOKUP($A414,INPUT_Du_lieu_nhan_vien!$A:$AC,24),"-")</f>
        <v>OP</v>
      </c>
      <c r="E414" t="str">
        <f>IFERROR(VLOOKUP($A414,INPUT_Du_lieu_nhan_vien!$A:$AC,29),"-")</f>
        <v>TOS1</v>
      </c>
      <c r="G414" s="2"/>
      <c r="H414" s="19"/>
      <c r="I414" s="19" t="str">
        <f t="shared" si="16"/>
        <v/>
      </c>
      <c r="J414" t="str">
        <f>IFERROR(VLOOKUP($A414,INPUT_Du_lieu_nhan_vien!$A:$AJ,36),"-")</f>
        <v>Nghỉ việc</v>
      </c>
    </row>
    <row r="415" spans="1:10" ht="32.25" customHeight="1" x14ac:dyDescent="0.2">
      <c r="A415" s="118">
        <v>20085</v>
      </c>
      <c r="B415" t="str">
        <f>IFERROR(VLOOKUP($A415,INPUT_Du_lieu_nhan_vien!$A:$C,2),"-")</f>
        <v>Vương Đình</v>
      </c>
      <c r="C415" t="str">
        <f>IFERROR(VLOOKUP($A415,INPUT_Du_lieu_nhan_vien!$A:$C,3),"-")</f>
        <v>Học</v>
      </c>
      <c r="D415" t="str">
        <f>IFERROR(VLOOKUP($A415,INPUT_Du_lieu_nhan_vien!$A:$AC,24),"-")</f>
        <v>OP</v>
      </c>
      <c r="E415" t="str">
        <f>IFERROR(VLOOKUP($A415,INPUT_Du_lieu_nhan_vien!$A:$AC,29),"-")</f>
        <v>TOS1</v>
      </c>
      <c r="F415" t="s">
        <v>3052</v>
      </c>
      <c r="G415" s="2" t="s">
        <v>7266</v>
      </c>
      <c r="H415" s="19">
        <v>40360</v>
      </c>
      <c r="I415" s="19">
        <f t="shared" si="16"/>
        <v>41454</v>
      </c>
      <c r="J415" t="str">
        <f>IFERROR(VLOOKUP($A415,INPUT_Du_lieu_nhan_vien!$A:$AJ,36),"-")</f>
        <v>Chính thức</v>
      </c>
    </row>
    <row r="416" spans="1:10" ht="32.25" hidden="1" customHeight="1" x14ac:dyDescent="0.2">
      <c r="A416" s="118">
        <v>20095</v>
      </c>
      <c r="B416" t="str">
        <f>IFERROR(VLOOKUP($A416,INPUT_Du_lieu_nhan_vien!$A:$C,2),"-")</f>
        <v>Đỗ Thúy</v>
      </c>
      <c r="C416" t="str">
        <f>IFERROR(VLOOKUP($A416,INPUT_Du_lieu_nhan_vien!$A:$C,3),"-")</f>
        <v>Nga</v>
      </c>
      <c r="D416" t="str">
        <f>IFERROR(VLOOKUP($A416,INPUT_Du_lieu_nhan_vien!$A:$AC,24),"-")</f>
        <v>OX</v>
      </c>
      <c r="E416" t="str">
        <f>IFERROR(VLOOKUP($A416,INPUT_Du_lieu_nhan_vien!$A:$AC,29),"-")</f>
        <v>TOS1</v>
      </c>
      <c r="G416" s="2"/>
      <c r="H416" s="19"/>
      <c r="I416" s="19" t="str">
        <f t="shared" si="16"/>
        <v/>
      </c>
      <c r="J416" t="str">
        <f>IFERROR(VLOOKUP($A416,INPUT_Du_lieu_nhan_vien!$A:$AJ,36),"-")</f>
        <v>Nghỉ việc</v>
      </c>
    </row>
    <row r="417" spans="1:11" ht="32.25" customHeight="1" x14ac:dyDescent="0.2">
      <c r="A417" s="118">
        <v>20114</v>
      </c>
      <c r="B417" t="str">
        <f>IFERROR(VLOOKUP($A417,INPUT_Du_lieu_nhan_vien!$A:$C,2),"-")</f>
        <v>Hoàng Thị</v>
      </c>
      <c r="C417" t="str">
        <f>IFERROR(VLOOKUP($A417,INPUT_Du_lieu_nhan_vien!$A:$C,3),"-")</f>
        <v>Xuân</v>
      </c>
      <c r="D417" t="str">
        <f>IFERROR(VLOOKUP($A417,INPUT_Du_lieu_nhan_vien!$A:$AC,24),"-")</f>
        <v>PM2</v>
      </c>
      <c r="E417" t="str">
        <f>IFERROR(VLOOKUP($A417,INPUT_Du_lieu_nhan_vien!$A:$AC,29),"-")</f>
        <v>TTN</v>
      </c>
      <c r="F417" t="s">
        <v>3051</v>
      </c>
      <c r="G417" s="2" t="s">
        <v>7323</v>
      </c>
      <c r="H417" s="19">
        <v>40110</v>
      </c>
      <c r="I417" s="19">
        <f t="shared" si="16"/>
        <v>40474</v>
      </c>
      <c r="J417" t="str">
        <f>IFERROR(VLOOKUP($A417,INPUT_Du_lieu_nhan_vien!$A:$AJ,36),"-")</f>
        <v>Chính thức</v>
      </c>
    </row>
    <row r="418" spans="1:11" ht="32.25" customHeight="1" x14ac:dyDescent="0.2">
      <c r="A418" s="118">
        <v>20162</v>
      </c>
      <c r="B418" t="str">
        <f>IFERROR(VLOOKUP($A418,INPUT_Du_lieu_nhan_vien!$A:$C,2),"-")</f>
        <v>Đinh Thị Thanh</v>
      </c>
      <c r="C418" t="str">
        <f>IFERROR(VLOOKUP($A418,INPUT_Du_lieu_nhan_vien!$A:$C,3),"-")</f>
        <v>Tâm</v>
      </c>
      <c r="D418" t="str">
        <f>IFERROR(VLOOKUP($A418,INPUT_Du_lieu_nhan_vien!$A:$AC,24),"-")</f>
        <v>NX</v>
      </c>
      <c r="E418" t="str">
        <f>IFERROR(VLOOKUP($A418,INPUT_Du_lieu_nhan_vien!$A:$AC,29),"-")</f>
        <v>TOS1</v>
      </c>
      <c r="F418" t="s">
        <v>3052</v>
      </c>
      <c r="G418" s="2" t="s">
        <v>7286</v>
      </c>
      <c r="H418" s="19">
        <v>40537</v>
      </c>
      <c r="I418" s="19">
        <v>41639</v>
      </c>
      <c r="J418" t="str">
        <f>IFERROR(VLOOKUP($A418,INPUT_Du_lieu_nhan_vien!$A:$AJ,36),"-")</f>
        <v>Chính thức</v>
      </c>
    </row>
    <row r="419" spans="1:11" ht="32.25" customHeight="1" x14ac:dyDescent="0.2">
      <c r="A419" s="118">
        <v>20171</v>
      </c>
      <c r="B419" t="str">
        <f>IFERROR(VLOOKUP($A419,INPUT_Du_lieu_nhan_vien!$A:$C,2),"-")</f>
        <v>Nguyễn Phương</v>
      </c>
      <c r="C419" t="str">
        <f>IFERROR(VLOOKUP($A419,INPUT_Du_lieu_nhan_vien!$A:$C,3),"-")</f>
        <v>Loan</v>
      </c>
      <c r="D419" t="str">
        <f>IFERROR(VLOOKUP($A419,INPUT_Du_lieu_nhan_vien!$A:$AC,24),"-")</f>
        <v>OP</v>
      </c>
      <c r="E419" t="str">
        <f>IFERROR(VLOOKUP($A419,INPUT_Du_lieu_nhan_vien!$A:$AC,29),"-")</f>
        <v>TOS1</v>
      </c>
      <c r="G419" s="2"/>
      <c r="H419" s="19"/>
      <c r="I419" s="19" t="str">
        <f t="shared" si="16"/>
        <v/>
      </c>
      <c r="J419" t="str">
        <f>IFERROR(VLOOKUP($A419,INPUT_Du_lieu_nhan_vien!$A:$AJ,36),"-")</f>
        <v>Chính thức</v>
      </c>
    </row>
    <row r="420" spans="1:11" ht="32.25" customHeight="1" x14ac:dyDescent="0.2">
      <c r="A420" s="118">
        <v>20185</v>
      </c>
      <c r="B420" t="str">
        <f>IFERROR(VLOOKUP($A420,INPUT_Du_lieu_nhan_vien!$A:$C,2),"-")</f>
        <v>Nguyễn Thị</v>
      </c>
      <c r="C420" t="str">
        <f>IFERROR(VLOOKUP($A420,INPUT_Du_lieu_nhan_vien!$A:$C,3),"-")</f>
        <v>Son</v>
      </c>
      <c r="D420" t="str">
        <f>IFERROR(VLOOKUP($A420,INPUT_Du_lieu_nhan_vien!$A:$AC,24),"-")</f>
        <v>OP</v>
      </c>
      <c r="E420" t="str">
        <f>IFERROR(VLOOKUP($A420,INPUT_Du_lieu_nhan_vien!$A:$AC,29),"-")</f>
        <v>TOS1</v>
      </c>
      <c r="F420" t="s">
        <v>3051</v>
      </c>
      <c r="G420" s="2" t="s">
        <v>7293</v>
      </c>
      <c r="H420" s="19">
        <v>40269</v>
      </c>
      <c r="I420" s="19">
        <f t="shared" si="16"/>
        <v>40633</v>
      </c>
      <c r="J420" t="str">
        <f>IFERROR(VLOOKUP($A420,INPUT_Du_lieu_nhan_vien!$A:$AJ,36),"-")</f>
        <v>Chính thức</v>
      </c>
    </row>
    <row r="421" spans="1:11" ht="32.25" customHeight="1" x14ac:dyDescent="0.2">
      <c r="A421" s="118">
        <v>20185</v>
      </c>
      <c r="B421" t="str">
        <f>IFERROR(VLOOKUP($A421,INPUT_Du_lieu_nhan_vien!$A:$C,2),"-")</f>
        <v>Nguyễn Thị</v>
      </c>
      <c r="C421" t="str">
        <f>IFERROR(VLOOKUP($A421,INPUT_Du_lieu_nhan_vien!$A:$C,3),"-")</f>
        <v>Son</v>
      </c>
      <c r="D421" t="str">
        <f>IFERROR(VLOOKUP($A421,INPUT_Du_lieu_nhan_vien!$A:$AC,24),"-")</f>
        <v>OP</v>
      </c>
      <c r="E421" t="str">
        <f>IFERROR(VLOOKUP($A421,INPUT_Du_lieu_nhan_vien!$A:$AC,29),"-")</f>
        <v>TOS1</v>
      </c>
      <c r="F421" t="s">
        <v>3052</v>
      </c>
      <c r="G421" s="2" t="s">
        <v>7220</v>
      </c>
      <c r="H421" s="19">
        <v>40695</v>
      </c>
      <c r="I421" s="19">
        <v>41790</v>
      </c>
      <c r="J421" t="str">
        <f>IFERROR(VLOOKUP($A421,INPUT_Du_lieu_nhan_vien!$A:$AJ,36),"-")</f>
        <v>Chính thức</v>
      </c>
    </row>
    <row r="422" spans="1:11" ht="32.25" hidden="1" customHeight="1" x14ac:dyDescent="0.2">
      <c r="A422" s="118">
        <v>20188</v>
      </c>
      <c r="B422" t="str">
        <f>IFERROR(VLOOKUP($A422,INPUT_Du_lieu_nhan_vien!$A:$C,2),"-")</f>
        <v>Thân Thị</v>
      </c>
      <c r="C422" t="str">
        <f>IFERROR(VLOOKUP($A422,INPUT_Du_lieu_nhan_vien!$A:$C,3),"-")</f>
        <v>Khuyên</v>
      </c>
      <c r="D422" t="str">
        <f>IFERROR(VLOOKUP($A422,INPUT_Du_lieu_nhan_vien!$A:$AC,24),"-")</f>
        <v>OP</v>
      </c>
      <c r="E422" t="str">
        <f>IFERROR(VLOOKUP($A422,INPUT_Du_lieu_nhan_vien!$A:$AC,29),"-")</f>
        <v>TOS1</v>
      </c>
      <c r="F422" t="s">
        <v>3051</v>
      </c>
      <c r="G422" s="2" t="s">
        <v>7287</v>
      </c>
      <c r="H422" s="19">
        <v>40269</v>
      </c>
      <c r="I422" s="19">
        <v>40633</v>
      </c>
      <c r="J422" t="str">
        <f>IFERROR(VLOOKUP($A422,INPUT_Du_lieu_nhan_vien!$A:$AJ,36),"-")</f>
        <v>Nghỉ việc</v>
      </c>
    </row>
    <row r="423" spans="1:11" ht="32.25" hidden="1" customHeight="1" x14ac:dyDescent="0.2">
      <c r="A423" s="118">
        <v>20188</v>
      </c>
      <c r="B423" t="str">
        <f>IFERROR(VLOOKUP($A423,INPUT_Du_lieu_nhan_vien!$A:$C,2),"-")</f>
        <v>Thân Thị</v>
      </c>
      <c r="C423" t="str">
        <f>IFERROR(VLOOKUP($A423,INPUT_Du_lieu_nhan_vien!$A:$C,3),"-")</f>
        <v>Khuyên</v>
      </c>
      <c r="D423" t="str">
        <f>IFERROR(VLOOKUP($A423,INPUT_Du_lieu_nhan_vien!$A:$AC,24),"-")</f>
        <v>OP</v>
      </c>
      <c r="E423" t="str">
        <f>IFERROR(VLOOKUP($A423,INPUT_Du_lieu_nhan_vien!$A:$AC,29),"-")</f>
        <v>TOS1</v>
      </c>
      <c r="F423" t="s">
        <v>3052</v>
      </c>
      <c r="G423" s="2" t="s">
        <v>7219</v>
      </c>
      <c r="H423" s="19">
        <v>40634</v>
      </c>
      <c r="I423" s="19">
        <v>41729</v>
      </c>
      <c r="J423" t="str">
        <f>IFERROR(VLOOKUP($A423,INPUT_Du_lieu_nhan_vien!$A:$AJ,36),"-")</f>
        <v>Nghỉ việc</v>
      </c>
    </row>
    <row r="424" spans="1:11" ht="32.25" customHeight="1" x14ac:dyDescent="0.2">
      <c r="A424" s="118">
        <v>20193</v>
      </c>
      <c r="B424" t="str">
        <f>IFERROR(VLOOKUP($A424,INPUT_Du_lieu_nhan_vien!$A:$C,2),"-")</f>
        <v>Nguyễn Thị</v>
      </c>
      <c r="C424" t="str">
        <f>IFERROR(VLOOKUP($A424,INPUT_Du_lieu_nhan_vien!$A:$C,3),"-")</f>
        <v>Loan</v>
      </c>
      <c r="D424" t="str">
        <f>IFERROR(VLOOKUP($A424,INPUT_Du_lieu_nhan_vien!$A:$AC,24),"-")</f>
        <v>OP</v>
      </c>
      <c r="E424" t="str">
        <f>IFERROR(VLOOKUP($A424,INPUT_Du_lieu_nhan_vien!$A:$AC,29),"-")</f>
        <v>TOS1</v>
      </c>
      <c r="F424" t="s">
        <v>3051</v>
      </c>
      <c r="G424" s="2" t="s">
        <v>7288</v>
      </c>
      <c r="H424" s="19">
        <v>40299</v>
      </c>
      <c r="I424" s="19">
        <f>IF(F424="","",VLOOKUP(F424,$N$2:$O$11,2)+H424)</f>
        <v>40663</v>
      </c>
      <c r="J424" t="str">
        <f>IFERROR(VLOOKUP($A424,INPUT_Du_lieu_nhan_vien!$A:$AJ,36),"-")</f>
        <v>Chính thức</v>
      </c>
    </row>
    <row r="425" spans="1:11" ht="32.25" customHeight="1" x14ac:dyDescent="0.2">
      <c r="A425" s="118">
        <v>20193</v>
      </c>
      <c r="B425" t="str">
        <f>IFERROR(VLOOKUP($A425,INPUT_Du_lieu_nhan_vien!$A:$C,2),"-")</f>
        <v>Nguyễn Thị</v>
      </c>
      <c r="C425" t="str">
        <f>IFERROR(VLOOKUP($A425,INPUT_Du_lieu_nhan_vien!$A:$C,3),"-")</f>
        <v>Loan</v>
      </c>
      <c r="D425" t="str">
        <f>IFERROR(VLOOKUP($A425,INPUT_Du_lieu_nhan_vien!$A:$AC,24),"-")</f>
        <v>OP</v>
      </c>
      <c r="E425" t="str">
        <f>IFERROR(VLOOKUP($A425,INPUT_Du_lieu_nhan_vien!$A:$AC,29),"-")</f>
        <v>TOS1</v>
      </c>
      <c r="F425" t="s">
        <v>3052</v>
      </c>
      <c r="G425" s="2" t="s">
        <v>7224</v>
      </c>
      <c r="H425" s="19">
        <v>40664</v>
      </c>
      <c r="I425" s="19">
        <v>41759</v>
      </c>
      <c r="J425" t="str">
        <f>IFERROR(VLOOKUP($A425,INPUT_Du_lieu_nhan_vien!$A:$AJ,36),"-")</f>
        <v>Chính thức</v>
      </c>
    </row>
    <row r="426" spans="1:11" ht="32.25" customHeight="1" x14ac:dyDescent="0.2">
      <c r="A426" s="118">
        <v>20199</v>
      </c>
      <c r="B426" t="str">
        <f>IFERROR(VLOOKUP($A426,INPUT_Du_lieu_nhan_vien!$A:$C,2),"-")</f>
        <v>Vũ Trí</v>
      </c>
      <c r="C426" t="str">
        <f>IFERROR(VLOOKUP($A426,INPUT_Du_lieu_nhan_vien!$A:$C,3),"-")</f>
        <v>Bình</v>
      </c>
      <c r="D426" t="str">
        <f>IFERROR(VLOOKUP($A426,INPUT_Du_lieu_nhan_vien!$A:$AC,24),"-")</f>
        <v>NX</v>
      </c>
      <c r="E426" t="str">
        <f>IFERROR(VLOOKUP($A426,INPUT_Du_lieu_nhan_vien!$A:$AC,29),"-")</f>
        <v>TOS1</v>
      </c>
      <c r="F426" t="s">
        <v>3051</v>
      </c>
      <c r="G426" s="2" t="s">
        <v>7289</v>
      </c>
      <c r="H426" s="19">
        <v>40353</v>
      </c>
      <c r="I426" s="19">
        <f>IF(F426="","",VLOOKUP(F426,$N$2:$O$11,2)+H426)</f>
        <v>40717</v>
      </c>
      <c r="J426" t="str">
        <f>IFERROR(VLOOKUP($A426,INPUT_Du_lieu_nhan_vien!$A:$AJ,36),"-")</f>
        <v>Chính thức</v>
      </c>
    </row>
    <row r="427" spans="1:11" ht="32.25" customHeight="1" x14ac:dyDescent="0.2">
      <c r="A427" s="118">
        <v>20199</v>
      </c>
      <c r="B427" t="str">
        <f>IFERROR(VLOOKUP($A427,INPUT_Du_lieu_nhan_vien!$A:$C,2),"-")</f>
        <v>Vũ Trí</v>
      </c>
      <c r="C427" t="str">
        <f>IFERROR(VLOOKUP($A427,INPUT_Du_lieu_nhan_vien!$A:$C,3),"-")</f>
        <v>Bình</v>
      </c>
      <c r="D427" t="str">
        <f>IFERROR(VLOOKUP($A427,INPUT_Du_lieu_nhan_vien!$A:$AC,24),"-")</f>
        <v>NX</v>
      </c>
      <c r="E427" t="str">
        <f>IFERROR(VLOOKUP($A427,INPUT_Du_lieu_nhan_vien!$A:$AC,29),"-")</f>
        <v>TOS1</v>
      </c>
      <c r="F427" t="s">
        <v>3052</v>
      </c>
      <c r="G427" s="2" t="s">
        <v>7223</v>
      </c>
      <c r="H427" s="19">
        <v>40718</v>
      </c>
      <c r="I427" s="19">
        <v>41820</v>
      </c>
      <c r="J427" t="str">
        <f>IFERROR(VLOOKUP($A427,INPUT_Du_lieu_nhan_vien!$A:$AJ,36),"-")</f>
        <v>Chính thức</v>
      </c>
    </row>
    <row r="428" spans="1:11" ht="32.25" customHeight="1" x14ac:dyDescent="0.2">
      <c r="A428" s="118">
        <v>20221</v>
      </c>
      <c r="B428" t="str">
        <f>IFERROR(VLOOKUP($A428,INPUT_Du_lieu_nhan_vien!$A:$C,2),"-")</f>
        <v>Nguyễn Thị</v>
      </c>
      <c r="C428" t="str">
        <f>IFERROR(VLOOKUP($A428,INPUT_Du_lieu_nhan_vien!$A:$C,3),"-")</f>
        <v>Thúy</v>
      </c>
      <c r="D428" t="str">
        <f>IFERROR(VLOOKUP($A428,INPUT_Du_lieu_nhan_vien!$A:$AC,24),"-")</f>
        <v>NX</v>
      </c>
      <c r="E428" t="str">
        <f>IFERROR(VLOOKUP($A428,INPUT_Du_lieu_nhan_vien!$A:$AC,29),"-")</f>
        <v>TOS1</v>
      </c>
      <c r="F428" t="s">
        <v>3051</v>
      </c>
      <c r="G428" s="2" t="s">
        <v>7290</v>
      </c>
      <c r="H428" s="19">
        <v>40443</v>
      </c>
      <c r="I428" s="19">
        <f>IF(F428="","",VLOOKUP(F428,$N$2:$O$11,2)+H428)</f>
        <v>40807</v>
      </c>
      <c r="J428" t="str">
        <f>IFERROR(VLOOKUP($A428,INPUT_Du_lieu_nhan_vien!$A:$AJ,36),"-")</f>
        <v>Chính thức</v>
      </c>
    </row>
    <row r="429" spans="1:11" ht="32.25" customHeight="1" x14ac:dyDescent="0.2">
      <c r="A429" s="118">
        <v>20221</v>
      </c>
      <c r="B429" t="str">
        <f>IFERROR(VLOOKUP($A429,INPUT_Du_lieu_nhan_vien!$A:$C,2),"-")</f>
        <v>Nguyễn Thị</v>
      </c>
      <c r="C429" t="str">
        <f>IFERROR(VLOOKUP($A429,INPUT_Du_lieu_nhan_vien!$A:$C,3),"-")</f>
        <v>Thúy</v>
      </c>
      <c r="D429" t="str">
        <f>IFERROR(VLOOKUP($A429,INPUT_Du_lieu_nhan_vien!$A:$AC,24),"-")</f>
        <v>NX</v>
      </c>
      <c r="E429" t="str">
        <f>IFERROR(VLOOKUP($A429,INPUT_Du_lieu_nhan_vien!$A:$AC,29),"-")</f>
        <v>TOS1</v>
      </c>
      <c r="F429" t="s">
        <v>3052</v>
      </c>
      <c r="G429" s="2" t="s">
        <v>7222</v>
      </c>
      <c r="H429" s="19">
        <v>40817</v>
      </c>
      <c r="I429" s="19">
        <v>41912</v>
      </c>
      <c r="J429" t="str">
        <f>IFERROR(VLOOKUP($A429,INPUT_Du_lieu_nhan_vien!$A:$AJ,36),"-")</f>
        <v>Chính thức</v>
      </c>
    </row>
    <row r="430" spans="1:11" ht="32.25" customHeight="1" x14ac:dyDescent="0.2">
      <c r="A430" s="118">
        <v>20237</v>
      </c>
      <c r="B430" t="str">
        <f>IFERROR(VLOOKUP($A430,INPUT_Du_lieu_nhan_vien!$A:$C,2),"-")</f>
        <v>Tống Thị</v>
      </c>
      <c r="C430" t="str">
        <f>IFERROR(VLOOKUP($A430,INPUT_Du_lieu_nhan_vien!$A:$C,3),"-")</f>
        <v>Hường</v>
      </c>
      <c r="D430" t="str">
        <f>IFERROR(VLOOKUP($A430,INPUT_Du_lieu_nhan_vien!$A:$AC,24),"-")</f>
        <v>OP</v>
      </c>
      <c r="E430" t="str">
        <f>IFERROR(VLOOKUP($A430,INPUT_Du_lieu_nhan_vien!$A:$AC,29),"-")</f>
        <v>TOS1</v>
      </c>
      <c r="F430" t="s">
        <v>3051</v>
      </c>
      <c r="G430" s="2" t="s">
        <v>7291</v>
      </c>
      <c r="H430" s="19">
        <v>40530</v>
      </c>
      <c r="I430" s="19">
        <v>40908</v>
      </c>
      <c r="J430" t="str">
        <f>IFERROR(VLOOKUP($A430,INPUT_Du_lieu_nhan_vien!$A:$AJ,36),"-")</f>
        <v>Chính thức</v>
      </c>
    </row>
    <row r="431" spans="1:11" ht="32.25" customHeight="1" x14ac:dyDescent="0.2">
      <c r="A431" s="118">
        <v>20237</v>
      </c>
      <c r="B431" t="str">
        <f>IFERROR(VLOOKUP($A431,INPUT_Du_lieu_nhan_vien!$A:$C,2),"-")</f>
        <v>Tống Thị</v>
      </c>
      <c r="C431" t="str">
        <f>IFERROR(VLOOKUP($A431,INPUT_Du_lieu_nhan_vien!$A:$C,3),"-")</f>
        <v>Hường</v>
      </c>
      <c r="D431" t="str">
        <f>IFERROR(VLOOKUP($A431,INPUT_Du_lieu_nhan_vien!$A:$AC,24),"-")</f>
        <v>OP</v>
      </c>
      <c r="E431" t="str">
        <f>IFERROR(VLOOKUP($A431,INPUT_Du_lieu_nhan_vien!$A:$AC,29),"-")</f>
        <v>TOS1</v>
      </c>
      <c r="F431" t="s">
        <v>3052</v>
      </c>
      <c r="G431" s="2" t="s">
        <v>7218</v>
      </c>
      <c r="H431" s="19">
        <v>40894</v>
      </c>
      <c r="I431" s="19">
        <v>42004</v>
      </c>
      <c r="J431" t="str">
        <f>IFERROR(VLOOKUP($A431,INPUT_Du_lieu_nhan_vien!$A:$AJ,36),"-")</f>
        <v>Chính thức</v>
      </c>
    </row>
    <row r="432" spans="1:11" ht="32.25" customHeight="1" x14ac:dyDescent="0.2">
      <c r="A432" s="118">
        <v>20275</v>
      </c>
      <c r="B432" t="str">
        <f>IFERROR(VLOOKUP($A432,INPUT_Du_lieu_nhan_vien!$A:$C,2),"-")</f>
        <v>Trần Tuệ</v>
      </c>
      <c r="C432" t="str">
        <f>IFERROR(VLOOKUP($A432,INPUT_Du_lieu_nhan_vien!$A:$C,3),"-")</f>
        <v>An</v>
      </c>
      <c r="D432" t="str">
        <f>IFERROR(VLOOKUP($A432,INPUT_Du_lieu_nhan_vien!$A:$AC,24),"-")</f>
        <v>OP</v>
      </c>
      <c r="E432" t="str">
        <f>IFERROR(VLOOKUP($A432,INPUT_Du_lieu_nhan_vien!$A:$AC,29),"-")</f>
        <v>TOS1</v>
      </c>
      <c r="F432" t="s">
        <v>3051</v>
      </c>
      <c r="G432" s="2" t="s">
        <v>7221</v>
      </c>
      <c r="H432" s="19">
        <v>40909</v>
      </c>
      <c r="I432" s="19">
        <v>41274</v>
      </c>
      <c r="J432" t="str">
        <f>IFERROR(VLOOKUP($A432,INPUT_Du_lieu_nhan_vien!$A:$AJ,36),"-")</f>
        <v>Chính thức</v>
      </c>
      <c r="K432" t="s">
        <v>7217</v>
      </c>
    </row>
    <row r="433" spans="1:10" ht="32.25" customHeight="1" x14ac:dyDescent="0.2">
      <c r="A433" s="118">
        <v>20275</v>
      </c>
      <c r="B433" t="str">
        <f>IFERROR(VLOOKUP($A433,INPUT_Du_lieu_nhan_vien!$A:$C,2),"-")</f>
        <v>Trần Tuệ</v>
      </c>
      <c r="C433" t="str">
        <f>IFERROR(VLOOKUP($A433,INPUT_Du_lieu_nhan_vien!$A:$C,3),"-")</f>
        <v>An</v>
      </c>
      <c r="D433" t="str">
        <f>IFERROR(VLOOKUP($A433,INPUT_Du_lieu_nhan_vien!$A:$AC,24),"-")</f>
        <v>OP</v>
      </c>
      <c r="E433" t="str">
        <f>IFERROR(VLOOKUP($A433,INPUT_Du_lieu_nhan_vien!$A:$AC,29),"-")</f>
        <v>TOS1</v>
      </c>
      <c r="F433" t="s">
        <v>3051</v>
      </c>
      <c r="G433" s="2" t="s">
        <v>7154</v>
      </c>
      <c r="H433" s="19">
        <v>41123</v>
      </c>
      <c r="I433" s="19">
        <f>IF(F433="","",VLOOKUP(F433,$N$2:$O$11,2)+H433)</f>
        <v>41487</v>
      </c>
      <c r="J433" t="str">
        <f>IFERROR(VLOOKUP($A433,INPUT_Du_lieu_nhan_vien!$A:$AJ,36),"-")</f>
        <v>Chính thức</v>
      </c>
    </row>
    <row r="434" spans="1:10" ht="32.25" hidden="1" customHeight="1" x14ac:dyDescent="0.2">
      <c r="A434" s="118">
        <v>20290</v>
      </c>
      <c r="B434" t="str">
        <f>IFERROR(VLOOKUP($A434,INPUT_Du_lieu_nhan_vien!$A:$C,2),"-")</f>
        <v>Đào Thanh</v>
      </c>
      <c r="C434" t="str">
        <f>IFERROR(VLOOKUP($A434,INPUT_Du_lieu_nhan_vien!$A:$C,3),"-")</f>
        <v>Bình</v>
      </c>
      <c r="D434" t="str">
        <f>IFERROR(VLOOKUP($A434,INPUT_Du_lieu_nhan_vien!$A:$AC,24),"-")</f>
        <v>NX</v>
      </c>
      <c r="E434" t="str">
        <f>IFERROR(VLOOKUP($A434,INPUT_Du_lieu_nhan_vien!$A:$AC,29),"-")</f>
        <v>TOS1</v>
      </c>
      <c r="F434" t="s">
        <v>3051</v>
      </c>
      <c r="G434" s="2" t="s">
        <v>7225</v>
      </c>
      <c r="H434" s="19">
        <v>40730</v>
      </c>
      <c r="I434" s="19">
        <v>41095</v>
      </c>
      <c r="J434" t="str">
        <f>IFERROR(VLOOKUP($A434,INPUT_Du_lieu_nhan_vien!$A:$AJ,36),"-")</f>
        <v>Nghỉ việc</v>
      </c>
    </row>
    <row r="435" spans="1:10" ht="32.25" hidden="1" customHeight="1" x14ac:dyDescent="0.2">
      <c r="A435" s="118">
        <v>20290</v>
      </c>
      <c r="B435" t="str">
        <f>IFERROR(VLOOKUP($A435,INPUT_Du_lieu_nhan_vien!$A:$C,2),"-")</f>
        <v>Đào Thanh</v>
      </c>
      <c r="C435" t="str">
        <f>IFERROR(VLOOKUP($A435,INPUT_Du_lieu_nhan_vien!$A:$C,3),"-")</f>
        <v>Bình</v>
      </c>
      <c r="D435" t="str">
        <f>IFERROR(VLOOKUP($A435,INPUT_Du_lieu_nhan_vien!$A:$AC,24),"-")</f>
        <v>NX</v>
      </c>
      <c r="E435" t="str">
        <f>IFERROR(VLOOKUP($A435,INPUT_Du_lieu_nhan_vien!$A:$AC,29),"-")</f>
        <v>TOS1</v>
      </c>
      <c r="F435" t="s">
        <v>3051</v>
      </c>
      <c r="G435" s="2" t="s">
        <v>7150</v>
      </c>
      <c r="H435" s="19">
        <v>41031</v>
      </c>
      <c r="I435" s="19">
        <v>41394</v>
      </c>
      <c r="J435" t="str">
        <f>IFERROR(VLOOKUP($A435,INPUT_Du_lieu_nhan_vien!$A:$AJ,36),"-")</f>
        <v>Nghỉ việc</v>
      </c>
    </row>
    <row r="436" spans="1:10" ht="32.25" customHeight="1" x14ac:dyDescent="0.2">
      <c r="A436" s="118">
        <v>20325</v>
      </c>
      <c r="B436" t="str">
        <f>IFERROR(VLOOKUP($A436,INPUT_Du_lieu_nhan_vien!$A:$C,2),"-")</f>
        <v>Lê Thị Bích</v>
      </c>
      <c r="C436" t="str">
        <f>IFERROR(VLOOKUP($A436,INPUT_Du_lieu_nhan_vien!$A:$C,3),"-")</f>
        <v>Ngọc</v>
      </c>
      <c r="D436" t="str">
        <f>IFERROR(VLOOKUP($A436,INPUT_Du_lieu_nhan_vien!$A:$AC,24),"-")</f>
        <v>OP</v>
      </c>
      <c r="E436" t="str">
        <f>IFERROR(VLOOKUP($A436,INPUT_Du_lieu_nhan_vien!$A:$AC,29),"-")</f>
        <v>TOS1</v>
      </c>
      <c r="F436" t="s">
        <v>3051</v>
      </c>
      <c r="G436" s="2" t="s">
        <v>7149</v>
      </c>
      <c r="H436" s="19">
        <v>40909</v>
      </c>
      <c r="I436" s="19">
        <v>41274</v>
      </c>
      <c r="J436" t="str">
        <f>IFERROR(VLOOKUP($A436,INPUT_Du_lieu_nhan_vien!$A:$AJ,36),"-")</f>
        <v>Chính thức</v>
      </c>
    </row>
    <row r="437" spans="1:10" ht="32.25" customHeight="1" x14ac:dyDescent="0.2">
      <c r="A437" s="118">
        <v>20325</v>
      </c>
      <c r="B437" t="str">
        <f>IFERROR(VLOOKUP($A437,INPUT_Du_lieu_nhan_vien!$A:$C,2),"-")</f>
        <v>Lê Thị Bích</v>
      </c>
      <c r="C437" t="str">
        <f>IFERROR(VLOOKUP($A437,INPUT_Du_lieu_nhan_vien!$A:$C,3),"-")</f>
        <v>Ngọc</v>
      </c>
      <c r="D437" t="str">
        <f>IFERROR(VLOOKUP($A437,INPUT_Du_lieu_nhan_vien!$A:$AC,24),"-")</f>
        <v>OP</v>
      </c>
      <c r="E437" t="str">
        <f>IFERROR(VLOOKUP($A437,INPUT_Du_lieu_nhan_vien!$A:$AC,29),"-")</f>
        <v>TOS1</v>
      </c>
      <c r="F437" t="s">
        <v>3051</v>
      </c>
      <c r="G437" s="2" t="s">
        <v>7060</v>
      </c>
      <c r="H437" s="19">
        <v>41275</v>
      </c>
      <c r="I437" s="19">
        <f>IF(F437="","",VLOOKUP(F437,$N$2:$O$11,2)+H437)</f>
        <v>41639</v>
      </c>
      <c r="J437" t="str">
        <f>IFERROR(VLOOKUP($A437,INPUT_Du_lieu_nhan_vien!$A:$AJ,36),"-")</f>
        <v>Chính thức</v>
      </c>
    </row>
    <row r="438" spans="1:10" ht="32.25" customHeight="1" x14ac:dyDescent="0.2">
      <c r="A438" s="118">
        <v>20331</v>
      </c>
      <c r="B438" t="str">
        <f>IFERROR(VLOOKUP($A438,INPUT_Du_lieu_nhan_vien!$A:$C,2),"-")</f>
        <v>Nguyễn Phương</v>
      </c>
      <c r="C438" t="str">
        <f>IFERROR(VLOOKUP($A438,INPUT_Du_lieu_nhan_vien!$A:$C,3),"-")</f>
        <v>Thảo</v>
      </c>
      <c r="D438" t="str">
        <f>IFERROR(VLOOKUP($A438,INPUT_Du_lieu_nhan_vien!$A:$AC,24),"-")</f>
        <v>PM2</v>
      </c>
      <c r="E438" t="str">
        <f>IFERROR(VLOOKUP($A438,INPUT_Du_lieu_nhan_vien!$A:$AC,29),"-")</f>
        <v>TOS1</v>
      </c>
      <c r="F438" t="s">
        <v>3051</v>
      </c>
      <c r="G438" s="2" t="s">
        <v>7059</v>
      </c>
      <c r="H438" s="19">
        <v>41365</v>
      </c>
      <c r="I438" s="19">
        <f>IF(F438="","",VLOOKUP(F438,$N$2:$O$11,2)+H438)</f>
        <v>41729</v>
      </c>
      <c r="J438" t="str">
        <f>IFERROR(VLOOKUP($A438,INPUT_Du_lieu_nhan_vien!$A:$AJ,36),"-")</f>
        <v>Chính thức</v>
      </c>
    </row>
    <row r="439" spans="1:10" ht="32.25" customHeight="1" x14ac:dyDescent="0.2">
      <c r="A439" s="118">
        <v>20333</v>
      </c>
      <c r="B439" t="str">
        <f>IFERROR(VLOOKUP($A439,INPUT_Du_lieu_nhan_vien!$A:$C,2),"-")</f>
        <v>Trần Thu</v>
      </c>
      <c r="C439" t="str">
        <f>IFERROR(VLOOKUP($A439,INPUT_Du_lieu_nhan_vien!$A:$C,3),"-")</f>
        <v>Trang</v>
      </c>
      <c r="D439" t="str">
        <f>IFERROR(VLOOKUP($A439,INPUT_Du_lieu_nhan_vien!$A:$AC,24),"-")</f>
        <v>OP</v>
      </c>
      <c r="E439" t="str">
        <f>IFERROR(VLOOKUP($A439,INPUT_Du_lieu_nhan_vien!$A:$AC,29),"-")</f>
        <v>TOS1</v>
      </c>
      <c r="F439" t="s">
        <v>3051</v>
      </c>
      <c r="G439" s="2" t="s">
        <v>7148</v>
      </c>
      <c r="H439" s="19">
        <v>40909</v>
      </c>
      <c r="I439" s="19">
        <f>IF(F439="","",VLOOKUP(F439,$N$2:$O$11,2)+H439)</f>
        <v>41273</v>
      </c>
      <c r="J439" t="str">
        <f>IFERROR(VLOOKUP($A439,INPUT_Du_lieu_nhan_vien!$A:$AJ,36),"-")</f>
        <v>Chính thức</v>
      </c>
    </row>
    <row r="440" spans="1:10" ht="32.25" customHeight="1" x14ac:dyDescent="0.2">
      <c r="A440" s="118">
        <v>20333</v>
      </c>
      <c r="B440" t="str">
        <f>IFERROR(VLOOKUP($A440,INPUT_Du_lieu_nhan_vien!$A:$C,2),"-")</f>
        <v>Trần Thu</v>
      </c>
      <c r="C440" t="str">
        <f>IFERROR(VLOOKUP($A440,INPUT_Du_lieu_nhan_vien!$A:$C,3),"-")</f>
        <v>Trang</v>
      </c>
      <c r="D440" t="str">
        <f>IFERROR(VLOOKUP($A440,INPUT_Du_lieu_nhan_vien!$A:$AC,24),"-")</f>
        <v>OP</v>
      </c>
      <c r="E440" t="str">
        <f>IFERROR(VLOOKUP($A440,INPUT_Du_lieu_nhan_vien!$A:$AC,29),"-")</f>
        <v>TOS1</v>
      </c>
      <c r="F440" t="s">
        <v>3052</v>
      </c>
      <c r="G440" s="2" t="s">
        <v>7061</v>
      </c>
      <c r="H440" s="19">
        <v>41275</v>
      </c>
      <c r="I440" s="19">
        <f>IF(F440="","",VLOOKUP(F440,$N$2:$O$11,2)+H440)</f>
        <v>42369</v>
      </c>
      <c r="J440" t="str">
        <f>IFERROR(VLOOKUP($A440,INPUT_Du_lieu_nhan_vien!$A:$AJ,36),"-")</f>
        <v>Chính thức</v>
      </c>
    </row>
    <row r="441" spans="1:10" ht="32.25" customHeight="1" x14ac:dyDescent="0.2">
      <c r="A441" s="118">
        <v>20350</v>
      </c>
      <c r="B441" t="str">
        <f>IFERROR(VLOOKUP($A441,INPUT_Du_lieu_nhan_vien!$A:$C,2),"-")</f>
        <v>Hoàng Thị</v>
      </c>
      <c r="C441" t="str">
        <f>IFERROR(VLOOKUP($A441,INPUT_Du_lieu_nhan_vien!$A:$C,3),"-")</f>
        <v>Huệ</v>
      </c>
      <c r="D441" t="str">
        <f>IFERROR(VLOOKUP($A441,INPUT_Du_lieu_nhan_vien!$A:$AC,24),"-")</f>
        <v>OP</v>
      </c>
      <c r="E441" t="str">
        <f>IFERROR(VLOOKUP($A441,INPUT_Du_lieu_nhan_vien!$A:$AC,29),"-")</f>
        <v>TOS1</v>
      </c>
      <c r="F441" t="s">
        <v>3051</v>
      </c>
      <c r="G441" s="2" t="s">
        <v>7147</v>
      </c>
      <c r="H441" s="19">
        <v>40949</v>
      </c>
      <c r="I441" s="19">
        <v>41314</v>
      </c>
      <c r="J441" t="str">
        <f>IFERROR(VLOOKUP($A441,INPUT_Du_lieu_nhan_vien!$A:$AJ,36),"-")</f>
        <v>Chính thức</v>
      </c>
    </row>
    <row r="442" spans="1:10" ht="32.25" customHeight="1" x14ac:dyDescent="0.2">
      <c r="A442" s="118">
        <v>20350</v>
      </c>
      <c r="B442" t="str">
        <f>IFERROR(VLOOKUP($A442,INPUT_Du_lieu_nhan_vien!$A:$C,2),"-")</f>
        <v>Hoàng Thị</v>
      </c>
      <c r="C442" t="str">
        <f>IFERROR(VLOOKUP($A442,INPUT_Du_lieu_nhan_vien!$A:$C,3),"-")</f>
        <v>Huệ</v>
      </c>
      <c r="D442" t="str">
        <f>IFERROR(VLOOKUP($A442,INPUT_Du_lieu_nhan_vien!$A:$AC,24),"-")</f>
        <v>OP</v>
      </c>
      <c r="E442" t="str">
        <f>IFERROR(VLOOKUP($A442,INPUT_Du_lieu_nhan_vien!$A:$AC,29),"-")</f>
        <v>TOS1</v>
      </c>
      <c r="F442" t="s">
        <v>3051</v>
      </c>
      <c r="G442" s="2" t="s">
        <v>7062</v>
      </c>
      <c r="H442" s="19">
        <v>41315</v>
      </c>
      <c r="I442" s="19">
        <f t="shared" ref="I442:I447" si="17">IF(F442="","",VLOOKUP(F442,$N$2:$O$11,2)+H442)</f>
        <v>41679</v>
      </c>
      <c r="J442" t="str">
        <f>IFERROR(VLOOKUP($A442,INPUT_Du_lieu_nhan_vien!$A:$AJ,36),"-")</f>
        <v>Chính thức</v>
      </c>
    </row>
    <row r="443" spans="1:10" ht="32.25" customHeight="1" x14ac:dyDescent="0.2">
      <c r="A443" s="118">
        <v>20382</v>
      </c>
      <c r="B443" t="str">
        <f>IFERROR(VLOOKUP($A443,INPUT_Du_lieu_nhan_vien!$A:$C,2),"-")</f>
        <v>Nguyễn Tuấn</v>
      </c>
      <c r="C443" t="str">
        <f>IFERROR(VLOOKUP($A443,INPUT_Du_lieu_nhan_vien!$A:$C,3),"-")</f>
        <v>Anh</v>
      </c>
      <c r="D443" t="str">
        <f>IFERROR(VLOOKUP($A443,INPUT_Du_lieu_nhan_vien!$A:$AC,24),"-")</f>
        <v>NX</v>
      </c>
      <c r="E443" t="str">
        <f>IFERROR(VLOOKUP($A443,INPUT_Du_lieu_nhan_vien!$A:$AC,29),"-")</f>
        <v>TOS1</v>
      </c>
      <c r="F443" t="s">
        <v>3051</v>
      </c>
      <c r="G443" s="2" t="s">
        <v>7144</v>
      </c>
      <c r="H443" s="19">
        <v>41030</v>
      </c>
      <c r="I443" s="19">
        <f t="shared" si="17"/>
        <v>41394</v>
      </c>
      <c r="J443" t="str">
        <f>IFERROR(VLOOKUP($A443,INPUT_Du_lieu_nhan_vien!$A:$AJ,36),"-")</f>
        <v>Chính thức</v>
      </c>
    </row>
    <row r="444" spans="1:10" ht="32.25" customHeight="1" x14ac:dyDescent="0.2">
      <c r="A444" s="118">
        <v>20382</v>
      </c>
      <c r="B444" t="str">
        <f>IFERROR(VLOOKUP($A444,INPUT_Du_lieu_nhan_vien!$A:$C,2),"-")</f>
        <v>Nguyễn Tuấn</v>
      </c>
      <c r="C444" t="str">
        <f>IFERROR(VLOOKUP($A444,INPUT_Du_lieu_nhan_vien!$A:$C,3),"-")</f>
        <v>Anh</v>
      </c>
      <c r="D444" t="str">
        <f>IFERROR(VLOOKUP($A444,INPUT_Du_lieu_nhan_vien!$A:$AC,24),"-")</f>
        <v>NX</v>
      </c>
      <c r="E444" t="str">
        <f>IFERROR(VLOOKUP($A444,INPUT_Du_lieu_nhan_vien!$A:$AC,29),"-")</f>
        <v>TOS1</v>
      </c>
      <c r="F444" t="s">
        <v>3051</v>
      </c>
      <c r="G444" s="2" t="s">
        <v>7057</v>
      </c>
      <c r="H444" s="19">
        <v>41395</v>
      </c>
      <c r="I444" s="19">
        <f t="shared" si="17"/>
        <v>41759</v>
      </c>
      <c r="J444" t="str">
        <f>IFERROR(VLOOKUP($A444,INPUT_Du_lieu_nhan_vien!$A:$AJ,36),"-")</f>
        <v>Chính thức</v>
      </c>
    </row>
    <row r="445" spans="1:10" ht="32.25" hidden="1" customHeight="1" x14ac:dyDescent="0.2">
      <c r="A445" s="118">
        <v>20396</v>
      </c>
      <c r="B445" t="str">
        <f>IFERROR(VLOOKUP($A445,INPUT_Du_lieu_nhan_vien!$A:$C,2),"-")</f>
        <v>Lê Thị Ngọc</v>
      </c>
      <c r="C445" t="str">
        <f>IFERROR(VLOOKUP($A445,INPUT_Du_lieu_nhan_vien!$A:$C,3),"-")</f>
        <v>Hồi</v>
      </c>
      <c r="D445" t="str">
        <f>IFERROR(VLOOKUP($A445,INPUT_Du_lieu_nhan_vien!$A:$AC,24),"-")</f>
        <v>OP</v>
      </c>
      <c r="E445" t="str">
        <f>IFERROR(VLOOKUP($A445,INPUT_Du_lieu_nhan_vien!$A:$AC,29),"-")</f>
        <v>TOS1</v>
      </c>
      <c r="F445" t="s">
        <v>3051</v>
      </c>
      <c r="G445" s="2" t="s">
        <v>7146</v>
      </c>
      <c r="H445" s="19">
        <v>41061</v>
      </c>
      <c r="I445" s="19">
        <f t="shared" si="17"/>
        <v>41425</v>
      </c>
      <c r="J445" t="str">
        <f>IFERROR(VLOOKUP($A445,INPUT_Du_lieu_nhan_vien!$A:$AJ,36),"-")</f>
        <v>Nghỉ việc</v>
      </c>
    </row>
    <row r="446" spans="1:10" ht="32.25" customHeight="1" x14ac:dyDescent="0.2">
      <c r="A446" s="118">
        <v>20408</v>
      </c>
      <c r="B446" t="str">
        <f>IFERROR(VLOOKUP($A446,INPUT_Du_lieu_nhan_vien!$A:$C,2),"-")</f>
        <v>Phan Thế</v>
      </c>
      <c r="C446" t="str">
        <f>IFERROR(VLOOKUP($A446,INPUT_Du_lieu_nhan_vien!$A:$C,3),"-")</f>
        <v>Công</v>
      </c>
      <c r="D446" t="str">
        <f>IFERROR(VLOOKUP($A446,INPUT_Du_lieu_nhan_vien!$A:$AC,24),"-")</f>
        <v>PM2</v>
      </c>
      <c r="E446" t="str">
        <f>IFERROR(VLOOKUP($A446,INPUT_Du_lieu_nhan_vien!$A:$AC,29),"-")</f>
        <v>TOS1</v>
      </c>
      <c r="F446" t="s">
        <v>3051</v>
      </c>
      <c r="G446" s="2" t="s">
        <v>7151</v>
      </c>
      <c r="H446" s="19">
        <v>41039</v>
      </c>
      <c r="I446" s="19">
        <f t="shared" si="17"/>
        <v>41403</v>
      </c>
      <c r="J446" t="str">
        <f>IFERROR(VLOOKUP($A446,INPUT_Du_lieu_nhan_vien!$A:$AJ,36),"-")</f>
        <v>Chính thức</v>
      </c>
    </row>
    <row r="447" spans="1:10" ht="32.25" customHeight="1" x14ac:dyDescent="0.2">
      <c r="A447" s="118">
        <v>20438</v>
      </c>
      <c r="B447" t="str">
        <f>IFERROR(VLOOKUP($A447,INPUT_Du_lieu_nhan_vien!$A:$C,2),"-")</f>
        <v>Trần Thế</v>
      </c>
      <c r="C447" t="str">
        <f>IFERROR(VLOOKUP($A447,INPUT_Du_lieu_nhan_vien!$A:$C,3),"-")</f>
        <v>Nữ</v>
      </c>
      <c r="D447" t="str">
        <f>IFERROR(VLOOKUP($A447,INPUT_Du_lieu_nhan_vien!$A:$AC,24),"-")</f>
        <v>NX</v>
      </c>
      <c r="E447" t="str">
        <f>IFERROR(VLOOKUP($A447,INPUT_Du_lieu_nhan_vien!$A:$AC,29),"-")</f>
        <v>TOS1</v>
      </c>
      <c r="F447" t="s">
        <v>3051</v>
      </c>
      <c r="G447" s="2" t="s">
        <v>7152</v>
      </c>
      <c r="H447" s="19">
        <v>41153</v>
      </c>
      <c r="I447" s="19">
        <f t="shared" si="17"/>
        <v>41517</v>
      </c>
      <c r="J447" t="str">
        <f>IFERROR(VLOOKUP($A447,INPUT_Du_lieu_nhan_vien!$A:$AJ,36),"-")</f>
        <v>Chính thức</v>
      </c>
    </row>
    <row r="448" spans="1:10" ht="32.25" customHeight="1" x14ac:dyDescent="0.2">
      <c r="A448" s="118">
        <v>20445</v>
      </c>
      <c r="B448" t="str">
        <f>IFERROR(VLOOKUP($A448,INPUT_Du_lieu_nhan_vien!$A:$C,2),"-")</f>
        <v>Trần Thành</v>
      </c>
      <c r="C448" t="str">
        <f>IFERROR(VLOOKUP($A448,INPUT_Du_lieu_nhan_vien!$A:$C,3),"-")</f>
        <v>Trung</v>
      </c>
      <c r="D448" t="str">
        <f>IFERROR(VLOOKUP($A448,INPUT_Du_lieu_nhan_vien!$A:$AC,24),"-")</f>
        <v>OP</v>
      </c>
      <c r="E448" t="str">
        <f>IFERROR(VLOOKUP($A448,INPUT_Du_lieu_nhan_vien!$A:$AC,29),"-")</f>
        <v>TOS1</v>
      </c>
      <c r="F448" t="s">
        <v>3054</v>
      </c>
      <c r="G448" s="2" t="s">
        <v>7142</v>
      </c>
      <c r="H448" s="19">
        <v>41136</v>
      </c>
      <c r="I448" s="19">
        <v>41166</v>
      </c>
      <c r="J448" t="str">
        <f>IFERROR(VLOOKUP($A448,INPUT_Du_lieu_nhan_vien!$A:$AJ,36),"-")</f>
        <v>Chính thức</v>
      </c>
    </row>
    <row r="449" spans="1:10" ht="32.25" customHeight="1" x14ac:dyDescent="0.2">
      <c r="A449" s="118">
        <v>20445</v>
      </c>
      <c r="B449" t="str">
        <f>IFERROR(VLOOKUP($A449,INPUT_Du_lieu_nhan_vien!$A:$C,2),"-")</f>
        <v>Trần Thành</v>
      </c>
      <c r="C449" t="str">
        <f>IFERROR(VLOOKUP($A449,INPUT_Du_lieu_nhan_vien!$A:$C,3),"-")</f>
        <v>Trung</v>
      </c>
      <c r="D449" t="str">
        <f>IFERROR(VLOOKUP($A449,INPUT_Du_lieu_nhan_vien!$A:$AC,24),"-")</f>
        <v>OP</v>
      </c>
      <c r="E449" t="str">
        <f>IFERROR(VLOOKUP($A449,INPUT_Du_lieu_nhan_vien!$A:$AC,29),"-")</f>
        <v>TOS1</v>
      </c>
      <c r="F449" t="s">
        <v>3051</v>
      </c>
      <c r="G449" s="2" t="s">
        <v>7145</v>
      </c>
      <c r="H449" s="19">
        <v>41167</v>
      </c>
      <c r="I449" s="19">
        <f t="shared" ref="I449:I456" si="18">IF(F449="","",VLOOKUP(F449,$N$2:$O$11,2)+H449)</f>
        <v>41531</v>
      </c>
      <c r="J449" t="str">
        <f>IFERROR(VLOOKUP($A449,INPUT_Du_lieu_nhan_vien!$A:$AJ,36),"-")</f>
        <v>Chính thức</v>
      </c>
    </row>
    <row r="450" spans="1:10" ht="32.25" customHeight="1" x14ac:dyDescent="0.2">
      <c r="A450" s="118">
        <v>20488</v>
      </c>
      <c r="B450" t="str">
        <f>IFERROR(VLOOKUP($A450,INPUT_Du_lieu_nhan_vien!$A:$C,2),"-")</f>
        <v>Phan Thanh</v>
      </c>
      <c r="C450" t="str">
        <f>IFERROR(VLOOKUP($A450,INPUT_Du_lieu_nhan_vien!$A:$C,3),"-")</f>
        <v>Toàn</v>
      </c>
      <c r="D450" t="str">
        <f>IFERROR(VLOOKUP($A450,INPUT_Du_lieu_nhan_vien!$A:$AC,24),"-")</f>
        <v>NX</v>
      </c>
      <c r="E450" t="str">
        <f>IFERROR(VLOOKUP($A450,INPUT_Du_lieu_nhan_vien!$A:$AC,29),"-")</f>
        <v>TOS1</v>
      </c>
      <c r="F450" t="s">
        <v>3051</v>
      </c>
      <c r="G450" s="2" t="s">
        <v>7153</v>
      </c>
      <c r="H450" s="19">
        <v>41244</v>
      </c>
      <c r="I450" s="19">
        <f t="shared" si="18"/>
        <v>41608</v>
      </c>
      <c r="J450" t="str">
        <f>IFERROR(VLOOKUP($A450,INPUT_Du_lieu_nhan_vien!$A:$AJ,36),"-")</f>
        <v>Chính thức</v>
      </c>
    </row>
    <row r="451" spans="1:10" ht="32.25" hidden="1" customHeight="1" x14ac:dyDescent="0.2">
      <c r="A451" s="118">
        <v>20559</v>
      </c>
      <c r="B451" t="str">
        <f>IFERROR(VLOOKUP($A451,INPUT_Du_lieu_nhan_vien!$A:$C,2),"-")</f>
        <v>Nguyễn Thị Vân</v>
      </c>
      <c r="C451" t="str">
        <f>IFERROR(VLOOKUP($A451,INPUT_Du_lieu_nhan_vien!$A:$C,3),"-")</f>
        <v>Anh</v>
      </c>
      <c r="D451" t="str">
        <f>IFERROR(VLOOKUP($A451,INPUT_Du_lieu_nhan_vien!$A:$AC,24),"-")</f>
        <v>OP</v>
      </c>
      <c r="E451" t="str">
        <f>IFERROR(VLOOKUP($A451,INPUT_Du_lieu_nhan_vien!$A:$AC,29),"-")</f>
        <v>TOS1</v>
      </c>
      <c r="G451" s="2"/>
      <c r="H451" s="19"/>
      <c r="I451" s="19" t="str">
        <f t="shared" si="18"/>
        <v/>
      </c>
      <c r="J451" t="str">
        <f>IFERROR(VLOOKUP($A451,INPUT_Du_lieu_nhan_vien!$A:$AJ,36),"-")</f>
        <v>Nghỉ việc</v>
      </c>
    </row>
    <row r="452" spans="1:10" ht="32.25" customHeight="1" x14ac:dyDescent="0.2">
      <c r="A452" s="118">
        <v>20567</v>
      </c>
      <c r="B452" t="str">
        <f>IFERROR(VLOOKUP($A452,INPUT_Du_lieu_nhan_vien!$A:$C,2),"-")</f>
        <v>Quách Văn</v>
      </c>
      <c r="C452" t="str">
        <f>IFERROR(VLOOKUP($A452,INPUT_Du_lieu_nhan_vien!$A:$C,3),"-")</f>
        <v>Long</v>
      </c>
      <c r="D452" t="str">
        <f>IFERROR(VLOOKUP($A452,INPUT_Du_lieu_nhan_vien!$A:$AC,24),"-")</f>
        <v>NX</v>
      </c>
      <c r="E452" t="str">
        <f>IFERROR(VLOOKUP($A452,INPUT_Du_lieu_nhan_vien!$A:$AC,29),"-")</f>
        <v>TPE</v>
      </c>
      <c r="F452" t="s">
        <v>3051</v>
      </c>
      <c r="G452" s="2" t="s">
        <v>7056</v>
      </c>
      <c r="H452" s="19">
        <v>41426</v>
      </c>
      <c r="I452" s="19">
        <f t="shared" si="18"/>
        <v>41790</v>
      </c>
      <c r="J452" t="str">
        <f>IFERROR(VLOOKUP($A452,INPUT_Du_lieu_nhan_vien!$A:$AJ,36),"-")</f>
        <v>Chính thức</v>
      </c>
    </row>
    <row r="453" spans="1:10" ht="32.25" customHeight="1" x14ac:dyDescent="0.2">
      <c r="A453" s="118">
        <v>20641</v>
      </c>
      <c r="B453" t="str">
        <f>IFERROR(VLOOKUP($A453,INPUT_Du_lieu_nhan_vien!$A:$C,2),"-")</f>
        <v>Bùi Thị</v>
      </c>
      <c r="C453" t="str">
        <f>IFERROR(VLOOKUP($A453,INPUT_Du_lieu_nhan_vien!$A:$C,3),"-")</f>
        <v>Hoa</v>
      </c>
      <c r="D453" t="str">
        <f>IFERROR(VLOOKUP($A453,INPUT_Du_lieu_nhan_vien!$A:$AC,24),"-")</f>
        <v>OP</v>
      </c>
      <c r="E453" t="str">
        <f>IFERROR(VLOOKUP($A453,INPUT_Du_lieu_nhan_vien!$A:$AC,29),"-")</f>
        <v>TOS1</v>
      </c>
      <c r="G453" s="2"/>
      <c r="H453" s="19"/>
      <c r="I453" s="19" t="str">
        <f t="shared" si="18"/>
        <v/>
      </c>
      <c r="J453" t="str">
        <f>IFERROR(VLOOKUP($A453,INPUT_Du_lieu_nhan_vien!$A:$AJ,36),"-")</f>
        <v>Chính thức</v>
      </c>
    </row>
    <row r="454" spans="1:10" ht="32.25" customHeight="1" x14ac:dyDescent="0.2">
      <c r="A454" s="118">
        <v>20644</v>
      </c>
      <c r="B454" t="str">
        <f>IFERROR(VLOOKUP($A454,INPUT_Du_lieu_nhan_vien!$A:$C,2),"-")</f>
        <v>Đỗ Thị Khánh</v>
      </c>
      <c r="C454" t="str">
        <f>IFERROR(VLOOKUP($A454,INPUT_Du_lieu_nhan_vien!$A:$C,3),"-")</f>
        <v>Ly</v>
      </c>
      <c r="D454" t="str">
        <f>IFERROR(VLOOKUP($A454,INPUT_Du_lieu_nhan_vien!$A:$AC,24),"-")</f>
        <v>OP</v>
      </c>
      <c r="E454" t="str">
        <f>IFERROR(VLOOKUP($A454,INPUT_Du_lieu_nhan_vien!$A:$AC,29),"-")</f>
        <v>TOS1</v>
      </c>
      <c r="G454" s="2"/>
      <c r="H454" s="19"/>
      <c r="I454" s="19" t="str">
        <f t="shared" si="18"/>
        <v/>
      </c>
      <c r="J454" t="str">
        <f>IFERROR(VLOOKUP($A454,INPUT_Du_lieu_nhan_vien!$A:$AJ,36),"-")</f>
        <v>Chính thức</v>
      </c>
    </row>
    <row r="455" spans="1:10" ht="32.25" hidden="1" customHeight="1" x14ac:dyDescent="0.2">
      <c r="A455" s="118">
        <v>20265</v>
      </c>
      <c r="B455" t="str">
        <f>IFERROR(VLOOKUP($A455,INPUT_Du_lieu_nhan_vien!$A:$C,2),"-")</f>
        <v>Nguyễn Thuần</v>
      </c>
      <c r="C455" t="str">
        <f>IFERROR(VLOOKUP($A455,INPUT_Du_lieu_nhan_vien!$A:$C,3),"-")</f>
        <v>Chất</v>
      </c>
      <c r="D455" t="str">
        <f>IFERROR(VLOOKUP($A455,INPUT_Du_lieu_nhan_vien!$A:$AC,24),"-")</f>
        <v>PM2</v>
      </c>
      <c r="E455" t="str">
        <f>IFERROR(VLOOKUP($A455,INPUT_Du_lieu_nhan_vien!$A:$AC,29),"-")</f>
        <v>TAE</v>
      </c>
      <c r="F455" t="s">
        <v>3051</v>
      </c>
      <c r="G455" s="2" t="s">
        <v>7196</v>
      </c>
      <c r="H455" s="19">
        <v>40634</v>
      </c>
      <c r="I455" s="19">
        <f t="shared" si="18"/>
        <v>40998</v>
      </c>
      <c r="J455" t="str">
        <f>IFERROR(VLOOKUP($A455,INPUT_Du_lieu_nhan_vien!$A:$AJ,36),"-")</f>
        <v>Nghỉ việc</v>
      </c>
    </row>
    <row r="456" spans="1:10" ht="32.25" hidden="1" customHeight="1" x14ac:dyDescent="0.2">
      <c r="A456" s="118">
        <v>20265</v>
      </c>
      <c r="B456" t="str">
        <f>IFERROR(VLOOKUP($A456,INPUT_Du_lieu_nhan_vien!$A:$C,2),"-")</f>
        <v>Nguyễn Thuần</v>
      </c>
      <c r="C456" t="str">
        <f>IFERROR(VLOOKUP($A456,INPUT_Du_lieu_nhan_vien!$A:$C,3),"-")</f>
        <v>Chất</v>
      </c>
      <c r="D456" t="str">
        <f>IFERROR(VLOOKUP($A456,INPUT_Du_lieu_nhan_vien!$A:$AC,24),"-")</f>
        <v>PM2</v>
      </c>
      <c r="E456" t="str">
        <f>IFERROR(VLOOKUP($A456,INPUT_Du_lieu_nhan_vien!$A:$AC,29),"-")</f>
        <v>TAE</v>
      </c>
      <c r="F456" t="s">
        <v>3052</v>
      </c>
      <c r="G456" s="2" t="s">
        <v>7095</v>
      </c>
      <c r="H456" s="19">
        <v>41000</v>
      </c>
      <c r="I456" s="19">
        <f t="shared" si="18"/>
        <v>42094</v>
      </c>
      <c r="J456" t="str">
        <f>IFERROR(VLOOKUP($A456,INPUT_Du_lieu_nhan_vien!$A:$AJ,36),"-")</f>
        <v>Nghỉ việc</v>
      </c>
    </row>
    <row r="457" spans="1:10" ht="32.25" hidden="1" customHeight="1" x14ac:dyDescent="0.2">
      <c r="A457" s="118">
        <v>20328</v>
      </c>
      <c r="B457" t="str">
        <f>IFERROR(VLOOKUP($A457,INPUT_Du_lieu_nhan_vien!$A:$C,2),"-")</f>
        <v>Nguyễn Thị Anh</v>
      </c>
      <c r="C457" t="str">
        <f>IFERROR(VLOOKUP($A457,INPUT_Du_lieu_nhan_vien!$A:$C,3),"-")</f>
        <v>Thư</v>
      </c>
      <c r="D457" t="str">
        <f>IFERROR(VLOOKUP($A457,INPUT_Du_lieu_nhan_vien!$A:$AC,24),"-")</f>
        <v>NX</v>
      </c>
      <c r="E457" t="str">
        <f>IFERROR(VLOOKUP($A457,INPUT_Du_lieu_nhan_vien!$A:$AC,29),"-")</f>
        <v>TSZ</v>
      </c>
      <c r="F457" t="s">
        <v>3051</v>
      </c>
      <c r="G457" s="2" t="s">
        <v>7097</v>
      </c>
      <c r="H457" s="19">
        <v>40940</v>
      </c>
      <c r="I457" s="19">
        <v>41305</v>
      </c>
      <c r="J457" t="str">
        <f>IFERROR(VLOOKUP($A457,INPUT_Du_lieu_nhan_vien!$A:$AJ,36),"-")</f>
        <v>Nghỉ việc</v>
      </c>
    </row>
    <row r="458" spans="1:10" ht="32.25" hidden="1" customHeight="1" x14ac:dyDescent="0.2">
      <c r="A458" s="118">
        <v>20328</v>
      </c>
      <c r="B458" t="str">
        <f>IFERROR(VLOOKUP($A458,INPUT_Du_lieu_nhan_vien!$A:$C,2),"-")</f>
        <v>Nguyễn Thị Anh</v>
      </c>
      <c r="C458" t="str">
        <f>IFERROR(VLOOKUP($A458,INPUT_Du_lieu_nhan_vien!$A:$C,3),"-")</f>
        <v>Thư</v>
      </c>
      <c r="D458" t="str">
        <f>IFERROR(VLOOKUP($A458,INPUT_Du_lieu_nhan_vien!$A:$AC,24),"-")</f>
        <v>NX</v>
      </c>
      <c r="E458" t="str">
        <f>IFERROR(VLOOKUP($A458,INPUT_Du_lieu_nhan_vien!$A:$AC,29),"-")</f>
        <v>TSZ</v>
      </c>
      <c r="F458" t="s">
        <v>3051</v>
      </c>
      <c r="G458" s="2" t="s">
        <v>7077</v>
      </c>
      <c r="H458" s="19">
        <v>41639</v>
      </c>
      <c r="I458" s="19">
        <f t="shared" ref="I458:I479" si="19">IF(F458="","",VLOOKUP(F458,$N$2:$O$11,2)+H458)</f>
        <v>42003</v>
      </c>
      <c r="J458" t="str">
        <f>IFERROR(VLOOKUP($A458,INPUT_Du_lieu_nhan_vien!$A:$AJ,36),"-")</f>
        <v>Nghỉ việc</v>
      </c>
    </row>
    <row r="459" spans="1:10" ht="32.25" hidden="1" customHeight="1" x14ac:dyDescent="0.2">
      <c r="A459" s="118">
        <v>20347</v>
      </c>
      <c r="B459" t="str">
        <f>IFERROR(VLOOKUP($A459,INPUT_Du_lieu_nhan_vien!$A:$C,2),"-")</f>
        <v>Vũ Quang</v>
      </c>
      <c r="C459" t="str">
        <f>IFERROR(VLOOKUP($A459,INPUT_Du_lieu_nhan_vien!$A:$C,3),"-")</f>
        <v>Huy</v>
      </c>
      <c r="D459" t="str">
        <f>IFERROR(VLOOKUP($A459,INPUT_Du_lieu_nhan_vien!$A:$AC,24),"-")</f>
        <v>OP</v>
      </c>
      <c r="E459" t="str">
        <f>IFERROR(VLOOKUP($A459,INPUT_Du_lieu_nhan_vien!$A:$AC,29),"-")</f>
        <v>TSZ</v>
      </c>
      <c r="F459" t="s">
        <v>3051</v>
      </c>
      <c r="G459" s="2" t="s">
        <v>7098</v>
      </c>
      <c r="H459" s="19">
        <v>40909</v>
      </c>
      <c r="I459" s="19">
        <f t="shared" si="19"/>
        <v>41273</v>
      </c>
      <c r="J459" t="str">
        <f>IFERROR(VLOOKUP($A459,INPUT_Du_lieu_nhan_vien!$A:$AJ,36),"-")</f>
        <v>Nghỉ việc</v>
      </c>
    </row>
    <row r="460" spans="1:10" ht="32.25" customHeight="1" x14ac:dyDescent="0.2">
      <c r="A460" s="118">
        <v>20356</v>
      </c>
      <c r="B460" t="str">
        <f>IFERROR(VLOOKUP($A460,INPUT_Du_lieu_nhan_vien!$A:$C,2),"-")</f>
        <v>Huỳnh Thị Thúy</v>
      </c>
      <c r="C460" t="str">
        <f>IFERROR(VLOOKUP($A460,INPUT_Du_lieu_nhan_vien!$A:$C,3),"-")</f>
        <v>Phượng</v>
      </c>
      <c r="D460" t="str">
        <f>IFERROR(VLOOKUP($A460,INPUT_Du_lieu_nhan_vien!$A:$AC,24),"-")</f>
        <v>PM2</v>
      </c>
      <c r="E460" t="str">
        <f>IFERROR(VLOOKUP($A460,INPUT_Du_lieu_nhan_vien!$A:$AC,29),"-")</f>
        <v>TSA</v>
      </c>
      <c r="F460" t="s">
        <v>3051</v>
      </c>
      <c r="G460" s="2" t="s">
        <v>7096</v>
      </c>
      <c r="H460" s="19">
        <v>41013</v>
      </c>
      <c r="I460" s="19">
        <f t="shared" si="19"/>
        <v>41377</v>
      </c>
      <c r="J460" t="str">
        <f>IFERROR(VLOOKUP($A460,INPUT_Du_lieu_nhan_vien!$A:$AJ,36),"-")</f>
        <v>Chính thức</v>
      </c>
    </row>
    <row r="461" spans="1:10" ht="32.25" customHeight="1" x14ac:dyDescent="0.2">
      <c r="A461" s="118">
        <v>20356</v>
      </c>
      <c r="B461" t="str">
        <f>IFERROR(VLOOKUP($A461,INPUT_Du_lieu_nhan_vien!$A:$C,2),"-")</f>
        <v>Huỳnh Thị Thúy</v>
      </c>
      <c r="C461" t="str">
        <f>IFERROR(VLOOKUP($A461,INPUT_Du_lieu_nhan_vien!$A:$C,3),"-")</f>
        <v>Phượng</v>
      </c>
      <c r="D461" t="str">
        <f>IFERROR(VLOOKUP($A461,INPUT_Du_lieu_nhan_vien!$A:$AC,24),"-")</f>
        <v>PM2</v>
      </c>
      <c r="E461" t="str">
        <f>IFERROR(VLOOKUP($A461,INPUT_Du_lieu_nhan_vien!$A:$AC,29),"-")</f>
        <v>TSA</v>
      </c>
      <c r="F461" t="s">
        <v>3051</v>
      </c>
      <c r="G461" s="2" t="s">
        <v>7076</v>
      </c>
      <c r="H461" s="19">
        <v>41378</v>
      </c>
      <c r="I461" s="19">
        <f t="shared" si="19"/>
        <v>41742</v>
      </c>
      <c r="J461" t="str">
        <f>IFERROR(VLOOKUP($A461,INPUT_Du_lieu_nhan_vien!$A:$AJ,36),"-")</f>
        <v>Chính thức</v>
      </c>
    </row>
    <row r="462" spans="1:10" ht="32.25" customHeight="1" x14ac:dyDescent="0.2">
      <c r="A462" s="118">
        <v>20550</v>
      </c>
      <c r="B462" t="str">
        <f>IFERROR(VLOOKUP($A462,INPUT_Du_lieu_nhan_vien!$A:$C,2),"-")</f>
        <v>Nguyễn Thị Thanh</v>
      </c>
      <c r="C462" t="str">
        <f>IFERROR(VLOOKUP($A462,INPUT_Du_lieu_nhan_vien!$A:$C,3),"-")</f>
        <v>Thùy</v>
      </c>
      <c r="D462" t="str">
        <f>IFERROR(VLOOKUP($A462,INPUT_Du_lieu_nhan_vien!$A:$AC,24),"-")</f>
        <v>OP</v>
      </c>
      <c r="E462" t="str">
        <f>IFERROR(VLOOKUP($A462,INPUT_Du_lieu_nhan_vien!$A:$AC,29),"-")</f>
        <v>TTV</v>
      </c>
      <c r="F462" t="s">
        <v>3051</v>
      </c>
      <c r="G462" s="2" t="s">
        <v>7389</v>
      </c>
      <c r="H462" s="19">
        <v>41426</v>
      </c>
      <c r="I462" s="19">
        <f t="shared" si="19"/>
        <v>41790</v>
      </c>
      <c r="J462" t="str">
        <f>IFERROR(VLOOKUP($A462,INPUT_Du_lieu_nhan_vien!$A:$AJ,36),"-")</f>
        <v>Chính thức</v>
      </c>
    </row>
    <row r="463" spans="1:10" ht="32.25" customHeight="1" x14ac:dyDescent="0.2">
      <c r="A463" s="118">
        <v>20558</v>
      </c>
      <c r="B463" t="str">
        <f>IFERROR(VLOOKUP($A463,INPUT_Du_lieu_nhan_vien!$A:$C,2),"-")</f>
        <v>Nguyễn Thị Phương</v>
      </c>
      <c r="C463" t="str">
        <f>IFERROR(VLOOKUP($A463,INPUT_Du_lieu_nhan_vien!$A:$C,3),"-")</f>
        <v>Thảo</v>
      </c>
      <c r="D463" t="str">
        <f>IFERROR(VLOOKUP($A463,INPUT_Du_lieu_nhan_vien!$A:$AC,24),"-")</f>
        <v>OP</v>
      </c>
      <c r="E463" t="str">
        <f>IFERROR(VLOOKUP($A463,INPUT_Du_lieu_nhan_vien!$A:$AC,29),"-")</f>
        <v>TTV</v>
      </c>
      <c r="F463" t="s">
        <v>3051</v>
      </c>
      <c r="G463" s="2" t="s">
        <v>7388</v>
      </c>
      <c r="H463" s="19">
        <v>41426</v>
      </c>
      <c r="I463" s="19">
        <f t="shared" si="19"/>
        <v>41790</v>
      </c>
      <c r="J463" t="str">
        <f>IFERROR(VLOOKUP($A463,INPUT_Du_lieu_nhan_vien!$A:$AJ,36),"-")</f>
        <v>Chính thức</v>
      </c>
    </row>
    <row r="464" spans="1:10" ht="32.25" customHeight="1" x14ac:dyDescent="0.2">
      <c r="A464" s="118">
        <v>20604</v>
      </c>
      <c r="B464" t="str">
        <f>IFERROR(VLOOKUP($A464,INPUT_Du_lieu_nhan_vien!$A:$C,2),"-")</f>
        <v>Đậu Hoàng Dạ</v>
      </c>
      <c r="C464" t="str">
        <f>IFERROR(VLOOKUP($A464,INPUT_Du_lieu_nhan_vien!$A:$C,3),"-")</f>
        <v>Lan</v>
      </c>
      <c r="D464" t="str">
        <f>IFERROR(VLOOKUP($A464,INPUT_Du_lieu_nhan_vien!$A:$AC,24),"-")</f>
        <v>OS</v>
      </c>
      <c r="E464" t="str">
        <f>IFERROR(VLOOKUP($A464,INPUT_Du_lieu_nhan_vien!$A:$AC,29),"-")</f>
        <v>TTV</v>
      </c>
      <c r="F464" t="s">
        <v>3051</v>
      </c>
      <c r="G464" s="2" t="s">
        <v>7825</v>
      </c>
      <c r="H464" s="19">
        <v>41475</v>
      </c>
      <c r="I464" s="19">
        <f t="shared" si="19"/>
        <v>41839</v>
      </c>
      <c r="J464" t="str">
        <f>IFERROR(VLOOKUP($A464,INPUT_Du_lieu_nhan_vien!$A:$AJ,36),"-")</f>
        <v>Chính thức</v>
      </c>
    </row>
    <row r="465" spans="1:10" ht="32.25" customHeight="1" x14ac:dyDescent="0.2">
      <c r="A465" s="118">
        <v>20605</v>
      </c>
      <c r="B465" t="str">
        <f>IFERROR(VLOOKUP($A465,INPUT_Du_lieu_nhan_vien!$A:$C,2),"-")</f>
        <v>Nguyễn Mộng</v>
      </c>
      <c r="C465" t="str">
        <f>IFERROR(VLOOKUP($A465,INPUT_Du_lieu_nhan_vien!$A:$C,3),"-")</f>
        <v>Vy</v>
      </c>
      <c r="D465" t="str">
        <f>IFERROR(VLOOKUP($A465,INPUT_Du_lieu_nhan_vien!$A:$AC,24),"-")</f>
        <v>OS</v>
      </c>
      <c r="E465" t="str">
        <f>IFERROR(VLOOKUP($A465,INPUT_Du_lieu_nhan_vien!$A:$AC,29),"-")</f>
        <v>TSA</v>
      </c>
      <c r="F465" t="s">
        <v>3051</v>
      </c>
      <c r="G465" s="2" t="s">
        <v>7824</v>
      </c>
      <c r="H465" s="19">
        <v>41475</v>
      </c>
      <c r="I465" s="19">
        <f t="shared" si="19"/>
        <v>41839</v>
      </c>
      <c r="J465" t="str">
        <f>IFERROR(VLOOKUP($A465,INPUT_Du_lieu_nhan_vien!$A:$AJ,36),"-")</f>
        <v>Chính thức</v>
      </c>
    </row>
    <row r="466" spans="1:10" ht="32.25" customHeight="1" x14ac:dyDescent="0.2">
      <c r="A466" s="118">
        <v>20623</v>
      </c>
      <c r="B466" t="str">
        <f>IFERROR(VLOOKUP($A466,INPUT_Du_lieu_nhan_vien!$A:$C,2),"-")</f>
        <v>Đỗ Thùy</v>
      </c>
      <c r="C466" t="str">
        <f>IFERROR(VLOOKUP($A466,INPUT_Du_lieu_nhan_vien!$A:$C,3),"-")</f>
        <v>Ni</v>
      </c>
      <c r="D466" t="str">
        <f>IFERROR(VLOOKUP($A466,INPUT_Du_lieu_nhan_vien!$A:$AC,24),"-")</f>
        <v>OS</v>
      </c>
      <c r="E466" t="str">
        <f>IFERROR(VLOOKUP($A466,INPUT_Du_lieu_nhan_vien!$A:$AC,29),"-")</f>
        <v>TSA</v>
      </c>
      <c r="G466" s="2"/>
      <c r="H466" s="19"/>
      <c r="I466" s="19" t="str">
        <f t="shared" si="19"/>
        <v/>
      </c>
      <c r="J466" t="str">
        <f>IFERROR(VLOOKUP($A466,INPUT_Du_lieu_nhan_vien!$A:$AJ,36),"-")</f>
        <v>Chính thức</v>
      </c>
    </row>
    <row r="467" spans="1:10" ht="32.25" hidden="1" customHeight="1" x14ac:dyDescent="0.2">
      <c r="A467" s="118">
        <v>20639</v>
      </c>
      <c r="B467" t="str">
        <f>IFERROR(VLOOKUP($A467,INPUT_Du_lieu_nhan_vien!$A:$C,2),"-")</f>
        <v>Nguyễn Mỹ Diệu</v>
      </c>
      <c r="C467" t="str">
        <f>IFERROR(VLOOKUP($A467,INPUT_Du_lieu_nhan_vien!$A:$C,3),"-")</f>
        <v>Linh</v>
      </c>
      <c r="D467" t="str">
        <f>IFERROR(VLOOKUP($A467,INPUT_Du_lieu_nhan_vien!$A:$AC,24),"-")</f>
        <v>OS</v>
      </c>
      <c r="E467" t="str">
        <f>IFERROR(VLOOKUP($A467,INPUT_Du_lieu_nhan_vien!$A:$AC,29),"-")</f>
        <v>TSA</v>
      </c>
      <c r="G467" s="2"/>
      <c r="H467" s="19"/>
      <c r="I467" s="19" t="str">
        <f t="shared" si="19"/>
        <v/>
      </c>
      <c r="J467" t="str">
        <f>IFERROR(VLOOKUP($A467,INPUT_Du_lieu_nhan_vien!$A:$AJ,36),"-")</f>
        <v>Nghỉ việc</v>
      </c>
    </row>
    <row r="468" spans="1:10" ht="32.25" hidden="1" customHeight="1" x14ac:dyDescent="0.2">
      <c r="A468" s="118">
        <v>10011</v>
      </c>
      <c r="B468" t="str">
        <f>IFERROR(VLOOKUP($A468,INPUT_Du_lieu_nhan_vien!$A:$C,2),"-")</f>
        <v>Nguyễn Hoàng</v>
      </c>
      <c r="C468" t="str">
        <f>IFERROR(VLOOKUP($A468,INPUT_Du_lieu_nhan_vien!$A:$C,3),"-")</f>
        <v>Tú</v>
      </c>
      <c r="D468" t="str">
        <f>IFERROR(VLOOKUP($A468,INPUT_Du_lieu_nhan_vien!$A:$AC,24),"-")</f>
        <v>TD2</v>
      </c>
      <c r="E468" t="str">
        <f>IFERROR(VLOOKUP($A468,INPUT_Du_lieu_nhan_vien!$A:$AC,29),"-")</f>
        <v>TIC</v>
      </c>
      <c r="F468" t="s">
        <v>3053</v>
      </c>
      <c r="G468" s="2" t="s">
        <v>7078</v>
      </c>
      <c r="H468" s="19">
        <v>41275</v>
      </c>
      <c r="I468" s="19">
        <f t="shared" si="19"/>
        <v>41275</v>
      </c>
      <c r="J468" t="str">
        <f>IFERROR(VLOOKUP($A468,INPUT_Du_lieu_nhan_vien!$A:$AJ,36),"-")</f>
        <v>Nghỉ việc</v>
      </c>
    </row>
    <row r="469" spans="1:10" ht="32.25" hidden="1" customHeight="1" x14ac:dyDescent="0.2">
      <c r="A469" s="118">
        <v>20001</v>
      </c>
      <c r="B469" t="str">
        <f>IFERROR(VLOOKUP($A469,INPUT_Du_lieu_nhan_vien!$A:$C,2),"-")</f>
        <v>Hoàng Thị Hồng</v>
      </c>
      <c r="C469" t="str">
        <f>IFERROR(VLOOKUP($A469,INPUT_Du_lieu_nhan_vien!$A:$C,3),"-")</f>
        <v>Nhung</v>
      </c>
      <c r="D469" t="str">
        <f>IFERROR(VLOOKUP($A469,INPUT_Du_lieu_nhan_vien!$A:$AC,24),"-")</f>
        <v>OP</v>
      </c>
      <c r="E469" t="str">
        <f>IFERROR(VLOOKUP($A469,INPUT_Du_lieu_nhan_vien!$A:$AC,29),"-")</f>
        <v>TIC</v>
      </c>
      <c r="F469" t="s">
        <v>3051</v>
      </c>
      <c r="G469" s="2" t="s">
        <v>7164</v>
      </c>
      <c r="H469" s="19">
        <v>41061</v>
      </c>
      <c r="I469" s="19">
        <f t="shared" si="19"/>
        <v>41425</v>
      </c>
      <c r="J469" t="str">
        <f>IFERROR(VLOOKUP($A469,INPUT_Du_lieu_nhan_vien!$A:$AJ,36),"-")</f>
        <v>Nghỉ việc</v>
      </c>
    </row>
    <row r="470" spans="1:10" ht="32.25" hidden="1" customHeight="1" x14ac:dyDescent="0.2">
      <c r="A470" s="118">
        <v>20409</v>
      </c>
      <c r="B470" t="str">
        <f>IFERROR(VLOOKUP($A470,INPUT_Du_lieu_nhan_vien!$A:$C,2),"-")</f>
        <v>Trần Thị Thanh</v>
      </c>
      <c r="C470" t="str">
        <f>IFERROR(VLOOKUP($A470,INPUT_Du_lieu_nhan_vien!$A:$C,3),"-")</f>
        <v>Vân</v>
      </c>
      <c r="D470" t="str">
        <f>IFERROR(VLOOKUP($A470,INPUT_Du_lieu_nhan_vien!$A:$AC,24),"-")</f>
        <v>OP</v>
      </c>
      <c r="E470" t="str">
        <f>IFERROR(VLOOKUP($A470,INPUT_Du_lieu_nhan_vien!$A:$AC,29),"-")</f>
        <v>TIC</v>
      </c>
      <c r="G470" s="2"/>
      <c r="H470" s="19"/>
      <c r="I470" s="19" t="str">
        <f t="shared" si="19"/>
        <v/>
      </c>
      <c r="J470" t="str">
        <f>IFERROR(VLOOKUP($A470,INPUT_Du_lieu_nhan_vien!$A:$AJ,36),"-")</f>
        <v>Nghỉ việc</v>
      </c>
    </row>
    <row r="471" spans="1:10" ht="32.25" hidden="1" customHeight="1" x14ac:dyDescent="0.2">
      <c r="A471" s="118">
        <v>20435</v>
      </c>
      <c r="B471" t="str">
        <f>IFERROR(VLOOKUP($A471,INPUT_Du_lieu_nhan_vien!$A:$C,2),"-")</f>
        <v>Phạm Thị Thanh</v>
      </c>
      <c r="C471" t="str">
        <f>IFERROR(VLOOKUP($A471,INPUT_Du_lieu_nhan_vien!$A:$C,3),"-")</f>
        <v>Mỹ</v>
      </c>
      <c r="D471" t="str">
        <f>IFERROR(VLOOKUP($A471,INPUT_Du_lieu_nhan_vien!$A:$AC,24),"-")</f>
        <v>TD1</v>
      </c>
      <c r="E471" t="str">
        <f>IFERROR(VLOOKUP($A471,INPUT_Du_lieu_nhan_vien!$A:$AC,29),"-")</f>
        <v>TIC</v>
      </c>
      <c r="F471" t="s">
        <v>3051</v>
      </c>
      <c r="G471" s="2" t="s">
        <v>7163</v>
      </c>
      <c r="H471" s="19">
        <v>41091</v>
      </c>
      <c r="I471" s="19">
        <f t="shared" si="19"/>
        <v>41455</v>
      </c>
      <c r="J471" t="str">
        <f>IFERROR(VLOOKUP($A471,INPUT_Du_lieu_nhan_vien!$A:$AJ,36),"-")</f>
        <v>Nghỉ việc</v>
      </c>
    </row>
    <row r="472" spans="1:10" ht="32.25" hidden="1" customHeight="1" x14ac:dyDescent="0.2">
      <c r="A472" s="118">
        <v>20455</v>
      </c>
      <c r="B472" t="str">
        <f>IFERROR(VLOOKUP($A472,INPUT_Du_lieu_nhan_vien!$A:$C,2),"-")</f>
        <v>Đỗ Thị Bích</v>
      </c>
      <c r="C472" t="str">
        <f>IFERROR(VLOOKUP($A472,INPUT_Du_lieu_nhan_vien!$A:$C,3),"-")</f>
        <v>Ngọc</v>
      </c>
      <c r="D472" t="str">
        <f>IFERROR(VLOOKUP($A472,INPUT_Du_lieu_nhan_vien!$A:$AC,24),"-")</f>
        <v>OP</v>
      </c>
      <c r="E472" t="str">
        <f>IFERROR(VLOOKUP($A472,INPUT_Du_lieu_nhan_vien!$A:$AC,29),"-")</f>
        <v>TIC</v>
      </c>
      <c r="G472" s="2"/>
      <c r="H472" s="19"/>
      <c r="I472" s="19" t="str">
        <f t="shared" si="19"/>
        <v/>
      </c>
      <c r="J472" t="str">
        <f>IFERROR(VLOOKUP($A472,INPUT_Du_lieu_nhan_vien!$A:$AJ,36),"-")</f>
        <v>Nghỉ việc</v>
      </c>
    </row>
    <row r="473" spans="1:10" ht="32.25" hidden="1" customHeight="1" x14ac:dyDescent="0.2">
      <c r="A473" s="118">
        <v>20463</v>
      </c>
      <c r="B473" t="str">
        <f>IFERROR(VLOOKUP($A473,INPUT_Du_lieu_nhan_vien!$A:$C,2),"-")</f>
        <v>Trịnh Hà</v>
      </c>
      <c r="C473" t="str">
        <f>IFERROR(VLOOKUP($A473,INPUT_Du_lieu_nhan_vien!$A:$C,3),"-")</f>
        <v>Lê</v>
      </c>
      <c r="D473" t="str">
        <f>IFERROR(VLOOKUP($A473,INPUT_Du_lieu_nhan_vien!$A:$AC,24),"-")</f>
        <v>OP</v>
      </c>
      <c r="E473" t="str">
        <f>IFERROR(VLOOKUP($A473,INPUT_Du_lieu_nhan_vien!$A:$AC,29),"-")</f>
        <v>TIC</v>
      </c>
      <c r="F473" t="s">
        <v>3051</v>
      </c>
      <c r="G473" s="2" t="s">
        <v>7162</v>
      </c>
      <c r="H473" s="19">
        <v>41183</v>
      </c>
      <c r="I473" s="19">
        <f t="shared" si="19"/>
        <v>41547</v>
      </c>
      <c r="J473" t="str">
        <f>IFERROR(VLOOKUP($A473,INPUT_Du_lieu_nhan_vien!$A:$AJ,36),"-")</f>
        <v>Nghỉ việc</v>
      </c>
    </row>
    <row r="474" spans="1:10" ht="32.25" hidden="1" customHeight="1" x14ac:dyDescent="0.2">
      <c r="A474" s="118">
        <v>20110</v>
      </c>
      <c r="B474" t="str">
        <f>IFERROR(VLOOKUP($A474,INPUT_Du_lieu_nhan_vien!$A:$C,2),"-")</f>
        <v>Nguyễn Thị Thu</v>
      </c>
      <c r="C474" t="str">
        <f>IFERROR(VLOOKUP($A474,INPUT_Du_lieu_nhan_vien!$A:$C,3),"-")</f>
        <v>Trang</v>
      </c>
      <c r="D474" t="str">
        <f>IFERROR(VLOOKUP($A474,INPUT_Du_lieu_nhan_vien!$A:$AC,24),"-")</f>
        <v>OP</v>
      </c>
      <c r="E474" t="str">
        <f>IFERROR(VLOOKUP($A474,INPUT_Du_lieu_nhan_vien!$A:$AC,29),"-")</f>
        <v>TIS</v>
      </c>
      <c r="F474" t="s">
        <v>3051</v>
      </c>
      <c r="G474" s="2" t="s">
        <v>7138</v>
      </c>
      <c r="H474" s="19">
        <v>41091</v>
      </c>
      <c r="I474" s="19">
        <f t="shared" si="19"/>
        <v>41455</v>
      </c>
      <c r="J474" t="str">
        <f>IFERROR(VLOOKUP($A474,INPUT_Du_lieu_nhan_vien!$A:$AJ,36),"-")</f>
        <v>Nghỉ việc</v>
      </c>
    </row>
    <row r="475" spans="1:10" ht="32.25" customHeight="1" x14ac:dyDescent="0.2">
      <c r="A475" s="118">
        <v>20119</v>
      </c>
      <c r="B475" t="str">
        <f>IFERROR(VLOOKUP($A475,INPUT_Du_lieu_nhan_vien!$A:$C,2),"-")</f>
        <v>Trương Hữu</v>
      </c>
      <c r="C475" t="str">
        <f>IFERROR(VLOOKUP($A475,INPUT_Du_lieu_nhan_vien!$A:$C,3),"-")</f>
        <v>Tỉnh</v>
      </c>
      <c r="D475" t="str">
        <f>IFERROR(VLOOKUP($A475,INPUT_Du_lieu_nhan_vien!$A:$AC,24),"-")</f>
        <v>PM1</v>
      </c>
      <c r="E475" t="str">
        <f>IFERROR(VLOOKUP($A475,INPUT_Du_lieu_nhan_vien!$A:$AC,29),"-")</f>
        <v>TIS</v>
      </c>
      <c r="F475" t="s">
        <v>3052</v>
      </c>
      <c r="G475" s="2" t="s">
        <v>7253</v>
      </c>
      <c r="H475" s="19">
        <v>40452</v>
      </c>
      <c r="I475" s="19">
        <v>41547</v>
      </c>
      <c r="J475" t="str">
        <f>IFERROR(VLOOKUP($A475,INPUT_Du_lieu_nhan_vien!$A:$AJ,36),"-")</f>
        <v>Chính thức</v>
      </c>
    </row>
    <row r="476" spans="1:10" ht="32.25" customHeight="1" x14ac:dyDescent="0.2">
      <c r="A476" s="118">
        <v>20119</v>
      </c>
      <c r="B476" t="str">
        <f>IFERROR(VLOOKUP($A476,INPUT_Du_lieu_nhan_vien!$A:$C,2),"-")</f>
        <v>Trương Hữu</v>
      </c>
      <c r="C476" t="str">
        <f>IFERROR(VLOOKUP($A476,INPUT_Du_lieu_nhan_vien!$A:$C,3),"-")</f>
        <v>Tỉnh</v>
      </c>
      <c r="D476" t="str">
        <f>IFERROR(VLOOKUP($A476,INPUT_Du_lieu_nhan_vien!$A:$AC,24),"-")</f>
        <v>PM1</v>
      </c>
      <c r="E476" t="str">
        <f>IFERROR(VLOOKUP($A476,INPUT_Du_lieu_nhan_vien!$A:$AC,29),"-")</f>
        <v>TIS</v>
      </c>
      <c r="F476" t="s">
        <v>3053</v>
      </c>
      <c r="G476" s="2" t="s">
        <v>7643</v>
      </c>
      <c r="H476" s="19">
        <v>41548</v>
      </c>
      <c r="J476" t="str">
        <f>IFERROR(VLOOKUP($A476,INPUT_Du_lieu_nhan_vien!$A:$AJ,36),"-")</f>
        <v>Chính thức</v>
      </c>
    </row>
    <row r="477" spans="1:10" ht="32.25" customHeight="1" x14ac:dyDescent="0.2">
      <c r="A477" s="118">
        <v>20139</v>
      </c>
      <c r="B477" t="str">
        <f>IFERROR(VLOOKUP($A477,INPUT_Du_lieu_nhan_vien!$A:$C,2),"-")</f>
        <v>Trần Thế</v>
      </c>
      <c r="C477" t="str">
        <f>IFERROR(VLOOKUP($A477,INPUT_Du_lieu_nhan_vien!$A:$C,3),"-")</f>
        <v>Giang</v>
      </c>
      <c r="D477" t="str">
        <f>IFERROR(VLOOKUP($A477,INPUT_Du_lieu_nhan_vien!$A:$AC,24),"-")</f>
        <v>NX</v>
      </c>
      <c r="E477" t="str">
        <f>IFERROR(VLOOKUP($A477,INPUT_Du_lieu_nhan_vien!$A:$AC,29),"-")</f>
        <v>TIS</v>
      </c>
      <c r="G477" s="2"/>
      <c r="H477" s="19"/>
      <c r="I477" s="19" t="str">
        <f t="shared" si="19"/>
        <v/>
      </c>
      <c r="J477" t="str">
        <f>IFERROR(VLOOKUP($A477,INPUT_Du_lieu_nhan_vien!$A:$AJ,36),"-")</f>
        <v>Chính thức</v>
      </c>
    </row>
    <row r="478" spans="1:10" ht="32.25" customHeight="1" x14ac:dyDescent="0.2">
      <c r="A478" s="118">
        <v>20179</v>
      </c>
      <c r="B478" t="str">
        <f>IFERROR(VLOOKUP($A478,INPUT_Du_lieu_nhan_vien!$A:$C,2),"-")</f>
        <v>Trương Hữu</v>
      </c>
      <c r="C478" t="str">
        <f>IFERROR(VLOOKUP($A478,INPUT_Du_lieu_nhan_vien!$A:$C,3),"-")</f>
        <v>Việt</v>
      </c>
      <c r="D478" t="str">
        <f>IFERROR(VLOOKUP($A478,INPUT_Du_lieu_nhan_vien!$A:$AC,24),"-")</f>
        <v>OP</v>
      </c>
      <c r="E478" t="str">
        <f>IFERROR(VLOOKUP($A478,INPUT_Du_lieu_nhan_vien!$A:$AC,29),"-")</f>
        <v>TIS</v>
      </c>
      <c r="F478" t="s">
        <v>3051</v>
      </c>
      <c r="G478" s="2" t="s">
        <v>7325</v>
      </c>
      <c r="H478" s="19">
        <v>40148</v>
      </c>
      <c r="I478" s="19">
        <f>IF(F478="","",VLOOKUP(F478,$N$2:$O$11,2)+H478)</f>
        <v>40512</v>
      </c>
      <c r="J478" t="str">
        <f>IFERROR(VLOOKUP($A478,INPUT_Du_lieu_nhan_vien!$A:$AJ,36),"-")</f>
        <v>Chính thức</v>
      </c>
    </row>
    <row r="479" spans="1:10" ht="32.25" customHeight="1" x14ac:dyDescent="0.2">
      <c r="A479" s="118">
        <v>20179</v>
      </c>
      <c r="B479" t="str">
        <f>IFERROR(VLOOKUP($A479,INPUT_Du_lieu_nhan_vien!$A:$C,2),"-")</f>
        <v>Trương Hữu</v>
      </c>
      <c r="C479" t="str">
        <f>IFERROR(VLOOKUP($A479,INPUT_Du_lieu_nhan_vien!$A:$C,3),"-")</f>
        <v>Việt</v>
      </c>
      <c r="D479" t="str">
        <f>IFERROR(VLOOKUP($A479,INPUT_Du_lieu_nhan_vien!$A:$AC,24),"-")</f>
        <v>OP</v>
      </c>
      <c r="E479" t="str">
        <f>IFERROR(VLOOKUP($A479,INPUT_Du_lieu_nhan_vien!$A:$AC,29),"-")</f>
        <v>TIS</v>
      </c>
      <c r="F479" t="s">
        <v>3053</v>
      </c>
      <c r="G479" s="2" t="s">
        <v>7079</v>
      </c>
      <c r="H479" s="19">
        <v>41275</v>
      </c>
      <c r="I479" s="19">
        <f t="shared" si="19"/>
        <v>41275</v>
      </c>
      <c r="J479" t="str">
        <f>IFERROR(VLOOKUP($A479,INPUT_Du_lieu_nhan_vien!$A:$AJ,36),"-")</f>
        <v>Chính thức</v>
      </c>
    </row>
    <row r="480" spans="1:10" ht="32.25" customHeight="1" x14ac:dyDescent="0.2">
      <c r="A480" s="118">
        <v>20195</v>
      </c>
      <c r="B480" t="str">
        <f>IFERROR(VLOOKUP($A480,INPUT_Du_lieu_nhan_vien!$A:$C,2),"-")</f>
        <v>Phạm Anh</v>
      </c>
      <c r="C480" t="str">
        <f>IFERROR(VLOOKUP($A480,INPUT_Du_lieu_nhan_vien!$A:$C,3),"-")</f>
        <v>Tuấn</v>
      </c>
      <c r="D480" t="str">
        <f>IFERROR(VLOOKUP($A480,INPUT_Du_lieu_nhan_vien!$A:$AC,24),"-")</f>
        <v>PM2</v>
      </c>
      <c r="E480" t="str">
        <f>IFERROR(VLOOKUP($A480,INPUT_Du_lieu_nhan_vien!$A:$AC,29),"-")</f>
        <v>TIS</v>
      </c>
      <c r="F480" t="s">
        <v>3051</v>
      </c>
      <c r="G480" s="2" t="s">
        <v>7252</v>
      </c>
      <c r="H480" s="19">
        <v>40272</v>
      </c>
      <c r="I480" s="19">
        <v>40636</v>
      </c>
      <c r="J480" t="str">
        <f>IFERROR(VLOOKUP($A480,INPUT_Du_lieu_nhan_vien!$A:$AJ,36),"-")</f>
        <v>Chính thức</v>
      </c>
    </row>
    <row r="481" spans="1:10" ht="32.25" customHeight="1" x14ac:dyDescent="0.2">
      <c r="A481" s="118">
        <v>20195</v>
      </c>
      <c r="B481" t="str">
        <f>IFERROR(VLOOKUP($A481,INPUT_Du_lieu_nhan_vien!$A:$C,2),"-")</f>
        <v>Phạm Anh</v>
      </c>
      <c r="C481" t="str">
        <f>IFERROR(VLOOKUP($A481,INPUT_Du_lieu_nhan_vien!$A:$C,3),"-")</f>
        <v>Tuấn</v>
      </c>
      <c r="D481" t="str">
        <f>IFERROR(VLOOKUP($A481,INPUT_Du_lieu_nhan_vien!$A:$AC,24),"-")</f>
        <v>PM2</v>
      </c>
      <c r="E481" t="str">
        <f>IFERROR(VLOOKUP($A481,INPUT_Du_lieu_nhan_vien!$A:$AC,29),"-")</f>
        <v>TIS</v>
      </c>
      <c r="F481" t="s">
        <v>3052</v>
      </c>
      <c r="G481" s="2" t="s">
        <v>7215</v>
      </c>
      <c r="H481" s="19">
        <v>40686</v>
      </c>
      <c r="I481" s="19">
        <v>41790</v>
      </c>
      <c r="J481" t="str">
        <f>IFERROR(VLOOKUP($A481,INPUT_Du_lieu_nhan_vien!$A:$AJ,36),"-")</f>
        <v>Chính thức</v>
      </c>
    </row>
    <row r="482" spans="1:10" ht="32.25" hidden="1" customHeight="1" x14ac:dyDescent="0.2">
      <c r="A482" s="118">
        <v>20259</v>
      </c>
      <c r="B482" t="str">
        <f>IFERROR(VLOOKUP($A482,INPUT_Du_lieu_nhan_vien!$A:$C,2),"-")</f>
        <v>Đào Quang</v>
      </c>
      <c r="C482" t="str">
        <f>IFERROR(VLOOKUP($A482,INPUT_Du_lieu_nhan_vien!$A:$C,3),"-")</f>
        <v>Đức</v>
      </c>
      <c r="D482" t="str">
        <f>IFERROR(VLOOKUP($A482,INPUT_Du_lieu_nhan_vien!$A:$AC,24),"-")</f>
        <v>OX</v>
      </c>
      <c r="E482" t="str">
        <f>IFERROR(VLOOKUP($A482,INPUT_Du_lieu_nhan_vien!$A:$AC,29),"-")</f>
        <v>TIS</v>
      </c>
      <c r="G482" s="2"/>
      <c r="H482" s="19"/>
      <c r="I482" s="19" t="str">
        <f t="shared" ref="I482:I494" si="20">IF(F482="","",VLOOKUP(F482,$N$2:$O$11,2)+H482)</f>
        <v/>
      </c>
      <c r="J482" t="str">
        <f>IFERROR(VLOOKUP($A482,INPUT_Du_lieu_nhan_vien!$A:$AJ,36),"-")</f>
        <v>Nghỉ việc</v>
      </c>
    </row>
    <row r="483" spans="1:10" ht="32.25" customHeight="1" x14ac:dyDescent="0.2">
      <c r="A483" s="118">
        <v>20260</v>
      </c>
      <c r="B483" t="str">
        <f>IFERROR(VLOOKUP($A483,INPUT_Du_lieu_nhan_vien!$A:$C,2),"-")</f>
        <v>Trần Thu</v>
      </c>
      <c r="C483" t="str">
        <f>IFERROR(VLOOKUP($A483,INPUT_Du_lieu_nhan_vien!$A:$C,3),"-")</f>
        <v>Vân</v>
      </c>
      <c r="D483" t="str">
        <f>IFERROR(VLOOKUP($A483,INPUT_Du_lieu_nhan_vien!$A:$AC,24),"-")</f>
        <v>NX</v>
      </c>
      <c r="E483" t="str">
        <f>IFERROR(VLOOKUP($A483,INPUT_Du_lieu_nhan_vien!$A:$AC,29),"-")</f>
        <v>TIS</v>
      </c>
      <c r="F483" t="s">
        <v>3051</v>
      </c>
      <c r="G483" s="2" t="s">
        <v>7214</v>
      </c>
      <c r="H483" s="19">
        <v>40544</v>
      </c>
      <c r="I483" s="19">
        <f t="shared" si="20"/>
        <v>40908</v>
      </c>
      <c r="J483" t="str">
        <f>IFERROR(VLOOKUP($A483,INPUT_Du_lieu_nhan_vien!$A:$AJ,36),"-")</f>
        <v>Chính thức</v>
      </c>
    </row>
    <row r="484" spans="1:10" ht="32.25" customHeight="1" x14ac:dyDescent="0.2">
      <c r="A484" s="118">
        <v>20260</v>
      </c>
      <c r="B484" t="str">
        <f>IFERROR(VLOOKUP($A484,INPUT_Du_lieu_nhan_vien!$A:$C,2),"-")</f>
        <v>Trần Thu</v>
      </c>
      <c r="C484" t="str">
        <f>IFERROR(VLOOKUP($A484,INPUT_Du_lieu_nhan_vien!$A:$C,3),"-")</f>
        <v>Vân</v>
      </c>
      <c r="D484" t="str">
        <f>IFERROR(VLOOKUP($A484,INPUT_Du_lieu_nhan_vien!$A:$AC,24),"-")</f>
        <v>NX</v>
      </c>
      <c r="E484" t="str">
        <f>IFERROR(VLOOKUP($A484,INPUT_Du_lieu_nhan_vien!$A:$AC,29),"-")</f>
        <v>TIS</v>
      </c>
      <c r="F484" t="s">
        <v>3052</v>
      </c>
      <c r="G484" s="2" t="s">
        <v>7140</v>
      </c>
      <c r="H484" s="19">
        <v>40909</v>
      </c>
      <c r="I484" s="19">
        <f t="shared" si="20"/>
        <v>42003</v>
      </c>
      <c r="J484" t="str">
        <f>IFERROR(VLOOKUP($A484,INPUT_Du_lieu_nhan_vien!$A:$AJ,36),"-")</f>
        <v>Chính thức</v>
      </c>
    </row>
    <row r="485" spans="1:10" ht="32.25" hidden="1" customHeight="1" x14ac:dyDescent="0.2">
      <c r="A485" s="118">
        <v>20283</v>
      </c>
      <c r="B485" t="str">
        <f>IFERROR(VLOOKUP($A485,INPUT_Du_lieu_nhan_vien!$A:$C,2),"-")</f>
        <v>Lê Thị Kim</v>
      </c>
      <c r="C485" t="str">
        <f>IFERROR(VLOOKUP($A485,INPUT_Du_lieu_nhan_vien!$A:$C,3),"-")</f>
        <v>Anh</v>
      </c>
      <c r="D485" t="str">
        <f>IFERROR(VLOOKUP($A485,INPUT_Du_lieu_nhan_vien!$A:$AC,24),"-")</f>
        <v>OS</v>
      </c>
      <c r="E485" t="str">
        <f>IFERROR(VLOOKUP($A485,INPUT_Du_lieu_nhan_vien!$A:$AC,29),"-")</f>
        <v>TIS</v>
      </c>
      <c r="G485" s="2"/>
      <c r="H485" s="19"/>
      <c r="I485" s="19" t="str">
        <f t="shared" si="20"/>
        <v/>
      </c>
      <c r="J485" t="str">
        <f>IFERROR(VLOOKUP($A485,INPUT_Du_lieu_nhan_vien!$A:$AJ,36),"-")</f>
        <v>Nghỉ việc</v>
      </c>
    </row>
    <row r="486" spans="1:10" ht="32.25" hidden="1" customHeight="1" x14ac:dyDescent="0.2">
      <c r="A486" s="118">
        <v>20386</v>
      </c>
      <c r="B486" t="str">
        <f>IFERROR(VLOOKUP($A486,INPUT_Du_lieu_nhan_vien!$A:$C,2),"-")</f>
        <v>Nguyễn Văn</v>
      </c>
      <c r="C486" t="str">
        <f>IFERROR(VLOOKUP($A486,INPUT_Du_lieu_nhan_vien!$A:$C,3),"-")</f>
        <v>Phi</v>
      </c>
      <c r="D486" t="str">
        <f>IFERROR(VLOOKUP($A486,INPUT_Du_lieu_nhan_vien!$A:$AC,24),"-")</f>
        <v>OP</v>
      </c>
      <c r="E486" t="str">
        <f>IFERROR(VLOOKUP($A486,INPUT_Du_lieu_nhan_vien!$A:$AC,29),"-")</f>
        <v>TIS</v>
      </c>
      <c r="F486" t="s">
        <v>3051</v>
      </c>
      <c r="G486" s="2" t="s">
        <v>7137</v>
      </c>
      <c r="H486" s="19">
        <v>41014</v>
      </c>
      <c r="I486" s="19">
        <f t="shared" si="20"/>
        <v>41378</v>
      </c>
      <c r="J486" t="str">
        <f>IFERROR(VLOOKUP($A486,INPUT_Du_lieu_nhan_vien!$A:$AJ,36),"-")</f>
        <v>Nghỉ việc</v>
      </c>
    </row>
    <row r="487" spans="1:10" ht="32.25" hidden="1" customHeight="1" x14ac:dyDescent="0.2">
      <c r="A487" s="118">
        <v>20386</v>
      </c>
      <c r="B487" t="str">
        <f>IFERROR(VLOOKUP($A487,INPUT_Du_lieu_nhan_vien!$A:$C,2),"-")</f>
        <v>Nguyễn Văn</v>
      </c>
      <c r="C487" t="str">
        <f>IFERROR(VLOOKUP($A487,INPUT_Du_lieu_nhan_vien!$A:$C,3),"-")</f>
        <v>Phi</v>
      </c>
      <c r="D487" t="str">
        <f>IFERROR(VLOOKUP($A487,INPUT_Du_lieu_nhan_vien!$A:$AC,24),"-")</f>
        <v>OP</v>
      </c>
      <c r="E487" t="str">
        <f>IFERROR(VLOOKUP($A487,INPUT_Du_lieu_nhan_vien!$A:$AC,29),"-")</f>
        <v>TIS</v>
      </c>
      <c r="F487" t="s">
        <v>3051</v>
      </c>
      <c r="G487" s="2" t="s">
        <v>7141</v>
      </c>
      <c r="H487" s="19">
        <v>41379</v>
      </c>
      <c r="I487" s="19">
        <f t="shared" si="20"/>
        <v>41743</v>
      </c>
      <c r="J487" t="str">
        <f>IFERROR(VLOOKUP($A487,INPUT_Du_lieu_nhan_vien!$A:$AJ,36),"-")</f>
        <v>Nghỉ việc</v>
      </c>
    </row>
    <row r="488" spans="1:10" ht="32.25" hidden="1" customHeight="1" x14ac:dyDescent="0.2">
      <c r="A488" s="118">
        <v>20392</v>
      </c>
      <c r="B488" t="str">
        <f>IFERROR(VLOOKUP($A488,INPUT_Du_lieu_nhan_vien!$A:$C,2),"-")</f>
        <v>Đinh Hồng</v>
      </c>
      <c r="C488" t="str">
        <f>IFERROR(VLOOKUP($A488,INPUT_Du_lieu_nhan_vien!$A:$C,3),"-")</f>
        <v>Lĩnh</v>
      </c>
      <c r="D488" t="str">
        <f>IFERROR(VLOOKUP($A488,INPUT_Du_lieu_nhan_vien!$A:$AC,24),"-")</f>
        <v>OX</v>
      </c>
      <c r="E488" t="str">
        <f>IFERROR(VLOOKUP($A488,INPUT_Du_lieu_nhan_vien!$A:$AC,29),"-")</f>
        <v>TIS</v>
      </c>
      <c r="G488" s="2"/>
      <c r="H488" s="19"/>
      <c r="I488" s="19" t="str">
        <f t="shared" si="20"/>
        <v/>
      </c>
      <c r="J488" t="str">
        <f>IFERROR(VLOOKUP($A488,INPUT_Du_lieu_nhan_vien!$A:$AJ,36),"-")</f>
        <v>Nghỉ việc</v>
      </c>
    </row>
    <row r="489" spans="1:10" ht="32.25" customHeight="1" x14ac:dyDescent="0.2">
      <c r="A489" s="118">
        <v>20397</v>
      </c>
      <c r="B489" t="str">
        <f>IFERROR(VLOOKUP($A489,INPUT_Du_lieu_nhan_vien!$A:$C,2),"-")</f>
        <v>Đào Mạnh</v>
      </c>
      <c r="C489" t="str">
        <f>IFERROR(VLOOKUP($A489,INPUT_Du_lieu_nhan_vien!$A:$C,3),"-")</f>
        <v>Thắng</v>
      </c>
      <c r="D489" t="str">
        <f>IFERROR(VLOOKUP($A489,INPUT_Du_lieu_nhan_vien!$A:$AC,24),"-")</f>
        <v>NX</v>
      </c>
      <c r="E489" t="str">
        <f>IFERROR(VLOOKUP($A489,INPUT_Du_lieu_nhan_vien!$A:$AC,29),"-")</f>
        <v>TRD</v>
      </c>
      <c r="F489" t="s">
        <v>3051</v>
      </c>
      <c r="G489" s="2" t="s">
        <v>7146</v>
      </c>
      <c r="H489" s="19">
        <v>41061</v>
      </c>
      <c r="I489" s="19">
        <f t="shared" si="20"/>
        <v>41425</v>
      </c>
      <c r="J489" t="str">
        <f>IFERROR(VLOOKUP($A489,INPUT_Du_lieu_nhan_vien!$A:$AJ,36),"-")</f>
        <v>Chính thức</v>
      </c>
    </row>
    <row r="490" spans="1:10" ht="32.25" hidden="1" customHeight="1" x14ac:dyDescent="0.2">
      <c r="A490" s="118">
        <v>20398</v>
      </c>
      <c r="B490" t="str">
        <f>IFERROR(VLOOKUP($A490,INPUT_Du_lieu_nhan_vien!$A:$C,2),"-")</f>
        <v>Nguyễn Tiến</v>
      </c>
      <c r="C490" t="str">
        <f>IFERROR(VLOOKUP($A490,INPUT_Du_lieu_nhan_vien!$A:$C,3),"-")</f>
        <v>Hưng</v>
      </c>
      <c r="D490" t="str">
        <f>IFERROR(VLOOKUP($A490,INPUT_Du_lieu_nhan_vien!$A:$AC,24),"-")</f>
        <v>OP</v>
      </c>
      <c r="E490" t="str">
        <f>IFERROR(VLOOKUP($A490,INPUT_Du_lieu_nhan_vien!$A:$AC,29),"-")</f>
        <v>TIS</v>
      </c>
      <c r="G490" s="2"/>
      <c r="H490" s="19"/>
      <c r="I490" s="19" t="str">
        <f t="shared" si="20"/>
        <v/>
      </c>
      <c r="J490" t="str">
        <f>IFERROR(VLOOKUP($A490,INPUT_Du_lieu_nhan_vien!$A:$AJ,36),"-")</f>
        <v>Nghỉ việc</v>
      </c>
    </row>
    <row r="491" spans="1:10" ht="32.25" customHeight="1" x14ac:dyDescent="0.2">
      <c r="A491" s="118">
        <v>20413</v>
      </c>
      <c r="B491" t="str">
        <f>IFERROR(VLOOKUP($A491,INPUT_Du_lieu_nhan_vien!$A:$C,2),"-")</f>
        <v>Lê Khắc</v>
      </c>
      <c r="C491" t="str">
        <f>IFERROR(VLOOKUP($A491,INPUT_Du_lieu_nhan_vien!$A:$C,3),"-")</f>
        <v>Thế</v>
      </c>
      <c r="D491" t="str">
        <f>IFERROR(VLOOKUP($A491,INPUT_Du_lieu_nhan_vien!$A:$AC,24),"-")</f>
        <v>OP</v>
      </c>
      <c r="E491" t="str">
        <f>IFERROR(VLOOKUP($A491,INPUT_Du_lieu_nhan_vien!$A:$AC,29),"-")</f>
        <v>TIS</v>
      </c>
      <c r="F491" t="s">
        <v>3051</v>
      </c>
      <c r="G491" s="2" t="s">
        <v>7139</v>
      </c>
      <c r="H491" s="19">
        <v>41061</v>
      </c>
      <c r="I491" s="19">
        <f t="shared" si="20"/>
        <v>41425</v>
      </c>
      <c r="J491" t="str">
        <f>IFERROR(VLOOKUP($A491,INPUT_Du_lieu_nhan_vien!$A:$AJ,36),"-")</f>
        <v>Chính thức</v>
      </c>
    </row>
    <row r="492" spans="1:10" ht="32.25" hidden="1" customHeight="1" x14ac:dyDescent="0.2">
      <c r="A492" s="118">
        <v>20436</v>
      </c>
      <c r="B492" t="str">
        <f>IFERROR(VLOOKUP($A492,INPUT_Du_lieu_nhan_vien!$A:$C,2),"-")</f>
        <v>Lê Hồng</v>
      </c>
      <c r="C492" t="str">
        <f>IFERROR(VLOOKUP($A492,INPUT_Du_lieu_nhan_vien!$A:$C,3),"-")</f>
        <v>Phong</v>
      </c>
      <c r="D492">
        <f>IFERROR(VLOOKUP($A492,INPUT_Du_lieu_nhan_vien!$A:$AC,24),"-")</f>
        <v>0</v>
      </c>
      <c r="E492" t="str">
        <f>IFERROR(VLOOKUP($A492,INPUT_Du_lieu_nhan_vien!$A:$AC,29),"-")</f>
        <v>TIS</v>
      </c>
      <c r="G492" s="2"/>
      <c r="H492" s="19"/>
      <c r="I492" s="19" t="str">
        <f t="shared" si="20"/>
        <v/>
      </c>
      <c r="J492" t="str">
        <f>IFERROR(VLOOKUP($A492,INPUT_Du_lieu_nhan_vien!$A:$AJ,36),"-")</f>
        <v>Nghỉ việc</v>
      </c>
    </row>
    <row r="493" spans="1:10" ht="32.25" customHeight="1" x14ac:dyDescent="0.2">
      <c r="A493" s="118">
        <v>20581</v>
      </c>
      <c r="B493" t="str">
        <f>IFERROR(VLOOKUP($A493,INPUT_Du_lieu_nhan_vien!$A:$C,2),"-")</f>
        <v>Lê Xuân</v>
      </c>
      <c r="C493" t="str">
        <f>IFERROR(VLOOKUP($A493,INPUT_Du_lieu_nhan_vien!$A:$C,3),"-")</f>
        <v>Công</v>
      </c>
      <c r="D493" t="str">
        <f>IFERROR(VLOOKUP($A493,INPUT_Du_lieu_nhan_vien!$A:$AC,24),"-")</f>
        <v>OP</v>
      </c>
      <c r="E493" t="str">
        <f>IFERROR(VLOOKUP($A493,INPUT_Du_lieu_nhan_vien!$A:$AC,29),"-")</f>
        <v>TIS</v>
      </c>
      <c r="F493" t="s">
        <v>3051</v>
      </c>
      <c r="G493" s="2" t="s">
        <v>7949</v>
      </c>
      <c r="H493" s="19">
        <v>41487</v>
      </c>
      <c r="I493" s="19">
        <f t="shared" si="20"/>
        <v>41851</v>
      </c>
      <c r="J493" t="str">
        <f>IFERROR(VLOOKUP($A493,INPUT_Du_lieu_nhan_vien!$A:$AJ,36),"-")</f>
        <v>Chính thức</v>
      </c>
    </row>
    <row r="494" spans="1:10" ht="32.25" customHeight="1" x14ac:dyDescent="0.2">
      <c r="A494" s="118">
        <v>20606</v>
      </c>
      <c r="B494" t="str">
        <f>IFERROR(VLOOKUP($A494,INPUT_Du_lieu_nhan_vien!$A:$C,2),"-")</f>
        <v>Đinh Hồng</v>
      </c>
      <c r="C494" t="str">
        <f>IFERROR(VLOOKUP($A494,INPUT_Du_lieu_nhan_vien!$A:$C,3),"-")</f>
        <v>Lĩnh</v>
      </c>
      <c r="D494" t="str">
        <f>IFERROR(VLOOKUP($A494,INPUT_Du_lieu_nhan_vien!$A:$AC,24),"-")</f>
        <v>OP</v>
      </c>
      <c r="E494" t="str">
        <f>IFERROR(VLOOKUP($A494,INPUT_Du_lieu_nhan_vien!$A:$AC,29),"-")</f>
        <v>TIS</v>
      </c>
      <c r="F494" t="s">
        <v>3051</v>
      </c>
      <c r="G494" s="2" t="s">
        <v>7954</v>
      </c>
      <c r="H494" s="19">
        <v>41456</v>
      </c>
      <c r="I494" s="19">
        <f t="shared" si="20"/>
        <v>41820</v>
      </c>
      <c r="J494" t="str">
        <f>IFERROR(VLOOKUP($A494,INPUT_Du_lieu_nhan_vien!$A:$AJ,36),"-")</f>
        <v>Chính thức</v>
      </c>
    </row>
    <row r="495" spans="1:10" ht="32.25" hidden="1" customHeight="1" x14ac:dyDescent="0.2">
      <c r="A495" s="118">
        <v>20378</v>
      </c>
      <c r="B495" t="str">
        <f>IFERROR(VLOOKUP($A495,INPUT_Du_lieu_nhan_vien!$A:$C,2),"-")</f>
        <v>Lê Thị</v>
      </c>
      <c r="C495" t="str">
        <f>IFERROR(VLOOKUP($A495,INPUT_Du_lieu_nhan_vien!$A:$C,3),"-")</f>
        <v>Hưởng</v>
      </c>
      <c r="D495" t="str">
        <f>IFERROR(VLOOKUP($A495,INPUT_Du_lieu_nhan_vien!$A:$AC,24),"-")</f>
        <v>OS</v>
      </c>
      <c r="E495" t="str">
        <f>IFERROR(VLOOKUP($A495,INPUT_Du_lieu_nhan_vien!$A:$AC,29),"-")</f>
        <v>TSA</v>
      </c>
      <c r="F495" t="s">
        <v>3051</v>
      </c>
      <c r="G495" s="2" t="s">
        <v>7110</v>
      </c>
      <c r="H495" s="19">
        <v>41029</v>
      </c>
      <c r="I495" s="19">
        <f>H495+364</f>
        <v>41393</v>
      </c>
      <c r="J495" t="str">
        <f>IFERROR(VLOOKUP($A495,INPUT_Du_lieu_nhan_vien!$A:$AJ,36),"-")</f>
        <v>Nghỉ việc</v>
      </c>
    </row>
    <row r="496" spans="1:10" ht="32.25" customHeight="1" x14ac:dyDescent="0.2">
      <c r="A496" s="118">
        <v>20336</v>
      </c>
      <c r="B496" t="str">
        <f>IFERROR(VLOOKUP($A496,INPUT_Du_lieu_nhan_vien!$A:$C,2),"-")</f>
        <v>Võ Ngọc</v>
      </c>
      <c r="C496" t="str">
        <f>IFERROR(VLOOKUP($A496,INPUT_Du_lieu_nhan_vien!$A:$C,3),"-")</f>
        <v>Tuyền</v>
      </c>
      <c r="D496" t="str">
        <f>IFERROR(VLOOKUP($A496,INPUT_Du_lieu_nhan_vien!$A:$AC,24),"-")</f>
        <v>OP</v>
      </c>
      <c r="E496" t="str">
        <f>IFERROR(VLOOKUP($A496,INPUT_Du_lieu_nhan_vien!$A:$AC,29),"-")</f>
        <v>TSA</v>
      </c>
      <c r="F496" t="s">
        <v>3051</v>
      </c>
      <c r="G496" s="2" t="s">
        <v>7023</v>
      </c>
      <c r="H496" s="19">
        <v>41306</v>
      </c>
      <c r="I496" s="19">
        <f>H496+364</f>
        <v>41670</v>
      </c>
      <c r="J496" t="str">
        <f>IFERROR(VLOOKUP($A496,INPUT_Du_lieu_nhan_vien!$A:$AJ,36),"-")</f>
        <v>Chính thức</v>
      </c>
    </row>
    <row r="497" spans="1:10" ht="32.25" customHeight="1" x14ac:dyDescent="0.2">
      <c r="A497" s="118">
        <v>10016</v>
      </c>
      <c r="B497" t="str">
        <f>IFERROR(VLOOKUP($A497,INPUT_Du_lieu_nhan_vien!$A:$C,2),"-")</f>
        <v>Nguyễn Bảo</v>
      </c>
      <c r="C497" t="str">
        <f>IFERROR(VLOOKUP($A497,INPUT_Du_lieu_nhan_vien!$A:$C,3),"-")</f>
        <v>Thúy</v>
      </c>
      <c r="D497" t="str">
        <f>IFERROR(VLOOKUP($A497,INPUT_Du_lieu_nhan_vien!$A:$AC,24),"-")</f>
        <v>TD1</v>
      </c>
      <c r="E497" t="str">
        <f>IFERROR(VLOOKUP($A497,INPUT_Du_lieu_nhan_vien!$A:$AC,29),"-")</f>
        <v>TAD</v>
      </c>
      <c r="F497" t="s">
        <v>3051</v>
      </c>
      <c r="G497" s="2" t="s">
        <v>7317</v>
      </c>
      <c r="H497" s="19">
        <v>40035</v>
      </c>
      <c r="I497" s="19">
        <f>IF(F497="","",VLOOKUP(F497,$N$2:$O$11,2)+H497)</f>
        <v>40399</v>
      </c>
      <c r="J497" t="str">
        <f>IFERROR(VLOOKUP($A497,INPUT_Du_lieu_nhan_vien!$A:$AJ,36),"-")</f>
        <v>Chính thức</v>
      </c>
    </row>
    <row r="498" spans="1:10" ht="32.25" customHeight="1" x14ac:dyDescent="0.2">
      <c r="A498" s="118">
        <v>10016</v>
      </c>
      <c r="B498" t="str">
        <f>IFERROR(VLOOKUP($A498,INPUT_Du_lieu_nhan_vien!$A:$C,2),"-")</f>
        <v>Nguyễn Bảo</v>
      </c>
      <c r="C498" t="str">
        <f>IFERROR(VLOOKUP($A498,INPUT_Du_lieu_nhan_vien!$A:$C,3),"-")</f>
        <v>Thúy</v>
      </c>
      <c r="D498" t="str">
        <f>IFERROR(VLOOKUP($A498,INPUT_Du_lieu_nhan_vien!$A:$AC,24),"-")</f>
        <v>TD1</v>
      </c>
      <c r="E498" t="str">
        <f>IFERROR(VLOOKUP($A498,INPUT_Du_lieu_nhan_vien!$A:$AC,29),"-")</f>
        <v>TAD</v>
      </c>
      <c r="F498" t="s">
        <v>3052</v>
      </c>
      <c r="G498" s="2" t="s">
        <v>7133</v>
      </c>
      <c r="H498" s="19">
        <v>40400</v>
      </c>
      <c r="I498" s="19">
        <f t="shared" ref="I498:I504" si="21">IF(F498="","",VLOOKUP(F498,$N$2:$O$11,2)+H498)</f>
        <v>41494</v>
      </c>
      <c r="J498" t="str">
        <f>IFERROR(VLOOKUP($A498,INPUT_Du_lieu_nhan_vien!$A:$AJ,36),"-")</f>
        <v>Chính thức</v>
      </c>
    </row>
    <row r="499" spans="1:10" ht="32.25" hidden="1" customHeight="1" x14ac:dyDescent="0.2">
      <c r="A499" s="118">
        <v>20002</v>
      </c>
      <c r="B499" t="str">
        <f>IFERROR(VLOOKUP($A499,INPUT_Du_lieu_nhan_vien!$A:$C,2),"-")</f>
        <v>Hồ Thị Thanh</v>
      </c>
      <c r="C499" t="str">
        <f>IFERROR(VLOOKUP($A499,INPUT_Du_lieu_nhan_vien!$A:$C,3),"-")</f>
        <v>Mai</v>
      </c>
      <c r="D499" t="str">
        <f>IFERROR(VLOOKUP($A499,INPUT_Du_lieu_nhan_vien!$A:$AC,24),"-")</f>
        <v>OX</v>
      </c>
      <c r="E499">
        <f>IFERROR(VLOOKUP($A499,INPUT_Du_lieu_nhan_vien!$A:$AC,29),"-")</f>
        <v>0</v>
      </c>
      <c r="G499" s="2"/>
      <c r="H499" s="19"/>
      <c r="I499" s="19" t="str">
        <f t="shared" si="21"/>
        <v/>
      </c>
      <c r="J499" t="str">
        <f>IFERROR(VLOOKUP($A499,INPUT_Du_lieu_nhan_vien!$A:$AJ,36),"-")</f>
        <v>Nghỉ việc</v>
      </c>
    </row>
    <row r="500" spans="1:10" ht="32.25" hidden="1" customHeight="1" x14ac:dyDescent="0.2">
      <c r="A500" s="118">
        <v>20014</v>
      </c>
      <c r="B500" t="str">
        <f>IFERROR(VLOOKUP($A500,INPUT_Du_lieu_nhan_vien!$A:$C,2),"-")</f>
        <v>Nguyễn Thị Hồng</v>
      </c>
      <c r="C500" t="str">
        <f>IFERROR(VLOOKUP($A500,INPUT_Du_lieu_nhan_vien!$A:$C,3),"-")</f>
        <v>Lan</v>
      </c>
      <c r="D500">
        <f>IFERROR(VLOOKUP($A500,INPUT_Du_lieu_nhan_vien!$A:$AC,24),"-")</f>
        <v>0</v>
      </c>
      <c r="E500" t="str">
        <f>IFERROR(VLOOKUP($A500,INPUT_Du_lieu_nhan_vien!$A:$AC,29),"-")</f>
        <v>TAD</v>
      </c>
      <c r="G500" s="2"/>
      <c r="H500" s="19"/>
      <c r="I500" s="19" t="str">
        <f t="shared" si="21"/>
        <v/>
      </c>
      <c r="J500" t="str">
        <f>IFERROR(VLOOKUP($A500,INPUT_Du_lieu_nhan_vien!$A:$AJ,36),"-")</f>
        <v>Nghỉ việc</v>
      </c>
    </row>
    <row r="501" spans="1:10" ht="32.25" hidden="1" customHeight="1" x14ac:dyDescent="0.2">
      <c r="A501" s="118">
        <v>20016</v>
      </c>
      <c r="B501" t="str">
        <f>IFERROR(VLOOKUP($A501,INPUT_Du_lieu_nhan_vien!$A:$C,2),"-")</f>
        <v>Nguyễn Thị Lan</v>
      </c>
      <c r="C501" t="str">
        <f>IFERROR(VLOOKUP($A501,INPUT_Du_lieu_nhan_vien!$A:$C,3),"-")</f>
        <v>Anh</v>
      </c>
      <c r="D501">
        <f>IFERROR(VLOOKUP($A501,INPUT_Du_lieu_nhan_vien!$A:$AC,24),"-")</f>
        <v>0</v>
      </c>
      <c r="E501" t="str">
        <f>IFERROR(VLOOKUP($A501,INPUT_Du_lieu_nhan_vien!$A:$AC,29),"-")</f>
        <v>TAD</v>
      </c>
      <c r="G501" s="2"/>
      <c r="H501" s="19"/>
      <c r="I501" s="19" t="str">
        <f t="shared" si="21"/>
        <v/>
      </c>
      <c r="J501" t="str">
        <f>IFERROR(VLOOKUP($A501,INPUT_Du_lieu_nhan_vien!$A:$AJ,36),"-")</f>
        <v>Nghỉ việc</v>
      </c>
    </row>
    <row r="502" spans="1:10" ht="32.25" hidden="1" customHeight="1" x14ac:dyDescent="0.2">
      <c r="A502" s="118">
        <v>20017</v>
      </c>
      <c r="B502" t="str">
        <f>IFERROR(VLOOKUP($A502,INPUT_Du_lieu_nhan_vien!$A:$C,2),"-")</f>
        <v>Đinh Thị</v>
      </c>
      <c r="C502" t="str">
        <f>IFERROR(VLOOKUP($A502,INPUT_Du_lieu_nhan_vien!$A:$C,3),"-")</f>
        <v>Hiền</v>
      </c>
      <c r="D502">
        <f>IFERROR(VLOOKUP($A502,INPUT_Du_lieu_nhan_vien!$A:$AC,24),"-")</f>
        <v>0</v>
      </c>
      <c r="E502" t="str">
        <f>IFERROR(VLOOKUP($A502,INPUT_Du_lieu_nhan_vien!$A:$AC,29),"-")</f>
        <v>TAD</v>
      </c>
      <c r="G502" s="2"/>
      <c r="H502" s="19"/>
      <c r="I502" s="19" t="str">
        <f t="shared" si="21"/>
        <v/>
      </c>
      <c r="J502" t="str">
        <f>IFERROR(VLOOKUP($A502,INPUT_Du_lieu_nhan_vien!$A:$AJ,36),"-")</f>
        <v>Nghỉ việc</v>
      </c>
    </row>
    <row r="503" spans="1:10" ht="32.25" hidden="1" customHeight="1" x14ac:dyDescent="0.2">
      <c r="A503" s="118">
        <v>20030</v>
      </c>
      <c r="B503" t="str">
        <f>IFERROR(VLOOKUP($A503,INPUT_Du_lieu_nhan_vien!$A:$C,2),"-")</f>
        <v>Phạm Thị Thanh</v>
      </c>
      <c r="C503" t="str">
        <f>IFERROR(VLOOKUP($A503,INPUT_Du_lieu_nhan_vien!$A:$C,3),"-")</f>
        <v>Nga</v>
      </c>
      <c r="D503" t="str">
        <f>IFERROR(VLOOKUP($A503,INPUT_Du_lieu_nhan_vien!$A:$AC,24),"-")</f>
        <v>OX</v>
      </c>
      <c r="E503" t="str">
        <f>IFERROR(VLOOKUP($A503,INPUT_Du_lieu_nhan_vien!$A:$AC,29),"-")</f>
        <v>TAD</v>
      </c>
      <c r="G503" s="2"/>
      <c r="H503" s="19"/>
      <c r="I503" s="19" t="str">
        <f t="shared" si="21"/>
        <v/>
      </c>
      <c r="J503" t="str">
        <f>IFERROR(VLOOKUP($A503,INPUT_Du_lieu_nhan_vien!$A:$AJ,36),"-")</f>
        <v>Nghỉ việc</v>
      </c>
    </row>
    <row r="504" spans="1:10" ht="32.25" hidden="1" customHeight="1" x14ac:dyDescent="0.2">
      <c r="A504" s="118">
        <v>20039</v>
      </c>
      <c r="B504" t="str">
        <f>IFERROR(VLOOKUP($A504,INPUT_Du_lieu_nhan_vien!$A:$C,2),"-")</f>
        <v>Phạm Lan</v>
      </c>
      <c r="C504" t="str">
        <f>IFERROR(VLOOKUP($A504,INPUT_Du_lieu_nhan_vien!$A:$C,3),"-")</f>
        <v>Phương</v>
      </c>
      <c r="D504">
        <f>IFERROR(VLOOKUP($A504,INPUT_Du_lieu_nhan_vien!$A:$AC,24),"-")</f>
        <v>0</v>
      </c>
      <c r="E504" t="str">
        <f>IFERROR(VLOOKUP($A504,INPUT_Du_lieu_nhan_vien!$A:$AC,29),"-")</f>
        <v>TAD</v>
      </c>
      <c r="G504" s="2"/>
      <c r="H504" s="19"/>
      <c r="I504" s="19" t="str">
        <f t="shared" si="21"/>
        <v/>
      </c>
      <c r="J504" t="str">
        <f>IFERROR(VLOOKUP($A504,INPUT_Du_lieu_nhan_vien!$A:$AJ,36),"-")</f>
        <v>Nghỉ việc</v>
      </c>
    </row>
    <row r="505" spans="1:10" ht="32.25" customHeight="1" x14ac:dyDescent="0.2">
      <c r="A505" s="118">
        <v>20068</v>
      </c>
      <c r="B505" t="str">
        <f>IFERROR(VLOOKUP($A505,INPUT_Du_lieu_nhan_vien!$A:$C,2),"-")</f>
        <v>Phạm Thị</v>
      </c>
      <c r="C505" t="str">
        <f>IFERROR(VLOOKUP($A505,INPUT_Du_lieu_nhan_vien!$A:$C,3),"-")</f>
        <v>Thu</v>
      </c>
      <c r="D505" t="str">
        <f>IFERROR(VLOOKUP($A505,INPUT_Du_lieu_nhan_vien!$A:$AC,24),"-")</f>
        <v>NX</v>
      </c>
      <c r="E505" t="str">
        <f>IFERROR(VLOOKUP($A505,INPUT_Du_lieu_nhan_vien!$A:$AC,29),"-")</f>
        <v>TOS1</v>
      </c>
      <c r="F505" t="s">
        <v>3051</v>
      </c>
      <c r="G505" s="2" t="s">
        <v>7300</v>
      </c>
      <c r="H505" s="19">
        <v>39984</v>
      </c>
      <c r="I505" s="19">
        <v>40348</v>
      </c>
      <c r="J505" t="str">
        <f>IFERROR(VLOOKUP($A505,INPUT_Du_lieu_nhan_vien!$A:$AJ,36),"-")</f>
        <v>Nghỉ khác</v>
      </c>
    </row>
    <row r="506" spans="1:10" ht="32.25" customHeight="1" x14ac:dyDescent="0.2">
      <c r="A506" s="118">
        <v>20068</v>
      </c>
      <c r="B506" t="str">
        <f>IFERROR(VLOOKUP($A506,INPUT_Du_lieu_nhan_vien!$A:$C,2),"-")</f>
        <v>Phạm Thị</v>
      </c>
      <c r="C506" t="str">
        <f>IFERROR(VLOOKUP($A506,INPUT_Du_lieu_nhan_vien!$A:$C,3),"-")</f>
        <v>Thu</v>
      </c>
      <c r="D506" t="str">
        <f>IFERROR(VLOOKUP($A506,INPUT_Du_lieu_nhan_vien!$A:$AC,24),"-")</f>
        <v>NX</v>
      </c>
      <c r="E506" t="str">
        <f>IFERROR(VLOOKUP($A506,INPUT_Du_lieu_nhan_vien!$A:$AC,29),"-")</f>
        <v>TOS1</v>
      </c>
      <c r="F506" t="s">
        <v>3052</v>
      </c>
      <c r="G506" s="2" t="s">
        <v>7247</v>
      </c>
      <c r="H506" s="19">
        <v>40349</v>
      </c>
      <c r="I506" s="19">
        <v>41444</v>
      </c>
      <c r="J506" t="str">
        <f>IFERROR(VLOOKUP($A506,INPUT_Du_lieu_nhan_vien!$A:$AJ,36),"-")</f>
        <v>Nghỉ khác</v>
      </c>
    </row>
    <row r="507" spans="1:10" ht="32.25" customHeight="1" x14ac:dyDescent="0.2">
      <c r="A507" s="118">
        <v>20092</v>
      </c>
      <c r="B507" t="str">
        <f>IFERROR(VLOOKUP($A507,INPUT_Du_lieu_nhan_vien!$A:$C,2),"-")</f>
        <v>Nguyễn Thị</v>
      </c>
      <c r="C507" t="str">
        <f>IFERROR(VLOOKUP($A507,INPUT_Du_lieu_nhan_vien!$A:$C,3),"-")</f>
        <v>Xuyến</v>
      </c>
      <c r="D507" t="str">
        <f>IFERROR(VLOOKUP($A507,INPUT_Du_lieu_nhan_vien!$A:$AC,24),"-")</f>
        <v>OP</v>
      </c>
      <c r="E507" t="str">
        <f>IFERROR(VLOOKUP($A507,INPUT_Du_lieu_nhan_vien!$A:$AC,29),"-")</f>
        <v>TAD</v>
      </c>
      <c r="F507" t="s">
        <v>3051</v>
      </c>
      <c r="G507" s="2" t="s">
        <v>7316</v>
      </c>
      <c r="H507" s="19">
        <v>39995</v>
      </c>
      <c r="I507" s="19">
        <v>40359</v>
      </c>
      <c r="J507" t="str">
        <f>IFERROR(VLOOKUP($A507,INPUT_Du_lieu_nhan_vien!$A:$AJ,36),"-")</f>
        <v>Chính thức</v>
      </c>
    </row>
    <row r="508" spans="1:10" ht="32.25" customHeight="1" x14ac:dyDescent="0.2">
      <c r="A508" s="118">
        <v>20092</v>
      </c>
      <c r="B508" t="str">
        <f>IFERROR(VLOOKUP($A508,INPUT_Du_lieu_nhan_vien!$A:$C,2),"-")</f>
        <v>Nguyễn Thị</v>
      </c>
      <c r="C508" t="str">
        <f>IFERROR(VLOOKUP($A508,INPUT_Du_lieu_nhan_vien!$A:$C,3),"-")</f>
        <v>Xuyến</v>
      </c>
      <c r="D508" t="str">
        <f>IFERROR(VLOOKUP($A508,INPUT_Du_lieu_nhan_vien!$A:$AC,24),"-")</f>
        <v>OP</v>
      </c>
      <c r="E508" t="str">
        <f>IFERROR(VLOOKUP($A508,INPUT_Du_lieu_nhan_vien!$A:$AC,29),"-")</f>
        <v>TAD</v>
      </c>
      <c r="F508" t="s">
        <v>3052</v>
      </c>
      <c r="G508" s="2" t="s">
        <v>7248</v>
      </c>
      <c r="H508" s="19">
        <v>40360</v>
      </c>
      <c r="I508" s="19">
        <v>41455</v>
      </c>
      <c r="J508" t="str">
        <f>IFERROR(VLOOKUP($A508,INPUT_Du_lieu_nhan_vien!$A:$AJ,36),"-")</f>
        <v>Chính thức</v>
      </c>
    </row>
    <row r="509" spans="1:10" ht="32.25" hidden="1" customHeight="1" x14ac:dyDescent="0.2">
      <c r="A509" s="118">
        <v>20137</v>
      </c>
      <c r="B509" t="str">
        <f>IFERROR(VLOOKUP($A509,INPUT_Du_lieu_nhan_vien!$A:$C,2),"-")</f>
        <v>Nguyễn Vân Hồng</v>
      </c>
      <c r="C509" t="str">
        <f>IFERROR(VLOOKUP($A509,INPUT_Du_lieu_nhan_vien!$A:$C,3),"-")</f>
        <v>Trang</v>
      </c>
      <c r="D509" t="str">
        <f>IFERROR(VLOOKUP($A509,INPUT_Du_lieu_nhan_vien!$A:$AC,24),"-")</f>
        <v>OP</v>
      </c>
      <c r="E509" t="str">
        <f>IFERROR(VLOOKUP($A509,INPUT_Du_lieu_nhan_vien!$A:$AC,29),"-")</f>
        <v>TAD</v>
      </c>
      <c r="G509" s="2"/>
      <c r="H509" s="19"/>
      <c r="I509" s="19" t="str">
        <f>IF(F509="","",VLOOKUP(F509,$N$2:$O$11,2)+H509)</f>
        <v/>
      </c>
      <c r="J509" t="str">
        <f>IFERROR(VLOOKUP($A509,INPUT_Du_lieu_nhan_vien!$A:$AJ,36),"-")</f>
        <v>Nghỉ việc</v>
      </c>
    </row>
    <row r="510" spans="1:10" ht="32.25" customHeight="1" x14ac:dyDescent="0.2">
      <c r="A510" s="118">
        <v>20145</v>
      </c>
      <c r="B510" t="str">
        <f>IFERROR(VLOOKUP($A510,INPUT_Du_lieu_nhan_vien!$A:$C,2),"-")</f>
        <v>Trần Minh</v>
      </c>
      <c r="C510" t="str">
        <f>IFERROR(VLOOKUP($A510,INPUT_Du_lieu_nhan_vien!$A:$C,3),"-")</f>
        <v>Thu</v>
      </c>
      <c r="D510" t="str">
        <f>IFERROR(VLOOKUP($A510,INPUT_Du_lieu_nhan_vien!$A:$AC,24),"-")</f>
        <v>PM2</v>
      </c>
      <c r="E510" t="str">
        <f>IFERROR(VLOOKUP($A510,INPUT_Du_lieu_nhan_vien!$A:$AC,29),"-")</f>
        <v>TOS1</v>
      </c>
      <c r="F510" t="s">
        <v>3052</v>
      </c>
      <c r="G510" s="2" t="s">
        <v>7250</v>
      </c>
      <c r="H510" s="19">
        <v>40452</v>
      </c>
      <c r="I510" s="19">
        <v>41547</v>
      </c>
      <c r="J510" t="str">
        <f>IFERROR(VLOOKUP($A510,INPUT_Du_lieu_nhan_vien!$A:$AJ,36),"-")</f>
        <v>Chính thức</v>
      </c>
    </row>
    <row r="511" spans="1:10" ht="32.25" customHeight="1" x14ac:dyDescent="0.2">
      <c r="A511" s="118">
        <v>20149</v>
      </c>
      <c r="B511" t="str">
        <f>IFERROR(VLOOKUP($A511,INPUT_Du_lieu_nhan_vien!$A:$C,2),"-")</f>
        <v>Lâm Thị Thúy</v>
      </c>
      <c r="C511" t="str">
        <f>IFERROR(VLOOKUP($A511,INPUT_Du_lieu_nhan_vien!$A:$C,3),"-")</f>
        <v>Mai</v>
      </c>
      <c r="D511" t="str">
        <f>IFERROR(VLOOKUP($A511,INPUT_Du_lieu_nhan_vien!$A:$AC,24),"-")</f>
        <v>OP</v>
      </c>
      <c r="E511" t="str">
        <f>IFERROR(VLOOKUP($A511,INPUT_Du_lieu_nhan_vien!$A:$AC,29),"-")</f>
        <v>TOS1</v>
      </c>
      <c r="F511" t="s">
        <v>3052</v>
      </c>
      <c r="G511" s="2" t="s">
        <v>7212</v>
      </c>
      <c r="H511" s="19">
        <v>40544</v>
      </c>
      <c r="I511" s="19">
        <v>41639</v>
      </c>
      <c r="J511" t="str">
        <f>IFERROR(VLOOKUP($A511,INPUT_Du_lieu_nhan_vien!$A:$AJ,36),"-")</f>
        <v>Chính thức</v>
      </c>
    </row>
    <row r="512" spans="1:10" ht="32.25" customHeight="1" x14ac:dyDescent="0.2">
      <c r="A512" s="118">
        <v>20149</v>
      </c>
      <c r="B512" t="str">
        <f>IFERROR(VLOOKUP($A512,INPUT_Du_lieu_nhan_vien!$A:$C,2),"-")</f>
        <v>Lâm Thị Thúy</v>
      </c>
      <c r="C512" t="str">
        <f>IFERROR(VLOOKUP($A512,INPUT_Du_lieu_nhan_vien!$A:$C,3),"-")</f>
        <v>Mai</v>
      </c>
      <c r="D512" t="str">
        <f>IFERROR(VLOOKUP($A512,INPUT_Du_lieu_nhan_vien!$A:$AC,24),"-")</f>
        <v>OP</v>
      </c>
      <c r="E512" t="str">
        <f>IFERROR(VLOOKUP($A512,INPUT_Du_lieu_nhan_vien!$A:$AC,29),"-")</f>
        <v>TOS1</v>
      </c>
      <c r="F512" t="s">
        <v>3053</v>
      </c>
      <c r="G512" s="2" t="s">
        <v>7134</v>
      </c>
      <c r="H512" s="19">
        <v>41306</v>
      </c>
      <c r="I512" s="19">
        <f>IF(F512="","",VLOOKUP(F512,$N$2:$O$11,2)+H512)</f>
        <v>41306</v>
      </c>
      <c r="J512" t="str">
        <f>IFERROR(VLOOKUP($A512,INPUT_Du_lieu_nhan_vien!$A:$AJ,36),"-")</f>
        <v>Chính thức</v>
      </c>
    </row>
    <row r="513" spans="1:10" ht="32.25" customHeight="1" x14ac:dyDescent="0.2">
      <c r="A513" s="118">
        <v>20159</v>
      </c>
      <c r="B513" t="str">
        <f>IFERROR(VLOOKUP($A513,INPUT_Du_lieu_nhan_vien!$A:$C,2),"-")</f>
        <v>Lê Thị</v>
      </c>
      <c r="C513" t="str">
        <f>IFERROR(VLOOKUP($A513,INPUT_Du_lieu_nhan_vien!$A:$C,3),"-")</f>
        <v>Bích</v>
      </c>
      <c r="D513" t="str">
        <f>IFERROR(VLOOKUP($A513,INPUT_Du_lieu_nhan_vien!$A:$AC,24),"-")</f>
        <v>SP</v>
      </c>
      <c r="E513" t="str">
        <f>IFERROR(VLOOKUP($A513,INPUT_Du_lieu_nhan_vien!$A:$AC,29),"-")</f>
        <v>TAD</v>
      </c>
      <c r="F513" t="s">
        <v>3051</v>
      </c>
      <c r="G513" s="2" t="s">
        <v>7249</v>
      </c>
      <c r="H513" s="19">
        <v>40179</v>
      </c>
      <c r="I513" s="19">
        <f>IF(F513="","",VLOOKUP(F513,$N$2:$O$11,2)+H513)</f>
        <v>40543</v>
      </c>
      <c r="J513" t="str">
        <f>IFERROR(VLOOKUP($A513,INPUT_Du_lieu_nhan_vien!$A:$AJ,36),"-")</f>
        <v>Chính thức</v>
      </c>
    </row>
    <row r="514" spans="1:10" ht="32.25" customHeight="1" x14ac:dyDescent="0.2">
      <c r="A514" s="118">
        <v>20159</v>
      </c>
      <c r="B514" t="str">
        <f>IFERROR(VLOOKUP($A514,INPUT_Du_lieu_nhan_vien!$A:$C,2),"-")</f>
        <v>Lê Thị</v>
      </c>
      <c r="C514" t="str">
        <f>IFERROR(VLOOKUP($A514,INPUT_Du_lieu_nhan_vien!$A:$C,3),"-")</f>
        <v>Bích</v>
      </c>
      <c r="D514" t="str">
        <f>IFERROR(VLOOKUP($A514,INPUT_Du_lieu_nhan_vien!$A:$AC,24),"-")</f>
        <v>SP</v>
      </c>
      <c r="E514" t="str">
        <f>IFERROR(VLOOKUP($A514,INPUT_Du_lieu_nhan_vien!$A:$AC,29),"-")</f>
        <v>TAD</v>
      </c>
      <c r="F514" t="s">
        <v>3052</v>
      </c>
      <c r="G514" s="2" t="s">
        <v>7213</v>
      </c>
      <c r="H514" s="19">
        <v>40544</v>
      </c>
      <c r="I514" s="19">
        <v>41639</v>
      </c>
      <c r="J514" t="str">
        <f>IFERROR(VLOOKUP($A514,INPUT_Du_lieu_nhan_vien!$A:$AJ,36),"-")</f>
        <v>Chính thức</v>
      </c>
    </row>
    <row r="515" spans="1:10" ht="32.25" customHeight="1" x14ac:dyDescent="0.2">
      <c r="A515" s="118">
        <v>20159</v>
      </c>
      <c r="B515" t="str">
        <f>IFERROR(VLOOKUP($A515,INPUT_Du_lieu_nhan_vien!$A:$C,2),"-")</f>
        <v>Lê Thị</v>
      </c>
      <c r="C515" t="str">
        <f>IFERROR(VLOOKUP($A515,INPUT_Du_lieu_nhan_vien!$A:$C,3),"-")</f>
        <v>Bích</v>
      </c>
      <c r="D515" t="str">
        <f>IFERROR(VLOOKUP($A515,INPUT_Du_lieu_nhan_vien!$A:$AC,24),"-")</f>
        <v>SP</v>
      </c>
      <c r="E515" t="str">
        <f>IFERROR(VLOOKUP($A515,INPUT_Du_lieu_nhan_vien!$A:$AC,29),"-")</f>
        <v>TAD</v>
      </c>
      <c r="F515" t="s">
        <v>3052</v>
      </c>
      <c r="G515" s="2" t="s">
        <v>7131</v>
      </c>
      <c r="H515" s="19">
        <v>40909</v>
      </c>
      <c r="I515" s="19">
        <f t="shared" ref="I515:I523" si="22">IF(F515="","",VLOOKUP(F515,$N$2:$O$11,2)+H515)</f>
        <v>42003</v>
      </c>
      <c r="J515" t="str">
        <f>IFERROR(VLOOKUP($A515,INPUT_Du_lieu_nhan_vien!$A:$AJ,36),"-")</f>
        <v>Chính thức</v>
      </c>
    </row>
    <row r="516" spans="1:10" ht="32.25" hidden="1" customHeight="1" x14ac:dyDescent="0.2">
      <c r="A516" s="118">
        <v>20243</v>
      </c>
      <c r="B516" t="str">
        <f>IFERROR(VLOOKUP($A516,INPUT_Du_lieu_nhan_vien!$A:$C,2),"-")</f>
        <v>Đoàn Thanh</v>
      </c>
      <c r="C516" t="str">
        <f>IFERROR(VLOOKUP($A516,INPUT_Du_lieu_nhan_vien!$A:$C,3),"-")</f>
        <v>Tân</v>
      </c>
      <c r="D516" t="str">
        <f>IFERROR(VLOOKUP($A516,INPUT_Du_lieu_nhan_vien!$A:$AC,24),"-")</f>
        <v>OX</v>
      </c>
      <c r="E516" t="str">
        <f>IFERROR(VLOOKUP($A516,INPUT_Du_lieu_nhan_vien!$A:$AC,29),"-")</f>
        <v>TAD</v>
      </c>
      <c r="G516" s="2"/>
      <c r="H516" s="19"/>
      <c r="I516" s="19" t="str">
        <f t="shared" si="22"/>
        <v/>
      </c>
      <c r="J516" t="str">
        <f>IFERROR(VLOOKUP($A516,INPUT_Du_lieu_nhan_vien!$A:$AJ,36),"-")</f>
        <v>Nghỉ việc</v>
      </c>
    </row>
    <row r="517" spans="1:10" ht="32.25" customHeight="1" x14ac:dyDescent="0.2">
      <c r="A517" s="118">
        <v>20339</v>
      </c>
      <c r="B517" t="str">
        <f>IFERROR(VLOOKUP($A517,INPUT_Du_lieu_nhan_vien!$A:$C,2),"-")</f>
        <v>Nguyễn Thị</v>
      </c>
      <c r="C517" t="str">
        <f>IFERROR(VLOOKUP($A517,INPUT_Du_lieu_nhan_vien!$A:$C,3),"-")</f>
        <v>Nhàn</v>
      </c>
      <c r="D517" t="str">
        <f>IFERROR(VLOOKUP($A517,INPUT_Du_lieu_nhan_vien!$A:$AC,24),"-")</f>
        <v>OP</v>
      </c>
      <c r="E517" t="str">
        <f>IFERROR(VLOOKUP($A517,INPUT_Du_lieu_nhan_vien!$A:$AC,29),"-")</f>
        <v>TAD</v>
      </c>
      <c r="F517" t="s">
        <v>3051</v>
      </c>
      <c r="G517" s="2" t="s">
        <v>7135</v>
      </c>
      <c r="H517" s="19">
        <v>41061</v>
      </c>
      <c r="I517" s="19">
        <f t="shared" si="22"/>
        <v>41425</v>
      </c>
      <c r="J517" t="str">
        <f>IFERROR(VLOOKUP($A517,INPUT_Du_lieu_nhan_vien!$A:$AJ,36),"-")</f>
        <v>Chính thức</v>
      </c>
    </row>
    <row r="518" spans="1:10" ht="32.25" customHeight="1" x14ac:dyDescent="0.2">
      <c r="A518" s="118">
        <v>20440</v>
      </c>
      <c r="B518" t="str">
        <f>IFERROR(VLOOKUP($A518,INPUT_Du_lieu_nhan_vien!$A:$C,2),"-")</f>
        <v>Phạm Hải</v>
      </c>
      <c r="C518" t="str">
        <f>IFERROR(VLOOKUP($A518,INPUT_Du_lieu_nhan_vien!$A:$C,3),"-")</f>
        <v>Yến</v>
      </c>
      <c r="D518" t="str">
        <f>IFERROR(VLOOKUP($A518,INPUT_Du_lieu_nhan_vien!$A:$AC,24),"-")</f>
        <v>OP</v>
      </c>
      <c r="E518" t="str">
        <f>IFERROR(VLOOKUP($A518,INPUT_Du_lieu_nhan_vien!$A:$AC,29),"-")</f>
        <v>TOS1</v>
      </c>
      <c r="F518" t="s">
        <v>3051</v>
      </c>
      <c r="G518" s="2" t="s">
        <v>7136</v>
      </c>
      <c r="H518" s="19">
        <v>41131</v>
      </c>
      <c r="I518" s="19">
        <f t="shared" si="22"/>
        <v>41495</v>
      </c>
      <c r="J518" t="str">
        <f>IFERROR(VLOOKUP($A518,INPUT_Du_lieu_nhan_vien!$A:$AJ,36),"-")</f>
        <v>Chính thức</v>
      </c>
    </row>
    <row r="519" spans="1:10" ht="32.25" customHeight="1" x14ac:dyDescent="0.2">
      <c r="A519" s="118">
        <v>20526</v>
      </c>
      <c r="B519" t="str">
        <f>IFERROR(VLOOKUP($A519,INPUT_Du_lieu_nhan_vien!$A:$C,2),"-")</f>
        <v>Bùi Ngọc</v>
      </c>
      <c r="C519" t="str">
        <f>IFERROR(VLOOKUP($A519,INPUT_Du_lieu_nhan_vien!$A:$C,3),"-")</f>
        <v>Khánh</v>
      </c>
      <c r="D519" t="str">
        <f>IFERROR(VLOOKUP($A519,INPUT_Du_lieu_nhan_vien!$A:$AC,24),"-")</f>
        <v>OP</v>
      </c>
      <c r="E519" t="str">
        <f>IFERROR(VLOOKUP($A519,INPUT_Du_lieu_nhan_vien!$A:$AC,29),"-")</f>
        <v>TIS</v>
      </c>
      <c r="F519" t="s">
        <v>3051</v>
      </c>
      <c r="G519" s="2" t="s">
        <v>7132</v>
      </c>
      <c r="H519" s="19">
        <v>41334</v>
      </c>
      <c r="I519" s="19">
        <f t="shared" si="22"/>
        <v>41698</v>
      </c>
      <c r="J519" t="str">
        <f>IFERROR(VLOOKUP($A519,INPUT_Du_lieu_nhan_vien!$A:$AJ,36),"-")</f>
        <v>Chính thức</v>
      </c>
    </row>
    <row r="520" spans="1:10" ht="32.25" hidden="1" customHeight="1" x14ac:dyDescent="0.2">
      <c r="A520" s="118">
        <v>20584</v>
      </c>
      <c r="B520" t="str">
        <f>IFERROR(VLOOKUP($A520,INPUT_Du_lieu_nhan_vien!$A:$C,2),"-")</f>
        <v>Nguyễn Bích</v>
      </c>
      <c r="C520" t="str">
        <f>IFERROR(VLOOKUP($A520,INPUT_Du_lieu_nhan_vien!$A:$C,3),"-")</f>
        <v>Diệp</v>
      </c>
      <c r="D520" t="str">
        <f>IFERROR(VLOOKUP($A520,INPUT_Du_lieu_nhan_vien!$A:$AC,24),"-")</f>
        <v>OP</v>
      </c>
      <c r="E520" t="str">
        <f>IFERROR(VLOOKUP($A520,INPUT_Du_lieu_nhan_vien!$A:$AC,29),"-")</f>
        <v>TAD</v>
      </c>
      <c r="G520" s="2"/>
      <c r="H520" s="19"/>
      <c r="I520" s="19" t="str">
        <f t="shared" si="22"/>
        <v/>
      </c>
      <c r="J520" t="str">
        <f>IFERROR(VLOOKUP($A520,INPUT_Du_lieu_nhan_vien!$A:$AJ,36),"-")</f>
        <v>Nghỉ việc</v>
      </c>
    </row>
    <row r="521" spans="1:10" ht="32.25" hidden="1" customHeight="1" x14ac:dyDescent="0.2">
      <c r="A521" s="118">
        <v>20645</v>
      </c>
      <c r="B521" t="str">
        <f>IFERROR(VLOOKUP($A521,INPUT_Du_lieu_nhan_vien!$A:$C,2),"-")</f>
        <v>Trần Thị Hương</v>
      </c>
      <c r="C521" t="str">
        <f>IFERROR(VLOOKUP($A521,INPUT_Du_lieu_nhan_vien!$A:$C,3),"-")</f>
        <v>Nam</v>
      </c>
      <c r="D521" t="str">
        <f>IFERROR(VLOOKUP($A521,INPUT_Du_lieu_nhan_vien!$A:$AC,24),"-")</f>
        <v>OP</v>
      </c>
      <c r="E521" t="str">
        <f>IFERROR(VLOOKUP($A521,INPUT_Du_lieu_nhan_vien!$A:$AC,29),"-")</f>
        <v>TAD</v>
      </c>
      <c r="G521" s="2"/>
      <c r="H521" s="19"/>
      <c r="I521" s="19" t="str">
        <f t="shared" si="22"/>
        <v/>
      </c>
      <c r="J521" t="str">
        <f>IFERROR(VLOOKUP($A521,INPUT_Du_lieu_nhan_vien!$A:$AJ,36),"-")</f>
        <v>Nghỉ việc</v>
      </c>
    </row>
    <row r="522" spans="1:10" ht="32.25" hidden="1" customHeight="1" x14ac:dyDescent="0.2">
      <c r="A522" s="118">
        <v>10030</v>
      </c>
      <c r="B522" t="str">
        <f>IFERROR(VLOOKUP($A522,INPUT_Du_lieu_nhan_vien!$A:$C,2),"-")</f>
        <v>Nguyễn Thị</v>
      </c>
      <c r="C522" t="str">
        <f>IFERROR(VLOOKUP($A522,INPUT_Du_lieu_nhan_vien!$A:$C,3),"-")</f>
        <v>Huyền</v>
      </c>
      <c r="D522" t="str">
        <f>IFERROR(VLOOKUP($A522,INPUT_Du_lieu_nhan_vien!$A:$AC,24),"-")</f>
        <v>CB_HR</v>
      </c>
      <c r="E522">
        <f>IFERROR(VLOOKUP($A522,INPUT_Du_lieu_nhan_vien!$A:$AC,29),"-")</f>
        <v>0</v>
      </c>
      <c r="G522" s="2"/>
      <c r="H522" s="19"/>
      <c r="I522" s="19" t="str">
        <f t="shared" si="22"/>
        <v/>
      </c>
      <c r="J522" t="str">
        <f>IFERROR(VLOOKUP($A522,INPUT_Du_lieu_nhan_vien!$A:$AJ,36),"-")</f>
        <v>Nghỉ việc</v>
      </c>
    </row>
    <row r="523" spans="1:10" ht="32.25" hidden="1" customHeight="1" x14ac:dyDescent="0.2">
      <c r="A523" s="118">
        <v>20086</v>
      </c>
      <c r="B523" t="str">
        <f>IFERROR(VLOOKUP($A523,INPUT_Du_lieu_nhan_vien!$A:$C,2),"-")</f>
        <v>Nguyễn Thị</v>
      </c>
      <c r="C523" t="str">
        <f>IFERROR(VLOOKUP($A523,INPUT_Du_lieu_nhan_vien!$A:$C,3),"-")</f>
        <v>Hà</v>
      </c>
      <c r="D523" t="str">
        <f>IFERROR(VLOOKUP($A523,INPUT_Du_lieu_nhan_vien!$A:$AC,24),"-")</f>
        <v>PM2</v>
      </c>
      <c r="E523" t="str">
        <f>IFERROR(VLOOKUP($A523,INPUT_Du_lieu_nhan_vien!$A:$AC,29),"-")</f>
        <v>THR</v>
      </c>
      <c r="G523" s="2"/>
      <c r="H523" s="19"/>
      <c r="I523" s="19" t="str">
        <f t="shared" si="22"/>
        <v/>
      </c>
      <c r="J523" t="str">
        <f>IFERROR(VLOOKUP($A523,INPUT_Du_lieu_nhan_vien!$A:$AJ,36),"-")</f>
        <v>Nghỉ việc</v>
      </c>
    </row>
    <row r="524" spans="1:10" ht="32.25" customHeight="1" x14ac:dyDescent="0.2">
      <c r="A524" s="118">
        <v>20136</v>
      </c>
      <c r="B524" t="str">
        <f>IFERROR(VLOOKUP($A524,INPUT_Du_lieu_nhan_vien!$A:$C,2),"-")</f>
        <v>Phạm Chí</v>
      </c>
      <c r="C524" t="str">
        <f>IFERROR(VLOOKUP($A524,INPUT_Du_lieu_nhan_vien!$A:$C,3),"-")</f>
        <v>Kiên</v>
      </c>
      <c r="D524" t="str">
        <f>IFERROR(VLOOKUP($A524,INPUT_Du_lieu_nhan_vien!$A:$AC,24),"-")</f>
        <v>TD1</v>
      </c>
      <c r="E524" t="str">
        <f>IFERROR(VLOOKUP($A524,INPUT_Du_lieu_nhan_vien!$A:$AC,29),"-")</f>
        <v>THR</v>
      </c>
      <c r="F524" t="s">
        <v>3051</v>
      </c>
      <c r="G524" s="2" t="s">
        <v>7370</v>
      </c>
      <c r="H524" s="19">
        <v>40100</v>
      </c>
      <c r="I524" s="19">
        <v>40464</v>
      </c>
      <c r="J524" t="str">
        <f>IFERROR(VLOOKUP($A524,INPUT_Du_lieu_nhan_vien!$A:$AJ,36),"-")</f>
        <v>Chính thức</v>
      </c>
    </row>
    <row r="525" spans="1:10" ht="32.25" hidden="1" customHeight="1" x14ac:dyDescent="0.2">
      <c r="A525" s="118">
        <v>20341</v>
      </c>
      <c r="B525" t="str">
        <f>IFERROR(VLOOKUP($A525,INPUT_Du_lieu_nhan_vien!$A:$C,2),"-")</f>
        <v>Nguyễn Thị</v>
      </c>
      <c r="C525" t="str">
        <f>IFERROR(VLOOKUP($A525,INPUT_Du_lieu_nhan_vien!$A:$C,3),"-")</f>
        <v>Mai</v>
      </c>
      <c r="D525" t="str">
        <f>IFERROR(VLOOKUP($A525,INPUT_Du_lieu_nhan_vien!$A:$AC,24),"-")</f>
        <v>OP</v>
      </c>
      <c r="E525" t="str">
        <f>IFERROR(VLOOKUP($A525,INPUT_Du_lieu_nhan_vien!$A:$AC,29),"-")</f>
        <v>THR</v>
      </c>
      <c r="G525" s="2"/>
      <c r="H525" s="19"/>
      <c r="I525" s="19" t="str">
        <f>IF(F525="","",VLOOKUP(F525,$N$2:$O$11,2)+H525)</f>
        <v/>
      </c>
      <c r="J525" t="str">
        <f>IFERROR(VLOOKUP($A525,INPUT_Du_lieu_nhan_vien!$A:$AJ,36),"-")</f>
        <v>Nghỉ việc</v>
      </c>
    </row>
    <row r="526" spans="1:10" ht="32.25" customHeight="1" x14ac:dyDescent="0.2">
      <c r="A526" s="118">
        <v>20426</v>
      </c>
      <c r="B526" t="str">
        <f>IFERROR(VLOOKUP($A526,INPUT_Du_lieu_nhan_vien!$A:$C,2),"-")</f>
        <v>Phạm Hằng</v>
      </c>
      <c r="C526" t="str">
        <f>IFERROR(VLOOKUP($A526,INPUT_Du_lieu_nhan_vien!$A:$C,3),"-")</f>
        <v>Nga</v>
      </c>
      <c r="D526" t="str">
        <f>IFERROR(VLOOKUP($A526,INPUT_Du_lieu_nhan_vien!$A:$AC,24),"-")</f>
        <v>TD2</v>
      </c>
      <c r="E526" t="str">
        <f>IFERROR(VLOOKUP($A526,INPUT_Du_lieu_nhan_vien!$A:$AC,29),"-")</f>
        <v>THR</v>
      </c>
      <c r="G526" s="2"/>
      <c r="H526" s="19"/>
      <c r="I526" s="19" t="str">
        <f>IF(F526="","",VLOOKUP(F526,$N$2:$O$11,2)+H526)</f>
        <v/>
      </c>
      <c r="J526" t="str">
        <f>IFERROR(VLOOKUP($A526,INPUT_Du_lieu_nhan_vien!$A:$AJ,36),"-")</f>
        <v>Chính thức</v>
      </c>
    </row>
    <row r="527" spans="1:10" ht="32.25" customHeight="1" x14ac:dyDescent="0.2">
      <c r="A527" s="118">
        <v>20464</v>
      </c>
      <c r="B527" t="str">
        <f>IFERROR(VLOOKUP($A527,INPUT_Du_lieu_nhan_vien!$A:$C,2),"-")</f>
        <v>Nguyễn Thị Hoàng</v>
      </c>
      <c r="C527" t="str">
        <f>IFERROR(VLOOKUP($A527,INPUT_Du_lieu_nhan_vien!$A:$C,3),"-")</f>
        <v>Hà</v>
      </c>
      <c r="D527" t="str">
        <f>IFERROR(VLOOKUP($A527,INPUT_Du_lieu_nhan_vien!$A:$AC,24),"-")</f>
        <v>OP</v>
      </c>
      <c r="E527" t="str">
        <f>IFERROR(VLOOKUP($A527,INPUT_Du_lieu_nhan_vien!$A:$AC,29),"-")</f>
        <v>THR</v>
      </c>
      <c r="F527" t="s">
        <v>3051</v>
      </c>
      <c r="G527" s="2" t="s">
        <v>7161</v>
      </c>
      <c r="H527" s="19">
        <v>41162</v>
      </c>
      <c r="I527" s="19">
        <f>IF(F527="","",VLOOKUP(F527,$N$2:$O$11,2)+H527)</f>
        <v>41526</v>
      </c>
      <c r="J527" t="str">
        <f>IFERROR(VLOOKUP($A527,INPUT_Du_lieu_nhan_vien!$A:$AJ,36),"-")</f>
        <v>Chính thức</v>
      </c>
    </row>
    <row r="528" spans="1:10" ht="32.25" hidden="1" customHeight="1" x14ac:dyDescent="0.2">
      <c r="A528" s="118">
        <v>20477</v>
      </c>
      <c r="B528" t="str">
        <f>IFERROR(VLOOKUP($A528,INPUT_Du_lieu_nhan_vien!$A:$C,2),"-")</f>
        <v>Trần Bích</v>
      </c>
      <c r="C528" t="str">
        <f>IFERROR(VLOOKUP($A528,INPUT_Du_lieu_nhan_vien!$A:$C,3),"-")</f>
        <v>Ngọc</v>
      </c>
      <c r="D528" t="str">
        <f>IFERROR(VLOOKUP($A528,INPUT_Du_lieu_nhan_vien!$A:$AC,24),"-")</f>
        <v>OP</v>
      </c>
      <c r="E528" t="str">
        <f>IFERROR(VLOOKUP($A528,INPUT_Du_lieu_nhan_vien!$A:$AC,29),"-")</f>
        <v>THR</v>
      </c>
      <c r="G528" s="2"/>
      <c r="H528" s="19"/>
      <c r="I528" s="19" t="str">
        <f>IF(F528="","",VLOOKUP(F528,$N$2:$O$11,2)+H528)</f>
        <v/>
      </c>
      <c r="J528" t="str">
        <f>IFERROR(VLOOKUP($A528,INPUT_Du_lieu_nhan_vien!$A:$AJ,36),"-")</f>
        <v>Nghỉ việc</v>
      </c>
    </row>
    <row r="529" spans="1:11" ht="32.25" customHeight="1" x14ac:dyDescent="0.2">
      <c r="A529" s="118">
        <v>20629</v>
      </c>
      <c r="B529" t="str">
        <f>IFERROR(VLOOKUP($A529,INPUT_Du_lieu_nhan_vien!$A:$C,2),"-")</f>
        <v>Phạm Nhật</v>
      </c>
      <c r="C529" t="str">
        <f>IFERROR(VLOOKUP($A529,INPUT_Du_lieu_nhan_vien!$A:$C,3),"-")</f>
        <v>Anh</v>
      </c>
      <c r="D529" t="str">
        <f>IFERROR(VLOOKUP($A529,INPUT_Du_lieu_nhan_vien!$A:$AC,24),"-")</f>
        <v>OP</v>
      </c>
      <c r="E529" t="str">
        <f>IFERROR(VLOOKUP($A529,INPUT_Du_lieu_nhan_vien!$A:$AC,29),"-")</f>
        <v>THR</v>
      </c>
      <c r="F529" t="s">
        <v>3051</v>
      </c>
      <c r="G529" s="308" t="s">
        <v>7393</v>
      </c>
      <c r="H529" s="19">
        <v>41487</v>
      </c>
      <c r="I529" s="19">
        <f>IF(F529="","",VLOOKUP(F529,$N$2:$O$11,2)+H529)</f>
        <v>41851</v>
      </c>
      <c r="J529" t="str">
        <f>IFERROR(VLOOKUP($A529,INPUT_Du_lieu_nhan_vien!$A:$AJ,36),"-")</f>
        <v>Chính thức</v>
      </c>
    </row>
    <row r="530" spans="1:11" ht="32.25" customHeight="1" x14ac:dyDescent="0.2">
      <c r="A530" s="118">
        <v>20154</v>
      </c>
      <c r="B530" t="str">
        <f>IFERROR(VLOOKUP($A530,INPUT_Du_lieu_nhan_vien!$A:$C,2),"-")</f>
        <v>Nguyễn Xuân</v>
      </c>
      <c r="C530" t="str">
        <f>IFERROR(VLOOKUP($A530,INPUT_Du_lieu_nhan_vien!$A:$C,3),"-")</f>
        <v>Bách</v>
      </c>
      <c r="D530" t="str">
        <f>IFERROR(VLOOKUP($A530,INPUT_Du_lieu_nhan_vien!$A:$AC,24),"-")</f>
        <v>PM1</v>
      </c>
      <c r="E530" t="str">
        <f>IFERROR(VLOOKUP($A530,INPUT_Du_lieu_nhan_vien!$A:$AC,29),"-")</f>
        <v>TDT</v>
      </c>
      <c r="F530" t="s">
        <v>3051</v>
      </c>
      <c r="G530" s="2" t="s">
        <v>7377</v>
      </c>
      <c r="H530" s="19">
        <v>40162</v>
      </c>
      <c r="I530" s="19">
        <v>40526</v>
      </c>
      <c r="J530" t="str">
        <f>IFERROR(VLOOKUP($A530,INPUT_Du_lieu_nhan_vien!$A:$AJ,36),"-")</f>
        <v>Chính thức</v>
      </c>
    </row>
    <row r="531" spans="1:11" ht="32.25" customHeight="1" x14ac:dyDescent="0.2">
      <c r="A531" s="118">
        <v>20223</v>
      </c>
      <c r="B531" t="str">
        <f>IFERROR(VLOOKUP($A531,INPUT_Du_lieu_nhan_vien!$A:$C,2),"-")</f>
        <v>Hoàng Diệu</v>
      </c>
      <c r="C531" t="str">
        <f>IFERROR(VLOOKUP($A531,INPUT_Du_lieu_nhan_vien!$A:$C,3),"-")</f>
        <v>Linh</v>
      </c>
      <c r="D531" t="str">
        <f>IFERROR(VLOOKUP($A531,INPUT_Du_lieu_nhan_vien!$A:$AC,24),"-")</f>
        <v>NX</v>
      </c>
      <c r="E531" t="str">
        <f>IFERROR(VLOOKUP($A531,INPUT_Du_lieu_nhan_vien!$A:$AC,29),"-")</f>
        <v>TDT</v>
      </c>
      <c r="F531" t="s">
        <v>3051</v>
      </c>
      <c r="G531" s="2" t="s">
        <v>7255</v>
      </c>
      <c r="H531" s="19">
        <v>40483</v>
      </c>
      <c r="I531" s="19">
        <v>40847</v>
      </c>
      <c r="J531" t="str">
        <f>IFERROR(VLOOKUP($A531,INPUT_Du_lieu_nhan_vien!$A:$AJ,36),"-")</f>
        <v>Chính thức</v>
      </c>
    </row>
    <row r="532" spans="1:11" ht="32.25" customHeight="1" x14ac:dyDescent="0.2">
      <c r="A532" s="118">
        <v>20223</v>
      </c>
      <c r="B532" t="str">
        <f>IFERROR(VLOOKUP($A532,INPUT_Du_lieu_nhan_vien!$A:$C,2),"-")</f>
        <v>Hoàng Diệu</v>
      </c>
      <c r="C532" t="str">
        <f>IFERROR(VLOOKUP($A532,INPUT_Du_lieu_nhan_vien!$A:$C,3),"-")</f>
        <v>Linh</v>
      </c>
      <c r="D532" t="str">
        <f>IFERROR(VLOOKUP($A532,INPUT_Du_lieu_nhan_vien!$A:$AC,24),"-")</f>
        <v>NX</v>
      </c>
      <c r="E532" t="str">
        <f>IFERROR(VLOOKUP($A532,INPUT_Du_lieu_nhan_vien!$A:$AC,29),"-")</f>
        <v>TDT</v>
      </c>
      <c r="F532" t="s">
        <v>3052</v>
      </c>
      <c r="G532" s="2" t="s">
        <v>7232</v>
      </c>
      <c r="H532" s="19">
        <v>40848</v>
      </c>
      <c r="I532" s="19">
        <v>41943</v>
      </c>
      <c r="J532" t="str">
        <f>IFERROR(VLOOKUP($A532,INPUT_Du_lieu_nhan_vien!$A:$AJ,36),"-")</f>
        <v>Chính thức</v>
      </c>
    </row>
    <row r="533" spans="1:11" ht="32.25" customHeight="1" x14ac:dyDescent="0.2">
      <c r="A533" s="118">
        <v>10009</v>
      </c>
      <c r="B533" t="str">
        <f>IFERROR(VLOOKUP($A533,INPUT_Du_lieu_nhan_vien!$A:$C,2),"-")</f>
        <v>Dương Hữu</v>
      </c>
      <c r="C533" t="str">
        <f>IFERROR(VLOOKUP($A533,INPUT_Du_lieu_nhan_vien!$A:$C,3),"-")</f>
        <v>Quang</v>
      </c>
      <c r="D533" t="str">
        <f>IFERROR(VLOOKUP($A533,INPUT_Du_lieu_nhan_vien!$A:$AC,24),"-")</f>
        <v>SD1</v>
      </c>
      <c r="E533" t="str">
        <f>IFERROR(VLOOKUP($A533,INPUT_Du_lieu_nhan_vien!$A:$AC,29),"-")</f>
        <v>TPE</v>
      </c>
      <c r="F533" t="s">
        <v>3052</v>
      </c>
      <c r="G533" s="2"/>
      <c r="H533" s="19">
        <v>40238</v>
      </c>
      <c r="I533" s="19">
        <v>41333</v>
      </c>
      <c r="J533" t="str">
        <f>IFERROR(VLOOKUP($A533,INPUT_Du_lieu_nhan_vien!$A:$AJ,36),"-")</f>
        <v>Chính thức</v>
      </c>
    </row>
    <row r="534" spans="1:11" ht="32.25" customHeight="1" x14ac:dyDescent="0.2">
      <c r="A534" s="118">
        <v>10009</v>
      </c>
      <c r="B534" t="str">
        <f>IFERROR(VLOOKUP($A534,INPUT_Du_lieu_nhan_vien!$A:$C,2),"-")</f>
        <v>Dương Hữu</v>
      </c>
      <c r="C534" t="str">
        <f>IFERROR(VLOOKUP($A534,INPUT_Du_lieu_nhan_vien!$A:$C,3),"-")</f>
        <v>Quang</v>
      </c>
      <c r="D534" t="str">
        <f>IFERROR(VLOOKUP($A534,INPUT_Du_lieu_nhan_vien!$A:$AC,24),"-")</f>
        <v>SD1</v>
      </c>
      <c r="E534" t="str">
        <f>IFERROR(VLOOKUP($A534,INPUT_Du_lieu_nhan_vien!$A:$AC,29),"-")</f>
        <v>TPE</v>
      </c>
      <c r="F534" t="s">
        <v>3053</v>
      </c>
      <c r="G534" s="2" t="s">
        <v>7320</v>
      </c>
      <c r="H534" s="19">
        <v>40057</v>
      </c>
      <c r="J534" t="str">
        <f>IFERROR(VLOOKUP($A534,INPUT_Du_lieu_nhan_vien!$A:$AJ,36),"-")</f>
        <v>Chính thức</v>
      </c>
    </row>
    <row r="535" spans="1:11" ht="32.25" hidden="1" customHeight="1" x14ac:dyDescent="0.2">
      <c r="A535" s="118">
        <v>10002</v>
      </c>
      <c r="B535" t="str">
        <f>IFERROR(VLOOKUP($A535,INPUT_Du_lieu_nhan_vien!$A:$C,2),"-")</f>
        <v>Nguyễn Hoài</v>
      </c>
      <c r="C535" t="str">
        <f>IFERROR(VLOOKUP($A535,INPUT_Du_lieu_nhan_vien!$A:$C,3),"-")</f>
        <v>Giang</v>
      </c>
      <c r="D535" t="str">
        <f>IFERROR(VLOOKUP($A535,INPUT_Du_lieu_nhan_vien!$A:$AC,24),"-")</f>
        <v>CX</v>
      </c>
      <c r="E535" t="str">
        <f>IFERROR(VLOOKUP($A535,INPUT_Du_lieu_nhan_vien!$A:$AC,29),"-")</f>
        <v>BCV</v>
      </c>
      <c r="G535" s="2"/>
      <c r="H535" s="19"/>
      <c r="I535" s="19" t="str">
        <f t="shared" ref="I535:I541" si="23">IF(F535="","",VLOOKUP(F535,$N$2:$O$11,2)+H535)</f>
        <v/>
      </c>
      <c r="J535" t="str">
        <f>IFERROR(VLOOKUP($A535,INPUT_Du_lieu_nhan_vien!$A:$AJ,36),"-")</f>
        <v>Nghỉ việc</v>
      </c>
    </row>
    <row r="536" spans="1:11" ht="32.25" customHeight="1" x14ac:dyDescent="0.2">
      <c r="A536" s="118">
        <v>10020</v>
      </c>
      <c r="B536" t="str">
        <f>IFERROR(VLOOKUP($A536,INPUT_Du_lieu_nhan_vien!$A:$C,2),"-")</f>
        <v>Ngô Thu</v>
      </c>
      <c r="C536" t="str">
        <f>IFERROR(VLOOKUP($A536,INPUT_Du_lieu_nhan_vien!$A:$C,3),"-")</f>
        <v>Thủy</v>
      </c>
      <c r="D536" t="str">
        <f>IFERROR(VLOOKUP($A536,INPUT_Du_lieu_nhan_vien!$A:$AC,24),"-")</f>
        <v>CX</v>
      </c>
      <c r="E536" t="str">
        <f>IFERROR(VLOOKUP($A536,INPUT_Du_lieu_nhan_vien!$A:$AC,29),"-")</f>
        <v>BCV</v>
      </c>
      <c r="F536" t="s">
        <v>3053</v>
      </c>
      <c r="G536" s="2" t="s">
        <v>7264</v>
      </c>
      <c r="H536" s="19">
        <v>40179</v>
      </c>
      <c r="I536" s="19">
        <f t="shared" si="23"/>
        <v>40179</v>
      </c>
      <c r="J536" t="str">
        <f>IFERROR(VLOOKUP($A536,INPUT_Du_lieu_nhan_vien!$A:$AJ,36),"-")</f>
        <v>Chính thức</v>
      </c>
      <c r="K536" s="2" t="s">
        <v>7217</v>
      </c>
    </row>
    <row r="537" spans="1:11" ht="32.25" customHeight="1" x14ac:dyDescent="0.2">
      <c r="A537" s="118">
        <v>20062</v>
      </c>
      <c r="B537" t="str">
        <f>IFERROR(VLOOKUP($A537,INPUT_Du_lieu_nhan_vien!$A:$C,2),"-")</f>
        <v>Nguyễn Hữu</v>
      </c>
      <c r="C537" t="str">
        <f>IFERROR(VLOOKUP($A537,INPUT_Du_lieu_nhan_vien!$A:$C,3),"-")</f>
        <v>Diễn</v>
      </c>
      <c r="D537" t="str">
        <f>IFERROR(VLOOKUP($A537,INPUT_Du_lieu_nhan_vien!$A:$AC,24),"-")</f>
        <v>CX</v>
      </c>
      <c r="E537" t="str">
        <f>IFERROR(VLOOKUP($A537,INPUT_Du_lieu_nhan_vien!$A:$AC,29),"-")</f>
        <v>BCV</v>
      </c>
      <c r="F537" t="s">
        <v>3051</v>
      </c>
      <c r="G537" s="2" t="s">
        <v>7302</v>
      </c>
      <c r="H537" s="19">
        <v>39904</v>
      </c>
      <c r="I537" s="19">
        <f t="shared" si="23"/>
        <v>40268</v>
      </c>
      <c r="J537" t="str">
        <f>IFERROR(VLOOKUP($A537,INPUT_Du_lieu_nhan_vien!$A:$AJ,36),"-")</f>
        <v>Chính thức</v>
      </c>
      <c r="K537" s="2"/>
    </row>
    <row r="538" spans="1:11" ht="32.25" customHeight="1" x14ac:dyDescent="0.2">
      <c r="A538" s="118">
        <v>20062</v>
      </c>
      <c r="B538" t="str">
        <f>IFERROR(VLOOKUP($A538,INPUT_Du_lieu_nhan_vien!$A:$C,2),"-")</f>
        <v>Nguyễn Hữu</v>
      </c>
      <c r="C538" t="str">
        <f>IFERROR(VLOOKUP($A538,INPUT_Du_lieu_nhan_vien!$A:$C,3),"-")</f>
        <v>Diễn</v>
      </c>
      <c r="D538" t="str">
        <f>IFERROR(VLOOKUP($A538,INPUT_Du_lieu_nhan_vien!$A:$AC,24),"-")</f>
        <v>CX</v>
      </c>
      <c r="E538" t="str">
        <f>IFERROR(VLOOKUP($A538,INPUT_Du_lieu_nhan_vien!$A:$AC,29),"-")</f>
        <v>BCV</v>
      </c>
      <c r="F538" t="s">
        <v>3053</v>
      </c>
      <c r="G538" s="2" t="s">
        <v>7265</v>
      </c>
      <c r="H538" s="19">
        <v>40269</v>
      </c>
      <c r="I538" s="19">
        <f t="shared" si="23"/>
        <v>40269</v>
      </c>
      <c r="J538" t="str">
        <f>IFERROR(VLOOKUP($A538,INPUT_Du_lieu_nhan_vien!$A:$AJ,36),"-")</f>
        <v>Chính thức</v>
      </c>
      <c r="K538" s="2" t="s">
        <v>7217</v>
      </c>
    </row>
    <row r="539" spans="1:11" ht="32.25" customHeight="1" x14ac:dyDescent="0.2">
      <c r="A539" s="118">
        <v>10010</v>
      </c>
      <c r="B539" t="str">
        <f>IFERROR(VLOOKUP($A539,INPUT_Du_lieu_nhan_vien!$A:$C,2),"-")</f>
        <v>Hoàng Thế</v>
      </c>
      <c r="C539" t="str">
        <f>IFERROR(VLOOKUP($A539,INPUT_Du_lieu_nhan_vien!$A:$C,3),"-")</f>
        <v>Anh</v>
      </c>
      <c r="D539" t="str">
        <f>IFERROR(VLOOKUP($A539,INPUT_Du_lieu_nhan_vien!$A:$AC,24),"-")</f>
        <v>TD1</v>
      </c>
      <c r="E539" t="str">
        <f>IFERROR(VLOOKUP($A539,INPUT_Du_lieu_nhan_vien!$A:$AC,29),"-")</f>
        <v>TAL</v>
      </c>
      <c r="F539" t="s">
        <v>3051</v>
      </c>
      <c r="G539" s="2" t="s">
        <v>7311</v>
      </c>
      <c r="H539" s="19">
        <v>39845</v>
      </c>
      <c r="I539" s="19">
        <f t="shared" si="23"/>
        <v>40209</v>
      </c>
      <c r="J539" t="str">
        <f>IFERROR(VLOOKUP($A539,INPUT_Du_lieu_nhan_vien!$A:$AJ,36),"-")</f>
        <v>Chính thức</v>
      </c>
    </row>
    <row r="540" spans="1:11" ht="32.25" customHeight="1" x14ac:dyDescent="0.2">
      <c r="A540" s="118">
        <v>20011</v>
      </c>
      <c r="B540" t="str">
        <f>IFERROR(VLOOKUP($A540,INPUT_Du_lieu_nhan_vien!$A:$C,2),"-")</f>
        <v>Ngô Thanh</v>
      </c>
      <c r="C540" t="str">
        <f>IFERROR(VLOOKUP($A540,INPUT_Du_lieu_nhan_vien!$A:$C,3),"-")</f>
        <v>Tùng</v>
      </c>
      <c r="D540" t="str">
        <f>IFERROR(VLOOKUP($A540,INPUT_Du_lieu_nhan_vien!$A:$AC,24),"-")</f>
        <v>OP</v>
      </c>
      <c r="E540" t="str">
        <f>IFERROR(VLOOKUP($A540,INPUT_Du_lieu_nhan_vien!$A:$AC,29),"-")</f>
        <v>TAL</v>
      </c>
      <c r="G540" s="2"/>
      <c r="H540" s="19"/>
      <c r="I540" s="19" t="str">
        <f t="shared" si="23"/>
        <v/>
      </c>
      <c r="J540" t="str">
        <f>IFERROR(VLOOKUP($A540,INPUT_Du_lieu_nhan_vien!$A:$AJ,36),"-")</f>
        <v>Chính thức</v>
      </c>
    </row>
    <row r="541" spans="1:11" ht="32.25" hidden="1" customHeight="1" x14ac:dyDescent="0.2">
      <c r="A541" s="118">
        <v>20233</v>
      </c>
      <c r="B541" t="str">
        <f>IFERROR(VLOOKUP($A541,INPUT_Du_lieu_nhan_vien!$A:$C,2),"-")</f>
        <v>Nguyễn Thế</v>
      </c>
      <c r="C541" t="str">
        <f>IFERROR(VLOOKUP($A541,INPUT_Du_lieu_nhan_vien!$A:$C,3),"-")</f>
        <v>Đức</v>
      </c>
      <c r="D541" t="str">
        <f>IFERROR(VLOOKUP($A541,INPUT_Du_lieu_nhan_vien!$A:$AC,24),"-")</f>
        <v>OX</v>
      </c>
      <c r="E541" t="str">
        <f>IFERROR(VLOOKUP($A541,INPUT_Du_lieu_nhan_vien!$A:$AC,29),"-")</f>
        <v>TAL</v>
      </c>
      <c r="G541" s="2"/>
      <c r="H541" s="19"/>
      <c r="I541" s="19" t="str">
        <f t="shared" si="23"/>
        <v/>
      </c>
      <c r="J541" t="str">
        <f>IFERROR(VLOOKUP($A541,INPUT_Du_lieu_nhan_vien!$A:$AJ,36),"-")</f>
        <v>Nghỉ việc</v>
      </c>
    </row>
    <row r="542" spans="1:11" ht="32.25" customHeight="1" x14ac:dyDescent="0.2">
      <c r="A542" s="118">
        <v>20136</v>
      </c>
      <c r="B542" t="str">
        <f>IFERROR(VLOOKUP($A542,INPUT_Du_lieu_nhan_vien!$A:$C,2),"-")</f>
        <v>Phạm Chí</v>
      </c>
      <c r="C542" t="str">
        <f>IFERROR(VLOOKUP($A542,INPUT_Du_lieu_nhan_vien!$A:$C,3),"-")</f>
        <v>Kiên</v>
      </c>
      <c r="D542" t="str">
        <f>IFERROR(VLOOKUP($A542,INPUT_Du_lieu_nhan_vien!$A:$AC,24),"-")</f>
        <v>TD1</v>
      </c>
      <c r="E542" t="str">
        <f>IFERROR(VLOOKUP($A542,INPUT_Du_lieu_nhan_vien!$A:$AC,29),"-")</f>
        <v>THR</v>
      </c>
      <c r="F542" t="s">
        <v>3052</v>
      </c>
      <c r="G542" s="2" t="s">
        <v>7160</v>
      </c>
      <c r="H542" s="19">
        <v>40465</v>
      </c>
      <c r="I542" s="19">
        <v>41547</v>
      </c>
      <c r="J542" t="str">
        <f>IFERROR(VLOOKUP($A542,INPUT_Du_lieu_nhan_vien!$A:$AJ,36),"-")</f>
        <v>Chính thức</v>
      </c>
    </row>
    <row r="543" spans="1:11" ht="32.25" customHeight="1" x14ac:dyDescent="0.2">
      <c r="A543" s="118">
        <v>10004</v>
      </c>
      <c r="B543" t="str">
        <f>IFERROR(VLOOKUP($A543,INPUT_Du_lieu_nhan_vien!$A:$C,2),"-")</f>
        <v>Thái Minh</v>
      </c>
      <c r="C543" t="str">
        <f>IFERROR(VLOOKUP($A543,INPUT_Du_lieu_nhan_vien!$A:$C,3),"-")</f>
        <v>Hạnh</v>
      </c>
      <c r="D543" t="str">
        <f>IFERROR(VLOOKUP($A543,INPUT_Du_lieu_nhan_vien!$A:$AC,24),"-")</f>
        <v>TD1</v>
      </c>
      <c r="E543" t="str">
        <f>IFERROR(VLOOKUP($A543,INPUT_Du_lieu_nhan_vien!$A:$AC,29),"-")</f>
        <v>TRD</v>
      </c>
      <c r="F543" t="s">
        <v>3053</v>
      </c>
      <c r="G543" s="2" t="s">
        <v>7371</v>
      </c>
      <c r="H543" s="19">
        <v>41153</v>
      </c>
      <c r="I543" s="19">
        <f>IF(F543="","",VLOOKUP(F543,$N$2:$O$11,2)+H543)</f>
        <v>41153</v>
      </c>
      <c r="J543" t="str">
        <f>IFERROR(VLOOKUP($A543,INPUT_Du_lieu_nhan_vien!$A:$AJ,36),"-")</f>
        <v>Nghỉ khác</v>
      </c>
    </row>
    <row r="544" spans="1:11" ht="32.25" customHeight="1" x14ac:dyDescent="0.2">
      <c r="A544" s="118">
        <v>10006</v>
      </c>
      <c r="B544" t="str">
        <f>IFERROR(VLOOKUP($A544,INPUT_Du_lieu_nhan_vien!$A:$C,2),"-")</f>
        <v>Cao Công</v>
      </c>
      <c r="C544" t="str">
        <f>IFERROR(VLOOKUP($A544,INPUT_Du_lieu_nhan_vien!$A:$C,3),"-")</f>
        <v>Minh</v>
      </c>
      <c r="D544" t="str">
        <f>IFERROR(VLOOKUP($A544,INPUT_Du_lieu_nhan_vien!$A:$AC,24),"-")</f>
        <v>TD1</v>
      </c>
      <c r="E544" t="str">
        <f>IFERROR(VLOOKUP($A544,INPUT_Du_lieu_nhan_vien!$A:$AC,29),"-")</f>
        <v>TTN</v>
      </c>
      <c r="F544" t="s">
        <v>3053</v>
      </c>
      <c r="G544" s="2" t="s">
        <v>7007</v>
      </c>
      <c r="H544" s="19">
        <v>41334</v>
      </c>
      <c r="I544" s="19">
        <f>IF(F544="","",VLOOKUP(F544,$N$2:$O$11,2)+H544)</f>
        <v>41334</v>
      </c>
      <c r="J544" t="str">
        <f>IFERROR(VLOOKUP($A544,INPUT_Du_lieu_nhan_vien!$A:$AJ,36),"-")</f>
        <v>Chính thức</v>
      </c>
    </row>
    <row r="545" spans="1:10" ht="32.25" customHeight="1" x14ac:dyDescent="0.2">
      <c r="A545" s="118">
        <v>10008</v>
      </c>
      <c r="B545" t="str">
        <f>IFERROR(VLOOKUP($A545,INPUT_Du_lieu_nhan_vien!$A:$C,2),"-")</f>
        <v>Phạm Quốc</v>
      </c>
      <c r="C545" t="str">
        <f>IFERROR(VLOOKUP($A545,INPUT_Du_lieu_nhan_vien!$A:$C,3),"-")</f>
        <v>Hùng</v>
      </c>
      <c r="D545" t="str">
        <f>IFERROR(VLOOKUP($A545,INPUT_Du_lieu_nhan_vien!$A:$AC,24),"-")</f>
        <v>SD2</v>
      </c>
      <c r="E545" t="str">
        <f>IFERROR(VLOOKUP($A545,INPUT_Du_lieu_nhan_vien!$A:$AC,29),"-")</f>
        <v>S2</v>
      </c>
      <c r="F545" t="s">
        <v>3051</v>
      </c>
      <c r="G545" s="2" t="s">
        <v>7373</v>
      </c>
      <c r="H545" s="19">
        <v>39873</v>
      </c>
      <c r="I545" s="19">
        <v>40237</v>
      </c>
      <c r="J545" t="str">
        <f>IFERROR(VLOOKUP($A545,INPUT_Du_lieu_nhan_vien!$A:$AJ,36),"-")</f>
        <v>Chính thức</v>
      </c>
    </row>
    <row r="546" spans="1:10" ht="32.25" customHeight="1" x14ac:dyDescent="0.2">
      <c r="A546" s="118">
        <v>20009</v>
      </c>
      <c r="B546" t="str">
        <f>IFERROR(VLOOKUP($A546,INPUT_Du_lieu_nhan_vien!$A:$C,2),"-")</f>
        <v>Bùi Thị</v>
      </c>
      <c r="C546" t="str">
        <f>IFERROR(VLOOKUP($A546,INPUT_Du_lieu_nhan_vien!$A:$C,3),"-")</f>
        <v>Nga</v>
      </c>
      <c r="D546" t="str">
        <f>IFERROR(VLOOKUP($A546,INPUT_Du_lieu_nhan_vien!$A:$AC,24),"-")</f>
        <v>PM1</v>
      </c>
      <c r="E546" t="str">
        <f>IFERROR(VLOOKUP($A546,INPUT_Du_lieu_nhan_vien!$A:$AC,29),"-")</f>
        <v>TOS1</v>
      </c>
      <c r="F546" t="s">
        <v>3052</v>
      </c>
      <c r="G546" s="2" t="s">
        <v>7292</v>
      </c>
      <c r="H546" s="19">
        <v>40238</v>
      </c>
      <c r="I546" s="19">
        <f>IF(F546="","",VLOOKUP(F546,$N$2:$O$11,2)+H546)</f>
        <v>41332</v>
      </c>
      <c r="J546" t="str">
        <f>IFERROR(VLOOKUP($A546,INPUT_Du_lieu_nhan_vien!$A:$AJ,36),"-")</f>
        <v>Chính thức</v>
      </c>
    </row>
    <row r="547" spans="1:10" ht="32.25" customHeight="1" x14ac:dyDescent="0.2">
      <c r="A547" s="118">
        <v>20024</v>
      </c>
      <c r="B547" t="str">
        <f>IFERROR(VLOOKUP($A547,INPUT_Du_lieu_nhan_vien!$A:$C,2),"-")</f>
        <v>Ngô Thị Thanh</v>
      </c>
      <c r="C547" t="str">
        <f>IFERROR(VLOOKUP($A547,INPUT_Du_lieu_nhan_vien!$A:$C,3),"-")</f>
        <v>Thủy</v>
      </c>
      <c r="D547" t="str">
        <f>IFERROR(VLOOKUP($A547,INPUT_Du_lieu_nhan_vien!$A:$AC,24),"-")</f>
        <v>TD2</v>
      </c>
      <c r="E547" t="str">
        <f>IFERROR(VLOOKUP($A547,INPUT_Du_lieu_nhan_vien!$A:$AC,29),"-")</f>
        <v>TNE</v>
      </c>
      <c r="F547" t="s">
        <v>3053</v>
      </c>
      <c r="G547" s="2" t="s">
        <v>7089</v>
      </c>
      <c r="H547" s="19">
        <v>41183</v>
      </c>
      <c r="I547" s="19">
        <f>IF(F547="","",VLOOKUP(F547,$N$2:$O$11,2)+H547)</f>
        <v>41183</v>
      </c>
      <c r="J547" t="str">
        <f>IFERROR(VLOOKUP($A547,INPUT_Du_lieu_nhan_vien!$A:$AJ,36),"-")</f>
        <v>Chính thức</v>
      </c>
    </row>
    <row r="548" spans="1:10" ht="32.25" customHeight="1" x14ac:dyDescent="0.2">
      <c r="A548" s="118">
        <v>20029</v>
      </c>
      <c r="B548" t="str">
        <f>IFERROR(VLOOKUP($A548,INPUT_Du_lieu_nhan_vien!$A:$C,2),"-")</f>
        <v>Bùi Thị Xuân</v>
      </c>
      <c r="C548" t="str">
        <f>IFERROR(VLOOKUP($A548,INPUT_Du_lieu_nhan_vien!$A:$C,3),"-")</f>
        <v>Thảo</v>
      </c>
      <c r="D548" t="str">
        <f>IFERROR(VLOOKUP($A548,INPUT_Du_lieu_nhan_vien!$A:$AC,24),"-")</f>
        <v>TD1</v>
      </c>
      <c r="E548" t="str">
        <f>IFERROR(VLOOKUP($A548,INPUT_Du_lieu_nhan_vien!$A:$AC,29),"-")</f>
        <v>TAW</v>
      </c>
      <c r="F548" t="s">
        <v>3053</v>
      </c>
      <c r="G548" s="2" t="s">
        <v>7045</v>
      </c>
      <c r="H548" s="19">
        <v>41214</v>
      </c>
      <c r="I548" s="19">
        <f>IF(F548="","",VLOOKUP(F548,$N$2:$O$11,2)+H548)</f>
        <v>41214</v>
      </c>
      <c r="J548" t="str">
        <f>IFERROR(VLOOKUP($A548,INPUT_Du_lieu_nhan_vien!$A:$AJ,36),"-")</f>
        <v>Chính thức</v>
      </c>
    </row>
    <row r="549" spans="1:10" ht="32.25" customHeight="1" x14ac:dyDescent="0.2">
      <c r="A549" s="118">
        <v>20154</v>
      </c>
      <c r="B549" t="str">
        <f>IFERROR(VLOOKUP($A549,INPUT_Du_lieu_nhan_vien!$A:$C,2),"-")</f>
        <v>Nguyễn Xuân</v>
      </c>
      <c r="C549" t="str">
        <f>IFERROR(VLOOKUP($A549,INPUT_Du_lieu_nhan_vien!$A:$C,3),"-")</f>
        <v>Bách</v>
      </c>
      <c r="D549" t="str">
        <f>IFERROR(VLOOKUP($A549,INPUT_Du_lieu_nhan_vien!$A:$AC,24),"-")</f>
        <v>PM1</v>
      </c>
      <c r="E549" t="str">
        <f>IFERROR(VLOOKUP($A549,INPUT_Du_lieu_nhan_vien!$A:$AC,29),"-")</f>
        <v>TDT</v>
      </c>
      <c r="F549" t="s">
        <v>3052</v>
      </c>
      <c r="G549" s="2" t="s">
        <v>7254</v>
      </c>
      <c r="H549" s="19">
        <v>40527</v>
      </c>
      <c r="I549" s="19">
        <v>41639</v>
      </c>
      <c r="J549" t="str">
        <f>IFERROR(VLOOKUP($A549,INPUT_Du_lieu_nhan_vien!$A:$AJ,36),"-")</f>
        <v>Chính thức</v>
      </c>
    </row>
    <row r="550" spans="1:10" ht="32.25" customHeight="1" x14ac:dyDescent="0.2">
      <c r="A550" s="118">
        <v>20286</v>
      </c>
      <c r="B550" t="str">
        <f>IFERROR(VLOOKUP($A550,INPUT_Du_lieu_nhan_vien!$A:$C,2),"-")</f>
        <v>Võ Anh</v>
      </c>
      <c r="C550" t="str">
        <f>IFERROR(VLOOKUP($A550,INPUT_Du_lieu_nhan_vien!$A:$C,3),"-")</f>
        <v>Tú</v>
      </c>
      <c r="D550" t="str">
        <f>IFERROR(VLOOKUP($A550,INPUT_Du_lieu_nhan_vien!$A:$AC,24),"-")</f>
        <v>PM2</v>
      </c>
      <c r="E550" t="str">
        <f>IFERROR(VLOOKUP($A550,INPUT_Du_lieu_nhan_vien!$A:$AC,29),"-")</f>
        <v>TSA</v>
      </c>
      <c r="F550" t="s">
        <v>3052</v>
      </c>
      <c r="G550" s="2" t="s">
        <v>7022</v>
      </c>
      <c r="H550" s="19">
        <v>41503</v>
      </c>
      <c r="I550" s="19">
        <v>42232</v>
      </c>
      <c r="J550" t="str">
        <f>IFERROR(VLOOKUP($A550,INPUT_Du_lieu_nhan_vien!$A:$AJ,36),"-")</f>
        <v>Chính thức</v>
      </c>
    </row>
    <row r="551" spans="1:10" ht="32.25" customHeight="1" x14ac:dyDescent="0.2">
      <c r="A551" s="118">
        <v>20334</v>
      </c>
      <c r="B551" t="str">
        <f>IFERROR(VLOOKUP($A551,INPUT_Du_lieu_nhan_vien!$A:$C,2),"-")</f>
        <v>Nguyễn Cao Thanh</v>
      </c>
      <c r="C551" t="str">
        <f>IFERROR(VLOOKUP($A551,INPUT_Du_lieu_nhan_vien!$A:$C,3),"-")</f>
        <v>Thảo</v>
      </c>
      <c r="D551" t="str">
        <f>IFERROR(VLOOKUP($A551,INPUT_Du_lieu_nhan_vien!$A:$AC,24),"-")</f>
        <v>NX</v>
      </c>
      <c r="E551" t="str">
        <f>IFERROR(VLOOKUP($A551,INPUT_Du_lieu_nhan_vien!$A:$AC,29),"-")</f>
        <v>TTV</v>
      </c>
      <c r="F551" t="s">
        <v>3052</v>
      </c>
      <c r="G551" s="2" t="s">
        <v>7381</v>
      </c>
      <c r="H551" s="19">
        <v>41294</v>
      </c>
      <c r="I551" s="19">
        <f>IF(F551="","",VLOOKUP(F551,$N$2:$O$11,2)+H551)</f>
        <v>42388</v>
      </c>
      <c r="J551" t="str">
        <f>IFERROR(VLOOKUP($A551,INPUT_Du_lieu_nhan_vien!$A:$AJ,36),"-")</f>
        <v>Chính thức</v>
      </c>
    </row>
    <row r="552" spans="1:10" ht="32.25" customHeight="1" x14ac:dyDescent="0.2">
      <c r="A552" s="118">
        <v>20324</v>
      </c>
      <c r="B552" t="str">
        <f>IFERROR(VLOOKUP($A552,INPUT_Du_lieu_nhan_vien!$A:$C,2),"-")</f>
        <v>Huỳnh Việt</v>
      </c>
      <c r="C552" t="str">
        <f>IFERROR(VLOOKUP($A552,INPUT_Du_lieu_nhan_vien!$A:$C,3),"-")</f>
        <v>Lào</v>
      </c>
      <c r="D552" t="str">
        <f>IFERROR(VLOOKUP($A552,INPUT_Du_lieu_nhan_vien!$A:$AC,24),"-")</f>
        <v>OC</v>
      </c>
      <c r="E552" t="str">
        <f>IFERROR(VLOOKUP($A552,INPUT_Du_lieu_nhan_vien!$A:$AC,29),"-")</f>
        <v>TTV</v>
      </c>
      <c r="F552" t="s">
        <v>3052</v>
      </c>
      <c r="G552" s="2" t="s">
        <v>7382</v>
      </c>
      <c r="H552" s="19">
        <v>41275</v>
      </c>
      <c r="I552" s="19">
        <f>IF(F552="","",VLOOKUP(F552,$N$2:$O$11,2)+H552)</f>
        <v>42369</v>
      </c>
      <c r="J552" t="str">
        <f>IFERROR(VLOOKUP($A552,INPUT_Du_lieu_nhan_vien!$A:$AJ,36),"-")</f>
        <v>Chính thức</v>
      </c>
    </row>
    <row r="553" spans="1:10" ht="32.25" customHeight="1" x14ac:dyDescent="0.2">
      <c r="A553" s="118">
        <v>20339</v>
      </c>
      <c r="B553" t="str">
        <f>IFERROR(VLOOKUP($A553,INPUT_Du_lieu_nhan_vien!$A:$C,2),"-")</f>
        <v>Nguyễn Thị</v>
      </c>
      <c r="C553" t="str">
        <f>IFERROR(VLOOKUP($A553,INPUT_Du_lieu_nhan_vien!$A:$C,3),"-")</f>
        <v>Nhàn</v>
      </c>
      <c r="D553" t="str">
        <f>IFERROR(VLOOKUP($A553,INPUT_Du_lieu_nhan_vien!$A:$AC,24),"-")</f>
        <v>OP</v>
      </c>
      <c r="E553" t="str">
        <f>IFERROR(VLOOKUP($A553,INPUT_Du_lieu_nhan_vien!$A:$AC,29),"-")</f>
        <v>TAD</v>
      </c>
      <c r="F553" t="s">
        <v>3052</v>
      </c>
      <c r="G553" s="2" t="s">
        <v>7383</v>
      </c>
      <c r="H553" s="19">
        <v>41426</v>
      </c>
      <c r="I553" s="19">
        <f>IF(F553="","",VLOOKUP(F553,$N$2:$O$11,2)+H553)</f>
        <v>42520</v>
      </c>
      <c r="J553" t="str">
        <f>IFERROR(VLOOKUP($A553,INPUT_Du_lieu_nhan_vien!$A:$AJ,36),"-")</f>
        <v>Chính thức</v>
      </c>
    </row>
    <row r="554" spans="1:10" ht="32.25" customHeight="1" x14ac:dyDescent="0.2">
      <c r="A554" s="118">
        <v>20413</v>
      </c>
      <c r="B554" t="str">
        <f>IFERROR(VLOOKUP($A554,INPUT_Du_lieu_nhan_vien!$A:$C,2),"-")</f>
        <v>Lê Khắc</v>
      </c>
      <c r="C554" t="str">
        <f>IFERROR(VLOOKUP($A554,INPUT_Du_lieu_nhan_vien!$A:$C,3),"-")</f>
        <v>Thế</v>
      </c>
      <c r="D554" t="str">
        <f>IFERROR(VLOOKUP($A554,INPUT_Du_lieu_nhan_vien!$A:$AC,24),"-")</f>
        <v>OP</v>
      </c>
      <c r="E554" t="str">
        <f>IFERROR(VLOOKUP($A554,INPUT_Du_lieu_nhan_vien!$A:$AC,29),"-")</f>
        <v>TIS</v>
      </c>
      <c r="F554" t="s">
        <v>3052</v>
      </c>
      <c r="G554" s="2" t="s">
        <v>7680</v>
      </c>
      <c r="H554" s="19">
        <v>41426</v>
      </c>
      <c r="I554" s="19">
        <f>IF(F554="","",VLOOKUP(F554,$N$2:$O$11,2)+H554)</f>
        <v>42520</v>
      </c>
      <c r="J554" t="str">
        <f>IFERROR(VLOOKUP($A554,INPUT_Du_lieu_nhan_vien!$A:$AJ,36),"-")</f>
        <v>Chính thức</v>
      </c>
    </row>
    <row r="555" spans="1:10" ht="32.25" customHeight="1" x14ac:dyDescent="0.2">
      <c r="A555" s="118">
        <v>20408</v>
      </c>
      <c r="B555" t="str">
        <f>IFERROR(VLOOKUP($A555,INPUT_Du_lieu_nhan_vien!$A:$C,2),"-")</f>
        <v>Phan Thế</v>
      </c>
      <c r="C555" t="str">
        <f>IFERROR(VLOOKUP($A555,INPUT_Du_lieu_nhan_vien!$A:$C,3),"-")</f>
        <v>Công</v>
      </c>
      <c r="D555" t="str">
        <f>IFERROR(VLOOKUP($A555,INPUT_Du_lieu_nhan_vien!$A:$AC,24),"-")</f>
        <v>PM2</v>
      </c>
      <c r="E555" t="str">
        <f>IFERROR(VLOOKUP($A555,INPUT_Du_lieu_nhan_vien!$A:$AC,29),"-")</f>
        <v>TOS1</v>
      </c>
      <c r="F555" t="s">
        <v>3052</v>
      </c>
      <c r="G555" s="2" t="s">
        <v>7753</v>
      </c>
      <c r="H555" s="19">
        <v>41404</v>
      </c>
      <c r="I555" s="19">
        <f>IF(F555="","",VLOOKUP(F555,$N$2:$O$11,2)+H555)</f>
        <v>42498</v>
      </c>
      <c r="J555" t="str">
        <f>IFERROR(VLOOKUP($A555,INPUT_Du_lieu_nhan_vien!$A:$AJ,36),"-")</f>
        <v>Chính thức</v>
      </c>
    </row>
    <row r="556" spans="1:10" ht="32.25" customHeight="1" x14ac:dyDescent="0.2">
      <c r="A556" s="118">
        <v>20421</v>
      </c>
      <c r="B556" t="str">
        <f>IFERROR(VLOOKUP($A556,INPUT_Du_lieu_nhan_vien!$A:$C,2),"-")</f>
        <v>Chu Lan</v>
      </c>
      <c r="C556" t="str">
        <f>IFERROR(VLOOKUP($A556,INPUT_Du_lieu_nhan_vien!$A:$C,3),"-")</f>
        <v>Phương</v>
      </c>
      <c r="D556" t="str">
        <f>IFERROR(VLOOKUP($A556,INPUT_Du_lieu_nhan_vien!$A:$AC,24),"-")</f>
        <v>OP</v>
      </c>
      <c r="E556" t="str">
        <f>IFERROR(VLOOKUP($A556,INPUT_Du_lieu_nhan_vien!$A:$AC,29),"-")</f>
        <v>TAW</v>
      </c>
      <c r="F556" t="s">
        <v>3052</v>
      </c>
      <c r="G556" s="2" t="s">
        <v>7754</v>
      </c>
      <c r="H556" s="19">
        <v>41425</v>
      </c>
      <c r="I556" s="19">
        <v>42522</v>
      </c>
      <c r="J556" t="str">
        <f>IFERROR(VLOOKUP($A556,INPUT_Du_lieu_nhan_vien!$A:$AJ,36),"-")</f>
        <v>Chính thức</v>
      </c>
    </row>
    <row r="557" spans="1:10" ht="32.25" customHeight="1" x14ac:dyDescent="0.2">
      <c r="A557" s="118">
        <v>20646</v>
      </c>
      <c r="B557" t="str">
        <f>IFERROR(VLOOKUP($A557,INPUT_Du_lieu_nhan_vien!$A:$C,2),"-")</f>
        <v>Cao Thu</v>
      </c>
      <c r="C557" t="str">
        <f>IFERROR(VLOOKUP($A557,INPUT_Du_lieu_nhan_vien!$A:$C,3),"-")</f>
        <v>Phương</v>
      </c>
      <c r="D557" t="str">
        <f>IFERROR(VLOOKUP($A557,INPUT_Du_lieu_nhan_vien!$A:$AC,24),"-")</f>
        <v>OP</v>
      </c>
      <c r="E557" t="str">
        <f>IFERROR(VLOOKUP($A557,INPUT_Du_lieu_nhan_vien!$A:$AC,29),"-")</f>
        <v>TSG</v>
      </c>
      <c r="G557" s="2"/>
      <c r="H557" s="19"/>
      <c r="I557" s="19" t="str">
        <f t="shared" ref="I557:I601" si="24">IF(F557="","",VLOOKUP(F557,$N$2:$O$11,2)+H557)</f>
        <v/>
      </c>
      <c r="J557" t="str">
        <f>IFERROR(VLOOKUP($A557,INPUT_Du_lieu_nhan_vien!$A:$AJ,36),"-")</f>
        <v>Chính thức</v>
      </c>
    </row>
    <row r="558" spans="1:10" ht="32.25" customHeight="1" x14ac:dyDescent="0.2">
      <c r="A558" s="118">
        <v>20647</v>
      </c>
      <c r="B558" t="str">
        <f>IFERROR(VLOOKUP($A558,INPUT_Du_lieu_nhan_vien!$A:$C,2),"-")</f>
        <v>Trần Thị</v>
      </c>
      <c r="C558" t="str">
        <f>IFERROR(VLOOKUP($A558,INPUT_Du_lieu_nhan_vien!$A:$C,3),"-")</f>
        <v>Phương</v>
      </c>
      <c r="D558" t="str">
        <f>IFERROR(VLOOKUP($A558,INPUT_Du_lieu_nhan_vien!$A:$AC,24),"-")</f>
        <v>OP</v>
      </c>
      <c r="E558" t="str">
        <f>IFERROR(VLOOKUP($A558,INPUT_Du_lieu_nhan_vien!$A:$AC,29),"-")</f>
        <v>TOS1</v>
      </c>
      <c r="G558" s="2"/>
      <c r="H558" s="19"/>
      <c r="I558" s="19" t="str">
        <f t="shared" si="24"/>
        <v/>
      </c>
      <c r="J558" t="str">
        <f>IFERROR(VLOOKUP($A558,INPUT_Du_lieu_nhan_vien!$A:$AJ,36),"-")</f>
        <v>Chính thức</v>
      </c>
    </row>
    <row r="559" spans="1:10" ht="32.25" customHeight="1" x14ac:dyDescent="0.2">
      <c r="A559" s="118">
        <v>20648</v>
      </c>
      <c r="B559" t="str">
        <f>IFERROR(VLOOKUP($A559,INPUT_Du_lieu_nhan_vien!$A:$C,2),"-")</f>
        <v>Nguyễn Thị</v>
      </c>
      <c r="C559" t="str">
        <f>IFERROR(VLOOKUP($A559,INPUT_Du_lieu_nhan_vien!$A:$C,3),"-")</f>
        <v>Hoa</v>
      </c>
      <c r="D559" t="str">
        <f>IFERROR(VLOOKUP($A559,INPUT_Du_lieu_nhan_vien!$A:$AC,24),"-")</f>
        <v>OP</v>
      </c>
      <c r="E559" t="str">
        <f>IFERROR(VLOOKUP($A559,INPUT_Du_lieu_nhan_vien!$A:$AC,29),"-")</f>
        <v>TOS1</v>
      </c>
      <c r="G559" s="2"/>
      <c r="H559" s="19"/>
      <c r="I559" s="19" t="str">
        <f t="shared" si="24"/>
        <v/>
      </c>
      <c r="J559" t="str">
        <f>IFERROR(VLOOKUP($A559,INPUT_Du_lieu_nhan_vien!$A:$AJ,36),"-")</f>
        <v>Chính thức</v>
      </c>
    </row>
    <row r="560" spans="1:10" ht="32.25" customHeight="1" x14ac:dyDescent="0.2">
      <c r="A560" s="118">
        <v>20649</v>
      </c>
      <c r="B560" t="str">
        <f>IFERROR(VLOOKUP($A560,INPUT_Du_lieu_nhan_vien!$A:$C,2),"-")</f>
        <v>Bùi Thị Thúy</v>
      </c>
      <c r="C560" t="str">
        <f>IFERROR(VLOOKUP($A560,INPUT_Du_lieu_nhan_vien!$A:$C,3),"-")</f>
        <v>Nga</v>
      </c>
      <c r="D560" t="str">
        <f>IFERROR(VLOOKUP($A560,INPUT_Du_lieu_nhan_vien!$A:$AC,24),"-")</f>
        <v>OS</v>
      </c>
      <c r="E560" t="str">
        <f>IFERROR(VLOOKUP($A560,INPUT_Du_lieu_nhan_vien!$A:$AC,29),"-")</f>
        <v>TSA</v>
      </c>
      <c r="F560" t="s">
        <v>3051</v>
      </c>
      <c r="G560" s="2" t="s">
        <v>8189</v>
      </c>
      <c r="H560" s="19">
        <v>41604</v>
      </c>
      <c r="I560" s="19">
        <f t="shared" si="24"/>
        <v>41968</v>
      </c>
      <c r="J560" t="str">
        <f>IFERROR(VLOOKUP($A560,INPUT_Du_lieu_nhan_vien!$A:$AJ,36),"-")</f>
        <v>Chính thức</v>
      </c>
    </row>
    <row r="561" spans="1:10" ht="32.25" customHeight="1" x14ac:dyDescent="0.2">
      <c r="A561" s="118">
        <v>20650</v>
      </c>
      <c r="B561" t="str">
        <f>IFERROR(VLOOKUP($A561,INPUT_Du_lieu_nhan_vien!$A:$C,2),"-")</f>
        <v>Trần Thị</v>
      </c>
      <c r="C561" t="str">
        <f>IFERROR(VLOOKUP($A561,INPUT_Du_lieu_nhan_vien!$A:$C,3),"-")</f>
        <v>Hằng</v>
      </c>
      <c r="D561" t="str">
        <f>IFERROR(VLOOKUP($A561,INPUT_Du_lieu_nhan_vien!$A:$AC,24),"-")</f>
        <v>OC</v>
      </c>
      <c r="E561" t="str">
        <f>IFERROR(VLOOKUP($A561,INPUT_Du_lieu_nhan_vien!$A:$AC,29),"-")</f>
        <v>TTV</v>
      </c>
      <c r="G561" s="2"/>
      <c r="H561" s="19"/>
      <c r="I561" s="19" t="str">
        <f t="shared" si="24"/>
        <v/>
      </c>
      <c r="J561" t="str">
        <f>IFERROR(VLOOKUP($A561,INPUT_Du_lieu_nhan_vien!$A:$AJ,36),"-")</f>
        <v>Chính thức</v>
      </c>
    </row>
    <row r="562" spans="1:10" ht="32.25" hidden="1" customHeight="1" x14ac:dyDescent="0.2">
      <c r="A562" s="118">
        <v>20651</v>
      </c>
      <c r="B562" t="str">
        <f>IFERROR(VLOOKUP($A562,INPUT_Du_lieu_nhan_vien!$A:$C,2),"-")</f>
        <v>Liêu Quốc</v>
      </c>
      <c r="C562" t="str">
        <f>IFERROR(VLOOKUP($A562,INPUT_Du_lieu_nhan_vien!$A:$C,3),"-")</f>
        <v>Tuấn</v>
      </c>
      <c r="D562" t="str">
        <f>IFERROR(VLOOKUP($A562,INPUT_Du_lieu_nhan_vien!$A:$AC,24),"-")</f>
        <v>PM2</v>
      </c>
      <c r="E562" t="str">
        <f>IFERROR(VLOOKUP($A562,INPUT_Du_lieu_nhan_vien!$A:$AC,29),"-")</f>
        <v>TSG</v>
      </c>
      <c r="G562" s="2"/>
      <c r="H562" s="19"/>
      <c r="I562" s="19" t="str">
        <f t="shared" si="24"/>
        <v/>
      </c>
      <c r="J562" t="str">
        <f>IFERROR(VLOOKUP($A562,INPUT_Du_lieu_nhan_vien!$A:$AJ,36),"-")</f>
        <v>Nghỉ việc</v>
      </c>
    </row>
    <row r="563" spans="1:10" ht="32.25" hidden="1" customHeight="1" x14ac:dyDescent="0.2">
      <c r="A563" s="118">
        <v>20652</v>
      </c>
      <c r="B563" t="str">
        <f>IFERROR(VLOOKUP($A563,INPUT_Du_lieu_nhan_vien!$A:$C,2),"-")</f>
        <v>Bùi Thị</v>
      </c>
      <c r="C563" t="str">
        <f>IFERROR(VLOOKUP($A563,INPUT_Du_lieu_nhan_vien!$A:$C,3),"-")</f>
        <v>Mai</v>
      </c>
      <c r="D563" t="str">
        <f>IFERROR(VLOOKUP($A563,INPUT_Du_lieu_nhan_vien!$A:$AC,24),"-")</f>
        <v>OP</v>
      </c>
      <c r="E563" t="str">
        <f>IFERROR(VLOOKUP($A563,INPUT_Du_lieu_nhan_vien!$A:$AC,29),"-")</f>
        <v>TFP</v>
      </c>
      <c r="G563" s="2"/>
      <c r="H563" s="19"/>
      <c r="I563" s="19" t="str">
        <f t="shared" si="24"/>
        <v/>
      </c>
      <c r="J563" t="str">
        <f>IFERROR(VLOOKUP($A563,INPUT_Du_lieu_nhan_vien!$A:$AJ,36),"-")</f>
        <v>Nghỉ việc</v>
      </c>
    </row>
    <row r="564" spans="1:10" ht="32.25" customHeight="1" x14ac:dyDescent="0.2">
      <c r="A564" s="118">
        <v>20653</v>
      </c>
      <c r="B564" t="str">
        <f>IFERROR(VLOOKUP($A564,INPUT_Du_lieu_nhan_vien!$A:$C,2),"-")</f>
        <v>Nguyễn Hoàng</v>
      </c>
      <c r="C564" t="str">
        <f>IFERROR(VLOOKUP($A564,INPUT_Du_lieu_nhan_vien!$A:$C,3),"-")</f>
        <v>Giang</v>
      </c>
      <c r="D564" t="str">
        <f>IFERROR(VLOOKUP($A564,INPUT_Du_lieu_nhan_vien!$A:$AC,24),"-")</f>
        <v>OP</v>
      </c>
      <c r="E564" t="str">
        <f>IFERROR(VLOOKUP($A564,INPUT_Du_lieu_nhan_vien!$A:$AC,29),"-")</f>
        <v>TIC</v>
      </c>
      <c r="F564" t="s">
        <v>3051</v>
      </c>
      <c r="G564" s="2" t="s">
        <v>7757</v>
      </c>
      <c r="H564" s="19">
        <v>41532</v>
      </c>
      <c r="I564" s="19">
        <f t="shared" si="24"/>
        <v>41896</v>
      </c>
      <c r="J564" t="str">
        <f>IFERROR(VLOOKUP($A564,INPUT_Du_lieu_nhan_vien!$A:$AJ,36),"-")</f>
        <v>Chính thức</v>
      </c>
    </row>
    <row r="565" spans="1:10" ht="32.25" customHeight="1" x14ac:dyDescent="0.2">
      <c r="A565" s="118">
        <v>20654</v>
      </c>
      <c r="B565" t="str">
        <f>IFERROR(VLOOKUP($A565,INPUT_Du_lieu_nhan_vien!$A:$C,2),"-")</f>
        <v>Ngô Sơn</v>
      </c>
      <c r="C565" t="str">
        <f>IFERROR(VLOOKUP($A565,INPUT_Du_lieu_nhan_vien!$A:$C,3),"-")</f>
        <v>Tùng</v>
      </c>
      <c r="D565" t="str">
        <f>IFERROR(VLOOKUP($A565,INPUT_Du_lieu_nhan_vien!$A:$AC,24),"-")</f>
        <v>OP</v>
      </c>
      <c r="E565" t="str">
        <f>IFERROR(VLOOKUP($A565,INPUT_Du_lieu_nhan_vien!$A:$AC,29),"-")</f>
        <v>TPE</v>
      </c>
      <c r="F565" t="s">
        <v>3051</v>
      </c>
      <c r="G565" s="2" t="s">
        <v>7765</v>
      </c>
      <c r="H565" s="19">
        <v>41532</v>
      </c>
      <c r="I565" s="19">
        <f t="shared" si="24"/>
        <v>41896</v>
      </c>
      <c r="J565" t="str">
        <f>IFERROR(VLOOKUP($A565,INPUT_Du_lieu_nhan_vien!$A:$AJ,36),"-")</f>
        <v>Chính thức</v>
      </c>
    </row>
    <row r="566" spans="1:10" ht="32.25" customHeight="1" x14ac:dyDescent="0.2">
      <c r="A566" s="118">
        <v>20655</v>
      </c>
      <c r="B566" t="str">
        <f>IFERROR(VLOOKUP($A566,INPUT_Du_lieu_nhan_vien!$A:$C,2),"-")</f>
        <v>Phạm Vân</v>
      </c>
      <c r="C566" t="str">
        <f>IFERROR(VLOOKUP($A566,INPUT_Du_lieu_nhan_vien!$A:$C,3),"-")</f>
        <v>Khánh</v>
      </c>
      <c r="D566" t="str">
        <f>IFERROR(VLOOKUP($A566,INPUT_Du_lieu_nhan_vien!$A:$AC,24),"-")</f>
        <v>PM1</v>
      </c>
      <c r="E566" t="str">
        <f>IFERROR(VLOOKUP($A566,INPUT_Du_lieu_nhan_vien!$A:$AC,29),"-")</f>
        <v>TFP</v>
      </c>
      <c r="G566" s="2"/>
      <c r="H566" s="19"/>
      <c r="I566" s="19" t="str">
        <f t="shared" si="24"/>
        <v/>
      </c>
      <c r="J566" t="str">
        <f>IFERROR(VLOOKUP($A566,INPUT_Du_lieu_nhan_vien!$A:$AJ,36),"-")</f>
        <v>Chính thức</v>
      </c>
    </row>
    <row r="567" spans="1:10" ht="32.25" customHeight="1" x14ac:dyDescent="0.2">
      <c r="A567" s="118">
        <v>20656</v>
      </c>
      <c r="B567" t="str">
        <f>IFERROR(VLOOKUP($A567,INPUT_Du_lieu_nhan_vien!$A:$C,2),"-")</f>
        <v>Phạm Thị</v>
      </c>
      <c r="C567" t="str">
        <f>IFERROR(VLOOKUP($A567,INPUT_Du_lieu_nhan_vien!$A:$C,3),"-")</f>
        <v>Hằng</v>
      </c>
      <c r="D567" t="str">
        <f>IFERROR(VLOOKUP($A567,INPUT_Du_lieu_nhan_vien!$A:$AC,24),"-")</f>
        <v>OP</v>
      </c>
      <c r="E567" t="str">
        <f>IFERROR(VLOOKUP($A567,INPUT_Du_lieu_nhan_vien!$A:$AC,29),"-")</f>
        <v>TAW</v>
      </c>
      <c r="G567" s="2"/>
      <c r="H567" s="19"/>
      <c r="I567" s="19" t="str">
        <f t="shared" si="24"/>
        <v/>
      </c>
      <c r="J567" t="str">
        <f>IFERROR(VLOOKUP($A567,INPUT_Du_lieu_nhan_vien!$A:$AJ,36),"-")</f>
        <v>Chính thức</v>
      </c>
    </row>
    <row r="568" spans="1:10" ht="32.25" customHeight="1" x14ac:dyDescent="0.2">
      <c r="A568" s="118">
        <v>20657</v>
      </c>
      <c r="B568" t="str">
        <f>IFERROR(VLOOKUP($A568,INPUT_Du_lieu_nhan_vien!$A:$C,2),"-")</f>
        <v>Trần Thị Kim</v>
      </c>
      <c r="C568" t="str">
        <f>IFERROR(VLOOKUP($A568,INPUT_Du_lieu_nhan_vien!$A:$C,3),"-")</f>
        <v>Tuyền</v>
      </c>
      <c r="D568" t="str">
        <f>IFERROR(VLOOKUP($A568,INPUT_Du_lieu_nhan_vien!$A:$AC,24),"-")</f>
        <v>OS</v>
      </c>
      <c r="E568" t="str">
        <f>IFERROR(VLOOKUP($A568,INPUT_Du_lieu_nhan_vien!$A:$AC,29),"-")</f>
        <v>TSA</v>
      </c>
      <c r="G568" s="2"/>
      <c r="H568" s="19"/>
      <c r="I568" s="19" t="str">
        <f t="shared" si="24"/>
        <v/>
      </c>
      <c r="J568" t="str">
        <f>IFERROR(VLOOKUP($A568,INPUT_Du_lieu_nhan_vien!$A:$AJ,36),"-")</f>
        <v>Chính thức</v>
      </c>
    </row>
    <row r="569" spans="1:10" ht="32.25" hidden="1" customHeight="1" x14ac:dyDescent="0.2">
      <c r="A569" s="118">
        <v>20658</v>
      </c>
      <c r="B569" t="str">
        <f>IFERROR(VLOOKUP($A569,INPUT_Du_lieu_nhan_vien!$A:$C,2),"-")</f>
        <v>Trần Thị Thanh</v>
      </c>
      <c r="C569" t="str">
        <f>IFERROR(VLOOKUP($A569,INPUT_Du_lieu_nhan_vien!$A:$C,3),"-")</f>
        <v>Thúy</v>
      </c>
      <c r="D569" t="str">
        <f>IFERROR(VLOOKUP($A569,INPUT_Du_lieu_nhan_vien!$A:$AC,24),"-")</f>
        <v>OS</v>
      </c>
      <c r="E569" t="str">
        <f>IFERROR(VLOOKUP($A569,INPUT_Du_lieu_nhan_vien!$A:$AC,29),"-")</f>
        <v>TSA</v>
      </c>
      <c r="G569" s="2"/>
      <c r="H569" s="19"/>
      <c r="I569" s="19" t="str">
        <f t="shared" si="24"/>
        <v/>
      </c>
      <c r="J569" t="str">
        <f>IFERROR(VLOOKUP($A569,INPUT_Du_lieu_nhan_vien!$A:$AJ,36),"-")</f>
        <v>Nghỉ việc</v>
      </c>
    </row>
    <row r="570" spans="1:10" ht="32.25" customHeight="1" x14ac:dyDescent="0.2">
      <c r="A570" s="118">
        <v>20659</v>
      </c>
      <c r="B570" t="str">
        <f>IFERROR(VLOOKUP($A570,INPUT_Du_lieu_nhan_vien!$A:$C,2),"-")</f>
        <v>Nguyễn Thị Anh</v>
      </c>
      <c r="C570" t="str">
        <f>IFERROR(VLOOKUP($A570,INPUT_Du_lieu_nhan_vien!$A:$C,3),"-")</f>
        <v>Đào</v>
      </c>
      <c r="D570" t="str">
        <f>IFERROR(VLOOKUP($A570,INPUT_Du_lieu_nhan_vien!$A:$AC,24),"-")</f>
        <v>OS</v>
      </c>
      <c r="E570" t="str">
        <f>IFERROR(VLOOKUP($A570,INPUT_Du_lieu_nhan_vien!$A:$AC,29),"-")</f>
        <v>TSA</v>
      </c>
      <c r="G570" s="2"/>
      <c r="H570" s="19"/>
      <c r="I570" s="19" t="str">
        <f t="shared" si="24"/>
        <v/>
      </c>
      <c r="J570" t="str">
        <f>IFERROR(VLOOKUP($A570,INPUT_Du_lieu_nhan_vien!$A:$AJ,36),"-")</f>
        <v>Chính thức</v>
      </c>
    </row>
    <row r="571" spans="1:10" ht="32.25" customHeight="1" x14ac:dyDescent="0.2">
      <c r="A571" s="118">
        <v>20660</v>
      </c>
      <c r="B571" t="str">
        <f>IFERROR(VLOOKUP($A571,INPUT_Du_lieu_nhan_vien!$A:$C,2),"-")</f>
        <v>Phan Lê Tường</v>
      </c>
      <c r="C571" t="str">
        <f>IFERROR(VLOOKUP($A571,INPUT_Du_lieu_nhan_vien!$A:$C,3),"-")</f>
        <v>Vy</v>
      </c>
      <c r="D571" t="str">
        <f>IFERROR(VLOOKUP($A571,INPUT_Du_lieu_nhan_vien!$A:$AC,24),"-")</f>
        <v>OS</v>
      </c>
      <c r="E571" t="str">
        <f>IFERROR(VLOOKUP($A571,INPUT_Du_lieu_nhan_vien!$A:$AC,29),"-")</f>
        <v>TSA</v>
      </c>
      <c r="G571" s="2"/>
      <c r="H571" s="19"/>
      <c r="I571" s="19" t="str">
        <f t="shared" si="24"/>
        <v/>
      </c>
      <c r="J571" t="str">
        <f>IFERROR(VLOOKUP($A571,INPUT_Du_lieu_nhan_vien!$A:$AJ,36),"-")</f>
        <v>Chính thức</v>
      </c>
    </row>
    <row r="572" spans="1:10" ht="32.25" customHeight="1" x14ac:dyDescent="0.2">
      <c r="A572" s="118">
        <v>20661</v>
      </c>
      <c r="B572" t="str">
        <f>IFERROR(VLOOKUP($A572,INPUT_Du_lieu_nhan_vien!$A:$C,2),"-")</f>
        <v>Phan Thị Hương</v>
      </c>
      <c r="C572" t="str">
        <f>IFERROR(VLOOKUP($A572,INPUT_Du_lieu_nhan_vien!$A:$C,3),"-")</f>
        <v>Giang</v>
      </c>
      <c r="D572" t="str">
        <f>IFERROR(VLOOKUP($A572,INPUT_Du_lieu_nhan_vien!$A:$AC,24),"-")</f>
        <v>OS</v>
      </c>
      <c r="E572" t="str">
        <f>IFERROR(VLOOKUP($A572,INPUT_Du_lieu_nhan_vien!$A:$AC,29),"-")</f>
        <v>TSA</v>
      </c>
      <c r="G572" s="2"/>
      <c r="H572" s="19"/>
      <c r="I572" s="19" t="str">
        <f t="shared" si="24"/>
        <v/>
      </c>
      <c r="J572" t="str">
        <f>IFERROR(VLOOKUP($A572,INPUT_Du_lieu_nhan_vien!$A:$AJ,36),"-")</f>
        <v>Chính thức</v>
      </c>
    </row>
    <row r="573" spans="1:10" ht="32.25" hidden="1" customHeight="1" x14ac:dyDescent="0.2">
      <c r="A573" s="118">
        <v>20662</v>
      </c>
      <c r="B573" t="str">
        <f>IFERROR(VLOOKUP($A573,INPUT_Du_lieu_nhan_vien!$A:$C,2),"-")</f>
        <v>Chu Xuân Đình</v>
      </c>
      <c r="C573" t="str">
        <f>IFERROR(VLOOKUP($A573,INPUT_Du_lieu_nhan_vien!$A:$C,3),"-")</f>
        <v>Thảo</v>
      </c>
      <c r="D573" t="str">
        <f>IFERROR(VLOOKUP($A573,INPUT_Du_lieu_nhan_vien!$A:$AC,24),"-")</f>
        <v>OS</v>
      </c>
      <c r="E573" t="str">
        <f>IFERROR(VLOOKUP($A573,INPUT_Du_lieu_nhan_vien!$A:$AC,29),"-")</f>
        <v>TSA</v>
      </c>
      <c r="G573" s="2"/>
      <c r="H573" s="19"/>
      <c r="I573" s="19" t="str">
        <f t="shared" si="24"/>
        <v/>
      </c>
      <c r="J573" t="str">
        <f>IFERROR(VLOOKUP($A573,INPUT_Du_lieu_nhan_vien!$A:$AJ,36),"-")</f>
        <v>Nghỉ việc</v>
      </c>
    </row>
    <row r="574" spans="1:10" ht="32.25" hidden="1" customHeight="1" x14ac:dyDescent="0.2">
      <c r="A574" s="118">
        <v>20663</v>
      </c>
      <c r="B574" t="str">
        <f>IFERROR(VLOOKUP($A574,INPUT_Du_lieu_nhan_vien!$A:$C,2),"-")</f>
        <v>Trịnh Thị Lan</v>
      </c>
      <c r="C574" t="str">
        <f>IFERROR(VLOOKUP($A574,INPUT_Du_lieu_nhan_vien!$A:$C,3),"-")</f>
        <v>Oanh</v>
      </c>
      <c r="D574" t="str">
        <f>IFERROR(VLOOKUP($A574,INPUT_Du_lieu_nhan_vien!$A:$AC,24),"-")</f>
        <v>OP</v>
      </c>
      <c r="E574" t="str">
        <f>IFERROR(VLOOKUP($A574,INPUT_Du_lieu_nhan_vien!$A:$AC,29),"-")</f>
        <v>TAD</v>
      </c>
      <c r="G574" s="2"/>
      <c r="H574" s="19"/>
      <c r="I574" s="19" t="str">
        <f t="shared" si="24"/>
        <v/>
      </c>
      <c r="J574" t="str">
        <f>IFERROR(VLOOKUP($A574,INPUT_Du_lieu_nhan_vien!$A:$AJ,36),"-")</f>
        <v>Nghỉ việc</v>
      </c>
    </row>
    <row r="575" spans="1:10" ht="32.25" customHeight="1" x14ac:dyDescent="0.2">
      <c r="A575" s="118">
        <v>20664</v>
      </c>
      <c r="B575" t="str">
        <f>IFERROR(VLOOKUP($A575,INPUT_Du_lieu_nhan_vien!$A:$C,2),"-")</f>
        <v>Dương Thị Kim</v>
      </c>
      <c r="C575" t="str">
        <f>IFERROR(VLOOKUP($A575,INPUT_Du_lieu_nhan_vien!$A:$C,3),"-")</f>
        <v>Mai</v>
      </c>
      <c r="D575" t="str">
        <f>IFERROR(VLOOKUP($A575,INPUT_Du_lieu_nhan_vien!$A:$AC,24),"-")</f>
        <v>OS</v>
      </c>
      <c r="E575" t="str">
        <f>IFERROR(VLOOKUP($A575,INPUT_Du_lieu_nhan_vien!$A:$AC,29),"-")</f>
        <v>TAW</v>
      </c>
      <c r="G575" s="2"/>
      <c r="H575" s="19"/>
      <c r="I575" s="19" t="str">
        <f t="shared" si="24"/>
        <v/>
      </c>
      <c r="J575" t="str">
        <f>IFERROR(VLOOKUP($A575,INPUT_Du_lieu_nhan_vien!$A:$AJ,36),"-")</f>
        <v>Chính thức</v>
      </c>
    </row>
    <row r="576" spans="1:10" ht="32.25" customHeight="1" x14ac:dyDescent="0.2">
      <c r="A576" s="118">
        <v>20665</v>
      </c>
      <c r="B576" t="str">
        <f>IFERROR(VLOOKUP($A576,INPUT_Du_lieu_nhan_vien!$A:$C,2),"-")</f>
        <v xml:space="preserve">Đặng Thị Thu </v>
      </c>
      <c r="C576" t="str">
        <f>IFERROR(VLOOKUP($A576,INPUT_Du_lieu_nhan_vien!$A:$C,3),"-")</f>
        <v>Hiền</v>
      </c>
      <c r="D576" t="str">
        <f>IFERROR(VLOOKUP($A576,INPUT_Du_lieu_nhan_vien!$A:$AC,24),"-")</f>
        <v>OS</v>
      </c>
      <c r="E576" t="str">
        <f>IFERROR(VLOOKUP($A576,INPUT_Du_lieu_nhan_vien!$A:$AC,29),"-")</f>
        <v>TAW</v>
      </c>
      <c r="G576" s="2"/>
      <c r="H576" s="19"/>
      <c r="I576" s="19" t="str">
        <f t="shared" si="24"/>
        <v/>
      </c>
      <c r="J576" t="str">
        <f>IFERROR(VLOOKUP($A576,INPUT_Du_lieu_nhan_vien!$A:$AJ,36),"-")</f>
        <v>Chính thức</v>
      </c>
    </row>
    <row r="577" spans="1:10" ht="32.25" hidden="1" customHeight="1" x14ac:dyDescent="0.2">
      <c r="A577" s="118">
        <v>20666</v>
      </c>
      <c r="B577" t="str">
        <f>IFERROR(VLOOKUP($A577,INPUT_Du_lieu_nhan_vien!$A:$C,2),"-")</f>
        <v>Chu Thị Thu</v>
      </c>
      <c r="C577" t="str">
        <f>IFERROR(VLOOKUP($A577,INPUT_Du_lieu_nhan_vien!$A:$C,3),"-")</f>
        <v>Quỳnh</v>
      </c>
      <c r="D577" t="str">
        <f>IFERROR(VLOOKUP($A577,INPUT_Du_lieu_nhan_vien!$A:$AC,24),"-")</f>
        <v>OS</v>
      </c>
      <c r="E577" t="str">
        <f>IFERROR(VLOOKUP($A577,INPUT_Du_lieu_nhan_vien!$A:$AC,29),"-")</f>
        <v>TAW</v>
      </c>
      <c r="G577" s="2"/>
      <c r="H577" s="19"/>
      <c r="I577" s="19" t="str">
        <f t="shared" si="24"/>
        <v/>
      </c>
      <c r="J577" t="str">
        <f>IFERROR(VLOOKUP($A577,INPUT_Du_lieu_nhan_vien!$A:$AJ,36),"-")</f>
        <v>Nghỉ việc</v>
      </c>
    </row>
    <row r="578" spans="1:10" ht="32.25" customHeight="1" x14ac:dyDescent="0.2">
      <c r="A578" s="118">
        <v>20667</v>
      </c>
      <c r="B578" t="str">
        <f>IFERROR(VLOOKUP($A578,INPUT_Du_lieu_nhan_vien!$A:$C,2),"-")</f>
        <v>Nguyễn Lê Minh</v>
      </c>
      <c r="C578" t="str">
        <f>IFERROR(VLOOKUP($A578,INPUT_Du_lieu_nhan_vien!$A:$C,3),"-")</f>
        <v>Phương</v>
      </c>
      <c r="D578" t="str">
        <f>IFERROR(VLOOKUP($A578,INPUT_Du_lieu_nhan_vien!$A:$AC,24),"-")</f>
        <v>OP</v>
      </c>
      <c r="E578" t="str">
        <f>IFERROR(VLOOKUP($A578,INPUT_Du_lieu_nhan_vien!$A:$AC,29),"-")</f>
        <v>THR</v>
      </c>
      <c r="F578" t="s">
        <v>3051</v>
      </c>
      <c r="G578" s="2" t="s">
        <v>7755</v>
      </c>
      <c r="H578" s="19">
        <v>41548</v>
      </c>
      <c r="I578" s="19">
        <f>IF(F578="","",VLOOKUP(F578,$N$2:$O$11,2)+H578)</f>
        <v>41912</v>
      </c>
      <c r="J578" t="str">
        <f>IFERROR(VLOOKUP($A578,INPUT_Du_lieu_nhan_vien!$A:$AJ,36),"-")</f>
        <v>Chính thức</v>
      </c>
    </row>
    <row r="579" spans="1:10" ht="32.25" customHeight="1" x14ac:dyDescent="0.2">
      <c r="A579" s="118">
        <v>20668</v>
      </c>
      <c r="B579" t="str">
        <f>IFERROR(VLOOKUP($A579,INPUT_Du_lieu_nhan_vien!$A:$C,2),"-")</f>
        <v>Nguyễn Đức</v>
      </c>
      <c r="C579" t="str">
        <f>IFERROR(VLOOKUP($A579,INPUT_Du_lieu_nhan_vien!$A:$C,3),"-")</f>
        <v>Mạnh</v>
      </c>
      <c r="D579" t="str">
        <f>IFERROR(VLOOKUP($A579,INPUT_Du_lieu_nhan_vien!$A:$AC,24),"-")</f>
        <v>OP</v>
      </c>
      <c r="E579" t="str">
        <f>IFERROR(VLOOKUP($A579,INPUT_Du_lieu_nhan_vien!$A:$AC,29),"-")</f>
        <v>TIS</v>
      </c>
      <c r="F579" t="s">
        <v>3051</v>
      </c>
      <c r="G579" s="2" t="s">
        <v>7764</v>
      </c>
      <c r="H579" s="19">
        <v>41548</v>
      </c>
      <c r="I579" s="19">
        <f t="shared" si="24"/>
        <v>41912</v>
      </c>
      <c r="J579" t="str">
        <f>IFERROR(VLOOKUP($A579,INPUT_Du_lieu_nhan_vien!$A:$AJ,36),"-")</f>
        <v>Chính thức</v>
      </c>
    </row>
    <row r="580" spans="1:10" ht="32.25" customHeight="1" x14ac:dyDescent="0.2">
      <c r="A580" s="118">
        <v>20669</v>
      </c>
      <c r="B580" t="str">
        <f>IFERROR(VLOOKUP($A580,INPUT_Du_lieu_nhan_vien!$A:$C,2),"-")</f>
        <v>Đàm Văn</v>
      </c>
      <c r="C580" t="str">
        <f>IFERROR(VLOOKUP($A580,INPUT_Du_lieu_nhan_vien!$A:$C,3),"-")</f>
        <v>Tuyên</v>
      </c>
      <c r="D580" t="str">
        <f>IFERROR(VLOOKUP($A580,INPUT_Du_lieu_nhan_vien!$A:$AC,24),"-")</f>
        <v>OP</v>
      </c>
      <c r="E580" t="str">
        <f>IFERROR(VLOOKUP($A580,INPUT_Du_lieu_nhan_vien!$A:$AC,29),"-")</f>
        <v>TIS</v>
      </c>
      <c r="F580" t="s">
        <v>3051</v>
      </c>
      <c r="G580" s="2" t="s">
        <v>7763</v>
      </c>
      <c r="H580" s="19">
        <v>41548</v>
      </c>
      <c r="I580" s="19">
        <f t="shared" si="24"/>
        <v>41912</v>
      </c>
      <c r="J580" t="str">
        <f>IFERROR(VLOOKUP($A580,INPUT_Du_lieu_nhan_vien!$A:$AJ,36),"-")</f>
        <v>Chính thức</v>
      </c>
    </row>
    <row r="581" spans="1:10" ht="32.25" customHeight="1" x14ac:dyDescent="0.2">
      <c r="A581" s="118">
        <v>20670</v>
      </c>
      <c r="B581" t="str">
        <f>IFERROR(VLOOKUP($A581,INPUT_Du_lieu_nhan_vien!$A:$C,2),"-")</f>
        <v>Lê Xuân</v>
      </c>
      <c r="C581" t="str">
        <f>IFERROR(VLOOKUP($A581,INPUT_Du_lieu_nhan_vien!$A:$C,3),"-")</f>
        <v>Đăng</v>
      </c>
      <c r="D581" t="str">
        <f>IFERROR(VLOOKUP($A581,INPUT_Du_lieu_nhan_vien!$A:$AC,24),"-")</f>
        <v>OP</v>
      </c>
      <c r="E581" t="str">
        <f>IFERROR(VLOOKUP($A581,INPUT_Du_lieu_nhan_vien!$A:$AC,29),"-")</f>
        <v>TIS</v>
      </c>
      <c r="F581" t="s">
        <v>3051</v>
      </c>
      <c r="G581" s="2" t="s">
        <v>7756</v>
      </c>
      <c r="H581" s="19">
        <v>41548</v>
      </c>
      <c r="I581" s="19">
        <f>IF(F581="","",VLOOKUP(F581,$N$2:$O$11,2)+H581)</f>
        <v>41912</v>
      </c>
      <c r="J581" t="str">
        <f>IFERROR(VLOOKUP($A581,INPUT_Du_lieu_nhan_vien!$A:$AJ,36),"-")</f>
        <v>Chính thức</v>
      </c>
    </row>
    <row r="582" spans="1:10" ht="32.25" customHeight="1" x14ac:dyDescent="0.2">
      <c r="A582" s="118">
        <v>20671</v>
      </c>
      <c r="B582" t="str">
        <f>IFERROR(VLOOKUP($A582,INPUT_Du_lieu_nhan_vien!$A:$C,2),"-")</f>
        <v>Trần Thanh</v>
      </c>
      <c r="C582" t="str">
        <f>IFERROR(VLOOKUP($A582,INPUT_Du_lieu_nhan_vien!$A:$C,3),"-")</f>
        <v>Vân</v>
      </c>
      <c r="D582" t="str">
        <f>IFERROR(VLOOKUP($A582,INPUT_Du_lieu_nhan_vien!$A:$AC,24),"-")</f>
        <v>OP</v>
      </c>
      <c r="E582" t="str">
        <f>IFERROR(VLOOKUP($A582,INPUT_Du_lieu_nhan_vien!$A:$AC,29),"-")</f>
        <v>TLI</v>
      </c>
      <c r="F582" t="s">
        <v>3051</v>
      </c>
      <c r="G582" s="2" t="s">
        <v>8190</v>
      </c>
      <c r="H582" s="19">
        <v>41579</v>
      </c>
      <c r="I582" s="19">
        <f t="shared" si="24"/>
        <v>41943</v>
      </c>
      <c r="J582" t="str">
        <f>IFERROR(VLOOKUP($A582,INPUT_Du_lieu_nhan_vien!$A:$AJ,36),"-")</f>
        <v>Chính thức</v>
      </c>
    </row>
    <row r="583" spans="1:10" ht="32.25" customHeight="1" x14ac:dyDescent="0.2">
      <c r="A583" s="118">
        <v>20672</v>
      </c>
      <c r="B583" t="str">
        <f>IFERROR(VLOOKUP($A583,INPUT_Du_lieu_nhan_vien!$A:$C,2),"-")</f>
        <v>Nguyễn Thị</v>
      </c>
      <c r="C583" t="str">
        <f>IFERROR(VLOOKUP($A583,INPUT_Du_lieu_nhan_vien!$A:$C,3),"-")</f>
        <v>Vân</v>
      </c>
      <c r="D583" t="str">
        <f>IFERROR(VLOOKUP($A583,INPUT_Du_lieu_nhan_vien!$A:$AC,24),"-")</f>
        <v>OS</v>
      </c>
      <c r="E583" t="str">
        <f>IFERROR(VLOOKUP($A583,INPUT_Du_lieu_nhan_vien!$A:$AC,29),"-")</f>
        <v>TAW</v>
      </c>
      <c r="G583" s="2"/>
      <c r="H583" s="19"/>
      <c r="I583" s="19" t="str">
        <f t="shared" si="24"/>
        <v/>
      </c>
      <c r="J583" t="str">
        <f>IFERROR(VLOOKUP($A583,INPUT_Du_lieu_nhan_vien!$A:$AJ,36),"-")</f>
        <v>Chính thức</v>
      </c>
    </row>
    <row r="584" spans="1:10" ht="32.25" customHeight="1" x14ac:dyDescent="0.2">
      <c r="A584" s="118">
        <v>20673</v>
      </c>
      <c r="B584" t="str">
        <f>IFERROR(VLOOKUP($A584,INPUT_Du_lieu_nhan_vien!$A:$C,2),"-")</f>
        <v>Hoàng Thị Lệ</v>
      </c>
      <c r="C584" t="str">
        <f>IFERROR(VLOOKUP($A584,INPUT_Du_lieu_nhan_vien!$A:$C,3),"-")</f>
        <v>Thủy</v>
      </c>
      <c r="D584" t="str">
        <f>IFERROR(VLOOKUP($A584,INPUT_Du_lieu_nhan_vien!$A:$AC,24),"-")</f>
        <v>OC</v>
      </c>
      <c r="E584" t="str">
        <f>IFERROR(VLOOKUP($A584,INPUT_Du_lieu_nhan_vien!$A:$AC,29),"-")</f>
        <v>TTN</v>
      </c>
      <c r="G584" s="2"/>
      <c r="H584" s="19"/>
      <c r="I584" s="19" t="str">
        <f t="shared" si="24"/>
        <v/>
      </c>
      <c r="J584" t="str">
        <f>IFERROR(VLOOKUP($A584,INPUT_Du_lieu_nhan_vien!$A:$AJ,36),"-")</f>
        <v>Chính thức</v>
      </c>
    </row>
    <row r="585" spans="1:10" ht="32.25" customHeight="1" x14ac:dyDescent="0.2">
      <c r="A585" s="118">
        <v>20674</v>
      </c>
      <c r="B585" t="str">
        <f>IFERROR(VLOOKUP($A585,INPUT_Du_lieu_nhan_vien!$A:$C,2),"-")</f>
        <v>Lê Thị</v>
      </c>
      <c r="C585" t="str">
        <f>IFERROR(VLOOKUP($A585,INPUT_Du_lieu_nhan_vien!$A:$C,3),"-")</f>
        <v>Hà</v>
      </c>
      <c r="D585" t="str">
        <f>IFERROR(VLOOKUP($A585,INPUT_Du_lieu_nhan_vien!$A:$AC,24),"-")</f>
        <v>OC</v>
      </c>
      <c r="E585" t="str">
        <f>IFERROR(VLOOKUP($A585,INPUT_Du_lieu_nhan_vien!$A:$AC,29),"-")</f>
        <v>TTV</v>
      </c>
      <c r="G585" s="2"/>
      <c r="H585" s="19"/>
      <c r="I585" s="19" t="str">
        <f t="shared" si="24"/>
        <v/>
      </c>
      <c r="J585" t="str">
        <f>IFERROR(VLOOKUP($A585,INPUT_Du_lieu_nhan_vien!$A:$AJ,36),"-")</f>
        <v>Chính thức</v>
      </c>
    </row>
    <row r="586" spans="1:10" ht="32.25" customHeight="1" x14ac:dyDescent="0.2">
      <c r="A586" s="118">
        <v>20675</v>
      </c>
      <c r="B586" t="str">
        <f>IFERROR(VLOOKUP($A586,INPUT_Du_lieu_nhan_vien!$A:$C,2),"-")</f>
        <v>Nguyễn Thị Kim</v>
      </c>
      <c r="C586" t="str">
        <f>IFERROR(VLOOKUP($A586,INPUT_Du_lieu_nhan_vien!$A:$C,3),"-")</f>
        <v>Thúy</v>
      </c>
      <c r="D586" t="str">
        <f>IFERROR(VLOOKUP($A586,INPUT_Du_lieu_nhan_vien!$A:$AC,24),"-")</f>
        <v>OP</v>
      </c>
      <c r="E586" t="str">
        <f>IFERROR(VLOOKUP($A586,INPUT_Du_lieu_nhan_vien!$A:$AC,29),"-")</f>
        <v>TSG</v>
      </c>
      <c r="G586" s="2"/>
      <c r="H586" s="19"/>
      <c r="I586" s="19" t="str">
        <f t="shared" si="24"/>
        <v/>
      </c>
      <c r="J586" t="str">
        <f>IFERROR(VLOOKUP($A586,INPUT_Du_lieu_nhan_vien!$A:$AJ,36),"-")</f>
        <v>Chính thức</v>
      </c>
    </row>
    <row r="587" spans="1:10" ht="32.25" customHeight="1" x14ac:dyDescent="0.2">
      <c r="A587" s="118">
        <v>20676</v>
      </c>
      <c r="B587" t="str">
        <f>IFERROR(VLOOKUP($A587,INPUT_Du_lieu_nhan_vien!$A:$C,2),"-")</f>
        <v>Nguyễn Thị Tuyết</v>
      </c>
      <c r="C587" t="str">
        <f>IFERROR(VLOOKUP($A587,INPUT_Du_lieu_nhan_vien!$A:$C,3),"-")</f>
        <v>Mai</v>
      </c>
      <c r="D587" t="str">
        <f>IFERROR(VLOOKUP($A587,INPUT_Du_lieu_nhan_vien!$A:$AC,24),"-")</f>
        <v>OP</v>
      </c>
      <c r="E587" t="str">
        <f>IFERROR(VLOOKUP($A587,INPUT_Du_lieu_nhan_vien!$A:$AC,29),"-")</f>
        <v>TSG</v>
      </c>
      <c r="F587" t="s">
        <v>3051</v>
      </c>
      <c r="G587" s="2" t="s">
        <v>8188</v>
      </c>
      <c r="H587" s="19">
        <v>41276</v>
      </c>
      <c r="I587" s="19">
        <f t="shared" si="24"/>
        <v>41640</v>
      </c>
      <c r="J587" t="str">
        <f>IFERROR(VLOOKUP($A587,INPUT_Du_lieu_nhan_vien!$A:$AJ,36),"-")</f>
        <v>Thử việc</v>
      </c>
    </row>
    <row r="588" spans="1:10" ht="32.25" customHeight="1" x14ac:dyDescent="0.2">
      <c r="A588" s="118">
        <v>20677</v>
      </c>
      <c r="B588" t="str">
        <f>IFERROR(VLOOKUP($A588,INPUT_Du_lieu_nhan_vien!$A:$C,2),"-")</f>
        <v>Đỗ Hoài</v>
      </c>
      <c r="C588" t="str">
        <f>IFERROR(VLOOKUP($A588,INPUT_Du_lieu_nhan_vien!$A:$C,3),"-")</f>
        <v>Giang</v>
      </c>
      <c r="D588" t="str">
        <f>IFERROR(VLOOKUP($A588,INPUT_Du_lieu_nhan_vien!$A:$AC,24),"-")</f>
        <v>OC</v>
      </c>
      <c r="E588" t="str">
        <f>IFERROR(VLOOKUP($A588,INPUT_Du_lieu_nhan_vien!$A:$AC,29),"-")</f>
        <v>TNE</v>
      </c>
      <c r="G588" s="2"/>
      <c r="H588" s="19"/>
      <c r="I588" s="19" t="str">
        <f t="shared" si="24"/>
        <v/>
      </c>
      <c r="J588" t="str">
        <f>IFERROR(VLOOKUP($A588,INPUT_Du_lieu_nhan_vien!$A:$AJ,36),"-")</f>
        <v>Thử việc</v>
      </c>
    </row>
    <row r="589" spans="1:10" ht="32.25" customHeight="1" x14ac:dyDescent="0.2">
      <c r="A589" s="118">
        <v>20678</v>
      </c>
      <c r="B589" t="str">
        <f>IFERROR(VLOOKUP($A589,INPUT_Du_lieu_nhan_vien!$A:$C,2),"-")</f>
        <v>Trần Thị Khánh</v>
      </c>
      <c r="C589" t="str">
        <f>IFERROR(VLOOKUP($A589,INPUT_Du_lieu_nhan_vien!$A:$C,3),"-")</f>
        <v>Ly</v>
      </c>
      <c r="D589" t="str">
        <f>IFERROR(VLOOKUP($A589,INPUT_Du_lieu_nhan_vien!$A:$AC,24),"-")</f>
        <v>OC</v>
      </c>
      <c r="E589" t="str">
        <f>IFERROR(VLOOKUP($A589,INPUT_Du_lieu_nhan_vien!$A:$AC,29),"-")</f>
        <v>TNE</v>
      </c>
      <c r="G589" s="2"/>
      <c r="H589" s="19"/>
      <c r="I589" s="19" t="str">
        <f t="shared" si="24"/>
        <v/>
      </c>
      <c r="J589" t="str">
        <f>IFERROR(VLOOKUP($A589,INPUT_Du_lieu_nhan_vien!$A:$AJ,36),"-")</f>
        <v>Thử việc</v>
      </c>
    </row>
    <row r="590" spans="1:10" ht="32.25" customHeight="1" x14ac:dyDescent="0.2">
      <c r="A590" s="118">
        <v>20679</v>
      </c>
      <c r="B590" t="str">
        <f>IFERROR(VLOOKUP($A590,INPUT_Du_lieu_nhan_vien!$A:$C,2),"-")</f>
        <v>Nguyễn Quốc</v>
      </c>
      <c r="C590" t="str">
        <f>IFERROR(VLOOKUP($A590,INPUT_Du_lieu_nhan_vien!$A:$C,3),"-")</f>
        <v>Bình</v>
      </c>
      <c r="D590" t="str">
        <f>IFERROR(VLOOKUP($A590,INPUT_Du_lieu_nhan_vien!$A:$AC,24),"-")</f>
        <v>TD2</v>
      </c>
      <c r="E590" t="str">
        <f>IFERROR(VLOOKUP($A590,INPUT_Du_lieu_nhan_vien!$A:$AC,29),"-")</f>
        <v>TPE</v>
      </c>
      <c r="G590" s="2"/>
      <c r="H590" s="19"/>
      <c r="I590" s="19" t="str">
        <f t="shared" si="24"/>
        <v/>
      </c>
      <c r="J590" t="str">
        <f>IFERROR(VLOOKUP($A590,INPUT_Du_lieu_nhan_vien!$A:$AJ,36),"-")</f>
        <v>Chính thức</v>
      </c>
    </row>
    <row r="591" spans="1:10" ht="32.25" hidden="1" customHeight="1" x14ac:dyDescent="0.2">
      <c r="A591" s="118">
        <v>20680</v>
      </c>
      <c r="B591" t="str">
        <f>IFERROR(VLOOKUP($A591,INPUT_Du_lieu_nhan_vien!$A:$C,2),"-")</f>
        <v>Nguyễn Thị Hoàng</v>
      </c>
      <c r="C591" t="str">
        <f>IFERROR(VLOOKUP($A591,INPUT_Du_lieu_nhan_vien!$A:$C,3),"-")</f>
        <v>Anh</v>
      </c>
      <c r="D591" t="str">
        <f>IFERROR(VLOOKUP($A591,INPUT_Du_lieu_nhan_vien!$A:$AC,24),"-")</f>
        <v>OS</v>
      </c>
      <c r="E591" t="str">
        <f>IFERROR(VLOOKUP($A591,INPUT_Du_lieu_nhan_vien!$A:$AC,29),"-")</f>
        <v>TSA</v>
      </c>
      <c r="G591" s="2"/>
      <c r="H591" s="19"/>
      <c r="I591" s="19" t="str">
        <f t="shared" si="24"/>
        <v/>
      </c>
      <c r="J591" t="str">
        <f>IFERROR(VLOOKUP($A591,INPUT_Du_lieu_nhan_vien!$A:$AJ,36),"-")</f>
        <v>Nghỉ việc</v>
      </c>
    </row>
    <row r="592" spans="1:10" ht="32.25" customHeight="1" x14ac:dyDescent="0.2">
      <c r="A592" s="118">
        <v>20681</v>
      </c>
      <c r="B592" t="str">
        <f>IFERROR(VLOOKUP($A592,INPUT_Du_lieu_nhan_vien!$A:$C,2),"-")</f>
        <v>Lê Thị Mỹ</v>
      </c>
      <c r="C592" t="str">
        <f>IFERROR(VLOOKUP($A592,INPUT_Du_lieu_nhan_vien!$A:$C,3),"-")</f>
        <v>Loan</v>
      </c>
      <c r="D592" t="str">
        <f>IFERROR(VLOOKUP($A592,INPUT_Du_lieu_nhan_vien!$A:$AC,24),"-")</f>
        <v>OS</v>
      </c>
      <c r="E592" t="str">
        <f>IFERROR(VLOOKUP($A592,INPUT_Du_lieu_nhan_vien!$A:$AC,29),"-")</f>
        <v>TSA</v>
      </c>
      <c r="F592" t="s">
        <v>3051</v>
      </c>
      <c r="G592" s="2" t="s">
        <v>8184</v>
      </c>
      <c r="H592" s="19">
        <v>41641</v>
      </c>
      <c r="I592" s="19">
        <f t="shared" si="24"/>
        <v>42005</v>
      </c>
      <c r="J592" t="str">
        <f>IFERROR(VLOOKUP($A592,INPUT_Du_lieu_nhan_vien!$A:$AJ,36),"-")</f>
        <v>Thử việc</v>
      </c>
    </row>
    <row r="593" spans="1:11" ht="32.25" hidden="1" customHeight="1" x14ac:dyDescent="0.2">
      <c r="A593" s="118">
        <v>20682</v>
      </c>
      <c r="B593" t="str">
        <f>IFERROR(VLOOKUP($A593,INPUT_Du_lieu_nhan_vien!$A:$C,2),"-")</f>
        <v>Phạm Thị Mỹ</v>
      </c>
      <c r="C593" t="str">
        <f>IFERROR(VLOOKUP($A593,INPUT_Du_lieu_nhan_vien!$A:$C,3),"-")</f>
        <v>Linh</v>
      </c>
      <c r="D593" t="str">
        <f>IFERROR(VLOOKUP($A593,INPUT_Du_lieu_nhan_vien!$A:$AC,24),"-")</f>
        <v>OS</v>
      </c>
      <c r="E593" t="str">
        <f>IFERROR(VLOOKUP($A593,INPUT_Du_lieu_nhan_vien!$A:$AC,29),"-")</f>
        <v>TSA</v>
      </c>
      <c r="G593" s="2"/>
      <c r="H593" s="19"/>
      <c r="I593" s="19" t="str">
        <f t="shared" si="24"/>
        <v/>
      </c>
      <c r="J593" t="str">
        <f>IFERROR(VLOOKUP($A593,INPUT_Du_lieu_nhan_vien!$A:$AJ,36),"-")</f>
        <v>Nghỉ việc</v>
      </c>
    </row>
    <row r="594" spans="1:11" ht="32.25" customHeight="1" x14ac:dyDescent="0.2">
      <c r="A594" s="118">
        <v>20683</v>
      </c>
      <c r="B594" t="str">
        <f>IFERROR(VLOOKUP($A594,INPUT_Du_lieu_nhan_vien!$A:$C,2),"-")</f>
        <v>Lê Ngọc</v>
      </c>
      <c r="C594" t="str">
        <f>IFERROR(VLOOKUP($A594,INPUT_Du_lieu_nhan_vien!$A:$C,3),"-")</f>
        <v>Tiến</v>
      </c>
      <c r="D594" t="str">
        <f>IFERROR(VLOOKUP($A594,INPUT_Du_lieu_nhan_vien!$A:$AC,24),"-")</f>
        <v>OS</v>
      </c>
      <c r="E594" t="str">
        <f>IFERROR(VLOOKUP($A594,INPUT_Du_lieu_nhan_vien!$A:$AC,29),"-")</f>
        <v>TSA</v>
      </c>
      <c r="F594" t="s">
        <v>3051</v>
      </c>
      <c r="G594" s="2" t="s">
        <v>8185</v>
      </c>
      <c r="H594" s="19">
        <v>41641</v>
      </c>
      <c r="I594" s="19">
        <f t="shared" si="24"/>
        <v>42005</v>
      </c>
      <c r="J594" t="str">
        <f>IFERROR(VLOOKUP($A594,INPUT_Du_lieu_nhan_vien!$A:$AJ,36),"-")</f>
        <v>Thử việc</v>
      </c>
    </row>
    <row r="595" spans="1:11" ht="32.25" customHeight="1" x14ac:dyDescent="0.2">
      <c r="A595" s="118">
        <v>20684</v>
      </c>
      <c r="B595" t="str">
        <f>IFERROR(VLOOKUP($A595,INPUT_Du_lieu_nhan_vien!$A:$C,2),"-")</f>
        <v>Nguyễn Thị</v>
      </c>
      <c r="C595" t="str">
        <f>IFERROR(VLOOKUP($A595,INPUT_Du_lieu_nhan_vien!$A:$C,3),"-")</f>
        <v>Ngân</v>
      </c>
      <c r="D595" t="str">
        <f>IFERROR(VLOOKUP($A595,INPUT_Du_lieu_nhan_vien!$A:$AC,24),"-")</f>
        <v>OS</v>
      </c>
      <c r="E595" t="str">
        <f>IFERROR(VLOOKUP($A595,INPUT_Du_lieu_nhan_vien!$A:$AC,29),"-")</f>
        <v>TSA</v>
      </c>
      <c r="F595" t="s">
        <v>3051</v>
      </c>
      <c r="G595" s="2" t="s">
        <v>8186</v>
      </c>
      <c r="H595" s="19">
        <v>41641</v>
      </c>
      <c r="I595" s="19">
        <f t="shared" si="24"/>
        <v>42005</v>
      </c>
      <c r="J595" t="str">
        <f>IFERROR(VLOOKUP($A595,INPUT_Du_lieu_nhan_vien!$A:$AJ,36),"-")</f>
        <v>Thử việc</v>
      </c>
    </row>
    <row r="596" spans="1:11" ht="32.25" hidden="1" customHeight="1" x14ac:dyDescent="0.2">
      <c r="A596" s="118">
        <v>20685</v>
      </c>
      <c r="B596" t="str">
        <f>IFERROR(VLOOKUP($A596,INPUT_Du_lieu_nhan_vien!$A:$C,2),"-")</f>
        <v>Đỗ Thị Mỹ</v>
      </c>
      <c r="C596" t="str">
        <f>IFERROR(VLOOKUP($A596,INPUT_Du_lieu_nhan_vien!$A:$C,3),"-")</f>
        <v>Kim</v>
      </c>
      <c r="D596" t="str">
        <f>IFERROR(VLOOKUP($A596,INPUT_Du_lieu_nhan_vien!$A:$AC,24),"-")</f>
        <v>OS</v>
      </c>
      <c r="E596" t="str">
        <f>IFERROR(VLOOKUP($A596,INPUT_Du_lieu_nhan_vien!$A:$AC,29),"-")</f>
        <v>TAW</v>
      </c>
      <c r="G596" s="2"/>
      <c r="H596" s="19"/>
      <c r="I596" s="19" t="str">
        <f t="shared" si="24"/>
        <v/>
      </c>
      <c r="J596" t="str">
        <f>IFERROR(VLOOKUP($A596,INPUT_Du_lieu_nhan_vien!$A:$AJ,36),"-")</f>
        <v>Nghỉ việc</v>
      </c>
    </row>
    <row r="597" spans="1:11" ht="32.25" hidden="1" customHeight="1" x14ac:dyDescent="0.2">
      <c r="A597" s="118">
        <v>20686</v>
      </c>
      <c r="B597" t="str">
        <f>IFERROR(VLOOKUP($A597,INPUT_Du_lieu_nhan_vien!$A:$C,2),"-")</f>
        <v>Tạ Thị Thanh</v>
      </c>
      <c r="C597" t="str">
        <f>IFERROR(VLOOKUP($A597,INPUT_Du_lieu_nhan_vien!$A:$C,3),"-")</f>
        <v>Vân</v>
      </c>
      <c r="D597" t="str">
        <f>IFERROR(VLOOKUP($A597,INPUT_Du_lieu_nhan_vien!$A:$AC,24),"-")</f>
        <v>OS</v>
      </c>
      <c r="E597" t="str">
        <f>IFERROR(VLOOKUP($A597,INPUT_Du_lieu_nhan_vien!$A:$AC,29),"-")</f>
        <v>TAW</v>
      </c>
      <c r="G597" s="2"/>
      <c r="H597" s="19"/>
      <c r="I597" s="19" t="str">
        <f t="shared" si="24"/>
        <v/>
      </c>
      <c r="J597" t="str">
        <f>IFERROR(VLOOKUP($A597,INPUT_Du_lieu_nhan_vien!$A:$AJ,36),"-")</f>
        <v>Nghỉ việc</v>
      </c>
    </row>
    <row r="598" spans="1:11" ht="32.25" customHeight="1" x14ac:dyDescent="0.2">
      <c r="A598" s="118">
        <v>20687</v>
      </c>
      <c r="B598" t="str">
        <f>IFERROR(VLOOKUP($A598,INPUT_Du_lieu_nhan_vien!$A:$C,2),"-")</f>
        <v>Nguyễn Thái</v>
      </c>
      <c r="C598" t="str">
        <f>IFERROR(VLOOKUP($A598,INPUT_Du_lieu_nhan_vien!$A:$C,3),"-")</f>
        <v>Phượng</v>
      </c>
      <c r="D598" t="str">
        <f>IFERROR(VLOOKUP($A598,INPUT_Du_lieu_nhan_vien!$A:$AC,24),"-")</f>
        <v>NX</v>
      </c>
      <c r="E598" t="str">
        <f>IFERROR(VLOOKUP($A598,INPUT_Du_lieu_nhan_vien!$A:$AC,29),"-")</f>
        <v>TAW</v>
      </c>
      <c r="G598" s="2"/>
      <c r="H598" s="19"/>
      <c r="I598" s="19" t="str">
        <f t="shared" si="24"/>
        <v/>
      </c>
      <c r="J598" t="str">
        <f>IFERROR(VLOOKUP($A598,INPUT_Du_lieu_nhan_vien!$A:$AJ,36),"-")</f>
        <v>Thử việc</v>
      </c>
    </row>
    <row r="599" spans="1:11" ht="32.25" customHeight="1" x14ac:dyDescent="0.2">
      <c r="A599" s="118">
        <v>20688</v>
      </c>
      <c r="B599" t="str">
        <f>IFERROR(VLOOKUP($A599,INPUT_Du_lieu_nhan_vien!$A:$C,2),"-")</f>
        <v>Vũ Văn</v>
      </c>
      <c r="C599" t="str">
        <f>IFERROR(VLOOKUP($A599,INPUT_Du_lieu_nhan_vien!$A:$C,3),"-")</f>
        <v>Định</v>
      </c>
      <c r="D599" t="str">
        <f>IFERROR(VLOOKUP($A599,INPUT_Du_lieu_nhan_vien!$A:$AC,24),"-")</f>
        <v>NX</v>
      </c>
      <c r="E599" t="str">
        <f>IFERROR(VLOOKUP($A599,INPUT_Du_lieu_nhan_vien!$A:$AC,29),"-")</f>
        <v>TAW</v>
      </c>
      <c r="F599" t="s">
        <v>3051</v>
      </c>
      <c r="G599" s="2" t="s">
        <v>8191</v>
      </c>
      <c r="H599" s="19">
        <v>41629</v>
      </c>
      <c r="I599" s="19">
        <f t="shared" si="24"/>
        <v>41993</v>
      </c>
      <c r="J599" t="str">
        <f>IFERROR(VLOOKUP($A599,INPUT_Du_lieu_nhan_vien!$A:$AJ,36),"-")</f>
        <v>Thử việc</v>
      </c>
    </row>
    <row r="600" spans="1:11" ht="32.25" customHeight="1" x14ac:dyDescent="0.2">
      <c r="A600" s="118">
        <v>20689</v>
      </c>
      <c r="B600" t="str">
        <f>IFERROR(VLOOKUP($A600,INPUT_Du_lieu_nhan_vien!$A:$C,2),"-")</f>
        <v>Nguyễn Xuân</v>
      </c>
      <c r="C600" t="str">
        <f>IFERROR(VLOOKUP($A600,INPUT_Du_lieu_nhan_vien!$A:$C,3),"-")</f>
        <v>Phương</v>
      </c>
      <c r="D600" t="str">
        <f>IFERROR(VLOOKUP($A600,INPUT_Du_lieu_nhan_vien!$A:$AC,24),"-")</f>
        <v>OS</v>
      </c>
      <c r="E600" t="str">
        <f>IFERROR(VLOOKUP($A600,INPUT_Du_lieu_nhan_vien!$A:$AC,29),"-")</f>
        <v>TSA</v>
      </c>
      <c r="F600" t="s">
        <v>3051</v>
      </c>
      <c r="G600" s="2" t="s">
        <v>8187</v>
      </c>
      <c r="H600" s="19">
        <v>41641</v>
      </c>
      <c r="I600" s="19">
        <f t="shared" si="24"/>
        <v>42005</v>
      </c>
      <c r="J600" t="str">
        <f>IFERROR(VLOOKUP($A600,INPUT_Du_lieu_nhan_vien!$A:$AJ,36),"-")</f>
        <v>Thử việc</v>
      </c>
    </row>
    <row r="601" spans="1:11" ht="32.25" customHeight="1" x14ac:dyDescent="0.2">
      <c r="A601" s="118">
        <v>20323</v>
      </c>
      <c r="B601" t="str">
        <f>IFERROR(VLOOKUP($A601,INPUT_Du_lieu_nhan_vien!$A:$C,2),"-")</f>
        <v>Lê Thị Thanh</v>
      </c>
      <c r="C601" t="str">
        <f>IFERROR(VLOOKUP($A601,INPUT_Du_lieu_nhan_vien!$A:$C,3),"-")</f>
        <v>Hương</v>
      </c>
      <c r="D601" t="str">
        <f>IFERROR(VLOOKUP($A601,INPUT_Du_lieu_nhan_vien!$A:$AC,24),"-")</f>
        <v>OP</v>
      </c>
      <c r="E601" t="str">
        <f>IFERROR(VLOOKUP($A601,INPUT_Du_lieu_nhan_vien!$A:$AC,29),"-")</f>
        <v>TTV</v>
      </c>
      <c r="F601" t="s">
        <v>3051</v>
      </c>
      <c r="G601" s="2" t="s">
        <v>7826</v>
      </c>
      <c r="H601" s="19">
        <v>41530</v>
      </c>
      <c r="I601" s="19">
        <f t="shared" si="24"/>
        <v>41894</v>
      </c>
      <c r="J601" t="str">
        <f>IFERROR(VLOOKUP($A601,INPUT_Du_lieu_nhan_vien!$A:$AJ,36),"-")</f>
        <v>Chính thức</v>
      </c>
      <c r="K601" t="s">
        <v>7827</v>
      </c>
    </row>
    <row r="602" spans="1:11" ht="32.25" customHeight="1" x14ac:dyDescent="0.2">
      <c r="A602" s="118">
        <v>10013</v>
      </c>
      <c r="B602" t="str">
        <f>IFERROR(VLOOKUP($A602,INPUT_Du_lieu_nhan_vien!$A:$C,2),"-")</f>
        <v>Vũ Thị Hồng</v>
      </c>
      <c r="C602" t="str">
        <f>IFERROR(VLOOKUP($A602,INPUT_Du_lieu_nhan_vien!$A:$C,3),"-")</f>
        <v>Thúy</v>
      </c>
      <c r="D602" t="str">
        <f>IFERROR(VLOOKUP($A602,INPUT_Du_lieu_nhan_vien!$A:$AC,24),"-")</f>
        <v>TD1</v>
      </c>
      <c r="E602" t="str">
        <f>IFERROR(VLOOKUP($A602,INPUT_Du_lieu_nhan_vien!$A:$AC,29),"-")</f>
        <v>TFP</v>
      </c>
      <c r="F602" t="s">
        <v>3053</v>
      </c>
      <c r="G602" s="2" t="s">
        <v>7902</v>
      </c>
      <c r="H602" s="19">
        <v>41447</v>
      </c>
      <c r="J602" t="str">
        <f>IFERROR(VLOOKUP($A602,INPUT_Du_lieu_nhan_vien!$A:$AJ,36),"-")</f>
        <v>Chính thức</v>
      </c>
    </row>
    <row r="603" spans="1:11" ht="32.25" customHeight="1" x14ac:dyDescent="0.2">
      <c r="A603" s="118">
        <v>20169</v>
      </c>
      <c r="B603" t="str">
        <f>IFERROR(VLOOKUP($A603,INPUT_Du_lieu_nhan_vien!$A:$C,2),"-")</f>
        <v>Nguyễn Danh</v>
      </c>
      <c r="C603" t="str">
        <f>IFERROR(VLOOKUP($A603,INPUT_Du_lieu_nhan_vien!$A:$C,3),"-")</f>
        <v>Tú</v>
      </c>
      <c r="D603" t="str">
        <f>IFERROR(VLOOKUP($A603,INPUT_Du_lieu_nhan_vien!$A:$AC,24),"-")</f>
        <v>TD1</v>
      </c>
      <c r="E603" t="str">
        <f>IFERROR(VLOOKUP($A603,INPUT_Du_lieu_nhan_vien!$A:$AC,29),"-")</f>
        <v>TFP</v>
      </c>
      <c r="F603" t="s">
        <v>3052</v>
      </c>
      <c r="G603" s="2" t="s">
        <v>7903</v>
      </c>
      <c r="H603" s="19">
        <v>40487</v>
      </c>
      <c r="I603" s="19">
        <v>41582</v>
      </c>
      <c r="J603" t="str">
        <f>IFERROR(VLOOKUP($A603,INPUT_Du_lieu_nhan_vien!$A:$AJ,36),"-")</f>
        <v>Chính thức</v>
      </c>
    </row>
    <row r="604" spans="1:11" ht="32.25" customHeight="1" x14ac:dyDescent="0.2">
      <c r="A604" s="118">
        <v>20114</v>
      </c>
      <c r="B604" t="str">
        <f>IFERROR(VLOOKUP($A604,INPUT_Du_lieu_nhan_vien!$A:$C,2),"-")</f>
        <v>Hoàng Thị</v>
      </c>
      <c r="C604" t="str">
        <f>IFERROR(VLOOKUP($A604,INPUT_Du_lieu_nhan_vien!$A:$C,3),"-")</f>
        <v>Xuân</v>
      </c>
      <c r="D604" t="str">
        <f>IFERROR(VLOOKUP($A604,INPUT_Du_lieu_nhan_vien!$A:$AC,24),"-")</f>
        <v>PM2</v>
      </c>
      <c r="E604" t="str">
        <f>IFERROR(VLOOKUP($A604,INPUT_Du_lieu_nhan_vien!$A:$AC,29),"-")</f>
        <v>TTN</v>
      </c>
      <c r="F604" t="s">
        <v>3052</v>
      </c>
      <c r="G604" s="2" t="s">
        <v>7947</v>
      </c>
      <c r="H604" s="19">
        <v>40445</v>
      </c>
      <c r="I604" s="19">
        <f>IF(F604="","",VLOOKUP(F604,$N$2:$O$11,2)+H604+1)</f>
        <v>41540</v>
      </c>
      <c r="J604" t="str">
        <f>IFERROR(VLOOKUP($A604,INPUT_Du_lieu_nhan_vien!$A:$AJ,36),"-")</f>
        <v>Chính thức</v>
      </c>
    </row>
    <row r="605" spans="1:11" ht="32.25" customHeight="1" x14ac:dyDescent="0.2">
      <c r="A605" s="118">
        <v>20464</v>
      </c>
      <c r="B605" t="str">
        <f>IFERROR(VLOOKUP($A605,INPUT_Du_lieu_nhan_vien!$A:$C,2),"-")</f>
        <v>Nguyễn Thị Hoàng</v>
      </c>
      <c r="C605" t="str">
        <f>IFERROR(VLOOKUP($A605,INPUT_Du_lieu_nhan_vien!$A:$C,3),"-")</f>
        <v>Hà</v>
      </c>
      <c r="D605" t="str">
        <f>IFERROR(VLOOKUP($A605,INPUT_Du_lieu_nhan_vien!$A:$AC,24),"-")</f>
        <v>OP</v>
      </c>
      <c r="E605" t="str">
        <f>IFERROR(VLOOKUP($A605,INPUT_Du_lieu_nhan_vien!$A:$AC,29),"-")</f>
        <v>THR</v>
      </c>
      <c r="F605" t="s">
        <v>3052</v>
      </c>
      <c r="G605" s="2" t="s">
        <v>7955</v>
      </c>
      <c r="H605" s="19">
        <v>41527</v>
      </c>
      <c r="I605" s="19">
        <f>IF(F605="","",VLOOKUP(F605,$N$2:$O$11,2)+H605+1)</f>
        <v>42622</v>
      </c>
      <c r="J605" t="str">
        <f>IFERROR(VLOOKUP($A605,INPUT_Du_lieu_nhan_vien!$A:$AJ,36),"-")</f>
        <v>Chính thức</v>
      </c>
    </row>
    <row r="606" spans="1:11" ht="32.25" customHeight="1" x14ac:dyDescent="0.2">
      <c r="A606" s="118">
        <v>20136</v>
      </c>
      <c r="B606" t="str">
        <f>IFERROR(VLOOKUP($A606,INPUT_Du_lieu_nhan_vien!$A:$C,2),"-")</f>
        <v>Phạm Chí</v>
      </c>
      <c r="C606" t="str">
        <f>IFERROR(VLOOKUP($A606,INPUT_Du_lieu_nhan_vien!$A:$C,3),"-")</f>
        <v>Kiên</v>
      </c>
      <c r="D606" t="str">
        <f>IFERROR(VLOOKUP($A606,INPUT_Du_lieu_nhan_vien!$A:$AC,24),"-")</f>
        <v>TD1</v>
      </c>
      <c r="E606" t="str">
        <f>IFERROR(VLOOKUP($A606,INPUT_Du_lieu_nhan_vien!$A:$AC,29),"-")</f>
        <v>THR</v>
      </c>
      <c r="F606" t="s">
        <v>3053</v>
      </c>
      <c r="G606" s="2" t="s">
        <v>7957</v>
      </c>
      <c r="H606" s="19">
        <v>41548</v>
      </c>
      <c r="J606" t="str">
        <f>IFERROR(VLOOKUP($A606,INPUT_Du_lieu_nhan_vien!$A:$AJ,36),"-")</f>
        <v>Chính thức</v>
      </c>
    </row>
    <row r="607" spans="1:11" ht="32.25" customHeight="1" x14ac:dyDescent="0.2">
      <c r="A607" s="118">
        <v>20078</v>
      </c>
      <c r="B607" t="str">
        <f>IFERROR(VLOOKUP($A607,INPUT_Du_lieu_nhan_vien!$A:$C,2),"-")</f>
        <v>Võ Thị</v>
      </c>
      <c r="C607" t="str">
        <f>IFERROR(VLOOKUP($A607,INPUT_Du_lieu_nhan_vien!$A:$C,3),"-")</f>
        <v>Lành</v>
      </c>
      <c r="D607" t="str">
        <f>IFERROR(VLOOKUP($A607,INPUT_Du_lieu_nhan_vien!$A:$AC,24),"-")</f>
        <v>OS</v>
      </c>
      <c r="E607" t="str">
        <f>IFERROR(VLOOKUP($A607,INPUT_Du_lieu_nhan_vien!$A:$AC,29),"-")</f>
        <v>TSA</v>
      </c>
      <c r="F607" t="s">
        <v>3053</v>
      </c>
      <c r="G607" s="2" t="s">
        <v>8032</v>
      </c>
      <c r="H607" s="19">
        <v>41456</v>
      </c>
      <c r="J607" t="str">
        <f>IFERROR(VLOOKUP($A607,INPUT_Du_lieu_nhan_vien!$A:$AJ,36),"-")</f>
        <v>Nghỉ khác</v>
      </c>
    </row>
    <row r="608" spans="1:11" ht="32.25" customHeight="1" x14ac:dyDescent="0.2">
      <c r="A608" s="118">
        <v>20414</v>
      </c>
      <c r="B608" t="str">
        <f>IFERROR(VLOOKUP($A608,INPUT_Du_lieu_nhan_vien!$A:$C,2),"-")</f>
        <v>Bùi Thị Diệu</v>
      </c>
      <c r="C608" t="str">
        <f>IFERROR(VLOOKUP($A608,INPUT_Du_lieu_nhan_vien!$A:$C,3),"-")</f>
        <v>Mơ</v>
      </c>
      <c r="D608" t="str">
        <f>IFERROR(VLOOKUP($A608,INPUT_Du_lieu_nhan_vien!$A:$AC,24),"-")</f>
        <v>PM2</v>
      </c>
      <c r="E608" t="str">
        <f>IFERROR(VLOOKUP($A608,INPUT_Du_lieu_nhan_vien!$A:$AC,29),"-")</f>
        <v>TSG</v>
      </c>
      <c r="F608" t="s">
        <v>3052</v>
      </c>
      <c r="G608" s="2" t="s">
        <v>8033</v>
      </c>
      <c r="H608" s="19">
        <v>41456</v>
      </c>
      <c r="I608" s="19">
        <v>42551</v>
      </c>
      <c r="J608" t="str">
        <f>IFERROR(VLOOKUP($A608,INPUT_Du_lieu_nhan_vien!$A:$AJ,36),"-")</f>
        <v>Chính thức</v>
      </c>
    </row>
    <row r="609" spans="1:10" ht="32.25" customHeight="1" x14ac:dyDescent="0.2">
      <c r="A609" s="118">
        <v>20373</v>
      </c>
      <c r="B609" t="str">
        <f>IFERROR(VLOOKUP($A609,INPUT_Du_lieu_nhan_vien!$A:$C,2),"-")</f>
        <v>Trần Phương</v>
      </c>
      <c r="C609" t="str">
        <f>IFERROR(VLOOKUP($A609,INPUT_Du_lieu_nhan_vien!$A:$C,3),"-")</f>
        <v>Khuyên</v>
      </c>
      <c r="D609" t="str">
        <f>IFERROR(VLOOKUP($A609,INPUT_Du_lieu_nhan_vien!$A:$AC,24),"-")</f>
        <v>NX</v>
      </c>
      <c r="E609" t="str">
        <f>IFERROR(VLOOKUP($A609,INPUT_Du_lieu_nhan_vien!$A:$AC,29),"-")</f>
        <v>TTV</v>
      </c>
      <c r="F609" t="s">
        <v>3052</v>
      </c>
      <c r="G609" s="2" t="s">
        <v>8035</v>
      </c>
      <c r="H609" s="19">
        <v>41413</v>
      </c>
      <c r="I609" s="19">
        <v>42508</v>
      </c>
      <c r="J609" t="str">
        <f>IFERROR(VLOOKUP($A609,INPUT_Du_lieu_nhan_vien!$A:$AJ,36),"-")</f>
        <v>Chính thức</v>
      </c>
    </row>
    <row r="610" spans="1:10" ht="32.25" customHeight="1" x14ac:dyDescent="0.2">
      <c r="A610" s="118">
        <v>20375</v>
      </c>
      <c r="B610" t="str">
        <f>IFERROR(VLOOKUP($A610,INPUT_Du_lieu_nhan_vien!$A:$C,2),"-")</f>
        <v>Nguyễn Thị Mỹ</v>
      </c>
      <c r="C610" t="str">
        <f>IFERROR(VLOOKUP($A610,INPUT_Du_lieu_nhan_vien!$A:$C,3),"-")</f>
        <v>Lợi</v>
      </c>
      <c r="D610" t="str">
        <f>IFERROR(VLOOKUP($A610,INPUT_Du_lieu_nhan_vien!$A:$AC,24),"-")</f>
        <v>OC</v>
      </c>
      <c r="E610" t="str">
        <f>IFERROR(VLOOKUP($A610,INPUT_Du_lieu_nhan_vien!$A:$AC,29),"-")</f>
        <v>TTV</v>
      </c>
      <c r="F610" t="s">
        <v>3052</v>
      </c>
      <c r="G610" s="2" t="s">
        <v>8037</v>
      </c>
      <c r="H610" s="19">
        <v>41091</v>
      </c>
      <c r="I610" s="19">
        <v>42551</v>
      </c>
      <c r="J610" t="str">
        <f>IFERROR(VLOOKUP($A610,INPUT_Du_lieu_nhan_vien!$A:$AJ,36),"-")</f>
        <v>Chính thức</v>
      </c>
    </row>
    <row r="611" spans="1:10" ht="32.25" customHeight="1" x14ac:dyDescent="0.2">
      <c r="A611" s="118">
        <v>20083</v>
      </c>
      <c r="B611" t="str">
        <f>IFERROR(VLOOKUP($A611,INPUT_Du_lieu_nhan_vien!$A:$C,2),"-")</f>
        <v>Lê Đức</v>
      </c>
      <c r="C611" t="str">
        <f>IFERROR(VLOOKUP($A611,INPUT_Du_lieu_nhan_vien!$A:$C,3),"-")</f>
        <v>Trung</v>
      </c>
      <c r="D611" t="str">
        <f>IFERROR(VLOOKUP($A611,INPUT_Du_lieu_nhan_vien!$A:$AC,24),"-")</f>
        <v>PM2</v>
      </c>
      <c r="E611" t="str">
        <f>IFERROR(VLOOKUP($A611,INPUT_Du_lieu_nhan_vien!$A:$AC,29),"-")</f>
        <v>TSA</v>
      </c>
      <c r="F611" t="s">
        <v>3053</v>
      </c>
      <c r="G611" s="2" t="s">
        <v>8038</v>
      </c>
      <c r="H611" s="19">
        <v>41456</v>
      </c>
      <c r="J611" t="str">
        <f>IFERROR(VLOOKUP($A611,INPUT_Du_lieu_nhan_vien!$A:$AJ,36),"-")</f>
        <v>Chính thức</v>
      </c>
    </row>
    <row r="612" spans="1:10" ht="32.25" customHeight="1" x14ac:dyDescent="0.2">
      <c r="A612" s="118">
        <v>20432</v>
      </c>
      <c r="B612" t="str">
        <f>IFERROR(VLOOKUP($A612,INPUT_Du_lieu_nhan_vien!$A:$C,2),"-")</f>
        <v>Dương Thanh</v>
      </c>
      <c r="C612" t="str">
        <f>IFERROR(VLOOKUP($A612,INPUT_Du_lieu_nhan_vien!$A:$C,3),"-")</f>
        <v>Việt</v>
      </c>
      <c r="D612" t="str">
        <f>IFERROR(VLOOKUP($A612,INPUT_Du_lieu_nhan_vien!$A:$AC,24),"-")</f>
        <v>OP</v>
      </c>
      <c r="E612" t="str">
        <f>IFERROR(VLOOKUP($A612,INPUT_Du_lieu_nhan_vien!$A:$AC,29),"-")</f>
        <v>TSG</v>
      </c>
      <c r="F612" t="s">
        <v>3052</v>
      </c>
      <c r="G612" s="2" t="s">
        <v>8039</v>
      </c>
      <c r="H612" s="19">
        <v>41487</v>
      </c>
      <c r="I612" s="19">
        <v>42582</v>
      </c>
      <c r="J612" t="str">
        <f>IFERROR(VLOOKUP($A612,INPUT_Du_lieu_nhan_vien!$A:$AJ,36),"-")</f>
        <v>Chính thức</v>
      </c>
    </row>
    <row r="613" spans="1:10" ht="32.25" customHeight="1" x14ac:dyDescent="0.2">
      <c r="A613" s="118">
        <v>20355</v>
      </c>
      <c r="B613" t="str">
        <f>IFERROR(VLOOKUP($A613,INPUT_Du_lieu_nhan_vien!$A:$C,2),"-")</f>
        <v>Hồ Thị Thu</v>
      </c>
      <c r="C613" t="str">
        <f>IFERROR(VLOOKUP($A613,INPUT_Du_lieu_nhan_vien!$A:$C,3),"-")</f>
        <v>Thủy</v>
      </c>
      <c r="D613" t="str">
        <f>IFERROR(VLOOKUP($A613,INPUT_Du_lieu_nhan_vien!$A:$AC,24),"-")</f>
        <v>OP</v>
      </c>
      <c r="E613" t="str">
        <f>IFERROR(VLOOKUP($A613,INPUT_Du_lieu_nhan_vien!$A:$AC,29),"-")</f>
        <v>TTV</v>
      </c>
      <c r="F613" t="s">
        <v>3051</v>
      </c>
      <c r="G613" s="2" t="s">
        <v>8040</v>
      </c>
      <c r="H613" s="19">
        <v>41426</v>
      </c>
      <c r="I613" s="19">
        <f>IF(F613="","",VLOOKUP(F613,$N$2:$O$11,2)+H613)</f>
        <v>41790</v>
      </c>
      <c r="J613" t="str">
        <f>IFERROR(VLOOKUP($A613,INPUT_Du_lieu_nhan_vien!$A:$AJ,36),"-")</f>
        <v>Chính thức</v>
      </c>
    </row>
    <row r="614" spans="1:10" ht="32.25" customHeight="1" x14ac:dyDescent="0.2">
      <c r="A614" s="118">
        <v>20122</v>
      </c>
      <c r="B614" t="str">
        <f>IFERROR(VLOOKUP($A614,INPUT_Du_lieu_nhan_vien!$A:$C,2),"-")</f>
        <v>Trần Thị Mỹ</v>
      </c>
      <c r="C614" t="str">
        <f>IFERROR(VLOOKUP($A614,INPUT_Du_lieu_nhan_vien!$A:$C,3),"-")</f>
        <v>Linh</v>
      </c>
      <c r="D614" t="str">
        <f>IFERROR(VLOOKUP($A614,INPUT_Du_lieu_nhan_vien!$A:$AC,24),"-")</f>
        <v>NX</v>
      </c>
      <c r="E614" t="str">
        <f>IFERROR(VLOOKUP($A614,INPUT_Du_lieu_nhan_vien!$A:$AC,29),"-")</f>
        <v>TSG</v>
      </c>
      <c r="F614" t="s">
        <v>3053</v>
      </c>
      <c r="G614" s="2" t="s">
        <v>8042</v>
      </c>
      <c r="H614" s="19">
        <v>41548</v>
      </c>
      <c r="J614" t="str">
        <f>IFERROR(VLOOKUP($A614,INPUT_Du_lieu_nhan_vien!$A:$AJ,36),"-")</f>
        <v>Chính thức</v>
      </c>
    </row>
    <row r="615" spans="1:10" ht="32.25" customHeight="1" x14ac:dyDescent="0.2">
      <c r="A615" s="118">
        <v>20130</v>
      </c>
      <c r="B615" t="str">
        <f>IFERROR(VLOOKUP($A615,INPUT_Du_lieu_nhan_vien!$A:$C,2),"-")</f>
        <v>Lê Thị Kim</v>
      </c>
      <c r="C615" t="str">
        <f>IFERROR(VLOOKUP($A615,INPUT_Du_lieu_nhan_vien!$A:$C,3),"-")</f>
        <v>Hằng</v>
      </c>
      <c r="D615" t="str">
        <f>IFERROR(VLOOKUP($A615,INPUT_Du_lieu_nhan_vien!$A:$AC,24),"-")</f>
        <v>NX</v>
      </c>
      <c r="E615" t="str">
        <f>IFERROR(VLOOKUP($A615,INPUT_Du_lieu_nhan_vien!$A:$AC,29),"-")</f>
        <v>TTV</v>
      </c>
      <c r="F615" t="s">
        <v>3053</v>
      </c>
      <c r="G615" s="2" t="s">
        <v>8044</v>
      </c>
      <c r="H615" s="19">
        <v>41548</v>
      </c>
      <c r="J615" t="str">
        <f>IFERROR(VLOOKUP($A615,INPUT_Du_lieu_nhan_vien!$A:$AJ,36),"-")</f>
        <v>Chính thức</v>
      </c>
    </row>
    <row r="616" spans="1:10" ht="32.25" customHeight="1" x14ac:dyDescent="0.2">
      <c r="A616" s="118">
        <v>20126</v>
      </c>
      <c r="B616" t="str">
        <f>IFERROR(VLOOKUP($A616,INPUT_Du_lieu_nhan_vien!$A:$C,2),"-")</f>
        <v>Hoàng Thị</v>
      </c>
      <c r="C616" t="str">
        <f>IFERROR(VLOOKUP($A616,INPUT_Du_lieu_nhan_vien!$A:$C,3),"-")</f>
        <v>Vinh</v>
      </c>
      <c r="D616" t="str">
        <f>IFERROR(VLOOKUP($A616,INPUT_Du_lieu_nhan_vien!$A:$AC,24),"-")</f>
        <v>NX</v>
      </c>
      <c r="E616" t="str">
        <f>IFERROR(VLOOKUP($A616,INPUT_Du_lieu_nhan_vien!$A:$AC,29),"-")</f>
        <v>TTV</v>
      </c>
      <c r="F616" t="s">
        <v>3053</v>
      </c>
      <c r="G616" s="2" t="s">
        <v>8045</v>
      </c>
      <c r="H616" s="19">
        <v>41548</v>
      </c>
      <c r="J616" t="str">
        <f>IFERROR(VLOOKUP($A616,INPUT_Du_lieu_nhan_vien!$A:$AJ,36),"-")</f>
        <v>Nghỉ khác</v>
      </c>
    </row>
  </sheetData>
  <autoFilter ref="A1:P616">
    <filterColumn colId="9">
      <filters>
        <filter val="Chính thức"/>
        <filter val="Nghỉ khác"/>
        <filter val="Thử việc"/>
      </filters>
    </filterColumn>
  </autoFilter>
  <conditionalFormatting sqref="A2:J2 B3:C385 B387:C606">
    <cfRule type="expression" dxfId="304" priority="125">
      <formula>$J2="Nghỉ việc"</formula>
    </cfRule>
  </conditionalFormatting>
  <conditionalFormatting sqref="A15:A17">
    <cfRule type="expression" dxfId="303" priority="124">
      <formula>$AJ15="Nghỉ việc"</formula>
    </cfRule>
  </conditionalFormatting>
  <conditionalFormatting sqref="A18:A22">
    <cfRule type="expression" dxfId="302" priority="123">
      <formula>$AJ18="Nghỉ việc"</formula>
    </cfRule>
  </conditionalFormatting>
  <conditionalFormatting sqref="A23:A25">
    <cfRule type="expression" dxfId="301" priority="122">
      <formula>$AJ23="Nghỉ việc"</formula>
    </cfRule>
  </conditionalFormatting>
  <conditionalFormatting sqref="A42:A47">
    <cfRule type="expression" dxfId="300" priority="120">
      <formula>$AJ42="Nghỉ việc"</formula>
    </cfRule>
  </conditionalFormatting>
  <conditionalFormatting sqref="A48:A58">
    <cfRule type="expression" dxfId="299" priority="119">
      <formula>$AJ48="Nghỉ việc"</formula>
    </cfRule>
  </conditionalFormatting>
  <conditionalFormatting sqref="A59:A68">
    <cfRule type="expression" dxfId="298" priority="118">
      <formula>$AJ59="Nghỉ việc"</formula>
    </cfRule>
  </conditionalFormatting>
  <conditionalFormatting sqref="A69:A75">
    <cfRule type="expression" dxfId="297" priority="117">
      <formula>$AJ69="Nghỉ việc"</formula>
    </cfRule>
  </conditionalFormatting>
  <conditionalFormatting sqref="A76:A77">
    <cfRule type="expression" dxfId="296" priority="116">
      <formula>$AJ76="Nghỉ việc"</formula>
    </cfRule>
  </conditionalFormatting>
  <conditionalFormatting sqref="A495:A497 A77:A119">
    <cfRule type="expression" dxfId="295" priority="115">
      <formula>$AJ77="Nghỉ việc"</formula>
    </cfRule>
  </conditionalFormatting>
  <conditionalFormatting sqref="A120:A156">
    <cfRule type="expression" dxfId="294" priority="114">
      <formula>$AJ120="Nghỉ việc"</formula>
    </cfRule>
  </conditionalFormatting>
  <conditionalFormatting sqref="A156:A186">
    <cfRule type="expression" dxfId="293" priority="113">
      <formula>$AJ156="Nghỉ việc"</formula>
    </cfRule>
  </conditionalFormatting>
  <conditionalFormatting sqref="A187:A201">
    <cfRule type="expression" dxfId="292" priority="112">
      <formula>$AJ187="Nghỉ việc"</formula>
    </cfRule>
  </conditionalFormatting>
  <conditionalFormatting sqref="A314">
    <cfRule type="expression" dxfId="291" priority="110">
      <formula>$AJ314="Nghỉ việc"</formula>
    </cfRule>
  </conditionalFormatting>
  <conditionalFormatting sqref="A315:A354">
    <cfRule type="expression" dxfId="290" priority="109">
      <formula>$AJ315="Nghỉ việc"</formula>
    </cfRule>
  </conditionalFormatting>
  <conditionalFormatting sqref="A354:A356">
    <cfRule type="expression" dxfId="289" priority="108">
      <formula>$AJ354="Nghỉ việc"</formula>
    </cfRule>
  </conditionalFormatting>
  <conditionalFormatting sqref="A356:A375">
    <cfRule type="expression" dxfId="288" priority="107">
      <formula>$AJ356="Nghỉ việc"</formula>
    </cfRule>
  </conditionalFormatting>
  <conditionalFormatting sqref="A380:A385 A387:A403">
    <cfRule type="expression" dxfId="287" priority="103">
      <formula>$AJ380="Nghỉ việc"</formula>
    </cfRule>
  </conditionalFormatting>
  <conditionalFormatting sqref="A404:A406">
    <cfRule type="expression" dxfId="286" priority="102">
      <formula>$AJ404="Nghỉ việc"</formula>
    </cfRule>
  </conditionalFormatting>
  <conditionalFormatting sqref="A407:A450">
    <cfRule type="expression" dxfId="285" priority="101">
      <formula>$AJ407="Nghỉ việc"</formula>
    </cfRule>
  </conditionalFormatting>
  <conditionalFormatting sqref="A451:A455">
    <cfRule type="expression" dxfId="284" priority="100">
      <formula>$AJ451="Nghỉ việc"</formula>
    </cfRule>
  </conditionalFormatting>
  <conditionalFormatting sqref="A455:A461">
    <cfRule type="expression" dxfId="283" priority="99">
      <formula>$AJ455="Nghỉ việc"</formula>
    </cfRule>
  </conditionalFormatting>
  <conditionalFormatting sqref="A462:A467">
    <cfRule type="expression" dxfId="282" priority="98">
      <formula>$AJ462="Nghỉ việc"</formula>
    </cfRule>
  </conditionalFormatting>
  <conditionalFormatting sqref="A468:A473">
    <cfRule type="expression" dxfId="281" priority="97">
      <formula>$AJ468="Nghỉ việc"</formula>
    </cfRule>
  </conditionalFormatting>
  <conditionalFormatting sqref="A474:A492">
    <cfRule type="expression" dxfId="280" priority="96">
      <formula>$AJ474="Nghỉ việc"</formula>
    </cfRule>
  </conditionalFormatting>
  <conditionalFormatting sqref="A493:A494">
    <cfRule type="expression" dxfId="279" priority="95">
      <formula>$AJ493="Nghỉ việc"</formula>
    </cfRule>
  </conditionalFormatting>
  <conditionalFormatting sqref="A497:A518">
    <cfRule type="expression" dxfId="278" priority="92">
      <formula>$AJ497="Nghỉ việc"</formula>
    </cfRule>
  </conditionalFormatting>
  <conditionalFormatting sqref="A519:A521">
    <cfRule type="expression" dxfId="277" priority="91">
      <formula>$AJ519="Nghỉ việc"</formula>
    </cfRule>
  </conditionalFormatting>
  <conditionalFormatting sqref="A522:A528">
    <cfRule type="expression" dxfId="276" priority="90">
      <formula>$AJ522="Nghỉ việc"</formula>
    </cfRule>
  </conditionalFormatting>
  <conditionalFormatting sqref="A529">
    <cfRule type="expression" dxfId="275" priority="89">
      <formula>$AJ529="Nghỉ việc"</formula>
    </cfRule>
  </conditionalFormatting>
  <conditionalFormatting sqref="A378:A379">
    <cfRule type="expression" dxfId="274" priority="88">
      <formula>$AJ378="Nghỉ việc"</formula>
    </cfRule>
  </conditionalFormatting>
  <conditionalFormatting sqref="A530:A533">
    <cfRule type="expression" dxfId="273" priority="87">
      <formula>$AJ530="Nghỉ việc"</formula>
    </cfRule>
  </conditionalFormatting>
  <conditionalFormatting sqref="A533:A534">
    <cfRule type="expression" dxfId="272" priority="86">
      <formula>$AJ533="Nghỉ việc"</formula>
    </cfRule>
  </conditionalFormatting>
  <conditionalFormatting sqref="A535:A538">
    <cfRule type="expression" dxfId="271" priority="85">
      <formula>$AJ535="Nghỉ việc"</formula>
    </cfRule>
  </conditionalFormatting>
  <conditionalFormatting sqref="A539:A541">
    <cfRule type="expression" dxfId="270" priority="84">
      <formula>$AJ539="Nghỉ việc"</formula>
    </cfRule>
  </conditionalFormatting>
  <conditionalFormatting sqref="A3:J33">
    <cfRule type="expression" dxfId="269" priority="83">
      <formula>$J3="Nghỉ việc"</formula>
    </cfRule>
  </conditionalFormatting>
  <conditionalFormatting sqref="I554:I581 A34:J385 A387:J555 E386">
    <cfRule type="expression" dxfId="268" priority="82">
      <formula>$J34="Nghỉ việc"</formula>
    </cfRule>
  </conditionalFormatting>
  <conditionalFormatting sqref="A43:A44 A69:A70 A95:A96 A121:A122 A147:A148 A173:A174 A199:A200 A225:A226 A251:A252 A277:A278 A303:A304 A329:A330 A355:A356 A381:A382 A408:A409 A434:A435 A460:A461 A487:A488 A513:A514 A539:A540">
    <cfRule type="expression" dxfId="267" priority="81">
      <formula>$AJ43="Nghỉ việc"</formula>
    </cfRule>
  </conditionalFormatting>
  <conditionalFormatting sqref="A45:A48 A71:A74 A97:A100 A123:A126 A149:A152 A175:A178 A201:A204 A227:A230 A253:A256 A279:A282 A305:A308 A331:A334 A357:A360 A383:A385 A410:A413 A436:A439 A462:A465 A489:A492 A515:A518 A541:A544 A387">
    <cfRule type="expression" dxfId="266" priority="80">
      <formula>$AJ45="Nghỉ việc"</formula>
    </cfRule>
  </conditionalFormatting>
  <conditionalFormatting sqref="A49:A51 A75:A77 A101:A103 A127:A129 A153:A155 A179:A181 A205:A207 A231:A233 A257:A259 A283:A285 A309:A311 A335:A337 A361:A363 A388:A390 A414:A416 A440:A442 A466:A468 A493:A495 A519:A521 A545:A547">
    <cfRule type="expression" dxfId="265" priority="79">
      <formula>$AJ49="Nghỉ việc"</formula>
    </cfRule>
  </conditionalFormatting>
  <conditionalFormatting sqref="A543">
    <cfRule type="expression" dxfId="264" priority="78">
      <formula>$AJ543="Nghỉ việc"</formula>
    </cfRule>
  </conditionalFormatting>
  <conditionalFormatting sqref="A543">
    <cfRule type="expression" dxfId="263" priority="77">
      <formula>$AJ543="Nghỉ việc"</formula>
    </cfRule>
  </conditionalFormatting>
  <conditionalFormatting sqref="A544">
    <cfRule type="expression" dxfId="262" priority="76">
      <formula>$AJ544="Nghỉ việc"</formula>
    </cfRule>
  </conditionalFormatting>
  <conditionalFormatting sqref="A544:J544">
    <cfRule type="expression" dxfId="261" priority="75">
      <formula>$J544="Nghỉ việc"</formula>
    </cfRule>
  </conditionalFormatting>
  <conditionalFormatting sqref="A545">
    <cfRule type="expression" dxfId="260" priority="74">
      <formula>$AJ545="Nghỉ việc"</formula>
    </cfRule>
  </conditionalFormatting>
  <conditionalFormatting sqref="A545">
    <cfRule type="expression" dxfId="259" priority="73">
      <formula>$AJ545="Nghỉ việc"</formula>
    </cfRule>
  </conditionalFormatting>
  <conditionalFormatting sqref="A546">
    <cfRule type="expression" dxfId="258" priority="72">
      <formula>$AJ546="Nghỉ việc"</formula>
    </cfRule>
  </conditionalFormatting>
  <conditionalFormatting sqref="A547">
    <cfRule type="expression" dxfId="257" priority="71">
      <formula>$AJ547="Nghỉ việc"</formula>
    </cfRule>
  </conditionalFormatting>
  <conditionalFormatting sqref="A547">
    <cfRule type="expression" dxfId="256" priority="70">
      <formula>$AJ547="Nghỉ việc"</formula>
    </cfRule>
  </conditionalFormatting>
  <conditionalFormatting sqref="A548">
    <cfRule type="expression" dxfId="255" priority="69">
      <formula>$AJ548="Nghỉ việc"</formula>
    </cfRule>
  </conditionalFormatting>
  <conditionalFormatting sqref="A549">
    <cfRule type="expression" dxfId="254" priority="68">
      <formula>$AJ549="Nghỉ việc"</formula>
    </cfRule>
  </conditionalFormatting>
  <conditionalFormatting sqref="A550">
    <cfRule type="expression" dxfId="253" priority="67">
      <formula>$AJ550="Nghỉ việc"</formula>
    </cfRule>
  </conditionalFormatting>
  <conditionalFormatting sqref="A550">
    <cfRule type="expression" dxfId="252" priority="66">
      <formula>$AJ550="Nghỉ việc"</formula>
    </cfRule>
  </conditionalFormatting>
  <conditionalFormatting sqref="A551">
    <cfRule type="expression" dxfId="251" priority="65">
      <formula>$AJ551="Nghỉ việc"</formula>
    </cfRule>
  </conditionalFormatting>
  <conditionalFormatting sqref="A551">
    <cfRule type="expression" dxfId="250" priority="64">
      <formula>$AJ551="Nghỉ việc"</formula>
    </cfRule>
  </conditionalFormatting>
  <conditionalFormatting sqref="A552">
    <cfRule type="expression" dxfId="249" priority="63">
      <formula>$AJ552="Nghỉ việc"</formula>
    </cfRule>
  </conditionalFormatting>
  <conditionalFormatting sqref="A552">
    <cfRule type="expression" dxfId="248" priority="62">
      <formula>$AJ552="Nghỉ việc"</formula>
    </cfRule>
  </conditionalFormatting>
  <conditionalFormatting sqref="A553">
    <cfRule type="expression" dxfId="247" priority="61">
      <formula>$AJ553="Nghỉ việc"</formula>
    </cfRule>
  </conditionalFormatting>
  <conditionalFormatting sqref="A553">
    <cfRule type="expression" dxfId="246" priority="60">
      <formula>$AJ553="Nghỉ việc"</formula>
    </cfRule>
  </conditionalFormatting>
  <conditionalFormatting sqref="A555">
    <cfRule type="expression" dxfId="245" priority="59">
      <formula>$AJ555="Nghỉ việc"</formula>
    </cfRule>
  </conditionalFormatting>
  <conditionalFormatting sqref="A556:J556 B557:J600">
    <cfRule type="expression" dxfId="244" priority="58">
      <formula>$J556="Nghỉ việc"</formula>
    </cfRule>
  </conditionalFormatting>
  <conditionalFormatting sqref="A556">
    <cfRule type="expression" dxfId="243" priority="57">
      <formula>$AJ556="Nghỉ việc"</formula>
    </cfRule>
  </conditionalFormatting>
  <conditionalFormatting sqref="A557:A600">
    <cfRule type="expression" dxfId="242" priority="56">
      <formula>$AJ557="Nghỉ việc"</formula>
    </cfRule>
  </conditionalFormatting>
  <conditionalFormatting sqref="I557:I600">
    <cfRule type="expression" dxfId="241" priority="55">
      <formula>$J557="Nghỉ việc"</formula>
    </cfRule>
  </conditionalFormatting>
  <conditionalFormatting sqref="A601">
    <cfRule type="expression" dxfId="240" priority="54">
      <formula>$AJ601="Nghỉ việc"</formula>
    </cfRule>
  </conditionalFormatting>
  <conditionalFormatting sqref="A601:J601">
    <cfRule type="expression" dxfId="239" priority="53">
      <formula>$J601="Nghỉ việc"</formula>
    </cfRule>
  </conditionalFormatting>
  <conditionalFormatting sqref="G601">
    <cfRule type="expression" dxfId="238" priority="52">
      <formula>$J601="Nghỉ việc"</formula>
    </cfRule>
  </conditionalFormatting>
  <conditionalFormatting sqref="I553:I554 I578 I581">
    <cfRule type="expression" dxfId="237" priority="51">
      <formula>$J553="Nghỉ việc"</formula>
    </cfRule>
  </conditionalFormatting>
  <conditionalFormatting sqref="A602">
    <cfRule type="expression" dxfId="236" priority="50">
      <formula>$AJ602="Nghỉ việc"</formula>
    </cfRule>
  </conditionalFormatting>
  <conditionalFormatting sqref="A602:J602">
    <cfRule type="expression" dxfId="235" priority="49">
      <formula>$J602="Nghỉ việc"</formula>
    </cfRule>
  </conditionalFormatting>
  <conditionalFormatting sqref="A602">
    <cfRule type="expression" dxfId="234" priority="48">
      <formula>$AJ602="Nghỉ việc"</formula>
    </cfRule>
  </conditionalFormatting>
  <conditionalFormatting sqref="A603">
    <cfRule type="expression" dxfId="233" priority="47">
      <formula>$AJ603="Nghỉ việc"</formula>
    </cfRule>
  </conditionalFormatting>
  <conditionalFormatting sqref="A603:J603">
    <cfRule type="expression" dxfId="232" priority="46">
      <formula>$J603="Nghỉ việc"</formula>
    </cfRule>
  </conditionalFormatting>
  <conditionalFormatting sqref="A604">
    <cfRule type="expression" dxfId="231" priority="45">
      <formula>$AJ604="Nghỉ việc"</formula>
    </cfRule>
  </conditionalFormatting>
  <conditionalFormatting sqref="A604:J604">
    <cfRule type="expression" dxfId="230" priority="44">
      <formula>$J604="Nghỉ việc"</formula>
    </cfRule>
  </conditionalFormatting>
  <conditionalFormatting sqref="A605">
    <cfRule type="expression" dxfId="229" priority="43">
      <formula>$AJ605="Nghỉ việc"</formula>
    </cfRule>
  </conditionalFormatting>
  <conditionalFormatting sqref="A605:J605">
    <cfRule type="expression" dxfId="228" priority="42">
      <formula>$J605="Nghỉ việc"</formula>
    </cfRule>
  </conditionalFormatting>
  <conditionalFormatting sqref="A606:J606">
    <cfRule type="expression" dxfId="227" priority="41">
      <formula>$J606="Nghỉ việc"</formula>
    </cfRule>
  </conditionalFormatting>
  <conditionalFormatting sqref="A606">
    <cfRule type="expression" dxfId="226" priority="40">
      <formula>$AJ606="Nghỉ việc"</formula>
    </cfRule>
  </conditionalFormatting>
  <conditionalFormatting sqref="B607:C607">
    <cfRule type="expression" dxfId="225" priority="33">
      <formula>$J607="Nghỉ việc"</formula>
    </cfRule>
  </conditionalFormatting>
  <conditionalFormatting sqref="A607">
    <cfRule type="expression" dxfId="224" priority="32">
      <formula>$AJ607="Nghỉ việc"</formula>
    </cfRule>
  </conditionalFormatting>
  <conditionalFormatting sqref="A607:J607">
    <cfRule type="expression" dxfId="223" priority="31">
      <formula>$J607="Nghỉ việc"</formula>
    </cfRule>
  </conditionalFormatting>
  <conditionalFormatting sqref="B608:C608">
    <cfRule type="expression" dxfId="222" priority="30">
      <formula>$J608="Nghỉ việc"</formula>
    </cfRule>
  </conditionalFormatting>
  <conditionalFormatting sqref="A608:J608">
    <cfRule type="expression" dxfId="221" priority="29">
      <formula>$J608="Nghỉ việc"</formula>
    </cfRule>
  </conditionalFormatting>
  <conditionalFormatting sqref="B609:C609">
    <cfRule type="expression" dxfId="220" priority="28">
      <formula>$J609="Nghỉ việc"</formula>
    </cfRule>
  </conditionalFormatting>
  <conditionalFormatting sqref="A609">
    <cfRule type="expression" dxfId="219" priority="27">
      <formula>$AJ609="Nghỉ việc"</formula>
    </cfRule>
  </conditionalFormatting>
  <conditionalFormatting sqref="A609:J609">
    <cfRule type="expression" dxfId="218" priority="26">
      <formula>$J609="Nghỉ việc"</formula>
    </cfRule>
  </conditionalFormatting>
  <conditionalFormatting sqref="A609">
    <cfRule type="expression" dxfId="217" priority="25">
      <formula>$AJ609="Nghỉ việc"</formula>
    </cfRule>
  </conditionalFormatting>
  <conditionalFormatting sqref="B610:C610">
    <cfRule type="expression" dxfId="216" priority="24">
      <formula>$J610="Nghỉ việc"</formula>
    </cfRule>
  </conditionalFormatting>
  <conditionalFormatting sqref="A610">
    <cfRule type="expression" dxfId="215" priority="23">
      <formula>$AJ610="Nghỉ việc"</formula>
    </cfRule>
  </conditionalFormatting>
  <conditionalFormatting sqref="A610:J610">
    <cfRule type="expression" dxfId="214" priority="22">
      <formula>$J610="Nghỉ việc"</formula>
    </cfRule>
  </conditionalFormatting>
  <conditionalFormatting sqref="A610">
    <cfRule type="expression" dxfId="213" priority="21">
      <formula>$AJ610="Nghỉ việc"</formula>
    </cfRule>
  </conditionalFormatting>
  <conditionalFormatting sqref="B611:C611">
    <cfRule type="expression" dxfId="212" priority="20">
      <formula>$J611="Nghỉ việc"</formula>
    </cfRule>
  </conditionalFormatting>
  <conditionalFormatting sqref="A611">
    <cfRule type="expression" dxfId="211" priority="19">
      <formula>$AJ611="Nghỉ việc"</formula>
    </cfRule>
  </conditionalFormatting>
  <conditionalFormatting sqref="A611:J611">
    <cfRule type="expression" dxfId="210" priority="18">
      <formula>$J611="Nghỉ việc"</formula>
    </cfRule>
  </conditionalFormatting>
  <conditionalFormatting sqref="B612:C612">
    <cfRule type="expression" dxfId="209" priority="17">
      <formula>$J612="Nghỉ việc"</formula>
    </cfRule>
  </conditionalFormatting>
  <conditionalFormatting sqref="A612:J612">
    <cfRule type="expression" dxfId="208" priority="16">
      <formula>$J612="Nghỉ việc"</formula>
    </cfRule>
  </conditionalFormatting>
  <conditionalFormatting sqref="B613:C613">
    <cfRule type="expression" dxfId="207" priority="15">
      <formula>$J613="Nghỉ việc"</formula>
    </cfRule>
  </conditionalFormatting>
  <conditionalFormatting sqref="A613">
    <cfRule type="expression" dxfId="206" priority="14">
      <formula>$AJ613="Nghỉ việc"</formula>
    </cfRule>
  </conditionalFormatting>
  <conditionalFormatting sqref="A613:J613">
    <cfRule type="expression" dxfId="205" priority="13">
      <formula>$J613="Nghỉ việc"</formula>
    </cfRule>
  </conditionalFormatting>
  <conditionalFormatting sqref="A613">
    <cfRule type="expression" dxfId="204" priority="12">
      <formula>$AJ613="Nghỉ việc"</formula>
    </cfRule>
  </conditionalFormatting>
  <conditionalFormatting sqref="A614:J614">
    <cfRule type="expression" dxfId="203" priority="11">
      <formula>$J614="Nghỉ việc"</formula>
    </cfRule>
  </conditionalFormatting>
  <conditionalFormatting sqref="B615:C615">
    <cfRule type="expression" dxfId="202" priority="10">
      <formula>$J615="Nghỉ việc"</formula>
    </cfRule>
  </conditionalFormatting>
  <conditionalFormatting sqref="A615">
    <cfRule type="expression" dxfId="201" priority="9">
      <formula>$AJ615="Nghỉ việc"</formula>
    </cfRule>
  </conditionalFormatting>
  <conditionalFormatting sqref="A615:J615">
    <cfRule type="expression" dxfId="200" priority="8">
      <formula>$J615="Nghỉ việc"</formula>
    </cfRule>
  </conditionalFormatting>
  <conditionalFormatting sqref="B616:C616">
    <cfRule type="expression" dxfId="199" priority="7">
      <formula>$J616="Nghỉ việc"</formula>
    </cfRule>
  </conditionalFormatting>
  <conditionalFormatting sqref="A616">
    <cfRule type="expression" dxfId="198" priority="6">
      <formula>$AJ616="Nghỉ việc"</formula>
    </cfRule>
  </conditionalFormatting>
  <conditionalFormatting sqref="A616:J616">
    <cfRule type="expression" dxfId="197" priority="5">
      <formula>$J616="Nghỉ việc"</formula>
    </cfRule>
  </conditionalFormatting>
  <conditionalFormatting sqref="B386:C386">
    <cfRule type="expression" dxfId="196" priority="4">
      <formula>$J386="Nghỉ việc"</formula>
    </cfRule>
  </conditionalFormatting>
  <conditionalFormatting sqref="A386">
    <cfRule type="expression" dxfId="195" priority="3">
      <formula>$AJ386="Nghỉ việc"</formula>
    </cfRule>
  </conditionalFormatting>
  <conditionalFormatting sqref="A386:D386 F386:J386">
    <cfRule type="expression" dxfId="194" priority="2">
      <formula>$J386="Nghỉ việc"</formula>
    </cfRule>
  </conditionalFormatting>
  <conditionalFormatting sqref="A386">
    <cfRule type="expression" dxfId="193" priority="1">
      <formula>$AJ386="Nghỉ việc"</formula>
    </cfRule>
  </conditionalFormatting>
  <dataValidations count="2">
    <dataValidation type="textLength" operator="lessThanOrEqual" allowBlank="1" showInputMessage="1" showErrorMessage="1" errorTitle="Dữ liệu không hợp lệ" error="Dữ liệu không được dài quá 20 kí tự" sqref="A543:A553 A555:A605 A607:A616 A2:A374 A376:A541">
      <formula1>20</formula1>
    </dataValidation>
    <dataValidation type="list" allowBlank="1" showInputMessage="1" showErrorMessage="1" sqref="F2:F616">
      <formula1>HDLD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1048345"/>
  <sheetViews>
    <sheetView zoomScaleNormal="100" workbookViewId="0">
      <pane xSplit="3" ySplit="4" topLeftCell="E5" activePane="bottomRight" state="frozen"/>
      <selection pane="topRight" activeCell="D1" sqref="D1"/>
      <selection pane="bottomLeft" activeCell="A5" sqref="A5"/>
      <selection pane="bottomRight" activeCell="E6" sqref="E6"/>
    </sheetView>
  </sheetViews>
  <sheetFormatPr defaultRowHeight="12.75" x14ac:dyDescent="0.2"/>
  <cols>
    <col min="1" max="1" width="8.7109375" customWidth="1"/>
    <col min="2" max="2" width="17.5703125" hidden="1" customWidth="1"/>
    <col min="3" max="4" width="10.5703125" hidden="1" customWidth="1"/>
    <col min="5" max="5" width="19.140625" customWidth="1"/>
    <col min="6" max="6" width="20.42578125" bestFit="1" customWidth="1"/>
    <col min="7" max="7" width="14" customWidth="1"/>
    <col min="8" max="8" width="11.5703125" hidden="1" customWidth="1"/>
    <col min="9" max="9" width="10.7109375" customWidth="1"/>
    <col min="10" max="10" width="11.85546875" hidden="1" customWidth="1"/>
    <col min="11" max="11" width="11" customWidth="1"/>
    <col min="12" max="12" width="13" hidden="1" customWidth="1"/>
    <col min="13" max="13" width="13.28515625" hidden="1" customWidth="1"/>
    <col min="14" max="14" width="24.7109375" hidden="1" customWidth="1"/>
    <col min="16" max="21" width="0" hidden="1" customWidth="1"/>
    <col min="31" max="31" width="12.42578125" customWidth="1"/>
    <col min="34" max="34" width="12.85546875" customWidth="1"/>
    <col min="35" max="36" width="12.85546875" style="414" customWidth="1"/>
    <col min="39" max="39" width="12.85546875" style="426" customWidth="1"/>
    <col min="42" max="42" width="10.140625" style="19" bestFit="1" customWidth="1"/>
  </cols>
  <sheetData>
    <row r="1" spans="1:42" ht="19.5" customHeight="1" x14ac:dyDescent="0.2">
      <c r="A1" s="60" t="s">
        <v>3020</v>
      </c>
      <c r="G1" s="2" t="s">
        <v>8206</v>
      </c>
    </row>
    <row r="2" spans="1:42" ht="21.75" customHeight="1" x14ac:dyDescent="0.2">
      <c r="A2" s="57"/>
      <c r="I2" s="48"/>
      <c r="J2" s="58" t="s">
        <v>3019</v>
      </c>
      <c r="K2" s="23"/>
    </row>
    <row r="3" spans="1:42" ht="9" customHeight="1" x14ac:dyDescent="0.2">
      <c r="A3" s="57"/>
    </row>
    <row r="4" spans="1:42" ht="30.75" customHeight="1" x14ac:dyDescent="0.2">
      <c r="A4" s="55" t="s">
        <v>3000</v>
      </c>
      <c r="B4" s="55" t="s">
        <v>2783</v>
      </c>
      <c r="C4" s="55" t="s">
        <v>2608</v>
      </c>
      <c r="D4" s="55" t="s">
        <v>2984</v>
      </c>
      <c r="E4" s="55" t="s">
        <v>3001</v>
      </c>
      <c r="F4" s="55" t="s">
        <v>3002</v>
      </c>
      <c r="G4" s="55" t="s">
        <v>3009</v>
      </c>
      <c r="H4" s="55" t="s">
        <v>3003</v>
      </c>
      <c r="I4" s="55" t="s">
        <v>3004</v>
      </c>
      <c r="J4" s="55" t="s">
        <v>3005</v>
      </c>
      <c r="K4" s="55" t="s">
        <v>3006</v>
      </c>
      <c r="L4" s="55" t="s">
        <v>3007</v>
      </c>
      <c r="M4" s="55" t="s">
        <v>3008</v>
      </c>
      <c r="N4" s="55" t="s">
        <v>3061</v>
      </c>
      <c r="Y4" t="s">
        <v>8579</v>
      </c>
      <c r="Z4" t="s">
        <v>8580</v>
      </c>
      <c r="AA4" t="s">
        <v>8581</v>
      </c>
      <c r="AB4" t="s">
        <v>8582</v>
      </c>
      <c r="AC4" t="s">
        <v>8583</v>
      </c>
      <c r="AD4" t="s">
        <v>8584</v>
      </c>
      <c r="AE4" t="s">
        <v>8585</v>
      </c>
      <c r="AF4" t="s">
        <v>8586</v>
      </c>
      <c r="AG4" s="3" t="s">
        <v>8952</v>
      </c>
    </row>
    <row r="5" spans="1:42" ht="19.5" customHeight="1" x14ac:dyDescent="0.2">
      <c r="A5" s="143">
        <v>10001</v>
      </c>
      <c r="B5" s="42" t="str">
        <f>IFERROR(VLOOKUP($A5,INPUT_Du_lieu_nhan_vien!$A:$C,2,0),"-")</f>
        <v>Phạm Minh</v>
      </c>
      <c r="C5" s="42" t="str">
        <f>IFERROR(VLOOKUP($A5,INPUT_Du_lieu_nhan_vien!$A:$C,3,0),"-")</f>
        <v>Tuấn</v>
      </c>
      <c r="D5" s="42" t="str">
        <f>IFERROR(VLOOKUP($A5,INPUT_Du_lieu_nhan_vien!$A:$AJ,36,0),"-")</f>
        <v>Chính thức</v>
      </c>
      <c r="E5" s="69"/>
      <c r="F5" s="54"/>
      <c r="G5" s="59"/>
      <c r="H5" s="54"/>
      <c r="I5" s="54"/>
      <c r="J5" s="54"/>
      <c r="K5" s="54"/>
      <c r="L5" s="54"/>
      <c r="M5" s="54"/>
      <c r="N5" s="54"/>
      <c r="P5" s="1" t="s">
        <v>21</v>
      </c>
      <c r="Q5" s="1">
        <v>153</v>
      </c>
      <c r="R5" s="1" t="s">
        <v>14</v>
      </c>
      <c r="S5" s="1">
        <v>33</v>
      </c>
      <c r="T5" s="1">
        <v>10001</v>
      </c>
      <c r="U5" s="1">
        <v>4418</v>
      </c>
      <c r="W5" s="1" t="s">
        <v>5365</v>
      </c>
      <c r="X5" s="1">
        <v>2505</v>
      </c>
      <c r="Y5">
        <f>IFERROR(VLOOKUP(A5,$T$5:$U$817,2,FALSE),"")</f>
        <v>4418</v>
      </c>
      <c r="Z5" t="str">
        <f>IFERROR(VLOOKUP(I5,$R$5:$S$31,2,FALSE),"")</f>
        <v/>
      </c>
      <c r="AA5" t="str">
        <f>IFERROR(VLOOKUP(K5,$P$5:$Q$125,2,FALSE),"")</f>
        <v/>
      </c>
      <c r="AB5" t="str">
        <f>IFERROR(VLOOKUP(F5,$W$5:$X$1104,2,FALSE),"")</f>
        <v/>
      </c>
      <c r="AE5" s="19"/>
      <c r="AH5" s="59"/>
      <c r="AI5" s="415"/>
      <c r="AJ5" s="413" t="str">
        <f t="shared" ref="AJ5:AJ70" si="0">LEFT(AI5,2)</f>
        <v/>
      </c>
      <c r="AM5" s="427"/>
    </row>
    <row r="6" spans="1:42" ht="19.5" customHeight="1" x14ac:dyDescent="0.2">
      <c r="A6" s="143">
        <v>20358</v>
      </c>
      <c r="B6" s="42" t="str">
        <f>IFERROR(VLOOKUP($A6,INPUT_Du_lieu_nhan_vien!$A:$C,2,0),"-")</f>
        <v>Nguyễn Trường</v>
      </c>
      <c r="C6" s="42" t="str">
        <f>IFERROR(VLOOKUP($A6,INPUT_Du_lieu_nhan_vien!$A:$C,3,0),"-")</f>
        <v>An</v>
      </c>
      <c r="D6" s="42" t="str">
        <f>IFERROR(VLOOKUP($A6,INPUT_Du_lieu_nhan_vien!$A:$AJ,36,0),"-")</f>
        <v>Nghỉ khác</v>
      </c>
      <c r="E6" s="69" t="s">
        <v>3031</v>
      </c>
      <c r="F6" s="70" t="s">
        <v>3562</v>
      </c>
      <c r="G6" s="71">
        <v>41013</v>
      </c>
      <c r="H6" s="54"/>
      <c r="I6" s="54" t="s">
        <v>16</v>
      </c>
      <c r="J6" s="54"/>
      <c r="K6" s="54"/>
      <c r="L6" s="54"/>
      <c r="M6" s="54"/>
      <c r="N6" s="70" t="s">
        <v>3548</v>
      </c>
      <c r="P6" s="1" t="s">
        <v>57</v>
      </c>
      <c r="Q6" s="1">
        <v>154</v>
      </c>
      <c r="R6" s="1" t="s">
        <v>11</v>
      </c>
      <c r="S6" s="1">
        <v>34</v>
      </c>
      <c r="T6" s="1">
        <v>10002</v>
      </c>
      <c r="U6" s="1">
        <v>4419</v>
      </c>
      <c r="W6" s="1" t="s">
        <v>5575</v>
      </c>
      <c r="X6" s="1">
        <v>2506</v>
      </c>
      <c r="Y6">
        <f t="shared" ref="Y6:Y69" si="1">IFERROR(VLOOKUP(A6,$T$5:$U$817,2,FALSE),"")</f>
        <v>5025</v>
      </c>
      <c r="Z6">
        <f t="shared" ref="Z6:Z69" si="2">IFERROR(VLOOKUP(I6,$R$5:$S$31,2,FALSE),"")</f>
        <v>53</v>
      </c>
      <c r="AA6" t="str">
        <f t="shared" ref="AA6:AA69" si="3">IFERROR(VLOOKUP(K6,$P$5:$Q$125,2,FALSE),"")</f>
        <v/>
      </c>
      <c r="AB6">
        <f t="shared" ref="AB6:AB69" si="4">IFERROR(VLOOKUP(F6,$W$5:$X$1104,2,FALSE),"")</f>
        <v>2796</v>
      </c>
      <c r="AE6" s="19">
        <v>41013</v>
      </c>
      <c r="AH6" s="71">
        <v>41013</v>
      </c>
      <c r="AI6" s="78" t="s">
        <v>8591</v>
      </c>
      <c r="AJ6" s="413" t="str">
        <f t="shared" si="0"/>
        <v>14</v>
      </c>
      <c r="AK6" t="str">
        <f>MID(AI6,FIND("/",AI6)+1,FIND("/",AI6,FIND("/",AI6)+1)-FIND("/",AI6)-1)</f>
        <v>04</v>
      </c>
      <c r="AL6" t="str">
        <f>RIGHT(AI6,4)</f>
        <v>2012</v>
      </c>
      <c r="AM6" s="427" t="str">
        <f>IF(VALUE(AK6)&gt;12,AK6,AJ6)</f>
        <v>14</v>
      </c>
      <c r="AN6" t="str">
        <f>IF(VALUE(AK6)&gt;12,AJ6,AK6)</f>
        <v>04</v>
      </c>
      <c r="AP6" s="19">
        <f>IFERROR(DATE(TEXT(AL6,0),TEXT(AN6,0),TEXT(AM6,0)),"")</f>
        <v>41013</v>
      </c>
    </row>
    <row r="7" spans="1:42" ht="19.5" customHeight="1" x14ac:dyDescent="0.2">
      <c r="A7" s="143">
        <v>20382</v>
      </c>
      <c r="B7" s="42" t="str">
        <f>IFERROR(VLOOKUP($A7,INPUT_Du_lieu_nhan_vien!$A:$C,2,0),"-")</f>
        <v>Nguyễn Tuấn</v>
      </c>
      <c r="C7" s="42" t="str">
        <f>IFERROR(VLOOKUP($A7,INPUT_Du_lieu_nhan_vien!$A:$C,3,0),"-")</f>
        <v>Anh</v>
      </c>
      <c r="D7" s="42" t="str">
        <f>IFERROR(VLOOKUP($A7,INPUT_Du_lieu_nhan_vien!$A:$AJ,36,0),"-")</f>
        <v>Chính thức</v>
      </c>
      <c r="E7" s="69" t="s">
        <v>3028</v>
      </c>
      <c r="F7" s="70" t="s">
        <v>3256</v>
      </c>
      <c r="G7" s="20">
        <v>41091</v>
      </c>
      <c r="H7" s="54"/>
      <c r="I7" s="54" t="s">
        <v>12</v>
      </c>
      <c r="J7" s="54"/>
      <c r="K7" s="54" t="s">
        <v>52</v>
      </c>
      <c r="L7" s="54"/>
      <c r="M7" s="54" t="s">
        <v>44</v>
      </c>
      <c r="N7" s="54"/>
      <c r="P7" s="1" t="s">
        <v>51</v>
      </c>
      <c r="Q7" s="1">
        <v>155</v>
      </c>
      <c r="R7" s="1" t="s">
        <v>9</v>
      </c>
      <c r="S7" s="1">
        <v>35</v>
      </c>
      <c r="T7" s="1">
        <v>10003</v>
      </c>
      <c r="U7" s="1">
        <v>4420</v>
      </c>
      <c r="W7" s="1" t="s">
        <v>3834</v>
      </c>
      <c r="X7" s="1">
        <v>2507</v>
      </c>
      <c r="Y7">
        <f t="shared" si="1"/>
        <v>5050</v>
      </c>
      <c r="Z7">
        <f t="shared" si="2"/>
        <v>50</v>
      </c>
      <c r="AA7">
        <f t="shared" si="3"/>
        <v>176</v>
      </c>
      <c r="AB7">
        <f t="shared" si="4"/>
        <v>3336</v>
      </c>
      <c r="AE7" s="19">
        <v>41091</v>
      </c>
      <c r="AH7" s="20">
        <v>41091</v>
      </c>
      <c r="AI7" s="79" t="s">
        <v>8592</v>
      </c>
      <c r="AJ7" s="413" t="str">
        <f t="shared" si="0"/>
        <v>01</v>
      </c>
      <c r="AK7" t="str">
        <f t="shared" ref="AK7:AK70" si="5">MID(AI7,FIND("/",AI7)+1,FIND("/",AI7,FIND("/",AI7)+1)-FIND("/",AI7)-1)</f>
        <v>07</v>
      </c>
      <c r="AL7" t="str">
        <f t="shared" ref="AL7:AL70" si="6">RIGHT(AI7,4)</f>
        <v>2012</v>
      </c>
      <c r="AM7" s="427" t="str">
        <f t="shared" ref="AM7:AM70" si="7">IF(VALUE(AK7)&gt;12,AK7,AJ7)</f>
        <v>01</v>
      </c>
      <c r="AN7" t="str">
        <f t="shared" ref="AN7:AN70" si="8">IF(VALUE(AK7)&gt;12,AJ7,AK7)</f>
        <v>07</v>
      </c>
      <c r="AP7" s="19">
        <f t="shared" ref="AP7:AP70" si="9">IFERROR(DATE(TEXT(AL7,0),TEXT(AN7,0),TEXT(AM7,0)),"")</f>
        <v>41091</v>
      </c>
    </row>
    <row r="8" spans="1:42" ht="19.5" customHeight="1" x14ac:dyDescent="0.2">
      <c r="A8" s="143">
        <v>10004</v>
      </c>
      <c r="B8" s="42" t="str">
        <f>IFERROR(VLOOKUP($A8,INPUT_Du_lieu_nhan_vien!$A:$C,2,0),"-")</f>
        <v>Thái Minh</v>
      </c>
      <c r="C8" s="42" t="str">
        <f>IFERROR(VLOOKUP($A8,INPUT_Du_lieu_nhan_vien!$A:$C,3,0),"-")</f>
        <v>Hạnh</v>
      </c>
      <c r="D8" s="42" t="str">
        <f>IFERROR(VLOOKUP($A8,INPUT_Du_lieu_nhan_vien!$A:$AJ,36,0),"-")</f>
        <v>Nghỉ khác</v>
      </c>
      <c r="E8" s="69" t="s">
        <v>3028</v>
      </c>
      <c r="F8" s="70" t="s">
        <v>3062</v>
      </c>
      <c r="G8" s="71">
        <v>39918</v>
      </c>
      <c r="H8" s="69"/>
      <c r="I8" s="69" t="s">
        <v>9</v>
      </c>
      <c r="J8" s="54"/>
      <c r="K8" s="54"/>
      <c r="L8" s="54"/>
      <c r="M8" s="54"/>
      <c r="N8" s="54"/>
      <c r="P8" s="1" t="s">
        <v>6</v>
      </c>
      <c r="Q8" s="1">
        <v>156</v>
      </c>
      <c r="R8" s="1" t="s">
        <v>8</v>
      </c>
      <c r="S8" s="1">
        <v>36</v>
      </c>
      <c r="T8" s="1">
        <v>10004</v>
      </c>
      <c r="U8" s="1">
        <v>4421</v>
      </c>
      <c r="W8" s="1" t="s">
        <v>3835</v>
      </c>
      <c r="X8" s="1">
        <v>2508</v>
      </c>
      <c r="Y8">
        <f t="shared" si="1"/>
        <v>4421</v>
      </c>
      <c r="Z8">
        <f t="shared" si="2"/>
        <v>35</v>
      </c>
      <c r="AA8" t="str">
        <f t="shared" si="3"/>
        <v/>
      </c>
      <c r="AB8">
        <f t="shared" si="4"/>
        <v>3337</v>
      </c>
      <c r="AE8" s="19">
        <v>39918</v>
      </c>
      <c r="AH8" s="71">
        <v>39918</v>
      </c>
      <c r="AI8" s="78" t="s">
        <v>8593</v>
      </c>
      <c r="AJ8" s="413" t="str">
        <f t="shared" si="0"/>
        <v>15</v>
      </c>
      <c r="AK8" t="str">
        <f t="shared" si="5"/>
        <v>04</v>
      </c>
      <c r="AL8" t="str">
        <f t="shared" si="6"/>
        <v>2009</v>
      </c>
      <c r="AM8" s="427" t="str">
        <f t="shared" si="7"/>
        <v>15</v>
      </c>
      <c r="AN8" t="str">
        <f t="shared" si="8"/>
        <v>04</v>
      </c>
      <c r="AP8" s="19">
        <f t="shared" si="9"/>
        <v>39918</v>
      </c>
    </row>
    <row r="9" spans="1:42" ht="19.5" customHeight="1" x14ac:dyDescent="0.2">
      <c r="A9" s="143">
        <v>20016</v>
      </c>
      <c r="B9" s="42" t="str">
        <f>IFERROR(VLOOKUP($A9,INPUT_Du_lieu_nhan_vien!$A:$C,2,0),"-")</f>
        <v>Nguyễn Thị Lan</v>
      </c>
      <c r="C9" s="42" t="str">
        <f>IFERROR(VLOOKUP($A9,INPUT_Du_lieu_nhan_vien!$A:$C,3,0),"-")</f>
        <v>Anh</v>
      </c>
      <c r="D9" s="42" t="str">
        <f>IFERROR(VLOOKUP($A9,INPUT_Du_lieu_nhan_vien!$A:$AJ,36,0),"-")</f>
        <v>Nghỉ việc</v>
      </c>
      <c r="E9" s="69" t="s">
        <v>3031</v>
      </c>
      <c r="F9" s="70" t="s">
        <v>3466</v>
      </c>
      <c r="G9" s="71">
        <v>40030</v>
      </c>
      <c r="H9" s="54"/>
      <c r="I9" s="69" t="s">
        <v>16</v>
      </c>
      <c r="J9" s="54"/>
      <c r="K9" s="69" t="s">
        <v>31</v>
      </c>
      <c r="L9" s="54"/>
      <c r="M9" s="69" t="s">
        <v>37</v>
      </c>
      <c r="N9" s="54"/>
      <c r="P9" s="1" t="s">
        <v>62</v>
      </c>
      <c r="Q9" s="1">
        <v>157</v>
      </c>
      <c r="R9" s="1" t="s">
        <v>7</v>
      </c>
      <c r="S9" s="1">
        <v>37</v>
      </c>
      <c r="T9" s="1">
        <v>10005</v>
      </c>
      <c r="U9" s="1">
        <v>4422</v>
      </c>
      <c r="W9" s="1" t="s">
        <v>3854</v>
      </c>
      <c r="X9" s="1">
        <v>2509</v>
      </c>
      <c r="Y9">
        <f t="shared" si="1"/>
        <v>4456</v>
      </c>
      <c r="Z9">
        <f t="shared" si="2"/>
        <v>53</v>
      </c>
      <c r="AA9">
        <f t="shared" si="3"/>
        <v>182</v>
      </c>
      <c r="AB9">
        <f t="shared" si="4"/>
        <v>2797</v>
      </c>
      <c r="AE9" s="19">
        <v>40030</v>
      </c>
      <c r="AH9" s="71">
        <v>40030</v>
      </c>
      <c r="AI9" s="78" t="s">
        <v>8594</v>
      </c>
      <c r="AJ9" s="413" t="str">
        <f t="shared" si="0"/>
        <v>05</v>
      </c>
      <c r="AK9" t="str">
        <f t="shared" si="5"/>
        <v>08</v>
      </c>
      <c r="AL9" t="str">
        <f t="shared" si="6"/>
        <v>2009</v>
      </c>
      <c r="AM9" s="427" t="str">
        <f t="shared" si="7"/>
        <v>05</v>
      </c>
      <c r="AN9" t="str">
        <f t="shared" si="8"/>
        <v>08</v>
      </c>
      <c r="AP9" s="19">
        <f t="shared" si="9"/>
        <v>40030</v>
      </c>
    </row>
    <row r="10" spans="1:42" ht="19.5" customHeight="1" x14ac:dyDescent="0.2">
      <c r="A10" s="143">
        <v>10006</v>
      </c>
      <c r="B10" s="42" t="str">
        <f>IFERROR(VLOOKUP($A10,INPUT_Du_lieu_nhan_vien!$A:$C,2,0),"-")</f>
        <v>Cao Công</v>
      </c>
      <c r="C10" s="42" t="str">
        <f>IFERROR(VLOOKUP($A10,INPUT_Du_lieu_nhan_vien!$A:$C,3,0),"-")</f>
        <v>Minh</v>
      </c>
      <c r="D10" s="42" t="str">
        <f>IFERROR(VLOOKUP($A10,INPUT_Du_lieu_nhan_vien!$A:$AJ,36,0),"-")</f>
        <v>Chính thức</v>
      </c>
      <c r="E10" s="69" t="s">
        <v>3028</v>
      </c>
      <c r="F10" s="70" t="s">
        <v>3154</v>
      </c>
      <c r="G10" s="71">
        <v>40634</v>
      </c>
      <c r="H10" s="69" t="s">
        <v>8</v>
      </c>
      <c r="I10" s="69" t="s">
        <v>8</v>
      </c>
      <c r="J10" s="54"/>
      <c r="K10" s="69" t="s">
        <v>3136</v>
      </c>
      <c r="L10" s="54"/>
      <c r="M10" s="54"/>
      <c r="N10" s="69" t="s">
        <v>3155</v>
      </c>
      <c r="P10" s="1" t="s">
        <v>64</v>
      </c>
      <c r="Q10" s="1">
        <v>158</v>
      </c>
      <c r="R10" s="1" t="s">
        <v>5</v>
      </c>
      <c r="S10" s="1">
        <v>38</v>
      </c>
      <c r="T10" s="1">
        <v>10006</v>
      </c>
      <c r="U10" s="1">
        <v>4423</v>
      </c>
      <c r="W10" s="1" t="s">
        <v>5391</v>
      </c>
      <c r="X10" s="1">
        <v>2510</v>
      </c>
      <c r="Y10">
        <f t="shared" si="1"/>
        <v>4423</v>
      </c>
      <c r="Z10">
        <f t="shared" si="2"/>
        <v>36</v>
      </c>
      <c r="AA10">
        <f t="shared" si="3"/>
        <v>181</v>
      </c>
      <c r="AB10">
        <f t="shared" si="4"/>
        <v>3338</v>
      </c>
      <c r="AE10" s="19">
        <v>40634</v>
      </c>
      <c r="AH10" s="71">
        <v>40634</v>
      </c>
      <c r="AI10" s="78" t="s">
        <v>8595</v>
      </c>
      <c r="AJ10" s="413" t="str">
        <f t="shared" si="0"/>
        <v>01</v>
      </c>
      <c r="AK10" t="str">
        <f t="shared" si="5"/>
        <v>04</v>
      </c>
      <c r="AL10" t="str">
        <f t="shared" si="6"/>
        <v>2011</v>
      </c>
      <c r="AM10" s="427" t="str">
        <f t="shared" si="7"/>
        <v>01</v>
      </c>
      <c r="AN10" t="str">
        <f t="shared" si="8"/>
        <v>04</v>
      </c>
      <c r="AP10" s="19">
        <f t="shared" si="9"/>
        <v>40634</v>
      </c>
    </row>
    <row r="11" spans="1:42" ht="19.5" customHeight="1" x14ac:dyDescent="0.2">
      <c r="A11" s="143">
        <v>10008</v>
      </c>
      <c r="B11" s="42" t="str">
        <f>IFERROR(VLOOKUP($A11,INPUT_Du_lieu_nhan_vien!$A:$C,2,0),"-")</f>
        <v>Phạm Quốc</v>
      </c>
      <c r="C11" s="42" t="str">
        <f>IFERROR(VLOOKUP($A11,INPUT_Du_lieu_nhan_vien!$A:$C,3,0),"-")</f>
        <v>Hùng</v>
      </c>
      <c r="D11" s="42" t="str">
        <f>IFERROR(VLOOKUP($A11,INPUT_Du_lieu_nhan_vien!$A:$AJ,36,0),"-")</f>
        <v>Chính thức</v>
      </c>
      <c r="E11" s="69" t="s">
        <v>3028</v>
      </c>
      <c r="F11" s="70" t="s">
        <v>3262</v>
      </c>
      <c r="G11" s="71">
        <v>40634</v>
      </c>
      <c r="H11" s="54"/>
      <c r="I11" s="54" t="s">
        <v>8</v>
      </c>
      <c r="J11" s="54"/>
      <c r="K11" s="54" t="s">
        <v>40</v>
      </c>
      <c r="L11" s="54"/>
      <c r="M11" s="54"/>
      <c r="N11" s="54"/>
      <c r="P11" s="1" t="s">
        <v>23</v>
      </c>
      <c r="Q11" s="1">
        <v>159</v>
      </c>
      <c r="R11" s="1" t="s">
        <v>8589</v>
      </c>
      <c r="S11" s="1">
        <v>39</v>
      </c>
      <c r="T11" s="1">
        <v>10007</v>
      </c>
      <c r="U11" s="1">
        <v>4424</v>
      </c>
      <c r="W11" s="1" t="s">
        <v>5614</v>
      </c>
      <c r="X11" s="1">
        <v>2511</v>
      </c>
      <c r="Y11">
        <f t="shared" si="1"/>
        <v>4425</v>
      </c>
      <c r="Z11">
        <f t="shared" si="2"/>
        <v>36</v>
      </c>
      <c r="AA11">
        <f t="shared" si="3"/>
        <v>179</v>
      </c>
      <c r="AB11">
        <f t="shared" si="4"/>
        <v>3339</v>
      </c>
      <c r="AE11" s="19">
        <v>40634</v>
      </c>
      <c r="AH11" s="71">
        <v>40634</v>
      </c>
      <c r="AI11" s="78" t="s">
        <v>8595</v>
      </c>
      <c r="AJ11" s="413" t="str">
        <f t="shared" si="0"/>
        <v>01</v>
      </c>
      <c r="AK11" t="str">
        <f t="shared" si="5"/>
        <v>04</v>
      </c>
      <c r="AL11" t="str">
        <f t="shared" si="6"/>
        <v>2011</v>
      </c>
      <c r="AM11" s="427" t="str">
        <f t="shared" si="7"/>
        <v>01</v>
      </c>
      <c r="AN11" t="str">
        <f t="shared" si="8"/>
        <v>04</v>
      </c>
      <c r="AP11" s="19">
        <f t="shared" si="9"/>
        <v>40634</v>
      </c>
    </row>
    <row r="12" spans="1:42" ht="19.5" customHeight="1" x14ac:dyDescent="0.2">
      <c r="A12" s="143">
        <v>10009</v>
      </c>
      <c r="B12" s="42" t="str">
        <f>IFERROR(VLOOKUP($A12,INPUT_Du_lieu_nhan_vien!$A:$C,2,0),"-")</f>
        <v>Dương Hữu</v>
      </c>
      <c r="C12" s="42" t="str">
        <f>IFERROR(VLOOKUP($A12,INPUT_Du_lieu_nhan_vien!$A:$C,3,0),"-")</f>
        <v>Quang</v>
      </c>
      <c r="D12" s="42" t="str">
        <f>IFERROR(VLOOKUP($A12,INPUT_Du_lieu_nhan_vien!$A:$AJ,36,0),"-")</f>
        <v>Chính thức</v>
      </c>
      <c r="E12" s="69" t="s">
        <v>3028</v>
      </c>
      <c r="F12" s="70" t="s">
        <v>3171</v>
      </c>
      <c r="G12" s="71">
        <v>40634</v>
      </c>
      <c r="H12" s="54"/>
      <c r="I12" s="69" t="s">
        <v>8</v>
      </c>
      <c r="J12" s="54"/>
      <c r="K12" s="69" t="s">
        <v>31</v>
      </c>
      <c r="L12" s="54"/>
      <c r="M12" s="54"/>
      <c r="N12" s="54"/>
      <c r="P12" s="1" t="s">
        <v>39</v>
      </c>
      <c r="Q12" s="1">
        <v>160</v>
      </c>
      <c r="R12" s="1" t="s">
        <v>3</v>
      </c>
      <c r="S12" s="1">
        <v>40</v>
      </c>
      <c r="T12" s="1">
        <v>10008</v>
      </c>
      <c r="U12" s="1">
        <v>4425</v>
      </c>
      <c r="W12" s="1" t="s">
        <v>3970</v>
      </c>
      <c r="X12" s="1">
        <v>2512</v>
      </c>
      <c r="Y12">
        <f t="shared" si="1"/>
        <v>4426</v>
      </c>
      <c r="Z12">
        <f t="shared" si="2"/>
        <v>36</v>
      </c>
      <c r="AA12">
        <f t="shared" si="3"/>
        <v>182</v>
      </c>
      <c r="AB12">
        <f t="shared" si="4"/>
        <v>3340</v>
      </c>
      <c r="AE12" s="19">
        <v>40634</v>
      </c>
      <c r="AH12" s="71">
        <v>40634</v>
      </c>
      <c r="AI12" s="78" t="s">
        <v>8595</v>
      </c>
      <c r="AJ12" s="413" t="str">
        <f t="shared" si="0"/>
        <v>01</v>
      </c>
      <c r="AK12" t="str">
        <f t="shared" si="5"/>
        <v>04</v>
      </c>
      <c r="AL12" t="str">
        <f t="shared" si="6"/>
        <v>2011</v>
      </c>
      <c r="AM12" s="427" t="str">
        <f t="shared" si="7"/>
        <v>01</v>
      </c>
      <c r="AN12" t="str">
        <f t="shared" si="8"/>
        <v>04</v>
      </c>
      <c r="AP12" s="19">
        <f t="shared" si="9"/>
        <v>40634</v>
      </c>
    </row>
    <row r="13" spans="1:42" ht="19.5" customHeight="1" x14ac:dyDescent="0.2">
      <c r="A13" s="143">
        <v>10010</v>
      </c>
      <c r="B13" s="42" t="str">
        <f>IFERROR(VLOOKUP($A13,INPUT_Du_lieu_nhan_vien!$A:$C,2,0),"-")</f>
        <v>Hoàng Thế</v>
      </c>
      <c r="C13" s="42" t="str">
        <f>IFERROR(VLOOKUP($A13,INPUT_Du_lieu_nhan_vien!$A:$C,3,0),"-")</f>
        <v>Anh</v>
      </c>
      <c r="D13" s="42" t="str">
        <f>IFERROR(VLOOKUP($A13,INPUT_Du_lieu_nhan_vien!$A:$AJ,36,0),"-")</f>
        <v>Chính thức</v>
      </c>
      <c r="E13" s="69" t="s">
        <v>3028</v>
      </c>
      <c r="F13" s="70" t="s">
        <v>3176</v>
      </c>
      <c r="G13" s="71">
        <v>40634</v>
      </c>
      <c r="H13" s="54"/>
      <c r="I13" s="69" t="s">
        <v>8</v>
      </c>
      <c r="J13" s="54"/>
      <c r="K13" s="69" t="s">
        <v>63</v>
      </c>
      <c r="L13" s="54"/>
      <c r="M13" s="54"/>
      <c r="N13" s="54"/>
      <c r="P13" s="1" t="s">
        <v>30</v>
      </c>
      <c r="Q13" s="1">
        <v>161</v>
      </c>
      <c r="R13" s="1" t="s">
        <v>1041</v>
      </c>
      <c r="S13" s="1">
        <v>41</v>
      </c>
      <c r="T13" s="1">
        <v>10009</v>
      </c>
      <c r="U13" s="1">
        <v>4426</v>
      </c>
      <c r="W13" s="1" t="s">
        <v>3977</v>
      </c>
      <c r="X13" s="1">
        <v>2513</v>
      </c>
      <c r="Y13">
        <f t="shared" si="1"/>
        <v>4427</v>
      </c>
      <c r="Z13">
        <f t="shared" si="2"/>
        <v>36</v>
      </c>
      <c r="AA13">
        <f t="shared" si="3"/>
        <v>183</v>
      </c>
      <c r="AB13">
        <f t="shared" si="4"/>
        <v>3341</v>
      </c>
      <c r="AE13" s="19">
        <v>40634</v>
      </c>
      <c r="AH13" s="71">
        <v>40634</v>
      </c>
      <c r="AI13" s="78" t="s">
        <v>8595</v>
      </c>
      <c r="AJ13" s="413" t="str">
        <f t="shared" si="0"/>
        <v>01</v>
      </c>
      <c r="AK13" t="str">
        <f t="shared" si="5"/>
        <v>04</v>
      </c>
      <c r="AL13" t="str">
        <f t="shared" si="6"/>
        <v>2011</v>
      </c>
      <c r="AM13" s="427" t="str">
        <f t="shared" si="7"/>
        <v>01</v>
      </c>
      <c r="AN13" t="str">
        <f t="shared" si="8"/>
        <v>04</v>
      </c>
      <c r="AP13" s="19">
        <f t="shared" si="9"/>
        <v>40634</v>
      </c>
    </row>
    <row r="14" spans="1:42" ht="19.5" customHeight="1" x14ac:dyDescent="0.2">
      <c r="A14" s="143">
        <v>20064</v>
      </c>
      <c r="B14" s="42" t="str">
        <f>IFERROR(VLOOKUP($A14,INPUT_Du_lieu_nhan_vien!$A:$C,2,0),"-")</f>
        <v>Nguyễn Thị Lan</v>
      </c>
      <c r="C14" s="42" t="str">
        <f>IFERROR(VLOOKUP($A14,INPUT_Du_lieu_nhan_vien!$A:$C,3,0),"-")</f>
        <v>Anh</v>
      </c>
      <c r="D14" s="42" t="str">
        <f>IFERROR(VLOOKUP($A14,INPUT_Du_lieu_nhan_vien!$A:$AJ,36,0),"-")</f>
        <v>Nghỉ việc</v>
      </c>
      <c r="E14" s="69" t="s">
        <v>3060</v>
      </c>
      <c r="F14" s="70" t="s">
        <v>6676</v>
      </c>
      <c r="G14" s="71">
        <v>40101</v>
      </c>
      <c r="H14" s="54"/>
      <c r="I14" s="54" t="s">
        <v>17</v>
      </c>
      <c r="J14" s="54"/>
      <c r="K14" s="54"/>
      <c r="L14" s="54"/>
      <c r="M14" s="54"/>
      <c r="N14" s="70" t="s">
        <v>6677</v>
      </c>
      <c r="P14" s="1" t="s">
        <v>2561</v>
      </c>
      <c r="Q14" s="1">
        <v>162</v>
      </c>
      <c r="R14" s="1" t="s">
        <v>6</v>
      </c>
      <c r="S14" s="1">
        <v>47</v>
      </c>
      <c r="T14" s="1">
        <v>10010</v>
      </c>
      <c r="U14" s="1">
        <v>4427</v>
      </c>
      <c r="W14" s="1" t="s">
        <v>5563</v>
      </c>
      <c r="X14" s="1">
        <v>2514</v>
      </c>
      <c r="Y14">
        <f t="shared" si="1"/>
        <v>4501</v>
      </c>
      <c r="Z14">
        <f t="shared" si="2"/>
        <v>51</v>
      </c>
      <c r="AA14" t="str">
        <f t="shared" si="3"/>
        <v/>
      </c>
      <c r="AB14">
        <f t="shared" si="4"/>
        <v>3749</v>
      </c>
      <c r="AE14" s="19">
        <v>40101</v>
      </c>
      <c r="AH14" s="71">
        <v>40101</v>
      </c>
      <c r="AI14" s="78" t="s">
        <v>1019</v>
      </c>
      <c r="AJ14" s="413" t="str">
        <f t="shared" si="0"/>
        <v>15</v>
      </c>
      <c r="AK14" t="str">
        <f t="shared" si="5"/>
        <v>10</v>
      </c>
      <c r="AL14" t="str">
        <f t="shared" si="6"/>
        <v>2009</v>
      </c>
      <c r="AM14" s="427" t="str">
        <f t="shared" si="7"/>
        <v>15</v>
      </c>
      <c r="AN14" t="str">
        <f t="shared" si="8"/>
        <v>10</v>
      </c>
      <c r="AP14" s="19">
        <f t="shared" si="9"/>
        <v>40101</v>
      </c>
    </row>
    <row r="15" spans="1:42" ht="19.5" customHeight="1" x14ac:dyDescent="0.2">
      <c r="A15" s="143">
        <v>10013</v>
      </c>
      <c r="B15" s="42" t="str">
        <f>IFERROR(VLOOKUP($A15,INPUT_Du_lieu_nhan_vien!$A:$C,2,0),"-")</f>
        <v>Vũ Thị Hồng</v>
      </c>
      <c r="C15" s="42" t="str">
        <f>IFERROR(VLOOKUP($A15,INPUT_Du_lieu_nhan_vien!$A:$C,3,0),"-")</f>
        <v>Thúy</v>
      </c>
      <c r="D15" s="42" t="str">
        <f>IFERROR(VLOOKUP($A15,INPUT_Du_lieu_nhan_vien!$A:$AJ,36,0),"-")</f>
        <v>Chính thức</v>
      </c>
      <c r="E15" s="69"/>
      <c r="F15" s="54"/>
      <c r="G15" s="59"/>
      <c r="H15" s="54"/>
      <c r="I15" s="54"/>
      <c r="J15" s="54"/>
      <c r="K15" s="54"/>
      <c r="L15" s="54"/>
      <c r="M15" s="54"/>
      <c r="N15" s="54"/>
      <c r="P15" s="1" t="s">
        <v>2632</v>
      </c>
      <c r="Q15" s="1">
        <v>163</v>
      </c>
      <c r="R15" s="1" t="s">
        <v>8590</v>
      </c>
      <c r="S15" s="1">
        <v>48</v>
      </c>
      <c r="T15" s="1">
        <v>10011</v>
      </c>
      <c r="U15" s="1">
        <v>4428</v>
      </c>
      <c r="W15" s="1" t="s">
        <v>5631</v>
      </c>
      <c r="X15" s="1">
        <v>2515</v>
      </c>
      <c r="Y15">
        <f t="shared" si="1"/>
        <v>4430</v>
      </c>
      <c r="Z15" t="str">
        <f t="shared" si="2"/>
        <v/>
      </c>
      <c r="AA15" t="str">
        <f t="shared" si="3"/>
        <v/>
      </c>
      <c r="AB15" t="str">
        <f t="shared" si="4"/>
        <v/>
      </c>
      <c r="AE15" s="19" t="s">
        <v>623</v>
      </c>
      <c r="AH15" s="59"/>
      <c r="AI15" s="415"/>
      <c r="AJ15" s="413" t="str">
        <f t="shared" si="0"/>
        <v/>
      </c>
      <c r="AK15" t="e">
        <f t="shared" si="5"/>
        <v>#VALUE!</v>
      </c>
      <c r="AL15" t="str">
        <f t="shared" si="6"/>
        <v/>
      </c>
      <c r="AM15" s="427" t="e">
        <f t="shared" si="7"/>
        <v>#VALUE!</v>
      </c>
      <c r="AN15" t="e">
        <f t="shared" si="8"/>
        <v>#VALUE!</v>
      </c>
      <c r="AP15" s="19" t="str">
        <f t="shared" si="9"/>
        <v/>
      </c>
    </row>
    <row r="16" spans="1:42" ht="19.5" customHeight="1" x14ac:dyDescent="0.2">
      <c r="A16" s="143">
        <v>20084</v>
      </c>
      <c r="B16" s="42" t="str">
        <f>IFERROR(VLOOKUP($A16,INPUT_Du_lieu_nhan_vien!$A:$C,2,0),"-")</f>
        <v>Nguyễn Kim Đức</v>
      </c>
      <c r="C16" s="42" t="str">
        <f>IFERROR(VLOOKUP($A16,INPUT_Du_lieu_nhan_vien!$A:$C,3,0),"-")</f>
        <v>Anh</v>
      </c>
      <c r="D16" s="42" t="str">
        <f>IFERROR(VLOOKUP($A16,INPUT_Du_lieu_nhan_vien!$A:$AJ,36,0),"-")</f>
        <v>Nghỉ việc</v>
      </c>
      <c r="E16" s="69" t="s">
        <v>3032</v>
      </c>
      <c r="F16" s="54"/>
      <c r="G16" s="71">
        <v>40238</v>
      </c>
      <c r="H16" s="54"/>
      <c r="I16" s="54" t="s">
        <v>17</v>
      </c>
      <c r="J16" s="54"/>
      <c r="K16" s="54"/>
      <c r="L16" s="54"/>
      <c r="M16" s="54"/>
      <c r="N16" s="70" t="s">
        <v>5576</v>
      </c>
      <c r="P16" s="1" t="s">
        <v>2631</v>
      </c>
      <c r="Q16" s="1">
        <v>164</v>
      </c>
      <c r="R16" s="1" t="s">
        <v>2988</v>
      </c>
      <c r="S16" s="1">
        <v>49</v>
      </c>
      <c r="T16" s="1">
        <v>10012</v>
      </c>
      <c r="U16" s="1">
        <v>4429</v>
      </c>
      <c r="W16" s="1" t="s">
        <v>5555</v>
      </c>
      <c r="X16" s="1">
        <v>2516</v>
      </c>
      <c r="Y16">
        <f t="shared" si="1"/>
        <v>4522</v>
      </c>
      <c r="Z16">
        <f t="shared" si="2"/>
        <v>51</v>
      </c>
      <c r="AA16" t="str">
        <f t="shared" si="3"/>
        <v/>
      </c>
      <c r="AB16" t="str">
        <f t="shared" si="4"/>
        <v/>
      </c>
      <c r="AE16" s="19">
        <v>40238</v>
      </c>
      <c r="AH16" s="71">
        <v>40238</v>
      </c>
      <c r="AI16" s="78" t="s">
        <v>8596</v>
      </c>
      <c r="AJ16" s="413" t="str">
        <f t="shared" si="0"/>
        <v>01</v>
      </c>
      <c r="AK16" t="str">
        <f t="shared" si="5"/>
        <v>03</v>
      </c>
      <c r="AL16" t="str">
        <f t="shared" si="6"/>
        <v>2010</v>
      </c>
      <c r="AM16" s="427" t="str">
        <f t="shared" si="7"/>
        <v>01</v>
      </c>
      <c r="AN16" t="str">
        <f t="shared" si="8"/>
        <v>03</v>
      </c>
      <c r="AP16" s="19">
        <f t="shared" si="9"/>
        <v>40238</v>
      </c>
    </row>
    <row r="17" spans="1:42" ht="19.5" customHeight="1" x14ac:dyDescent="0.2">
      <c r="A17" s="143">
        <v>10019</v>
      </c>
      <c r="B17" s="42" t="str">
        <f>IFERROR(VLOOKUP($A17,INPUT_Du_lieu_nhan_vien!$A:$C,2,0),"-")</f>
        <v>Đặng Mỹ</v>
      </c>
      <c r="C17" s="42" t="str">
        <f>IFERROR(VLOOKUP($A17,INPUT_Du_lieu_nhan_vien!$A:$C,3,0),"-")</f>
        <v>Châu</v>
      </c>
      <c r="D17" s="42" t="str">
        <f>IFERROR(VLOOKUP($A17,INPUT_Du_lieu_nhan_vien!$A:$AJ,36,0),"-")</f>
        <v>Chính thức</v>
      </c>
      <c r="E17" s="69" t="s">
        <v>3028</v>
      </c>
      <c r="F17" s="70" t="s">
        <v>3164</v>
      </c>
      <c r="G17" s="71">
        <v>40634</v>
      </c>
      <c r="H17" s="54"/>
      <c r="I17" s="69" t="s">
        <v>8</v>
      </c>
      <c r="J17" s="54"/>
      <c r="K17" s="69" t="s">
        <v>65</v>
      </c>
      <c r="L17" s="54"/>
      <c r="M17" s="54"/>
      <c r="N17" s="54"/>
      <c r="P17" s="1" t="s">
        <v>2671</v>
      </c>
      <c r="Q17" s="1">
        <v>165</v>
      </c>
      <c r="R17" s="1" t="s">
        <v>12</v>
      </c>
      <c r="S17" s="1">
        <v>50</v>
      </c>
      <c r="T17" s="1">
        <v>10013</v>
      </c>
      <c r="U17" s="1">
        <v>4430</v>
      </c>
      <c r="W17" s="1" t="s">
        <v>3873</v>
      </c>
      <c r="X17" s="1">
        <v>2517</v>
      </c>
      <c r="Y17">
        <f t="shared" si="1"/>
        <v>4437</v>
      </c>
      <c r="Z17">
        <f t="shared" si="2"/>
        <v>36</v>
      </c>
      <c r="AA17">
        <f t="shared" si="3"/>
        <v>177</v>
      </c>
      <c r="AB17">
        <f t="shared" si="4"/>
        <v>3342</v>
      </c>
      <c r="AE17" s="19">
        <v>40634</v>
      </c>
      <c r="AH17" s="71">
        <v>40634</v>
      </c>
      <c r="AI17" s="78" t="s">
        <v>8595</v>
      </c>
      <c r="AJ17" s="413" t="str">
        <f t="shared" si="0"/>
        <v>01</v>
      </c>
      <c r="AK17" t="str">
        <f t="shared" si="5"/>
        <v>04</v>
      </c>
      <c r="AL17" t="str">
        <f t="shared" si="6"/>
        <v>2011</v>
      </c>
      <c r="AM17" s="427" t="str">
        <f t="shared" si="7"/>
        <v>01</v>
      </c>
      <c r="AN17" t="str">
        <f t="shared" si="8"/>
        <v>04</v>
      </c>
      <c r="AP17" s="19">
        <f t="shared" si="9"/>
        <v>40634</v>
      </c>
    </row>
    <row r="18" spans="1:42" ht="19.5" customHeight="1" x14ac:dyDescent="0.2">
      <c r="A18" s="143">
        <v>10020</v>
      </c>
      <c r="B18" s="42" t="str">
        <f>IFERROR(VLOOKUP($A18,INPUT_Du_lieu_nhan_vien!$A:$C,2,0),"-")</f>
        <v>Ngô Thu</v>
      </c>
      <c r="C18" s="42" t="str">
        <f>IFERROR(VLOOKUP($A18,INPUT_Du_lieu_nhan_vien!$A:$C,3,0),"-")</f>
        <v>Thủy</v>
      </c>
      <c r="D18" s="42" t="str">
        <f>IFERROR(VLOOKUP($A18,INPUT_Du_lieu_nhan_vien!$A:$AJ,36,0),"-")</f>
        <v>Chính thức</v>
      </c>
      <c r="E18" s="69"/>
      <c r="F18" s="54"/>
      <c r="G18" s="54"/>
      <c r="H18" s="54"/>
      <c r="I18" s="54"/>
      <c r="J18" s="54"/>
      <c r="K18" s="54"/>
      <c r="L18" s="54"/>
      <c r="M18" s="54"/>
      <c r="N18" s="54"/>
      <c r="P18" s="1" t="s">
        <v>2677</v>
      </c>
      <c r="Q18" s="1">
        <v>166</v>
      </c>
      <c r="R18" s="1" t="s">
        <v>17</v>
      </c>
      <c r="S18" s="1">
        <v>51</v>
      </c>
      <c r="T18" s="1">
        <v>10014</v>
      </c>
      <c r="U18" s="1">
        <v>4431</v>
      </c>
      <c r="W18" s="1" t="s">
        <v>5660</v>
      </c>
      <c r="X18" s="1">
        <v>2518</v>
      </c>
      <c r="Y18">
        <f t="shared" si="1"/>
        <v>4438</v>
      </c>
      <c r="Z18" t="str">
        <f t="shared" si="2"/>
        <v/>
      </c>
      <c r="AA18" t="str">
        <f t="shared" si="3"/>
        <v/>
      </c>
      <c r="AB18" t="str">
        <f t="shared" si="4"/>
        <v/>
      </c>
      <c r="AE18" s="19" t="s">
        <v>623</v>
      </c>
      <c r="AH18" s="54"/>
      <c r="AI18" s="415"/>
      <c r="AJ18" s="413" t="str">
        <f t="shared" si="0"/>
        <v/>
      </c>
      <c r="AK18" t="e">
        <f t="shared" si="5"/>
        <v>#VALUE!</v>
      </c>
      <c r="AL18" t="str">
        <f t="shared" si="6"/>
        <v/>
      </c>
      <c r="AM18" s="427" t="e">
        <f t="shared" si="7"/>
        <v>#VALUE!</v>
      </c>
      <c r="AN18" t="e">
        <f t="shared" si="8"/>
        <v>#VALUE!</v>
      </c>
      <c r="AP18" s="19" t="str">
        <f t="shared" si="9"/>
        <v/>
      </c>
    </row>
    <row r="19" spans="1:42" ht="19.5" customHeight="1" x14ac:dyDescent="0.2">
      <c r="A19" s="143">
        <v>20093</v>
      </c>
      <c r="B19" s="42" t="str">
        <f>IFERROR(VLOOKUP($A19,INPUT_Du_lieu_nhan_vien!$A:$C,2,0),"-")</f>
        <v>Nguyễn Tuấn</v>
      </c>
      <c r="C19" s="42" t="str">
        <f>IFERROR(VLOOKUP($A19,INPUT_Du_lieu_nhan_vien!$A:$C,3,0),"-")</f>
        <v>Anh</v>
      </c>
      <c r="D19" s="42" t="str">
        <f>IFERROR(VLOOKUP($A19,INPUT_Du_lieu_nhan_vien!$A:$AJ,36,0),"-")</f>
        <v>Nghỉ việc</v>
      </c>
      <c r="E19" s="69" t="s">
        <v>3031</v>
      </c>
      <c r="F19" s="70" t="s">
        <v>3477</v>
      </c>
      <c r="G19" s="71">
        <v>40087</v>
      </c>
      <c r="H19" s="54"/>
      <c r="I19" s="69" t="s">
        <v>17</v>
      </c>
      <c r="J19" s="54"/>
      <c r="K19" s="69" t="s">
        <v>38</v>
      </c>
      <c r="L19" s="54"/>
      <c r="M19" s="54"/>
      <c r="N19" s="54"/>
      <c r="P19" s="1" t="s">
        <v>2672</v>
      </c>
      <c r="Q19" s="1">
        <v>167</v>
      </c>
      <c r="R19" s="1" t="s">
        <v>723</v>
      </c>
      <c r="S19" s="1">
        <v>52</v>
      </c>
      <c r="T19" s="1">
        <v>10015</v>
      </c>
      <c r="U19" s="1">
        <v>4432</v>
      </c>
      <c r="W19" s="1" t="s">
        <v>3866</v>
      </c>
      <c r="X19" s="1">
        <v>2519</v>
      </c>
      <c r="Y19">
        <f t="shared" si="1"/>
        <v>4531</v>
      </c>
      <c r="Z19">
        <f t="shared" si="2"/>
        <v>51</v>
      </c>
      <c r="AA19">
        <f t="shared" si="3"/>
        <v>180</v>
      </c>
      <c r="AB19">
        <f t="shared" si="4"/>
        <v>2798</v>
      </c>
      <c r="AE19" s="19">
        <v>40087</v>
      </c>
      <c r="AH19" s="71">
        <v>40087</v>
      </c>
      <c r="AI19" s="78" t="s">
        <v>8597</v>
      </c>
      <c r="AJ19" s="413" t="str">
        <f t="shared" si="0"/>
        <v>01</v>
      </c>
      <c r="AK19" t="str">
        <f t="shared" si="5"/>
        <v>10</v>
      </c>
      <c r="AL19" t="str">
        <f t="shared" si="6"/>
        <v>2009</v>
      </c>
      <c r="AM19" s="427" t="str">
        <f t="shared" si="7"/>
        <v>01</v>
      </c>
      <c r="AN19" t="str">
        <f t="shared" si="8"/>
        <v>10</v>
      </c>
      <c r="AP19" s="19">
        <f t="shared" si="9"/>
        <v>40087</v>
      </c>
    </row>
    <row r="20" spans="1:42" ht="19.5" customHeight="1" x14ac:dyDescent="0.2">
      <c r="A20" s="143">
        <v>20001</v>
      </c>
      <c r="B20" s="42" t="str">
        <f>IFERROR(VLOOKUP($A20,INPUT_Du_lieu_nhan_vien!$A:$C,2,0),"-")</f>
        <v>Hoàng Thị Hồng</v>
      </c>
      <c r="C20" s="42" t="str">
        <f>IFERROR(VLOOKUP($A20,INPUT_Du_lieu_nhan_vien!$A:$C,3,0),"-")</f>
        <v>Nhung</v>
      </c>
      <c r="D20" s="42" t="str">
        <f>IFERROR(VLOOKUP($A20,INPUT_Du_lieu_nhan_vien!$A:$AJ,36,0),"-")</f>
        <v>Nghỉ việc</v>
      </c>
      <c r="E20" s="69" t="s">
        <v>3032</v>
      </c>
      <c r="F20" s="70" t="s">
        <v>5827</v>
      </c>
      <c r="G20" s="20">
        <v>41360</v>
      </c>
      <c r="H20" s="54"/>
      <c r="I20" s="54" t="s">
        <v>17</v>
      </c>
      <c r="J20" s="54"/>
      <c r="K20" s="54"/>
      <c r="L20" s="54"/>
      <c r="M20" s="54"/>
      <c r="N20" s="70" t="s">
        <v>5829</v>
      </c>
      <c r="P20" s="1" t="s">
        <v>56</v>
      </c>
      <c r="Q20" s="1">
        <v>168</v>
      </c>
      <c r="R20" s="1" t="s">
        <v>16</v>
      </c>
      <c r="S20" s="1">
        <v>53</v>
      </c>
      <c r="T20" s="1">
        <v>10016</v>
      </c>
      <c r="U20" s="1">
        <v>4434</v>
      </c>
      <c r="W20" s="1" t="s">
        <v>3852</v>
      </c>
      <c r="X20" s="1">
        <v>2520</v>
      </c>
      <c r="Y20">
        <f t="shared" si="1"/>
        <v>4441</v>
      </c>
      <c r="Z20">
        <f t="shared" si="2"/>
        <v>51</v>
      </c>
      <c r="AA20" t="str">
        <f t="shared" si="3"/>
        <v/>
      </c>
      <c r="AB20">
        <f t="shared" si="4"/>
        <v>3591</v>
      </c>
      <c r="AE20" s="19">
        <v>41360</v>
      </c>
      <c r="AH20" s="20">
        <v>41360</v>
      </c>
      <c r="AI20" s="79" t="s">
        <v>8598</v>
      </c>
      <c r="AJ20" s="413" t="str">
        <f t="shared" si="0"/>
        <v>27</v>
      </c>
      <c r="AK20" t="str">
        <f t="shared" si="5"/>
        <v>03</v>
      </c>
      <c r="AL20" t="str">
        <f t="shared" si="6"/>
        <v>2013</v>
      </c>
      <c r="AM20" s="427" t="str">
        <f t="shared" si="7"/>
        <v>27</v>
      </c>
      <c r="AN20" t="str">
        <f t="shared" si="8"/>
        <v>03</v>
      </c>
      <c r="AP20" s="19">
        <f t="shared" si="9"/>
        <v>41360</v>
      </c>
    </row>
    <row r="21" spans="1:42" ht="19.5" customHeight="1" x14ac:dyDescent="0.2">
      <c r="A21" s="143">
        <v>20004</v>
      </c>
      <c r="B21" s="42" t="str">
        <f>IFERROR(VLOOKUP($A21,INPUT_Du_lieu_nhan_vien!$A:$C,2,0),"-")</f>
        <v>Lê Thị Quỳnh</v>
      </c>
      <c r="C21" s="42" t="str">
        <f>IFERROR(VLOOKUP($A21,INPUT_Du_lieu_nhan_vien!$A:$C,3,0),"-")</f>
        <v>Lan</v>
      </c>
      <c r="D21" s="42" t="str">
        <f>IFERROR(VLOOKUP($A21,INPUT_Du_lieu_nhan_vien!$A:$AJ,36,0),"-")</f>
        <v>Chính thức</v>
      </c>
      <c r="E21" s="69"/>
      <c r="F21" s="54"/>
      <c r="G21" s="54"/>
      <c r="H21" s="54"/>
      <c r="I21" s="54"/>
      <c r="J21" s="54"/>
      <c r="K21" s="54"/>
      <c r="L21" s="54"/>
      <c r="M21" s="54"/>
      <c r="N21" s="54"/>
      <c r="P21" s="1" t="s">
        <v>2568</v>
      </c>
      <c r="Q21" s="1">
        <v>169</v>
      </c>
      <c r="R21" s="1" t="s">
        <v>3012</v>
      </c>
      <c r="S21" s="1">
        <v>56</v>
      </c>
      <c r="T21" s="1">
        <v>10017</v>
      </c>
      <c r="U21" s="1">
        <v>4435</v>
      </c>
      <c r="W21" s="1" t="s">
        <v>5688</v>
      </c>
      <c r="X21" s="1">
        <v>2521</v>
      </c>
      <c r="Y21">
        <f t="shared" si="1"/>
        <v>4444</v>
      </c>
      <c r="Z21" t="str">
        <f t="shared" si="2"/>
        <v/>
      </c>
      <c r="AA21" t="str">
        <f t="shared" si="3"/>
        <v/>
      </c>
      <c r="AB21" t="str">
        <f t="shared" si="4"/>
        <v/>
      </c>
      <c r="AE21" s="19" t="s">
        <v>623</v>
      </c>
      <c r="AH21" s="54"/>
      <c r="AI21" s="415"/>
      <c r="AJ21" s="413" t="str">
        <f t="shared" si="0"/>
        <v/>
      </c>
      <c r="AK21" t="e">
        <f t="shared" si="5"/>
        <v>#VALUE!</v>
      </c>
      <c r="AL21" t="str">
        <f t="shared" si="6"/>
        <v/>
      </c>
      <c r="AM21" s="427" t="e">
        <f t="shared" si="7"/>
        <v>#VALUE!</v>
      </c>
      <c r="AN21" t="e">
        <f t="shared" si="8"/>
        <v>#VALUE!</v>
      </c>
      <c r="AP21" s="19" t="str">
        <f t="shared" si="9"/>
        <v/>
      </c>
    </row>
    <row r="22" spans="1:42" ht="19.5" customHeight="1" x14ac:dyDescent="0.2">
      <c r="A22" s="143">
        <v>20196</v>
      </c>
      <c r="B22" s="42" t="str">
        <f>IFERROR(VLOOKUP($A22,INPUT_Du_lieu_nhan_vien!$A:$C,2,0),"-")</f>
        <v>Nguyễn Thị Quỳnh</v>
      </c>
      <c r="C22" s="42" t="str">
        <f>IFERROR(VLOOKUP($A22,INPUT_Du_lieu_nhan_vien!$A:$C,3,0),"-")</f>
        <v>Anh</v>
      </c>
      <c r="D22" s="42" t="str">
        <f>IFERROR(VLOOKUP($A22,INPUT_Du_lieu_nhan_vien!$A:$AJ,36,0),"-")</f>
        <v>Nghỉ việc</v>
      </c>
      <c r="E22" s="69" t="s">
        <v>3032</v>
      </c>
      <c r="F22" s="70" t="s">
        <v>5889</v>
      </c>
      <c r="G22" s="71">
        <v>40330</v>
      </c>
      <c r="H22" s="54"/>
      <c r="I22" s="54" t="s">
        <v>17</v>
      </c>
      <c r="J22" s="54"/>
      <c r="K22" s="54"/>
      <c r="L22" s="54"/>
      <c r="M22" s="54"/>
      <c r="N22" s="70" t="s">
        <v>5887</v>
      </c>
      <c r="P22" s="1" t="s">
        <v>42</v>
      </c>
      <c r="Q22" s="1">
        <v>170</v>
      </c>
      <c r="R22" s="1" t="s">
        <v>8198</v>
      </c>
      <c r="S22" s="1">
        <v>58</v>
      </c>
      <c r="T22" s="1">
        <v>10018</v>
      </c>
      <c r="U22" s="1">
        <v>4436</v>
      </c>
      <c r="W22" s="1" t="s">
        <v>3805</v>
      </c>
      <c r="X22" s="1">
        <v>2522</v>
      </c>
      <c r="Y22">
        <f t="shared" si="1"/>
        <v>4721</v>
      </c>
      <c r="Z22">
        <f t="shared" si="2"/>
        <v>51</v>
      </c>
      <c r="AA22" t="str">
        <f t="shared" si="3"/>
        <v/>
      </c>
      <c r="AB22">
        <f t="shared" si="4"/>
        <v>3592</v>
      </c>
      <c r="AE22" s="19">
        <v>40330</v>
      </c>
      <c r="AH22" s="71">
        <v>40330</v>
      </c>
      <c r="AI22" s="78" t="s">
        <v>8599</v>
      </c>
      <c r="AJ22" s="413" t="str">
        <f t="shared" si="0"/>
        <v>01</v>
      </c>
      <c r="AK22" t="str">
        <f t="shared" si="5"/>
        <v>06</v>
      </c>
      <c r="AL22" t="str">
        <f t="shared" si="6"/>
        <v>2010</v>
      </c>
      <c r="AM22" s="427" t="str">
        <f t="shared" si="7"/>
        <v>01</v>
      </c>
      <c r="AN22" t="str">
        <f t="shared" si="8"/>
        <v>06</v>
      </c>
      <c r="AP22" s="19">
        <f t="shared" si="9"/>
        <v>40330</v>
      </c>
    </row>
    <row r="23" spans="1:42" ht="19.5" customHeight="1" x14ac:dyDescent="0.2">
      <c r="A23" s="143">
        <v>20008</v>
      </c>
      <c r="B23" s="42" t="str">
        <f>IFERROR(VLOOKUP($A23,INPUT_Du_lieu_nhan_vien!$A:$C,2,0),"-")</f>
        <v>Lưu Thị</v>
      </c>
      <c r="C23" s="42" t="str">
        <f>IFERROR(VLOOKUP($A23,INPUT_Du_lieu_nhan_vien!$A:$C,3,0),"-")</f>
        <v>Ly</v>
      </c>
      <c r="D23" s="42" t="str">
        <f>IFERROR(VLOOKUP($A23,INPUT_Du_lieu_nhan_vien!$A:$AJ,36,0),"-")</f>
        <v>Chính thức</v>
      </c>
      <c r="E23" s="69"/>
      <c r="F23" s="54"/>
      <c r="G23" s="54"/>
      <c r="H23" s="54"/>
      <c r="I23" s="54"/>
      <c r="J23" s="54"/>
      <c r="K23" s="54"/>
      <c r="L23" s="54"/>
      <c r="M23" s="54"/>
      <c r="N23" s="54"/>
      <c r="P23" s="1" t="s">
        <v>45</v>
      </c>
      <c r="Q23" s="1">
        <v>171</v>
      </c>
      <c r="R23" s="1" t="s">
        <v>2</v>
      </c>
      <c r="S23" s="1">
        <v>59</v>
      </c>
      <c r="T23" s="1">
        <v>10019</v>
      </c>
      <c r="U23" s="1">
        <v>4437</v>
      </c>
      <c r="W23" s="1" t="s">
        <v>3285</v>
      </c>
      <c r="X23" s="1">
        <v>2523</v>
      </c>
      <c r="Y23">
        <f t="shared" si="1"/>
        <v>4448</v>
      </c>
      <c r="Z23" t="str">
        <f t="shared" si="2"/>
        <v/>
      </c>
      <c r="AA23" t="str">
        <f t="shared" si="3"/>
        <v/>
      </c>
      <c r="AB23" t="str">
        <f t="shared" si="4"/>
        <v/>
      </c>
      <c r="AE23" s="19" t="s">
        <v>623</v>
      </c>
      <c r="AH23" s="54"/>
      <c r="AI23" s="415"/>
      <c r="AJ23" s="413" t="str">
        <f t="shared" si="0"/>
        <v/>
      </c>
      <c r="AK23" t="e">
        <f t="shared" si="5"/>
        <v>#VALUE!</v>
      </c>
      <c r="AL23" t="str">
        <f t="shared" si="6"/>
        <v/>
      </c>
      <c r="AM23" s="427" t="e">
        <f t="shared" si="7"/>
        <v>#VALUE!</v>
      </c>
      <c r="AN23" t="e">
        <f t="shared" si="8"/>
        <v>#VALUE!</v>
      </c>
      <c r="AP23" s="19" t="str">
        <f t="shared" si="9"/>
        <v/>
      </c>
    </row>
    <row r="24" spans="1:42" ht="19.5" customHeight="1" x14ac:dyDescent="0.2">
      <c r="A24" s="143">
        <v>20009</v>
      </c>
      <c r="B24" s="42" t="str">
        <f>IFERROR(VLOOKUP($A24,INPUT_Du_lieu_nhan_vien!$A:$C,2,0),"-")</f>
        <v>Bùi Thị</v>
      </c>
      <c r="C24" s="42" t="str">
        <f>IFERROR(VLOOKUP($A24,INPUT_Du_lieu_nhan_vien!$A:$C,3,0),"-")</f>
        <v>Nga</v>
      </c>
      <c r="D24" s="42" t="str">
        <f>IFERROR(VLOOKUP($A24,INPUT_Du_lieu_nhan_vien!$A:$AJ,36,0),"-")</f>
        <v>Chính thức</v>
      </c>
      <c r="E24" s="69" t="s">
        <v>3028</v>
      </c>
      <c r="F24" s="70" t="s">
        <v>3142</v>
      </c>
      <c r="G24" s="71">
        <v>40909</v>
      </c>
      <c r="H24" s="54"/>
      <c r="I24" s="54" t="s">
        <v>11</v>
      </c>
      <c r="J24" s="54"/>
      <c r="K24" s="54" t="s">
        <v>49</v>
      </c>
      <c r="L24" s="54"/>
      <c r="M24" s="54" t="s">
        <v>3131</v>
      </c>
      <c r="N24" s="54"/>
      <c r="P24" s="1" t="s">
        <v>2567</v>
      </c>
      <c r="Q24" s="1">
        <v>172</v>
      </c>
      <c r="R24" s="1" t="s">
        <v>4322</v>
      </c>
      <c r="S24" s="1">
        <v>60</v>
      </c>
      <c r="T24" s="1">
        <v>10020</v>
      </c>
      <c r="U24" s="1">
        <v>4438</v>
      </c>
      <c r="W24" s="1" t="s">
        <v>5634</v>
      </c>
      <c r="X24" s="1">
        <v>2524</v>
      </c>
      <c r="Y24">
        <f t="shared" si="1"/>
        <v>4449</v>
      </c>
      <c r="Z24">
        <f t="shared" si="2"/>
        <v>34</v>
      </c>
      <c r="AA24">
        <f t="shared" si="3"/>
        <v>175</v>
      </c>
      <c r="AB24">
        <f t="shared" si="4"/>
        <v>3343</v>
      </c>
      <c r="AE24" s="19">
        <v>40909</v>
      </c>
      <c r="AH24" s="71">
        <v>40909</v>
      </c>
      <c r="AI24" s="78" t="s">
        <v>8600</v>
      </c>
      <c r="AJ24" s="413" t="str">
        <f t="shared" si="0"/>
        <v>01</v>
      </c>
      <c r="AK24" t="str">
        <f t="shared" si="5"/>
        <v>01</v>
      </c>
      <c r="AL24" t="str">
        <f t="shared" si="6"/>
        <v>2012</v>
      </c>
      <c r="AM24" s="427" t="str">
        <f t="shared" si="7"/>
        <v>01</v>
      </c>
      <c r="AN24" t="str">
        <f t="shared" si="8"/>
        <v>01</v>
      </c>
      <c r="AP24" s="19">
        <f t="shared" si="9"/>
        <v>40909</v>
      </c>
    </row>
    <row r="25" spans="1:42" ht="19.5" customHeight="1" x14ac:dyDescent="0.2">
      <c r="A25" s="143">
        <v>20011</v>
      </c>
      <c r="B25" s="42" t="str">
        <f>IFERROR(VLOOKUP($A25,INPUT_Du_lieu_nhan_vien!$A:$C,2,0),"-")</f>
        <v>Ngô Thanh</v>
      </c>
      <c r="C25" s="42" t="str">
        <f>IFERROR(VLOOKUP($A25,INPUT_Du_lieu_nhan_vien!$A:$C,3,0),"-")</f>
        <v>Tùng</v>
      </c>
      <c r="D25" s="42" t="str">
        <f>IFERROR(VLOOKUP($A25,INPUT_Du_lieu_nhan_vien!$A:$AJ,36,0),"-")</f>
        <v>Chính thức</v>
      </c>
      <c r="E25" s="69" t="s">
        <v>3060</v>
      </c>
      <c r="F25" s="70" t="s">
        <v>6681</v>
      </c>
      <c r="G25" s="71">
        <v>40513</v>
      </c>
      <c r="H25" s="54"/>
      <c r="I25" s="54" t="s">
        <v>17</v>
      </c>
      <c r="J25" s="54"/>
      <c r="K25" s="54"/>
      <c r="L25" s="54"/>
      <c r="M25" s="54"/>
      <c r="N25" s="70" t="s">
        <v>6682</v>
      </c>
      <c r="P25" s="1" t="s">
        <v>54</v>
      </c>
      <c r="Q25" s="1">
        <v>173</v>
      </c>
      <c r="R25" s="1" t="s">
        <v>15</v>
      </c>
      <c r="S25" s="1">
        <v>61</v>
      </c>
      <c r="T25" s="1">
        <v>10021</v>
      </c>
      <c r="U25" s="1">
        <v>4439</v>
      </c>
      <c r="W25" s="1" t="s">
        <v>3992</v>
      </c>
      <c r="X25" s="1">
        <v>2525</v>
      </c>
      <c r="Y25">
        <f t="shared" si="1"/>
        <v>4451</v>
      </c>
      <c r="Z25">
        <f t="shared" si="2"/>
        <v>51</v>
      </c>
      <c r="AA25" t="str">
        <f t="shared" si="3"/>
        <v/>
      </c>
      <c r="AB25">
        <f t="shared" si="4"/>
        <v>3750</v>
      </c>
      <c r="AE25" s="19">
        <v>40513</v>
      </c>
      <c r="AH25" s="71">
        <v>40513</v>
      </c>
      <c r="AI25" s="78" t="s">
        <v>8601</v>
      </c>
      <c r="AJ25" s="413" t="str">
        <f t="shared" si="0"/>
        <v>01</v>
      </c>
      <c r="AK25" t="str">
        <f t="shared" si="5"/>
        <v>12</v>
      </c>
      <c r="AL25" t="str">
        <f t="shared" si="6"/>
        <v>2010</v>
      </c>
      <c r="AM25" s="427" t="str">
        <f t="shared" si="7"/>
        <v>01</v>
      </c>
      <c r="AN25" t="str">
        <f t="shared" si="8"/>
        <v>12</v>
      </c>
      <c r="AP25" s="19">
        <f t="shared" si="9"/>
        <v>40513</v>
      </c>
    </row>
    <row r="26" spans="1:42" ht="19.5" customHeight="1" x14ac:dyDescent="0.2">
      <c r="A26" s="143">
        <v>20012</v>
      </c>
      <c r="B26" s="42" t="str">
        <f>IFERROR(VLOOKUP($A26,INPUT_Du_lieu_nhan_vien!$A:$C,2,0),"-")</f>
        <v>Lê Thanh</v>
      </c>
      <c r="C26" s="42" t="str">
        <f>IFERROR(VLOOKUP($A26,INPUT_Du_lieu_nhan_vien!$A:$C,3,0),"-")</f>
        <v>Tâm</v>
      </c>
      <c r="D26" s="42" t="str">
        <f>IFERROR(VLOOKUP($A26,INPUT_Du_lieu_nhan_vien!$A:$AJ,36,0),"-")</f>
        <v>Nghỉ khác</v>
      </c>
      <c r="E26" s="69" t="s">
        <v>3028</v>
      </c>
      <c r="F26" s="70" t="s">
        <v>3189</v>
      </c>
      <c r="G26" s="71">
        <v>40634</v>
      </c>
      <c r="H26" s="54"/>
      <c r="I26" s="69" t="s">
        <v>11</v>
      </c>
      <c r="J26" s="54"/>
      <c r="K26" s="69" t="s">
        <v>52</v>
      </c>
      <c r="L26" s="54"/>
      <c r="M26" s="69" t="s">
        <v>43</v>
      </c>
      <c r="N26" s="69"/>
      <c r="P26" s="1" t="s">
        <v>48</v>
      </c>
      <c r="Q26" s="1">
        <v>174</v>
      </c>
      <c r="R26" s="1" t="s">
        <v>2933</v>
      </c>
      <c r="S26" s="1">
        <v>62</v>
      </c>
      <c r="T26" s="1">
        <v>10030</v>
      </c>
      <c r="U26" s="1">
        <v>4440</v>
      </c>
      <c r="W26" s="1" t="s">
        <v>3887</v>
      </c>
      <c r="X26" s="1">
        <v>2526</v>
      </c>
      <c r="Y26">
        <f t="shared" si="1"/>
        <v>4452</v>
      </c>
      <c r="Z26">
        <f t="shared" si="2"/>
        <v>34</v>
      </c>
      <c r="AA26">
        <f t="shared" si="3"/>
        <v>176</v>
      </c>
      <c r="AB26">
        <f t="shared" si="4"/>
        <v>3344</v>
      </c>
      <c r="AE26" s="19">
        <v>40634</v>
      </c>
      <c r="AH26" s="71">
        <v>40634</v>
      </c>
      <c r="AI26" s="78" t="s">
        <v>8595</v>
      </c>
      <c r="AJ26" s="413" t="str">
        <f t="shared" si="0"/>
        <v>01</v>
      </c>
      <c r="AK26" t="str">
        <f t="shared" si="5"/>
        <v>04</v>
      </c>
      <c r="AL26" t="str">
        <f t="shared" si="6"/>
        <v>2011</v>
      </c>
      <c r="AM26" s="427" t="str">
        <f t="shared" si="7"/>
        <v>01</v>
      </c>
      <c r="AN26" t="str">
        <f t="shared" si="8"/>
        <v>04</v>
      </c>
      <c r="AP26" s="19">
        <f t="shared" si="9"/>
        <v>40634</v>
      </c>
    </row>
    <row r="27" spans="1:42" ht="19.5" customHeight="1" x14ac:dyDescent="0.2">
      <c r="A27" s="143">
        <v>20013</v>
      </c>
      <c r="B27" s="42" t="str">
        <f>IFERROR(VLOOKUP($A27,INPUT_Du_lieu_nhan_vien!$A:$C,2,0),"-")</f>
        <v>Phạm Thị Ngọc</v>
      </c>
      <c r="C27" s="42" t="str">
        <f>IFERROR(VLOOKUP($A27,INPUT_Du_lieu_nhan_vien!$A:$C,3,0),"-")</f>
        <v>Lan</v>
      </c>
      <c r="D27" s="42" t="str">
        <f>IFERROR(VLOOKUP($A27,INPUT_Du_lieu_nhan_vien!$A:$AJ,36,0),"-")</f>
        <v>Chính thức</v>
      </c>
      <c r="E27" s="69" t="s">
        <v>3028</v>
      </c>
      <c r="F27" s="70" t="s">
        <v>3268</v>
      </c>
      <c r="G27" s="71">
        <v>40634</v>
      </c>
      <c r="H27" s="54" t="s">
        <v>9</v>
      </c>
      <c r="I27" s="54" t="s">
        <v>9</v>
      </c>
      <c r="J27" s="54" t="s">
        <v>58</v>
      </c>
      <c r="K27" s="54" t="s">
        <v>42</v>
      </c>
      <c r="L27" s="54"/>
      <c r="M27" s="54"/>
      <c r="N27" s="54" t="s">
        <v>3155</v>
      </c>
      <c r="P27" s="1" t="s">
        <v>49</v>
      </c>
      <c r="Q27" s="1">
        <v>175</v>
      </c>
      <c r="R27" s="1" t="s">
        <v>4176</v>
      </c>
      <c r="S27" s="1">
        <v>63</v>
      </c>
      <c r="T27" s="1">
        <v>20001</v>
      </c>
      <c r="U27" s="1">
        <v>4441</v>
      </c>
      <c r="W27" s="1" t="s">
        <v>3993</v>
      </c>
      <c r="X27" s="1">
        <v>2527</v>
      </c>
      <c r="Y27">
        <f t="shared" si="1"/>
        <v>4453</v>
      </c>
      <c r="Z27">
        <f t="shared" si="2"/>
        <v>35</v>
      </c>
      <c r="AA27">
        <f t="shared" si="3"/>
        <v>170</v>
      </c>
      <c r="AB27">
        <f t="shared" si="4"/>
        <v>3345</v>
      </c>
      <c r="AE27" s="19">
        <v>40634</v>
      </c>
      <c r="AH27" s="71">
        <v>40634</v>
      </c>
      <c r="AI27" s="78" t="s">
        <v>8595</v>
      </c>
      <c r="AJ27" s="413" t="str">
        <f t="shared" si="0"/>
        <v>01</v>
      </c>
      <c r="AK27" t="str">
        <f t="shared" si="5"/>
        <v>04</v>
      </c>
      <c r="AL27" t="str">
        <f t="shared" si="6"/>
        <v>2011</v>
      </c>
      <c r="AM27" s="427" t="str">
        <f t="shared" si="7"/>
        <v>01</v>
      </c>
      <c r="AN27" t="str">
        <f t="shared" si="8"/>
        <v>04</v>
      </c>
      <c r="AP27" s="19">
        <f t="shared" si="9"/>
        <v>40634</v>
      </c>
    </row>
    <row r="28" spans="1:42" ht="19.5" customHeight="1" x14ac:dyDescent="0.2">
      <c r="A28" s="143">
        <v>20021</v>
      </c>
      <c r="B28" s="42" t="str">
        <f>IFERROR(VLOOKUP($A28,INPUT_Du_lieu_nhan_vien!$A:$C,2,0),"-")</f>
        <v>Trần Tân</v>
      </c>
      <c r="C28" s="42" t="str">
        <f>IFERROR(VLOOKUP($A28,INPUT_Du_lieu_nhan_vien!$A:$C,3,0),"-")</f>
        <v>Nhật</v>
      </c>
      <c r="D28" s="42" t="str">
        <f>IFERROR(VLOOKUP($A28,INPUT_Du_lieu_nhan_vien!$A:$AJ,36,0),"-")</f>
        <v>Chính thức</v>
      </c>
      <c r="E28" s="69" t="s">
        <v>3028</v>
      </c>
      <c r="F28" s="70" t="s">
        <v>3289</v>
      </c>
      <c r="G28" s="71">
        <v>40513</v>
      </c>
      <c r="H28" s="54"/>
      <c r="I28" s="54" t="s">
        <v>12</v>
      </c>
      <c r="J28" s="54"/>
      <c r="K28" s="54" t="s">
        <v>38</v>
      </c>
      <c r="L28" s="54"/>
      <c r="M28" s="54"/>
      <c r="N28" s="54" t="s">
        <v>3162</v>
      </c>
      <c r="P28" s="1" t="s">
        <v>52</v>
      </c>
      <c r="Q28" s="1">
        <v>176</v>
      </c>
      <c r="R28" s="1" t="s">
        <v>4436</v>
      </c>
      <c r="S28" s="1">
        <v>64</v>
      </c>
      <c r="T28" s="1">
        <v>20002</v>
      </c>
      <c r="U28" s="1">
        <v>4442</v>
      </c>
      <c r="W28" s="1" t="s">
        <v>5647</v>
      </c>
      <c r="X28" s="1">
        <v>2528</v>
      </c>
      <c r="Y28">
        <f t="shared" si="1"/>
        <v>4461</v>
      </c>
      <c r="Z28">
        <f t="shared" si="2"/>
        <v>50</v>
      </c>
      <c r="AA28">
        <f t="shared" si="3"/>
        <v>180</v>
      </c>
      <c r="AB28">
        <f t="shared" si="4"/>
        <v>3346</v>
      </c>
      <c r="AE28" s="19">
        <v>40513</v>
      </c>
      <c r="AH28" s="71">
        <v>40513</v>
      </c>
      <c r="AI28" s="78" t="s">
        <v>8601</v>
      </c>
      <c r="AJ28" s="413" t="str">
        <f t="shared" si="0"/>
        <v>01</v>
      </c>
      <c r="AK28" t="str">
        <f t="shared" si="5"/>
        <v>12</v>
      </c>
      <c r="AL28" t="str">
        <f t="shared" si="6"/>
        <v>2010</v>
      </c>
      <c r="AM28" s="427" t="str">
        <f t="shared" si="7"/>
        <v>01</v>
      </c>
      <c r="AN28" t="str">
        <f t="shared" si="8"/>
        <v>12</v>
      </c>
      <c r="AP28" s="19">
        <f t="shared" si="9"/>
        <v>40513</v>
      </c>
    </row>
    <row r="29" spans="1:42" ht="19.5" customHeight="1" x14ac:dyDescent="0.2">
      <c r="A29" s="143">
        <v>20437</v>
      </c>
      <c r="B29" s="42" t="str">
        <f>IFERROR(VLOOKUP($A29,INPUT_Du_lieu_nhan_vien!$A:$C,2,0),"-")</f>
        <v>Nguyễn Tuấn</v>
      </c>
      <c r="C29" s="42" t="str">
        <f>IFERROR(VLOOKUP($A29,INPUT_Du_lieu_nhan_vien!$A:$C,3,0),"-")</f>
        <v>Anh</v>
      </c>
      <c r="D29" s="42" t="str">
        <f>IFERROR(VLOOKUP($A29,INPUT_Du_lieu_nhan_vien!$A:$AJ,36,0),"-")</f>
        <v>Nghỉ việc</v>
      </c>
      <c r="E29" s="69" t="s">
        <v>3031</v>
      </c>
      <c r="F29" s="70" t="s">
        <v>3596</v>
      </c>
      <c r="G29" s="71">
        <v>41162</v>
      </c>
      <c r="H29" s="54"/>
      <c r="I29" s="54" t="s">
        <v>17</v>
      </c>
      <c r="J29" s="54"/>
      <c r="K29" s="54"/>
      <c r="L29" s="54"/>
      <c r="M29" s="54"/>
      <c r="N29" s="70" t="s">
        <v>3597</v>
      </c>
      <c r="P29" s="1" t="s">
        <v>65</v>
      </c>
      <c r="Q29" s="1">
        <v>177</v>
      </c>
      <c r="R29" s="1" t="s">
        <v>8265</v>
      </c>
      <c r="S29" s="1">
        <v>65</v>
      </c>
      <c r="T29" s="1">
        <v>20003</v>
      </c>
      <c r="U29" s="1">
        <v>4443</v>
      </c>
      <c r="W29" s="1" t="s">
        <v>3807</v>
      </c>
      <c r="X29" s="1">
        <v>2529</v>
      </c>
      <c r="Y29">
        <f t="shared" si="1"/>
        <v>5177</v>
      </c>
      <c r="Z29">
        <f t="shared" si="2"/>
        <v>51</v>
      </c>
      <c r="AA29" t="str">
        <f t="shared" si="3"/>
        <v/>
      </c>
      <c r="AB29">
        <f t="shared" si="4"/>
        <v>2799</v>
      </c>
      <c r="AE29" s="19">
        <v>41162</v>
      </c>
      <c r="AH29" s="71">
        <v>41162</v>
      </c>
      <c r="AI29" s="78" t="s">
        <v>8602</v>
      </c>
      <c r="AJ29" s="413" t="str">
        <f t="shared" si="0"/>
        <v>10</v>
      </c>
      <c r="AK29" t="str">
        <f t="shared" si="5"/>
        <v>09</v>
      </c>
      <c r="AL29" t="str">
        <f t="shared" si="6"/>
        <v>2012</v>
      </c>
      <c r="AM29" s="427" t="str">
        <f t="shared" si="7"/>
        <v>10</v>
      </c>
      <c r="AN29" t="str">
        <f t="shared" si="8"/>
        <v>09</v>
      </c>
      <c r="AP29" s="19">
        <f t="shared" si="9"/>
        <v>41162</v>
      </c>
    </row>
    <row r="30" spans="1:42" ht="19.5" customHeight="1" x14ac:dyDescent="0.2">
      <c r="A30" s="143">
        <v>20024</v>
      </c>
      <c r="B30" s="42" t="str">
        <f>IFERROR(VLOOKUP($A30,INPUT_Du_lieu_nhan_vien!$A:$C,2,0),"-")</f>
        <v>Ngô Thị Thanh</v>
      </c>
      <c r="C30" s="42" t="str">
        <f>IFERROR(VLOOKUP($A30,INPUT_Du_lieu_nhan_vien!$A:$C,3,0),"-")</f>
        <v>Thủy</v>
      </c>
      <c r="D30" s="42" t="str">
        <f>IFERROR(VLOOKUP($A30,INPUT_Du_lieu_nhan_vien!$A:$AJ,36,0),"-")</f>
        <v>Chính thức</v>
      </c>
      <c r="E30" s="69" t="s">
        <v>3028</v>
      </c>
      <c r="F30" s="70" t="s">
        <v>3202</v>
      </c>
      <c r="G30" s="71">
        <v>40634</v>
      </c>
      <c r="H30" s="54"/>
      <c r="I30" s="69" t="s">
        <v>11</v>
      </c>
      <c r="J30" s="54"/>
      <c r="K30" s="69" t="s">
        <v>40</v>
      </c>
      <c r="L30" s="54"/>
      <c r="M30" s="54"/>
      <c r="N30" s="54"/>
      <c r="P30" s="1" t="s">
        <v>201</v>
      </c>
      <c r="Q30" s="1">
        <v>178</v>
      </c>
      <c r="R30" s="1" t="s">
        <v>8292</v>
      </c>
      <c r="S30" s="1">
        <v>66</v>
      </c>
      <c r="T30" s="1">
        <v>20004</v>
      </c>
      <c r="U30" s="1">
        <v>4444</v>
      </c>
      <c r="W30" s="1" t="s">
        <v>5685</v>
      </c>
      <c r="X30" s="1">
        <v>2530</v>
      </c>
      <c r="Y30">
        <f t="shared" si="1"/>
        <v>4464</v>
      </c>
      <c r="Z30">
        <f t="shared" si="2"/>
        <v>34</v>
      </c>
      <c r="AA30">
        <f t="shared" si="3"/>
        <v>179</v>
      </c>
      <c r="AB30">
        <f t="shared" si="4"/>
        <v>3347</v>
      </c>
      <c r="AE30" s="19">
        <v>40634</v>
      </c>
      <c r="AH30" s="71">
        <v>40634</v>
      </c>
      <c r="AI30" s="78" t="s">
        <v>8595</v>
      </c>
      <c r="AJ30" s="413" t="str">
        <f t="shared" si="0"/>
        <v>01</v>
      </c>
      <c r="AK30" t="str">
        <f t="shared" si="5"/>
        <v>04</v>
      </c>
      <c r="AL30" t="str">
        <f t="shared" si="6"/>
        <v>2011</v>
      </c>
      <c r="AM30" s="427" t="str">
        <f t="shared" si="7"/>
        <v>01</v>
      </c>
      <c r="AN30" t="str">
        <f t="shared" si="8"/>
        <v>04</v>
      </c>
      <c r="AP30" s="19">
        <f t="shared" si="9"/>
        <v>40634</v>
      </c>
    </row>
    <row r="31" spans="1:42" ht="19.5" customHeight="1" x14ac:dyDescent="0.2">
      <c r="A31" s="143">
        <v>20029</v>
      </c>
      <c r="B31" s="42" t="str">
        <f>IFERROR(VLOOKUP($A31,INPUT_Du_lieu_nhan_vien!$A:$C,2,0),"-")</f>
        <v>Bùi Thị Xuân</v>
      </c>
      <c r="C31" s="42" t="str">
        <f>IFERROR(VLOOKUP($A31,INPUT_Du_lieu_nhan_vien!$A:$C,3,0),"-")</f>
        <v>Thảo</v>
      </c>
      <c r="D31" s="42" t="str">
        <f>IFERROR(VLOOKUP($A31,INPUT_Du_lieu_nhan_vien!$A:$AJ,36,0),"-")</f>
        <v>Chính thức</v>
      </c>
      <c r="E31" s="69" t="s">
        <v>3028</v>
      </c>
      <c r="F31" s="70" t="s">
        <v>3150</v>
      </c>
      <c r="G31" s="71">
        <v>40087</v>
      </c>
      <c r="H31" s="54"/>
      <c r="I31" s="69" t="s">
        <v>12</v>
      </c>
      <c r="J31" s="69" t="s">
        <v>31</v>
      </c>
      <c r="K31" s="54"/>
      <c r="L31" s="69" t="s">
        <v>37</v>
      </c>
      <c r="M31" s="69" t="s">
        <v>37</v>
      </c>
      <c r="N31" s="54"/>
      <c r="P31" s="1" t="s">
        <v>40</v>
      </c>
      <c r="Q31" s="1">
        <v>179</v>
      </c>
      <c r="R31" s="1" t="s">
        <v>8529</v>
      </c>
      <c r="S31" s="1">
        <v>67</v>
      </c>
      <c r="T31" s="1">
        <v>20005</v>
      </c>
      <c r="U31" s="1">
        <v>4445</v>
      </c>
      <c r="W31" s="1" t="s">
        <v>5661</v>
      </c>
      <c r="X31" s="1">
        <v>2531</v>
      </c>
      <c r="Y31">
        <f t="shared" si="1"/>
        <v>4469</v>
      </c>
      <c r="Z31">
        <f t="shared" si="2"/>
        <v>50</v>
      </c>
      <c r="AA31" t="str">
        <f t="shared" si="3"/>
        <v/>
      </c>
      <c r="AB31">
        <f t="shared" si="4"/>
        <v>3348</v>
      </c>
      <c r="AE31" s="19">
        <v>40087</v>
      </c>
      <c r="AH31" s="71">
        <v>40087</v>
      </c>
      <c r="AI31" s="78" t="s">
        <v>8597</v>
      </c>
      <c r="AJ31" s="413" t="str">
        <f t="shared" si="0"/>
        <v>01</v>
      </c>
      <c r="AK31" t="str">
        <f t="shared" si="5"/>
        <v>10</v>
      </c>
      <c r="AL31" t="str">
        <f t="shared" si="6"/>
        <v>2009</v>
      </c>
      <c r="AM31" s="427" t="str">
        <f t="shared" si="7"/>
        <v>01</v>
      </c>
      <c r="AN31" t="str">
        <f t="shared" si="8"/>
        <v>10</v>
      </c>
      <c r="AP31" s="19">
        <f t="shared" si="9"/>
        <v>40087</v>
      </c>
    </row>
    <row r="32" spans="1:42" ht="19.5" customHeight="1" x14ac:dyDescent="0.2">
      <c r="A32" s="143">
        <v>20036</v>
      </c>
      <c r="B32" s="42" t="str">
        <f>IFERROR(VLOOKUP($A32,INPUT_Du_lieu_nhan_vien!$A:$C,2,0),"-")</f>
        <v>Bùi Thị Phương</v>
      </c>
      <c r="C32" s="42" t="str">
        <f>IFERROR(VLOOKUP($A32,INPUT_Du_lieu_nhan_vien!$A:$C,3,0),"-")</f>
        <v>Thùy</v>
      </c>
      <c r="D32" s="42" t="str">
        <f>IFERROR(VLOOKUP($A32,INPUT_Du_lieu_nhan_vien!$A:$AJ,36,0),"-")</f>
        <v>Chính thức</v>
      </c>
      <c r="E32" s="69" t="s">
        <v>3028</v>
      </c>
      <c r="F32" s="70" t="s">
        <v>3143</v>
      </c>
      <c r="G32" s="71">
        <v>40940</v>
      </c>
      <c r="H32" s="54"/>
      <c r="I32" s="54" t="s">
        <v>14</v>
      </c>
      <c r="J32" s="54"/>
      <c r="K32" s="54" t="s">
        <v>31</v>
      </c>
      <c r="L32" s="54"/>
      <c r="M32" s="54" t="s">
        <v>34</v>
      </c>
      <c r="N32" s="54"/>
      <c r="P32" s="1" t="s">
        <v>38</v>
      </c>
      <c r="Q32" s="1">
        <v>180</v>
      </c>
      <c r="T32" s="1">
        <v>20006</v>
      </c>
      <c r="U32" s="1">
        <v>4446</v>
      </c>
      <c r="W32" s="1" t="s">
        <v>3951</v>
      </c>
      <c r="X32" s="1">
        <v>2532</v>
      </c>
      <c r="Y32">
        <f t="shared" si="1"/>
        <v>4474</v>
      </c>
      <c r="Z32">
        <f t="shared" si="2"/>
        <v>33</v>
      </c>
      <c r="AA32">
        <f t="shared" si="3"/>
        <v>182</v>
      </c>
      <c r="AB32">
        <f t="shared" si="4"/>
        <v>3349</v>
      </c>
      <c r="AE32" s="19">
        <v>40940</v>
      </c>
      <c r="AH32" s="71">
        <v>40940</v>
      </c>
      <c r="AI32" s="78" t="s">
        <v>8603</v>
      </c>
      <c r="AJ32" s="413" t="str">
        <f t="shared" si="0"/>
        <v>01</v>
      </c>
      <c r="AK32" t="str">
        <f t="shared" si="5"/>
        <v>02</v>
      </c>
      <c r="AL32" t="str">
        <f t="shared" si="6"/>
        <v>2012</v>
      </c>
      <c r="AM32" s="427" t="str">
        <f t="shared" si="7"/>
        <v>01</v>
      </c>
      <c r="AN32" t="str">
        <f t="shared" si="8"/>
        <v>02</v>
      </c>
      <c r="AP32" s="19">
        <f t="shared" si="9"/>
        <v>40940</v>
      </c>
    </row>
    <row r="33" spans="1:42" ht="19.5" customHeight="1" x14ac:dyDescent="0.2">
      <c r="A33" s="143">
        <v>20038</v>
      </c>
      <c r="B33" s="42" t="str">
        <f>IFERROR(VLOOKUP($A33,INPUT_Du_lieu_nhan_vien!$A:$C,2,0),"-")</f>
        <v>Phạm Thị</v>
      </c>
      <c r="C33" s="42" t="str">
        <f>IFERROR(VLOOKUP($A33,INPUT_Du_lieu_nhan_vien!$A:$C,3,0),"-")</f>
        <v>Thúy</v>
      </c>
      <c r="D33" s="42" t="str">
        <f>IFERROR(VLOOKUP($A33,INPUT_Du_lieu_nhan_vien!$A:$AJ,36,0),"-")</f>
        <v>Nghỉ khác</v>
      </c>
      <c r="E33" s="69" t="s">
        <v>3031</v>
      </c>
      <c r="F33" s="70" t="s">
        <v>3609</v>
      </c>
      <c r="G33" s="71">
        <v>39864</v>
      </c>
      <c r="H33" s="54"/>
      <c r="I33" s="54" t="s">
        <v>16</v>
      </c>
      <c r="J33" s="54"/>
      <c r="K33" s="54"/>
      <c r="L33" s="54"/>
      <c r="M33" s="54"/>
      <c r="N33" s="70" t="s">
        <v>3611</v>
      </c>
      <c r="P33" s="1" t="s">
        <v>3136</v>
      </c>
      <c r="Q33" s="1">
        <v>181</v>
      </c>
      <c r="T33" s="1">
        <v>20007</v>
      </c>
      <c r="U33" s="1">
        <v>4447</v>
      </c>
      <c r="W33" s="1" t="s">
        <v>3875</v>
      </c>
      <c r="X33" s="1">
        <v>2533</v>
      </c>
      <c r="Y33">
        <f t="shared" si="1"/>
        <v>4476</v>
      </c>
      <c r="Z33">
        <f t="shared" si="2"/>
        <v>53</v>
      </c>
      <c r="AA33" t="str">
        <f t="shared" si="3"/>
        <v/>
      </c>
      <c r="AB33">
        <f t="shared" si="4"/>
        <v>2800</v>
      </c>
      <c r="AE33" s="19">
        <v>39864</v>
      </c>
      <c r="AH33" s="71">
        <v>39864</v>
      </c>
      <c r="AI33" s="78" t="s">
        <v>3610</v>
      </c>
      <c r="AJ33" s="413" t="str">
        <f t="shared" si="0"/>
        <v>20</v>
      </c>
      <c r="AK33" t="str">
        <f t="shared" si="5"/>
        <v>02</v>
      </c>
      <c r="AL33" t="str">
        <f t="shared" si="6"/>
        <v>2009</v>
      </c>
      <c r="AM33" s="427" t="str">
        <f t="shared" si="7"/>
        <v>20</v>
      </c>
      <c r="AN33" t="str">
        <f t="shared" si="8"/>
        <v>02</v>
      </c>
      <c r="AP33" s="19">
        <f t="shared" si="9"/>
        <v>39864</v>
      </c>
    </row>
    <row r="34" spans="1:42" ht="19.5" customHeight="1" x14ac:dyDescent="0.2">
      <c r="A34" s="143">
        <v>20048</v>
      </c>
      <c r="B34" s="42" t="str">
        <f>IFERROR(VLOOKUP($A34,INPUT_Du_lieu_nhan_vien!$A:$C,2,0),"-")</f>
        <v>Lê Thị Anh</v>
      </c>
      <c r="C34" s="42" t="str">
        <f>IFERROR(VLOOKUP($A34,INPUT_Du_lieu_nhan_vien!$A:$C,3,0),"-")</f>
        <v>Tú</v>
      </c>
      <c r="D34" s="42" t="str">
        <f>IFERROR(VLOOKUP($A34,INPUT_Du_lieu_nhan_vien!$A:$AJ,36,0),"-")</f>
        <v>Chính thức</v>
      </c>
      <c r="E34" s="69" t="s">
        <v>3028</v>
      </c>
      <c r="F34" s="70" t="s">
        <v>3191</v>
      </c>
      <c r="G34" s="71">
        <v>39934</v>
      </c>
      <c r="H34" s="54"/>
      <c r="I34" s="69" t="s">
        <v>14</v>
      </c>
      <c r="J34" s="54"/>
      <c r="K34" s="69" t="s">
        <v>38</v>
      </c>
      <c r="L34" s="54"/>
      <c r="M34" s="54"/>
      <c r="N34" s="54"/>
      <c r="P34" s="1" t="s">
        <v>31</v>
      </c>
      <c r="Q34" s="1">
        <v>182</v>
      </c>
      <c r="T34" s="1">
        <v>20008</v>
      </c>
      <c r="U34" s="1">
        <v>4448</v>
      </c>
      <c r="W34" s="1" t="s">
        <v>3775</v>
      </c>
      <c r="X34" s="1">
        <v>2534</v>
      </c>
      <c r="Y34">
        <f t="shared" si="1"/>
        <v>4486</v>
      </c>
      <c r="Z34">
        <f t="shared" si="2"/>
        <v>33</v>
      </c>
      <c r="AA34">
        <f t="shared" si="3"/>
        <v>180</v>
      </c>
      <c r="AB34">
        <f t="shared" si="4"/>
        <v>3350</v>
      </c>
      <c r="AE34" s="19">
        <v>39934</v>
      </c>
      <c r="AH34" s="71">
        <v>39934</v>
      </c>
      <c r="AI34" s="78" t="s">
        <v>8604</v>
      </c>
      <c r="AJ34" s="413" t="str">
        <f t="shared" si="0"/>
        <v>01</v>
      </c>
      <c r="AK34" t="str">
        <f t="shared" si="5"/>
        <v>05</v>
      </c>
      <c r="AL34" t="str">
        <f t="shared" si="6"/>
        <v>2009</v>
      </c>
      <c r="AM34" s="427" t="str">
        <f t="shared" si="7"/>
        <v>01</v>
      </c>
      <c r="AN34" t="str">
        <f t="shared" si="8"/>
        <v>05</v>
      </c>
      <c r="AP34" s="19">
        <f t="shared" si="9"/>
        <v>39934</v>
      </c>
    </row>
    <row r="35" spans="1:42" ht="19.5" customHeight="1" x14ac:dyDescent="0.2">
      <c r="A35" s="143">
        <v>20052</v>
      </c>
      <c r="B35" s="42" t="str">
        <f>IFERROR(VLOOKUP($A35,INPUT_Du_lieu_nhan_vien!$A:$C,2,0),"-")</f>
        <v>Trần Vũ Việt</v>
      </c>
      <c r="C35" s="42" t="str">
        <f>IFERROR(VLOOKUP($A35,INPUT_Du_lieu_nhan_vien!$A:$C,3,0),"-")</f>
        <v>Hà</v>
      </c>
      <c r="D35" s="42" t="str">
        <f>IFERROR(VLOOKUP($A35,INPUT_Du_lieu_nhan_vien!$A:$AJ,36,0),"-")</f>
        <v>Chính thức</v>
      </c>
      <c r="E35" s="69" t="s">
        <v>3028</v>
      </c>
      <c r="F35" s="70" t="s">
        <v>3300</v>
      </c>
      <c r="G35" s="71">
        <v>40634</v>
      </c>
      <c r="H35" s="54"/>
      <c r="I35" s="69" t="s">
        <v>11</v>
      </c>
      <c r="J35" s="54"/>
      <c r="K35" s="69" t="s">
        <v>52</v>
      </c>
      <c r="L35" s="54"/>
      <c r="M35" s="54" t="s">
        <v>44</v>
      </c>
      <c r="N35" s="54"/>
      <c r="P35" s="1" t="s">
        <v>63</v>
      </c>
      <c r="Q35" s="1">
        <v>183</v>
      </c>
      <c r="T35" s="1">
        <v>20009</v>
      </c>
      <c r="U35" s="1">
        <v>4449</v>
      </c>
      <c r="W35" s="1" t="s">
        <v>5364</v>
      </c>
      <c r="X35" s="1">
        <v>2535</v>
      </c>
      <c r="Y35">
        <f t="shared" si="1"/>
        <v>4490</v>
      </c>
      <c r="Z35">
        <f t="shared" si="2"/>
        <v>34</v>
      </c>
      <c r="AA35">
        <f t="shared" si="3"/>
        <v>176</v>
      </c>
      <c r="AB35">
        <f t="shared" si="4"/>
        <v>3351</v>
      </c>
      <c r="AE35" s="19">
        <v>40634</v>
      </c>
      <c r="AH35" s="71">
        <v>40634</v>
      </c>
      <c r="AI35" s="78" t="s">
        <v>8595</v>
      </c>
      <c r="AJ35" s="413" t="str">
        <f t="shared" si="0"/>
        <v>01</v>
      </c>
      <c r="AK35" t="str">
        <f t="shared" si="5"/>
        <v>04</v>
      </c>
      <c r="AL35" t="str">
        <f t="shared" si="6"/>
        <v>2011</v>
      </c>
      <c r="AM35" s="427" t="str">
        <f t="shared" si="7"/>
        <v>01</v>
      </c>
      <c r="AN35" t="str">
        <f t="shared" si="8"/>
        <v>04</v>
      </c>
      <c r="AP35" s="19">
        <f t="shared" si="9"/>
        <v>40634</v>
      </c>
    </row>
    <row r="36" spans="1:42" ht="19.5" customHeight="1" x14ac:dyDescent="0.2">
      <c r="A36" s="143">
        <v>20054</v>
      </c>
      <c r="B36" s="42" t="str">
        <f>IFERROR(VLOOKUP($A36,INPUT_Du_lieu_nhan_vien!$A:$C,2,0),"-")</f>
        <v>Trần Thị</v>
      </c>
      <c r="C36" s="42" t="str">
        <f>IFERROR(VLOOKUP($A36,INPUT_Du_lieu_nhan_vien!$A:$C,3,0),"-")</f>
        <v>Hợi</v>
      </c>
      <c r="D36" s="42" t="str">
        <f>IFERROR(VLOOKUP($A36,INPUT_Du_lieu_nhan_vien!$A:$AJ,36,0),"-")</f>
        <v>Chính thức</v>
      </c>
      <c r="E36" s="69" t="s">
        <v>3028</v>
      </c>
      <c r="F36" s="70" t="s">
        <v>3294</v>
      </c>
      <c r="G36" s="71">
        <v>40634</v>
      </c>
      <c r="H36" s="54"/>
      <c r="I36" s="54" t="s">
        <v>14</v>
      </c>
      <c r="J36" s="54"/>
      <c r="K36" s="54" t="s">
        <v>52</v>
      </c>
      <c r="L36" s="54"/>
      <c r="M36" s="54" t="s">
        <v>43</v>
      </c>
      <c r="N36" s="54"/>
      <c r="P36" s="1" t="s">
        <v>72</v>
      </c>
      <c r="Q36" s="1">
        <v>184</v>
      </c>
      <c r="T36" s="1">
        <v>20010</v>
      </c>
      <c r="U36" s="1">
        <v>4450</v>
      </c>
      <c r="W36" s="1" t="s">
        <v>3776</v>
      </c>
      <c r="X36" s="1">
        <v>2536</v>
      </c>
      <c r="Y36">
        <f t="shared" si="1"/>
        <v>4492</v>
      </c>
      <c r="Z36">
        <f t="shared" si="2"/>
        <v>33</v>
      </c>
      <c r="AA36">
        <f t="shared" si="3"/>
        <v>176</v>
      </c>
      <c r="AB36">
        <f t="shared" si="4"/>
        <v>3352</v>
      </c>
      <c r="AE36" s="19">
        <v>40634</v>
      </c>
      <c r="AH36" s="71">
        <v>40634</v>
      </c>
      <c r="AI36" s="78" t="s">
        <v>8595</v>
      </c>
      <c r="AJ36" s="413" t="str">
        <f t="shared" si="0"/>
        <v>01</v>
      </c>
      <c r="AK36" t="str">
        <f t="shared" si="5"/>
        <v>04</v>
      </c>
      <c r="AL36" t="str">
        <f t="shared" si="6"/>
        <v>2011</v>
      </c>
      <c r="AM36" s="427" t="str">
        <f t="shared" si="7"/>
        <v>01</v>
      </c>
      <c r="AN36" t="str">
        <f t="shared" si="8"/>
        <v>04</v>
      </c>
      <c r="AP36" s="19">
        <f t="shared" si="9"/>
        <v>40634</v>
      </c>
    </row>
    <row r="37" spans="1:42" ht="19.5" customHeight="1" x14ac:dyDescent="0.2">
      <c r="A37" s="143">
        <v>20061</v>
      </c>
      <c r="B37" s="42" t="str">
        <f>IFERROR(VLOOKUP($A37,INPUT_Du_lieu_nhan_vien!$A:$C,2,0),"-")</f>
        <v>Phạm Ngọc</v>
      </c>
      <c r="C37" s="42" t="str">
        <f>IFERROR(VLOOKUP($A37,INPUT_Du_lieu_nhan_vien!$A:$C,3,0),"-")</f>
        <v>Lân</v>
      </c>
      <c r="D37" s="42" t="str">
        <f>IFERROR(VLOOKUP($A37,INPUT_Du_lieu_nhan_vien!$A:$AJ,36,0),"-")</f>
        <v>Chính thức</v>
      </c>
      <c r="E37" s="69" t="s">
        <v>3030</v>
      </c>
      <c r="F37" s="70" t="s">
        <v>5365</v>
      </c>
      <c r="G37" s="71">
        <v>39918</v>
      </c>
      <c r="H37" s="54"/>
      <c r="I37" s="54" t="s">
        <v>17</v>
      </c>
      <c r="J37" s="54"/>
      <c r="K37" s="54"/>
      <c r="L37" s="54"/>
      <c r="M37" s="54"/>
      <c r="N37" s="70" t="s">
        <v>5366</v>
      </c>
      <c r="P37" s="1" t="s">
        <v>25</v>
      </c>
      <c r="Q37" s="1">
        <v>185</v>
      </c>
      <c r="T37" s="1">
        <v>20011</v>
      </c>
      <c r="U37" s="1">
        <v>4451</v>
      </c>
      <c r="W37" s="1" t="s">
        <v>3958</v>
      </c>
      <c r="X37" s="1">
        <v>2537</v>
      </c>
      <c r="Y37">
        <f t="shared" si="1"/>
        <v>4498</v>
      </c>
      <c r="Z37">
        <f t="shared" si="2"/>
        <v>51</v>
      </c>
      <c r="AA37" t="str">
        <f t="shared" si="3"/>
        <v/>
      </c>
      <c r="AB37">
        <f t="shared" si="4"/>
        <v>2505</v>
      </c>
      <c r="AE37" s="19">
        <v>39918</v>
      </c>
      <c r="AH37" s="71">
        <v>39918</v>
      </c>
      <c r="AI37" s="78" t="s">
        <v>8593</v>
      </c>
      <c r="AJ37" s="413" t="str">
        <f t="shared" si="0"/>
        <v>15</v>
      </c>
      <c r="AK37" t="str">
        <f t="shared" si="5"/>
        <v>04</v>
      </c>
      <c r="AL37" t="str">
        <f t="shared" si="6"/>
        <v>2009</v>
      </c>
      <c r="AM37" s="427" t="str">
        <f t="shared" si="7"/>
        <v>15</v>
      </c>
      <c r="AN37" t="str">
        <f t="shared" si="8"/>
        <v>04</v>
      </c>
      <c r="AP37" s="19">
        <f t="shared" si="9"/>
        <v>39918</v>
      </c>
    </row>
    <row r="38" spans="1:42" ht="19.5" customHeight="1" x14ac:dyDescent="0.2">
      <c r="A38" s="143">
        <v>20382</v>
      </c>
      <c r="B38" s="42" t="str">
        <f>IFERROR(VLOOKUP($A38,INPUT_Du_lieu_nhan_vien!$A:$C,2,0),"-")</f>
        <v>Nguyễn Tuấn</v>
      </c>
      <c r="C38" s="42" t="str">
        <f>IFERROR(VLOOKUP($A38,INPUT_Du_lieu_nhan_vien!$A:$C,3,0),"-")</f>
        <v>Anh</v>
      </c>
      <c r="D38" s="42" t="str">
        <f>IFERROR(VLOOKUP($A38,INPUT_Du_lieu_nhan_vien!$A:$AJ,36,0),"-")</f>
        <v>Chính thức</v>
      </c>
      <c r="E38" s="69" t="s">
        <v>3031</v>
      </c>
      <c r="F38" s="70" t="s">
        <v>3565</v>
      </c>
      <c r="G38" s="71">
        <v>41030</v>
      </c>
      <c r="H38" s="54"/>
      <c r="I38" s="69" t="s">
        <v>17</v>
      </c>
      <c r="J38" s="54"/>
      <c r="K38" s="69" t="s">
        <v>52</v>
      </c>
      <c r="L38" s="54"/>
      <c r="M38" s="69" t="s">
        <v>44</v>
      </c>
      <c r="N38" s="70" t="s">
        <v>3566</v>
      </c>
      <c r="P38" s="1" t="s">
        <v>58</v>
      </c>
      <c r="Q38" s="1">
        <v>186</v>
      </c>
      <c r="T38" s="1">
        <v>20012</v>
      </c>
      <c r="U38" s="1">
        <v>4452</v>
      </c>
      <c r="W38" s="1" t="s">
        <v>5574</v>
      </c>
      <c r="X38" s="1">
        <v>2538</v>
      </c>
      <c r="Y38">
        <f t="shared" si="1"/>
        <v>5050</v>
      </c>
      <c r="Z38">
        <f t="shared" si="2"/>
        <v>51</v>
      </c>
      <c r="AA38">
        <f t="shared" si="3"/>
        <v>176</v>
      </c>
      <c r="AB38">
        <f t="shared" si="4"/>
        <v>2801</v>
      </c>
      <c r="AE38" s="19">
        <v>41030</v>
      </c>
      <c r="AH38" s="71">
        <v>41030</v>
      </c>
      <c r="AI38" s="78" t="s">
        <v>3708</v>
      </c>
      <c r="AJ38" s="413" t="str">
        <f t="shared" si="0"/>
        <v>01</v>
      </c>
      <c r="AK38" t="str">
        <f t="shared" si="5"/>
        <v>05</v>
      </c>
      <c r="AL38" t="str">
        <f t="shared" si="6"/>
        <v>2012</v>
      </c>
      <c r="AM38" s="427" t="str">
        <f t="shared" si="7"/>
        <v>01</v>
      </c>
      <c r="AN38" t="str">
        <f t="shared" si="8"/>
        <v>05</v>
      </c>
      <c r="AP38" s="19">
        <f t="shared" si="9"/>
        <v>41030</v>
      </c>
    </row>
    <row r="39" spans="1:42" ht="19.5" customHeight="1" x14ac:dyDescent="0.2">
      <c r="A39" s="143">
        <v>20068</v>
      </c>
      <c r="B39" s="42" t="str">
        <f>IFERROR(VLOOKUP($A39,INPUT_Du_lieu_nhan_vien!$A:$C,2,0),"-")</f>
        <v>Phạm Thị</v>
      </c>
      <c r="C39" s="42" t="str">
        <f>IFERROR(VLOOKUP($A39,INPUT_Du_lieu_nhan_vien!$A:$C,3,0),"-")</f>
        <v>Thu</v>
      </c>
      <c r="D39" s="42" t="str">
        <f>IFERROR(VLOOKUP($A39,INPUT_Du_lieu_nhan_vien!$A:$AJ,36,0),"-")</f>
        <v>Nghỉ khác</v>
      </c>
      <c r="E39" s="69" t="s">
        <v>3031</v>
      </c>
      <c r="F39" s="70" t="s">
        <v>3619</v>
      </c>
      <c r="G39" s="71">
        <v>39984</v>
      </c>
      <c r="H39" s="54"/>
      <c r="I39" s="54" t="s">
        <v>17</v>
      </c>
      <c r="J39" s="54"/>
      <c r="K39" s="54"/>
      <c r="L39" s="54"/>
      <c r="M39" s="54"/>
      <c r="N39" s="70" t="s">
        <v>3621</v>
      </c>
      <c r="P39" s="1" t="s">
        <v>127</v>
      </c>
      <c r="Q39" s="1">
        <v>187</v>
      </c>
      <c r="T39" s="1">
        <v>20013</v>
      </c>
      <c r="U39" s="1">
        <v>4453</v>
      </c>
      <c r="W39" s="1" t="s">
        <v>5549</v>
      </c>
      <c r="X39" s="1">
        <v>2539</v>
      </c>
      <c r="Y39">
        <f t="shared" si="1"/>
        <v>4505</v>
      </c>
      <c r="Z39">
        <f t="shared" si="2"/>
        <v>51</v>
      </c>
      <c r="AA39" t="str">
        <f t="shared" si="3"/>
        <v/>
      </c>
      <c r="AB39">
        <f t="shared" si="4"/>
        <v>2802</v>
      </c>
      <c r="AE39" s="19">
        <v>39984</v>
      </c>
      <c r="AH39" s="71">
        <v>39984</v>
      </c>
      <c r="AI39" s="78" t="s">
        <v>8605</v>
      </c>
      <c r="AJ39" s="413" t="str">
        <f t="shared" si="0"/>
        <v>20</v>
      </c>
      <c r="AK39" t="str">
        <f t="shared" si="5"/>
        <v>06</v>
      </c>
      <c r="AL39" t="str">
        <f t="shared" si="6"/>
        <v>2009</v>
      </c>
      <c r="AM39" s="427" t="str">
        <f t="shared" si="7"/>
        <v>20</v>
      </c>
      <c r="AN39" t="str">
        <f t="shared" si="8"/>
        <v>06</v>
      </c>
      <c r="AP39" s="19">
        <f t="shared" si="9"/>
        <v>39984</v>
      </c>
    </row>
    <row r="40" spans="1:42" ht="19.5" customHeight="1" x14ac:dyDescent="0.2">
      <c r="A40" s="143">
        <v>20069</v>
      </c>
      <c r="B40" s="42" t="str">
        <f>IFERROR(VLOOKUP($A40,INPUT_Du_lieu_nhan_vien!$A:$C,2,0),"-")</f>
        <v>Vũ Phương</v>
      </c>
      <c r="C40" s="42" t="str">
        <f>IFERROR(VLOOKUP($A40,INPUT_Du_lieu_nhan_vien!$A:$C,3,0),"-")</f>
        <v>Uyên</v>
      </c>
      <c r="D40" s="42" t="str">
        <f>IFERROR(VLOOKUP($A40,INPUT_Du_lieu_nhan_vien!$A:$AJ,36,0),"-")</f>
        <v>Chính thức</v>
      </c>
      <c r="E40" s="69" t="s">
        <v>3028</v>
      </c>
      <c r="F40" s="74" t="s">
        <v>3310</v>
      </c>
      <c r="G40" s="75">
        <v>40909</v>
      </c>
      <c r="H40" s="54"/>
      <c r="I40" s="54" t="s">
        <v>12</v>
      </c>
      <c r="J40" s="54"/>
      <c r="K40" s="54" t="s">
        <v>31</v>
      </c>
      <c r="L40" s="54"/>
      <c r="M40" s="54" t="s">
        <v>37</v>
      </c>
      <c r="N40" s="54" t="s">
        <v>3162</v>
      </c>
      <c r="P40" s="1" t="s">
        <v>60</v>
      </c>
      <c r="Q40" s="1">
        <v>188</v>
      </c>
      <c r="T40" s="1">
        <v>20014</v>
      </c>
      <c r="U40" s="1">
        <v>4454</v>
      </c>
      <c r="W40" s="1" t="s">
        <v>5374</v>
      </c>
      <c r="X40" s="1">
        <v>2540</v>
      </c>
      <c r="Y40">
        <f t="shared" si="1"/>
        <v>4506</v>
      </c>
      <c r="Z40">
        <f t="shared" si="2"/>
        <v>50</v>
      </c>
      <c r="AA40">
        <f t="shared" si="3"/>
        <v>182</v>
      </c>
      <c r="AB40">
        <f t="shared" si="4"/>
        <v>3353</v>
      </c>
      <c r="AE40" s="19">
        <v>40909</v>
      </c>
      <c r="AH40" s="75">
        <v>40909</v>
      </c>
      <c r="AI40" s="416" t="s">
        <v>8600</v>
      </c>
      <c r="AJ40" s="413" t="str">
        <f t="shared" si="0"/>
        <v>01</v>
      </c>
      <c r="AK40" t="str">
        <f t="shared" si="5"/>
        <v>01</v>
      </c>
      <c r="AL40" t="str">
        <f t="shared" si="6"/>
        <v>2012</v>
      </c>
      <c r="AM40" s="427" t="str">
        <f t="shared" si="7"/>
        <v>01</v>
      </c>
      <c r="AN40" t="str">
        <f t="shared" si="8"/>
        <v>01</v>
      </c>
      <c r="AP40" s="19">
        <f t="shared" si="9"/>
        <v>40909</v>
      </c>
    </row>
    <row r="41" spans="1:42" ht="19.5" customHeight="1" x14ac:dyDescent="0.2">
      <c r="A41" s="143">
        <v>20078</v>
      </c>
      <c r="B41" s="42" t="str">
        <f>IFERROR(VLOOKUP($A41,INPUT_Du_lieu_nhan_vien!$A:$C,2,0),"-")</f>
        <v>Võ Thị</v>
      </c>
      <c r="C41" s="42" t="str">
        <f>IFERROR(VLOOKUP($A41,INPUT_Du_lieu_nhan_vien!$A:$C,3,0),"-")</f>
        <v>Lành</v>
      </c>
      <c r="D41" s="42" t="str">
        <f>IFERROR(VLOOKUP($A41,INPUT_Du_lieu_nhan_vien!$A:$AJ,36,0),"-")</f>
        <v>Nghỉ khác</v>
      </c>
      <c r="E41" s="69" t="s">
        <v>3028</v>
      </c>
      <c r="F41" s="70" t="s">
        <v>3309</v>
      </c>
      <c r="G41" s="71">
        <v>41241</v>
      </c>
      <c r="H41" s="54"/>
      <c r="I41" s="54" t="s">
        <v>12</v>
      </c>
      <c r="J41" s="54"/>
      <c r="K41" s="54" t="s">
        <v>65</v>
      </c>
      <c r="L41" s="54"/>
      <c r="M41" s="54" t="s">
        <v>70</v>
      </c>
      <c r="N41" s="54"/>
      <c r="P41" s="1" t="s">
        <v>1531</v>
      </c>
      <c r="Q41" s="1">
        <v>189</v>
      </c>
      <c r="T41" s="1">
        <v>20015</v>
      </c>
      <c r="U41" s="1">
        <v>4455</v>
      </c>
      <c r="W41" s="1" t="s">
        <v>5686</v>
      </c>
      <c r="X41" s="1">
        <v>2541</v>
      </c>
      <c r="Y41">
        <f t="shared" si="1"/>
        <v>4516</v>
      </c>
      <c r="Z41">
        <f t="shared" si="2"/>
        <v>50</v>
      </c>
      <c r="AA41">
        <f t="shared" si="3"/>
        <v>177</v>
      </c>
      <c r="AB41">
        <f t="shared" si="4"/>
        <v>3354</v>
      </c>
      <c r="AE41" s="19">
        <v>41241</v>
      </c>
      <c r="AH41" s="71">
        <v>41241</v>
      </c>
      <c r="AI41" s="78" t="s">
        <v>2525</v>
      </c>
      <c r="AJ41" s="413" t="str">
        <f t="shared" si="0"/>
        <v>28</v>
      </c>
      <c r="AK41" t="str">
        <f t="shared" si="5"/>
        <v>11</v>
      </c>
      <c r="AL41" t="str">
        <f t="shared" si="6"/>
        <v>2012</v>
      </c>
      <c r="AM41" s="427" t="str">
        <f t="shared" si="7"/>
        <v>28</v>
      </c>
      <c r="AN41" t="str">
        <f t="shared" si="8"/>
        <v>11</v>
      </c>
      <c r="AP41" s="19">
        <f t="shared" si="9"/>
        <v>41241</v>
      </c>
    </row>
    <row r="42" spans="1:42" ht="19.5" customHeight="1" x14ac:dyDescent="0.2">
      <c r="A42" s="143">
        <v>20083</v>
      </c>
      <c r="B42" s="42" t="str">
        <f>IFERROR(VLOOKUP($A42,INPUT_Du_lieu_nhan_vien!$A:$C,2,0),"-")</f>
        <v>Lê Đức</v>
      </c>
      <c r="C42" s="42" t="str">
        <f>IFERROR(VLOOKUP($A42,INPUT_Du_lieu_nhan_vien!$A:$C,3,0),"-")</f>
        <v>Trung</v>
      </c>
      <c r="D42" s="42" t="str">
        <f>IFERROR(VLOOKUP($A42,INPUT_Du_lieu_nhan_vien!$A:$AJ,36,0),"-")</f>
        <v>Chính thức</v>
      </c>
      <c r="E42" s="69" t="s">
        <v>3028</v>
      </c>
      <c r="F42" s="70" t="s">
        <v>3186</v>
      </c>
      <c r="G42" s="71">
        <v>40909</v>
      </c>
      <c r="H42" s="54"/>
      <c r="I42" s="69" t="s">
        <v>14</v>
      </c>
      <c r="J42" s="54"/>
      <c r="K42" s="69" t="s">
        <v>31</v>
      </c>
      <c r="L42" s="54"/>
      <c r="M42" s="69" t="s">
        <v>70</v>
      </c>
      <c r="N42" s="54"/>
      <c r="P42" s="1" t="s">
        <v>2634</v>
      </c>
      <c r="Q42" s="1">
        <v>190</v>
      </c>
      <c r="T42" s="1">
        <v>20016</v>
      </c>
      <c r="U42" s="1">
        <v>4456</v>
      </c>
      <c r="W42" s="1" t="s">
        <v>3889</v>
      </c>
      <c r="X42" s="1">
        <v>2542</v>
      </c>
      <c r="Y42">
        <f t="shared" si="1"/>
        <v>4521</v>
      </c>
      <c r="Z42">
        <f t="shared" si="2"/>
        <v>33</v>
      </c>
      <c r="AA42">
        <f t="shared" si="3"/>
        <v>182</v>
      </c>
      <c r="AB42">
        <f t="shared" si="4"/>
        <v>3355</v>
      </c>
      <c r="AE42" s="19">
        <v>40909</v>
      </c>
      <c r="AH42" s="71">
        <v>40909</v>
      </c>
      <c r="AI42" s="78" t="s">
        <v>8600</v>
      </c>
      <c r="AJ42" s="413" t="str">
        <f t="shared" si="0"/>
        <v>01</v>
      </c>
      <c r="AK42" t="str">
        <f t="shared" si="5"/>
        <v>01</v>
      </c>
      <c r="AL42" t="str">
        <f t="shared" si="6"/>
        <v>2012</v>
      </c>
      <c r="AM42" s="427" t="str">
        <f t="shared" si="7"/>
        <v>01</v>
      </c>
      <c r="AN42" t="str">
        <f t="shared" si="8"/>
        <v>01</v>
      </c>
      <c r="AP42" s="19">
        <f t="shared" si="9"/>
        <v>40909</v>
      </c>
    </row>
    <row r="43" spans="1:42" ht="19.5" customHeight="1" x14ac:dyDescent="0.2">
      <c r="A43" s="143">
        <v>20085</v>
      </c>
      <c r="B43" s="42" t="str">
        <f>IFERROR(VLOOKUP($A43,INPUT_Du_lieu_nhan_vien!$A:$C,2,0),"-")</f>
        <v>Vương Đình</v>
      </c>
      <c r="C43" s="42" t="str">
        <f>IFERROR(VLOOKUP($A43,INPUT_Du_lieu_nhan_vien!$A:$C,3,0),"-")</f>
        <v>Học</v>
      </c>
      <c r="D43" s="42" t="str">
        <f>IFERROR(VLOOKUP($A43,INPUT_Du_lieu_nhan_vien!$A:$AJ,36,0),"-")</f>
        <v>Chính thức</v>
      </c>
      <c r="E43" s="69"/>
      <c r="F43" s="54"/>
      <c r="G43" s="54"/>
      <c r="H43" s="54"/>
      <c r="I43" s="54"/>
      <c r="J43" s="54"/>
      <c r="K43" s="54"/>
      <c r="L43" s="54"/>
      <c r="M43" s="54"/>
      <c r="N43" s="54"/>
      <c r="P43" s="1" t="s">
        <v>2633</v>
      </c>
      <c r="Q43" s="1">
        <v>191</v>
      </c>
      <c r="T43" s="1">
        <v>20017</v>
      </c>
      <c r="U43" s="1">
        <v>4457</v>
      </c>
      <c r="W43" s="1" t="s">
        <v>3940</v>
      </c>
      <c r="X43" s="1">
        <v>2543</v>
      </c>
      <c r="Y43">
        <f t="shared" si="1"/>
        <v>4523</v>
      </c>
      <c r="Z43" t="str">
        <f t="shared" si="2"/>
        <v/>
      </c>
      <c r="AA43" t="str">
        <f t="shared" si="3"/>
        <v/>
      </c>
      <c r="AB43" t="str">
        <f t="shared" si="4"/>
        <v/>
      </c>
      <c r="AE43" s="19" t="s">
        <v>623</v>
      </c>
      <c r="AH43" s="54"/>
      <c r="AI43" s="415"/>
      <c r="AJ43" s="413" t="str">
        <f t="shared" si="0"/>
        <v/>
      </c>
      <c r="AK43" t="e">
        <f t="shared" si="5"/>
        <v>#VALUE!</v>
      </c>
      <c r="AL43" t="str">
        <f t="shared" si="6"/>
        <v/>
      </c>
      <c r="AM43" s="427" t="e">
        <f t="shared" si="7"/>
        <v>#VALUE!</v>
      </c>
      <c r="AN43" t="e">
        <f t="shared" si="8"/>
        <v>#VALUE!</v>
      </c>
      <c r="AP43" s="19" t="str">
        <f t="shared" si="9"/>
        <v/>
      </c>
    </row>
    <row r="44" spans="1:42" ht="19.5" customHeight="1" x14ac:dyDescent="0.2">
      <c r="A44" s="143">
        <v>20016</v>
      </c>
      <c r="B44" s="42" t="str">
        <f>IFERROR(VLOOKUP($A44,INPUT_Du_lieu_nhan_vien!$A:$C,2,0),"-")</f>
        <v>Nguyễn Thị Lan</v>
      </c>
      <c r="C44" s="42" t="str">
        <f>IFERROR(VLOOKUP($A44,INPUT_Du_lieu_nhan_vien!$A:$C,3,0),"-")</f>
        <v>Anh</v>
      </c>
      <c r="D44" s="42" t="str">
        <f>IFERROR(VLOOKUP($A44,INPUT_Du_lieu_nhan_vien!$A:$AJ,36,0),"-")</f>
        <v>Nghỉ việc</v>
      </c>
      <c r="E44" s="69" t="s">
        <v>3032</v>
      </c>
      <c r="F44" s="54"/>
      <c r="G44" s="71">
        <v>40725</v>
      </c>
      <c r="H44" s="54"/>
      <c r="I44" s="54" t="s">
        <v>16</v>
      </c>
      <c r="J44" s="54"/>
      <c r="K44" s="54"/>
      <c r="L44" s="54"/>
      <c r="M44" s="54"/>
      <c r="N44" s="70" t="s">
        <v>5844</v>
      </c>
      <c r="P44" s="1" t="s">
        <v>2635</v>
      </c>
      <c r="Q44" s="1">
        <v>192</v>
      </c>
      <c r="T44" s="1">
        <v>20018</v>
      </c>
      <c r="U44" s="1">
        <v>4458</v>
      </c>
      <c r="W44" s="1" t="s">
        <v>3830</v>
      </c>
      <c r="X44" s="1">
        <v>2544</v>
      </c>
      <c r="Y44">
        <f t="shared" si="1"/>
        <v>4456</v>
      </c>
      <c r="Z44">
        <f t="shared" si="2"/>
        <v>53</v>
      </c>
      <c r="AA44" t="str">
        <f t="shared" si="3"/>
        <v/>
      </c>
      <c r="AB44" t="str">
        <f t="shared" si="4"/>
        <v/>
      </c>
      <c r="AE44" s="19">
        <v>40725</v>
      </c>
      <c r="AH44" s="71">
        <v>40725</v>
      </c>
      <c r="AI44" s="78" t="s">
        <v>8606</v>
      </c>
      <c r="AJ44" s="413" t="str">
        <f t="shared" si="0"/>
        <v>01</v>
      </c>
      <c r="AK44" t="str">
        <f t="shared" si="5"/>
        <v>07</v>
      </c>
      <c r="AL44" t="str">
        <f t="shared" si="6"/>
        <v>2011</v>
      </c>
      <c r="AM44" s="427" t="str">
        <f t="shared" si="7"/>
        <v>01</v>
      </c>
      <c r="AN44" t="str">
        <f t="shared" si="8"/>
        <v>07</v>
      </c>
      <c r="AP44" s="19">
        <f t="shared" si="9"/>
        <v>40725</v>
      </c>
    </row>
    <row r="45" spans="1:42" ht="19.5" customHeight="1" x14ac:dyDescent="0.2">
      <c r="A45" s="143">
        <v>20094</v>
      </c>
      <c r="B45" s="42" t="str">
        <f>IFERROR(VLOOKUP($A45,INPUT_Du_lieu_nhan_vien!$A:$C,2,0),"-")</f>
        <v>Phan Thị</v>
      </c>
      <c r="C45" s="42" t="str">
        <f>IFERROR(VLOOKUP($A45,INPUT_Du_lieu_nhan_vien!$A:$C,3,0),"-")</f>
        <v>Hiền</v>
      </c>
      <c r="D45" s="42" t="str">
        <f>IFERROR(VLOOKUP($A45,INPUT_Du_lieu_nhan_vien!$A:$AJ,36,0),"-")</f>
        <v>Chính thức</v>
      </c>
      <c r="E45" s="69" t="s">
        <v>3031</v>
      </c>
      <c r="F45" s="70" t="s">
        <v>3648</v>
      </c>
      <c r="G45" s="71">
        <v>40087</v>
      </c>
      <c r="H45" s="54"/>
      <c r="I45" s="54" t="s">
        <v>17</v>
      </c>
      <c r="J45" s="54"/>
      <c r="K45" s="54"/>
      <c r="L45" s="54"/>
      <c r="M45" s="54"/>
      <c r="N45" s="70" t="s">
        <v>3649</v>
      </c>
      <c r="P45" s="1" t="s">
        <v>3014</v>
      </c>
      <c r="Q45" s="1">
        <v>193</v>
      </c>
      <c r="T45" s="1">
        <v>20019</v>
      </c>
      <c r="U45" s="1">
        <v>4459</v>
      </c>
      <c r="W45" s="1" t="s">
        <v>3869</v>
      </c>
      <c r="X45" s="1">
        <v>2545</v>
      </c>
      <c r="Y45">
        <f t="shared" si="1"/>
        <v>4532</v>
      </c>
      <c r="Z45">
        <f t="shared" si="2"/>
        <v>51</v>
      </c>
      <c r="AA45" t="str">
        <f t="shared" si="3"/>
        <v/>
      </c>
      <c r="AB45">
        <f t="shared" si="4"/>
        <v>2803</v>
      </c>
      <c r="AE45" s="19">
        <v>40087</v>
      </c>
      <c r="AH45" s="71">
        <v>40087</v>
      </c>
      <c r="AI45" s="78" t="s">
        <v>8597</v>
      </c>
      <c r="AJ45" s="413" t="str">
        <f t="shared" si="0"/>
        <v>01</v>
      </c>
      <c r="AK45" t="str">
        <f t="shared" si="5"/>
        <v>10</v>
      </c>
      <c r="AL45" t="str">
        <f t="shared" si="6"/>
        <v>2009</v>
      </c>
      <c r="AM45" s="427" t="str">
        <f t="shared" si="7"/>
        <v>01</v>
      </c>
      <c r="AN45" t="str">
        <f t="shared" si="8"/>
        <v>10</v>
      </c>
      <c r="AP45" s="19">
        <f t="shared" si="9"/>
        <v>40087</v>
      </c>
    </row>
    <row r="46" spans="1:42" ht="19.5" customHeight="1" x14ac:dyDescent="0.2">
      <c r="A46" s="143">
        <v>20096</v>
      </c>
      <c r="B46" s="42" t="str">
        <f>IFERROR(VLOOKUP($A46,INPUT_Du_lieu_nhan_vien!$A:$C,2,0),"-")</f>
        <v>Đỗ Thị</v>
      </c>
      <c r="C46" s="42" t="str">
        <f>IFERROR(VLOOKUP($A46,INPUT_Du_lieu_nhan_vien!$A:$C,3,0),"-")</f>
        <v>Ngọc</v>
      </c>
      <c r="D46" s="42" t="str">
        <f>IFERROR(VLOOKUP($A46,INPUT_Du_lieu_nhan_vien!$A:$AJ,36,0),"-")</f>
        <v>Chính thức</v>
      </c>
      <c r="E46" s="69" t="s">
        <v>3028</v>
      </c>
      <c r="F46" s="74" t="s">
        <v>3168</v>
      </c>
      <c r="G46" s="75">
        <v>40909</v>
      </c>
      <c r="H46" s="54"/>
      <c r="I46" s="69" t="s">
        <v>12</v>
      </c>
      <c r="J46" s="54"/>
      <c r="K46" s="69" t="s">
        <v>31</v>
      </c>
      <c r="L46" s="54"/>
      <c r="M46" s="69" t="s">
        <v>37</v>
      </c>
      <c r="N46" s="69" t="s">
        <v>3162</v>
      </c>
      <c r="P46" s="1" t="s">
        <v>2715</v>
      </c>
      <c r="Q46" s="1">
        <v>194</v>
      </c>
      <c r="T46" s="1">
        <v>20020</v>
      </c>
      <c r="U46" s="1">
        <v>4460</v>
      </c>
      <c r="W46" s="1" t="s">
        <v>3946</v>
      </c>
      <c r="X46" s="1">
        <v>2546</v>
      </c>
      <c r="Y46">
        <f t="shared" si="1"/>
        <v>4534</v>
      </c>
      <c r="Z46">
        <f t="shared" si="2"/>
        <v>50</v>
      </c>
      <c r="AA46">
        <f t="shared" si="3"/>
        <v>182</v>
      </c>
      <c r="AB46">
        <f t="shared" si="4"/>
        <v>3356</v>
      </c>
      <c r="AE46" s="19">
        <v>40909</v>
      </c>
      <c r="AH46" s="75">
        <v>40909</v>
      </c>
      <c r="AI46" s="416" t="s">
        <v>8600</v>
      </c>
      <c r="AJ46" s="413" t="str">
        <f t="shared" si="0"/>
        <v>01</v>
      </c>
      <c r="AK46" t="str">
        <f t="shared" si="5"/>
        <v>01</v>
      </c>
      <c r="AL46" t="str">
        <f t="shared" si="6"/>
        <v>2012</v>
      </c>
      <c r="AM46" s="427" t="str">
        <f t="shared" si="7"/>
        <v>01</v>
      </c>
      <c r="AN46" t="str">
        <f t="shared" si="8"/>
        <v>01</v>
      </c>
      <c r="AP46" s="19">
        <f t="shared" si="9"/>
        <v>40909</v>
      </c>
    </row>
    <row r="47" spans="1:42" ht="19.5" customHeight="1" x14ac:dyDescent="0.2">
      <c r="A47" s="143">
        <v>20154</v>
      </c>
      <c r="B47" s="42" t="str">
        <f>IFERROR(VLOOKUP($A47,INPUT_Du_lieu_nhan_vien!$A:$C,2,0),"-")</f>
        <v>Nguyễn Xuân</v>
      </c>
      <c r="C47" s="42" t="str">
        <f>IFERROR(VLOOKUP($A47,INPUT_Du_lieu_nhan_vien!$A:$C,3,0),"-")</f>
        <v>Bách</v>
      </c>
      <c r="D47" s="42" t="str">
        <f>IFERROR(VLOOKUP($A47,INPUT_Du_lieu_nhan_vien!$A:$AJ,36,0),"-")</f>
        <v>Chính thức</v>
      </c>
      <c r="E47" s="69" t="s">
        <v>3028</v>
      </c>
      <c r="F47" s="70" t="s">
        <v>3257</v>
      </c>
      <c r="G47" s="71">
        <v>40634</v>
      </c>
      <c r="H47" s="54"/>
      <c r="I47" s="54" t="s">
        <v>14</v>
      </c>
      <c r="J47" s="54"/>
      <c r="K47" s="54" t="s">
        <v>40</v>
      </c>
      <c r="L47" s="54"/>
      <c r="M47" s="54" t="s">
        <v>41</v>
      </c>
      <c r="N47" s="54"/>
      <c r="P47" s="1" t="s">
        <v>2681</v>
      </c>
      <c r="Q47" s="1">
        <v>195</v>
      </c>
      <c r="T47" s="1">
        <v>20021</v>
      </c>
      <c r="U47" s="1">
        <v>4461</v>
      </c>
      <c r="W47" s="1" t="s">
        <v>5580</v>
      </c>
      <c r="X47" s="1">
        <v>2547</v>
      </c>
      <c r="Y47">
        <f t="shared" si="1"/>
        <v>4679</v>
      </c>
      <c r="Z47">
        <f t="shared" si="2"/>
        <v>33</v>
      </c>
      <c r="AA47">
        <f t="shared" si="3"/>
        <v>179</v>
      </c>
      <c r="AB47">
        <f t="shared" si="4"/>
        <v>3357</v>
      </c>
      <c r="AE47" s="19">
        <v>40634</v>
      </c>
      <c r="AH47" s="71">
        <v>40634</v>
      </c>
      <c r="AI47" s="78" t="s">
        <v>8595</v>
      </c>
      <c r="AJ47" s="413" t="str">
        <f t="shared" si="0"/>
        <v>01</v>
      </c>
      <c r="AK47" t="str">
        <f t="shared" si="5"/>
        <v>04</v>
      </c>
      <c r="AL47" t="str">
        <f t="shared" si="6"/>
        <v>2011</v>
      </c>
      <c r="AM47" s="427" t="str">
        <f t="shared" si="7"/>
        <v>01</v>
      </c>
      <c r="AN47" t="str">
        <f t="shared" si="8"/>
        <v>04</v>
      </c>
      <c r="AP47" s="19">
        <f t="shared" si="9"/>
        <v>40634</v>
      </c>
    </row>
    <row r="48" spans="1:42" ht="19.5" customHeight="1" x14ac:dyDescent="0.2">
      <c r="A48" s="143">
        <v>20113</v>
      </c>
      <c r="B48" s="42" t="str">
        <f>IFERROR(VLOOKUP($A48,INPUT_Du_lieu_nhan_vien!$A:$C,2,0),"-")</f>
        <v>Vũ Quốc</v>
      </c>
      <c r="C48" s="42" t="str">
        <f>IFERROR(VLOOKUP($A48,INPUT_Du_lieu_nhan_vien!$A:$C,3,0),"-")</f>
        <v>Trung</v>
      </c>
      <c r="D48" s="42" t="str">
        <f>IFERROR(VLOOKUP($A48,INPUT_Du_lieu_nhan_vien!$A:$AJ,36,0),"-")</f>
        <v>Chính thức</v>
      </c>
      <c r="E48" s="69" t="s">
        <v>3028</v>
      </c>
      <c r="F48" s="141" t="s">
        <v>7347</v>
      </c>
      <c r="G48" s="71">
        <v>40634</v>
      </c>
      <c r="H48" s="54"/>
      <c r="I48" s="54" t="s">
        <v>11</v>
      </c>
      <c r="J48" s="54"/>
      <c r="K48" s="54"/>
      <c r="L48" s="54"/>
      <c r="M48" s="54"/>
      <c r="N48" s="141" t="s">
        <v>7348</v>
      </c>
      <c r="P48" s="1" t="s">
        <v>2678</v>
      </c>
      <c r="Q48" s="1">
        <v>196</v>
      </c>
      <c r="T48" s="1">
        <v>20022</v>
      </c>
      <c r="U48" s="1">
        <v>4462</v>
      </c>
      <c r="W48" s="1" t="s">
        <v>5363</v>
      </c>
      <c r="X48" s="1">
        <v>2548</v>
      </c>
      <c r="Y48">
        <f t="shared" si="1"/>
        <v>4629</v>
      </c>
      <c r="Z48">
        <f t="shared" si="2"/>
        <v>34</v>
      </c>
      <c r="AA48" t="str">
        <f t="shared" si="3"/>
        <v/>
      </c>
      <c r="AB48">
        <f t="shared" si="4"/>
        <v>3358</v>
      </c>
      <c r="AE48" s="19">
        <v>40634</v>
      </c>
      <c r="AH48" s="71">
        <v>40634</v>
      </c>
      <c r="AI48" s="78" t="s">
        <v>8595</v>
      </c>
      <c r="AJ48" s="413" t="str">
        <f t="shared" si="0"/>
        <v>01</v>
      </c>
      <c r="AK48" t="str">
        <f t="shared" si="5"/>
        <v>04</v>
      </c>
      <c r="AL48" t="str">
        <f t="shared" si="6"/>
        <v>2011</v>
      </c>
      <c r="AM48" s="427" t="str">
        <f t="shared" si="7"/>
        <v>01</v>
      </c>
      <c r="AN48" t="str">
        <f t="shared" si="8"/>
        <v>04</v>
      </c>
      <c r="AP48" s="19">
        <f t="shared" si="9"/>
        <v>40634</v>
      </c>
    </row>
    <row r="49" spans="1:42" ht="19.5" customHeight="1" x14ac:dyDescent="0.2">
      <c r="A49" s="143">
        <v>20114</v>
      </c>
      <c r="B49" s="42" t="str">
        <f>IFERROR(VLOOKUP($A49,INPUT_Du_lieu_nhan_vien!$A:$C,2,0),"-")</f>
        <v>Hoàng Thị</v>
      </c>
      <c r="C49" s="42" t="str">
        <f>IFERROR(VLOOKUP($A49,INPUT_Du_lieu_nhan_vien!$A:$C,3,0),"-")</f>
        <v>Xuân</v>
      </c>
      <c r="D49" s="42" t="str">
        <f>IFERROR(VLOOKUP($A49,INPUT_Du_lieu_nhan_vien!$A:$AJ,36,0),"-")</f>
        <v>Chính thức</v>
      </c>
      <c r="E49" s="69" t="s">
        <v>3028</v>
      </c>
      <c r="F49" s="70" t="s">
        <v>3179</v>
      </c>
      <c r="G49" s="71">
        <v>40817</v>
      </c>
      <c r="H49" s="54"/>
      <c r="I49" s="69" t="s">
        <v>12</v>
      </c>
      <c r="J49" s="54"/>
      <c r="K49" s="69" t="s">
        <v>52</v>
      </c>
      <c r="L49" s="54"/>
      <c r="M49" s="69" t="s">
        <v>69</v>
      </c>
      <c r="N49" s="54"/>
      <c r="P49" s="1" t="s">
        <v>2680</v>
      </c>
      <c r="Q49" s="1">
        <v>197</v>
      </c>
      <c r="T49" s="1">
        <v>20023</v>
      </c>
      <c r="U49" s="1">
        <v>4463</v>
      </c>
      <c r="W49" s="1" t="s">
        <v>5377</v>
      </c>
      <c r="X49" s="1">
        <v>2549</v>
      </c>
      <c r="Y49">
        <f t="shared" si="1"/>
        <v>4630</v>
      </c>
      <c r="Z49">
        <f t="shared" si="2"/>
        <v>50</v>
      </c>
      <c r="AA49">
        <f t="shared" si="3"/>
        <v>176</v>
      </c>
      <c r="AB49">
        <f t="shared" si="4"/>
        <v>3359</v>
      </c>
      <c r="AE49" s="19">
        <v>40817</v>
      </c>
      <c r="AH49" s="71">
        <v>40817</v>
      </c>
      <c r="AI49" s="78" t="s">
        <v>8607</v>
      </c>
      <c r="AJ49" s="413" t="str">
        <f t="shared" si="0"/>
        <v>01</v>
      </c>
      <c r="AK49" t="str">
        <f t="shared" si="5"/>
        <v>10</v>
      </c>
      <c r="AL49" t="str">
        <f t="shared" si="6"/>
        <v>2011</v>
      </c>
      <c r="AM49" s="427" t="str">
        <f t="shared" si="7"/>
        <v>01</v>
      </c>
      <c r="AN49" t="str">
        <f t="shared" si="8"/>
        <v>10</v>
      </c>
      <c r="AP49" s="19">
        <f t="shared" si="9"/>
        <v>40817</v>
      </c>
    </row>
    <row r="50" spans="1:42" ht="19.5" customHeight="1" x14ac:dyDescent="0.2">
      <c r="A50" s="143">
        <v>20118</v>
      </c>
      <c r="B50" s="42" t="str">
        <f>IFERROR(VLOOKUP($A50,INPUT_Du_lieu_nhan_vien!$A:$C,2,0),"-")</f>
        <v>Dương Ngọc Thúy</v>
      </c>
      <c r="C50" s="42" t="str">
        <f>IFERROR(VLOOKUP($A50,INPUT_Du_lieu_nhan_vien!$A:$C,3,0),"-")</f>
        <v>An</v>
      </c>
      <c r="D50" s="42" t="str">
        <f>IFERROR(VLOOKUP($A50,INPUT_Du_lieu_nhan_vien!$A:$AJ,36,0),"-")</f>
        <v>Chính thức</v>
      </c>
      <c r="E50" s="69" t="s">
        <v>3028</v>
      </c>
      <c r="F50" s="70" t="s">
        <v>3174</v>
      </c>
      <c r="G50" s="71">
        <v>40909</v>
      </c>
      <c r="H50" s="54"/>
      <c r="I50" s="69" t="s">
        <v>14</v>
      </c>
      <c r="J50" s="54"/>
      <c r="K50" s="69" t="s">
        <v>65</v>
      </c>
      <c r="L50" s="54"/>
      <c r="M50" s="69" t="s">
        <v>70</v>
      </c>
      <c r="N50" s="54"/>
      <c r="P50" s="1" t="s">
        <v>2679</v>
      </c>
      <c r="Q50" s="1">
        <v>198</v>
      </c>
      <c r="T50" s="1">
        <v>20024</v>
      </c>
      <c r="U50" s="1">
        <v>4464</v>
      </c>
      <c r="W50" s="1" t="s">
        <v>5668</v>
      </c>
      <c r="X50" s="1">
        <v>2550</v>
      </c>
      <c r="Y50">
        <f t="shared" si="1"/>
        <v>4634</v>
      </c>
      <c r="Z50">
        <f t="shared" si="2"/>
        <v>33</v>
      </c>
      <c r="AA50">
        <f t="shared" si="3"/>
        <v>177</v>
      </c>
      <c r="AB50">
        <f t="shared" si="4"/>
        <v>3360</v>
      </c>
      <c r="AE50" s="19">
        <v>40909</v>
      </c>
      <c r="AH50" s="71">
        <v>40909</v>
      </c>
      <c r="AI50" s="78" t="s">
        <v>8600</v>
      </c>
      <c r="AJ50" s="413" t="str">
        <f t="shared" si="0"/>
        <v>01</v>
      </c>
      <c r="AK50" t="str">
        <f t="shared" si="5"/>
        <v>01</v>
      </c>
      <c r="AL50" t="str">
        <f t="shared" si="6"/>
        <v>2012</v>
      </c>
      <c r="AM50" s="427" t="str">
        <f t="shared" si="7"/>
        <v>01</v>
      </c>
      <c r="AN50" t="str">
        <f t="shared" si="8"/>
        <v>01</v>
      </c>
      <c r="AP50" s="19">
        <f t="shared" si="9"/>
        <v>40909</v>
      </c>
    </row>
    <row r="51" spans="1:42" ht="19.5" customHeight="1" x14ac:dyDescent="0.2">
      <c r="A51" s="143">
        <v>20119</v>
      </c>
      <c r="B51" s="42" t="str">
        <f>IFERROR(VLOOKUP($A51,INPUT_Du_lieu_nhan_vien!$A:$C,2,0),"-")</f>
        <v>Trương Hữu</v>
      </c>
      <c r="C51" s="42" t="str">
        <f>IFERROR(VLOOKUP($A51,INPUT_Du_lieu_nhan_vien!$A:$C,3,0),"-")</f>
        <v>Tỉnh</v>
      </c>
      <c r="D51" s="42" t="str">
        <f>IFERROR(VLOOKUP($A51,INPUT_Du_lieu_nhan_vien!$A:$AJ,36,0),"-")</f>
        <v>Chính thức</v>
      </c>
      <c r="E51" s="69" t="s">
        <v>3028</v>
      </c>
      <c r="F51" s="70" t="s">
        <v>3305</v>
      </c>
      <c r="G51" s="71">
        <v>40909</v>
      </c>
      <c r="H51" s="54"/>
      <c r="I51" s="54" t="s">
        <v>11</v>
      </c>
      <c r="J51" s="54"/>
      <c r="K51" s="54" t="s">
        <v>54</v>
      </c>
      <c r="L51" s="54"/>
      <c r="M51" s="54" t="s">
        <v>823</v>
      </c>
      <c r="N51" s="54"/>
      <c r="P51" s="1" t="s">
        <v>2981</v>
      </c>
      <c r="Q51" s="1">
        <v>199</v>
      </c>
      <c r="T51" s="1">
        <v>20025</v>
      </c>
      <c r="U51" s="1">
        <v>4465</v>
      </c>
      <c r="W51" s="1" t="s">
        <v>5380</v>
      </c>
      <c r="X51" s="1">
        <v>2551</v>
      </c>
      <c r="Y51">
        <f t="shared" si="1"/>
        <v>4635</v>
      </c>
      <c r="Z51">
        <f t="shared" si="2"/>
        <v>34</v>
      </c>
      <c r="AA51">
        <f t="shared" si="3"/>
        <v>173</v>
      </c>
      <c r="AB51">
        <f t="shared" si="4"/>
        <v>3361</v>
      </c>
      <c r="AE51" s="19">
        <v>40909</v>
      </c>
      <c r="AH51" s="71">
        <v>40909</v>
      </c>
      <c r="AI51" s="78" t="s">
        <v>8600</v>
      </c>
      <c r="AJ51" s="413" t="str">
        <f t="shared" si="0"/>
        <v>01</v>
      </c>
      <c r="AK51" t="str">
        <f t="shared" si="5"/>
        <v>01</v>
      </c>
      <c r="AL51" t="str">
        <f t="shared" si="6"/>
        <v>2012</v>
      </c>
      <c r="AM51" s="427" t="str">
        <f t="shared" si="7"/>
        <v>01</v>
      </c>
      <c r="AN51" t="str">
        <f t="shared" si="8"/>
        <v>01</v>
      </c>
      <c r="AP51" s="19">
        <f t="shared" si="9"/>
        <v>40909</v>
      </c>
    </row>
    <row r="52" spans="1:42" ht="19.5" customHeight="1" x14ac:dyDescent="0.2">
      <c r="A52" s="143">
        <v>20121</v>
      </c>
      <c r="B52" s="42" t="str">
        <f>IFERROR(VLOOKUP($A52,INPUT_Du_lieu_nhan_vien!$A:$C,2,0),"-")</f>
        <v>Lê Thị Ngọc</v>
      </c>
      <c r="C52" s="42" t="str">
        <f>IFERROR(VLOOKUP($A52,INPUT_Du_lieu_nhan_vien!$A:$C,3,0),"-")</f>
        <v>Mỹ</v>
      </c>
      <c r="D52" s="42" t="str">
        <f>IFERROR(VLOOKUP($A52,INPUT_Du_lieu_nhan_vien!$A:$AJ,36,0),"-")</f>
        <v>Chính thức</v>
      </c>
      <c r="E52" s="69" t="s">
        <v>3032</v>
      </c>
      <c r="F52" s="70" t="s">
        <v>5843</v>
      </c>
      <c r="G52" s="71">
        <v>40817</v>
      </c>
      <c r="H52" s="54"/>
      <c r="I52" s="54" t="s">
        <v>16</v>
      </c>
      <c r="J52" s="54"/>
      <c r="K52" s="54"/>
      <c r="L52" s="54"/>
      <c r="M52" s="54"/>
      <c r="N52" s="70" t="s">
        <v>5844</v>
      </c>
      <c r="P52" s="1" t="s">
        <v>2673</v>
      </c>
      <c r="Q52" s="1">
        <v>200</v>
      </c>
      <c r="T52" s="1">
        <v>20026</v>
      </c>
      <c r="U52" s="1">
        <v>4466</v>
      </c>
      <c r="W52" s="1" t="s">
        <v>3846</v>
      </c>
      <c r="X52" s="1">
        <v>2552</v>
      </c>
      <c r="Y52">
        <f t="shared" si="1"/>
        <v>4637</v>
      </c>
      <c r="Z52">
        <f t="shared" si="2"/>
        <v>53</v>
      </c>
      <c r="AA52" t="str">
        <f t="shared" si="3"/>
        <v/>
      </c>
      <c r="AB52">
        <f t="shared" si="4"/>
        <v>3593</v>
      </c>
      <c r="AE52" s="19">
        <v>40817</v>
      </c>
      <c r="AH52" s="71">
        <v>40817</v>
      </c>
      <c r="AI52" s="78" t="s">
        <v>8607</v>
      </c>
      <c r="AJ52" s="413" t="str">
        <f t="shared" si="0"/>
        <v>01</v>
      </c>
      <c r="AK52" t="str">
        <f t="shared" si="5"/>
        <v>10</v>
      </c>
      <c r="AL52" t="str">
        <f t="shared" si="6"/>
        <v>2011</v>
      </c>
      <c r="AM52" s="427" t="str">
        <f t="shared" si="7"/>
        <v>01</v>
      </c>
      <c r="AN52" t="str">
        <f t="shared" si="8"/>
        <v>10</v>
      </c>
      <c r="AP52" s="19">
        <f t="shared" si="9"/>
        <v>40817</v>
      </c>
    </row>
    <row r="53" spans="1:42" ht="19.5" customHeight="1" x14ac:dyDescent="0.2">
      <c r="A53" s="143">
        <v>20122</v>
      </c>
      <c r="B53" s="42" t="str">
        <f>IFERROR(VLOOKUP($A53,INPUT_Du_lieu_nhan_vien!$A:$C,2,0),"-")</f>
        <v>Trần Thị Mỹ</v>
      </c>
      <c r="C53" s="42" t="str">
        <f>IFERROR(VLOOKUP($A53,INPUT_Du_lieu_nhan_vien!$A:$C,3,0),"-")</f>
        <v>Linh</v>
      </c>
      <c r="D53" s="42" t="str">
        <f>IFERROR(VLOOKUP($A53,INPUT_Du_lieu_nhan_vien!$A:$AJ,36,0),"-")</f>
        <v>Chính thức</v>
      </c>
      <c r="E53" s="69" t="s">
        <v>3028</v>
      </c>
      <c r="F53" s="70" t="s">
        <v>3297</v>
      </c>
      <c r="G53" s="20">
        <v>41091</v>
      </c>
      <c r="H53" s="54"/>
      <c r="I53" s="54" t="s">
        <v>12</v>
      </c>
      <c r="J53" s="54"/>
      <c r="K53" s="54" t="s">
        <v>65</v>
      </c>
      <c r="L53" s="54"/>
      <c r="M53" s="54" t="s">
        <v>68</v>
      </c>
      <c r="N53" s="54"/>
      <c r="P53" s="1" t="s">
        <v>2675</v>
      </c>
      <c r="Q53" s="1">
        <v>201</v>
      </c>
      <c r="T53" s="1">
        <v>20027</v>
      </c>
      <c r="U53" s="1">
        <v>4467</v>
      </c>
      <c r="W53" s="1" t="s">
        <v>5653</v>
      </c>
      <c r="X53" s="1">
        <v>2553</v>
      </c>
      <c r="Y53">
        <f t="shared" si="1"/>
        <v>4638</v>
      </c>
      <c r="Z53">
        <f t="shared" si="2"/>
        <v>50</v>
      </c>
      <c r="AA53">
        <f t="shared" si="3"/>
        <v>177</v>
      </c>
      <c r="AB53">
        <f t="shared" si="4"/>
        <v>3362</v>
      </c>
      <c r="AE53" s="19">
        <v>41091</v>
      </c>
      <c r="AH53" s="20">
        <v>41091</v>
      </c>
      <c r="AI53" s="79" t="s">
        <v>8592</v>
      </c>
      <c r="AJ53" s="413" t="str">
        <f t="shared" si="0"/>
        <v>01</v>
      </c>
      <c r="AK53" t="str">
        <f t="shared" si="5"/>
        <v>07</v>
      </c>
      <c r="AL53" t="str">
        <f t="shared" si="6"/>
        <v>2012</v>
      </c>
      <c r="AM53" s="427" t="str">
        <f t="shared" si="7"/>
        <v>01</v>
      </c>
      <c r="AN53" t="str">
        <f t="shared" si="8"/>
        <v>07</v>
      </c>
      <c r="AP53" s="19">
        <f t="shared" si="9"/>
        <v>41091</v>
      </c>
    </row>
    <row r="54" spans="1:42" ht="19.5" customHeight="1" x14ac:dyDescent="0.2">
      <c r="A54" s="143">
        <v>20124</v>
      </c>
      <c r="B54" s="42" t="str">
        <f>IFERROR(VLOOKUP($A54,INPUT_Du_lieu_nhan_vien!$A:$C,2,0),"-")</f>
        <v>Võ Thị</v>
      </c>
      <c r="C54" s="42" t="str">
        <f>IFERROR(VLOOKUP($A54,INPUT_Du_lieu_nhan_vien!$A:$C,3,0),"-")</f>
        <v>Thao</v>
      </c>
      <c r="D54" s="42" t="str">
        <f>IFERROR(VLOOKUP($A54,INPUT_Du_lieu_nhan_vien!$A:$AJ,36,0),"-")</f>
        <v>Chính thức</v>
      </c>
      <c r="E54" s="69" t="s">
        <v>3031</v>
      </c>
      <c r="F54" s="70" t="s">
        <v>3746</v>
      </c>
      <c r="G54" s="71">
        <v>40087</v>
      </c>
      <c r="H54" s="54"/>
      <c r="I54" s="54" t="s">
        <v>16</v>
      </c>
      <c r="J54" s="54"/>
      <c r="K54" s="54"/>
      <c r="L54" s="54"/>
      <c r="M54" s="54"/>
      <c r="N54" s="70" t="s">
        <v>0</v>
      </c>
      <c r="P54" s="1" t="s">
        <v>2676</v>
      </c>
      <c r="Q54" s="1">
        <v>202</v>
      </c>
      <c r="T54" s="1">
        <v>20028</v>
      </c>
      <c r="U54" s="1">
        <v>4468</v>
      </c>
      <c r="W54" s="1" t="s">
        <v>5571</v>
      </c>
      <c r="X54" s="1">
        <v>2554</v>
      </c>
      <c r="Y54">
        <f t="shared" si="1"/>
        <v>4640</v>
      </c>
      <c r="Z54">
        <f t="shared" si="2"/>
        <v>53</v>
      </c>
      <c r="AA54" t="str">
        <f t="shared" si="3"/>
        <v/>
      </c>
      <c r="AB54">
        <f t="shared" si="4"/>
        <v>2804</v>
      </c>
      <c r="AE54" s="19">
        <v>40087</v>
      </c>
      <c r="AH54" s="71">
        <v>40087</v>
      </c>
      <c r="AI54" s="78" t="s">
        <v>8597</v>
      </c>
      <c r="AJ54" s="413" t="str">
        <f t="shared" si="0"/>
        <v>01</v>
      </c>
      <c r="AK54" t="str">
        <f t="shared" si="5"/>
        <v>10</v>
      </c>
      <c r="AL54" t="str">
        <f t="shared" si="6"/>
        <v>2009</v>
      </c>
      <c r="AM54" s="427" t="str">
        <f t="shared" si="7"/>
        <v>01</v>
      </c>
      <c r="AN54" t="str">
        <f t="shared" si="8"/>
        <v>10</v>
      </c>
      <c r="AP54" s="19">
        <f t="shared" si="9"/>
        <v>40087</v>
      </c>
    </row>
    <row r="55" spans="1:42" ht="19.5" customHeight="1" x14ac:dyDescent="0.2">
      <c r="A55" s="143">
        <v>20126</v>
      </c>
      <c r="B55" s="42" t="str">
        <f>IFERROR(VLOOKUP($A55,INPUT_Du_lieu_nhan_vien!$A:$C,2,0),"-")</f>
        <v>Hoàng Thị</v>
      </c>
      <c r="C55" s="42" t="str">
        <f>IFERROR(VLOOKUP($A55,INPUT_Du_lieu_nhan_vien!$A:$C,3,0),"-")</f>
        <v>Vinh</v>
      </c>
      <c r="D55" s="42" t="str">
        <f>IFERROR(VLOOKUP($A55,INPUT_Du_lieu_nhan_vien!$A:$AJ,36,0),"-")</f>
        <v>Nghỉ khác</v>
      </c>
      <c r="E55" s="69" t="s">
        <v>3028</v>
      </c>
      <c r="F55" s="70" t="s">
        <v>3177</v>
      </c>
      <c r="G55" s="71">
        <v>40909</v>
      </c>
      <c r="H55" s="54"/>
      <c r="I55" s="69" t="s">
        <v>12</v>
      </c>
      <c r="J55" s="54"/>
      <c r="K55" s="69" t="s">
        <v>65</v>
      </c>
      <c r="L55" s="69"/>
      <c r="M55" s="69" t="s">
        <v>66</v>
      </c>
      <c r="N55" s="69" t="s">
        <v>3162</v>
      </c>
      <c r="P55" s="1" t="s">
        <v>2674</v>
      </c>
      <c r="Q55" s="1">
        <v>203</v>
      </c>
      <c r="T55" s="1">
        <v>20029</v>
      </c>
      <c r="U55" s="1">
        <v>4469</v>
      </c>
      <c r="W55" s="1" t="s">
        <v>5587</v>
      </c>
      <c r="X55" s="1">
        <v>2555</v>
      </c>
      <c r="Y55">
        <f t="shared" si="1"/>
        <v>4642</v>
      </c>
      <c r="Z55">
        <f t="shared" si="2"/>
        <v>50</v>
      </c>
      <c r="AA55">
        <f t="shared" si="3"/>
        <v>177</v>
      </c>
      <c r="AB55">
        <f t="shared" si="4"/>
        <v>3363</v>
      </c>
      <c r="AE55" s="19">
        <v>40909</v>
      </c>
      <c r="AH55" s="71">
        <v>40909</v>
      </c>
      <c r="AI55" s="78" t="s">
        <v>8600</v>
      </c>
      <c r="AJ55" s="413" t="str">
        <f t="shared" si="0"/>
        <v>01</v>
      </c>
      <c r="AK55" t="str">
        <f t="shared" si="5"/>
        <v>01</v>
      </c>
      <c r="AL55" t="str">
        <f t="shared" si="6"/>
        <v>2012</v>
      </c>
      <c r="AM55" s="427" t="str">
        <f t="shared" si="7"/>
        <v>01</v>
      </c>
      <c r="AN55" t="str">
        <f t="shared" si="8"/>
        <v>01</v>
      </c>
      <c r="AP55" s="19">
        <f t="shared" si="9"/>
        <v>40909</v>
      </c>
    </row>
    <row r="56" spans="1:42" ht="19.5" customHeight="1" x14ac:dyDescent="0.2">
      <c r="A56" s="143">
        <v>20130</v>
      </c>
      <c r="B56" s="42" t="str">
        <f>IFERROR(VLOOKUP($A56,INPUT_Du_lieu_nhan_vien!$A:$C,2,0),"-")</f>
        <v>Lê Thị Kim</v>
      </c>
      <c r="C56" s="42" t="str">
        <f>IFERROR(VLOOKUP($A56,INPUT_Du_lieu_nhan_vien!$A:$C,3,0),"-")</f>
        <v>Hằng</v>
      </c>
      <c r="D56" s="42" t="str">
        <f>IFERROR(VLOOKUP($A56,INPUT_Du_lieu_nhan_vien!$A:$AJ,36,0),"-")</f>
        <v>Chính thức</v>
      </c>
      <c r="E56" s="69" t="s">
        <v>3028</v>
      </c>
      <c r="F56" s="70" t="s">
        <v>3195</v>
      </c>
      <c r="G56" s="71">
        <v>40909</v>
      </c>
      <c r="H56" s="54"/>
      <c r="I56" s="69" t="s">
        <v>12</v>
      </c>
      <c r="J56" s="54"/>
      <c r="K56" s="69" t="s">
        <v>65</v>
      </c>
      <c r="L56" s="54"/>
      <c r="M56" s="69" t="s">
        <v>69</v>
      </c>
      <c r="N56" s="69" t="s">
        <v>3162</v>
      </c>
      <c r="P56" s="1" t="s">
        <v>3112</v>
      </c>
      <c r="Q56" s="1">
        <v>204</v>
      </c>
      <c r="T56" s="1">
        <v>20030</v>
      </c>
      <c r="U56" s="1">
        <v>4470</v>
      </c>
      <c r="W56" s="1" t="s">
        <v>3783</v>
      </c>
      <c r="X56" s="1">
        <v>2556</v>
      </c>
      <c r="Y56">
        <f t="shared" si="1"/>
        <v>4646</v>
      </c>
      <c r="Z56">
        <f t="shared" si="2"/>
        <v>50</v>
      </c>
      <c r="AA56">
        <f t="shared" si="3"/>
        <v>177</v>
      </c>
      <c r="AB56">
        <f t="shared" si="4"/>
        <v>3364</v>
      </c>
      <c r="AE56" s="19">
        <v>40909</v>
      </c>
      <c r="AH56" s="71">
        <v>40909</v>
      </c>
      <c r="AI56" s="78" t="s">
        <v>8600</v>
      </c>
      <c r="AJ56" s="413" t="str">
        <f t="shared" si="0"/>
        <v>01</v>
      </c>
      <c r="AK56" t="str">
        <f t="shared" si="5"/>
        <v>01</v>
      </c>
      <c r="AL56" t="str">
        <f t="shared" si="6"/>
        <v>2012</v>
      </c>
      <c r="AM56" s="427" t="str">
        <f t="shared" si="7"/>
        <v>01</v>
      </c>
      <c r="AN56" t="str">
        <f t="shared" si="8"/>
        <v>01</v>
      </c>
      <c r="AP56" s="19">
        <f t="shared" si="9"/>
        <v>40909</v>
      </c>
    </row>
    <row r="57" spans="1:42" ht="19.5" customHeight="1" x14ac:dyDescent="0.2">
      <c r="A57" s="143">
        <v>20136</v>
      </c>
      <c r="B57" s="42" t="str">
        <f>IFERROR(VLOOKUP($A57,INPUT_Du_lieu_nhan_vien!$A:$C,2,0),"-")</f>
        <v>Phạm Chí</v>
      </c>
      <c r="C57" s="42" t="str">
        <f>IFERROR(VLOOKUP($A57,INPUT_Du_lieu_nhan_vien!$A:$C,3,0),"-")</f>
        <v>Kiên</v>
      </c>
      <c r="D57" s="42" t="str">
        <f>IFERROR(VLOOKUP($A57,INPUT_Du_lieu_nhan_vien!$A:$AJ,36,0),"-")</f>
        <v>Chính thức</v>
      </c>
      <c r="E57" s="69" t="s">
        <v>3028</v>
      </c>
      <c r="F57" s="70" t="s">
        <v>3260</v>
      </c>
      <c r="G57" s="71">
        <v>40909</v>
      </c>
      <c r="H57" s="54"/>
      <c r="I57" s="54" t="s">
        <v>9</v>
      </c>
      <c r="J57" s="54"/>
      <c r="K57" s="54" t="s">
        <v>54</v>
      </c>
      <c r="L57" s="54"/>
      <c r="M57" s="54"/>
      <c r="N57" s="54"/>
      <c r="P57" s="1" t="s">
        <v>3113</v>
      </c>
      <c r="Q57" s="1">
        <v>205</v>
      </c>
      <c r="T57" s="1">
        <v>20033</v>
      </c>
      <c r="U57" s="1">
        <v>4471</v>
      </c>
      <c r="W57" s="1" t="s">
        <v>3941</v>
      </c>
      <c r="X57" s="1">
        <v>2557</v>
      </c>
      <c r="Y57">
        <f t="shared" si="1"/>
        <v>4652</v>
      </c>
      <c r="Z57">
        <f t="shared" si="2"/>
        <v>35</v>
      </c>
      <c r="AA57">
        <f t="shared" si="3"/>
        <v>173</v>
      </c>
      <c r="AB57">
        <f t="shared" si="4"/>
        <v>3365</v>
      </c>
      <c r="AE57" s="19">
        <v>40909</v>
      </c>
      <c r="AH57" s="71">
        <v>40909</v>
      </c>
      <c r="AI57" s="78" t="s">
        <v>8600</v>
      </c>
      <c r="AJ57" s="413" t="str">
        <f t="shared" si="0"/>
        <v>01</v>
      </c>
      <c r="AK57" t="str">
        <f t="shared" si="5"/>
        <v>01</v>
      </c>
      <c r="AL57" t="str">
        <f t="shared" si="6"/>
        <v>2012</v>
      </c>
      <c r="AM57" s="427" t="str">
        <f t="shared" si="7"/>
        <v>01</v>
      </c>
      <c r="AN57" t="str">
        <f t="shared" si="8"/>
        <v>01</v>
      </c>
      <c r="AP57" s="19">
        <f t="shared" si="9"/>
        <v>40909</v>
      </c>
    </row>
    <row r="58" spans="1:42" ht="19.5" customHeight="1" x14ac:dyDescent="0.2">
      <c r="A58" s="143">
        <v>20139</v>
      </c>
      <c r="B58" s="42" t="str">
        <f>IFERROR(VLOOKUP($A58,INPUT_Du_lieu_nhan_vien!$A:$C,2,0),"-")</f>
        <v>Trần Thế</v>
      </c>
      <c r="C58" s="42" t="str">
        <f>IFERROR(VLOOKUP($A58,INPUT_Du_lieu_nhan_vien!$A:$C,3,0),"-")</f>
        <v>Giang</v>
      </c>
      <c r="D58" s="42" t="str">
        <f>IFERROR(VLOOKUP($A58,INPUT_Du_lieu_nhan_vien!$A:$AJ,36,0),"-")</f>
        <v>Chính thức</v>
      </c>
      <c r="E58" s="69" t="s">
        <v>3030</v>
      </c>
      <c r="F58" s="70" t="s">
        <v>5575</v>
      </c>
      <c r="G58" s="71">
        <v>40072</v>
      </c>
      <c r="H58" s="54"/>
      <c r="I58" s="54" t="s">
        <v>17</v>
      </c>
      <c r="J58" s="54"/>
      <c r="K58" s="54"/>
      <c r="L58" s="54"/>
      <c r="M58" s="54"/>
      <c r="N58" s="70" t="s">
        <v>5576</v>
      </c>
      <c r="P58" s="1" t="s">
        <v>2571</v>
      </c>
      <c r="Q58" s="1">
        <v>206</v>
      </c>
      <c r="T58" s="1">
        <v>20034</v>
      </c>
      <c r="U58" s="1">
        <v>4472</v>
      </c>
      <c r="W58" s="1" t="s">
        <v>3781</v>
      </c>
      <c r="X58" s="1">
        <v>2558</v>
      </c>
      <c r="Y58">
        <f t="shared" si="1"/>
        <v>4655</v>
      </c>
      <c r="Z58">
        <f t="shared" si="2"/>
        <v>51</v>
      </c>
      <c r="AA58" t="str">
        <f t="shared" si="3"/>
        <v/>
      </c>
      <c r="AB58">
        <f t="shared" si="4"/>
        <v>2506</v>
      </c>
      <c r="AE58" s="19">
        <v>40072</v>
      </c>
      <c r="AH58" s="71">
        <v>40072</v>
      </c>
      <c r="AI58" s="78" t="s">
        <v>8608</v>
      </c>
      <c r="AJ58" s="413" t="str">
        <f t="shared" si="0"/>
        <v>16</v>
      </c>
      <c r="AK58" t="str">
        <f t="shared" si="5"/>
        <v>09</v>
      </c>
      <c r="AL58" t="str">
        <f t="shared" si="6"/>
        <v>2009</v>
      </c>
      <c r="AM58" s="427" t="str">
        <f t="shared" si="7"/>
        <v>16</v>
      </c>
      <c r="AN58" t="str">
        <f t="shared" si="8"/>
        <v>09</v>
      </c>
      <c r="AP58" s="19">
        <f t="shared" si="9"/>
        <v>40072</v>
      </c>
    </row>
    <row r="59" spans="1:42" ht="19.5" customHeight="1" x14ac:dyDescent="0.2">
      <c r="A59" s="54">
        <v>20154</v>
      </c>
      <c r="B59" s="42" t="str">
        <f>IFERROR(VLOOKUP($A59,INPUT_Du_lieu_nhan_vien!$A:$C,2,0),"-")</f>
        <v>Nguyễn Xuân</v>
      </c>
      <c r="C59" s="42" t="str">
        <f>IFERROR(VLOOKUP($A59,INPUT_Du_lieu_nhan_vien!$A:$C,3,0),"-")</f>
        <v>Bách</v>
      </c>
      <c r="D59" s="42" t="str">
        <f>IFERROR(VLOOKUP($A59,INPUT_Du_lieu_nhan_vien!$A:$AJ,36,0),"-")</f>
        <v>Chính thức</v>
      </c>
      <c r="E59" s="69" t="s">
        <v>3031</v>
      </c>
      <c r="F59" s="70" t="s">
        <v>3497</v>
      </c>
      <c r="G59" s="71">
        <v>40179</v>
      </c>
      <c r="H59" s="54"/>
      <c r="I59" s="54" t="s">
        <v>17</v>
      </c>
      <c r="J59" s="54"/>
      <c r="K59" s="54" t="s">
        <v>38</v>
      </c>
      <c r="L59" s="54"/>
      <c r="M59" s="54"/>
      <c r="N59" s="54"/>
      <c r="P59" s="1" t="s">
        <v>2570</v>
      </c>
      <c r="Q59" s="1">
        <v>207</v>
      </c>
      <c r="T59" s="1">
        <v>20035</v>
      </c>
      <c r="U59" s="1">
        <v>4473</v>
      </c>
      <c r="W59" s="1" t="s">
        <v>5557</v>
      </c>
      <c r="X59" s="1">
        <v>2559</v>
      </c>
      <c r="Y59">
        <f t="shared" si="1"/>
        <v>4679</v>
      </c>
      <c r="Z59">
        <f t="shared" si="2"/>
        <v>51</v>
      </c>
      <c r="AA59">
        <f t="shared" si="3"/>
        <v>180</v>
      </c>
      <c r="AB59">
        <f t="shared" si="4"/>
        <v>2805</v>
      </c>
      <c r="AE59" s="19">
        <v>40179</v>
      </c>
      <c r="AH59" s="71">
        <v>40179</v>
      </c>
      <c r="AI59" s="78" t="s">
        <v>8609</v>
      </c>
      <c r="AJ59" s="413" t="str">
        <f t="shared" si="0"/>
        <v>01</v>
      </c>
      <c r="AK59" t="str">
        <f t="shared" si="5"/>
        <v>01</v>
      </c>
      <c r="AL59" t="str">
        <f t="shared" si="6"/>
        <v>2010</v>
      </c>
      <c r="AM59" s="427" t="str">
        <f t="shared" si="7"/>
        <v>01</v>
      </c>
      <c r="AN59" t="str">
        <f t="shared" si="8"/>
        <v>01</v>
      </c>
      <c r="AP59" s="19">
        <f t="shared" si="9"/>
        <v>40179</v>
      </c>
    </row>
    <row r="60" spans="1:42" ht="19.5" customHeight="1" x14ac:dyDescent="0.2">
      <c r="A60" s="143">
        <v>20145</v>
      </c>
      <c r="B60" s="42" t="str">
        <f>IFERROR(VLOOKUP($A60,INPUT_Du_lieu_nhan_vien!$A:$C,2,0),"-")</f>
        <v>Trần Minh</v>
      </c>
      <c r="C60" s="42" t="str">
        <f>IFERROR(VLOOKUP($A60,INPUT_Du_lieu_nhan_vien!$A:$C,3,0),"-")</f>
        <v>Thu</v>
      </c>
      <c r="D60" s="42" t="str">
        <f>IFERROR(VLOOKUP($A60,INPUT_Du_lieu_nhan_vien!$A:$AJ,36,0),"-")</f>
        <v>Chính thức</v>
      </c>
      <c r="E60" s="69" t="s">
        <v>3028</v>
      </c>
      <c r="F60" s="70" t="s">
        <v>3286</v>
      </c>
      <c r="G60" s="71">
        <v>40634</v>
      </c>
      <c r="H60" s="54"/>
      <c r="I60" s="54" t="s">
        <v>14</v>
      </c>
      <c r="J60" s="54"/>
      <c r="K60" s="54" t="s">
        <v>58</v>
      </c>
      <c r="L60" s="54"/>
      <c r="M60" s="54" t="s">
        <v>59</v>
      </c>
      <c r="N60" s="54"/>
      <c r="P60" s="1" t="s">
        <v>2975</v>
      </c>
      <c r="Q60" s="1">
        <v>208</v>
      </c>
      <c r="T60" s="1">
        <v>20036</v>
      </c>
      <c r="U60" s="1">
        <v>4474</v>
      </c>
      <c r="W60" s="1" t="s">
        <v>5384</v>
      </c>
      <c r="X60" s="1">
        <v>2560</v>
      </c>
      <c r="Y60">
        <f t="shared" si="1"/>
        <v>4671</v>
      </c>
      <c r="Z60">
        <f t="shared" si="2"/>
        <v>33</v>
      </c>
      <c r="AA60">
        <f t="shared" si="3"/>
        <v>186</v>
      </c>
      <c r="AB60">
        <f t="shared" si="4"/>
        <v>3366</v>
      </c>
      <c r="AE60" s="19">
        <v>40634</v>
      </c>
      <c r="AH60" s="71">
        <v>40634</v>
      </c>
      <c r="AI60" s="78" t="s">
        <v>8595</v>
      </c>
      <c r="AJ60" s="413" t="str">
        <f t="shared" si="0"/>
        <v>01</v>
      </c>
      <c r="AK60" t="str">
        <f t="shared" si="5"/>
        <v>04</v>
      </c>
      <c r="AL60" t="str">
        <f t="shared" si="6"/>
        <v>2011</v>
      </c>
      <c r="AM60" s="427" t="str">
        <f t="shared" si="7"/>
        <v>01</v>
      </c>
      <c r="AN60" t="str">
        <f t="shared" si="8"/>
        <v>04</v>
      </c>
      <c r="AP60" s="19">
        <f t="shared" si="9"/>
        <v>40634</v>
      </c>
    </row>
    <row r="61" spans="1:42" ht="19.5" customHeight="1" x14ac:dyDescent="0.2">
      <c r="A61" s="143">
        <v>20148</v>
      </c>
      <c r="B61" s="42" t="str">
        <f>IFERROR(VLOOKUP($A61,INPUT_Du_lieu_nhan_vien!$A:$C,2,0),"-")</f>
        <v>Trần Thanh</v>
      </c>
      <c r="C61" s="42" t="str">
        <f>IFERROR(VLOOKUP($A61,INPUT_Du_lieu_nhan_vien!$A:$C,3,0),"-")</f>
        <v>Hương</v>
      </c>
      <c r="D61" s="42" t="str">
        <f>IFERROR(VLOOKUP($A61,INPUT_Du_lieu_nhan_vien!$A:$AJ,36,0),"-")</f>
        <v>Chính thức</v>
      </c>
      <c r="E61" s="69" t="s">
        <v>3028</v>
      </c>
      <c r="F61" s="70" t="s">
        <v>3291</v>
      </c>
      <c r="G61" s="71">
        <v>40909</v>
      </c>
      <c r="H61" s="54"/>
      <c r="I61" s="54" t="s">
        <v>12</v>
      </c>
      <c r="J61" s="54"/>
      <c r="K61" s="54" t="s">
        <v>65</v>
      </c>
      <c r="L61" s="54"/>
      <c r="M61" s="54" t="s">
        <v>70</v>
      </c>
      <c r="N61" s="54" t="s">
        <v>3162</v>
      </c>
      <c r="P61" s="1" t="s">
        <v>2572</v>
      </c>
      <c r="Q61" s="1">
        <v>209</v>
      </c>
      <c r="T61" s="1">
        <v>20037</v>
      </c>
      <c r="U61" s="1">
        <v>4475</v>
      </c>
      <c r="W61" s="1" t="s">
        <v>3871</v>
      </c>
      <c r="X61" s="1">
        <v>2561</v>
      </c>
      <c r="Y61">
        <f t="shared" si="1"/>
        <v>4674</v>
      </c>
      <c r="Z61">
        <f t="shared" si="2"/>
        <v>50</v>
      </c>
      <c r="AA61">
        <f t="shared" si="3"/>
        <v>177</v>
      </c>
      <c r="AB61">
        <f t="shared" si="4"/>
        <v>3367</v>
      </c>
      <c r="AE61" s="19">
        <v>40909</v>
      </c>
      <c r="AH61" s="71">
        <v>40909</v>
      </c>
      <c r="AI61" s="78" t="s">
        <v>8600</v>
      </c>
      <c r="AJ61" s="413" t="str">
        <f t="shared" si="0"/>
        <v>01</v>
      </c>
      <c r="AK61" t="str">
        <f t="shared" si="5"/>
        <v>01</v>
      </c>
      <c r="AL61" t="str">
        <f t="shared" si="6"/>
        <v>2012</v>
      </c>
      <c r="AM61" s="427" t="str">
        <f t="shared" si="7"/>
        <v>01</v>
      </c>
      <c r="AN61" t="str">
        <f t="shared" si="8"/>
        <v>01</v>
      </c>
      <c r="AP61" s="19">
        <f t="shared" si="9"/>
        <v>40909</v>
      </c>
    </row>
    <row r="62" spans="1:42" ht="19.5" customHeight="1" x14ac:dyDescent="0.2">
      <c r="A62" s="143">
        <v>20149</v>
      </c>
      <c r="B62" s="42" t="str">
        <f>IFERROR(VLOOKUP($A62,INPUT_Du_lieu_nhan_vien!$A:$C,2,0),"-")</f>
        <v>Lâm Thị Thúy</v>
      </c>
      <c r="C62" s="42" t="str">
        <f>IFERROR(VLOOKUP($A62,INPUT_Du_lieu_nhan_vien!$A:$C,3,0),"-")</f>
        <v>Mai</v>
      </c>
      <c r="D62" s="42" t="str">
        <f>IFERROR(VLOOKUP($A62,INPUT_Du_lieu_nhan_vien!$A:$AJ,36,0),"-")</f>
        <v>Chính thức</v>
      </c>
      <c r="E62" s="69" t="s">
        <v>3031</v>
      </c>
      <c r="F62" s="70" t="s">
        <v>3402</v>
      </c>
      <c r="G62" s="71">
        <v>40179</v>
      </c>
      <c r="H62" s="54"/>
      <c r="I62" s="69" t="s">
        <v>17</v>
      </c>
      <c r="J62" s="54"/>
      <c r="K62" s="69" t="s">
        <v>52</v>
      </c>
      <c r="L62" s="54"/>
      <c r="M62" s="54"/>
      <c r="N62" s="70" t="s">
        <v>3396</v>
      </c>
      <c r="P62" s="1" t="s">
        <v>2573</v>
      </c>
      <c r="Q62" s="1">
        <v>210</v>
      </c>
      <c r="T62" s="1">
        <v>20038</v>
      </c>
      <c r="U62" s="1">
        <v>4476</v>
      </c>
      <c r="W62" s="1" t="s">
        <v>5676</v>
      </c>
      <c r="X62" s="1">
        <v>2562</v>
      </c>
      <c r="Y62">
        <f t="shared" si="1"/>
        <v>4675</v>
      </c>
      <c r="Z62">
        <f t="shared" si="2"/>
        <v>51</v>
      </c>
      <c r="AA62">
        <f t="shared" si="3"/>
        <v>176</v>
      </c>
      <c r="AB62">
        <f t="shared" si="4"/>
        <v>2806</v>
      </c>
      <c r="AE62" s="19">
        <v>40179</v>
      </c>
      <c r="AH62" s="71">
        <v>40179</v>
      </c>
      <c r="AI62" s="78" t="s">
        <v>8609</v>
      </c>
      <c r="AJ62" s="413" t="str">
        <f t="shared" si="0"/>
        <v>01</v>
      </c>
      <c r="AK62" t="str">
        <f t="shared" si="5"/>
        <v>01</v>
      </c>
      <c r="AL62" t="str">
        <f t="shared" si="6"/>
        <v>2010</v>
      </c>
      <c r="AM62" s="427" t="str">
        <f t="shared" si="7"/>
        <v>01</v>
      </c>
      <c r="AN62" t="str">
        <f t="shared" si="8"/>
        <v>01</v>
      </c>
      <c r="AP62" s="19">
        <f t="shared" si="9"/>
        <v>40179</v>
      </c>
    </row>
    <row r="63" spans="1:42" ht="19.5" customHeight="1" x14ac:dyDescent="0.2">
      <c r="A63" s="143">
        <v>20112</v>
      </c>
      <c r="B63" s="42" t="str">
        <f>IFERROR(VLOOKUP($A63,INPUT_Du_lieu_nhan_vien!$A:$C,2,0),"-")</f>
        <v>Nguyễn Ngọc</v>
      </c>
      <c r="C63" s="42" t="str">
        <f>IFERROR(VLOOKUP($A63,INPUT_Du_lieu_nhan_vien!$A:$C,3,0),"-")</f>
        <v>Bích</v>
      </c>
      <c r="D63" s="42" t="str">
        <f>IFERROR(VLOOKUP($A63,INPUT_Du_lieu_nhan_vien!$A:$AJ,36,0),"-")</f>
        <v>Nghỉ việc</v>
      </c>
      <c r="E63" s="69"/>
      <c r="F63" s="54"/>
      <c r="G63" s="54"/>
      <c r="H63" s="54"/>
      <c r="I63" s="54"/>
      <c r="J63" s="54"/>
      <c r="K63" s="54"/>
      <c r="L63" s="54"/>
      <c r="M63" s="54"/>
      <c r="N63" s="54"/>
      <c r="P63" s="1" t="s">
        <v>46</v>
      </c>
      <c r="Q63" s="1">
        <v>211</v>
      </c>
      <c r="T63" s="1">
        <v>20039</v>
      </c>
      <c r="U63" s="1">
        <v>4477</v>
      </c>
      <c r="W63" s="1" t="s">
        <v>5562</v>
      </c>
      <c r="X63" s="1">
        <v>2563</v>
      </c>
      <c r="Y63">
        <f t="shared" si="1"/>
        <v>4628</v>
      </c>
      <c r="Z63" t="str">
        <f t="shared" si="2"/>
        <v/>
      </c>
      <c r="AA63" t="str">
        <f t="shared" si="3"/>
        <v/>
      </c>
      <c r="AB63" t="str">
        <f t="shared" si="4"/>
        <v/>
      </c>
      <c r="AE63" s="19" t="s">
        <v>623</v>
      </c>
      <c r="AH63" s="54"/>
      <c r="AI63" s="415"/>
      <c r="AJ63" s="413" t="str">
        <f t="shared" si="0"/>
        <v/>
      </c>
      <c r="AK63" t="e">
        <f t="shared" si="5"/>
        <v>#VALUE!</v>
      </c>
      <c r="AL63" t="str">
        <f t="shared" si="6"/>
        <v/>
      </c>
      <c r="AM63" s="427" t="e">
        <f t="shared" si="7"/>
        <v>#VALUE!</v>
      </c>
      <c r="AN63" t="e">
        <f t="shared" si="8"/>
        <v>#VALUE!</v>
      </c>
      <c r="AP63" s="19" t="str">
        <f t="shared" si="9"/>
        <v/>
      </c>
    </row>
    <row r="64" spans="1:42" ht="19.5" customHeight="1" x14ac:dyDescent="0.2">
      <c r="A64" s="143">
        <v>20155</v>
      </c>
      <c r="B64" s="42" t="str">
        <f>IFERROR(VLOOKUP($A64,INPUT_Du_lieu_nhan_vien!$A:$C,2,0),"-")</f>
        <v>Đặng Thị Thuy</v>
      </c>
      <c r="C64" s="42" t="str">
        <f>IFERROR(VLOOKUP($A64,INPUT_Du_lieu_nhan_vien!$A:$C,3,0),"-")</f>
        <v>Thùy</v>
      </c>
      <c r="D64" s="42" t="str">
        <f>IFERROR(VLOOKUP($A64,INPUT_Du_lieu_nhan_vien!$A:$AJ,36,0),"-")</f>
        <v>Chính thức</v>
      </c>
      <c r="E64" s="69" t="s">
        <v>3028</v>
      </c>
      <c r="F64" s="70"/>
      <c r="G64" s="71">
        <v>40179</v>
      </c>
      <c r="H64" s="54"/>
      <c r="I64" s="54" t="s">
        <v>12</v>
      </c>
      <c r="J64" s="54"/>
      <c r="K64" s="69" t="s">
        <v>65</v>
      </c>
      <c r="L64" s="54"/>
      <c r="M64" s="69" t="s">
        <v>66</v>
      </c>
      <c r="N64" s="54"/>
      <c r="P64" s="1" t="s">
        <v>47</v>
      </c>
      <c r="Q64" s="1">
        <v>212</v>
      </c>
      <c r="T64" s="1">
        <v>20040</v>
      </c>
      <c r="U64" s="1">
        <v>4478</v>
      </c>
      <c r="W64" s="1" t="s">
        <v>3923</v>
      </c>
      <c r="X64" s="1">
        <v>2564</v>
      </c>
      <c r="Y64">
        <f t="shared" si="1"/>
        <v>4680</v>
      </c>
      <c r="Z64">
        <f t="shared" si="2"/>
        <v>50</v>
      </c>
      <c r="AA64">
        <f t="shared" si="3"/>
        <v>177</v>
      </c>
      <c r="AB64" t="str">
        <f t="shared" si="4"/>
        <v/>
      </c>
      <c r="AE64" s="19">
        <v>40179</v>
      </c>
      <c r="AH64" s="71">
        <v>40179</v>
      </c>
      <c r="AI64" s="78" t="s">
        <v>8609</v>
      </c>
      <c r="AJ64" s="413" t="str">
        <f t="shared" si="0"/>
        <v>01</v>
      </c>
      <c r="AK64" t="str">
        <f t="shared" si="5"/>
        <v>01</v>
      </c>
      <c r="AL64" t="str">
        <f t="shared" si="6"/>
        <v>2010</v>
      </c>
      <c r="AM64" s="427" t="str">
        <f t="shared" si="7"/>
        <v>01</v>
      </c>
      <c r="AN64" t="str">
        <f t="shared" si="8"/>
        <v>01</v>
      </c>
      <c r="AP64" s="19">
        <f t="shared" si="9"/>
        <v>40179</v>
      </c>
    </row>
    <row r="65" spans="1:42" ht="19.5" customHeight="1" x14ac:dyDescent="0.2">
      <c r="A65" s="143">
        <v>20159</v>
      </c>
      <c r="B65" s="42" t="str">
        <f>IFERROR(VLOOKUP($A65,INPUT_Du_lieu_nhan_vien!$A:$C,2,0),"-")</f>
        <v>Lê Thị</v>
      </c>
      <c r="C65" s="42" t="str">
        <f>IFERROR(VLOOKUP($A65,INPUT_Du_lieu_nhan_vien!$A:$C,3,0),"-")</f>
        <v>Bích</v>
      </c>
      <c r="D65" s="42" t="str">
        <f>IFERROR(VLOOKUP($A65,INPUT_Du_lieu_nhan_vien!$A:$AJ,36,0),"-")</f>
        <v>Chính thức</v>
      </c>
      <c r="E65" s="69" t="s">
        <v>3031</v>
      </c>
      <c r="F65" s="70" t="s">
        <v>3442</v>
      </c>
      <c r="G65" s="71">
        <v>41212</v>
      </c>
      <c r="H65" s="54"/>
      <c r="I65" s="69" t="s">
        <v>16</v>
      </c>
      <c r="J65" s="54"/>
      <c r="K65" s="69" t="s">
        <v>31</v>
      </c>
      <c r="L65" s="54"/>
      <c r="M65" s="69" t="s">
        <v>37</v>
      </c>
      <c r="N65" s="54"/>
      <c r="P65" s="1" t="s">
        <v>2670</v>
      </c>
      <c r="Q65" s="1">
        <v>213</v>
      </c>
      <c r="T65" s="1">
        <v>20041</v>
      </c>
      <c r="U65" s="1">
        <v>4479</v>
      </c>
      <c r="W65" s="1" t="s">
        <v>3817</v>
      </c>
      <c r="X65" s="1">
        <v>2565</v>
      </c>
      <c r="Y65">
        <f t="shared" si="1"/>
        <v>4684</v>
      </c>
      <c r="Z65">
        <f t="shared" si="2"/>
        <v>53</v>
      </c>
      <c r="AA65">
        <f t="shared" si="3"/>
        <v>182</v>
      </c>
      <c r="AB65">
        <f t="shared" si="4"/>
        <v>2807</v>
      </c>
      <c r="AE65" s="19">
        <v>41212</v>
      </c>
      <c r="AH65" s="71">
        <v>41212</v>
      </c>
      <c r="AI65" s="78" t="s">
        <v>2526</v>
      </c>
      <c r="AJ65" s="413" t="str">
        <f t="shared" si="0"/>
        <v>30</v>
      </c>
      <c r="AK65" t="str">
        <f t="shared" si="5"/>
        <v>10</v>
      </c>
      <c r="AL65" t="str">
        <f t="shared" si="6"/>
        <v>2012</v>
      </c>
      <c r="AM65" s="427" t="str">
        <f t="shared" si="7"/>
        <v>30</v>
      </c>
      <c r="AN65" t="str">
        <f t="shared" si="8"/>
        <v>10</v>
      </c>
      <c r="AP65" s="19">
        <f t="shared" si="9"/>
        <v>41212</v>
      </c>
    </row>
    <row r="66" spans="1:42" ht="19.5" customHeight="1" x14ac:dyDescent="0.2">
      <c r="A66" s="143">
        <v>20161</v>
      </c>
      <c r="B66" s="42" t="str">
        <f>IFERROR(VLOOKUP($A66,INPUT_Du_lieu_nhan_vien!$A:$C,2,0),"-")</f>
        <v>Hà Thị Ngọc</v>
      </c>
      <c r="C66" s="42" t="str">
        <f>IFERROR(VLOOKUP($A66,INPUT_Du_lieu_nhan_vien!$A:$C,3,0),"-")</f>
        <v>Anh</v>
      </c>
      <c r="D66" s="42" t="str">
        <f>IFERROR(VLOOKUP($A66,INPUT_Du_lieu_nhan_vien!$A:$AJ,36,0),"-")</f>
        <v>Chính thức</v>
      </c>
      <c r="E66" s="69" t="s">
        <v>3031</v>
      </c>
      <c r="F66" s="70" t="s">
        <v>3372</v>
      </c>
      <c r="G66" s="71">
        <v>40179</v>
      </c>
      <c r="H66" s="54"/>
      <c r="I66" s="54" t="s">
        <v>16</v>
      </c>
      <c r="J66" s="54"/>
      <c r="K66" s="54" t="s">
        <v>31</v>
      </c>
      <c r="L66" s="54"/>
      <c r="M66" s="54" t="s">
        <v>37</v>
      </c>
      <c r="N66" s="54"/>
      <c r="P66" s="1" t="s">
        <v>2974</v>
      </c>
      <c r="Q66" s="1">
        <v>214</v>
      </c>
      <c r="T66" s="1">
        <v>20042</v>
      </c>
      <c r="U66" s="1">
        <v>4480</v>
      </c>
      <c r="W66" s="1" t="s">
        <v>5678</v>
      </c>
      <c r="X66" s="1">
        <v>2566</v>
      </c>
      <c r="Y66">
        <f t="shared" si="1"/>
        <v>4686</v>
      </c>
      <c r="Z66">
        <f t="shared" si="2"/>
        <v>53</v>
      </c>
      <c r="AA66">
        <f t="shared" si="3"/>
        <v>182</v>
      </c>
      <c r="AB66">
        <f t="shared" si="4"/>
        <v>2808</v>
      </c>
      <c r="AE66" s="19">
        <v>40179</v>
      </c>
      <c r="AH66" s="71">
        <v>40179</v>
      </c>
      <c r="AI66" s="78" t="s">
        <v>8609</v>
      </c>
      <c r="AJ66" s="413" t="str">
        <f t="shared" si="0"/>
        <v>01</v>
      </c>
      <c r="AK66" t="str">
        <f t="shared" si="5"/>
        <v>01</v>
      </c>
      <c r="AL66" t="str">
        <f t="shared" si="6"/>
        <v>2010</v>
      </c>
      <c r="AM66" s="427" t="str">
        <f t="shared" si="7"/>
        <v>01</v>
      </c>
      <c r="AN66" t="str">
        <f t="shared" si="8"/>
        <v>01</v>
      </c>
      <c r="AP66" s="19">
        <f t="shared" si="9"/>
        <v>40179</v>
      </c>
    </row>
    <row r="67" spans="1:42" ht="19.5" customHeight="1" x14ac:dyDescent="0.2">
      <c r="A67" s="143">
        <v>20162</v>
      </c>
      <c r="B67" s="42" t="str">
        <f>IFERROR(VLOOKUP($A67,INPUT_Du_lieu_nhan_vien!$A:$C,2,0),"-")</f>
        <v>Đinh Thị Thanh</v>
      </c>
      <c r="C67" s="42" t="str">
        <f>IFERROR(VLOOKUP($A67,INPUT_Du_lieu_nhan_vien!$A:$C,3,0),"-")</f>
        <v>Tâm</v>
      </c>
      <c r="D67" s="42" t="str">
        <f>IFERROR(VLOOKUP($A67,INPUT_Du_lieu_nhan_vien!$A:$AJ,36,0),"-")</f>
        <v>Chính thức</v>
      </c>
      <c r="E67" s="69" t="s">
        <v>3030</v>
      </c>
      <c r="F67" s="70" t="s">
        <v>3834</v>
      </c>
      <c r="G67" s="71">
        <v>40112</v>
      </c>
      <c r="H67" s="54"/>
      <c r="I67" s="54" t="s">
        <v>17</v>
      </c>
      <c r="J67" s="54"/>
      <c r="K67" s="54"/>
      <c r="L67" s="54"/>
      <c r="M67" s="54"/>
      <c r="N67" s="70" t="s">
        <v>3845</v>
      </c>
      <c r="P67" s="1" t="s">
        <v>55</v>
      </c>
      <c r="Q67" s="1">
        <v>215</v>
      </c>
      <c r="T67" s="1">
        <v>20043</v>
      </c>
      <c r="U67" s="1">
        <v>4481</v>
      </c>
      <c r="W67" s="1" t="s">
        <v>5593</v>
      </c>
      <c r="X67" s="1">
        <v>2567</v>
      </c>
      <c r="Y67">
        <f t="shared" si="1"/>
        <v>4687</v>
      </c>
      <c r="Z67">
        <f t="shared" si="2"/>
        <v>51</v>
      </c>
      <c r="AA67" t="str">
        <f t="shared" si="3"/>
        <v/>
      </c>
      <c r="AB67">
        <f t="shared" si="4"/>
        <v>2507</v>
      </c>
      <c r="AE67" s="19">
        <v>40112</v>
      </c>
      <c r="AH67" s="71">
        <v>40112</v>
      </c>
      <c r="AI67" s="78" t="s">
        <v>1055</v>
      </c>
      <c r="AJ67" s="413" t="str">
        <f t="shared" si="0"/>
        <v>26</v>
      </c>
      <c r="AK67" t="str">
        <f t="shared" si="5"/>
        <v>10</v>
      </c>
      <c r="AL67" t="str">
        <f t="shared" si="6"/>
        <v>2009</v>
      </c>
      <c r="AM67" s="427" t="str">
        <f t="shared" si="7"/>
        <v>26</v>
      </c>
      <c r="AN67" t="str">
        <f t="shared" si="8"/>
        <v>10</v>
      </c>
      <c r="AP67" s="19">
        <f t="shared" si="9"/>
        <v>40112</v>
      </c>
    </row>
    <row r="68" spans="1:42" ht="19.5" customHeight="1" x14ac:dyDescent="0.2">
      <c r="A68" s="143">
        <v>20163</v>
      </c>
      <c r="B68" s="42" t="str">
        <f>IFERROR(VLOOKUP($A68,INPUT_Du_lieu_nhan_vien!$A:$C,2,0),"-")</f>
        <v>Trần Thị Bích</v>
      </c>
      <c r="C68" s="42" t="str">
        <f>IFERROR(VLOOKUP($A68,INPUT_Du_lieu_nhan_vien!$A:$C,3,0),"-")</f>
        <v>Hảo</v>
      </c>
      <c r="D68" s="42" t="str">
        <f>IFERROR(VLOOKUP($A68,INPUT_Du_lieu_nhan_vien!$A:$AJ,36,0),"-")</f>
        <v>Chính thức</v>
      </c>
      <c r="E68" s="69" t="s">
        <v>3031</v>
      </c>
      <c r="F68" s="70" t="s">
        <v>3683</v>
      </c>
      <c r="G68" s="71">
        <v>40179</v>
      </c>
      <c r="H68" s="54"/>
      <c r="I68" s="54" t="s">
        <v>16</v>
      </c>
      <c r="J68" s="54"/>
      <c r="K68" s="54"/>
      <c r="L68" s="54"/>
      <c r="M68" s="54"/>
      <c r="N68" s="70" t="s">
        <v>3684</v>
      </c>
      <c r="P68" s="1" t="s">
        <v>823</v>
      </c>
      <c r="Q68" s="1">
        <v>216</v>
      </c>
      <c r="T68" s="1">
        <v>20044</v>
      </c>
      <c r="U68" s="1">
        <v>4482</v>
      </c>
      <c r="W68" s="1" t="s">
        <v>5656</v>
      </c>
      <c r="X68" s="1">
        <v>2568</v>
      </c>
      <c r="Y68">
        <f t="shared" si="1"/>
        <v>4688</v>
      </c>
      <c r="Z68">
        <f t="shared" si="2"/>
        <v>53</v>
      </c>
      <c r="AA68" t="str">
        <f t="shared" si="3"/>
        <v/>
      </c>
      <c r="AB68">
        <f t="shared" si="4"/>
        <v>2809</v>
      </c>
      <c r="AE68" s="19">
        <v>40179</v>
      </c>
      <c r="AH68" s="71">
        <v>40179</v>
      </c>
      <c r="AI68" s="78" t="s">
        <v>8609</v>
      </c>
      <c r="AJ68" s="413" t="str">
        <f t="shared" si="0"/>
        <v>01</v>
      </c>
      <c r="AK68" t="str">
        <f t="shared" si="5"/>
        <v>01</v>
      </c>
      <c r="AL68" t="str">
        <f t="shared" si="6"/>
        <v>2010</v>
      </c>
      <c r="AM68" s="427" t="str">
        <f t="shared" si="7"/>
        <v>01</v>
      </c>
      <c r="AN68" t="str">
        <f t="shared" si="8"/>
        <v>01</v>
      </c>
      <c r="AP68" s="19">
        <f t="shared" si="9"/>
        <v>40179</v>
      </c>
    </row>
    <row r="69" spans="1:42" ht="19.5" customHeight="1" x14ac:dyDescent="0.2">
      <c r="A69" s="143">
        <v>20167</v>
      </c>
      <c r="B69" s="42" t="str">
        <f>IFERROR(VLOOKUP($A69,INPUT_Du_lieu_nhan_vien!$A:$C,2,0),"-")</f>
        <v>Chu Hoài</v>
      </c>
      <c r="C69" s="42" t="str">
        <f>IFERROR(VLOOKUP($A69,INPUT_Du_lieu_nhan_vien!$A:$C,3,0),"-")</f>
        <v>Thương</v>
      </c>
      <c r="D69" s="42" t="str">
        <f>IFERROR(VLOOKUP($A69,INPUT_Du_lieu_nhan_vien!$A:$AJ,36,0),"-")</f>
        <v>Nghỉ việc</v>
      </c>
      <c r="E69" s="69" t="s">
        <v>3031</v>
      </c>
      <c r="F69" s="70" t="s">
        <v>3328</v>
      </c>
      <c r="G69" s="71">
        <v>40150</v>
      </c>
      <c r="H69" s="54"/>
      <c r="I69" s="54" t="s">
        <v>16</v>
      </c>
      <c r="J69" s="54"/>
      <c r="K69" s="54" t="s">
        <v>65</v>
      </c>
      <c r="L69" s="54"/>
      <c r="M69" s="54" t="s">
        <v>70</v>
      </c>
      <c r="N69" s="54"/>
      <c r="P69" s="1" t="s">
        <v>50</v>
      </c>
      <c r="Q69" s="1">
        <v>217</v>
      </c>
      <c r="T69" s="1">
        <v>20045</v>
      </c>
      <c r="U69" s="1">
        <v>4483</v>
      </c>
      <c r="W69" s="1" t="s">
        <v>5387</v>
      </c>
      <c r="X69" s="1">
        <v>2569</v>
      </c>
      <c r="Y69">
        <f t="shared" si="1"/>
        <v>4692</v>
      </c>
      <c r="Z69">
        <f t="shared" si="2"/>
        <v>53</v>
      </c>
      <c r="AA69">
        <f t="shared" si="3"/>
        <v>177</v>
      </c>
      <c r="AB69">
        <f t="shared" si="4"/>
        <v>2810</v>
      </c>
      <c r="AE69" s="19">
        <v>40150</v>
      </c>
      <c r="AH69" s="71">
        <v>40150</v>
      </c>
      <c r="AI69" s="78" t="s">
        <v>8610</v>
      </c>
      <c r="AJ69" s="413" t="str">
        <f t="shared" si="0"/>
        <v>03</v>
      </c>
      <c r="AK69" t="str">
        <f t="shared" si="5"/>
        <v>12</v>
      </c>
      <c r="AL69" t="str">
        <f t="shared" si="6"/>
        <v>2009</v>
      </c>
      <c r="AM69" s="427" t="str">
        <f t="shared" si="7"/>
        <v>03</v>
      </c>
      <c r="AN69" t="str">
        <f t="shared" si="8"/>
        <v>12</v>
      </c>
      <c r="AP69" s="19">
        <f t="shared" si="9"/>
        <v>40150</v>
      </c>
    </row>
    <row r="70" spans="1:42" ht="19.5" customHeight="1" x14ac:dyDescent="0.2">
      <c r="A70" s="143">
        <v>20416</v>
      </c>
      <c r="B70" s="42" t="str">
        <f>IFERROR(VLOOKUP($A70,INPUT_Du_lieu_nhan_vien!$A:$C,2,0),"-")</f>
        <v>Nguyễn Thanh</v>
      </c>
      <c r="C70" s="42" t="str">
        <f>IFERROR(VLOOKUP($A70,INPUT_Du_lieu_nhan_vien!$A:$C,3,0),"-")</f>
        <v>Bình</v>
      </c>
      <c r="D70" s="42" t="str">
        <f>IFERROR(VLOOKUP($A70,INPUT_Du_lieu_nhan_vien!$A:$AJ,36,0),"-")</f>
        <v>Nghỉ việc</v>
      </c>
      <c r="E70" s="69" t="s">
        <v>3031</v>
      </c>
      <c r="F70" s="70" t="s">
        <v>3583</v>
      </c>
      <c r="G70" s="71">
        <v>41091</v>
      </c>
      <c r="H70" s="54"/>
      <c r="I70" s="54" t="s">
        <v>16</v>
      </c>
      <c r="J70" s="54"/>
      <c r="K70" s="54"/>
      <c r="L70" s="54"/>
      <c r="M70" s="54"/>
      <c r="N70" s="70" t="s">
        <v>3584</v>
      </c>
      <c r="P70" s="1" t="s">
        <v>3131</v>
      </c>
      <c r="Q70" s="1">
        <v>218</v>
      </c>
      <c r="T70" s="1">
        <v>20046</v>
      </c>
      <c r="U70" s="1">
        <v>4484</v>
      </c>
      <c r="W70" s="1" t="s">
        <v>5594</v>
      </c>
      <c r="X70" s="1">
        <v>2570</v>
      </c>
      <c r="Y70">
        <f t="shared" ref="Y70:Y133" si="10">IFERROR(VLOOKUP(A70,$T$5:$U$817,2,FALSE),"")</f>
        <v>5105</v>
      </c>
      <c r="Z70">
        <f t="shared" ref="Z70:Z133" si="11">IFERROR(VLOOKUP(I70,$R$5:$S$31,2,FALSE),"")</f>
        <v>53</v>
      </c>
      <c r="AA70" t="str">
        <f t="shared" ref="AA70:AA133" si="12">IFERROR(VLOOKUP(K70,$P$5:$Q$125,2,FALSE),"")</f>
        <v/>
      </c>
      <c r="AB70">
        <f t="shared" ref="AB70:AB133" si="13">IFERROR(VLOOKUP(F70,$W$5:$X$1104,2,FALSE),"")</f>
        <v>2811</v>
      </c>
      <c r="AE70" s="19">
        <v>41091</v>
      </c>
      <c r="AH70" s="71">
        <v>41091</v>
      </c>
      <c r="AI70" s="78" t="s">
        <v>8592</v>
      </c>
      <c r="AJ70" s="413" t="str">
        <f t="shared" si="0"/>
        <v>01</v>
      </c>
      <c r="AK70" t="str">
        <f t="shared" si="5"/>
        <v>07</v>
      </c>
      <c r="AL70" t="str">
        <f t="shared" si="6"/>
        <v>2012</v>
      </c>
      <c r="AM70" s="427" t="str">
        <f t="shared" si="7"/>
        <v>01</v>
      </c>
      <c r="AN70" t="str">
        <f t="shared" si="8"/>
        <v>07</v>
      </c>
      <c r="AP70" s="19">
        <f t="shared" si="9"/>
        <v>41091</v>
      </c>
    </row>
    <row r="71" spans="1:42" ht="19.5" customHeight="1" x14ac:dyDescent="0.2">
      <c r="A71" s="143">
        <v>20342</v>
      </c>
      <c r="B71" s="42" t="str">
        <f>IFERROR(VLOOKUP($A71,INPUT_Du_lieu_nhan_vien!$A:$C,2,0),"-")</f>
        <v>Nguyễn Ngọc Hoàng</v>
      </c>
      <c r="C71" s="42" t="str">
        <f>IFERROR(VLOOKUP($A71,INPUT_Du_lieu_nhan_vien!$A:$C,3,0),"-")</f>
        <v>Cầm</v>
      </c>
      <c r="D71" s="42" t="str">
        <f>IFERROR(VLOOKUP($A71,INPUT_Du_lieu_nhan_vien!$A:$AJ,36,0),"-")</f>
        <v>Chính thức</v>
      </c>
      <c r="E71" s="69" t="s">
        <v>3028</v>
      </c>
      <c r="F71" s="70" t="s">
        <v>3223</v>
      </c>
      <c r="G71" s="20">
        <v>41244</v>
      </c>
      <c r="H71" s="54"/>
      <c r="I71" s="69" t="s">
        <v>11</v>
      </c>
      <c r="J71" s="54"/>
      <c r="K71" s="69" t="s">
        <v>2632</v>
      </c>
      <c r="L71" s="54"/>
      <c r="M71" s="69" t="s">
        <v>2634</v>
      </c>
      <c r="N71" s="69" t="s">
        <v>3155</v>
      </c>
      <c r="P71" s="1" t="s">
        <v>43</v>
      </c>
      <c r="Q71" s="1">
        <v>219</v>
      </c>
      <c r="T71" s="1">
        <v>20047</v>
      </c>
      <c r="U71" s="1">
        <v>4485</v>
      </c>
      <c r="W71" s="1" t="s">
        <v>3819</v>
      </c>
      <c r="X71" s="1">
        <v>2571</v>
      </c>
      <c r="Y71">
        <f t="shared" si="10"/>
        <v>5009</v>
      </c>
      <c r="Z71">
        <f t="shared" si="11"/>
        <v>34</v>
      </c>
      <c r="AA71">
        <f t="shared" si="12"/>
        <v>163</v>
      </c>
      <c r="AB71">
        <f t="shared" si="13"/>
        <v>3368</v>
      </c>
      <c r="AE71" s="19">
        <v>41244</v>
      </c>
      <c r="AH71" s="20">
        <v>41244</v>
      </c>
      <c r="AI71" s="79" t="s">
        <v>2683</v>
      </c>
      <c r="AJ71" s="413" t="str">
        <f t="shared" ref="AJ71:AJ134" si="14">LEFT(AI71,2)</f>
        <v>01</v>
      </c>
      <c r="AK71" t="str">
        <f t="shared" ref="AK71:AK134" si="15">MID(AI71,FIND("/",AI71)+1,FIND("/",AI71,FIND("/",AI71)+1)-FIND("/",AI71)-1)</f>
        <v>12</v>
      </c>
      <c r="AL71" t="str">
        <f t="shared" ref="AL71:AL134" si="16">RIGHT(AI71,4)</f>
        <v>2012</v>
      </c>
      <c r="AM71" s="427" t="str">
        <f t="shared" ref="AM71:AM134" si="17">IF(VALUE(AK71)&gt;12,AK71,AJ71)</f>
        <v>01</v>
      </c>
      <c r="AN71" t="str">
        <f t="shared" ref="AN71:AN134" si="18">IF(VALUE(AK71)&gt;12,AJ71,AK71)</f>
        <v>12</v>
      </c>
      <c r="AP71" s="19">
        <f t="shared" ref="AP71:AP134" si="19">IFERROR(DATE(TEXT(AL71,0),TEXT(AN71,0),TEXT(AM71,0)),"")</f>
        <v>41244</v>
      </c>
    </row>
    <row r="72" spans="1:42" ht="19.5" customHeight="1" x14ac:dyDescent="0.2">
      <c r="A72" s="143">
        <v>20177</v>
      </c>
      <c r="B72" s="42" t="str">
        <f>IFERROR(VLOOKUP($A72,INPUT_Du_lieu_nhan_vien!$A:$C,2,0),"-")</f>
        <v>Phạm Thị</v>
      </c>
      <c r="C72" s="42" t="str">
        <f>IFERROR(VLOOKUP($A72,INPUT_Du_lieu_nhan_vien!$A:$C,3,0),"-")</f>
        <v>Quyên</v>
      </c>
      <c r="D72" s="42" t="str">
        <f>IFERROR(VLOOKUP($A72,INPUT_Du_lieu_nhan_vien!$A:$AJ,36,0),"-")</f>
        <v>Chính thức</v>
      </c>
      <c r="E72" s="69"/>
      <c r="F72" s="54"/>
      <c r="G72" s="54"/>
      <c r="H72" s="54"/>
      <c r="I72" s="54"/>
      <c r="J72" s="54"/>
      <c r="K72" s="54"/>
      <c r="L72" s="54"/>
      <c r="M72" s="54"/>
      <c r="N72" s="54"/>
      <c r="P72" s="1" t="s">
        <v>44</v>
      </c>
      <c r="Q72" s="1">
        <v>220</v>
      </c>
      <c r="T72" s="1">
        <v>20048</v>
      </c>
      <c r="U72" s="1">
        <v>4486</v>
      </c>
      <c r="W72" s="1" t="s">
        <v>3947</v>
      </c>
      <c r="X72" s="1">
        <v>2572</v>
      </c>
      <c r="Y72">
        <f t="shared" si="10"/>
        <v>4702</v>
      </c>
      <c r="Z72" t="str">
        <f t="shared" si="11"/>
        <v/>
      </c>
      <c r="AA72" t="str">
        <f t="shared" si="12"/>
        <v/>
      </c>
      <c r="AB72" t="str">
        <f t="shared" si="13"/>
        <v/>
      </c>
      <c r="AE72" s="19" t="s">
        <v>623</v>
      </c>
      <c r="AH72" s="54"/>
      <c r="AI72" s="415"/>
      <c r="AJ72" s="413" t="str">
        <f t="shared" si="14"/>
        <v/>
      </c>
      <c r="AK72" t="e">
        <f t="shared" si="15"/>
        <v>#VALUE!</v>
      </c>
      <c r="AL72" t="str">
        <f t="shared" si="16"/>
        <v/>
      </c>
      <c r="AM72" s="427" t="e">
        <f t="shared" si="17"/>
        <v>#VALUE!</v>
      </c>
      <c r="AN72" t="e">
        <f t="shared" si="18"/>
        <v>#VALUE!</v>
      </c>
      <c r="AP72" s="19" t="str">
        <f t="shared" si="19"/>
        <v/>
      </c>
    </row>
    <row r="73" spans="1:42" ht="19.5" customHeight="1" x14ac:dyDescent="0.2">
      <c r="A73" s="143">
        <v>20179</v>
      </c>
      <c r="B73" s="42" t="str">
        <f>IFERROR(VLOOKUP($A73,INPUT_Du_lieu_nhan_vien!$A:$C,2,0),"-")</f>
        <v>Trương Hữu</v>
      </c>
      <c r="C73" s="42" t="str">
        <f>IFERROR(VLOOKUP($A73,INPUT_Du_lieu_nhan_vien!$A:$C,3,0),"-")</f>
        <v>Việt</v>
      </c>
      <c r="D73" s="42" t="str">
        <f>IFERROR(VLOOKUP($A73,INPUT_Du_lieu_nhan_vien!$A:$AJ,36,0),"-")</f>
        <v>Chính thức</v>
      </c>
      <c r="E73" s="69"/>
      <c r="F73" s="54"/>
      <c r="G73" s="54"/>
      <c r="H73" s="54"/>
      <c r="I73" s="54"/>
      <c r="J73" s="54"/>
      <c r="K73" s="54"/>
      <c r="L73" s="54"/>
      <c r="M73" s="54"/>
      <c r="N73" s="54"/>
      <c r="P73" s="1" t="s">
        <v>3117</v>
      </c>
      <c r="Q73" s="1">
        <v>221</v>
      </c>
      <c r="T73" s="1">
        <v>20049</v>
      </c>
      <c r="U73" s="1">
        <v>4487</v>
      </c>
      <c r="W73" s="1" t="s">
        <v>3848</v>
      </c>
      <c r="X73" s="1">
        <v>2573</v>
      </c>
      <c r="Y73">
        <f t="shared" si="10"/>
        <v>4704</v>
      </c>
      <c r="Z73" t="str">
        <f t="shared" si="11"/>
        <v/>
      </c>
      <c r="AA73" t="str">
        <f t="shared" si="12"/>
        <v/>
      </c>
      <c r="AB73" t="str">
        <f t="shared" si="13"/>
        <v/>
      </c>
      <c r="AE73" s="19" t="s">
        <v>623</v>
      </c>
      <c r="AH73" s="54"/>
      <c r="AI73" s="415"/>
      <c r="AJ73" s="413" t="str">
        <f t="shared" si="14"/>
        <v/>
      </c>
      <c r="AK73" t="e">
        <f t="shared" si="15"/>
        <v>#VALUE!</v>
      </c>
      <c r="AL73" t="str">
        <f t="shared" si="16"/>
        <v/>
      </c>
      <c r="AM73" s="427" t="e">
        <f t="shared" si="17"/>
        <v>#VALUE!</v>
      </c>
      <c r="AN73" t="e">
        <f t="shared" si="18"/>
        <v>#VALUE!</v>
      </c>
      <c r="AP73" s="19" t="str">
        <f t="shared" si="19"/>
        <v/>
      </c>
    </row>
    <row r="74" spans="1:42" ht="19.5" customHeight="1" x14ac:dyDescent="0.2">
      <c r="A74" s="143">
        <v>20094</v>
      </c>
      <c r="B74" s="42" t="str">
        <f>IFERROR(VLOOKUP($A74,INPUT_Du_lieu_nhan_vien!$A:$C,2,0),"-")</f>
        <v>Phan Thị</v>
      </c>
      <c r="C74" s="42" t="str">
        <f>IFERROR(VLOOKUP($A74,INPUT_Du_lieu_nhan_vien!$A:$C,3,0),"-")</f>
        <v>Hiền</v>
      </c>
      <c r="D74" s="42" t="str">
        <f>IFERROR(VLOOKUP($A74,INPUT_Du_lieu_nhan_vien!$A:$AJ,36,0),"-")</f>
        <v>Chính thức</v>
      </c>
      <c r="E74" s="69" t="s">
        <v>3032</v>
      </c>
      <c r="F74" s="70" t="s">
        <v>6542</v>
      </c>
      <c r="G74" s="71">
        <v>41364</v>
      </c>
      <c r="H74" s="54" t="s">
        <v>17</v>
      </c>
      <c r="I74" s="54" t="s">
        <v>17</v>
      </c>
      <c r="J74" s="54"/>
      <c r="K74" s="54" t="s">
        <v>38</v>
      </c>
      <c r="L74" s="54"/>
      <c r="M74" s="54"/>
      <c r="N74" s="70" t="s">
        <v>6543</v>
      </c>
      <c r="P74" s="1" t="s">
        <v>3116</v>
      </c>
      <c r="Q74" s="1">
        <v>222</v>
      </c>
      <c r="T74" s="1">
        <v>20050</v>
      </c>
      <c r="U74" s="1">
        <v>4488</v>
      </c>
      <c r="W74" s="1" t="s">
        <v>3988</v>
      </c>
      <c r="X74" s="1">
        <v>2574</v>
      </c>
      <c r="Y74">
        <f t="shared" si="10"/>
        <v>4532</v>
      </c>
      <c r="Z74">
        <f t="shared" si="11"/>
        <v>51</v>
      </c>
      <c r="AA74">
        <f t="shared" si="12"/>
        <v>180</v>
      </c>
      <c r="AB74">
        <f t="shared" si="13"/>
        <v>3594</v>
      </c>
      <c r="AE74" s="19">
        <v>41364</v>
      </c>
      <c r="AH74" s="71">
        <v>41364</v>
      </c>
      <c r="AI74" s="78" t="s">
        <v>8611</v>
      </c>
      <c r="AJ74" s="413" t="str">
        <f t="shared" si="14"/>
        <v>31</v>
      </c>
      <c r="AK74" t="str">
        <f t="shared" si="15"/>
        <v>03</v>
      </c>
      <c r="AL74" t="str">
        <f t="shared" si="16"/>
        <v>2013</v>
      </c>
      <c r="AM74" s="427" t="str">
        <f t="shared" si="17"/>
        <v>31</v>
      </c>
      <c r="AN74" t="str">
        <f t="shared" si="18"/>
        <v>03</v>
      </c>
      <c r="AP74" s="19">
        <f t="shared" si="19"/>
        <v>41364</v>
      </c>
    </row>
    <row r="75" spans="1:42" ht="19.5" customHeight="1" x14ac:dyDescent="0.2">
      <c r="A75" s="143">
        <v>20180</v>
      </c>
      <c r="B75" s="42" t="str">
        <f>IFERROR(VLOOKUP($A75,INPUT_Du_lieu_nhan_vien!$A:$C,2,0),"-")</f>
        <v>Phan Thị</v>
      </c>
      <c r="C75" s="42" t="str">
        <f>IFERROR(VLOOKUP($A75,INPUT_Du_lieu_nhan_vien!$A:$C,3,0),"-")</f>
        <v>Hải</v>
      </c>
      <c r="D75" s="42" t="str">
        <f>IFERROR(VLOOKUP($A75,INPUT_Du_lieu_nhan_vien!$A:$AJ,36,0),"-")</f>
        <v>Chính thức</v>
      </c>
      <c r="E75" s="69" t="s">
        <v>3028</v>
      </c>
      <c r="F75" s="70" t="s">
        <v>3277</v>
      </c>
      <c r="G75" s="71">
        <v>40603</v>
      </c>
      <c r="H75" s="54"/>
      <c r="I75" s="54" t="s">
        <v>14</v>
      </c>
      <c r="J75" s="54"/>
      <c r="K75" s="54"/>
      <c r="L75" s="54"/>
      <c r="M75" s="54"/>
      <c r="N75" s="54"/>
      <c r="P75" s="1" t="s">
        <v>53</v>
      </c>
      <c r="Q75" s="1">
        <v>223</v>
      </c>
      <c r="T75" s="1">
        <v>20051</v>
      </c>
      <c r="U75" s="1">
        <v>4489</v>
      </c>
      <c r="W75" s="1" t="s">
        <v>3838</v>
      </c>
      <c r="X75" s="1">
        <v>2575</v>
      </c>
      <c r="Y75">
        <f t="shared" si="10"/>
        <v>4705</v>
      </c>
      <c r="Z75">
        <f t="shared" si="11"/>
        <v>33</v>
      </c>
      <c r="AA75" t="str">
        <f t="shared" si="12"/>
        <v/>
      </c>
      <c r="AB75">
        <f t="shared" si="13"/>
        <v>3369</v>
      </c>
      <c r="AE75" s="19">
        <v>40603</v>
      </c>
      <c r="AH75" s="71">
        <v>40603</v>
      </c>
      <c r="AI75" s="78" t="s">
        <v>8612</v>
      </c>
      <c r="AJ75" s="413" t="str">
        <f t="shared" si="14"/>
        <v>01</v>
      </c>
      <c r="AK75" t="str">
        <f t="shared" si="15"/>
        <v>03</v>
      </c>
      <c r="AL75" t="str">
        <f t="shared" si="16"/>
        <v>2011</v>
      </c>
      <c r="AM75" s="427" t="str">
        <f t="shared" si="17"/>
        <v>01</v>
      </c>
      <c r="AN75" t="str">
        <f t="shared" si="18"/>
        <v>03</v>
      </c>
      <c r="AP75" s="19">
        <f t="shared" si="19"/>
        <v>40603</v>
      </c>
    </row>
    <row r="76" spans="1:42" ht="19.5" customHeight="1" x14ac:dyDescent="0.2">
      <c r="A76" s="143">
        <v>20342</v>
      </c>
      <c r="B76" s="42" t="str">
        <f>IFERROR(VLOOKUP($A76,INPUT_Du_lieu_nhan_vien!$A:$C,2,0),"-")</f>
        <v>Nguyễn Ngọc Hoàng</v>
      </c>
      <c r="C76" s="42" t="str">
        <f>IFERROR(VLOOKUP($A76,INPUT_Du_lieu_nhan_vien!$A:$C,3,0),"-")</f>
        <v>Cầm</v>
      </c>
      <c r="D76" s="42" t="str">
        <f>IFERROR(VLOOKUP($A76,INPUT_Du_lieu_nhan_vien!$A:$AJ,36,0),"-")</f>
        <v>Chính thức</v>
      </c>
      <c r="E76" s="69" t="s">
        <v>3031</v>
      </c>
      <c r="F76" s="70" t="s">
        <v>3555</v>
      </c>
      <c r="G76" s="71">
        <v>40954</v>
      </c>
      <c r="H76" s="54"/>
      <c r="I76" s="54" t="s">
        <v>11</v>
      </c>
      <c r="J76" s="54"/>
      <c r="K76" s="54"/>
      <c r="L76" s="54"/>
      <c r="M76" s="54"/>
      <c r="N76" s="70" t="s">
        <v>3556</v>
      </c>
      <c r="P76" s="1" t="s">
        <v>3118</v>
      </c>
      <c r="Q76" s="1">
        <v>224</v>
      </c>
      <c r="T76" s="1">
        <v>20052</v>
      </c>
      <c r="U76" s="1">
        <v>4490</v>
      </c>
      <c r="W76" s="1" t="s">
        <v>3989</v>
      </c>
      <c r="X76" s="1">
        <v>2576</v>
      </c>
      <c r="Y76">
        <f t="shared" si="10"/>
        <v>5009</v>
      </c>
      <c r="Z76">
        <f t="shared" si="11"/>
        <v>34</v>
      </c>
      <c r="AA76" t="str">
        <f t="shared" si="12"/>
        <v/>
      </c>
      <c r="AB76">
        <f t="shared" si="13"/>
        <v>2812</v>
      </c>
      <c r="AE76" s="19">
        <v>40954</v>
      </c>
      <c r="AH76" s="71">
        <v>40954</v>
      </c>
      <c r="AI76" s="78" t="s">
        <v>8613</v>
      </c>
      <c r="AJ76" s="413" t="str">
        <f t="shared" si="14"/>
        <v>15</v>
      </c>
      <c r="AK76" t="str">
        <f t="shared" si="15"/>
        <v>02</v>
      </c>
      <c r="AL76" t="str">
        <f t="shared" si="16"/>
        <v>2012</v>
      </c>
      <c r="AM76" s="427" t="str">
        <f t="shared" si="17"/>
        <v>15</v>
      </c>
      <c r="AN76" t="str">
        <f t="shared" si="18"/>
        <v>02</v>
      </c>
      <c r="AP76" s="19">
        <f t="shared" si="19"/>
        <v>40954</v>
      </c>
    </row>
    <row r="77" spans="1:42" ht="19.5" customHeight="1" x14ac:dyDescent="0.2">
      <c r="A77" s="143">
        <v>20433</v>
      </c>
      <c r="B77" s="42" t="str">
        <f>IFERROR(VLOOKUP($A77,INPUT_Du_lieu_nhan_vien!$A:$C,2,0),"-")</f>
        <v>Nguyễn Thị Phương</v>
      </c>
      <c r="C77" s="42" t="str">
        <f>IFERROR(VLOOKUP($A77,INPUT_Du_lieu_nhan_vien!$A:$C,3,0),"-")</f>
        <v>Châm</v>
      </c>
      <c r="D77" s="42" t="str">
        <f>IFERROR(VLOOKUP($A77,INPUT_Du_lieu_nhan_vien!$A:$AJ,36,0),"-")</f>
        <v>Nghỉ việc</v>
      </c>
      <c r="E77" s="69" t="s">
        <v>3031</v>
      </c>
      <c r="F77" s="70" t="s">
        <v>3594</v>
      </c>
      <c r="G77" s="20">
        <v>41153</v>
      </c>
      <c r="H77" s="54"/>
      <c r="I77" s="69" t="s">
        <v>11</v>
      </c>
      <c r="J77" s="54"/>
      <c r="K77" s="69" t="s">
        <v>65</v>
      </c>
      <c r="L77" s="54"/>
      <c r="M77" s="54"/>
      <c r="N77" s="70" t="s">
        <v>3595</v>
      </c>
      <c r="P77" s="1" t="s">
        <v>3114</v>
      </c>
      <c r="Q77" s="1">
        <v>225</v>
      </c>
      <c r="T77" s="1">
        <v>20053</v>
      </c>
      <c r="U77" s="1">
        <v>4491</v>
      </c>
      <c r="W77" s="1" t="s">
        <v>3823</v>
      </c>
      <c r="X77" s="1">
        <v>2577</v>
      </c>
      <c r="Y77">
        <f t="shared" si="10"/>
        <v>5162</v>
      </c>
      <c r="Z77">
        <f t="shared" si="11"/>
        <v>34</v>
      </c>
      <c r="AA77">
        <f t="shared" si="12"/>
        <v>177</v>
      </c>
      <c r="AB77">
        <f t="shared" si="13"/>
        <v>2813</v>
      </c>
      <c r="AE77" s="19">
        <v>41153</v>
      </c>
      <c r="AH77" s="20">
        <v>41153</v>
      </c>
      <c r="AI77" s="79" t="s">
        <v>2669</v>
      </c>
      <c r="AJ77" s="413" t="str">
        <f t="shared" si="14"/>
        <v>01</v>
      </c>
      <c r="AK77" t="str">
        <f t="shared" si="15"/>
        <v>09</v>
      </c>
      <c r="AL77" t="str">
        <f t="shared" si="16"/>
        <v>2012</v>
      </c>
      <c r="AM77" s="427" t="str">
        <f t="shared" si="17"/>
        <v>01</v>
      </c>
      <c r="AN77" t="str">
        <f t="shared" si="18"/>
        <v>09</v>
      </c>
      <c r="AP77" s="19">
        <f t="shared" si="19"/>
        <v>41153</v>
      </c>
    </row>
    <row r="78" spans="1:42" ht="19.5" customHeight="1" x14ac:dyDescent="0.2">
      <c r="A78" s="143">
        <v>20265</v>
      </c>
      <c r="B78" s="42" t="str">
        <f>IFERROR(VLOOKUP($A78,INPUT_Du_lieu_nhan_vien!$A:$C,2,0),"-")</f>
        <v>Nguyễn Thuần</v>
      </c>
      <c r="C78" s="42" t="str">
        <f>IFERROR(VLOOKUP($A78,INPUT_Du_lieu_nhan_vien!$A:$C,3,0),"-")</f>
        <v>Chất</v>
      </c>
      <c r="D78" s="42" t="str">
        <f>IFERROR(VLOOKUP($A78,INPUT_Du_lieu_nhan_vien!$A:$AJ,36,0),"-")</f>
        <v>Nghỉ việc</v>
      </c>
      <c r="E78" s="69" t="s">
        <v>3028</v>
      </c>
      <c r="F78" s="70" t="s">
        <v>3253</v>
      </c>
      <c r="G78" s="71">
        <v>40634</v>
      </c>
      <c r="H78" s="54"/>
      <c r="I78" s="54" t="s">
        <v>12</v>
      </c>
      <c r="J78" s="54"/>
      <c r="K78" s="54" t="s">
        <v>2561</v>
      </c>
      <c r="L78" s="54"/>
      <c r="M78" s="54"/>
      <c r="N78" s="54"/>
      <c r="P78" s="1" t="s">
        <v>3115</v>
      </c>
      <c r="Q78" s="1">
        <v>226</v>
      </c>
      <c r="T78" s="1">
        <v>20054</v>
      </c>
      <c r="U78" s="1">
        <v>4492</v>
      </c>
      <c r="W78" s="1" t="s">
        <v>3990</v>
      </c>
      <c r="X78" s="1">
        <v>2578</v>
      </c>
      <c r="Y78">
        <f t="shared" si="10"/>
        <v>4789</v>
      </c>
      <c r="Z78">
        <f t="shared" si="11"/>
        <v>50</v>
      </c>
      <c r="AA78">
        <f t="shared" si="12"/>
        <v>162</v>
      </c>
      <c r="AB78">
        <f t="shared" si="13"/>
        <v>3370</v>
      </c>
      <c r="AE78" s="19">
        <v>40634</v>
      </c>
      <c r="AH78" s="71">
        <v>40634</v>
      </c>
      <c r="AI78" s="78" t="s">
        <v>8595</v>
      </c>
      <c r="AJ78" s="413" t="str">
        <f t="shared" si="14"/>
        <v>01</v>
      </c>
      <c r="AK78" t="str">
        <f t="shared" si="15"/>
        <v>04</v>
      </c>
      <c r="AL78" t="str">
        <f t="shared" si="16"/>
        <v>2011</v>
      </c>
      <c r="AM78" s="427" t="str">
        <f t="shared" si="17"/>
        <v>01</v>
      </c>
      <c r="AN78" t="str">
        <f t="shared" si="18"/>
        <v>04</v>
      </c>
      <c r="AP78" s="19">
        <f t="shared" si="19"/>
        <v>40634</v>
      </c>
    </row>
    <row r="79" spans="1:42" ht="19.5" customHeight="1" x14ac:dyDescent="0.2">
      <c r="A79" s="143">
        <v>20194</v>
      </c>
      <c r="B79" s="42" t="str">
        <f>IFERROR(VLOOKUP($A79,INPUT_Du_lieu_nhan_vien!$A:$C,2,0),"-")</f>
        <v>Đào Thị</v>
      </c>
      <c r="C79" s="42" t="str">
        <f>IFERROR(VLOOKUP($A79,INPUT_Du_lieu_nhan_vien!$A:$C,3,0),"-")</f>
        <v>Thành</v>
      </c>
      <c r="D79" s="42" t="str">
        <f>IFERROR(VLOOKUP($A79,INPUT_Du_lieu_nhan_vien!$A:$AJ,36,0),"-")</f>
        <v>Nghỉ việc</v>
      </c>
      <c r="E79" s="69" t="s">
        <v>3028</v>
      </c>
      <c r="F79" s="70" t="s">
        <v>3166</v>
      </c>
      <c r="G79" s="71">
        <v>40634</v>
      </c>
      <c r="H79" s="54"/>
      <c r="I79" s="69" t="s">
        <v>12</v>
      </c>
      <c r="J79" s="54"/>
      <c r="K79" s="69" t="s">
        <v>52</v>
      </c>
      <c r="L79" s="69" t="s">
        <v>43</v>
      </c>
      <c r="M79" s="54"/>
      <c r="N79" s="69" t="s">
        <v>3162</v>
      </c>
      <c r="P79" s="1" t="s">
        <v>70</v>
      </c>
      <c r="Q79" s="1">
        <v>227</v>
      </c>
      <c r="T79" s="1">
        <v>20055</v>
      </c>
      <c r="U79" s="1">
        <v>4493</v>
      </c>
      <c r="W79" s="1" t="s">
        <v>5659</v>
      </c>
      <c r="X79" s="1">
        <v>2579</v>
      </c>
      <c r="Y79">
        <f t="shared" si="10"/>
        <v>4719</v>
      </c>
      <c r="Z79">
        <f t="shared" si="11"/>
        <v>50</v>
      </c>
      <c r="AA79">
        <f t="shared" si="12"/>
        <v>176</v>
      </c>
      <c r="AB79">
        <f t="shared" si="13"/>
        <v>3371</v>
      </c>
      <c r="AE79" s="19">
        <v>40634</v>
      </c>
      <c r="AH79" s="71">
        <v>40634</v>
      </c>
      <c r="AI79" s="78" t="s">
        <v>8595</v>
      </c>
      <c r="AJ79" s="413" t="str">
        <f t="shared" si="14"/>
        <v>01</v>
      </c>
      <c r="AK79" t="str">
        <f t="shared" si="15"/>
        <v>04</v>
      </c>
      <c r="AL79" t="str">
        <f t="shared" si="16"/>
        <v>2011</v>
      </c>
      <c r="AM79" s="427" t="str">
        <f t="shared" si="17"/>
        <v>01</v>
      </c>
      <c r="AN79" t="str">
        <f t="shared" si="18"/>
        <v>04</v>
      </c>
      <c r="AP79" s="19">
        <f t="shared" si="19"/>
        <v>40634</v>
      </c>
    </row>
    <row r="80" spans="1:42" ht="19.5" customHeight="1" x14ac:dyDescent="0.2">
      <c r="A80" s="143">
        <v>20195</v>
      </c>
      <c r="B80" s="42" t="str">
        <f>IFERROR(VLOOKUP($A80,INPUT_Du_lieu_nhan_vien!$A:$C,2,0),"-")</f>
        <v>Phạm Anh</v>
      </c>
      <c r="C80" s="42" t="str">
        <f>IFERROR(VLOOKUP($A80,INPUT_Du_lieu_nhan_vien!$A:$C,3,0),"-")</f>
        <v>Tuấn</v>
      </c>
      <c r="D80" s="42" t="str">
        <f>IFERROR(VLOOKUP($A80,INPUT_Du_lieu_nhan_vien!$A:$AJ,36,0),"-")</f>
        <v>Chính thức</v>
      </c>
      <c r="E80" s="69" t="s">
        <v>3030</v>
      </c>
      <c r="F80" s="54"/>
      <c r="G80" s="54"/>
      <c r="H80" s="54"/>
      <c r="I80" s="54"/>
      <c r="J80" s="54"/>
      <c r="K80" s="54"/>
      <c r="L80" s="54"/>
      <c r="M80" s="54"/>
      <c r="N80" s="54"/>
      <c r="P80" s="1" t="s">
        <v>69</v>
      </c>
      <c r="Q80" s="1">
        <v>228</v>
      </c>
      <c r="T80" s="1">
        <v>20056</v>
      </c>
      <c r="U80" s="1">
        <v>4494</v>
      </c>
      <c r="W80" s="1" t="s">
        <v>5608</v>
      </c>
      <c r="X80" s="1">
        <v>2580</v>
      </c>
      <c r="Y80">
        <f t="shared" si="10"/>
        <v>4720</v>
      </c>
      <c r="Z80" t="str">
        <f t="shared" si="11"/>
        <v/>
      </c>
      <c r="AA80" t="str">
        <f t="shared" si="12"/>
        <v/>
      </c>
      <c r="AB80" t="str">
        <f t="shared" si="13"/>
        <v/>
      </c>
      <c r="AE80" s="19" t="s">
        <v>623</v>
      </c>
      <c r="AH80" s="54"/>
      <c r="AI80" s="415"/>
      <c r="AJ80" s="413" t="str">
        <f t="shared" si="14"/>
        <v/>
      </c>
      <c r="AK80" t="e">
        <f t="shared" si="15"/>
        <v>#VALUE!</v>
      </c>
      <c r="AL80" t="str">
        <f t="shared" si="16"/>
        <v/>
      </c>
      <c r="AM80" s="427" t="e">
        <f t="shared" si="17"/>
        <v>#VALUE!</v>
      </c>
      <c r="AN80" t="e">
        <f t="shared" si="18"/>
        <v>#VALUE!</v>
      </c>
      <c r="AP80" s="19" t="str">
        <f t="shared" si="19"/>
        <v/>
      </c>
    </row>
    <row r="81" spans="1:42" ht="19.5" customHeight="1" x14ac:dyDescent="0.2">
      <c r="A81" s="143">
        <v>20265</v>
      </c>
      <c r="B81" s="42" t="str">
        <f>IFERROR(VLOOKUP($A81,INPUT_Du_lieu_nhan_vien!$A:$C,2,0),"-")</f>
        <v>Nguyễn Thuần</v>
      </c>
      <c r="C81" s="42" t="str">
        <f>IFERROR(VLOOKUP($A81,INPUT_Du_lieu_nhan_vien!$A:$C,3,0),"-")</f>
        <v>Chất</v>
      </c>
      <c r="D81" s="42" t="str">
        <f>IFERROR(VLOOKUP($A81,INPUT_Du_lieu_nhan_vien!$A:$AJ,36,0),"-")</f>
        <v>Nghỉ việc</v>
      </c>
      <c r="E81" s="69" t="s">
        <v>3031</v>
      </c>
      <c r="F81" s="70" t="s">
        <v>3525</v>
      </c>
      <c r="G81" s="71">
        <v>40634</v>
      </c>
      <c r="H81" s="54"/>
      <c r="I81" s="54" t="s">
        <v>17</v>
      </c>
      <c r="J81" s="54"/>
      <c r="K81" s="54"/>
      <c r="L81" s="54"/>
      <c r="M81" s="54"/>
      <c r="N81" s="70" t="s">
        <v>3526</v>
      </c>
      <c r="P81" s="1" t="s">
        <v>68</v>
      </c>
      <c r="Q81" s="1">
        <v>229</v>
      </c>
      <c r="T81" s="1">
        <v>20058</v>
      </c>
      <c r="U81" s="1">
        <v>4495</v>
      </c>
      <c r="W81" s="1" t="s">
        <v>3790</v>
      </c>
      <c r="X81" s="1">
        <v>2581</v>
      </c>
      <c r="Y81">
        <f t="shared" si="10"/>
        <v>4789</v>
      </c>
      <c r="Z81">
        <f t="shared" si="11"/>
        <v>51</v>
      </c>
      <c r="AA81" t="str">
        <f t="shared" si="12"/>
        <v/>
      </c>
      <c r="AB81">
        <f t="shared" si="13"/>
        <v>2814</v>
      </c>
      <c r="AE81" s="19">
        <v>40634</v>
      </c>
      <c r="AH81" s="71">
        <v>40634</v>
      </c>
      <c r="AI81" s="78" t="s">
        <v>8595</v>
      </c>
      <c r="AJ81" s="413" t="str">
        <f t="shared" si="14"/>
        <v>01</v>
      </c>
      <c r="AK81" t="str">
        <f t="shared" si="15"/>
        <v>04</v>
      </c>
      <c r="AL81" t="str">
        <f t="shared" si="16"/>
        <v>2011</v>
      </c>
      <c r="AM81" s="427" t="str">
        <f t="shared" si="17"/>
        <v>01</v>
      </c>
      <c r="AN81" t="str">
        <f t="shared" si="18"/>
        <v>04</v>
      </c>
      <c r="AP81" s="19">
        <f t="shared" si="19"/>
        <v>40634</v>
      </c>
    </row>
    <row r="82" spans="1:42" ht="19.5" customHeight="1" x14ac:dyDescent="0.2">
      <c r="A82" s="143">
        <v>20199</v>
      </c>
      <c r="B82" s="42" t="str">
        <f>IFERROR(VLOOKUP($A82,INPUT_Du_lieu_nhan_vien!$A:$C,2,0),"-")</f>
        <v>Vũ Trí</v>
      </c>
      <c r="C82" s="42" t="str">
        <f>IFERROR(VLOOKUP($A82,INPUT_Du_lieu_nhan_vien!$A:$C,3,0),"-")</f>
        <v>Bình</v>
      </c>
      <c r="D82" s="42" t="str">
        <f>IFERROR(VLOOKUP($A82,INPUT_Du_lieu_nhan_vien!$A:$AJ,36,0),"-")</f>
        <v>Chính thức</v>
      </c>
      <c r="E82" s="69" t="s">
        <v>3031</v>
      </c>
      <c r="F82" s="70" t="s">
        <v>3757</v>
      </c>
      <c r="G82" s="71">
        <v>40360</v>
      </c>
      <c r="H82" s="54"/>
      <c r="I82" s="54" t="s">
        <v>17</v>
      </c>
      <c r="J82" s="54"/>
      <c r="K82" s="54"/>
      <c r="L82" s="54"/>
      <c r="M82" s="54"/>
      <c r="N82" s="70" t="s">
        <v>3487</v>
      </c>
      <c r="P82" s="1" t="s">
        <v>67</v>
      </c>
      <c r="Q82" s="1">
        <v>230</v>
      </c>
      <c r="T82" s="1">
        <v>20059</v>
      </c>
      <c r="U82" s="1">
        <v>4496</v>
      </c>
      <c r="W82" s="1" t="s">
        <v>5642</v>
      </c>
      <c r="X82" s="1">
        <v>2582</v>
      </c>
      <c r="Y82">
        <f t="shared" si="10"/>
        <v>4724</v>
      </c>
      <c r="Z82">
        <f t="shared" si="11"/>
        <v>51</v>
      </c>
      <c r="AA82" t="str">
        <f t="shared" si="12"/>
        <v/>
      </c>
      <c r="AB82">
        <f t="shared" si="13"/>
        <v>2815</v>
      </c>
      <c r="AE82" s="19">
        <v>40360</v>
      </c>
      <c r="AH82" s="71">
        <v>40360</v>
      </c>
      <c r="AI82" s="78" t="s">
        <v>8614</v>
      </c>
      <c r="AJ82" s="413" t="str">
        <f t="shared" si="14"/>
        <v>01</v>
      </c>
      <c r="AK82" t="str">
        <f t="shared" si="15"/>
        <v>07</v>
      </c>
      <c r="AL82" t="str">
        <f t="shared" si="16"/>
        <v>2010</v>
      </c>
      <c r="AM82" s="427" t="str">
        <f t="shared" si="17"/>
        <v>01</v>
      </c>
      <c r="AN82" t="str">
        <f t="shared" si="18"/>
        <v>07</v>
      </c>
      <c r="AP82" s="19">
        <f t="shared" si="19"/>
        <v>40360</v>
      </c>
    </row>
    <row r="83" spans="1:42" ht="19.5" customHeight="1" x14ac:dyDescent="0.2">
      <c r="A83" s="143">
        <v>20200</v>
      </c>
      <c r="B83" s="42" t="str">
        <f>IFERROR(VLOOKUP($A83,INPUT_Du_lieu_nhan_vien!$A:$C,2,0),"-")</f>
        <v>Châu Thị Thùy</v>
      </c>
      <c r="C83" s="42" t="str">
        <f>IFERROR(VLOOKUP($A83,INPUT_Du_lieu_nhan_vien!$A:$C,3,0),"-")</f>
        <v>Dương</v>
      </c>
      <c r="D83" s="42" t="str">
        <f>IFERROR(VLOOKUP($A83,INPUT_Du_lieu_nhan_vien!$A:$AJ,36,0),"-")</f>
        <v>Nghỉ khác</v>
      </c>
      <c r="E83" s="69" t="s">
        <v>3031</v>
      </c>
      <c r="F83" s="70" t="s">
        <v>3330</v>
      </c>
      <c r="G83" s="71">
        <v>40360</v>
      </c>
      <c r="H83" s="54"/>
      <c r="I83" s="54" t="s">
        <v>17</v>
      </c>
      <c r="J83" s="54"/>
      <c r="K83" s="54" t="s">
        <v>65</v>
      </c>
      <c r="L83" s="54"/>
      <c r="M83" s="54" t="s">
        <v>66</v>
      </c>
      <c r="N83" s="70" t="s">
        <v>3333</v>
      </c>
      <c r="P83" s="1" t="s">
        <v>66</v>
      </c>
      <c r="Q83" s="1">
        <v>231</v>
      </c>
      <c r="T83" s="1">
        <v>20060</v>
      </c>
      <c r="U83" s="1">
        <v>4497</v>
      </c>
      <c r="W83" s="1" t="s">
        <v>3964</v>
      </c>
      <c r="X83" s="1">
        <v>2583</v>
      </c>
      <c r="Y83">
        <f t="shared" si="10"/>
        <v>4725</v>
      </c>
      <c r="Z83">
        <f t="shared" si="11"/>
        <v>51</v>
      </c>
      <c r="AA83">
        <f t="shared" si="12"/>
        <v>177</v>
      </c>
      <c r="AB83">
        <f t="shared" si="13"/>
        <v>2816</v>
      </c>
      <c r="AE83" s="19">
        <v>40360</v>
      </c>
      <c r="AH83" s="71">
        <v>40360</v>
      </c>
      <c r="AI83" s="78" t="s">
        <v>8614</v>
      </c>
      <c r="AJ83" s="413" t="str">
        <f t="shared" si="14"/>
        <v>01</v>
      </c>
      <c r="AK83" t="str">
        <f t="shared" si="15"/>
        <v>07</v>
      </c>
      <c r="AL83" t="str">
        <f t="shared" si="16"/>
        <v>2010</v>
      </c>
      <c r="AM83" s="427" t="str">
        <f t="shared" si="17"/>
        <v>01</v>
      </c>
      <c r="AN83" t="str">
        <f t="shared" si="18"/>
        <v>07</v>
      </c>
      <c r="AP83" s="19">
        <f t="shared" si="19"/>
        <v>40360</v>
      </c>
    </row>
    <row r="84" spans="1:42" ht="19.5" customHeight="1" x14ac:dyDescent="0.2">
      <c r="A84" s="143">
        <v>20201</v>
      </c>
      <c r="B84" s="42" t="str">
        <f>IFERROR(VLOOKUP($A84,INPUT_Du_lieu_nhan_vien!$A:$C,2,0),"-")</f>
        <v>Lê Thị</v>
      </c>
      <c r="C84" s="42" t="str">
        <f>IFERROR(VLOOKUP($A84,INPUT_Du_lieu_nhan_vien!$A:$C,3,0),"-")</f>
        <v>Giang</v>
      </c>
      <c r="D84" s="42" t="str">
        <f>IFERROR(VLOOKUP($A84,INPUT_Du_lieu_nhan_vien!$A:$AJ,36,0),"-")</f>
        <v>Chính thức</v>
      </c>
      <c r="E84" s="69" t="s">
        <v>3028</v>
      </c>
      <c r="F84" s="70" t="s">
        <v>3193</v>
      </c>
      <c r="G84" s="71">
        <v>40634</v>
      </c>
      <c r="H84" s="54"/>
      <c r="I84" s="69" t="s">
        <v>12</v>
      </c>
      <c r="J84" s="54"/>
      <c r="K84" s="69" t="s">
        <v>52</v>
      </c>
      <c r="L84" s="54"/>
      <c r="M84" s="69" t="s">
        <v>3118</v>
      </c>
      <c r="N84" s="69" t="s">
        <v>3162</v>
      </c>
      <c r="P84" s="1" t="s">
        <v>3108</v>
      </c>
      <c r="Q84" s="1">
        <v>232</v>
      </c>
      <c r="T84" s="1">
        <v>20061</v>
      </c>
      <c r="U84" s="1">
        <v>4498</v>
      </c>
      <c r="W84" s="1" t="s">
        <v>5600</v>
      </c>
      <c r="X84" s="1">
        <v>2584</v>
      </c>
      <c r="Y84">
        <f t="shared" si="10"/>
        <v>4726</v>
      </c>
      <c r="Z84">
        <f t="shared" si="11"/>
        <v>50</v>
      </c>
      <c r="AA84">
        <f t="shared" si="12"/>
        <v>176</v>
      </c>
      <c r="AB84">
        <f t="shared" si="13"/>
        <v>3372</v>
      </c>
      <c r="AE84" s="19">
        <v>40634</v>
      </c>
      <c r="AH84" s="71">
        <v>40634</v>
      </c>
      <c r="AI84" s="78" t="s">
        <v>8595</v>
      </c>
      <c r="AJ84" s="413" t="str">
        <f t="shared" si="14"/>
        <v>01</v>
      </c>
      <c r="AK84" t="str">
        <f t="shared" si="15"/>
        <v>04</v>
      </c>
      <c r="AL84" t="str">
        <f t="shared" si="16"/>
        <v>2011</v>
      </c>
      <c r="AM84" s="427" t="str">
        <f t="shared" si="17"/>
        <v>01</v>
      </c>
      <c r="AN84" t="str">
        <f t="shared" si="18"/>
        <v>04</v>
      </c>
      <c r="AP84" s="19">
        <f t="shared" si="19"/>
        <v>40634</v>
      </c>
    </row>
    <row r="85" spans="1:42" ht="19.5" customHeight="1" x14ac:dyDescent="0.2">
      <c r="A85" s="143">
        <v>20357</v>
      </c>
      <c r="B85" s="42" t="str">
        <f>IFERROR(VLOOKUP($A85,INPUT_Du_lieu_nhan_vien!$A:$C,2,0),"-")</f>
        <v>Nguyễn Hồng</v>
      </c>
      <c r="C85" s="42" t="str">
        <f>IFERROR(VLOOKUP($A85,INPUT_Du_lieu_nhan_vien!$A:$C,3,0),"-")</f>
        <v>Chi</v>
      </c>
      <c r="D85" s="42" t="str">
        <f>IFERROR(VLOOKUP($A85,INPUT_Du_lieu_nhan_vien!$A:$AJ,36,0),"-")</f>
        <v>Chính thức</v>
      </c>
      <c r="E85" s="69" t="s">
        <v>3031</v>
      </c>
      <c r="F85" s="70" t="s">
        <v>3561</v>
      </c>
      <c r="G85" s="71">
        <v>41013</v>
      </c>
      <c r="H85" s="54"/>
      <c r="I85" s="54" t="s">
        <v>16</v>
      </c>
      <c r="J85" s="54"/>
      <c r="K85" s="54" t="s">
        <v>65</v>
      </c>
      <c r="L85" s="54"/>
      <c r="M85" s="54" t="s">
        <v>70</v>
      </c>
      <c r="N85" s="70" t="s">
        <v>3548</v>
      </c>
      <c r="P85" s="1" t="s">
        <v>3126</v>
      </c>
      <c r="Q85" s="1">
        <v>233</v>
      </c>
      <c r="T85" s="1">
        <v>20062</v>
      </c>
      <c r="U85" s="1">
        <v>4499</v>
      </c>
      <c r="W85" s="1" t="s">
        <v>3961</v>
      </c>
      <c r="X85" s="1">
        <v>2586</v>
      </c>
      <c r="Y85">
        <f t="shared" si="10"/>
        <v>5024</v>
      </c>
      <c r="Z85">
        <f t="shared" si="11"/>
        <v>53</v>
      </c>
      <c r="AA85">
        <f t="shared" si="12"/>
        <v>177</v>
      </c>
      <c r="AB85">
        <f t="shared" si="13"/>
        <v>2817</v>
      </c>
      <c r="AE85" s="19">
        <v>41013</v>
      </c>
      <c r="AH85" s="71">
        <v>41013</v>
      </c>
      <c r="AI85" s="78" t="s">
        <v>8591</v>
      </c>
      <c r="AJ85" s="413" t="str">
        <f t="shared" si="14"/>
        <v>14</v>
      </c>
      <c r="AK85" t="str">
        <f t="shared" si="15"/>
        <v>04</v>
      </c>
      <c r="AL85" t="str">
        <f t="shared" si="16"/>
        <v>2012</v>
      </c>
      <c r="AM85" s="427" t="str">
        <f t="shared" si="17"/>
        <v>14</v>
      </c>
      <c r="AN85" t="str">
        <f t="shared" si="18"/>
        <v>04</v>
      </c>
      <c r="AP85" s="19">
        <f t="shared" si="19"/>
        <v>41013</v>
      </c>
    </row>
    <row r="86" spans="1:42" ht="19.5" customHeight="1" x14ac:dyDescent="0.2">
      <c r="A86" s="143">
        <v>20205</v>
      </c>
      <c r="B86" s="42" t="str">
        <f>IFERROR(VLOOKUP($A86,INPUT_Du_lieu_nhan_vien!$A:$C,2,0),"-")</f>
        <v>Trần Thị Mai</v>
      </c>
      <c r="C86" s="42" t="str">
        <f>IFERROR(VLOOKUP($A86,INPUT_Du_lieu_nhan_vien!$A:$C,3,0),"-")</f>
        <v>Thúy</v>
      </c>
      <c r="D86" s="42" t="str">
        <f>IFERROR(VLOOKUP($A86,INPUT_Du_lieu_nhan_vien!$A:$AJ,36,0),"-")</f>
        <v>Chính thức</v>
      </c>
      <c r="E86" s="69" t="s">
        <v>3028</v>
      </c>
      <c r="F86" s="70" t="s">
        <v>3296</v>
      </c>
      <c r="G86" s="20">
        <v>41244</v>
      </c>
      <c r="H86" s="54"/>
      <c r="I86" s="54" t="s">
        <v>12</v>
      </c>
      <c r="J86" s="54"/>
      <c r="K86" s="54"/>
      <c r="L86" s="54"/>
      <c r="M86" s="54"/>
      <c r="N86" s="54"/>
      <c r="P86" s="1" t="s">
        <v>2973</v>
      </c>
      <c r="Q86" s="1">
        <v>234</v>
      </c>
      <c r="T86" s="1">
        <v>20063</v>
      </c>
      <c r="U86" s="1">
        <v>4500</v>
      </c>
      <c r="W86" s="1" t="s">
        <v>3932</v>
      </c>
      <c r="X86" s="1">
        <v>2587</v>
      </c>
      <c r="Y86">
        <f t="shared" si="10"/>
        <v>4730</v>
      </c>
      <c r="Z86">
        <f t="shared" si="11"/>
        <v>50</v>
      </c>
      <c r="AA86" t="str">
        <f t="shared" si="12"/>
        <v/>
      </c>
      <c r="AB86">
        <f t="shared" si="13"/>
        <v>3373</v>
      </c>
      <c r="AE86" s="19">
        <v>41244</v>
      </c>
      <c r="AH86" s="20">
        <v>41244</v>
      </c>
      <c r="AI86" s="79" t="s">
        <v>2683</v>
      </c>
      <c r="AJ86" s="413" t="str">
        <f t="shared" si="14"/>
        <v>01</v>
      </c>
      <c r="AK86" t="str">
        <f t="shared" si="15"/>
        <v>12</v>
      </c>
      <c r="AL86" t="str">
        <f t="shared" si="16"/>
        <v>2012</v>
      </c>
      <c r="AM86" s="427" t="str">
        <f t="shared" si="17"/>
        <v>01</v>
      </c>
      <c r="AN86" t="str">
        <f t="shared" si="18"/>
        <v>12</v>
      </c>
      <c r="AP86" s="19">
        <f t="shared" si="19"/>
        <v>41244</v>
      </c>
    </row>
    <row r="87" spans="1:42" ht="19.5" customHeight="1" x14ac:dyDescent="0.2">
      <c r="A87" s="143">
        <v>20518</v>
      </c>
      <c r="B87" s="42" t="str">
        <f>IFERROR(VLOOKUP($A87,INPUT_Du_lieu_nhan_vien!$A:$C,2,0),"-")</f>
        <v>Nguyễn Thị</v>
      </c>
      <c r="C87" s="42" t="str">
        <f>IFERROR(VLOOKUP($A87,INPUT_Du_lieu_nhan_vien!$A:$C,3,0),"-")</f>
        <v>Chi</v>
      </c>
      <c r="D87" s="42" t="str">
        <f>IFERROR(VLOOKUP($A87,INPUT_Du_lieu_nhan_vien!$A:$AJ,36,0),"-")</f>
        <v>Nghỉ việc</v>
      </c>
      <c r="E87" s="69"/>
      <c r="F87" s="54"/>
      <c r="G87" s="54"/>
      <c r="H87" s="54"/>
      <c r="I87" s="54"/>
      <c r="J87" s="54"/>
      <c r="K87" s="54"/>
      <c r="L87" s="54"/>
      <c r="M87" s="54"/>
      <c r="N87" s="54"/>
      <c r="P87" s="1" t="s">
        <v>41</v>
      </c>
      <c r="Q87" s="1">
        <v>235</v>
      </c>
      <c r="T87" s="1">
        <v>20064</v>
      </c>
      <c r="U87" s="1">
        <v>4501</v>
      </c>
      <c r="W87" s="1" t="s">
        <v>5611</v>
      </c>
      <c r="X87" s="1">
        <v>2588</v>
      </c>
      <c r="Y87">
        <f t="shared" si="10"/>
        <v>5332</v>
      </c>
      <c r="Z87" t="str">
        <f t="shared" si="11"/>
        <v/>
      </c>
      <c r="AA87" t="str">
        <f t="shared" si="12"/>
        <v/>
      </c>
      <c r="AB87" t="str">
        <f t="shared" si="13"/>
        <v/>
      </c>
      <c r="AE87" s="19" t="s">
        <v>623</v>
      </c>
      <c r="AH87" s="54"/>
      <c r="AI87" s="415"/>
      <c r="AJ87" s="413" t="str">
        <f t="shared" si="14"/>
        <v/>
      </c>
      <c r="AK87" t="e">
        <f t="shared" si="15"/>
        <v>#VALUE!</v>
      </c>
      <c r="AL87" t="str">
        <f t="shared" si="16"/>
        <v/>
      </c>
      <c r="AM87" s="427" t="e">
        <f t="shared" si="17"/>
        <v>#VALUE!</v>
      </c>
      <c r="AN87" t="e">
        <f t="shared" si="18"/>
        <v>#VALUE!</v>
      </c>
      <c r="AP87" s="19" t="str">
        <f t="shared" si="19"/>
        <v/>
      </c>
    </row>
    <row r="88" spans="1:42" ht="19.5" customHeight="1" x14ac:dyDescent="0.2">
      <c r="A88" s="143">
        <v>20027</v>
      </c>
      <c r="B88" s="42" t="str">
        <f>IFERROR(VLOOKUP($A88,INPUT_Du_lieu_nhan_vien!$A:$C,2,0),"-")</f>
        <v>Nguyễn Hữu</v>
      </c>
      <c r="C88" s="42" t="str">
        <f>IFERROR(VLOOKUP($A88,INPUT_Du_lieu_nhan_vien!$A:$C,3,0),"-")</f>
        <v>Chiến</v>
      </c>
      <c r="D88" s="42" t="str">
        <f>IFERROR(VLOOKUP($A88,INPUT_Du_lieu_nhan_vien!$A:$AJ,36,0),"-")</f>
        <v>Nghỉ việc</v>
      </c>
      <c r="E88" s="69" t="s">
        <v>3028</v>
      </c>
      <c r="F88" s="70" t="s">
        <v>3221</v>
      </c>
      <c r="G88" s="71">
        <v>40513</v>
      </c>
      <c r="H88" s="54"/>
      <c r="I88" s="69" t="s">
        <v>14</v>
      </c>
      <c r="J88" s="54"/>
      <c r="K88" s="69" t="s">
        <v>31</v>
      </c>
      <c r="L88" s="54"/>
      <c r="M88" s="69" t="s">
        <v>34</v>
      </c>
      <c r="N88" s="54"/>
      <c r="P88" s="1" t="s">
        <v>3110</v>
      </c>
      <c r="Q88" s="1">
        <v>236</v>
      </c>
      <c r="T88" s="1">
        <v>20065</v>
      </c>
      <c r="U88" s="1">
        <v>4502</v>
      </c>
      <c r="W88" s="1" t="s">
        <v>3968</v>
      </c>
      <c r="X88" s="1">
        <v>2589</v>
      </c>
      <c r="Y88">
        <f t="shared" si="10"/>
        <v>4467</v>
      </c>
      <c r="Z88">
        <f t="shared" si="11"/>
        <v>33</v>
      </c>
      <c r="AA88">
        <f t="shared" si="12"/>
        <v>182</v>
      </c>
      <c r="AB88">
        <f t="shared" si="13"/>
        <v>3374</v>
      </c>
      <c r="AE88" s="19">
        <v>40513</v>
      </c>
      <c r="AH88" s="71">
        <v>40513</v>
      </c>
      <c r="AI88" s="78" t="s">
        <v>8601</v>
      </c>
      <c r="AJ88" s="413" t="str">
        <f t="shared" si="14"/>
        <v>01</v>
      </c>
      <c r="AK88" t="str">
        <f t="shared" si="15"/>
        <v>12</v>
      </c>
      <c r="AL88" t="str">
        <f t="shared" si="16"/>
        <v>2010</v>
      </c>
      <c r="AM88" s="427" t="str">
        <f t="shared" si="17"/>
        <v>01</v>
      </c>
      <c r="AN88" t="str">
        <f t="shared" si="18"/>
        <v>12</v>
      </c>
      <c r="AP88" s="19">
        <f t="shared" si="19"/>
        <v>40513</v>
      </c>
    </row>
    <row r="89" spans="1:42" ht="19.5" customHeight="1" x14ac:dyDescent="0.2">
      <c r="A89" s="143">
        <v>20027</v>
      </c>
      <c r="B89" s="42" t="str">
        <f>IFERROR(VLOOKUP($A89,INPUT_Du_lieu_nhan_vien!$A:$C,2,0),"-")</f>
        <v>Nguyễn Hữu</v>
      </c>
      <c r="C89" s="42" t="str">
        <f>IFERROR(VLOOKUP($A89,INPUT_Du_lieu_nhan_vien!$A:$C,3,0),"-")</f>
        <v>Chiến</v>
      </c>
      <c r="D89" s="42" t="str">
        <f>IFERROR(VLOOKUP($A89,INPUT_Du_lieu_nhan_vien!$A:$AJ,36,0),"-")</f>
        <v>Nghỉ việc</v>
      </c>
      <c r="E89" s="69" t="s">
        <v>3028</v>
      </c>
      <c r="F89" s="70" t="s">
        <v>3222</v>
      </c>
      <c r="G89" s="71">
        <v>40634</v>
      </c>
      <c r="H89" s="54"/>
      <c r="I89" s="69" t="s">
        <v>11</v>
      </c>
      <c r="J89" s="54"/>
      <c r="K89" s="69" t="s">
        <v>31</v>
      </c>
      <c r="L89" s="54"/>
      <c r="M89" s="69" t="s">
        <v>34</v>
      </c>
      <c r="N89" s="54"/>
      <c r="P89" s="1" t="s">
        <v>3111</v>
      </c>
      <c r="Q89" s="1">
        <v>237</v>
      </c>
      <c r="T89" s="1">
        <v>20066</v>
      </c>
      <c r="U89" s="1">
        <v>4503</v>
      </c>
      <c r="W89" s="1" t="s">
        <v>3859</v>
      </c>
      <c r="X89" s="1">
        <v>2590</v>
      </c>
      <c r="Y89">
        <f t="shared" si="10"/>
        <v>4467</v>
      </c>
      <c r="Z89">
        <f t="shared" si="11"/>
        <v>34</v>
      </c>
      <c r="AA89">
        <f t="shared" si="12"/>
        <v>182</v>
      </c>
      <c r="AB89">
        <f t="shared" si="13"/>
        <v>3375</v>
      </c>
      <c r="AE89" s="19">
        <v>40634</v>
      </c>
      <c r="AH89" s="71">
        <v>40634</v>
      </c>
      <c r="AI89" s="78" t="s">
        <v>8595</v>
      </c>
      <c r="AJ89" s="413" t="str">
        <f t="shared" si="14"/>
        <v>01</v>
      </c>
      <c r="AK89" t="str">
        <f t="shared" si="15"/>
        <v>04</v>
      </c>
      <c r="AL89" t="str">
        <f t="shared" si="16"/>
        <v>2011</v>
      </c>
      <c r="AM89" s="427" t="str">
        <f t="shared" si="17"/>
        <v>01</v>
      </c>
      <c r="AN89" t="str">
        <f t="shared" si="18"/>
        <v>04</v>
      </c>
      <c r="AP89" s="19">
        <f t="shared" si="19"/>
        <v>40634</v>
      </c>
    </row>
    <row r="90" spans="1:42" ht="19.5" customHeight="1" x14ac:dyDescent="0.2">
      <c r="A90" s="143">
        <v>20223</v>
      </c>
      <c r="B90" s="42" t="str">
        <f>IFERROR(VLOOKUP($A90,INPUT_Du_lieu_nhan_vien!$A:$C,2,0),"-")</f>
        <v>Hoàng Diệu</v>
      </c>
      <c r="C90" s="42" t="str">
        <f>IFERROR(VLOOKUP($A90,INPUT_Du_lieu_nhan_vien!$A:$C,3,0),"-")</f>
        <v>Linh</v>
      </c>
      <c r="D90" s="42" t="str">
        <f>IFERROR(VLOOKUP($A90,INPUT_Du_lieu_nhan_vien!$A:$AJ,36,0),"-")</f>
        <v>Chính thức</v>
      </c>
      <c r="E90" s="69" t="s">
        <v>3028</v>
      </c>
      <c r="F90" s="70" t="s">
        <v>3175</v>
      </c>
      <c r="G90" s="20">
        <v>41091</v>
      </c>
      <c r="H90" s="54"/>
      <c r="I90" s="69" t="s">
        <v>12</v>
      </c>
      <c r="J90" s="54"/>
      <c r="K90" s="69" t="s">
        <v>40</v>
      </c>
      <c r="L90" s="54"/>
      <c r="M90" s="69" t="s">
        <v>2973</v>
      </c>
      <c r="N90" s="54"/>
      <c r="P90" s="1" t="s">
        <v>36</v>
      </c>
      <c r="Q90" s="1">
        <v>238</v>
      </c>
      <c r="T90" s="1">
        <v>20067</v>
      </c>
      <c r="U90" s="1">
        <v>4504</v>
      </c>
      <c r="W90" s="1" t="s">
        <v>5682</v>
      </c>
      <c r="X90" s="1">
        <v>2591</v>
      </c>
      <c r="Y90">
        <f t="shared" si="10"/>
        <v>4748</v>
      </c>
      <c r="Z90">
        <f t="shared" si="11"/>
        <v>50</v>
      </c>
      <c r="AA90">
        <f t="shared" si="12"/>
        <v>179</v>
      </c>
      <c r="AB90">
        <f t="shared" si="13"/>
        <v>3376</v>
      </c>
      <c r="AE90" s="19">
        <v>41091</v>
      </c>
      <c r="AH90" s="20">
        <v>41091</v>
      </c>
      <c r="AI90" s="79" t="s">
        <v>8592</v>
      </c>
      <c r="AJ90" s="413" t="str">
        <f t="shared" si="14"/>
        <v>01</v>
      </c>
      <c r="AK90" t="str">
        <f t="shared" si="15"/>
        <v>07</v>
      </c>
      <c r="AL90" t="str">
        <f t="shared" si="16"/>
        <v>2012</v>
      </c>
      <c r="AM90" s="427" t="str">
        <f t="shared" si="17"/>
        <v>01</v>
      </c>
      <c r="AN90" t="str">
        <f t="shared" si="18"/>
        <v>07</v>
      </c>
      <c r="AP90" s="19">
        <f t="shared" si="19"/>
        <v>41091</v>
      </c>
    </row>
    <row r="91" spans="1:42" ht="19.5" customHeight="1" x14ac:dyDescent="0.2">
      <c r="A91" s="143">
        <v>20267</v>
      </c>
      <c r="B91" s="42" t="str">
        <f>IFERROR(VLOOKUP($A91,INPUT_Du_lieu_nhan_vien!$A:$C,2,0),"-")</f>
        <v>Nguyễn Đình</v>
      </c>
      <c r="C91" s="42" t="str">
        <f>IFERROR(VLOOKUP($A91,INPUT_Du_lieu_nhan_vien!$A:$C,3,0),"-")</f>
        <v>Chớn</v>
      </c>
      <c r="D91" s="42" t="str">
        <f>IFERROR(VLOOKUP($A91,INPUT_Du_lieu_nhan_vien!$A:$AJ,36,0),"-")</f>
        <v>Nghỉ việc</v>
      </c>
      <c r="E91" s="69" t="s">
        <v>3031</v>
      </c>
      <c r="F91" s="70" t="s">
        <v>3521</v>
      </c>
      <c r="G91" s="71">
        <v>40664</v>
      </c>
      <c r="H91" s="54"/>
      <c r="I91" s="54" t="s">
        <v>17</v>
      </c>
      <c r="J91" s="54"/>
      <c r="K91" s="54" t="s">
        <v>65</v>
      </c>
      <c r="L91" s="54"/>
      <c r="M91" s="54" t="s">
        <v>70</v>
      </c>
      <c r="N91" s="70" t="s">
        <v>3522</v>
      </c>
      <c r="P91" s="1" t="s">
        <v>37</v>
      </c>
      <c r="Q91" s="1">
        <v>239</v>
      </c>
      <c r="T91" s="1">
        <v>20068</v>
      </c>
      <c r="U91" s="1">
        <v>4505</v>
      </c>
      <c r="W91" s="1" t="s">
        <v>3971</v>
      </c>
      <c r="X91" s="1">
        <v>2592</v>
      </c>
      <c r="Y91">
        <f t="shared" si="10"/>
        <v>4791</v>
      </c>
      <c r="Z91">
        <f t="shared" si="11"/>
        <v>51</v>
      </c>
      <c r="AA91">
        <f t="shared" si="12"/>
        <v>177</v>
      </c>
      <c r="AB91">
        <f t="shared" si="13"/>
        <v>2818</v>
      </c>
      <c r="AE91" s="19">
        <v>40664</v>
      </c>
      <c r="AH91" s="71">
        <v>40664</v>
      </c>
      <c r="AI91" s="78" t="s">
        <v>8615</v>
      </c>
      <c r="AJ91" s="413" t="str">
        <f t="shared" si="14"/>
        <v>01</v>
      </c>
      <c r="AK91" t="str">
        <f t="shared" si="15"/>
        <v>05</v>
      </c>
      <c r="AL91" t="str">
        <f t="shared" si="16"/>
        <v>2011</v>
      </c>
      <c r="AM91" s="427" t="str">
        <f t="shared" si="17"/>
        <v>01</v>
      </c>
      <c r="AN91" t="str">
        <f t="shared" si="18"/>
        <v>05</v>
      </c>
      <c r="AP91" s="19">
        <f t="shared" si="19"/>
        <v>40664</v>
      </c>
    </row>
    <row r="92" spans="1:42" ht="19.5" customHeight="1" x14ac:dyDescent="0.2">
      <c r="A92" s="143">
        <v>20267</v>
      </c>
      <c r="B92" s="42" t="str">
        <f>IFERROR(VLOOKUP($A92,INPUT_Du_lieu_nhan_vien!$A:$C,2,0),"-")</f>
        <v>Nguyễn Đình</v>
      </c>
      <c r="C92" s="42" t="str">
        <f>IFERROR(VLOOKUP($A92,INPUT_Du_lieu_nhan_vien!$A:$C,3,0),"-")</f>
        <v>Chớn</v>
      </c>
      <c r="D92" s="42" t="str">
        <f>IFERROR(VLOOKUP($A92,INPUT_Du_lieu_nhan_vien!$A:$AJ,36,0),"-")</f>
        <v>Nghỉ việc</v>
      </c>
      <c r="E92" s="69" t="s">
        <v>3032</v>
      </c>
      <c r="F92" s="70" t="s">
        <v>5926</v>
      </c>
      <c r="G92" s="71">
        <v>40924</v>
      </c>
      <c r="H92" s="54"/>
      <c r="I92" s="54" t="s">
        <v>12</v>
      </c>
      <c r="J92" s="54"/>
      <c r="K92" s="54"/>
      <c r="L92" s="54"/>
      <c r="M92" s="54"/>
      <c r="N92" s="70" t="s">
        <v>5804</v>
      </c>
      <c r="P92" s="1" t="s">
        <v>897</v>
      </c>
      <c r="Q92" s="1">
        <v>240</v>
      </c>
      <c r="T92" s="1">
        <v>20069</v>
      </c>
      <c r="U92" s="1">
        <v>4506</v>
      </c>
      <c r="W92" s="1" t="s">
        <v>3861</v>
      </c>
      <c r="X92" s="1">
        <v>2593</v>
      </c>
      <c r="Y92">
        <f t="shared" si="10"/>
        <v>4791</v>
      </c>
      <c r="Z92">
        <f t="shared" si="11"/>
        <v>50</v>
      </c>
      <c r="AA92" t="str">
        <f t="shared" si="12"/>
        <v/>
      </c>
      <c r="AB92">
        <f t="shared" si="13"/>
        <v>3595</v>
      </c>
      <c r="AE92" s="19">
        <v>40924</v>
      </c>
      <c r="AH92" s="71">
        <v>40924</v>
      </c>
      <c r="AI92" s="78" t="s">
        <v>8616</v>
      </c>
      <c r="AJ92" s="413" t="str">
        <f t="shared" si="14"/>
        <v>16</v>
      </c>
      <c r="AK92" t="str">
        <f t="shared" si="15"/>
        <v>01</v>
      </c>
      <c r="AL92" t="str">
        <f t="shared" si="16"/>
        <v>2012</v>
      </c>
      <c r="AM92" s="427" t="str">
        <f t="shared" si="17"/>
        <v>16</v>
      </c>
      <c r="AN92" t="str">
        <f t="shared" si="18"/>
        <v>01</v>
      </c>
      <c r="AP92" s="19">
        <f t="shared" si="19"/>
        <v>40924</v>
      </c>
    </row>
    <row r="93" spans="1:42" ht="19.5" customHeight="1" x14ac:dyDescent="0.2">
      <c r="A93" s="143">
        <v>20231</v>
      </c>
      <c r="B93" s="42" t="str">
        <f>IFERROR(VLOOKUP($A93,INPUT_Du_lieu_nhan_vien!$A:$C,2,0),"-")</f>
        <v>Phạm Thị Tuyết</v>
      </c>
      <c r="C93" s="42" t="str">
        <f>IFERROR(VLOOKUP($A93,INPUT_Du_lieu_nhan_vien!$A:$C,3,0),"-")</f>
        <v>Nhung</v>
      </c>
      <c r="D93" s="42" t="str">
        <f>IFERROR(VLOOKUP($A93,INPUT_Du_lieu_nhan_vien!$A:$AJ,36,0),"-")</f>
        <v>Chính thức</v>
      </c>
      <c r="E93" s="69" t="s">
        <v>3028</v>
      </c>
      <c r="F93" s="70" t="s">
        <v>3272</v>
      </c>
      <c r="G93" s="71">
        <v>40909</v>
      </c>
      <c r="H93" s="54"/>
      <c r="I93" s="54" t="s">
        <v>12</v>
      </c>
      <c r="J93" s="54"/>
      <c r="K93" s="54" t="s">
        <v>65</v>
      </c>
      <c r="L93" s="54"/>
      <c r="M93" s="54"/>
      <c r="N93" s="54"/>
      <c r="P93" s="1" t="s">
        <v>34</v>
      </c>
      <c r="Q93" s="1">
        <v>241</v>
      </c>
      <c r="T93" s="1">
        <v>20070</v>
      </c>
      <c r="U93" s="1">
        <v>4507</v>
      </c>
      <c r="W93" s="1" t="s">
        <v>5644</v>
      </c>
      <c r="X93" s="1">
        <v>2594</v>
      </c>
      <c r="Y93">
        <f t="shared" si="10"/>
        <v>4756</v>
      </c>
      <c r="Z93">
        <f t="shared" si="11"/>
        <v>50</v>
      </c>
      <c r="AA93">
        <f t="shared" si="12"/>
        <v>177</v>
      </c>
      <c r="AB93">
        <f t="shared" si="13"/>
        <v>3377</v>
      </c>
      <c r="AE93" s="19">
        <v>40909</v>
      </c>
      <c r="AH93" s="71">
        <v>40909</v>
      </c>
      <c r="AI93" s="78" t="s">
        <v>8600</v>
      </c>
      <c r="AJ93" s="413" t="str">
        <f t="shared" si="14"/>
        <v>01</v>
      </c>
      <c r="AK93" t="str">
        <f t="shared" si="15"/>
        <v>01</v>
      </c>
      <c r="AL93" t="str">
        <f t="shared" si="16"/>
        <v>2012</v>
      </c>
      <c r="AM93" s="427" t="str">
        <f t="shared" si="17"/>
        <v>01</v>
      </c>
      <c r="AN93" t="str">
        <f t="shared" si="18"/>
        <v>01</v>
      </c>
      <c r="AP93" s="19">
        <f t="shared" si="19"/>
        <v>40909</v>
      </c>
    </row>
    <row r="94" spans="1:42" ht="19.5" customHeight="1" x14ac:dyDescent="0.2">
      <c r="A94" s="143">
        <v>20170</v>
      </c>
      <c r="B94" s="42" t="str">
        <f>IFERROR(VLOOKUP($A94,INPUT_Du_lieu_nhan_vien!$A:$C,2,0),"-")</f>
        <v>Nguyễn Xuân</v>
      </c>
      <c r="C94" s="42" t="str">
        <f>IFERROR(VLOOKUP($A94,INPUT_Du_lieu_nhan_vien!$A:$C,3,0),"-")</f>
        <v>Đại</v>
      </c>
      <c r="D94" s="42" t="str">
        <f>IFERROR(VLOOKUP($A94,INPUT_Du_lieu_nhan_vien!$A:$AJ,36,0),"-")</f>
        <v>Nghỉ việc</v>
      </c>
      <c r="E94" s="69" t="s">
        <v>3031</v>
      </c>
      <c r="F94" s="70" t="s">
        <v>3498</v>
      </c>
      <c r="G94" s="71">
        <v>40219</v>
      </c>
      <c r="H94" s="54"/>
      <c r="I94" s="69" t="s">
        <v>17</v>
      </c>
      <c r="J94" s="54"/>
      <c r="K94" s="54"/>
      <c r="L94" s="54"/>
      <c r="M94" s="54"/>
      <c r="N94" s="70" t="s">
        <v>3487</v>
      </c>
      <c r="P94" s="1" t="s">
        <v>33</v>
      </c>
      <c r="Q94" s="1">
        <v>242</v>
      </c>
      <c r="T94" s="1">
        <v>20071</v>
      </c>
      <c r="U94" s="1">
        <v>4508</v>
      </c>
      <c r="W94" s="1" t="s">
        <v>5643</v>
      </c>
      <c r="X94" s="1">
        <v>2595</v>
      </c>
      <c r="Y94">
        <f t="shared" si="10"/>
        <v>4695</v>
      </c>
      <c r="Z94">
        <f t="shared" si="11"/>
        <v>51</v>
      </c>
      <c r="AA94" t="str">
        <f t="shared" si="12"/>
        <v/>
      </c>
      <c r="AB94">
        <f t="shared" si="13"/>
        <v>2819</v>
      </c>
      <c r="AE94" s="19">
        <v>40219</v>
      </c>
      <c r="AH94" s="71">
        <v>40219</v>
      </c>
      <c r="AI94" s="78" t="s">
        <v>8617</v>
      </c>
      <c r="AJ94" s="413" t="str">
        <f t="shared" si="14"/>
        <v>10</v>
      </c>
      <c r="AK94" t="str">
        <f t="shared" si="15"/>
        <v>02</v>
      </c>
      <c r="AL94" t="str">
        <f t="shared" si="16"/>
        <v>2010</v>
      </c>
      <c r="AM94" s="427" t="str">
        <f t="shared" si="17"/>
        <v>10</v>
      </c>
      <c r="AN94" t="str">
        <f t="shared" si="18"/>
        <v>02</v>
      </c>
      <c r="AP94" s="19">
        <f t="shared" si="19"/>
        <v>40219</v>
      </c>
    </row>
    <row r="95" spans="1:42" ht="19.5" customHeight="1" x14ac:dyDescent="0.2">
      <c r="A95" s="143">
        <v>20237</v>
      </c>
      <c r="B95" s="42" t="str">
        <f>IFERROR(VLOOKUP($A95,INPUT_Du_lieu_nhan_vien!$A:$C,2,0),"-")</f>
        <v>Tống Thị</v>
      </c>
      <c r="C95" s="42" t="str">
        <f>IFERROR(VLOOKUP($A95,INPUT_Du_lieu_nhan_vien!$A:$C,3,0),"-")</f>
        <v>Hường</v>
      </c>
      <c r="D95" s="42" t="str">
        <f>IFERROR(VLOOKUP($A95,INPUT_Du_lieu_nhan_vien!$A:$AJ,36,0),"-")</f>
        <v>Chính thức</v>
      </c>
      <c r="E95" s="69" t="s">
        <v>3031</v>
      </c>
      <c r="F95" s="54"/>
      <c r="G95" s="71">
        <v>40523</v>
      </c>
      <c r="H95" s="54"/>
      <c r="I95" s="54" t="s">
        <v>17</v>
      </c>
      <c r="J95" s="54"/>
      <c r="K95" s="54"/>
      <c r="L95" s="54"/>
      <c r="M95" s="54"/>
      <c r="N95" s="70" t="s">
        <v>3665</v>
      </c>
      <c r="P95" s="1" t="s">
        <v>32</v>
      </c>
      <c r="Q95" s="1">
        <v>243</v>
      </c>
      <c r="T95" s="1" t="s">
        <v>621</v>
      </c>
      <c r="U95" s="1">
        <v>4509</v>
      </c>
      <c r="W95" s="1" t="s">
        <v>3862</v>
      </c>
      <c r="X95" s="1">
        <v>2596</v>
      </c>
      <c r="Y95">
        <f t="shared" si="10"/>
        <v>4762</v>
      </c>
      <c r="Z95">
        <f t="shared" si="11"/>
        <v>51</v>
      </c>
      <c r="AA95" t="str">
        <f t="shared" si="12"/>
        <v/>
      </c>
      <c r="AB95" t="str">
        <f t="shared" si="13"/>
        <v/>
      </c>
      <c r="AE95" s="19">
        <v>40523</v>
      </c>
      <c r="AH95" s="71">
        <v>40523</v>
      </c>
      <c r="AI95" s="78" t="s">
        <v>8618</v>
      </c>
      <c r="AJ95" s="413" t="str">
        <f t="shared" si="14"/>
        <v>11</v>
      </c>
      <c r="AK95" t="str">
        <f t="shared" si="15"/>
        <v>12</v>
      </c>
      <c r="AL95" t="str">
        <f t="shared" si="16"/>
        <v>2010</v>
      </c>
      <c r="AM95" s="427" t="str">
        <f t="shared" si="17"/>
        <v>11</v>
      </c>
      <c r="AN95" t="str">
        <f t="shared" si="18"/>
        <v>12</v>
      </c>
      <c r="AP95" s="19">
        <f t="shared" si="19"/>
        <v>40523</v>
      </c>
    </row>
    <row r="96" spans="1:42" ht="19.5" customHeight="1" x14ac:dyDescent="0.2">
      <c r="A96" s="143">
        <v>20241</v>
      </c>
      <c r="B96" s="42" t="str">
        <f>IFERROR(VLOOKUP($A96,INPUT_Du_lieu_nhan_vien!$A:$C,2,0),"-")</f>
        <v>Phùng Thị Hải</v>
      </c>
      <c r="C96" s="42" t="str">
        <f>IFERROR(VLOOKUP($A96,INPUT_Du_lieu_nhan_vien!$A:$C,3,0),"-")</f>
        <v>Linh</v>
      </c>
      <c r="D96" s="42" t="str">
        <f>IFERROR(VLOOKUP($A96,INPUT_Du_lieu_nhan_vien!$A:$AJ,36,0),"-")</f>
        <v>Chính thức</v>
      </c>
      <c r="E96" s="69" t="s">
        <v>3028</v>
      </c>
      <c r="F96" s="70" t="s">
        <v>3278</v>
      </c>
      <c r="G96" s="20">
        <v>41275</v>
      </c>
      <c r="H96" s="54"/>
      <c r="I96" s="54" t="s">
        <v>12</v>
      </c>
      <c r="J96" s="54"/>
      <c r="K96" s="54" t="s">
        <v>31</v>
      </c>
      <c r="L96" s="54"/>
      <c r="M96" s="54" t="s">
        <v>37</v>
      </c>
      <c r="N96" s="54"/>
      <c r="P96" s="1" t="s">
        <v>35</v>
      </c>
      <c r="Q96" s="1">
        <v>244</v>
      </c>
      <c r="T96" s="1">
        <v>20072</v>
      </c>
      <c r="U96" s="1">
        <v>4510</v>
      </c>
      <c r="W96" s="1" t="s">
        <v>3908</v>
      </c>
      <c r="X96" s="1">
        <v>2597</v>
      </c>
      <c r="Y96">
        <f t="shared" si="10"/>
        <v>4766</v>
      </c>
      <c r="Z96">
        <f t="shared" si="11"/>
        <v>50</v>
      </c>
      <c r="AA96">
        <f t="shared" si="12"/>
        <v>182</v>
      </c>
      <c r="AB96">
        <f t="shared" si="13"/>
        <v>3378</v>
      </c>
      <c r="AE96" s="19">
        <v>41275</v>
      </c>
      <c r="AH96" s="20">
        <v>41275</v>
      </c>
      <c r="AI96" s="79" t="s">
        <v>8619</v>
      </c>
      <c r="AJ96" s="413" t="str">
        <f t="shared" si="14"/>
        <v>01</v>
      </c>
      <c r="AK96" t="str">
        <f t="shared" si="15"/>
        <v>01</v>
      </c>
      <c r="AL96" t="str">
        <f t="shared" si="16"/>
        <v>2013</v>
      </c>
      <c r="AM96" s="427" t="str">
        <f t="shared" si="17"/>
        <v>01</v>
      </c>
      <c r="AN96" t="str">
        <f t="shared" si="18"/>
        <v>01</v>
      </c>
      <c r="AP96" s="19">
        <f t="shared" si="19"/>
        <v>41275</v>
      </c>
    </row>
    <row r="97" spans="1:42" ht="19.5" customHeight="1" x14ac:dyDescent="0.2">
      <c r="A97" s="143">
        <v>20245</v>
      </c>
      <c r="B97" s="42" t="str">
        <f>IFERROR(VLOOKUP($A97,INPUT_Du_lieu_nhan_vien!$A:$C,2,0),"-")</f>
        <v>Lê Thùy</v>
      </c>
      <c r="C97" s="42" t="str">
        <f>IFERROR(VLOOKUP($A97,INPUT_Du_lieu_nhan_vien!$A:$C,3,0),"-")</f>
        <v>Dung</v>
      </c>
      <c r="D97" s="42" t="str">
        <f>IFERROR(VLOOKUP($A97,INPUT_Du_lieu_nhan_vien!$A:$AJ,36,0),"-")</f>
        <v>Nghỉ việc</v>
      </c>
      <c r="E97" s="69"/>
      <c r="F97" s="54"/>
      <c r="G97" s="54"/>
      <c r="H97" s="54"/>
      <c r="I97" s="54"/>
      <c r="J97" s="54"/>
      <c r="K97" s="54"/>
      <c r="L97" s="54"/>
      <c r="M97" s="54"/>
      <c r="N97" s="54"/>
      <c r="P97" s="1" t="s">
        <v>2980</v>
      </c>
      <c r="Q97" s="1">
        <v>245</v>
      </c>
      <c r="T97" s="1">
        <v>20073</v>
      </c>
      <c r="U97" s="1">
        <v>4511</v>
      </c>
      <c r="W97" s="1" t="s">
        <v>5540</v>
      </c>
      <c r="X97" s="1">
        <v>2598</v>
      </c>
      <c r="Y97">
        <f t="shared" si="10"/>
        <v>4770</v>
      </c>
      <c r="Z97" t="str">
        <f t="shared" si="11"/>
        <v/>
      </c>
      <c r="AA97" t="str">
        <f t="shared" si="12"/>
        <v/>
      </c>
      <c r="AB97" t="str">
        <f t="shared" si="13"/>
        <v/>
      </c>
      <c r="AE97" s="19" t="s">
        <v>623</v>
      </c>
      <c r="AH97" s="54"/>
      <c r="AI97" s="415"/>
      <c r="AJ97" s="413" t="str">
        <f t="shared" si="14"/>
        <v/>
      </c>
      <c r="AK97" t="e">
        <f t="shared" si="15"/>
        <v>#VALUE!</v>
      </c>
      <c r="AL97" t="str">
        <f t="shared" si="16"/>
        <v/>
      </c>
      <c r="AM97" s="427" t="e">
        <f t="shared" si="17"/>
        <v>#VALUE!</v>
      </c>
      <c r="AN97" t="e">
        <f t="shared" si="18"/>
        <v>#VALUE!</v>
      </c>
      <c r="AP97" s="19" t="str">
        <f t="shared" si="19"/>
        <v/>
      </c>
    </row>
    <row r="98" spans="1:42" ht="19.5" customHeight="1" x14ac:dyDescent="0.2">
      <c r="A98" s="143">
        <v>20247</v>
      </c>
      <c r="B98" s="42" t="str">
        <f>IFERROR(VLOOKUP($A98,INPUT_Du_lieu_nhan_vien!$A:$C,2,0),"-")</f>
        <v>Đặng Thị Minh</v>
      </c>
      <c r="C98" s="42" t="str">
        <f>IFERROR(VLOOKUP($A98,INPUT_Du_lieu_nhan_vien!$A:$C,3,0),"-")</f>
        <v>Tâm</v>
      </c>
      <c r="D98" s="42" t="str">
        <f>IFERROR(VLOOKUP($A98,INPUT_Du_lieu_nhan_vien!$A:$AJ,36,0),"-")</f>
        <v>Chính thức</v>
      </c>
      <c r="E98" s="69" t="s">
        <v>3030</v>
      </c>
      <c r="F98" s="70" t="s">
        <v>3835</v>
      </c>
      <c r="G98" s="71">
        <v>40466</v>
      </c>
      <c r="H98" s="54"/>
      <c r="I98" s="54" t="s">
        <v>16</v>
      </c>
      <c r="J98" s="54"/>
      <c r="K98" s="54"/>
      <c r="L98" s="54"/>
      <c r="M98" s="54"/>
      <c r="N98" s="70" t="s">
        <v>3837</v>
      </c>
      <c r="P98" s="1" t="s">
        <v>3109</v>
      </c>
      <c r="Q98" s="1">
        <v>246</v>
      </c>
      <c r="T98" s="1">
        <v>20074</v>
      </c>
      <c r="U98" s="1">
        <v>4512</v>
      </c>
      <c r="W98" s="1" t="s">
        <v>5621</v>
      </c>
      <c r="X98" s="1">
        <v>2599</v>
      </c>
      <c r="Y98">
        <f t="shared" si="10"/>
        <v>4772</v>
      </c>
      <c r="Z98">
        <f t="shared" si="11"/>
        <v>53</v>
      </c>
      <c r="AA98" t="str">
        <f t="shared" si="12"/>
        <v/>
      </c>
      <c r="AB98">
        <f t="shared" si="13"/>
        <v>2508</v>
      </c>
      <c r="AE98" s="19">
        <v>40466</v>
      </c>
      <c r="AH98" s="71">
        <v>40466</v>
      </c>
      <c r="AI98" s="78" t="s">
        <v>3836</v>
      </c>
      <c r="AJ98" s="413" t="str">
        <f t="shared" si="14"/>
        <v>15</v>
      </c>
      <c r="AK98" t="str">
        <f t="shared" si="15"/>
        <v>10</v>
      </c>
      <c r="AL98" t="str">
        <f t="shared" si="16"/>
        <v>2010</v>
      </c>
      <c r="AM98" s="427" t="str">
        <f t="shared" si="17"/>
        <v>15</v>
      </c>
      <c r="AN98" t="str">
        <f t="shared" si="18"/>
        <v>10</v>
      </c>
      <c r="AP98" s="19">
        <f t="shared" si="19"/>
        <v>40466</v>
      </c>
    </row>
    <row r="99" spans="1:42" ht="19.5" customHeight="1" x14ac:dyDescent="0.2">
      <c r="A99" s="143">
        <v>20248</v>
      </c>
      <c r="B99" s="42" t="str">
        <f>IFERROR(VLOOKUP($A99,INPUT_Du_lieu_nhan_vien!$A:$C,2,0),"-")</f>
        <v>Trần Thị Khánh</v>
      </c>
      <c r="C99" s="42" t="str">
        <f>IFERROR(VLOOKUP($A99,INPUT_Du_lieu_nhan_vien!$A:$C,3,0),"-")</f>
        <v>Linh</v>
      </c>
      <c r="D99" s="42" t="str">
        <f>IFERROR(VLOOKUP($A99,INPUT_Du_lieu_nhan_vien!$A:$AJ,36,0),"-")</f>
        <v>Chính thức</v>
      </c>
      <c r="E99" s="69" t="s">
        <v>3028</v>
      </c>
      <c r="F99" s="74" t="s">
        <v>3295</v>
      </c>
      <c r="G99" s="75">
        <v>40909</v>
      </c>
      <c r="H99" s="54"/>
      <c r="I99" s="54" t="s">
        <v>12</v>
      </c>
      <c r="J99" s="54"/>
      <c r="K99" s="54" t="s">
        <v>31</v>
      </c>
      <c r="L99" s="54"/>
      <c r="M99" s="54" t="s">
        <v>37</v>
      </c>
      <c r="N99" s="54" t="s">
        <v>3162</v>
      </c>
      <c r="P99" s="1" t="s">
        <v>2979</v>
      </c>
      <c r="Q99" s="1">
        <v>247</v>
      </c>
      <c r="T99" s="1">
        <v>20075</v>
      </c>
      <c r="U99" s="1">
        <v>4513</v>
      </c>
      <c r="W99" s="1" t="s">
        <v>5684</v>
      </c>
      <c r="X99" s="1">
        <v>2600</v>
      </c>
      <c r="Y99">
        <f t="shared" si="10"/>
        <v>4773</v>
      </c>
      <c r="Z99">
        <f t="shared" si="11"/>
        <v>50</v>
      </c>
      <c r="AA99">
        <f t="shared" si="12"/>
        <v>182</v>
      </c>
      <c r="AB99">
        <f t="shared" si="13"/>
        <v>3379</v>
      </c>
      <c r="AE99" s="19">
        <v>40909</v>
      </c>
      <c r="AH99" s="75">
        <v>40909</v>
      </c>
      <c r="AI99" s="416" t="s">
        <v>8600</v>
      </c>
      <c r="AJ99" s="413" t="str">
        <f t="shared" si="14"/>
        <v>01</v>
      </c>
      <c r="AK99" t="str">
        <f t="shared" si="15"/>
        <v>01</v>
      </c>
      <c r="AL99" t="str">
        <f t="shared" si="16"/>
        <v>2012</v>
      </c>
      <c r="AM99" s="427" t="str">
        <f t="shared" si="17"/>
        <v>01</v>
      </c>
      <c r="AN99" t="str">
        <f t="shared" si="18"/>
        <v>01</v>
      </c>
      <c r="AP99" s="19">
        <f t="shared" si="19"/>
        <v>40909</v>
      </c>
    </row>
    <row r="100" spans="1:42" ht="19.5" customHeight="1" x14ac:dyDescent="0.2">
      <c r="A100" s="143">
        <v>20250</v>
      </c>
      <c r="B100" s="42" t="str">
        <f>IFERROR(VLOOKUP($A100,INPUT_Du_lieu_nhan_vien!$A:$C,2,0),"-")</f>
        <v>Lê Trí</v>
      </c>
      <c r="C100" s="42" t="str">
        <f>IFERROR(VLOOKUP($A100,INPUT_Du_lieu_nhan_vien!$A:$C,3,0),"-")</f>
        <v>Dũng</v>
      </c>
      <c r="D100" s="42" t="str">
        <f>IFERROR(VLOOKUP($A100,INPUT_Du_lieu_nhan_vien!$A:$AJ,36,0),"-")</f>
        <v>Nghỉ việc</v>
      </c>
      <c r="E100" s="69" t="s">
        <v>3031</v>
      </c>
      <c r="F100" s="70" t="s">
        <v>3420</v>
      </c>
      <c r="G100" s="71">
        <v>40590</v>
      </c>
      <c r="H100" s="54"/>
      <c r="I100" s="54" t="s">
        <v>17</v>
      </c>
      <c r="J100" s="54"/>
      <c r="K100" s="54"/>
      <c r="L100" s="54"/>
      <c r="M100" s="54"/>
      <c r="N100" s="70" t="s">
        <v>3422</v>
      </c>
      <c r="P100" s="1" t="s">
        <v>61</v>
      </c>
      <c r="Q100" s="1">
        <v>248</v>
      </c>
      <c r="T100" s="1">
        <v>20076</v>
      </c>
      <c r="U100" s="1">
        <v>4514</v>
      </c>
      <c r="W100" s="1" t="s">
        <v>3718</v>
      </c>
      <c r="X100" s="1">
        <v>2601</v>
      </c>
      <c r="Y100">
        <f t="shared" si="10"/>
        <v>4775</v>
      </c>
      <c r="Z100">
        <f t="shared" si="11"/>
        <v>51</v>
      </c>
      <c r="AA100" t="str">
        <f t="shared" si="12"/>
        <v/>
      </c>
      <c r="AB100">
        <f t="shared" si="13"/>
        <v>2820</v>
      </c>
      <c r="AE100" s="19">
        <v>40590</v>
      </c>
      <c r="AH100" s="71">
        <v>40590</v>
      </c>
      <c r="AI100" s="78" t="s">
        <v>8620</v>
      </c>
      <c r="AJ100" s="413" t="str">
        <f t="shared" si="14"/>
        <v>16</v>
      </c>
      <c r="AK100" t="str">
        <f t="shared" si="15"/>
        <v>02</v>
      </c>
      <c r="AL100" t="str">
        <f t="shared" si="16"/>
        <v>2011</v>
      </c>
      <c r="AM100" s="427" t="str">
        <f t="shared" si="17"/>
        <v>16</v>
      </c>
      <c r="AN100" t="str">
        <f t="shared" si="18"/>
        <v>02</v>
      </c>
      <c r="AP100" s="19">
        <f t="shared" si="19"/>
        <v>40590</v>
      </c>
    </row>
    <row r="101" spans="1:42" ht="19.5" customHeight="1" x14ac:dyDescent="0.2">
      <c r="A101" s="143">
        <v>20251</v>
      </c>
      <c r="B101" s="42" t="str">
        <f>IFERROR(VLOOKUP($A101,INPUT_Du_lieu_nhan_vien!$A:$C,2,0),"-")</f>
        <v>Lê Minh</v>
      </c>
      <c r="C101" s="42" t="str">
        <f>IFERROR(VLOOKUP($A101,INPUT_Du_lieu_nhan_vien!$A:$C,3,0),"-")</f>
        <v>Thư</v>
      </c>
      <c r="D101" s="42" t="str">
        <f>IFERROR(VLOOKUP($A101,INPUT_Du_lieu_nhan_vien!$A:$AJ,36,0),"-")</f>
        <v>Chính thức</v>
      </c>
      <c r="E101" s="69" t="s">
        <v>3031</v>
      </c>
      <c r="F101" s="70" t="s">
        <v>3418</v>
      </c>
      <c r="G101" s="71">
        <v>40603</v>
      </c>
      <c r="H101" s="54"/>
      <c r="I101" s="69" t="s">
        <v>17</v>
      </c>
      <c r="J101" s="54"/>
      <c r="K101" s="54"/>
      <c r="L101" s="54"/>
      <c r="M101" s="54"/>
      <c r="N101" s="70" t="s">
        <v>3419</v>
      </c>
      <c r="P101" s="1" t="s">
        <v>29</v>
      </c>
      <c r="Q101" s="1">
        <v>249</v>
      </c>
      <c r="T101" s="1">
        <v>20077</v>
      </c>
      <c r="U101" s="1">
        <v>4515</v>
      </c>
      <c r="W101" s="1" t="s">
        <v>5622</v>
      </c>
      <c r="X101" s="1">
        <v>2602</v>
      </c>
      <c r="Y101">
        <f t="shared" si="10"/>
        <v>4776</v>
      </c>
      <c r="Z101">
        <f t="shared" si="11"/>
        <v>51</v>
      </c>
      <c r="AA101" t="str">
        <f t="shared" si="12"/>
        <v/>
      </c>
      <c r="AB101">
        <f t="shared" si="13"/>
        <v>2821</v>
      </c>
      <c r="AE101" s="19">
        <v>40603</v>
      </c>
      <c r="AH101" s="71">
        <v>40603</v>
      </c>
      <c r="AI101" s="78" t="s">
        <v>8612</v>
      </c>
      <c r="AJ101" s="413" t="str">
        <f t="shared" si="14"/>
        <v>01</v>
      </c>
      <c r="AK101" t="str">
        <f t="shared" si="15"/>
        <v>03</v>
      </c>
      <c r="AL101" t="str">
        <f t="shared" si="16"/>
        <v>2011</v>
      </c>
      <c r="AM101" s="427" t="str">
        <f t="shared" si="17"/>
        <v>01</v>
      </c>
      <c r="AN101" t="str">
        <f t="shared" si="18"/>
        <v>03</v>
      </c>
      <c r="AP101" s="19">
        <f t="shared" si="19"/>
        <v>40603</v>
      </c>
    </row>
    <row r="102" spans="1:42" ht="19.5" customHeight="1" x14ac:dyDescent="0.2">
      <c r="A102" s="143">
        <v>20252</v>
      </c>
      <c r="B102" s="42" t="str">
        <f>IFERROR(VLOOKUP($A102,INPUT_Du_lieu_nhan_vien!$A:$C,2,0),"-")</f>
        <v>Lê Thị</v>
      </c>
      <c r="C102" s="42" t="str">
        <f>IFERROR(VLOOKUP($A102,INPUT_Du_lieu_nhan_vien!$A:$C,3,0),"-")</f>
        <v>Nga</v>
      </c>
      <c r="D102" s="42" t="str">
        <f>IFERROR(VLOOKUP($A102,INPUT_Du_lieu_nhan_vien!$A:$AJ,36,0),"-")</f>
        <v>Chính thức</v>
      </c>
      <c r="E102" s="69" t="s">
        <v>3028</v>
      </c>
      <c r="F102" s="70" t="s">
        <v>3197</v>
      </c>
      <c r="G102" s="71">
        <v>40909</v>
      </c>
      <c r="H102" s="54"/>
      <c r="I102" s="69" t="s">
        <v>14</v>
      </c>
      <c r="J102" s="54"/>
      <c r="K102" s="69" t="s">
        <v>65</v>
      </c>
      <c r="L102" s="54"/>
      <c r="M102" s="69" t="s">
        <v>66</v>
      </c>
      <c r="N102" s="54"/>
      <c r="P102" s="1" t="s">
        <v>27</v>
      </c>
      <c r="Q102" s="1">
        <v>250</v>
      </c>
      <c r="T102" s="1">
        <v>20078</v>
      </c>
      <c r="U102" s="1">
        <v>4516</v>
      </c>
      <c r="W102" s="1" t="s">
        <v>5554</v>
      </c>
      <c r="X102" s="1">
        <v>2603</v>
      </c>
      <c r="Y102">
        <f t="shared" si="10"/>
        <v>4777</v>
      </c>
      <c r="Z102">
        <f t="shared" si="11"/>
        <v>33</v>
      </c>
      <c r="AA102">
        <f t="shared" si="12"/>
        <v>177</v>
      </c>
      <c r="AB102">
        <f t="shared" si="13"/>
        <v>3380</v>
      </c>
      <c r="AE102" s="19">
        <v>40909</v>
      </c>
      <c r="AH102" s="71">
        <v>40909</v>
      </c>
      <c r="AI102" s="78" t="s">
        <v>8600</v>
      </c>
      <c r="AJ102" s="413" t="str">
        <f t="shared" si="14"/>
        <v>01</v>
      </c>
      <c r="AK102" t="str">
        <f t="shared" si="15"/>
        <v>01</v>
      </c>
      <c r="AL102" t="str">
        <f t="shared" si="16"/>
        <v>2012</v>
      </c>
      <c r="AM102" s="427" t="str">
        <f t="shared" si="17"/>
        <v>01</v>
      </c>
      <c r="AN102" t="str">
        <f t="shared" si="18"/>
        <v>01</v>
      </c>
      <c r="AP102" s="19">
        <f t="shared" si="19"/>
        <v>40909</v>
      </c>
    </row>
    <row r="103" spans="1:42" ht="19.5" customHeight="1" x14ac:dyDescent="0.2">
      <c r="A103" s="143">
        <v>20062</v>
      </c>
      <c r="B103" s="42" t="str">
        <f>IFERROR(VLOOKUP($A103,INPUT_Du_lieu_nhan_vien!$A:$C,2,0),"-")</f>
        <v>Nguyễn Hữu</v>
      </c>
      <c r="C103" s="42" t="str">
        <f>IFERROR(VLOOKUP($A103,INPUT_Du_lieu_nhan_vien!$A:$C,3,0),"-")</f>
        <v>Diễn</v>
      </c>
      <c r="D103" s="42" t="str">
        <f>IFERROR(VLOOKUP($A103,INPUT_Du_lieu_nhan_vien!$A:$AJ,36,0),"-")</f>
        <v>Chính thức</v>
      </c>
      <c r="E103" s="69" t="s">
        <v>3031</v>
      </c>
      <c r="F103" s="70" t="s">
        <v>3461</v>
      </c>
      <c r="G103" s="71">
        <v>39904</v>
      </c>
      <c r="H103" s="54"/>
      <c r="I103" s="54" t="s">
        <v>17</v>
      </c>
      <c r="J103" s="54"/>
      <c r="K103" s="54"/>
      <c r="L103" s="54"/>
      <c r="M103" s="54"/>
      <c r="N103" s="70" t="s">
        <v>3462</v>
      </c>
      <c r="P103" s="1" t="s">
        <v>2978</v>
      </c>
      <c r="Q103" s="1">
        <v>251</v>
      </c>
      <c r="T103" s="1">
        <v>20079</v>
      </c>
      <c r="U103" s="1">
        <v>4517</v>
      </c>
      <c r="W103" s="1" t="s">
        <v>5625</v>
      </c>
      <c r="X103" s="1">
        <v>2604</v>
      </c>
      <c r="Y103">
        <f t="shared" si="10"/>
        <v>4499</v>
      </c>
      <c r="Z103">
        <f t="shared" si="11"/>
        <v>51</v>
      </c>
      <c r="AA103" t="str">
        <f t="shared" si="12"/>
        <v/>
      </c>
      <c r="AB103">
        <f t="shared" si="13"/>
        <v>2822</v>
      </c>
      <c r="AE103" s="19">
        <v>39904</v>
      </c>
      <c r="AH103" s="71">
        <v>39904</v>
      </c>
      <c r="AI103" s="78" t="s">
        <v>8621</v>
      </c>
      <c r="AJ103" s="413" t="str">
        <f t="shared" si="14"/>
        <v>01</v>
      </c>
      <c r="AK103" t="str">
        <f t="shared" si="15"/>
        <v>04</v>
      </c>
      <c r="AL103" t="str">
        <f t="shared" si="16"/>
        <v>2009</v>
      </c>
      <c r="AM103" s="427" t="str">
        <f t="shared" si="17"/>
        <v>01</v>
      </c>
      <c r="AN103" t="str">
        <f t="shared" si="18"/>
        <v>04</v>
      </c>
      <c r="AP103" s="19">
        <f t="shared" si="19"/>
        <v>39904</v>
      </c>
    </row>
    <row r="104" spans="1:42" ht="19.5" customHeight="1" x14ac:dyDescent="0.2">
      <c r="A104" s="143">
        <v>20256</v>
      </c>
      <c r="B104" s="42" t="str">
        <f>IFERROR(VLOOKUP($A104,INPUT_Du_lieu_nhan_vien!$A:$C,2,0),"-")</f>
        <v>Chung Thị Huyền</v>
      </c>
      <c r="C104" s="42" t="str">
        <f>IFERROR(VLOOKUP($A104,INPUT_Du_lieu_nhan_vien!$A:$C,3,0),"-")</f>
        <v>Trân</v>
      </c>
      <c r="D104" s="42" t="str">
        <f>IFERROR(VLOOKUP($A104,INPUT_Du_lieu_nhan_vien!$A:$AJ,36,0),"-")</f>
        <v>Chính thức</v>
      </c>
      <c r="E104" s="69" t="s">
        <v>3028</v>
      </c>
      <c r="F104" s="70" t="s">
        <v>3156</v>
      </c>
      <c r="G104" s="71">
        <v>40909</v>
      </c>
      <c r="H104" s="54"/>
      <c r="I104" s="69" t="s">
        <v>12</v>
      </c>
      <c r="J104" s="54"/>
      <c r="K104" s="69" t="s">
        <v>65</v>
      </c>
      <c r="L104" s="54"/>
      <c r="M104" s="69" t="s">
        <v>70</v>
      </c>
      <c r="N104" s="54"/>
      <c r="P104" s="1" t="s">
        <v>2977</v>
      </c>
      <c r="Q104" s="1">
        <v>252</v>
      </c>
      <c r="T104" s="1">
        <v>20080</v>
      </c>
      <c r="U104" s="1">
        <v>4518</v>
      </c>
      <c r="W104" s="1" t="s">
        <v>5360</v>
      </c>
      <c r="X104" s="1">
        <v>2605</v>
      </c>
      <c r="Y104">
        <f t="shared" si="10"/>
        <v>4781</v>
      </c>
      <c r="Z104">
        <f t="shared" si="11"/>
        <v>50</v>
      </c>
      <c r="AA104">
        <f t="shared" si="12"/>
        <v>177</v>
      </c>
      <c r="AB104">
        <f t="shared" si="13"/>
        <v>3381</v>
      </c>
      <c r="AE104" s="19">
        <v>40909</v>
      </c>
      <c r="AH104" s="71">
        <v>40909</v>
      </c>
      <c r="AI104" s="78" t="s">
        <v>8600</v>
      </c>
      <c r="AJ104" s="413" t="str">
        <f t="shared" si="14"/>
        <v>01</v>
      </c>
      <c r="AK104" t="str">
        <f t="shared" si="15"/>
        <v>01</v>
      </c>
      <c r="AL104" t="str">
        <f t="shared" si="16"/>
        <v>2012</v>
      </c>
      <c r="AM104" s="427" t="str">
        <f t="shared" si="17"/>
        <v>01</v>
      </c>
      <c r="AN104" t="str">
        <f t="shared" si="18"/>
        <v>01</v>
      </c>
      <c r="AP104" s="19">
        <f t="shared" si="19"/>
        <v>40909</v>
      </c>
    </row>
    <row r="105" spans="1:42" ht="19.5" customHeight="1" x14ac:dyDescent="0.2">
      <c r="A105" s="143">
        <v>20260</v>
      </c>
      <c r="B105" s="42" t="str">
        <f>IFERROR(VLOOKUP($A105,INPUT_Du_lieu_nhan_vien!$A:$C,2,0),"-")</f>
        <v>Trần Thu</v>
      </c>
      <c r="C105" s="42" t="str">
        <f>IFERROR(VLOOKUP($A105,INPUT_Du_lieu_nhan_vien!$A:$C,3,0),"-")</f>
        <v>Vân</v>
      </c>
      <c r="D105" s="42" t="str">
        <f>IFERROR(VLOOKUP($A105,INPUT_Du_lieu_nhan_vien!$A:$AJ,36,0),"-")</f>
        <v>Chính thức</v>
      </c>
      <c r="E105" s="69"/>
      <c r="F105" s="54"/>
      <c r="G105" s="54"/>
      <c r="H105" s="54"/>
      <c r="I105" s="54"/>
      <c r="J105" s="54"/>
      <c r="K105" s="54"/>
      <c r="L105" s="54"/>
      <c r="M105" s="54"/>
      <c r="N105" s="54"/>
      <c r="P105" s="1" t="s">
        <v>59</v>
      </c>
      <c r="Q105" s="1">
        <v>253</v>
      </c>
      <c r="T105" s="1">
        <v>20081</v>
      </c>
      <c r="U105" s="1">
        <v>4519</v>
      </c>
      <c r="W105" s="1" t="s">
        <v>5646</v>
      </c>
      <c r="X105" s="1">
        <v>2606</v>
      </c>
      <c r="Y105">
        <f t="shared" si="10"/>
        <v>4784</v>
      </c>
      <c r="Z105" t="str">
        <f t="shared" si="11"/>
        <v/>
      </c>
      <c r="AA105" t="str">
        <f t="shared" si="12"/>
        <v/>
      </c>
      <c r="AB105" t="str">
        <f t="shared" si="13"/>
        <v/>
      </c>
      <c r="AE105" s="19" t="s">
        <v>623</v>
      </c>
      <c r="AH105" s="54"/>
      <c r="AI105" s="415"/>
      <c r="AJ105" s="413" t="str">
        <f t="shared" si="14"/>
        <v/>
      </c>
      <c r="AK105" t="e">
        <f t="shared" si="15"/>
        <v>#VALUE!</v>
      </c>
      <c r="AL105" t="str">
        <f t="shared" si="16"/>
        <v/>
      </c>
      <c r="AM105" s="427" t="e">
        <f t="shared" si="17"/>
        <v>#VALUE!</v>
      </c>
      <c r="AN105" t="e">
        <f t="shared" si="18"/>
        <v>#VALUE!</v>
      </c>
      <c r="AP105" s="19" t="str">
        <f t="shared" si="19"/>
        <v/>
      </c>
    </row>
    <row r="106" spans="1:42" ht="19.5" customHeight="1" x14ac:dyDescent="0.2">
      <c r="A106" s="143">
        <v>20261</v>
      </c>
      <c r="B106" s="42" t="str">
        <f>IFERROR(VLOOKUP($A106,INPUT_Du_lieu_nhan_vien!$A:$C,2,0),"-")</f>
        <v>Đặng Lê Linh</v>
      </c>
      <c r="C106" s="42" t="str">
        <f>IFERROR(VLOOKUP($A106,INPUT_Du_lieu_nhan_vien!$A:$C,3,0),"-")</f>
        <v>Chi</v>
      </c>
      <c r="D106" s="42" t="str">
        <f>IFERROR(VLOOKUP($A106,INPUT_Du_lieu_nhan_vien!$A:$AJ,36,0),"-")</f>
        <v>Chính thức</v>
      </c>
      <c r="E106" s="69" t="s">
        <v>3028</v>
      </c>
      <c r="F106" s="70" t="s">
        <v>3161</v>
      </c>
      <c r="G106" s="71">
        <v>40909</v>
      </c>
      <c r="H106" s="54"/>
      <c r="I106" s="69" t="s">
        <v>12</v>
      </c>
      <c r="J106" s="54"/>
      <c r="K106" s="69" t="s">
        <v>2561</v>
      </c>
      <c r="L106" s="54"/>
      <c r="M106" s="54"/>
      <c r="N106" s="69" t="s">
        <v>3162</v>
      </c>
      <c r="P106" s="1" t="s">
        <v>2976</v>
      </c>
      <c r="Q106" s="1">
        <v>254</v>
      </c>
      <c r="T106" s="1">
        <v>20082</v>
      </c>
      <c r="U106" s="1">
        <v>4520</v>
      </c>
      <c r="W106" s="1" t="s">
        <v>3864</v>
      </c>
      <c r="X106" s="1">
        <v>2607</v>
      </c>
      <c r="Y106">
        <f t="shared" si="10"/>
        <v>4785</v>
      </c>
      <c r="Z106">
        <f t="shared" si="11"/>
        <v>50</v>
      </c>
      <c r="AA106">
        <f t="shared" si="12"/>
        <v>162</v>
      </c>
      <c r="AB106">
        <f t="shared" si="13"/>
        <v>3382</v>
      </c>
      <c r="AE106" s="19">
        <v>40909</v>
      </c>
      <c r="AH106" s="71">
        <v>40909</v>
      </c>
      <c r="AI106" s="78" t="s">
        <v>8600</v>
      </c>
      <c r="AJ106" s="413" t="str">
        <f t="shared" si="14"/>
        <v>01</v>
      </c>
      <c r="AK106" t="str">
        <f t="shared" si="15"/>
        <v>01</v>
      </c>
      <c r="AL106" t="str">
        <f t="shared" si="16"/>
        <v>2012</v>
      </c>
      <c r="AM106" s="427" t="str">
        <f t="shared" si="17"/>
        <v>01</v>
      </c>
      <c r="AN106" t="str">
        <f t="shared" si="18"/>
        <v>01</v>
      </c>
      <c r="AP106" s="19">
        <f t="shared" si="19"/>
        <v>40909</v>
      </c>
    </row>
    <row r="107" spans="1:42" ht="19.5" customHeight="1" x14ac:dyDescent="0.2">
      <c r="A107" s="143">
        <v>20262</v>
      </c>
      <c r="B107" s="42" t="str">
        <f>IFERROR(VLOOKUP($A107,INPUT_Du_lieu_nhan_vien!$A:$C,2,0),"-")</f>
        <v>Trần Mạnh</v>
      </c>
      <c r="C107" s="42" t="str">
        <f>IFERROR(VLOOKUP($A107,INPUT_Du_lieu_nhan_vien!$A:$C,3,0),"-")</f>
        <v>Công</v>
      </c>
      <c r="D107" s="42" t="str">
        <f>IFERROR(VLOOKUP($A107,INPUT_Du_lieu_nhan_vien!$A:$AJ,36,0),"-")</f>
        <v>Nghỉ việc</v>
      </c>
      <c r="E107" s="69" t="s">
        <v>3028</v>
      </c>
      <c r="F107" s="70" t="s">
        <v>3280</v>
      </c>
      <c r="G107" s="71">
        <v>40634</v>
      </c>
      <c r="H107" s="54" t="s">
        <v>9</v>
      </c>
      <c r="I107" s="54" t="s">
        <v>9</v>
      </c>
      <c r="J107" s="54" t="s">
        <v>3136</v>
      </c>
      <c r="K107" s="54" t="s">
        <v>2560</v>
      </c>
      <c r="L107" s="54"/>
      <c r="M107" s="54"/>
      <c r="N107" s="54" t="s">
        <v>3281</v>
      </c>
      <c r="P107" s="1" t="s">
        <v>6328</v>
      </c>
      <c r="Q107" s="1">
        <v>255</v>
      </c>
      <c r="T107" s="1">
        <v>20083</v>
      </c>
      <c r="U107" s="1">
        <v>4521</v>
      </c>
      <c r="W107" s="1" t="s">
        <v>5402</v>
      </c>
      <c r="X107" s="1">
        <v>2608</v>
      </c>
      <c r="Y107">
        <f t="shared" si="10"/>
        <v>4786</v>
      </c>
      <c r="Z107">
        <f t="shared" si="11"/>
        <v>35</v>
      </c>
      <c r="AA107">
        <f t="shared" si="12"/>
        <v>273</v>
      </c>
      <c r="AB107">
        <f t="shared" si="13"/>
        <v>3383</v>
      </c>
      <c r="AE107" s="19">
        <v>40634</v>
      </c>
      <c r="AH107" s="71">
        <v>40634</v>
      </c>
      <c r="AI107" s="78" t="s">
        <v>8595</v>
      </c>
      <c r="AJ107" s="413" t="str">
        <f t="shared" si="14"/>
        <v>01</v>
      </c>
      <c r="AK107" t="str">
        <f t="shared" si="15"/>
        <v>04</v>
      </c>
      <c r="AL107" t="str">
        <f t="shared" si="16"/>
        <v>2011</v>
      </c>
      <c r="AM107" s="427" t="str">
        <f t="shared" si="17"/>
        <v>01</v>
      </c>
      <c r="AN107" t="str">
        <f t="shared" si="18"/>
        <v>04</v>
      </c>
      <c r="AP107" s="19">
        <f t="shared" si="19"/>
        <v>40634</v>
      </c>
    </row>
    <row r="108" spans="1:42" ht="19.5" customHeight="1" x14ac:dyDescent="0.2">
      <c r="A108" s="143">
        <v>20211</v>
      </c>
      <c r="B108" s="42" t="str">
        <f>IFERROR(VLOOKUP($A108,INPUT_Du_lieu_nhan_vien!$A:$C,2,0),"-")</f>
        <v>Nguyễn Văn</v>
      </c>
      <c r="C108" s="42" t="str">
        <f>IFERROR(VLOOKUP($A108,INPUT_Du_lieu_nhan_vien!$A:$C,3,0),"-")</f>
        <v>Đồng</v>
      </c>
      <c r="D108" s="42" t="str">
        <f>IFERROR(VLOOKUP($A108,INPUT_Du_lieu_nhan_vien!$A:$AJ,36,0),"-")</f>
        <v>Nghỉ việc</v>
      </c>
      <c r="E108" s="69" t="s">
        <v>3032</v>
      </c>
      <c r="F108" s="70" t="s">
        <v>5898</v>
      </c>
      <c r="G108" s="71">
        <v>40467</v>
      </c>
      <c r="H108" s="54"/>
      <c r="I108" s="54" t="s">
        <v>17</v>
      </c>
      <c r="J108" s="54"/>
      <c r="K108" s="54"/>
      <c r="L108" s="54"/>
      <c r="M108" s="54"/>
      <c r="N108" s="70" t="s">
        <v>5899</v>
      </c>
      <c r="P108" s="1" t="s">
        <v>6329</v>
      </c>
      <c r="Q108" s="1">
        <v>256</v>
      </c>
      <c r="T108" s="1">
        <v>20084</v>
      </c>
      <c r="U108" s="1">
        <v>4522</v>
      </c>
      <c r="W108" s="1" t="s">
        <v>5400</v>
      </c>
      <c r="X108" s="1">
        <v>2609</v>
      </c>
      <c r="Y108">
        <f t="shared" si="10"/>
        <v>4736</v>
      </c>
      <c r="Z108">
        <f t="shared" si="11"/>
        <v>51</v>
      </c>
      <c r="AA108" t="str">
        <f t="shared" si="12"/>
        <v/>
      </c>
      <c r="AB108">
        <f t="shared" si="13"/>
        <v>3596</v>
      </c>
      <c r="AE108" s="19">
        <v>40467</v>
      </c>
      <c r="AH108" s="71">
        <v>40467</v>
      </c>
      <c r="AI108" s="78" t="s">
        <v>1297</v>
      </c>
      <c r="AJ108" s="413" t="str">
        <f t="shared" si="14"/>
        <v>16</v>
      </c>
      <c r="AK108" t="str">
        <f t="shared" si="15"/>
        <v>10</v>
      </c>
      <c r="AL108" t="str">
        <f t="shared" si="16"/>
        <v>2010</v>
      </c>
      <c r="AM108" s="427" t="str">
        <f t="shared" si="17"/>
        <v>16</v>
      </c>
      <c r="AN108" t="str">
        <f t="shared" si="18"/>
        <v>10</v>
      </c>
      <c r="AP108" s="19">
        <f t="shared" si="19"/>
        <v>40467</v>
      </c>
    </row>
    <row r="109" spans="1:42" ht="19.5" customHeight="1" x14ac:dyDescent="0.2">
      <c r="A109" s="143">
        <v>20233</v>
      </c>
      <c r="B109" s="42" t="str">
        <f>IFERROR(VLOOKUP($A109,INPUT_Du_lieu_nhan_vien!$A:$C,2,0),"-")</f>
        <v>Nguyễn Thế</v>
      </c>
      <c r="C109" s="42" t="str">
        <f>IFERROR(VLOOKUP($A109,INPUT_Du_lieu_nhan_vien!$A:$C,3,0),"-")</f>
        <v>Đức</v>
      </c>
      <c r="D109" s="42" t="str">
        <f>IFERROR(VLOOKUP($A109,INPUT_Du_lieu_nhan_vien!$A:$AJ,36,0),"-")</f>
        <v>Nghỉ việc</v>
      </c>
      <c r="E109" s="69" t="s">
        <v>3031</v>
      </c>
      <c r="F109" s="70" t="s">
        <v>3513</v>
      </c>
      <c r="G109" s="71">
        <v>40483</v>
      </c>
      <c r="H109" s="54"/>
      <c r="I109" s="54" t="s">
        <v>17</v>
      </c>
      <c r="J109" s="54"/>
      <c r="K109" s="54"/>
      <c r="L109" s="54"/>
      <c r="M109" s="54"/>
      <c r="N109" s="70" t="s">
        <v>3514</v>
      </c>
      <c r="P109" s="1" t="s">
        <v>2845</v>
      </c>
      <c r="Q109" s="1">
        <v>257</v>
      </c>
      <c r="T109" s="1">
        <v>20085</v>
      </c>
      <c r="U109" s="1">
        <v>4523</v>
      </c>
      <c r="W109" s="1" t="s">
        <v>5404</v>
      </c>
      <c r="X109" s="1">
        <v>2610</v>
      </c>
      <c r="Y109">
        <f t="shared" si="10"/>
        <v>4758</v>
      </c>
      <c r="Z109">
        <f t="shared" si="11"/>
        <v>51</v>
      </c>
      <c r="AA109" t="str">
        <f t="shared" si="12"/>
        <v/>
      </c>
      <c r="AB109">
        <f t="shared" si="13"/>
        <v>2823</v>
      </c>
      <c r="AE109" s="19">
        <v>40483</v>
      </c>
      <c r="AH109" s="71">
        <v>40483</v>
      </c>
      <c r="AI109" s="78" t="s">
        <v>8622</v>
      </c>
      <c r="AJ109" s="413" t="str">
        <f t="shared" si="14"/>
        <v>01</v>
      </c>
      <c r="AK109" t="str">
        <f t="shared" si="15"/>
        <v>11</v>
      </c>
      <c r="AL109" t="str">
        <f t="shared" si="16"/>
        <v>2010</v>
      </c>
      <c r="AM109" s="427" t="str">
        <f t="shared" si="17"/>
        <v>01</v>
      </c>
      <c r="AN109" t="str">
        <f t="shared" si="18"/>
        <v>11</v>
      </c>
      <c r="AP109" s="19">
        <f t="shared" si="19"/>
        <v>40483</v>
      </c>
    </row>
    <row r="110" spans="1:42" ht="19.5" customHeight="1" x14ac:dyDescent="0.2">
      <c r="A110" s="143">
        <v>20268</v>
      </c>
      <c r="B110" s="42" t="str">
        <f>IFERROR(VLOOKUP($A110,INPUT_Du_lieu_nhan_vien!$A:$C,2,0),"-")</f>
        <v>Đỗ Thị Kim</v>
      </c>
      <c r="C110" s="42" t="str">
        <f>IFERROR(VLOOKUP($A110,INPUT_Du_lieu_nhan_vien!$A:$C,3,0),"-")</f>
        <v>Thuyền</v>
      </c>
      <c r="D110" s="42" t="str">
        <f>IFERROR(VLOOKUP($A110,INPUT_Du_lieu_nhan_vien!$A:$AJ,36,0),"-")</f>
        <v>Chính thức</v>
      </c>
      <c r="E110" s="69" t="s">
        <v>3030</v>
      </c>
      <c r="F110" s="70" t="s">
        <v>3854</v>
      </c>
      <c r="G110" s="71">
        <v>40603</v>
      </c>
      <c r="H110" s="54"/>
      <c r="I110" s="54" t="s">
        <v>16</v>
      </c>
      <c r="J110" s="54"/>
      <c r="K110" s="54"/>
      <c r="L110" s="54"/>
      <c r="M110" s="54"/>
      <c r="N110" s="70" t="s">
        <v>3855</v>
      </c>
      <c r="P110" s="1" t="s">
        <v>6330</v>
      </c>
      <c r="Q110" s="1">
        <v>258</v>
      </c>
      <c r="T110" s="1">
        <v>20086</v>
      </c>
      <c r="U110" s="1">
        <v>4524</v>
      </c>
      <c r="W110" s="1" t="s">
        <v>5362</v>
      </c>
      <c r="X110" s="1">
        <v>2611</v>
      </c>
      <c r="Y110">
        <f t="shared" si="10"/>
        <v>4792</v>
      </c>
      <c r="Z110">
        <f t="shared" si="11"/>
        <v>53</v>
      </c>
      <c r="AA110" t="str">
        <f t="shared" si="12"/>
        <v/>
      </c>
      <c r="AB110">
        <f t="shared" si="13"/>
        <v>2509</v>
      </c>
      <c r="AE110" s="19">
        <v>40603</v>
      </c>
      <c r="AH110" s="71">
        <v>40603</v>
      </c>
      <c r="AI110" s="78" t="s">
        <v>8612</v>
      </c>
      <c r="AJ110" s="413" t="str">
        <f t="shared" si="14"/>
        <v>01</v>
      </c>
      <c r="AK110" t="str">
        <f t="shared" si="15"/>
        <v>03</v>
      </c>
      <c r="AL110" t="str">
        <f t="shared" si="16"/>
        <v>2011</v>
      </c>
      <c r="AM110" s="427" t="str">
        <f t="shared" si="17"/>
        <v>01</v>
      </c>
      <c r="AN110" t="str">
        <f t="shared" si="18"/>
        <v>03</v>
      </c>
      <c r="AP110" s="19">
        <f t="shared" si="19"/>
        <v>40603</v>
      </c>
    </row>
    <row r="111" spans="1:42" ht="19.5" customHeight="1" x14ac:dyDescent="0.2">
      <c r="A111" s="143">
        <v>20233</v>
      </c>
      <c r="B111" s="42" t="str">
        <f>IFERROR(VLOOKUP($A111,INPUT_Du_lieu_nhan_vien!$A:$C,2,0),"-")</f>
        <v>Nguyễn Thế</v>
      </c>
      <c r="C111" s="42" t="str">
        <f>IFERROR(VLOOKUP($A111,INPUT_Du_lieu_nhan_vien!$A:$C,3,0),"-")</f>
        <v>Đức</v>
      </c>
      <c r="D111" s="42" t="str">
        <f>IFERROR(VLOOKUP($A111,INPUT_Du_lieu_nhan_vien!$A:$AJ,36,0),"-")</f>
        <v>Nghỉ việc</v>
      </c>
      <c r="E111" s="69" t="s">
        <v>3032</v>
      </c>
      <c r="F111" s="70" t="s">
        <v>5911</v>
      </c>
      <c r="G111" s="71">
        <v>40633</v>
      </c>
      <c r="H111" s="54"/>
      <c r="I111" s="54" t="s">
        <v>17</v>
      </c>
      <c r="J111" s="54"/>
      <c r="K111" s="54"/>
      <c r="L111" s="54"/>
      <c r="M111" s="54"/>
      <c r="N111" s="70" t="s">
        <v>5912</v>
      </c>
      <c r="P111" s="1" t="s">
        <v>2569</v>
      </c>
      <c r="Q111" s="1">
        <v>259</v>
      </c>
      <c r="T111" s="1">
        <v>20087</v>
      </c>
      <c r="U111" s="1">
        <v>4525</v>
      </c>
      <c r="W111" s="1" t="s">
        <v>5358</v>
      </c>
      <c r="X111" s="1">
        <v>2612</v>
      </c>
      <c r="Y111">
        <f t="shared" si="10"/>
        <v>4758</v>
      </c>
      <c r="Z111">
        <f t="shared" si="11"/>
        <v>51</v>
      </c>
      <c r="AA111" t="str">
        <f t="shared" si="12"/>
        <v/>
      </c>
      <c r="AB111">
        <f t="shared" si="13"/>
        <v>3597</v>
      </c>
      <c r="AE111" s="19">
        <v>40633</v>
      </c>
      <c r="AH111" s="71">
        <v>40633</v>
      </c>
      <c r="AI111" s="78" t="s">
        <v>8623</v>
      </c>
      <c r="AJ111" s="413" t="str">
        <f t="shared" si="14"/>
        <v>31</v>
      </c>
      <c r="AK111" t="str">
        <f t="shared" si="15"/>
        <v>03</v>
      </c>
      <c r="AL111" t="str">
        <f t="shared" si="16"/>
        <v>2011</v>
      </c>
      <c r="AM111" s="427" t="str">
        <f t="shared" si="17"/>
        <v>31</v>
      </c>
      <c r="AN111" t="str">
        <f t="shared" si="18"/>
        <v>03</v>
      </c>
      <c r="AP111" s="19">
        <f t="shared" si="19"/>
        <v>40633</v>
      </c>
    </row>
    <row r="112" spans="1:42" ht="19.5" customHeight="1" x14ac:dyDescent="0.2">
      <c r="A112" s="143">
        <v>20275</v>
      </c>
      <c r="B112" s="42" t="str">
        <f>IFERROR(VLOOKUP($A112,INPUT_Du_lieu_nhan_vien!$A:$C,2,0),"-")</f>
        <v>Trần Tuệ</v>
      </c>
      <c r="C112" s="42" t="str">
        <f>IFERROR(VLOOKUP($A112,INPUT_Du_lieu_nhan_vien!$A:$C,3,0),"-")</f>
        <v>An</v>
      </c>
      <c r="D112" s="42" t="str">
        <f>IFERROR(VLOOKUP($A112,INPUT_Du_lieu_nhan_vien!$A:$AJ,36,0),"-")</f>
        <v>Chính thức</v>
      </c>
      <c r="E112" s="69" t="s">
        <v>3031</v>
      </c>
      <c r="F112" s="70" t="s">
        <v>3696</v>
      </c>
      <c r="G112" s="71">
        <v>40756</v>
      </c>
      <c r="H112" s="54"/>
      <c r="I112" s="54" t="s">
        <v>17</v>
      </c>
      <c r="J112" s="54"/>
      <c r="K112" s="54"/>
      <c r="L112" s="54"/>
      <c r="M112" s="54"/>
      <c r="N112" s="70" t="s">
        <v>3531</v>
      </c>
      <c r="P112" s="1" t="s">
        <v>5893</v>
      </c>
      <c r="Q112" s="1">
        <v>260</v>
      </c>
      <c r="T112" s="1">
        <v>20088</v>
      </c>
      <c r="U112" s="1">
        <v>4526</v>
      </c>
      <c r="W112" s="1" t="s">
        <v>3779</v>
      </c>
      <c r="X112" s="1">
        <v>2613</v>
      </c>
      <c r="Y112">
        <f t="shared" si="10"/>
        <v>4799</v>
      </c>
      <c r="Z112">
        <f t="shared" si="11"/>
        <v>51</v>
      </c>
      <c r="AA112" t="str">
        <f t="shared" si="12"/>
        <v/>
      </c>
      <c r="AB112">
        <f t="shared" si="13"/>
        <v>2824</v>
      </c>
      <c r="AE112" s="19">
        <v>40756</v>
      </c>
      <c r="AH112" s="71">
        <v>40756</v>
      </c>
      <c r="AI112" s="78" t="s">
        <v>8624</v>
      </c>
      <c r="AJ112" s="413" t="str">
        <f t="shared" si="14"/>
        <v>01</v>
      </c>
      <c r="AK112" t="str">
        <f t="shared" si="15"/>
        <v>08</v>
      </c>
      <c r="AL112" t="str">
        <f t="shared" si="16"/>
        <v>2011</v>
      </c>
      <c r="AM112" s="427" t="str">
        <f t="shared" si="17"/>
        <v>01</v>
      </c>
      <c r="AN112" t="str">
        <f t="shared" si="18"/>
        <v>08</v>
      </c>
      <c r="AP112" s="19">
        <f t="shared" si="19"/>
        <v>40756</v>
      </c>
    </row>
    <row r="113" spans="1:42" ht="19.5" customHeight="1" x14ac:dyDescent="0.2">
      <c r="A113" s="143">
        <v>20144</v>
      </c>
      <c r="B113" s="42" t="str">
        <f>IFERROR(VLOOKUP($A113,INPUT_Du_lieu_nhan_vien!$A:$C,2,0),"-")</f>
        <v>Nguyễn Thùy</v>
      </c>
      <c r="C113" s="42" t="str">
        <f>IFERROR(VLOOKUP($A113,INPUT_Du_lieu_nhan_vien!$A:$C,3,0),"-")</f>
        <v>Dung</v>
      </c>
      <c r="D113" s="42" t="str">
        <f>IFERROR(VLOOKUP($A113,INPUT_Du_lieu_nhan_vien!$A:$AJ,36,0),"-")</f>
        <v>Chính thức</v>
      </c>
      <c r="E113" s="69" t="s">
        <v>3032</v>
      </c>
      <c r="F113" s="70" t="s">
        <v>5939</v>
      </c>
      <c r="G113" s="71">
        <v>41006</v>
      </c>
      <c r="H113" s="54"/>
      <c r="I113" s="54" t="s">
        <v>16</v>
      </c>
      <c r="J113" s="54"/>
      <c r="K113" s="54"/>
      <c r="L113" s="54"/>
      <c r="M113" s="54"/>
      <c r="N113" s="70" t="s">
        <v>5940</v>
      </c>
      <c r="P113" s="1" t="s">
        <v>6219</v>
      </c>
      <c r="Q113" s="1">
        <v>261</v>
      </c>
      <c r="T113" s="1">
        <v>20089</v>
      </c>
      <c r="U113" s="1">
        <v>4527</v>
      </c>
      <c r="W113" s="1" t="s">
        <v>3785</v>
      </c>
      <c r="X113" s="1">
        <v>2614</v>
      </c>
      <c r="Y113">
        <f t="shared" si="10"/>
        <v>4670</v>
      </c>
      <c r="Z113">
        <f t="shared" si="11"/>
        <v>53</v>
      </c>
      <c r="AA113" t="str">
        <f t="shared" si="12"/>
        <v/>
      </c>
      <c r="AB113">
        <f t="shared" si="13"/>
        <v>3598</v>
      </c>
      <c r="AE113" s="19">
        <v>41006</v>
      </c>
      <c r="AH113" s="71">
        <v>41006</v>
      </c>
      <c r="AI113" s="78" t="s">
        <v>8625</v>
      </c>
      <c r="AJ113" s="413" t="str">
        <f t="shared" si="14"/>
        <v>07</v>
      </c>
      <c r="AK113" t="str">
        <f t="shared" si="15"/>
        <v>04</v>
      </c>
      <c r="AL113" t="str">
        <f t="shared" si="16"/>
        <v>2012</v>
      </c>
      <c r="AM113" s="427" t="str">
        <f t="shared" si="17"/>
        <v>07</v>
      </c>
      <c r="AN113" t="str">
        <f t="shared" si="18"/>
        <v>04</v>
      </c>
      <c r="AP113" s="19">
        <f t="shared" si="19"/>
        <v>41006</v>
      </c>
    </row>
    <row r="114" spans="1:42" ht="19.5" customHeight="1" x14ac:dyDescent="0.2">
      <c r="A114" s="143">
        <v>20282</v>
      </c>
      <c r="B114" s="42" t="str">
        <f>IFERROR(VLOOKUP($A114,INPUT_Du_lieu_nhan_vien!$A:$C,2,0),"-")</f>
        <v>Phạm Thị</v>
      </c>
      <c r="C114" s="42" t="str">
        <f>IFERROR(VLOOKUP($A114,INPUT_Du_lieu_nhan_vien!$A:$C,3,0),"-")</f>
        <v>Duyên</v>
      </c>
      <c r="D114" s="42" t="str">
        <f>IFERROR(VLOOKUP($A114,INPUT_Du_lieu_nhan_vien!$A:$AJ,36,0),"-")</f>
        <v>Chính thức</v>
      </c>
      <c r="E114" s="69" t="s">
        <v>3028</v>
      </c>
      <c r="F114" s="70" t="s">
        <v>3258</v>
      </c>
      <c r="G114" s="71">
        <v>41091</v>
      </c>
      <c r="H114" s="54"/>
      <c r="I114" s="54" t="s">
        <v>12</v>
      </c>
      <c r="J114" s="54"/>
      <c r="K114" s="54"/>
      <c r="L114" s="54"/>
      <c r="M114" s="54"/>
      <c r="N114" s="54"/>
      <c r="P114" s="1" t="s">
        <v>5249</v>
      </c>
      <c r="Q114" s="1">
        <v>262</v>
      </c>
      <c r="T114" s="1">
        <v>20090</v>
      </c>
      <c r="U114" s="1">
        <v>4528</v>
      </c>
      <c r="W114" s="1" t="s">
        <v>3787</v>
      </c>
      <c r="X114" s="1">
        <v>2615</v>
      </c>
      <c r="Y114">
        <f t="shared" si="10"/>
        <v>4806</v>
      </c>
      <c r="Z114">
        <f t="shared" si="11"/>
        <v>50</v>
      </c>
      <c r="AA114" t="str">
        <f t="shared" si="12"/>
        <v/>
      </c>
      <c r="AB114">
        <f t="shared" si="13"/>
        <v>3384</v>
      </c>
      <c r="AE114" s="19">
        <v>41091</v>
      </c>
      <c r="AH114" s="71">
        <v>41091</v>
      </c>
      <c r="AI114" s="78" t="s">
        <v>8592</v>
      </c>
      <c r="AJ114" s="413" t="str">
        <f t="shared" si="14"/>
        <v>01</v>
      </c>
      <c r="AK114" t="str">
        <f t="shared" si="15"/>
        <v>07</v>
      </c>
      <c r="AL114" t="str">
        <f t="shared" si="16"/>
        <v>2012</v>
      </c>
      <c r="AM114" s="427" t="str">
        <f t="shared" si="17"/>
        <v>01</v>
      </c>
      <c r="AN114" t="str">
        <f t="shared" si="18"/>
        <v>07</v>
      </c>
      <c r="AP114" s="19">
        <f t="shared" si="19"/>
        <v>41091</v>
      </c>
    </row>
    <row r="115" spans="1:42" ht="19.5" customHeight="1" x14ac:dyDescent="0.2">
      <c r="A115" s="143">
        <v>20286</v>
      </c>
      <c r="B115" s="42" t="str">
        <f>IFERROR(VLOOKUP($A115,INPUT_Du_lieu_nhan_vien!$A:$C,2,0),"-")</f>
        <v>Võ Anh</v>
      </c>
      <c r="C115" s="42" t="str">
        <f>IFERROR(VLOOKUP($A115,INPUT_Du_lieu_nhan_vien!$A:$C,3,0),"-")</f>
        <v>Tú</v>
      </c>
      <c r="D115" s="42" t="str">
        <f>IFERROR(VLOOKUP($A115,INPUT_Du_lieu_nhan_vien!$A:$AJ,36,0),"-")</f>
        <v>Chính thức</v>
      </c>
      <c r="E115" s="69" t="s">
        <v>3028</v>
      </c>
      <c r="F115" s="70" t="s">
        <v>3307</v>
      </c>
      <c r="G115" s="20">
        <v>41275</v>
      </c>
      <c r="H115" s="54"/>
      <c r="I115" s="54" t="s">
        <v>14</v>
      </c>
      <c r="J115" s="54"/>
      <c r="K115" s="54" t="s">
        <v>2672</v>
      </c>
      <c r="L115" s="54"/>
      <c r="M115" s="54" t="s">
        <v>2673</v>
      </c>
      <c r="N115" s="54"/>
      <c r="P115" s="1" t="s">
        <v>5248</v>
      </c>
      <c r="Q115" s="1">
        <v>263</v>
      </c>
      <c r="T115" s="1">
        <v>20091</v>
      </c>
      <c r="U115" s="1">
        <v>4529</v>
      </c>
      <c r="W115" s="1" t="s">
        <v>3789</v>
      </c>
      <c r="X115" s="1">
        <v>2616</v>
      </c>
      <c r="Y115">
        <f t="shared" si="10"/>
        <v>4810</v>
      </c>
      <c r="Z115">
        <f t="shared" si="11"/>
        <v>33</v>
      </c>
      <c r="AA115">
        <f t="shared" si="12"/>
        <v>167</v>
      </c>
      <c r="AB115">
        <f t="shared" si="13"/>
        <v>3385</v>
      </c>
      <c r="AE115" s="19">
        <v>41275</v>
      </c>
      <c r="AH115" s="20">
        <v>41275</v>
      </c>
      <c r="AI115" s="79" t="s">
        <v>8619</v>
      </c>
      <c r="AJ115" s="413" t="str">
        <f t="shared" si="14"/>
        <v>01</v>
      </c>
      <c r="AK115" t="str">
        <f t="shared" si="15"/>
        <v>01</v>
      </c>
      <c r="AL115" t="str">
        <f t="shared" si="16"/>
        <v>2013</v>
      </c>
      <c r="AM115" s="427" t="str">
        <f t="shared" si="17"/>
        <v>01</v>
      </c>
      <c r="AN115" t="str">
        <f t="shared" si="18"/>
        <v>01</v>
      </c>
      <c r="AP115" s="19">
        <f t="shared" si="19"/>
        <v>41275</v>
      </c>
    </row>
    <row r="116" spans="1:42" ht="19.5" customHeight="1" x14ac:dyDescent="0.2">
      <c r="A116" s="143">
        <v>20294</v>
      </c>
      <c r="B116" s="42" t="str">
        <f>IFERROR(VLOOKUP($A116,INPUT_Du_lieu_nhan_vien!$A:$C,2,0),"-")</f>
        <v>Lê Thị</v>
      </c>
      <c r="C116" s="42" t="str">
        <f>IFERROR(VLOOKUP($A116,INPUT_Du_lieu_nhan_vien!$A:$C,3,0),"-")</f>
        <v>Mai</v>
      </c>
      <c r="D116" s="42" t="str">
        <f>IFERROR(VLOOKUP($A116,INPUT_Du_lieu_nhan_vien!$A:$AJ,36,0),"-")</f>
        <v>Chính thức</v>
      </c>
      <c r="E116" s="69"/>
      <c r="F116" s="54"/>
      <c r="G116" s="54"/>
      <c r="H116" s="54"/>
      <c r="I116" s="54"/>
      <c r="J116" s="54"/>
      <c r="K116" s="54"/>
      <c r="L116" s="54"/>
      <c r="M116" s="54"/>
      <c r="N116" s="54"/>
      <c r="P116" s="1" t="s">
        <v>2716</v>
      </c>
      <c r="Q116" s="1">
        <v>264</v>
      </c>
      <c r="T116" s="1">
        <v>20092</v>
      </c>
      <c r="U116" s="1">
        <v>4530</v>
      </c>
      <c r="W116" s="1" t="s">
        <v>3792</v>
      </c>
      <c r="X116" s="1">
        <v>2617</v>
      </c>
      <c r="Y116">
        <f t="shared" si="10"/>
        <v>4827</v>
      </c>
      <c r="Z116" t="str">
        <f t="shared" si="11"/>
        <v/>
      </c>
      <c r="AA116" t="str">
        <f t="shared" si="12"/>
        <v/>
      </c>
      <c r="AB116" t="str">
        <f t="shared" si="13"/>
        <v/>
      </c>
      <c r="AE116" s="19" t="s">
        <v>623</v>
      </c>
      <c r="AH116" s="54"/>
      <c r="AI116" s="415"/>
      <c r="AJ116" s="413" t="str">
        <f t="shared" si="14"/>
        <v/>
      </c>
      <c r="AK116" t="e">
        <f t="shared" si="15"/>
        <v>#VALUE!</v>
      </c>
      <c r="AL116" t="str">
        <f t="shared" si="16"/>
        <v/>
      </c>
      <c r="AM116" s="427" t="e">
        <f t="shared" si="17"/>
        <v>#VALUE!</v>
      </c>
      <c r="AN116" t="e">
        <f t="shared" si="18"/>
        <v>#VALUE!</v>
      </c>
      <c r="AP116" s="19" t="str">
        <f t="shared" si="19"/>
        <v/>
      </c>
    </row>
    <row r="117" spans="1:42" ht="19.5" customHeight="1" x14ac:dyDescent="0.2">
      <c r="A117" s="143">
        <v>20080</v>
      </c>
      <c r="B117" s="42" t="str">
        <f>IFERROR(VLOOKUP($A117,INPUT_Du_lieu_nhan_vien!$A:$C,2,0),"-")</f>
        <v>Nguyễn Thị</v>
      </c>
      <c r="C117" s="42" t="str">
        <f>IFERROR(VLOOKUP($A117,INPUT_Du_lieu_nhan_vien!$A:$C,3,0),"-")</f>
        <v>Dung</v>
      </c>
      <c r="D117" s="42" t="str">
        <f>IFERROR(VLOOKUP($A117,INPUT_Du_lieu_nhan_vien!$A:$AJ,36,0),"-")</f>
        <v>Nghỉ việc</v>
      </c>
      <c r="E117" s="69" t="s">
        <v>3060</v>
      </c>
      <c r="F117" s="70" t="s">
        <v>6674</v>
      </c>
      <c r="G117" s="71">
        <v>40046</v>
      </c>
      <c r="H117" s="54"/>
      <c r="I117" s="54" t="s">
        <v>17</v>
      </c>
      <c r="J117" s="54"/>
      <c r="K117" s="54"/>
      <c r="L117" s="54"/>
      <c r="M117" s="54"/>
      <c r="N117" s="70" t="s">
        <v>6675</v>
      </c>
      <c r="P117" s="1" t="s">
        <v>7918</v>
      </c>
      <c r="Q117" s="1">
        <v>269</v>
      </c>
      <c r="T117" s="1">
        <v>20093</v>
      </c>
      <c r="U117" s="1">
        <v>4531</v>
      </c>
      <c r="W117" s="1" t="s">
        <v>3794</v>
      </c>
      <c r="X117" s="1">
        <v>2618</v>
      </c>
      <c r="Y117">
        <f t="shared" si="10"/>
        <v>4518</v>
      </c>
      <c r="Z117">
        <f t="shared" si="11"/>
        <v>51</v>
      </c>
      <c r="AA117" t="str">
        <f t="shared" si="12"/>
        <v/>
      </c>
      <c r="AB117">
        <f t="shared" si="13"/>
        <v>3751</v>
      </c>
      <c r="AE117" s="19">
        <v>40046</v>
      </c>
      <c r="AH117" s="71">
        <v>40046</v>
      </c>
      <c r="AI117" s="78" t="s">
        <v>8626</v>
      </c>
      <c r="AJ117" s="413" t="str">
        <f t="shared" si="14"/>
        <v>21</v>
      </c>
      <c r="AK117" t="str">
        <f t="shared" si="15"/>
        <v>08</v>
      </c>
      <c r="AL117" t="str">
        <f t="shared" si="16"/>
        <v>2009</v>
      </c>
      <c r="AM117" s="427" t="str">
        <f t="shared" si="17"/>
        <v>21</v>
      </c>
      <c r="AN117" t="str">
        <f t="shared" si="18"/>
        <v>08</v>
      </c>
      <c r="AP117" s="19">
        <f t="shared" si="19"/>
        <v>40046</v>
      </c>
    </row>
    <row r="118" spans="1:42" ht="19.5" customHeight="1" x14ac:dyDescent="0.2">
      <c r="A118" s="143">
        <v>20302</v>
      </c>
      <c r="B118" s="42" t="str">
        <f>IFERROR(VLOOKUP($A118,INPUT_Du_lieu_nhan_vien!$A:$C,2,0),"-")</f>
        <v>Huỳnh Thị Lệ</v>
      </c>
      <c r="C118" s="42" t="str">
        <f>IFERROR(VLOOKUP($A118,INPUT_Du_lieu_nhan_vien!$A:$C,3,0),"-")</f>
        <v>Dung</v>
      </c>
      <c r="D118" s="42" t="str">
        <f>IFERROR(VLOOKUP($A118,INPUT_Du_lieu_nhan_vien!$A:$AJ,36,0),"-")</f>
        <v>Chính thức</v>
      </c>
      <c r="E118" s="69" t="s">
        <v>3031</v>
      </c>
      <c r="F118" s="70" t="s">
        <v>3398</v>
      </c>
      <c r="G118" s="71">
        <v>40856</v>
      </c>
      <c r="H118" s="54"/>
      <c r="I118" s="69" t="s">
        <v>17</v>
      </c>
      <c r="J118" s="54"/>
      <c r="K118" s="69" t="s">
        <v>65</v>
      </c>
      <c r="L118" s="54"/>
      <c r="M118" s="69" t="s">
        <v>66</v>
      </c>
      <c r="N118" s="54"/>
      <c r="P118" s="1" t="s">
        <v>2972</v>
      </c>
      <c r="Q118" s="1">
        <v>270</v>
      </c>
      <c r="T118" s="1">
        <v>20094</v>
      </c>
      <c r="U118" s="1">
        <v>4532</v>
      </c>
      <c r="W118" s="1" t="s">
        <v>3796</v>
      </c>
      <c r="X118" s="1">
        <v>2619</v>
      </c>
      <c r="Y118">
        <f t="shared" si="10"/>
        <v>4837</v>
      </c>
      <c r="Z118">
        <f t="shared" si="11"/>
        <v>51</v>
      </c>
      <c r="AA118">
        <f t="shared" si="12"/>
        <v>177</v>
      </c>
      <c r="AB118">
        <f t="shared" si="13"/>
        <v>2825</v>
      </c>
      <c r="AE118" s="19">
        <v>40856</v>
      </c>
      <c r="AH118" s="71">
        <v>40856</v>
      </c>
      <c r="AI118" s="78" t="s">
        <v>8627</v>
      </c>
      <c r="AJ118" s="413" t="str">
        <f t="shared" si="14"/>
        <v>09</v>
      </c>
      <c r="AK118" t="str">
        <f t="shared" si="15"/>
        <v>11</v>
      </c>
      <c r="AL118" t="str">
        <f t="shared" si="16"/>
        <v>2011</v>
      </c>
      <c r="AM118" s="427" t="str">
        <f t="shared" si="17"/>
        <v>09</v>
      </c>
      <c r="AN118" t="str">
        <f t="shared" si="18"/>
        <v>11</v>
      </c>
      <c r="AP118" s="19">
        <f t="shared" si="19"/>
        <v>40856</v>
      </c>
    </row>
    <row r="119" spans="1:42" ht="19.5" customHeight="1" x14ac:dyDescent="0.2">
      <c r="A119" s="143">
        <v>20308</v>
      </c>
      <c r="B119" s="42" t="str">
        <f>IFERROR(VLOOKUP($A119,INPUT_Du_lieu_nhan_vien!$A:$C,2,0),"-")</f>
        <v>Vũ Thị</v>
      </c>
      <c r="C119" s="42" t="str">
        <f>IFERROR(VLOOKUP($A119,INPUT_Du_lieu_nhan_vien!$A:$C,3,0),"-")</f>
        <v>Quyên</v>
      </c>
      <c r="D119" s="42" t="str">
        <f>IFERROR(VLOOKUP($A119,INPUT_Du_lieu_nhan_vien!$A:$AJ,36,0),"-")</f>
        <v>Chính thức</v>
      </c>
      <c r="E119" s="69" t="s">
        <v>3031</v>
      </c>
      <c r="F119" s="70" t="s">
        <v>3760</v>
      </c>
      <c r="G119" s="71">
        <v>40817</v>
      </c>
      <c r="H119" s="54"/>
      <c r="I119" s="54" t="s">
        <v>17</v>
      </c>
      <c r="J119" s="54"/>
      <c r="K119" s="54"/>
      <c r="L119" s="54"/>
      <c r="M119" s="54"/>
      <c r="N119" s="70" t="s">
        <v>3761</v>
      </c>
      <c r="P119" s="1" t="s">
        <v>2559</v>
      </c>
      <c r="Q119" s="1">
        <v>271</v>
      </c>
      <c r="T119" s="1">
        <v>20095</v>
      </c>
      <c r="U119" s="1">
        <v>4533</v>
      </c>
      <c r="W119" s="1" t="s">
        <v>3798</v>
      </c>
      <c r="X119" s="1">
        <v>2620</v>
      </c>
      <c r="Y119">
        <f t="shared" si="10"/>
        <v>4965</v>
      </c>
      <c r="Z119">
        <f t="shared" si="11"/>
        <v>51</v>
      </c>
      <c r="AA119" t="str">
        <f t="shared" si="12"/>
        <v/>
      </c>
      <c r="AB119">
        <f t="shared" si="13"/>
        <v>2826</v>
      </c>
      <c r="AE119" s="19">
        <v>40817</v>
      </c>
      <c r="AH119" s="71">
        <v>40817</v>
      </c>
      <c r="AI119" s="78" t="s">
        <v>8607</v>
      </c>
      <c r="AJ119" s="413" t="str">
        <f t="shared" si="14"/>
        <v>01</v>
      </c>
      <c r="AK119" t="str">
        <f t="shared" si="15"/>
        <v>10</v>
      </c>
      <c r="AL119" t="str">
        <f t="shared" si="16"/>
        <v>2011</v>
      </c>
      <c r="AM119" s="427" t="str">
        <f t="shared" si="17"/>
        <v>01</v>
      </c>
      <c r="AN119" t="str">
        <f t="shared" si="18"/>
        <v>10</v>
      </c>
      <c r="AP119" s="19">
        <f t="shared" si="19"/>
        <v>40817</v>
      </c>
    </row>
    <row r="120" spans="1:42" ht="19.5" customHeight="1" x14ac:dyDescent="0.2">
      <c r="A120" s="143">
        <v>20310</v>
      </c>
      <c r="B120" s="42" t="str">
        <f>IFERROR(VLOOKUP($A120,INPUT_Du_lieu_nhan_vien!$A:$C,2,0),"-")</f>
        <v>Phạm Văn</v>
      </c>
      <c r="C120" s="42" t="str">
        <f>IFERROR(VLOOKUP($A120,INPUT_Du_lieu_nhan_vien!$A:$C,3,0),"-")</f>
        <v>Diễn</v>
      </c>
      <c r="D120" s="42" t="str">
        <f>IFERROR(VLOOKUP($A120,INPUT_Du_lieu_nhan_vien!$A:$AJ,36,0),"-")</f>
        <v>Thử việc</v>
      </c>
      <c r="E120" s="69" t="s">
        <v>3031</v>
      </c>
      <c r="F120" s="70" t="s">
        <v>3630</v>
      </c>
      <c r="G120" s="71">
        <v>40842</v>
      </c>
      <c r="H120" s="54"/>
      <c r="I120" s="54" t="s">
        <v>17</v>
      </c>
      <c r="J120" s="54"/>
      <c r="K120" s="54"/>
      <c r="L120" s="54"/>
      <c r="M120" s="54"/>
      <c r="N120" s="70" t="s">
        <v>3426</v>
      </c>
      <c r="P120" s="1" t="s">
        <v>2560</v>
      </c>
      <c r="Q120" s="1">
        <v>273</v>
      </c>
      <c r="T120" s="1">
        <v>20096</v>
      </c>
      <c r="U120" s="1">
        <v>4534</v>
      </c>
      <c r="W120" s="1" t="s">
        <v>3800</v>
      </c>
      <c r="X120" s="1">
        <v>2621</v>
      </c>
      <c r="Y120">
        <f t="shared" si="10"/>
        <v>4968</v>
      </c>
      <c r="Z120">
        <f t="shared" si="11"/>
        <v>51</v>
      </c>
      <c r="AA120" t="str">
        <f t="shared" si="12"/>
        <v/>
      </c>
      <c r="AB120">
        <f t="shared" si="13"/>
        <v>2827</v>
      </c>
      <c r="AE120" s="19">
        <v>40842</v>
      </c>
      <c r="AH120" s="71">
        <v>40842</v>
      </c>
      <c r="AI120" s="78" t="s">
        <v>1754</v>
      </c>
      <c r="AJ120" s="413" t="str">
        <f t="shared" si="14"/>
        <v>26</v>
      </c>
      <c r="AK120" t="str">
        <f t="shared" si="15"/>
        <v>10</v>
      </c>
      <c r="AL120" t="str">
        <f t="shared" si="16"/>
        <v>2011</v>
      </c>
      <c r="AM120" s="427" t="str">
        <f t="shared" si="17"/>
        <v>26</v>
      </c>
      <c r="AN120" t="str">
        <f t="shared" si="18"/>
        <v>10</v>
      </c>
      <c r="AP120" s="19">
        <f t="shared" si="19"/>
        <v>40842</v>
      </c>
    </row>
    <row r="121" spans="1:42" ht="19.5" customHeight="1" x14ac:dyDescent="0.2">
      <c r="A121" s="143">
        <v>20313</v>
      </c>
      <c r="B121" s="42" t="str">
        <f>IFERROR(VLOOKUP($A121,INPUT_Du_lieu_nhan_vien!$A:$C,2,0),"-")</f>
        <v>Bùi Thị Hải</v>
      </c>
      <c r="C121" s="42" t="str">
        <f>IFERROR(VLOOKUP($A121,INPUT_Du_lieu_nhan_vien!$A:$C,3,0),"-")</f>
        <v>Yến</v>
      </c>
      <c r="D121" s="42" t="str">
        <f>IFERROR(VLOOKUP($A121,INPUT_Du_lieu_nhan_vien!$A:$AJ,36,0),"-")</f>
        <v>Chính thức</v>
      </c>
      <c r="E121" s="69" t="s">
        <v>3028</v>
      </c>
      <c r="F121" s="70" t="s">
        <v>3140</v>
      </c>
      <c r="G121" s="71">
        <v>41085</v>
      </c>
      <c r="H121" s="54"/>
      <c r="I121" s="54" t="s">
        <v>14</v>
      </c>
      <c r="J121" s="54"/>
      <c r="K121" s="54" t="s">
        <v>25</v>
      </c>
      <c r="L121" s="54"/>
      <c r="M121" s="54"/>
      <c r="N121" s="54"/>
      <c r="P121" s="1" t="s">
        <v>7917</v>
      </c>
      <c r="Q121" s="1">
        <v>274</v>
      </c>
      <c r="T121" s="1">
        <v>20097</v>
      </c>
      <c r="U121" s="1">
        <v>4535</v>
      </c>
      <c r="W121" s="1" t="s">
        <v>3803</v>
      </c>
      <c r="X121" s="1">
        <v>2622</v>
      </c>
      <c r="Y121">
        <f t="shared" si="10"/>
        <v>4972</v>
      </c>
      <c r="Z121">
        <f t="shared" si="11"/>
        <v>33</v>
      </c>
      <c r="AA121">
        <f t="shared" si="12"/>
        <v>185</v>
      </c>
      <c r="AB121">
        <f t="shared" si="13"/>
        <v>3386</v>
      </c>
      <c r="AE121" s="19">
        <v>41085</v>
      </c>
      <c r="AH121" s="71">
        <v>41085</v>
      </c>
      <c r="AI121" s="78" t="s">
        <v>8628</v>
      </c>
      <c r="AJ121" s="413" t="str">
        <f t="shared" si="14"/>
        <v>25</v>
      </c>
      <c r="AK121" t="str">
        <f t="shared" si="15"/>
        <v>06</v>
      </c>
      <c r="AL121" t="str">
        <f t="shared" si="16"/>
        <v>2012</v>
      </c>
      <c r="AM121" s="427" t="str">
        <f t="shared" si="17"/>
        <v>25</v>
      </c>
      <c r="AN121" t="str">
        <f t="shared" si="18"/>
        <v>06</v>
      </c>
      <c r="AP121" s="19">
        <f t="shared" si="19"/>
        <v>41085</v>
      </c>
    </row>
    <row r="122" spans="1:42" ht="19.5" customHeight="1" x14ac:dyDescent="0.2">
      <c r="A122" s="143">
        <v>20240</v>
      </c>
      <c r="B122" s="42" t="str">
        <f>IFERROR(VLOOKUP($A122,INPUT_Du_lieu_nhan_vien!$A:$C,2,0),"-")</f>
        <v>Nguyễn Thị Thùy</v>
      </c>
      <c r="C122" s="42" t="str">
        <f>IFERROR(VLOOKUP($A122,INPUT_Du_lieu_nhan_vien!$A:$C,3,0),"-")</f>
        <v>Dung</v>
      </c>
      <c r="D122" s="42" t="str">
        <f>IFERROR(VLOOKUP($A122,INPUT_Du_lieu_nhan_vien!$A:$AJ,36,0),"-")</f>
        <v>Nghỉ việc</v>
      </c>
      <c r="E122" s="69" t="s">
        <v>3031</v>
      </c>
      <c r="F122" s="70" t="s">
        <v>5931</v>
      </c>
      <c r="G122" s="71">
        <v>40987</v>
      </c>
      <c r="H122" s="54"/>
      <c r="I122" s="54" t="s">
        <v>3012</v>
      </c>
      <c r="J122" s="54"/>
      <c r="K122" s="54"/>
      <c r="L122" s="54"/>
      <c r="M122" s="54"/>
      <c r="N122" s="70" t="s">
        <v>5932</v>
      </c>
      <c r="P122" s="1" t="s">
        <v>8213</v>
      </c>
      <c r="Q122" s="1">
        <v>275</v>
      </c>
      <c r="T122" s="1">
        <v>20099</v>
      </c>
      <c r="U122" s="1">
        <v>4537</v>
      </c>
      <c r="W122" s="1" t="s">
        <v>3810</v>
      </c>
      <c r="X122" s="1">
        <v>2623</v>
      </c>
      <c r="Y122">
        <f t="shared" si="10"/>
        <v>4765</v>
      </c>
      <c r="Z122">
        <f t="shared" si="11"/>
        <v>56</v>
      </c>
      <c r="AA122" t="str">
        <f t="shared" si="12"/>
        <v/>
      </c>
      <c r="AB122">
        <f t="shared" si="13"/>
        <v>2828</v>
      </c>
      <c r="AE122" s="19">
        <v>40987</v>
      </c>
      <c r="AH122" s="71">
        <v>40987</v>
      </c>
      <c r="AI122" s="78" t="s">
        <v>8629</v>
      </c>
      <c r="AJ122" s="413" t="str">
        <f t="shared" si="14"/>
        <v>19</v>
      </c>
      <c r="AK122" t="str">
        <f t="shared" si="15"/>
        <v>03</v>
      </c>
      <c r="AL122" t="str">
        <f t="shared" si="16"/>
        <v>2012</v>
      </c>
      <c r="AM122" s="427" t="str">
        <f t="shared" si="17"/>
        <v>19</v>
      </c>
      <c r="AN122" t="str">
        <f t="shared" si="18"/>
        <v>03</v>
      </c>
      <c r="AP122" s="19">
        <f t="shared" si="19"/>
        <v>40987</v>
      </c>
    </row>
    <row r="123" spans="1:42" ht="19.5" customHeight="1" x14ac:dyDescent="0.2">
      <c r="A123" s="143">
        <v>20317</v>
      </c>
      <c r="B123" s="42" t="str">
        <f>IFERROR(VLOOKUP($A123,INPUT_Du_lieu_nhan_vien!$A:$C,2,0),"-")</f>
        <v>Vũ Thị Minh</v>
      </c>
      <c r="C123" s="42" t="str">
        <f>IFERROR(VLOOKUP($A123,INPUT_Du_lieu_nhan_vien!$A:$C,3,0),"-")</f>
        <v>Nguyệt</v>
      </c>
      <c r="D123" s="42" t="str">
        <f>IFERROR(VLOOKUP($A123,INPUT_Du_lieu_nhan_vien!$A:$AJ,36,0),"-")</f>
        <v>Chính thức</v>
      </c>
      <c r="E123" s="69" t="s">
        <v>3031</v>
      </c>
      <c r="F123" s="70" t="s">
        <v>3762</v>
      </c>
      <c r="G123" s="71">
        <v>40901</v>
      </c>
      <c r="H123" s="54"/>
      <c r="I123" s="54" t="s">
        <v>16</v>
      </c>
      <c r="J123" s="54"/>
      <c r="K123" s="54"/>
      <c r="L123" s="54"/>
      <c r="M123" s="54"/>
      <c r="N123" s="70" t="s">
        <v>3548</v>
      </c>
      <c r="P123" s="1" t="s">
        <v>8214</v>
      </c>
      <c r="Q123" s="1">
        <v>276</v>
      </c>
      <c r="T123" s="1">
        <v>20100</v>
      </c>
      <c r="U123" s="1">
        <v>4538</v>
      </c>
      <c r="W123" s="1" t="s">
        <v>3812</v>
      </c>
      <c r="X123" s="1">
        <v>2624</v>
      </c>
      <c r="Y123">
        <f t="shared" si="10"/>
        <v>4976</v>
      </c>
      <c r="Z123">
        <f t="shared" si="11"/>
        <v>53</v>
      </c>
      <c r="AA123" t="str">
        <f t="shared" si="12"/>
        <v/>
      </c>
      <c r="AB123">
        <f t="shared" si="13"/>
        <v>2829</v>
      </c>
      <c r="AE123" s="19">
        <v>40901</v>
      </c>
      <c r="AH123" s="71">
        <v>40901</v>
      </c>
      <c r="AI123" s="78" t="s">
        <v>3700</v>
      </c>
      <c r="AJ123" s="413" t="str">
        <f t="shared" si="14"/>
        <v>24</v>
      </c>
      <c r="AK123" t="str">
        <f t="shared" si="15"/>
        <v>12</v>
      </c>
      <c r="AL123" t="str">
        <f t="shared" si="16"/>
        <v>2011</v>
      </c>
      <c r="AM123" s="427" t="str">
        <f t="shared" si="17"/>
        <v>24</v>
      </c>
      <c r="AN123" t="str">
        <f t="shared" si="18"/>
        <v>12</v>
      </c>
      <c r="AP123" s="19">
        <f t="shared" si="19"/>
        <v>40901</v>
      </c>
    </row>
    <row r="124" spans="1:42" ht="19.5" customHeight="1" x14ac:dyDescent="0.2">
      <c r="A124" s="143">
        <v>20321</v>
      </c>
      <c r="B124" s="42" t="str">
        <f>IFERROR(VLOOKUP($A124,INPUT_Du_lieu_nhan_vien!$A:$C,2,0),"-")</f>
        <v>Nguyễn Thùy</v>
      </c>
      <c r="C124" s="42" t="str">
        <f>IFERROR(VLOOKUP($A124,INPUT_Du_lieu_nhan_vien!$A:$C,3,0),"-")</f>
        <v>Dung</v>
      </c>
      <c r="D124" s="42" t="str">
        <f>IFERROR(VLOOKUP($A124,INPUT_Du_lieu_nhan_vien!$A:$AJ,36,0),"-")</f>
        <v>Nghỉ việc</v>
      </c>
      <c r="E124" s="69" t="s">
        <v>3028</v>
      </c>
      <c r="F124" s="70" t="s">
        <v>3254</v>
      </c>
      <c r="G124" s="71">
        <v>41091</v>
      </c>
      <c r="H124" s="54"/>
      <c r="I124" s="54" t="s">
        <v>11</v>
      </c>
      <c r="J124" s="54"/>
      <c r="K124" s="54" t="s">
        <v>31</v>
      </c>
      <c r="L124" s="54"/>
      <c r="M124" s="54" t="s">
        <v>33</v>
      </c>
      <c r="N124" s="54"/>
      <c r="P124" s="1" t="s">
        <v>8215</v>
      </c>
      <c r="Q124" s="1">
        <v>278</v>
      </c>
      <c r="T124" s="1">
        <v>20101</v>
      </c>
      <c r="U124" s="1">
        <v>4539</v>
      </c>
      <c r="W124" s="1" t="s">
        <v>3814</v>
      </c>
      <c r="X124" s="1">
        <v>2625</v>
      </c>
      <c r="Y124">
        <f t="shared" si="10"/>
        <v>4980</v>
      </c>
      <c r="Z124">
        <f t="shared" si="11"/>
        <v>34</v>
      </c>
      <c r="AA124">
        <f t="shared" si="12"/>
        <v>182</v>
      </c>
      <c r="AB124">
        <f t="shared" si="13"/>
        <v>3387</v>
      </c>
      <c r="AE124" s="19">
        <v>41091</v>
      </c>
      <c r="AH124" s="71">
        <v>41091</v>
      </c>
      <c r="AI124" s="78" t="s">
        <v>8592</v>
      </c>
      <c r="AJ124" s="413" t="str">
        <f t="shared" si="14"/>
        <v>01</v>
      </c>
      <c r="AK124" t="str">
        <f t="shared" si="15"/>
        <v>07</v>
      </c>
      <c r="AL124" t="str">
        <f t="shared" si="16"/>
        <v>2012</v>
      </c>
      <c r="AM124" s="427" t="str">
        <f t="shared" si="17"/>
        <v>01</v>
      </c>
      <c r="AN124" t="str">
        <f t="shared" si="18"/>
        <v>07</v>
      </c>
      <c r="AP124" s="19">
        <f t="shared" si="19"/>
        <v>41091</v>
      </c>
    </row>
    <row r="125" spans="1:42" ht="19.5" customHeight="1" x14ac:dyDescent="0.2">
      <c r="A125" s="143">
        <v>20320</v>
      </c>
      <c r="B125" s="42" t="str">
        <f>IFERROR(VLOOKUP($A125,INPUT_Du_lieu_nhan_vien!$A:$C,2,0),"-")</f>
        <v>Trần Mạnh</v>
      </c>
      <c r="C125" s="42" t="str">
        <f>IFERROR(VLOOKUP($A125,INPUT_Du_lieu_nhan_vien!$A:$C,3,0),"-")</f>
        <v>Thắng</v>
      </c>
      <c r="D125" s="42" t="str">
        <f>IFERROR(VLOOKUP($A125,INPUT_Du_lieu_nhan_vien!$A:$AJ,36,0),"-")</f>
        <v>Chính thức</v>
      </c>
      <c r="E125" s="69" t="s">
        <v>3028</v>
      </c>
      <c r="F125" s="74" t="s">
        <v>3282</v>
      </c>
      <c r="G125" s="75">
        <v>40969</v>
      </c>
      <c r="H125" s="54"/>
      <c r="I125" s="54" t="s">
        <v>14</v>
      </c>
      <c r="J125" s="54"/>
      <c r="K125" s="54" t="s">
        <v>52</v>
      </c>
      <c r="L125" s="54"/>
      <c r="M125" s="54" t="s">
        <v>44</v>
      </c>
      <c r="N125" s="54"/>
      <c r="P125" s="1" t="s">
        <v>8211</v>
      </c>
      <c r="Q125" s="1">
        <v>279</v>
      </c>
      <c r="T125" s="1">
        <v>20102</v>
      </c>
      <c r="U125" s="1">
        <v>4540</v>
      </c>
      <c r="W125" s="1" t="s">
        <v>3816</v>
      </c>
      <c r="X125" s="1">
        <v>2626</v>
      </c>
      <c r="Y125">
        <f t="shared" si="10"/>
        <v>4979</v>
      </c>
      <c r="Z125">
        <f t="shared" si="11"/>
        <v>33</v>
      </c>
      <c r="AA125">
        <f t="shared" si="12"/>
        <v>176</v>
      </c>
      <c r="AB125">
        <f t="shared" si="13"/>
        <v>3388</v>
      </c>
      <c r="AE125" s="19">
        <v>40969</v>
      </c>
      <c r="AH125" s="75">
        <v>40969</v>
      </c>
      <c r="AI125" s="416" t="s">
        <v>5606</v>
      </c>
      <c r="AJ125" s="413" t="str">
        <f t="shared" si="14"/>
        <v>01</v>
      </c>
      <c r="AK125" t="str">
        <f t="shared" si="15"/>
        <v>03</v>
      </c>
      <c r="AL125" t="str">
        <f t="shared" si="16"/>
        <v>2012</v>
      </c>
      <c r="AM125" s="427" t="str">
        <f t="shared" si="17"/>
        <v>01</v>
      </c>
      <c r="AN125" t="str">
        <f t="shared" si="18"/>
        <v>03</v>
      </c>
      <c r="AP125" s="19">
        <f t="shared" si="19"/>
        <v>40969</v>
      </c>
    </row>
    <row r="126" spans="1:42" ht="19.5" customHeight="1" x14ac:dyDescent="0.2">
      <c r="A126" s="143">
        <v>20323</v>
      </c>
      <c r="B126" s="42" t="str">
        <f>IFERROR(VLOOKUP($A126,INPUT_Du_lieu_nhan_vien!$A:$C,2,0),"-")</f>
        <v>Lê Thị Thanh</v>
      </c>
      <c r="C126" s="42" t="str">
        <f>IFERROR(VLOOKUP($A126,INPUT_Du_lieu_nhan_vien!$A:$C,3,0),"-")</f>
        <v>Hương</v>
      </c>
      <c r="D126" s="42" t="str">
        <f>IFERROR(VLOOKUP($A126,INPUT_Du_lieu_nhan_vien!$A:$AJ,36,0),"-")</f>
        <v>Chính thức</v>
      </c>
      <c r="E126" s="69" t="s">
        <v>3031</v>
      </c>
      <c r="F126" s="70" t="s">
        <v>3425</v>
      </c>
      <c r="G126" s="71">
        <v>40908</v>
      </c>
      <c r="H126" s="54"/>
      <c r="I126" s="69" t="s">
        <v>17</v>
      </c>
      <c r="J126" s="54"/>
      <c r="K126" s="69" t="s">
        <v>65</v>
      </c>
      <c r="L126" s="54"/>
      <c r="M126" s="69" t="s">
        <v>66</v>
      </c>
      <c r="N126" s="54"/>
      <c r="T126" s="1">
        <v>20103</v>
      </c>
      <c r="U126" s="1">
        <v>4541</v>
      </c>
      <c r="W126" s="1" t="s">
        <v>3821</v>
      </c>
      <c r="X126" s="1">
        <v>2627</v>
      </c>
      <c r="Y126">
        <f t="shared" si="10"/>
        <v>4982</v>
      </c>
      <c r="Z126">
        <f t="shared" si="11"/>
        <v>51</v>
      </c>
      <c r="AA126">
        <f t="shared" si="12"/>
        <v>177</v>
      </c>
      <c r="AB126">
        <f t="shared" si="13"/>
        <v>2830</v>
      </c>
      <c r="AE126" s="19">
        <v>40908</v>
      </c>
      <c r="AH126" s="71">
        <v>40908</v>
      </c>
      <c r="AI126" s="78" t="s">
        <v>1804</v>
      </c>
      <c r="AJ126" s="413" t="str">
        <f t="shared" si="14"/>
        <v>31</v>
      </c>
      <c r="AK126" t="str">
        <f t="shared" si="15"/>
        <v>12</v>
      </c>
      <c r="AL126" t="str">
        <f t="shared" si="16"/>
        <v>2011</v>
      </c>
      <c r="AM126" s="427" t="str">
        <f t="shared" si="17"/>
        <v>31</v>
      </c>
      <c r="AN126" t="str">
        <f t="shared" si="18"/>
        <v>12</v>
      </c>
      <c r="AP126" s="19">
        <f t="shared" si="19"/>
        <v>40908</v>
      </c>
    </row>
    <row r="127" spans="1:42" ht="19.5" customHeight="1" x14ac:dyDescent="0.2">
      <c r="A127" s="143">
        <v>20324</v>
      </c>
      <c r="B127" s="42" t="str">
        <f>IFERROR(VLOOKUP($A127,INPUT_Du_lieu_nhan_vien!$A:$C,2,0),"-")</f>
        <v>Huỳnh Việt</v>
      </c>
      <c r="C127" s="42" t="str">
        <f>IFERROR(VLOOKUP($A127,INPUT_Du_lieu_nhan_vien!$A:$C,3,0),"-")</f>
        <v>Lào</v>
      </c>
      <c r="D127" s="42" t="str">
        <f>IFERROR(VLOOKUP($A127,INPUT_Du_lieu_nhan_vien!$A:$AJ,36,0),"-")</f>
        <v>Chính thức</v>
      </c>
      <c r="E127" s="69" t="s">
        <v>3031</v>
      </c>
      <c r="F127" s="70" t="s">
        <v>3399</v>
      </c>
      <c r="G127" s="71">
        <v>40909</v>
      </c>
      <c r="H127" s="54"/>
      <c r="I127" s="69" t="s">
        <v>17</v>
      </c>
      <c r="J127" s="54"/>
      <c r="K127" s="69" t="s">
        <v>65</v>
      </c>
      <c r="L127" s="54"/>
      <c r="M127" s="69" t="s">
        <v>69</v>
      </c>
      <c r="N127" s="54"/>
      <c r="T127" s="1">
        <v>20104</v>
      </c>
      <c r="U127" s="1">
        <v>4542</v>
      </c>
      <c r="W127" s="1" t="s">
        <v>3824</v>
      </c>
      <c r="X127" s="1">
        <v>2628</v>
      </c>
      <c r="Y127">
        <f t="shared" si="10"/>
        <v>4983</v>
      </c>
      <c r="Z127">
        <f t="shared" si="11"/>
        <v>51</v>
      </c>
      <c r="AA127">
        <f t="shared" si="12"/>
        <v>177</v>
      </c>
      <c r="AB127">
        <f t="shared" si="13"/>
        <v>2831</v>
      </c>
      <c r="AE127" s="19">
        <v>40909</v>
      </c>
      <c r="AH127" s="71">
        <v>40909</v>
      </c>
      <c r="AI127" s="78" t="s">
        <v>8600</v>
      </c>
      <c r="AJ127" s="413" t="str">
        <f t="shared" si="14"/>
        <v>01</v>
      </c>
      <c r="AK127" t="str">
        <f t="shared" si="15"/>
        <v>01</v>
      </c>
      <c r="AL127" t="str">
        <f t="shared" si="16"/>
        <v>2012</v>
      </c>
      <c r="AM127" s="427" t="str">
        <f t="shared" si="17"/>
        <v>01</v>
      </c>
      <c r="AN127" t="str">
        <f t="shared" si="18"/>
        <v>01</v>
      </c>
      <c r="AP127" s="19">
        <f t="shared" si="19"/>
        <v>40909</v>
      </c>
    </row>
    <row r="128" spans="1:42" ht="19.5" customHeight="1" x14ac:dyDescent="0.2">
      <c r="A128" s="143">
        <v>20325</v>
      </c>
      <c r="B128" s="42" t="str">
        <f>IFERROR(VLOOKUP($A128,INPUT_Du_lieu_nhan_vien!$A:$C,2,0),"-")</f>
        <v>Lê Thị Bích</v>
      </c>
      <c r="C128" s="42" t="str">
        <f>IFERROR(VLOOKUP($A128,INPUT_Du_lieu_nhan_vien!$A:$C,3,0),"-")</f>
        <v>Ngọc</v>
      </c>
      <c r="D128" s="42" t="str">
        <f>IFERROR(VLOOKUP($A128,INPUT_Du_lieu_nhan_vien!$A:$AJ,36,0),"-")</f>
        <v>Chính thức</v>
      </c>
      <c r="E128" s="69" t="s">
        <v>3031</v>
      </c>
      <c r="F128" s="54"/>
      <c r="G128" s="71">
        <v>40909</v>
      </c>
      <c r="H128" s="54"/>
      <c r="I128" s="69" t="s">
        <v>17</v>
      </c>
      <c r="J128" s="54"/>
      <c r="K128" s="69" t="s">
        <v>52</v>
      </c>
      <c r="L128" s="54"/>
      <c r="M128" s="69" t="s">
        <v>3118</v>
      </c>
      <c r="N128" s="70" t="s">
        <v>3426</v>
      </c>
      <c r="T128" s="1">
        <v>20105</v>
      </c>
      <c r="U128" s="1">
        <v>4543</v>
      </c>
      <c r="W128" s="1" t="s">
        <v>3826</v>
      </c>
      <c r="X128" s="1">
        <v>2629</v>
      </c>
      <c r="Y128">
        <f t="shared" si="10"/>
        <v>4984</v>
      </c>
      <c r="Z128">
        <f t="shared" si="11"/>
        <v>51</v>
      </c>
      <c r="AA128">
        <f t="shared" si="12"/>
        <v>176</v>
      </c>
      <c r="AB128" t="str">
        <f t="shared" si="13"/>
        <v/>
      </c>
      <c r="AE128" s="19">
        <v>40909</v>
      </c>
      <c r="AH128" s="71">
        <v>40909</v>
      </c>
      <c r="AI128" s="78" t="s">
        <v>8600</v>
      </c>
      <c r="AJ128" s="413" t="str">
        <f t="shared" si="14"/>
        <v>01</v>
      </c>
      <c r="AK128" t="str">
        <f t="shared" si="15"/>
        <v>01</v>
      </c>
      <c r="AL128" t="str">
        <f t="shared" si="16"/>
        <v>2012</v>
      </c>
      <c r="AM128" s="427" t="str">
        <f t="shared" si="17"/>
        <v>01</v>
      </c>
      <c r="AN128" t="str">
        <f t="shared" si="18"/>
        <v>01</v>
      </c>
      <c r="AP128" s="19">
        <f t="shared" si="19"/>
        <v>40909</v>
      </c>
    </row>
    <row r="129" spans="1:42" ht="19.5" customHeight="1" x14ac:dyDescent="0.2">
      <c r="A129" s="143">
        <v>20326</v>
      </c>
      <c r="B129" s="42" t="str">
        <f>IFERROR(VLOOKUP($A129,INPUT_Du_lieu_nhan_vien!$A:$C,2,0),"-")</f>
        <v>Triệu Bích</v>
      </c>
      <c r="C129" s="42" t="str">
        <f>IFERROR(VLOOKUP($A129,INPUT_Du_lieu_nhan_vien!$A:$C,3,0),"-")</f>
        <v>Hảo</v>
      </c>
      <c r="D129" s="42" t="str">
        <f>IFERROR(VLOOKUP($A129,INPUT_Du_lieu_nhan_vien!$A:$AJ,36,0),"-")</f>
        <v>Chính thức</v>
      </c>
      <c r="E129" s="69" t="s">
        <v>3028</v>
      </c>
      <c r="F129" s="70" t="s">
        <v>3304</v>
      </c>
      <c r="G129" s="71">
        <v>41296</v>
      </c>
      <c r="H129" s="54"/>
      <c r="I129" s="54" t="s">
        <v>14</v>
      </c>
      <c r="J129" s="54"/>
      <c r="K129" s="54" t="s">
        <v>31</v>
      </c>
      <c r="L129" s="54"/>
      <c r="M129" s="54" t="s">
        <v>37</v>
      </c>
      <c r="N129" s="54"/>
      <c r="T129" s="1">
        <v>20106</v>
      </c>
      <c r="U129" s="1">
        <v>4544</v>
      </c>
      <c r="W129" s="1" t="s">
        <v>3828</v>
      </c>
      <c r="X129" s="1">
        <v>2630</v>
      </c>
      <c r="Y129">
        <f t="shared" si="10"/>
        <v>4985</v>
      </c>
      <c r="Z129">
        <f t="shared" si="11"/>
        <v>33</v>
      </c>
      <c r="AA129">
        <f t="shared" si="12"/>
        <v>182</v>
      </c>
      <c r="AB129">
        <f t="shared" si="13"/>
        <v>3389</v>
      </c>
      <c r="AE129" s="19">
        <v>41296</v>
      </c>
      <c r="AH129" s="71">
        <v>41296</v>
      </c>
      <c r="AI129" s="78" t="s">
        <v>8630</v>
      </c>
      <c r="AJ129" s="413" t="str">
        <f t="shared" si="14"/>
        <v>22</v>
      </c>
      <c r="AK129" t="str">
        <f t="shared" si="15"/>
        <v>01</v>
      </c>
      <c r="AL129" t="str">
        <f t="shared" si="16"/>
        <v>2013</v>
      </c>
      <c r="AM129" s="427" t="str">
        <f t="shared" si="17"/>
        <v>22</v>
      </c>
      <c r="AN129" t="str">
        <f t="shared" si="18"/>
        <v>01</v>
      </c>
      <c r="AP129" s="19">
        <f t="shared" si="19"/>
        <v>41296</v>
      </c>
    </row>
    <row r="130" spans="1:42" ht="19.5" customHeight="1" x14ac:dyDescent="0.2">
      <c r="A130" s="143">
        <v>20404</v>
      </c>
      <c r="B130" s="42" t="str">
        <f>IFERROR(VLOOKUP($A130,INPUT_Du_lieu_nhan_vien!$A:$C,2,0),"-")</f>
        <v>Nguyễn Thị Kim</v>
      </c>
      <c r="C130" s="42" t="str">
        <f>IFERROR(VLOOKUP($A130,INPUT_Du_lieu_nhan_vien!$A:$C,3,0),"-")</f>
        <v>Dung</v>
      </c>
      <c r="D130" s="42" t="str">
        <f>IFERROR(VLOOKUP($A130,INPUT_Du_lieu_nhan_vien!$A:$AJ,36,0),"-")</f>
        <v>Nghỉ việc</v>
      </c>
      <c r="E130" s="69" t="s">
        <v>3031</v>
      </c>
      <c r="F130" s="70" t="s">
        <v>3495</v>
      </c>
      <c r="G130" s="71">
        <v>41070</v>
      </c>
      <c r="H130" s="54"/>
      <c r="I130" s="54" t="s">
        <v>16</v>
      </c>
      <c r="J130" s="54"/>
      <c r="K130" s="54" t="s">
        <v>31</v>
      </c>
      <c r="L130" s="54"/>
      <c r="M130" s="54" t="s">
        <v>37</v>
      </c>
      <c r="N130" s="54"/>
      <c r="T130" s="1">
        <v>20107</v>
      </c>
      <c r="U130" s="1">
        <v>4545</v>
      </c>
      <c r="W130" s="1" t="s">
        <v>3832</v>
      </c>
      <c r="X130" s="1">
        <v>2631</v>
      </c>
      <c r="Y130">
        <f t="shared" si="10"/>
        <v>5082</v>
      </c>
      <c r="Z130">
        <f t="shared" si="11"/>
        <v>53</v>
      </c>
      <c r="AA130">
        <f t="shared" si="12"/>
        <v>182</v>
      </c>
      <c r="AB130">
        <f t="shared" si="13"/>
        <v>2832</v>
      </c>
      <c r="AE130" s="19">
        <v>41070</v>
      </c>
      <c r="AH130" s="71">
        <v>41070</v>
      </c>
      <c r="AI130" s="78" t="s">
        <v>8631</v>
      </c>
      <c r="AJ130" s="413" t="str">
        <f t="shared" si="14"/>
        <v>10</v>
      </c>
      <c r="AK130" t="str">
        <f t="shared" si="15"/>
        <v>06</v>
      </c>
      <c r="AL130" t="str">
        <f t="shared" si="16"/>
        <v>2012</v>
      </c>
      <c r="AM130" s="427" t="str">
        <f t="shared" si="17"/>
        <v>10</v>
      </c>
      <c r="AN130" t="str">
        <f t="shared" si="18"/>
        <v>06</v>
      </c>
      <c r="AP130" s="19">
        <f t="shared" si="19"/>
        <v>41070</v>
      </c>
    </row>
    <row r="131" spans="1:42" ht="19.5" customHeight="1" x14ac:dyDescent="0.2">
      <c r="A131" s="143">
        <v>20484</v>
      </c>
      <c r="B131" s="42" t="str">
        <f>IFERROR(VLOOKUP($A131,INPUT_Du_lieu_nhan_vien!$A:$C,2,0),"-")</f>
        <v>Nguyễn Thị Mỹ</v>
      </c>
      <c r="C131" s="42" t="str">
        <f>IFERROR(VLOOKUP($A131,INPUT_Du_lieu_nhan_vien!$A:$C,3,0),"-")</f>
        <v>Dung</v>
      </c>
      <c r="D131" s="42" t="str">
        <f>IFERROR(VLOOKUP($A131,INPUT_Du_lieu_nhan_vien!$A:$AJ,36,0),"-")</f>
        <v>Nghỉ việc</v>
      </c>
      <c r="E131" s="69"/>
      <c r="F131" s="54"/>
      <c r="G131" s="54"/>
      <c r="H131" s="54"/>
      <c r="I131" s="54"/>
      <c r="J131" s="54"/>
      <c r="K131" s="54"/>
      <c r="L131" s="54"/>
      <c r="M131" s="54"/>
      <c r="N131" s="54"/>
      <c r="T131" s="1">
        <v>20108</v>
      </c>
      <c r="U131" s="1">
        <v>4546</v>
      </c>
      <c r="W131" s="1" t="s">
        <v>3840</v>
      </c>
      <c r="X131" s="1">
        <v>2632</v>
      </c>
      <c r="Y131">
        <f t="shared" si="10"/>
        <v>5299</v>
      </c>
      <c r="Z131" t="str">
        <f t="shared" si="11"/>
        <v/>
      </c>
      <c r="AA131" t="str">
        <f t="shared" si="12"/>
        <v/>
      </c>
      <c r="AB131" t="str">
        <f t="shared" si="13"/>
        <v/>
      </c>
      <c r="AE131" s="19" t="s">
        <v>623</v>
      </c>
      <c r="AH131" s="54"/>
      <c r="AI131" s="415"/>
      <c r="AJ131" s="413" t="str">
        <f t="shared" si="14"/>
        <v/>
      </c>
      <c r="AK131" t="e">
        <f t="shared" si="15"/>
        <v>#VALUE!</v>
      </c>
      <c r="AL131" t="str">
        <f t="shared" si="16"/>
        <v/>
      </c>
      <c r="AM131" s="427" t="e">
        <f t="shared" si="17"/>
        <v>#VALUE!</v>
      </c>
      <c r="AN131" t="e">
        <f t="shared" si="18"/>
        <v>#VALUE!</v>
      </c>
      <c r="AP131" s="19" t="str">
        <f t="shared" si="19"/>
        <v/>
      </c>
    </row>
    <row r="132" spans="1:42" ht="19.5" customHeight="1" x14ac:dyDescent="0.2">
      <c r="A132" s="143">
        <v>20065</v>
      </c>
      <c r="B132" s="42" t="str">
        <f>IFERROR(VLOOKUP($A132,INPUT_Du_lieu_nhan_vien!$A:$C,2,0),"-")</f>
        <v>Nguyễn Thùy</v>
      </c>
      <c r="C132" s="42" t="str">
        <f>IFERROR(VLOOKUP($A132,INPUT_Du_lieu_nhan_vien!$A:$C,3,0),"-")</f>
        <v>Dương</v>
      </c>
      <c r="D132" s="42" t="str">
        <f>IFERROR(VLOOKUP($A132,INPUT_Du_lieu_nhan_vien!$A:$AJ,36,0),"-")</f>
        <v>Nghỉ việc</v>
      </c>
      <c r="E132" s="69" t="s">
        <v>3032</v>
      </c>
      <c r="F132" s="70" t="s">
        <v>5879</v>
      </c>
      <c r="G132" s="71">
        <v>40026</v>
      </c>
      <c r="H132" s="54"/>
      <c r="I132" s="54" t="s">
        <v>16</v>
      </c>
      <c r="J132" s="54"/>
      <c r="K132" s="54"/>
      <c r="L132" s="54"/>
      <c r="M132" s="54"/>
      <c r="N132" s="70" t="s">
        <v>5878</v>
      </c>
      <c r="T132" s="1">
        <v>20109</v>
      </c>
      <c r="U132" s="1">
        <v>4623</v>
      </c>
      <c r="W132" s="1" t="s">
        <v>3841</v>
      </c>
      <c r="X132" s="1">
        <v>2633</v>
      </c>
      <c r="Y132">
        <f t="shared" si="10"/>
        <v>4502</v>
      </c>
      <c r="Z132">
        <f t="shared" si="11"/>
        <v>53</v>
      </c>
      <c r="AA132" t="str">
        <f t="shared" si="12"/>
        <v/>
      </c>
      <c r="AB132">
        <f t="shared" si="13"/>
        <v>3599</v>
      </c>
      <c r="AE132" s="19">
        <v>40026</v>
      </c>
      <c r="AH132" s="71">
        <v>40026</v>
      </c>
      <c r="AI132" s="78" t="s">
        <v>8632</v>
      </c>
      <c r="AJ132" s="413" t="str">
        <f t="shared" si="14"/>
        <v>01</v>
      </c>
      <c r="AK132" t="str">
        <f t="shared" si="15"/>
        <v>08</v>
      </c>
      <c r="AL132" t="str">
        <f t="shared" si="16"/>
        <v>2009</v>
      </c>
      <c r="AM132" s="427" t="str">
        <f t="shared" si="17"/>
        <v>01</v>
      </c>
      <c r="AN132" t="str">
        <f t="shared" si="18"/>
        <v>08</v>
      </c>
      <c r="AP132" s="19">
        <f t="shared" si="19"/>
        <v>40026</v>
      </c>
    </row>
    <row r="133" spans="1:42" ht="19.5" customHeight="1" x14ac:dyDescent="0.2">
      <c r="A133" s="143">
        <v>20333</v>
      </c>
      <c r="B133" s="42" t="str">
        <f>IFERROR(VLOOKUP($A133,INPUT_Du_lieu_nhan_vien!$A:$C,2,0),"-")</f>
        <v>Trần Thu</v>
      </c>
      <c r="C133" s="42" t="str">
        <f>IFERROR(VLOOKUP($A133,INPUT_Du_lieu_nhan_vien!$A:$C,3,0),"-")</f>
        <v>Trang</v>
      </c>
      <c r="D133" s="42" t="str">
        <f>IFERROR(VLOOKUP($A133,INPUT_Du_lieu_nhan_vien!$A:$AJ,36,0),"-")</f>
        <v>Chính thức</v>
      </c>
      <c r="E133" s="69" t="s">
        <v>3031</v>
      </c>
      <c r="F133" s="54"/>
      <c r="G133" s="71">
        <v>40909</v>
      </c>
      <c r="H133" s="54"/>
      <c r="I133" s="54" t="s">
        <v>17</v>
      </c>
      <c r="J133" s="54"/>
      <c r="K133" s="54"/>
      <c r="L133" s="54"/>
      <c r="M133" s="54"/>
      <c r="N133" s="70" t="s">
        <v>3426</v>
      </c>
      <c r="T133" s="1">
        <v>20110</v>
      </c>
      <c r="U133" s="1">
        <v>4626</v>
      </c>
      <c r="W133" s="1" t="s">
        <v>3843</v>
      </c>
      <c r="X133" s="1">
        <v>2634</v>
      </c>
      <c r="Y133">
        <f t="shared" si="10"/>
        <v>4992</v>
      </c>
      <c r="Z133">
        <f t="shared" si="11"/>
        <v>51</v>
      </c>
      <c r="AA133" t="str">
        <f t="shared" si="12"/>
        <v/>
      </c>
      <c r="AB133" t="str">
        <f t="shared" si="13"/>
        <v/>
      </c>
      <c r="AE133" s="19">
        <v>40909</v>
      </c>
      <c r="AH133" s="71">
        <v>40909</v>
      </c>
      <c r="AI133" s="78" t="s">
        <v>8600</v>
      </c>
      <c r="AJ133" s="413" t="str">
        <f t="shared" si="14"/>
        <v>01</v>
      </c>
      <c r="AK133" t="str">
        <f t="shared" si="15"/>
        <v>01</v>
      </c>
      <c r="AL133" t="str">
        <f t="shared" si="16"/>
        <v>2012</v>
      </c>
      <c r="AM133" s="427" t="str">
        <f t="shared" si="17"/>
        <v>01</v>
      </c>
      <c r="AN133" t="str">
        <f t="shared" si="18"/>
        <v>01</v>
      </c>
      <c r="AP133" s="19">
        <f t="shared" si="19"/>
        <v>40909</v>
      </c>
    </row>
    <row r="134" spans="1:42" ht="19.5" customHeight="1" x14ac:dyDescent="0.2">
      <c r="A134" s="143">
        <v>20264</v>
      </c>
      <c r="B134" s="42" t="str">
        <f>IFERROR(VLOOKUP($A134,INPUT_Du_lieu_nhan_vien!$A:$C,2,0),"-")</f>
        <v>Nguyễn Trọng</v>
      </c>
      <c r="C134" s="42" t="str">
        <f>IFERROR(VLOOKUP($A134,INPUT_Du_lieu_nhan_vien!$A:$C,3,0),"-")</f>
        <v>Duy</v>
      </c>
      <c r="D134" s="42" t="str">
        <f>IFERROR(VLOOKUP($A134,INPUT_Du_lieu_nhan_vien!$A:$AJ,36,0),"-")</f>
        <v>Nghỉ việc</v>
      </c>
      <c r="E134" s="69" t="s">
        <v>3028</v>
      </c>
      <c r="F134" s="70" t="s">
        <v>3255</v>
      </c>
      <c r="G134" s="71">
        <v>40634</v>
      </c>
      <c r="H134" s="54"/>
      <c r="I134" s="54" t="s">
        <v>11</v>
      </c>
      <c r="J134" s="54"/>
      <c r="K134" s="54" t="s">
        <v>54</v>
      </c>
      <c r="L134" s="54"/>
      <c r="M134" s="54" t="s">
        <v>823</v>
      </c>
      <c r="N134" s="54"/>
      <c r="T134" s="1">
        <v>20111</v>
      </c>
      <c r="U134" s="1">
        <v>4627</v>
      </c>
      <c r="W134" s="1" t="s">
        <v>3850</v>
      </c>
      <c r="X134" s="1">
        <v>2635</v>
      </c>
      <c r="Y134">
        <f t="shared" ref="Y134:Y197" si="20">IFERROR(VLOOKUP(A134,$T$5:$U$817,2,FALSE),"")</f>
        <v>4788</v>
      </c>
      <c r="Z134">
        <f t="shared" ref="Z134:Z197" si="21">IFERROR(VLOOKUP(I134,$R$5:$S$31,2,FALSE),"")</f>
        <v>34</v>
      </c>
      <c r="AA134">
        <f t="shared" ref="AA134:AA197" si="22">IFERROR(VLOOKUP(K134,$P$5:$Q$125,2,FALSE),"")</f>
        <v>173</v>
      </c>
      <c r="AB134">
        <f t="shared" ref="AB134:AB197" si="23">IFERROR(VLOOKUP(F134,$W$5:$X$1104,2,FALSE),"")</f>
        <v>3390</v>
      </c>
      <c r="AE134" s="19">
        <v>40634</v>
      </c>
      <c r="AH134" s="71">
        <v>40634</v>
      </c>
      <c r="AI134" s="78" t="s">
        <v>8595</v>
      </c>
      <c r="AJ134" s="413" t="str">
        <f t="shared" si="14"/>
        <v>01</v>
      </c>
      <c r="AK134" t="str">
        <f t="shared" si="15"/>
        <v>04</v>
      </c>
      <c r="AL134" t="str">
        <f t="shared" si="16"/>
        <v>2011</v>
      </c>
      <c r="AM134" s="427" t="str">
        <f t="shared" si="17"/>
        <v>01</v>
      </c>
      <c r="AN134" t="str">
        <f t="shared" si="18"/>
        <v>04</v>
      </c>
      <c r="AP134" s="19">
        <f t="shared" si="19"/>
        <v>40634</v>
      </c>
    </row>
    <row r="135" spans="1:42" ht="19.5" customHeight="1" x14ac:dyDescent="0.2">
      <c r="A135" s="143">
        <v>20336</v>
      </c>
      <c r="B135" s="42" t="str">
        <f>IFERROR(VLOOKUP($A135,INPUT_Du_lieu_nhan_vien!$A:$C,2,0),"-")</f>
        <v>Võ Ngọc</v>
      </c>
      <c r="C135" s="42" t="str">
        <f>IFERROR(VLOOKUP($A135,INPUT_Du_lieu_nhan_vien!$A:$C,3,0),"-")</f>
        <v>Tuyền</v>
      </c>
      <c r="D135" s="42" t="str">
        <f>IFERROR(VLOOKUP($A135,INPUT_Du_lieu_nhan_vien!$A:$AJ,36,0),"-")</f>
        <v>Chính thức</v>
      </c>
      <c r="E135" s="69" t="s">
        <v>3031</v>
      </c>
      <c r="F135" s="70" t="s">
        <v>3749</v>
      </c>
      <c r="G135" s="20">
        <v>41335</v>
      </c>
      <c r="H135" s="54"/>
      <c r="I135" s="54" t="s">
        <v>16</v>
      </c>
      <c r="J135" s="54"/>
      <c r="K135" s="54"/>
      <c r="L135" s="54"/>
      <c r="M135" s="54"/>
      <c r="N135" s="70" t="s">
        <v>3601</v>
      </c>
      <c r="T135" s="1">
        <v>20112</v>
      </c>
      <c r="U135" s="1">
        <v>4628</v>
      </c>
      <c r="W135" s="1" t="s">
        <v>3314</v>
      </c>
      <c r="X135" s="1">
        <v>2636</v>
      </c>
      <c r="Y135">
        <f t="shared" si="20"/>
        <v>5003</v>
      </c>
      <c r="Z135">
        <f t="shared" si="21"/>
        <v>53</v>
      </c>
      <c r="AA135" t="str">
        <f t="shared" si="22"/>
        <v/>
      </c>
      <c r="AB135">
        <f t="shared" si="23"/>
        <v>2833</v>
      </c>
      <c r="AE135" s="19">
        <v>41335</v>
      </c>
      <c r="AH135" s="20">
        <v>41335</v>
      </c>
      <c r="AI135" s="79" t="s">
        <v>8633</v>
      </c>
      <c r="AJ135" s="413" t="str">
        <f t="shared" ref="AJ135:AJ198" si="24">LEFT(AI135,2)</f>
        <v>02</v>
      </c>
      <c r="AK135" t="str">
        <f t="shared" ref="AK135:AK198" si="25">MID(AI135,FIND("/",AI135)+1,FIND("/",AI135,FIND("/",AI135)+1)-FIND("/",AI135)-1)</f>
        <v>03</v>
      </c>
      <c r="AL135" t="str">
        <f t="shared" ref="AL135:AL198" si="26">RIGHT(AI135,4)</f>
        <v>2013</v>
      </c>
      <c r="AM135" s="427" t="str">
        <f t="shared" ref="AM135:AM198" si="27">IF(VALUE(AK135)&gt;12,AK135,AJ135)</f>
        <v>02</v>
      </c>
      <c r="AN135" t="str">
        <f t="shared" ref="AN135:AN198" si="28">IF(VALUE(AK135)&gt;12,AJ135,AK135)</f>
        <v>03</v>
      </c>
      <c r="AP135" s="19">
        <f t="shared" ref="AP135:AP198" si="29">IFERROR(DATE(TEXT(AL135,0),TEXT(AN135,0),TEXT(AM135,0)),"")</f>
        <v>41335</v>
      </c>
    </row>
    <row r="136" spans="1:42" ht="19.5" customHeight="1" x14ac:dyDescent="0.2">
      <c r="A136" s="143">
        <v>20264</v>
      </c>
      <c r="B136" s="42" t="str">
        <f>IFERROR(VLOOKUP($A136,INPUT_Du_lieu_nhan_vien!$A:$C,2,0),"-")</f>
        <v>Nguyễn Trọng</v>
      </c>
      <c r="C136" s="42" t="str">
        <f>IFERROR(VLOOKUP($A136,INPUT_Du_lieu_nhan_vien!$A:$C,3,0),"-")</f>
        <v>Duy</v>
      </c>
      <c r="D136" s="42" t="str">
        <f>IFERROR(VLOOKUP($A136,INPUT_Du_lieu_nhan_vien!$A:$AJ,36,0),"-")</f>
        <v>Nghỉ việc</v>
      </c>
      <c r="E136" s="69" t="s">
        <v>3031</v>
      </c>
      <c r="F136" s="70" t="s">
        <v>3523</v>
      </c>
      <c r="G136" s="71">
        <v>40634</v>
      </c>
      <c r="H136" s="54"/>
      <c r="I136" s="54" t="s">
        <v>11</v>
      </c>
      <c r="J136" s="54"/>
      <c r="K136" s="54"/>
      <c r="L136" s="54"/>
      <c r="M136" s="54"/>
      <c r="N136" s="70" t="s">
        <v>3524</v>
      </c>
      <c r="T136" s="1">
        <v>20113</v>
      </c>
      <c r="U136" s="1">
        <v>4629</v>
      </c>
      <c r="W136" s="1" t="s">
        <v>3856</v>
      </c>
      <c r="X136" s="1">
        <v>2637</v>
      </c>
      <c r="Y136">
        <f t="shared" si="20"/>
        <v>4788</v>
      </c>
      <c r="Z136">
        <f t="shared" si="21"/>
        <v>34</v>
      </c>
      <c r="AA136" t="str">
        <f t="shared" si="22"/>
        <v/>
      </c>
      <c r="AB136">
        <f t="shared" si="23"/>
        <v>2834</v>
      </c>
      <c r="AE136" s="19">
        <v>40634</v>
      </c>
      <c r="AH136" s="71">
        <v>40634</v>
      </c>
      <c r="AI136" s="78" t="s">
        <v>8595</v>
      </c>
      <c r="AJ136" s="413" t="str">
        <f t="shared" si="24"/>
        <v>01</v>
      </c>
      <c r="AK136" t="str">
        <f t="shared" si="25"/>
        <v>04</v>
      </c>
      <c r="AL136" t="str">
        <f t="shared" si="26"/>
        <v>2011</v>
      </c>
      <c r="AM136" s="427" t="str">
        <f t="shared" si="27"/>
        <v>01</v>
      </c>
      <c r="AN136" t="str">
        <f t="shared" si="28"/>
        <v>04</v>
      </c>
      <c r="AP136" s="19">
        <f t="shared" si="29"/>
        <v>40634</v>
      </c>
    </row>
    <row r="137" spans="1:42" ht="19.5" customHeight="1" x14ac:dyDescent="0.2">
      <c r="A137" s="143">
        <v>10002</v>
      </c>
      <c r="B137" s="42" t="str">
        <f>IFERROR(VLOOKUP($A137,INPUT_Du_lieu_nhan_vien!$A:$C,2,0),"-")</f>
        <v>Nguyễn Hoài</v>
      </c>
      <c r="C137" s="42" t="str">
        <f>IFERROR(VLOOKUP($A137,INPUT_Du_lieu_nhan_vien!$A:$C,3,0),"-")</f>
        <v>Giang</v>
      </c>
      <c r="D137" s="42" t="str">
        <f>IFERROR(VLOOKUP($A137,INPUT_Du_lieu_nhan_vien!$A:$AJ,36,0),"-")</f>
        <v>Nghỉ việc</v>
      </c>
      <c r="E137" s="69"/>
      <c r="F137" s="70"/>
      <c r="G137" s="59"/>
      <c r="H137" s="54"/>
      <c r="I137" s="54"/>
      <c r="J137" s="54"/>
      <c r="K137" s="54"/>
      <c r="L137" s="54"/>
      <c r="M137" s="54"/>
      <c r="N137" s="54"/>
      <c r="T137" s="1">
        <v>20114</v>
      </c>
      <c r="U137" s="1">
        <v>4630</v>
      </c>
      <c r="W137" s="1" t="s">
        <v>3857</v>
      </c>
      <c r="X137" s="1">
        <v>2638</v>
      </c>
      <c r="Y137">
        <f t="shared" si="20"/>
        <v>4419</v>
      </c>
      <c r="Z137" t="str">
        <f t="shared" si="21"/>
        <v/>
      </c>
      <c r="AA137" t="str">
        <f t="shared" si="22"/>
        <v/>
      </c>
      <c r="AB137" t="str">
        <f t="shared" si="23"/>
        <v/>
      </c>
      <c r="AE137" s="19" t="s">
        <v>623</v>
      </c>
      <c r="AH137" s="59"/>
      <c r="AI137" s="415"/>
      <c r="AJ137" s="413" t="str">
        <f t="shared" si="24"/>
        <v/>
      </c>
      <c r="AK137" t="e">
        <f t="shared" si="25"/>
        <v>#VALUE!</v>
      </c>
      <c r="AL137" t="str">
        <f t="shared" si="26"/>
        <v/>
      </c>
      <c r="AM137" s="427" t="e">
        <f t="shared" si="27"/>
        <v>#VALUE!</v>
      </c>
      <c r="AN137" t="e">
        <f t="shared" si="28"/>
        <v>#VALUE!</v>
      </c>
      <c r="AP137" s="19" t="str">
        <f t="shared" si="29"/>
        <v/>
      </c>
    </row>
    <row r="138" spans="1:42" ht="19.5" customHeight="1" x14ac:dyDescent="0.2">
      <c r="A138" s="143">
        <v>20182</v>
      </c>
      <c r="B138" s="42" t="str">
        <f>IFERROR(VLOOKUP($A138,INPUT_Du_lieu_nhan_vien!$A:$C,2,0),"-")</f>
        <v>Nguyễn Hương</v>
      </c>
      <c r="C138" s="42" t="str">
        <f>IFERROR(VLOOKUP($A138,INPUT_Du_lieu_nhan_vien!$A:$C,3,0),"-")</f>
        <v>Giang</v>
      </c>
      <c r="D138" s="42" t="str">
        <f>IFERROR(VLOOKUP($A138,INPUT_Du_lieu_nhan_vien!$A:$AJ,36,0),"-")</f>
        <v>Chính thức</v>
      </c>
      <c r="E138" s="69" t="s">
        <v>3028</v>
      </c>
      <c r="F138" s="141" t="s">
        <v>7341</v>
      </c>
      <c r="G138" s="71">
        <v>40634</v>
      </c>
      <c r="H138" s="54"/>
      <c r="I138" s="54" t="s">
        <v>14</v>
      </c>
      <c r="J138" s="54"/>
      <c r="K138" s="54" t="s">
        <v>201</v>
      </c>
      <c r="L138" s="54"/>
      <c r="M138" s="54"/>
      <c r="N138" s="141" t="s">
        <v>7342</v>
      </c>
      <c r="T138" s="1">
        <v>20115</v>
      </c>
      <c r="U138" s="1">
        <v>4631</v>
      </c>
      <c r="W138" s="1" t="s">
        <v>3867</v>
      </c>
      <c r="X138" s="1">
        <v>2639</v>
      </c>
      <c r="Y138">
        <f t="shared" si="20"/>
        <v>4707</v>
      </c>
      <c r="Z138">
        <f t="shared" si="21"/>
        <v>33</v>
      </c>
      <c r="AA138">
        <f t="shared" si="22"/>
        <v>178</v>
      </c>
      <c r="AB138">
        <f t="shared" si="23"/>
        <v>3391</v>
      </c>
      <c r="AE138" s="19">
        <v>40634</v>
      </c>
      <c r="AH138" s="71">
        <v>40634</v>
      </c>
      <c r="AI138" s="78" t="s">
        <v>8595</v>
      </c>
      <c r="AJ138" s="413" t="str">
        <f t="shared" si="24"/>
        <v>01</v>
      </c>
      <c r="AK138" t="str">
        <f t="shared" si="25"/>
        <v>04</v>
      </c>
      <c r="AL138" t="str">
        <f t="shared" si="26"/>
        <v>2011</v>
      </c>
      <c r="AM138" s="427" t="str">
        <f t="shared" si="27"/>
        <v>01</v>
      </c>
      <c r="AN138" t="str">
        <f t="shared" si="28"/>
        <v>04</v>
      </c>
      <c r="AP138" s="19">
        <f t="shared" si="29"/>
        <v>40634</v>
      </c>
    </row>
    <row r="139" spans="1:42" ht="19.5" customHeight="1" x14ac:dyDescent="0.2">
      <c r="A139" s="143">
        <v>20347</v>
      </c>
      <c r="B139" s="42" t="str">
        <f>IFERROR(VLOOKUP($A139,INPUT_Du_lieu_nhan_vien!$A:$C,2,0),"-")</f>
        <v>Vũ Quang</v>
      </c>
      <c r="C139" s="42" t="str">
        <f>IFERROR(VLOOKUP($A139,INPUT_Du_lieu_nhan_vien!$A:$C,3,0),"-")</f>
        <v>Huy</v>
      </c>
      <c r="D139" s="42" t="str">
        <f>IFERROR(VLOOKUP($A139,INPUT_Du_lieu_nhan_vien!$A:$AJ,36,0),"-")</f>
        <v>Nghỉ việc</v>
      </c>
      <c r="E139" s="69" t="s">
        <v>3031</v>
      </c>
      <c r="F139" s="70" t="s">
        <v>3763</v>
      </c>
      <c r="G139" s="71">
        <v>40909</v>
      </c>
      <c r="H139" s="54"/>
      <c r="I139" s="54" t="s">
        <v>17</v>
      </c>
      <c r="J139" s="54"/>
      <c r="K139" s="54"/>
      <c r="L139" s="54"/>
      <c r="M139" s="54"/>
      <c r="N139" s="70" t="s">
        <v>3764</v>
      </c>
      <c r="T139" s="1">
        <v>20116</v>
      </c>
      <c r="U139" s="1">
        <v>4632</v>
      </c>
      <c r="W139" s="1" t="s">
        <v>3877</v>
      </c>
      <c r="X139" s="1">
        <v>2640</v>
      </c>
      <c r="Y139">
        <f t="shared" si="20"/>
        <v>5014</v>
      </c>
      <c r="Z139">
        <f t="shared" si="21"/>
        <v>51</v>
      </c>
      <c r="AA139" t="str">
        <f t="shared" si="22"/>
        <v/>
      </c>
      <c r="AB139">
        <f t="shared" si="23"/>
        <v>2835</v>
      </c>
      <c r="AE139" s="19">
        <v>40909</v>
      </c>
      <c r="AH139" s="71">
        <v>40909</v>
      </c>
      <c r="AI139" s="78" t="s">
        <v>8600</v>
      </c>
      <c r="AJ139" s="413" t="str">
        <f t="shared" si="24"/>
        <v>01</v>
      </c>
      <c r="AK139" t="str">
        <f t="shared" si="25"/>
        <v>01</v>
      </c>
      <c r="AL139" t="str">
        <f t="shared" si="26"/>
        <v>2012</v>
      </c>
      <c r="AM139" s="427" t="str">
        <f t="shared" si="27"/>
        <v>01</v>
      </c>
      <c r="AN139" t="str">
        <f t="shared" si="28"/>
        <v>01</v>
      </c>
      <c r="AP139" s="19">
        <f t="shared" si="29"/>
        <v>40909</v>
      </c>
    </row>
    <row r="140" spans="1:42" ht="19.5" customHeight="1" x14ac:dyDescent="0.2">
      <c r="A140" s="143">
        <v>20349</v>
      </c>
      <c r="B140" s="42" t="str">
        <f>IFERROR(VLOOKUP($A140,INPUT_Du_lieu_nhan_vien!$A:$C,2,0),"-")</f>
        <v>Vũ Thị Hoài</v>
      </c>
      <c r="C140" s="42" t="str">
        <f>IFERROR(VLOOKUP($A140,INPUT_Du_lieu_nhan_vien!$A:$C,3,0),"-")</f>
        <v>Nam</v>
      </c>
      <c r="D140" s="42" t="str">
        <f>IFERROR(VLOOKUP($A140,INPUT_Du_lieu_nhan_vien!$A:$AJ,36,0),"-")</f>
        <v>Chính thức</v>
      </c>
      <c r="E140" s="69" t="s">
        <v>3031</v>
      </c>
      <c r="F140" s="70" t="s">
        <v>3765</v>
      </c>
      <c r="G140" s="71">
        <v>40940</v>
      </c>
      <c r="H140" s="54"/>
      <c r="I140" s="54" t="s">
        <v>17</v>
      </c>
      <c r="J140" s="54"/>
      <c r="K140" s="54"/>
      <c r="L140" s="54"/>
      <c r="M140" s="54"/>
      <c r="N140" s="70" t="s">
        <v>3766</v>
      </c>
      <c r="T140" s="1">
        <v>20117</v>
      </c>
      <c r="U140" s="1">
        <v>4633</v>
      </c>
      <c r="W140" s="1" t="s">
        <v>3879</v>
      </c>
      <c r="X140" s="1">
        <v>2641</v>
      </c>
      <c r="Y140">
        <f t="shared" si="20"/>
        <v>5016</v>
      </c>
      <c r="Z140">
        <f t="shared" si="21"/>
        <v>51</v>
      </c>
      <c r="AA140" t="str">
        <f t="shared" si="22"/>
        <v/>
      </c>
      <c r="AB140">
        <f t="shared" si="23"/>
        <v>2836</v>
      </c>
      <c r="AE140" s="19">
        <v>40940</v>
      </c>
      <c r="AH140" s="71">
        <v>40940</v>
      </c>
      <c r="AI140" s="78" t="s">
        <v>8603</v>
      </c>
      <c r="AJ140" s="413" t="str">
        <f t="shared" si="24"/>
        <v>01</v>
      </c>
      <c r="AK140" t="str">
        <f t="shared" si="25"/>
        <v>02</v>
      </c>
      <c r="AL140" t="str">
        <f t="shared" si="26"/>
        <v>2012</v>
      </c>
      <c r="AM140" s="427" t="str">
        <f t="shared" si="27"/>
        <v>01</v>
      </c>
      <c r="AN140" t="str">
        <f t="shared" si="28"/>
        <v>02</v>
      </c>
      <c r="AP140" s="19">
        <f t="shared" si="29"/>
        <v>40940</v>
      </c>
    </row>
    <row r="141" spans="1:42" ht="19.5" customHeight="1" x14ac:dyDescent="0.2">
      <c r="A141" s="143">
        <v>20350</v>
      </c>
      <c r="B141" s="42" t="str">
        <f>IFERROR(VLOOKUP($A141,INPUT_Du_lieu_nhan_vien!$A:$C,2,0),"-")</f>
        <v>Hoàng Thị</v>
      </c>
      <c r="C141" s="42" t="str">
        <f>IFERROR(VLOOKUP($A141,INPUT_Du_lieu_nhan_vien!$A:$C,3,0),"-")</f>
        <v>Huệ</v>
      </c>
      <c r="D141" s="42" t="str">
        <f>IFERROR(VLOOKUP($A141,INPUT_Du_lieu_nhan_vien!$A:$AJ,36,0),"-")</f>
        <v>Chính thức</v>
      </c>
      <c r="E141" s="69" t="s">
        <v>3031</v>
      </c>
      <c r="F141" s="70" t="s">
        <v>3389</v>
      </c>
      <c r="G141" s="71">
        <v>40977</v>
      </c>
      <c r="H141" s="54"/>
      <c r="I141" s="54" t="s">
        <v>17</v>
      </c>
      <c r="J141" s="54"/>
      <c r="K141" s="54" t="s">
        <v>52</v>
      </c>
      <c r="L141" s="54"/>
      <c r="M141" s="54" t="s">
        <v>44</v>
      </c>
      <c r="N141" s="54"/>
      <c r="T141" s="1">
        <v>20118</v>
      </c>
      <c r="U141" s="1">
        <v>4634</v>
      </c>
      <c r="W141" s="1" t="s">
        <v>3881</v>
      </c>
      <c r="X141" s="1">
        <v>2642</v>
      </c>
      <c r="Y141">
        <f t="shared" si="20"/>
        <v>5017</v>
      </c>
      <c r="Z141">
        <f t="shared" si="21"/>
        <v>51</v>
      </c>
      <c r="AA141">
        <f t="shared" si="22"/>
        <v>176</v>
      </c>
      <c r="AB141">
        <f t="shared" si="23"/>
        <v>2837</v>
      </c>
      <c r="AE141" s="19">
        <v>40977</v>
      </c>
      <c r="AH141" s="71">
        <v>40977</v>
      </c>
      <c r="AI141" s="78" t="s">
        <v>8634</v>
      </c>
      <c r="AJ141" s="413" t="str">
        <f t="shared" si="24"/>
        <v>09</v>
      </c>
      <c r="AK141" t="str">
        <f t="shared" si="25"/>
        <v>03</v>
      </c>
      <c r="AL141" t="str">
        <f t="shared" si="26"/>
        <v>2012</v>
      </c>
      <c r="AM141" s="427" t="str">
        <f t="shared" si="27"/>
        <v>09</v>
      </c>
      <c r="AN141" t="str">
        <f t="shared" si="28"/>
        <v>03</v>
      </c>
      <c r="AP141" s="19">
        <f t="shared" si="29"/>
        <v>40977</v>
      </c>
    </row>
    <row r="142" spans="1:42" ht="19.5" customHeight="1" x14ac:dyDescent="0.2">
      <c r="A142" s="143">
        <v>20425</v>
      </c>
      <c r="B142" s="42" t="str">
        <f>IFERROR(VLOOKUP($A142,INPUT_Du_lieu_nhan_vien!$A:$C,2,0),"-")</f>
        <v>Nguyễn Thị Hương</v>
      </c>
      <c r="C142" s="42" t="str">
        <f>IFERROR(VLOOKUP($A142,INPUT_Du_lieu_nhan_vien!$A:$C,3,0),"-")</f>
        <v>Giang</v>
      </c>
      <c r="D142" s="42" t="str">
        <f>IFERROR(VLOOKUP($A142,INPUT_Du_lieu_nhan_vien!$A:$AJ,36,0),"-")</f>
        <v>Nghỉ khác</v>
      </c>
      <c r="E142" s="69"/>
      <c r="F142" s="70" t="s">
        <v>3586</v>
      </c>
      <c r="G142" s="71">
        <v>41091</v>
      </c>
      <c r="H142" s="54"/>
      <c r="I142" s="69" t="s">
        <v>17</v>
      </c>
      <c r="J142" s="54"/>
      <c r="K142" s="69" t="s">
        <v>52</v>
      </c>
      <c r="L142" s="54"/>
      <c r="M142" s="54"/>
      <c r="N142" s="70" t="s">
        <v>3587</v>
      </c>
      <c r="T142" s="1">
        <v>20119</v>
      </c>
      <c r="U142" s="1">
        <v>4635</v>
      </c>
      <c r="W142" s="1" t="s">
        <v>3882</v>
      </c>
      <c r="X142" s="1">
        <v>2643</v>
      </c>
      <c r="Y142">
        <f t="shared" si="20"/>
        <v>5118</v>
      </c>
      <c r="Z142">
        <f t="shared" si="21"/>
        <v>51</v>
      </c>
      <c r="AA142">
        <f t="shared" si="22"/>
        <v>176</v>
      </c>
      <c r="AB142" t="str">
        <f t="shared" si="23"/>
        <v/>
      </c>
      <c r="AE142" s="19">
        <v>41091</v>
      </c>
      <c r="AH142" s="71">
        <v>41091</v>
      </c>
      <c r="AI142" s="78" t="s">
        <v>8592</v>
      </c>
      <c r="AJ142" s="413" t="str">
        <f t="shared" si="24"/>
        <v>01</v>
      </c>
      <c r="AK142" t="str">
        <f t="shared" si="25"/>
        <v>07</v>
      </c>
      <c r="AL142" t="str">
        <f t="shared" si="26"/>
        <v>2012</v>
      </c>
      <c r="AM142" s="427" t="str">
        <f t="shared" si="27"/>
        <v>01</v>
      </c>
      <c r="AN142" t="str">
        <f t="shared" si="28"/>
        <v>07</v>
      </c>
      <c r="AP142" s="19">
        <f t="shared" si="29"/>
        <v>41091</v>
      </c>
    </row>
    <row r="143" spans="1:42" ht="19.5" customHeight="1" x14ac:dyDescent="0.2">
      <c r="A143" s="143">
        <v>20184</v>
      </c>
      <c r="B143" s="42" t="str">
        <f>IFERROR(VLOOKUP($A143,INPUT_Du_lieu_nhan_vien!$A:$C,2,0),"-")</f>
        <v>Nguyễn Hoàng</v>
      </c>
      <c r="C143" s="42" t="str">
        <f>IFERROR(VLOOKUP($A143,INPUT_Du_lieu_nhan_vien!$A:$C,3,0),"-")</f>
        <v>Giang</v>
      </c>
      <c r="D143" s="42" t="str">
        <f>IFERROR(VLOOKUP($A143,INPUT_Du_lieu_nhan_vien!$A:$AJ,36,0),"-")</f>
        <v>Nghỉ việc</v>
      </c>
      <c r="E143" s="69" t="s">
        <v>3028</v>
      </c>
      <c r="F143" s="70" t="s">
        <v>3215</v>
      </c>
      <c r="G143" s="71">
        <v>40634</v>
      </c>
      <c r="H143" s="54"/>
      <c r="I143" s="69" t="s">
        <v>12</v>
      </c>
      <c r="J143" s="54"/>
      <c r="K143" s="69" t="s">
        <v>52</v>
      </c>
      <c r="L143" s="54"/>
      <c r="M143" s="69" t="s">
        <v>44</v>
      </c>
      <c r="N143" s="54"/>
      <c r="T143" s="1">
        <v>20120</v>
      </c>
      <c r="U143" s="1">
        <v>4636</v>
      </c>
      <c r="W143" s="1" t="s">
        <v>3885</v>
      </c>
      <c r="X143" s="1">
        <v>2644</v>
      </c>
      <c r="Y143">
        <f t="shared" si="20"/>
        <v>4709</v>
      </c>
      <c r="Z143">
        <f t="shared" si="21"/>
        <v>50</v>
      </c>
      <c r="AA143">
        <f t="shared" si="22"/>
        <v>176</v>
      </c>
      <c r="AB143">
        <f t="shared" si="23"/>
        <v>3392</v>
      </c>
      <c r="AE143" s="19">
        <v>40634</v>
      </c>
      <c r="AH143" s="71">
        <v>40634</v>
      </c>
      <c r="AI143" s="78" t="s">
        <v>8595</v>
      </c>
      <c r="AJ143" s="413" t="str">
        <f t="shared" si="24"/>
        <v>01</v>
      </c>
      <c r="AK143" t="str">
        <f t="shared" si="25"/>
        <v>04</v>
      </c>
      <c r="AL143" t="str">
        <f t="shared" si="26"/>
        <v>2011</v>
      </c>
      <c r="AM143" s="427" t="str">
        <f t="shared" si="27"/>
        <v>01</v>
      </c>
      <c r="AN143" t="str">
        <f t="shared" si="28"/>
        <v>04</v>
      </c>
      <c r="AP143" s="19">
        <f t="shared" si="29"/>
        <v>40634</v>
      </c>
    </row>
    <row r="144" spans="1:42" ht="19.5" customHeight="1" x14ac:dyDescent="0.2">
      <c r="A144" s="143">
        <v>20355</v>
      </c>
      <c r="B144" s="42" t="str">
        <f>IFERROR(VLOOKUP($A144,INPUT_Du_lieu_nhan_vien!$A:$C,2,0),"-")</f>
        <v>Hồ Thị Thu</v>
      </c>
      <c r="C144" s="42" t="str">
        <f>IFERROR(VLOOKUP($A144,INPUT_Du_lieu_nhan_vien!$A:$C,3,0),"-")</f>
        <v>Thủy</v>
      </c>
      <c r="D144" s="42" t="str">
        <f>IFERROR(VLOOKUP($A144,INPUT_Du_lieu_nhan_vien!$A:$AJ,36,0),"-")</f>
        <v>Chính thức</v>
      </c>
      <c r="E144" s="69" t="s">
        <v>3031</v>
      </c>
      <c r="F144" s="70" t="s">
        <v>3380</v>
      </c>
      <c r="G144" s="71">
        <v>41013</v>
      </c>
      <c r="H144" s="54"/>
      <c r="I144" s="54" t="s">
        <v>17</v>
      </c>
      <c r="J144" s="54"/>
      <c r="K144" s="54" t="s">
        <v>65</v>
      </c>
      <c r="L144" s="54"/>
      <c r="M144" s="54" t="s">
        <v>70</v>
      </c>
      <c r="N144" s="54"/>
      <c r="T144" s="1">
        <v>20121</v>
      </c>
      <c r="U144" s="1">
        <v>4637</v>
      </c>
      <c r="W144" s="1" t="s">
        <v>3891</v>
      </c>
      <c r="X144" s="1">
        <v>2645</v>
      </c>
      <c r="Y144">
        <f t="shared" si="20"/>
        <v>5022</v>
      </c>
      <c r="Z144">
        <f t="shared" si="21"/>
        <v>51</v>
      </c>
      <c r="AA144">
        <f t="shared" si="22"/>
        <v>177</v>
      </c>
      <c r="AB144">
        <f t="shared" si="23"/>
        <v>2838</v>
      </c>
      <c r="AE144" s="19">
        <v>41013</v>
      </c>
      <c r="AH144" s="71">
        <v>41013</v>
      </c>
      <c r="AI144" s="78" t="s">
        <v>8591</v>
      </c>
      <c r="AJ144" s="413" t="str">
        <f t="shared" si="24"/>
        <v>14</v>
      </c>
      <c r="AK144" t="str">
        <f t="shared" si="25"/>
        <v>04</v>
      </c>
      <c r="AL144" t="str">
        <f t="shared" si="26"/>
        <v>2012</v>
      </c>
      <c r="AM144" s="427" t="str">
        <f t="shared" si="27"/>
        <v>14</v>
      </c>
      <c r="AN144" t="str">
        <f t="shared" si="28"/>
        <v>04</v>
      </c>
      <c r="AP144" s="19">
        <f t="shared" si="29"/>
        <v>41013</v>
      </c>
    </row>
    <row r="145" spans="1:42" ht="19.5" customHeight="1" x14ac:dyDescent="0.2">
      <c r="A145" s="143">
        <v>20356</v>
      </c>
      <c r="B145" s="42" t="str">
        <f>IFERROR(VLOOKUP($A145,INPUT_Du_lieu_nhan_vien!$A:$C,2,0),"-")</f>
        <v>Huỳnh Thị Thúy</v>
      </c>
      <c r="C145" s="42" t="str">
        <f>IFERROR(VLOOKUP($A145,INPUT_Du_lieu_nhan_vien!$A:$C,3,0),"-")</f>
        <v>Phượng</v>
      </c>
      <c r="D145" s="42" t="str">
        <f>IFERROR(VLOOKUP($A145,INPUT_Du_lieu_nhan_vien!$A:$AJ,36,0),"-")</f>
        <v>Chính thức</v>
      </c>
      <c r="E145" s="71" t="s">
        <v>3028</v>
      </c>
      <c r="F145" s="70" t="s">
        <v>3184</v>
      </c>
      <c r="G145" s="20">
        <v>40919</v>
      </c>
      <c r="H145" s="54"/>
      <c r="I145" s="69" t="s">
        <v>12</v>
      </c>
      <c r="J145" s="54"/>
      <c r="K145" s="69" t="s">
        <v>72</v>
      </c>
      <c r="L145" s="54"/>
      <c r="M145" s="54"/>
      <c r="N145" s="54"/>
      <c r="T145" s="1">
        <v>20122</v>
      </c>
      <c r="U145" s="1">
        <v>4638</v>
      </c>
      <c r="W145" s="1" t="s">
        <v>3893</v>
      </c>
      <c r="X145" s="1">
        <v>2646</v>
      </c>
      <c r="Y145">
        <f t="shared" si="20"/>
        <v>5023</v>
      </c>
      <c r="Z145">
        <f t="shared" si="21"/>
        <v>50</v>
      </c>
      <c r="AA145">
        <f t="shared" si="22"/>
        <v>184</v>
      </c>
      <c r="AB145">
        <f t="shared" si="23"/>
        <v>3393</v>
      </c>
      <c r="AE145" s="19">
        <v>40919</v>
      </c>
      <c r="AH145" s="20">
        <v>40919</v>
      </c>
      <c r="AI145" s="79" t="s">
        <v>8635</v>
      </c>
      <c r="AJ145" s="413" t="str">
        <f t="shared" si="24"/>
        <v>11</v>
      </c>
      <c r="AK145" t="str">
        <f t="shared" si="25"/>
        <v>01</v>
      </c>
      <c r="AL145" t="str">
        <f t="shared" si="26"/>
        <v>2012</v>
      </c>
      <c r="AM145" s="427" t="str">
        <f t="shared" si="27"/>
        <v>11</v>
      </c>
      <c r="AN145" t="str">
        <f t="shared" si="28"/>
        <v>01</v>
      </c>
      <c r="AP145" s="19">
        <f t="shared" si="29"/>
        <v>40919</v>
      </c>
    </row>
    <row r="146" spans="1:42" ht="19.5" customHeight="1" x14ac:dyDescent="0.2">
      <c r="A146" s="143">
        <v>20360</v>
      </c>
      <c r="B146" s="42" t="str">
        <f>IFERROR(VLOOKUP($A146,INPUT_Du_lieu_nhan_vien!$A:$C,2,0),"-")</f>
        <v>Nguyễn Thị Hương</v>
      </c>
      <c r="C146" s="42" t="str">
        <f>IFERROR(VLOOKUP($A146,INPUT_Du_lieu_nhan_vien!$A:$C,3,0),"-")</f>
        <v>Giang</v>
      </c>
      <c r="D146" s="42" t="str">
        <f>IFERROR(VLOOKUP($A146,INPUT_Du_lieu_nhan_vien!$A:$AJ,36,0),"-")</f>
        <v>Nghỉ việc</v>
      </c>
      <c r="E146" s="69"/>
      <c r="F146" s="54"/>
      <c r="G146" s="54"/>
      <c r="H146" s="54"/>
      <c r="I146" s="54"/>
      <c r="J146" s="54"/>
      <c r="K146" s="54"/>
      <c r="L146" s="54"/>
      <c r="M146" s="54"/>
      <c r="N146" s="54"/>
      <c r="T146" s="1">
        <v>20123</v>
      </c>
      <c r="U146" s="1">
        <v>4639</v>
      </c>
      <c r="W146" s="1" t="s">
        <v>3900</v>
      </c>
      <c r="X146" s="1">
        <v>2647</v>
      </c>
      <c r="Y146">
        <f t="shared" si="20"/>
        <v>5027</v>
      </c>
      <c r="Z146" t="str">
        <f t="shared" si="21"/>
        <v/>
      </c>
      <c r="AA146" t="str">
        <f t="shared" si="22"/>
        <v/>
      </c>
      <c r="AB146" t="str">
        <f t="shared" si="23"/>
        <v/>
      </c>
      <c r="AE146" s="19" t="s">
        <v>623</v>
      </c>
      <c r="AH146" s="54"/>
      <c r="AI146" s="415"/>
      <c r="AJ146" s="413" t="str">
        <f t="shared" si="24"/>
        <v/>
      </c>
      <c r="AK146" t="e">
        <f t="shared" si="25"/>
        <v>#VALUE!</v>
      </c>
      <c r="AL146" t="str">
        <f t="shared" si="26"/>
        <v/>
      </c>
      <c r="AM146" s="427" t="e">
        <f t="shared" si="27"/>
        <v>#VALUE!</v>
      </c>
      <c r="AN146" t="e">
        <f t="shared" si="28"/>
        <v>#VALUE!</v>
      </c>
      <c r="AP146" s="19" t="str">
        <f t="shared" si="29"/>
        <v/>
      </c>
    </row>
    <row r="147" spans="1:42" ht="19.5" customHeight="1" x14ac:dyDescent="0.2">
      <c r="A147" s="143">
        <v>20184</v>
      </c>
      <c r="B147" s="42" t="str">
        <f>IFERROR(VLOOKUP($A147,INPUT_Du_lieu_nhan_vien!$A:$C,2,0),"-")</f>
        <v>Nguyễn Hoàng</v>
      </c>
      <c r="C147" s="42" t="str">
        <f>IFERROR(VLOOKUP($A147,INPUT_Du_lieu_nhan_vien!$A:$C,3,0),"-")</f>
        <v>Giang</v>
      </c>
      <c r="D147" s="42" t="str">
        <f>IFERROR(VLOOKUP($A147,INPUT_Du_lieu_nhan_vien!$A:$AJ,36,0),"-")</f>
        <v>Nghỉ việc</v>
      </c>
      <c r="E147" s="69" t="s">
        <v>3031</v>
      </c>
      <c r="F147" s="70" t="s">
        <v>3499</v>
      </c>
      <c r="G147" s="71">
        <v>40242</v>
      </c>
      <c r="H147" s="54"/>
      <c r="I147" s="54" t="s">
        <v>17</v>
      </c>
      <c r="J147" s="54"/>
      <c r="K147" s="54"/>
      <c r="L147" s="54"/>
      <c r="M147" s="54"/>
      <c r="N147" s="70" t="s">
        <v>3500</v>
      </c>
      <c r="T147" s="1">
        <v>20124</v>
      </c>
      <c r="U147" s="1">
        <v>4640</v>
      </c>
      <c r="W147" s="1" t="s">
        <v>3902</v>
      </c>
      <c r="X147" s="1">
        <v>2648</v>
      </c>
      <c r="Y147">
        <f t="shared" si="20"/>
        <v>4709</v>
      </c>
      <c r="Z147">
        <f t="shared" si="21"/>
        <v>51</v>
      </c>
      <c r="AA147" t="str">
        <f t="shared" si="22"/>
        <v/>
      </c>
      <c r="AB147">
        <f t="shared" si="23"/>
        <v>2839</v>
      </c>
      <c r="AE147" s="19">
        <v>40242</v>
      </c>
      <c r="AH147" s="71">
        <v>40242</v>
      </c>
      <c r="AI147" s="78" t="s">
        <v>8636</v>
      </c>
      <c r="AJ147" s="413" t="str">
        <f t="shared" si="24"/>
        <v>05</v>
      </c>
      <c r="AK147" t="str">
        <f t="shared" si="25"/>
        <v>03</v>
      </c>
      <c r="AL147" t="str">
        <f t="shared" si="26"/>
        <v>2010</v>
      </c>
      <c r="AM147" s="427" t="str">
        <f t="shared" si="27"/>
        <v>05</v>
      </c>
      <c r="AN147" t="str">
        <f t="shared" si="28"/>
        <v>03</v>
      </c>
      <c r="AP147" s="19">
        <f t="shared" si="29"/>
        <v>40242</v>
      </c>
    </row>
    <row r="148" spans="1:42" ht="19.5" customHeight="1" x14ac:dyDescent="0.2">
      <c r="A148" s="143">
        <v>20361</v>
      </c>
      <c r="B148" s="42" t="str">
        <f>IFERROR(VLOOKUP($A148,INPUT_Du_lieu_nhan_vien!$A:$C,2,0),"-")</f>
        <v>Châu Thanh</v>
      </c>
      <c r="C148" s="42" t="str">
        <f>IFERROR(VLOOKUP($A148,INPUT_Du_lieu_nhan_vien!$A:$C,3,0),"-")</f>
        <v>Trung</v>
      </c>
      <c r="D148" s="42" t="str">
        <f>IFERROR(VLOOKUP($A148,INPUT_Du_lieu_nhan_vien!$A:$AJ,36,0),"-")</f>
        <v>Chính thức</v>
      </c>
      <c r="E148" s="69" t="s">
        <v>3031</v>
      </c>
      <c r="F148" s="70" t="s">
        <v>3331</v>
      </c>
      <c r="G148" s="71">
        <v>41019</v>
      </c>
      <c r="H148" s="54"/>
      <c r="I148" s="54" t="s">
        <v>17</v>
      </c>
      <c r="J148" s="54"/>
      <c r="K148" s="54" t="s">
        <v>65</v>
      </c>
      <c r="L148" s="54"/>
      <c r="M148" s="54"/>
      <c r="N148" s="70" t="s">
        <v>3332</v>
      </c>
      <c r="T148" s="1">
        <v>20125</v>
      </c>
      <c r="U148" s="1">
        <v>4641</v>
      </c>
      <c r="W148" s="1" t="s">
        <v>3904</v>
      </c>
      <c r="X148" s="1">
        <v>2649</v>
      </c>
      <c r="Y148">
        <f t="shared" si="20"/>
        <v>5029</v>
      </c>
      <c r="Z148">
        <f t="shared" si="21"/>
        <v>51</v>
      </c>
      <c r="AA148">
        <f t="shared" si="22"/>
        <v>177</v>
      </c>
      <c r="AB148">
        <f t="shared" si="23"/>
        <v>2840</v>
      </c>
      <c r="AE148" s="19">
        <v>41019</v>
      </c>
      <c r="AH148" s="71">
        <v>41019</v>
      </c>
      <c r="AI148" s="78" t="s">
        <v>8637</v>
      </c>
      <c r="AJ148" s="413" t="str">
        <f t="shared" si="24"/>
        <v>20</v>
      </c>
      <c r="AK148" t="str">
        <f t="shared" si="25"/>
        <v>04</v>
      </c>
      <c r="AL148" t="str">
        <f t="shared" si="26"/>
        <v>2012</v>
      </c>
      <c r="AM148" s="427" t="str">
        <f t="shared" si="27"/>
        <v>20</v>
      </c>
      <c r="AN148" t="str">
        <f t="shared" si="28"/>
        <v>04</v>
      </c>
      <c r="AP148" s="19">
        <f t="shared" si="29"/>
        <v>41019</v>
      </c>
    </row>
    <row r="149" spans="1:42" ht="19.5" customHeight="1" x14ac:dyDescent="0.2">
      <c r="A149" s="143">
        <v>20363</v>
      </c>
      <c r="B149" s="42" t="str">
        <f>IFERROR(VLOOKUP($A149,INPUT_Du_lieu_nhan_vien!$A:$C,2,0),"-")</f>
        <v>Bùi Thị</v>
      </c>
      <c r="C149" s="42" t="str">
        <f>IFERROR(VLOOKUP($A149,INPUT_Du_lieu_nhan_vien!$A:$C,3,0),"-")</f>
        <v>Hoài</v>
      </c>
      <c r="D149" s="42" t="str">
        <f>IFERROR(VLOOKUP($A149,INPUT_Du_lieu_nhan_vien!$A:$AJ,36,0),"-")</f>
        <v>Chính thức</v>
      </c>
      <c r="E149" s="69" t="s">
        <v>3031</v>
      </c>
      <c r="F149" s="70" t="s">
        <v>3317</v>
      </c>
      <c r="G149" s="71">
        <v>41020</v>
      </c>
      <c r="H149" s="54"/>
      <c r="I149" s="69" t="s">
        <v>17</v>
      </c>
      <c r="J149" s="54"/>
      <c r="K149" s="69" t="s">
        <v>31</v>
      </c>
      <c r="L149" s="54"/>
      <c r="M149" s="69" t="s">
        <v>37</v>
      </c>
      <c r="N149" s="54"/>
      <c r="T149" s="1">
        <v>20126</v>
      </c>
      <c r="U149" s="1">
        <v>4642</v>
      </c>
      <c r="W149" s="1" t="s">
        <v>3906</v>
      </c>
      <c r="X149" s="1">
        <v>2650</v>
      </c>
      <c r="Y149">
        <f t="shared" si="20"/>
        <v>5030</v>
      </c>
      <c r="Z149">
        <f t="shared" si="21"/>
        <v>51</v>
      </c>
      <c r="AA149">
        <f t="shared" si="22"/>
        <v>182</v>
      </c>
      <c r="AB149">
        <f t="shared" si="23"/>
        <v>2841</v>
      </c>
      <c r="AE149" s="19">
        <v>41020</v>
      </c>
      <c r="AH149" s="71">
        <v>41020</v>
      </c>
      <c r="AI149" s="78" t="s">
        <v>8638</v>
      </c>
      <c r="AJ149" s="413" t="str">
        <f t="shared" si="24"/>
        <v>21</v>
      </c>
      <c r="AK149" t="str">
        <f t="shared" si="25"/>
        <v>04</v>
      </c>
      <c r="AL149" t="str">
        <f t="shared" si="26"/>
        <v>2012</v>
      </c>
      <c r="AM149" s="427" t="str">
        <f t="shared" si="27"/>
        <v>21</v>
      </c>
      <c r="AN149" t="str">
        <f t="shared" si="28"/>
        <v>04</v>
      </c>
      <c r="AP149" s="19">
        <f t="shared" si="29"/>
        <v>41020</v>
      </c>
    </row>
    <row r="150" spans="1:42" ht="19.5" customHeight="1" x14ac:dyDescent="0.2">
      <c r="A150" s="143">
        <v>20364</v>
      </c>
      <c r="B150" s="42" t="str">
        <f>IFERROR(VLOOKUP($A150,INPUT_Du_lieu_nhan_vien!$A:$C,2,0),"-")</f>
        <v>Trần Thị</v>
      </c>
      <c r="C150" s="42" t="str">
        <f>IFERROR(VLOOKUP($A150,INPUT_Du_lieu_nhan_vien!$A:$C,3,0),"-")</f>
        <v>Hằng</v>
      </c>
      <c r="D150" s="42" t="str">
        <f>IFERROR(VLOOKUP($A150,INPUT_Du_lieu_nhan_vien!$A:$AJ,36,0),"-")</f>
        <v>Nghỉ việc</v>
      </c>
      <c r="E150" s="69" t="s">
        <v>3031</v>
      </c>
      <c r="F150" s="70" t="s">
        <v>3705</v>
      </c>
      <c r="G150" s="71">
        <v>40988</v>
      </c>
      <c r="H150" s="54"/>
      <c r="I150" s="54" t="s">
        <v>17</v>
      </c>
      <c r="J150" s="54"/>
      <c r="K150" s="54"/>
      <c r="L150" s="54"/>
      <c r="M150" s="54"/>
      <c r="N150" s="70" t="s">
        <v>3706</v>
      </c>
      <c r="T150" s="1">
        <v>20127</v>
      </c>
      <c r="U150" s="1">
        <v>4643</v>
      </c>
      <c r="W150" s="1" t="s">
        <v>3910</v>
      </c>
      <c r="X150" s="1">
        <v>2651</v>
      </c>
      <c r="Y150">
        <f t="shared" si="20"/>
        <v>5031</v>
      </c>
      <c r="Z150">
        <f t="shared" si="21"/>
        <v>51</v>
      </c>
      <c r="AA150" t="str">
        <f t="shared" si="22"/>
        <v/>
      </c>
      <c r="AB150">
        <f t="shared" si="23"/>
        <v>2842</v>
      </c>
      <c r="AE150" s="19">
        <v>40988</v>
      </c>
      <c r="AH150" s="71">
        <v>40988</v>
      </c>
      <c r="AI150" s="78" t="s">
        <v>8639</v>
      </c>
      <c r="AJ150" s="413" t="str">
        <f t="shared" si="24"/>
        <v>20</v>
      </c>
      <c r="AK150" t="str">
        <f t="shared" si="25"/>
        <v>03</v>
      </c>
      <c r="AL150" t="str">
        <f t="shared" si="26"/>
        <v>2012</v>
      </c>
      <c r="AM150" s="427" t="str">
        <f t="shared" si="27"/>
        <v>20</v>
      </c>
      <c r="AN150" t="str">
        <f t="shared" si="28"/>
        <v>03</v>
      </c>
      <c r="AP150" s="19">
        <f t="shared" si="29"/>
        <v>40988</v>
      </c>
    </row>
    <row r="151" spans="1:42" ht="19.5" customHeight="1" x14ac:dyDescent="0.2">
      <c r="A151" s="143">
        <v>20366</v>
      </c>
      <c r="B151" s="42" t="str">
        <f>IFERROR(VLOOKUP($A151,INPUT_Du_lieu_nhan_vien!$A:$C,2,0),"-")</f>
        <v>Hoàng Thủy</v>
      </c>
      <c r="C151" s="42" t="str">
        <f>IFERROR(VLOOKUP($A151,INPUT_Du_lieu_nhan_vien!$A:$C,3,0),"-")</f>
        <v>Nguyên</v>
      </c>
      <c r="D151" s="42" t="str">
        <f>IFERROR(VLOOKUP($A151,INPUT_Du_lieu_nhan_vien!$A:$AJ,36,0),"-")</f>
        <v>Chính thức</v>
      </c>
      <c r="E151" s="69" t="s">
        <v>3031</v>
      </c>
      <c r="F151" s="70" t="s">
        <v>3311</v>
      </c>
      <c r="G151" s="71">
        <v>41030</v>
      </c>
      <c r="H151" s="54"/>
      <c r="I151" s="69" t="s">
        <v>16</v>
      </c>
      <c r="J151" s="54"/>
      <c r="K151" s="69" t="s">
        <v>65</v>
      </c>
      <c r="L151" s="54"/>
      <c r="M151" s="69" t="s">
        <v>70</v>
      </c>
      <c r="N151" s="54"/>
      <c r="T151" s="1">
        <v>20128</v>
      </c>
      <c r="U151" s="1">
        <v>4644</v>
      </c>
      <c r="W151" s="1" t="s">
        <v>3912</v>
      </c>
      <c r="X151" s="1">
        <v>2652</v>
      </c>
      <c r="Y151">
        <f t="shared" si="20"/>
        <v>5034</v>
      </c>
      <c r="Z151">
        <f t="shared" si="21"/>
        <v>53</v>
      </c>
      <c r="AA151">
        <f t="shared" si="22"/>
        <v>177</v>
      </c>
      <c r="AB151">
        <f t="shared" si="23"/>
        <v>2760</v>
      </c>
      <c r="AE151" s="19">
        <v>41030</v>
      </c>
      <c r="AH151" s="71">
        <v>41030</v>
      </c>
      <c r="AI151" s="78" t="s">
        <v>3708</v>
      </c>
      <c r="AJ151" s="413" t="str">
        <f t="shared" si="24"/>
        <v>01</v>
      </c>
      <c r="AK151" t="str">
        <f t="shared" si="25"/>
        <v>05</v>
      </c>
      <c r="AL151" t="str">
        <f t="shared" si="26"/>
        <v>2012</v>
      </c>
      <c r="AM151" s="427" t="str">
        <f t="shared" si="27"/>
        <v>01</v>
      </c>
      <c r="AN151" t="str">
        <f t="shared" si="28"/>
        <v>05</v>
      </c>
      <c r="AP151" s="19">
        <f t="shared" si="29"/>
        <v>41030</v>
      </c>
    </row>
    <row r="152" spans="1:42" ht="19.5" customHeight="1" x14ac:dyDescent="0.2">
      <c r="A152" s="143">
        <v>20367</v>
      </c>
      <c r="B152" s="42" t="str">
        <f>IFERROR(VLOOKUP($A152,INPUT_Du_lieu_nhan_vien!$A:$C,2,0),"-")</f>
        <v>Trần Thị Hồng</v>
      </c>
      <c r="C152" s="42" t="str">
        <f>IFERROR(VLOOKUP($A152,INPUT_Du_lieu_nhan_vien!$A:$C,3,0),"-")</f>
        <v>Nhung</v>
      </c>
      <c r="D152" s="42" t="str">
        <f>IFERROR(VLOOKUP($A152,INPUT_Du_lieu_nhan_vien!$A:$AJ,36,0),"-")</f>
        <v>Nghỉ việc</v>
      </c>
      <c r="E152" s="69" t="s">
        <v>3031</v>
      </c>
      <c r="F152" s="70" t="s">
        <v>3714</v>
      </c>
      <c r="G152" s="71">
        <v>41030</v>
      </c>
      <c r="H152" s="54"/>
      <c r="I152" s="54" t="s">
        <v>16</v>
      </c>
      <c r="J152" s="54"/>
      <c r="K152" s="54"/>
      <c r="L152" s="54"/>
      <c r="M152" s="54"/>
      <c r="N152" s="70" t="s">
        <v>3011</v>
      </c>
      <c r="T152" s="1">
        <v>20129</v>
      </c>
      <c r="U152" s="1">
        <v>4645</v>
      </c>
      <c r="W152" s="1" t="s">
        <v>3915</v>
      </c>
      <c r="X152" s="1">
        <v>2653</v>
      </c>
      <c r="Y152">
        <f t="shared" si="20"/>
        <v>5035</v>
      </c>
      <c r="Z152">
        <f t="shared" si="21"/>
        <v>53</v>
      </c>
      <c r="AA152" t="str">
        <f t="shared" si="22"/>
        <v/>
      </c>
      <c r="AB152">
        <f t="shared" si="23"/>
        <v>2844</v>
      </c>
      <c r="AE152" s="19">
        <v>41030</v>
      </c>
      <c r="AH152" s="71">
        <v>41030</v>
      </c>
      <c r="AI152" s="78" t="s">
        <v>3708</v>
      </c>
      <c r="AJ152" s="413" t="str">
        <f t="shared" si="24"/>
        <v>01</v>
      </c>
      <c r="AK152" t="str">
        <f t="shared" si="25"/>
        <v>05</v>
      </c>
      <c r="AL152" t="str">
        <f t="shared" si="26"/>
        <v>2012</v>
      </c>
      <c r="AM152" s="427" t="str">
        <f t="shared" si="27"/>
        <v>01</v>
      </c>
      <c r="AN152" t="str">
        <f t="shared" si="28"/>
        <v>05</v>
      </c>
      <c r="AP152" s="19">
        <f t="shared" si="29"/>
        <v>41030</v>
      </c>
    </row>
    <row r="153" spans="1:42" ht="19.5" customHeight="1" x14ac:dyDescent="0.2">
      <c r="A153" s="143">
        <v>20369</v>
      </c>
      <c r="B153" s="42" t="str">
        <f>IFERROR(VLOOKUP($A153,INPUT_Du_lieu_nhan_vien!$A:$C,2,0),"-")</f>
        <v>Phạm Tiến</v>
      </c>
      <c r="C153" s="42" t="str">
        <f>IFERROR(VLOOKUP($A153,INPUT_Du_lieu_nhan_vien!$A:$C,3,0),"-")</f>
        <v>Vinh</v>
      </c>
      <c r="D153" s="42" t="str">
        <f>IFERROR(VLOOKUP($A153,INPUT_Du_lieu_nhan_vien!$A:$AJ,36,0),"-")</f>
        <v>Chính thức</v>
      </c>
      <c r="E153" s="69" t="s">
        <v>3031</v>
      </c>
      <c r="F153" s="70" t="s">
        <v>3631</v>
      </c>
      <c r="G153" s="71">
        <v>41000</v>
      </c>
      <c r="H153" s="54"/>
      <c r="I153" s="54" t="s">
        <v>17</v>
      </c>
      <c r="J153" s="54"/>
      <c r="K153" s="54"/>
      <c r="L153" s="54"/>
      <c r="M153" s="54"/>
      <c r="N153" s="70" t="s">
        <v>3632</v>
      </c>
      <c r="T153" s="1">
        <v>20130</v>
      </c>
      <c r="U153" s="1">
        <v>4646</v>
      </c>
      <c r="W153" s="1" t="s">
        <v>3917</v>
      </c>
      <c r="X153" s="1">
        <v>2654</v>
      </c>
      <c r="Y153">
        <f t="shared" si="20"/>
        <v>5037</v>
      </c>
      <c r="Z153">
        <f t="shared" si="21"/>
        <v>51</v>
      </c>
      <c r="AA153" t="str">
        <f t="shared" si="22"/>
        <v/>
      </c>
      <c r="AB153">
        <f t="shared" si="23"/>
        <v>2845</v>
      </c>
      <c r="AE153" s="19">
        <v>41000</v>
      </c>
      <c r="AH153" s="71">
        <v>41000</v>
      </c>
      <c r="AI153" s="78" t="s">
        <v>8640</v>
      </c>
      <c r="AJ153" s="413" t="str">
        <f t="shared" si="24"/>
        <v>01</v>
      </c>
      <c r="AK153" t="str">
        <f t="shared" si="25"/>
        <v>04</v>
      </c>
      <c r="AL153" t="str">
        <f t="shared" si="26"/>
        <v>2012</v>
      </c>
      <c r="AM153" s="427" t="str">
        <f t="shared" si="27"/>
        <v>01</v>
      </c>
      <c r="AN153" t="str">
        <f t="shared" si="28"/>
        <v>04</v>
      </c>
      <c r="AP153" s="19">
        <f t="shared" si="29"/>
        <v>41000</v>
      </c>
    </row>
    <row r="154" spans="1:42" ht="19.5" customHeight="1" x14ac:dyDescent="0.2">
      <c r="A154" s="143">
        <v>20184</v>
      </c>
      <c r="B154" s="42" t="str">
        <f>IFERROR(VLOOKUP($A154,INPUT_Du_lieu_nhan_vien!$A:$C,2,0),"-")</f>
        <v>Nguyễn Hoàng</v>
      </c>
      <c r="C154" s="42" t="str">
        <f>IFERROR(VLOOKUP($A154,INPUT_Du_lieu_nhan_vien!$A:$C,3,0),"-")</f>
        <v>Giang</v>
      </c>
      <c r="D154" s="42" t="str">
        <f>IFERROR(VLOOKUP($A154,INPUT_Du_lieu_nhan_vien!$A:$AJ,36,0),"-")</f>
        <v>Nghỉ việc</v>
      </c>
      <c r="E154" s="69" t="s">
        <v>3032</v>
      </c>
      <c r="F154" s="70" t="s">
        <v>5920</v>
      </c>
      <c r="G154" s="71">
        <v>40700</v>
      </c>
      <c r="H154" s="54"/>
      <c r="I154" s="54" t="s">
        <v>12</v>
      </c>
      <c r="J154" s="54"/>
      <c r="K154" s="54"/>
      <c r="L154" s="54"/>
      <c r="M154" s="54"/>
      <c r="N154" s="70" t="s">
        <v>5921</v>
      </c>
      <c r="T154" s="1">
        <v>20131</v>
      </c>
      <c r="U154" s="1">
        <v>4647</v>
      </c>
      <c r="W154" s="1" t="s">
        <v>3919</v>
      </c>
      <c r="X154" s="1">
        <v>2655</v>
      </c>
      <c r="Y154">
        <f t="shared" si="20"/>
        <v>4709</v>
      </c>
      <c r="Z154">
        <f t="shared" si="21"/>
        <v>50</v>
      </c>
      <c r="AA154" t="str">
        <f t="shared" si="22"/>
        <v/>
      </c>
      <c r="AB154">
        <f t="shared" si="23"/>
        <v>3600</v>
      </c>
      <c r="AE154" s="19">
        <v>40700</v>
      </c>
      <c r="AH154" s="71">
        <v>40700</v>
      </c>
      <c r="AI154" s="78" t="s">
        <v>8641</v>
      </c>
      <c r="AJ154" s="413" t="str">
        <f t="shared" si="24"/>
        <v>06</v>
      </c>
      <c r="AK154" t="str">
        <f t="shared" si="25"/>
        <v>06</v>
      </c>
      <c r="AL154" t="str">
        <f t="shared" si="26"/>
        <v>2011</v>
      </c>
      <c r="AM154" s="427" t="str">
        <f t="shared" si="27"/>
        <v>06</v>
      </c>
      <c r="AN154" t="str">
        <f t="shared" si="28"/>
        <v>06</v>
      </c>
      <c r="AP154" s="19">
        <f t="shared" si="29"/>
        <v>40700</v>
      </c>
    </row>
    <row r="155" spans="1:42" ht="19.5" customHeight="1" x14ac:dyDescent="0.2">
      <c r="A155" s="143">
        <v>20372</v>
      </c>
      <c r="B155" s="42" t="str">
        <f>IFERROR(VLOOKUP($A155,INPUT_Du_lieu_nhan_vien!$A:$C,2,0),"-")</f>
        <v>Trần Thị Khắc</v>
      </c>
      <c r="C155" s="42" t="str">
        <f>IFERROR(VLOOKUP($A155,INPUT_Du_lieu_nhan_vien!$A:$C,3,0),"-")</f>
        <v>Hiếu</v>
      </c>
      <c r="D155" s="42" t="str">
        <f>IFERROR(VLOOKUP($A155,INPUT_Du_lieu_nhan_vien!$A:$AJ,36,0),"-")</f>
        <v>Chính thức</v>
      </c>
      <c r="E155" s="69" t="s">
        <v>3031</v>
      </c>
      <c r="F155" s="70" t="s">
        <v>3707</v>
      </c>
      <c r="G155" s="20">
        <v>41030</v>
      </c>
      <c r="H155" s="54"/>
      <c r="I155" s="54" t="s">
        <v>3012</v>
      </c>
      <c r="J155" s="54"/>
      <c r="K155" s="54"/>
      <c r="L155" s="54"/>
      <c r="M155" s="54"/>
      <c r="N155" s="70" t="s">
        <v>3432</v>
      </c>
      <c r="T155" s="1">
        <v>20132</v>
      </c>
      <c r="U155" s="1">
        <v>4648</v>
      </c>
      <c r="W155" s="1" t="s">
        <v>3921</v>
      </c>
      <c r="X155" s="1">
        <v>2656</v>
      </c>
      <c r="Y155">
        <f t="shared" si="20"/>
        <v>5040</v>
      </c>
      <c r="Z155">
        <f t="shared" si="21"/>
        <v>56</v>
      </c>
      <c r="AA155" t="str">
        <f t="shared" si="22"/>
        <v/>
      </c>
      <c r="AB155">
        <f t="shared" si="23"/>
        <v>2846</v>
      </c>
      <c r="AE155" s="19">
        <v>41030</v>
      </c>
      <c r="AH155" s="20">
        <v>41030</v>
      </c>
      <c r="AI155" s="79" t="s">
        <v>3708</v>
      </c>
      <c r="AJ155" s="413" t="str">
        <f t="shared" si="24"/>
        <v>01</v>
      </c>
      <c r="AK155" t="str">
        <f t="shared" si="25"/>
        <v>05</v>
      </c>
      <c r="AL155" t="str">
        <f t="shared" si="26"/>
        <v>2012</v>
      </c>
      <c r="AM155" s="427" t="str">
        <f t="shared" si="27"/>
        <v>01</v>
      </c>
      <c r="AN155" t="str">
        <f t="shared" si="28"/>
        <v>05</v>
      </c>
      <c r="AP155" s="19">
        <f t="shared" si="29"/>
        <v>41030</v>
      </c>
    </row>
    <row r="156" spans="1:42" ht="19.5" customHeight="1" x14ac:dyDescent="0.2">
      <c r="A156" s="143">
        <v>20373</v>
      </c>
      <c r="B156" s="42" t="str">
        <f>IFERROR(VLOOKUP($A156,INPUT_Du_lieu_nhan_vien!$A:$C,2,0),"-")</f>
        <v>Trần Phương</v>
      </c>
      <c r="C156" s="42" t="str">
        <f>IFERROR(VLOOKUP($A156,INPUT_Du_lieu_nhan_vien!$A:$C,3,0),"-")</f>
        <v>Khuyên</v>
      </c>
      <c r="D156" s="42" t="str">
        <f>IFERROR(VLOOKUP($A156,INPUT_Du_lieu_nhan_vien!$A:$AJ,36,0),"-")</f>
        <v>Chính thức</v>
      </c>
      <c r="E156" s="69" t="s">
        <v>3028</v>
      </c>
      <c r="F156" s="70" t="s">
        <v>3287</v>
      </c>
      <c r="G156" s="20">
        <v>41091</v>
      </c>
      <c r="H156" s="54"/>
      <c r="I156" s="54" t="s">
        <v>17</v>
      </c>
      <c r="J156" s="54"/>
      <c r="K156" s="54" t="s">
        <v>52</v>
      </c>
      <c r="L156" s="54"/>
      <c r="M156" s="54" t="s">
        <v>43</v>
      </c>
      <c r="N156" s="54" t="s">
        <v>3288</v>
      </c>
      <c r="T156" s="1">
        <v>20133</v>
      </c>
      <c r="U156" s="1">
        <v>4649</v>
      </c>
      <c r="W156" s="1" t="s">
        <v>3926</v>
      </c>
      <c r="X156" s="1">
        <v>2657</v>
      </c>
      <c r="Y156">
        <f t="shared" si="20"/>
        <v>5041</v>
      </c>
      <c r="Z156">
        <f t="shared" si="21"/>
        <v>51</v>
      </c>
      <c r="AA156">
        <f t="shared" si="22"/>
        <v>176</v>
      </c>
      <c r="AB156">
        <f t="shared" si="23"/>
        <v>3394</v>
      </c>
      <c r="AE156" s="19">
        <v>41091</v>
      </c>
      <c r="AH156" s="20">
        <v>41091</v>
      </c>
      <c r="AI156" s="79" t="s">
        <v>8592</v>
      </c>
      <c r="AJ156" s="413" t="str">
        <f t="shared" si="24"/>
        <v>01</v>
      </c>
      <c r="AK156" t="str">
        <f t="shared" si="25"/>
        <v>07</v>
      </c>
      <c r="AL156" t="str">
        <f t="shared" si="26"/>
        <v>2012</v>
      </c>
      <c r="AM156" s="427" t="str">
        <f t="shared" si="27"/>
        <v>01</v>
      </c>
      <c r="AN156" t="str">
        <f t="shared" si="28"/>
        <v>07</v>
      </c>
      <c r="AP156" s="19">
        <f t="shared" si="29"/>
        <v>41091</v>
      </c>
    </row>
    <row r="157" spans="1:42" ht="19.5" customHeight="1" x14ac:dyDescent="0.2">
      <c r="A157" s="143">
        <v>20206</v>
      </c>
      <c r="B157" s="42" t="str">
        <f>IFERROR(VLOOKUP($A157,INPUT_Du_lieu_nhan_vien!$A:$C,2,0),"-")</f>
        <v>Nguyễn Khánh</v>
      </c>
      <c r="C157" s="42" t="str">
        <f>IFERROR(VLOOKUP($A157,INPUT_Du_lieu_nhan_vien!$A:$C,3,0),"-")</f>
        <v>Hà</v>
      </c>
      <c r="D157" s="42" t="str">
        <f>IFERROR(VLOOKUP($A157,INPUT_Du_lieu_nhan_vien!$A:$AJ,36,0),"-")</f>
        <v>Chính thức</v>
      </c>
      <c r="E157" s="69" t="s">
        <v>3031</v>
      </c>
      <c r="F157" s="70" t="s">
        <v>3501</v>
      </c>
      <c r="G157" s="71">
        <v>40348</v>
      </c>
      <c r="H157" s="54"/>
      <c r="I157" s="54" t="s">
        <v>17</v>
      </c>
      <c r="J157" s="54"/>
      <c r="K157" s="54"/>
      <c r="L157" s="54"/>
      <c r="M157" s="54"/>
      <c r="N157" s="70" t="s">
        <v>3503</v>
      </c>
      <c r="T157" s="1">
        <v>20134</v>
      </c>
      <c r="U157" s="1">
        <v>4650</v>
      </c>
      <c r="W157" s="1" t="s">
        <v>3928</v>
      </c>
      <c r="X157" s="1">
        <v>2658</v>
      </c>
      <c r="Y157">
        <f t="shared" si="20"/>
        <v>4731</v>
      </c>
      <c r="Z157">
        <f t="shared" si="21"/>
        <v>51</v>
      </c>
      <c r="AA157" t="str">
        <f t="shared" si="22"/>
        <v/>
      </c>
      <c r="AB157">
        <f t="shared" si="23"/>
        <v>2847</v>
      </c>
      <c r="AE157" s="19">
        <v>40348</v>
      </c>
      <c r="AH157" s="71">
        <v>40348</v>
      </c>
      <c r="AI157" s="78" t="s">
        <v>8642</v>
      </c>
      <c r="AJ157" s="413" t="str">
        <f t="shared" si="24"/>
        <v>19</v>
      </c>
      <c r="AK157" t="str">
        <f t="shared" si="25"/>
        <v>06</v>
      </c>
      <c r="AL157" t="str">
        <f t="shared" si="26"/>
        <v>2010</v>
      </c>
      <c r="AM157" s="427" t="str">
        <f t="shared" si="27"/>
        <v>19</v>
      </c>
      <c r="AN157" t="str">
        <f t="shared" si="28"/>
        <v>06</v>
      </c>
      <c r="AP157" s="19">
        <f t="shared" si="29"/>
        <v>40348</v>
      </c>
    </row>
    <row r="158" spans="1:42" ht="19.5" customHeight="1" x14ac:dyDescent="0.2">
      <c r="A158" s="143">
        <v>20378</v>
      </c>
      <c r="B158" s="42" t="str">
        <f>IFERROR(VLOOKUP($A158,INPUT_Du_lieu_nhan_vien!$A:$C,2,0),"-")</f>
        <v>Lê Thị</v>
      </c>
      <c r="C158" s="42" t="str">
        <f>IFERROR(VLOOKUP($A158,INPUT_Du_lieu_nhan_vien!$A:$C,3,0),"-")</f>
        <v>Hưởng</v>
      </c>
      <c r="D158" s="42" t="str">
        <f>IFERROR(VLOOKUP($A158,INPUT_Du_lieu_nhan_vien!$A:$AJ,36,0),"-")</f>
        <v>Nghỉ việc</v>
      </c>
      <c r="E158" s="69" t="s">
        <v>3031</v>
      </c>
      <c r="F158" s="70" t="s">
        <v>3427</v>
      </c>
      <c r="G158" s="71">
        <v>41030</v>
      </c>
      <c r="H158" s="54"/>
      <c r="I158" s="69" t="s">
        <v>16</v>
      </c>
      <c r="J158" s="54"/>
      <c r="K158" s="69" t="s">
        <v>31</v>
      </c>
      <c r="L158" s="54"/>
      <c r="M158" s="69" t="s">
        <v>37</v>
      </c>
      <c r="N158" s="54"/>
      <c r="T158" s="1">
        <v>20135</v>
      </c>
      <c r="U158" s="1">
        <v>4651</v>
      </c>
      <c r="W158" s="1" t="s">
        <v>3929</v>
      </c>
      <c r="X158" s="1">
        <v>2659</v>
      </c>
      <c r="Y158">
        <f t="shared" si="20"/>
        <v>5046</v>
      </c>
      <c r="Z158">
        <f t="shared" si="21"/>
        <v>53</v>
      </c>
      <c r="AA158">
        <f t="shared" si="22"/>
        <v>182</v>
      </c>
      <c r="AB158">
        <f t="shared" si="23"/>
        <v>2848</v>
      </c>
      <c r="AE158" s="19">
        <v>41030</v>
      </c>
      <c r="AH158" s="71">
        <v>41030</v>
      </c>
      <c r="AI158" s="78" t="s">
        <v>3708</v>
      </c>
      <c r="AJ158" s="413" t="str">
        <f t="shared" si="24"/>
        <v>01</v>
      </c>
      <c r="AK158" t="str">
        <f t="shared" si="25"/>
        <v>05</v>
      </c>
      <c r="AL158" t="str">
        <f t="shared" si="26"/>
        <v>2012</v>
      </c>
      <c r="AM158" s="427" t="str">
        <f t="shared" si="27"/>
        <v>01</v>
      </c>
      <c r="AN158" t="str">
        <f t="shared" si="28"/>
        <v>05</v>
      </c>
      <c r="AP158" s="19">
        <f t="shared" si="29"/>
        <v>41030</v>
      </c>
    </row>
    <row r="159" spans="1:42" ht="19.5" customHeight="1" x14ac:dyDescent="0.2">
      <c r="A159" s="143">
        <v>20464</v>
      </c>
      <c r="B159" s="42" t="str">
        <f>IFERROR(VLOOKUP($A159,INPUT_Du_lieu_nhan_vien!$A:$C,2,0),"-")</f>
        <v>Nguyễn Thị Hoàng</v>
      </c>
      <c r="C159" s="42" t="str">
        <f>IFERROR(VLOOKUP($A159,INPUT_Du_lieu_nhan_vien!$A:$C,3,0),"-")</f>
        <v>Hà</v>
      </c>
      <c r="D159" s="42" t="str">
        <f>IFERROR(VLOOKUP($A159,INPUT_Du_lieu_nhan_vien!$A:$AJ,36,0),"-")</f>
        <v>Chính thức</v>
      </c>
      <c r="E159" s="69" t="s">
        <v>3031</v>
      </c>
      <c r="F159" s="70" t="s">
        <v>3590</v>
      </c>
      <c r="G159" s="71">
        <v>41162</v>
      </c>
      <c r="H159" s="54"/>
      <c r="I159" s="54" t="s">
        <v>17</v>
      </c>
      <c r="J159" s="54"/>
      <c r="K159" s="54"/>
      <c r="L159" s="54"/>
      <c r="M159" s="54"/>
      <c r="N159" s="70" t="s">
        <v>3591</v>
      </c>
      <c r="T159" s="1">
        <v>20136</v>
      </c>
      <c r="U159" s="1">
        <v>4652</v>
      </c>
      <c r="W159" s="1" t="s">
        <v>3934</v>
      </c>
      <c r="X159" s="1">
        <v>2660</v>
      </c>
      <c r="Y159">
        <f t="shared" si="20"/>
        <v>5249</v>
      </c>
      <c r="Z159">
        <f t="shared" si="21"/>
        <v>51</v>
      </c>
      <c r="AA159" t="str">
        <f t="shared" si="22"/>
        <v/>
      </c>
      <c r="AB159">
        <f t="shared" si="23"/>
        <v>2849</v>
      </c>
      <c r="AE159" s="19">
        <v>41162</v>
      </c>
      <c r="AH159" s="71">
        <v>41162</v>
      </c>
      <c r="AI159" s="78" t="s">
        <v>8602</v>
      </c>
      <c r="AJ159" s="413" t="str">
        <f t="shared" si="24"/>
        <v>10</v>
      </c>
      <c r="AK159" t="str">
        <f t="shared" si="25"/>
        <v>09</v>
      </c>
      <c r="AL159" t="str">
        <f t="shared" si="26"/>
        <v>2012</v>
      </c>
      <c r="AM159" s="427" t="str">
        <f t="shared" si="27"/>
        <v>10</v>
      </c>
      <c r="AN159" t="str">
        <f t="shared" si="28"/>
        <v>09</v>
      </c>
      <c r="AP159" s="19">
        <f t="shared" si="29"/>
        <v>41162</v>
      </c>
    </row>
    <row r="160" spans="1:42" ht="19.5" customHeight="1" x14ac:dyDescent="0.2">
      <c r="A160" s="143">
        <v>20077</v>
      </c>
      <c r="B160" s="42" t="str">
        <f>IFERROR(VLOOKUP($A160,INPUT_Du_lieu_nhan_vien!$A:$C,2,0),"-")</f>
        <v>Nguyễn Thị Thu</v>
      </c>
      <c r="C160" s="42" t="str">
        <f>IFERROR(VLOOKUP($A160,INPUT_Du_lieu_nhan_vien!$A:$C,3,0),"-")</f>
        <v>Hà</v>
      </c>
      <c r="D160" s="42" t="str">
        <f>IFERROR(VLOOKUP($A160,INPUT_Du_lieu_nhan_vien!$A:$AJ,36,0),"-")</f>
        <v>Nghỉ việc</v>
      </c>
      <c r="E160" s="69" t="s">
        <v>3028</v>
      </c>
      <c r="F160" s="70" t="s">
        <v>3247</v>
      </c>
      <c r="G160" s="71">
        <v>40634</v>
      </c>
      <c r="H160" s="54"/>
      <c r="I160" s="54" t="s">
        <v>12</v>
      </c>
      <c r="J160" s="54"/>
      <c r="K160" s="54" t="s">
        <v>52</v>
      </c>
      <c r="L160" s="54" t="s">
        <v>44</v>
      </c>
      <c r="M160" s="54"/>
      <c r="N160" s="54" t="s">
        <v>3248</v>
      </c>
      <c r="T160" s="1">
        <v>20137</v>
      </c>
      <c r="U160" s="1">
        <v>4653</v>
      </c>
      <c r="W160" s="1" t="s">
        <v>3936</v>
      </c>
      <c r="X160" s="1">
        <v>2661</v>
      </c>
      <c r="Y160">
        <f t="shared" si="20"/>
        <v>4515</v>
      </c>
      <c r="Z160">
        <f t="shared" si="21"/>
        <v>50</v>
      </c>
      <c r="AA160">
        <f t="shared" si="22"/>
        <v>176</v>
      </c>
      <c r="AB160">
        <f t="shared" si="23"/>
        <v>3395</v>
      </c>
      <c r="AE160" s="19">
        <v>40634</v>
      </c>
      <c r="AH160" s="71">
        <v>40634</v>
      </c>
      <c r="AI160" s="78" t="s">
        <v>8595</v>
      </c>
      <c r="AJ160" s="413" t="str">
        <f t="shared" si="24"/>
        <v>01</v>
      </c>
      <c r="AK160" t="str">
        <f t="shared" si="25"/>
        <v>04</v>
      </c>
      <c r="AL160" t="str">
        <f t="shared" si="26"/>
        <v>2011</v>
      </c>
      <c r="AM160" s="427" t="str">
        <f t="shared" si="27"/>
        <v>01</v>
      </c>
      <c r="AN160" t="str">
        <f t="shared" si="28"/>
        <v>04</v>
      </c>
      <c r="AP160" s="19">
        <f t="shared" si="29"/>
        <v>40634</v>
      </c>
    </row>
    <row r="161" spans="1:42" ht="19.5" customHeight="1" x14ac:dyDescent="0.2">
      <c r="A161" s="143">
        <v>20388</v>
      </c>
      <c r="B161" s="42" t="str">
        <f>IFERROR(VLOOKUP($A161,INPUT_Du_lieu_nhan_vien!$A:$C,2,0),"-")</f>
        <v>Hoàng Thị Thu</v>
      </c>
      <c r="C161" s="42" t="str">
        <f>IFERROR(VLOOKUP($A161,INPUT_Du_lieu_nhan_vien!$A:$C,3,0),"-")</f>
        <v>Trà</v>
      </c>
      <c r="D161" s="42" t="str">
        <f>IFERROR(VLOOKUP($A161,INPUT_Du_lieu_nhan_vien!$A:$AJ,36,0),"-")</f>
        <v>Chính thức</v>
      </c>
      <c r="E161" s="69" t="s">
        <v>3031</v>
      </c>
      <c r="F161" s="70" t="s">
        <v>3390</v>
      </c>
      <c r="G161" s="71">
        <v>41022</v>
      </c>
      <c r="H161" s="54"/>
      <c r="I161" s="54" t="s">
        <v>17</v>
      </c>
      <c r="J161" s="54"/>
      <c r="K161" s="54" t="s">
        <v>31</v>
      </c>
      <c r="L161" s="54"/>
      <c r="M161" s="54" t="s">
        <v>33</v>
      </c>
      <c r="N161" s="54"/>
      <c r="T161" s="1">
        <v>20138</v>
      </c>
      <c r="U161" s="1">
        <v>4654</v>
      </c>
      <c r="W161" s="1" t="s">
        <v>3937</v>
      </c>
      <c r="X161" s="1">
        <v>2662</v>
      </c>
      <c r="Y161">
        <f t="shared" si="20"/>
        <v>5056</v>
      </c>
      <c r="Z161">
        <f t="shared" si="21"/>
        <v>51</v>
      </c>
      <c r="AA161">
        <f t="shared" si="22"/>
        <v>182</v>
      </c>
      <c r="AB161">
        <f t="shared" si="23"/>
        <v>2850</v>
      </c>
      <c r="AE161" s="19">
        <v>41022</v>
      </c>
      <c r="AH161" s="71">
        <v>41022</v>
      </c>
      <c r="AI161" s="78" t="s">
        <v>8643</v>
      </c>
      <c r="AJ161" s="413" t="str">
        <f t="shared" si="24"/>
        <v>23</v>
      </c>
      <c r="AK161" t="str">
        <f t="shared" si="25"/>
        <v>04</v>
      </c>
      <c r="AL161" t="str">
        <f t="shared" si="26"/>
        <v>2012</v>
      </c>
      <c r="AM161" s="427" t="str">
        <f t="shared" si="27"/>
        <v>23</v>
      </c>
      <c r="AN161" t="str">
        <f t="shared" si="28"/>
        <v>04</v>
      </c>
      <c r="AP161" s="19">
        <f t="shared" si="29"/>
        <v>41022</v>
      </c>
    </row>
    <row r="162" spans="1:42" ht="19.5" customHeight="1" x14ac:dyDescent="0.2">
      <c r="A162" s="143">
        <v>20396</v>
      </c>
      <c r="B162" s="42" t="str">
        <f>IFERROR(VLOOKUP($A162,INPUT_Du_lieu_nhan_vien!$A:$C,2,0),"-")</f>
        <v>Lê Thị Ngọc</v>
      </c>
      <c r="C162" s="42" t="str">
        <f>IFERROR(VLOOKUP($A162,INPUT_Du_lieu_nhan_vien!$A:$C,3,0),"-")</f>
        <v>Hồi</v>
      </c>
      <c r="D162" s="42" t="str">
        <f>IFERROR(VLOOKUP($A162,INPUT_Du_lieu_nhan_vien!$A:$AJ,36,0),"-")</f>
        <v>Nghỉ việc</v>
      </c>
      <c r="E162" s="69" t="s">
        <v>3031</v>
      </c>
      <c r="F162" s="70" t="s">
        <v>3428</v>
      </c>
      <c r="G162" s="71">
        <v>41061</v>
      </c>
      <c r="H162" s="54"/>
      <c r="I162" s="69" t="s">
        <v>17</v>
      </c>
      <c r="J162" s="54"/>
      <c r="K162" s="69" t="s">
        <v>52</v>
      </c>
      <c r="L162" s="54"/>
      <c r="M162" s="69" t="s">
        <v>44</v>
      </c>
      <c r="N162" s="54"/>
      <c r="T162" s="1">
        <v>20139</v>
      </c>
      <c r="U162" s="1">
        <v>4655</v>
      </c>
      <c r="W162" s="1" t="s">
        <v>3939</v>
      </c>
      <c r="X162" s="1">
        <v>2663</v>
      </c>
      <c r="Y162">
        <f t="shared" si="20"/>
        <v>5074</v>
      </c>
      <c r="Z162">
        <f t="shared" si="21"/>
        <v>51</v>
      </c>
      <c r="AA162">
        <f t="shared" si="22"/>
        <v>176</v>
      </c>
      <c r="AB162">
        <f t="shared" si="23"/>
        <v>2851</v>
      </c>
      <c r="AE162" s="19">
        <v>41061</v>
      </c>
      <c r="AH162" s="71">
        <v>41061</v>
      </c>
      <c r="AI162" s="78" t="s">
        <v>8644</v>
      </c>
      <c r="AJ162" s="413" t="str">
        <f t="shared" si="24"/>
        <v>01</v>
      </c>
      <c r="AK162" t="str">
        <f t="shared" si="25"/>
        <v>06</v>
      </c>
      <c r="AL162" t="str">
        <f t="shared" si="26"/>
        <v>2012</v>
      </c>
      <c r="AM162" s="427" t="str">
        <f t="shared" si="27"/>
        <v>01</v>
      </c>
      <c r="AN162" t="str">
        <f t="shared" si="28"/>
        <v>06</v>
      </c>
      <c r="AP162" s="19">
        <f t="shared" si="29"/>
        <v>41061</v>
      </c>
    </row>
    <row r="163" spans="1:42" ht="19.5" customHeight="1" x14ac:dyDescent="0.2">
      <c r="A163" s="143">
        <v>20397</v>
      </c>
      <c r="B163" s="42" t="str">
        <f>IFERROR(VLOOKUP($A163,INPUT_Du_lieu_nhan_vien!$A:$C,2,0),"-")</f>
        <v>Đào Mạnh</v>
      </c>
      <c r="C163" s="42" t="str">
        <f>IFERROR(VLOOKUP($A163,INPUT_Du_lieu_nhan_vien!$A:$C,3,0),"-")</f>
        <v>Thắng</v>
      </c>
      <c r="D163" s="42" t="str">
        <f>IFERROR(VLOOKUP($A163,INPUT_Du_lieu_nhan_vien!$A:$AJ,36,0),"-")</f>
        <v>Chính thức</v>
      </c>
      <c r="E163" s="69" t="s">
        <v>3031</v>
      </c>
      <c r="F163" s="70" t="s">
        <v>3351</v>
      </c>
      <c r="G163" s="71">
        <v>41061</v>
      </c>
      <c r="H163" s="54"/>
      <c r="I163" s="54" t="s">
        <v>17</v>
      </c>
      <c r="J163" s="54"/>
      <c r="K163" s="54" t="s">
        <v>52</v>
      </c>
      <c r="L163" s="54"/>
      <c r="M163" s="54" t="s">
        <v>44</v>
      </c>
      <c r="N163" s="54"/>
      <c r="T163" s="1">
        <v>20140</v>
      </c>
      <c r="U163" s="1">
        <v>4656</v>
      </c>
      <c r="W163" s="1" t="s">
        <v>3943</v>
      </c>
      <c r="X163" s="1">
        <v>2664</v>
      </c>
      <c r="Y163">
        <f t="shared" si="20"/>
        <v>5075</v>
      </c>
      <c r="Z163">
        <f t="shared" si="21"/>
        <v>51</v>
      </c>
      <c r="AA163">
        <f t="shared" si="22"/>
        <v>176</v>
      </c>
      <c r="AB163">
        <f t="shared" si="23"/>
        <v>2852</v>
      </c>
      <c r="AE163" s="19">
        <v>41061</v>
      </c>
      <c r="AH163" s="71">
        <v>41061</v>
      </c>
      <c r="AI163" s="78" t="s">
        <v>8644</v>
      </c>
      <c r="AJ163" s="413" t="str">
        <f t="shared" si="24"/>
        <v>01</v>
      </c>
      <c r="AK163" t="str">
        <f t="shared" si="25"/>
        <v>06</v>
      </c>
      <c r="AL163" t="str">
        <f t="shared" si="26"/>
        <v>2012</v>
      </c>
      <c r="AM163" s="427" t="str">
        <f t="shared" si="27"/>
        <v>01</v>
      </c>
      <c r="AN163" t="str">
        <f t="shared" si="28"/>
        <v>06</v>
      </c>
      <c r="AP163" s="19">
        <f t="shared" si="29"/>
        <v>41061</v>
      </c>
    </row>
    <row r="164" spans="1:42" ht="19.5" customHeight="1" x14ac:dyDescent="0.2">
      <c r="A164" s="143">
        <v>20086</v>
      </c>
      <c r="B164" s="42" t="str">
        <f>IFERROR(VLOOKUP($A164,INPUT_Du_lieu_nhan_vien!$A:$C,2,0),"-")</f>
        <v>Nguyễn Thị</v>
      </c>
      <c r="C164" s="42" t="str">
        <f>IFERROR(VLOOKUP($A164,INPUT_Du_lieu_nhan_vien!$A:$C,3,0),"-")</f>
        <v>Hà</v>
      </c>
      <c r="D164" s="42" t="str">
        <f>IFERROR(VLOOKUP($A164,INPUT_Du_lieu_nhan_vien!$A:$AJ,36,0),"-")</f>
        <v>Nghỉ việc</v>
      </c>
      <c r="E164" s="69" t="s">
        <v>3028</v>
      </c>
      <c r="F164" s="70" t="s">
        <v>3237</v>
      </c>
      <c r="G164" s="71">
        <v>40513</v>
      </c>
      <c r="H164" s="54"/>
      <c r="I164" s="69" t="s">
        <v>14</v>
      </c>
      <c r="J164" s="54"/>
      <c r="K164" s="54" t="s">
        <v>49</v>
      </c>
      <c r="L164" s="54"/>
      <c r="M164" s="54"/>
      <c r="N164" s="54"/>
      <c r="T164" s="1">
        <v>20141</v>
      </c>
      <c r="U164" s="1">
        <v>4658</v>
      </c>
      <c r="W164" s="1" t="s">
        <v>3944</v>
      </c>
      <c r="X164" s="1">
        <v>2665</v>
      </c>
      <c r="Y164">
        <f t="shared" si="20"/>
        <v>4524</v>
      </c>
      <c r="Z164">
        <f t="shared" si="21"/>
        <v>33</v>
      </c>
      <c r="AA164">
        <f t="shared" si="22"/>
        <v>175</v>
      </c>
      <c r="AB164">
        <f t="shared" si="23"/>
        <v>3396</v>
      </c>
      <c r="AE164" s="19">
        <v>40513</v>
      </c>
      <c r="AH164" s="71">
        <v>40513</v>
      </c>
      <c r="AI164" s="78" t="s">
        <v>8601</v>
      </c>
      <c r="AJ164" s="413" t="str">
        <f t="shared" si="24"/>
        <v>01</v>
      </c>
      <c r="AK164" t="str">
        <f t="shared" si="25"/>
        <v>12</v>
      </c>
      <c r="AL164" t="str">
        <f t="shared" si="26"/>
        <v>2010</v>
      </c>
      <c r="AM164" s="427" t="str">
        <f t="shared" si="27"/>
        <v>01</v>
      </c>
      <c r="AN164" t="str">
        <f t="shared" si="28"/>
        <v>12</v>
      </c>
      <c r="AP164" s="19">
        <f t="shared" si="29"/>
        <v>40513</v>
      </c>
    </row>
    <row r="165" spans="1:42" ht="19.5" customHeight="1" x14ac:dyDescent="0.2">
      <c r="A165" s="143">
        <v>20402</v>
      </c>
      <c r="B165" s="42" t="str">
        <f>IFERROR(VLOOKUP($A165,INPUT_Du_lieu_nhan_vien!$A:$C,2,0),"-")</f>
        <v>Lê Trà</v>
      </c>
      <c r="C165" s="42" t="str">
        <f>IFERROR(VLOOKUP($A165,INPUT_Du_lieu_nhan_vien!$A:$C,3,0),"-")</f>
        <v>My</v>
      </c>
      <c r="D165" s="42" t="str">
        <f>IFERROR(VLOOKUP($A165,INPUT_Du_lieu_nhan_vien!$A:$AJ,36,0),"-")</f>
        <v>Chính thức</v>
      </c>
      <c r="E165" s="69" t="s">
        <v>3031</v>
      </c>
      <c r="F165" s="70" t="s">
        <v>3429</v>
      </c>
      <c r="G165" s="71">
        <v>41061</v>
      </c>
      <c r="H165" s="54"/>
      <c r="I165" s="69" t="s">
        <v>17</v>
      </c>
      <c r="J165" s="54"/>
      <c r="K165" s="69" t="s">
        <v>52</v>
      </c>
      <c r="L165" s="54"/>
      <c r="M165" s="69" t="s">
        <v>3118</v>
      </c>
      <c r="N165" s="54"/>
      <c r="T165" s="1">
        <v>20142</v>
      </c>
      <c r="U165" s="1">
        <v>4659</v>
      </c>
      <c r="W165" s="1" t="s">
        <v>3945</v>
      </c>
      <c r="X165" s="1">
        <v>2666</v>
      </c>
      <c r="Y165">
        <f t="shared" si="20"/>
        <v>5080</v>
      </c>
      <c r="Z165">
        <f t="shared" si="21"/>
        <v>51</v>
      </c>
      <c r="AA165">
        <f t="shared" si="22"/>
        <v>176</v>
      </c>
      <c r="AB165">
        <f t="shared" si="23"/>
        <v>2853</v>
      </c>
      <c r="AE165" s="19">
        <v>41061</v>
      </c>
      <c r="AH165" s="71">
        <v>41061</v>
      </c>
      <c r="AI165" s="78" t="s">
        <v>8644</v>
      </c>
      <c r="AJ165" s="413" t="str">
        <f t="shared" si="24"/>
        <v>01</v>
      </c>
      <c r="AK165" t="str">
        <f t="shared" si="25"/>
        <v>06</v>
      </c>
      <c r="AL165" t="str">
        <f t="shared" si="26"/>
        <v>2012</v>
      </c>
      <c r="AM165" s="427" t="str">
        <f t="shared" si="27"/>
        <v>01</v>
      </c>
      <c r="AN165" t="str">
        <f t="shared" si="28"/>
        <v>06</v>
      </c>
      <c r="AP165" s="19">
        <f t="shared" si="29"/>
        <v>41061</v>
      </c>
    </row>
    <row r="166" spans="1:42" ht="19.5" customHeight="1" x14ac:dyDescent="0.2">
      <c r="A166" s="143">
        <v>20249</v>
      </c>
      <c r="B166" s="42" t="str">
        <f>IFERROR(VLOOKUP($A166,INPUT_Du_lieu_nhan_vien!$A:$C,2,0),"-")</f>
        <v>Nguyễn Hải</v>
      </c>
      <c r="C166" s="42" t="str">
        <f>IFERROR(VLOOKUP($A166,INPUT_Du_lieu_nhan_vien!$A:$C,3,0),"-")</f>
        <v>Hà</v>
      </c>
      <c r="D166" s="42" t="str">
        <f>IFERROR(VLOOKUP($A166,INPUT_Du_lieu_nhan_vien!$A:$AJ,36,0),"-")</f>
        <v>Nghỉ việc</v>
      </c>
      <c r="E166" s="69" t="s">
        <v>3028</v>
      </c>
      <c r="F166" s="70" t="s">
        <v>3214</v>
      </c>
      <c r="G166" s="71">
        <v>40725</v>
      </c>
      <c r="H166" s="54"/>
      <c r="I166" s="69" t="s">
        <v>11</v>
      </c>
      <c r="J166" s="54"/>
      <c r="K166" s="69" t="s">
        <v>65</v>
      </c>
      <c r="L166" s="54"/>
      <c r="M166" s="54" t="s">
        <v>3108</v>
      </c>
      <c r="N166" s="54"/>
      <c r="T166" s="1">
        <v>20143</v>
      </c>
      <c r="U166" s="1">
        <v>4669</v>
      </c>
      <c r="W166" s="1" t="s">
        <v>3949</v>
      </c>
      <c r="X166" s="1">
        <v>2667</v>
      </c>
      <c r="Y166">
        <f t="shared" si="20"/>
        <v>4774</v>
      </c>
      <c r="Z166">
        <f t="shared" si="21"/>
        <v>34</v>
      </c>
      <c r="AA166">
        <f t="shared" si="22"/>
        <v>177</v>
      </c>
      <c r="AB166">
        <f t="shared" si="23"/>
        <v>3397</v>
      </c>
      <c r="AE166" s="19">
        <v>40725</v>
      </c>
      <c r="AH166" s="71">
        <v>40725</v>
      </c>
      <c r="AI166" s="78" t="s">
        <v>8606</v>
      </c>
      <c r="AJ166" s="413" t="str">
        <f t="shared" si="24"/>
        <v>01</v>
      </c>
      <c r="AK166" t="str">
        <f t="shared" si="25"/>
        <v>07</v>
      </c>
      <c r="AL166" t="str">
        <f t="shared" si="26"/>
        <v>2011</v>
      </c>
      <c r="AM166" s="427" t="str">
        <f t="shared" si="27"/>
        <v>01</v>
      </c>
      <c r="AN166" t="str">
        <f t="shared" si="28"/>
        <v>07</v>
      </c>
      <c r="AP166" s="19">
        <f t="shared" si="29"/>
        <v>40725</v>
      </c>
    </row>
    <row r="167" spans="1:42" ht="19.5" customHeight="1" x14ac:dyDescent="0.2">
      <c r="A167" s="143">
        <v>20408</v>
      </c>
      <c r="B167" s="42" t="str">
        <f>IFERROR(VLOOKUP($A167,INPUT_Du_lieu_nhan_vien!$A:$C,2,0),"-")</f>
        <v>Phan Thế</v>
      </c>
      <c r="C167" s="42" t="str">
        <f>IFERROR(VLOOKUP($A167,INPUT_Du_lieu_nhan_vien!$A:$C,3,0),"-")</f>
        <v>Công</v>
      </c>
      <c r="D167" s="42" t="str">
        <f>IFERROR(VLOOKUP($A167,INPUT_Du_lieu_nhan_vien!$A:$AJ,36,0),"-")</f>
        <v>Chính thức</v>
      </c>
      <c r="E167" s="69" t="s">
        <v>3028</v>
      </c>
      <c r="F167" s="70" t="s">
        <v>3273</v>
      </c>
      <c r="G167" s="71">
        <v>41148</v>
      </c>
      <c r="H167" s="54"/>
      <c r="I167" s="54" t="s">
        <v>14</v>
      </c>
      <c r="J167" s="54"/>
      <c r="K167" s="54" t="s">
        <v>52</v>
      </c>
      <c r="L167" s="54" t="s">
        <v>3276</v>
      </c>
      <c r="M167" s="54" t="s">
        <v>3276</v>
      </c>
      <c r="N167" s="54"/>
      <c r="T167" s="1">
        <v>20144</v>
      </c>
      <c r="U167" s="1">
        <v>4670</v>
      </c>
      <c r="W167" s="1" t="s">
        <v>3952</v>
      </c>
      <c r="X167" s="1">
        <v>2668</v>
      </c>
      <c r="Y167">
        <f t="shared" si="20"/>
        <v>5086</v>
      </c>
      <c r="Z167">
        <f t="shared" si="21"/>
        <v>33</v>
      </c>
      <c r="AA167">
        <f t="shared" si="22"/>
        <v>176</v>
      </c>
      <c r="AB167">
        <f t="shared" si="23"/>
        <v>3398</v>
      </c>
      <c r="AE167" s="19">
        <v>41148</v>
      </c>
      <c r="AH167" s="71">
        <v>41148</v>
      </c>
      <c r="AI167" s="78" t="s">
        <v>8645</v>
      </c>
      <c r="AJ167" s="413" t="str">
        <f t="shared" si="24"/>
        <v>27</v>
      </c>
      <c r="AK167" t="str">
        <f t="shared" si="25"/>
        <v>08</v>
      </c>
      <c r="AL167" t="str">
        <f t="shared" si="26"/>
        <v>2012</v>
      </c>
      <c r="AM167" s="427" t="str">
        <f t="shared" si="27"/>
        <v>27</v>
      </c>
      <c r="AN167" t="str">
        <f t="shared" si="28"/>
        <v>08</v>
      </c>
      <c r="AP167" s="19">
        <f t="shared" si="29"/>
        <v>41148</v>
      </c>
    </row>
    <row r="168" spans="1:42" ht="19.5" customHeight="1" x14ac:dyDescent="0.2">
      <c r="A168" s="143">
        <v>20410</v>
      </c>
      <c r="B168" s="42" t="str">
        <f>IFERROR(VLOOKUP($A168,INPUT_Du_lieu_nhan_vien!$A:$C,2,0),"-")</f>
        <v>Lê Thị Ánh</v>
      </c>
      <c r="C168" s="42" t="str">
        <f>IFERROR(VLOOKUP($A168,INPUT_Du_lieu_nhan_vien!$A:$C,3,0),"-")</f>
        <v>Ly</v>
      </c>
      <c r="D168" s="42" t="str">
        <f>IFERROR(VLOOKUP($A168,INPUT_Du_lieu_nhan_vien!$A:$AJ,36,0),"-")</f>
        <v>Chính thức</v>
      </c>
      <c r="E168" s="69" t="s">
        <v>3031</v>
      </c>
      <c r="F168" s="70" t="s">
        <v>3430</v>
      </c>
      <c r="G168" s="71">
        <v>41077</v>
      </c>
      <c r="H168" s="54"/>
      <c r="I168" s="69" t="s">
        <v>17</v>
      </c>
      <c r="J168" s="54"/>
      <c r="K168" s="69" t="s">
        <v>65</v>
      </c>
      <c r="L168" s="54"/>
      <c r="M168" s="54"/>
      <c r="N168" s="70" t="s">
        <v>3432</v>
      </c>
      <c r="T168" s="1">
        <v>20145</v>
      </c>
      <c r="U168" s="1">
        <v>4671</v>
      </c>
      <c r="W168" s="1" t="s">
        <v>3954</v>
      </c>
      <c r="X168" s="1">
        <v>2669</v>
      </c>
      <c r="Y168">
        <f t="shared" si="20"/>
        <v>5088</v>
      </c>
      <c r="Z168">
        <f t="shared" si="21"/>
        <v>51</v>
      </c>
      <c r="AA168">
        <f t="shared" si="22"/>
        <v>177</v>
      </c>
      <c r="AB168">
        <f t="shared" si="23"/>
        <v>2854</v>
      </c>
      <c r="AE168" s="19">
        <v>41077</v>
      </c>
      <c r="AH168" s="71">
        <v>41077</v>
      </c>
      <c r="AI168" s="78" t="s">
        <v>8646</v>
      </c>
      <c r="AJ168" s="413" t="str">
        <f t="shared" si="24"/>
        <v>17</v>
      </c>
      <c r="AK168" t="str">
        <f t="shared" si="25"/>
        <v>06</v>
      </c>
      <c r="AL168" t="str">
        <f t="shared" si="26"/>
        <v>2012</v>
      </c>
      <c r="AM168" s="427" t="str">
        <f t="shared" si="27"/>
        <v>17</v>
      </c>
      <c r="AN168" t="str">
        <f t="shared" si="28"/>
        <v>06</v>
      </c>
      <c r="AP168" s="19">
        <f t="shared" si="29"/>
        <v>41077</v>
      </c>
    </row>
    <row r="169" spans="1:42" ht="19.5" customHeight="1" x14ac:dyDescent="0.2">
      <c r="A169" s="143">
        <v>20413</v>
      </c>
      <c r="B169" s="42" t="str">
        <f>IFERROR(VLOOKUP($A169,INPUT_Du_lieu_nhan_vien!$A:$C,2,0),"-")</f>
        <v>Lê Khắc</v>
      </c>
      <c r="C169" s="42" t="str">
        <f>IFERROR(VLOOKUP($A169,INPUT_Du_lieu_nhan_vien!$A:$C,3,0),"-")</f>
        <v>Thế</v>
      </c>
      <c r="D169" s="42" t="str">
        <f>IFERROR(VLOOKUP($A169,INPUT_Du_lieu_nhan_vien!$A:$AJ,36,0),"-")</f>
        <v>Chính thức</v>
      </c>
      <c r="E169" s="69" t="s">
        <v>3031</v>
      </c>
      <c r="F169" s="70" t="s">
        <v>3433</v>
      </c>
      <c r="G169" s="71">
        <v>41061</v>
      </c>
      <c r="H169" s="54"/>
      <c r="I169" s="69" t="s">
        <v>17</v>
      </c>
      <c r="J169" s="54"/>
      <c r="K169" s="69" t="s">
        <v>54</v>
      </c>
      <c r="L169" s="54"/>
      <c r="M169" s="69" t="s">
        <v>55</v>
      </c>
      <c r="N169" s="54"/>
      <c r="T169" s="1">
        <v>20146</v>
      </c>
      <c r="U169" s="1">
        <v>4672</v>
      </c>
      <c r="W169" s="1" t="s">
        <v>3956</v>
      </c>
      <c r="X169" s="1">
        <v>2670</v>
      </c>
      <c r="Y169">
        <f t="shared" si="20"/>
        <v>5091</v>
      </c>
      <c r="Z169">
        <f t="shared" si="21"/>
        <v>51</v>
      </c>
      <c r="AA169">
        <f t="shared" si="22"/>
        <v>173</v>
      </c>
      <c r="AB169">
        <f t="shared" si="23"/>
        <v>2855</v>
      </c>
      <c r="AE169" s="19">
        <v>41061</v>
      </c>
      <c r="AH169" s="71">
        <v>41061</v>
      </c>
      <c r="AI169" s="78" t="s">
        <v>8644</v>
      </c>
      <c r="AJ169" s="413" t="str">
        <f t="shared" si="24"/>
        <v>01</v>
      </c>
      <c r="AK169" t="str">
        <f t="shared" si="25"/>
        <v>06</v>
      </c>
      <c r="AL169" t="str">
        <f t="shared" si="26"/>
        <v>2012</v>
      </c>
      <c r="AM169" s="427" t="str">
        <f t="shared" si="27"/>
        <v>01</v>
      </c>
      <c r="AN169" t="str">
        <f t="shared" si="28"/>
        <v>06</v>
      </c>
      <c r="AP169" s="19">
        <f t="shared" si="29"/>
        <v>41061</v>
      </c>
    </row>
    <row r="170" spans="1:42" ht="19.5" customHeight="1" x14ac:dyDescent="0.2">
      <c r="A170" s="143">
        <v>20414</v>
      </c>
      <c r="B170" s="42" t="str">
        <f>IFERROR(VLOOKUP($A170,INPUT_Du_lieu_nhan_vien!$A:$C,2,0),"-")</f>
        <v>Bùi Thị Diệu</v>
      </c>
      <c r="C170" s="42" t="str">
        <f>IFERROR(VLOOKUP($A170,INPUT_Du_lieu_nhan_vien!$A:$C,3,0),"-")</f>
        <v>Mơ</v>
      </c>
      <c r="D170" s="42" t="str">
        <f>IFERROR(VLOOKUP($A170,INPUT_Du_lieu_nhan_vien!$A:$AJ,36,0),"-")</f>
        <v>Chính thức</v>
      </c>
      <c r="E170" s="69" t="s">
        <v>3031</v>
      </c>
      <c r="F170" s="70" t="s">
        <v>3315</v>
      </c>
      <c r="G170" s="71">
        <v>41091</v>
      </c>
      <c r="H170" s="54"/>
      <c r="I170" s="69" t="s">
        <v>17</v>
      </c>
      <c r="J170" s="54"/>
      <c r="K170" s="69" t="s">
        <v>2677</v>
      </c>
      <c r="L170" s="69"/>
      <c r="M170" s="69" t="s">
        <v>2678</v>
      </c>
      <c r="N170" s="54"/>
      <c r="T170" s="1">
        <v>20147</v>
      </c>
      <c r="U170" s="1">
        <v>4673</v>
      </c>
      <c r="W170" s="1" t="s">
        <v>3959</v>
      </c>
      <c r="X170" s="1">
        <v>2671</v>
      </c>
      <c r="Y170">
        <f t="shared" si="20"/>
        <v>5092</v>
      </c>
      <c r="Z170">
        <f t="shared" si="21"/>
        <v>51</v>
      </c>
      <c r="AA170">
        <f t="shared" si="22"/>
        <v>166</v>
      </c>
      <c r="AB170">
        <f t="shared" si="23"/>
        <v>2856</v>
      </c>
      <c r="AE170" s="19">
        <v>41091</v>
      </c>
      <c r="AH170" s="71">
        <v>41091</v>
      </c>
      <c r="AI170" s="78" t="s">
        <v>8592</v>
      </c>
      <c r="AJ170" s="413" t="str">
        <f t="shared" si="24"/>
        <v>01</v>
      </c>
      <c r="AK170" t="str">
        <f t="shared" si="25"/>
        <v>07</v>
      </c>
      <c r="AL170" t="str">
        <f t="shared" si="26"/>
        <v>2012</v>
      </c>
      <c r="AM170" s="427" t="str">
        <f t="shared" si="27"/>
        <v>01</v>
      </c>
      <c r="AN170" t="str">
        <f t="shared" si="28"/>
        <v>07</v>
      </c>
      <c r="AP170" s="19">
        <f t="shared" si="29"/>
        <v>41091</v>
      </c>
    </row>
    <row r="171" spans="1:42" ht="19.5" customHeight="1" x14ac:dyDescent="0.2">
      <c r="A171" s="143">
        <v>20418</v>
      </c>
      <c r="B171" s="42" t="str">
        <f>IFERROR(VLOOKUP($A171,INPUT_Du_lieu_nhan_vien!$A:$C,2,0),"-")</f>
        <v>Phan Thị Thu</v>
      </c>
      <c r="C171" s="42" t="str">
        <f>IFERROR(VLOOKUP($A171,INPUT_Du_lieu_nhan_vien!$A:$C,3,0),"-")</f>
        <v>Thảo</v>
      </c>
      <c r="D171" s="42" t="str">
        <f>IFERROR(VLOOKUP($A171,INPUT_Du_lieu_nhan_vien!$A:$AJ,36,0),"-")</f>
        <v>Chính thức</v>
      </c>
      <c r="E171" s="69" t="s">
        <v>3031</v>
      </c>
      <c r="F171" s="70" t="s">
        <v>3652</v>
      </c>
      <c r="G171" s="71">
        <v>41091</v>
      </c>
      <c r="H171" s="54"/>
      <c r="I171" s="54" t="s">
        <v>16</v>
      </c>
      <c r="J171" s="54"/>
      <c r="K171" s="54"/>
      <c r="L171" s="54"/>
      <c r="M171" s="54"/>
      <c r="N171" s="70" t="s">
        <v>3584</v>
      </c>
      <c r="T171" s="1">
        <v>20148</v>
      </c>
      <c r="U171" s="1">
        <v>4674</v>
      </c>
      <c r="W171" s="1" t="s">
        <v>3962</v>
      </c>
      <c r="X171" s="1">
        <v>2672</v>
      </c>
      <c r="Y171">
        <f t="shared" si="20"/>
        <v>5107</v>
      </c>
      <c r="Z171">
        <f t="shared" si="21"/>
        <v>53</v>
      </c>
      <c r="AA171" t="str">
        <f t="shared" si="22"/>
        <v/>
      </c>
      <c r="AB171">
        <f t="shared" si="23"/>
        <v>2857</v>
      </c>
      <c r="AE171" s="19">
        <v>41091</v>
      </c>
      <c r="AH171" s="71">
        <v>41091</v>
      </c>
      <c r="AI171" s="78" t="s">
        <v>8592</v>
      </c>
      <c r="AJ171" s="413" t="str">
        <f t="shared" si="24"/>
        <v>01</v>
      </c>
      <c r="AK171" t="str">
        <f t="shared" si="25"/>
        <v>07</v>
      </c>
      <c r="AL171" t="str">
        <f t="shared" si="26"/>
        <v>2012</v>
      </c>
      <c r="AM171" s="427" t="str">
        <f t="shared" si="27"/>
        <v>01</v>
      </c>
      <c r="AN171" t="str">
        <f t="shared" si="28"/>
        <v>07</v>
      </c>
      <c r="AP171" s="19">
        <f t="shared" si="29"/>
        <v>41091</v>
      </c>
    </row>
    <row r="172" spans="1:42" ht="19.5" customHeight="1" x14ac:dyDescent="0.2">
      <c r="A172" s="143">
        <v>20419</v>
      </c>
      <c r="B172" s="42" t="str">
        <f>IFERROR(VLOOKUP($A172,INPUT_Du_lieu_nhan_vien!$A:$C,2,0),"-")</f>
        <v>Phạm Anh</v>
      </c>
      <c r="C172" s="42" t="str">
        <f>IFERROR(VLOOKUP($A172,INPUT_Du_lieu_nhan_vien!$A:$C,3,0),"-")</f>
        <v>Tuấn</v>
      </c>
      <c r="D172" s="42" t="str">
        <f>IFERROR(VLOOKUP($A172,INPUT_Du_lieu_nhan_vien!$A:$AJ,36,0),"-")</f>
        <v>Chính thức</v>
      </c>
      <c r="E172" s="69" t="s">
        <v>3028</v>
      </c>
      <c r="F172" s="70" t="s">
        <v>3259</v>
      </c>
      <c r="G172" s="71">
        <v>41091</v>
      </c>
      <c r="H172" s="54"/>
      <c r="I172" s="54" t="s">
        <v>12</v>
      </c>
      <c r="J172" s="54"/>
      <c r="K172" s="54" t="s">
        <v>31</v>
      </c>
      <c r="L172" s="54"/>
      <c r="M172" s="54" t="s">
        <v>35</v>
      </c>
      <c r="N172" s="54"/>
      <c r="T172" s="1">
        <v>20149</v>
      </c>
      <c r="U172" s="1">
        <v>4675</v>
      </c>
      <c r="W172" s="1" t="s">
        <v>3963</v>
      </c>
      <c r="X172" s="1">
        <v>2673</v>
      </c>
      <c r="Y172">
        <f t="shared" si="20"/>
        <v>5112</v>
      </c>
      <c r="Z172">
        <f t="shared" si="21"/>
        <v>50</v>
      </c>
      <c r="AA172">
        <f t="shared" si="22"/>
        <v>182</v>
      </c>
      <c r="AB172">
        <f t="shared" si="23"/>
        <v>3399</v>
      </c>
      <c r="AE172" s="19">
        <v>41091</v>
      </c>
      <c r="AH172" s="71">
        <v>41091</v>
      </c>
      <c r="AI172" s="78" t="s">
        <v>8592</v>
      </c>
      <c r="AJ172" s="413" t="str">
        <f t="shared" si="24"/>
        <v>01</v>
      </c>
      <c r="AK172" t="str">
        <f t="shared" si="25"/>
        <v>07</v>
      </c>
      <c r="AL172" t="str">
        <f t="shared" si="26"/>
        <v>2012</v>
      </c>
      <c r="AM172" s="427" t="str">
        <f t="shared" si="27"/>
        <v>01</v>
      </c>
      <c r="AN172" t="str">
        <f t="shared" si="28"/>
        <v>07</v>
      </c>
      <c r="AP172" s="19">
        <f t="shared" si="29"/>
        <v>41091</v>
      </c>
    </row>
    <row r="173" spans="1:42" ht="19.5" customHeight="1" x14ac:dyDescent="0.2">
      <c r="A173" s="143">
        <v>20420</v>
      </c>
      <c r="B173" s="42" t="str">
        <f>IFERROR(VLOOKUP($A173,INPUT_Du_lieu_nhan_vien!$A:$C,2,0),"-")</f>
        <v>Trần Thanh</v>
      </c>
      <c r="C173" s="42" t="str">
        <f>IFERROR(VLOOKUP($A173,INPUT_Du_lieu_nhan_vien!$A:$C,3,0),"-")</f>
        <v>Hoa</v>
      </c>
      <c r="D173" s="42" t="str">
        <f>IFERROR(VLOOKUP($A173,INPUT_Du_lieu_nhan_vien!$A:$AJ,36,0),"-")</f>
        <v>nghỉ việc</v>
      </c>
      <c r="E173" s="69" t="s">
        <v>3031</v>
      </c>
      <c r="F173" s="70" t="s">
        <v>3716</v>
      </c>
      <c r="G173" s="71">
        <v>41091</v>
      </c>
      <c r="H173" s="54"/>
      <c r="I173" s="54" t="s">
        <v>3012</v>
      </c>
      <c r="J173" s="54"/>
      <c r="K173" s="54"/>
      <c r="L173" s="54"/>
      <c r="M173" s="54"/>
      <c r="N173" s="70" t="s">
        <v>3717</v>
      </c>
      <c r="T173" s="1">
        <v>20150</v>
      </c>
      <c r="U173" s="1">
        <v>4676</v>
      </c>
      <c r="W173" s="1" t="s">
        <v>3966</v>
      </c>
      <c r="X173" s="1">
        <v>2674</v>
      </c>
      <c r="Y173">
        <f t="shared" si="20"/>
        <v>5113</v>
      </c>
      <c r="Z173">
        <f t="shared" si="21"/>
        <v>56</v>
      </c>
      <c r="AA173" t="str">
        <f t="shared" si="22"/>
        <v/>
      </c>
      <c r="AB173">
        <f t="shared" si="23"/>
        <v>2858</v>
      </c>
      <c r="AE173" s="19">
        <v>41091</v>
      </c>
      <c r="AH173" s="71">
        <v>41091</v>
      </c>
      <c r="AI173" s="78" t="s">
        <v>8592</v>
      </c>
      <c r="AJ173" s="413" t="str">
        <f t="shared" si="24"/>
        <v>01</v>
      </c>
      <c r="AK173" t="str">
        <f t="shared" si="25"/>
        <v>07</v>
      </c>
      <c r="AL173" t="str">
        <f t="shared" si="26"/>
        <v>2012</v>
      </c>
      <c r="AM173" s="427" t="str">
        <f t="shared" si="27"/>
        <v>01</v>
      </c>
      <c r="AN173" t="str">
        <f t="shared" si="28"/>
        <v>07</v>
      </c>
      <c r="AP173" s="19">
        <f t="shared" si="29"/>
        <v>41091</v>
      </c>
    </row>
    <row r="174" spans="1:42" ht="19.5" customHeight="1" x14ac:dyDescent="0.2">
      <c r="A174" s="143">
        <v>20421</v>
      </c>
      <c r="B174" s="42" t="str">
        <f>IFERROR(VLOOKUP($A174,INPUT_Du_lieu_nhan_vien!$A:$C,2,0),"-")</f>
        <v>Chu Lan</v>
      </c>
      <c r="C174" s="42" t="str">
        <f>IFERROR(VLOOKUP($A174,INPUT_Du_lieu_nhan_vien!$A:$C,3,0),"-")</f>
        <v>Phương</v>
      </c>
      <c r="D174" s="42" t="str">
        <f>IFERROR(VLOOKUP($A174,INPUT_Du_lieu_nhan_vien!$A:$AJ,36,0),"-")</f>
        <v>Chính thức</v>
      </c>
      <c r="E174" s="69" t="s">
        <v>3031</v>
      </c>
      <c r="F174" s="70" t="s">
        <v>3346</v>
      </c>
      <c r="G174" s="71">
        <v>41061</v>
      </c>
      <c r="H174" s="54"/>
      <c r="I174" s="54" t="s">
        <v>17</v>
      </c>
      <c r="J174" s="54"/>
      <c r="K174" s="54" t="s">
        <v>31</v>
      </c>
      <c r="L174" s="54"/>
      <c r="M174" s="54" t="s">
        <v>33</v>
      </c>
      <c r="N174" s="54"/>
      <c r="S174" t="s">
        <v>3347</v>
      </c>
      <c r="T174" s="1">
        <v>20152</v>
      </c>
      <c r="U174" s="1">
        <v>4677</v>
      </c>
      <c r="W174" s="1" t="s">
        <v>3972</v>
      </c>
      <c r="X174" s="1">
        <v>2675</v>
      </c>
      <c r="Y174">
        <f t="shared" si="20"/>
        <v>5114</v>
      </c>
      <c r="Z174">
        <f t="shared" si="21"/>
        <v>51</v>
      </c>
      <c r="AA174">
        <f t="shared" si="22"/>
        <v>182</v>
      </c>
      <c r="AB174">
        <f t="shared" si="23"/>
        <v>2859</v>
      </c>
      <c r="AE174" s="19">
        <v>41061</v>
      </c>
      <c r="AH174" s="71">
        <v>41061</v>
      </c>
      <c r="AI174" s="78" t="s">
        <v>8644</v>
      </c>
      <c r="AJ174" s="413" t="str">
        <f t="shared" si="24"/>
        <v>01</v>
      </c>
      <c r="AK174" t="str">
        <f t="shared" si="25"/>
        <v>06</v>
      </c>
      <c r="AL174" t="str">
        <f t="shared" si="26"/>
        <v>2012</v>
      </c>
      <c r="AM174" s="427" t="str">
        <f t="shared" si="27"/>
        <v>01</v>
      </c>
      <c r="AN174" t="str">
        <f t="shared" si="28"/>
        <v>06</v>
      </c>
      <c r="AP174" s="19">
        <f t="shared" si="29"/>
        <v>41061</v>
      </c>
    </row>
    <row r="175" spans="1:42" ht="19.5" customHeight="1" x14ac:dyDescent="0.2">
      <c r="A175" s="143">
        <v>20424</v>
      </c>
      <c r="B175" s="42" t="str">
        <f>IFERROR(VLOOKUP($A175,INPUT_Du_lieu_nhan_vien!$A:$C,2,0),"-")</f>
        <v>Đỗ Thị Thái</v>
      </c>
      <c r="C175" s="42" t="str">
        <f>IFERROR(VLOOKUP($A175,INPUT_Du_lieu_nhan_vien!$A:$C,3,0),"-")</f>
        <v>Ninh</v>
      </c>
      <c r="D175" s="42" t="str">
        <f>IFERROR(VLOOKUP($A175,INPUT_Du_lieu_nhan_vien!$A:$AJ,36,0),"-")</f>
        <v>Chính thức</v>
      </c>
      <c r="E175" s="69" t="s">
        <v>3031</v>
      </c>
      <c r="F175" s="70" t="s">
        <v>3358</v>
      </c>
      <c r="G175" s="71">
        <v>41106</v>
      </c>
      <c r="H175" s="54"/>
      <c r="I175" s="54" t="s">
        <v>16</v>
      </c>
      <c r="J175" s="54"/>
      <c r="K175" s="54" t="s">
        <v>31</v>
      </c>
      <c r="L175" s="54"/>
      <c r="M175" s="54" t="s">
        <v>37</v>
      </c>
      <c r="N175" s="54"/>
      <c r="T175" s="1">
        <v>20153</v>
      </c>
      <c r="U175" s="1">
        <v>4678</v>
      </c>
      <c r="W175" s="1" t="s">
        <v>3974</v>
      </c>
      <c r="X175" s="1">
        <v>2676</v>
      </c>
      <c r="Y175">
        <f t="shared" si="20"/>
        <v>5117</v>
      </c>
      <c r="Z175">
        <f t="shared" si="21"/>
        <v>53</v>
      </c>
      <c r="AA175">
        <f t="shared" si="22"/>
        <v>182</v>
      </c>
      <c r="AB175">
        <f t="shared" si="23"/>
        <v>2860</v>
      </c>
      <c r="AE175" s="19">
        <v>41106</v>
      </c>
      <c r="AH175" s="71">
        <v>41106</v>
      </c>
      <c r="AI175" s="78" t="s">
        <v>8647</v>
      </c>
      <c r="AJ175" s="413" t="str">
        <f t="shared" si="24"/>
        <v>16</v>
      </c>
      <c r="AK175" t="str">
        <f t="shared" si="25"/>
        <v>07</v>
      </c>
      <c r="AL175" t="str">
        <f t="shared" si="26"/>
        <v>2012</v>
      </c>
      <c r="AM175" s="427" t="str">
        <f t="shared" si="27"/>
        <v>16</v>
      </c>
      <c r="AN175" t="str">
        <f t="shared" si="28"/>
        <v>07</v>
      </c>
      <c r="AP175" s="19">
        <f t="shared" si="29"/>
        <v>41106</v>
      </c>
    </row>
    <row r="176" spans="1:42" ht="19.5" customHeight="1" x14ac:dyDescent="0.2">
      <c r="A176" s="143">
        <v>20287</v>
      </c>
      <c r="B176" s="42" t="str">
        <f>IFERROR(VLOOKUP($A176,INPUT_Du_lieu_nhan_vien!$A:$C,2,0),"-")</f>
        <v>Nguyễn Thị Thu</v>
      </c>
      <c r="C176" s="42" t="str">
        <f>IFERROR(VLOOKUP($A176,INPUT_Du_lieu_nhan_vien!$A:$C,3,0),"-")</f>
        <v>Hà</v>
      </c>
      <c r="D176" s="42" t="str">
        <f>IFERROR(VLOOKUP($A176,INPUT_Du_lieu_nhan_vien!$A:$AJ,36,0),"-")</f>
        <v>Nghỉ việc</v>
      </c>
      <c r="E176" s="69"/>
      <c r="F176" s="54"/>
      <c r="G176" s="54"/>
      <c r="H176" s="54"/>
      <c r="I176" s="54"/>
      <c r="J176" s="54"/>
      <c r="K176" s="54"/>
      <c r="L176" s="54"/>
      <c r="M176" s="54"/>
      <c r="N176" s="54"/>
      <c r="T176" s="1">
        <v>20154</v>
      </c>
      <c r="U176" s="1">
        <v>4679</v>
      </c>
      <c r="W176" s="1" t="s">
        <v>3976</v>
      </c>
      <c r="X176" s="1">
        <v>2677</v>
      </c>
      <c r="Y176">
        <f t="shared" si="20"/>
        <v>4811</v>
      </c>
      <c r="Z176" t="str">
        <f t="shared" si="21"/>
        <v/>
      </c>
      <c r="AA176" t="str">
        <f t="shared" si="22"/>
        <v/>
      </c>
      <c r="AB176" t="str">
        <f t="shared" si="23"/>
        <v/>
      </c>
      <c r="AE176" s="19" t="s">
        <v>623</v>
      </c>
      <c r="AH176" s="54"/>
      <c r="AI176" s="415"/>
      <c r="AJ176" s="413" t="str">
        <f t="shared" si="24"/>
        <v/>
      </c>
      <c r="AK176" t="e">
        <f t="shared" si="25"/>
        <v>#VALUE!</v>
      </c>
      <c r="AL176" t="str">
        <f t="shared" si="26"/>
        <v/>
      </c>
      <c r="AM176" s="427" t="e">
        <f t="shared" si="27"/>
        <v>#VALUE!</v>
      </c>
      <c r="AN176" t="e">
        <f t="shared" si="28"/>
        <v>#VALUE!</v>
      </c>
      <c r="AP176" s="19" t="str">
        <f t="shared" si="29"/>
        <v/>
      </c>
    </row>
    <row r="177" spans="1:42" ht="19.5" customHeight="1" x14ac:dyDescent="0.2">
      <c r="A177" s="143">
        <v>20426</v>
      </c>
      <c r="B177" s="42" t="str">
        <f>IFERROR(VLOOKUP($A177,INPUT_Du_lieu_nhan_vien!$A:$C,2,0),"-")</f>
        <v>Phạm Hằng</v>
      </c>
      <c r="C177" s="42" t="str">
        <f>IFERROR(VLOOKUP($A177,INPUT_Du_lieu_nhan_vien!$A:$C,3,0),"-")</f>
        <v>Nga</v>
      </c>
      <c r="D177" s="42" t="str">
        <f>IFERROR(VLOOKUP($A177,INPUT_Du_lieu_nhan_vien!$A:$AJ,36,0),"-")</f>
        <v>Chính thức</v>
      </c>
      <c r="E177" s="69" t="s">
        <v>3030</v>
      </c>
      <c r="F177" s="70" t="s">
        <v>5391</v>
      </c>
      <c r="G177" s="71">
        <v>41022</v>
      </c>
      <c r="H177" s="54"/>
      <c r="I177" s="54" t="s">
        <v>9</v>
      </c>
      <c r="J177" s="54"/>
      <c r="K177" s="54" t="s">
        <v>49</v>
      </c>
      <c r="L177" s="54"/>
      <c r="M177" s="54"/>
      <c r="N177" s="70" t="s">
        <v>5392</v>
      </c>
      <c r="T177" s="1">
        <v>20155</v>
      </c>
      <c r="U177" s="1">
        <v>4680</v>
      </c>
      <c r="W177" s="1" t="s">
        <v>3979</v>
      </c>
      <c r="X177" s="1">
        <v>2678</v>
      </c>
      <c r="Y177">
        <f t="shared" si="20"/>
        <v>5119</v>
      </c>
      <c r="Z177">
        <f t="shared" si="21"/>
        <v>35</v>
      </c>
      <c r="AA177">
        <f t="shared" si="22"/>
        <v>175</v>
      </c>
      <c r="AB177">
        <f t="shared" si="23"/>
        <v>2510</v>
      </c>
      <c r="AE177" s="19">
        <v>41022</v>
      </c>
      <c r="AH177" s="71">
        <v>41022</v>
      </c>
      <c r="AI177" s="78" t="s">
        <v>8643</v>
      </c>
      <c r="AJ177" s="413" t="str">
        <f t="shared" si="24"/>
        <v>23</v>
      </c>
      <c r="AK177" t="str">
        <f t="shared" si="25"/>
        <v>04</v>
      </c>
      <c r="AL177" t="str">
        <f t="shared" si="26"/>
        <v>2012</v>
      </c>
      <c r="AM177" s="427" t="str">
        <f t="shared" si="27"/>
        <v>23</v>
      </c>
      <c r="AN177" t="str">
        <f t="shared" si="28"/>
        <v>04</v>
      </c>
      <c r="AP177" s="19">
        <f t="shared" si="29"/>
        <v>41022</v>
      </c>
    </row>
    <row r="178" spans="1:42" ht="19.5" customHeight="1" x14ac:dyDescent="0.2">
      <c r="A178" s="143">
        <v>20428</v>
      </c>
      <c r="B178" s="42" t="str">
        <f>IFERROR(VLOOKUP($A178,INPUT_Du_lieu_nhan_vien!$A:$C,2,0),"-")</f>
        <v>Bùi Thị Minh</v>
      </c>
      <c r="C178" s="42" t="str">
        <f>IFERROR(VLOOKUP($A178,INPUT_Du_lieu_nhan_vien!$A:$C,3,0),"-")</f>
        <v>Huệ</v>
      </c>
      <c r="D178" s="42" t="str">
        <f>IFERROR(VLOOKUP($A178,INPUT_Du_lieu_nhan_vien!$A:$AJ,36,0),"-")</f>
        <v>Chính thức</v>
      </c>
      <c r="E178" s="69" t="s">
        <v>3028</v>
      </c>
      <c r="F178" s="70" t="s">
        <v>3141</v>
      </c>
      <c r="G178" s="20">
        <v>41091</v>
      </c>
      <c r="H178" s="54"/>
      <c r="I178" s="54" t="s">
        <v>12</v>
      </c>
      <c r="J178" s="54"/>
      <c r="K178" s="54" t="s">
        <v>52</v>
      </c>
      <c r="L178" s="54"/>
      <c r="M178" s="54" t="s">
        <v>43</v>
      </c>
      <c r="N178" s="54"/>
      <c r="T178" s="1">
        <v>20156</v>
      </c>
      <c r="U178" s="1">
        <v>4681</v>
      </c>
      <c r="W178" s="1" t="s">
        <v>3980</v>
      </c>
      <c r="X178" s="1">
        <v>2679</v>
      </c>
      <c r="Y178">
        <f t="shared" si="20"/>
        <v>5121</v>
      </c>
      <c r="Z178">
        <f t="shared" si="21"/>
        <v>50</v>
      </c>
      <c r="AA178">
        <f t="shared" si="22"/>
        <v>176</v>
      </c>
      <c r="AB178">
        <f t="shared" si="23"/>
        <v>3400</v>
      </c>
      <c r="AE178" s="19">
        <v>41091</v>
      </c>
      <c r="AH178" s="20">
        <v>41091</v>
      </c>
      <c r="AI178" s="79" t="s">
        <v>8592</v>
      </c>
      <c r="AJ178" s="413" t="str">
        <f t="shared" si="24"/>
        <v>01</v>
      </c>
      <c r="AK178" t="str">
        <f t="shared" si="25"/>
        <v>07</v>
      </c>
      <c r="AL178" t="str">
        <f t="shared" si="26"/>
        <v>2012</v>
      </c>
      <c r="AM178" s="427" t="str">
        <f t="shared" si="27"/>
        <v>01</v>
      </c>
      <c r="AN178" t="str">
        <f t="shared" si="28"/>
        <v>07</v>
      </c>
      <c r="AP178" s="19">
        <f t="shared" si="29"/>
        <v>41091</v>
      </c>
    </row>
    <row r="179" spans="1:42" ht="19.5" customHeight="1" x14ac:dyDescent="0.2">
      <c r="A179" s="143">
        <v>20345</v>
      </c>
      <c r="B179" s="42" t="str">
        <f>IFERROR(VLOOKUP($A179,INPUT_Du_lieu_nhan_vien!$A:$C,2,0),"-")</f>
        <v>Nguyễn Thị</v>
      </c>
      <c r="C179" s="42" t="str">
        <f>IFERROR(VLOOKUP($A179,INPUT_Du_lieu_nhan_vien!$A:$C,3,0),"-")</f>
        <v>Hà</v>
      </c>
      <c r="D179" s="42" t="str">
        <f>IFERROR(VLOOKUP($A179,INPUT_Du_lieu_nhan_vien!$A:$AJ,36,0),"-")</f>
        <v>Nghỉ việc</v>
      </c>
      <c r="E179" s="69"/>
      <c r="F179" s="54"/>
      <c r="G179" s="54"/>
      <c r="H179" s="54"/>
      <c r="I179" s="54"/>
      <c r="J179" s="54"/>
      <c r="K179" s="54"/>
      <c r="L179" s="54"/>
      <c r="M179" s="54"/>
      <c r="N179" s="54"/>
      <c r="T179" s="1">
        <v>20157</v>
      </c>
      <c r="U179" s="1">
        <v>4682</v>
      </c>
      <c r="W179" s="1" t="s">
        <v>3982</v>
      </c>
      <c r="X179" s="1">
        <v>2680</v>
      </c>
      <c r="Y179">
        <f t="shared" si="20"/>
        <v>5012</v>
      </c>
      <c r="Z179" t="str">
        <f t="shared" si="21"/>
        <v/>
      </c>
      <c r="AA179" t="str">
        <f t="shared" si="22"/>
        <v/>
      </c>
      <c r="AB179" t="str">
        <f t="shared" si="23"/>
        <v/>
      </c>
      <c r="AE179" s="19" t="s">
        <v>623</v>
      </c>
      <c r="AH179" s="54"/>
      <c r="AI179" s="415"/>
      <c r="AJ179" s="413" t="str">
        <f t="shared" si="24"/>
        <v/>
      </c>
      <c r="AK179" t="e">
        <f t="shared" si="25"/>
        <v>#VALUE!</v>
      </c>
      <c r="AL179" t="str">
        <f t="shared" si="26"/>
        <v/>
      </c>
      <c r="AM179" s="427" t="e">
        <f t="shared" si="27"/>
        <v>#VALUE!</v>
      </c>
      <c r="AN179" t="e">
        <f t="shared" si="28"/>
        <v>#VALUE!</v>
      </c>
      <c r="AP179" s="19" t="str">
        <f t="shared" si="29"/>
        <v/>
      </c>
    </row>
    <row r="180" spans="1:42" ht="19.5" customHeight="1" x14ac:dyDescent="0.2">
      <c r="A180" s="143">
        <v>20430</v>
      </c>
      <c r="B180" s="42" t="str">
        <f>IFERROR(VLOOKUP($A180,INPUT_Du_lieu_nhan_vien!$A:$C,2,0),"-")</f>
        <v>Vũ Thị Ngọc</v>
      </c>
      <c r="C180" s="42" t="str">
        <f>IFERROR(VLOOKUP($A180,INPUT_Du_lieu_nhan_vien!$A:$C,3,0),"-")</f>
        <v>Bích</v>
      </c>
      <c r="D180" s="42" t="str">
        <f>IFERROR(VLOOKUP($A180,INPUT_Du_lieu_nhan_vien!$A:$AJ,36,0),"-")</f>
        <v>Chính thức</v>
      </c>
      <c r="E180" s="69" t="s">
        <v>3031</v>
      </c>
      <c r="F180" s="70" t="s">
        <v>3769</v>
      </c>
      <c r="G180" s="71">
        <v>41139</v>
      </c>
      <c r="H180" s="54"/>
      <c r="I180" s="54" t="s">
        <v>17</v>
      </c>
      <c r="J180" s="54"/>
      <c r="K180" s="54"/>
      <c r="L180" s="54"/>
      <c r="M180" s="54"/>
      <c r="N180" s="70" t="s">
        <v>3770</v>
      </c>
      <c r="T180" s="1">
        <v>20158</v>
      </c>
      <c r="U180" s="1">
        <v>4683</v>
      </c>
      <c r="W180" s="1" t="s">
        <v>3983</v>
      </c>
      <c r="X180" s="1">
        <v>2681</v>
      </c>
      <c r="Y180">
        <f t="shared" si="20"/>
        <v>5123</v>
      </c>
      <c r="Z180">
        <f t="shared" si="21"/>
        <v>51</v>
      </c>
      <c r="AA180" t="str">
        <f t="shared" si="22"/>
        <v/>
      </c>
      <c r="AB180">
        <f t="shared" si="23"/>
        <v>2861</v>
      </c>
      <c r="AE180" s="19">
        <v>41139</v>
      </c>
      <c r="AH180" s="71">
        <v>41139</v>
      </c>
      <c r="AI180" s="78" t="s">
        <v>8648</v>
      </c>
      <c r="AJ180" s="413" t="str">
        <f t="shared" si="24"/>
        <v>18</v>
      </c>
      <c r="AK180" t="str">
        <f t="shared" si="25"/>
        <v>08</v>
      </c>
      <c r="AL180" t="str">
        <f t="shared" si="26"/>
        <v>2012</v>
      </c>
      <c r="AM180" s="427" t="str">
        <f t="shared" si="27"/>
        <v>18</v>
      </c>
      <c r="AN180" t="str">
        <f t="shared" si="28"/>
        <v>08</v>
      </c>
      <c r="AP180" s="19">
        <f t="shared" si="29"/>
        <v>41139</v>
      </c>
    </row>
    <row r="181" spans="1:42" ht="19.5" customHeight="1" x14ac:dyDescent="0.2">
      <c r="A181" s="143">
        <v>20432</v>
      </c>
      <c r="B181" s="42" t="str">
        <f>IFERROR(VLOOKUP($A181,INPUT_Du_lieu_nhan_vien!$A:$C,2,0),"-")</f>
        <v>Dương Thanh</v>
      </c>
      <c r="C181" s="42" t="str">
        <f>IFERROR(VLOOKUP($A181,INPUT_Du_lieu_nhan_vien!$A:$C,3,0),"-")</f>
        <v>Việt</v>
      </c>
      <c r="D181" s="42" t="str">
        <f>IFERROR(VLOOKUP($A181,INPUT_Du_lieu_nhan_vien!$A:$AJ,36,0),"-")</f>
        <v>Chính thức</v>
      </c>
      <c r="E181" s="69" t="s">
        <v>3031</v>
      </c>
      <c r="F181" s="70" t="s">
        <v>3369</v>
      </c>
      <c r="G181" s="71">
        <v>41113</v>
      </c>
      <c r="H181" s="54"/>
      <c r="I181" s="54" t="s">
        <v>17</v>
      </c>
      <c r="J181" s="54"/>
      <c r="K181" s="54" t="s">
        <v>65</v>
      </c>
      <c r="L181" s="54"/>
      <c r="M181" s="54"/>
      <c r="N181" s="70" t="s">
        <v>3371</v>
      </c>
      <c r="T181" s="1">
        <v>20159</v>
      </c>
      <c r="U181" s="1">
        <v>4684</v>
      </c>
      <c r="W181" s="1" t="s">
        <v>3984</v>
      </c>
      <c r="X181" s="1">
        <v>2682</v>
      </c>
      <c r="Y181">
        <f t="shared" si="20"/>
        <v>5145</v>
      </c>
      <c r="Z181">
        <f t="shared" si="21"/>
        <v>51</v>
      </c>
      <c r="AA181">
        <f t="shared" si="22"/>
        <v>177</v>
      </c>
      <c r="AB181">
        <f t="shared" si="23"/>
        <v>2862</v>
      </c>
      <c r="AE181" s="19">
        <v>41113</v>
      </c>
      <c r="AH181" s="71">
        <v>41113</v>
      </c>
      <c r="AI181" s="78" t="s">
        <v>8649</v>
      </c>
      <c r="AJ181" s="413" t="str">
        <f t="shared" si="24"/>
        <v>23</v>
      </c>
      <c r="AK181" t="str">
        <f t="shared" si="25"/>
        <v>07</v>
      </c>
      <c r="AL181" t="str">
        <f t="shared" si="26"/>
        <v>2012</v>
      </c>
      <c r="AM181" s="427" t="str">
        <f t="shared" si="27"/>
        <v>23</v>
      </c>
      <c r="AN181" t="str">
        <f t="shared" si="28"/>
        <v>07</v>
      </c>
      <c r="AP181" s="19">
        <f t="shared" si="29"/>
        <v>41113</v>
      </c>
    </row>
    <row r="182" spans="1:42" ht="19.5" customHeight="1" x14ac:dyDescent="0.2">
      <c r="A182" s="143">
        <v>20434</v>
      </c>
      <c r="B182" s="42" t="str">
        <f>IFERROR(VLOOKUP($A182,INPUT_Du_lieu_nhan_vien!$A:$C,2,0),"-")</f>
        <v>Phạm Phương</v>
      </c>
      <c r="C182" s="42" t="str">
        <f>IFERROR(VLOOKUP($A182,INPUT_Du_lieu_nhan_vien!$A:$C,3,0),"-")</f>
        <v>Linh</v>
      </c>
      <c r="D182" s="42" t="str">
        <f>IFERROR(VLOOKUP($A182,INPUT_Du_lieu_nhan_vien!$A:$AJ,36,0),"-")</f>
        <v>Nghỉ khác</v>
      </c>
      <c r="E182" s="69" t="s">
        <v>3031</v>
      </c>
      <c r="F182" s="70" t="s">
        <v>3640</v>
      </c>
      <c r="G182" s="71">
        <v>41153</v>
      </c>
      <c r="H182" s="54"/>
      <c r="I182" s="54" t="s">
        <v>17</v>
      </c>
      <c r="J182" s="54"/>
      <c r="K182" s="54"/>
      <c r="L182" s="54"/>
      <c r="M182" s="54"/>
      <c r="N182" s="70" t="s">
        <v>3642</v>
      </c>
      <c r="T182" s="1">
        <v>20160</v>
      </c>
      <c r="U182" s="1">
        <v>4685</v>
      </c>
      <c r="W182" s="1" t="s">
        <v>3991</v>
      </c>
      <c r="X182" s="1">
        <v>2683</v>
      </c>
      <c r="Y182">
        <f t="shared" si="20"/>
        <v>5163</v>
      </c>
      <c r="Z182">
        <f t="shared" si="21"/>
        <v>51</v>
      </c>
      <c r="AA182" t="str">
        <f t="shared" si="22"/>
        <v/>
      </c>
      <c r="AB182">
        <f t="shared" si="23"/>
        <v>2863</v>
      </c>
      <c r="AE182" s="19">
        <v>41153</v>
      </c>
      <c r="AH182" s="71">
        <v>41153</v>
      </c>
      <c r="AI182" s="78" t="s">
        <v>2669</v>
      </c>
      <c r="AJ182" s="413" t="str">
        <f t="shared" si="24"/>
        <v>01</v>
      </c>
      <c r="AK182" t="str">
        <f t="shared" si="25"/>
        <v>09</v>
      </c>
      <c r="AL182" t="str">
        <f t="shared" si="26"/>
        <v>2012</v>
      </c>
      <c r="AM182" s="427" t="str">
        <f t="shared" si="27"/>
        <v>01</v>
      </c>
      <c r="AN182" t="str">
        <f t="shared" si="28"/>
        <v>09</v>
      </c>
      <c r="AP182" s="19">
        <f t="shared" si="29"/>
        <v>41153</v>
      </c>
    </row>
    <row r="183" spans="1:42" ht="19.5" customHeight="1" x14ac:dyDescent="0.2">
      <c r="A183" s="143">
        <v>20435</v>
      </c>
      <c r="B183" s="42" t="str">
        <f>IFERROR(VLOOKUP($A183,INPUT_Du_lieu_nhan_vien!$A:$C,2,0),"-")</f>
        <v>Phạm Thị Thanh</v>
      </c>
      <c r="C183" s="42" t="str">
        <f>IFERROR(VLOOKUP($A183,INPUT_Du_lieu_nhan_vien!$A:$C,3,0),"-")</f>
        <v>Mỹ</v>
      </c>
      <c r="D183" s="42" t="str">
        <f>IFERROR(VLOOKUP($A183,INPUT_Du_lieu_nhan_vien!$A:$AJ,36,0),"-")</f>
        <v>Nghỉ việc</v>
      </c>
      <c r="E183" s="69" t="s">
        <v>3031</v>
      </c>
      <c r="F183" s="70" t="s">
        <v>3634</v>
      </c>
      <c r="G183" s="71">
        <v>41091</v>
      </c>
      <c r="H183" s="54"/>
      <c r="I183" s="54" t="s">
        <v>8</v>
      </c>
      <c r="J183" s="54"/>
      <c r="K183" s="54"/>
      <c r="L183" s="54"/>
      <c r="M183" s="54"/>
      <c r="N183" s="70" t="s">
        <v>3635</v>
      </c>
      <c r="T183" s="1">
        <v>20161</v>
      </c>
      <c r="U183" s="1">
        <v>4686</v>
      </c>
      <c r="W183" s="1" t="s">
        <v>5367</v>
      </c>
      <c r="X183" s="1">
        <v>2684</v>
      </c>
      <c r="Y183">
        <f t="shared" si="20"/>
        <v>5164</v>
      </c>
      <c r="Z183">
        <f t="shared" si="21"/>
        <v>36</v>
      </c>
      <c r="AA183" t="str">
        <f t="shared" si="22"/>
        <v/>
      </c>
      <c r="AB183">
        <f t="shared" si="23"/>
        <v>2864</v>
      </c>
      <c r="AE183" s="19">
        <v>41091</v>
      </c>
      <c r="AH183" s="71">
        <v>41091</v>
      </c>
      <c r="AI183" s="78" t="s">
        <v>8592</v>
      </c>
      <c r="AJ183" s="413" t="str">
        <f t="shared" si="24"/>
        <v>01</v>
      </c>
      <c r="AK183" t="str">
        <f t="shared" si="25"/>
        <v>07</v>
      </c>
      <c r="AL183" t="str">
        <f t="shared" si="26"/>
        <v>2012</v>
      </c>
      <c r="AM183" s="427" t="str">
        <f t="shared" si="27"/>
        <v>01</v>
      </c>
      <c r="AN183" t="str">
        <f t="shared" si="28"/>
        <v>07</v>
      </c>
      <c r="AP183" s="19">
        <f t="shared" si="29"/>
        <v>41091</v>
      </c>
    </row>
    <row r="184" spans="1:42" ht="19.5" customHeight="1" x14ac:dyDescent="0.2">
      <c r="A184" s="143">
        <v>20438</v>
      </c>
      <c r="B184" s="42" t="str">
        <f>IFERROR(VLOOKUP($A184,INPUT_Du_lieu_nhan_vien!$A:$C,2,0),"-")</f>
        <v>Trần Thế</v>
      </c>
      <c r="C184" s="42" t="str">
        <f>IFERROR(VLOOKUP($A184,INPUT_Du_lieu_nhan_vien!$A:$C,3,0),"-")</f>
        <v>Nữ</v>
      </c>
      <c r="D184" s="42" t="str">
        <f>IFERROR(VLOOKUP($A184,INPUT_Du_lieu_nhan_vien!$A:$AJ,36,0),"-")</f>
        <v>Chính thức</v>
      </c>
      <c r="E184" s="69" t="s">
        <v>3030</v>
      </c>
      <c r="F184" s="70" t="s">
        <v>5614</v>
      </c>
      <c r="G184" s="71">
        <v>41080</v>
      </c>
      <c r="H184" s="54"/>
      <c r="I184" s="54" t="s">
        <v>17</v>
      </c>
      <c r="J184" s="54"/>
      <c r="K184" s="54"/>
      <c r="L184" s="54"/>
      <c r="M184" s="54"/>
      <c r="N184" s="70" t="s">
        <v>5616</v>
      </c>
      <c r="T184" s="1">
        <v>20162</v>
      </c>
      <c r="U184" s="1">
        <v>4687</v>
      </c>
      <c r="W184" s="1" t="s">
        <v>5368</v>
      </c>
      <c r="X184" s="1">
        <v>2685</v>
      </c>
      <c r="Y184">
        <f t="shared" si="20"/>
        <v>5178</v>
      </c>
      <c r="Z184">
        <f t="shared" si="21"/>
        <v>51</v>
      </c>
      <c r="AA184" t="str">
        <f t="shared" si="22"/>
        <v/>
      </c>
      <c r="AB184">
        <f t="shared" si="23"/>
        <v>2511</v>
      </c>
      <c r="AE184" s="19">
        <v>41080</v>
      </c>
      <c r="AH184" s="71">
        <v>41080</v>
      </c>
      <c r="AI184" s="78" t="s">
        <v>8650</v>
      </c>
      <c r="AJ184" s="413" t="str">
        <f t="shared" si="24"/>
        <v>20</v>
      </c>
      <c r="AK184" t="str">
        <f t="shared" si="25"/>
        <v>06</v>
      </c>
      <c r="AL184" t="str">
        <f t="shared" si="26"/>
        <v>2012</v>
      </c>
      <c r="AM184" s="427" t="str">
        <f t="shared" si="27"/>
        <v>20</v>
      </c>
      <c r="AN184" t="str">
        <f t="shared" si="28"/>
        <v>06</v>
      </c>
      <c r="AP184" s="19">
        <f t="shared" si="29"/>
        <v>41080</v>
      </c>
    </row>
    <row r="185" spans="1:42" ht="19.5" customHeight="1" x14ac:dyDescent="0.2">
      <c r="A185" s="143">
        <v>20440</v>
      </c>
      <c r="B185" s="42" t="str">
        <f>IFERROR(VLOOKUP($A185,INPUT_Du_lieu_nhan_vien!$A:$C,2,0),"-")</f>
        <v>Phạm Hải</v>
      </c>
      <c r="C185" s="42" t="str">
        <f>IFERROR(VLOOKUP($A185,INPUT_Du_lieu_nhan_vien!$A:$C,3,0),"-")</f>
        <v>Yến</v>
      </c>
      <c r="D185" s="42" t="str">
        <f>IFERROR(VLOOKUP($A185,INPUT_Du_lieu_nhan_vien!$A:$AJ,36,0),"-")</f>
        <v>Chính thức</v>
      </c>
      <c r="E185" s="69" t="s">
        <v>3031</v>
      </c>
      <c r="F185" s="70" t="s">
        <v>3638</v>
      </c>
      <c r="G185" s="71">
        <v>41131</v>
      </c>
      <c r="H185" s="54"/>
      <c r="I185" s="54" t="s">
        <v>17</v>
      </c>
      <c r="J185" s="54"/>
      <c r="K185" s="54"/>
      <c r="L185" s="54"/>
      <c r="M185" s="54"/>
      <c r="N185" s="70" t="s">
        <v>3639</v>
      </c>
      <c r="T185" s="1">
        <v>20163</v>
      </c>
      <c r="U185" s="1">
        <v>4688</v>
      </c>
      <c r="W185" s="1" t="s">
        <v>5369</v>
      </c>
      <c r="X185" s="1">
        <v>2686</v>
      </c>
      <c r="Y185">
        <f t="shared" si="20"/>
        <v>5182</v>
      </c>
      <c r="Z185">
        <f t="shared" si="21"/>
        <v>51</v>
      </c>
      <c r="AA185" t="str">
        <f t="shared" si="22"/>
        <v/>
      </c>
      <c r="AB185">
        <f t="shared" si="23"/>
        <v>2865</v>
      </c>
      <c r="AE185" s="19">
        <v>41131</v>
      </c>
      <c r="AH185" s="71">
        <v>41131</v>
      </c>
      <c r="AI185" s="78" t="s">
        <v>8651</v>
      </c>
      <c r="AJ185" s="413" t="str">
        <f t="shared" si="24"/>
        <v>10</v>
      </c>
      <c r="AK185" t="str">
        <f t="shared" si="25"/>
        <v>08</v>
      </c>
      <c r="AL185" t="str">
        <f t="shared" si="26"/>
        <v>2012</v>
      </c>
      <c r="AM185" s="427" t="str">
        <f t="shared" si="27"/>
        <v>10</v>
      </c>
      <c r="AN185" t="str">
        <f t="shared" si="28"/>
        <v>08</v>
      </c>
      <c r="AP185" s="19">
        <f t="shared" si="29"/>
        <v>41131</v>
      </c>
    </row>
    <row r="186" spans="1:42" ht="19.5" customHeight="1" x14ac:dyDescent="0.2">
      <c r="A186" s="143">
        <v>20442</v>
      </c>
      <c r="B186" s="42" t="str">
        <f>IFERROR(VLOOKUP($A186,INPUT_Du_lieu_nhan_vien!$A:$C,2,0),"-")</f>
        <v>Trần Thị</v>
      </c>
      <c r="C186" s="42" t="str">
        <f>IFERROR(VLOOKUP($A186,INPUT_Du_lieu_nhan_vien!$A:$C,3,0),"-")</f>
        <v>Hoan</v>
      </c>
      <c r="D186" s="42" t="str">
        <f>IFERROR(VLOOKUP($A186,INPUT_Du_lieu_nhan_vien!$A:$AJ,36,0),"-")</f>
        <v>Chính thức</v>
      </c>
      <c r="E186" s="69" t="s">
        <v>3031</v>
      </c>
      <c r="F186" s="70" t="s">
        <v>3724</v>
      </c>
      <c r="G186" s="71">
        <v>41164</v>
      </c>
      <c r="H186" s="54"/>
      <c r="I186" s="54" t="s">
        <v>3012</v>
      </c>
      <c r="J186" s="54"/>
      <c r="K186" s="54"/>
      <c r="L186" s="54"/>
      <c r="M186" s="54"/>
      <c r="N186" s="70" t="s">
        <v>3599</v>
      </c>
      <c r="T186" s="1">
        <v>20164</v>
      </c>
      <c r="U186" s="1">
        <v>4689</v>
      </c>
      <c r="W186" s="1" t="s">
        <v>5371</v>
      </c>
      <c r="X186" s="1">
        <v>2687</v>
      </c>
      <c r="Y186">
        <f t="shared" si="20"/>
        <v>5184</v>
      </c>
      <c r="Z186">
        <f t="shared" si="21"/>
        <v>56</v>
      </c>
      <c r="AA186" t="str">
        <f t="shared" si="22"/>
        <v/>
      </c>
      <c r="AB186">
        <f t="shared" si="23"/>
        <v>2866</v>
      </c>
      <c r="AE186" s="19">
        <v>41164</v>
      </c>
      <c r="AH186" s="71">
        <v>41164</v>
      </c>
      <c r="AI186" s="78" t="s">
        <v>8652</v>
      </c>
      <c r="AJ186" s="413" t="str">
        <f t="shared" si="24"/>
        <v>12</v>
      </c>
      <c r="AK186" t="str">
        <f t="shared" si="25"/>
        <v>09</v>
      </c>
      <c r="AL186" t="str">
        <f t="shared" si="26"/>
        <v>2012</v>
      </c>
      <c r="AM186" s="427" t="str">
        <f t="shared" si="27"/>
        <v>12</v>
      </c>
      <c r="AN186" t="str">
        <f t="shared" si="28"/>
        <v>09</v>
      </c>
      <c r="AP186" s="19">
        <f t="shared" si="29"/>
        <v>41164</v>
      </c>
    </row>
    <row r="187" spans="1:42" ht="19.5" customHeight="1" x14ac:dyDescent="0.2">
      <c r="A187" s="143">
        <v>20445</v>
      </c>
      <c r="B187" s="42" t="str">
        <f>IFERROR(VLOOKUP($A187,INPUT_Du_lieu_nhan_vien!$A:$C,2,0),"-")</f>
        <v>Trần Thành</v>
      </c>
      <c r="C187" s="42" t="str">
        <f>IFERROR(VLOOKUP($A187,INPUT_Du_lieu_nhan_vien!$A:$C,3,0),"-")</f>
        <v>Trung</v>
      </c>
      <c r="D187" s="42" t="str">
        <f>IFERROR(VLOOKUP($A187,INPUT_Du_lieu_nhan_vien!$A:$AJ,36,0),"-")</f>
        <v>Chính thức</v>
      </c>
      <c r="E187" s="69" t="s">
        <v>3031</v>
      </c>
      <c r="F187" s="70" t="s">
        <v>3718</v>
      </c>
      <c r="G187" s="71">
        <v>41167</v>
      </c>
      <c r="H187" s="54"/>
      <c r="I187" s="54" t="s">
        <v>17</v>
      </c>
      <c r="J187" s="54"/>
      <c r="K187" s="54"/>
      <c r="L187" s="54"/>
      <c r="M187" s="54"/>
      <c r="N187" s="70" t="s">
        <v>3719</v>
      </c>
      <c r="T187" s="1">
        <v>20165</v>
      </c>
      <c r="U187" s="1">
        <v>4690</v>
      </c>
      <c r="W187" s="1" t="s">
        <v>5372</v>
      </c>
      <c r="X187" s="1">
        <v>2688</v>
      </c>
      <c r="Y187">
        <f t="shared" si="20"/>
        <v>5187</v>
      </c>
      <c r="Z187">
        <f t="shared" si="21"/>
        <v>51</v>
      </c>
      <c r="AA187" t="str">
        <f t="shared" si="22"/>
        <v/>
      </c>
      <c r="AB187">
        <f t="shared" si="23"/>
        <v>2601</v>
      </c>
      <c r="AE187" s="19">
        <v>41167</v>
      </c>
      <c r="AH187" s="71">
        <v>41167</v>
      </c>
      <c r="AI187" s="78" t="s">
        <v>8653</v>
      </c>
      <c r="AJ187" s="413" t="str">
        <f t="shared" si="24"/>
        <v>15</v>
      </c>
      <c r="AK187" t="str">
        <f t="shared" si="25"/>
        <v>09</v>
      </c>
      <c r="AL187" t="str">
        <f t="shared" si="26"/>
        <v>2012</v>
      </c>
      <c r="AM187" s="427" t="str">
        <f t="shared" si="27"/>
        <v>15</v>
      </c>
      <c r="AN187" t="str">
        <f t="shared" si="28"/>
        <v>09</v>
      </c>
      <c r="AP187" s="19">
        <f t="shared" si="29"/>
        <v>41167</v>
      </c>
    </row>
    <row r="188" spans="1:42" ht="19.5" customHeight="1" x14ac:dyDescent="0.2">
      <c r="A188" s="143">
        <v>20446</v>
      </c>
      <c r="B188" s="42" t="str">
        <f>IFERROR(VLOOKUP($A188,INPUT_Du_lieu_nhan_vien!$A:$C,2,0),"-")</f>
        <v>Lê Hiền</v>
      </c>
      <c r="C188" s="42" t="str">
        <f>IFERROR(VLOOKUP($A188,INPUT_Du_lieu_nhan_vien!$A:$C,3,0),"-")</f>
        <v>Trang</v>
      </c>
      <c r="D188" s="42" t="str">
        <f>IFERROR(VLOOKUP($A188,INPUT_Du_lieu_nhan_vien!$A:$AJ,36,0),"-")</f>
        <v>Chính thức</v>
      </c>
      <c r="E188" s="69" t="s">
        <v>3030</v>
      </c>
      <c r="F188" s="80" t="s">
        <v>3970</v>
      </c>
      <c r="G188" s="81">
        <v>41142</v>
      </c>
      <c r="H188" s="54"/>
      <c r="I188" s="54" t="s">
        <v>16</v>
      </c>
      <c r="J188" s="54"/>
      <c r="K188" s="54"/>
      <c r="L188" s="54"/>
      <c r="M188" s="54"/>
      <c r="N188" s="70" t="s">
        <v>3858</v>
      </c>
      <c r="T188" s="1">
        <v>20166</v>
      </c>
      <c r="U188" s="1">
        <v>4691</v>
      </c>
      <c r="W188" s="1" t="s">
        <v>5383</v>
      </c>
      <c r="X188" s="1">
        <v>2689</v>
      </c>
      <c r="Y188">
        <f t="shared" si="20"/>
        <v>5191</v>
      </c>
      <c r="Z188">
        <f t="shared" si="21"/>
        <v>53</v>
      </c>
      <c r="AA188" t="str">
        <f t="shared" si="22"/>
        <v/>
      </c>
      <c r="AB188">
        <f t="shared" si="23"/>
        <v>2512</v>
      </c>
      <c r="AE188" s="19">
        <v>41142</v>
      </c>
      <c r="AH188" s="81">
        <v>41142</v>
      </c>
      <c r="AI188" s="417" t="s">
        <v>8654</v>
      </c>
      <c r="AJ188" s="413" t="str">
        <f t="shared" si="24"/>
        <v>21</v>
      </c>
      <c r="AK188" t="str">
        <f t="shared" si="25"/>
        <v>08</v>
      </c>
      <c r="AL188" t="str">
        <f t="shared" si="26"/>
        <v>2012</v>
      </c>
      <c r="AM188" s="427" t="str">
        <f t="shared" si="27"/>
        <v>21</v>
      </c>
      <c r="AN188" t="str">
        <f t="shared" si="28"/>
        <v>08</v>
      </c>
      <c r="AP188" s="19">
        <f t="shared" si="29"/>
        <v>41142</v>
      </c>
    </row>
    <row r="189" spans="1:42" ht="19.5" customHeight="1" x14ac:dyDescent="0.2">
      <c r="A189" s="143">
        <v>20449</v>
      </c>
      <c r="B189" s="42" t="str">
        <f>IFERROR(VLOOKUP($A189,INPUT_Du_lieu_nhan_vien!$A:$C,2,0),"-")</f>
        <v>Phạm Thị Thúy</v>
      </c>
      <c r="C189" s="42" t="str">
        <f>IFERROR(VLOOKUP($A189,INPUT_Du_lieu_nhan_vien!$A:$C,3,0),"-")</f>
        <v>Lan</v>
      </c>
      <c r="D189" s="42" t="str">
        <f>IFERROR(VLOOKUP($A189,INPUT_Du_lieu_nhan_vien!$A:$AJ,36,0),"-")</f>
        <v>Chính thức</v>
      </c>
      <c r="E189" s="69" t="s">
        <v>3031</v>
      </c>
      <c r="F189" s="70" t="s">
        <v>3645</v>
      </c>
      <c r="G189" s="71">
        <v>41205</v>
      </c>
      <c r="H189" s="54"/>
      <c r="I189" s="54" t="s">
        <v>16</v>
      </c>
      <c r="J189" s="54"/>
      <c r="K189" s="54"/>
      <c r="L189" s="54"/>
      <c r="M189" s="54"/>
      <c r="N189" s="70" t="s">
        <v>3646</v>
      </c>
      <c r="T189" s="1">
        <v>20167</v>
      </c>
      <c r="U189" s="1">
        <v>4692</v>
      </c>
      <c r="W189" s="1" t="s">
        <v>5386</v>
      </c>
      <c r="X189" s="1">
        <v>2690</v>
      </c>
      <c r="Y189">
        <f t="shared" si="20"/>
        <v>5194</v>
      </c>
      <c r="Z189">
        <f t="shared" si="21"/>
        <v>53</v>
      </c>
      <c r="AA189" t="str">
        <f t="shared" si="22"/>
        <v/>
      </c>
      <c r="AB189">
        <f t="shared" si="23"/>
        <v>2868</v>
      </c>
      <c r="AE189" s="19">
        <v>41205</v>
      </c>
      <c r="AH189" s="71">
        <v>41205</v>
      </c>
      <c r="AI189" s="78" t="s">
        <v>2527</v>
      </c>
      <c r="AJ189" s="413" t="str">
        <f t="shared" si="24"/>
        <v>23</v>
      </c>
      <c r="AK189" t="str">
        <f t="shared" si="25"/>
        <v>10</v>
      </c>
      <c r="AL189" t="str">
        <f t="shared" si="26"/>
        <v>2012</v>
      </c>
      <c r="AM189" s="427" t="str">
        <f t="shared" si="27"/>
        <v>23</v>
      </c>
      <c r="AN189" t="str">
        <f t="shared" si="28"/>
        <v>10</v>
      </c>
      <c r="AP189" s="19">
        <f t="shared" si="29"/>
        <v>41205</v>
      </c>
    </row>
    <row r="190" spans="1:42" ht="19.5" customHeight="1" x14ac:dyDescent="0.2">
      <c r="A190" s="143">
        <v>20453</v>
      </c>
      <c r="B190" s="42" t="str">
        <f>IFERROR(VLOOKUP($A190,INPUT_Du_lieu_nhan_vien!$A:$C,2,0),"-")</f>
        <v>Phạm Thị</v>
      </c>
      <c r="C190" s="42" t="str">
        <f>IFERROR(VLOOKUP($A190,INPUT_Du_lieu_nhan_vien!$A:$C,3,0),"-")</f>
        <v>Hạnh</v>
      </c>
      <c r="D190" s="42" t="str">
        <f>IFERROR(VLOOKUP($A190,INPUT_Du_lieu_nhan_vien!$A:$AJ,36,0),"-")</f>
        <v>Chính thức</v>
      </c>
      <c r="E190" s="69" t="s">
        <v>3031</v>
      </c>
      <c r="F190" s="70" t="s">
        <v>3647</v>
      </c>
      <c r="G190" s="71">
        <v>41212</v>
      </c>
      <c r="H190" s="54"/>
      <c r="I190" s="54" t="s">
        <v>16</v>
      </c>
      <c r="J190" s="54"/>
      <c r="K190" s="54"/>
      <c r="L190" s="54"/>
      <c r="M190" s="54"/>
      <c r="N190" s="70" t="s">
        <v>3589</v>
      </c>
      <c r="T190" s="1">
        <v>20168</v>
      </c>
      <c r="U190" s="1">
        <v>4693</v>
      </c>
      <c r="W190" s="1" t="s">
        <v>5389</v>
      </c>
      <c r="X190" s="1">
        <v>2691</v>
      </c>
      <c r="Y190">
        <f t="shared" si="20"/>
        <v>5198</v>
      </c>
      <c r="Z190">
        <f t="shared" si="21"/>
        <v>53</v>
      </c>
      <c r="AA190" t="str">
        <f t="shared" si="22"/>
        <v/>
      </c>
      <c r="AB190">
        <f t="shared" si="23"/>
        <v>2869</v>
      </c>
      <c r="AE190" s="19">
        <v>41212</v>
      </c>
      <c r="AH190" s="71">
        <v>41212</v>
      </c>
      <c r="AI190" s="78" t="s">
        <v>2526</v>
      </c>
      <c r="AJ190" s="413" t="str">
        <f t="shared" si="24"/>
        <v>30</v>
      </c>
      <c r="AK190" t="str">
        <f t="shared" si="25"/>
        <v>10</v>
      </c>
      <c r="AL190" t="str">
        <f t="shared" si="26"/>
        <v>2012</v>
      </c>
      <c r="AM190" s="427" t="str">
        <f t="shared" si="27"/>
        <v>30</v>
      </c>
      <c r="AN190" t="str">
        <f t="shared" si="28"/>
        <v>10</v>
      </c>
      <c r="AP190" s="19">
        <f t="shared" si="29"/>
        <v>41212</v>
      </c>
    </row>
    <row r="191" spans="1:42" ht="19.5" customHeight="1" x14ac:dyDescent="0.2">
      <c r="A191" s="143">
        <v>20454</v>
      </c>
      <c r="B191" s="42" t="str">
        <f>IFERROR(VLOOKUP($A191,INPUT_Du_lieu_nhan_vien!$A:$C,2,0),"-")</f>
        <v>Lê Thanh</v>
      </c>
      <c r="C191" s="42" t="str">
        <f>IFERROR(VLOOKUP($A191,INPUT_Du_lieu_nhan_vien!$A:$C,3,0),"-")</f>
        <v>Hải</v>
      </c>
      <c r="D191" s="42" t="str">
        <f>IFERROR(VLOOKUP($A191,INPUT_Du_lieu_nhan_vien!$A:$AJ,36,0),"-")</f>
        <v>Chính thức</v>
      </c>
      <c r="E191" s="69" t="s">
        <v>3031</v>
      </c>
      <c r="F191" s="70" t="s">
        <v>3443</v>
      </c>
      <c r="G191" s="71">
        <v>41212</v>
      </c>
      <c r="H191" s="54"/>
      <c r="I191" s="69" t="s">
        <v>16</v>
      </c>
      <c r="J191" s="54"/>
      <c r="K191" s="69" t="s">
        <v>31</v>
      </c>
      <c r="L191" s="54"/>
      <c r="M191" s="69" t="s">
        <v>37</v>
      </c>
      <c r="N191" s="54"/>
      <c r="T191" s="1">
        <v>20169</v>
      </c>
      <c r="U191" s="1">
        <v>4694</v>
      </c>
      <c r="W191" s="1" t="s">
        <v>5390</v>
      </c>
      <c r="X191" s="1">
        <v>2692</v>
      </c>
      <c r="Y191">
        <f t="shared" si="20"/>
        <v>5212</v>
      </c>
      <c r="Z191">
        <f t="shared" si="21"/>
        <v>53</v>
      </c>
      <c r="AA191">
        <f t="shared" si="22"/>
        <v>182</v>
      </c>
      <c r="AB191">
        <f t="shared" si="23"/>
        <v>2870</v>
      </c>
      <c r="AE191" s="19">
        <v>41212</v>
      </c>
      <c r="AH191" s="71">
        <v>41212</v>
      </c>
      <c r="AI191" s="78" t="s">
        <v>2526</v>
      </c>
      <c r="AJ191" s="413" t="str">
        <f t="shared" si="24"/>
        <v>30</v>
      </c>
      <c r="AK191" t="str">
        <f t="shared" si="25"/>
        <v>10</v>
      </c>
      <c r="AL191" t="str">
        <f t="shared" si="26"/>
        <v>2012</v>
      </c>
      <c r="AM191" s="427" t="str">
        <f t="shared" si="27"/>
        <v>30</v>
      </c>
      <c r="AN191" t="str">
        <f t="shared" si="28"/>
        <v>10</v>
      </c>
      <c r="AP191" s="19">
        <f t="shared" si="29"/>
        <v>41212</v>
      </c>
    </row>
    <row r="192" spans="1:42" ht="19.5" customHeight="1" x14ac:dyDescent="0.2">
      <c r="A192" s="143">
        <v>20457</v>
      </c>
      <c r="B192" s="42" t="str">
        <f>IFERROR(VLOOKUP($A192,INPUT_Du_lieu_nhan_vien!$A:$C,2,0),"-")</f>
        <v>Bùi Xuân</v>
      </c>
      <c r="C192" s="42" t="str">
        <f>IFERROR(VLOOKUP($A192,INPUT_Du_lieu_nhan_vien!$A:$C,3,0),"-")</f>
        <v>Quỳ</v>
      </c>
      <c r="D192" s="42" t="str">
        <f>IFERROR(VLOOKUP($A192,INPUT_Du_lieu_nhan_vien!$A:$AJ,36,0),"-")</f>
        <v>Nghỉ việc</v>
      </c>
      <c r="E192" s="69" t="s">
        <v>3031</v>
      </c>
      <c r="F192" s="70" t="s">
        <v>3327</v>
      </c>
      <c r="G192" s="71">
        <v>41275</v>
      </c>
      <c r="H192" s="54"/>
      <c r="I192" s="54" t="s">
        <v>16</v>
      </c>
      <c r="J192" s="54"/>
      <c r="K192" s="54" t="s">
        <v>2672</v>
      </c>
      <c r="L192" s="54"/>
      <c r="M192" s="54" t="s">
        <v>37</v>
      </c>
      <c r="N192" s="54"/>
      <c r="T192" s="1">
        <v>20170</v>
      </c>
      <c r="U192" s="1">
        <v>4695</v>
      </c>
      <c r="W192" s="1" t="s">
        <v>5393</v>
      </c>
      <c r="X192" s="1">
        <v>2693</v>
      </c>
      <c r="Y192">
        <f t="shared" si="20"/>
        <v>5217</v>
      </c>
      <c r="Z192">
        <f t="shared" si="21"/>
        <v>53</v>
      </c>
      <c r="AA192">
        <f t="shared" si="22"/>
        <v>167</v>
      </c>
      <c r="AB192">
        <f t="shared" si="23"/>
        <v>2871</v>
      </c>
      <c r="AE192" s="19">
        <v>41275</v>
      </c>
      <c r="AH192" s="71">
        <v>41275</v>
      </c>
      <c r="AI192" s="78" t="s">
        <v>8619</v>
      </c>
      <c r="AJ192" s="413" t="str">
        <f t="shared" si="24"/>
        <v>01</v>
      </c>
      <c r="AK192" t="str">
        <f t="shared" si="25"/>
        <v>01</v>
      </c>
      <c r="AL192" t="str">
        <f t="shared" si="26"/>
        <v>2013</v>
      </c>
      <c r="AM192" s="427" t="str">
        <f t="shared" si="27"/>
        <v>01</v>
      </c>
      <c r="AN192" t="str">
        <f t="shared" si="28"/>
        <v>01</v>
      </c>
      <c r="AP192" s="19">
        <f t="shared" si="29"/>
        <v>41275</v>
      </c>
    </row>
    <row r="193" spans="1:42" ht="19.5" customHeight="1" x14ac:dyDescent="0.2">
      <c r="A193" s="143">
        <v>20458</v>
      </c>
      <c r="B193" s="42" t="str">
        <f>IFERROR(VLOOKUP($A193,INPUT_Du_lieu_nhan_vien!$A:$C,2,0),"-")</f>
        <v>Phan Lê</v>
      </c>
      <c r="C193" s="42" t="str">
        <f>IFERROR(VLOOKUP($A193,INPUT_Du_lieu_nhan_vien!$A:$C,3,0),"-")</f>
        <v>Thùy</v>
      </c>
      <c r="D193" s="42" t="str">
        <f>IFERROR(VLOOKUP($A193,INPUT_Du_lieu_nhan_vien!$A:$AJ,36,0),"-")</f>
        <v>Chính thức</v>
      </c>
      <c r="E193" s="69" t="s">
        <v>3031</v>
      </c>
      <c r="F193" s="70" t="s">
        <v>3659</v>
      </c>
      <c r="G193" s="71">
        <v>41275</v>
      </c>
      <c r="H193" s="54"/>
      <c r="I193" s="69" t="s">
        <v>16</v>
      </c>
      <c r="J193" s="54"/>
      <c r="K193" s="69" t="s">
        <v>2672</v>
      </c>
      <c r="L193" s="54"/>
      <c r="M193" s="69" t="s">
        <v>2673</v>
      </c>
      <c r="N193" s="70" t="s">
        <v>3601</v>
      </c>
      <c r="T193" s="1">
        <v>20171</v>
      </c>
      <c r="U193" s="1">
        <v>4696</v>
      </c>
      <c r="W193" s="1" t="s">
        <v>5395</v>
      </c>
      <c r="X193" s="1">
        <v>2694</v>
      </c>
      <c r="Y193">
        <f t="shared" si="20"/>
        <v>5225</v>
      </c>
      <c r="Z193">
        <f t="shared" si="21"/>
        <v>53</v>
      </c>
      <c r="AA193">
        <f t="shared" si="22"/>
        <v>167</v>
      </c>
      <c r="AB193">
        <f t="shared" si="23"/>
        <v>2872</v>
      </c>
      <c r="AE193" s="19">
        <v>41275</v>
      </c>
      <c r="AH193" s="71">
        <v>41275</v>
      </c>
      <c r="AI193" s="78" t="s">
        <v>8619</v>
      </c>
      <c r="AJ193" s="413" t="str">
        <f t="shared" si="24"/>
        <v>01</v>
      </c>
      <c r="AK193" t="str">
        <f t="shared" si="25"/>
        <v>01</v>
      </c>
      <c r="AL193" t="str">
        <f t="shared" si="26"/>
        <v>2013</v>
      </c>
      <c r="AM193" s="427" t="str">
        <f t="shared" si="27"/>
        <v>01</v>
      </c>
      <c r="AN193" t="str">
        <f t="shared" si="28"/>
        <v>01</v>
      </c>
      <c r="AP193" s="19">
        <f t="shared" si="29"/>
        <v>41275</v>
      </c>
    </row>
    <row r="194" spans="1:42" ht="19.5" customHeight="1" x14ac:dyDescent="0.2">
      <c r="A194" s="143">
        <v>20077</v>
      </c>
      <c r="B194" s="42" t="str">
        <f>IFERROR(VLOOKUP($A194,INPUT_Du_lieu_nhan_vien!$A:$C,2,0),"-")</f>
        <v>Nguyễn Thị Thu</v>
      </c>
      <c r="C194" s="42" t="str">
        <f>IFERROR(VLOOKUP($A194,INPUT_Du_lieu_nhan_vien!$A:$C,3,0),"-")</f>
        <v>Hà</v>
      </c>
      <c r="D194" s="42" t="str">
        <f>IFERROR(VLOOKUP($A194,INPUT_Du_lieu_nhan_vien!$A:$AJ,36,0),"-")</f>
        <v>Nghỉ việc</v>
      </c>
      <c r="E194" s="69" t="s">
        <v>3031</v>
      </c>
      <c r="F194" s="70" t="s">
        <v>3469</v>
      </c>
      <c r="G194" s="71">
        <v>40043</v>
      </c>
      <c r="H194" s="54"/>
      <c r="I194" s="69" t="s">
        <v>17</v>
      </c>
      <c r="J194" s="54"/>
      <c r="K194" s="54"/>
      <c r="L194" s="54"/>
      <c r="M194" s="54"/>
      <c r="N194" s="70" t="s">
        <v>3470</v>
      </c>
      <c r="T194" s="1">
        <v>20172</v>
      </c>
      <c r="U194" s="1">
        <v>4697</v>
      </c>
      <c r="W194" s="1" t="s">
        <v>3580</v>
      </c>
      <c r="X194" s="1">
        <v>2695</v>
      </c>
      <c r="Y194">
        <f t="shared" si="20"/>
        <v>4515</v>
      </c>
      <c r="Z194">
        <f t="shared" si="21"/>
        <v>51</v>
      </c>
      <c r="AA194" t="str">
        <f t="shared" si="22"/>
        <v/>
      </c>
      <c r="AB194">
        <f t="shared" si="23"/>
        <v>2873</v>
      </c>
      <c r="AE194" s="19">
        <v>40043</v>
      </c>
      <c r="AH194" s="71">
        <v>40043</v>
      </c>
      <c r="AI194" s="78" t="s">
        <v>8655</v>
      </c>
      <c r="AJ194" s="413" t="str">
        <f t="shared" si="24"/>
        <v>18</v>
      </c>
      <c r="AK194" t="str">
        <f t="shared" si="25"/>
        <v>08</v>
      </c>
      <c r="AL194" t="str">
        <f t="shared" si="26"/>
        <v>2009</v>
      </c>
      <c r="AM194" s="427" t="str">
        <f t="shared" si="27"/>
        <v>18</v>
      </c>
      <c r="AN194" t="str">
        <f t="shared" si="28"/>
        <v>08</v>
      </c>
      <c r="AP194" s="19">
        <f t="shared" si="29"/>
        <v>40043</v>
      </c>
    </row>
    <row r="195" spans="1:42" ht="19.5" customHeight="1" x14ac:dyDescent="0.2">
      <c r="A195" s="143">
        <v>20463</v>
      </c>
      <c r="B195" s="42" t="str">
        <f>IFERROR(VLOOKUP($A195,INPUT_Du_lieu_nhan_vien!$A:$C,2,0),"-")</f>
        <v>Trịnh Hà</v>
      </c>
      <c r="C195" s="42" t="str">
        <f>IFERROR(VLOOKUP($A195,INPUT_Du_lieu_nhan_vien!$A:$C,3,0),"-")</f>
        <v>Lê</v>
      </c>
      <c r="D195" s="42" t="str">
        <f>IFERROR(VLOOKUP($A195,INPUT_Du_lieu_nhan_vien!$A:$AJ,36,0),"-")</f>
        <v>Nghỉ việc</v>
      </c>
      <c r="E195" s="69" t="s">
        <v>3031</v>
      </c>
      <c r="F195" s="76" t="s">
        <v>3739</v>
      </c>
      <c r="G195" s="77">
        <v>40974</v>
      </c>
      <c r="H195" s="54"/>
      <c r="I195" s="54" t="s">
        <v>17</v>
      </c>
      <c r="J195" s="54"/>
      <c r="K195" s="54"/>
      <c r="L195" s="54"/>
      <c r="M195" s="54"/>
      <c r="N195" s="76" t="s">
        <v>3740</v>
      </c>
      <c r="T195" s="1">
        <v>20173</v>
      </c>
      <c r="U195" s="1">
        <v>4698</v>
      </c>
      <c r="W195" s="1" t="s">
        <v>5398</v>
      </c>
      <c r="X195" s="1">
        <v>2696</v>
      </c>
      <c r="Y195">
        <f t="shared" si="20"/>
        <v>5248</v>
      </c>
      <c r="Z195">
        <f t="shared" si="21"/>
        <v>51</v>
      </c>
      <c r="AA195" t="str">
        <f t="shared" si="22"/>
        <v/>
      </c>
      <c r="AB195">
        <f t="shared" si="23"/>
        <v>2874</v>
      </c>
      <c r="AE195" s="19">
        <v>40974</v>
      </c>
      <c r="AH195" s="412">
        <v>40974</v>
      </c>
      <c r="AI195" s="418" t="s">
        <v>8656</v>
      </c>
      <c r="AJ195" s="413" t="str">
        <f t="shared" si="24"/>
        <v>06</v>
      </c>
      <c r="AK195" t="str">
        <f t="shared" si="25"/>
        <v>03</v>
      </c>
      <c r="AL195" t="str">
        <f t="shared" si="26"/>
        <v>2012</v>
      </c>
      <c r="AM195" s="427" t="str">
        <f t="shared" si="27"/>
        <v>06</v>
      </c>
      <c r="AN195" t="str">
        <f t="shared" si="28"/>
        <v>03</v>
      </c>
      <c r="AP195" s="19">
        <f t="shared" si="29"/>
        <v>40974</v>
      </c>
    </row>
    <row r="196" spans="1:42" ht="19.5" customHeight="1" x14ac:dyDescent="0.2">
      <c r="A196" s="143">
        <v>20249</v>
      </c>
      <c r="B196" s="42" t="str">
        <f>IFERROR(VLOOKUP($A196,INPUT_Du_lieu_nhan_vien!$A:$C,2,0),"-")</f>
        <v>Nguyễn Hải</v>
      </c>
      <c r="C196" s="42" t="str">
        <f>IFERROR(VLOOKUP($A196,INPUT_Du_lieu_nhan_vien!$A:$C,3,0),"-")</f>
        <v>Hà</v>
      </c>
      <c r="D196" s="42" t="str">
        <f>IFERROR(VLOOKUP($A196,INPUT_Du_lieu_nhan_vien!$A:$AJ,36,0),"-")</f>
        <v>Nghỉ việc</v>
      </c>
      <c r="E196" s="69" t="s">
        <v>3031</v>
      </c>
      <c r="F196" s="70" t="s">
        <v>3516</v>
      </c>
      <c r="G196" s="71">
        <v>40587</v>
      </c>
      <c r="H196" s="54"/>
      <c r="I196" s="54" t="s">
        <v>17</v>
      </c>
      <c r="J196" s="54"/>
      <c r="K196" s="54"/>
      <c r="L196" s="54"/>
      <c r="M196" s="54"/>
      <c r="N196" s="70" t="s">
        <v>3517</v>
      </c>
      <c r="T196" s="1">
        <v>20174</v>
      </c>
      <c r="U196" s="1">
        <v>4699</v>
      </c>
      <c r="W196" s="1" t="s">
        <v>5397</v>
      </c>
      <c r="X196" s="1">
        <v>2697</v>
      </c>
      <c r="Y196">
        <f t="shared" si="20"/>
        <v>4774</v>
      </c>
      <c r="Z196">
        <f t="shared" si="21"/>
        <v>51</v>
      </c>
      <c r="AA196" t="str">
        <f t="shared" si="22"/>
        <v/>
      </c>
      <c r="AB196">
        <f t="shared" si="23"/>
        <v>2875</v>
      </c>
      <c r="AE196" s="19">
        <v>40587</v>
      </c>
      <c r="AH196" s="71">
        <v>40587</v>
      </c>
      <c r="AI196" s="78" t="s">
        <v>8657</v>
      </c>
      <c r="AJ196" s="413" t="str">
        <f t="shared" si="24"/>
        <v>13</v>
      </c>
      <c r="AK196" t="str">
        <f t="shared" si="25"/>
        <v>02</v>
      </c>
      <c r="AL196" t="str">
        <f t="shared" si="26"/>
        <v>2011</v>
      </c>
      <c r="AM196" s="427" t="str">
        <f t="shared" si="27"/>
        <v>13</v>
      </c>
      <c r="AN196" t="str">
        <f t="shared" si="28"/>
        <v>02</v>
      </c>
      <c r="AP196" s="19">
        <f t="shared" si="29"/>
        <v>40587</v>
      </c>
    </row>
    <row r="197" spans="1:42" ht="19.5" customHeight="1" x14ac:dyDescent="0.2">
      <c r="A197" s="143">
        <v>20465</v>
      </c>
      <c r="B197" s="42" t="str">
        <f>IFERROR(VLOOKUP($A197,INPUT_Du_lieu_nhan_vien!$A:$C,2,0),"-")</f>
        <v xml:space="preserve">Phan Thu </v>
      </c>
      <c r="C197" s="42" t="str">
        <f>IFERROR(VLOOKUP($A197,INPUT_Du_lieu_nhan_vien!$A:$C,3,0),"-")</f>
        <v>Trang</v>
      </c>
      <c r="D197" s="42" t="str">
        <f>IFERROR(VLOOKUP($A197,INPUT_Du_lieu_nhan_vien!$A:$AJ,36,0),"-")</f>
        <v>Nghỉ việc</v>
      </c>
      <c r="E197" s="69" t="s">
        <v>3031</v>
      </c>
      <c r="F197" s="70" t="s">
        <v>3656</v>
      </c>
      <c r="G197" s="71">
        <v>41232</v>
      </c>
      <c r="H197" s="54"/>
      <c r="I197" s="54" t="s">
        <v>16</v>
      </c>
      <c r="J197" s="54"/>
      <c r="K197" s="54"/>
      <c r="L197" s="54"/>
      <c r="M197" s="54"/>
      <c r="N197" s="70" t="s">
        <v>3646</v>
      </c>
      <c r="T197" s="1">
        <v>20175</v>
      </c>
      <c r="U197" s="1">
        <v>4700</v>
      </c>
      <c r="W197" s="1" t="s">
        <v>5406</v>
      </c>
      <c r="X197" s="1">
        <v>2698</v>
      </c>
      <c r="Y197">
        <f t="shared" si="20"/>
        <v>5253</v>
      </c>
      <c r="Z197">
        <f t="shared" si="21"/>
        <v>53</v>
      </c>
      <c r="AA197" t="str">
        <f t="shared" si="22"/>
        <v/>
      </c>
      <c r="AB197">
        <f t="shared" si="23"/>
        <v>2876</v>
      </c>
      <c r="AE197" s="19">
        <v>41232</v>
      </c>
      <c r="AH197" s="71">
        <v>41232</v>
      </c>
      <c r="AI197" s="78" t="s">
        <v>2507</v>
      </c>
      <c r="AJ197" s="413" t="str">
        <f t="shared" si="24"/>
        <v>19</v>
      </c>
      <c r="AK197" t="str">
        <f t="shared" si="25"/>
        <v>11</v>
      </c>
      <c r="AL197" t="str">
        <f t="shared" si="26"/>
        <v>2012</v>
      </c>
      <c r="AM197" s="427" t="str">
        <f t="shared" si="27"/>
        <v>19</v>
      </c>
      <c r="AN197" t="str">
        <f t="shared" si="28"/>
        <v>11</v>
      </c>
      <c r="AP197" s="19">
        <f t="shared" si="29"/>
        <v>41232</v>
      </c>
    </row>
    <row r="198" spans="1:42" ht="19.5" customHeight="1" x14ac:dyDescent="0.2">
      <c r="A198" s="143">
        <v>20468</v>
      </c>
      <c r="B198" s="42" t="str">
        <f>IFERROR(VLOOKUP($A198,INPUT_Du_lieu_nhan_vien!$A:$C,2,0),"-")</f>
        <v>Trần Hương</v>
      </c>
      <c r="C198" s="42" t="str">
        <f>IFERROR(VLOOKUP($A198,INPUT_Du_lieu_nhan_vien!$A:$C,3,0),"-")</f>
        <v>Giang</v>
      </c>
      <c r="D198" s="42" t="str">
        <f>IFERROR(VLOOKUP($A198,INPUT_Du_lieu_nhan_vien!$A:$AJ,36,0),"-")</f>
        <v>Chính thức</v>
      </c>
      <c r="E198" s="69" t="s">
        <v>3031</v>
      </c>
      <c r="F198" s="70" t="s">
        <v>3720</v>
      </c>
      <c r="G198" s="71">
        <v>41209</v>
      </c>
      <c r="H198" s="54"/>
      <c r="I198" s="54" t="s">
        <v>17</v>
      </c>
      <c r="J198" s="54"/>
      <c r="K198" s="54"/>
      <c r="L198" s="54"/>
      <c r="M198" s="54"/>
      <c r="N198" s="70" t="s">
        <v>3721</v>
      </c>
      <c r="T198" s="1">
        <v>20176</v>
      </c>
      <c r="U198" s="1">
        <v>4701</v>
      </c>
      <c r="W198" s="1" t="s">
        <v>5409</v>
      </c>
      <c r="X198" s="1">
        <v>2699</v>
      </c>
      <c r="Y198">
        <f t="shared" ref="Y198:Y261" si="30">IFERROR(VLOOKUP(A198,$T$5:$U$817,2,FALSE),"")</f>
        <v>5258</v>
      </c>
      <c r="Z198">
        <f t="shared" ref="Z198:Z261" si="31">IFERROR(VLOOKUP(I198,$R$5:$S$31,2,FALSE),"")</f>
        <v>51</v>
      </c>
      <c r="AA198" t="str">
        <f t="shared" ref="AA198:AA261" si="32">IFERROR(VLOOKUP(K198,$P$5:$Q$125,2,FALSE),"")</f>
        <v/>
      </c>
      <c r="AB198">
        <f t="shared" ref="AB198:AB261" si="33">IFERROR(VLOOKUP(F198,$W$5:$X$1104,2,FALSE),"")</f>
        <v>2877</v>
      </c>
      <c r="AE198" s="19">
        <v>41209</v>
      </c>
      <c r="AH198" s="71">
        <v>41209</v>
      </c>
      <c r="AI198" s="78" t="s">
        <v>1427</v>
      </c>
      <c r="AJ198" s="413" t="str">
        <f t="shared" si="24"/>
        <v>27</v>
      </c>
      <c r="AK198" t="str">
        <f t="shared" si="25"/>
        <v>10</v>
      </c>
      <c r="AL198" t="str">
        <f t="shared" si="26"/>
        <v>2012</v>
      </c>
      <c r="AM198" s="427" t="str">
        <f t="shared" si="27"/>
        <v>27</v>
      </c>
      <c r="AN198" t="str">
        <f t="shared" si="28"/>
        <v>10</v>
      </c>
      <c r="AP198" s="19">
        <f t="shared" si="29"/>
        <v>41209</v>
      </c>
    </row>
    <row r="199" spans="1:42" ht="19.5" customHeight="1" x14ac:dyDescent="0.2">
      <c r="A199" s="143">
        <v>20470</v>
      </c>
      <c r="B199" s="42" t="str">
        <f>IFERROR(VLOOKUP($A199,INPUT_Du_lieu_nhan_vien!$A:$C,2,0),"-")</f>
        <v>Trịnh Thị</v>
      </c>
      <c r="C199" s="42" t="str">
        <f>IFERROR(VLOOKUP($A199,INPUT_Du_lieu_nhan_vien!$A:$C,3,0),"-")</f>
        <v>Nhàn</v>
      </c>
      <c r="D199" s="42" t="str">
        <f>IFERROR(VLOOKUP($A199,INPUT_Du_lieu_nhan_vien!$A:$AJ,36,0),"-")</f>
        <v>Chính thức</v>
      </c>
      <c r="E199" s="69" t="s">
        <v>3031</v>
      </c>
      <c r="F199" s="70" t="s">
        <v>3743</v>
      </c>
      <c r="G199" s="20">
        <v>41218</v>
      </c>
      <c r="H199" s="54"/>
      <c r="I199" s="54" t="s">
        <v>16</v>
      </c>
      <c r="J199" s="54"/>
      <c r="K199" s="54"/>
      <c r="L199" s="54"/>
      <c r="M199" s="54"/>
      <c r="N199" s="70" t="s">
        <v>3646</v>
      </c>
      <c r="T199" s="1">
        <v>20177</v>
      </c>
      <c r="U199" s="1">
        <v>4702</v>
      </c>
      <c r="W199" s="1" t="s">
        <v>5410</v>
      </c>
      <c r="X199" s="1">
        <v>2700</v>
      </c>
      <c r="Y199">
        <f t="shared" si="30"/>
        <v>5260</v>
      </c>
      <c r="Z199">
        <f t="shared" si="31"/>
        <v>53</v>
      </c>
      <c r="AA199" t="str">
        <f t="shared" si="32"/>
        <v/>
      </c>
      <c r="AB199">
        <f t="shared" si="33"/>
        <v>2878</v>
      </c>
      <c r="AE199" s="19">
        <v>41218</v>
      </c>
      <c r="AH199" s="20">
        <v>41218</v>
      </c>
      <c r="AI199" s="79" t="s">
        <v>8658</v>
      </c>
      <c r="AJ199" s="413" t="str">
        <f t="shared" ref="AJ199:AJ262" si="34">LEFT(AI199,2)</f>
        <v>05</v>
      </c>
      <c r="AK199" t="str">
        <f t="shared" ref="AK199:AK262" si="35">MID(AI199,FIND("/",AI199)+1,FIND("/",AI199,FIND("/",AI199)+1)-FIND("/",AI199)-1)</f>
        <v>11</v>
      </c>
      <c r="AL199" t="str">
        <f t="shared" ref="AL199:AL262" si="36">RIGHT(AI199,4)</f>
        <v>2012</v>
      </c>
      <c r="AM199" s="427" t="str">
        <f t="shared" ref="AM199:AM262" si="37">IF(VALUE(AK199)&gt;12,AK199,AJ199)</f>
        <v>05</v>
      </c>
      <c r="AN199" t="str">
        <f t="shared" ref="AN199:AN262" si="38">IF(VALUE(AK199)&gt;12,AJ199,AK199)</f>
        <v>11</v>
      </c>
      <c r="AP199" s="19">
        <f t="shared" ref="AP199:AP262" si="39">IFERROR(DATE(TEXT(AL199,0),TEXT(AN199,0),TEXT(AM199,0)),"")</f>
        <v>41218</v>
      </c>
    </row>
    <row r="200" spans="1:42" ht="19.5" customHeight="1" x14ac:dyDescent="0.2">
      <c r="A200" s="143">
        <v>20472</v>
      </c>
      <c r="B200" s="42" t="str">
        <f>IFERROR(VLOOKUP($A200,INPUT_Du_lieu_nhan_vien!$A:$C,2,0),"-")</f>
        <v>Lê Thị</v>
      </c>
      <c r="C200" s="42" t="str">
        <f>IFERROR(VLOOKUP($A200,INPUT_Du_lieu_nhan_vien!$A:$C,3,0),"-")</f>
        <v>Ngọc</v>
      </c>
      <c r="D200" s="42" t="str">
        <f>IFERROR(VLOOKUP($A200,INPUT_Du_lieu_nhan_vien!$A:$AJ,36,0),"-")</f>
        <v>Chính thức</v>
      </c>
      <c r="E200" s="69" t="s">
        <v>3031</v>
      </c>
      <c r="F200" s="70" t="s">
        <v>3444</v>
      </c>
      <c r="G200" s="20">
        <v>41253</v>
      </c>
      <c r="H200" s="54"/>
      <c r="I200" s="69" t="s">
        <v>16</v>
      </c>
      <c r="J200" s="54"/>
      <c r="K200" s="69" t="s">
        <v>31</v>
      </c>
      <c r="L200" s="54"/>
      <c r="M200" s="69" t="s">
        <v>37</v>
      </c>
      <c r="N200" s="54"/>
      <c r="T200" s="1">
        <v>20178</v>
      </c>
      <c r="U200" s="1">
        <v>4703</v>
      </c>
      <c r="W200" s="1" t="s">
        <v>5531</v>
      </c>
      <c r="X200" s="1">
        <v>2701</v>
      </c>
      <c r="Y200">
        <f t="shared" si="30"/>
        <v>5275</v>
      </c>
      <c r="Z200">
        <f t="shared" si="31"/>
        <v>53</v>
      </c>
      <c r="AA200">
        <f t="shared" si="32"/>
        <v>182</v>
      </c>
      <c r="AB200">
        <f t="shared" si="33"/>
        <v>2879</v>
      </c>
      <c r="AE200" s="19">
        <v>41253</v>
      </c>
      <c r="AH200" s="20">
        <v>41253</v>
      </c>
      <c r="AI200" s="79" t="s">
        <v>2721</v>
      </c>
      <c r="AJ200" s="413" t="str">
        <f t="shared" si="34"/>
        <v>10</v>
      </c>
      <c r="AK200" t="str">
        <f t="shared" si="35"/>
        <v>12</v>
      </c>
      <c r="AL200" t="str">
        <f t="shared" si="36"/>
        <v>2012</v>
      </c>
      <c r="AM200" s="427" t="str">
        <f t="shared" si="37"/>
        <v>10</v>
      </c>
      <c r="AN200" t="str">
        <f t="shared" si="38"/>
        <v>12</v>
      </c>
      <c r="AP200" s="19">
        <f t="shared" si="39"/>
        <v>41253</v>
      </c>
    </row>
    <row r="201" spans="1:42" ht="19.5" customHeight="1" x14ac:dyDescent="0.2">
      <c r="A201" s="143">
        <v>20475</v>
      </c>
      <c r="B201" s="42" t="str">
        <f>IFERROR(VLOOKUP($A201,INPUT_Du_lieu_nhan_vien!$A:$C,2,0),"-")</f>
        <v>Tăng Ngọc Diễm</v>
      </c>
      <c r="C201" s="42" t="str">
        <f>IFERROR(VLOOKUP($A201,INPUT_Du_lieu_nhan_vien!$A:$C,3,0),"-")</f>
        <v>Ty</v>
      </c>
      <c r="D201" s="42" t="str">
        <f>IFERROR(VLOOKUP($A201,INPUT_Du_lieu_nhan_vien!$A:$AJ,36,0),"-")</f>
        <v>Chính thức</v>
      </c>
      <c r="E201" s="69" t="s">
        <v>3031</v>
      </c>
      <c r="F201" s="70" t="s">
        <v>3668</v>
      </c>
      <c r="G201" s="71">
        <v>41275</v>
      </c>
      <c r="H201" s="54"/>
      <c r="I201" s="54" t="s">
        <v>16</v>
      </c>
      <c r="J201" s="54"/>
      <c r="K201" s="54"/>
      <c r="L201" s="54"/>
      <c r="M201" s="54"/>
      <c r="N201" s="70" t="s">
        <v>3601</v>
      </c>
      <c r="T201" s="1">
        <v>20179</v>
      </c>
      <c r="U201" s="1">
        <v>4704</v>
      </c>
      <c r="W201" s="1" t="s">
        <v>5533</v>
      </c>
      <c r="X201" s="1">
        <v>2702</v>
      </c>
      <c r="Y201">
        <f t="shared" si="30"/>
        <v>5283</v>
      </c>
      <c r="Z201">
        <f t="shared" si="31"/>
        <v>53</v>
      </c>
      <c r="AA201" t="str">
        <f t="shared" si="32"/>
        <v/>
      </c>
      <c r="AB201">
        <f t="shared" si="33"/>
        <v>2880</v>
      </c>
      <c r="AE201" s="19">
        <v>41275</v>
      </c>
      <c r="AH201" s="71">
        <v>41275</v>
      </c>
      <c r="AI201" s="78" t="s">
        <v>8619</v>
      </c>
      <c r="AJ201" s="413" t="str">
        <f t="shared" si="34"/>
        <v>01</v>
      </c>
      <c r="AK201" t="str">
        <f t="shared" si="35"/>
        <v>01</v>
      </c>
      <c r="AL201" t="str">
        <f t="shared" si="36"/>
        <v>2013</v>
      </c>
      <c r="AM201" s="427" t="str">
        <f t="shared" si="37"/>
        <v>01</v>
      </c>
      <c r="AN201" t="str">
        <f t="shared" si="38"/>
        <v>01</v>
      </c>
      <c r="AP201" s="19">
        <f t="shared" si="39"/>
        <v>41275</v>
      </c>
    </row>
    <row r="202" spans="1:42" ht="19.5" customHeight="1" x14ac:dyDescent="0.2">
      <c r="A202" s="143">
        <v>20476</v>
      </c>
      <c r="B202" s="42" t="str">
        <f>IFERROR(VLOOKUP($A202,INPUT_Du_lieu_nhan_vien!$A:$C,2,0),"-")</f>
        <v>Lê Anh</v>
      </c>
      <c r="C202" s="42" t="str">
        <f>IFERROR(VLOOKUP($A202,INPUT_Du_lieu_nhan_vien!$A:$C,3,0),"-")</f>
        <v>Phương</v>
      </c>
      <c r="D202" s="42" t="str">
        <f>IFERROR(VLOOKUP($A202,INPUT_Du_lieu_nhan_vien!$A:$AJ,36,0),"-")</f>
        <v>Nghỉ việc</v>
      </c>
      <c r="E202" s="69" t="s">
        <v>3030</v>
      </c>
      <c r="F202" s="70" t="s">
        <v>3977</v>
      </c>
      <c r="G202" s="71">
        <v>41211</v>
      </c>
      <c r="H202" s="54"/>
      <c r="I202" s="54" t="s">
        <v>11</v>
      </c>
      <c r="J202" s="54"/>
      <c r="K202" s="54"/>
      <c r="L202" s="54"/>
      <c r="M202" s="54"/>
      <c r="N202" s="70" t="s">
        <v>3978</v>
      </c>
      <c r="T202" s="1">
        <v>20180</v>
      </c>
      <c r="U202" s="1">
        <v>4705</v>
      </c>
      <c r="W202" s="1" t="s">
        <v>5535</v>
      </c>
      <c r="X202" s="1">
        <v>2703</v>
      </c>
      <c r="Y202">
        <f t="shared" si="30"/>
        <v>5284</v>
      </c>
      <c r="Z202">
        <f t="shared" si="31"/>
        <v>34</v>
      </c>
      <c r="AA202" t="str">
        <f t="shared" si="32"/>
        <v/>
      </c>
      <c r="AB202">
        <f t="shared" si="33"/>
        <v>2513</v>
      </c>
      <c r="AE202" s="19">
        <v>41211</v>
      </c>
      <c r="AH202" s="71">
        <v>41211</v>
      </c>
      <c r="AI202" s="78" t="s">
        <v>2486</v>
      </c>
      <c r="AJ202" s="413" t="str">
        <f t="shared" si="34"/>
        <v>29</v>
      </c>
      <c r="AK202" t="str">
        <f t="shared" si="35"/>
        <v>10</v>
      </c>
      <c r="AL202" t="str">
        <f t="shared" si="36"/>
        <v>2012</v>
      </c>
      <c r="AM202" s="427" t="str">
        <f t="shared" si="37"/>
        <v>29</v>
      </c>
      <c r="AN202" t="str">
        <f t="shared" si="38"/>
        <v>10</v>
      </c>
      <c r="AP202" s="19">
        <f t="shared" si="39"/>
        <v>41211</v>
      </c>
    </row>
    <row r="203" spans="1:42" ht="19.5" customHeight="1" x14ac:dyDescent="0.2">
      <c r="A203" s="143">
        <v>20210</v>
      </c>
      <c r="B203" s="42" t="str">
        <f>IFERROR(VLOOKUP($A203,INPUT_Du_lieu_nhan_vien!$A:$C,2,0),"-")</f>
        <v>Nguyễn Hồng</v>
      </c>
      <c r="C203" s="42" t="str">
        <f>IFERROR(VLOOKUP($A203,INPUT_Du_lieu_nhan_vien!$A:$C,3,0),"-")</f>
        <v>Hải</v>
      </c>
      <c r="D203" s="42" t="str">
        <f>IFERROR(VLOOKUP($A203,INPUT_Du_lieu_nhan_vien!$A:$AJ,36,0),"-")</f>
        <v>Chính thức</v>
      </c>
      <c r="E203" s="69" t="s">
        <v>3028</v>
      </c>
      <c r="F203" s="70" t="s">
        <v>3219</v>
      </c>
      <c r="G203" s="71">
        <v>40634</v>
      </c>
      <c r="H203" s="54"/>
      <c r="I203" s="69" t="s">
        <v>14</v>
      </c>
      <c r="J203" s="54"/>
      <c r="K203" s="54"/>
      <c r="L203" s="54"/>
      <c r="M203" s="54"/>
      <c r="N203" s="70" t="s">
        <v>3220</v>
      </c>
      <c r="T203" s="1">
        <v>20181</v>
      </c>
      <c r="U203" s="1">
        <v>4706</v>
      </c>
      <c r="W203" s="1" t="s">
        <v>5536</v>
      </c>
      <c r="X203" s="1">
        <v>2704</v>
      </c>
      <c r="Y203">
        <f t="shared" si="30"/>
        <v>4735</v>
      </c>
      <c r="Z203">
        <f t="shared" si="31"/>
        <v>33</v>
      </c>
      <c r="AA203" t="str">
        <f t="shared" si="32"/>
        <v/>
      </c>
      <c r="AB203">
        <f t="shared" si="33"/>
        <v>3401</v>
      </c>
      <c r="AE203" s="19">
        <v>40634</v>
      </c>
      <c r="AH203" s="71">
        <v>40634</v>
      </c>
      <c r="AI203" s="78" t="s">
        <v>8595</v>
      </c>
      <c r="AJ203" s="413" t="str">
        <f t="shared" si="34"/>
        <v>01</v>
      </c>
      <c r="AK203" t="str">
        <f t="shared" si="35"/>
        <v>04</v>
      </c>
      <c r="AL203" t="str">
        <f t="shared" si="36"/>
        <v>2011</v>
      </c>
      <c r="AM203" s="427" t="str">
        <f t="shared" si="37"/>
        <v>01</v>
      </c>
      <c r="AN203" t="str">
        <f t="shared" si="38"/>
        <v>04</v>
      </c>
      <c r="AP203" s="19">
        <f t="shared" si="39"/>
        <v>40634</v>
      </c>
    </row>
    <row r="204" spans="1:42" ht="19.5" customHeight="1" x14ac:dyDescent="0.2">
      <c r="A204" s="143">
        <v>20481</v>
      </c>
      <c r="B204" s="42" t="str">
        <f>IFERROR(VLOOKUP($A204,INPUT_Du_lieu_nhan_vien!$A:$C,2,0),"-")</f>
        <v>Trần Thục</v>
      </c>
      <c r="C204" s="42" t="str">
        <f>IFERROR(VLOOKUP($A204,INPUT_Du_lieu_nhan_vien!$A:$C,3,0),"-")</f>
        <v>Chân</v>
      </c>
      <c r="D204" s="42" t="str">
        <f>IFERROR(VLOOKUP($A204,INPUT_Du_lieu_nhan_vien!$A:$AJ,36,0),"-")</f>
        <v>Chính thức</v>
      </c>
      <c r="E204" s="69" t="s">
        <v>3031</v>
      </c>
      <c r="F204" s="70" t="s">
        <v>3729</v>
      </c>
      <c r="G204" s="71">
        <v>41275</v>
      </c>
      <c r="H204" s="54"/>
      <c r="I204" s="54" t="s">
        <v>16</v>
      </c>
      <c r="J204" s="54"/>
      <c r="K204" s="54"/>
      <c r="L204" s="54"/>
      <c r="M204" s="54"/>
      <c r="N204" s="70" t="s">
        <v>3601</v>
      </c>
      <c r="T204" s="1">
        <v>20182</v>
      </c>
      <c r="U204" s="1">
        <v>4707</v>
      </c>
      <c r="W204" s="1" t="s">
        <v>5537</v>
      </c>
      <c r="X204" s="1">
        <v>2705</v>
      </c>
      <c r="Y204">
        <f t="shared" si="30"/>
        <v>5294</v>
      </c>
      <c r="Z204">
        <f t="shared" si="31"/>
        <v>53</v>
      </c>
      <c r="AA204" t="str">
        <f t="shared" si="32"/>
        <v/>
      </c>
      <c r="AB204">
        <f t="shared" si="33"/>
        <v>2881</v>
      </c>
      <c r="AE204" s="19">
        <v>41275</v>
      </c>
      <c r="AH204" s="71">
        <v>41275</v>
      </c>
      <c r="AI204" s="78" t="s">
        <v>8619</v>
      </c>
      <c r="AJ204" s="413" t="str">
        <f t="shared" si="34"/>
        <v>01</v>
      </c>
      <c r="AK204" t="str">
        <f t="shared" si="35"/>
        <v>01</v>
      </c>
      <c r="AL204" t="str">
        <f t="shared" si="36"/>
        <v>2013</v>
      </c>
      <c r="AM204" s="427" t="str">
        <f t="shared" si="37"/>
        <v>01</v>
      </c>
      <c r="AN204" t="str">
        <f t="shared" si="38"/>
        <v>01</v>
      </c>
      <c r="AP204" s="19">
        <f t="shared" si="39"/>
        <v>41275</v>
      </c>
    </row>
    <row r="205" spans="1:42" ht="19.5" customHeight="1" x14ac:dyDescent="0.2">
      <c r="A205" s="143">
        <v>20488</v>
      </c>
      <c r="B205" s="42" t="str">
        <f>IFERROR(VLOOKUP($A205,INPUT_Du_lieu_nhan_vien!$A:$C,2,0),"-")</f>
        <v>Phan Thanh</v>
      </c>
      <c r="C205" s="42" t="str">
        <f>IFERROR(VLOOKUP($A205,INPUT_Du_lieu_nhan_vien!$A:$C,3,0),"-")</f>
        <v>Toàn</v>
      </c>
      <c r="D205" s="42" t="str">
        <f>IFERROR(VLOOKUP($A205,INPUT_Du_lieu_nhan_vien!$A:$AJ,36,0),"-")</f>
        <v>Chính thức</v>
      </c>
      <c r="E205" s="69" t="s">
        <v>3031</v>
      </c>
      <c r="F205" s="70" t="s">
        <v>3657</v>
      </c>
      <c r="G205" s="20">
        <v>41244</v>
      </c>
      <c r="H205" s="54"/>
      <c r="I205" s="54" t="s">
        <v>12</v>
      </c>
      <c r="J205" s="54"/>
      <c r="K205" s="54"/>
      <c r="L205" s="54"/>
      <c r="M205" s="54"/>
      <c r="N205" s="70" t="s">
        <v>3658</v>
      </c>
      <c r="T205" s="1">
        <v>20183</v>
      </c>
      <c r="U205" s="1">
        <v>4708</v>
      </c>
      <c r="W205" s="1" t="s">
        <v>5539</v>
      </c>
      <c r="X205" s="1">
        <v>2706</v>
      </c>
      <c r="Y205">
        <f t="shared" si="30"/>
        <v>5303</v>
      </c>
      <c r="Z205">
        <f t="shared" si="31"/>
        <v>50</v>
      </c>
      <c r="AA205" t="str">
        <f t="shared" si="32"/>
        <v/>
      </c>
      <c r="AB205">
        <f t="shared" si="33"/>
        <v>2882</v>
      </c>
      <c r="AE205" s="19">
        <v>41244</v>
      </c>
      <c r="AH205" s="20">
        <v>41244</v>
      </c>
      <c r="AI205" s="79" t="s">
        <v>2683</v>
      </c>
      <c r="AJ205" s="413" t="str">
        <f t="shared" si="34"/>
        <v>01</v>
      </c>
      <c r="AK205" t="str">
        <f t="shared" si="35"/>
        <v>12</v>
      </c>
      <c r="AL205" t="str">
        <f t="shared" si="36"/>
        <v>2012</v>
      </c>
      <c r="AM205" s="427" t="str">
        <f t="shared" si="37"/>
        <v>01</v>
      </c>
      <c r="AN205" t="str">
        <f t="shared" si="38"/>
        <v>12</v>
      </c>
      <c r="AP205" s="19">
        <f t="shared" si="39"/>
        <v>41244</v>
      </c>
    </row>
    <row r="206" spans="1:42" ht="19.5" customHeight="1" x14ac:dyDescent="0.2">
      <c r="A206" s="143">
        <v>20343</v>
      </c>
      <c r="B206" s="42" t="str">
        <f>IFERROR(VLOOKUP($A206,INPUT_Du_lieu_nhan_vien!$A:$C,2,0),"-")</f>
        <v>Nguyễn Đức</v>
      </c>
      <c r="C206" s="42" t="str">
        <f>IFERROR(VLOOKUP($A206,INPUT_Du_lieu_nhan_vien!$A:$C,3,0),"-")</f>
        <v>Hải</v>
      </c>
      <c r="D206" s="42" t="str">
        <f>IFERROR(VLOOKUP($A206,INPUT_Du_lieu_nhan_vien!$A:$AJ,36,0),"-")</f>
        <v>Nghỉ việc</v>
      </c>
      <c r="E206" s="69" t="s">
        <v>3031</v>
      </c>
      <c r="F206" s="70" t="s">
        <v>3553</v>
      </c>
      <c r="G206" s="71">
        <v>40951</v>
      </c>
      <c r="H206" s="54"/>
      <c r="I206" s="54" t="s">
        <v>11</v>
      </c>
      <c r="J206" s="54"/>
      <c r="K206" s="54"/>
      <c r="L206" s="54"/>
      <c r="M206" s="54"/>
      <c r="N206" s="70" t="s">
        <v>3554</v>
      </c>
      <c r="T206" s="1">
        <v>20184</v>
      </c>
      <c r="U206" s="1">
        <v>4709</v>
      </c>
      <c r="W206" s="1" t="s">
        <v>5543</v>
      </c>
      <c r="X206" s="1">
        <v>2707</v>
      </c>
      <c r="Y206">
        <f t="shared" si="30"/>
        <v>5010</v>
      </c>
      <c r="Z206">
        <f t="shared" si="31"/>
        <v>34</v>
      </c>
      <c r="AA206" t="str">
        <f t="shared" si="32"/>
        <v/>
      </c>
      <c r="AB206">
        <f t="shared" si="33"/>
        <v>2883</v>
      </c>
      <c r="AE206" s="19">
        <v>40951</v>
      </c>
      <c r="AH206" s="71">
        <v>40951</v>
      </c>
      <c r="AI206" s="78" t="s">
        <v>8659</v>
      </c>
      <c r="AJ206" s="413" t="str">
        <f t="shared" si="34"/>
        <v>12</v>
      </c>
      <c r="AK206" t="str">
        <f t="shared" si="35"/>
        <v>02</v>
      </c>
      <c r="AL206" t="str">
        <f t="shared" si="36"/>
        <v>2012</v>
      </c>
      <c r="AM206" s="427" t="str">
        <f t="shared" si="37"/>
        <v>12</v>
      </c>
      <c r="AN206" t="str">
        <f t="shared" si="38"/>
        <v>02</v>
      </c>
      <c r="AP206" s="19">
        <f t="shared" si="39"/>
        <v>40951</v>
      </c>
    </row>
    <row r="207" spans="1:42" ht="19.5" customHeight="1" x14ac:dyDescent="0.2">
      <c r="A207" s="143">
        <v>20490</v>
      </c>
      <c r="B207" s="42" t="str">
        <f>IFERROR(VLOOKUP($A207,INPUT_Du_lieu_nhan_vien!$A:$C,2,0),"-")</f>
        <v>Bùi Thị Xuân</v>
      </c>
      <c r="C207" s="42" t="str">
        <f>IFERROR(VLOOKUP($A207,INPUT_Du_lieu_nhan_vien!$A:$C,3,0),"-")</f>
        <v>Quỳnh</v>
      </c>
      <c r="D207" s="42" t="str">
        <f>IFERROR(VLOOKUP($A207,INPUT_Du_lieu_nhan_vien!$A:$AJ,36,0),"-")</f>
        <v>Chính thức</v>
      </c>
      <c r="E207" s="69" t="s">
        <v>3031</v>
      </c>
      <c r="F207" s="70" t="s">
        <v>3322</v>
      </c>
      <c r="G207" s="71">
        <v>41286</v>
      </c>
      <c r="H207" s="54"/>
      <c r="I207" s="69" t="s">
        <v>17</v>
      </c>
      <c r="J207" s="54"/>
      <c r="K207" s="69" t="s">
        <v>2672</v>
      </c>
      <c r="L207" s="54"/>
      <c r="M207" s="69" t="s">
        <v>2673</v>
      </c>
      <c r="N207" s="54"/>
      <c r="T207" s="1">
        <v>20185</v>
      </c>
      <c r="U207" s="1">
        <v>4710</v>
      </c>
      <c r="W207" s="1" t="s">
        <v>5544</v>
      </c>
      <c r="X207" s="1">
        <v>2708</v>
      </c>
      <c r="Y207">
        <f t="shared" si="30"/>
        <v>5305</v>
      </c>
      <c r="Z207">
        <f t="shared" si="31"/>
        <v>51</v>
      </c>
      <c r="AA207">
        <f t="shared" si="32"/>
        <v>167</v>
      </c>
      <c r="AB207">
        <f t="shared" si="33"/>
        <v>2884</v>
      </c>
      <c r="AE207" s="19">
        <v>41286</v>
      </c>
      <c r="AH207" s="71">
        <v>41286</v>
      </c>
      <c r="AI207" s="78" t="s">
        <v>8660</v>
      </c>
      <c r="AJ207" s="413" t="str">
        <f t="shared" si="34"/>
        <v>12</v>
      </c>
      <c r="AK207" t="str">
        <f t="shared" si="35"/>
        <v>01</v>
      </c>
      <c r="AL207" t="str">
        <f t="shared" si="36"/>
        <v>2013</v>
      </c>
      <c r="AM207" s="427" t="str">
        <f t="shared" si="37"/>
        <v>12</v>
      </c>
      <c r="AN207" t="str">
        <f t="shared" si="38"/>
        <v>01</v>
      </c>
      <c r="AP207" s="19">
        <f t="shared" si="39"/>
        <v>41286</v>
      </c>
    </row>
    <row r="208" spans="1:42" ht="19.5" customHeight="1" x14ac:dyDescent="0.2">
      <c r="A208" s="143">
        <v>20491</v>
      </c>
      <c r="B208" s="42" t="str">
        <f>IFERROR(VLOOKUP($A208,INPUT_Du_lieu_nhan_vien!$A:$C,2,0),"-")</f>
        <v>Trần Thị Bích</v>
      </c>
      <c r="C208" s="42" t="str">
        <f>IFERROR(VLOOKUP($A208,INPUT_Du_lieu_nhan_vien!$A:$C,3,0),"-")</f>
        <v>Ngọc</v>
      </c>
      <c r="D208" s="42" t="str">
        <f>IFERROR(VLOOKUP($A208,INPUT_Du_lieu_nhan_vien!$A:$AJ,36,0),"-")</f>
        <v>Chính thức</v>
      </c>
      <c r="E208" s="69" t="s">
        <v>3031</v>
      </c>
      <c r="F208" s="70" t="s">
        <v>3730</v>
      </c>
      <c r="G208" s="71">
        <v>41285</v>
      </c>
      <c r="H208" s="54"/>
      <c r="I208" s="54" t="s">
        <v>17</v>
      </c>
      <c r="J208" s="54"/>
      <c r="K208" s="54"/>
      <c r="L208" s="54"/>
      <c r="M208" s="54"/>
      <c r="N208" s="70" t="s">
        <v>3731</v>
      </c>
      <c r="T208" s="1">
        <v>20186</v>
      </c>
      <c r="U208" s="1">
        <v>4711</v>
      </c>
      <c r="W208" s="1" t="s">
        <v>5545</v>
      </c>
      <c r="X208" s="1">
        <v>2709</v>
      </c>
      <c r="Y208">
        <f t="shared" si="30"/>
        <v>5306</v>
      </c>
      <c r="Z208">
        <f t="shared" si="31"/>
        <v>51</v>
      </c>
      <c r="AA208" t="str">
        <f t="shared" si="32"/>
        <v/>
      </c>
      <c r="AB208">
        <f t="shared" si="33"/>
        <v>2885</v>
      </c>
      <c r="AE208" s="19">
        <v>41285</v>
      </c>
      <c r="AH208" s="71">
        <v>41285</v>
      </c>
      <c r="AI208" s="78" t="s">
        <v>8661</v>
      </c>
      <c r="AJ208" s="413" t="str">
        <f t="shared" si="34"/>
        <v>11</v>
      </c>
      <c r="AK208" t="str">
        <f t="shared" si="35"/>
        <v>01</v>
      </c>
      <c r="AL208" t="str">
        <f t="shared" si="36"/>
        <v>2013</v>
      </c>
      <c r="AM208" s="427" t="str">
        <f t="shared" si="37"/>
        <v>11</v>
      </c>
      <c r="AN208" t="str">
        <f t="shared" si="38"/>
        <v>01</v>
      </c>
      <c r="AP208" s="19">
        <f t="shared" si="39"/>
        <v>41285</v>
      </c>
    </row>
    <row r="209" spans="1:42" ht="19.5" customHeight="1" x14ac:dyDescent="0.2">
      <c r="A209" s="143">
        <v>20343</v>
      </c>
      <c r="B209" s="42" t="str">
        <f>IFERROR(VLOOKUP($A209,INPUT_Du_lieu_nhan_vien!$A:$C,2,0),"-")</f>
        <v>Nguyễn Đức</v>
      </c>
      <c r="C209" s="42" t="str">
        <f>IFERROR(VLOOKUP($A209,INPUT_Du_lieu_nhan_vien!$A:$C,3,0),"-")</f>
        <v>Hải</v>
      </c>
      <c r="D209" s="42" t="str">
        <f>IFERROR(VLOOKUP($A209,INPUT_Du_lieu_nhan_vien!$A:$AJ,36,0),"-")</f>
        <v>Nghỉ việc</v>
      </c>
      <c r="E209" s="69" t="s">
        <v>3032</v>
      </c>
      <c r="F209" s="70" t="s">
        <v>5946</v>
      </c>
      <c r="G209" s="71">
        <v>41153</v>
      </c>
      <c r="H209" s="54"/>
      <c r="I209" s="54" t="s">
        <v>11</v>
      </c>
      <c r="J209" s="54"/>
      <c r="K209" s="54"/>
      <c r="L209" s="54"/>
      <c r="M209" s="54"/>
      <c r="N209" s="70" t="s">
        <v>5947</v>
      </c>
      <c r="T209" s="1">
        <v>20187</v>
      </c>
      <c r="U209" s="1">
        <v>4712</v>
      </c>
      <c r="W209" s="1" t="s">
        <v>5547</v>
      </c>
      <c r="X209" s="1">
        <v>2710</v>
      </c>
      <c r="Y209">
        <f t="shared" si="30"/>
        <v>5010</v>
      </c>
      <c r="Z209">
        <f t="shared" si="31"/>
        <v>34</v>
      </c>
      <c r="AA209" t="str">
        <f t="shared" si="32"/>
        <v/>
      </c>
      <c r="AB209">
        <f t="shared" si="33"/>
        <v>3601</v>
      </c>
      <c r="AE209" s="19">
        <v>41153</v>
      </c>
      <c r="AH209" s="71">
        <v>41153</v>
      </c>
      <c r="AI209" s="78" t="s">
        <v>2669</v>
      </c>
      <c r="AJ209" s="413" t="str">
        <f t="shared" si="34"/>
        <v>01</v>
      </c>
      <c r="AK209" t="str">
        <f t="shared" si="35"/>
        <v>09</v>
      </c>
      <c r="AL209" t="str">
        <f t="shared" si="36"/>
        <v>2012</v>
      </c>
      <c r="AM209" s="427" t="str">
        <f t="shared" si="37"/>
        <v>01</v>
      </c>
      <c r="AN209" t="str">
        <f t="shared" si="38"/>
        <v>09</v>
      </c>
      <c r="AP209" s="19">
        <f t="shared" si="39"/>
        <v>41153</v>
      </c>
    </row>
    <row r="210" spans="1:42" ht="19.5" customHeight="1" x14ac:dyDescent="0.2">
      <c r="A210" s="143">
        <v>20493</v>
      </c>
      <c r="B210" s="42" t="str">
        <f>IFERROR(VLOOKUP($A210,INPUT_Du_lieu_nhan_vien!$A:$C,2,0),"-")</f>
        <v>Trần Ngọc</v>
      </c>
      <c r="C210" s="42" t="str">
        <f>IFERROR(VLOOKUP($A210,INPUT_Du_lieu_nhan_vien!$A:$C,3,0),"-")</f>
        <v>Vân</v>
      </c>
      <c r="D210" s="42" t="str">
        <f>IFERROR(VLOOKUP($A210,INPUT_Du_lieu_nhan_vien!$A:$AJ,36,0),"-")</f>
        <v>Chính thức</v>
      </c>
      <c r="E210" s="69" t="s">
        <v>3031</v>
      </c>
      <c r="F210" s="70" t="s">
        <v>3727</v>
      </c>
      <c r="G210" s="20">
        <v>41395</v>
      </c>
      <c r="H210" s="54"/>
      <c r="I210" s="54" t="s">
        <v>14</v>
      </c>
      <c r="J210" s="54"/>
      <c r="K210" s="54"/>
      <c r="L210" s="54"/>
      <c r="M210" s="54"/>
      <c r="N210" s="70" t="s">
        <v>3728</v>
      </c>
      <c r="T210" s="1">
        <v>20188</v>
      </c>
      <c r="U210" s="1">
        <v>4713</v>
      </c>
      <c r="W210" s="1" t="s">
        <v>5548</v>
      </c>
      <c r="X210" s="1">
        <v>2711</v>
      </c>
      <c r="Y210">
        <f t="shared" si="30"/>
        <v>5308</v>
      </c>
      <c r="Z210">
        <f t="shared" si="31"/>
        <v>33</v>
      </c>
      <c r="AA210" t="str">
        <f t="shared" si="32"/>
        <v/>
      </c>
      <c r="AB210">
        <f t="shared" si="33"/>
        <v>2886</v>
      </c>
      <c r="AE210" s="19">
        <v>41395</v>
      </c>
      <c r="AH210" s="20">
        <v>41395</v>
      </c>
      <c r="AI210" s="79" t="s">
        <v>8662</v>
      </c>
      <c r="AJ210" s="413" t="str">
        <f t="shared" si="34"/>
        <v>01</v>
      </c>
      <c r="AK210" t="str">
        <f t="shared" si="35"/>
        <v>05</v>
      </c>
      <c r="AL210" t="str">
        <f t="shared" si="36"/>
        <v>2013</v>
      </c>
      <c r="AM210" s="427" t="str">
        <f t="shared" si="37"/>
        <v>01</v>
      </c>
      <c r="AN210" t="str">
        <f t="shared" si="38"/>
        <v>05</v>
      </c>
      <c r="AP210" s="19">
        <f t="shared" si="39"/>
        <v>41395</v>
      </c>
    </row>
    <row r="211" spans="1:42" ht="19.5" customHeight="1" x14ac:dyDescent="0.2">
      <c r="A211" s="143">
        <v>10005</v>
      </c>
      <c r="B211" s="42" t="str">
        <f>IFERROR(VLOOKUP($A211,INPUT_Du_lieu_nhan_vien!$A:$C,2,0),"-")</f>
        <v>Nguyễn Phùng Minh</v>
      </c>
      <c r="C211" s="42" t="str">
        <f>IFERROR(VLOOKUP($A211,INPUT_Du_lieu_nhan_vien!$A:$C,3,0),"-")</f>
        <v>Hằng</v>
      </c>
      <c r="D211" s="42" t="str">
        <f>IFERROR(VLOOKUP($A211,INPUT_Du_lieu_nhan_vien!$A:$AJ,36,0),"-")</f>
        <v>Nghỉ việc</v>
      </c>
      <c r="E211" s="69" t="s">
        <v>3028</v>
      </c>
      <c r="F211" s="70" t="s">
        <v>3224</v>
      </c>
      <c r="G211" s="71">
        <v>39918</v>
      </c>
      <c r="H211" s="54"/>
      <c r="I211" s="69" t="s">
        <v>9</v>
      </c>
      <c r="J211" s="54"/>
      <c r="K211" s="54"/>
      <c r="L211" s="54"/>
      <c r="M211" s="54"/>
      <c r="N211" s="54"/>
      <c r="T211" s="1">
        <v>20189</v>
      </c>
      <c r="U211" s="1">
        <v>4714</v>
      </c>
      <c r="W211" s="1" t="s">
        <v>5550</v>
      </c>
      <c r="X211" s="1">
        <v>2713</v>
      </c>
      <c r="Y211">
        <f t="shared" si="30"/>
        <v>4422</v>
      </c>
      <c r="Z211">
        <f t="shared" si="31"/>
        <v>35</v>
      </c>
      <c r="AA211" t="str">
        <f t="shared" si="32"/>
        <v/>
      </c>
      <c r="AB211">
        <f t="shared" si="33"/>
        <v>3402</v>
      </c>
      <c r="AE211" s="19">
        <v>39918</v>
      </c>
      <c r="AH211" s="71">
        <v>39918</v>
      </c>
      <c r="AI211" s="78" t="s">
        <v>8593</v>
      </c>
      <c r="AJ211" s="413" t="str">
        <f t="shared" si="34"/>
        <v>15</v>
      </c>
      <c r="AK211" t="str">
        <f t="shared" si="35"/>
        <v>04</v>
      </c>
      <c r="AL211" t="str">
        <f t="shared" si="36"/>
        <v>2009</v>
      </c>
      <c r="AM211" s="427" t="str">
        <f t="shared" si="37"/>
        <v>15</v>
      </c>
      <c r="AN211" t="str">
        <f t="shared" si="38"/>
        <v>04</v>
      </c>
      <c r="AP211" s="19">
        <f t="shared" si="39"/>
        <v>39918</v>
      </c>
    </row>
    <row r="212" spans="1:42" ht="19.5" customHeight="1" x14ac:dyDescent="0.2">
      <c r="A212" s="143">
        <v>20498</v>
      </c>
      <c r="B212" s="42" t="str">
        <f>IFERROR(VLOOKUP($A212,INPUT_Du_lieu_nhan_vien!$A:$C,2,0),"-")</f>
        <v>Hồ Trần Thanh</v>
      </c>
      <c r="C212" s="42" t="str">
        <f>IFERROR(VLOOKUP($A212,INPUT_Du_lieu_nhan_vien!$A:$C,3,0),"-")</f>
        <v>Trang</v>
      </c>
      <c r="D212" s="42" t="str">
        <f>IFERROR(VLOOKUP($A212,INPUT_Du_lieu_nhan_vien!$A:$AJ,36,0),"-")</f>
        <v>Chính thức</v>
      </c>
      <c r="E212" s="69" t="s">
        <v>3031</v>
      </c>
      <c r="F212" s="70" t="s">
        <v>3391</v>
      </c>
      <c r="G212" s="71">
        <v>41282</v>
      </c>
      <c r="H212" s="54"/>
      <c r="I212" s="69" t="s">
        <v>17</v>
      </c>
      <c r="J212" s="54"/>
      <c r="K212" s="69" t="s">
        <v>2672</v>
      </c>
      <c r="L212" s="54"/>
      <c r="M212" s="54"/>
      <c r="N212" s="54"/>
      <c r="T212" s="1">
        <v>20190</v>
      </c>
      <c r="U212" s="1">
        <v>4715</v>
      </c>
      <c r="W212" s="1" t="s">
        <v>5553</v>
      </c>
      <c r="X212" s="1">
        <v>2714</v>
      </c>
      <c r="Y212">
        <f t="shared" si="30"/>
        <v>5313</v>
      </c>
      <c r="Z212">
        <f t="shared" si="31"/>
        <v>51</v>
      </c>
      <c r="AA212">
        <f t="shared" si="32"/>
        <v>167</v>
      </c>
      <c r="AB212">
        <f t="shared" si="33"/>
        <v>2887</v>
      </c>
      <c r="AE212" s="19">
        <v>41282</v>
      </c>
      <c r="AH212" s="71">
        <v>41282</v>
      </c>
      <c r="AI212" s="78" t="s">
        <v>8663</v>
      </c>
      <c r="AJ212" s="413" t="str">
        <f t="shared" si="34"/>
        <v>08</v>
      </c>
      <c r="AK212" t="str">
        <f t="shared" si="35"/>
        <v>01</v>
      </c>
      <c r="AL212" t="str">
        <f t="shared" si="36"/>
        <v>2013</v>
      </c>
      <c r="AM212" s="427" t="str">
        <f t="shared" si="37"/>
        <v>08</v>
      </c>
      <c r="AN212" t="str">
        <f t="shared" si="38"/>
        <v>01</v>
      </c>
      <c r="AP212" s="19">
        <f t="shared" si="39"/>
        <v>41282</v>
      </c>
    </row>
    <row r="213" spans="1:42" ht="19.5" customHeight="1" x14ac:dyDescent="0.2">
      <c r="A213" s="143">
        <v>20499</v>
      </c>
      <c r="B213" s="42" t="str">
        <f>IFERROR(VLOOKUP($A213,INPUT_Du_lieu_nhan_vien!$A:$C,2,0),"-")</f>
        <v>Vũ Thị Thu</v>
      </c>
      <c r="C213" s="42" t="str">
        <f>IFERROR(VLOOKUP($A213,INPUT_Du_lieu_nhan_vien!$A:$C,3,0),"-")</f>
        <v>Hương</v>
      </c>
      <c r="D213" s="42" t="str">
        <f>IFERROR(VLOOKUP($A213,INPUT_Du_lieu_nhan_vien!$A:$AJ,36,0),"-")</f>
        <v>Chính thức</v>
      </c>
      <c r="E213" s="69" t="s">
        <v>3031</v>
      </c>
      <c r="F213" s="70" t="s">
        <v>3750</v>
      </c>
      <c r="G213" s="71">
        <v>39870</v>
      </c>
      <c r="H213" s="54"/>
      <c r="I213" s="54" t="s">
        <v>17</v>
      </c>
      <c r="J213" s="54"/>
      <c r="K213" s="54"/>
      <c r="L213" s="54"/>
      <c r="M213" s="54"/>
      <c r="N213" s="70" t="s">
        <v>3458</v>
      </c>
      <c r="T213" s="1">
        <v>20191</v>
      </c>
      <c r="U213" s="1">
        <v>4716</v>
      </c>
      <c r="W213" s="1" t="s">
        <v>5556</v>
      </c>
      <c r="X213" s="1">
        <v>2715</v>
      </c>
      <c r="Y213">
        <f t="shared" si="30"/>
        <v>5314</v>
      </c>
      <c r="Z213">
        <f t="shared" si="31"/>
        <v>51</v>
      </c>
      <c r="AA213" t="str">
        <f t="shared" si="32"/>
        <v/>
      </c>
      <c r="AB213">
        <f t="shared" si="33"/>
        <v>2888</v>
      </c>
      <c r="AE213" s="19">
        <v>39870</v>
      </c>
      <c r="AH213" s="71">
        <v>39870</v>
      </c>
      <c r="AI213" s="78" t="s">
        <v>3751</v>
      </c>
      <c r="AJ213" s="413" t="str">
        <f t="shared" si="34"/>
        <v>26</v>
      </c>
      <c r="AK213" t="str">
        <f t="shared" si="35"/>
        <v>02</v>
      </c>
      <c r="AL213" t="str">
        <f t="shared" si="36"/>
        <v>2009</v>
      </c>
      <c r="AM213" s="427" t="str">
        <f t="shared" si="37"/>
        <v>26</v>
      </c>
      <c r="AN213" t="str">
        <f t="shared" si="38"/>
        <v>02</v>
      </c>
      <c r="AP213" s="19">
        <f t="shared" si="39"/>
        <v>39870</v>
      </c>
    </row>
    <row r="214" spans="1:42" ht="19.5" customHeight="1" x14ac:dyDescent="0.2">
      <c r="A214" s="143">
        <v>20501</v>
      </c>
      <c r="B214" s="42" t="str">
        <f>IFERROR(VLOOKUP($A214,INPUT_Du_lieu_nhan_vien!$A:$C,2,0),"-")</f>
        <v>Vũ Thị Thanh</v>
      </c>
      <c r="C214" s="42" t="str">
        <f>IFERROR(VLOOKUP($A214,INPUT_Du_lieu_nhan_vien!$A:$C,3,0),"-")</f>
        <v>Huyền</v>
      </c>
      <c r="D214" s="42" t="str">
        <f>IFERROR(VLOOKUP($A214,INPUT_Du_lieu_nhan_vien!$A:$AJ,36,0),"-")</f>
        <v>Chính thức</v>
      </c>
      <c r="E214" s="69" t="s">
        <v>3031</v>
      </c>
      <c r="F214" s="70" t="s">
        <v>3771</v>
      </c>
      <c r="G214" s="71">
        <v>41297</v>
      </c>
      <c r="H214" s="54"/>
      <c r="I214" s="54" t="s">
        <v>11</v>
      </c>
      <c r="J214" s="54"/>
      <c r="K214" s="54"/>
      <c r="L214" s="54"/>
      <c r="M214" s="54"/>
      <c r="N214" s="70" t="s">
        <v>3772</v>
      </c>
      <c r="T214" s="1">
        <v>20192</v>
      </c>
      <c r="U214" s="1">
        <v>4717</v>
      </c>
      <c r="W214" s="1" t="s">
        <v>5559</v>
      </c>
      <c r="X214" s="1">
        <v>2716</v>
      </c>
      <c r="Y214">
        <f t="shared" si="30"/>
        <v>5315</v>
      </c>
      <c r="Z214">
        <f t="shared" si="31"/>
        <v>34</v>
      </c>
      <c r="AA214" t="str">
        <f t="shared" si="32"/>
        <v/>
      </c>
      <c r="AB214">
        <f t="shared" si="33"/>
        <v>2889</v>
      </c>
      <c r="AE214" s="19">
        <v>41297</v>
      </c>
      <c r="AH214" s="71">
        <v>41297</v>
      </c>
      <c r="AI214" s="78" t="s">
        <v>8664</v>
      </c>
      <c r="AJ214" s="413" t="str">
        <f t="shared" si="34"/>
        <v>23</v>
      </c>
      <c r="AK214" t="str">
        <f t="shared" si="35"/>
        <v>01</v>
      </c>
      <c r="AL214" t="str">
        <f t="shared" si="36"/>
        <v>2013</v>
      </c>
      <c r="AM214" s="427" t="str">
        <f t="shared" si="37"/>
        <v>23</v>
      </c>
      <c r="AN214" t="str">
        <f t="shared" si="38"/>
        <v>01</v>
      </c>
      <c r="AP214" s="19">
        <f t="shared" si="39"/>
        <v>41297</v>
      </c>
    </row>
    <row r="215" spans="1:42" ht="19.5" customHeight="1" x14ac:dyDescent="0.2">
      <c r="A215" s="143">
        <v>20503</v>
      </c>
      <c r="B215" s="42" t="str">
        <f>IFERROR(VLOOKUP($A215,INPUT_Du_lieu_nhan_vien!$A:$C,2,0),"-")</f>
        <v>Tạ Thị</v>
      </c>
      <c r="C215" s="42" t="str">
        <f>IFERROR(VLOOKUP($A215,INPUT_Du_lieu_nhan_vien!$A:$C,3,0),"-")</f>
        <v>Hường</v>
      </c>
      <c r="D215" s="42" t="str">
        <f>IFERROR(VLOOKUP($A215,INPUT_Du_lieu_nhan_vien!$A:$AJ,36,0),"-")</f>
        <v>Nghỉ việc</v>
      </c>
      <c r="E215" s="69" t="s">
        <v>3030</v>
      </c>
      <c r="F215" s="70" t="s">
        <v>5563</v>
      </c>
      <c r="G215" s="71">
        <v>41246</v>
      </c>
      <c r="H215" s="54"/>
      <c r="I215" s="54" t="s">
        <v>16</v>
      </c>
      <c r="J215" s="54"/>
      <c r="K215" s="54"/>
      <c r="L215" s="54"/>
      <c r="M215" s="54"/>
      <c r="N215" s="70" t="s">
        <v>3858</v>
      </c>
      <c r="T215" s="1">
        <v>20193</v>
      </c>
      <c r="U215" s="1">
        <v>4718</v>
      </c>
      <c r="W215" s="1" t="s">
        <v>5564</v>
      </c>
      <c r="X215" s="1">
        <v>2717</v>
      </c>
      <c r="Y215">
        <f t="shared" si="30"/>
        <v>5317</v>
      </c>
      <c r="Z215">
        <f t="shared" si="31"/>
        <v>53</v>
      </c>
      <c r="AA215" t="str">
        <f t="shared" si="32"/>
        <v/>
      </c>
      <c r="AB215">
        <f t="shared" si="33"/>
        <v>2514</v>
      </c>
      <c r="AE215" s="19">
        <v>41246</v>
      </c>
      <c r="AH215" s="71">
        <v>41246</v>
      </c>
      <c r="AI215" s="78" t="s">
        <v>8665</v>
      </c>
      <c r="AJ215" s="413" t="str">
        <f t="shared" si="34"/>
        <v>03</v>
      </c>
      <c r="AK215" t="str">
        <f t="shared" si="35"/>
        <v>12</v>
      </c>
      <c r="AL215" t="str">
        <f t="shared" si="36"/>
        <v>2012</v>
      </c>
      <c r="AM215" s="427" t="str">
        <f t="shared" si="37"/>
        <v>03</v>
      </c>
      <c r="AN215" t="str">
        <f t="shared" si="38"/>
        <v>12</v>
      </c>
      <c r="AP215" s="19">
        <f t="shared" si="39"/>
        <v>41246</v>
      </c>
    </row>
    <row r="216" spans="1:42" ht="19.5" customHeight="1" x14ac:dyDescent="0.2">
      <c r="A216" s="143">
        <v>20504</v>
      </c>
      <c r="B216" s="42" t="str">
        <f>IFERROR(VLOOKUP($A216,INPUT_Du_lieu_nhan_vien!$A:$C,2,0),"-")</f>
        <v>Trần Khánh</v>
      </c>
      <c r="C216" s="42" t="str">
        <f>IFERROR(VLOOKUP($A216,INPUT_Du_lieu_nhan_vien!$A:$C,3,0),"-")</f>
        <v>Vân</v>
      </c>
      <c r="D216" s="42" t="str">
        <f>IFERROR(VLOOKUP($A216,INPUT_Du_lieu_nhan_vien!$A:$AJ,36,0),"-")</f>
        <v>Chính thức</v>
      </c>
      <c r="E216" s="69" t="s">
        <v>3030</v>
      </c>
      <c r="F216" s="70" t="s">
        <v>5631</v>
      </c>
      <c r="G216" s="78" t="s">
        <v>7837</v>
      </c>
      <c r="H216" s="54"/>
      <c r="I216" s="54" t="s">
        <v>16</v>
      </c>
      <c r="J216" s="54"/>
      <c r="K216" s="54"/>
      <c r="L216" s="54"/>
      <c r="M216" s="54"/>
      <c r="N216" s="70" t="s">
        <v>5401</v>
      </c>
      <c r="T216" s="1">
        <v>20194</v>
      </c>
      <c r="U216" s="1">
        <v>4719</v>
      </c>
      <c r="W216" s="1" t="s">
        <v>5566</v>
      </c>
      <c r="X216" s="1">
        <v>2718</v>
      </c>
      <c r="Y216">
        <f t="shared" si="30"/>
        <v>5318</v>
      </c>
      <c r="Z216">
        <f t="shared" si="31"/>
        <v>53</v>
      </c>
      <c r="AA216" t="str">
        <f t="shared" si="32"/>
        <v/>
      </c>
      <c r="AB216">
        <f t="shared" si="33"/>
        <v>2515</v>
      </c>
      <c r="AE216" s="19">
        <v>41267</v>
      </c>
      <c r="AH216" s="78" t="s">
        <v>7837</v>
      </c>
      <c r="AI216" s="78" t="s">
        <v>7837</v>
      </c>
      <c r="AJ216" s="413" t="str">
        <f t="shared" si="34"/>
        <v>12</v>
      </c>
      <c r="AK216" t="str">
        <f t="shared" si="35"/>
        <v>24</v>
      </c>
      <c r="AL216" t="str">
        <f t="shared" si="36"/>
        <v>2012</v>
      </c>
      <c r="AM216" s="427" t="str">
        <f t="shared" si="37"/>
        <v>24</v>
      </c>
      <c r="AN216" t="str">
        <f t="shared" si="38"/>
        <v>12</v>
      </c>
      <c r="AP216" s="19">
        <f t="shared" si="39"/>
        <v>41267</v>
      </c>
    </row>
    <row r="217" spans="1:42" ht="19.5" customHeight="1" x14ac:dyDescent="0.2">
      <c r="A217" s="143">
        <v>20506</v>
      </c>
      <c r="B217" s="42" t="str">
        <f>IFERROR(VLOOKUP($A217,INPUT_Du_lieu_nhan_vien!$A:$C,2,0),"-")</f>
        <v>Phí Thị Thu</v>
      </c>
      <c r="C217" s="42" t="str">
        <f>IFERROR(VLOOKUP($A217,INPUT_Du_lieu_nhan_vien!$A:$C,3,0),"-")</f>
        <v>Hương</v>
      </c>
      <c r="D217" s="42" t="str">
        <f>IFERROR(VLOOKUP($A217,INPUT_Du_lieu_nhan_vien!$A:$AJ,36,0),"-")</f>
        <v>Nghỉ việc</v>
      </c>
      <c r="E217" s="69" t="s">
        <v>3030</v>
      </c>
      <c r="F217" s="70" t="s">
        <v>5555</v>
      </c>
      <c r="G217" s="78" t="s">
        <v>7837</v>
      </c>
      <c r="H217" s="54"/>
      <c r="I217" s="54" t="s">
        <v>16</v>
      </c>
      <c r="J217" s="54"/>
      <c r="K217" s="54"/>
      <c r="L217" s="54"/>
      <c r="M217" s="54"/>
      <c r="N217" s="70" t="s">
        <v>5401</v>
      </c>
      <c r="T217" s="1">
        <v>20195</v>
      </c>
      <c r="U217" s="1">
        <v>4720</v>
      </c>
      <c r="W217" s="1" t="s">
        <v>5567</v>
      </c>
      <c r="X217" s="1">
        <v>2719</v>
      </c>
      <c r="Y217">
        <f t="shared" si="30"/>
        <v>5320</v>
      </c>
      <c r="Z217">
        <f t="shared" si="31"/>
        <v>53</v>
      </c>
      <c r="AA217" t="str">
        <f t="shared" si="32"/>
        <v/>
      </c>
      <c r="AB217">
        <f t="shared" si="33"/>
        <v>2516</v>
      </c>
      <c r="AE217" s="19">
        <v>41267</v>
      </c>
      <c r="AH217" s="78" t="s">
        <v>7837</v>
      </c>
      <c r="AI217" s="78" t="s">
        <v>7837</v>
      </c>
      <c r="AJ217" s="413" t="str">
        <f t="shared" si="34"/>
        <v>12</v>
      </c>
      <c r="AK217" t="str">
        <f t="shared" si="35"/>
        <v>24</v>
      </c>
      <c r="AL217" t="str">
        <f t="shared" si="36"/>
        <v>2012</v>
      </c>
      <c r="AM217" s="427" t="str">
        <f t="shared" si="37"/>
        <v>24</v>
      </c>
      <c r="AN217" t="str">
        <f t="shared" si="38"/>
        <v>12</v>
      </c>
      <c r="AP217" s="19">
        <f t="shared" si="39"/>
        <v>41267</v>
      </c>
    </row>
    <row r="218" spans="1:42" ht="19.5" customHeight="1" x14ac:dyDescent="0.2">
      <c r="A218" s="143">
        <v>10005</v>
      </c>
      <c r="B218" s="42" t="str">
        <f>IFERROR(VLOOKUP($A218,INPUT_Du_lieu_nhan_vien!$A:$C,2,0),"-")</f>
        <v>Nguyễn Phùng Minh</v>
      </c>
      <c r="C218" s="42" t="str">
        <f>IFERROR(VLOOKUP($A218,INPUT_Du_lieu_nhan_vien!$A:$C,3,0),"-")</f>
        <v>Hằng</v>
      </c>
      <c r="D218" s="42" t="str">
        <f>IFERROR(VLOOKUP($A218,INPUT_Du_lieu_nhan_vien!$A:$AJ,36,0),"-")</f>
        <v>Nghỉ việc</v>
      </c>
      <c r="E218" s="69" t="s">
        <v>3028</v>
      </c>
      <c r="F218" s="70" t="s">
        <v>3225</v>
      </c>
      <c r="G218" s="71">
        <v>40634</v>
      </c>
      <c r="H218" s="54"/>
      <c r="I218" s="69" t="s">
        <v>8</v>
      </c>
      <c r="J218" s="54"/>
      <c r="K218" s="69" t="s">
        <v>42</v>
      </c>
      <c r="L218" s="54"/>
      <c r="M218" s="54"/>
      <c r="N218" s="54"/>
      <c r="T218" s="1">
        <v>20196</v>
      </c>
      <c r="U218" s="1">
        <v>4721</v>
      </c>
      <c r="W218" s="1" t="s">
        <v>5569</v>
      </c>
      <c r="X218" s="1">
        <v>2720</v>
      </c>
      <c r="Y218">
        <f t="shared" si="30"/>
        <v>4422</v>
      </c>
      <c r="Z218">
        <f t="shared" si="31"/>
        <v>36</v>
      </c>
      <c r="AA218">
        <f t="shared" si="32"/>
        <v>170</v>
      </c>
      <c r="AB218">
        <f t="shared" si="33"/>
        <v>3403</v>
      </c>
      <c r="AE218" s="19">
        <v>40634</v>
      </c>
      <c r="AH218" s="71">
        <v>40634</v>
      </c>
      <c r="AI218" s="78" t="s">
        <v>8595</v>
      </c>
      <c r="AJ218" s="413" t="str">
        <f t="shared" si="34"/>
        <v>01</v>
      </c>
      <c r="AK218" t="str">
        <f t="shared" si="35"/>
        <v>04</v>
      </c>
      <c r="AL218" t="str">
        <f t="shared" si="36"/>
        <v>2011</v>
      </c>
      <c r="AM218" s="427" t="str">
        <f t="shared" si="37"/>
        <v>01</v>
      </c>
      <c r="AN218" t="str">
        <f t="shared" si="38"/>
        <v>04</v>
      </c>
      <c r="AP218" s="19">
        <f t="shared" si="39"/>
        <v>40634</v>
      </c>
    </row>
    <row r="219" spans="1:42" ht="19.5" customHeight="1" x14ac:dyDescent="0.2">
      <c r="A219" s="143">
        <v>20508</v>
      </c>
      <c r="B219" s="42" t="str">
        <f>IFERROR(VLOOKUP($A219,INPUT_Du_lieu_nhan_vien!$A:$C,2,0),"-")</f>
        <v>Hoàng Như</v>
      </c>
      <c r="C219" s="42" t="str">
        <f>IFERROR(VLOOKUP($A219,INPUT_Du_lieu_nhan_vien!$A:$C,3,0),"-")</f>
        <v>Anh</v>
      </c>
      <c r="D219" s="42" t="str">
        <f>IFERROR(VLOOKUP($A219,INPUT_Du_lieu_nhan_vien!$A:$AJ,36,0),"-")</f>
        <v>Chính thức</v>
      </c>
      <c r="E219" s="69" t="s">
        <v>3031</v>
      </c>
      <c r="F219" s="70" t="s">
        <v>3393</v>
      </c>
      <c r="G219" s="71">
        <v>41329</v>
      </c>
      <c r="H219" s="54"/>
      <c r="I219" s="54" t="s">
        <v>17</v>
      </c>
      <c r="J219" s="54"/>
      <c r="K219" s="69" t="s">
        <v>2632</v>
      </c>
      <c r="L219" s="54"/>
      <c r="M219" s="69" t="s">
        <v>2633</v>
      </c>
      <c r="N219" s="54"/>
      <c r="T219" s="1">
        <v>20197</v>
      </c>
      <c r="U219" s="1">
        <v>4722</v>
      </c>
      <c r="W219" s="1" t="s">
        <v>5570</v>
      </c>
      <c r="X219" s="1">
        <v>2721</v>
      </c>
      <c r="Y219">
        <f t="shared" si="30"/>
        <v>5322</v>
      </c>
      <c r="Z219">
        <f t="shared" si="31"/>
        <v>51</v>
      </c>
      <c r="AA219">
        <f t="shared" si="32"/>
        <v>163</v>
      </c>
      <c r="AB219">
        <f t="shared" si="33"/>
        <v>2890</v>
      </c>
      <c r="AE219" s="19">
        <v>41329</v>
      </c>
      <c r="AH219" s="71">
        <v>41329</v>
      </c>
      <c r="AI219" s="78" t="s">
        <v>8666</v>
      </c>
      <c r="AJ219" s="413" t="str">
        <f t="shared" si="34"/>
        <v>24</v>
      </c>
      <c r="AK219" t="str">
        <f t="shared" si="35"/>
        <v>02</v>
      </c>
      <c r="AL219" t="str">
        <f t="shared" si="36"/>
        <v>2013</v>
      </c>
      <c r="AM219" s="427" t="str">
        <f t="shared" si="37"/>
        <v>24</v>
      </c>
      <c r="AN219" t="str">
        <f t="shared" si="38"/>
        <v>02</v>
      </c>
      <c r="AP219" s="19">
        <f t="shared" si="39"/>
        <v>41329</v>
      </c>
    </row>
    <row r="220" spans="1:42" ht="19.5" customHeight="1" x14ac:dyDescent="0.2">
      <c r="A220" s="143">
        <v>20509</v>
      </c>
      <c r="B220" s="42" t="str">
        <f>IFERROR(VLOOKUP($A220,INPUT_Du_lieu_nhan_vien!$A:$C,2,0),"-")</f>
        <v>Đoàn Thị Thanh</v>
      </c>
      <c r="C220" s="42" t="str">
        <f>IFERROR(VLOOKUP($A220,INPUT_Du_lieu_nhan_vien!$A:$C,3,0),"-")</f>
        <v>Giang</v>
      </c>
      <c r="D220" s="42" t="str">
        <f>IFERROR(VLOOKUP($A220,INPUT_Du_lieu_nhan_vien!$A:$AJ,36,0),"-")</f>
        <v>Chính thức</v>
      </c>
      <c r="E220" s="69" t="s">
        <v>3030</v>
      </c>
      <c r="F220" s="70" t="s">
        <v>3873</v>
      </c>
      <c r="G220" s="78" t="s">
        <v>2737</v>
      </c>
      <c r="H220" s="54"/>
      <c r="I220" s="54" t="s">
        <v>16</v>
      </c>
      <c r="J220" s="54"/>
      <c r="K220" s="54"/>
      <c r="L220" s="54"/>
      <c r="M220" s="54"/>
      <c r="N220" s="70" t="s">
        <v>3874</v>
      </c>
      <c r="T220" s="1">
        <v>20198</v>
      </c>
      <c r="U220" s="1">
        <v>4723</v>
      </c>
      <c r="W220" s="1" t="s">
        <v>5577</v>
      </c>
      <c r="X220" s="1">
        <v>2722</v>
      </c>
      <c r="Y220">
        <f t="shared" si="30"/>
        <v>5323</v>
      </c>
      <c r="Z220">
        <f t="shared" si="31"/>
        <v>53</v>
      </c>
      <c r="AA220" t="str">
        <f t="shared" si="32"/>
        <v/>
      </c>
      <c r="AB220">
        <f t="shared" si="33"/>
        <v>2517</v>
      </c>
      <c r="AE220" s="19">
        <v>41306</v>
      </c>
      <c r="AH220" s="78" t="s">
        <v>2737</v>
      </c>
      <c r="AI220" s="78" t="s">
        <v>2737</v>
      </c>
      <c r="AJ220" s="413" t="str">
        <f t="shared" si="34"/>
        <v>1/</v>
      </c>
      <c r="AK220" t="str">
        <f t="shared" si="35"/>
        <v>2</v>
      </c>
      <c r="AL220" t="str">
        <f t="shared" si="36"/>
        <v>2013</v>
      </c>
      <c r="AM220" s="427">
        <v>1</v>
      </c>
      <c r="AN220" t="str">
        <f t="shared" si="38"/>
        <v>2</v>
      </c>
      <c r="AP220" s="19">
        <f t="shared" si="39"/>
        <v>41306</v>
      </c>
    </row>
    <row r="221" spans="1:42" ht="19.5" customHeight="1" x14ac:dyDescent="0.2">
      <c r="A221" s="143">
        <v>20473</v>
      </c>
      <c r="B221" s="42" t="str">
        <f>IFERROR(VLOOKUP($A221,INPUT_Du_lieu_nhan_vien!$A:$C,2,0),"-")</f>
        <v>Nguyễn Thị</v>
      </c>
      <c r="C221" s="42" t="str">
        <f>IFERROR(VLOOKUP($A221,INPUT_Du_lieu_nhan_vien!$A:$C,3,0),"-")</f>
        <v>Hảo</v>
      </c>
      <c r="D221" s="42" t="str">
        <f>IFERROR(VLOOKUP($A221,INPUT_Du_lieu_nhan_vien!$A:$AJ,36,0),"-")</f>
        <v>Nghỉ việc</v>
      </c>
      <c r="E221" s="69"/>
      <c r="F221" s="54"/>
      <c r="G221" s="54"/>
      <c r="H221" s="54"/>
      <c r="I221" s="54"/>
      <c r="J221" s="54"/>
      <c r="K221" s="54"/>
      <c r="L221" s="54"/>
      <c r="M221" s="54"/>
      <c r="N221" s="54"/>
      <c r="T221" s="1">
        <v>20199</v>
      </c>
      <c r="U221" s="1">
        <v>4724</v>
      </c>
      <c r="W221" s="1" t="s">
        <v>5581</v>
      </c>
      <c r="X221" s="1">
        <v>2723</v>
      </c>
      <c r="Y221">
        <f t="shared" si="30"/>
        <v>5281</v>
      </c>
      <c r="Z221" t="str">
        <f t="shared" si="31"/>
        <v/>
      </c>
      <c r="AA221" t="str">
        <f t="shared" si="32"/>
        <v/>
      </c>
      <c r="AB221" t="str">
        <f t="shared" si="33"/>
        <v/>
      </c>
      <c r="AE221" s="19" t="s">
        <v>623</v>
      </c>
      <c r="AH221" s="54"/>
      <c r="AI221" s="415"/>
      <c r="AJ221" s="413" t="str">
        <f t="shared" si="34"/>
        <v/>
      </c>
      <c r="AK221" t="e">
        <f t="shared" si="35"/>
        <v>#VALUE!</v>
      </c>
      <c r="AL221" t="str">
        <f t="shared" si="36"/>
        <v/>
      </c>
      <c r="AM221" s="427" t="e">
        <f t="shared" si="37"/>
        <v>#VALUE!</v>
      </c>
      <c r="AN221" t="e">
        <f t="shared" si="38"/>
        <v>#VALUE!</v>
      </c>
      <c r="AP221" s="19" t="str">
        <f t="shared" si="39"/>
        <v/>
      </c>
    </row>
    <row r="222" spans="1:42" ht="19.5" customHeight="1" x14ac:dyDescent="0.2">
      <c r="A222" s="143">
        <v>20512</v>
      </c>
      <c r="B222" s="42" t="str">
        <f>IFERROR(VLOOKUP($A222,INPUT_Du_lieu_nhan_vien!$A:$C,2,0),"-")</f>
        <v>Võ Thị Mỹ</v>
      </c>
      <c r="C222" s="42" t="str">
        <f>IFERROR(VLOOKUP($A222,INPUT_Du_lieu_nhan_vien!$A:$C,3,0),"-")</f>
        <v>Hòa</v>
      </c>
      <c r="D222" s="42" t="str">
        <f>IFERROR(VLOOKUP($A222,INPUT_Du_lieu_nhan_vien!$A:$AJ,36,0),"-")</f>
        <v>Nghỉ việc</v>
      </c>
      <c r="E222" s="69" t="s">
        <v>3030</v>
      </c>
      <c r="F222" s="70" t="s">
        <v>5660</v>
      </c>
      <c r="G222" s="78" t="s">
        <v>2737</v>
      </c>
      <c r="H222" s="54"/>
      <c r="I222" s="54" t="s">
        <v>16</v>
      </c>
      <c r="J222" s="54"/>
      <c r="K222" s="54"/>
      <c r="L222" s="54"/>
      <c r="M222" s="54"/>
      <c r="N222" s="70" t="s">
        <v>5633</v>
      </c>
      <c r="T222" s="1">
        <v>20200</v>
      </c>
      <c r="U222" s="1">
        <v>4725</v>
      </c>
      <c r="W222" s="1" t="s">
        <v>5584</v>
      </c>
      <c r="X222" s="1">
        <v>2724</v>
      </c>
      <c r="Y222">
        <f t="shared" si="30"/>
        <v>5326</v>
      </c>
      <c r="Z222">
        <f t="shared" si="31"/>
        <v>53</v>
      </c>
      <c r="AA222" t="str">
        <f t="shared" si="32"/>
        <v/>
      </c>
      <c r="AB222">
        <f t="shared" si="33"/>
        <v>2518</v>
      </c>
      <c r="AE222" s="19">
        <v>41306</v>
      </c>
      <c r="AH222" s="78" t="s">
        <v>2737</v>
      </c>
      <c r="AI222" s="78" t="s">
        <v>2737</v>
      </c>
      <c r="AJ222" s="413" t="str">
        <f t="shared" si="34"/>
        <v>1/</v>
      </c>
      <c r="AK222" t="str">
        <f t="shared" si="35"/>
        <v>2</v>
      </c>
      <c r="AL222" t="str">
        <f t="shared" si="36"/>
        <v>2013</v>
      </c>
      <c r="AM222" s="427">
        <v>1</v>
      </c>
      <c r="AN222" t="str">
        <f t="shared" si="38"/>
        <v>2</v>
      </c>
      <c r="AP222" s="19">
        <f t="shared" si="39"/>
        <v>41306</v>
      </c>
    </row>
    <row r="223" spans="1:42" ht="19.5" customHeight="1" x14ac:dyDescent="0.2">
      <c r="A223" s="143">
        <v>20513</v>
      </c>
      <c r="B223" s="42" t="str">
        <f>IFERROR(VLOOKUP($A223,INPUT_Du_lieu_nhan_vien!$A:$C,2,0),"-")</f>
        <v>Trần Thị Hương</v>
      </c>
      <c r="C223" s="42" t="str">
        <f>IFERROR(VLOOKUP($A223,INPUT_Du_lieu_nhan_vien!$A:$C,3,0),"-")</f>
        <v>Lan</v>
      </c>
      <c r="D223" s="42" t="str">
        <f>IFERROR(VLOOKUP($A223,INPUT_Du_lieu_nhan_vien!$A:$AJ,36,0),"-")</f>
        <v>Nghỉ việc</v>
      </c>
      <c r="E223" s="69" t="s">
        <v>3031</v>
      </c>
      <c r="F223" s="70" t="s">
        <v>3733</v>
      </c>
      <c r="G223" s="20">
        <v>41335</v>
      </c>
      <c r="H223" s="54"/>
      <c r="I223" s="54" t="s">
        <v>16</v>
      </c>
      <c r="J223" s="54"/>
      <c r="K223" s="54"/>
      <c r="L223" s="54"/>
      <c r="M223" s="54"/>
      <c r="N223" s="70" t="s">
        <v>3601</v>
      </c>
      <c r="T223" s="1">
        <v>20201</v>
      </c>
      <c r="U223" s="1">
        <v>4726</v>
      </c>
      <c r="W223" s="1" t="s">
        <v>5586</v>
      </c>
      <c r="X223" s="1">
        <v>2725</v>
      </c>
      <c r="Y223">
        <f t="shared" si="30"/>
        <v>5327</v>
      </c>
      <c r="Z223">
        <f t="shared" si="31"/>
        <v>53</v>
      </c>
      <c r="AA223" t="str">
        <f t="shared" si="32"/>
        <v/>
      </c>
      <c r="AB223">
        <f t="shared" si="33"/>
        <v>2891</v>
      </c>
      <c r="AE223" s="19">
        <v>41335</v>
      </c>
      <c r="AH223" s="20">
        <v>41335</v>
      </c>
      <c r="AI223" s="79" t="s">
        <v>8633</v>
      </c>
      <c r="AJ223" s="413" t="str">
        <f t="shared" si="34"/>
        <v>02</v>
      </c>
      <c r="AK223" t="str">
        <f t="shared" si="35"/>
        <v>03</v>
      </c>
      <c r="AL223" t="str">
        <f t="shared" si="36"/>
        <v>2013</v>
      </c>
      <c r="AM223" s="427" t="str">
        <f t="shared" si="37"/>
        <v>02</v>
      </c>
      <c r="AN223" t="str">
        <f t="shared" si="38"/>
        <v>03</v>
      </c>
      <c r="AP223" s="19">
        <f t="shared" si="39"/>
        <v>41335</v>
      </c>
    </row>
    <row r="224" spans="1:42" ht="19.5" customHeight="1" x14ac:dyDescent="0.2">
      <c r="A224" s="143">
        <v>20203</v>
      </c>
      <c r="B224" s="42" t="str">
        <f>IFERROR(VLOOKUP($A224,INPUT_Du_lieu_nhan_vien!$A:$C,2,0),"-")</f>
        <v>Nguyễn Thu</v>
      </c>
      <c r="C224" s="42" t="str">
        <f>IFERROR(VLOOKUP($A224,INPUT_Du_lieu_nhan_vien!$A:$C,3,0),"-")</f>
        <v>Hiền</v>
      </c>
      <c r="D224" s="42" t="str">
        <f>IFERROR(VLOOKUP($A224,INPUT_Du_lieu_nhan_vien!$A:$AJ,36,0),"-")</f>
        <v>Nghỉ việc</v>
      </c>
      <c r="E224" s="69"/>
      <c r="F224" s="54"/>
      <c r="G224" s="54"/>
      <c r="H224" s="54"/>
      <c r="I224" s="54"/>
      <c r="J224" s="54"/>
      <c r="K224" s="54"/>
      <c r="L224" s="54"/>
      <c r="M224" s="54"/>
      <c r="N224" s="54"/>
      <c r="T224" s="1">
        <v>20202</v>
      </c>
      <c r="U224" s="1">
        <v>4727</v>
      </c>
      <c r="W224" s="1" t="s">
        <v>5589</v>
      </c>
      <c r="X224" s="1">
        <v>2726</v>
      </c>
      <c r="Y224">
        <f t="shared" si="30"/>
        <v>4728</v>
      </c>
      <c r="Z224" t="str">
        <f t="shared" si="31"/>
        <v/>
      </c>
      <c r="AA224" t="str">
        <f t="shared" si="32"/>
        <v/>
      </c>
      <c r="AB224" t="str">
        <f t="shared" si="33"/>
        <v/>
      </c>
      <c r="AE224" s="19" t="s">
        <v>623</v>
      </c>
      <c r="AH224" s="54"/>
      <c r="AI224" s="415"/>
      <c r="AJ224" s="413" t="str">
        <f t="shared" si="34"/>
        <v/>
      </c>
      <c r="AK224" t="e">
        <f t="shared" si="35"/>
        <v>#VALUE!</v>
      </c>
      <c r="AL224" t="str">
        <f t="shared" si="36"/>
        <v/>
      </c>
      <c r="AM224" s="427" t="e">
        <f t="shared" si="37"/>
        <v>#VALUE!</v>
      </c>
      <c r="AN224" t="e">
        <f t="shared" si="38"/>
        <v>#VALUE!</v>
      </c>
      <c r="AP224" s="19" t="str">
        <f t="shared" si="39"/>
        <v/>
      </c>
    </row>
    <row r="225" spans="1:42" ht="19.5" customHeight="1" x14ac:dyDescent="0.2">
      <c r="A225" s="143">
        <v>20507</v>
      </c>
      <c r="B225" s="42" t="str">
        <f>IFERROR(VLOOKUP($A225,INPUT_Du_lieu_nhan_vien!$A:$C,2,0),"-")</f>
        <v>Nguyễn Thị Thu</v>
      </c>
      <c r="C225" s="42" t="str">
        <f>IFERROR(VLOOKUP($A225,INPUT_Du_lieu_nhan_vien!$A:$C,3,0),"-")</f>
        <v>Hiền</v>
      </c>
      <c r="D225" s="42" t="str">
        <f>IFERROR(VLOOKUP($A225,INPUT_Du_lieu_nhan_vien!$A:$AJ,36,0),"-")</f>
        <v>Nghỉ việc</v>
      </c>
      <c r="E225" s="69" t="s">
        <v>3032</v>
      </c>
      <c r="F225" s="70" t="s">
        <v>5913</v>
      </c>
      <c r="G225" s="71">
        <v>40617</v>
      </c>
      <c r="H225" s="54"/>
      <c r="I225" s="54" t="s">
        <v>17</v>
      </c>
      <c r="J225" s="54"/>
      <c r="K225" s="54"/>
      <c r="L225" s="54"/>
      <c r="M225" s="54"/>
      <c r="N225" s="70" t="s">
        <v>5915</v>
      </c>
      <c r="T225" s="1">
        <v>20203</v>
      </c>
      <c r="U225" s="1">
        <v>4728</v>
      </c>
      <c r="W225" s="1" t="s">
        <v>5591</v>
      </c>
      <c r="X225" s="1">
        <v>2727</v>
      </c>
      <c r="Y225">
        <f t="shared" si="30"/>
        <v>5321</v>
      </c>
      <c r="Z225">
        <f t="shared" si="31"/>
        <v>51</v>
      </c>
      <c r="AA225" t="str">
        <f t="shared" si="32"/>
        <v/>
      </c>
      <c r="AB225">
        <f t="shared" si="33"/>
        <v>3602</v>
      </c>
      <c r="AE225" s="19">
        <v>40617</v>
      </c>
      <c r="AH225" s="71">
        <v>40617</v>
      </c>
      <c r="AI225" s="78" t="s">
        <v>8667</v>
      </c>
      <c r="AJ225" s="413" t="str">
        <f t="shared" si="34"/>
        <v>15</v>
      </c>
      <c r="AK225" t="str">
        <f t="shared" si="35"/>
        <v>03</v>
      </c>
      <c r="AL225" t="str">
        <f t="shared" si="36"/>
        <v>2011</v>
      </c>
      <c r="AM225" s="427" t="str">
        <f t="shared" si="37"/>
        <v>15</v>
      </c>
      <c r="AN225" t="str">
        <f t="shared" si="38"/>
        <v>03</v>
      </c>
      <c r="AP225" s="19">
        <f t="shared" si="39"/>
        <v>40617</v>
      </c>
    </row>
    <row r="226" spans="1:42" ht="19.5" customHeight="1" x14ac:dyDescent="0.2">
      <c r="A226" s="143">
        <v>20519</v>
      </c>
      <c r="B226" s="42" t="str">
        <f>IFERROR(VLOOKUP($A226,INPUT_Du_lieu_nhan_vien!$A:$C,2,0),"-")</f>
        <v>Đỗ Thị</v>
      </c>
      <c r="C226" s="42" t="str">
        <f>IFERROR(VLOOKUP($A226,INPUT_Du_lieu_nhan_vien!$A:$C,3,0),"-")</f>
        <v>Quyên</v>
      </c>
      <c r="D226" s="42" t="str">
        <f>IFERROR(VLOOKUP($A226,INPUT_Du_lieu_nhan_vien!$A:$AJ,36,0),"-")</f>
        <v>Nghỉ việc</v>
      </c>
      <c r="E226" s="69" t="s">
        <v>3030</v>
      </c>
      <c r="F226" s="70" t="s">
        <v>3866</v>
      </c>
      <c r="G226" s="78" t="s">
        <v>7838</v>
      </c>
      <c r="H226" s="54"/>
      <c r="I226" s="54" t="s">
        <v>16</v>
      </c>
      <c r="J226" s="54"/>
      <c r="K226" s="54"/>
      <c r="L226" s="54"/>
      <c r="M226" s="54"/>
      <c r="N226" s="70" t="s">
        <v>3809</v>
      </c>
      <c r="T226" s="1">
        <v>20204</v>
      </c>
      <c r="U226" s="1">
        <v>4729</v>
      </c>
      <c r="W226" s="1" t="s">
        <v>5595</v>
      </c>
      <c r="X226" s="1">
        <v>2728</v>
      </c>
      <c r="Y226">
        <f t="shared" si="30"/>
        <v>5333</v>
      </c>
      <c r="Z226">
        <f t="shared" si="31"/>
        <v>53</v>
      </c>
      <c r="AA226" t="str">
        <f t="shared" si="32"/>
        <v/>
      </c>
      <c r="AB226">
        <f t="shared" si="33"/>
        <v>2519</v>
      </c>
      <c r="AE226" s="19" t="s">
        <v>623</v>
      </c>
      <c r="AH226" s="78" t="s">
        <v>7838</v>
      </c>
      <c r="AI226" s="78" t="s">
        <v>7838</v>
      </c>
      <c r="AJ226" s="413" t="str">
        <f t="shared" si="34"/>
        <v>1/</v>
      </c>
      <c r="AK226" t="str">
        <f t="shared" si="35"/>
        <v>23</v>
      </c>
      <c r="AL226" t="str">
        <f t="shared" si="36"/>
        <v>2013</v>
      </c>
      <c r="AM226" s="427" t="str">
        <f t="shared" si="37"/>
        <v>23</v>
      </c>
      <c r="AN226" t="str">
        <f t="shared" si="38"/>
        <v>1/</v>
      </c>
      <c r="AP226" s="19" t="str">
        <f t="shared" si="39"/>
        <v/>
      </c>
    </row>
    <row r="227" spans="1:42" ht="19.5" customHeight="1" x14ac:dyDescent="0.2">
      <c r="A227" s="143">
        <v>20520</v>
      </c>
      <c r="B227" s="42" t="str">
        <f>IFERROR(VLOOKUP($A227,INPUT_Du_lieu_nhan_vien!$A:$C,2,0),"-")</f>
        <v>Đinh Thị</v>
      </c>
      <c r="C227" s="42" t="str">
        <f>IFERROR(VLOOKUP($A227,INPUT_Du_lieu_nhan_vien!$A:$C,3,0),"-")</f>
        <v>Thơm</v>
      </c>
      <c r="D227" s="42" t="str">
        <f>IFERROR(VLOOKUP($A227,INPUT_Du_lieu_nhan_vien!$A:$AJ,36,0),"-")</f>
        <v>Nghỉ việc</v>
      </c>
      <c r="E227" s="69" t="s">
        <v>3030</v>
      </c>
      <c r="F227" s="70" t="s">
        <v>3852</v>
      </c>
      <c r="G227" s="78" t="s">
        <v>7838</v>
      </c>
      <c r="H227" s="54"/>
      <c r="I227" s="54" t="s">
        <v>16</v>
      </c>
      <c r="J227" s="54"/>
      <c r="K227" s="54"/>
      <c r="L227" s="54"/>
      <c r="M227" s="54"/>
      <c r="N227" s="70" t="s">
        <v>3809</v>
      </c>
      <c r="T227" s="1">
        <v>20205</v>
      </c>
      <c r="U227" s="1">
        <v>4730</v>
      </c>
      <c r="W227" s="1" t="s">
        <v>5596</v>
      </c>
      <c r="X227" s="1">
        <v>2729</v>
      </c>
      <c r="Y227">
        <f t="shared" si="30"/>
        <v>5334</v>
      </c>
      <c r="Z227">
        <f t="shared" si="31"/>
        <v>53</v>
      </c>
      <c r="AA227" t="str">
        <f t="shared" si="32"/>
        <v/>
      </c>
      <c r="AB227">
        <f t="shared" si="33"/>
        <v>2520</v>
      </c>
      <c r="AE227" s="19" t="s">
        <v>623</v>
      </c>
      <c r="AH227" s="78" t="s">
        <v>7838</v>
      </c>
      <c r="AI227" s="78" t="s">
        <v>7838</v>
      </c>
      <c r="AJ227" s="413" t="str">
        <f t="shared" si="34"/>
        <v>1/</v>
      </c>
      <c r="AK227" t="str">
        <f t="shared" si="35"/>
        <v>23</v>
      </c>
      <c r="AL227" t="str">
        <f t="shared" si="36"/>
        <v>2013</v>
      </c>
      <c r="AM227" s="427" t="str">
        <f t="shared" si="37"/>
        <v>23</v>
      </c>
      <c r="AN227" t="str">
        <f t="shared" si="38"/>
        <v>1/</v>
      </c>
      <c r="AP227" s="19" t="str">
        <f t="shared" si="39"/>
        <v/>
      </c>
    </row>
    <row r="228" spans="1:42" ht="19.5" customHeight="1" x14ac:dyDescent="0.2">
      <c r="A228" s="143">
        <v>20521</v>
      </c>
      <c r="B228" s="42" t="str">
        <f>IFERROR(VLOOKUP($A228,INPUT_Du_lieu_nhan_vien!$A:$C,2,0),"-")</f>
        <v>Vũ Hương</v>
      </c>
      <c r="C228" s="42" t="str">
        <f>IFERROR(VLOOKUP($A228,INPUT_Du_lieu_nhan_vien!$A:$C,3,0),"-")</f>
        <v>Trà</v>
      </c>
      <c r="D228" s="42" t="str">
        <f>IFERROR(VLOOKUP($A228,INPUT_Du_lieu_nhan_vien!$A:$AJ,36,0),"-")</f>
        <v>Nghỉ việc</v>
      </c>
      <c r="E228" s="69" t="s">
        <v>3030</v>
      </c>
      <c r="F228" s="70" t="s">
        <v>5688</v>
      </c>
      <c r="G228" s="78" t="s">
        <v>7838</v>
      </c>
      <c r="H228" s="54"/>
      <c r="I228" s="54" t="s">
        <v>3012</v>
      </c>
      <c r="J228" s="54"/>
      <c r="K228" s="54"/>
      <c r="L228" s="54"/>
      <c r="M228" s="54"/>
      <c r="N228" s="70" t="s">
        <v>5689</v>
      </c>
      <c r="T228" s="1">
        <v>20206</v>
      </c>
      <c r="U228" s="1">
        <v>4731</v>
      </c>
      <c r="W228" s="1" t="s">
        <v>5598</v>
      </c>
      <c r="X228" s="1">
        <v>2730</v>
      </c>
      <c r="Y228">
        <f t="shared" si="30"/>
        <v>5335</v>
      </c>
      <c r="Z228">
        <f t="shared" si="31"/>
        <v>56</v>
      </c>
      <c r="AA228" t="str">
        <f t="shared" si="32"/>
        <v/>
      </c>
      <c r="AB228">
        <f t="shared" si="33"/>
        <v>2521</v>
      </c>
      <c r="AE228" s="19" t="s">
        <v>623</v>
      </c>
      <c r="AH228" s="78" t="s">
        <v>7838</v>
      </c>
      <c r="AI228" s="78" t="s">
        <v>7838</v>
      </c>
      <c r="AJ228" s="413" t="str">
        <f t="shared" si="34"/>
        <v>1/</v>
      </c>
      <c r="AK228" t="str">
        <f t="shared" si="35"/>
        <v>23</v>
      </c>
      <c r="AL228" t="str">
        <f t="shared" si="36"/>
        <v>2013</v>
      </c>
      <c r="AM228" s="427" t="str">
        <f t="shared" si="37"/>
        <v>23</v>
      </c>
      <c r="AN228" t="str">
        <f t="shared" si="38"/>
        <v>1/</v>
      </c>
      <c r="AP228" s="19" t="str">
        <f t="shared" si="39"/>
        <v/>
      </c>
    </row>
    <row r="229" spans="1:42" ht="19.5" customHeight="1" x14ac:dyDescent="0.2">
      <c r="A229" s="143">
        <v>20522</v>
      </c>
      <c r="B229" s="42" t="str">
        <f>IFERROR(VLOOKUP($A229,INPUT_Du_lieu_nhan_vien!$A:$C,2,0),"-")</f>
        <v>Lê Thị Hồng</v>
      </c>
      <c r="C229" s="42" t="str">
        <f>IFERROR(VLOOKUP($A229,INPUT_Du_lieu_nhan_vien!$A:$C,3,0),"-")</f>
        <v>Kiều</v>
      </c>
      <c r="D229" s="42" t="str">
        <f>IFERROR(VLOOKUP($A229,INPUT_Du_lieu_nhan_vien!$A:$AJ,36,0),"-")</f>
        <v>Nghỉ việc</v>
      </c>
      <c r="E229" s="69" t="s">
        <v>3031</v>
      </c>
      <c r="F229" s="70" t="s">
        <v>3448</v>
      </c>
      <c r="G229" s="71">
        <v>41355</v>
      </c>
      <c r="H229" s="54"/>
      <c r="I229" s="69" t="s">
        <v>16</v>
      </c>
      <c r="J229" s="54"/>
      <c r="K229" s="69" t="s">
        <v>2672</v>
      </c>
      <c r="L229" s="54"/>
      <c r="M229" s="69" t="s">
        <v>2673</v>
      </c>
      <c r="N229" s="54"/>
      <c r="T229" s="1">
        <v>20207</v>
      </c>
      <c r="U229" s="1">
        <v>4732</v>
      </c>
      <c r="W229" s="1" t="s">
        <v>5602</v>
      </c>
      <c r="X229" s="1">
        <v>2731</v>
      </c>
      <c r="Y229">
        <f t="shared" si="30"/>
        <v>5336</v>
      </c>
      <c r="Z229">
        <f t="shared" si="31"/>
        <v>53</v>
      </c>
      <c r="AA229">
        <f t="shared" si="32"/>
        <v>167</v>
      </c>
      <c r="AB229">
        <f t="shared" si="33"/>
        <v>2892</v>
      </c>
      <c r="AE229" s="19">
        <v>41355</v>
      </c>
      <c r="AH229" s="71">
        <v>41355</v>
      </c>
      <c r="AI229" s="78" t="s">
        <v>8668</v>
      </c>
      <c r="AJ229" s="413" t="str">
        <f t="shared" si="34"/>
        <v>22</v>
      </c>
      <c r="AK229" t="str">
        <f t="shared" si="35"/>
        <v>03</v>
      </c>
      <c r="AL229" t="str">
        <f t="shared" si="36"/>
        <v>2013</v>
      </c>
      <c r="AM229" s="427" t="str">
        <f t="shared" si="37"/>
        <v>22</v>
      </c>
      <c r="AN229" t="str">
        <f t="shared" si="38"/>
        <v>03</v>
      </c>
      <c r="AP229" s="19">
        <f t="shared" si="39"/>
        <v>41355</v>
      </c>
    </row>
    <row r="230" spans="1:42" ht="19.5" customHeight="1" x14ac:dyDescent="0.2">
      <c r="A230" s="143">
        <v>20523</v>
      </c>
      <c r="B230" s="42" t="str">
        <f>IFERROR(VLOOKUP($A230,INPUT_Du_lieu_nhan_vien!$A:$C,2,0),"-")</f>
        <v>Trần Hồng</v>
      </c>
      <c r="C230" s="42" t="str">
        <f>IFERROR(VLOOKUP($A230,INPUT_Du_lieu_nhan_vien!$A:$C,3,0),"-")</f>
        <v>Phúc</v>
      </c>
      <c r="D230" s="42" t="str">
        <f>IFERROR(VLOOKUP($A230,INPUT_Du_lieu_nhan_vien!$A:$AJ,36,0),"-")</f>
        <v>Nghỉ việc</v>
      </c>
      <c r="E230" s="69" t="s">
        <v>3031</v>
      </c>
      <c r="F230" s="70" t="s">
        <v>3732</v>
      </c>
      <c r="G230" s="71">
        <v>41355</v>
      </c>
      <c r="H230" s="54"/>
      <c r="I230" s="54" t="s">
        <v>16</v>
      </c>
      <c r="J230" s="54"/>
      <c r="K230" s="54"/>
      <c r="L230" s="54"/>
      <c r="M230" s="54"/>
      <c r="N230" s="70" t="s">
        <v>3601</v>
      </c>
      <c r="T230" s="1">
        <v>20208</v>
      </c>
      <c r="U230" s="1">
        <v>4733</v>
      </c>
      <c r="W230" s="1" t="s">
        <v>5603</v>
      </c>
      <c r="X230" s="1">
        <v>2732</v>
      </c>
      <c r="Y230">
        <f t="shared" si="30"/>
        <v>5337</v>
      </c>
      <c r="Z230">
        <f t="shared" si="31"/>
        <v>53</v>
      </c>
      <c r="AA230" t="str">
        <f t="shared" si="32"/>
        <v/>
      </c>
      <c r="AB230">
        <f t="shared" si="33"/>
        <v>2893</v>
      </c>
      <c r="AE230" s="19">
        <v>41355</v>
      </c>
      <c r="AH230" s="71">
        <v>41355</v>
      </c>
      <c r="AI230" s="78" t="s">
        <v>8668</v>
      </c>
      <c r="AJ230" s="413" t="str">
        <f t="shared" si="34"/>
        <v>22</v>
      </c>
      <c r="AK230" t="str">
        <f t="shared" si="35"/>
        <v>03</v>
      </c>
      <c r="AL230" t="str">
        <f t="shared" si="36"/>
        <v>2013</v>
      </c>
      <c r="AM230" s="427" t="str">
        <f t="shared" si="37"/>
        <v>22</v>
      </c>
      <c r="AN230" t="str">
        <f t="shared" si="38"/>
        <v>03</v>
      </c>
      <c r="AP230" s="19">
        <f t="shared" si="39"/>
        <v>41355</v>
      </c>
    </row>
    <row r="231" spans="1:42" ht="19.5" customHeight="1" x14ac:dyDescent="0.2">
      <c r="A231" s="143">
        <v>20524</v>
      </c>
      <c r="B231" s="42" t="str">
        <f>IFERROR(VLOOKUP($A231,INPUT_Du_lieu_nhan_vien!$A:$C,2,0),"-")</f>
        <v>Bùi Thị Thu</v>
      </c>
      <c r="C231" s="42" t="str">
        <f>IFERROR(VLOOKUP($A231,INPUT_Du_lieu_nhan_vien!$A:$C,3,0),"-")</f>
        <v>Hà</v>
      </c>
      <c r="D231" s="42" t="str">
        <f>IFERROR(VLOOKUP($A231,INPUT_Du_lieu_nhan_vien!$A:$AJ,36,0),"-")</f>
        <v>Nghỉ việc</v>
      </c>
      <c r="E231" s="69" t="s">
        <v>3030</v>
      </c>
      <c r="F231" s="70" t="s">
        <v>3805</v>
      </c>
      <c r="G231" s="78" t="s">
        <v>7839</v>
      </c>
      <c r="H231" s="54"/>
      <c r="I231" s="54" t="s">
        <v>14</v>
      </c>
      <c r="J231" s="54"/>
      <c r="K231" s="54"/>
      <c r="L231" s="54"/>
      <c r="M231" s="54"/>
      <c r="N231" s="70" t="s">
        <v>3806</v>
      </c>
      <c r="T231" s="1">
        <v>20209</v>
      </c>
      <c r="U231" s="1">
        <v>4734</v>
      </c>
      <c r="W231" s="1" t="s">
        <v>5604</v>
      </c>
      <c r="X231" s="1">
        <v>2733</v>
      </c>
      <c r="Y231">
        <f t="shared" si="30"/>
        <v>5338</v>
      </c>
      <c r="Z231">
        <f t="shared" si="31"/>
        <v>33</v>
      </c>
      <c r="AA231" t="str">
        <f t="shared" si="32"/>
        <v/>
      </c>
      <c r="AB231">
        <f t="shared" si="33"/>
        <v>2522</v>
      </c>
      <c r="AE231" s="19" t="s">
        <v>623</v>
      </c>
      <c r="AH231" s="78" t="s">
        <v>7839</v>
      </c>
      <c r="AI231" s="78" t="s">
        <v>7839</v>
      </c>
      <c r="AJ231" s="413" t="str">
        <f t="shared" si="34"/>
        <v>1/</v>
      </c>
      <c r="AK231" t="str">
        <f t="shared" si="35"/>
        <v>22</v>
      </c>
      <c r="AL231" t="str">
        <f t="shared" si="36"/>
        <v>2013</v>
      </c>
      <c r="AM231" s="427" t="str">
        <f t="shared" si="37"/>
        <v>22</v>
      </c>
      <c r="AN231" t="str">
        <f t="shared" si="38"/>
        <v>1/</v>
      </c>
      <c r="AP231" s="19" t="str">
        <f t="shared" si="39"/>
        <v/>
      </c>
    </row>
    <row r="232" spans="1:42" ht="19.5" customHeight="1" x14ac:dyDescent="0.2">
      <c r="A232" s="143">
        <v>20526</v>
      </c>
      <c r="B232" s="42" t="str">
        <f>IFERROR(VLOOKUP($A232,INPUT_Du_lieu_nhan_vien!$A:$C,2,0),"-")</f>
        <v>Bùi Ngọc</v>
      </c>
      <c r="C232" s="42" t="str">
        <f>IFERROR(VLOOKUP($A232,INPUT_Du_lieu_nhan_vien!$A:$C,3,0),"-")</f>
        <v>Khánh</v>
      </c>
      <c r="D232" s="42" t="str">
        <f>IFERROR(VLOOKUP($A232,INPUT_Du_lieu_nhan_vien!$A:$AJ,36,0),"-")</f>
        <v>Chính thức</v>
      </c>
      <c r="E232" s="70" t="s">
        <v>3031</v>
      </c>
      <c r="F232" s="70" t="s">
        <v>3313</v>
      </c>
      <c r="G232" s="20">
        <v>41334</v>
      </c>
      <c r="H232" s="54"/>
      <c r="I232" s="69" t="s">
        <v>17</v>
      </c>
      <c r="J232" s="54"/>
      <c r="K232" s="69" t="s">
        <v>58</v>
      </c>
      <c r="L232" s="54"/>
      <c r="M232" s="69" t="s">
        <v>2978</v>
      </c>
      <c r="N232" s="54"/>
      <c r="T232" s="1">
        <v>20210</v>
      </c>
      <c r="U232" s="1">
        <v>4735</v>
      </c>
      <c r="W232" s="1" t="s">
        <v>5605</v>
      </c>
      <c r="X232" s="1">
        <v>2734</v>
      </c>
      <c r="Y232">
        <f t="shared" si="30"/>
        <v>5340</v>
      </c>
      <c r="Z232">
        <f t="shared" si="31"/>
        <v>51</v>
      </c>
      <c r="AA232">
        <f t="shared" si="32"/>
        <v>186</v>
      </c>
      <c r="AB232">
        <f t="shared" si="33"/>
        <v>2894</v>
      </c>
      <c r="AE232" s="19">
        <v>41334</v>
      </c>
      <c r="AH232" s="20">
        <v>41334</v>
      </c>
      <c r="AI232" s="79" t="s">
        <v>8669</v>
      </c>
      <c r="AJ232" s="413" t="str">
        <f t="shared" si="34"/>
        <v>01</v>
      </c>
      <c r="AK232" t="str">
        <f t="shared" si="35"/>
        <v>03</v>
      </c>
      <c r="AL232" t="str">
        <f t="shared" si="36"/>
        <v>2013</v>
      </c>
      <c r="AM232" s="427" t="str">
        <f t="shared" si="37"/>
        <v>01</v>
      </c>
      <c r="AN232" t="str">
        <f t="shared" si="38"/>
        <v>03</v>
      </c>
      <c r="AP232" s="19">
        <f t="shared" si="39"/>
        <v>41334</v>
      </c>
    </row>
    <row r="233" spans="1:42" ht="19.5" customHeight="1" x14ac:dyDescent="0.2">
      <c r="A233" s="143">
        <v>20527</v>
      </c>
      <c r="B233" s="42" t="str">
        <f>IFERROR(VLOOKUP($A233,INPUT_Du_lieu_nhan_vien!$A:$C,2,0),"-")</f>
        <v>Phạm Thái Hoàng</v>
      </c>
      <c r="C233" s="42" t="str">
        <f>IFERROR(VLOOKUP($A233,INPUT_Du_lieu_nhan_vien!$A:$C,3,0),"-")</f>
        <v>An</v>
      </c>
      <c r="D233" s="42" t="str">
        <f>IFERROR(VLOOKUP($A233,INPUT_Du_lieu_nhan_vien!$A:$AJ,36,0),"-")</f>
        <v>Nghỉ việc</v>
      </c>
      <c r="E233" s="69" t="s">
        <v>3030</v>
      </c>
      <c r="F233" s="70" t="s">
        <v>3285</v>
      </c>
      <c r="G233" s="78" t="s">
        <v>2763</v>
      </c>
      <c r="H233" s="54"/>
      <c r="I233" s="54" t="s">
        <v>16</v>
      </c>
      <c r="J233" s="54"/>
      <c r="K233" s="54"/>
      <c r="L233" s="54"/>
      <c r="M233" s="54"/>
      <c r="N233" s="70" t="s">
        <v>3888</v>
      </c>
      <c r="T233" s="1">
        <v>20211</v>
      </c>
      <c r="U233" s="1">
        <v>4736</v>
      </c>
      <c r="W233" s="1" t="s">
        <v>5609</v>
      </c>
      <c r="X233" s="1">
        <v>2735</v>
      </c>
      <c r="Y233">
        <f t="shared" si="30"/>
        <v>5341</v>
      </c>
      <c r="Z233">
        <f t="shared" si="31"/>
        <v>53</v>
      </c>
      <c r="AA233" t="str">
        <f t="shared" si="32"/>
        <v/>
      </c>
      <c r="AB233">
        <f t="shared" si="33"/>
        <v>2523</v>
      </c>
      <c r="AE233" s="19">
        <v>41276</v>
      </c>
      <c r="AH233" s="78" t="s">
        <v>2763</v>
      </c>
      <c r="AI233" s="78" t="s">
        <v>2763</v>
      </c>
      <c r="AJ233" s="413" t="str">
        <f t="shared" si="34"/>
        <v>2/</v>
      </c>
      <c r="AK233" t="str">
        <f t="shared" si="35"/>
        <v>1</v>
      </c>
      <c r="AL233" t="str">
        <f t="shared" si="36"/>
        <v>2013</v>
      </c>
      <c r="AM233" s="427">
        <v>2</v>
      </c>
      <c r="AN233" t="str">
        <f t="shared" si="38"/>
        <v>1</v>
      </c>
      <c r="AP233" s="19">
        <f t="shared" si="39"/>
        <v>41276</v>
      </c>
    </row>
    <row r="234" spans="1:42" ht="19.5" customHeight="1" x14ac:dyDescent="0.2">
      <c r="A234" s="143">
        <v>20528</v>
      </c>
      <c r="B234" s="42" t="str">
        <f>IFERROR(VLOOKUP($A234,INPUT_Du_lieu_nhan_vien!$A:$C,2,0),"-")</f>
        <v>Trần Thị</v>
      </c>
      <c r="C234" s="42" t="str">
        <f>IFERROR(VLOOKUP($A234,INPUT_Du_lieu_nhan_vien!$A:$C,3,0),"-")</f>
        <v>Thuận</v>
      </c>
      <c r="D234" s="42" t="str">
        <f>IFERROR(VLOOKUP($A234,INPUT_Du_lieu_nhan_vien!$A:$AJ,36,0),"-")</f>
        <v>Nghỉ việc</v>
      </c>
      <c r="E234" s="69" t="s">
        <v>3030</v>
      </c>
      <c r="F234" s="70" t="s">
        <v>5634</v>
      </c>
      <c r="G234" s="78" t="s">
        <v>2763</v>
      </c>
      <c r="H234" s="54"/>
      <c r="I234" s="54" t="s">
        <v>16</v>
      </c>
      <c r="J234" s="54"/>
      <c r="K234" s="54"/>
      <c r="L234" s="54"/>
      <c r="M234" s="54"/>
      <c r="N234" s="70" t="s">
        <v>3888</v>
      </c>
      <c r="T234" s="1">
        <v>20212</v>
      </c>
      <c r="U234" s="1">
        <v>4737</v>
      </c>
      <c r="W234" s="1" t="s">
        <v>5613</v>
      </c>
      <c r="X234" s="1">
        <v>2736</v>
      </c>
      <c r="Y234">
        <f t="shared" si="30"/>
        <v>5342</v>
      </c>
      <c r="Z234">
        <f t="shared" si="31"/>
        <v>53</v>
      </c>
      <c r="AA234" t="str">
        <f t="shared" si="32"/>
        <v/>
      </c>
      <c r="AB234">
        <f t="shared" si="33"/>
        <v>2524</v>
      </c>
      <c r="AE234" s="19">
        <v>41276</v>
      </c>
      <c r="AH234" s="78" t="s">
        <v>2763</v>
      </c>
      <c r="AI234" s="78" t="s">
        <v>2763</v>
      </c>
      <c r="AJ234" s="413" t="str">
        <f t="shared" si="34"/>
        <v>2/</v>
      </c>
      <c r="AK234" t="str">
        <f t="shared" si="35"/>
        <v>1</v>
      </c>
      <c r="AL234" t="str">
        <f t="shared" si="36"/>
        <v>2013</v>
      </c>
      <c r="AM234" s="427">
        <v>2</v>
      </c>
      <c r="AN234" t="str">
        <f t="shared" si="38"/>
        <v>1</v>
      </c>
      <c r="AP234" s="19">
        <f t="shared" si="39"/>
        <v>41276</v>
      </c>
    </row>
    <row r="235" spans="1:42" ht="19.5" customHeight="1" x14ac:dyDescent="0.2">
      <c r="A235" s="143">
        <v>20529</v>
      </c>
      <c r="B235" s="42" t="str">
        <f>IFERROR(VLOOKUP($A235,INPUT_Du_lieu_nhan_vien!$A:$C,2,0),"-")</f>
        <v>Ngô Thị Huỳnh</v>
      </c>
      <c r="C235" s="42" t="str">
        <f>IFERROR(VLOOKUP($A235,INPUT_Du_lieu_nhan_vien!$A:$C,3,0),"-")</f>
        <v>Hà</v>
      </c>
      <c r="D235" s="42" t="str">
        <f>IFERROR(VLOOKUP($A235,INPUT_Du_lieu_nhan_vien!$A:$AJ,36,0),"-")</f>
        <v>Chính thức</v>
      </c>
      <c r="E235" s="69" t="s">
        <v>3030</v>
      </c>
      <c r="F235" s="70" t="s">
        <v>3992</v>
      </c>
      <c r="G235" s="78" t="s">
        <v>2763</v>
      </c>
      <c r="H235" s="54"/>
      <c r="I235" s="54" t="s">
        <v>16</v>
      </c>
      <c r="J235" s="54"/>
      <c r="K235" s="54"/>
      <c r="L235" s="54"/>
      <c r="M235" s="54"/>
      <c r="N235" s="70" t="s">
        <v>3888</v>
      </c>
      <c r="T235" s="1">
        <v>20213</v>
      </c>
      <c r="U235" s="1">
        <v>4738</v>
      </c>
      <c r="W235" s="1" t="s">
        <v>3183</v>
      </c>
      <c r="X235" s="1">
        <v>2737</v>
      </c>
      <c r="Y235">
        <f t="shared" si="30"/>
        <v>5343</v>
      </c>
      <c r="Z235">
        <f t="shared" si="31"/>
        <v>53</v>
      </c>
      <c r="AA235" t="str">
        <f t="shared" si="32"/>
        <v/>
      </c>
      <c r="AB235">
        <f t="shared" si="33"/>
        <v>2525</v>
      </c>
      <c r="AE235" s="19">
        <v>41276</v>
      </c>
      <c r="AH235" s="78" t="s">
        <v>2763</v>
      </c>
      <c r="AI235" s="78" t="s">
        <v>2763</v>
      </c>
      <c r="AJ235" s="413" t="str">
        <f t="shared" si="34"/>
        <v>2/</v>
      </c>
      <c r="AK235" t="str">
        <f t="shared" si="35"/>
        <v>1</v>
      </c>
      <c r="AL235" t="str">
        <f t="shared" si="36"/>
        <v>2013</v>
      </c>
      <c r="AM235" s="427">
        <v>2</v>
      </c>
      <c r="AN235" t="str">
        <f t="shared" si="38"/>
        <v>1</v>
      </c>
      <c r="AP235" s="19">
        <f t="shared" si="39"/>
        <v>41276</v>
      </c>
    </row>
    <row r="236" spans="1:42" ht="19.5" customHeight="1" x14ac:dyDescent="0.2">
      <c r="A236" s="143">
        <v>20530</v>
      </c>
      <c r="B236" s="42" t="str">
        <f>IFERROR(VLOOKUP($A236,INPUT_Du_lieu_nhan_vien!$A:$C,2,0),"-")</f>
        <v>Dương Thị Ngọc</v>
      </c>
      <c r="C236" s="42" t="str">
        <f>IFERROR(VLOOKUP($A236,INPUT_Du_lieu_nhan_vien!$A:$C,3,0),"-")</f>
        <v>Tài</v>
      </c>
      <c r="D236" s="42" t="str">
        <f>IFERROR(VLOOKUP($A236,INPUT_Du_lieu_nhan_vien!$A:$AJ,36,0),"-")</f>
        <v>Nghỉ việc</v>
      </c>
      <c r="E236" s="69" t="s">
        <v>3030</v>
      </c>
      <c r="F236" s="70" t="s">
        <v>3887</v>
      </c>
      <c r="G236" s="78" t="s">
        <v>2763</v>
      </c>
      <c r="H236" s="54"/>
      <c r="I236" s="54" t="s">
        <v>16</v>
      </c>
      <c r="J236" s="54"/>
      <c r="K236" s="54"/>
      <c r="L236" s="54"/>
      <c r="M236" s="54"/>
      <c r="N236" s="70" t="s">
        <v>3888</v>
      </c>
      <c r="T236" s="1">
        <v>20214</v>
      </c>
      <c r="U236" s="1">
        <v>4739</v>
      </c>
      <c r="W236" s="1" t="s">
        <v>5618</v>
      </c>
      <c r="X236" s="1">
        <v>2738</v>
      </c>
      <c r="Y236">
        <f t="shared" si="30"/>
        <v>5344</v>
      </c>
      <c r="Z236">
        <f t="shared" si="31"/>
        <v>53</v>
      </c>
      <c r="AA236" t="str">
        <f t="shared" si="32"/>
        <v/>
      </c>
      <c r="AB236">
        <f t="shared" si="33"/>
        <v>2526</v>
      </c>
      <c r="AE236" s="19">
        <v>41276</v>
      </c>
      <c r="AH236" s="78" t="s">
        <v>2763</v>
      </c>
      <c r="AI236" s="78" t="s">
        <v>2763</v>
      </c>
      <c r="AJ236" s="413" t="str">
        <f t="shared" si="34"/>
        <v>2/</v>
      </c>
      <c r="AK236" t="str">
        <f t="shared" si="35"/>
        <v>1</v>
      </c>
      <c r="AL236" t="str">
        <f t="shared" si="36"/>
        <v>2013</v>
      </c>
      <c r="AM236" s="427">
        <v>2</v>
      </c>
      <c r="AN236" t="str">
        <f t="shared" si="38"/>
        <v>1</v>
      </c>
      <c r="AP236" s="19">
        <f t="shared" si="39"/>
        <v>41276</v>
      </c>
    </row>
    <row r="237" spans="1:42" ht="19.5" customHeight="1" x14ac:dyDescent="0.2">
      <c r="A237" s="143">
        <v>20531</v>
      </c>
      <c r="B237" s="42" t="str">
        <f>IFERROR(VLOOKUP($A237,INPUT_Du_lieu_nhan_vien!$A:$C,2,0),"-")</f>
        <v>Ngô Trương Khánh</v>
      </c>
      <c r="C237" s="42" t="str">
        <f>IFERROR(VLOOKUP($A237,INPUT_Du_lieu_nhan_vien!$A:$C,3,0),"-")</f>
        <v>Huy</v>
      </c>
      <c r="D237" s="42" t="str">
        <f>IFERROR(VLOOKUP($A237,INPUT_Du_lieu_nhan_vien!$A:$AJ,36,0),"-")</f>
        <v>Nghỉ việc</v>
      </c>
      <c r="E237" s="69" t="s">
        <v>3030</v>
      </c>
      <c r="F237" s="70" t="s">
        <v>3993</v>
      </c>
      <c r="G237" s="78" t="s">
        <v>7840</v>
      </c>
      <c r="H237" s="54"/>
      <c r="I237" s="54" t="s">
        <v>11</v>
      </c>
      <c r="J237" s="54"/>
      <c r="K237" s="54"/>
      <c r="L237" s="54"/>
      <c r="M237" s="54"/>
      <c r="N237" s="70" t="s">
        <v>3994</v>
      </c>
      <c r="T237" s="1">
        <v>20215</v>
      </c>
      <c r="U237" s="1">
        <v>4740</v>
      </c>
      <c r="W237" s="1" t="s">
        <v>5620</v>
      </c>
      <c r="X237" s="1">
        <v>2739</v>
      </c>
      <c r="Y237">
        <f t="shared" si="30"/>
        <v>5345</v>
      </c>
      <c r="Z237">
        <f t="shared" si="31"/>
        <v>34</v>
      </c>
      <c r="AA237" t="str">
        <f t="shared" si="32"/>
        <v/>
      </c>
      <c r="AB237">
        <f t="shared" si="33"/>
        <v>2527</v>
      </c>
      <c r="AE237" s="19" t="s">
        <v>623</v>
      </c>
      <c r="AH237" s="78" t="s">
        <v>7840</v>
      </c>
      <c r="AI237" s="78" t="s">
        <v>7840</v>
      </c>
      <c r="AJ237" s="413" t="str">
        <f t="shared" si="34"/>
        <v>2/</v>
      </c>
      <c r="AK237" t="str">
        <f t="shared" si="35"/>
        <v>18</v>
      </c>
      <c r="AL237" t="str">
        <f t="shared" si="36"/>
        <v>2013</v>
      </c>
      <c r="AM237" s="427" t="str">
        <f t="shared" si="37"/>
        <v>18</v>
      </c>
      <c r="AN237" t="str">
        <f t="shared" si="38"/>
        <v>2/</v>
      </c>
      <c r="AP237" s="19" t="str">
        <f t="shared" si="39"/>
        <v/>
      </c>
    </row>
    <row r="238" spans="1:42" ht="19.5" customHeight="1" x14ac:dyDescent="0.2">
      <c r="A238" s="143">
        <v>20532</v>
      </c>
      <c r="B238" s="42" t="str">
        <f>IFERROR(VLOOKUP($A238,INPUT_Du_lieu_nhan_vien!$A:$C,2,0),"-")</f>
        <v>Trịnh Thu</v>
      </c>
      <c r="C238" s="42" t="str">
        <f>IFERROR(VLOOKUP($A238,INPUT_Du_lieu_nhan_vien!$A:$C,3,0),"-")</f>
        <v>Thảo</v>
      </c>
      <c r="D238" s="42" t="str">
        <f>IFERROR(VLOOKUP($A238,INPUT_Du_lieu_nhan_vien!$A:$AJ,36,0),"-")</f>
        <v>Nghỉ việc</v>
      </c>
      <c r="E238" s="69" t="s">
        <v>3030</v>
      </c>
      <c r="F238" s="70" t="s">
        <v>5647</v>
      </c>
      <c r="G238" s="78" t="s">
        <v>7840</v>
      </c>
      <c r="H238" s="54"/>
      <c r="I238" s="54" t="s">
        <v>17</v>
      </c>
      <c r="J238" s="54"/>
      <c r="K238" s="54"/>
      <c r="L238" s="54"/>
      <c r="M238" s="54"/>
      <c r="N238" s="70" t="s">
        <v>5648</v>
      </c>
      <c r="T238" s="1">
        <v>20216</v>
      </c>
      <c r="U238" s="1">
        <v>4741</v>
      </c>
      <c r="W238" s="1" t="s">
        <v>5623</v>
      </c>
      <c r="X238" s="1">
        <v>2740</v>
      </c>
      <c r="Y238">
        <f t="shared" si="30"/>
        <v>5346</v>
      </c>
      <c r="Z238">
        <f t="shared" si="31"/>
        <v>51</v>
      </c>
      <c r="AA238" t="str">
        <f t="shared" si="32"/>
        <v/>
      </c>
      <c r="AB238">
        <f t="shared" si="33"/>
        <v>2528</v>
      </c>
      <c r="AE238" s="19" t="s">
        <v>623</v>
      </c>
      <c r="AH238" s="78" t="s">
        <v>7840</v>
      </c>
      <c r="AI238" s="78" t="s">
        <v>7840</v>
      </c>
      <c r="AJ238" s="413" t="str">
        <f t="shared" si="34"/>
        <v>2/</v>
      </c>
      <c r="AK238" t="str">
        <f t="shared" si="35"/>
        <v>18</v>
      </c>
      <c r="AL238" t="str">
        <f t="shared" si="36"/>
        <v>2013</v>
      </c>
      <c r="AM238" s="427" t="str">
        <f t="shared" si="37"/>
        <v>18</v>
      </c>
      <c r="AN238" t="str">
        <f t="shared" si="38"/>
        <v>2/</v>
      </c>
      <c r="AP238" s="19" t="str">
        <f t="shared" si="39"/>
        <v/>
      </c>
    </row>
    <row r="239" spans="1:42" ht="19.5" customHeight="1" x14ac:dyDescent="0.2">
      <c r="A239" s="143">
        <v>20106</v>
      </c>
      <c r="B239" s="42" t="str">
        <f>IFERROR(VLOOKUP($A239,INPUT_Du_lieu_nhan_vien!$A:$C,2,0),"-")</f>
        <v>Nguyễn Thu</v>
      </c>
      <c r="C239" s="42" t="str">
        <f>IFERROR(VLOOKUP($A239,INPUT_Du_lieu_nhan_vien!$A:$C,3,0),"-")</f>
        <v>Hiền</v>
      </c>
      <c r="D239" s="42" t="str">
        <f>IFERROR(VLOOKUP($A239,INPUT_Du_lieu_nhan_vien!$A:$AJ,36,0),"-")</f>
        <v>Nghỉ việc</v>
      </c>
      <c r="E239" s="69" t="s">
        <v>3031</v>
      </c>
      <c r="F239" s="70" t="s">
        <v>3484</v>
      </c>
      <c r="G239" s="71">
        <v>40124</v>
      </c>
      <c r="H239" s="54"/>
      <c r="I239" s="69" t="s">
        <v>17</v>
      </c>
      <c r="J239" s="54"/>
      <c r="K239" s="54"/>
      <c r="L239" s="54"/>
      <c r="M239" s="54"/>
      <c r="N239" s="70" t="s">
        <v>3485</v>
      </c>
      <c r="T239" s="1">
        <v>20217</v>
      </c>
      <c r="U239" s="1">
        <v>4742</v>
      </c>
      <c r="W239" s="1" t="s">
        <v>5626</v>
      </c>
      <c r="X239" s="1">
        <v>2741</v>
      </c>
      <c r="Y239">
        <f t="shared" si="30"/>
        <v>4544</v>
      </c>
      <c r="Z239">
        <f t="shared" si="31"/>
        <v>51</v>
      </c>
      <c r="AA239" t="str">
        <f t="shared" si="32"/>
        <v/>
      </c>
      <c r="AB239">
        <f t="shared" si="33"/>
        <v>2895</v>
      </c>
      <c r="AE239" s="19">
        <v>40124</v>
      </c>
      <c r="AH239" s="71">
        <v>40124</v>
      </c>
      <c r="AI239" s="78" t="s">
        <v>8670</v>
      </c>
      <c r="AJ239" s="413" t="str">
        <f t="shared" si="34"/>
        <v>07</v>
      </c>
      <c r="AK239" t="str">
        <f t="shared" si="35"/>
        <v>11</v>
      </c>
      <c r="AL239" t="str">
        <f t="shared" si="36"/>
        <v>2009</v>
      </c>
      <c r="AM239" s="427" t="str">
        <f t="shared" si="37"/>
        <v>07</v>
      </c>
      <c r="AN239" t="str">
        <f t="shared" si="38"/>
        <v>11</v>
      </c>
      <c r="AP239" s="19">
        <f t="shared" si="39"/>
        <v>40124</v>
      </c>
    </row>
    <row r="240" spans="1:42" ht="19.5" customHeight="1" x14ac:dyDescent="0.2">
      <c r="A240" s="143">
        <v>20088</v>
      </c>
      <c r="B240" s="42" t="str">
        <f>IFERROR(VLOOKUP($A240,INPUT_Du_lieu_nhan_vien!$A:$C,2,0),"-")</f>
        <v>Nguyễn Thị</v>
      </c>
      <c r="C240" s="42" t="str">
        <f>IFERROR(VLOOKUP($A240,INPUT_Du_lieu_nhan_vien!$A:$C,3,0),"-")</f>
        <v>Hoài</v>
      </c>
      <c r="D240" s="42" t="str">
        <f>IFERROR(VLOOKUP($A240,INPUT_Du_lieu_nhan_vien!$A:$AJ,36,0),"-")</f>
        <v>Nghỉ việc</v>
      </c>
      <c r="E240" s="69" t="s">
        <v>3032</v>
      </c>
      <c r="F240" s="70" t="s">
        <v>5890</v>
      </c>
      <c r="G240" s="71">
        <v>40422</v>
      </c>
      <c r="H240" s="54"/>
      <c r="I240" s="54" t="s">
        <v>17</v>
      </c>
      <c r="J240" s="54"/>
      <c r="K240" s="54"/>
      <c r="L240" s="54"/>
      <c r="M240" s="54"/>
      <c r="N240" s="70" t="s">
        <v>5891</v>
      </c>
      <c r="T240" s="1">
        <v>20218</v>
      </c>
      <c r="U240" s="1">
        <v>4743</v>
      </c>
      <c r="W240" s="1" t="s">
        <v>5628</v>
      </c>
      <c r="X240" s="1">
        <v>2742</v>
      </c>
      <c r="Y240">
        <f t="shared" si="30"/>
        <v>4526</v>
      </c>
      <c r="Z240">
        <f t="shared" si="31"/>
        <v>51</v>
      </c>
      <c r="AA240" t="str">
        <f t="shared" si="32"/>
        <v/>
      </c>
      <c r="AB240">
        <f t="shared" si="33"/>
        <v>3603</v>
      </c>
      <c r="AE240" s="19">
        <v>40422</v>
      </c>
      <c r="AH240" s="71">
        <v>40422</v>
      </c>
      <c r="AI240" s="78" t="s">
        <v>8671</v>
      </c>
      <c r="AJ240" s="413" t="str">
        <f t="shared" si="34"/>
        <v>01</v>
      </c>
      <c r="AK240" t="str">
        <f t="shared" si="35"/>
        <v>09</v>
      </c>
      <c r="AL240" t="str">
        <f t="shared" si="36"/>
        <v>2010</v>
      </c>
      <c r="AM240" s="427" t="str">
        <f t="shared" si="37"/>
        <v>01</v>
      </c>
      <c r="AN240" t="str">
        <f t="shared" si="38"/>
        <v>09</v>
      </c>
      <c r="AP240" s="19">
        <f t="shared" si="39"/>
        <v>40422</v>
      </c>
    </row>
    <row r="241" spans="1:42" ht="19.5" customHeight="1" x14ac:dyDescent="0.2">
      <c r="A241" s="62">
        <v>20535</v>
      </c>
      <c r="B241" s="42" t="str">
        <f>IFERROR(VLOOKUP($A241,INPUT_Du_lieu_nhan_vien!$A:$C,2,0),"-")</f>
        <v>Phạm Quang</v>
      </c>
      <c r="C241" s="42" t="str">
        <f>IFERROR(VLOOKUP($A241,INPUT_Du_lieu_nhan_vien!$A:$C,3,0),"-")</f>
        <v>Long</v>
      </c>
      <c r="D241" s="42" t="str">
        <f>IFERROR(VLOOKUP($A241,INPUT_Du_lieu_nhan_vien!$A:$AJ,36,0),"-")</f>
        <v>Chính thức</v>
      </c>
      <c r="E241" s="69"/>
      <c r="F241" s="70" t="s">
        <v>5407</v>
      </c>
      <c r="G241" s="78" t="s">
        <v>7841</v>
      </c>
      <c r="H241" s="54"/>
      <c r="I241" s="54" t="s">
        <v>17</v>
      </c>
      <c r="J241" s="54"/>
      <c r="K241" s="54"/>
      <c r="L241" s="54"/>
      <c r="M241" s="54"/>
      <c r="N241" s="70" t="s">
        <v>5408</v>
      </c>
      <c r="T241" s="1">
        <v>20219</v>
      </c>
      <c r="U241" s="1">
        <v>4744</v>
      </c>
      <c r="W241" s="1" t="s">
        <v>5632</v>
      </c>
      <c r="X241" s="1">
        <v>2743</v>
      </c>
      <c r="Y241">
        <f t="shared" si="30"/>
        <v>5349</v>
      </c>
      <c r="Z241">
        <f t="shared" si="31"/>
        <v>51</v>
      </c>
      <c r="AA241" t="str">
        <f t="shared" si="32"/>
        <v/>
      </c>
      <c r="AB241" t="str">
        <f t="shared" si="33"/>
        <v/>
      </c>
      <c r="AE241" s="19">
        <v>41490</v>
      </c>
      <c r="AH241" s="78" t="s">
        <v>7841</v>
      </c>
      <c r="AI241" s="78" t="s">
        <v>7841</v>
      </c>
      <c r="AJ241" s="413" t="str">
        <f t="shared" si="34"/>
        <v>4/</v>
      </c>
      <c r="AK241" t="str">
        <f t="shared" si="35"/>
        <v>8</v>
      </c>
      <c r="AL241" t="str">
        <f t="shared" si="36"/>
        <v>2013</v>
      </c>
      <c r="AM241" s="427">
        <v>4</v>
      </c>
      <c r="AN241" t="str">
        <f t="shared" si="38"/>
        <v>8</v>
      </c>
      <c r="AP241" s="19">
        <f t="shared" si="39"/>
        <v>41490</v>
      </c>
    </row>
    <row r="242" spans="1:42" ht="19.5" customHeight="1" x14ac:dyDescent="0.2">
      <c r="A242" s="62">
        <v>20536</v>
      </c>
      <c r="B242" s="42" t="str">
        <f>IFERROR(VLOOKUP($A242,INPUT_Du_lieu_nhan_vien!$A:$C,2,0),"-")</f>
        <v>Ngô Thị</v>
      </c>
      <c r="C242" s="42" t="str">
        <f>IFERROR(VLOOKUP($A242,INPUT_Du_lieu_nhan_vien!$A:$C,3,0),"-")</f>
        <v>Huyên</v>
      </c>
      <c r="D242" s="42" t="str">
        <f>IFERROR(VLOOKUP($A242,INPUT_Du_lieu_nhan_vien!$A:$AJ,36,0),"-")</f>
        <v>Chính thức</v>
      </c>
      <c r="E242" s="69"/>
      <c r="F242" s="70"/>
      <c r="G242" s="54"/>
      <c r="H242" s="54"/>
      <c r="I242" s="54"/>
      <c r="J242" s="54"/>
      <c r="K242" s="54"/>
      <c r="L242" s="54"/>
      <c r="M242" s="54"/>
      <c r="N242" s="54"/>
      <c r="T242" s="1">
        <v>20220</v>
      </c>
      <c r="U242" s="1">
        <v>4745</v>
      </c>
      <c r="W242" s="1" t="s">
        <v>5635</v>
      </c>
      <c r="X242" s="1">
        <v>2744</v>
      </c>
      <c r="Y242">
        <f t="shared" si="30"/>
        <v>5350</v>
      </c>
      <c r="Z242" t="str">
        <f t="shared" si="31"/>
        <v/>
      </c>
      <c r="AA242" t="str">
        <f t="shared" si="32"/>
        <v/>
      </c>
      <c r="AB242" t="str">
        <f t="shared" si="33"/>
        <v/>
      </c>
      <c r="AE242" s="19" t="s">
        <v>623</v>
      </c>
      <c r="AH242" s="54"/>
      <c r="AI242" s="415"/>
      <c r="AJ242" s="413" t="str">
        <f t="shared" si="34"/>
        <v/>
      </c>
      <c r="AK242" t="e">
        <f t="shared" si="35"/>
        <v>#VALUE!</v>
      </c>
      <c r="AL242" t="str">
        <f t="shared" si="36"/>
        <v/>
      </c>
      <c r="AM242" s="427" t="e">
        <f t="shared" si="37"/>
        <v>#VALUE!</v>
      </c>
      <c r="AN242" t="e">
        <f t="shared" si="38"/>
        <v>#VALUE!</v>
      </c>
      <c r="AP242" s="19" t="str">
        <f t="shared" si="39"/>
        <v/>
      </c>
    </row>
    <row r="243" spans="1:42" ht="19.5" customHeight="1" x14ac:dyDescent="0.2">
      <c r="A243" s="143">
        <v>20141</v>
      </c>
      <c r="B243" s="42" t="str">
        <f>IFERROR(VLOOKUP($A243,INPUT_Du_lieu_nhan_vien!$A:$C,2,0),"-")</f>
        <v>Nguyễn Thị</v>
      </c>
      <c r="C243" s="42" t="str">
        <f>IFERROR(VLOOKUP($A243,INPUT_Du_lieu_nhan_vien!$A:$C,3,0),"-")</f>
        <v>Huệ</v>
      </c>
      <c r="D243" s="42" t="str">
        <f>IFERROR(VLOOKUP($A243,INPUT_Du_lieu_nhan_vien!$A:$AJ,36,0),"-")</f>
        <v>Nghỉ việc</v>
      </c>
      <c r="E243" s="69" t="s">
        <v>3031</v>
      </c>
      <c r="F243" s="70" t="s">
        <v>3481</v>
      </c>
      <c r="G243" s="71">
        <v>40118</v>
      </c>
      <c r="H243" s="54"/>
      <c r="I243" s="69" t="s">
        <v>16</v>
      </c>
      <c r="J243" s="54"/>
      <c r="K243" s="69" t="s">
        <v>65</v>
      </c>
      <c r="L243" s="54"/>
      <c r="M243" s="69" t="s">
        <v>70</v>
      </c>
      <c r="N243" s="54"/>
      <c r="T243" s="1">
        <v>20221</v>
      </c>
      <c r="U243" s="1">
        <v>4746</v>
      </c>
      <c r="W243" s="1" t="s">
        <v>5636</v>
      </c>
      <c r="X243" s="1">
        <v>2745</v>
      </c>
      <c r="Y243">
        <f t="shared" si="30"/>
        <v>4658</v>
      </c>
      <c r="Z243">
        <f t="shared" si="31"/>
        <v>53</v>
      </c>
      <c r="AA243">
        <f t="shared" si="32"/>
        <v>177</v>
      </c>
      <c r="AB243">
        <f t="shared" si="33"/>
        <v>2896</v>
      </c>
      <c r="AE243" s="19">
        <v>40118</v>
      </c>
      <c r="AH243" s="71">
        <v>40118</v>
      </c>
      <c r="AI243" s="78" t="s">
        <v>8672</v>
      </c>
      <c r="AJ243" s="413" t="str">
        <f t="shared" si="34"/>
        <v>01</v>
      </c>
      <c r="AK243" t="str">
        <f t="shared" si="35"/>
        <v>11</v>
      </c>
      <c r="AL243" t="str">
        <f t="shared" si="36"/>
        <v>2009</v>
      </c>
      <c r="AM243" s="427" t="str">
        <f t="shared" si="37"/>
        <v>01</v>
      </c>
      <c r="AN243" t="str">
        <f t="shared" si="38"/>
        <v>11</v>
      </c>
      <c r="AP243" s="19">
        <f t="shared" si="39"/>
        <v>40118</v>
      </c>
    </row>
    <row r="244" spans="1:42" ht="19.5" customHeight="1" x14ac:dyDescent="0.2">
      <c r="A244" s="62">
        <v>20538</v>
      </c>
      <c r="B244" s="42" t="str">
        <f>IFERROR(VLOOKUP($A244,INPUT_Du_lieu_nhan_vien!$A:$C,2,0),"-")</f>
        <v>Bùi Thị Thanh</v>
      </c>
      <c r="C244" s="42" t="str">
        <f>IFERROR(VLOOKUP($A244,INPUT_Du_lieu_nhan_vien!$A:$C,3,0),"-")</f>
        <v>Hương</v>
      </c>
      <c r="D244" s="42" t="str">
        <f>IFERROR(VLOOKUP($A244,INPUT_Du_lieu_nhan_vien!$A:$AJ,36,0),"-")</f>
        <v>Nghỉ việc</v>
      </c>
      <c r="E244" s="69" t="s">
        <v>3030</v>
      </c>
      <c r="F244" s="70" t="s">
        <v>3807</v>
      </c>
      <c r="G244" s="78" t="s">
        <v>7841</v>
      </c>
      <c r="H244" s="54"/>
      <c r="I244" s="54" t="s">
        <v>16</v>
      </c>
      <c r="J244" s="54"/>
      <c r="K244" s="54"/>
      <c r="L244" s="54"/>
      <c r="M244" s="54"/>
      <c r="N244" s="70" t="s">
        <v>3809</v>
      </c>
      <c r="T244" s="1">
        <v>20222</v>
      </c>
      <c r="U244" s="1">
        <v>4747</v>
      </c>
      <c r="W244" s="1" t="s">
        <v>5639</v>
      </c>
      <c r="X244" s="1">
        <v>2746</v>
      </c>
      <c r="Y244">
        <f t="shared" si="30"/>
        <v>5352</v>
      </c>
      <c r="Z244">
        <f t="shared" si="31"/>
        <v>53</v>
      </c>
      <c r="AA244" t="str">
        <f t="shared" si="32"/>
        <v/>
      </c>
      <c r="AB244">
        <f t="shared" si="33"/>
        <v>2529</v>
      </c>
      <c r="AE244" s="19">
        <v>41490</v>
      </c>
      <c r="AH244" s="78" t="s">
        <v>7841</v>
      </c>
      <c r="AI244" s="78" t="s">
        <v>7841</v>
      </c>
      <c r="AJ244" s="413" t="str">
        <f t="shared" si="34"/>
        <v>4/</v>
      </c>
      <c r="AK244" t="str">
        <f t="shared" si="35"/>
        <v>8</v>
      </c>
      <c r="AL244" t="str">
        <f t="shared" si="36"/>
        <v>2013</v>
      </c>
      <c r="AM244" s="427">
        <v>4</v>
      </c>
      <c r="AN244" t="str">
        <f t="shared" si="38"/>
        <v>8</v>
      </c>
      <c r="AP244" s="19">
        <f t="shared" si="39"/>
        <v>41490</v>
      </c>
    </row>
    <row r="245" spans="1:42" ht="19.5" customHeight="1" x14ac:dyDescent="0.2">
      <c r="A245" s="228">
        <v>20539</v>
      </c>
      <c r="B245" s="42" t="str">
        <f>IFERROR(VLOOKUP($A245,INPUT_Du_lieu_nhan_vien!$A:$C,2,0),"-")</f>
        <v>Lê Hồng</v>
      </c>
      <c r="C245" s="42" t="str">
        <f>IFERROR(VLOOKUP($A245,INPUT_Du_lieu_nhan_vien!$A:$C,3,0),"-")</f>
        <v>Minh</v>
      </c>
      <c r="D245" s="42" t="str">
        <f>IFERROR(VLOOKUP($A245,INPUT_Du_lieu_nhan_vien!$A:$AJ,36,0),"-")</f>
        <v>Nghỉ việc</v>
      </c>
      <c r="E245" s="69"/>
      <c r="F245" s="54"/>
      <c r="G245" s="54"/>
      <c r="H245" s="54"/>
      <c r="I245" s="54"/>
      <c r="J245" s="54"/>
      <c r="K245" s="54"/>
      <c r="L245" s="54"/>
      <c r="M245" s="54"/>
      <c r="N245" s="54"/>
      <c r="T245" s="1">
        <v>20223</v>
      </c>
      <c r="U245" s="1">
        <v>4748</v>
      </c>
      <c r="W245" s="1" t="s">
        <v>5641</v>
      </c>
      <c r="X245" s="1">
        <v>2747</v>
      </c>
      <c r="Y245">
        <f t="shared" si="30"/>
        <v>5353</v>
      </c>
      <c r="Z245" t="str">
        <f t="shared" si="31"/>
        <v/>
      </c>
      <c r="AA245" t="str">
        <f t="shared" si="32"/>
        <v/>
      </c>
      <c r="AB245" t="str">
        <f t="shared" si="33"/>
        <v/>
      </c>
      <c r="AE245" s="19" t="s">
        <v>623</v>
      </c>
      <c r="AH245" s="54"/>
      <c r="AI245" s="415"/>
      <c r="AJ245" s="413" t="str">
        <f t="shared" si="34"/>
        <v/>
      </c>
      <c r="AK245" t="e">
        <f t="shared" si="35"/>
        <v>#VALUE!</v>
      </c>
      <c r="AL245" t="str">
        <f t="shared" si="36"/>
        <v/>
      </c>
      <c r="AM245" s="427" t="e">
        <f t="shared" si="37"/>
        <v>#VALUE!</v>
      </c>
      <c r="AN245" t="e">
        <f t="shared" si="38"/>
        <v>#VALUE!</v>
      </c>
      <c r="AP245" s="19" t="str">
        <f t="shared" si="39"/>
        <v/>
      </c>
    </row>
    <row r="246" spans="1:42" ht="19.5" customHeight="1" x14ac:dyDescent="0.2">
      <c r="A246" s="143">
        <v>10004</v>
      </c>
      <c r="B246" s="42" t="str">
        <f>IFERROR(VLOOKUP($A246,INPUT_Du_lieu_nhan_vien!$A:$C,2,0),"-")</f>
        <v>Thái Minh</v>
      </c>
      <c r="C246" s="42" t="str">
        <f>IFERROR(VLOOKUP($A246,INPUT_Du_lieu_nhan_vien!$A:$C,3,0),"-")</f>
        <v>Hạnh</v>
      </c>
      <c r="D246" s="42" t="str">
        <f>IFERROR(VLOOKUP($A246,INPUT_Du_lieu_nhan_vien!$A:$AJ,36,0),"-")</f>
        <v>Nghỉ khác</v>
      </c>
      <c r="E246" s="69" t="s">
        <v>3028</v>
      </c>
      <c r="F246" s="70" t="s">
        <v>3063</v>
      </c>
      <c r="G246" s="71">
        <v>40634</v>
      </c>
      <c r="H246" s="54"/>
      <c r="I246" s="69" t="s">
        <v>8</v>
      </c>
      <c r="J246" s="54"/>
      <c r="K246" s="54" t="s">
        <v>52</v>
      </c>
      <c r="L246" s="54"/>
      <c r="M246" s="54"/>
      <c r="N246" s="54"/>
      <c r="T246" s="1">
        <v>20224</v>
      </c>
      <c r="U246" s="1">
        <v>4749</v>
      </c>
      <c r="W246" s="1" t="s">
        <v>5645</v>
      </c>
      <c r="X246" s="1">
        <v>2748</v>
      </c>
      <c r="Y246">
        <f t="shared" si="30"/>
        <v>4421</v>
      </c>
      <c r="Z246">
        <f t="shared" si="31"/>
        <v>36</v>
      </c>
      <c r="AA246">
        <f t="shared" si="32"/>
        <v>176</v>
      </c>
      <c r="AB246">
        <f t="shared" si="33"/>
        <v>3404</v>
      </c>
      <c r="AE246" s="19">
        <v>40634</v>
      </c>
      <c r="AH246" s="71">
        <v>40634</v>
      </c>
      <c r="AI246" s="78" t="s">
        <v>8595</v>
      </c>
      <c r="AJ246" s="413" t="str">
        <f t="shared" si="34"/>
        <v>01</v>
      </c>
      <c r="AK246" t="str">
        <f t="shared" si="35"/>
        <v>04</v>
      </c>
      <c r="AL246" t="str">
        <f t="shared" si="36"/>
        <v>2011</v>
      </c>
      <c r="AM246" s="427" t="str">
        <f t="shared" si="37"/>
        <v>01</v>
      </c>
      <c r="AN246" t="str">
        <f t="shared" si="38"/>
        <v>04</v>
      </c>
      <c r="AP246" s="19">
        <f t="shared" si="39"/>
        <v>40634</v>
      </c>
    </row>
    <row r="247" spans="1:42" ht="19.5" customHeight="1" x14ac:dyDescent="0.2">
      <c r="A247" s="143">
        <v>10004</v>
      </c>
      <c r="B247" s="42" t="str">
        <f>IFERROR(VLOOKUP($A247,INPUT_Du_lieu_nhan_vien!$A:$C,2,0),"-")</f>
        <v>Thái Minh</v>
      </c>
      <c r="C247" s="42" t="str">
        <f>IFERROR(VLOOKUP($A247,INPUT_Du_lieu_nhan_vien!$A:$C,3,0),"-")</f>
        <v>Hạnh</v>
      </c>
      <c r="D247" s="42" t="str">
        <f>IFERROR(VLOOKUP($A247,INPUT_Du_lieu_nhan_vien!$A:$AJ,36,0),"-")</f>
        <v>Nghỉ khác</v>
      </c>
      <c r="E247" s="69" t="s">
        <v>3028</v>
      </c>
      <c r="F247" s="70" t="s">
        <v>3064</v>
      </c>
      <c r="G247" s="71">
        <v>40940</v>
      </c>
      <c r="H247" s="54"/>
      <c r="I247" s="69" t="s">
        <v>8</v>
      </c>
      <c r="J247" s="54"/>
      <c r="K247" s="54" t="s">
        <v>56</v>
      </c>
      <c r="L247" s="54"/>
      <c r="M247" s="54"/>
      <c r="N247" s="54"/>
      <c r="T247" s="1">
        <v>20225</v>
      </c>
      <c r="U247" s="1">
        <v>4750</v>
      </c>
      <c r="W247" s="1" t="s">
        <v>5649</v>
      </c>
      <c r="X247" s="1">
        <v>2749</v>
      </c>
      <c r="Y247">
        <f t="shared" si="30"/>
        <v>4421</v>
      </c>
      <c r="Z247">
        <f t="shared" si="31"/>
        <v>36</v>
      </c>
      <c r="AA247">
        <f t="shared" si="32"/>
        <v>168</v>
      </c>
      <c r="AB247">
        <f t="shared" si="33"/>
        <v>3405</v>
      </c>
      <c r="AE247" s="19">
        <v>40940</v>
      </c>
      <c r="AH247" s="71">
        <v>40940</v>
      </c>
      <c r="AI247" s="78" t="s">
        <v>8603</v>
      </c>
      <c r="AJ247" s="413" t="str">
        <f t="shared" si="34"/>
        <v>01</v>
      </c>
      <c r="AK247" t="str">
        <f t="shared" si="35"/>
        <v>02</v>
      </c>
      <c r="AL247" t="str">
        <f t="shared" si="36"/>
        <v>2012</v>
      </c>
      <c r="AM247" s="427" t="str">
        <f t="shared" si="37"/>
        <v>01</v>
      </c>
      <c r="AN247" t="str">
        <f t="shared" si="38"/>
        <v>02</v>
      </c>
      <c r="AP247" s="19">
        <f t="shared" si="39"/>
        <v>40940</v>
      </c>
    </row>
    <row r="248" spans="1:42" ht="19.5" customHeight="1" x14ac:dyDescent="0.2">
      <c r="A248" s="143">
        <v>20155</v>
      </c>
      <c r="B248" s="42" t="str">
        <f>IFERROR(VLOOKUP($A248,INPUT_Du_lieu_nhan_vien!$A:$C,2,0),"-")</f>
        <v>Đặng Thị Thuy</v>
      </c>
      <c r="C248" s="42" t="str">
        <f>IFERROR(VLOOKUP($A248,INPUT_Du_lieu_nhan_vien!$A:$C,3,0),"-")</f>
        <v>Thùy</v>
      </c>
      <c r="D248" s="42" t="str">
        <f>IFERROR(VLOOKUP($A248,INPUT_Du_lieu_nhan_vien!$A:$AJ,36,0),"-")</f>
        <v>Chính thức</v>
      </c>
      <c r="E248" s="69" t="s">
        <v>3028</v>
      </c>
      <c r="F248" s="70" t="s">
        <v>3145</v>
      </c>
      <c r="G248" s="71">
        <v>40603</v>
      </c>
      <c r="H248" s="54"/>
      <c r="I248" s="69" t="s">
        <v>11</v>
      </c>
      <c r="J248" s="54"/>
      <c r="K248" s="69" t="s">
        <v>65</v>
      </c>
      <c r="L248" s="54"/>
      <c r="M248" s="69" t="s">
        <v>69</v>
      </c>
      <c r="N248" s="54"/>
      <c r="T248" s="1">
        <v>20226</v>
      </c>
      <c r="U248" s="1">
        <v>4751</v>
      </c>
      <c r="W248" s="1" t="s">
        <v>5650</v>
      </c>
      <c r="X248" s="1">
        <v>2750</v>
      </c>
      <c r="Y248">
        <f t="shared" si="30"/>
        <v>4680</v>
      </c>
      <c r="Z248">
        <f t="shared" si="31"/>
        <v>34</v>
      </c>
      <c r="AA248">
        <f t="shared" si="32"/>
        <v>177</v>
      </c>
      <c r="AB248">
        <f t="shared" si="33"/>
        <v>3406</v>
      </c>
      <c r="AE248" s="19">
        <v>40603</v>
      </c>
      <c r="AH248" s="71">
        <v>40603</v>
      </c>
      <c r="AI248" s="78" t="s">
        <v>8612</v>
      </c>
      <c r="AJ248" s="413" t="str">
        <f t="shared" si="34"/>
        <v>01</v>
      </c>
      <c r="AK248" t="str">
        <f t="shared" si="35"/>
        <v>03</v>
      </c>
      <c r="AL248" t="str">
        <f t="shared" si="36"/>
        <v>2011</v>
      </c>
      <c r="AM248" s="427" t="str">
        <f t="shared" si="37"/>
        <v>01</v>
      </c>
      <c r="AN248" t="str">
        <f t="shared" si="38"/>
        <v>03</v>
      </c>
      <c r="AP248" s="19">
        <f t="shared" si="39"/>
        <v>40603</v>
      </c>
    </row>
    <row r="249" spans="1:42" ht="19.5" customHeight="1" x14ac:dyDescent="0.2">
      <c r="A249" s="143">
        <v>20155</v>
      </c>
      <c r="B249" s="42" t="str">
        <f>IFERROR(VLOOKUP($A249,INPUT_Du_lieu_nhan_vien!$A:$C,2,0),"-")</f>
        <v>Đặng Thị Thuy</v>
      </c>
      <c r="C249" s="42" t="str">
        <f>IFERROR(VLOOKUP($A249,INPUT_Du_lieu_nhan_vien!$A:$C,3,0),"-")</f>
        <v>Thùy</v>
      </c>
      <c r="D249" s="42" t="str">
        <f>IFERROR(VLOOKUP($A249,INPUT_Du_lieu_nhan_vien!$A:$AJ,36,0),"-")</f>
        <v>Chính thức</v>
      </c>
      <c r="E249" s="69" t="s">
        <v>3028</v>
      </c>
      <c r="F249" s="70" t="s">
        <v>3146</v>
      </c>
      <c r="G249" s="71">
        <v>40695</v>
      </c>
      <c r="H249" s="54"/>
      <c r="I249" s="69" t="s">
        <v>9</v>
      </c>
      <c r="J249" s="54"/>
      <c r="K249" s="69" t="s">
        <v>65</v>
      </c>
      <c r="L249" s="54"/>
      <c r="M249" s="54"/>
      <c r="N249" s="54"/>
      <c r="T249" s="1">
        <v>20227</v>
      </c>
      <c r="U249" s="1">
        <v>4752</v>
      </c>
      <c r="W249" s="1" t="s">
        <v>5651</v>
      </c>
      <c r="X249" s="1">
        <v>2751</v>
      </c>
      <c r="Y249">
        <f t="shared" si="30"/>
        <v>4680</v>
      </c>
      <c r="Z249">
        <f t="shared" si="31"/>
        <v>35</v>
      </c>
      <c r="AA249">
        <f t="shared" si="32"/>
        <v>177</v>
      </c>
      <c r="AB249">
        <f t="shared" si="33"/>
        <v>3407</v>
      </c>
      <c r="AE249" s="19">
        <v>40695</v>
      </c>
      <c r="AH249" s="71">
        <v>40695</v>
      </c>
      <c r="AI249" s="78" t="s">
        <v>8673</v>
      </c>
      <c r="AJ249" s="413" t="str">
        <f t="shared" si="34"/>
        <v>01</v>
      </c>
      <c r="AK249" t="str">
        <f t="shared" si="35"/>
        <v>06</v>
      </c>
      <c r="AL249" t="str">
        <f t="shared" si="36"/>
        <v>2011</v>
      </c>
      <c r="AM249" s="427" t="str">
        <f t="shared" si="37"/>
        <v>01</v>
      </c>
      <c r="AN249" t="str">
        <f t="shared" si="38"/>
        <v>06</v>
      </c>
      <c r="AP249" s="19">
        <f t="shared" si="39"/>
        <v>40695</v>
      </c>
    </row>
    <row r="250" spans="1:42" ht="19.5" customHeight="1" x14ac:dyDescent="0.2">
      <c r="A250" s="143">
        <v>20155</v>
      </c>
      <c r="B250" s="42" t="str">
        <f>IFERROR(VLOOKUP($A250,INPUT_Du_lieu_nhan_vien!$A:$C,2,0),"-")</f>
        <v>Đặng Thị Thuy</v>
      </c>
      <c r="C250" s="42" t="str">
        <f>IFERROR(VLOOKUP($A250,INPUT_Du_lieu_nhan_vien!$A:$C,3,0),"-")</f>
        <v>Thùy</v>
      </c>
      <c r="D250" s="42" t="str">
        <f>IFERROR(VLOOKUP($A250,INPUT_Du_lieu_nhan_vien!$A:$AJ,36,0),"-")</f>
        <v>Chính thức</v>
      </c>
      <c r="E250" s="69" t="s">
        <v>3028</v>
      </c>
      <c r="F250" s="70" t="s">
        <v>3147</v>
      </c>
      <c r="G250" s="20">
        <v>41183</v>
      </c>
      <c r="H250" s="54"/>
      <c r="I250" s="69" t="s">
        <v>8</v>
      </c>
      <c r="J250" s="54"/>
      <c r="K250" s="69" t="s">
        <v>65</v>
      </c>
      <c r="L250" s="54"/>
      <c r="M250" s="54"/>
      <c r="N250" s="54"/>
      <c r="T250" s="1">
        <v>20228</v>
      </c>
      <c r="U250" s="1">
        <v>4753</v>
      </c>
      <c r="W250" s="1" t="s">
        <v>5655</v>
      </c>
      <c r="X250" s="1">
        <v>2752</v>
      </c>
      <c r="Y250">
        <f t="shared" si="30"/>
        <v>4680</v>
      </c>
      <c r="Z250">
        <f t="shared" si="31"/>
        <v>36</v>
      </c>
      <c r="AA250">
        <f t="shared" si="32"/>
        <v>177</v>
      </c>
      <c r="AB250">
        <f t="shared" si="33"/>
        <v>3408</v>
      </c>
      <c r="AE250" s="19">
        <v>41183</v>
      </c>
      <c r="AH250" s="20">
        <v>41183</v>
      </c>
      <c r="AI250" s="79" t="s">
        <v>3303</v>
      </c>
      <c r="AJ250" s="413" t="str">
        <f t="shared" si="34"/>
        <v>01</v>
      </c>
      <c r="AK250" t="str">
        <f t="shared" si="35"/>
        <v>10</v>
      </c>
      <c r="AL250" t="str">
        <f t="shared" si="36"/>
        <v>2012</v>
      </c>
      <c r="AM250" s="427" t="str">
        <f t="shared" si="37"/>
        <v>01</v>
      </c>
      <c r="AN250" t="str">
        <f t="shared" si="38"/>
        <v>10</v>
      </c>
      <c r="AP250" s="19">
        <f t="shared" si="39"/>
        <v>41183</v>
      </c>
    </row>
    <row r="251" spans="1:42" ht="19.5" customHeight="1" x14ac:dyDescent="0.2">
      <c r="A251" s="143">
        <v>20155</v>
      </c>
      <c r="B251" s="42" t="str">
        <f>IFERROR(VLOOKUP($A251,INPUT_Du_lieu_nhan_vien!$A:$C,2,0),"-")</f>
        <v>Đặng Thị Thuy</v>
      </c>
      <c r="C251" s="42" t="str">
        <f>IFERROR(VLOOKUP($A251,INPUT_Du_lieu_nhan_vien!$A:$C,3,0),"-")</f>
        <v>Thùy</v>
      </c>
      <c r="D251" s="42" t="str">
        <f>IFERROR(VLOOKUP($A251,INPUT_Du_lieu_nhan_vien!$A:$AJ,36,0),"-")</f>
        <v>Chính thức</v>
      </c>
      <c r="E251" s="69" t="s">
        <v>3028</v>
      </c>
      <c r="F251" s="70" t="s">
        <v>3144</v>
      </c>
      <c r="G251" s="20" t="s">
        <v>3148</v>
      </c>
      <c r="H251" s="54"/>
      <c r="I251" s="69" t="s">
        <v>11</v>
      </c>
      <c r="J251" s="54"/>
      <c r="K251" s="69" t="s">
        <v>2672</v>
      </c>
      <c r="L251" s="54"/>
      <c r="M251" s="69" t="s">
        <v>2673</v>
      </c>
      <c r="N251" s="54"/>
      <c r="R251" s="2"/>
      <c r="S251" s="2" t="s">
        <v>3149</v>
      </c>
      <c r="T251" s="1">
        <v>20229</v>
      </c>
      <c r="U251" s="1">
        <v>4754</v>
      </c>
      <c r="W251" s="1" t="s">
        <v>5658</v>
      </c>
      <c r="X251" s="1">
        <v>2753</v>
      </c>
      <c r="Y251">
        <f t="shared" si="30"/>
        <v>4680</v>
      </c>
      <c r="Z251">
        <f t="shared" si="31"/>
        <v>34</v>
      </c>
      <c r="AA251">
        <f t="shared" si="32"/>
        <v>167</v>
      </c>
      <c r="AB251">
        <f t="shared" si="33"/>
        <v>3409</v>
      </c>
      <c r="AE251" s="19">
        <v>41275</v>
      </c>
      <c r="AH251" s="20" t="s">
        <v>3148</v>
      </c>
      <c r="AI251" s="79" t="s">
        <v>3148</v>
      </c>
      <c r="AJ251" s="413" t="str">
        <f t="shared" si="34"/>
        <v>1/</v>
      </c>
      <c r="AK251" t="str">
        <f t="shared" si="35"/>
        <v>1</v>
      </c>
      <c r="AL251" t="str">
        <f t="shared" si="36"/>
        <v>2013</v>
      </c>
      <c r="AM251" s="427">
        <v>1</v>
      </c>
      <c r="AN251" t="str">
        <f t="shared" si="38"/>
        <v>1</v>
      </c>
      <c r="AP251" s="19">
        <f t="shared" si="39"/>
        <v>41275</v>
      </c>
    </row>
    <row r="252" spans="1:42" ht="19.5" customHeight="1" x14ac:dyDescent="0.2">
      <c r="A252" s="143">
        <v>20029</v>
      </c>
      <c r="B252" s="42" t="str">
        <f>IFERROR(VLOOKUP($A252,INPUT_Du_lieu_nhan_vien!$A:$C,2,0),"-")</f>
        <v>Bùi Thị Xuân</v>
      </c>
      <c r="C252" s="42" t="str">
        <f>IFERROR(VLOOKUP($A252,INPUT_Du_lieu_nhan_vien!$A:$C,3,0),"-")</f>
        <v>Thảo</v>
      </c>
      <c r="D252" s="42" t="str">
        <f>IFERROR(VLOOKUP($A252,INPUT_Du_lieu_nhan_vien!$A:$AJ,36,0),"-")</f>
        <v>Chính thức</v>
      </c>
      <c r="E252" s="69" t="s">
        <v>3028</v>
      </c>
      <c r="F252" s="70" t="s">
        <v>3151</v>
      </c>
      <c r="G252" s="71">
        <v>40634</v>
      </c>
      <c r="H252" s="54"/>
      <c r="I252" s="69" t="s">
        <v>11</v>
      </c>
      <c r="J252" s="69" t="s">
        <v>31</v>
      </c>
      <c r="K252" s="54" t="s">
        <v>31</v>
      </c>
      <c r="L252" s="69" t="s">
        <v>37</v>
      </c>
      <c r="M252" s="69" t="s">
        <v>37</v>
      </c>
      <c r="N252" s="54"/>
      <c r="T252" s="1">
        <v>20230</v>
      </c>
      <c r="U252" s="1">
        <v>4755</v>
      </c>
      <c r="W252" s="1" t="s">
        <v>5663</v>
      </c>
      <c r="X252" s="1">
        <v>2754</v>
      </c>
      <c r="Y252">
        <f t="shared" si="30"/>
        <v>4469</v>
      </c>
      <c r="Z252">
        <f t="shared" si="31"/>
        <v>34</v>
      </c>
      <c r="AA252">
        <f t="shared" si="32"/>
        <v>182</v>
      </c>
      <c r="AB252">
        <f t="shared" si="33"/>
        <v>3410</v>
      </c>
      <c r="AE252" s="19">
        <v>40634</v>
      </c>
      <c r="AH252" s="71">
        <v>40634</v>
      </c>
      <c r="AI252" s="78" t="s">
        <v>8595</v>
      </c>
      <c r="AJ252" s="413" t="str">
        <f t="shared" si="34"/>
        <v>01</v>
      </c>
      <c r="AK252" t="str">
        <f t="shared" si="35"/>
        <v>04</v>
      </c>
      <c r="AL252" t="str">
        <f t="shared" si="36"/>
        <v>2011</v>
      </c>
      <c r="AM252" s="427" t="str">
        <f t="shared" si="37"/>
        <v>01</v>
      </c>
      <c r="AN252" t="str">
        <f t="shared" si="38"/>
        <v>04</v>
      </c>
      <c r="AP252" s="19">
        <f t="shared" si="39"/>
        <v>40634</v>
      </c>
    </row>
    <row r="253" spans="1:42" ht="19.5" customHeight="1" x14ac:dyDescent="0.2">
      <c r="A253" s="143">
        <v>20029</v>
      </c>
      <c r="B253" s="42" t="str">
        <f>IFERROR(VLOOKUP($A253,INPUT_Du_lieu_nhan_vien!$A:$C,2,0),"-")</f>
        <v>Bùi Thị Xuân</v>
      </c>
      <c r="C253" s="42" t="str">
        <f>IFERROR(VLOOKUP($A253,INPUT_Du_lieu_nhan_vien!$A:$C,3,0),"-")</f>
        <v>Thảo</v>
      </c>
      <c r="D253" s="42" t="str">
        <f>IFERROR(VLOOKUP($A253,INPUT_Du_lieu_nhan_vien!$A:$AJ,36,0),"-")</f>
        <v>Chính thức</v>
      </c>
      <c r="E253" s="69" t="s">
        <v>3028</v>
      </c>
      <c r="F253" s="70" t="s">
        <v>3152</v>
      </c>
      <c r="G253" s="71">
        <v>40909</v>
      </c>
      <c r="H253" s="54"/>
      <c r="I253" s="69" t="s">
        <v>9</v>
      </c>
      <c r="J253" s="69" t="s">
        <v>31</v>
      </c>
      <c r="K253" s="54" t="s">
        <v>31</v>
      </c>
      <c r="L253" s="69" t="s">
        <v>37</v>
      </c>
      <c r="M253" s="54"/>
      <c r="N253" s="54"/>
      <c r="T253" s="1">
        <v>20231</v>
      </c>
      <c r="U253" s="1">
        <v>4756</v>
      </c>
      <c r="W253" s="1" t="s">
        <v>5664</v>
      </c>
      <c r="X253" s="1">
        <v>2755</v>
      </c>
      <c r="Y253">
        <f t="shared" si="30"/>
        <v>4469</v>
      </c>
      <c r="Z253">
        <f t="shared" si="31"/>
        <v>35</v>
      </c>
      <c r="AA253">
        <f t="shared" si="32"/>
        <v>182</v>
      </c>
      <c r="AB253">
        <f t="shared" si="33"/>
        <v>3411</v>
      </c>
      <c r="AE253" s="19">
        <v>40909</v>
      </c>
      <c r="AH253" s="71">
        <v>40909</v>
      </c>
      <c r="AI253" s="78" t="s">
        <v>8600</v>
      </c>
      <c r="AJ253" s="413" t="str">
        <f t="shared" si="34"/>
        <v>01</v>
      </c>
      <c r="AK253" t="str">
        <f t="shared" si="35"/>
        <v>01</v>
      </c>
      <c r="AL253" t="str">
        <f t="shared" si="36"/>
        <v>2012</v>
      </c>
      <c r="AM253" s="427" t="str">
        <f t="shared" si="37"/>
        <v>01</v>
      </c>
      <c r="AN253" t="str">
        <f t="shared" si="38"/>
        <v>01</v>
      </c>
      <c r="AP253" s="19">
        <f t="shared" si="39"/>
        <v>40909</v>
      </c>
    </row>
    <row r="254" spans="1:42" ht="19.5" customHeight="1" x14ac:dyDescent="0.2">
      <c r="A254" s="143">
        <v>20029</v>
      </c>
      <c r="B254" s="42" t="str">
        <f>IFERROR(VLOOKUP($A254,INPUT_Du_lieu_nhan_vien!$A:$C,2,0),"-")</f>
        <v>Bùi Thị Xuân</v>
      </c>
      <c r="C254" s="42" t="str">
        <f>IFERROR(VLOOKUP($A254,INPUT_Du_lieu_nhan_vien!$A:$C,3,0),"-")</f>
        <v>Thảo</v>
      </c>
      <c r="D254" s="42" t="str">
        <f>IFERROR(VLOOKUP($A254,INPUT_Du_lieu_nhan_vien!$A:$AJ,36,0),"-")</f>
        <v>Chính thức</v>
      </c>
      <c r="E254" s="69" t="s">
        <v>3028</v>
      </c>
      <c r="F254" s="70" t="s">
        <v>3153</v>
      </c>
      <c r="G254" s="20">
        <v>41183</v>
      </c>
      <c r="H254" s="54"/>
      <c r="I254" s="69" t="s">
        <v>8</v>
      </c>
      <c r="J254" s="69" t="s">
        <v>31</v>
      </c>
      <c r="K254" s="54" t="s">
        <v>31</v>
      </c>
      <c r="L254" s="69"/>
      <c r="M254" s="54"/>
      <c r="N254" s="54"/>
      <c r="T254" s="1">
        <v>20232</v>
      </c>
      <c r="U254" s="1">
        <v>4757</v>
      </c>
      <c r="W254" s="1" t="s">
        <v>5666</v>
      </c>
      <c r="X254" s="1">
        <v>2756</v>
      </c>
      <c r="Y254">
        <f t="shared" si="30"/>
        <v>4469</v>
      </c>
      <c r="Z254">
        <f t="shared" si="31"/>
        <v>36</v>
      </c>
      <c r="AA254">
        <f t="shared" si="32"/>
        <v>182</v>
      </c>
      <c r="AB254">
        <f t="shared" si="33"/>
        <v>3412</v>
      </c>
      <c r="AE254" s="19">
        <v>41183</v>
      </c>
      <c r="AH254" s="20">
        <v>41183</v>
      </c>
      <c r="AI254" s="79" t="s">
        <v>3303</v>
      </c>
      <c r="AJ254" s="413" t="str">
        <f t="shared" si="34"/>
        <v>01</v>
      </c>
      <c r="AK254" t="str">
        <f t="shared" si="35"/>
        <v>10</v>
      </c>
      <c r="AL254" t="str">
        <f t="shared" si="36"/>
        <v>2012</v>
      </c>
      <c r="AM254" s="427" t="str">
        <f t="shared" si="37"/>
        <v>01</v>
      </c>
      <c r="AN254" t="str">
        <f t="shared" si="38"/>
        <v>10</v>
      </c>
      <c r="AP254" s="19">
        <f t="shared" si="39"/>
        <v>41183</v>
      </c>
    </row>
    <row r="255" spans="1:42" ht="19.5" customHeight="1" x14ac:dyDescent="0.2">
      <c r="A255" s="143">
        <v>20256</v>
      </c>
      <c r="B255" s="42" t="str">
        <f>IFERROR(VLOOKUP($A255,INPUT_Du_lieu_nhan_vien!$A:$C,2,0),"-")</f>
        <v>Chung Thị Huyền</v>
      </c>
      <c r="C255" s="42" t="str">
        <f>IFERROR(VLOOKUP($A255,INPUT_Du_lieu_nhan_vien!$A:$C,3,0),"-")</f>
        <v>Trân</v>
      </c>
      <c r="D255" s="42" t="str">
        <f>IFERROR(VLOOKUP($A255,INPUT_Du_lieu_nhan_vien!$A:$AJ,36,0),"-")</f>
        <v>Chính thức</v>
      </c>
      <c r="E255" s="69" t="s">
        <v>3028</v>
      </c>
      <c r="F255" s="70" t="s">
        <v>3157</v>
      </c>
      <c r="G255" s="71">
        <v>40909</v>
      </c>
      <c r="H255" s="54"/>
      <c r="I255" s="69" t="s">
        <v>12</v>
      </c>
      <c r="J255" s="54"/>
      <c r="K255" s="69" t="s">
        <v>65</v>
      </c>
      <c r="L255" s="54"/>
      <c r="M255" s="69" t="s">
        <v>68</v>
      </c>
      <c r="N255" s="69" t="s">
        <v>3160</v>
      </c>
      <c r="T255" s="1">
        <v>20233</v>
      </c>
      <c r="U255" s="1">
        <v>4758</v>
      </c>
      <c r="W255" s="1" t="s">
        <v>5673</v>
      </c>
      <c r="X255" s="1">
        <v>2757</v>
      </c>
      <c r="Y255">
        <f t="shared" si="30"/>
        <v>4781</v>
      </c>
      <c r="Z255">
        <f t="shared" si="31"/>
        <v>50</v>
      </c>
      <c r="AA255">
        <f t="shared" si="32"/>
        <v>177</v>
      </c>
      <c r="AB255">
        <f t="shared" si="33"/>
        <v>3413</v>
      </c>
      <c r="AE255" s="19">
        <v>40909</v>
      </c>
      <c r="AH255" s="71">
        <v>40909</v>
      </c>
      <c r="AI255" s="78" t="s">
        <v>8600</v>
      </c>
      <c r="AJ255" s="413" t="str">
        <f t="shared" si="34"/>
        <v>01</v>
      </c>
      <c r="AK255" t="str">
        <f t="shared" si="35"/>
        <v>01</v>
      </c>
      <c r="AL255" t="str">
        <f t="shared" si="36"/>
        <v>2012</v>
      </c>
      <c r="AM255" s="427" t="str">
        <f t="shared" si="37"/>
        <v>01</v>
      </c>
      <c r="AN255" t="str">
        <f t="shared" si="38"/>
        <v>01</v>
      </c>
      <c r="AP255" s="19">
        <f t="shared" si="39"/>
        <v>40909</v>
      </c>
    </row>
    <row r="256" spans="1:42" ht="19.5" customHeight="1" x14ac:dyDescent="0.2">
      <c r="A256" s="143">
        <v>20256</v>
      </c>
      <c r="B256" s="42" t="str">
        <f>IFERROR(VLOOKUP($A256,INPUT_Du_lieu_nhan_vien!$A:$C,2,0),"-")</f>
        <v>Chung Thị Huyền</v>
      </c>
      <c r="C256" s="42" t="str">
        <f>IFERROR(VLOOKUP($A256,INPUT_Du_lieu_nhan_vien!$A:$C,3,0),"-")</f>
        <v>Trân</v>
      </c>
      <c r="D256" s="42" t="str">
        <f>IFERROR(VLOOKUP($A256,INPUT_Du_lieu_nhan_vien!$A:$AJ,36,0),"-")</f>
        <v>Chính thức</v>
      </c>
      <c r="E256" s="69" t="s">
        <v>3028</v>
      </c>
      <c r="F256" s="70" t="s">
        <v>3158</v>
      </c>
      <c r="G256" s="20">
        <v>41244</v>
      </c>
      <c r="H256" s="54"/>
      <c r="I256" s="69" t="s">
        <v>12</v>
      </c>
      <c r="J256" s="54"/>
      <c r="K256" s="69" t="s">
        <v>65</v>
      </c>
      <c r="L256" s="54"/>
      <c r="M256" s="69"/>
      <c r="N256" s="54"/>
      <c r="T256" s="1">
        <v>20234</v>
      </c>
      <c r="U256" s="1">
        <v>4759</v>
      </c>
      <c r="W256" s="1" t="s">
        <v>5675</v>
      </c>
      <c r="X256" s="1">
        <v>2758</v>
      </c>
      <c r="Y256">
        <f t="shared" si="30"/>
        <v>4781</v>
      </c>
      <c r="Z256">
        <f t="shared" si="31"/>
        <v>50</v>
      </c>
      <c r="AA256">
        <f t="shared" si="32"/>
        <v>177</v>
      </c>
      <c r="AB256">
        <f t="shared" si="33"/>
        <v>3414</v>
      </c>
      <c r="AE256" s="19">
        <v>41244</v>
      </c>
      <c r="AH256" s="20">
        <v>41244</v>
      </c>
      <c r="AI256" s="79" t="s">
        <v>2683</v>
      </c>
      <c r="AJ256" s="413" t="str">
        <f t="shared" si="34"/>
        <v>01</v>
      </c>
      <c r="AK256" t="str">
        <f t="shared" si="35"/>
        <v>12</v>
      </c>
      <c r="AL256" t="str">
        <f t="shared" si="36"/>
        <v>2012</v>
      </c>
      <c r="AM256" s="427" t="str">
        <f t="shared" si="37"/>
        <v>01</v>
      </c>
      <c r="AN256" t="str">
        <f t="shared" si="38"/>
        <v>12</v>
      </c>
      <c r="AP256" s="19">
        <f t="shared" si="39"/>
        <v>41244</v>
      </c>
    </row>
    <row r="257" spans="1:42" ht="19.5" customHeight="1" x14ac:dyDescent="0.2">
      <c r="A257" s="143">
        <v>20261</v>
      </c>
      <c r="B257" s="42" t="str">
        <f>IFERROR(VLOOKUP($A257,INPUT_Du_lieu_nhan_vien!$A:$C,2,0),"-")</f>
        <v>Đặng Lê Linh</v>
      </c>
      <c r="C257" s="42" t="str">
        <f>IFERROR(VLOOKUP($A257,INPUT_Du_lieu_nhan_vien!$A:$C,3,0),"-")</f>
        <v>Chi</v>
      </c>
      <c r="D257" s="42" t="str">
        <f>IFERROR(VLOOKUP($A257,INPUT_Du_lieu_nhan_vien!$A:$AJ,36,0),"-")</f>
        <v>Chính thức</v>
      </c>
      <c r="E257" s="69" t="s">
        <v>3028</v>
      </c>
      <c r="F257" s="70" t="s">
        <v>3163</v>
      </c>
      <c r="G257" s="20">
        <v>41244</v>
      </c>
      <c r="H257" s="54"/>
      <c r="I257" s="69" t="s">
        <v>12</v>
      </c>
      <c r="J257" s="54"/>
      <c r="K257" s="69" t="s">
        <v>45</v>
      </c>
      <c r="L257" s="54"/>
      <c r="M257" s="54"/>
      <c r="N257" s="54"/>
      <c r="T257" s="1">
        <v>20235</v>
      </c>
      <c r="U257" s="1">
        <v>4760</v>
      </c>
      <c r="W257" s="1" t="s">
        <v>5680</v>
      </c>
      <c r="X257" s="1">
        <v>2759</v>
      </c>
      <c r="Y257">
        <f t="shared" si="30"/>
        <v>4785</v>
      </c>
      <c r="Z257">
        <f t="shared" si="31"/>
        <v>50</v>
      </c>
      <c r="AA257">
        <f t="shared" si="32"/>
        <v>171</v>
      </c>
      <c r="AB257">
        <f t="shared" si="33"/>
        <v>3415</v>
      </c>
      <c r="AE257" s="19">
        <v>41244</v>
      </c>
      <c r="AH257" s="20">
        <v>41244</v>
      </c>
      <c r="AI257" s="79" t="s">
        <v>2683</v>
      </c>
      <c r="AJ257" s="413" t="str">
        <f t="shared" si="34"/>
        <v>01</v>
      </c>
      <c r="AK257" t="str">
        <f t="shared" si="35"/>
        <v>12</v>
      </c>
      <c r="AL257" t="str">
        <f t="shared" si="36"/>
        <v>2012</v>
      </c>
      <c r="AM257" s="427" t="str">
        <f t="shared" si="37"/>
        <v>01</v>
      </c>
      <c r="AN257" t="str">
        <f t="shared" si="38"/>
        <v>12</v>
      </c>
      <c r="AP257" s="19">
        <f t="shared" si="39"/>
        <v>41244</v>
      </c>
    </row>
    <row r="258" spans="1:42" ht="19.5" customHeight="1" x14ac:dyDescent="0.2">
      <c r="A258" s="143">
        <v>10019</v>
      </c>
      <c r="B258" s="42" t="str">
        <f>IFERROR(VLOOKUP($A258,INPUT_Du_lieu_nhan_vien!$A:$C,2,0),"-")</f>
        <v>Đặng Mỹ</v>
      </c>
      <c r="C258" s="42" t="str">
        <f>IFERROR(VLOOKUP($A258,INPUT_Du_lieu_nhan_vien!$A:$C,3,0),"-")</f>
        <v>Châu</v>
      </c>
      <c r="D258" s="42" t="str">
        <f>IFERROR(VLOOKUP($A258,INPUT_Du_lieu_nhan_vien!$A:$AJ,36,0),"-")</f>
        <v>Chính thức</v>
      </c>
      <c r="E258" s="69" t="s">
        <v>3028</v>
      </c>
      <c r="F258" s="70" t="s">
        <v>3165</v>
      </c>
      <c r="G258" s="71">
        <v>40909</v>
      </c>
      <c r="H258" s="54"/>
      <c r="I258" s="69" t="s">
        <v>5</v>
      </c>
      <c r="J258" s="54"/>
      <c r="K258" s="69" t="s">
        <v>65</v>
      </c>
      <c r="L258" s="54"/>
      <c r="M258" s="54"/>
      <c r="N258" s="54"/>
      <c r="T258" s="1">
        <v>20236</v>
      </c>
      <c r="U258" s="1">
        <v>4761</v>
      </c>
      <c r="W258" s="1" t="s">
        <v>3311</v>
      </c>
      <c r="X258" s="1">
        <v>2760</v>
      </c>
      <c r="Y258">
        <f t="shared" si="30"/>
        <v>4437</v>
      </c>
      <c r="Z258">
        <f t="shared" si="31"/>
        <v>38</v>
      </c>
      <c r="AA258">
        <f t="shared" si="32"/>
        <v>177</v>
      </c>
      <c r="AB258">
        <f t="shared" si="33"/>
        <v>3416</v>
      </c>
      <c r="AE258" s="19">
        <v>40909</v>
      </c>
      <c r="AH258" s="71">
        <v>40909</v>
      </c>
      <c r="AI258" s="78" t="s">
        <v>8600</v>
      </c>
      <c r="AJ258" s="413" t="str">
        <f t="shared" si="34"/>
        <v>01</v>
      </c>
      <c r="AK258" t="str">
        <f t="shared" si="35"/>
        <v>01</v>
      </c>
      <c r="AL258" t="str">
        <f t="shared" si="36"/>
        <v>2012</v>
      </c>
      <c r="AM258" s="427" t="str">
        <f t="shared" si="37"/>
        <v>01</v>
      </c>
      <c r="AN258" t="str">
        <f t="shared" si="38"/>
        <v>01</v>
      </c>
      <c r="AP258" s="19">
        <f t="shared" si="39"/>
        <v>40909</v>
      </c>
    </row>
    <row r="259" spans="1:42" ht="19.5" customHeight="1" x14ac:dyDescent="0.2">
      <c r="A259" s="143">
        <v>20194</v>
      </c>
      <c r="B259" s="42" t="str">
        <f>IFERROR(VLOOKUP($A259,INPUT_Du_lieu_nhan_vien!$A:$C,2,0),"-")</f>
        <v>Đào Thị</v>
      </c>
      <c r="C259" s="42" t="str">
        <f>IFERROR(VLOOKUP($A259,INPUT_Du_lieu_nhan_vien!$A:$C,3,0),"-")</f>
        <v>Thành</v>
      </c>
      <c r="D259" s="42" t="str">
        <f>IFERROR(VLOOKUP($A259,INPUT_Du_lieu_nhan_vien!$A:$AJ,36,0),"-")</f>
        <v>Nghỉ việc</v>
      </c>
      <c r="E259" s="69" t="s">
        <v>3028</v>
      </c>
      <c r="F259" s="70" t="s">
        <v>3167</v>
      </c>
      <c r="G259" s="20">
        <v>41244</v>
      </c>
      <c r="H259" s="54"/>
      <c r="I259" s="69" t="s">
        <v>12</v>
      </c>
      <c r="J259" s="54"/>
      <c r="K259" s="69" t="s">
        <v>52</v>
      </c>
      <c r="L259" s="69" t="s">
        <v>43</v>
      </c>
      <c r="M259" s="54"/>
      <c r="N259" s="54"/>
      <c r="T259" s="1">
        <v>20237</v>
      </c>
      <c r="U259" s="1">
        <v>4762</v>
      </c>
      <c r="W259" s="1" t="s">
        <v>8047</v>
      </c>
      <c r="X259" s="1">
        <v>2761</v>
      </c>
      <c r="Y259">
        <f t="shared" si="30"/>
        <v>4719</v>
      </c>
      <c r="Z259">
        <f t="shared" si="31"/>
        <v>50</v>
      </c>
      <c r="AA259">
        <f t="shared" si="32"/>
        <v>176</v>
      </c>
      <c r="AB259">
        <f t="shared" si="33"/>
        <v>3417</v>
      </c>
      <c r="AE259" s="19">
        <v>41244</v>
      </c>
      <c r="AH259" s="20">
        <v>41244</v>
      </c>
      <c r="AI259" s="79" t="s">
        <v>2683</v>
      </c>
      <c r="AJ259" s="413" t="str">
        <f t="shared" si="34"/>
        <v>01</v>
      </c>
      <c r="AK259" t="str">
        <f t="shared" si="35"/>
        <v>12</v>
      </c>
      <c r="AL259" t="str">
        <f t="shared" si="36"/>
        <v>2012</v>
      </c>
      <c r="AM259" s="427" t="str">
        <f t="shared" si="37"/>
        <v>01</v>
      </c>
      <c r="AN259" t="str">
        <f t="shared" si="38"/>
        <v>12</v>
      </c>
      <c r="AP259" s="19">
        <f t="shared" si="39"/>
        <v>41244</v>
      </c>
    </row>
    <row r="260" spans="1:42" ht="19.5" customHeight="1" x14ac:dyDescent="0.2">
      <c r="A260" s="143">
        <v>20096</v>
      </c>
      <c r="B260" s="42" t="str">
        <f>IFERROR(VLOOKUP($A260,INPUT_Du_lieu_nhan_vien!$A:$C,2,0),"-")</f>
        <v>Đỗ Thị</v>
      </c>
      <c r="C260" s="42" t="str">
        <f>IFERROR(VLOOKUP($A260,INPUT_Du_lieu_nhan_vien!$A:$C,3,0),"-")</f>
        <v>Ngọc</v>
      </c>
      <c r="D260" s="42" t="str">
        <f>IFERROR(VLOOKUP($A260,INPUT_Du_lieu_nhan_vien!$A:$AJ,36,0),"-")</f>
        <v>Chính thức</v>
      </c>
      <c r="E260" s="69" t="s">
        <v>3028</v>
      </c>
      <c r="F260" s="70" t="s">
        <v>3169</v>
      </c>
      <c r="G260" s="20">
        <v>41244</v>
      </c>
      <c r="H260" s="54"/>
      <c r="I260" s="69" t="s">
        <v>12</v>
      </c>
      <c r="J260" s="54"/>
      <c r="K260" s="69" t="s">
        <v>31</v>
      </c>
      <c r="L260" s="54"/>
      <c r="M260" s="69" t="s">
        <v>37</v>
      </c>
      <c r="N260" s="54"/>
      <c r="T260" s="1">
        <v>20238</v>
      </c>
      <c r="U260" s="1">
        <v>4763</v>
      </c>
      <c r="W260" s="1" t="s">
        <v>8048</v>
      </c>
      <c r="X260" s="1">
        <v>2762</v>
      </c>
      <c r="Y260">
        <f t="shared" si="30"/>
        <v>4534</v>
      </c>
      <c r="Z260">
        <f t="shared" si="31"/>
        <v>50</v>
      </c>
      <c r="AA260">
        <f t="shared" si="32"/>
        <v>182</v>
      </c>
      <c r="AB260">
        <f t="shared" si="33"/>
        <v>3418</v>
      </c>
      <c r="AE260" s="19">
        <v>41244</v>
      </c>
      <c r="AH260" s="20">
        <v>41244</v>
      </c>
      <c r="AI260" s="79" t="s">
        <v>2683</v>
      </c>
      <c r="AJ260" s="413" t="str">
        <f t="shared" si="34"/>
        <v>01</v>
      </c>
      <c r="AK260" t="str">
        <f t="shared" si="35"/>
        <v>12</v>
      </c>
      <c r="AL260" t="str">
        <f t="shared" si="36"/>
        <v>2012</v>
      </c>
      <c r="AM260" s="427" t="str">
        <f t="shared" si="37"/>
        <v>01</v>
      </c>
      <c r="AN260" t="str">
        <f t="shared" si="38"/>
        <v>12</v>
      </c>
      <c r="AP260" s="19">
        <f t="shared" si="39"/>
        <v>41244</v>
      </c>
    </row>
    <row r="261" spans="1:42" ht="19.5" customHeight="1" x14ac:dyDescent="0.2">
      <c r="A261" s="143">
        <v>20096</v>
      </c>
      <c r="B261" s="42" t="str">
        <f>IFERROR(VLOOKUP($A261,INPUT_Du_lieu_nhan_vien!$A:$C,2,0),"-")</f>
        <v>Đỗ Thị</v>
      </c>
      <c r="C261" s="42" t="str">
        <f>IFERROR(VLOOKUP($A261,INPUT_Du_lieu_nhan_vien!$A:$C,3,0),"-")</f>
        <v>Ngọc</v>
      </c>
      <c r="D261" s="42" t="str">
        <f>IFERROR(VLOOKUP($A261,INPUT_Du_lieu_nhan_vien!$A:$AJ,36,0),"-")</f>
        <v>Chính thức</v>
      </c>
      <c r="E261" s="69" t="s">
        <v>3028</v>
      </c>
      <c r="F261" s="70" t="s">
        <v>3170</v>
      </c>
      <c r="G261" s="71">
        <v>41296</v>
      </c>
      <c r="H261" s="54"/>
      <c r="I261" s="69" t="s">
        <v>14</v>
      </c>
      <c r="J261" s="54"/>
      <c r="K261" s="69" t="s">
        <v>31</v>
      </c>
      <c r="L261" s="54"/>
      <c r="M261" s="69" t="s">
        <v>37</v>
      </c>
      <c r="N261" s="54"/>
      <c r="T261" s="1">
        <v>20239</v>
      </c>
      <c r="U261" s="1">
        <v>4764</v>
      </c>
      <c r="W261" s="1" t="s">
        <v>8049</v>
      </c>
      <c r="X261" s="1">
        <v>2763</v>
      </c>
      <c r="Y261">
        <f t="shared" si="30"/>
        <v>4534</v>
      </c>
      <c r="Z261">
        <f t="shared" si="31"/>
        <v>33</v>
      </c>
      <c r="AA261">
        <f t="shared" si="32"/>
        <v>182</v>
      </c>
      <c r="AB261">
        <f t="shared" si="33"/>
        <v>3419</v>
      </c>
      <c r="AE261" s="19">
        <v>41296</v>
      </c>
      <c r="AH261" s="71">
        <v>41296</v>
      </c>
      <c r="AI261" s="78" t="s">
        <v>8630</v>
      </c>
      <c r="AJ261" s="413" t="str">
        <f t="shared" si="34"/>
        <v>22</v>
      </c>
      <c r="AK261" t="str">
        <f t="shared" si="35"/>
        <v>01</v>
      </c>
      <c r="AL261" t="str">
        <f t="shared" si="36"/>
        <v>2013</v>
      </c>
      <c r="AM261" s="427" t="str">
        <f t="shared" si="37"/>
        <v>22</v>
      </c>
      <c r="AN261" t="str">
        <f t="shared" si="38"/>
        <v>01</v>
      </c>
      <c r="AP261" s="19">
        <f t="shared" si="39"/>
        <v>41296</v>
      </c>
    </row>
    <row r="262" spans="1:42" ht="19.5" customHeight="1" x14ac:dyDescent="0.2">
      <c r="A262" s="143">
        <v>10009</v>
      </c>
      <c r="B262" s="42" t="str">
        <f>IFERROR(VLOOKUP($A262,INPUT_Du_lieu_nhan_vien!$A:$C,2,0),"-")</f>
        <v>Dương Hữu</v>
      </c>
      <c r="C262" s="42" t="str">
        <f>IFERROR(VLOOKUP($A262,INPUT_Du_lieu_nhan_vien!$A:$C,3,0),"-")</f>
        <v>Quang</v>
      </c>
      <c r="D262" s="42" t="str">
        <f>IFERROR(VLOOKUP($A262,INPUT_Du_lieu_nhan_vien!$A:$AJ,36,0),"-")</f>
        <v>Chính thức</v>
      </c>
      <c r="E262" s="69" t="s">
        <v>3028</v>
      </c>
      <c r="F262" s="70" t="s">
        <v>3172</v>
      </c>
      <c r="G262" s="71">
        <v>40909</v>
      </c>
      <c r="H262" s="54"/>
      <c r="I262" s="69" t="s">
        <v>5</v>
      </c>
      <c r="J262" s="54"/>
      <c r="K262" s="69" t="s">
        <v>31</v>
      </c>
      <c r="L262" s="54"/>
      <c r="M262" s="54"/>
      <c r="N262" s="69" t="s">
        <v>3173</v>
      </c>
      <c r="T262" s="1">
        <v>20240</v>
      </c>
      <c r="U262" s="1">
        <v>4765</v>
      </c>
      <c r="W262" s="1" t="s">
        <v>8050</v>
      </c>
      <c r="X262" s="1">
        <v>2764</v>
      </c>
      <c r="Y262">
        <f t="shared" ref="Y262:Y325" si="40">IFERROR(VLOOKUP(A262,$T$5:$U$817,2,FALSE),"")</f>
        <v>4426</v>
      </c>
      <c r="Z262">
        <f t="shared" ref="Z262:Z325" si="41">IFERROR(VLOOKUP(I262,$R$5:$S$31,2,FALSE),"")</f>
        <v>38</v>
      </c>
      <c r="AA262">
        <f t="shared" ref="AA262:AA325" si="42">IFERROR(VLOOKUP(K262,$P$5:$Q$125,2,FALSE),"")</f>
        <v>182</v>
      </c>
      <c r="AB262">
        <f t="shared" ref="AB262:AB325" si="43">IFERROR(VLOOKUP(F262,$W$5:$X$1104,2,FALSE),"")</f>
        <v>3471</v>
      </c>
      <c r="AE262" s="19">
        <v>40909</v>
      </c>
      <c r="AH262" s="71">
        <v>40909</v>
      </c>
      <c r="AI262" s="78" t="s">
        <v>8600</v>
      </c>
      <c r="AJ262" s="413" t="str">
        <f t="shared" si="34"/>
        <v>01</v>
      </c>
      <c r="AK262" t="str">
        <f t="shared" si="35"/>
        <v>01</v>
      </c>
      <c r="AL262" t="str">
        <f t="shared" si="36"/>
        <v>2012</v>
      </c>
      <c r="AM262" s="427" t="str">
        <f t="shared" si="37"/>
        <v>01</v>
      </c>
      <c r="AN262" t="str">
        <f t="shared" si="38"/>
        <v>01</v>
      </c>
      <c r="AP262" s="19">
        <f t="shared" si="39"/>
        <v>40909</v>
      </c>
    </row>
    <row r="263" spans="1:42" ht="19.5" customHeight="1" x14ac:dyDescent="0.2">
      <c r="A263" s="143">
        <v>20126</v>
      </c>
      <c r="B263" s="42" t="str">
        <f>IFERROR(VLOOKUP($A263,INPUT_Du_lieu_nhan_vien!$A:$C,2,0),"-")</f>
        <v>Hoàng Thị</v>
      </c>
      <c r="C263" s="42" t="str">
        <f>IFERROR(VLOOKUP($A263,INPUT_Du_lieu_nhan_vien!$A:$C,3,0),"-")</f>
        <v>Vinh</v>
      </c>
      <c r="D263" s="42" t="str">
        <f>IFERROR(VLOOKUP($A263,INPUT_Du_lieu_nhan_vien!$A:$AJ,36,0),"-")</f>
        <v>Nghỉ khác</v>
      </c>
      <c r="E263" s="69" t="s">
        <v>3028</v>
      </c>
      <c r="F263" s="70" t="s">
        <v>3178</v>
      </c>
      <c r="G263" s="20">
        <v>41244</v>
      </c>
      <c r="H263" s="54"/>
      <c r="I263" s="69" t="s">
        <v>12</v>
      </c>
      <c r="J263" s="54"/>
      <c r="K263" s="69" t="s">
        <v>65</v>
      </c>
      <c r="L263" s="54"/>
      <c r="M263" s="69" t="s">
        <v>66</v>
      </c>
      <c r="N263" s="54"/>
      <c r="T263" s="1">
        <v>20241</v>
      </c>
      <c r="U263" s="1">
        <v>4766</v>
      </c>
      <c r="W263" s="1" t="s">
        <v>8051</v>
      </c>
      <c r="X263" s="1">
        <v>2765</v>
      </c>
      <c r="Y263">
        <f t="shared" si="40"/>
        <v>4642</v>
      </c>
      <c r="Z263">
        <f t="shared" si="41"/>
        <v>50</v>
      </c>
      <c r="AA263">
        <f t="shared" si="42"/>
        <v>177</v>
      </c>
      <c r="AB263">
        <f t="shared" si="43"/>
        <v>3472</v>
      </c>
      <c r="AE263" s="19">
        <v>41244</v>
      </c>
      <c r="AH263" s="20">
        <v>41244</v>
      </c>
      <c r="AI263" s="79" t="s">
        <v>2683</v>
      </c>
      <c r="AJ263" s="413" t="str">
        <f t="shared" ref="AJ263:AJ326" si="44">LEFT(AI263,2)</f>
        <v>01</v>
      </c>
      <c r="AK263" t="str">
        <f t="shared" ref="AK263:AK326" si="45">MID(AI263,FIND("/",AI263)+1,FIND("/",AI263,FIND("/",AI263)+1)-FIND("/",AI263)-1)</f>
        <v>12</v>
      </c>
      <c r="AL263" t="str">
        <f t="shared" ref="AL263:AL326" si="46">RIGHT(AI263,4)</f>
        <v>2012</v>
      </c>
      <c r="AM263" s="427" t="str">
        <f t="shared" ref="AM263:AM326" si="47">IF(VALUE(AK263)&gt;12,AK263,AJ263)</f>
        <v>01</v>
      </c>
      <c r="AN263" t="str">
        <f t="shared" ref="AN263:AN326" si="48">IF(VALUE(AK263)&gt;12,AJ263,AK263)</f>
        <v>12</v>
      </c>
      <c r="AP263" s="19">
        <f t="shared" ref="AP263:AP326" si="49">IFERROR(DATE(TEXT(AL263,0),TEXT(AN263,0),TEXT(AM263,0)),"")</f>
        <v>41244</v>
      </c>
    </row>
    <row r="264" spans="1:42" ht="19.5" customHeight="1" x14ac:dyDescent="0.2">
      <c r="A264" s="143">
        <v>20114</v>
      </c>
      <c r="B264" s="42" t="str">
        <f>IFERROR(VLOOKUP($A264,INPUT_Du_lieu_nhan_vien!$A:$C,2,0),"-")</f>
        <v>Hoàng Thị</v>
      </c>
      <c r="C264" s="42" t="str">
        <f>IFERROR(VLOOKUP($A264,INPUT_Du_lieu_nhan_vien!$A:$C,3,0),"-")</f>
        <v>Xuân</v>
      </c>
      <c r="D264" s="42" t="str">
        <f>IFERROR(VLOOKUP($A264,INPUT_Du_lieu_nhan_vien!$A:$AJ,36,0),"-")</f>
        <v>Chính thức</v>
      </c>
      <c r="E264" s="69" t="s">
        <v>3028</v>
      </c>
      <c r="F264" s="70" t="s">
        <v>3180</v>
      </c>
      <c r="G264" s="71">
        <v>40909</v>
      </c>
      <c r="H264" s="54"/>
      <c r="I264" s="69" t="s">
        <v>12</v>
      </c>
      <c r="J264" s="54"/>
      <c r="K264" s="69" t="s">
        <v>52</v>
      </c>
      <c r="L264" s="54"/>
      <c r="M264" s="69" t="s">
        <v>69</v>
      </c>
      <c r="N264" s="54"/>
      <c r="T264" s="1">
        <v>20242</v>
      </c>
      <c r="U264" s="1">
        <v>4767</v>
      </c>
      <c r="W264" s="1" t="s">
        <v>8053</v>
      </c>
      <c r="X264" s="1">
        <v>2766</v>
      </c>
      <c r="Y264">
        <f t="shared" si="40"/>
        <v>4630</v>
      </c>
      <c r="Z264">
        <f t="shared" si="41"/>
        <v>50</v>
      </c>
      <c r="AA264">
        <f t="shared" si="42"/>
        <v>176</v>
      </c>
      <c r="AB264">
        <f t="shared" si="43"/>
        <v>3473</v>
      </c>
      <c r="AE264" s="19">
        <v>40909</v>
      </c>
      <c r="AH264" s="71">
        <v>40909</v>
      </c>
      <c r="AI264" s="78" t="s">
        <v>8600</v>
      </c>
      <c r="AJ264" s="413" t="str">
        <f t="shared" si="44"/>
        <v>01</v>
      </c>
      <c r="AK264" t="str">
        <f t="shared" si="45"/>
        <v>01</v>
      </c>
      <c r="AL264" t="str">
        <f t="shared" si="46"/>
        <v>2012</v>
      </c>
      <c r="AM264" s="427" t="str">
        <f t="shared" si="47"/>
        <v>01</v>
      </c>
      <c r="AN264" t="str">
        <f t="shared" si="48"/>
        <v>01</v>
      </c>
      <c r="AP264" s="19">
        <f t="shared" si="49"/>
        <v>40909</v>
      </c>
    </row>
    <row r="265" spans="1:42" ht="19.5" customHeight="1" x14ac:dyDescent="0.2">
      <c r="A265" s="143">
        <v>20114</v>
      </c>
      <c r="B265" s="42" t="str">
        <f>IFERROR(VLOOKUP($A265,INPUT_Du_lieu_nhan_vien!$A:$C,2,0),"-")</f>
        <v>Hoàng Thị</v>
      </c>
      <c r="C265" s="42" t="str">
        <f>IFERROR(VLOOKUP($A265,INPUT_Du_lieu_nhan_vien!$A:$C,3,0),"-")</f>
        <v>Xuân</v>
      </c>
      <c r="D265" s="42" t="str">
        <f>IFERROR(VLOOKUP($A265,INPUT_Du_lieu_nhan_vien!$A:$AJ,36,0),"-")</f>
        <v>Chính thức</v>
      </c>
      <c r="E265" s="69" t="s">
        <v>3028</v>
      </c>
      <c r="F265" s="70" t="s">
        <v>3183</v>
      </c>
      <c r="G265" s="71">
        <v>41122</v>
      </c>
      <c r="H265" s="54"/>
      <c r="I265" s="69" t="s">
        <v>14</v>
      </c>
      <c r="J265" s="54"/>
      <c r="K265" s="69" t="s">
        <v>52</v>
      </c>
      <c r="L265" s="54"/>
      <c r="M265" s="69" t="s">
        <v>69</v>
      </c>
      <c r="N265" s="54"/>
      <c r="T265" s="1">
        <v>20243</v>
      </c>
      <c r="U265" s="1">
        <v>4768</v>
      </c>
      <c r="W265" s="1" t="s">
        <v>8055</v>
      </c>
      <c r="X265" s="1">
        <v>2767</v>
      </c>
      <c r="Y265">
        <f t="shared" si="40"/>
        <v>4630</v>
      </c>
      <c r="Z265">
        <f t="shared" si="41"/>
        <v>33</v>
      </c>
      <c r="AA265">
        <f t="shared" si="42"/>
        <v>176</v>
      </c>
      <c r="AB265">
        <f t="shared" si="43"/>
        <v>2737</v>
      </c>
      <c r="AE265" s="19">
        <v>41122</v>
      </c>
      <c r="AH265" s="71">
        <v>41122</v>
      </c>
      <c r="AI265" s="78" t="s">
        <v>8674</v>
      </c>
      <c r="AJ265" s="413" t="str">
        <f t="shared" si="44"/>
        <v>01</v>
      </c>
      <c r="AK265" t="str">
        <f t="shared" si="45"/>
        <v>08</v>
      </c>
      <c r="AL265" t="str">
        <f t="shared" si="46"/>
        <v>2012</v>
      </c>
      <c r="AM265" s="427" t="str">
        <f t="shared" si="47"/>
        <v>01</v>
      </c>
      <c r="AN265" t="str">
        <f t="shared" si="48"/>
        <v>08</v>
      </c>
      <c r="AP265" s="19">
        <f t="shared" si="49"/>
        <v>41122</v>
      </c>
    </row>
    <row r="266" spans="1:42" ht="19.5" customHeight="1" x14ac:dyDescent="0.2">
      <c r="A266" s="143">
        <v>20114</v>
      </c>
      <c r="B266" s="42" t="str">
        <f>IFERROR(VLOOKUP($A266,INPUT_Du_lieu_nhan_vien!$A:$C,2,0),"-")</f>
        <v>Hoàng Thị</v>
      </c>
      <c r="C266" s="42" t="str">
        <f>IFERROR(VLOOKUP($A266,INPUT_Du_lieu_nhan_vien!$A:$C,3,0),"-")</f>
        <v>Xuân</v>
      </c>
      <c r="D266" s="42" t="str">
        <f>IFERROR(VLOOKUP($A266,INPUT_Du_lieu_nhan_vien!$A:$AJ,36,0),"-")</f>
        <v>Chính thức</v>
      </c>
      <c r="E266" s="69" t="s">
        <v>3028</v>
      </c>
      <c r="F266" s="70" t="s">
        <v>3181</v>
      </c>
      <c r="G266" s="20">
        <v>41183</v>
      </c>
      <c r="H266" s="54"/>
      <c r="I266" s="69" t="s">
        <v>14</v>
      </c>
      <c r="J266" s="54"/>
      <c r="K266" s="69" t="s">
        <v>52</v>
      </c>
      <c r="L266" s="54"/>
      <c r="M266" s="69" t="s">
        <v>69</v>
      </c>
      <c r="N266" s="54"/>
      <c r="T266" s="1">
        <v>20244</v>
      </c>
      <c r="U266" s="1">
        <v>4769</v>
      </c>
      <c r="W266" s="1" t="s">
        <v>8056</v>
      </c>
      <c r="X266" s="1">
        <v>2768</v>
      </c>
      <c r="Y266">
        <f t="shared" si="40"/>
        <v>4630</v>
      </c>
      <c r="Z266">
        <f t="shared" si="41"/>
        <v>33</v>
      </c>
      <c r="AA266">
        <f t="shared" si="42"/>
        <v>176</v>
      </c>
      <c r="AB266">
        <f t="shared" si="43"/>
        <v>3875</v>
      </c>
      <c r="AE266" s="19">
        <v>41183</v>
      </c>
      <c r="AH266" s="20">
        <v>41183</v>
      </c>
      <c r="AI266" s="79" t="s">
        <v>3303</v>
      </c>
      <c r="AJ266" s="413" t="str">
        <f t="shared" si="44"/>
        <v>01</v>
      </c>
      <c r="AK266" t="str">
        <f t="shared" si="45"/>
        <v>10</v>
      </c>
      <c r="AL266" t="str">
        <f t="shared" si="46"/>
        <v>2012</v>
      </c>
      <c r="AM266" s="427" t="str">
        <f t="shared" si="47"/>
        <v>01</v>
      </c>
      <c r="AN266" t="str">
        <f t="shared" si="48"/>
        <v>10</v>
      </c>
      <c r="AP266" s="19">
        <f t="shared" si="49"/>
        <v>41183</v>
      </c>
    </row>
    <row r="267" spans="1:42" ht="19.5" customHeight="1" x14ac:dyDescent="0.2">
      <c r="A267" s="143">
        <v>20114</v>
      </c>
      <c r="B267" s="42" t="str">
        <f>IFERROR(VLOOKUP($A267,INPUT_Du_lieu_nhan_vien!$A:$C,2,0),"-")</f>
        <v>Hoàng Thị</v>
      </c>
      <c r="C267" s="42" t="str">
        <f>IFERROR(VLOOKUP($A267,INPUT_Du_lieu_nhan_vien!$A:$C,3,0),"-")</f>
        <v>Xuân</v>
      </c>
      <c r="D267" s="42" t="str">
        <f>IFERROR(VLOOKUP($A267,INPUT_Du_lieu_nhan_vien!$A:$AJ,36,0),"-")</f>
        <v>Chính thức</v>
      </c>
      <c r="E267" s="69" t="s">
        <v>3028</v>
      </c>
      <c r="F267" s="70" t="s">
        <v>3182</v>
      </c>
      <c r="G267" s="20">
        <v>41253</v>
      </c>
      <c r="H267" s="54"/>
      <c r="I267" s="69" t="s">
        <v>14</v>
      </c>
      <c r="J267" s="54"/>
      <c r="K267" s="69" t="s">
        <v>2972</v>
      </c>
      <c r="L267" s="54"/>
      <c r="M267" s="69" t="s">
        <v>2570</v>
      </c>
      <c r="N267" s="54"/>
      <c r="T267" s="1">
        <v>20245</v>
      </c>
      <c r="U267" s="1">
        <v>4770</v>
      </c>
      <c r="W267" s="1" t="s">
        <v>8057</v>
      </c>
      <c r="X267" s="1">
        <v>2769</v>
      </c>
      <c r="Y267">
        <f t="shared" si="40"/>
        <v>4630</v>
      </c>
      <c r="Z267">
        <f t="shared" si="41"/>
        <v>33</v>
      </c>
      <c r="AA267">
        <f t="shared" si="42"/>
        <v>270</v>
      </c>
      <c r="AB267">
        <f t="shared" si="43"/>
        <v>3487</v>
      </c>
      <c r="AE267" s="19">
        <v>41253</v>
      </c>
      <c r="AH267" s="20">
        <v>41253</v>
      </c>
      <c r="AI267" s="79" t="s">
        <v>2721</v>
      </c>
      <c r="AJ267" s="413" t="str">
        <f t="shared" si="44"/>
        <v>10</v>
      </c>
      <c r="AK267" t="str">
        <f t="shared" si="45"/>
        <v>12</v>
      </c>
      <c r="AL267" t="str">
        <f t="shared" si="46"/>
        <v>2012</v>
      </c>
      <c r="AM267" s="427" t="str">
        <f t="shared" si="47"/>
        <v>10</v>
      </c>
      <c r="AN267" t="str">
        <f t="shared" si="48"/>
        <v>12</v>
      </c>
      <c r="AP267" s="19">
        <f t="shared" si="49"/>
        <v>41253</v>
      </c>
    </row>
    <row r="268" spans="1:42" ht="19.5" customHeight="1" x14ac:dyDescent="0.2">
      <c r="A268" s="143">
        <v>20141</v>
      </c>
      <c r="B268" s="42" t="str">
        <f>IFERROR(VLOOKUP($A268,INPUT_Du_lieu_nhan_vien!$A:$C,2,0),"-")</f>
        <v>Nguyễn Thị</v>
      </c>
      <c r="C268" s="42" t="str">
        <f>IFERROR(VLOOKUP($A268,INPUT_Du_lieu_nhan_vien!$A:$C,3,0),"-")</f>
        <v>Huệ</v>
      </c>
      <c r="D268" s="42" t="str">
        <f>IFERROR(VLOOKUP($A268,INPUT_Du_lieu_nhan_vien!$A:$AJ,36,0),"-")</f>
        <v>Nghỉ việc</v>
      </c>
      <c r="E268" s="69" t="s">
        <v>3032</v>
      </c>
      <c r="F268" s="70" t="s">
        <v>5907</v>
      </c>
      <c r="G268" s="71">
        <v>40634</v>
      </c>
      <c r="H268" s="54"/>
      <c r="I268" s="54" t="s">
        <v>16</v>
      </c>
      <c r="J268" s="54"/>
      <c r="K268" s="54"/>
      <c r="L268" s="54"/>
      <c r="M268" s="54"/>
      <c r="N268" s="70" t="s">
        <v>5908</v>
      </c>
      <c r="T268" s="1">
        <v>20246</v>
      </c>
      <c r="U268" s="1">
        <v>4771</v>
      </c>
      <c r="W268" s="1" t="s">
        <v>8058</v>
      </c>
      <c r="X268" s="1">
        <v>2770</v>
      </c>
      <c r="Y268">
        <f t="shared" si="40"/>
        <v>4658</v>
      </c>
      <c r="Z268">
        <f t="shared" si="41"/>
        <v>53</v>
      </c>
      <c r="AA268" t="str">
        <f t="shared" si="42"/>
        <v/>
      </c>
      <c r="AB268">
        <f t="shared" si="43"/>
        <v>3604</v>
      </c>
      <c r="AE268" s="19">
        <v>40634</v>
      </c>
      <c r="AH268" s="71">
        <v>40634</v>
      </c>
      <c r="AI268" s="78" t="s">
        <v>8595</v>
      </c>
      <c r="AJ268" s="413" t="str">
        <f t="shared" si="44"/>
        <v>01</v>
      </c>
      <c r="AK268" t="str">
        <f t="shared" si="45"/>
        <v>04</v>
      </c>
      <c r="AL268" t="str">
        <f t="shared" si="46"/>
        <v>2011</v>
      </c>
      <c r="AM268" s="427" t="str">
        <f t="shared" si="47"/>
        <v>01</v>
      </c>
      <c r="AN268" t="str">
        <f t="shared" si="48"/>
        <v>04</v>
      </c>
      <c r="AP268" s="19">
        <f t="shared" si="49"/>
        <v>40634</v>
      </c>
    </row>
    <row r="269" spans="1:42" ht="19.5" customHeight="1" x14ac:dyDescent="0.2">
      <c r="A269" s="143">
        <v>10015</v>
      </c>
      <c r="B269" s="42" t="str">
        <f>IFERROR(VLOOKUP($A269,INPUT_Du_lieu_nhan_vien!$A:$C,2,0),"-")</f>
        <v>Bùi Xuân</v>
      </c>
      <c r="C269" s="42" t="str">
        <f>IFERROR(VLOOKUP($A269,INPUT_Du_lieu_nhan_vien!$A:$C,3,0),"-")</f>
        <v>Dương</v>
      </c>
      <c r="D269" s="42" t="str">
        <f>IFERROR(VLOOKUP($A269,INPUT_Du_lieu_nhan_vien!$A:$AJ,36,0),"-")</f>
        <v>Nghỉ việc</v>
      </c>
      <c r="E269" s="69" t="s">
        <v>3031</v>
      </c>
      <c r="F269" s="70" t="s">
        <v>3326</v>
      </c>
      <c r="G269" s="71">
        <v>40018</v>
      </c>
      <c r="H269" s="54"/>
      <c r="I269" s="69" t="s">
        <v>11</v>
      </c>
      <c r="J269" s="54"/>
      <c r="K269" s="54" t="s">
        <v>31</v>
      </c>
      <c r="L269" s="54"/>
      <c r="M269" s="54"/>
      <c r="N269" s="54"/>
      <c r="T269" s="1">
        <v>20247</v>
      </c>
      <c r="U269" s="1">
        <v>4772</v>
      </c>
      <c r="W269" s="1" t="s">
        <v>8059</v>
      </c>
      <c r="X269" s="1">
        <v>2771</v>
      </c>
      <c r="Y269">
        <f t="shared" si="40"/>
        <v>4432</v>
      </c>
      <c r="Z269">
        <f t="shared" si="41"/>
        <v>34</v>
      </c>
      <c r="AA269">
        <f t="shared" si="42"/>
        <v>182</v>
      </c>
      <c r="AB269">
        <f t="shared" si="43"/>
        <v>2897</v>
      </c>
      <c r="AE269" s="19">
        <v>40018</v>
      </c>
      <c r="AH269" s="71">
        <v>40018</v>
      </c>
      <c r="AI269" s="78" t="s">
        <v>8675</v>
      </c>
      <c r="AJ269" s="413" t="str">
        <f t="shared" si="44"/>
        <v>24</v>
      </c>
      <c r="AK269" t="str">
        <f t="shared" si="45"/>
        <v>07</v>
      </c>
      <c r="AL269" t="str">
        <f t="shared" si="46"/>
        <v>2009</v>
      </c>
      <c r="AM269" s="427" t="str">
        <f t="shared" si="47"/>
        <v>24</v>
      </c>
      <c r="AN269" t="str">
        <f t="shared" si="48"/>
        <v>07</v>
      </c>
      <c r="AP269" s="19">
        <f t="shared" si="49"/>
        <v>40018</v>
      </c>
    </row>
    <row r="270" spans="1:42" ht="19.5" customHeight="1" x14ac:dyDescent="0.2">
      <c r="A270" s="143">
        <v>20025</v>
      </c>
      <c r="B270" s="42" t="str">
        <f>IFERROR(VLOOKUP($A270,INPUT_Du_lieu_nhan_vien!$A:$C,2,0),"-")</f>
        <v>Nguyễn Mạnh</v>
      </c>
      <c r="C270" s="42" t="str">
        <f>IFERROR(VLOOKUP($A270,INPUT_Du_lieu_nhan_vien!$A:$C,3,0),"-")</f>
        <v>Hưng</v>
      </c>
      <c r="D270" s="42" t="str">
        <f>IFERROR(VLOOKUP($A270,INPUT_Du_lieu_nhan_vien!$A:$AJ,36,0),"-")</f>
        <v>Nghỉ việc</v>
      </c>
      <c r="E270" s="69" t="s">
        <v>3032</v>
      </c>
      <c r="F270" s="70" t="s">
        <v>5882</v>
      </c>
      <c r="G270" s="71">
        <v>40044</v>
      </c>
      <c r="H270" s="54"/>
      <c r="I270" s="54" t="s">
        <v>17</v>
      </c>
      <c r="J270" s="54"/>
      <c r="K270" s="54"/>
      <c r="L270" s="54"/>
      <c r="M270" s="54"/>
      <c r="N270" s="70" t="s">
        <v>5884</v>
      </c>
      <c r="T270" s="1">
        <v>20248</v>
      </c>
      <c r="U270" s="1">
        <v>4773</v>
      </c>
      <c r="W270" s="1" t="s">
        <v>8061</v>
      </c>
      <c r="X270" s="1">
        <v>2772</v>
      </c>
      <c r="Y270">
        <f t="shared" si="40"/>
        <v>4465</v>
      </c>
      <c r="Z270">
        <f t="shared" si="41"/>
        <v>51</v>
      </c>
      <c r="AA270" t="str">
        <f t="shared" si="42"/>
        <v/>
      </c>
      <c r="AB270">
        <f t="shared" si="43"/>
        <v>3605</v>
      </c>
      <c r="AE270" s="19">
        <v>40044</v>
      </c>
      <c r="AH270" s="71">
        <v>40044</v>
      </c>
      <c r="AI270" s="78" t="s">
        <v>8676</v>
      </c>
      <c r="AJ270" s="413" t="str">
        <f t="shared" si="44"/>
        <v>19</v>
      </c>
      <c r="AK270" t="str">
        <f t="shared" si="45"/>
        <v>08</v>
      </c>
      <c r="AL270" t="str">
        <f t="shared" si="46"/>
        <v>2009</v>
      </c>
      <c r="AM270" s="427" t="str">
        <f t="shared" si="47"/>
        <v>19</v>
      </c>
      <c r="AN270" t="str">
        <f t="shared" si="48"/>
        <v>08</v>
      </c>
      <c r="AP270" s="19">
        <f t="shared" si="49"/>
        <v>40044</v>
      </c>
    </row>
    <row r="271" spans="1:42" ht="19.5" customHeight="1" x14ac:dyDescent="0.2">
      <c r="A271" s="143">
        <v>20266</v>
      </c>
      <c r="B271" s="42" t="str">
        <f>IFERROR(VLOOKUP($A271,INPUT_Du_lieu_nhan_vien!$A:$C,2,0),"-")</f>
        <v>Nguyễn Tuấn</v>
      </c>
      <c r="C271" s="42" t="str">
        <f>IFERROR(VLOOKUP($A271,INPUT_Du_lieu_nhan_vien!$A:$C,3,0),"-")</f>
        <v>Hưng</v>
      </c>
      <c r="D271" s="42" t="str">
        <f>IFERROR(VLOOKUP($A271,INPUT_Du_lieu_nhan_vien!$A:$AJ,36,0),"-")</f>
        <v>Nghỉ việc</v>
      </c>
      <c r="E271" s="69" t="s">
        <v>3031</v>
      </c>
      <c r="F271" s="70" t="s">
        <v>3527</v>
      </c>
      <c r="G271" s="71">
        <v>40634</v>
      </c>
      <c r="H271" s="54"/>
      <c r="I271" s="54" t="s">
        <v>17</v>
      </c>
      <c r="J271" s="54"/>
      <c r="K271" s="54"/>
      <c r="L271" s="54"/>
      <c r="M271" s="54"/>
      <c r="N271" s="70" t="s">
        <v>3528</v>
      </c>
      <c r="T271" s="1">
        <v>20249</v>
      </c>
      <c r="U271" s="1">
        <v>4774</v>
      </c>
      <c r="W271" s="1" t="s">
        <v>8062</v>
      </c>
      <c r="X271" s="1">
        <v>2773</v>
      </c>
      <c r="Y271">
        <f t="shared" si="40"/>
        <v>4790</v>
      </c>
      <c r="Z271">
        <f t="shared" si="41"/>
        <v>51</v>
      </c>
      <c r="AA271" t="str">
        <f t="shared" si="42"/>
        <v/>
      </c>
      <c r="AB271">
        <f t="shared" si="43"/>
        <v>2898</v>
      </c>
      <c r="AE271" s="19">
        <v>40634</v>
      </c>
      <c r="AH271" s="71">
        <v>40634</v>
      </c>
      <c r="AI271" s="78" t="s">
        <v>8595</v>
      </c>
      <c r="AJ271" s="413" t="str">
        <f t="shared" si="44"/>
        <v>01</v>
      </c>
      <c r="AK271" t="str">
        <f t="shared" si="45"/>
        <v>04</v>
      </c>
      <c r="AL271" t="str">
        <f t="shared" si="46"/>
        <v>2011</v>
      </c>
      <c r="AM271" s="427" t="str">
        <f t="shared" si="47"/>
        <v>01</v>
      </c>
      <c r="AN271" t="str">
        <f t="shared" si="48"/>
        <v>04</v>
      </c>
      <c r="AP271" s="19">
        <f t="shared" si="49"/>
        <v>40634</v>
      </c>
    </row>
    <row r="272" spans="1:42" ht="19.5" customHeight="1" x14ac:dyDescent="0.2">
      <c r="A272" s="143">
        <v>20398</v>
      </c>
      <c r="B272" s="42" t="str">
        <f>IFERROR(VLOOKUP($A272,INPUT_Du_lieu_nhan_vien!$A:$C,2,0),"-")</f>
        <v>Nguyễn Tiến</v>
      </c>
      <c r="C272" s="42" t="str">
        <f>IFERROR(VLOOKUP($A272,INPUT_Du_lieu_nhan_vien!$A:$C,3,0),"-")</f>
        <v>Hưng</v>
      </c>
      <c r="D272" s="42" t="str">
        <f>IFERROR(VLOOKUP($A272,INPUT_Du_lieu_nhan_vien!$A:$AJ,36,0),"-")</f>
        <v>Nghỉ việc</v>
      </c>
      <c r="E272" s="69" t="s">
        <v>3031</v>
      </c>
      <c r="F272" s="70" t="s">
        <v>3572</v>
      </c>
      <c r="G272" s="71">
        <v>41030</v>
      </c>
      <c r="H272" s="54"/>
      <c r="I272" s="54" t="s">
        <v>17</v>
      </c>
      <c r="J272" s="54"/>
      <c r="K272" s="54"/>
      <c r="L272" s="54"/>
      <c r="M272" s="54"/>
      <c r="N272" s="70" t="s">
        <v>3573</v>
      </c>
      <c r="T272" s="1">
        <v>20250</v>
      </c>
      <c r="U272" s="1">
        <v>4775</v>
      </c>
      <c r="W272" s="1" t="s">
        <v>8063</v>
      </c>
      <c r="X272" s="1">
        <v>2774</v>
      </c>
      <c r="Y272">
        <f t="shared" si="40"/>
        <v>5076</v>
      </c>
      <c r="Z272">
        <f t="shared" si="41"/>
        <v>51</v>
      </c>
      <c r="AA272" t="str">
        <f t="shared" si="42"/>
        <v/>
      </c>
      <c r="AB272">
        <f t="shared" si="43"/>
        <v>2899</v>
      </c>
      <c r="AE272" s="19">
        <v>41030</v>
      </c>
      <c r="AH272" s="71">
        <v>41030</v>
      </c>
      <c r="AI272" s="78" t="s">
        <v>3708</v>
      </c>
      <c r="AJ272" s="413" t="str">
        <f t="shared" si="44"/>
        <v>01</v>
      </c>
      <c r="AK272" t="str">
        <f t="shared" si="45"/>
        <v>05</v>
      </c>
      <c r="AL272" t="str">
        <f t="shared" si="46"/>
        <v>2012</v>
      </c>
      <c r="AM272" s="427" t="str">
        <f t="shared" si="47"/>
        <v>01</v>
      </c>
      <c r="AN272" t="str">
        <f t="shared" si="48"/>
        <v>05</v>
      </c>
      <c r="AP272" s="19">
        <f t="shared" si="49"/>
        <v>41030</v>
      </c>
    </row>
    <row r="273" spans="1:42" ht="19.5" customHeight="1" x14ac:dyDescent="0.2">
      <c r="A273" s="143">
        <v>20002</v>
      </c>
      <c r="B273" s="42" t="str">
        <f>IFERROR(VLOOKUP($A273,INPUT_Du_lieu_nhan_vien!$A:$C,2,0),"-")</f>
        <v>Hồ Thị Thanh</v>
      </c>
      <c r="C273" s="42" t="str">
        <f>IFERROR(VLOOKUP($A273,INPUT_Du_lieu_nhan_vien!$A:$C,3,0),"-")</f>
        <v>Mai</v>
      </c>
      <c r="D273" s="42" t="str">
        <f>IFERROR(VLOOKUP($A273,INPUT_Du_lieu_nhan_vien!$A:$AJ,36,0),"-")</f>
        <v>Nghỉ việc</v>
      </c>
      <c r="E273" s="69"/>
      <c r="F273" s="54"/>
      <c r="G273" s="54"/>
      <c r="H273" s="54"/>
      <c r="I273" s="54"/>
      <c r="J273" s="54"/>
      <c r="K273" s="54"/>
      <c r="L273" s="54"/>
      <c r="M273" s="54"/>
      <c r="N273" s="54"/>
      <c r="T273" s="1">
        <v>20251</v>
      </c>
      <c r="U273" s="1">
        <v>4776</v>
      </c>
      <c r="W273" s="1" t="s">
        <v>8064</v>
      </c>
      <c r="X273" s="1">
        <v>2775</v>
      </c>
      <c r="Y273">
        <f t="shared" si="40"/>
        <v>4442</v>
      </c>
      <c r="Z273" t="str">
        <f t="shared" si="41"/>
        <v/>
      </c>
      <c r="AA273" t="str">
        <f t="shared" si="42"/>
        <v/>
      </c>
      <c r="AB273" t="str">
        <f t="shared" si="43"/>
        <v/>
      </c>
      <c r="AE273" s="19" t="s">
        <v>623</v>
      </c>
      <c r="AH273" s="54"/>
      <c r="AI273" s="415"/>
      <c r="AJ273" s="413" t="str">
        <f t="shared" si="44"/>
        <v/>
      </c>
      <c r="AK273" t="e">
        <f t="shared" si="45"/>
        <v>#VALUE!</v>
      </c>
      <c r="AL273" t="str">
        <f t="shared" si="46"/>
        <v/>
      </c>
      <c r="AM273" s="427" t="e">
        <f t="shared" si="47"/>
        <v>#VALUE!</v>
      </c>
      <c r="AN273" t="e">
        <f t="shared" si="48"/>
        <v>#VALUE!</v>
      </c>
      <c r="AP273" s="19" t="str">
        <f t="shared" si="49"/>
        <v/>
      </c>
    </row>
    <row r="274" spans="1:42" ht="19.5" customHeight="1" x14ac:dyDescent="0.2">
      <c r="A274" s="143">
        <v>20003</v>
      </c>
      <c r="B274" s="42" t="str">
        <f>IFERROR(VLOOKUP($A274,INPUT_Du_lieu_nhan_vien!$A:$C,2,0),"-")</f>
        <v>Lê Vũ</v>
      </c>
      <c r="C274" s="42" t="str">
        <f>IFERROR(VLOOKUP($A274,INPUT_Du_lieu_nhan_vien!$A:$C,3,0),"-")</f>
        <v>Kiên</v>
      </c>
      <c r="D274" s="42" t="str">
        <f>IFERROR(VLOOKUP($A274,INPUT_Du_lieu_nhan_vien!$A:$AJ,36,0),"-")</f>
        <v>Nghỉ việc</v>
      </c>
      <c r="E274" s="69" t="s">
        <v>3031</v>
      </c>
      <c r="F274" s="70" t="s">
        <v>3415</v>
      </c>
      <c r="G274" s="71">
        <v>40313</v>
      </c>
      <c r="H274" s="54"/>
      <c r="I274" s="69" t="s">
        <v>12</v>
      </c>
      <c r="J274" s="54"/>
      <c r="K274" s="54"/>
      <c r="L274" s="54"/>
      <c r="M274" s="54"/>
      <c r="N274" s="70" t="s">
        <v>3417</v>
      </c>
      <c r="T274" s="1">
        <v>20252</v>
      </c>
      <c r="U274" s="1">
        <v>4777</v>
      </c>
      <c r="W274" s="1" t="s">
        <v>8065</v>
      </c>
      <c r="X274" s="1">
        <v>2776</v>
      </c>
      <c r="Y274">
        <f t="shared" si="40"/>
        <v>4443</v>
      </c>
      <c r="Z274">
        <f t="shared" si="41"/>
        <v>50</v>
      </c>
      <c r="AA274" t="str">
        <f t="shared" si="42"/>
        <v/>
      </c>
      <c r="AB274">
        <f t="shared" si="43"/>
        <v>2900</v>
      </c>
      <c r="AE274" s="19">
        <v>40313</v>
      </c>
      <c r="AH274" s="71">
        <v>40313</v>
      </c>
      <c r="AI274" s="78" t="s">
        <v>8677</v>
      </c>
      <c r="AJ274" s="413" t="str">
        <f t="shared" si="44"/>
        <v>15</v>
      </c>
      <c r="AK274" t="str">
        <f t="shared" si="45"/>
        <v>05</v>
      </c>
      <c r="AL274" t="str">
        <f t="shared" si="46"/>
        <v>2010</v>
      </c>
      <c r="AM274" s="427" t="str">
        <f t="shared" si="47"/>
        <v>15</v>
      </c>
      <c r="AN274" t="str">
        <f t="shared" si="48"/>
        <v>05</v>
      </c>
      <c r="AP274" s="19">
        <f t="shared" si="49"/>
        <v>40313</v>
      </c>
    </row>
    <row r="275" spans="1:42" ht="19.5" customHeight="1" x14ac:dyDescent="0.2">
      <c r="A275" s="143">
        <v>20005</v>
      </c>
      <c r="B275" s="42" t="str">
        <f>IFERROR(VLOOKUP($A275,INPUT_Du_lieu_nhan_vien!$A:$C,2,0),"-")</f>
        <v>Thái Thị Hạnh</v>
      </c>
      <c r="C275" s="42" t="str">
        <f>IFERROR(VLOOKUP($A275,INPUT_Du_lieu_nhan_vien!$A:$C,3,0),"-")</f>
        <v>Nguyên</v>
      </c>
      <c r="D275" s="42" t="str">
        <f>IFERROR(VLOOKUP($A275,INPUT_Du_lieu_nhan_vien!$A:$AJ,36,0),"-")</f>
        <v>Nghỉ việc</v>
      </c>
      <c r="E275" s="69"/>
      <c r="F275" s="54"/>
      <c r="G275" s="54"/>
      <c r="H275" s="54"/>
      <c r="I275" s="54"/>
      <c r="J275" s="54"/>
      <c r="K275" s="54"/>
      <c r="L275" s="54"/>
      <c r="M275" s="54"/>
      <c r="N275" s="54"/>
      <c r="T275" s="1">
        <v>20253</v>
      </c>
      <c r="U275" s="1">
        <v>4778</v>
      </c>
      <c r="W275" s="1" t="s">
        <v>8067</v>
      </c>
      <c r="X275" s="1">
        <v>2777</v>
      </c>
      <c r="Y275">
        <f t="shared" si="40"/>
        <v>4445</v>
      </c>
      <c r="Z275" t="str">
        <f t="shared" si="41"/>
        <v/>
      </c>
      <c r="AA275" t="str">
        <f t="shared" si="42"/>
        <v/>
      </c>
      <c r="AB275" t="str">
        <f t="shared" si="43"/>
        <v/>
      </c>
      <c r="AE275" s="19" t="s">
        <v>623</v>
      </c>
      <c r="AH275" s="54"/>
      <c r="AI275" s="415"/>
      <c r="AJ275" s="413" t="str">
        <f t="shared" si="44"/>
        <v/>
      </c>
      <c r="AK275" t="e">
        <f t="shared" si="45"/>
        <v>#VALUE!</v>
      </c>
      <c r="AL275" t="str">
        <f t="shared" si="46"/>
        <v/>
      </c>
      <c r="AM275" s="427" t="e">
        <f t="shared" si="47"/>
        <v>#VALUE!</v>
      </c>
      <c r="AN275" t="e">
        <f t="shared" si="48"/>
        <v>#VALUE!</v>
      </c>
      <c r="AP275" s="19" t="str">
        <f t="shared" si="49"/>
        <v/>
      </c>
    </row>
    <row r="276" spans="1:42" ht="19.5" customHeight="1" x14ac:dyDescent="0.2">
      <c r="A276" s="143">
        <v>20006</v>
      </c>
      <c r="B276" s="42" t="str">
        <f>IFERROR(VLOOKUP($A276,INPUT_Du_lieu_nhan_vien!$A:$C,2,0),"-")</f>
        <v>Phạm Đức</v>
      </c>
      <c r="C276" s="42" t="str">
        <f>IFERROR(VLOOKUP($A276,INPUT_Du_lieu_nhan_vien!$A:$C,3,0),"-")</f>
        <v>Hiếu</v>
      </c>
      <c r="D276" s="42" t="str">
        <f>IFERROR(VLOOKUP($A276,INPUT_Du_lieu_nhan_vien!$A:$AJ,36,0),"-")</f>
        <v>Nghỉ việc</v>
      </c>
      <c r="E276" s="69"/>
      <c r="F276" s="54"/>
      <c r="G276" s="54"/>
      <c r="H276" s="54"/>
      <c r="I276" s="54"/>
      <c r="J276" s="54"/>
      <c r="K276" s="54"/>
      <c r="L276" s="54"/>
      <c r="M276" s="54"/>
      <c r="N276" s="54"/>
      <c r="T276" s="1">
        <v>20254</v>
      </c>
      <c r="U276" s="1">
        <v>4779</v>
      </c>
      <c r="W276" s="1" t="s">
        <v>8068</v>
      </c>
      <c r="X276" s="1">
        <v>2778</v>
      </c>
      <c r="Y276">
        <f t="shared" si="40"/>
        <v>4446</v>
      </c>
      <c r="Z276" t="str">
        <f t="shared" si="41"/>
        <v/>
      </c>
      <c r="AA276" t="str">
        <f t="shared" si="42"/>
        <v/>
      </c>
      <c r="AB276" t="str">
        <f t="shared" si="43"/>
        <v/>
      </c>
      <c r="AE276" s="19" t="s">
        <v>623</v>
      </c>
      <c r="AH276" s="54"/>
      <c r="AI276" s="415"/>
      <c r="AJ276" s="413" t="str">
        <f t="shared" si="44"/>
        <v/>
      </c>
      <c r="AK276" t="e">
        <f t="shared" si="45"/>
        <v>#VALUE!</v>
      </c>
      <c r="AL276" t="str">
        <f t="shared" si="46"/>
        <v/>
      </c>
      <c r="AM276" s="427" t="e">
        <f t="shared" si="47"/>
        <v>#VALUE!</v>
      </c>
      <c r="AN276" t="e">
        <f t="shared" si="48"/>
        <v>#VALUE!</v>
      </c>
      <c r="AP276" s="19" t="str">
        <f t="shared" si="49"/>
        <v/>
      </c>
    </row>
    <row r="277" spans="1:42" ht="19.5" customHeight="1" x14ac:dyDescent="0.2">
      <c r="A277" s="143">
        <v>20266</v>
      </c>
      <c r="B277" s="42" t="str">
        <f>IFERROR(VLOOKUP($A277,INPUT_Du_lieu_nhan_vien!$A:$C,2,0),"-")</f>
        <v>Nguyễn Tuấn</v>
      </c>
      <c r="C277" s="42" t="str">
        <f>IFERROR(VLOOKUP($A277,INPUT_Du_lieu_nhan_vien!$A:$C,3,0),"-")</f>
        <v>Hưng</v>
      </c>
      <c r="D277" s="42" t="str">
        <f>IFERROR(VLOOKUP($A277,INPUT_Du_lieu_nhan_vien!$A:$AJ,36,0),"-")</f>
        <v>Nghỉ việc</v>
      </c>
      <c r="E277" s="69" t="s">
        <v>3032</v>
      </c>
      <c r="F277" s="70" t="s">
        <v>5933</v>
      </c>
      <c r="G277" s="71">
        <v>41000</v>
      </c>
      <c r="H277" s="54"/>
      <c r="I277" s="54" t="s">
        <v>17</v>
      </c>
      <c r="J277" s="54"/>
      <c r="K277" s="54"/>
      <c r="L277" s="54"/>
      <c r="M277" s="54"/>
      <c r="N277" s="70" t="s">
        <v>5934</v>
      </c>
      <c r="T277" s="1">
        <v>20255</v>
      </c>
      <c r="U277" s="1">
        <v>4780</v>
      </c>
      <c r="W277" s="1" t="s">
        <v>8069</v>
      </c>
      <c r="X277" s="1">
        <v>2779</v>
      </c>
      <c r="Y277">
        <f t="shared" si="40"/>
        <v>4790</v>
      </c>
      <c r="Z277">
        <f t="shared" si="41"/>
        <v>51</v>
      </c>
      <c r="AA277" t="str">
        <f t="shared" si="42"/>
        <v/>
      </c>
      <c r="AB277">
        <f t="shared" si="43"/>
        <v>3606</v>
      </c>
      <c r="AE277" s="19">
        <v>41000</v>
      </c>
      <c r="AH277" s="71">
        <v>41000</v>
      </c>
      <c r="AI277" s="78" t="s">
        <v>8640</v>
      </c>
      <c r="AJ277" s="413" t="str">
        <f t="shared" si="44"/>
        <v>01</v>
      </c>
      <c r="AK277" t="str">
        <f t="shared" si="45"/>
        <v>04</v>
      </c>
      <c r="AL277" t="str">
        <f t="shared" si="46"/>
        <v>2012</v>
      </c>
      <c r="AM277" s="427" t="str">
        <f t="shared" si="47"/>
        <v>01</v>
      </c>
      <c r="AN277" t="str">
        <f t="shared" si="48"/>
        <v>04</v>
      </c>
      <c r="AP277" s="19">
        <f t="shared" si="49"/>
        <v>41000</v>
      </c>
    </row>
    <row r="278" spans="1:42" ht="19.5" customHeight="1" x14ac:dyDescent="0.2">
      <c r="A278" s="143">
        <v>20015</v>
      </c>
      <c r="B278" s="42" t="str">
        <f>IFERROR(VLOOKUP($A278,INPUT_Du_lieu_nhan_vien!$A:$C,2,0),"-")</f>
        <v>Đàm Thị Hải</v>
      </c>
      <c r="C278" s="42" t="str">
        <f>IFERROR(VLOOKUP($A278,INPUT_Du_lieu_nhan_vien!$A:$C,3,0),"-")</f>
        <v>Yến</v>
      </c>
      <c r="D278" s="42" t="str">
        <f>IFERROR(VLOOKUP($A278,INPUT_Du_lieu_nhan_vien!$A:$AJ,36,0),"-")</f>
        <v>Nghỉ việc</v>
      </c>
      <c r="E278" s="69" t="s">
        <v>3031</v>
      </c>
      <c r="F278" s="70" t="s">
        <v>3340</v>
      </c>
      <c r="G278" s="71">
        <v>40544</v>
      </c>
      <c r="H278" s="54"/>
      <c r="I278" s="54" t="s">
        <v>16</v>
      </c>
      <c r="J278" s="54"/>
      <c r="K278" s="54"/>
      <c r="L278" s="54"/>
      <c r="M278" s="54"/>
      <c r="N278" s="70" t="s">
        <v>3341</v>
      </c>
      <c r="T278" s="1">
        <v>20256</v>
      </c>
      <c r="U278" s="1">
        <v>4781</v>
      </c>
      <c r="W278" s="1" t="s">
        <v>8071</v>
      </c>
      <c r="X278" s="1">
        <v>2780</v>
      </c>
      <c r="Y278">
        <f t="shared" si="40"/>
        <v>4455</v>
      </c>
      <c r="Z278">
        <f t="shared" si="41"/>
        <v>53</v>
      </c>
      <c r="AA278" t="str">
        <f t="shared" si="42"/>
        <v/>
      </c>
      <c r="AB278">
        <f t="shared" si="43"/>
        <v>2901</v>
      </c>
      <c r="AE278" s="19">
        <v>40544</v>
      </c>
      <c r="AH278" s="71">
        <v>40544</v>
      </c>
      <c r="AI278" s="78" t="s">
        <v>8678</v>
      </c>
      <c r="AJ278" s="413" t="str">
        <f t="shared" si="44"/>
        <v>01</v>
      </c>
      <c r="AK278" t="str">
        <f t="shared" si="45"/>
        <v>01</v>
      </c>
      <c r="AL278" t="str">
        <f t="shared" si="46"/>
        <v>2011</v>
      </c>
      <c r="AM278" s="427" t="str">
        <f t="shared" si="47"/>
        <v>01</v>
      </c>
      <c r="AN278" t="str">
        <f t="shared" si="48"/>
        <v>01</v>
      </c>
      <c r="AP278" s="19">
        <f t="shared" si="49"/>
        <v>40544</v>
      </c>
    </row>
    <row r="279" spans="1:42" ht="19.5" customHeight="1" x14ac:dyDescent="0.2">
      <c r="A279" s="143">
        <v>20319</v>
      </c>
      <c r="B279" s="42" t="str">
        <f>IFERROR(VLOOKUP($A279,INPUT_Du_lieu_nhan_vien!$A:$C,2,0),"-")</f>
        <v>Nguyễn Vân</v>
      </c>
      <c r="C279" s="42" t="str">
        <f>IFERROR(VLOOKUP($A279,INPUT_Du_lieu_nhan_vien!$A:$C,3,0),"-")</f>
        <v>Hương</v>
      </c>
      <c r="D279" s="42" t="str">
        <f>IFERROR(VLOOKUP($A279,INPUT_Du_lieu_nhan_vien!$A:$AJ,36,0),"-")</f>
        <v>Chính thức</v>
      </c>
      <c r="E279" s="69" t="s">
        <v>3031</v>
      </c>
      <c r="F279" s="70" t="s">
        <v>3540</v>
      </c>
      <c r="G279" s="71">
        <v>40878</v>
      </c>
      <c r="H279" s="54"/>
      <c r="I279" s="54" t="s">
        <v>17</v>
      </c>
      <c r="J279" s="54"/>
      <c r="K279" s="54"/>
      <c r="L279" s="54"/>
      <c r="M279" s="54"/>
      <c r="N279" s="70" t="s">
        <v>3541</v>
      </c>
      <c r="T279" s="1">
        <v>20257</v>
      </c>
      <c r="U279" s="1">
        <v>4782</v>
      </c>
      <c r="W279" s="1" t="s">
        <v>8072</v>
      </c>
      <c r="X279" s="1">
        <v>2781</v>
      </c>
      <c r="Y279">
        <f t="shared" si="40"/>
        <v>4978</v>
      </c>
      <c r="Z279">
        <f t="shared" si="41"/>
        <v>51</v>
      </c>
      <c r="AA279" t="str">
        <f t="shared" si="42"/>
        <v/>
      </c>
      <c r="AB279">
        <f t="shared" si="43"/>
        <v>2902</v>
      </c>
      <c r="AE279" s="19">
        <v>40878</v>
      </c>
      <c r="AH279" s="71">
        <v>40878</v>
      </c>
      <c r="AI279" s="78" t="s">
        <v>8679</v>
      </c>
      <c r="AJ279" s="413" t="str">
        <f t="shared" si="44"/>
        <v>01</v>
      </c>
      <c r="AK279" t="str">
        <f t="shared" si="45"/>
        <v>12</v>
      </c>
      <c r="AL279" t="str">
        <f t="shared" si="46"/>
        <v>2011</v>
      </c>
      <c r="AM279" s="427" t="str">
        <f t="shared" si="47"/>
        <v>01</v>
      </c>
      <c r="AN279" t="str">
        <f t="shared" si="48"/>
        <v>12</v>
      </c>
      <c r="AP279" s="19">
        <f t="shared" si="49"/>
        <v>40878</v>
      </c>
    </row>
    <row r="280" spans="1:42" ht="19.5" customHeight="1" x14ac:dyDescent="0.2">
      <c r="A280" s="143">
        <v>20017</v>
      </c>
      <c r="B280" s="42" t="str">
        <f>IFERROR(VLOOKUP($A280,INPUT_Du_lieu_nhan_vien!$A:$C,2,0),"-")</f>
        <v>Đinh Thị</v>
      </c>
      <c r="C280" s="42" t="str">
        <f>IFERROR(VLOOKUP($A280,INPUT_Du_lieu_nhan_vien!$A:$C,3,0),"-")</f>
        <v>Hiền</v>
      </c>
      <c r="D280" s="42" t="str">
        <f>IFERROR(VLOOKUP($A280,INPUT_Du_lieu_nhan_vien!$A:$AJ,36,0),"-")</f>
        <v>Nghỉ việc</v>
      </c>
      <c r="E280" s="69"/>
      <c r="F280" s="54"/>
      <c r="G280" s="54"/>
      <c r="H280" s="54"/>
      <c r="I280" s="54"/>
      <c r="J280" s="54"/>
      <c r="K280" s="54"/>
      <c r="L280" s="54"/>
      <c r="M280" s="54"/>
      <c r="N280" s="54"/>
      <c r="T280" s="1">
        <v>20259</v>
      </c>
      <c r="U280" s="1">
        <v>4783</v>
      </c>
      <c r="W280" s="1" t="s">
        <v>8074</v>
      </c>
      <c r="X280" s="1">
        <v>2782</v>
      </c>
      <c r="Y280">
        <f t="shared" si="40"/>
        <v>4457</v>
      </c>
      <c r="Z280" t="str">
        <f t="shared" si="41"/>
        <v/>
      </c>
      <c r="AA280" t="str">
        <f t="shared" si="42"/>
        <v/>
      </c>
      <c r="AB280" t="str">
        <f t="shared" si="43"/>
        <v/>
      </c>
      <c r="AE280" s="19" t="s">
        <v>623</v>
      </c>
      <c r="AH280" s="54"/>
      <c r="AI280" s="415"/>
      <c r="AJ280" s="413" t="str">
        <f t="shared" si="44"/>
        <v/>
      </c>
      <c r="AK280" t="e">
        <f t="shared" si="45"/>
        <v>#VALUE!</v>
      </c>
      <c r="AL280" t="str">
        <f t="shared" si="46"/>
        <v/>
      </c>
      <c r="AM280" s="427" t="e">
        <f t="shared" si="47"/>
        <v>#VALUE!</v>
      </c>
      <c r="AN280" t="e">
        <f t="shared" si="48"/>
        <v>#VALUE!</v>
      </c>
      <c r="AP280" s="19" t="str">
        <f t="shared" si="49"/>
        <v/>
      </c>
    </row>
    <row r="281" spans="1:42" ht="19.5" customHeight="1" x14ac:dyDescent="0.2">
      <c r="A281" s="143">
        <v>20018</v>
      </c>
      <c r="B281" s="42" t="str">
        <f>IFERROR(VLOOKUP($A281,INPUT_Du_lieu_nhan_vien!$A:$C,2,0),"-")</f>
        <v>Phạm Thị Hương</v>
      </c>
      <c r="C281" s="42" t="str">
        <f>IFERROR(VLOOKUP($A281,INPUT_Du_lieu_nhan_vien!$A:$C,3,0),"-")</f>
        <v>Giang</v>
      </c>
      <c r="D281" s="42" t="str">
        <f>IFERROR(VLOOKUP($A281,INPUT_Du_lieu_nhan_vien!$A:$AJ,36,0),"-")</f>
        <v>Nghỉ việc</v>
      </c>
      <c r="E281" s="69" t="s">
        <v>3032</v>
      </c>
      <c r="F281" s="70" t="s">
        <v>5992</v>
      </c>
      <c r="G281" s="71">
        <v>40026</v>
      </c>
      <c r="H281" s="54"/>
      <c r="I281" s="54" t="s">
        <v>17</v>
      </c>
      <c r="J281" s="54"/>
      <c r="K281" s="54"/>
      <c r="L281" s="54"/>
      <c r="M281" s="54"/>
      <c r="N281" s="70" t="s">
        <v>5993</v>
      </c>
      <c r="T281" s="1">
        <v>20260</v>
      </c>
      <c r="U281" s="1">
        <v>4784</v>
      </c>
      <c r="W281" s="1" t="s">
        <v>8075</v>
      </c>
      <c r="X281" s="1">
        <v>2783</v>
      </c>
      <c r="Y281">
        <f t="shared" si="40"/>
        <v>4458</v>
      </c>
      <c r="Z281">
        <f t="shared" si="41"/>
        <v>51</v>
      </c>
      <c r="AA281" t="str">
        <f t="shared" si="42"/>
        <v/>
      </c>
      <c r="AB281">
        <f t="shared" si="43"/>
        <v>3607</v>
      </c>
      <c r="AE281" s="19">
        <v>40026</v>
      </c>
      <c r="AH281" s="71">
        <v>40026</v>
      </c>
      <c r="AI281" s="78" t="s">
        <v>8632</v>
      </c>
      <c r="AJ281" s="413" t="str">
        <f t="shared" si="44"/>
        <v>01</v>
      </c>
      <c r="AK281" t="str">
        <f t="shared" si="45"/>
        <v>08</v>
      </c>
      <c r="AL281" t="str">
        <f t="shared" si="46"/>
        <v>2009</v>
      </c>
      <c r="AM281" s="427" t="str">
        <f t="shared" si="47"/>
        <v>01</v>
      </c>
      <c r="AN281" t="str">
        <f t="shared" si="48"/>
        <v>08</v>
      </c>
      <c r="AP281" s="19">
        <f t="shared" si="49"/>
        <v>40026</v>
      </c>
    </row>
    <row r="282" spans="1:42" ht="19.5" customHeight="1" x14ac:dyDescent="0.2">
      <c r="A282" s="143">
        <v>20019</v>
      </c>
      <c r="B282" s="42" t="str">
        <f>IFERROR(VLOOKUP($A282,INPUT_Du_lieu_nhan_vien!$A:$C,2,0),"-")</f>
        <v>Lê Thị</v>
      </c>
      <c r="C282" s="42" t="str">
        <f>IFERROR(VLOOKUP($A282,INPUT_Du_lieu_nhan_vien!$A:$C,3,0),"-")</f>
        <v>Huế</v>
      </c>
      <c r="D282" s="42" t="str">
        <f>IFERROR(VLOOKUP($A282,INPUT_Du_lieu_nhan_vien!$A:$AJ,36,0),"-")</f>
        <v>Nghỉ việc</v>
      </c>
      <c r="E282" s="69"/>
      <c r="F282" s="54"/>
      <c r="G282" s="54"/>
      <c r="H282" s="54"/>
      <c r="I282" s="54"/>
      <c r="J282" s="54"/>
      <c r="K282" s="54"/>
      <c r="L282" s="54"/>
      <c r="M282" s="54"/>
      <c r="N282" s="54"/>
      <c r="T282" s="1">
        <v>20261</v>
      </c>
      <c r="U282" s="1">
        <v>4785</v>
      </c>
      <c r="W282" s="1" t="s">
        <v>8076</v>
      </c>
      <c r="X282" s="1">
        <v>2784</v>
      </c>
      <c r="Y282">
        <f t="shared" si="40"/>
        <v>4459</v>
      </c>
      <c r="Z282" t="str">
        <f t="shared" si="41"/>
        <v/>
      </c>
      <c r="AA282" t="str">
        <f t="shared" si="42"/>
        <v/>
      </c>
      <c r="AB282" t="str">
        <f t="shared" si="43"/>
        <v/>
      </c>
      <c r="AE282" s="19" t="s">
        <v>623</v>
      </c>
      <c r="AH282" s="54"/>
      <c r="AI282" s="415"/>
      <c r="AJ282" s="413" t="str">
        <f t="shared" si="44"/>
        <v/>
      </c>
      <c r="AK282" t="e">
        <f t="shared" si="45"/>
        <v>#VALUE!</v>
      </c>
      <c r="AL282" t="str">
        <f t="shared" si="46"/>
        <v/>
      </c>
      <c r="AM282" s="427" t="e">
        <f t="shared" si="47"/>
        <v>#VALUE!</v>
      </c>
      <c r="AN282" t="e">
        <f t="shared" si="48"/>
        <v>#VALUE!</v>
      </c>
      <c r="AP282" s="19" t="str">
        <f t="shared" si="49"/>
        <v/>
      </c>
    </row>
    <row r="283" spans="1:42" ht="19.5" customHeight="1" x14ac:dyDescent="0.2">
      <c r="A283" s="143">
        <v>20020</v>
      </c>
      <c r="B283" s="42" t="str">
        <f>IFERROR(VLOOKUP($A283,INPUT_Du_lieu_nhan_vien!$A:$C,2,0),"-")</f>
        <v>Trần Thị</v>
      </c>
      <c r="C283" s="42" t="str">
        <f>IFERROR(VLOOKUP($A283,INPUT_Du_lieu_nhan_vien!$A:$C,3,0),"-")</f>
        <v>Ngọc</v>
      </c>
      <c r="D283" s="42" t="str">
        <f>IFERROR(VLOOKUP($A283,INPUT_Du_lieu_nhan_vien!$A:$AJ,36,0),"-")</f>
        <v>Nghỉ việc</v>
      </c>
      <c r="E283" s="69" t="s">
        <v>3028</v>
      </c>
      <c r="F283" s="70" t="s">
        <v>3298</v>
      </c>
      <c r="G283" s="20">
        <v>41244</v>
      </c>
      <c r="H283" s="54"/>
      <c r="I283" s="69" t="s">
        <v>12</v>
      </c>
      <c r="J283" s="54"/>
      <c r="K283" s="54"/>
      <c r="L283" s="54"/>
      <c r="M283" s="54"/>
      <c r="N283" s="54"/>
      <c r="T283" s="1">
        <v>20262</v>
      </c>
      <c r="U283" s="1">
        <v>4786</v>
      </c>
      <c r="W283" s="1" t="s">
        <v>8077</v>
      </c>
      <c r="X283" s="1">
        <v>2785</v>
      </c>
      <c r="Y283">
        <f t="shared" si="40"/>
        <v>4460</v>
      </c>
      <c r="Z283">
        <f t="shared" si="41"/>
        <v>50</v>
      </c>
      <c r="AA283" t="str">
        <f t="shared" si="42"/>
        <v/>
      </c>
      <c r="AB283">
        <f t="shared" si="43"/>
        <v>3490</v>
      </c>
      <c r="AE283" s="19">
        <v>41244</v>
      </c>
      <c r="AH283" s="20">
        <v>41244</v>
      </c>
      <c r="AI283" s="79" t="s">
        <v>2683</v>
      </c>
      <c r="AJ283" s="413" t="str">
        <f t="shared" si="44"/>
        <v>01</v>
      </c>
      <c r="AK283" t="str">
        <f t="shared" si="45"/>
        <v>12</v>
      </c>
      <c r="AL283" t="str">
        <f t="shared" si="46"/>
        <v>2012</v>
      </c>
      <c r="AM283" s="427" t="str">
        <f t="shared" si="47"/>
        <v>01</v>
      </c>
      <c r="AN283" t="str">
        <f t="shared" si="48"/>
        <v>12</v>
      </c>
      <c r="AP283" s="19">
        <f t="shared" si="49"/>
        <v>41244</v>
      </c>
    </row>
    <row r="284" spans="1:42" ht="19.5" customHeight="1" x14ac:dyDescent="0.2">
      <c r="A284" s="143">
        <v>20132</v>
      </c>
      <c r="B284" s="42" t="str">
        <f>IFERROR(VLOOKUP($A284,INPUT_Du_lieu_nhan_vien!$A:$C,2,0),"-")</f>
        <v>Nguyễn Thị Thu</v>
      </c>
      <c r="C284" s="42" t="str">
        <f>IFERROR(VLOOKUP($A284,INPUT_Du_lieu_nhan_vien!$A:$C,3,0),"-")</f>
        <v>Hương</v>
      </c>
      <c r="D284" s="42" t="str">
        <f>IFERROR(VLOOKUP($A284,INPUT_Du_lieu_nhan_vien!$A:$AJ,36,0),"-")</f>
        <v>Nghỉ việc</v>
      </c>
      <c r="E284" s="69" t="s">
        <v>3031</v>
      </c>
      <c r="F284" s="70" t="s">
        <v>3486</v>
      </c>
      <c r="G284" s="71">
        <v>40125</v>
      </c>
      <c r="H284" s="54"/>
      <c r="I284" s="69" t="s">
        <v>17</v>
      </c>
      <c r="J284" s="54"/>
      <c r="K284" s="54"/>
      <c r="L284" s="54"/>
      <c r="M284" s="54"/>
      <c r="N284" s="70" t="s">
        <v>3487</v>
      </c>
      <c r="T284" s="1">
        <v>20263</v>
      </c>
      <c r="U284" s="1">
        <v>4787</v>
      </c>
      <c r="W284" s="1" t="s">
        <v>8079</v>
      </c>
      <c r="X284" s="1">
        <v>2786</v>
      </c>
      <c r="Y284">
        <f t="shared" si="40"/>
        <v>4648</v>
      </c>
      <c r="Z284">
        <f t="shared" si="41"/>
        <v>51</v>
      </c>
      <c r="AA284" t="str">
        <f t="shared" si="42"/>
        <v/>
      </c>
      <c r="AB284">
        <f t="shared" si="43"/>
        <v>2903</v>
      </c>
      <c r="AE284" s="19">
        <v>40125</v>
      </c>
      <c r="AH284" s="71">
        <v>40125</v>
      </c>
      <c r="AI284" s="78" t="s">
        <v>8680</v>
      </c>
      <c r="AJ284" s="413" t="str">
        <f t="shared" si="44"/>
        <v>08</v>
      </c>
      <c r="AK284" t="str">
        <f t="shared" si="45"/>
        <v>11</v>
      </c>
      <c r="AL284" t="str">
        <f t="shared" si="46"/>
        <v>2009</v>
      </c>
      <c r="AM284" s="427" t="str">
        <f t="shared" si="47"/>
        <v>08</v>
      </c>
      <c r="AN284" t="str">
        <f t="shared" si="48"/>
        <v>11</v>
      </c>
      <c r="AP284" s="19">
        <f t="shared" si="49"/>
        <v>40125</v>
      </c>
    </row>
    <row r="285" spans="1:42" ht="19.5" customHeight="1" x14ac:dyDescent="0.2">
      <c r="A285" s="143">
        <v>20186</v>
      </c>
      <c r="B285" s="42" t="str">
        <f>IFERROR(VLOOKUP($A285,INPUT_Du_lieu_nhan_vien!$A:$C,2,0),"-")</f>
        <v>Nguyễn Thị Thu</v>
      </c>
      <c r="C285" s="42" t="str">
        <f>IFERROR(VLOOKUP($A285,INPUT_Du_lieu_nhan_vien!$A:$C,3,0),"-")</f>
        <v>Hương</v>
      </c>
      <c r="D285" s="42" t="str">
        <f>IFERROR(VLOOKUP($A285,INPUT_Du_lieu_nhan_vien!$A:$AJ,36,0),"-")</f>
        <v>Nghỉ việc</v>
      </c>
      <c r="E285" s="69"/>
      <c r="F285" s="54"/>
      <c r="G285" s="54"/>
      <c r="H285" s="54"/>
      <c r="I285" s="54"/>
      <c r="J285" s="54"/>
      <c r="K285" s="54"/>
      <c r="L285" s="54"/>
      <c r="M285" s="54"/>
      <c r="N285" s="54"/>
      <c r="T285" s="1">
        <v>20264</v>
      </c>
      <c r="U285" s="1">
        <v>4788</v>
      </c>
      <c r="W285" s="1" t="s">
        <v>8080</v>
      </c>
      <c r="X285" s="1">
        <v>2787</v>
      </c>
      <c r="Y285">
        <f t="shared" si="40"/>
        <v>4711</v>
      </c>
      <c r="Z285" t="str">
        <f t="shared" si="41"/>
        <v/>
      </c>
      <c r="AA285" t="str">
        <f t="shared" si="42"/>
        <v/>
      </c>
      <c r="AB285" t="str">
        <f t="shared" si="43"/>
        <v/>
      </c>
      <c r="AE285" s="19" t="s">
        <v>623</v>
      </c>
      <c r="AH285" s="54"/>
      <c r="AI285" s="415"/>
      <c r="AJ285" s="413" t="str">
        <f t="shared" si="44"/>
        <v/>
      </c>
      <c r="AK285" t="e">
        <f t="shared" si="45"/>
        <v>#VALUE!</v>
      </c>
      <c r="AL285" t="str">
        <f t="shared" si="46"/>
        <v/>
      </c>
      <c r="AM285" s="427" t="e">
        <f t="shared" si="47"/>
        <v>#VALUE!</v>
      </c>
      <c r="AN285" t="e">
        <f t="shared" si="48"/>
        <v>#VALUE!</v>
      </c>
      <c r="AP285" s="19" t="str">
        <f t="shared" si="49"/>
        <v/>
      </c>
    </row>
    <row r="286" spans="1:42" ht="19.5" customHeight="1" x14ac:dyDescent="0.2">
      <c r="A286" s="143">
        <v>20026</v>
      </c>
      <c r="B286" s="42" t="str">
        <f>IFERROR(VLOOKUP($A286,INPUT_Du_lieu_nhan_vien!$A:$C,2,0),"-")</f>
        <v>Ngô Thị Minh</v>
      </c>
      <c r="C286" s="42" t="str">
        <f>IFERROR(VLOOKUP($A286,INPUT_Du_lieu_nhan_vien!$A:$C,3,0),"-")</f>
        <v>Hiếu</v>
      </c>
      <c r="D286" s="42" t="str">
        <f>IFERROR(VLOOKUP($A286,INPUT_Du_lieu_nhan_vien!$A:$AJ,36,0),"-")</f>
        <v>Nghỉ việc</v>
      </c>
      <c r="E286" s="69" t="s">
        <v>3028</v>
      </c>
      <c r="F286" s="70" t="s">
        <v>3199</v>
      </c>
      <c r="G286" s="71">
        <v>40087</v>
      </c>
      <c r="H286" s="54"/>
      <c r="I286" s="69" t="s">
        <v>12</v>
      </c>
      <c r="J286" s="54"/>
      <c r="K286" s="69" t="s">
        <v>31</v>
      </c>
      <c r="L286" s="54"/>
      <c r="M286" s="69" t="s">
        <v>37</v>
      </c>
      <c r="N286" s="54"/>
      <c r="T286" s="1">
        <v>20265</v>
      </c>
      <c r="U286" s="1">
        <v>4789</v>
      </c>
      <c r="W286" s="1" t="s">
        <v>8081</v>
      </c>
      <c r="X286" s="1">
        <v>2788</v>
      </c>
      <c r="Y286">
        <f t="shared" si="40"/>
        <v>4466</v>
      </c>
      <c r="Z286">
        <f t="shared" si="41"/>
        <v>50</v>
      </c>
      <c r="AA286">
        <f t="shared" si="42"/>
        <v>182</v>
      </c>
      <c r="AB286">
        <f t="shared" si="43"/>
        <v>3491</v>
      </c>
      <c r="AE286" s="19">
        <v>40087</v>
      </c>
      <c r="AH286" s="71">
        <v>40087</v>
      </c>
      <c r="AI286" s="78" t="s">
        <v>8597</v>
      </c>
      <c r="AJ286" s="413" t="str">
        <f t="shared" si="44"/>
        <v>01</v>
      </c>
      <c r="AK286" t="str">
        <f t="shared" si="45"/>
        <v>10</v>
      </c>
      <c r="AL286" t="str">
        <f t="shared" si="46"/>
        <v>2009</v>
      </c>
      <c r="AM286" s="427" t="str">
        <f t="shared" si="47"/>
        <v>01</v>
      </c>
      <c r="AN286" t="str">
        <f t="shared" si="48"/>
        <v>10</v>
      </c>
      <c r="AP286" s="19">
        <f t="shared" si="49"/>
        <v>40087</v>
      </c>
    </row>
    <row r="287" spans="1:42" ht="19.5" customHeight="1" x14ac:dyDescent="0.2">
      <c r="A287" s="143">
        <v>20471</v>
      </c>
      <c r="B287" s="42" t="str">
        <f>IFERROR(VLOOKUP($A287,INPUT_Du_lieu_nhan_vien!$A:$C,2,0),"-")</f>
        <v>Nguyễn Thị</v>
      </c>
      <c r="C287" s="42" t="str">
        <f>IFERROR(VLOOKUP($A287,INPUT_Du_lieu_nhan_vien!$A:$C,3,0),"-")</f>
        <v>Hương</v>
      </c>
      <c r="D287" s="42" t="str">
        <f>IFERROR(VLOOKUP($A287,INPUT_Du_lieu_nhan_vien!$A:$AJ,36,0),"-")</f>
        <v>Nghỉ việc</v>
      </c>
      <c r="E287" s="69" t="s">
        <v>3031</v>
      </c>
      <c r="F287" s="70" t="s">
        <v>3582</v>
      </c>
      <c r="G287" s="71">
        <v>41020</v>
      </c>
      <c r="H287" s="54"/>
      <c r="I287" s="69" t="s">
        <v>16</v>
      </c>
      <c r="J287" s="54"/>
      <c r="K287" s="69" t="s">
        <v>31</v>
      </c>
      <c r="L287" s="54"/>
      <c r="M287" s="69" t="s">
        <v>37</v>
      </c>
      <c r="N287" s="70" t="s">
        <v>3011</v>
      </c>
      <c r="T287" s="1">
        <v>20266</v>
      </c>
      <c r="U287" s="1">
        <v>4790</v>
      </c>
      <c r="W287" s="1" t="s">
        <v>8082</v>
      </c>
      <c r="X287" s="1">
        <v>2789</v>
      </c>
      <c r="Y287">
        <f t="shared" si="40"/>
        <v>5272</v>
      </c>
      <c r="Z287">
        <f t="shared" si="41"/>
        <v>53</v>
      </c>
      <c r="AA287">
        <f t="shared" si="42"/>
        <v>182</v>
      </c>
      <c r="AB287">
        <f t="shared" si="43"/>
        <v>2904</v>
      </c>
      <c r="AE287" s="19">
        <v>41020</v>
      </c>
      <c r="AH287" s="71">
        <v>41020</v>
      </c>
      <c r="AI287" s="78" t="s">
        <v>8638</v>
      </c>
      <c r="AJ287" s="413" t="str">
        <f t="shared" si="44"/>
        <v>21</v>
      </c>
      <c r="AK287" t="str">
        <f t="shared" si="45"/>
        <v>04</v>
      </c>
      <c r="AL287" t="str">
        <f t="shared" si="46"/>
        <v>2012</v>
      </c>
      <c r="AM287" s="427" t="str">
        <f t="shared" si="47"/>
        <v>21</v>
      </c>
      <c r="AN287" t="str">
        <f t="shared" si="48"/>
        <v>04</v>
      </c>
      <c r="AP287" s="19">
        <f t="shared" si="49"/>
        <v>41020</v>
      </c>
    </row>
    <row r="288" spans="1:42" ht="19.5" customHeight="1" x14ac:dyDescent="0.2">
      <c r="A288" s="143">
        <v>20028</v>
      </c>
      <c r="B288" s="42" t="str">
        <f>IFERROR(VLOOKUP($A288,INPUT_Du_lieu_nhan_vien!$A:$C,2,0),"-")</f>
        <v>Vũ Thị Xuân</v>
      </c>
      <c r="C288" s="42" t="str">
        <f>IFERROR(VLOOKUP($A288,INPUT_Du_lieu_nhan_vien!$A:$C,3,0),"-")</f>
        <v>Ngân</v>
      </c>
      <c r="D288" s="42" t="str">
        <f>IFERROR(VLOOKUP($A288,INPUT_Du_lieu_nhan_vien!$A:$AJ,36,0),"-")</f>
        <v>Nghỉ việc</v>
      </c>
      <c r="E288" s="69"/>
      <c r="F288" s="54"/>
      <c r="G288" s="54"/>
      <c r="H288" s="54"/>
      <c r="I288" s="54"/>
      <c r="J288" s="54"/>
      <c r="K288" s="54"/>
      <c r="L288" s="54"/>
      <c r="M288" s="54"/>
      <c r="N288" s="54"/>
      <c r="T288" s="1">
        <v>20267</v>
      </c>
      <c r="U288" s="1">
        <v>4791</v>
      </c>
      <c r="W288" s="1" t="s">
        <v>8083</v>
      </c>
      <c r="X288" s="1">
        <v>2790</v>
      </c>
      <c r="Y288">
        <f t="shared" si="40"/>
        <v>4468</v>
      </c>
      <c r="Z288" t="str">
        <f t="shared" si="41"/>
        <v/>
      </c>
      <c r="AA288" t="str">
        <f t="shared" si="42"/>
        <v/>
      </c>
      <c r="AB288" t="str">
        <f t="shared" si="43"/>
        <v/>
      </c>
      <c r="AE288" s="19" t="s">
        <v>623</v>
      </c>
      <c r="AH288" s="54"/>
      <c r="AI288" s="415"/>
      <c r="AJ288" s="413" t="str">
        <f t="shared" si="44"/>
        <v/>
      </c>
      <c r="AK288" t="e">
        <f t="shared" si="45"/>
        <v>#VALUE!</v>
      </c>
      <c r="AL288" t="str">
        <f t="shared" si="46"/>
        <v/>
      </c>
      <c r="AM288" s="427" t="e">
        <f t="shared" si="47"/>
        <v>#VALUE!</v>
      </c>
      <c r="AN288" t="e">
        <f t="shared" si="48"/>
        <v>#VALUE!</v>
      </c>
      <c r="AP288" s="19" t="str">
        <f t="shared" si="49"/>
        <v/>
      </c>
    </row>
    <row r="289" spans="1:42" ht="19.5" customHeight="1" x14ac:dyDescent="0.2">
      <c r="A289" s="143">
        <v>20030</v>
      </c>
      <c r="B289" s="42" t="str">
        <f>IFERROR(VLOOKUP($A289,INPUT_Du_lieu_nhan_vien!$A:$C,2,0),"-")</f>
        <v>Phạm Thị Thanh</v>
      </c>
      <c r="C289" s="42" t="str">
        <f>IFERROR(VLOOKUP($A289,INPUT_Du_lieu_nhan_vien!$A:$C,3,0),"-")</f>
        <v>Nga</v>
      </c>
      <c r="D289" s="42" t="str">
        <f>IFERROR(VLOOKUP($A289,INPUT_Du_lieu_nhan_vien!$A:$AJ,36,0),"-")</f>
        <v>Nghỉ việc</v>
      </c>
      <c r="E289" s="69"/>
      <c r="F289" s="54"/>
      <c r="G289" s="54"/>
      <c r="H289" s="54"/>
      <c r="I289" s="54"/>
      <c r="J289" s="54"/>
      <c r="K289" s="54"/>
      <c r="L289" s="54"/>
      <c r="M289" s="54"/>
      <c r="N289" s="54"/>
      <c r="T289" s="1">
        <v>20268</v>
      </c>
      <c r="U289" s="1">
        <v>4792</v>
      </c>
      <c r="W289" s="1" t="s">
        <v>8084</v>
      </c>
      <c r="X289" s="1">
        <v>2791</v>
      </c>
      <c r="Y289">
        <f t="shared" si="40"/>
        <v>4470</v>
      </c>
      <c r="Z289" t="str">
        <f t="shared" si="41"/>
        <v/>
      </c>
      <c r="AA289" t="str">
        <f t="shared" si="42"/>
        <v/>
      </c>
      <c r="AB289" t="str">
        <f t="shared" si="43"/>
        <v/>
      </c>
      <c r="AE289" s="19" t="s">
        <v>623</v>
      </c>
      <c r="AH289" s="54"/>
      <c r="AI289" s="415"/>
      <c r="AJ289" s="413" t="str">
        <f t="shared" si="44"/>
        <v/>
      </c>
      <c r="AK289" t="e">
        <f t="shared" si="45"/>
        <v>#VALUE!</v>
      </c>
      <c r="AL289" t="str">
        <f t="shared" si="46"/>
        <v/>
      </c>
      <c r="AM289" s="427" t="e">
        <f t="shared" si="47"/>
        <v>#VALUE!</v>
      </c>
      <c r="AN289" t="e">
        <f t="shared" si="48"/>
        <v>#VALUE!</v>
      </c>
      <c r="AP289" s="19" t="str">
        <f t="shared" si="49"/>
        <v/>
      </c>
    </row>
    <row r="290" spans="1:42" ht="19.5" customHeight="1" x14ac:dyDescent="0.2">
      <c r="A290" s="143">
        <v>20033</v>
      </c>
      <c r="B290" s="42" t="str">
        <f>IFERROR(VLOOKUP($A290,INPUT_Du_lieu_nhan_vien!$A:$C,2,0),"-")</f>
        <v>Phạm Thị Thu</v>
      </c>
      <c r="C290" s="42" t="str">
        <f>IFERROR(VLOOKUP($A290,INPUT_Du_lieu_nhan_vien!$A:$C,3,0),"-")</f>
        <v>Hồng</v>
      </c>
      <c r="D290" s="42" t="str">
        <f>IFERROR(VLOOKUP($A290,INPUT_Du_lieu_nhan_vien!$A:$AJ,36,0),"-")</f>
        <v>Nghỉ việc</v>
      </c>
      <c r="E290" s="69" t="s">
        <v>3031</v>
      </c>
      <c r="F290" s="70" t="s">
        <v>3608</v>
      </c>
      <c r="G290" s="71">
        <v>39835</v>
      </c>
      <c r="H290" s="54"/>
      <c r="I290" s="54" t="s">
        <v>17</v>
      </c>
      <c r="J290" s="54"/>
      <c r="K290" s="54"/>
      <c r="L290" s="54"/>
      <c r="M290" s="54"/>
      <c r="N290" s="70" t="s">
        <v>3458</v>
      </c>
      <c r="T290" s="1">
        <v>20269</v>
      </c>
      <c r="U290" s="1">
        <v>4793</v>
      </c>
      <c r="W290" s="1" t="s">
        <v>8183</v>
      </c>
      <c r="X290" s="1">
        <v>2792</v>
      </c>
      <c r="Y290">
        <f t="shared" si="40"/>
        <v>4471</v>
      </c>
      <c r="Z290">
        <f t="shared" si="41"/>
        <v>51</v>
      </c>
      <c r="AA290" t="str">
        <f t="shared" si="42"/>
        <v/>
      </c>
      <c r="AB290">
        <f t="shared" si="43"/>
        <v>2905</v>
      </c>
      <c r="AE290" s="19">
        <v>39835</v>
      </c>
      <c r="AH290" s="71">
        <v>39835</v>
      </c>
      <c r="AI290" s="78" t="s">
        <v>8681</v>
      </c>
      <c r="AJ290" s="413" t="str">
        <f t="shared" si="44"/>
        <v>22</v>
      </c>
      <c r="AK290" t="str">
        <f t="shared" si="45"/>
        <v>01</v>
      </c>
      <c r="AL290" t="str">
        <f t="shared" si="46"/>
        <v>2009</v>
      </c>
      <c r="AM290" s="427" t="str">
        <f t="shared" si="47"/>
        <v>22</v>
      </c>
      <c r="AN290" t="str">
        <f t="shared" si="48"/>
        <v>01</v>
      </c>
      <c r="AP290" s="19">
        <f t="shared" si="49"/>
        <v>39835</v>
      </c>
    </row>
    <row r="291" spans="1:42" ht="19.5" customHeight="1" x14ac:dyDescent="0.2">
      <c r="A291" s="143">
        <v>20035</v>
      </c>
      <c r="B291" s="42" t="str">
        <f>IFERROR(VLOOKUP($A291,INPUT_Du_lieu_nhan_vien!$A:$C,2,0),"-")</f>
        <v>Trần Minh</v>
      </c>
      <c r="C291" s="42" t="str">
        <f>IFERROR(VLOOKUP($A291,INPUT_Du_lieu_nhan_vien!$A:$C,3,0),"-")</f>
        <v>Việt</v>
      </c>
      <c r="D291" s="42" t="str">
        <f>IFERROR(VLOOKUP($A291,INPUT_Du_lieu_nhan_vien!$A:$AJ,36,0),"-")</f>
        <v>Nghỉ việc</v>
      </c>
      <c r="E291" s="69"/>
      <c r="F291" s="54"/>
      <c r="G291" s="54"/>
      <c r="H291" s="54"/>
      <c r="I291" s="69" t="s">
        <v>11</v>
      </c>
      <c r="J291" s="54"/>
      <c r="K291" s="54"/>
      <c r="L291" s="54"/>
      <c r="M291" s="54"/>
      <c r="N291" s="54"/>
      <c r="T291" s="1">
        <v>20270</v>
      </c>
      <c r="U291" s="1">
        <v>4794</v>
      </c>
      <c r="W291" s="1" t="s">
        <v>8178</v>
      </c>
      <c r="X291" s="1">
        <v>2793</v>
      </c>
      <c r="Y291">
        <f t="shared" si="40"/>
        <v>4473</v>
      </c>
      <c r="Z291">
        <f t="shared" si="41"/>
        <v>34</v>
      </c>
      <c r="AA291" t="str">
        <f t="shared" si="42"/>
        <v/>
      </c>
      <c r="AB291" t="str">
        <f t="shared" si="43"/>
        <v/>
      </c>
      <c r="AE291" s="19" t="s">
        <v>623</v>
      </c>
      <c r="AH291" s="54"/>
      <c r="AI291" s="415"/>
      <c r="AJ291" s="413" t="str">
        <f t="shared" si="44"/>
        <v/>
      </c>
      <c r="AK291" t="e">
        <f t="shared" si="45"/>
        <v>#VALUE!</v>
      </c>
      <c r="AL291" t="str">
        <f t="shared" si="46"/>
        <v/>
      </c>
      <c r="AM291" s="427" t="e">
        <f t="shared" si="47"/>
        <v>#VALUE!</v>
      </c>
      <c r="AN291" t="e">
        <f t="shared" si="48"/>
        <v>#VALUE!</v>
      </c>
      <c r="AP291" s="19" t="str">
        <f t="shared" si="49"/>
        <v/>
      </c>
    </row>
    <row r="292" spans="1:42" ht="19.5" customHeight="1" x14ac:dyDescent="0.2">
      <c r="A292" s="143">
        <v>20037</v>
      </c>
      <c r="B292" s="42" t="str">
        <f>IFERROR(VLOOKUP($A292,INPUT_Du_lieu_nhan_vien!$A:$C,2,0),"-")</f>
        <v>Lê Ngọc</v>
      </c>
      <c r="C292" s="42" t="str">
        <f>IFERROR(VLOOKUP($A292,INPUT_Du_lieu_nhan_vien!$A:$C,3,0),"-")</f>
        <v>Thúy</v>
      </c>
      <c r="D292" s="42" t="str">
        <f>IFERROR(VLOOKUP($A292,INPUT_Du_lieu_nhan_vien!$A:$AJ,36,0),"-")</f>
        <v>Nghỉ việc</v>
      </c>
      <c r="E292" s="69" t="s">
        <v>3028</v>
      </c>
      <c r="F292" s="70" t="s">
        <v>3198</v>
      </c>
      <c r="G292" s="71">
        <v>40087</v>
      </c>
      <c r="H292" s="54"/>
      <c r="I292" s="69" t="s">
        <v>12</v>
      </c>
      <c r="J292" s="54"/>
      <c r="K292" s="69" t="s">
        <v>31</v>
      </c>
      <c r="L292" s="54"/>
      <c r="M292" s="69" t="s">
        <v>37</v>
      </c>
      <c r="N292" s="69" t="s">
        <v>3162</v>
      </c>
      <c r="T292" s="1">
        <v>20271</v>
      </c>
      <c r="U292" s="1">
        <v>4795</v>
      </c>
      <c r="W292" s="1" t="s">
        <v>8177</v>
      </c>
      <c r="X292" s="1">
        <v>2794</v>
      </c>
      <c r="Y292">
        <f t="shared" si="40"/>
        <v>4475</v>
      </c>
      <c r="Z292">
        <f t="shared" si="41"/>
        <v>50</v>
      </c>
      <c r="AA292">
        <f t="shared" si="42"/>
        <v>182</v>
      </c>
      <c r="AB292">
        <f t="shared" si="43"/>
        <v>3492</v>
      </c>
      <c r="AE292" s="19">
        <v>40087</v>
      </c>
      <c r="AH292" s="71">
        <v>40087</v>
      </c>
      <c r="AI292" s="78" t="s">
        <v>8597</v>
      </c>
      <c r="AJ292" s="413" t="str">
        <f t="shared" si="44"/>
        <v>01</v>
      </c>
      <c r="AK292" t="str">
        <f t="shared" si="45"/>
        <v>10</v>
      </c>
      <c r="AL292" t="str">
        <f t="shared" si="46"/>
        <v>2009</v>
      </c>
      <c r="AM292" s="427" t="str">
        <f t="shared" si="47"/>
        <v>01</v>
      </c>
      <c r="AN292" t="str">
        <f t="shared" si="48"/>
        <v>10</v>
      </c>
      <c r="AP292" s="19">
        <f t="shared" si="49"/>
        <v>40087</v>
      </c>
    </row>
    <row r="293" spans="1:42" ht="19.5" customHeight="1" x14ac:dyDescent="0.2">
      <c r="A293" s="143">
        <v>20039</v>
      </c>
      <c r="B293" s="42" t="str">
        <f>IFERROR(VLOOKUP($A293,INPUT_Du_lieu_nhan_vien!$A:$C,2,0),"-")</f>
        <v>Phạm Lan</v>
      </c>
      <c r="C293" s="42" t="str">
        <f>IFERROR(VLOOKUP($A293,INPUT_Du_lieu_nhan_vien!$A:$C,3,0),"-")</f>
        <v>Phương</v>
      </c>
      <c r="D293" s="42" t="str">
        <f>IFERROR(VLOOKUP($A293,INPUT_Du_lieu_nhan_vien!$A:$AJ,36,0),"-")</f>
        <v>Nghỉ việc</v>
      </c>
      <c r="E293" s="69" t="s">
        <v>3031</v>
      </c>
      <c r="F293" s="70" t="s">
        <v>3612</v>
      </c>
      <c r="G293" s="71">
        <v>39869</v>
      </c>
      <c r="H293" s="54"/>
      <c r="I293" s="54" t="s">
        <v>17</v>
      </c>
      <c r="J293" s="54"/>
      <c r="K293" s="54"/>
      <c r="L293" s="54"/>
      <c r="M293" s="54"/>
      <c r="N293" s="70" t="s">
        <v>3460</v>
      </c>
      <c r="T293" s="1">
        <v>20272</v>
      </c>
      <c r="U293" s="1">
        <v>4796</v>
      </c>
      <c r="W293" s="1" t="s">
        <v>8182</v>
      </c>
      <c r="X293" s="1">
        <v>2795</v>
      </c>
      <c r="Y293">
        <f t="shared" si="40"/>
        <v>4477</v>
      </c>
      <c r="Z293">
        <f t="shared" si="41"/>
        <v>51</v>
      </c>
      <c r="AA293" t="str">
        <f t="shared" si="42"/>
        <v/>
      </c>
      <c r="AB293">
        <f t="shared" si="43"/>
        <v>2906</v>
      </c>
      <c r="AE293" s="19">
        <v>39869</v>
      </c>
      <c r="AH293" s="71">
        <v>39869</v>
      </c>
      <c r="AI293" s="78" t="s">
        <v>3613</v>
      </c>
      <c r="AJ293" s="413" t="str">
        <f t="shared" si="44"/>
        <v>25</v>
      </c>
      <c r="AK293" t="str">
        <f t="shared" si="45"/>
        <v>02</v>
      </c>
      <c r="AL293" t="str">
        <f t="shared" si="46"/>
        <v>2009</v>
      </c>
      <c r="AM293" s="427" t="str">
        <f t="shared" si="47"/>
        <v>25</v>
      </c>
      <c r="AN293" t="str">
        <f t="shared" si="48"/>
        <v>02</v>
      </c>
      <c r="AP293" s="19">
        <f t="shared" si="49"/>
        <v>39869</v>
      </c>
    </row>
    <row r="294" spans="1:42" ht="19.5" customHeight="1" x14ac:dyDescent="0.2">
      <c r="A294" s="143">
        <v>20132</v>
      </c>
      <c r="B294" s="42" t="str">
        <f>IFERROR(VLOOKUP($A294,INPUT_Du_lieu_nhan_vien!$A:$C,2,0),"-")</f>
        <v>Nguyễn Thị Thu</v>
      </c>
      <c r="C294" s="42" t="str">
        <f>IFERROR(VLOOKUP($A294,INPUT_Du_lieu_nhan_vien!$A:$C,3,0),"-")</f>
        <v>Hương</v>
      </c>
      <c r="D294" s="42" t="str">
        <f>IFERROR(VLOOKUP($A294,INPUT_Du_lieu_nhan_vien!$A:$AJ,36,0),"-")</f>
        <v>Nghỉ việc</v>
      </c>
      <c r="E294" s="69" t="s">
        <v>3032</v>
      </c>
      <c r="F294" s="70" t="s">
        <v>5885</v>
      </c>
      <c r="G294" s="71">
        <v>40238</v>
      </c>
      <c r="H294" s="54"/>
      <c r="I294" s="54" t="s">
        <v>17</v>
      </c>
      <c r="J294" s="54"/>
      <c r="K294" s="54"/>
      <c r="L294" s="54"/>
      <c r="M294" s="54"/>
      <c r="N294" s="70" t="s">
        <v>5691</v>
      </c>
      <c r="T294" s="1">
        <v>20273</v>
      </c>
      <c r="U294" s="1">
        <v>4797</v>
      </c>
      <c r="W294" s="1" t="s">
        <v>3562</v>
      </c>
      <c r="X294" s="1">
        <v>2796</v>
      </c>
      <c r="Y294">
        <f t="shared" si="40"/>
        <v>4648</v>
      </c>
      <c r="Z294">
        <f t="shared" si="41"/>
        <v>51</v>
      </c>
      <c r="AA294" t="str">
        <f t="shared" si="42"/>
        <v/>
      </c>
      <c r="AB294">
        <f t="shared" si="43"/>
        <v>3608</v>
      </c>
      <c r="AE294" s="19">
        <v>40238</v>
      </c>
      <c r="AH294" s="71">
        <v>40238</v>
      </c>
      <c r="AI294" s="78" t="s">
        <v>8596</v>
      </c>
      <c r="AJ294" s="413" t="str">
        <f t="shared" si="44"/>
        <v>01</v>
      </c>
      <c r="AK294" t="str">
        <f t="shared" si="45"/>
        <v>03</v>
      </c>
      <c r="AL294" t="str">
        <f t="shared" si="46"/>
        <v>2010</v>
      </c>
      <c r="AM294" s="427" t="str">
        <f t="shared" si="47"/>
        <v>01</v>
      </c>
      <c r="AN294" t="str">
        <f t="shared" si="48"/>
        <v>03</v>
      </c>
      <c r="AP294" s="19">
        <f t="shared" si="49"/>
        <v>40238</v>
      </c>
    </row>
    <row r="295" spans="1:42" ht="19.5" customHeight="1" x14ac:dyDescent="0.2">
      <c r="A295" s="143">
        <v>20041</v>
      </c>
      <c r="B295" s="42" t="str">
        <f>IFERROR(VLOOKUP($A295,INPUT_Du_lieu_nhan_vien!$A:$C,2,0),"-")</f>
        <v>Vũ Thị Thu</v>
      </c>
      <c r="C295" s="42" t="str">
        <f>IFERROR(VLOOKUP($A295,INPUT_Du_lieu_nhan_vien!$A:$C,3,0),"-")</f>
        <v>Hương</v>
      </c>
      <c r="D295" s="42" t="str">
        <f>IFERROR(VLOOKUP($A295,INPUT_Du_lieu_nhan_vien!$A:$AJ,36,0),"-")</f>
        <v>Nghỉ việc</v>
      </c>
      <c r="E295" s="69" t="s">
        <v>3030</v>
      </c>
      <c r="F295" s="70" t="s">
        <v>5685</v>
      </c>
      <c r="G295" s="78" t="s">
        <v>1959</v>
      </c>
      <c r="H295" s="54"/>
      <c r="I295" s="54" t="s">
        <v>16</v>
      </c>
      <c r="J295" s="54"/>
      <c r="K295" s="54"/>
      <c r="L295" s="54"/>
      <c r="M295" s="54"/>
      <c r="N295" s="70" t="s">
        <v>5401</v>
      </c>
      <c r="T295" s="1">
        <v>20274</v>
      </c>
      <c r="U295" s="1">
        <v>4798</v>
      </c>
      <c r="W295" s="1" t="s">
        <v>3466</v>
      </c>
      <c r="X295" s="1">
        <v>2797</v>
      </c>
      <c r="Y295">
        <f t="shared" si="40"/>
        <v>4479</v>
      </c>
      <c r="Z295">
        <f t="shared" si="41"/>
        <v>53</v>
      </c>
      <c r="AA295" t="str">
        <f t="shared" si="42"/>
        <v/>
      </c>
      <c r="AB295">
        <f t="shared" si="43"/>
        <v>2530</v>
      </c>
      <c r="AE295" s="19">
        <v>40980</v>
      </c>
      <c r="AH295" s="78" t="s">
        <v>1959</v>
      </c>
      <c r="AI295" s="78" t="s">
        <v>1959</v>
      </c>
      <c r="AJ295" s="413" t="str">
        <f t="shared" si="44"/>
        <v>12</v>
      </c>
      <c r="AK295" t="str">
        <f t="shared" si="45"/>
        <v>3</v>
      </c>
      <c r="AL295" t="str">
        <f t="shared" si="46"/>
        <v>2012</v>
      </c>
      <c r="AM295" s="427" t="str">
        <f t="shared" si="47"/>
        <v>12</v>
      </c>
      <c r="AN295" t="str">
        <f t="shared" si="48"/>
        <v>3</v>
      </c>
      <c r="AP295" s="19">
        <f t="shared" si="49"/>
        <v>40980</v>
      </c>
    </row>
    <row r="296" spans="1:42" ht="19.5" customHeight="1" x14ac:dyDescent="0.2">
      <c r="A296" s="143">
        <v>20316</v>
      </c>
      <c r="B296" s="42" t="str">
        <f>IFERROR(VLOOKUP($A296,INPUT_Du_lieu_nhan_vien!$A:$C,2,0),"-")</f>
        <v>Nguyễn Thị</v>
      </c>
      <c r="C296" s="42" t="str">
        <f>IFERROR(VLOOKUP($A296,INPUT_Du_lieu_nhan_vien!$A:$C,3,0),"-")</f>
        <v>Hường</v>
      </c>
      <c r="D296" s="42" t="str">
        <f>IFERROR(VLOOKUP($A296,INPUT_Du_lieu_nhan_vien!$A:$AJ,36,0),"-")</f>
        <v>Chính thức</v>
      </c>
      <c r="E296" s="69" t="s">
        <v>3028</v>
      </c>
      <c r="F296" s="70" t="s">
        <v>3238</v>
      </c>
      <c r="G296" s="71">
        <v>41091</v>
      </c>
      <c r="H296" s="54"/>
      <c r="I296" s="54" t="s">
        <v>12</v>
      </c>
      <c r="J296" s="54"/>
      <c r="K296" s="54"/>
      <c r="L296" s="54"/>
      <c r="M296" s="54"/>
      <c r="N296" s="54"/>
      <c r="T296" s="1">
        <v>20275</v>
      </c>
      <c r="U296" s="1">
        <v>4799</v>
      </c>
      <c r="W296" s="1" t="s">
        <v>3477</v>
      </c>
      <c r="X296" s="1">
        <v>2798</v>
      </c>
      <c r="Y296">
        <f t="shared" si="40"/>
        <v>4975</v>
      </c>
      <c r="Z296">
        <f t="shared" si="41"/>
        <v>50</v>
      </c>
      <c r="AA296" t="str">
        <f t="shared" si="42"/>
        <v/>
      </c>
      <c r="AB296">
        <f t="shared" si="43"/>
        <v>3493</v>
      </c>
      <c r="AE296" s="19">
        <v>41091</v>
      </c>
      <c r="AH296" s="71">
        <v>41091</v>
      </c>
      <c r="AI296" s="78" t="s">
        <v>8592</v>
      </c>
      <c r="AJ296" s="413" t="str">
        <f t="shared" si="44"/>
        <v>01</v>
      </c>
      <c r="AK296" t="str">
        <f t="shared" si="45"/>
        <v>07</v>
      </c>
      <c r="AL296" t="str">
        <f t="shared" si="46"/>
        <v>2012</v>
      </c>
      <c r="AM296" s="427" t="str">
        <f t="shared" si="47"/>
        <v>01</v>
      </c>
      <c r="AN296" t="str">
        <f t="shared" si="48"/>
        <v>07</v>
      </c>
      <c r="AP296" s="19">
        <f t="shared" si="49"/>
        <v>41091</v>
      </c>
    </row>
    <row r="297" spans="1:42" ht="19.5" customHeight="1" x14ac:dyDescent="0.2">
      <c r="A297" s="143">
        <v>20043</v>
      </c>
      <c r="B297" s="42" t="str">
        <f>IFERROR(VLOOKUP($A297,INPUT_Du_lieu_nhan_vien!$A:$C,2,0),"-")</f>
        <v>Trịnh Văn</v>
      </c>
      <c r="C297" s="42" t="str">
        <f>IFERROR(VLOOKUP($A297,INPUT_Du_lieu_nhan_vien!$A:$C,3,0),"-")</f>
        <v>Chiến</v>
      </c>
      <c r="D297" s="42" t="str">
        <f>IFERROR(VLOOKUP($A297,INPUT_Du_lieu_nhan_vien!$A:$AJ,36,0),"-")</f>
        <v>Nghỉ việc</v>
      </c>
      <c r="E297" s="69" t="s">
        <v>3031</v>
      </c>
      <c r="F297" s="70" t="s">
        <v>3734</v>
      </c>
      <c r="G297" s="71">
        <v>39873</v>
      </c>
      <c r="H297" s="54"/>
      <c r="I297" s="54" t="s">
        <v>17</v>
      </c>
      <c r="J297" s="54"/>
      <c r="K297" s="54"/>
      <c r="L297" s="54"/>
      <c r="M297" s="54"/>
      <c r="N297" s="70" t="s">
        <v>3735</v>
      </c>
      <c r="T297" s="1">
        <v>20276</v>
      </c>
      <c r="U297" s="1">
        <v>4800</v>
      </c>
      <c r="W297" s="1" t="s">
        <v>3596</v>
      </c>
      <c r="X297" s="1">
        <v>2799</v>
      </c>
      <c r="Y297">
        <f t="shared" si="40"/>
        <v>4481</v>
      </c>
      <c r="Z297">
        <f t="shared" si="41"/>
        <v>51</v>
      </c>
      <c r="AA297" t="str">
        <f t="shared" si="42"/>
        <v/>
      </c>
      <c r="AB297">
        <f t="shared" si="43"/>
        <v>2907</v>
      </c>
      <c r="AE297" s="19">
        <v>39873</v>
      </c>
      <c r="AH297" s="71">
        <v>39873</v>
      </c>
      <c r="AI297" s="78" t="s">
        <v>8682</v>
      </c>
      <c r="AJ297" s="413" t="str">
        <f t="shared" si="44"/>
        <v>01</v>
      </c>
      <c r="AK297" t="str">
        <f t="shared" si="45"/>
        <v>03</v>
      </c>
      <c r="AL297" t="str">
        <f t="shared" si="46"/>
        <v>2009</v>
      </c>
      <c r="AM297" s="427" t="str">
        <f t="shared" si="47"/>
        <v>01</v>
      </c>
      <c r="AN297" t="str">
        <f t="shared" si="48"/>
        <v>03</v>
      </c>
      <c r="AP297" s="19">
        <f t="shared" si="49"/>
        <v>39873</v>
      </c>
    </row>
    <row r="298" spans="1:42" ht="19.5" customHeight="1" x14ac:dyDescent="0.2">
      <c r="A298" s="143">
        <v>20044</v>
      </c>
      <c r="B298" s="42" t="str">
        <f>IFERROR(VLOOKUP($A298,INPUT_Du_lieu_nhan_vien!$A:$C,2,0),"-")</f>
        <v>Lê Thị Vân</v>
      </c>
      <c r="C298" s="42" t="str">
        <f>IFERROR(VLOOKUP($A298,INPUT_Du_lieu_nhan_vien!$A:$C,3,0),"-")</f>
        <v>Hải</v>
      </c>
      <c r="D298" s="42" t="str">
        <f>IFERROR(VLOOKUP($A298,INPUT_Du_lieu_nhan_vien!$A:$AJ,36,0),"-")</f>
        <v>Nghỉ việc</v>
      </c>
      <c r="E298" s="69"/>
      <c r="F298" s="54"/>
      <c r="G298" s="54"/>
      <c r="H298" s="54"/>
      <c r="I298" s="54"/>
      <c r="J298" s="54"/>
      <c r="K298" s="54"/>
      <c r="L298" s="54"/>
      <c r="M298" s="54"/>
      <c r="N298" s="54"/>
      <c r="T298" s="1">
        <v>20277</v>
      </c>
      <c r="U298" s="1">
        <v>4801</v>
      </c>
      <c r="W298" s="1" t="s">
        <v>3609</v>
      </c>
      <c r="X298" s="1">
        <v>2800</v>
      </c>
      <c r="Y298">
        <f t="shared" si="40"/>
        <v>4482</v>
      </c>
      <c r="Z298" t="str">
        <f t="shared" si="41"/>
        <v/>
      </c>
      <c r="AA298" t="str">
        <f t="shared" si="42"/>
        <v/>
      </c>
      <c r="AB298" t="str">
        <f t="shared" si="43"/>
        <v/>
      </c>
      <c r="AE298" s="19" t="s">
        <v>623</v>
      </c>
      <c r="AH298" s="54"/>
      <c r="AI298" s="415"/>
      <c r="AJ298" s="413" t="str">
        <f t="shared" si="44"/>
        <v/>
      </c>
      <c r="AK298" t="e">
        <f t="shared" si="45"/>
        <v>#VALUE!</v>
      </c>
      <c r="AL298" t="str">
        <f t="shared" si="46"/>
        <v/>
      </c>
      <c r="AM298" s="427" t="e">
        <f t="shared" si="47"/>
        <v>#VALUE!</v>
      </c>
      <c r="AN298" t="e">
        <f t="shared" si="48"/>
        <v>#VALUE!</v>
      </c>
      <c r="AP298" s="19" t="str">
        <f t="shared" si="49"/>
        <v/>
      </c>
    </row>
    <row r="299" spans="1:42" ht="19.5" customHeight="1" x14ac:dyDescent="0.2">
      <c r="A299" s="143">
        <v>20045</v>
      </c>
      <c r="B299" s="42" t="str">
        <f>IFERROR(VLOOKUP($A299,INPUT_Du_lieu_nhan_vien!$A:$C,2,0),"-")</f>
        <v>Phạm Thị</v>
      </c>
      <c r="C299" s="42" t="str">
        <f>IFERROR(VLOOKUP($A299,INPUT_Du_lieu_nhan_vien!$A:$C,3,0),"-")</f>
        <v>Vân</v>
      </c>
      <c r="D299" s="42" t="str">
        <f>IFERROR(VLOOKUP($A299,INPUT_Du_lieu_nhan_vien!$A:$AJ,36,0),"-")</f>
        <v>Nghỉ việc</v>
      </c>
      <c r="E299" s="69" t="s">
        <v>3031</v>
      </c>
      <c r="F299" s="70" t="s">
        <v>3614</v>
      </c>
      <c r="G299" s="71">
        <v>39896</v>
      </c>
      <c r="H299" s="54"/>
      <c r="I299" s="69" t="s">
        <v>16</v>
      </c>
      <c r="J299" s="54"/>
      <c r="K299" s="69" t="s">
        <v>31</v>
      </c>
      <c r="L299" s="54"/>
      <c r="M299" s="69" t="s">
        <v>37</v>
      </c>
      <c r="N299" s="70" t="s">
        <v>3611</v>
      </c>
      <c r="T299" s="1">
        <v>20278</v>
      </c>
      <c r="U299" s="1">
        <v>4802</v>
      </c>
      <c r="W299" s="1" t="s">
        <v>3565</v>
      </c>
      <c r="X299" s="1">
        <v>2801</v>
      </c>
      <c r="Y299">
        <f t="shared" si="40"/>
        <v>4483</v>
      </c>
      <c r="Z299">
        <f t="shared" si="41"/>
        <v>53</v>
      </c>
      <c r="AA299">
        <f t="shared" si="42"/>
        <v>182</v>
      </c>
      <c r="AB299">
        <f t="shared" si="43"/>
        <v>2908</v>
      </c>
      <c r="AE299" s="19">
        <v>39896</v>
      </c>
      <c r="AH299" s="71">
        <v>39896</v>
      </c>
      <c r="AI299" s="78" t="s">
        <v>8683</v>
      </c>
      <c r="AJ299" s="413" t="str">
        <f t="shared" si="44"/>
        <v>24</v>
      </c>
      <c r="AK299" t="str">
        <f t="shared" si="45"/>
        <v>03</v>
      </c>
      <c r="AL299" t="str">
        <f t="shared" si="46"/>
        <v>2009</v>
      </c>
      <c r="AM299" s="427" t="str">
        <f t="shared" si="47"/>
        <v>24</v>
      </c>
      <c r="AN299" t="str">
        <f t="shared" si="48"/>
        <v>03</v>
      </c>
      <c r="AP299" s="19">
        <f t="shared" si="49"/>
        <v>39896</v>
      </c>
    </row>
    <row r="300" spans="1:42" ht="19.5" customHeight="1" x14ac:dyDescent="0.2">
      <c r="A300" s="143">
        <v>20046</v>
      </c>
      <c r="B300" s="42" t="str">
        <f>IFERROR(VLOOKUP($A300,INPUT_Du_lieu_nhan_vien!$A:$C,2,0),"-")</f>
        <v>Trần Tuấn</v>
      </c>
      <c r="C300" s="42" t="str">
        <f>IFERROR(VLOOKUP($A300,INPUT_Du_lieu_nhan_vien!$A:$C,3,0),"-")</f>
        <v>Anh</v>
      </c>
      <c r="D300" s="42" t="str">
        <f>IFERROR(VLOOKUP($A300,INPUT_Du_lieu_nhan_vien!$A:$AJ,36,0),"-")</f>
        <v>Nghỉ việc</v>
      </c>
      <c r="E300" s="69" t="s">
        <v>3028</v>
      </c>
      <c r="F300" s="70" t="s">
        <v>3299</v>
      </c>
      <c r="G300" s="71">
        <v>40634</v>
      </c>
      <c r="H300" s="54"/>
      <c r="I300" s="54"/>
      <c r="J300" s="54"/>
      <c r="K300" s="54"/>
      <c r="L300" s="54"/>
      <c r="M300" s="54"/>
      <c r="N300" s="54"/>
      <c r="T300" s="1">
        <v>20279</v>
      </c>
      <c r="U300" s="1">
        <v>4803</v>
      </c>
      <c r="W300" s="1" t="s">
        <v>3619</v>
      </c>
      <c r="X300" s="1">
        <v>2802</v>
      </c>
      <c r="Y300">
        <f t="shared" si="40"/>
        <v>4484</v>
      </c>
      <c r="Z300" t="str">
        <f t="shared" si="41"/>
        <v/>
      </c>
      <c r="AA300" t="str">
        <f t="shared" si="42"/>
        <v/>
      </c>
      <c r="AB300">
        <f t="shared" si="43"/>
        <v>3494</v>
      </c>
      <c r="AE300" s="19">
        <v>40634</v>
      </c>
      <c r="AH300" s="71">
        <v>40634</v>
      </c>
      <c r="AI300" s="78" t="s">
        <v>8595</v>
      </c>
      <c r="AJ300" s="413" t="str">
        <f t="shared" si="44"/>
        <v>01</v>
      </c>
      <c r="AK300" t="str">
        <f t="shared" si="45"/>
        <v>04</v>
      </c>
      <c r="AL300" t="str">
        <f t="shared" si="46"/>
        <v>2011</v>
      </c>
      <c r="AM300" s="427" t="str">
        <f t="shared" si="47"/>
        <v>01</v>
      </c>
      <c r="AN300" t="str">
        <f t="shared" si="48"/>
        <v>04</v>
      </c>
      <c r="AP300" s="19">
        <f t="shared" si="49"/>
        <v>40634</v>
      </c>
    </row>
    <row r="301" spans="1:42" ht="19.5" customHeight="1" x14ac:dyDescent="0.2">
      <c r="A301" s="143">
        <v>20047</v>
      </c>
      <c r="B301" s="42" t="str">
        <f>IFERROR(VLOOKUP($A301,INPUT_Du_lieu_nhan_vien!$A:$C,2,0),"-")</f>
        <v>Lê Trung</v>
      </c>
      <c r="C301" s="42" t="str">
        <f>IFERROR(VLOOKUP($A301,INPUT_Du_lieu_nhan_vien!$A:$C,3,0),"-")</f>
        <v>Kiên</v>
      </c>
      <c r="D301" s="42" t="str">
        <f>IFERROR(VLOOKUP($A301,INPUT_Du_lieu_nhan_vien!$A:$AJ,36,0),"-")</f>
        <v>Nghỉ việc</v>
      </c>
      <c r="E301" s="69" t="s">
        <v>3031</v>
      </c>
      <c r="F301" s="70" t="s">
        <v>3406</v>
      </c>
      <c r="G301" s="71">
        <v>39934</v>
      </c>
      <c r="H301" s="54"/>
      <c r="I301" s="69" t="s">
        <v>17</v>
      </c>
      <c r="J301" s="54"/>
      <c r="K301" s="54"/>
      <c r="L301" s="54"/>
      <c r="M301" s="54"/>
      <c r="N301" s="70" t="s">
        <v>3407</v>
      </c>
      <c r="T301" s="1">
        <v>20280</v>
      </c>
      <c r="U301" s="1">
        <v>4804</v>
      </c>
      <c r="W301" s="1" t="s">
        <v>3648</v>
      </c>
      <c r="X301" s="1">
        <v>2803</v>
      </c>
      <c r="Y301">
        <f t="shared" si="40"/>
        <v>4485</v>
      </c>
      <c r="Z301">
        <f t="shared" si="41"/>
        <v>51</v>
      </c>
      <c r="AA301" t="str">
        <f t="shared" si="42"/>
        <v/>
      </c>
      <c r="AB301">
        <f t="shared" si="43"/>
        <v>2909</v>
      </c>
      <c r="AE301" s="19">
        <v>39934</v>
      </c>
      <c r="AH301" s="71">
        <v>39934</v>
      </c>
      <c r="AI301" s="78" t="s">
        <v>8604</v>
      </c>
      <c r="AJ301" s="413" t="str">
        <f t="shared" si="44"/>
        <v>01</v>
      </c>
      <c r="AK301" t="str">
        <f t="shared" si="45"/>
        <v>05</v>
      </c>
      <c r="AL301" t="str">
        <f t="shared" si="46"/>
        <v>2009</v>
      </c>
      <c r="AM301" s="427" t="str">
        <f t="shared" si="47"/>
        <v>01</v>
      </c>
      <c r="AN301" t="str">
        <f t="shared" si="48"/>
        <v>05</v>
      </c>
      <c r="AP301" s="19">
        <f t="shared" si="49"/>
        <v>39934</v>
      </c>
    </row>
    <row r="302" spans="1:42" ht="19.5" customHeight="1" x14ac:dyDescent="0.2">
      <c r="A302" s="143">
        <v>20406</v>
      </c>
      <c r="B302" s="42" t="str">
        <f>IFERROR(VLOOKUP($A302,INPUT_Du_lieu_nhan_vien!$A:$C,2,0),"-")</f>
        <v>Nguyễn Thị Ngọc</v>
      </c>
      <c r="C302" s="42" t="str">
        <f>IFERROR(VLOOKUP($A302,INPUT_Du_lieu_nhan_vien!$A:$C,3,0),"-")</f>
        <v>Hường</v>
      </c>
      <c r="D302" s="42" t="str">
        <f>IFERROR(VLOOKUP($A302,INPUT_Du_lieu_nhan_vien!$A:$AJ,36,0),"-")</f>
        <v>Nghỉ việc</v>
      </c>
      <c r="E302" s="69" t="s">
        <v>3060</v>
      </c>
      <c r="F302" s="70" t="s">
        <v>6695</v>
      </c>
      <c r="G302" s="71">
        <v>41091</v>
      </c>
      <c r="H302" s="54"/>
      <c r="I302" s="54" t="s">
        <v>16</v>
      </c>
      <c r="J302" s="54"/>
      <c r="K302" s="54"/>
      <c r="L302" s="54"/>
      <c r="M302" s="54"/>
      <c r="N302" s="70" t="s">
        <v>6696</v>
      </c>
      <c r="T302" s="1">
        <v>20281</v>
      </c>
      <c r="U302" s="1">
        <v>4805</v>
      </c>
      <c r="W302" s="1" t="s">
        <v>3746</v>
      </c>
      <c r="X302" s="1">
        <v>2804</v>
      </c>
      <c r="Y302">
        <f t="shared" si="40"/>
        <v>5084</v>
      </c>
      <c r="Z302">
        <f t="shared" si="41"/>
        <v>53</v>
      </c>
      <c r="AA302" t="str">
        <f t="shared" si="42"/>
        <v/>
      </c>
      <c r="AB302">
        <f t="shared" si="43"/>
        <v>3752</v>
      </c>
      <c r="AE302" s="19">
        <v>41091</v>
      </c>
      <c r="AH302" s="71">
        <v>41091</v>
      </c>
      <c r="AI302" s="78" t="s">
        <v>8592</v>
      </c>
      <c r="AJ302" s="413" t="str">
        <f t="shared" si="44"/>
        <v>01</v>
      </c>
      <c r="AK302" t="str">
        <f t="shared" si="45"/>
        <v>07</v>
      </c>
      <c r="AL302" t="str">
        <f t="shared" si="46"/>
        <v>2012</v>
      </c>
      <c r="AM302" s="427" t="str">
        <f t="shared" si="47"/>
        <v>01</v>
      </c>
      <c r="AN302" t="str">
        <f t="shared" si="48"/>
        <v>07</v>
      </c>
      <c r="AP302" s="19">
        <f t="shared" si="49"/>
        <v>41091</v>
      </c>
    </row>
    <row r="303" spans="1:42" ht="19.5" customHeight="1" x14ac:dyDescent="0.2">
      <c r="A303" s="143">
        <v>20050</v>
      </c>
      <c r="B303" s="42" t="str">
        <f>IFERROR(VLOOKUP($A303,INPUT_Du_lieu_nhan_vien!$A:$C,2,0),"-")</f>
        <v>Vũ Thị Hải</v>
      </c>
      <c r="C303" s="42" t="str">
        <f>IFERROR(VLOOKUP($A303,INPUT_Du_lieu_nhan_vien!$A:$C,3,0),"-")</f>
        <v>Hà</v>
      </c>
      <c r="D303" s="42" t="str">
        <f>IFERROR(VLOOKUP($A303,INPUT_Du_lieu_nhan_vien!$A:$AJ,36,0),"-")</f>
        <v>Nghỉ việc</v>
      </c>
      <c r="E303" s="69" t="s">
        <v>3030</v>
      </c>
      <c r="F303" s="70" t="s">
        <v>5661</v>
      </c>
      <c r="G303" s="71">
        <v>39881</v>
      </c>
      <c r="H303" s="54"/>
      <c r="I303" s="54" t="s">
        <v>17</v>
      </c>
      <c r="J303" s="54"/>
      <c r="K303" s="54"/>
      <c r="L303" s="54"/>
      <c r="M303" s="54"/>
      <c r="N303" s="70" t="s">
        <v>5662</v>
      </c>
      <c r="T303" s="1">
        <v>20282</v>
      </c>
      <c r="U303" s="1">
        <v>4806</v>
      </c>
      <c r="W303" s="1" t="s">
        <v>3497</v>
      </c>
      <c r="X303" s="1">
        <v>2805</v>
      </c>
      <c r="Y303">
        <f t="shared" si="40"/>
        <v>4488</v>
      </c>
      <c r="Z303">
        <f t="shared" si="41"/>
        <v>51</v>
      </c>
      <c r="AA303" t="str">
        <f t="shared" si="42"/>
        <v/>
      </c>
      <c r="AB303">
        <f t="shared" si="43"/>
        <v>2531</v>
      </c>
      <c r="AE303" s="19">
        <v>39881</v>
      </c>
      <c r="AH303" s="71">
        <v>39881</v>
      </c>
      <c r="AI303" s="78" t="s">
        <v>8684</v>
      </c>
      <c r="AJ303" s="413" t="str">
        <f t="shared" si="44"/>
        <v>09</v>
      </c>
      <c r="AK303" t="str">
        <f t="shared" si="45"/>
        <v>03</v>
      </c>
      <c r="AL303" t="str">
        <f t="shared" si="46"/>
        <v>2009</v>
      </c>
      <c r="AM303" s="427" t="str">
        <f t="shared" si="47"/>
        <v>09</v>
      </c>
      <c r="AN303" t="str">
        <f t="shared" si="48"/>
        <v>03</v>
      </c>
      <c r="AP303" s="19">
        <f t="shared" si="49"/>
        <v>39881</v>
      </c>
    </row>
    <row r="304" spans="1:42" ht="19.5" customHeight="1" x14ac:dyDescent="0.2">
      <c r="A304" s="143">
        <v>20051</v>
      </c>
      <c r="B304" s="42" t="str">
        <f>IFERROR(VLOOKUP($A304,INPUT_Du_lieu_nhan_vien!$A:$C,2,0),"-")</f>
        <v>Lê Thị Minh</v>
      </c>
      <c r="C304" s="42" t="str">
        <f>IFERROR(VLOOKUP($A304,INPUT_Du_lieu_nhan_vien!$A:$C,3,0),"-")</f>
        <v>Chiến</v>
      </c>
      <c r="D304" s="42" t="str">
        <f>IFERROR(VLOOKUP($A304,INPUT_Du_lieu_nhan_vien!$A:$AJ,36,0),"-")</f>
        <v>Nghỉ việc</v>
      </c>
      <c r="E304" s="69" t="s">
        <v>3030</v>
      </c>
      <c r="F304" s="70" t="s">
        <v>3951</v>
      </c>
      <c r="G304" s="71">
        <v>39889</v>
      </c>
      <c r="H304" s="54"/>
      <c r="I304" s="54" t="s">
        <v>16</v>
      </c>
      <c r="J304" s="54"/>
      <c r="K304" s="54"/>
      <c r="L304" s="54"/>
      <c r="M304" s="54"/>
      <c r="N304" s="70" t="s">
        <v>3684</v>
      </c>
      <c r="T304" s="1">
        <v>20283</v>
      </c>
      <c r="U304" s="1">
        <v>4807</v>
      </c>
      <c r="W304" s="1" t="s">
        <v>3402</v>
      </c>
      <c r="X304" s="1">
        <v>2806</v>
      </c>
      <c r="Y304">
        <f t="shared" si="40"/>
        <v>4489</v>
      </c>
      <c r="Z304">
        <f t="shared" si="41"/>
        <v>53</v>
      </c>
      <c r="AA304" t="str">
        <f t="shared" si="42"/>
        <v/>
      </c>
      <c r="AB304">
        <f t="shared" si="43"/>
        <v>2532</v>
      </c>
      <c r="AE304" s="19">
        <v>39889</v>
      </c>
      <c r="AH304" s="71">
        <v>39889</v>
      </c>
      <c r="AI304" s="78" t="s">
        <v>8685</v>
      </c>
      <c r="AJ304" s="413" t="str">
        <f t="shared" si="44"/>
        <v>17</v>
      </c>
      <c r="AK304" t="str">
        <f t="shared" si="45"/>
        <v>03</v>
      </c>
      <c r="AL304" t="str">
        <f t="shared" si="46"/>
        <v>2009</v>
      </c>
      <c r="AM304" s="427" t="str">
        <f t="shared" si="47"/>
        <v>17</v>
      </c>
      <c r="AN304" t="str">
        <f t="shared" si="48"/>
        <v>03</v>
      </c>
      <c r="AP304" s="19">
        <f t="shared" si="49"/>
        <v>39889</v>
      </c>
    </row>
    <row r="305" spans="1:42" ht="19.5" customHeight="1" x14ac:dyDescent="0.2">
      <c r="A305" s="143">
        <v>20053</v>
      </c>
      <c r="B305" s="42" t="str">
        <f>IFERROR(VLOOKUP($A305,INPUT_Du_lieu_nhan_vien!$A:$C,2,0),"-")</f>
        <v>Dương Thị Thu</v>
      </c>
      <c r="C305" s="42" t="str">
        <f>IFERROR(VLOOKUP($A305,INPUT_Du_lieu_nhan_vien!$A:$C,3,0),"-")</f>
        <v>Trang</v>
      </c>
      <c r="D305" s="42" t="str">
        <f>IFERROR(VLOOKUP($A305,INPUT_Du_lieu_nhan_vien!$A:$AJ,36,0),"-")</f>
        <v>Nghỉ việc</v>
      </c>
      <c r="E305" s="69" t="s">
        <v>3030</v>
      </c>
      <c r="F305" s="70" t="s">
        <v>3875</v>
      </c>
      <c r="G305" s="71">
        <v>39891</v>
      </c>
      <c r="H305" s="54"/>
      <c r="I305" s="54" t="s">
        <v>16</v>
      </c>
      <c r="J305" s="54"/>
      <c r="K305" s="54"/>
      <c r="L305" s="54"/>
      <c r="M305" s="54"/>
      <c r="N305" s="70" t="s">
        <v>3876</v>
      </c>
      <c r="T305" s="1">
        <v>20284</v>
      </c>
      <c r="U305" s="1">
        <v>4808</v>
      </c>
      <c r="W305" s="1" t="s">
        <v>3442</v>
      </c>
      <c r="X305" s="1">
        <v>2807</v>
      </c>
      <c r="Y305">
        <f t="shared" si="40"/>
        <v>4491</v>
      </c>
      <c r="Z305">
        <f t="shared" si="41"/>
        <v>53</v>
      </c>
      <c r="AA305" t="str">
        <f t="shared" si="42"/>
        <v/>
      </c>
      <c r="AB305">
        <f t="shared" si="43"/>
        <v>2533</v>
      </c>
      <c r="AE305" s="19">
        <v>39891</v>
      </c>
      <c r="AH305" s="71">
        <v>39891</v>
      </c>
      <c r="AI305" s="78" t="s">
        <v>8686</v>
      </c>
      <c r="AJ305" s="413" t="str">
        <f t="shared" si="44"/>
        <v>19</v>
      </c>
      <c r="AK305" t="str">
        <f t="shared" si="45"/>
        <v>03</v>
      </c>
      <c r="AL305" t="str">
        <f t="shared" si="46"/>
        <v>2009</v>
      </c>
      <c r="AM305" s="427" t="str">
        <f t="shared" si="47"/>
        <v>19</v>
      </c>
      <c r="AN305" t="str">
        <f t="shared" si="48"/>
        <v>03</v>
      </c>
      <c r="AP305" s="19">
        <f t="shared" si="49"/>
        <v>39891</v>
      </c>
    </row>
    <row r="306" spans="1:42" ht="19.5" customHeight="1" x14ac:dyDescent="0.2">
      <c r="A306" s="143">
        <v>20055</v>
      </c>
      <c r="B306" s="42" t="str">
        <f>IFERROR(VLOOKUP($A306,INPUT_Du_lieu_nhan_vien!$A:$C,2,0),"-")</f>
        <v>Bùi Thị</v>
      </c>
      <c r="C306" s="42" t="str">
        <f>IFERROR(VLOOKUP($A306,INPUT_Du_lieu_nhan_vien!$A:$C,3,0),"-")</f>
        <v>Anh</v>
      </c>
      <c r="D306" s="42" t="str">
        <f>IFERROR(VLOOKUP($A306,INPUT_Du_lieu_nhan_vien!$A:$AJ,36,0),"-")</f>
        <v>Nghỉ việc</v>
      </c>
      <c r="E306" s="69" t="s">
        <v>3030</v>
      </c>
      <c r="F306" s="70" t="s">
        <v>3775</v>
      </c>
      <c r="G306" s="71">
        <v>39902</v>
      </c>
      <c r="H306" s="54"/>
      <c r="I306" s="69" t="s">
        <v>17</v>
      </c>
      <c r="J306" s="54"/>
      <c r="K306" s="54"/>
      <c r="L306" s="54"/>
      <c r="M306" s="54"/>
      <c r="N306" s="70" t="s">
        <v>3623</v>
      </c>
      <c r="T306" s="1">
        <v>20285</v>
      </c>
      <c r="U306" s="1">
        <v>4809</v>
      </c>
      <c r="W306" s="1" t="s">
        <v>3372</v>
      </c>
      <c r="X306" s="1">
        <v>2808</v>
      </c>
      <c r="Y306">
        <f t="shared" si="40"/>
        <v>4493</v>
      </c>
      <c r="Z306">
        <f t="shared" si="41"/>
        <v>51</v>
      </c>
      <c r="AA306" t="str">
        <f t="shared" si="42"/>
        <v/>
      </c>
      <c r="AB306">
        <f t="shared" si="43"/>
        <v>2534</v>
      </c>
      <c r="AE306" s="19">
        <v>39902</v>
      </c>
      <c r="AH306" s="71">
        <v>39902</v>
      </c>
      <c r="AI306" s="78" t="s">
        <v>8687</v>
      </c>
      <c r="AJ306" s="413" t="str">
        <f t="shared" si="44"/>
        <v>30</v>
      </c>
      <c r="AK306" t="str">
        <f t="shared" si="45"/>
        <v>03</v>
      </c>
      <c r="AL306" t="str">
        <f t="shared" si="46"/>
        <v>2009</v>
      </c>
      <c r="AM306" s="427" t="str">
        <f t="shared" si="47"/>
        <v>30</v>
      </c>
      <c r="AN306" t="str">
        <f t="shared" si="48"/>
        <v>03</v>
      </c>
      <c r="AP306" s="19">
        <f t="shared" si="49"/>
        <v>39902</v>
      </c>
    </row>
    <row r="307" spans="1:42" ht="19.5" customHeight="1" x14ac:dyDescent="0.2">
      <c r="A307" s="143">
        <v>20316</v>
      </c>
      <c r="B307" s="42" t="str">
        <f>IFERROR(VLOOKUP($A307,INPUT_Du_lieu_nhan_vien!$A:$C,2,0),"-")</f>
        <v>Nguyễn Thị</v>
      </c>
      <c r="C307" s="42" t="str">
        <f>IFERROR(VLOOKUP($A307,INPUT_Du_lieu_nhan_vien!$A:$C,3,0),"-")</f>
        <v>Hường</v>
      </c>
      <c r="D307" s="42" t="str">
        <f>IFERROR(VLOOKUP($A307,INPUT_Du_lieu_nhan_vien!$A:$AJ,36,0),"-")</f>
        <v>Chính thức</v>
      </c>
      <c r="E307" s="69" t="s">
        <v>3031</v>
      </c>
      <c r="F307" s="70" t="s">
        <v>3542</v>
      </c>
      <c r="G307" s="20">
        <v>40878</v>
      </c>
      <c r="H307" s="54"/>
      <c r="I307" s="54" t="s">
        <v>16</v>
      </c>
      <c r="J307" s="54"/>
      <c r="K307" s="54"/>
      <c r="L307" s="54"/>
      <c r="M307" s="54"/>
      <c r="N307" s="70" t="s">
        <v>3543</v>
      </c>
      <c r="T307" s="1">
        <v>20286</v>
      </c>
      <c r="U307" s="1">
        <v>4810</v>
      </c>
      <c r="W307" s="1" t="s">
        <v>3683</v>
      </c>
      <c r="X307" s="1">
        <v>2809</v>
      </c>
      <c r="Y307">
        <f t="shared" si="40"/>
        <v>4975</v>
      </c>
      <c r="Z307">
        <f t="shared" si="41"/>
        <v>53</v>
      </c>
      <c r="AA307" t="str">
        <f t="shared" si="42"/>
        <v/>
      </c>
      <c r="AB307">
        <f t="shared" si="43"/>
        <v>2910</v>
      </c>
      <c r="AE307" s="19">
        <v>40878</v>
      </c>
      <c r="AH307" s="20">
        <v>40878</v>
      </c>
      <c r="AI307" s="79" t="s">
        <v>8679</v>
      </c>
      <c r="AJ307" s="413" t="str">
        <f t="shared" si="44"/>
        <v>01</v>
      </c>
      <c r="AK307" t="str">
        <f t="shared" si="45"/>
        <v>12</v>
      </c>
      <c r="AL307" t="str">
        <f t="shared" si="46"/>
        <v>2011</v>
      </c>
      <c r="AM307" s="427" t="str">
        <f t="shared" si="47"/>
        <v>01</v>
      </c>
      <c r="AN307" t="str">
        <f t="shared" si="48"/>
        <v>12</v>
      </c>
      <c r="AP307" s="19">
        <f t="shared" si="49"/>
        <v>40878</v>
      </c>
    </row>
    <row r="308" spans="1:42" ht="19.5" customHeight="1" x14ac:dyDescent="0.2">
      <c r="A308" s="143">
        <v>20316</v>
      </c>
      <c r="B308" s="42" t="str">
        <f>IFERROR(VLOOKUP($A308,INPUT_Du_lieu_nhan_vien!$A:$C,2,0),"-")</f>
        <v>Nguyễn Thị</v>
      </c>
      <c r="C308" s="42" t="str">
        <f>IFERROR(VLOOKUP($A308,INPUT_Du_lieu_nhan_vien!$A:$C,3,0),"-")</f>
        <v>Hường</v>
      </c>
      <c r="D308" s="42" t="str">
        <f>IFERROR(VLOOKUP($A308,INPUT_Du_lieu_nhan_vien!$A:$AJ,36,0),"-")</f>
        <v>Chính thức</v>
      </c>
      <c r="E308" s="69" t="s">
        <v>3031</v>
      </c>
      <c r="F308" s="70" t="s">
        <v>3546</v>
      </c>
      <c r="G308" s="20">
        <v>40878</v>
      </c>
      <c r="H308" s="54"/>
      <c r="I308" s="54" t="s">
        <v>16</v>
      </c>
      <c r="J308" s="54"/>
      <c r="K308" s="54"/>
      <c r="L308" s="54"/>
      <c r="M308" s="54"/>
      <c r="N308" s="70" t="s">
        <v>3545</v>
      </c>
      <c r="T308" s="1">
        <v>20287</v>
      </c>
      <c r="U308" s="1">
        <v>4811</v>
      </c>
      <c r="W308" s="1" t="s">
        <v>3328</v>
      </c>
      <c r="X308" s="1">
        <v>2810</v>
      </c>
      <c r="Y308">
        <f t="shared" si="40"/>
        <v>4975</v>
      </c>
      <c r="Z308">
        <f t="shared" si="41"/>
        <v>53</v>
      </c>
      <c r="AA308" t="str">
        <f t="shared" si="42"/>
        <v/>
      </c>
      <c r="AB308">
        <f t="shared" si="43"/>
        <v>2911</v>
      </c>
      <c r="AE308" s="19">
        <v>40878</v>
      </c>
      <c r="AH308" s="20">
        <v>40878</v>
      </c>
      <c r="AI308" s="79" t="s">
        <v>8679</v>
      </c>
      <c r="AJ308" s="413" t="str">
        <f t="shared" si="44"/>
        <v>01</v>
      </c>
      <c r="AK308" t="str">
        <f t="shared" si="45"/>
        <v>12</v>
      </c>
      <c r="AL308" t="str">
        <f t="shared" si="46"/>
        <v>2011</v>
      </c>
      <c r="AM308" s="427" t="str">
        <f t="shared" si="47"/>
        <v>01</v>
      </c>
      <c r="AN308" t="str">
        <f t="shared" si="48"/>
        <v>12</v>
      </c>
      <c r="AP308" s="19">
        <f t="shared" si="49"/>
        <v>40878</v>
      </c>
    </row>
    <row r="309" spans="1:42" ht="19.5" customHeight="1" x14ac:dyDescent="0.2">
      <c r="A309" s="143">
        <v>20059</v>
      </c>
      <c r="B309" s="42" t="str">
        <f>IFERROR(VLOOKUP($A309,INPUT_Du_lieu_nhan_vien!$A:$C,2,0),"-")</f>
        <v>Phạm Thị</v>
      </c>
      <c r="C309" s="42" t="str">
        <f>IFERROR(VLOOKUP($A309,INPUT_Du_lieu_nhan_vien!$A:$C,3,0),"-")</f>
        <v>Ngân</v>
      </c>
      <c r="D309" s="42" t="str">
        <f>IFERROR(VLOOKUP($A309,INPUT_Du_lieu_nhan_vien!$A:$AJ,36,0),"-")</f>
        <v>Nghỉ việc</v>
      </c>
      <c r="E309" s="69" t="s">
        <v>3030</v>
      </c>
      <c r="F309" s="70" t="s">
        <v>5364</v>
      </c>
      <c r="G309" s="71">
        <v>39911</v>
      </c>
      <c r="H309" s="54"/>
      <c r="I309" s="54" t="s">
        <v>16</v>
      </c>
      <c r="J309" s="54"/>
      <c r="K309" s="54"/>
      <c r="L309" s="54"/>
      <c r="M309" s="54"/>
      <c r="N309" s="70" t="s">
        <v>3684</v>
      </c>
      <c r="T309" s="1">
        <v>20288</v>
      </c>
      <c r="U309" s="1">
        <v>4812</v>
      </c>
      <c r="W309" s="1" t="s">
        <v>3583</v>
      </c>
      <c r="X309" s="1">
        <v>2811</v>
      </c>
      <c r="Y309">
        <f t="shared" si="40"/>
        <v>4496</v>
      </c>
      <c r="Z309">
        <f t="shared" si="41"/>
        <v>53</v>
      </c>
      <c r="AA309" t="str">
        <f t="shared" si="42"/>
        <v/>
      </c>
      <c r="AB309">
        <f t="shared" si="43"/>
        <v>2535</v>
      </c>
      <c r="AE309" s="19">
        <v>39911</v>
      </c>
      <c r="AH309" s="71">
        <v>39911</v>
      </c>
      <c r="AI309" s="78" t="s">
        <v>8688</v>
      </c>
      <c r="AJ309" s="413" t="str">
        <f t="shared" si="44"/>
        <v>08</v>
      </c>
      <c r="AK309" t="str">
        <f t="shared" si="45"/>
        <v>04</v>
      </c>
      <c r="AL309" t="str">
        <f t="shared" si="46"/>
        <v>2009</v>
      </c>
      <c r="AM309" s="427" t="str">
        <f t="shared" si="47"/>
        <v>08</v>
      </c>
      <c r="AN309" t="str">
        <f t="shared" si="48"/>
        <v>04</v>
      </c>
      <c r="AP309" s="19">
        <f t="shared" si="49"/>
        <v>39911</v>
      </c>
    </row>
    <row r="310" spans="1:42" ht="19.5" customHeight="1" x14ac:dyDescent="0.2">
      <c r="A310" s="143">
        <v>20060</v>
      </c>
      <c r="B310" s="42" t="str">
        <f>IFERROR(VLOOKUP($A310,INPUT_Du_lieu_nhan_vien!$A:$C,2,0),"-")</f>
        <v>Trần Thị Phương</v>
      </c>
      <c r="C310" s="42" t="str">
        <f>IFERROR(VLOOKUP($A310,INPUT_Du_lieu_nhan_vien!$A:$C,3,0),"-")</f>
        <v>Thảo</v>
      </c>
      <c r="D310" s="42" t="str">
        <f>IFERROR(VLOOKUP($A310,INPUT_Du_lieu_nhan_vien!$A:$AJ,36,0),"-")</f>
        <v>Nghỉ việc</v>
      </c>
      <c r="E310" s="69" t="s">
        <v>3031</v>
      </c>
      <c r="F310" s="70" t="s">
        <v>3671</v>
      </c>
      <c r="G310" s="71">
        <v>39947</v>
      </c>
      <c r="H310" s="54"/>
      <c r="I310" s="54" t="s">
        <v>14</v>
      </c>
      <c r="J310" s="54"/>
      <c r="K310" s="54"/>
      <c r="L310" s="54"/>
      <c r="M310" s="54"/>
      <c r="N310" s="70" t="s">
        <v>3673</v>
      </c>
      <c r="T310" s="1">
        <v>20289</v>
      </c>
      <c r="U310" s="1">
        <v>4813</v>
      </c>
      <c r="W310" s="1" t="s">
        <v>3555</v>
      </c>
      <c r="X310" s="1">
        <v>2812</v>
      </c>
      <c r="Y310">
        <f t="shared" si="40"/>
        <v>4497</v>
      </c>
      <c r="Z310">
        <f t="shared" si="41"/>
        <v>33</v>
      </c>
      <c r="AA310" t="str">
        <f t="shared" si="42"/>
        <v/>
      </c>
      <c r="AB310">
        <f t="shared" si="43"/>
        <v>2912</v>
      </c>
      <c r="AE310" s="19">
        <v>39947</v>
      </c>
      <c r="AH310" s="71">
        <v>39947</v>
      </c>
      <c r="AI310" s="78" t="s">
        <v>8689</v>
      </c>
      <c r="AJ310" s="413" t="str">
        <f t="shared" si="44"/>
        <v>14</v>
      </c>
      <c r="AK310" t="str">
        <f t="shared" si="45"/>
        <v>05</v>
      </c>
      <c r="AL310" t="str">
        <f t="shared" si="46"/>
        <v>2009</v>
      </c>
      <c r="AM310" s="427" t="str">
        <f t="shared" si="47"/>
        <v>14</v>
      </c>
      <c r="AN310" t="str">
        <f t="shared" si="48"/>
        <v>05</v>
      </c>
      <c r="AP310" s="19">
        <f t="shared" si="49"/>
        <v>39947</v>
      </c>
    </row>
    <row r="311" spans="1:42" ht="19.5" customHeight="1" x14ac:dyDescent="0.2">
      <c r="A311" s="143">
        <v>20063</v>
      </c>
      <c r="B311" s="42" t="str">
        <f>IFERROR(VLOOKUP($A311,INPUT_Du_lieu_nhan_vien!$A:$C,2,0),"-")</f>
        <v>Lê Văn</v>
      </c>
      <c r="C311" s="42" t="str">
        <f>IFERROR(VLOOKUP($A311,INPUT_Du_lieu_nhan_vien!$A:$C,3,0),"-")</f>
        <v>Thành</v>
      </c>
      <c r="D311" s="42" t="str">
        <f>IFERROR(VLOOKUP($A311,INPUT_Du_lieu_nhan_vien!$A:$AJ,36,0),"-")</f>
        <v>Nghỉ việc</v>
      </c>
      <c r="E311" s="69" t="s">
        <v>3031</v>
      </c>
      <c r="F311" s="70" t="s">
        <v>3405</v>
      </c>
      <c r="G311" s="71">
        <v>39953</v>
      </c>
      <c r="H311" s="54"/>
      <c r="I311" s="69" t="s">
        <v>17</v>
      </c>
      <c r="J311" s="54"/>
      <c r="K311" s="54"/>
      <c r="L311" s="54"/>
      <c r="M311" s="54"/>
      <c r="N311" s="70" t="s">
        <v>3384</v>
      </c>
      <c r="T311" s="1">
        <v>20290</v>
      </c>
      <c r="U311" s="1">
        <v>4814</v>
      </c>
      <c r="W311" s="1" t="s">
        <v>3594</v>
      </c>
      <c r="X311" s="1">
        <v>2813</v>
      </c>
      <c r="Y311">
        <f t="shared" si="40"/>
        <v>4500</v>
      </c>
      <c r="Z311">
        <f t="shared" si="41"/>
        <v>51</v>
      </c>
      <c r="AA311" t="str">
        <f t="shared" si="42"/>
        <v/>
      </c>
      <c r="AB311">
        <f t="shared" si="43"/>
        <v>2913</v>
      </c>
      <c r="AE311" s="19">
        <v>39953</v>
      </c>
      <c r="AH311" s="71">
        <v>39953</v>
      </c>
      <c r="AI311" s="78" t="s">
        <v>8690</v>
      </c>
      <c r="AJ311" s="413" t="str">
        <f t="shared" si="44"/>
        <v>20</v>
      </c>
      <c r="AK311" t="str">
        <f t="shared" si="45"/>
        <v>05</v>
      </c>
      <c r="AL311" t="str">
        <f t="shared" si="46"/>
        <v>2009</v>
      </c>
      <c r="AM311" s="427" t="str">
        <f t="shared" si="47"/>
        <v>20</v>
      </c>
      <c r="AN311" t="str">
        <f t="shared" si="48"/>
        <v>05</v>
      </c>
      <c r="AP311" s="19">
        <f t="shared" si="49"/>
        <v>39953</v>
      </c>
    </row>
    <row r="312" spans="1:42" ht="19.5" customHeight="1" x14ac:dyDescent="0.2">
      <c r="A312" s="143">
        <v>10030</v>
      </c>
      <c r="B312" s="42" t="str">
        <f>IFERROR(VLOOKUP($A312,INPUT_Du_lieu_nhan_vien!$A:$C,2,0),"-")</f>
        <v>Nguyễn Thị</v>
      </c>
      <c r="C312" s="42" t="str">
        <f>IFERROR(VLOOKUP($A312,INPUT_Du_lieu_nhan_vien!$A:$C,3,0),"-")</f>
        <v>Huyền</v>
      </c>
      <c r="D312" s="42" t="str">
        <f>IFERROR(VLOOKUP($A312,INPUT_Du_lieu_nhan_vien!$A:$AJ,36,0),"-")</f>
        <v>Nghỉ việc</v>
      </c>
      <c r="E312" s="69" t="s">
        <v>3031</v>
      </c>
      <c r="F312" s="70" t="s">
        <v>3474</v>
      </c>
      <c r="G312" s="71">
        <v>40059</v>
      </c>
      <c r="H312" s="54"/>
      <c r="I312" s="69" t="s">
        <v>17</v>
      </c>
      <c r="J312" s="54"/>
      <c r="K312" s="54"/>
      <c r="L312" s="54"/>
      <c r="M312" s="54"/>
      <c r="N312" s="70" t="s">
        <v>3475</v>
      </c>
      <c r="T312" s="1">
        <v>20291</v>
      </c>
      <c r="U312" s="1">
        <v>4815</v>
      </c>
      <c r="W312" s="1" t="s">
        <v>3525</v>
      </c>
      <c r="X312" s="1">
        <v>2814</v>
      </c>
      <c r="Y312">
        <f t="shared" si="40"/>
        <v>4440</v>
      </c>
      <c r="Z312">
        <f t="shared" si="41"/>
        <v>51</v>
      </c>
      <c r="AA312" t="str">
        <f t="shared" si="42"/>
        <v/>
      </c>
      <c r="AB312">
        <f t="shared" si="43"/>
        <v>2914</v>
      </c>
      <c r="AE312" s="19">
        <v>40059</v>
      </c>
      <c r="AH312" s="71">
        <v>40059</v>
      </c>
      <c r="AI312" s="78" t="s">
        <v>8691</v>
      </c>
      <c r="AJ312" s="413" t="str">
        <f t="shared" si="44"/>
        <v>03</v>
      </c>
      <c r="AK312" t="str">
        <f t="shared" si="45"/>
        <v>09</v>
      </c>
      <c r="AL312" t="str">
        <f t="shared" si="46"/>
        <v>2009</v>
      </c>
      <c r="AM312" s="427" t="str">
        <f t="shared" si="47"/>
        <v>03</v>
      </c>
      <c r="AN312" t="str">
        <f t="shared" si="48"/>
        <v>09</v>
      </c>
      <c r="AP312" s="19">
        <f t="shared" si="49"/>
        <v>40059</v>
      </c>
    </row>
    <row r="313" spans="1:42" ht="19.5" customHeight="1" x14ac:dyDescent="0.2">
      <c r="A313" s="143">
        <v>20329</v>
      </c>
      <c r="B313" s="42" t="str">
        <f>IFERROR(VLOOKUP($A313,INPUT_Du_lieu_nhan_vien!$A:$C,2,0),"-")</f>
        <v>Nguyễn Thị Thu</v>
      </c>
      <c r="C313" s="42" t="str">
        <f>IFERROR(VLOOKUP($A313,INPUT_Du_lieu_nhan_vien!$A:$C,3,0),"-")</f>
        <v>Huyền</v>
      </c>
      <c r="D313" s="42" t="str">
        <f>IFERROR(VLOOKUP($A313,INPUT_Du_lieu_nhan_vien!$A:$AJ,36,0),"-")</f>
        <v>Nghỉ việc</v>
      </c>
      <c r="E313" s="69" t="s">
        <v>3031</v>
      </c>
      <c r="F313" s="70" t="s">
        <v>3550</v>
      </c>
      <c r="G313" s="71">
        <v>40940</v>
      </c>
      <c r="H313" s="54"/>
      <c r="I313" s="54" t="s">
        <v>16</v>
      </c>
      <c r="J313" s="54"/>
      <c r="K313" s="54"/>
      <c r="L313" s="54"/>
      <c r="M313" s="54"/>
      <c r="N313" s="70" t="s">
        <v>3548</v>
      </c>
      <c r="T313" s="1">
        <v>20292</v>
      </c>
      <c r="U313" s="1">
        <v>4816</v>
      </c>
      <c r="W313" s="1" t="s">
        <v>3757</v>
      </c>
      <c r="X313" s="1">
        <v>2815</v>
      </c>
      <c r="Y313">
        <f t="shared" si="40"/>
        <v>4988</v>
      </c>
      <c r="Z313">
        <f t="shared" si="41"/>
        <v>53</v>
      </c>
      <c r="AA313" t="str">
        <f t="shared" si="42"/>
        <v/>
      </c>
      <c r="AB313">
        <f t="shared" si="43"/>
        <v>2915</v>
      </c>
      <c r="AE313" s="19">
        <v>40940</v>
      </c>
      <c r="AH313" s="71">
        <v>40940</v>
      </c>
      <c r="AI313" s="78" t="s">
        <v>8603</v>
      </c>
      <c r="AJ313" s="413" t="str">
        <f t="shared" si="44"/>
        <v>01</v>
      </c>
      <c r="AK313" t="str">
        <f t="shared" si="45"/>
        <v>02</v>
      </c>
      <c r="AL313" t="str">
        <f t="shared" si="46"/>
        <v>2012</v>
      </c>
      <c r="AM313" s="427" t="str">
        <f t="shared" si="47"/>
        <v>01</v>
      </c>
      <c r="AN313" t="str">
        <f t="shared" si="48"/>
        <v>02</v>
      </c>
      <c r="AP313" s="19">
        <f t="shared" si="49"/>
        <v>40940</v>
      </c>
    </row>
    <row r="314" spans="1:42" ht="19.5" customHeight="1" x14ac:dyDescent="0.2">
      <c r="A314" s="143">
        <v>20517</v>
      </c>
      <c r="B314" s="42" t="str">
        <f>IFERROR(VLOOKUP($A314,INPUT_Du_lieu_nhan_vien!$A:$C,2,0),"-")</f>
        <v>Nguyễn Tùng</v>
      </c>
      <c r="C314" s="42" t="str">
        <f>IFERROR(VLOOKUP($A314,INPUT_Du_lieu_nhan_vien!$A:$C,3,0),"-")</f>
        <v>Lâm</v>
      </c>
      <c r="D314" s="42" t="str">
        <f>IFERROR(VLOOKUP($A314,INPUT_Du_lieu_nhan_vien!$A:$AJ,36,0),"-")</f>
        <v>Chính thức</v>
      </c>
      <c r="E314" s="69"/>
      <c r="F314" s="54"/>
      <c r="G314" s="54"/>
      <c r="H314" s="54"/>
      <c r="I314" s="54"/>
      <c r="J314" s="54"/>
      <c r="K314" s="54"/>
      <c r="L314" s="54"/>
      <c r="M314" s="54"/>
      <c r="N314" s="54"/>
      <c r="T314" s="1">
        <v>20293</v>
      </c>
      <c r="U314" s="1">
        <v>4817</v>
      </c>
      <c r="W314" s="1" t="s">
        <v>3330</v>
      </c>
      <c r="X314" s="1">
        <v>2816</v>
      </c>
      <c r="Y314">
        <f t="shared" si="40"/>
        <v>5331</v>
      </c>
      <c r="Z314" t="str">
        <f t="shared" si="41"/>
        <v/>
      </c>
      <c r="AA314" t="str">
        <f t="shared" si="42"/>
        <v/>
      </c>
      <c r="AB314" t="str">
        <f t="shared" si="43"/>
        <v/>
      </c>
      <c r="AE314" s="19" t="s">
        <v>623</v>
      </c>
      <c r="AH314" s="54"/>
      <c r="AI314" s="415"/>
      <c r="AJ314" s="413" t="str">
        <f t="shared" si="44"/>
        <v/>
      </c>
      <c r="AK314" t="e">
        <f t="shared" si="45"/>
        <v>#VALUE!</v>
      </c>
      <c r="AL314" t="str">
        <f t="shared" si="46"/>
        <v/>
      </c>
      <c r="AM314" s="427" t="e">
        <f t="shared" si="47"/>
        <v>#VALUE!</v>
      </c>
      <c r="AN314" t="e">
        <f t="shared" si="48"/>
        <v>#VALUE!</v>
      </c>
      <c r="AP314" s="19" t="str">
        <f t="shared" si="49"/>
        <v/>
      </c>
    </row>
    <row r="315" spans="1:42" ht="19.5" customHeight="1" x14ac:dyDescent="0.2">
      <c r="A315" s="143">
        <v>20067</v>
      </c>
      <c r="B315" s="42" t="str">
        <f>IFERROR(VLOOKUP($A315,INPUT_Du_lieu_nhan_vien!$A:$C,2,0),"-")</f>
        <v>Bùi Ngọc</v>
      </c>
      <c r="C315" s="42" t="str">
        <f>IFERROR(VLOOKUP($A315,INPUT_Du_lieu_nhan_vien!$A:$C,3,0),"-")</f>
        <v>Dung</v>
      </c>
      <c r="D315" s="42" t="str">
        <f>IFERROR(VLOOKUP($A315,INPUT_Du_lieu_nhan_vien!$A:$AJ,36,0),"-")</f>
        <v>Nghỉ việc</v>
      </c>
      <c r="E315" s="69" t="s">
        <v>3030</v>
      </c>
      <c r="F315" s="70" t="s">
        <v>3776</v>
      </c>
      <c r="G315" s="71">
        <v>39951</v>
      </c>
      <c r="H315" s="54"/>
      <c r="I315" s="69" t="s">
        <v>17</v>
      </c>
      <c r="J315" s="54"/>
      <c r="K315" s="54"/>
      <c r="L315" s="54"/>
      <c r="M315" s="54"/>
      <c r="N315" s="70" t="s">
        <v>3777</v>
      </c>
      <c r="T315" s="1">
        <v>20294</v>
      </c>
      <c r="U315" s="1">
        <v>4827</v>
      </c>
      <c r="W315" s="1" t="s">
        <v>3561</v>
      </c>
      <c r="X315" s="1">
        <v>2817</v>
      </c>
      <c r="Y315">
        <f t="shared" si="40"/>
        <v>4504</v>
      </c>
      <c r="Z315">
        <f t="shared" si="41"/>
        <v>51</v>
      </c>
      <c r="AA315" t="str">
        <f t="shared" si="42"/>
        <v/>
      </c>
      <c r="AB315">
        <f t="shared" si="43"/>
        <v>2536</v>
      </c>
      <c r="AE315" s="19">
        <v>39951</v>
      </c>
      <c r="AH315" s="71">
        <v>39951</v>
      </c>
      <c r="AI315" s="78" t="s">
        <v>8692</v>
      </c>
      <c r="AJ315" s="413" t="str">
        <f t="shared" si="44"/>
        <v>18</v>
      </c>
      <c r="AK315" t="str">
        <f t="shared" si="45"/>
        <v>05</v>
      </c>
      <c r="AL315" t="str">
        <f t="shared" si="46"/>
        <v>2009</v>
      </c>
      <c r="AM315" s="427" t="str">
        <f t="shared" si="47"/>
        <v>18</v>
      </c>
      <c r="AN315" t="str">
        <f t="shared" si="48"/>
        <v>05</v>
      </c>
      <c r="AP315" s="19">
        <f t="shared" si="49"/>
        <v>39951</v>
      </c>
    </row>
    <row r="316" spans="1:42" ht="19.5" customHeight="1" x14ac:dyDescent="0.2">
      <c r="A316" s="143">
        <v>20070</v>
      </c>
      <c r="B316" s="42" t="str">
        <f>IFERROR(VLOOKUP($A316,INPUT_Du_lieu_nhan_vien!$A:$C,2,0),"-")</f>
        <v>Lê Thị</v>
      </c>
      <c r="C316" s="42" t="str">
        <f>IFERROR(VLOOKUP($A316,INPUT_Du_lieu_nhan_vien!$A:$C,3,0),"-")</f>
        <v>Hạnh</v>
      </c>
      <c r="D316" s="42" t="str">
        <f>IFERROR(VLOOKUP($A316,INPUT_Du_lieu_nhan_vien!$A:$AJ,36,0),"-")</f>
        <v>Nghỉ việc</v>
      </c>
      <c r="E316" s="69" t="s">
        <v>3030</v>
      </c>
      <c r="F316" s="70" t="s">
        <v>3958</v>
      </c>
      <c r="G316" s="71">
        <v>39954</v>
      </c>
      <c r="H316" s="54"/>
      <c r="I316" s="54" t="s">
        <v>16</v>
      </c>
      <c r="J316" s="54"/>
      <c r="K316" s="54"/>
      <c r="L316" s="54"/>
      <c r="M316" s="54"/>
      <c r="N316" s="70" t="s">
        <v>3957</v>
      </c>
      <c r="T316" s="1">
        <v>20295</v>
      </c>
      <c r="U316" s="1">
        <v>4828</v>
      </c>
      <c r="W316" s="1" t="s">
        <v>3521</v>
      </c>
      <c r="X316" s="1">
        <v>2818</v>
      </c>
      <c r="Y316">
        <f t="shared" si="40"/>
        <v>4507</v>
      </c>
      <c r="Z316">
        <f t="shared" si="41"/>
        <v>53</v>
      </c>
      <c r="AA316" t="str">
        <f t="shared" si="42"/>
        <v/>
      </c>
      <c r="AB316">
        <f t="shared" si="43"/>
        <v>2537</v>
      </c>
      <c r="AE316" s="19">
        <v>39954</v>
      </c>
      <c r="AH316" s="71">
        <v>39954</v>
      </c>
      <c r="AI316" s="78" t="s">
        <v>8693</v>
      </c>
      <c r="AJ316" s="413" t="str">
        <f t="shared" si="44"/>
        <v>21</v>
      </c>
      <c r="AK316" t="str">
        <f t="shared" si="45"/>
        <v>05</v>
      </c>
      <c r="AL316" t="str">
        <f t="shared" si="46"/>
        <v>2009</v>
      </c>
      <c r="AM316" s="427" t="str">
        <f t="shared" si="47"/>
        <v>21</v>
      </c>
      <c r="AN316" t="str">
        <f t="shared" si="48"/>
        <v>05</v>
      </c>
      <c r="AP316" s="19">
        <f t="shared" si="49"/>
        <v>39954</v>
      </c>
    </row>
    <row r="317" spans="1:42" ht="19.5" customHeight="1" x14ac:dyDescent="0.2">
      <c r="A317" s="143">
        <v>20071</v>
      </c>
      <c r="B317" s="42" t="str">
        <f>IFERROR(VLOOKUP($A317,INPUT_Du_lieu_nhan_vien!$A:$C,2,0),"-")</f>
        <v>Phạm Bích</v>
      </c>
      <c r="C317" s="42" t="str">
        <f>IFERROR(VLOOKUP($A317,INPUT_Du_lieu_nhan_vien!$A:$C,3,0),"-")</f>
        <v>Ngân</v>
      </c>
      <c r="D317" s="42" t="str">
        <f>IFERROR(VLOOKUP($A317,INPUT_Du_lieu_nhan_vien!$A:$AJ,36,0),"-")</f>
        <v>Nghỉ việc</v>
      </c>
      <c r="E317" s="69" t="s">
        <v>3028</v>
      </c>
      <c r="F317" s="70" t="s">
        <v>3267</v>
      </c>
      <c r="G317" s="71">
        <v>40042</v>
      </c>
      <c r="H317" s="54"/>
      <c r="I317" s="54" t="s">
        <v>12</v>
      </c>
      <c r="J317" s="54"/>
      <c r="K317" s="54" t="s">
        <v>65</v>
      </c>
      <c r="L317" s="54"/>
      <c r="M317" s="54" t="s">
        <v>70</v>
      </c>
      <c r="N317" s="54" t="s">
        <v>3162</v>
      </c>
      <c r="T317" s="1">
        <v>20296</v>
      </c>
      <c r="U317" s="1">
        <v>4829</v>
      </c>
      <c r="W317" s="1" t="s">
        <v>3498</v>
      </c>
      <c r="X317" s="1">
        <v>2819</v>
      </c>
      <c r="Y317">
        <f t="shared" si="40"/>
        <v>4508</v>
      </c>
      <c r="Z317">
        <f t="shared" si="41"/>
        <v>50</v>
      </c>
      <c r="AA317">
        <f t="shared" si="42"/>
        <v>177</v>
      </c>
      <c r="AB317">
        <f t="shared" si="43"/>
        <v>3495</v>
      </c>
      <c r="AE317" s="19">
        <v>40042</v>
      </c>
      <c r="AH317" s="71">
        <v>40042</v>
      </c>
      <c r="AI317" s="78" t="s">
        <v>8694</v>
      </c>
      <c r="AJ317" s="413" t="str">
        <f t="shared" si="44"/>
        <v>17</v>
      </c>
      <c r="AK317" t="str">
        <f t="shared" si="45"/>
        <v>08</v>
      </c>
      <c r="AL317" t="str">
        <f t="shared" si="46"/>
        <v>2009</v>
      </c>
      <c r="AM317" s="427" t="str">
        <f t="shared" si="47"/>
        <v>17</v>
      </c>
      <c r="AN317" t="str">
        <f t="shared" si="48"/>
        <v>08</v>
      </c>
      <c r="AP317" s="19">
        <f t="shared" si="49"/>
        <v>40042</v>
      </c>
    </row>
    <row r="318" spans="1:42" ht="19.5" customHeight="1" x14ac:dyDescent="0.2">
      <c r="A318" s="143" t="s">
        <v>621</v>
      </c>
      <c r="B318" s="42" t="str">
        <f>IFERROR(VLOOKUP($A318,INPUT_Du_lieu_nhan_vien!$A:$C,2,0),"-")</f>
        <v>-</v>
      </c>
      <c r="C318" s="42" t="str">
        <f>IFERROR(VLOOKUP($A318,INPUT_Du_lieu_nhan_vien!$A:$C,3,0),"-")</f>
        <v>-</v>
      </c>
      <c r="D318" s="42" t="str">
        <f>IFERROR(VLOOKUP($A318,INPUT_Du_lieu_nhan_vien!$A:$AJ,36,0),"-")</f>
        <v>-</v>
      </c>
      <c r="E318" s="69"/>
      <c r="F318" s="54"/>
      <c r="G318" s="54"/>
      <c r="H318" s="54"/>
      <c r="I318" s="54"/>
      <c r="J318" s="54"/>
      <c r="K318" s="54"/>
      <c r="L318" s="54"/>
      <c r="M318" s="54"/>
      <c r="N318" s="54"/>
      <c r="T318" s="1">
        <v>20297</v>
      </c>
      <c r="U318" s="1">
        <v>4830</v>
      </c>
      <c r="W318" s="1" t="s">
        <v>3420</v>
      </c>
      <c r="X318" s="1">
        <v>2820</v>
      </c>
      <c r="Y318">
        <f t="shared" si="40"/>
        <v>4509</v>
      </c>
      <c r="Z318" t="str">
        <f t="shared" si="41"/>
        <v/>
      </c>
      <c r="AA318" t="str">
        <f t="shared" si="42"/>
        <v/>
      </c>
      <c r="AB318" t="str">
        <f t="shared" si="43"/>
        <v/>
      </c>
      <c r="AE318" s="19" t="s">
        <v>623</v>
      </c>
      <c r="AH318" s="54"/>
      <c r="AI318" s="415"/>
      <c r="AJ318" s="413" t="str">
        <f t="shared" si="44"/>
        <v/>
      </c>
      <c r="AK318" t="e">
        <f t="shared" si="45"/>
        <v>#VALUE!</v>
      </c>
      <c r="AL318" t="str">
        <f t="shared" si="46"/>
        <v/>
      </c>
      <c r="AM318" s="427" t="e">
        <f t="shared" si="47"/>
        <v>#VALUE!</v>
      </c>
      <c r="AN318" t="e">
        <f t="shared" si="48"/>
        <v>#VALUE!</v>
      </c>
      <c r="AP318" s="19" t="str">
        <f t="shared" si="49"/>
        <v/>
      </c>
    </row>
    <row r="319" spans="1:42" ht="19.5" customHeight="1" x14ac:dyDescent="0.2">
      <c r="A319" s="143">
        <v>20072</v>
      </c>
      <c r="B319" s="42" t="str">
        <f>IFERROR(VLOOKUP($A319,INPUT_Du_lieu_nhan_vien!$A:$C,2,0),"-")</f>
        <v>Lê Thị Hoàng</v>
      </c>
      <c r="C319" s="42" t="str">
        <f>IFERROR(VLOOKUP($A319,INPUT_Du_lieu_nhan_vien!$A:$C,3,0),"-")</f>
        <v>Anh</v>
      </c>
      <c r="D319" s="42" t="str">
        <f>IFERROR(VLOOKUP($A319,INPUT_Du_lieu_nhan_vien!$A:$AJ,36,0),"-")</f>
        <v>Nghỉ việc</v>
      </c>
      <c r="E319" s="69" t="s">
        <v>3031</v>
      </c>
      <c r="F319" s="70" t="s">
        <v>3408</v>
      </c>
      <c r="G319" s="71">
        <v>39989</v>
      </c>
      <c r="H319" s="54"/>
      <c r="I319" s="69" t="s">
        <v>16</v>
      </c>
      <c r="J319" s="54"/>
      <c r="K319" s="69" t="s">
        <v>65</v>
      </c>
      <c r="L319" s="54"/>
      <c r="M319" s="69" t="s">
        <v>70</v>
      </c>
      <c r="N319" s="54"/>
      <c r="T319" s="1">
        <v>20298</v>
      </c>
      <c r="U319" s="1">
        <v>4831</v>
      </c>
      <c r="W319" s="1" t="s">
        <v>3418</v>
      </c>
      <c r="X319" s="1">
        <v>2821</v>
      </c>
      <c r="Y319">
        <f t="shared" si="40"/>
        <v>4510</v>
      </c>
      <c r="Z319">
        <f t="shared" si="41"/>
        <v>53</v>
      </c>
      <c r="AA319">
        <f t="shared" si="42"/>
        <v>177</v>
      </c>
      <c r="AB319">
        <f t="shared" si="43"/>
        <v>2916</v>
      </c>
      <c r="AE319" s="19">
        <v>39989</v>
      </c>
      <c r="AH319" s="71">
        <v>39989</v>
      </c>
      <c r="AI319" s="78" t="s">
        <v>8695</v>
      </c>
      <c r="AJ319" s="413" t="str">
        <f t="shared" si="44"/>
        <v>25</v>
      </c>
      <c r="AK319" t="str">
        <f t="shared" si="45"/>
        <v>06</v>
      </c>
      <c r="AL319" t="str">
        <f t="shared" si="46"/>
        <v>2009</v>
      </c>
      <c r="AM319" s="427" t="str">
        <f t="shared" si="47"/>
        <v>25</v>
      </c>
      <c r="AN319" t="str">
        <f t="shared" si="48"/>
        <v>06</v>
      </c>
      <c r="AP319" s="19">
        <f t="shared" si="49"/>
        <v>39989</v>
      </c>
    </row>
    <row r="320" spans="1:42" ht="19.5" customHeight="1" x14ac:dyDescent="0.2">
      <c r="A320" s="143">
        <v>20073</v>
      </c>
      <c r="B320" s="42" t="str">
        <f>IFERROR(VLOOKUP($A320,INPUT_Du_lieu_nhan_vien!$A:$C,2,0),"-")</f>
        <v>Trần Anh</v>
      </c>
      <c r="C320" s="42" t="str">
        <f>IFERROR(VLOOKUP($A320,INPUT_Du_lieu_nhan_vien!$A:$C,3,0),"-")</f>
        <v>Tuấn</v>
      </c>
      <c r="D320" s="42" t="str">
        <f>IFERROR(VLOOKUP($A320,INPUT_Du_lieu_nhan_vien!$A:$AJ,36,0),"-")</f>
        <v>Nghỉ việc</v>
      </c>
      <c r="E320" s="69" t="s">
        <v>3030</v>
      </c>
      <c r="F320" s="70" t="s">
        <v>5574</v>
      </c>
      <c r="G320" s="71">
        <v>39958</v>
      </c>
      <c r="H320" s="54"/>
      <c r="I320" s="54" t="s">
        <v>17</v>
      </c>
      <c r="J320" s="54"/>
      <c r="K320" s="54"/>
      <c r="L320" s="54"/>
      <c r="M320" s="54"/>
      <c r="N320" s="70" t="s">
        <v>3901</v>
      </c>
      <c r="T320" s="1">
        <v>20299</v>
      </c>
      <c r="U320" s="1">
        <v>4832</v>
      </c>
      <c r="W320" s="1" t="s">
        <v>3461</v>
      </c>
      <c r="X320" s="1">
        <v>2822</v>
      </c>
      <c r="Y320">
        <f t="shared" si="40"/>
        <v>4511</v>
      </c>
      <c r="Z320">
        <f t="shared" si="41"/>
        <v>51</v>
      </c>
      <c r="AA320" t="str">
        <f t="shared" si="42"/>
        <v/>
      </c>
      <c r="AB320">
        <f t="shared" si="43"/>
        <v>2538</v>
      </c>
      <c r="AE320" s="19">
        <v>39958</v>
      </c>
      <c r="AH320" s="71">
        <v>39958</v>
      </c>
      <c r="AI320" s="78" t="s">
        <v>8696</v>
      </c>
      <c r="AJ320" s="413" t="str">
        <f t="shared" si="44"/>
        <v>25</v>
      </c>
      <c r="AK320" t="str">
        <f t="shared" si="45"/>
        <v>05</v>
      </c>
      <c r="AL320" t="str">
        <f t="shared" si="46"/>
        <v>2009</v>
      </c>
      <c r="AM320" s="427" t="str">
        <f t="shared" si="47"/>
        <v>25</v>
      </c>
      <c r="AN320" t="str">
        <f t="shared" si="48"/>
        <v>05</v>
      </c>
      <c r="AP320" s="19">
        <f t="shared" si="49"/>
        <v>39958</v>
      </c>
    </row>
    <row r="321" spans="1:42" ht="19.5" customHeight="1" x14ac:dyDescent="0.2">
      <c r="A321" s="143">
        <v>20074</v>
      </c>
      <c r="B321" s="42" t="str">
        <f>IFERROR(VLOOKUP($A321,INPUT_Du_lieu_nhan_vien!$A:$C,2,0),"-")</f>
        <v>Võ Thị Khánh</v>
      </c>
      <c r="C321" s="42" t="str">
        <f>IFERROR(VLOOKUP($A321,INPUT_Du_lieu_nhan_vien!$A:$C,3,0),"-")</f>
        <v>Ngọc</v>
      </c>
      <c r="D321" s="42" t="str">
        <f>IFERROR(VLOOKUP($A321,INPUT_Du_lieu_nhan_vien!$A:$AJ,36,0),"-")</f>
        <v>Nghỉ việc</v>
      </c>
      <c r="E321" s="69" t="s">
        <v>3028</v>
      </c>
      <c r="F321" s="70" t="s">
        <v>3308</v>
      </c>
      <c r="G321" s="71">
        <v>40210</v>
      </c>
      <c r="H321" s="54"/>
      <c r="I321" s="54" t="s">
        <v>12</v>
      </c>
      <c r="J321" s="54"/>
      <c r="K321" s="54" t="s">
        <v>65</v>
      </c>
      <c r="L321" s="54"/>
      <c r="M321" s="54" t="s">
        <v>70</v>
      </c>
      <c r="N321" s="54" t="s">
        <v>3162</v>
      </c>
      <c r="T321" s="1">
        <v>20300</v>
      </c>
      <c r="U321" s="1">
        <v>4835</v>
      </c>
      <c r="W321" s="1" t="s">
        <v>3513</v>
      </c>
      <c r="X321" s="1">
        <v>2823</v>
      </c>
      <c r="Y321">
        <f t="shared" si="40"/>
        <v>4512</v>
      </c>
      <c r="Z321">
        <f t="shared" si="41"/>
        <v>50</v>
      </c>
      <c r="AA321">
        <f t="shared" si="42"/>
        <v>177</v>
      </c>
      <c r="AB321">
        <f t="shared" si="43"/>
        <v>3496</v>
      </c>
      <c r="AE321" s="19">
        <v>40210</v>
      </c>
      <c r="AH321" s="71">
        <v>40210</v>
      </c>
      <c r="AI321" s="78" t="s">
        <v>8697</v>
      </c>
      <c r="AJ321" s="413" t="str">
        <f t="shared" si="44"/>
        <v>01</v>
      </c>
      <c r="AK321" t="str">
        <f t="shared" si="45"/>
        <v>02</v>
      </c>
      <c r="AL321" t="str">
        <f t="shared" si="46"/>
        <v>2010</v>
      </c>
      <c r="AM321" s="427" t="str">
        <f t="shared" si="47"/>
        <v>01</v>
      </c>
      <c r="AN321" t="str">
        <f t="shared" si="48"/>
        <v>02</v>
      </c>
      <c r="AP321" s="19">
        <f t="shared" si="49"/>
        <v>40210</v>
      </c>
    </row>
    <row r="322" spans="1:42" ht="19.5" customHeight="1" x14ac:dyDescent="0.2">
      <c r="A322" s="143">
        <v>10018</v>
      </c>
      <c r="B322" s="42" t="str">
        <f>IFERROR(VLOOKUP($A322,INPUT_Du_lieu_nhan_vien!$A:$C,2,0),"-")</f>
        <v>Nguyễn Hoàng</v>
      </c>
      <c r="C322" s="42" t="str">
        <f>IFERROR(VLOOKUP($A322,INPUT_Du_lieu_nhan_vien!$A:$C,3,0),"-")</f>
        <v>Lan</v>
      </c>
      <c r="D322" s="42" t="str">
        <f>IFERROR(VLOOKUP($A322,INPUT_Du_lieu_nhan_vien!$A:$AJ,36,0),"-")</f>
        <v>Nghỉ việc</v>
      </c>
      <c r="E322" s="69"/>
      <c r="F322" s="54"/>
      <c r="G322" s="54"/>
      <c r="H322" s="54"/>
      <c r="I322" s="54"/>
      <c r="J322" s="54"/>
      <c r="K322" s="54"/>
      <c r="L322" s="54"/>
      <c r="M322" s="54"/>
      <c r="N322" s="54"/>
      <c r="T322" s="1">
        <v>20301</v>
      </c>
      <c r="U322" s="1">
        <v>4836</v>
      </c>
      <c r="W322" s="1" t="s">
        <v>3696</v>
      </c>
      <c r="X322" s="1">
        <v>2824</v>
      </c>
      <c r="Y322">
        <f t="shared" si="40"/>
        <v>4436</v>
      </c>
      <c r="Z322" t="str">
        <f t="shared" si="41"/>
        <v/>
      </c>
      <c r="AA322" t="str">
        <f t="shared" si="42"/>
        <v/>
      </c>
      <c r="AB322" t="str">
        <f t="shared" si="43"/>
        <v/>
      </c>
      <c r="AE322" s="19" t="s">
        <v>623</v>
      </c>
      <c r="AH322" s="54"/>
      <c r="AI322" s="415"/>
      <c r="AJ322" s="413" t="str">
        <f t="shared" si="44"/>
        <v/>
      </c>
      <c r="AK322" t="e">
        <f t="shared" si="45"/>
        <v>#VALUE!</v>
      </c>
      <c r="AL322" t="str">
        <f t="shared" si="46"/>
        <v/>
      </c>
      <c r="AM322" s="427" t="e">
        <f t="shared" si="47"/>
        <v>#VALUE!</v>
      </c>
      <c r="AN322" t="e">
        <f t="shared" si="48"/>
        <v>#VALUE!</v>
      </c>
      <c r="AP322" s="19" t="str">
        <f t="shared" si="49"/>
        <v/>
      </c>
    </row>
    <row r="323" spans="1:42" ht="19.5" customHeight="1" x14ac:dyDescent="0.2">
      <c r="A323" s="143">
        <v>20076</v>
      </c>
      <c r="B323" s="42" t="str">
        <f>IFERROR(VLOOKUP($A323,INPUT_Du_lieu_nhan_vien!$A:$C,2,0),"-")</f>
        <v>Huỳnh Thu</v>
      </c>
      <c r="C323" s="42" t="str">
        <f>IFERROR(VLOOKUP($A323,INPUT_Du_lieu_nhan_vien!$A:$C,3,0),"-")</f>
        <v>Hà</v>
      </c>
      <c r="D323" s="42" t="str">
        <f>IFERROR(VLOOKUP($A323,INPUT_Du_lieu_nhan_vien!$A:$AJ,36,0),"-")</f>
        <v>Nghỉ việc</v>
      </c>
      <c r="E323" s="69" t="s">
        <v>3032</v>
      </c>
      <c r="F323" s="70" t="s">
        <v>5815</v>
      </c>
      <c r="G323" s="71">
        <v>39995</v>
      </c>
      <c r="H323" s="54"/>
      <c r="I323" s="54" t="s">
        <v>16</v>
      </c>
      <c r="J323" s="54"/>
      <c r="K323" s="54"/>
      <c r="L323" s="54"/>
      <c r="M323" s="54"/>
      <c r="N323" s="70" t="s">
        <v>5816</v>
      </c>
      <c r="T323" s="1">
        <v>20302</v>
      </c>
      <c r="U323" s="1">
        <v>4837</v>
      </c>
      <c r="W323" s="1" t="s">
        <v>3398</v>
      </c>
      <c r="X323" s="1">
        <v>2825</v>
      </c>
      <c r="Y323">
        <f t="shared" si="40"/>
        <v>4514</v>
      </c>
      <c r="Z323">
        <f t="shared" si="41"/>
        <v>53</v>
      </c>
      <c r="AA323" t="str">
        <f t="shared" si="42"/>
        <v/>
      </c>
      <c r="AB323">
        <f t="shared" si="43"/>
        <v>3609</v>
      </c>
      <c r="AE323" s="19">
        <v>39995</v>
      </c>
      <c r="AH323" s="71">
        <v>39995</v>
      </c>
      <c r="AI323" s="78" t="s">
        <v>8698</v>
      </c>
      <c r="AJ323" s="413" t="str">
        <f t="shared" si="44"/>
        <v>01</v>
      </c>
      <c r="AK323" t="str">
        <f t="shared" si="45"/>
        <v>07</v>
      </c>
      <c r="AL323" t="str">
        <f t="shared" si="46"/>
        <v>2009</v>
      </c>
      <c r="AM323" s="427" t="str">
        <f t="shared" si="47"/>
        <v>01</v>
      </c>
      <c r="AN323" t="str">
        <f t="shared" si="48"/>
        <v>07</v>
      </c>
      <c r="AP323" s="19">
        <f t="shared" si="49"/>
        <v>39995</v>
      </c>
    </row>
    <row r="324" spans="1:42" ht="19.5" customHeight="1" x14ac:dyDescent="0.2">
      <c r="A324" s="143">
        <v>20014</v>
      </c>
      <c r="B324" s="42" t="str">
        <f>IFERROR(VLOOKUP($A324,INPUT_Du_lieu_nhan_vien!$A:$C,2,0),"-")</f>
        <v>Nguyễn Thị Hồng</v>
      </c>
      <c r="C324" s="42" t="str">
        <f>IFERROR(VLOOKUP($A324,INPUT_Du_lieu_nhan_vien!$A:$C,3,0),"-")</f>
        <v>Lan</v>
      </c>
      <c r="D324" s="42" t="str">
        <f>IFERROR(VLOOKUP($A324,INPUT_Du_lieu_nhan_vien!$A:$AJ,36,0),"-")</f>
        <v>Nghỉ việc</v>
      </c>
      <c r="E324" s="69" t="s">
        <v>3032</v>
      </c>
      <c r="F324" s="70"/>
      <c r="G324" s="71">
        <v>41030</v>
      </c>
      <c r="H324" s="54"/>
      <c r="I324" s="54" t="s">
        <v>17</v>
      </c>
      <c r="J324" s="54"/>
      <c r="K324" s="54"/>
      <c r="L324" s="54"/>
      <c r="M324" s="54"/>
      <c r="N324" s="70" t="s">
        <v>5918</v>
      </c>
      <c r="T324" s="1" t="s">
        <v>8587</v>
      </c>
      <c r="U324" s="1">
        <v>4838</v>
      </c>
      <c r="W324" s="1" t="s">
        <v>3760</v>
      </c>
      <c r="X324" s="1">
        <v>2826</v>
      </c>
      <c r="Y324">
        <f t="shared" si="40"/>
        <v>4454</v>
      </c>
      <c r="Z324">
        <f t="shared" si="41"/>
        <v>51</v>
      </c>
      <c r="AA324" t="str">
        <f t="shared" si="42"/>
        <v/>
      </c>
      <c r="AB324" t="str">
        <f t="shared" si="43"/>
        <v/>
      </c>
      <c r="AE324" s="19">
        <v>41030</v>
      </c>
      <c r="AH324" s="71">
        <v>41030</v>
      </c>
      <c r="AI324" s="78" t="s">
        <v>3708</v>
      </c>
      <c r="AJ324" s="413" t="str">
        <f t="shared" si="44"/>
        <v>01</v>
      </c>
      <c r="AK324" t="str">
        <f t="shared" si="45"/>
        <v>05</v>
      </c>
      <c r="AL324" t="str">
        <f t="shared" si="46"/>
        <v>2012</v>
      </c>
      <c r="AM324" s="427" t="str">
        <f t="shared" si="47"/>
        <v>01</v>
      </c>
      <c r="AN324" t="str">
        <f t="shared" si="48"/>
        <v>05</v>
      </c>
      <c r="AP324" s="19">
        <f t="shared" si="49"/>
        <v>41030</v>
      </c>
    </row>
    <row r="325" spans="1:42" ht="19.5" customHeight="1" x14ac:dyDescent="0.2">
      <c r="A325" s="143">
        <v>20079</v>
      </c>
      <c r="B325" s="42" t="str">
        <f>IFERROR(VLOOKUP($A325,INPUT_Du_lieu_nhan_vien!$A:$C,2,0),"-")</f>
        <v>Trương Thị</v>
      </c>
      <c r="C325" s="42" t="str">
        <f>IFERROR(VLOOKUP($A325,INPUT_Du_lieu_nhan_vien!$A:$C,3,0),"-")</f>
        <v>Hòa</v>
      </c>
      <c r="D325" s="42" t="str">
        <f>IFERROR(VLOOKUP($A325,INPUT_Du_lieu_nhan_vien!$A:$AJ,36,0),"-")</f>
        <v>Nghỉ việc</v>
      </c>
      <c r="E325" s="69"/>
      <c r="F325" s="54"/>
      <c r="G325" s="54"/>
      <c r="H325" s="54"/>
      <c r="I325" s="54"/>
      <c r="J325" s="54"/>
      <c r="K325" s="54"/>
      <c r="L325" s="54"/>
      <c r="M325" s="54"/>
      <c r="N325" s="54"/>
      <c r="T325" s="1">
        <v>20303</v>
      </c>
      <c r="U325" s="1">
        <v>4839</v>
      </c>
      <c r="W325" s="1" t="s">
        <v>3630</v>
      </c>
      <c r="X325" s="1">
        <v>2827</v>
      </c>
      <c r="Y325">
        <f t="shared" si="40"/>
        <v>4517</v>
      </c>
      <c r="Z325" t="str">
        <f t="shared" si="41"/>
        <v/>
      </c>
      <c r="AA325" t="str">
        <f t="shared" si="42"/>
        <v/>
      </c>
      <c r="AB325" t="str">
        <f t="shared" si="43"/>
        <v/>
      </c>
      <c r="AE325" s="19" t="s">
        <v>623</v>
      </c>
      <c r="AH325" s="54"/>
      <c r="AI325" s="415"/>
      <c r="AJ325" s="413" t="str">
        <f t="shared" si="44"/>
        <v/>
      </c>
      <c r="AK325" t="e">
        <f t="shared" si="45"/>
        <v>#VALUE!</v>
      </c>
      <c r="AL325" t="str">
        <f t="shared" si="46"/>
        <v/>
      </c>
      <c r="AM325" s="427" t="e">
        <f t="shared" si="47"/>
        <v>#VALUE!</v>
      </c>
      <c r="AN325" t="e">
        <f t="shared" si="48"/>
        <v>#VALUE!</v>
      </c>
      <c r="AP325" s="19" t="str">
        <f t="shared" si="49"/>
        <v/>
      </c>
    </row>
    <row r="326" spans="1:42" ht="19.5" customHeight="1" x14ac:dyDescent="0.2">
      <c r="A326" s="143">
        <v>20117</v>
      </c>
      <c r="B326" s="42" t="str">
        <f>IFERROR(VLOOKUP($A326,INPUT_Du_lieu_nhan_vien!$A:$C,2,0),"-")</f>
        <v>Nguyễn Hoàng</v>
      </c>
      <c r="C326" s="42" t="str">
        <f>IFERROR(VLOOKUP($A326,INPUT_Du_lieu_nhan_vien!$A:$C,3,0),"-")</f>
        <v>Lan</v>
      </c>
      <c r="D326" s="42" t="str">
        <f>IFERROR(VLOOKUP($A326,INPUT_Du_lieu_nhan_vien!$A:$AJ,36,0),"-")</f>
        <v>Nghỉ việc</v>
      </c>
      <c r="E326" s="69" t="s">
        <v>3031</v>
      </c>
      <c r="F326" s="70" t="s">
        <v>3471</v>
      </c>
      <c r="G326" s="71">
        <v>40053</v>
      </c>
      <c r="H326" s="54"/>
      <c r="I326" s="69" t="s">
        <v>14</v>
      </c>
      <c r="J326" s="54"/>
      <c r="K326" s="54"/>
      <c r="L326" s="54"/>
      <c r="M326" s="54"/>
      <c r="N326" s="70" t="s">
        <v>3270</v>
      </c>
      <c r="T326" s="1">
        <v>20304</v>
      </c>
      <c r="U326" s="1">
        <v>4840</v>
      </c>
      <c r="W326" s="1" t="s">
        <v>5931</v>
      </c>
      <c r="X326" s="1">
        <v>2828</v>
      </c>
      <c r="Y326">
        <f t="shared" ref="Y326:Y389" si="50">IFERROR(VLOOKUP(A326,$T$5:$U$817,2,FALSE),"")</f>
        <v>4633</v>
      </c>
      <c r="Z326">
        <f t="shared" ref="Z326:Z389" si="51">IFERROR(VLOOKUP(I326,$R$5:$S$31,2,FALSE),"")</f>
        <v>33</v>
      </c>
      <c r="AA326" t="str">
        <f t="shared" ref="AA326:AA389" si="52">IFERROR(VLOOKUP(K326,$P$5:$Q$125,2,FALSE),"")</f>
        <v/>
      </c>
      <c r="AB326">
        <f t="shared" ref="AB326:AB389" si="53">IFERROR(VLOOKUP(F326,$W$5:$X$1104,2,FALSE),"")</f>
        <v>2917</v>
      </c>
      <c r="AE326" s="19">
        <v>40053</v>
      </c>
      <c r="AH326" s="71">
        <v>40053</v>
      </c>
      <c r="AI326" s="78" t="s">
        <v>8699</v>
      </c>
      <c r="AJ326" s="413" t="str">
        <f t="shared" si="44"/>
        <v>28</v>
      </c>
      <c r="AK326" t="str">
        <f t="shared" si="45"/>
        <v>08</v>
      </c>
      <c r="AL326" t="str">
        <f t="shared" si="46"/>
        <v>2009</v>
      </c>
      <c r="AM326" s="427" t="str">
        <f t="shared" si="47"/>
        <v>28</v>
      </c>
      <c r="AN326" t="str">
        <f t="shared" si="48"/>
        <v>08</v>
      </c>
      <c r="AP326" s="19">
        <f t="shared" si="49"/>
        <v>40053</v>
      </c>
    </row>
    <row r="327" spans="1:42" ht="19.5" customHeight="1" x14ac:dyDescent="0.2">
      <c r="A327" s="143">
        <v>20081</v>
      </c>
      <c r="B327" s="42" t="str">
        <f>IFERROR(VLOOKUP($A327,INPUT_Du_lieu_nhan_vien!$A:$C,2,0),"-")</f>
        <v>Đinh Trần Thị Kim</v>
      </c>
      <c r="C327" s="42" t="str">
        <f>IFERROR(VLOOKUP($A327,INPUT_Du_lieu_nhan_vien!$A:$C,3,0),"-")</f>
        <v>Quyến</v>
      </c>
      <c r="D327" s="42" t="str">
        <f>IFERROR(VLOOKUP($A327,INPUT_Du_lieu_nhan_vien!$A:$AJ,36,0),"-")</f>
        <v>Nghỉ việc</v>
      </c>
      <c r="E327" s="69" t="s">
        <v>3032</v>
      </c>
      <c r="F327" s="54"/>
      <c r="G327" s="71">
        <v>40767</v>
      </c>
      <c r="H327" s="54"/>
      <c r="I327" s="54" t="s">
        <v>17</v>
      </c>
      <c r="J327" s="54"/>
      <c r="K327" s="54"/>
      <c r="L327" s="54"/>
      <c r="M327" s="54"/>
      <c r="N327" s="70" t="s">
        <v>5786</v>
      </c>
      <c r="T327" s="1">
        <v>20305</v>
      </c>
      <c r="U327" s="1">
        <v>4841</v>
      </c>
      <c r="W327" s="1" t="s">
        <v>3762</v>
      </c>
      <c r="X327" s="1">
        <v>2829</v>
      </c>
      <c r="Y327">
        <f t="shared" si="50"/>
        <v>4519</v>
      </c>
      <c r="Z327">
        <f t="shared" si="51"/>
        <v>51</v>
      </c>
      <c r="AA327" t="str">
        <f t="shared" si="52"/>
        <v/>
      </c>
      <c r="AB327" t="str">
        <f t="shared" si="53"/>
        <v/>
      </c>
      <c r="AE327" s="19">
        <v>40767</v>
      </c>
      <c r="AH327" s="71">
        <v>40767</v>
      </c>
      <c r="AI327" s="78" t="s">
        <v>8700</v>
      </c>
      <c r="AJ327" s="413" t="str">
        <f t="shared" ref="AJ327:AJ390" si="54">LEFT(AI327,2)</f>
        <v>12</v>
      </c>
      <c r="AK327" t="str">
        <f t="shared" ref="AK327:AK390" si="55">MID(AI327,FIND("/",AI327)+1,FIND("/",AI327,FIND("/",AI327)+1)-FIND("/",AI327)-1)</f>
        <v>08</v>
      </c>
      <c r="AL327" t="str">
        <f t="shared" ref="AL327:AL390" si="56">RIGHT(AI327,4)</f>
        <v>2011</v>
      </c>
      <c r="AM327" s="427" t="str">
        <f t="shared" ref="AM327:AM390" si="57">IF(VALUE(AK327)&gt;12,AK327,AJ327)</f>
        <v>12</v>
      </c>
      <c r="AN327" t="str">
        <f t="shared" ref="AN327:AN390" si="58">IF(VALUE(AK327)&gt;12,AJ327,AK327)</f>
        <v>08</v>
      </c>
      <c r="AP327" s="19">
        <f t="shared" ref="AP327:AP390" si="59">IFERROR(DATE(TEXT(AL327,0),TEXT(AN327,0),TEXT(AM327,0)),"")</f>
        <v>40767</v>
      </c>
    </row>
    <row r="328" spans="1:42" ht="19.5" customHeight="1" x14ac:dyDescent="0.2">
      <c r="A328" s="143">
        <v>20384</v>
      </c>
      <c r="B328" s="42" t="str">
        <f>IFERROR(VLOOKUP($A328,INPUT_Du_lieu_nhan_vien!$A:$C,2,0),"-")</f>
        <v>Nguyễn Thùy</v>
      </c>
      <c r="C328" s="42" t="str">
        <f>IFERROR(VLOOKUP($A328,INPUT_Du_lieu_nhan_vien!$A:$C,3,0),"-")</f>
        <v>Linh</v>
      </c>
      <c r="D328" s="42" t="str">
        <f>IFERROR(VLOOKUP($A328,INPUT_Du_lieu_nhan_vien!$A:$AJ,36,0),"-")</f>
        <v>Nghỉ việc</v>
      </c>
      <c r="E328" s="69" t="s">
        <v>3031</v>
      </c>
      <c r="F328" s="70" t="s">
        <v>3567</v>
      </c>
      <c r="G328" s="71">
        <v>41030</v>
      </c>
      <c r="H328" s="54"/>
      <c r="I328" s="54" t="s">
        <v>3012</v>
      </c>
      <c r="J328" s="54"/>
      <c r="K328" s="54"/>
      <c r="L328" s="54"/>
      <c r="M328" s="54"/>
      <c r="N328" s="70" t="s">
        <v>3568</v>
      </c>
      <c r="T328" s="1" t="s">
        <v>8588</v>
      </c>
      <c r="U328" s="1">
        <v>4945</v>
      </c>
      <c r="W328" s="1" t="s">
        <v>3425</v>
      </c>
      <c r="X328" s="1">
        <v>2830</v>
      </c>
      <c r="Y328">
        <f t="shared" si="50"/>
        <v>5052</v>
      </c>
      <c r="Z328">
        <f t="shared" si="51"/>
        <v>56</v>
      </c>
      <c r="AA328" t="str">
        <f t="shared" si="52"/>
        <v/>
      </c>
      <c r="AB328">
        <f t="shared" si="53"/>
        <v>2918</v>
      </c>
      <c r="AE328" s="19">
        <v>41030</v>
      </c>
      <c r="AH328" s="71">
        <v>41030</v>
      </c>
      <c r="AI328" s="78" t="s">
        <v>3708</v>
      </c>
      <c r="AJ328" s="413" t="str">
        <f t="shared" si="54"/>
        <v>01</v>
      </c>
      <c r="AK328" t="str">
        <f t="shared" si="55"/>
        <v>05</v>
      </c>
      <c r="AL328" t="str">
        <f t="shared" si="56"/>
        <v>2012</v>
      </c>
      <c r="AM328" s="427" t="str">
        <f t="shared" si="57"/>
        <v>01</v>
      </c>
      <c r="AN328" t="str">
        <f t="shared" si="58"/>
        <v>05</v>
      </c>
      <c r="AP328" s="19">
        <f t="shared" si="59"/>
        <v>41030</v>
      </c>
    </row>
    <row r="329" spans="1:42" ht="19.5" customHeight="1" x14ac:dyDescent="0.2">
      <c r="A329" s="143">
        <v>20461</v>
      </c>
      <c r="B329" s="42" t="str">
        <f>IFERROR(VLOOKUP($A329,INPUT_Du_lieu_nhan_vien!$A:$C,2,0),"-")</f>
        <v>Nguyễn Hoàng Phương</v>
      </c>
      <c r="C329" s="42" t="str">
        <f>IFERROR(VLOOKUP($A329,INPUT_Du_lieu_nhan_vien!$A:$C,3,0),"-")</f>
        <v>Linh</v>
      </c>
      <c r="D329" s="42" t="str">
        <f>IFERROR(VLOOKUP($A329,INPUT_Du_lieu_nhan_vien!$A:$AJ,36,0),"-")</f>
        <v>Nghỉ việc</v>
      </c>
      <c r="E329" s="69"/>
      <c r="F329" s="54"/>
      <c r="G329" s="54"/>
      <c r="H329" s="54"/>
      <c r="I329" s="54"/>
      <c r="J329" s="54"/>
      <c r="K329" s="54"/>
      <c r="L329" s="54"/>
      <c r="M329" s="54"/>
      <c r="N329" s="54"/>
      <c r="T329" s="1">
        <v>20306</v>
      </c>
      <c r="U329" s="1">
        <v>4946</v>
      </c>
      <c r="W329" s="1" t="s">
        <v>3399</v>
      </c>
      <c r="X329" s="1">
        <v>2831</v>
      </c>
      <c r="Y329">
        <f t="shared" si="50"/>
        <v>5246</v>
      </c>
      <c r="Z329" t="str">
        <f t="shared" si="51"/>
        <v/>
      </c>
      <c r="AA329" t="str">
        <f t="shared" si="52"/>
        <v/>
      </c>
      <c r="AB329" t="str">
        <f t="shared" si="53"/>
        <v/>
      </c>
      <c r="AE329" s="19" t="s">
        <v>623</v>
      </c>
      <c r="AH329" s="54"/>
      <c r="AI329" s="415"/>
      <c r="AJ329" s="413" t="str">
        <f t="shared" si="54"/>
        <v/>
      </c>
      <c r="AK329" t="e">
        <f t="shared" si="55"/>
        <v>#VALUE!</v>
      </c>
      <c r="AL329" t="str">
        <f t="shared" si="56"/>
        <v/>
      </c>
      <c r="AM329" s="427" t="e">
        <f t="shared" si="57"/>
        <v>#VALUE!</v>
      </c>
      <c r="AN329" t="e">
        <f t="shared" si="58"/>
        <v>#VALUE!</v>
      </c>
      <c r="AP329" s="19" t="str">
        <f t="shared" si="59"/>
        <v/>
      </c>
    </row>
    <row r="330" spans="1:42" ht="19.5" customHeight="1" x14ac:dyDescent="0.2">
      <c r="A330" s="143">
        <v>20197</v>
      </c>
      <c r="B330" s="42" t="str">
        <f>IFERROR(VLOOKUP($A330,INPUT_Du_lieu_nhan_vien!$A:$C,2,0),"-")</f>
        <v>Nguyễn Thị</v>
      </c>
      <c r="C330" s="42" t="str">
        <f>IFERROR(VLOOKUP($A330,INPUT_Du_lieu_nhan_vien!$A:$C,3,0),"-")</f>
        <v>Lơ</v>
      </c>
      <c r="D330" s="42" t="str">
        <f>IFERROR(VLOOKUP($A330,INPUT_Du_lieu_nhan_vien!$A:$AJ,36,0),"-")</f>
        <v>Chính thức</v>
      </c>
      <c r="E330" s="69" t="s">
        <v>3031</v>
      </c>
      <c r="F330" s="70" t="s">
        <v>3504</v>
      </c>
      <c r="G330" s="71">
        <v>40337</v>
      </c>
      <c r="H330" s="54"/>
      <c r="I330" s="54" t="s">
        <v>17</v>
      </c>
      <c r="J330" s="54"/>
      <c r="K330" s="54"/>
      <c r="L330" s="54"/>
      <c r="M330" s="54"/>
      <c r="N330" s="70" t="s">
        <v>3503</v>
      </c>
      <c r="T330" s="1">
        <v>20307</v>
      </c>
      <c r="U330" s="1">
        <v>4947</v>
      </c>
      <c r="W330" s="1" t="s">
        <v>3495</v>
      </c>
      <c r="X330" s="1">
        <v>2832</v>
      </c>
      <c r="Y330">
        <f t="shared" si="50"/>
        <v>4722</v>
      </c>
      <c r="Z330">
        <f t="shared" si="51"/>
        <v>51</v>
      </c>
      <c r="AA330" t="str">
        <f t="shared" si="52"/>
        <v/>
      </c>
      <c r="AB330">
        <f t="shared" si="53"/>
        <v>2919</v>
      </c>
      <c r="AE330" s="19">
        <v>40337</v>
      </c>
      <c r="AH330" s="71">
        <v>40337</v>
      </c>
      <c r="AI330" s="78" t="s">
        <v>8701</v>
      </c>
      <c r="AJ330" s="413" t="str">
        <f t="shared" si="54"/>
        <v>08</v>
      </c>
      <c r="AK330" t="str">
        <f t="shared" si="55"/>
        <v>06</v>
      </c>
      <c r="AL330" t="str">
        <f t="shared" si="56"/>
        <v>2010</v>
      </c>
      <c r="AM330" s="427" t="str">
        <f t="shared" si="57"/>
        <v>08</v>
      </c>
      <c r="AN330" t="str">
        <f t="shared" si="58"/>
        <v>06</v>
      </c>
      <c r="AP330" s="19">
        <f t="shared" si="59"/>
        <v>40337</v>
      </c>
    </row>
    <row r="331" spans="1:42" ht="19.5" customHeight="1" x14ac:dyDescent="0.2">
      <c r="A331" s="143">
        <v>20087</v>
      </c>
      <c r="B331" s="42" t="str">
        <f>IFERROR(VLOOKUP($A331,INPUT_Du_lieu_nhan_vien!$A:$C,2,0),"-")</f>
        <v>Trần Hoàng</v>
      </c>
      <c r="C331" s="42" t="str">
        <f>IFERROR(VLOOKUP($A331,INPUT_Du_lieu_nhan_vien!$A:$C,3,0),"-")</f>
        <v>Linh</v>
      </c>
      <c r="D331" s="42" t="str">
        <f>IFERROR(VLOOKUP($A331,INPUT_Du_lieu_nhan_vien!$A:$AJ,36,0),"-")</f>
        <v>Nghỉ việc</v>
      </c>
      <c r="E331" s="69" t="s">
        <v>3032</v>
      </c>
      <c r="F331" s="54"/>
      <c r="G331" s="71">
        <v>40638</v>
      </c>
      <c r="H331" s="54"/>
      <c r="I331" s="54" t="s">
        <v>16</v>
      </c>
      <c r="J331" s="54"/>
      <c r="K331" s="54" t="s">
        <v>65</v>
      </c>
      <c r="L331" s="54"/>
      <c r="M331" s="54" t="s">
        <v>70</v>
      </c>
      <c r="N331" s="70" t="s">
        <v>6559</v>
      </c>
      <c r="T331" s="1">
        <v>20308</v>
      </c>
      <c r="U331" s="1">
        <v>4965</v>
      </c>
      <c r="W331" s="1" t="s">
        <v>3749</v>
      </c>
      <c r="X331" s="1">
        <v>2833</v>
      </c>
      <c r="Y331">
        <f t="shared" si="50"/>
        <v>4525</v>
      </c>
      <c r="Z331">
        <f t="shared" si="51"/>
        <v>53</v>
      </c>
      <c r="AA331">
        <f t="shared" si="52"/>
        <v>177</v>
      </c>
      <c r="AB331" t="str">
        <f t="shared" si="53"/>
        <v/>
      </c>
      <c r="AE331" s="19">
        <v>40638</v>
      </c>
      <c r="AH331" s="71">
        <v>40638</v>
      </c>
      <c r="AI331" s="78" t="s">
        <v>8702</v>
      </c>
      <c r="AJ331" s="413" t="str">
        <f t="shared" si="54"/>
        <v>05</v>
      </c>
      <c r="AK331" t="str">
        <f t="shared" si="55"/>
        <v>04</v>
      </c>
      <c r="AL331" t="str">
        <f t="shared" si="56"/>
        <v>2011</v>
      </c>
      <c r="AM331" s="427" t="str">
        <f t="shared" si="57"/>
        <v>05</v>
      </c>
      <c r="AN331" t="str">
        <f t="shared" si="58"/>
        <v>04</v>
      </c>
      <c r="AP331" s="19">
        <f t="shared" si="59"/>
        <v>40638</v>
      </c>
    </row>
    <row r="332" spans="1:42" ht="19.5" customHeight="1" x14ac:dyDescent="0.2">
      <c r="A332" s="143">
        <v>20171</v>
      </c>
      <c r="B332" s="42" t="str">
        <f>IFERROR(VLOOKUP($A332,INPUT_Du_lieu_nhan_vien!$A:$C,2,0),"-")</f>
        <v>Nguyễn Phương</v>
      </c>
      <c r="C332" s="42" t="str">
        <f>IFERROR(VLOOKUP($A332,INPUT_Du_lieu_nhan_vien!$A:$C,3,0),"-")</f>
        <v>Loan</v>
      </c>
      <c r="D332" s="42" t="str">
        <f>IFERROR(VLOOKUP($A332,INPUT_Du_lieu_nhan_vien!$A:$AJ,36,0),"-")</f>
        <v>Chính thức</v>
      </c>
      <c r="E332" s="69" t="s">
        <v>3031</v>
      </c>
      <c r="F332" s="70" t="s">
        <v>3496</v>
      </c>
      <c r="G332" s="71">
        <v>40179</v>
      </c>
      <c r="H332" s="54"/>
      <c r="I332" s="54" t="s">
        <v>17</v>
      </c>
      <c r="J332" s="54"/>
      <c r="K332" s="54" t="s">
        <v>38</v>
      </c>
      <c r="L332" s="54"/>
      <c r="M332" s="54"/>
      <c r="N332" s="54"/>
      <c r="T332" s="1">
        <v>20309</v>
      </c>
      <c r="U332" s="1">
        <v>4967</v>
      </c>
      <c r="W332" s="1" t="s">
        <v>3523</v>
      </c>
      <c r="X332" s="1">
        <v>2834</v>
      </c>
      <c r="Y332">
        <f t="shared" si="50"/>
        <v>4696</v>
      </c>
      <c r="Z332">
        <f t="shared" si="51"/>
        <v>51</v>
      </c>
      <c r="AA332">
        <f t="shared" si="52"/>
        <v>180</v>
      </c>
      <c r="AB332">
        <f t="shared" si="53"/>
        <v>2920</v>
      </c>
      <c r="AE332" s="19">
        <v>40179</v>
      </c>
      <c r="AH332" s="71">
        <v>40179</v>
      </c>
      <c r="AI332" s="78" t="s">
        <v>8609</v>
      </c>
      <c r="AJ332" s="413" t="str">
        <f t="shared" si="54"/>
        <v>01</v>
      </c>
      <c r="AK332" t="str">
        <f t="shared" si="55"/>
        <v>01</v>
      </c>
      <c r="AL332" t="str">
        <f t="shared" si="56"/>
        <v>2010</v>
      </c>
      <c r="AM332" s="427" t="str">
        <f t="shared" si="57"/>
        <v>01</v>
      </c>
      <c r="AN332" t="str">
        <f t="shared" si="58"/>
        <v>01</v>
      </c>
      <c r="AP332" s="19">
        <f t="shared" si="59"/>
        <v>40179</v>
      </c>
    </row>
    <row r="333" spans="1:42" ht="19.5" customHeight="1" x14ac:dyDescent="0.2">
      <c r="A333" s="143">
        <v>20089</v>
      </c>
      <c r="B333" s="42" t="str">
        <f>IFERROR(VLOOKUP($A333,INPUT_Du_lieu_nhan_vien!$A:$C,2,0),"-")</f>
        <v>Đàm Thị Phương</v>
      </c>
      <c r="C333" s="42" t="str">
        <f>IFERROR(VLOOKUP($A333,INPUT_Du_lieu_nhan_vien!$A:$C,3,0),"-")</f>
        <v>Thảo</v>
      </c>
      <c r="D333" s="42" t="str">
        <f>IFERROR(VLOOKUP($A333,INPUT_Du_lieu_nhan_vien!$A:$AJ,36,0),"-")</f>
        <v>Nghỉ việc</v>
      </c>
      <c r="E333" s="69" t="s">
        <v>3031</v>
      </c>
      <c r="F333" s="70" t="s">
        <v>3334</v>
      </c>
      <c r="G333" s="71">
        <v>40019</v>
      </c>
      <c r="H333" s="54"/>
      <c r="I333" s="54" t="s">
        <v>17</v>
      </c>
      <c r="J333" s="54"/>
      <c r="K333" s="54" t="s">
        <v>65</v>
      </c>
      <c r="L333" s="54"/>
      <c r="M333" s="54"/>
      <c r="N333" s="70" t="s">
        <v>3335</v>
      </c>
      <c r="T333" s="1">
        <v>20310</v>
      </c>
      <c r="U333" s="1">
        <v>4968</v>
      </c>
      <c r="W333" s="1" t="s">
        <v>3763</v>
      </c>
      <c r="X333" s="1">
        <v>2835</v>
      </c>
      <c r="Y333">
        <f t="shared" si="50"/>
        <v>4527</v>
      </c>
      <c r="Z333">
        <f t="shared" si="51"/>
        <v>51</v>
      </c>
      <c r="AA333">
        <f t="shared" si="52"/>
        <v>177</v>
      </c>
      <c r="AB333">
        <f t="shared" si="53"/>
        <v>2921</v>
      </c>
      <c r="AE333" s="19">
        <v>40019</v>
      </c>
      <c r="AH333" s="71">
        <v>40019</v>
      </c>
      <c r="AI333" s="78" t="s">
        <v>8703</v>
      </c>
      <c r="AJ333" s="413" t="str">
        <f t="shared" si="54"/>
        <v>25</v>
      </c>
      <c r="AK333" t="str">
        <f t="shared" si="55"/>
        <v>07</v>
      </c>
      <c r="AL333" t="str">
        <f t="shared" si="56"/>
        <v>2009</v>
      </c>
      <c r="AM333" s="427" t="str">
        <f t="shared" si="57"/>
        <v>25</v>
      </c>
      <c r="AN333" t="str">
        <f t="shared" si="58"/>
        <v>07</v>
      </c>
      <c r="AP333" s="19">
        <f t="shared" si="59"/>
        <v>40019</v>
      </c>
    </row>
    <row r="334" spans="1:42" ht="19.5" customHeight="1" x14ac:dyDescent="0.2">
      <c r="A334" s="143">
        <v>20090</v>
      </c>
      <c r="B334" s="42" t="str">
        <f>IFERROR(VLOOKUP($A334,INPUT_Du_lieu_nhan_vien!$A:$C,2,0),"-")</f>
        <v>Phạm Thị</v>
      </c>
      <c r="C334" s="42" t="str">
        <f>IFERROR(VLOOKUP($A334,INPUT_Du_lieu_nhan_vien!$A:$C,3,0),"-")</f>
        <v>Liên</v>
      </c>
      <c r="D334" s="42" t="str">
        <f>IFERROR(VLOOKUP($A334,INPUT_Du_lieu_nhan_vien!$A:$AJ,36,0),"-")</f>
        <v>Nghỉ việc</v>
      </c>
      <c r="E334" s="69" t="s">
        <v>3031</v>
      </c>
      <c r="F334" s="70" t="s">
        <v>3622</v>
      </c>
      <c r="G334" s="71">
        <v>40057</v>
      </c>
      <c r="H334" s="54"/>
      <c r="I334" s="54" t="s">
        <v>17</v>
      </c>
      <c r="J334" s="54"/>
      <c r="K334" s="54"/>
      <c r="L334" s="54"/>
      <c r="M334" s="54"/>
      <c r="N334" s="70" t="s">
        <v>3473</v>
      </c>
      <c r="T334" s="1">
        <v>20311</v>
      </c>
      <c r="U334" s="1">
        <v>4969</v>
      </c>
      <c r="W334" s="1" t="s">
        <v>3765</v>
      </c>
      <c r="X334" s="1">
        <v>2836</v>
      </c>
      <c r="Y334">
        <f t="shared" si="50"/>
        <v>4528</v>
      </c>
      <c r="Z334">
        <f t="shared" si="51"/>
        <v>51</v>
      </c>
      <c r="AA334" t="str">
        <f t="shared" si="52"/>
        <v/>
      </c>
      <c r="AB334">
        <f t="shared" si="53"/>
        <v>2922</v>
      </c>
      <c r="AE334" s="19">
        <v>40057</v>
      </c>
      <c r="AH334" s="71">
        <v>40057</v>
      </c>
      <c r="AI334" s="78" t="s">
        <v>8704</v>
      </c>
      <c r="AJ334" s="413" t="str">
        <f t="shared" si="54"/>
        <v>01</v>
      </c>
      <c r="AK334" t="str">
        <f t="shared" si="55"/>
        <v>09</v>
      </c>
      <c r="AL334" t="str">
        <f t="shared" si="56"/>
        <v>2009</v>
      </c>
      <c r="AM334" s="427" t="str">
        <f t="shared" si="57"/>
        <v>01</v>
      </c>
      <c r="AN334" t="str">
        <f t="shared" si="58"/>
        <v>09</v>
      </c>
      <c r="AP334" s="19">
        <f t="shared" si="59"/>
        <v>40057</v>
      </c>
    </row>
    <row r="335" spans="1:42" ht="19.5" customHeight="1" x14ac:dyDescent="0.2">
      <c r="A335" s="143">
        <v>20193</v>
      </c>
      <c r="B335" s="42" t="str">
        <f>IFERROR(VLOOKUP($A335,INPUT_Du_lieu_nhan_vien!$A:$C,2,0),"-")</f>
        <v>Nguyễn Thị</v>
      </c>
      <c r="C335" s="42" t="str">
        <f>IFERROR(VLOOKUP($A335,INPUT_Du_lieu_nhan_vien!$A:$C,3,0),"-")</f>
        <v>Loan</v>
      </c>
      <c r="D335" s="42" t="str">
        <f>IFERROR(VLOOKUP($A335,INPUT_Du_lieu_nhan_vien!$A:$AJ,36,0),"-")</f>
        <v>Chính thức</v>
      </c>
      <c r="E335" s="69" t="s">
        <v>3060</v>
      </c>
      <c r="F335" s="70" t="s">
        <v>6705</v>
      </c>
      <c r="G335" s="71">
        <v>41253</v>
      </c>
      <c r="H335" s="54"/>
      <c r="I335" s="54" t="s">
        <v>17</v>
      </c>
      <c r="J335" s="54"/>
      <c r="K335" s="54"/>
      <c r="L335" s="54"/>
      <c r="M335" s="54"/>
      <c r="N335" s="70" t="s">
        <v>6706</v>
      </c>
      <c r="T335" s="1">
        <v>20312</v>
      </c>
      <c r="U335" s="1">
        <v>4971</v>
      </c>
      <c r="W335" s="1" t="s">
        <v>3389</v>
      </c>
      <c r="X335" s="1">
        <v>2837</v>
      </c>
      <c r="Y335">
        <f t="shared" si="50"/>
        <v>4718</v>
      </c>
      <c r="Z335">
        <f t="shared" si="51"/>
        <v>51</v>
      </c>
      <c r="AA335" t="str">
        <f t="shared" si="52"/>
        <v/>
      </c>
      <c r="AB335">
        <f t="shared" si="53"/>
        <v>3753</v>
      </c>
      <c r="AE335" s="19">
        <v>41253</v>
      </c>
      <c r="AH335" s="71">
        <v>41253</v>
      </c>
      <c r="AI335" s="78" t="s">
        <v>2721</v>
      </c>
      <c r="AJ335" s="413" t="str">
        <f t="shared" si="54"/>
        <v>10</v>
      </c>
      <c r="AK335" t="str">
        <f t="shared" si="55"/>
        <v>12</v>
      </c>
      <c r="AL335" t="str">
        <f t="shared" si="56"/>
        <v>2012</v>
      </c>
      <c r="AM335" s="427" t="str">
        <f t="shared" si="57"/>
        <v>10</v>
      </c>
      <c r="AN335" t="str">
        <f t="shared" si="58"/>
        <v>12</v>
      </c>
      <c r="AP335" s="19">
        <f t="shared" si="59"/>
        <v>41253</v>
      </c>
    </row>
    <row r="336" spans="1:42" ht="19.5" customHeight="1" x14ac:dyDescent="0.2">
      <c r="A336" s="143">
        <v>20274</v>
      </c>
      <c r="B336" s="42" t="str">
        <f>IFERROR(VLOOKUP($A336,INPUT_Du_lieu_nhan_vien!$A:$C,2,0),"-")</f>
        <v>Nguyễn Thị Thanh</v>
      </c>
      <c r="C336" s="42" t="str">
        <f>IFERROR(VLOOKUP($A336,INPUT_Du_lieu_nhan_vien!$A:$C,3,0),"-")</f>
        <v>Loan</v>
      </c>
      <c r="D336" s="42" t="str">
        <f>IFERROR(VLOOKUP($A336,INPUT_Du_lieu_nhan_vien!$A:$AJ,36,0),"-")</f>
        <v>Nghỉ việc</v>
      </c>
      <c r="E336" s="69" t="s">
        <v>3032</v>
      </c>
      <c r="F336" s="70" t="s">
        <v>5942</v>
      </c>
      <c r="G336" s="71">
        <v>41137</v>
      </c>
      <c r="H336" s="54"/>
      <c r="I336" s="54"/>
      <c r="J336" s="54"/>
      <c r="K336" s="54"/>
      <c r="L336" s="54"/>
      <c r="M336" s="54"/>
      <c r="N336" s="54"/>
      <c r="T336" s="1">
        <v>20313</v>
      </c>
      <c r="U336" s="1">
        <v>4972</v>
      </c>
      <c r="W336" s="1" t="s">
        <v>3380</v>
      </c>
      <c r="X336" s="1">
        <v>2838</v>
      </c>
      <c r="Y336">
        <f t="shared" si="50"/>
        <v>4798</v>
      </c>
      <c r="Z336" t="str">
        <f t="shared" si="51"/>
        <v/>
      </c>
      <c r="AA336" t="str">
        <f t="shared" si="52"/>
        <v/>
      </c>
      <c r="AB336">
        <f t="shared" si="53"/>
        <v>3610</v>
      </c>
      <c r="AE336" s="19">
        <v>41137</v>
      </c>
      <c r="AH336" s="71">
        <v>41137</v>
      </c>
      <c r="AI336" s="78" t="s">
        <v>8705</v>
      </c>
      <c r="AJ336" s="413" t="str">
        <f t="shared" si="54"/>
        <v>16</v>
      </c>
      <c r="AK336" t="str">
        <f t="shared" si="55"/>
        <v>08</v>
      </c>
      <c r="AL336" t="str">
        <f t="shared" si="56"/>
        <v>2012</v>
      </c>
      <c r="AM336" s="427" t="str">
        <f t="shared" si="57"/>
        <v>16</v>
      </c>
      <c r="AN336" t="str">
        <f t="shared" si="58"/>
        <v>08</v>
      </c>
      <c r="AP336" s="19">
        <f t="shared" si="59"/>
        <v>41137</v>
      </c>
    </row>
    <row r="337" spans="1:42" ht="19.5" customHeight="1" x14ac:dyDescent="0.2">
      <c r="A337" s="143">
        <v>20095</v>
      </c>
      <c r="B337" s="42" t="str">
        <f>IFERROR(VLOOKUP($A337,INPUT_Du_lieu_nhan_vien!$A:$C,2,0),"-")</f>
        <v>Đỗ Thúy</v>
      </c>
      <c r="C337" s="42" t="str">
        <f>IFERROR(VLOOKUP($A337,INPUT_Du_lieu_nhan_vien!$A:$C,3,0),"-")</f>
        <v>Nga</v>
      </c>
      <c r="D337" s="42" t="str">
        <f>IFERROR(VLOOKUP($A337,INPUT_Du_lieu_nhan_vien!$A:$AJ,36,0),"-")</f>
        <v>Nghỉ việc</v>
      </c>
      <c r="E337" s="69" t="s">
        <v>3031</v>
      </c>
      <c r="F337" s="70" t="s">
        <v>3360</v>
      </c>
      <c r="G337" s="71">
        <v>40087</v>
      </c>
      <c r="H337" s="54"/>
      <c r="I337" s="54" t="s">
        <v>17</v>
      </c>
      <c r="J337" s="54"/>
      <c r="K337" s="54" t="s">
        <v>38</v>
      </c>
      <c r="L337" s="54"/>
      <c r="M337" s="54"/>
      <c r="N337" s="54"/>
      <c r="T337" s="1">
        <v>20314</v>
      </c>
      <c r="U337" s="1">
        <v>4973</v>
      </c>
      <c r="W337" s="1" t="s">
        <v>3499</v>
      </c>
      <c r="X337" s="1">
        <v>2839</v>
      </c>
      <c r="Y337">
        <f t="shared" si="50"/>
        <v>4533</v>
      </c>
      <c r="Z337">
        <f t="shared" si="51"/>
        <v>51</v>
      </c>
      <c r="AA337">
        <f t="shared" si="52"/>
        <v>180</v>
      </c>
      <c r="AB337">
        <f t="shared" si="53"/>
        <v>2923</v>
      </c>
      <c r="AE337" s="19">
        <v>40087</v>
      </c>
      <c r="AH337" s="71">
        <v>40087</v>
      </c>
      <c r="AI337" s="78" t="s">
        <v>8597</v>
      </c>
      <c r="AJ337" s="413" t="str">
        <f t="shared" si="54"/>
        <v>01</v>
      </c>
      <c r="AK337" t="str">
        <f t="shared" si="55"/>
        <v>10</v>
      </c>
      <c r="AL337" t="str">
        <f t="shared" si="56"/>
        <v>2009</v>
      </c>
      <c r="AM337" s="427" t="str">
        <f t="shared" si="57"/>
        <v>01</v>
      </c>
      <c r="AN337" t="str">
        <f t="shared" si="58"/>
        <v>10</v>
      </c>
      <c r="AP337" s="19">
        <f t="shared" si="59"/>
        <v>40087</v>
      </c>
    </row>
    <row r="338" spans="1:42" ht="19.5" customHeight="1" x14ac:dyDescent="0.2">
      <c r="A338" s="143">
        <v>20395</v>
      </c>
      <c r="B338" s="42" t="str">
        <f>IFERROR(VLOOKUP($A338,INPUT_Du_lieu_nhan_vien!$A:$C,2,0),"-")</f>
        <v>Nguyễn Thị Kim</v>
      </c>
      <c r="C338" s="42" t="str">
        <f>IFERROR(VLOOKUP($A338,INPUT_Du_lieu_nhan_vien!$A:$C,3,0),"-")</f>
        <v>Loan</v>
      </c>
      <c r="D338" s="42" t="str">
        <f>IFERROR(VLOOKUP($A338,INPUT_Du_lieu_nhan_vien!$A:$AJ,36,0),"-")</f>
        <v>Nghỉ việc</v>
      </c>
      <c r="E338" s="69" t="s">
        <v>3031</v>
      </c>
      <c r="F338" s="70" t="s">
        <v>3576</v>
      </c>
      <c r="G338" s="71">
        <v>41064</v>
      </c>
      <c r="H338" s="54"/>
      <c r="I338" s="54" t="s">
        <v>3012</v>
      </c>
      <c r="J338" s="54"/>
      <c r="K338" s="54"/>
      <c r="L338" s="54"/>
      <c r="M338" s="54"/>
      <c r="N338" s="70" t="s">
        <v>3432</v>
      </c>
      <c r="T338" s="1">
        <v>20315</v>
      </c>
      <c r="U338" s="1">
        <v>4974</v>
      </c>
      <c r="W338" s="1" t="s">
        <v>3331</v>
      </c>
      <c r="X338" s="1">
        <v>2840</v>
      </c>
      <c r="Y338">
        <f t="shared" si="50"/>
        <v>5073</v>
      </c>
      <c r="Z338">
        <f t="shared" si="51"/>
        <v>56</v>
      </c>
      <c r="AA338" t="str">
        <f t="shared" si="52"/>
        <v/>
      </c>
      <c r="AB338">
        <f t="shared" si="53"/>
        <v>2924</v>
      </c>
      <c r="AE338" s="19">
        <v>41064</v>
      </c>
      <c r="AH338" s="71">
        <v>41064</v>
      </c>
      <c r="AI338" s="78" t="s">
        <v>8706</v>
      </c>
      <c r="AJ338" s="413" t="str">
        <f t="shared" si="54"/>
        <v>04</v>
      </c>
      <c r="AK338" t="str">
        <f t="shared" si="55"/>
        <v>06</v>
      </c>
      <c r="AL338" t="str">
        <f t="shared" si="56"/>
        <v>2012</v>
      </c>
      <c r="AM338" s="427" t="str">
        <f t="shared" si="57"/>
        <v>04</v>
      </c>
      <c r="AN338" t="str">
        <f t="shared" si="58"/>
        <v>06</v>
      </c>
      <c r="AP338" s="19">
        <f t="shared" si="59"/>
        <v>41064</v>
      </c>
    </row>
    <row r="339" spans="1:42" ht="19.5" customHeight="1" x14ac:dyDescent="0.2">
      <c r="A339" s="143">
        <v>20098</v>
      </c>
      <c r="B339" s="42" t="str">
        <f>IFERROR(VLOOKUP($A339,INPUT_Du_lieu_nhan_vien!$A:$C,2,0),"-")</f>
        <v>Âu Thị Hải</v>
      </c>
      <c r="C339" s="42" t="str">
        <f>IFERROR(VLOOKUP($A339,INPUT_Du_lieu_nhan_vien!$A:$C,3,0),"-")</f>
        <v>Linh</v>
      </c>
      <c r="D339" s="42" t="str">
        <f>IFERROR(VLOOKUP($A339,INPUT_Du_lieu_nhan_vien!$A:$AJ,36,0),"-")</f>
        <v>Nghỉ việc</v>
      </c>
      <c r="E339" s="69" t="s">
        <v>3032</v>
      </c>
      <c r="F339" s="70" t="s">
        <v>5690</v>
      </c>
      <c r="G339" s="71">
        <v>40238</v>
      </c>
      <c r="H339" s="54"/>
      <c r="I339" s="54" t="s">
        <v>17</v>
      </c>
      <c r="J339" s="54"/>
      <c r="K339" s="54"/>
      <c r="L339" s="54"/>
      <c r="M339" s="54"/>
      <c r="N339" s="70" t="s">
        <v>5691</v>
      </c>
      <c r="T339" s="1">
        <v>20316</v>
      </c>
      <c r="U339" s="1">
        <v>4975</v>
      </c>
      <c r="W339" s="1" t="s">
        <v>3317</v>
      </c>
      <c r="X339" s="1">
        <v>2841</v>
      </c>
      <c r="Y339">
        <f t="shared" si="50"/>
        <v>5611</v>
      </c>
      <c r="Z339">
        <f t="shared" si="51"/>
        <v>51</v>
      </c>
      <c r="AA339" t="str">
        <f t="shared" si="52"/>
        <v/>
      </c>
      <c r="AB339">
        <f t="shared" si="53"/>
        <v>3611</v>
      </c>
      <c r="AE339" s="19">
        <v>40238</v>
      </c>
      <c r="AH339" s="71">
        <v>40238</v>
      </c>
      <c r="AI339" s="78" t="s">
        <v>8596</v>
      </c>
      <c r="AJ339" s="413" t="str">
        <f t="shared" si="54"/>
        <v>01</v>
      </c>
      <c r="AK339" t="str">
        <f t="shared" si="55"/>
        <v>03</v>
      </c>
      <c r="AL339" t="str">
        <f t="shared" si="56"/>
        <v>2010</v>
      </c>
      <c r="AM339" s="427" t="str">
        <f t="shared" si="57"/>
        <v>01</v>
      </c>
      <c r="AN339" t="str">
        <f t="shared" si="58"/>
        <v>03</v>
      </c>
      <c r="AP339" s="19">
        <f t="shared" si="59"/>
        <v>40238</v>
      </c>
    </row>
    <row r="340" spans="1:42" ht="19.5" customHeight="1" x14ac:dyDescent="0.2">
      <c r="A340" s="143">
        <v>20099</v>
      </c>
      <c r="B340" s="42" t="str">
        <f>IFERROR(VLOOKUP($A340,INPUT_Du_lieu_nhan_vien!$A:$C,2,0),"-")</f>
        <v>Trần Thị Thu</v>
      </c>
      <c r="C340" s="42" t="str">
        <f>IFERROR(VLOOKUP($A340,INPUT_Du_lieu_nhan_vien!$A:$C,3,0),"-")</f>
        <v>Hiền</v>
      </c>
      <c r="D340" s="42" t="str">
        <f>IFERROR(VLOOKUP($A340,INPUT_Du_lieu_nhan_vien!$A:$AJ,36,0),"-")</f>
        <v>Nghỉ việc</v>
      </c>
      <c r="E340" s="69" t="s">
        <v>3031</v>
      </c>
      <c r="F340" s="70" t="s">
        <v>3325</v>
      </c>
      <c r="G340" s="71">
        <v>40062</v>
      </c>
      <c r="H340" s="54"/>
      <c r="I340" s="69" t="s">
        <v>17</v>
      </c>
      <c r="J340" s="54"/>
      <c r="K340" s="54"/>
      <c r="L340" s="54"/>
      <c r="M340" s="54"/>
      <c r="N340" s="54"/>
      <c r="T340" s="1">
        <v>20317</v>
      </c>
      <c r="U340" s="1">
        <v>4976</v>
      </c>
      <c r="W340" s="1" t="s">
        <v>3705</v>
      </c>
      <c r="X340" s="1">
        <v>2842</v>
      </c>
      <c r="Y340">
        <f t="shared" si="50"/>
        <v>4537</v>
      </c>
      <c r="Z340">
        <f t="shared" si="51"/>
        <v>51</v>
      </c>
      <c r="AA340" t="str">
        <f t="shared" si="52"/>
        <v/>
      </c>
      <c r="AB340">
        <f t="shared" si="53"/>
        <v>2925</v>
      </c>
      <c r="AE340" s="19">
        <v>40062</v>
      </c>
      <c r="AH340" s="71">
        <v>40062</v>
      </c>
      <c r="AI340" s="78" t="s">
        <v>8707</v>
      </c>
      <c r="AJ340" s="413" t="str">
        <f t="shared" si="54"/>
        <v>06</v>
      </c>
      <c r="AK340" t="str">
        <f t="shared" si="55"/>
        <v>09</v>
      </c>
      <c r="AL340" t="str">
        <f t="shared" si="56"/>
        <v>2009</v>
      </c>
      <c r="AM340" s="427" t="str">
        <f t="shared" si="57"/>
        <v>06</v>
      </c>
      <c r="AN340" t="str">
        <f t="shared" si="58"/>
        <v>09</v>
      </c>
      <c r="AP340" s="19">
        <f t="shared" si="59"/>
        <v>40062</v>
      </c>
    </row>
    <row r="341" spans="1:42" ht="19.5" customHeight="1" x14ac:dyDescent="0.2">
      <c r="A341" s="143">
        <v>20100</v>
      </c>
      <c r="B341" s="42" t="str">
        <f>IFERROR(VLOOKUP($A341,INPUT_Du_lieu_nhan_vien!$A:$C,2,0),"-")</f>
        <v>Hà Thị Quế</v>
      </c>
      <c r="C341" s="42" t="str">
        <f>IFERROR(VLOOKUP($A341,INPUT_Du_lieu_nhan_vien!$A:$C,3,0),"-")</f>
        <v>Lan</v>
      </c>
      <c r="D341" s="42" t="str">
        <f>IFERROR(VLOOKUP($A341,INPUT_Du_lieu_nhan_vien!$A:$AJ,36,0),"-")</f>
        <v>Nghỉ việc</v>
      </c>
      <c r="E341" s="69" t="s">
        <v>3031</v>
      </c>
      <c r="F341" s="70" t="s">
        <v>3374</v>
      </c>
      <c r="G341" s="71">
        <v>40062</v>
      </c>
      <c r="H341" s="54"/>
      <c r="I341" s="54" t="s">
        <v>17</v>
      </c>
      <c r="J341" s="54"/>
      <c r="K341" s="54"/>
      <c r="L341" s="54"/>
      <c r="M341" s="54"/>
      <c r="N341" s="70" t="s">
        <v>3375</v>
      </c>
      <c r="T341" s="1">
        <v>20318</v>
      </c>
      <c r="U341" s="1">
        <v>4977</v>
      </c>
      <c r="W341" s="1" t="s">
        <v>3714</v>
      </c>
      <c r="X341" s="1">
        <v>2844</v>
      </c>
      <c r="Y341">
        <f t="shared" si="50"/>
        <v>4538</v>
      </c>
      <c r="Z341">
        <f t="shared" si="51"/>
        <v>51</v>
      </c>
      <c r="AA341" t="str">
        <f t="shared" si="52"/>
        <v/>
      </c>
      <c r="AB341">
        <f t="shared" si="53"/>
        <v>2926</v>
      </c>
      <c r="AE341" s="19">
        <v>40062</v>
      </c>
      <c r="AH341" s="71">
        <v>40062</v>
      </c>
      <c r="AI341" s="78" t="s">
        <v>8707</v>
      </c>
      <c r="AJ341" s="413" t="str">
        <f t="shared" si="54"/>
        <v>06</v>
      </c>
      <c r="AK341" t="str">
        <f t="shared" si="55"/>
        <v>09</v>
      </c>
      <c r="AL341" t="str">
        <f t="shared" si="56"/>
        <v>2009</v>
      </c>
      <c r="AM341" s="427" t="str">
        <f t="shared" si="57"/>
        <v>06</v>
      </c>
      <c r="AN341" t="str">
        <f t="shared" si="58"/>
        <v>09</v>
      </c>
      <c r="AP341" s="19">
        <f t="shared" si="59"/>
        <v>40062</v>
      </c>
    </row>
    <row r="342" spans="1:42" ht="19.5" customHeight="1" x14ac:dyDescent="0.2">
      <c r="A342" s="143">
        <v>20101</v>
      </c>
      <c r="B342" s="42" t="str">
        <f>IFERROR(VLOOKUP($A342,INPUT_Du_lieu_nhan_vien!$A:$C,2,0),"-")</f>
        <v>Trần Thị Thanh</v>
      </c>
      <c r="C342" s="42" t="str">
        <f>IFERROR(VLOOKUP($A342,INPUT_Du_lieu_nhan_vien!$A:$C,3,0),"-")</f>
        <v>Huyền</v>
      </c>
      <c r="D342" s="42" t="str">
        <f>IFERROR(VLOOKUP($A342,INPUT_Du_lieu_nhan_vien!$A:$AJ,36,0),"-")</f>
        <v>Nghỉ việc</v>
      </c>
      <c r="E342" s="69"/>
      <c r="F342" s="54"/>
      <c r="G342" s="54"/>
      <c r="H342" s="54"/>
      <c r="I342" s="54"/>
      <c r="J342" s="54"/>
      <c r="K342" s="54"/>
      <c r="L342" s="54"/>
      <c r="M342" s="54"/>
      <c r="N342" s="54"/>
      <c r="T342" s="1">
        <v>20319</v>
      </c>
      <c r="U342" s="1">
        <v>4978</v>
      </c>
      <c r="W342" s="1" t="s">
        <v>3631</v>
      </c>
      <c r="X342" s="1">
        <v>2845</v>
      </c>
      <c r="Y342">
        <f t="shared" si="50"/>
        <v>4539</v>
      </c>
      <c r="Z342" t="str">
        <f t="shared" si="51"/>
        <v/>
      </c>
      <c r="AA342" t="str">
        <f t="shared" si="52"/>
        <v/>
      </c>
      <c r="AB342" t="str">
        <f t="shared" si="53"/>
        <v/>
      </c>
      <c r="AE342" s="19" t="s">
        <v>623</v>
      </c>
      <c r="AH342" s="54"/>
      <c r="AI342" s="415"/>
      <c r="AJ342" s="413" t="str">
        <f t="shared" si="54"/>
        <v/>
      </c>
      <c r="AK342" t="e">
        <f t="shared" si="55"/>
        <v>#VALUE!</v>
      </c>
      <c r="AL342" t="str">
        <f t="shared" si="56"/>
        <v/>
      </c>
      <c r="AM342" s="427" t="e">
        <f t="shared" si="57"/>
        <v>#VALUE!</v>
      </c>
      <c r="AN342" t="e">
        <f t="shared" si="58"/>
        <v>#VALUE!</v>
      </c>
      <c r="AP342" s="19" t="str">
        <f t="shared" si="59"/>
        <v/>
      </c>
    </row>
    <row r="343" spans="1:42" ht="19.5" customHeight="1" x14ac:dyDescent="0.2">
      <c r="A343" s="143">
        <v>20102</v>
      </c>
      <c r="B343" s="42" t="str">
        <f>IFERROR(VLOOKUP($A343,INPUT_Du_lieu_nhan_vien!$A:$C,2,0),"-")</f>
        <v>Đàm Thị</v>
      </c>
      <c r="C343" s="42" t="str">
        <f>IFERROR(VLOOKUP($A343,INPUT_Du_lieu_nhan_vien!$A:$C,3,0),"-")</f>
        <v>Bình</v>
      </c>
      <c r="D343" s="42" t="str">
        <f>IFERROR(VLOOKUP($A343,INPUT_Du_lieu_nhan_vien!$A:$AJ,36,0),"-")</f>
        <v>Nghỉ việc</v>
      </c>
      <c r="E343" s="69" t="s">
        <v>3031</v>
      </c>
      <c r="F343" s="70" t="s">
        <v>3336</v>
      </c>
      <c r="G343" s="71">
        <v>40109</v>
      </c>
      <c r="H343" s="54"/>
      <c r="I343" s="54" t="s">
        <v>17</v>
      </c>
      <c r="J343" s="54"/>
      <c r="K343" s="54"/>
      <c r="L343" s="54"/>
      <c r="M343" s="54"/>
      <c r="N343" s="54"/>
      <c r="T343" s="1">
        <v>20320</v>
      </c>
      <c r="U343" s="1">
        <v>4979</v>
      </c>
      <c r="W343" s="1" t="s">
        <v>3707</v>
      </c>
      <c r="X343" s="1">
        <v>2846</v>
      </c>
      <c r="Y343">
        <f t="shared" si="50"/>
        <v>4540</v>
      </c>
      <c r="Z343">
        <f t="shared" si="51"/>
        <v>51</v>
      </c>
      <c r="AA343" t="str">
        <f t="shared" si="52"/>
        <v/>
      </c>
      <c r="AB343">
        <f t="shared" si="53"/>
        <v>2927</v>
      </c>
      <c r="AE343" s="19">
        <v>40109</v>
      </c>
      <c r="AH343" s="71">
        <v>40109</v>
      </c>
      <c r="AI343" s="78" t="s">
        <v>3337</v>
      </c>
      <c r="AJ343" s="413" t="str">
        <f t="shared" si="54"/>
        <v>23</v>
      </c>
      <c r="AK343" t="str">
        <f t="shared" si="55"/>
        <v>10</v>
      </c>
      <c r="AL343" t="str">
        <f t="shared" si="56"/>
        <v>2009</v>
      </c>
      <c r="AM343" s="427" t="str">
        <f t="shared" si="57"/>
        <v>23</v>
      </c>
      <c r="AN343" t="str">
        <f t="shared" si="58"/>
        <v>10</v>
      </c>
      <c r="AP343" s="19">
        <f t="shared" si="59"/>
        <v>40109</v>
      </c>
    </row>
    <row r="344" spans="1:42" ht="19.5" customHeight="1" x14ac:dyDescent="0.2">
      <c r="A344" s="143">
        <v>20103</v>
      </c>
      <c r="B344" s="42" t="str">
        <f>IFERROR(VLOOKUP($A344,INPUT_Du_lieu_nhan_vien!$A:$C,2,0),"-")</f>
        <v>Hồ Thị Như</v>
      </c>
      <c r="C344" s="42" t="str">
        <f>IFERROR(VLOOKUP($A344,INPUT_Du_lieu_nhan_vien!$A:$C,3,0),"-")</f>
        <v>Quỳnh</v>
      </c>
      <c r="D344" s="42" t="str">
        <f>IFERROR(VLOOKUP($A344,INPUT_Du_lieu_nhan_vien!$A:$AJ,36,0),"-")</f>
        <v>Nghỉ việc</v>
      </c>
      <c r="E344" s="69" t="s">
        <v>3031</v>
      </c>
      <c r="F344" s="70" t="s">
        <v>3377</v>
      </c>
      <c r="G344" s="71">
        <v>40079</v>
      </c>
      <c r="H344" s="54"/>
      <c r="I344" s="54" t="s">
        <v>17</v>
      </c>
      <c r="J344" s="54"/>
      <c r="K344" s="54" t="s">
        <v>65</v>
      </c>
      <c r="L344" s="54"/>
      <c r="M344" s="54" t="s">
        <v>69</v>
      </c>
      <c r="N344" s="54"/>
      <c r="T344" s="1">
        <v>20321</v>
      </c>
      <c r="U344" s="1">
        <v>4980</v>
      </c>
      <c r="W344" s="1" t="s">
        <v>3501</v>
      </c>
      <c r="X344" s="1">
        <v>2847</v>
      </c>
      <c r="Y344">
        <f t="shared" si="50"/>
        <v>4541</v>
      </c>
      <c r="Z344">
        <f t="shared" si="51"/>
        <v>51</v>
      </c>
      <c r="AA344">
        <f t="shared" si="52"/>
        <v>177</v>
      </c>
      <c r="AB344">
        <f t="shared" si="53"/>
        <v>2928</v>
      </c>
      <c r="AE344" s="19">
        <v>40079</v>
      </c>
      <c r="AH344" s="71">
        <v>40079</v>
      </c>
      <c r="AI344" s="78" t="s">
        <v>8708</v>
      </c>
      <c r="AJ344" s="413" t="str">
        <f t="shared" si="54"/>
        <v>23</v>
      </c>
      <c r="AK344" t="str">
        <f t="shared" si="55"/>
        <v>09</v>
      </c>
      <c r="AL344" t="str">
        <f t="shared" si="56"/>
        <v>2009</v>
      </c>
      <c r="AM344" s="427" t="str">
        <f t="shared" si="57"/>
        <v>23</v>
      </c>
      <c r="AN344" t="str">
        <f t="shared" si="58"/>
        <v>09</v>
      </c>
      <c r="AP344" s="19">
        <f t="shared" si="59"/>
        <v>40079</v>
      </c>
    </row>
    <row r="345" spans="1:42" ht="19.5" customHeight="1" x14ac:dyDescent="0.2">
      <c r="A345" s="143">
        <v>20104</v>
      </c>
      <c r="B345" s="42" t="str">
        <f>IFERROR(VLOOKUP($A345,INPUT_Du_lieu_nhan_vien!$A:$C,2,0),"-")</f>
        <v>Vũ Xuân</v>
      </c>
      <c r="C345" s="42" t="str">
        <f>IFERROR(VLOOKUP($A345,INPUT_Du_lieu_nhan_vien!$A:$C,3,0),"-")</f>
        <v>Trường</v>
      </c>
      <c r="D345" s="42" t="str">
        <f>IFERROR(VLOOKUP($A345,INPUT_Du_lieu_nhan_vien!$A:$AJ,36,0),"-")</f>
        <v>Nghỉ việc</v>
      </c>
      <c r="E345" s="69" t="s">
        <v>3031</v>
      </c>
      <c r="F345" s="70" t="s">
        <v>3754</v>
      </c>
      <c r="G345" s="71">
        <v>40057</v>
      </c>
      <c r="H345" s="54"/>
      <c r="I345" s="54" t="s">
        <v>14</v>
      </c>
      <c r="J345" s="54"/>
      <c r="K345" s="54"/>
      <c r="L345" s="54"/>
      <c r="M345" s="54"/>
      <c r="N345" s="70" t="s">
        <v>3755</v>
      </c>
      <c r="T345" s="1">
        <v>20322</v>
      </c>
      <c r="U345" s="1">
        <v>4981</v>
      </c>
      <c r="W345" s="1" t="s">
        <v>3427</v>
      </c>
      <c r="X345" s="1">
        <v>2848</v>
      </c>
      <c r="Y345">
        <f t="shared" si="50"/>
        <v>4542</v>
      </c>
      <c r="Z345">
        <f t="shared" si="51"/>
        <v>33</v>
      </c>
      <c r="AA345" t="str">
        <f t="shared" si="52"/>
        <v/>
      </c>
      <c r="AB345">
        <f t="shared" si="53"/>
        <v>2929</v>
      </c>
      <c r="AE345" s="19">
        <v>40057</v>
      </c>
      <c r="AH345" s="71">
        <v>40057</v>
      </c>
      <c r="AI345" s="78" t="s">
        <v>8704</v>
      </c>
      <c r="AJ345" s="413" t="str">
        <f t="shared" si="54"/>
        <v>01</v>
      </c>
      <c r="AK345" t="str">
        <f t="shared" si="55"/>
        <v>09</v>
      </c>
      <c r="AL345" t="str">
        <f t="shared" si="56"/>
        <v>2009</v>
      </c>
      <c r="AM345" s="427" t="str">
        <f t="shared" si="57"/>
        <v>01</v>
      </c>
      <c r="AN345" t="str">
        <f t="shared" si="58"/>
        <v>09</v>
      </c>
      <c r="AP345" s="19">
        <f t="shared" si="59"/>
        <v>40057</v>
      </c>
    </row>
    <row r="346" spans="1:42" ht="19.5" customHeight="1" x14ac:dyDescent="0.2">
      <c r="A346" s="143">
        <v>20105</v>
      </c>
      <c r="B346" s="42" t="str">
        <f>IFERROR(VLOOKUP($A346,INPUT_Du_lieu_nhan_vien!$A:$C,2,0),"-")</f>
        <v>Lê Thị Thu</v>
      </c>
      <c r="C346" s="42" t="str">
        <f>IFERROR(VLOOKUP($A346,INPUT_Du_lieu_nhan_vien!$A:$C,3,0),"-")</f>
        <v>Cúc</v>
      </c>
      <c r="D346" s="42" t="str">
        <f>IFERROR(VLOOKUP($A346,INPUT_Du_lieu_nhan_vien!$A:$AJ,36,0),"-")</f>
        <v>Nghỉ việc</v>
      </c>
      <c r="E346" s="69" t="s">
        <v>3031</v>
      </c>
      <c r="F346" s="70" t="s">
        <v>3409</v>
      </c>
      <c r="G346" s="71">
        <v>40063</v>
      </c>
      <c r="H346" s="54"/>
      <c r="I346" s="69" t="s">
        <v>14</v>
      </c>
      <c r="J346" s="54"/>
      <c r="K346" s="54"/>
      <c r="L346" s="54"/>
      <c r="M346" s="54"/>
      <c r="N346" s="54"/>
      <c r="T346" s="1">
        <v>20323</v>
      </c>
      <c r="U346" s="1">
        <v>4982</v>
      </c>
      <c r="W346" s="1" t="s">
        <v>3590</v>
      </c>
      <c r="X346" s="1">
        <v>2849</v>
      </c>
      <c r="Y346">
        <f t="shared" si="50"/>
        <v>4543</v>
      </c>
      <c r="Z346">
        <f t="shared" si="51"/>
        <v>33</v>
      </c>
      <c r="AA346" t="str">
        <f t="shared" si="52"/>
        <v/>
      </c>
      <c r="AB346">
        <f t="shared" si="53"/>
        <v>2930</v>
      </c>
      <c r="AE346" s="19">
        <v>40063</v>
      </c>
      <c r="AH346" s="71">
        <v>40063</v>
      </c>
      <c r="AI346" s="78" t="s">
        <v>8709</v>
      </c>
      <c r="AJ346" s="413" t="str">
        <f t="shared" si="54"/>
        <v>07</v>
      </c>
      <c r="AK346" t="str">
        <f t="shared" si="55"/>
        <v>09</v>
      </c>
      <c r="AL346" t="str">
        <f t="shared" si="56"/>
        <v>2009</v>
      </c>
      <c r="AM346" s="427" t="str">
        <f t="shared" si="57"/>
        <v>07</v>
      </c>
      <c r="AN346" t="str">
        <f t="shared" si="58"/>
        <v>09</v>
      </c>
      <c r="AP346" s="19">
        <f t="shared" si="59"/>
        <v>40063</v>
      </c>
    </row>
    <row r="347" spans="1:42" ht="19.5" customHeight="1" x14ac:dyDescent="0.2">
      <c r="A347" s="143">
        <v>20395</v>
      </c>
      <c r="B347" s="42" t="str">
        <f>IFERROR(VLOOKUP($A347,INPUT_Du_lieu_nhan_vien!$A:$C,2,0),"-")</f>
        <v>Nguyễn Thị Kim</v>
      </c>
      <c r="C347" s="42" t="str">
        <f>IFERROR(VLOOKUP($A347,INPUT_Du_lieu_nhan_vien!$A:$C,3,0),"-")</f>
        <v>Loan</v>
      </c>
      <c r="D347" s="42" t="str">
        <f>IFERROR(VLOOKUP($A347,INPUT_Du_lieu_nhan_vien!$A:$AJ,36,0),"-")</f>
        <v>Nghỉ việc</v>
      </c>
      <c r="E347" s="69" t="s">
        <v>3032</v>
      </c>
      <c r="F347" s="70" t="s">
        <v>5943</v>
      </c>
      <c r="G347" s="71">
        <v>41153</v>
      </c>
      <c r="H347" s="54"/>
      <c r="I347" s="54"/>
      <c r="J347" s="54"/>
      <c r="K347" s="54"/>
      <c r="L347" s="54"/>
      <c r="M347" s="54"/>
      <c r="N347" s="54"/>
      <c r="T347" s="1">
        <v>20324</v>
      </c>
      <c r="U347" s="1">
        <v>4983</v>
      </c>
      <c r="W347" s="1" t="s">
        <v>3390</v>
      </c>
      <c r="X347" s="1">
        <v>2850</v>
      </c>
      <c r="Y347">
        <f t="shared" si="50"/>
        <v>5073</v>
      </c>
      <c r="Z347" t="str">
        <f t="shared" si="51"/>
        <v/>
      </c>
      <c r="AA347" t="str">
        <f t="shared" si="52"/>
        <v/>
      </c>
      <c r="AB347">
        <f t="shared" si="53"/>
        <v>3612</v>
      </c>
      <c r="AE347" s="19">
        <v>41153</v>
      </c>
      <c r="AH347" s="71">
        <v>41153</v>
      </c>
      <c r="AI347" s="78" t="s">
        <v>2669</v>
      </c>
      <c r="AJ347" s="413" t="str">
        <f t="shared" si="54"/>
        <v>01</v>
      </c>
      <c r="AK347" t="str">
        <f t="shared" si="55"/>
        <v>09</v>
      </c>
      <c r="AL347" t="str">
        <f t="shared" si="56"/>
        <v>2012</v>
      </c>
      <c r="AM347" s="427" t="str">
        <f t="shared" si="57"/>
        <v>01</v>
      </c>
      <c r="AN347" t="str">
        <f t="shared" si="58"/>
        <v>09</v>
      </c>
      <c r="AP347" s="19">
        <f t="shared" si="59"/>
        <v>41153</v>
      </c>
    </row>
    <row r="348" spans="1:42" ht="19.5" customHeight="1" x14ac:dyDescent="0.2">
      <c r="A348" s="143">
        <v>20107</v>
      </c>
      <c r="B348" s="42" t="str">
        <f>IFERROR(VLOOKUP($A348,INPUT_Du_lieu_nhan_vien!$A:$C,2,0),"-")</f>
        <v>Hồ Diệu</v>
      </c>
      <c r="C348" s="42" t="str">
        <f>IFERROR(VLOOKUP($A348,INPUT_Du_lieu_nhan_vien!$A:$C,3,0),"-")</f>
        <v>Trang</v>
      </c>
      <c r="D348" s="42" t="str">
        <f>IFERROR(VLOOKUP($A348,INPUT_Du_lieu_nhan_vien!$A:$AJ,36,0),"-")</f>
        <v>Nghỉ việc</v>
      </c>
      <c r="E348" s="69" t="s">
        <v>3031</v>
      </c>
      <c r="F348" s="70" t="s">
        <v>3379</v>
      </c>
      <c r="G348" s="71">
        <v>40095</v>
      </c>
      <c r="H348" s="54"/>
      <c r="I348" s="54" t="s">
        <v>17</v>
      </c>
      <c r="J348" s="54"/>
      <c r="K348" s="54" t="s">
        <v>65</v>
      </c>
      <c r="L348" s="54"/>
      <c r="M348" s="54"/>
      <c r="N348" s="70" t="s">
        <v>3350</v>
      </c>
      <c r="T348" s="1">
        <v>20325</v>
      </c>
      <c r="U348" s="1">
        <v>4984</v>
      </c>
      <c r="W348" s="1" t="s">
        <v>3428</v>
      </c>
      <c r="X348" s="1">
        <v>2851</v>
      </c>
      <c r="Y348">
        <f t="shared" si="50"/>
        <v>4545</v>
      </c>
      <c r="Z348">
        <f t="shared" si="51"/>
        <v>51</v>
      </c>
      <c r="AA348">
        <f t="shared" si="52"/>
        <v>177</v>
      </c>
      <c r="AB348">
        <f t="shared" si="53"/>
        <v>2931</v>
      </c>
      <c r="AE348" s="19">
        <v>40095</v>
      </c>
      <c r="AH348" s="71">
        <v>40095</v>
      </c>
      <c r="AI348" s="78" t="s">
        <v>8710</v>
      </c>
      <c r="AJ348" s="413" t="str">
        <f t="shared" si="54"/>
        <v>09</v>
      </c>
      <c r="AK348" t="str">
        <f t="shared" si="55"/>
        <v>10</v>
      </c>
      <c r="AL348" t="str">
        <f t="shared" si="56"/>
        <v>2009</v>
      </c>
      <c r="AM348" s="427" t="str">
        <f t="shared" si="57"/>
        <v>09</v>
      </c>
      <c r="AN348" t="str">
        <f t="shared" si="58"/>
        <v>10</v>
      </c>
      <c r="AP348" s="19">
        <f t="shared" si="59"/>
        <v>40095</v>
      </c>
    </row>
    <row r="349" spans="1:42" ht="19.5" customHeight="1" x14ac:dyDescent="0.2">
      <c r="A349" s="143">
        <v>20395</v>
      </c>
      <c r="B349" s="42" t="str">
        <f>IFERROR(VLOOKUP($A349,INPUT_Du_lieu_nhan_vien!$A:$C,2,0),"-")</f>
        <v>Nguyễn Thị Kim</v>
      </c>
      <c r="C349" s="42" t="str">
        <f>IFERROR(VLOOKUP($A349,INPUT_Du_lieu_nhan_vien!$A:$C,3,0),"-")</f>
        <v>Loan</v>
      </c>
      <c r="D349" s="42" t="str">
        <f>IFERROR(VLOOKUP($A349,INPUT_Du_lieu_nhan_vien!$A:$AJ,36,0),"-")</f>
        <v>Nghỉ việc</v>
      </c>
      <c r="E349" s="69" t="s">
        <v>3032</v>
      </c>
      <c r="F349" s="70" t="s">
        <v>5950</v>
      </c>
      <c r="G349" s="71">
        <v>41153</v>
      </c>
      <c r="H349" s="54"/>
      <c r="I349" s="54" t="s">
        <v>3012</v>
      </c>
      <c r="J349" s="54"/>
      <c r="K349" s="54"/>
      <c r="L349" s="54"/>
      <c r="M349" s="54"/>
      <c r="N349" s="70" t="s">
        <v>5951</v>
      </c>
      <c r="T349" s="1">
        <v>20326</v>
      </c>
      <c r="U349" s="1">
        <v>4985</v>
      </c>
      <c r="W349" s="1" t="s">
        <v>3351</v>
      </c>
      <c r="X349" s="1">
        <v>2852</v>
      </c>
      <c r="Y349">
        <f t="shared" si="50"/>
        <v>5073</v>
      </c>
      <c r="Z349">
        <f t="shared" si="51"/>
        <v>56</v>
      </c>
      <c r="AA349" t="str">
        <f t="shared" si="52"/>
        <v/>
      </c>
      <c r="AB349">
        <f t="shared" si="53"/>
        <v>3613</v>
      </c>
      <c r="AE349" s="19">
        <v>41153</v>
      </c>
      <c r="AH349" s="71">
        <v>41153</v>
      </c>
      <c r="AI349" s="78" t="s">
        <v>2669</v>
      </c>
      <c r="AJ349" s="413" t="str">
        <f t="shared" si="54"/>
        <v>01</v>
      </c>
      <c r="AK349" t="str">
        <f t="shared" si="55"/>
        <v>09</v>
      </c>
      <c r="AL349" t="str">
        <f t="shared" si="56"/>
        <v>2012</v>
      </c>
      <c r="AM349" s="427" t="str">
        <f t="shared" si="57"/>
        <v>01</v>
      </c>
      <c r="AN349" t="str">
        <f t="shared" si="58"/>
        <v>09</v>
      </c>
      <c r="AP349" s="19">
        <f t="shared" si="59"/>
        <v>41153</v>
      </c>
    </row>
    <row r="350" spans="1:42" ht="19.5" customHeight="1" x14ac:dyDescent="0.2">
      <c r="A350" s="143">
        <v>20109</v>
      </c>
      <c r="B350" s="42" t="str">
        <f>IFERROR(VLOOKUP($A350,INPUT_Du_lieu_nhan_vien!$A:$C,2,0),"-")</f>
        <v>Lê Phương</v>
      </c>
      <c r="C350" s="42" t="str">
        <f>IFERROR(VLOOKUP($A350,INPUT_Du_lieu_nhan_vien!$A:$C,3,0),"-")</f>
        <v>Bình</v>
      </c>
      <c r="D350" s="42" t="str">
        <f>IFERROR(VLOOKUP($A350,INPUT_Du_lieu_nhan_vien!$A:$AJ,36,0),"-")</f>
        <v>Nghỉ việc</v>
      </c>
      <c r="E350" s="69" t="s">
        <v>3031</v>
      </c>
      <c r="F350" s="70" t="s">
        <v>3410</v>
      </c>
      <c r="G350" s="71">
        <v>40069</v>
      </c>
      <c r="H350" s="54"/>
      <c r="I350" s="69" t="s">
        <v>17</v>
      </c>
      <c r="J350" s="54"/>
      <c r="K350" s="69" t="s">
        <v>65</v>
      </c>
      <c r="L350" s="54"/>
      <c r="M350" s="54"/>
      <c r="N350" s="54"/>
      <c r="T350" s="1">
        <v>20327</v>
      </c>
      <c r="U350" s="1">
        <v>4986</v>
      </c>
      <c r="W350" s="1" t="s">
        <v>3429</v>
      </c>
      <c r="X350" s="1">
        <v>2853</v>
      </c>
      <c r="Y350">
        <f t="shared" si="50"/>
        <v>4623</v>
      </c>
      <c r="Z350">
        <f t="shared" si="51"/>
        <v>51</v>
      </c>
      <c r="AA350">
        <f t="shared" si="52"/>
        <v>177</v>
      </c>
      <c r="AB350">
        <f t="shared" si="53"/>
        <v>2932</v>
      </c>
      <c r="AE350" s="19">
        <v>40069</v>
      </c>
      <c r="AH350" s="71">
        <v>40069</v>
      </c>
      <c r="AI350" s="78" t="s">
        <v>8711</v>
      </c>
      <c r="AJ350" s="413" t="str">
        <f t="shared" si="54"/>
        <v>13</v>
      </c>
      <c r="AK350" t="str">
        <f t="shared" si="55"/>
        <v>09</v>
      </c>
      <c r="AL350" t="str">
        <f t="shared" si="56"/>
        <v>2009</v>
      </c>
      <c r="AM350" s="427" t="str">
        <f t="shared" si="57"/>
        <v>13</v>
      </c>
      <c r="AN350" t="str">
        <f t="shared" si="58"/>
        <v>09</v>
      </c>
      <c r="AP350" s="19">
        <f t="shared" si="59"/>
        <v>40069</v>
      </c>
    </row>
    <row r="351" spans="1:42" ht="19.5" customHeight="1" x14ac:dyDescent="0.2">
      <c r="A351" s="143">
        <v>20375</v>
      </c>
      <c r="B351" s="42" t="str">
        <f>IFERROR(VLOOKUP($A351,INPUT_Du_lieu_nhan_vien!$A:$C,2,0),"-")</f>
        <v>Nguyễn Thị Mỹ</v>
      </c>
      <c r="C351" s="42" t="str">
        <f>IFERROR(VLOOKUP($A351,INPUT_Du_lieu_nhan_vien!$A:$C,3,0),"-")</f>
        <v>Lợi</v>
      </c>
      <c r="D351" s="42" t="str">
        <f>IFERROR(VLOOKUP($A351,INPUT_Du_lieu_nhan_vien!$A:$AJ,36,0),"-")</f>
        <v>Chính thức</v>
      </c>
      <c r="E351" s="69" t="s">
        <v>3031</v>
      </c>
      <c r="F351" s="70" t="s">
        <v>3580</v>
      </c>
      <c r="G351" s="71">
        <v>41091</v>
      </c>
      <c r="H351" s="54"/>
      <c r="I351" s="54" t="s">
        <v>3012</v>
      </c>
      <c r="J351" s="54"/>
      <c r="K351" s="54"/>
      <c r="L351" s="54"/>
      <c r="M351" s="54"/>
      <c r="N351" s="70" t="s">
        <v>3581</v>
      </c>
      <c r="T351" s="1">
        <v>20328</v>
      </c>
      <c r="U351" s="1">
        <v>4987</v>
      </c>
      <c r="W351" s="1" t="s">
        <v>3430</v>
      </c>
      <c r="X351" s="1">
        <v>2854</v>
      </c>
      <c r="Y351">
        <f t="shared" si="50"/>
        <v>5043</v>
      </c>
      <c r="Z351">
        <f t="shared" si="51"/>
        <v>56</v>
      </c>
      <c r="AA351" t="str">
        <f t="shared" si="52"/>
        <v/>
      </c>
      <c r="AB351">
        <f t="shared" si="53"/>
        <v>2695</v>
      </c>
      <c r="AE351" s="19">
        <v>41091</v>
      </c>
      <c r="AH351" s="71">
        <v>41091</v>
      </c>
      <c r="AI351" s="78" t="s">
        <v>8592</v>
      </c>
      <c r="AJ351" s="413" t="str">
        <f t="shared" si="54"/>
        <v>01</v>
      </c>
      <c r="AK351" t="str">
        <f t="shared" si="55"/>
        <v>07</v>
      </c>
      <c r="AL351" t="str">
        <f t="shared" si="56"/>
        <v>2012</v>
      </c>
      <c r="AM351" s="427" t="str">
        <f t="shared" si="57"/>
        <v>01</v>
      </c>
      <c r="AN351" t="str">
        <f t="shared" si="58"/>
        <v>07</v>
      </c>
      <c r="AP351" s="19">
        <f t="shared" si="59"/>
        <v>41091</v>
      </c>
    </row>
    <row r="352" spans="1:42" ht="19.5" customHeight="1" x14ac:dyDescent="0.2">
      <c r="A352" s="143">
        <v>20007</v>
      </c>
      <c r="B352" s="42" t="str">
        <f>IFERROR(VLOOKUP($A352,INPUT_Du_lieu_nhan_vien!$A:$C,2,0),"-")</f>
        <v>Nguyễn Thành</v>
      </c>
      <c r="C352" s="42" t="str">
        <f>IFERROR(VLOOKUP($A352,INPUT_Du_lieu_nhan_vien!$A:$C,3,0),"-")</f>
        <v>Luân</v>
      </c>
      <c r="D352" s="42" t="str">
        <f>IFERROR(VLOOKUP($A352,INPUT_Du_lieu_nhan_vien!$A:$AJ,36,0),"-")</f>
        <v>Chính thức</v>
      </c>
      <c r="E352" s="69" t="s">
        <v>3028</v>
      </c>
      <c r="F352" s="70" t="s">
        <v>3229</v>
      </c>
      <c r="G352" s="71">
        <v>40483</v>
      </c>
      <c r="H352" s="54"/>
      <c r="I352" s="69" t="s">
        <v>12</v>
      </c>
      <c r="J352" s="54"/>
      <c r="K352" s="69" t="s">
        <v>31</v>
      </c>
      <c r="L352" s="54"/>
      <c r="M352" s="69" t="s">
        <v>34</v>
      </c>
      <c r="N352" s="54"/>
      <c r="T352" s="1">
        <v>20329</v>
      </c>
      <c r="U352" s="1">
        <v>4988</v>
      </c>
      <c r="W352" s="1" t="s">
        <v>3433</v>
      </c>
      <c r="X352" s="1">
        <v>2855</v>
      </c>
      <c r="Y352">
        <f t="shared" si="50"/>
        <v>4447</v>
      </c>
      <c r="Z352">
        <f t="shared" si="51"/>
        <v>50</v>
      </c>
      <c r="AA352">
        <f t="shared" si="52"/>
        <v>182</v>
      </c>
      <c r="AB352">
        <f t="shared" si="53"/>
        <v>3497</v>
      </c>
      <c r="AE352" s="19">
        <v>40483</v>
      </c>
      <c r="AH352" s="71">
        <v>40483</v>
      </c>
      <c r="AI352" s="78" t="s">
        <v>8622</v>
      </c>
      <c r="AJ352" s="413" t="str">
        <f t="shared" si="54"/>
        <v>01</v>
      </c>
      <c r="AK352" t="str">
        <f t="shared" si="55"/>
        <v>11</v>
      </c>
      <c r="AL352" t="str">
        <f t="shared" si="56"/>
        <v>2010</v>
      </c>
      <c r="AM352" s="427" t="str">
        <f t="shared" si="57"/>
        <v>01</v>
      </c>
      <c r="AN352" t="str">
        <f t="shared" si="58"/>
        <v>11</v>
      </c>
      <c r="AP352" s="19">
        <f t="shared" si="59"/>
        <v>40483</v>
      </c>
    </row>
    <row r="353" spans="1:42" ht="19.5" customHeight="1" x14ac:dyDescent="0.2">
      <c r="A353" s="143">
        <v>20007</v>
      </c>
      <c r="B353" s="42" t="str">
        <f>IFERROR(VLOOKUP($A353,INPUT_Du_lieu_nhan_vien!$A:$C,2,0),"-")</f>
        <v>Nguyễn Thành</v>
      </c>
      <c r="C353" s="42" t="str">
        <f>IFERROR(VLOOKUP($A353,INPUT_Du_lieu_nhan_vien!$A:$C,3,0),"-")</f>
        <v>Luân</v>
      </c>
      <c r="D353" s="42" t="str">
        <f>IFERROR(VLOOKUP($A353,INPUT_Du_lieu_nhan_vien!$A:$AJ,36,0),"-")</f>
        <v>Chính thức</v>
      </c>
      <c r="E353" s="69" t="s">
        <v>3028</v>
      </c>
      <c r="F353" s="70" t="s">
        <v>3230</v>
      </c>
      <c r="G353" s="71">
        <v>40634</v>
      </c>
      <c r="H353" s="54"/>
      <c r="I353" s="69" t="s">
        <v>12</v>
      </c>
      <c r="J353" s="54"/>
      <c r="K353" s="69" t="s">
        <v>31</v>
      </c>
      <c r="L353" s="54"/>
      <c r="M353" s="69" t="s">
        <v>33</v>
      </c>
      <c r="N353" s="54"/>
      <c r="T353" s="1">
        <v>20330</v>
      </c>
      <c r="U353" s="1">
        <v>4989</v>
      </c>
      <c r="W353" s="1" t="s">
        <v>3315</v>
      </c>
      <c r="X353" s="1">
        <v>2856</v>
      </c>
      <c r="Y353">
        <f t="shared" si="50"/>
        <v>4447</v>
      </c>
      <c r="Z353">
        <f t="shared" si="51"/>
        <v>50</v>
      </c>
      <c r="AA353">
        <f t="shared" si="52"/>
        <v>182</v>
      </c>
      <c r="AB353">
        <f t="shared" si="53"/>
        <v>3498</v>
      </c>
      <c r="AE353" s="19">
        <v>40634</v>
      </c>
      <c r="AH353" s="71">
        <v>40634</v>
      </c>
      <c r="AI353" s="78" t="s">
        <v>8595</v>
      </c>
      <c r="AJ353" s="413" t="str">
        <f t="shared" si="54"/>
        <v>01</v>
      </c>
      <c r="AK353" t="str">
        <f t="shared" si="55"/>
        <v>04</v>
      </c>
      <c r="AL353" t="str">
        <f t="shared" si="56"/>
        <v>2011</v>
      </c>
      <c r="AM353" s="427" t="str">
        <f t="shared" si="57"/>
        <v>01</v>
      </c>
      <c r="AN353" t="str">
        <f t="shared" si="58"/>
        <v>04</v>
      </c>
      <c r="AP353" s="19">
        <f t="shared" si="59"/>
        <v>40634</v>
      </c>
    </row>
    <row r="354" spans="1:42" ht="19.5" customHeight="1" x14ac:dyDescent="0.2">
      <c r="A354" s="143">
        <v>20116</v>
      </c>
      <c r="B354" s="42" t="str">
        <f>IFERROR(VLOOKUP($A354,INPUT_Du_lieu_nhan_vien!$A:$C,2,0),"-")</f>
        <v>Dương Thị Trà</v>
      </c>
      <c r="C354" s="42" t="str">
        <f>IFERROR(VLOOKUP($A354,INPUT_Du_lieu_nhan_vien!$A:$C,3,0),"-")</f>
        <v>My</v>
      </c>
      <c r="D354" s="42" t="str">
        <f>IFERROR(VLOOKUP($A354,INPUT_Du_lieu_nhan_vien!$A:$AJ,36,0),"-")</f>
        <v>Nghỉ việc</v>
      </c>
      <c r="E354" s="69" t="s">
        <v>3031</v>
      </c>
      <c r="F354" s="70" t="s">
        <v>3365</v>
      </c>
      <c r="G354" s="71">
        <v>40081</v>
      </c>
      <c r="H354" s="54"/>
      <c r="I354" s="54" t="s">
        <v>16</v>
      </c>
      <c r="J354" s="54"/>
      <c r="K354" s="54" t="s">
        <v>31</v>
      </c>
      <c r="L354" s="54"/>
      <c r="M354" s="54" t="s">
        <v>37</v>
      </c>
      <c r="N354" s="54"/>
      <c r="T354" s="1">
        <v>20331</v>
      </c>
      <c r="U354" s="1">
        <v>4990</v>
      </c>
      <c r="W354" s="1" t="s">
        <v>3652</v>
      </c>
      <c r="X354" s="1">
        <v>2857</v>
      </c>
      <c r="Y354">
        <f t="shared" si="50"/>
        <v>4632</v>
      </c>
      <c r="Z354">
        <f t="shared" si="51"/>
        <v>53</v>
      </c>
      <c r="AA354">
        <f t="shared" si="52"/>
        <v>182</v>
      </c>
      <c r="AB354">
        <f t="shared" si="53"/>
        <v>2934</v>
      </c>
      <c r="AE354" s="19">
        <v>40081</v>
      </c>
      <c r="AH354" s="71">
        <v>40081</v>
      </c>
      <c r="AI354" s="78" t="s">
        <v>8712</v>
      </c>
      <c r="AJ354" s="413" t="str">
        <f t="shared" si="54"/>
        <v>25</v>
      </c>
      <c r="AK354" t="str">
        <f t="shared" si="55"/>
        <v>09</v>
      </c>
      <c r="AL354" t="str">
        <f t="shared" si="56"/>
        <v>2009</v>
      </c>
      <c r="AM354" s="427" t="str">
        <f t="shared" si="57"/>
        <v>25</v>
      </c>
      <c r="AN354" t="str">
        <f t="shared" si="58"/>
        <v>09</v>
      </c>
      <c r="AP354" s="19">
        <f t="shared" si="59"/>
        <v>40081</v>
      </c>
    </row>
    <row r="355" spans="1:42" ht="19.5" customHeight="1" x14ac:dyDescent="0.2">
      <c r="A355" s="143">
        <v>20007</v>
      </c>
      <c r="B355" s="42" t="str">
        <f>IFERROR(VLOOKUP($A355,INPUT_Du_lieu_nhan_vien!$A:$C,2,0),"-")</f>
        <v>Nguyễn Thành</v>
      </c>
      <c r="C355" s="42" t="str">
        <f>IFERROR(VLOOKUP($A355,INPUT_Du_lieu_nhan_vien!$A:$C,3,0),"-")</f>
        <v>Luân</v>
      </c>
      <c r="D355" s="42" t="str">
        <f>IFERROR(VLOOKUP($A355,INPUT_Du_lieu_nhan_vien!$A:$AJ,36,0),"-")</f>
        <v>Chính thức</v>
      </c>
      <c r="E355" s="69" t="s">
        <v>3028</v>
      </c>
      <c r="F355" s="70" t="s">
        <v>3231</v>
      </c>
      <c r="G355" s="71">
        <v>40798</v>
      </c>
      <c r="H355" s="54"/>
      <c r="I355" s="69" t="s">
        <v>14</v>
      </c>
      <c r="J355" s="54"/>
      <c r="K355" s="69" t="s">
        <v>31</v>
      </c>
      <c r="L355" s="54"/>
      <c r="M355" s="69" t="s">
        <v>33</v>
      </c>
      <c r="N355" s="54"/>
      <c r="T355" s="1">
        <v>20332</v>
      </c>
      <c r="U355" s="1">
        <v>4991</v>
      </c>
      <c r="W355" s="1" t="s">
        <v>3716</v>
      </c>
      <c r="X355" s="1">
        <v>2858</v>
      </c>
      <c r="Y355">
        <f t="shared" si="50"/>
        <v>4447</v>
      </c>
      <c r="Z355">
        <f t="shared" si="51"/>
        <v>33</v>
      </c>
      <c r="AA355">
        <f t="shared" si="52"/>
        <v>182</v>
      </c>
      <c r="AB355">
        <f t="shared" si="53"/>
        <v>3499</v>
      </c>
      <c r="AE355" s="19">
        <v>40798</v>
      </c>
      <c r="AH355" s="71">
        <v>40798</v>
      </c>
      <c r="AI355" s="78" t="s">
        <v>8713</v>
      </c>
      <c r="AJ355" s="413" t="str">
        <f t="shared" si="54"/>
        <v>12</v>
      </c>
      <c r="AK355" t="str">
        <f t="shared" si="55"/>
        <v>09</v>
      </c>
      <c r="AL355" t="str">
        <f t="shared" si="56"/>
        <v>2011</v>
      </c>
      <c r="AM355" s="427" t="str">
        <f t="shared" si="57"/>
        <v>12</v>
      </c>
      <c r="AN355" t="str">
        <f t="shared" si="58"/>
        <v>09</v>
      </c>
      <c r="AP355" s="19">
        <f t="shared" si="59"/>
        <v>40798</v>
      </c>
    </row>
    <row r="356" spans="1:42" ht="19.5" customHeight="1" x14ac:dyDescent="0.2">
      <c r="A356" s="143">
        <v>20120</v>
      </c>
      <c r="B356" s="42" t="str">
        <f>IFERROR(VLOOKUP($A356,INPUT_Du_lieu_nhan_vien!$A:$C,2,0),"-")</f>
        <v>Phạm Thị Tuyết</v>
      </c>
      <c r="C356" s="42" t="str">
        <f>IFERROR(VLOOKUP($A356,INPUT_Du_lieu_nhan_vien!$A:$C,3,0),"-")</f>
        <v>Chinh</v>
      </c>
      <c r="D356" s="42" t="str">
        <f>IFERROR(VLOOKUP($A356,INPUT_Du_lieu_nhan_vien!$A:$AJ,36,0),"-")</f>
        <v>Nghỉ việc</v>
      </c>
      <c r="E356" s="69" t="s">
        <v>3031</v>
      </c>
      <c r="F356" s="70" t="s">
        <v>3624</v>
      </c>
      <c r="G356" s="71">
        <v>40118</v>
      </c>
      <c r="H356" s="54"/>
      <c r="I356" s="54" t="s">
        <v>17</v>
      </c>
      <c r="J356" s="54"/>
      <c r="K356" s="54"/>
      <c r="L356" s="54"/>
      <c r="M356" s="54"/>
      <c r="N356" s="70" t="s">
        <v>3625</v>
      </c>
      <c r="T356" s="1">
        <v>20333</v>
      </c>
      <c r="U356" s="1">
        <v>4992</v>
      </c>
      <c r="W356" s="1" t="s">
        <v>3346</v>
      </c>
      <c r="X356" s="1">
        <v>2859</v>
      </c>
      <c r="Y356">
        <f t="shared" si="50"/>
        <v>4636</v>
      </c>
      <c r="Z356">
        <f t="shared" si="51"/>
        <v>51</v>
      </c>
      <c r="AA356" t="str">
        <f t="shared" si="52"/>
        <v/>
      </c>
      <c r="AB356">
        <f t="shared" si="53"/>
        <v>2935</v>
      </c>
      <c r="AE356" s="19">
        <v>40118</v>
      </c>
      <c r="AH356" s="71">
        <v>40118</v>
      </c>
      <c r="AI356" s="78" t="s">
        <v>8672</v>
      </c>
      <c r="AJ356" s="413" t="str">
        <f t="shared" si="54"/>
        <v>01</v>
      </c>
      <c r="AK356" t="str">
        <f t="shared" si="55"/>
        <v>11</v>
      </c>
      <c r="AL356" t="str">
        <f t="shared" si="56"/>
        <v>2009</v>
      </c>
      <c r="AM356" s="427" t="str">
        <f t="shared" si="57"/>
        <v>01</v>
      </c>
      <c r="AN356" t="str">
        <f t="shared" si="58"/>
        <v>11</v>
      </c>
      <c r="AP356" s="19">
        <f t="shared" si="59"/>
        <v>40118</v>
      </c>
    </row>
    <row r="357" spans="1:42" ht="19.5" customHeight="1" x14ac:dyDescent="0.2">
      <c r="A357" s="143">
        <v>20007</v>
      </c>
      <c r="B357" s="42" t="str">
        <f>IFERROR(VLOOKUP($A357,INPUT_Du_lieu_nhan_vien!$A:$C,2,0),"-")</f>
        <v>Nguyễn Thành</v>
      </c>
      <c r="C357" s="42" t="str">
        <f>IFERROR(VLOOKUP($A357,INPUT_Du_lieu_nhan_vien!$A:$C,3,0),"-")</f>
        <v>Luân</v>
      </c>
      <c r="D357" s="42" t="str">
        <f>IFERROR(VLOOKUP($A357,INPUT_Du_lieu_nhan_vien!$A:$AJ,36,0),"-")</f>
        <v>Chính thức</v>
      </c>
      <c r="E357" s="69" t="s">
        <v>3028</v>
      </c>
      <c r="F357" s="70" t="s">
        <v>3232</v>
      </c>
      <c r="G357" s="71">
        <v>40909</v>
      </c>
      <c r="H357" s="54"/>
      <c r="I357" s="69" t="s">
        <v>11</v>
      </c>
      <c r="J357" s="54"/>
      <c r="K357" s="69" t="s">
        <v>31</v>
      </c>
      <c r="L357" s="54"/>
      <c r="M357" s="69" t="s">
        <v>33</v>
      </c>
      <c r="N357" s="54"/>
      <c r="T357" s="1">
        <v>20334</v>
      </c>
      <c r="U357" s="1">
        <v>4993</v>
      </c>
      <c r="W357" s="1" t="s">
        <v>3358</v>
      </c>
      <c r="X357" s="1">
        <v>2860</v>
      </c>
      <c r="Y357">
        <f t="shared" si="50"/>
        <v>4447</v>
      </c>
      <c r="Z357">
        <f t="shared" si="51"/>
        <v>34</v>
      </c>
      <c r="AA357">
        <f t="shared" si="52"/>
        <v>182</v>
      </c>
      <c r="AB357">
        <f t="shared" si="53"/>
        <v>3500</v>
      </c>
      <c r="AE357" s="19">
        <v>40909</v>
      </c>
      <c r="AH357" s="71">
        <v>40909</v>
      </c>
      <c r="AI357" s="78" t="s">
        <v>8600</v>
      </c>
      <c r="AJ357" s="413" t="str">
        <f t="shared" si="54"/>
        <v>01</v>
      </c>
      <c r="AK357" t="str">
        <f t="shared" si="55"/>
        <v>01</v>
      </c>
      <c r="AL357" t="str">
        <f t="shared" si="56"/>
        <v>2012</v>
      </c>
      <c r="AM357" s="427" t="str">
        <f t="shared" si="57"/>
        <v>01</v>
      </c>
      <c r="AN357" t="str">
        <f t="shared" si="58"/>
        <v>01</v>
      </c>
      <c r="AP357" s="19">
        <f t="shared" si="59"/>
        <v>40909</v>
      </c>
    </row>
    <row r="358" spans="1:42" ht="19.5" customHeight="1" x14ac:dyDescent="0.2">
      <c r="A358" s="229">
        <v>20125</v>
      </c>
      <c r="B358" s="42" t="str">
        <f>IFERROR(VLOOKUP($A358,INPUT_Du_lieu_nhan_vien!$A:$C,2,0),"-")</f>
        <v>Bùi Phương</v>
      </c>
      <c r="C358" s="42" t="str">
        <f>IFERROR(VLOOKUP($A358,INPUT_Du_lieu_nhan_vien!$A:$C,3,0),"-")</f>
        <v>Nam</v>
      </c>
      <c r="D358" s="42" t="str">
        <f>IFERROR(VLOOKUP($A358,INPUT_Du_lieu_nhan_vien!$A:$AJ,36,0),"-")</f>
        <v>Nghỉ việc</v>
      </c>
      <c r="E358" s="69" t="s">
        <v>3031</v>
      </c>
      <c r="F358" s="70" t="s">
        <v>3314</v>
      </c>
      <c r="G358" s="71">
        <v>40057</v>
      </c>
      <c r="H358" s="54"/>
      <c r="I358" s="69" t="s">
        <v>17</v>
      </c>
      <c r="J358" s="54"/>
      <c r="K358" s="69" t="s">
        <v>31</v>
      </c>
      <c r="L358" s="54"/>
      <c r="M358" s="69" t="s">
        <v>897</v>
      </c>
      <c r="N358" s="54"/>
      <c r="T358" s="1">
        <v>20335</v>
      </c>
      <c r="U358" s="1">
        <v>5002</v>
      </c>
      <c r="W358" s="1" t="s">
        <v>3769</v>
      </c>
      <c r="X358" s="1">
        <v>2861</v>
      </c>
      <c r="Y358">
        <f t="shared" si="50"/>
        <v>4641</v>
      </c>
      <c r="Z358">
        <f t="shared" si="51"/>
        <v>51</v>
      </c>
      <c r="AA358">
        <f t="shared" si="52"/>
        <v>182</v>
      </c>
      <c r="AB358">
        <f t="shared" si="53"/>
        <v>2636</v>
      </c>
      <c r="AE358" s="19">
        <v>40057</v>
      </c>
      <c r="AH358" s="71">
        <v>40057</v>
      </c>
      <c r="AI358" s="78" t="s">
        <v>8704</v>
      </c>
      <c r="AJ358" s="413" t="str">
        <f t="shared" si="54"/>
        <v>01</v>
      </c>
      <c r="AK358" t="str">
        <f t="shared" si="55"/>
        <v>09</v>
      </c>
      <c r="AL358" t="str">
        <f t="shared" si="56"/>
        <v>2009</v>
      </c>
      <c r="AM358" s="427" t="str">
        <f t="shared" si="57"/>
        <v>01</v>
      </c>
      <c r="AN358" t="str">
        <f t="shared" si="58"/>
        <v>09</v>
      </c>
      <c r="AP358" s="19">
        <f t="shared" si="59"/>
        <v>40057</v>
      </c>
    </row>
    <row r="359" spans="1:42" ht="19.5" customHeight="1" x14ac:dyDescent="0.2">
      <c r="A359" s="143">
        <v>20127</v>
      </c>
      <c r="B359" s="42" t="str">
        <f>IFERROR(VLOOKUP($A359,INPUT_Du_lieu_nhan_vien!$A:$C,2,0),"-")</f>
        <v>Lê Thị</v>
      </c>
      <c r="C359" s="42" t="str">
        <f>IFERROR(VLOOKUP($A359,INPUT_Du_lieu_nhan_vien!$A:$C,3,0),"-")</f>
        <v>Hằng</v>
      </c>
      <c r="D359" s="42" t="str">
        <f>IFERROR(VLOOKUP($A359,INPUT_Du_lieu_nhan_vien!$A:$AJ,36,0),"-")</f>
        <v>Nghỉ việc</v>
      </c>
      <c r="E359" s="69" t="s">
        <v>3031</v>
      </c>
      <c r="F359" s="70" t="s">
        <v>3412</v>
      </c>
      <c r="G359" s="71">
        <v>40093</v>
      </c>
      <c r="H359" s="54"/>
      <c r="I359" s="69" t="s">
        <v>17</v>
      </c>
      <c r="J359" s="54"/>
      <c r="K359" s="69" t="s">
        <v>65</v>
      </c>
      <c r="L359" s="54"/>
      <c r="M359" s="54"/>
      <c r="N359" s="70" t="s">
        <v>3386</v>
      </c>
      <c r="T359" s="1">
        <v>20336</v>
      </c>
      <c r="U359" s="1">
        <v>5003</v>
      </c>
      <c r="W359" s="1" t="s">
        <v>3369</v>
      </c>
      <c r="X359" s="1">
        <v>2862</v>
      </c>
      <c r="Y359">
        <f t="shared" si="50"/>
        <v>4643</v>
      </c>
      <c r="Z359">
        <f t="shared" si="51"/>
        <v>51</v>
      </c>
      <c r="AA359">
        <f t="shared" si="52"/>
        <v>177</v>
      </c>
      <c r="AB359">
        <f t="shared" si="53"/>
        <v>2937</v>
      </c>
      <c r="AE359" s="19">
        <v>40093</v>
      </c>
      <c r="AH359" s="71">
        <v>40093</v>
      </c>
      <c r="AI359" s="78" t="s">
        <v>8714</v>
      </c>
      <c r="AJ359" s="413" t="str">
        <f t="shared" si="54"/>
        <v>07</v>
      </c>
      <c r="AK359" t="str">
        <f t="shared" si="55"/>
        <v>10</v>
      </c>
      <c r="AL359" t="str">
        <f t="shared" si="56"/>
        <v>2009</v>
      </c>
      <c r="AM359" s="427" t="str">
        <f t="shared" si="57"/>
        <v>07</v>
      </c>
      <c r="AN359" t="str">
        <f t="shared" si="58"/>
        <v>10</v>
      </c>
      <c r="AP359" s="19">
        <f t="shared" si="59"/>
        <v>40093</v>
      </c>
    </row>
    <row r="360" spans="1:42" ht="19.5" customHeight="1" x14ac:dyDescent="0.2">
      <c r="A360" s="143">
        <v>20128</v>
      </c>
      <c r="B360" s="42" t="str">
        <f>IFERROR(VLOOKUP($A360,INPUT_Du_lieu_nhan_vien!$A:$C,2,0),"-")</f>
        <v>Trần Thị Bích</v>
      </c>
      <c r="C360" s="42" t="str">
        <f>IFERROR(VLOOKUP($A360,INPUT_Du_lieu_nhan_vien!$A:$C,3,0),"-")</f>
        <v>Hồng</v>
      </c>
      <c r="D360" s="42" t="str">
        <f>IFERROR(VLOOKUP($A360,INPUT_Du_lieu_nhan_vien!$A:$AJ,36,0),"-")</f>
        <v>Nghỉ việc</v>
      </c>
      <c r="E360" s="69" t="s">
        <v>3031</v>
      </c>
      <c r="F360" s="70" t="s">
        <v>3680</v>
      </c>
      <c r="G360" s="71">
        <v>40093</v>
      </c>
      <c r="H360" s="54"/>
      <c r="I360" s="54" t="s">
        <v>16</v>
      </c>
      <c r="J360" s="54"/>
      <c r="K360" s="54"/>
      <c r="L360" s="54"/>
      <c r="M360" s="54"/>
      <c r="N360" s="70" t="s">
        <v>3681</v>
      </c>
      <c r="T360" s="1">
        <v>20337</v>
      </c>
      <c r="U360" s="1">
        <v>5004</v>
      </c>
      <c r="W360" s="1" t="s">
        <v>3640</v>
      </c>
      <c r="X360" s="1">
        <v>2863</v>
      </c>
      <c r="Y360">
        <f t="shared" si="50"/>
        <v>4644</v>
      </c>
      <c r="Z360">
        <f t="shared" si="51"/>
        <v>53</v>
      </c>
      <c r="AA360" t="str">
        <f t="shared" si="52"/>
        <v/>
      </c>
      <c r="AB360">
        <f t="shared" si="53"/>
        <v>2938</v>
      </c>
      <c r="AE360" s="19">
        <v>40093</v>
      </c>
      <c r="AH360" s="71">
        <v>40093</v>
      </c>
      <c r="AI360" s="78" t="s">
        <v>8714</v>
      </c>
      <c r="AJ360" s="413" t="str">
        <f t="shared" si="54"/>
        <v>07</v>
      </c>
      <c r="AK360" t="str">
        <f t="shared" si="55"/>
        <v>10</v>
      </c>
      <c r="AL360" t="str">
        <f t="shared" si="56"/>
        <v>2009</v>
      </c>
      <c r="AM360" s="427" t="str">
        <f t="shared" si="57"/>
        <v>07</v>
      </c>
      <c r="AN360" t="str">
        <f t="shared" si="58"/>
        <v>10</v>
      </c>
      <c r="AP360" s="19">
        <f t="shared" si="59"/>
        <v>40093</v>
      </c>
    </row>
    <row r="361" spans="1:42" ht="19.5" customHeight="1" x14ac:dyDescent="0.2">
      <c r="A361" s="143">
        <v>20007</v>
      </c>
      <c r="B361" s="42" t="str">
        <f>IFERROR(VLOOKUP($A361,INPUT_Du_lieu_nhan_vien!$A:$C,2,0),"-")</f>
        <v>Nguyễn Thành</v>
      </c>
      <c r="C361" s="42" t="str">
        <f>IFERROR(VLOOKUP($A361,INPUT_Du_lieu_nhan_vien!$A:$C,3,0),"-")</f>
        <v>Luân</v>
      </c>
      <c r="D361" s="42" t="str">
        <f>IFERROR(VLOOKUP($A361,INPUT_Du_lieu_nhan_vien!$A:$AJ,36,0),"-")</f>
        <v>Chính thức</v>
      </c>
      <c r="E361" s="69" t="s">
        <v>3032</v>
      </c>
      <c r="F361" s="70" t="s">
        <v>5880</v>
      </c>
      <c r="G361" s="71">
        <v>40026</v>
      </c>
      <c r="H361" s="54"/>
      <c r="I361" s="54" t="s">
        <v>17</v>
      </c>
      <c r="J361" s="54"/>
      <c r="K361" s="54"/>
      <c r="L361" s="54"/>
      <c r="M361" s="54"/>
      <c r="N361" s="70" t="s">
        <v>5881</v>
      </c>
      <c r="T361" s="1">
        <v>20338</v>
      </c>
      <c r="U361" s="1">
        <v>5005</v>
      </c>
      <c r="W361" s="1" t="s">
        <v>3634</v>
      </c>
      <c r="X361" s="1">
        <v>2864</v>
      </c>
      <c r="Y361">
        <f t="shared" si="50"/>
        <v>4447</v>
      </c>
      <c r="Z361">
        <f t="shared" si="51"/>
        <v>51</v>
      </c>
      <c r="AA361" t="str">
        <f t="shared" si="52"/>
        <v/>
      </c>
      <c r="AB361">
        <f t="shared" si="53"/>
        <v>3614</v>
      </c>
      <c r="AE361" s="19">
        <v>40026</v>
      </c>
      <c r="AH361" s="71">
        <v>40026</v>
      </c>
      <c r="AI361" s="78" t="s">
        <v>8632</v>
      </c>
      <c r="AJ361" s="413" t="str">
        <f t="shared" si="54"/>
        <v>01</v>
      </c>
      <c r="AK361" t="str">
        <f t="shared" si="55"/>
        <v>08</v>
      </c>
      <c r="AL361" t="str">
        <f t="shared" si="56"/>
        <v>2009</v>
      </c>
      <c r="AM361" s="427" t="str">
        <f t="shared" si="57"/>
        <v>01</v>
      </c>
      <c r="AN361" t="str">
        <f t="shared" si="58"/>
        <v>08</v>
      </c>
      <c r="AP361" s="19">
        <f t="shared" si="59"/>
        <v>40026</v>
      </c>
    </row>
    <row r="362" spans="1:42" ht="19.5" customHeight="1" x14ac:dyDescent="0.2">
      <c r="A362" s="143">
        <v>20091</v>
      </c>
      <c r="B362" s="42" t="str">
        <f>IFERROR(VLOOKUP($A362,INPUT_Du_lieu_nhan_vien!$A:$C,2,0),"-")</f>
        <v>Nguyễn Thị Thu</v>
      </c>
      <c r="C362" s="42" t="str">
        <f>IFERROR(VLOOKUP($A362,INPUT_Du_lieu_nhan_vien!$A:$C,3,0),"-")</f>
        <v>Lý</v>
      </c>
      <c r="D362" s="42" t="str">
        <f>IFERROR(VLOOKUP($A362,INPUT_Du_lieu_nhan_vien!$A:$AJ,36,0),"-")</f>
        <v>Nghỉ việc</v>
      </c>
      <c r="E362" s="69" t="s">
        <v>3031</v>
      </c>
      <c r="F362" s="70" t="s">
        <v>3472</v>
      </c>
      <c r="G362" s="71">
        <v>40057</v>
      </c>
      <c r="H362" s="54"/>
      <c r="I362" s="69" t="s">
        <v>17</v>
      </c>
      <c r="J362" s="54"/>
      <c r="K362" s="54"/>
      <c r="L362" s="54"/>
      <c r="M362" s="54"/>
      <c r="N362" s="70" t="s">
        <v>3473</v>
      </c>
      <c r="T362" s="1">
        <v>20339</v>
      </c>
      <c r="U362" s="1">
        <v>5006</v>
      </c>
      <c r="W362" s="1" t="s">
        <v>3638</v>
      </c>
      <c r="X362" s="1">
        <v>2865</v>
      </c>
      <c r="Y362">
        <f t="shared" si="50"/>
        <v>4529</v>
      </c>
      <c r="Z362">
        <f t="shared" si="51"/>
        <v>51</v>
      </c>
      <c r="AA362" t="str">
        <f t="shared" si="52"/>
        <v/>
      </c>
      <c r="AB362">
        <f t="shared" si="53"/>
        <v>2939</v>
      </c>
      <c r="AE362" s="19">
        <v>40057</v>
      </c>
      <c r="AH362" s="71">
        <v>40057</v>
      </c>
      <c r="AI362" s="78" t="s">
        <v>8704</v>
      </c>
      <c r="AJ362" s="413" t="str">
        <f t="shared" si="54"/>
        <v>01</v>
      </c>
      <c r="AK362" t="str">
        <f t="shared" si="55"/>
        <v>09</v>
      </c>
      <c r="AL362" t="str">
        <f t="shared" si="56"/>
        <v>2009</v>
      </c>
      <c r="AM362" s="427" t="str">
        <f t="shared" si="57"/>
        <v>01</v>
      </c>
      <c r="AN362" t="str">
        <f t="shared" si="58"/>
        <v>09</v>
      </c>
      <c r="AP362" s="19">
        <f t="shared" si="59"/>
        <v>40057</v>
      </c>
    </row>
    <row r="363" spans="1:42" ht="19.5" customHeight="1" x14ac:dyDescent="0.2">
      <c r="A363" s="143">
        <v>20341</v>
      </c>
      <c r="B363" s="42" t="str">
        <f>IFERROR(VLOOKUP($A363,INPUT_Du_lieu_nhan_vien!$A:$C,2,0),"-")</f>
        <v>Nguyễn Thị</v>
      </c>
      <c r="C363" s="42" t="str">
        <f>IFERROR(VLOOKUP($A363,INPUT_Du_lieu_nhan_vien!$A:$C,3,0),"-")</f>
        <v>Mai</v>
      </c>
      <c r="D363" s="42" t="str">
        <f>IFERROR(VLOOKUP($A363,INPUT_Du_lieu_nhan_vien!$A:$AJ,36,0),"-")</f>
        <v>Nghỉ việc</v>
      </c>
      <c r="E363" s="69" t="s">
        <v>3031</v>
      </c>
      <c r="F363" s="70" t="s">
        <v>3557</v>
      </c>
      <c r="G363" s="71">
        <v>40952</v>
      </c>
      <c r="H363" s="54"/>
      <c r="I363" s="54" t="s">
        <v>17</v>
      </c>
      <c r="J363" s="54"/>
      <c r="K363" s="54"/>
      <c r="L363" s="54"/>
      <c r="M363" s="54"/>
      <c r="N363" s="70" t="s">
        <v>3558</v>
      </c>
      <c r="T363" s="1">
        <v>20340</v>
      </c>
      <c r="U363" s="1">
        <v>5007</v>
      </c>
      <c r="W363" s="1" t="s">
        <v>3724</v>
      </c>
      <c r="X363" s="1">
        <v>2866</v>
      </c>
      <c r="Y363">
        <f t="shared" si="50"/>
        <v>5008</v>
      </c>
      <c r="Z363">
        <f t="shared" si="51"/>
        <v>51</v>
      </c>
      <c r="AA363" t="str">
        <f t="shared" si="52"/>
        <v/>
      </c>
      <c r="AB363">
        <f t="shared" si="53"/>
        <v>2940</v>
      </c>
      <c r="AE363" s="19">
        <v>40952</v>
      </c>
      <c r="AH363" s="71">
        <v>40952</v>
      </c>
      <c r="AI363" s="78" t="s">
        <v>8715</v>
      </c>
      <c r="AJ363" s="413" t="str">
        <f t="shared" si="54"/>
        <v>13</v>
      </c>
      <c r="AK363" t="str">
        <f t="shared" si="55"/>
        <v>02</v>
      </c>
      <c r="AL363" t="str">
        <f t="shared" si="56"/>
        <v>2012</v>
      </c>
      <c r="AM363" s="427" t="str">
        <f t="shared" si="57"/>
        <v>13</v>
      </c>
      <c r="AN363" t="str">
        <f t="shared" si="58"/>
        <v>02</v>
      </c>
      <c r="AP363" s="19">
        <f t="shared" si="59"/>
        <v>40952</v>
      </c>
    </row>
    <row r="364" spans="1:42" ht="19.5" customHeight="1" x14ac:dyDescent="0.2">
      <c r="A364" s="143">
        <v>20133</v>
      </c>
      <c r="B364" s="42" t="str">
        <f>IFERROR(VLOOKUP($A364,INPUT_Du_lieu_nhan_vien!$A:$C,2,0),"-")</f>
        <v>Bùi Việt</v>
      </c>
      <c r="C364" s="42" t="str">
        <f>IFERROR(VLOOKUP($A364,INPUT_Du_lieu_nhan_vien!$A:$C,3,0),"-")</f>
        <v>Đức</v>
      </c>
      <c r="D364" s="42" t="str">
        <f>IFERROR(VLOOKUP($A364,INPUT_Du_lieu_nhan_vien!$A:$AJ,36,0),"-")</f>
        <v>Nghỉ việc</v>
      </c>
      <c r="E364" s="69" t="s">
        <v>3031</v>
      </c>
      <c r="F364" s="70" t="s">
        <v>3324</v>
      </c>
      <c r="G364" s="71">
        <v>40095</v>
      </c>
      <c r="H364" s="54"/>
      <c r="I364" s="69" t="s">
        <v>17</v>
      </c>
      <c r="J364" s="54"/>
      <c r="K364" s="69" t="s">
        <v>31</v>
      </c>
      <c r="L364" s="54"/>
      <c r="M364" s="69" t="s">
        <v>37</v>
      </c>
      <c r="N364" s="54"/>
      <c r="T364" s="1">
        <v>20341</v>
      </c>
      <c r="U364" s="1">
        <v>5008</v>
      </c>
      <c r="W364" s="1" t="s">
        <v>3645</v>
      </c>
      <c r="X364" s="1">
        <v>2868</v>
      </c>
      <c r="Y364">
        <f t="shared" si="50"/>
        <v>4649</v>
      </c>
      <c r="Z364">
        <f t="shared" si="51"/>
        <v>51</v>
      </c>
      <c r="AA364">
        <f t="shared" si="52"/>
        <v>182</v>
      </c>
      <c r="AB364">
        <f t="shared" si="53"/>
        <v>2941</v>
      </c>
      <c r="AE364" s="19">
        <v>40095</v>
      </c>
      <c r="AH364" s="71">
        <v>40095</v>
      </c>
      <c r="AI364" s="78" t="s">
        <v>8710</v>
      </c>
      <c r="AJ364" s="413" t="str">
        <f t="shared" si="54"/>
        <v>09</v>
      </c>
      <c r="AK364" t="str">
        <f t="shared" si="55"/>
        <v>10</v>
      </c>
      <c r="AL364" t="str">
        <f t="shared" si="56"/>
        <v>2009</v>
      </c>
      <c r="AM364" s="427" t="str">
        <f t="shared" si="57"/>
        <v>09</v>
      </c>
      <c r="AN364" t="str">
        <f t="shared" si="58"/>
        <v>10</v>
      </c>
      <c r="AP364" s="19">
        <f t="shared" si="59"/>
        <v>40095</v>
      </c>
    </row>
    <row r="365" spans="1:42" ht="19.5" customHeight="1" x14ac:dyDescent="0.2">
      <c r="A365" s="143">
        <v>20134</v>
      </c>
      <c r="B365" s="42" t="str">
        <f>IFERROR(VLOOKUP($A365,INPUT_Du_lieu_nhan_vien!$A:$C,2,0),"-")</f>
        <v>Đỗ Thị</v>
      </c>
      <c r="C365" s="42" t="str">
        <f>IFERROR(VLOOKUP($A365,INPUT_Du_lieu_nhan_vien!$A:$C,3,0),"-")</f>
        <v>Ngọc</v>
      </c>
      <c r="D365" s="42" t="str">
        <f>IFERROR(VLOOKUP($A365,INPUT_Du_lieu_nhan_vien!$A:$AJ,36,0),"-")</f>
        <v>Nghỉ việc</v>
      </c>
      <c r="E365" s="69"/>
      <c r="F365" s="54"/>
      <c r="G365" s="54"/>
      <c r="H365" s="54"/>
      <c r="I365" s="54"/>
      <c r="J365" s="54"/>
      <c r="K365" s="54"/>
      <c r="L365" s="54"/>
      <c r="M365" s="54"/>
      <c r="N365" s="54"/>
      <c r="T365" s="1">
        <v>20342</v>
      </c>
      <c r="U365" s="1">
        <v>5009</v>
      </c>
      <c r="W365" s="1" t="s">
        <v>3647</v>
      </c>
      <c r="X365" s="1">
        <v>2869</v>
      </c>
      <c r="Y365">
        <f t="shared" si="50"/>
        <v>4650</v>
      </c>
      <c r="Z365" t="str">
        <f t="shared" si="51"/>
        <v/>
      </c>
      <c r="AA365" t="str">
        <f t="shared" si="52"/>
        <v/>
      </c>
      <c r="AB365" t="str">
        <f t="shared" si="53"/>
        <v/>
      </c>
      <c r="AE365" s="19" t="s">
        <v>623</v>
      </c>
      <c r="AH365" s="54"/>
      <c r="AI365" s="415"/>
      <c r="AJ365" s="413" t="str">
        <f t="shared" si="54"/>
        <v/>
      </c>
      <c r="AK365" t="e">
        <f t="shared" si="55"/>
        <v>#VALUE!</v>
      </c>
      <c r="AL365" t="str">
        <f t="shared" si="56"/>
        <v/>
      </c>
      <c r="AM365" s="427" t="e">
        <f t="shared" si="57"/>
        <v>#VALUE!</v>
      </c>
      <c r="AN365" t="e">
        <f t="shared" si="58"/>
        <v>#VALUE!</v>
      </c>
      <c r="AP365" s="19" t="str">
        <f t="shared" si="59"/>
        <v/>
      </c>
    </row>
    <row r="366" spans="1:42" ht="19.5" customHeight="1" x14ac:dyDescent="0.2">
      <c r="A366" s="143">
        <v>20135</v>
      </c>
      <c r="B366" s="42" t="str">
        <f>IFERROR(VLOOKUP($A366,INPUT_Du_lieu_nhan_vien!$A:$C,2,0),"-")</f>
        <v>Phạm Thị Minh</v>
      </c>
      <c r="C366" s="42" t="str">
        <f>IFERROR(VLOOKUP($A366,INPUT_Du_lieu_nhan_vien!$A:$C,3,0),"-")</f>
        <v>Hải</v>
      </c>
      <c r="D366" s="42" t="str">
        <f>IFERROR(VLOOKUP($A366,INPUT_Du_lieu_nhan_vien!$A:$AJ,36,0),"-")</f>
        <v>Nghỉ việc</v>
      </c>
      <c r="E366" s="69" t="s">
        <v>3031</v>
      </c>
      <c r="F366" s="54"/>
      <c r="G366" s="71">
        <v>40096</v>
      </c>
      <c r="H366" s="54"/>
      <c r="I366" s="54" t="s">
        <v>16</v>
      </c>
      <c r="J366" s="54"/>
      <c r="K366" s="54"/>
      <c r="L366" s="54"/>
      <c r="M366" s="54"/>
      <c r="N366" s="70" t="s">
        <v>3623</v>
      </c>
      <c r="T366" s="1">
        <v>20343</v>
      </c>
      <c r="U366" s="1">
        <v>5010</v>
      </c>
      <c r="W366" s="1" t="s">
        <v>3443</v>
      </c>
      <c r="X366" s="1">
        <v>2870</v>
      </c>
      <c r="Y366">
        <f t="shared" si="50"/>
        <v>4651</v>
      </c>
      <c r="Z366">
        <f t="shared" si="51"/>
        <v>53</v>
      </c>
      <c r="AA366" t="str">
        <f t="shared" si="52"/>
        <v/>
      </c>
      <c r="AB366" t="str">
        <f t="shared" si="53"/>
        <v/>
      </c>
      <c r="AE366" s="19">
        <v>40096</v>
      </c>
      <c r="AH366" s="71">
        <v>40096</v>
      </c>
      <c r="AI366" s="78" t="s">
        <v>8716</v>
      </c>
      <c r="AJ366" s="413" t="str">
        <f t="shared" si="54"/>
        <v>10</v>
      </c>
      <c r="AK366" t="str">
        <f t="shared" si="55"/>
        <v>10</v>
      </c>
      <c r="AL366" t="str">
        <f t="shared" si="56"/>
        <v>2009</v>
      </c>
      <c r="AM366" s="427" t="str">
        <f t="shared" si="57"/>
        <v>10</v>
      </c>
      <c r="AN366" t="str">
        <f t="shared" si="58"/>
        <v>10</v>
      </c>
      <c r="AP366" s="19">
        <f t="shared" si="59"/>
        <v>40096</v>
      </c>
    </row>
    <row r="367" spans="1:42" ht="19.5" customHeight="1" x14ac:dyDescent="0.2">
      <c r="A367" s="143">
        <v>20371</v>
      </c>
      <c r="B367" s="42" t="str">
        <f>IFERROR(VLOOKUP($A367,INPUT_Du_lieu_nhan_vien!$A:$C,2,0),"-")</f>
        <v>Nguyễn Thị Tuyết</v>
      </c>
      <c r="C367" s="42" t="str">
        <f>IFERROR(VLOOKUP($A367,INPUT_Du_lieu_nhan_vien!$A:$C,3,0),"-")</f>
        <v>Mai</v>
      </c>
      <c r="D367" s="42" t="str">
        <f>IFERROR(VLOOKUP($A367,INPUT_Du_lieu_nhan_vien!$A:$AJ,36,0),"-")</f>
        <v>Nghỉ việc</v>
      </c>
      <c r="E367" s="69" t="s">
        <v>3031</v>
      </c>
      <c r="F367" s="70" t="s">
        <v>3571</v>
      </c>
      <c r="G367" s="71">
        <v>41030</v>
      </c>
      <c r="H367" s="54"/>
      <c r="I367" s="54" t="s">
        <v>3012</v>
      </c>
      <c r="J367" s="54"/>
      <c r="K367" s="54"/>
      <c r="L367" s="54"/>
      <c r="M367" s="54"/>
      <c r="N367" s="70" t="s">
        <v>3432</v>
      </c>
      <c r="T367" s="1">
        <v>20344</v>
      </c>
      <c r="U367" s="1">
        <v>5011</v>
      </c>
      <c r="W367" s="1" t="s">
        <v>3327</v>
      </c>
      <c r="X367" s="1">
        <v>2871</v>
      </c>
      <c r="Y367">
        <f t="shared" si="50"/>
        <v>5039</v>
      </c>
      <c r="Z367">
        <f t="shared" si="51"/>
        <v>56</v>
      </c>
      <c r="AA367" t="str">
        <f t="shared" si="52"/>
        <v/>
      </c>
      <c r="AB367">
        <f t="shared" si="53"/>
        <v>2942</v>
      </c>
      <c r="AE367" s="19">
        <v>41030</v>
      </c>
      <c r="AH367" s="71">
        <v>41030</v>
      </c>
      <c r="AI367" s="78" t="s">
        <v>3708</v>
      </c>
      <c r="AJ367" s="413" t="str">
        <f t="shared" si="54"/>
        <v>01</v>
      </c>
      <c r="AK367" t="str">
        <f t="shared" si="55"/>
        <v>05</v>
      </c>
      <c r="AL367" t="str">
        <f t="shared" si="56"/>
        <v>2012</v>
      </c>
      <c r="AM367" s="427" t="str">
        <f t="shared" si="57"/>
        <v>01</v>
      </c>
      <c r="AN367" t="str">
        <f t="shared" si="58"/>
        <v>05</v>
      </c>
      <c r="AP367" s="19">
        <f t="shared" si="59"/>
        <v>41030</v>
      </c>
    </row>
    <row r="368" spans="1:42" ht="19.5" customHeight="1" x14ac:dyDescent="0.2">
      <c r="A368" s="143">
        <v>20138</v>
      </c>
      <c r="B368" s="42" t="str">
        <f>IFERROR(VLOOKUP($A368,INPUT_Du_lieu_nhan_vien!$A:$C,2,0),"-")</f>
        <v>Hà Thị Nhã</v>
      </c>
      <c r="C368" s="42" t="str">
        <f>IFERROR(VLOOKUP($A368,INPUT_Du_lieu_nhan_vien!$A:$C,3,0),"-")</f>
        <v>Ca</v>
      </c>
      <c r="D368" s="42" t="str">
        <f>IFERROR(VLOOKUP($A368,INPUT_Du_lieu_nhan_vien!$A:$AJ,36,0),"-")</f>
        <v>Nghỉ việc</v>
      </c>
      <c r="E368" s="69" t="s">
        <v>3031</v>
      </c>
      <c r="F368" s="70" t="s">
        <v>3376</v>
      </c>
      <c r="G368" s="71">
        <v>40070</v>
      </c>
      <c r="H368" s="54"/>
      <c r="I368" s="54" t="s">
        <v>17</v>
      </c>
      <c r="J368" s="54"/>
      <c r="K368" s="54" t="s">
        <v>65</v>
      </c>
      <c r="L368" s="54"/>
      <c r="M368" s="54" t="s">
        <v>70</v>
      </c>
      <c r="N368" s="54"/>
      <c r="T368" s="1">
        <v>20345</v>
      </c>
      <c r="U368" s="1">
        <v>5012</v>
      </c>
      <c r="W368" s="1" t="s">
        <v>3659</v>
      </c>
      <c r="X368" s="1">
        <v>2872</v>
      </c>
      <c r="Y368">
        <f t="shared" si="50"/>
        <v>4654</v>
      </c>
      <c r="Z368">
        <f t="shared" si="51"/>
        <v>51</v>
      </c>
      <c r="AA368">
        <f t="shared" si="52"/>
        <v>177</v>
      </c>
      <c r="AB368">
        <f t="shared" si="53"/>
        <v>2943</v>
      </c>
      <c r="AE368" s="19">
        <v>40070</v>
      </c>
      <c r="AH368" s="71">
        <v>40070</v>
      </c>
      <c r="AI368" s="78" t="s">
        <v>8717</v>
      </c>
      <c r="AJ368" s="413" t="str">
        <f t="shared" si="54"/>
        <v>14</v>
      </c>
      <c r="AK368" t="str">
        <f t="shared" si="55"/>
        <v>09</v>
      </c>
      <c r="AL368" t="str">
        <f t="shared" si="56"/>
        <v>2009</v>
      </c>
      <c r="AM368" s="427" t="str">
        <f t="shared" si="57"/>
        <v>14</v>
      </c>
      <c r="AN368" t="str">
        <f t="shared" si="58"/>
        <v>09</v>
      </c>
      <c r="AP368" s="19">
        <f t="shared" si="59"/>
        <v>40070</v>
      </c>
    </row>
    <row r="369" spans="1:42" ht="19.5" customHeight="1" x14ac:dyDescent="0.2">
      <c r="A369" s="143">
        <v>20140</v>
      </c>
      <c r="B369" s="42" t="str">
        <f>IFERROR(VLOOKUP($A369,INPUT_Du_lieu_nhan_vien!$A:$C,2,0),"-")</f>
        <v>Lương Thị Thu</v>
      </c>
      <c r="C369" s="42" t="str">
        <f>IFERROR(VLOOKUP($A369,INPUT_Du_lieu_nhan_vien!$A:$C,3,0),"-")</f>
        <v>Hường</v>
      </c>
      <c r="D369" s="42" t="str">
        <f>IFERROR(VLOOKUP($A369,INPUT_Du_lieu_nhan_vien!$A:$AJ,36,0),"-")</f>
        <v>Nghỉ việc</v>
      </c>
      <c r="E369" s="69"/>
      <c r="F369" s="70" t="s">
        <v>3985</v>
      </c>
      <c r="G369" s="71">
        <v>40077</v>
      </c>
      <c r="H369" s="54"/>
      <c r="I369" s="54" t="s">
        <v>17</v>
      </c>
      <c r="J369" s="54"/>
      <c r="K369" s="54"/>
      <c r="L369" s="54"/>
      <c r="M369" s="54"/>
      <c r="N369" s="70" t="s">
        <v>3986</v>
      </c>
      <c r="T369" s="1">
        <v>20346</v>
      </c>
      <c r="U369" s="1">
        <v>5013</v>
      </c>
      <c r="W369" s="1" t="s">
        <v>3469</v>
      </c>
      <c r="X369" s="1">
        <v>2873</v>
      </c>
      <c r="Y369">
        <f t="shared" si="50"/>
        <v>4656</v>
      </c>
      <c r="Z369">
        <f t="shared" si="51"/>
        <v>51</v>
      </c>
      <c r="AA369" t="str">
        <f t="shared" si="52"/>
        <v/>
      </c>
      <c r="AB369" t="str">
        <f t="shared" si="53"/>
        <v/>
      </c>
      <c r="AE369" s="19">
        <v>40077</v>
      </c>
      <c r="AH369" s="71">
        <v>40077</v>
      </c>
      <c r="AI369" s="78" t="s">
        <v>8718</v>
      </c>
      <c r="AJ369" s="413" t="str">
        <f t="shared" si="54"/>
        <v>21</v>
      </c>
      <c r="AK369" t="str">
        <f t="shared" si="55"/>
        <v>09</v>
      </c>
      <c r="AL369" t="str">
        <f t="shared" si="56"/>
        <v>2009</v>
      </c>
      <c r="AM369" s="427" t="str">
        <f t="shared" si="57"/>
        <v>21</v>
      </c>
      <c r="AN369" t="str">
        <f t="shared" si="58"/>
        <v>09</v>
      </c>
      <c r="AP369" s="19">
        <f t="shared" si="59"/>
        <v>40077</v>
      </c>
    </row>
    <row r="370" spans="1:42" ht="19.5" customHeight="1" x14ac:dyDescent="0.2">
      <c r="A370" s="143">
        <v>20341</v>
      </c>
      <c r="B370" s="42" t="str">
        <f>IFERROR(VLOOKUP($A370,INPUT_Du_lieu_nhan_vien!$A:$C,2,0),"-")</f>
        <v>Nguyễn Thị</v>
      </c>
      <c r="C370" s="42" t="str">
        <f>IFERROR(VLOOKUP($A370,INPUT_Du_lieu_nhan_vien!$A:$C,3,0),"-")</f>
        <v>Mai</v>
      </c>
      <c r="D370" s="42" t="str">
        <f>IFERROR(VLOOKUP($A370,INPUT_Du_lieu_nhan_vien!$A:$AJ,36,0),"-")</f>
        <v>Nghỉ việc</v>
      </c>
      <c r="E370" s="69" t="s">
        <v>3032</v>
      </c>
      <c r="F370" s="70" t="s">
        <v>5944</v>
      </c>
      <c r="G370" s="71">
        <v>41126</v>
      </c>
      <c r="H370" s="54"/>
      <c r="I370" s="54" t="s">
        <v>17</v>
      </c>
      <c r="J370" s="54"/>
      <c r="K370" s="54"/>
      <c r="L370" s="54"/>
      <c r="M370" s="54"/>
      <c r="N370" s="70" t="s">
        <v>5945</v>
      </c>
      <c r="T370" s="1">
        <v>20347</v>
      </c>
      <c r="U370" s="1">
        <v>5014</v>
      </c>
      <c r="W370" s="1" t="s">
        <v>3739</v>
      </c>
      <c r="X370" s="1">
        <v>2874</v>
      </c>
      <c r="Y370">
        <f t="shared" si="50"/>
        <v>5008</v>
      </c>
      <c r="Z370">
        <f t="shared" si="51"/>
        <v>51</v>
      </c>
      <c r="AA370" t="str">
        <f t="shared" si="52"/>
        <v/>
      </c>
      <c r="AB370">
        <f t="shared" si="53"/>
        <v>3615</v>
      </c>
      <c r="AE370" s="19">
        <v>41126</v>
      </c>
      <c r="AH370" s="71">
        <v>41126</v>
      </c>
      <c r="AI370" s="78" t="s">
        <v>8719</v>
      </c>
      <c r="AJ370" s="413" t="str">
        <f t="shared" si="54"/>
        <v>05</v>
      </c>
      <c r="AK370" t="str">
        <f t="shared" si="55"/>
        <v>08</v>
      </c>
      <c r="AL370" t="str">
        <f t="shared" si="56"/>
        <v>2012</v>
      </c>
      <c r="AM370" s="427" t="str">
        <f t="shared" si="57"/>
        <v>05</v>
      </c>
      <c r="AN370" t="str">
        <f t="shared" si="58"/>
        <v>08</v>
      </c>
      <c r="AP370" s="19">
        <f t="shared" si="59"/>
        <v>41126</v>
      </c>
    </row>
    <row r="371" spans="1:42" ht="19.5" customHeight="1" x14ac:dyDescent="0.2">
      <c r="A371" s="143">
        <v>20142</v>
      </c>
      <c r="B371" s="42" t="str">
        <f>IFERROR(VLOOKUP($A371,INPUT_Du_lieu_nhan_vien!$A:$C,2,0),"-")</f>
        <v>Dương Thị Thúy</v>
      </c>
      <c r="C371" s="42" t="str">
        <f>IFERROR(VLOOKUP($A371,INPUT_Du_lieu_nhan_vien!$A:$C,3,0),"-")</f>
        <v>Ân</v>
      </c>
      <c r="D371" s="42" t="str">
        <f>IFERROR(VLOOKUP($A371,INPUT_Du_lieu_nhan_vien!$A:$AJ,36,0),"-")</f>
        <v>Nghỉ việc</v>
      </c>
      <c r="E371" s="69" t="s">
        <v>3031</v>
      </c>
      <c r="F371" s="70" t="s">
        <v>3367</v>
      </c>
      <c r="G371" s="71">
        <v>40118</v>
      </c>
      <c r="H371" s="54"/>
      <c r="I371" s="54" t="s">
        <v>16</v>
      </c>
      <c r="J371" s="54"/>
      <c r="K371" s="54" t="s">
        <v>65</v>
      </c>
      <c r="L371" s="54"/>
      <c r="M371" s="54" t="s">
        <v>70</v>
      </c>
      <c r="N371" s="54"/>
      <c r="T371" s="1">
        <v>20348</v>
      </c>
      <c r="U371" s="1">
        <v>5015</v>
      </c>
      <c r="W371" s="1" t="s">
        <v>3516</v>
      </c>
      <c r="X371" s="1">
        <v>2875</v>
      </c>
      <c r="Y371">
        <f t="shared" si="50"/>
        <v>4659</v>
      </c>
      <c r="Z371">
        <f t="shared" si="51"/>
        <v>53</v>
      </c>
      <c r="AA371">
        <f t="shared" si="52"/>
        <v>177</v>
      </c>
      <c r="AB371">
        <f t="shared" si="53"/>
        <v>2944</v>
      </c>
      <c r="AE371" s="19">
        <v>40118</v>
      </c>
      <c r="AH371" s="71">
        <v>40118</v>
      </c>
      <c r="AI371" s="78" t="s">
        <v>8672</v>
      </c>
      <c r="AJ371" s="413" t="str">
        <f t="shared" si="54"/>
        <v>01</v>
      </c>
      <c r="AK371" t="str">
        <f t="shared" si="55"/>
        <v>11</v>
      </c>
      <c r="AL371" t="str">
        <f t="shared" si="56"/>
        <v>2009</v>
      </c>
      <c r="AM371" s="427" t="str">
        <f t="shared" si="57"/>
        <v>01</v>
      </c>
      <c r="AN371" t="str">
        <f t="shared" si="58"/>
        <v>11</v>
      </c>
      <c r="AP371" s="19">
        <f t="shared" si="59"/>
        <v>40118</v>
      </c>
    </row>
    <row r="372" spans="1:42" ht="19.5" customHeight="1" x14ac:dyDescent="0.2">
      <c r="A372" s="54">
        <v>20543</v>
      </c>
      <c r="B372" s="42" t="str">
        <f>IFERROR(VLOOKUP($A372,INPUT_Du_lieu_nhan_vien!$A:$C,2,0),"-")</f>
        <v>Nguyễn Thị Lệ</v>
      </c>
      <c r="C372" s="42" t="str">
        <f>IFERROR(VLOOKUP($A372,INPUT_Du_lieu_nhan_vien!$A:$C,3,0),"-")</f>
        <v>Mi</v>
      </c>
      <c r="D372" s="42" t="str">
        <f>IFERROR(VLOOKUP($A372,INPUT_Du_lieu_nhan_vien!$A:$AJ,36,0),"-")</f>
        <v>Chính thức</v>
      </c>
      <c r="E372" s="69" t="s">
        <v>3030</v>
      </c>
      <c r="F372" s="70" t="s">
        <v>5549</v>
      </c>
      <c r="G372" s="78" t="s">
        <v>7842</v>
      </c>
      <c r="H372" s="54"/>
      <c r="I372" s="54" t="s">
        <v>16</v>
      </c>
      <c r="J372" s="54"/>
      <c r="K372" s="54"/>
      <c r="L372" s="54"/>
      <c r="M372" s="54"/>
      <c r="N372" s="70" t="s">
        <v>5412</v>
      </c>
      <c r="T372" s="1">
        <v>20349</v>
      </c>
      <c r="U372" s="1">
        <v>5016</v>
      </c>
      <c r="W372" s="1" t="s">
        <v>3656</v>
      </c>
      <c r="X372" s="1">
        <v>2876</v>
      </c>
      <c r="Y372">
        <f t="shared" si="50"/>
        <v>5357</v>
      </c>
      <c r="Z372">
        <f t="shared" si="51"/>
        <v>53</v>
      </c>
      <c r="AA372" t="str">
        <f t="shared" si="52"/>
        <v/>
      </c>
      <c r="AB372">
        <f t="shared" si="53"/>
        <v>2539</v>
      </c>
      <c r="AE372" s="19">
        <v>41551</v>
      </c>
      <c r="AH372" s="78" t="s">
        <v>7842</v>
      </c>
      <c r="AI372" s="78" t="s">
        <v>7842</v>
      </c>
      <c r="AJ372" s="413" t="str">
        <f t="shared" si="54"/>
        <v>4/</v>
      </c>
      <c r="AK372" t="str">
        <f t="shared" si="55"/>
        <v>10</v>
      </c>
      <c r="AL372" t="str">
        <f t="shared" si="56"/>
        <v>2013</v>
      </c>
      <c r="AM372" s="427">
        <v>4</v>
      </c>
      <c r="AN372" t="str">
        <f t="shared" si="58"/>
        <v>10</v>
      </c>
      <c r="AP372" s="19">
        <f t="shared" si="59"/>
        <v>41551</v>
      </c>
    </row>
    <row r="373" spans="1:42" ht="19.5" customHeight="1" x14ac:dyDescent="0.2">
      <c r="A373" s="143">
        <v>20146</v>
      </c>
      <c r="B373" s="42" t="str">
        <f>IFERROR(VLOOKUP($A373,INPUT_Du_lieu_nhan_vien!$A:$C,2,0),"-")</f>
        <v>Phạm Minh</v>
      </c>
      <c r="C373" s="42" t="str">
        <f>IFERROR(VLOOKUP($A373,INPUT_Du_lieu_nhan_vien!$A:$C,3,0),"-")</f>
        <v>Tâm</v>
      </c>
      <c r="D373" s="42" t="str">
        <f>IFERROR(VLOOKUP($A373,INPUT_Du_lieu_nhan_vien!$A:$AJ,36,0),"-")</f>
        <v>Nghỉ việc</v>
      </c>
      <c r="E373" s="69" t="s">
        <v>3030</v>
      </c>
      <c r="F373" s="70" t="s">
        <v>5374</v>
      </c>
      <c r="G373" s="71">
        <v>40087</v>
      </c>
      <c r="H373" s="54"/>
      <c r="I373" s="54" t="s">
        <v>14</v>
      </c>
      <c r="J373" s="54"/>
      <c r="K373" s="54"/>
      <c r="L373" s="54"/>
      <c r="M373" s="54"/>
      <c r="N373" s="70" t="s">
        <v>5375</v>
      </c>
      <c r="T373" s="1">
        <v>20350</v>
      </c>
      <c r="U373" s="1">
        <v>5017</v>
      </c>
      <c r="W373" s="1" t="s">
        <v>3720</v>
      </c>
      <c r="X373" s="1">
        <v>2877</v>
      </c>
      <c r="Y373">
        <f t="shared" si="50"/>
        <v>4672</v>
      </c>
      <c r="Z373">
        <f t="shared" si="51"/>
        <v>33</v>
      </c>
      <c r="AA373" t="str">
        <f t="shared" si="52"/>
        <v/>
      </c>
      <c r="AB373">
        <f t="shared" si="53"/>
        <v>2540</v>
      </c>
      <c r="AE373" s="19">
        <v>40087</v>
      </c>
      <c r="AH373" s="71">
        <v>40087</v>
      </c>
      <c r="AI373" s="78" t="s">
        <v>8597</v>
      </c>
      <c r="AJ373" s="413" t="str">
        <f t="shared" si="54"/>
        <v>01</v>
      </c>
      <c r="AK373" t="str">
        <f t="shared" si="55"/>
        <v>10</v>
      </c>
      <c r="AL373" t="str">
        <f t="shared" si="56"/>
        <v>2009</v>
      </c>
      <c r="AM373" s="427" t="str">
        <f t="shared" si="57"/>
        <v>01</v>
      </c>
      <c r="AN373" t="str">
        <f t="shared" si="58"/>
        <v>10</v>
      </c>
      <c r="AP373" s="19">
        <f t="shared" si="59"/>
        <v>40087</v>
      </c>
    </row>
    <row r="374" spans="1:42" ht="19.5" customHeight="1" x14ac:dyDescent="0.2">
      <c r="A374" s="143">
        <v>20147</v>
      </c>
      <c r="B374" s="42" t="str">
        <f>IFERROR(VLOOKUP($A374,INPUT_Du_lieu_nhan_vien!$A:$C,2,0),"-")</f>
        <v>Chu Thị Thu</v>
      </c>
      <c r="C374" s="42" t="str">
        <f>IFERROR(VLOOKUP($A374,INPUT_Du_lieu_nhan_vien!$A:$C,3,0),"-")</f>
        <v>Trang</v>
      </c>
      <c r="D374" s="42" t="str">
        <f>IFERROR(VLOOKUP($A374,INPUT_Du_lieu_nhan_vien!$A:$AJ,36,0),"-")</f>
        <v>Nghỉ việc</v>
      </c>
      <c r="E374" s="69" t="s">
        <v>3031</v>
      </c>
      <c r="F374" s="70" t="s">
        <v>3338</v>
      </c>
      <c r="G374" s="71">
        <v>40154</v>
      </c>
      <c r="H374" s="54"/>
      <c r="I374" s="54" t="s">
        <v>17</v>
      </c>
      <c r="J374" s="54"/>
      <c r="K374" s="54"/>
      <c r="L374" s="54"/>
      <c r="M374" s="54"/>
      <c r="N374" s="70" t="s">
        <v>3339</v>
      </c>
      <c r="T374" s="1">
        <v>20351</v>
      </c>
      <c r="U374" s="1">
        <v>5018</v>
      </c>
      <c r="W374" s="1" t="s">
        <v>3743</v>
      </c>
      <c r="X374" s="1">
        <v>2878</v>
      </c>
      <c r="Y374">
        <f t="shared" si="50"/>
        <v>4673</v>
      </c>
      <c r="Z374">
        <f t="shared" si="51"/>
        <v>51</v>
      </c>
      <c r="AA374" t="str">
        <f t="shared" si="52"/>
        <v/>
      </c>
      <c r="AB374">
        <f t="shared" si="53"/>
        <v>2945</v>
      </c>
      <c r="AE374" s="19">
        <v>40154</v>
      </c>
      <c r="AH374" s="71">
        <v>40154</v>
      </c>
      <c r="AI374" s="78" t="s">
        <v>8720</v>
      </c>
      <c r="AJ374" s="413" t="str">
        <f t="shared" si="54"/>
        <v>07</v>
      </c>
      <c r="AK374" t="str">
        <f t="shared" si="55"/>
        <v>12</v>
      </c>
      <c r="AL374" t="str">
        <f t="shared" si="56"/>
        <v>2009</v>
      </c>
      <c r="AM374" s="427" t="str">
        <f t="shared" si="57"/>
        <v>07</v>
      </c>
      <c r="AN374" t="str">
        <f t="shared" si="58"/>
        <v>12</v>
      </c>
      <c r="AP374" s="19">
        <f t="shared" si="59"/>
        <v>40154</v>
      </c>
    </row>
    <row r="375" spans="1:42" ht="19.5" customHeight="1" x14ac:dyDescent="0.2">
      <c r="A375" s="143">
        <v>20150</v>
      </c>
      <c r="B375" s="42" t="str">
        <f>IFERROR(VLOOKUP($A375,INPUT_Du_lieu_nhan_vien!$A:$C,2,0),"-")</f>
        <v>Hoàng Thu</v>
      </c>
      <c r="C375" s="42" t="str">
        <f>IFERROR(VLOOKUP($A375,INPUT_Du_lieu_nhan_vien!$A:$C,3,0),"-")</f>
        <v>Phương</v>
      </c>
      <c r="D375" s="42" t="str">
        <f>IFERROR(VLOOKUP($A375,INPUT_Du_lieu_nhan_vien!$A:$AJ,36,0),"-")</f>
        <v>Nghỉ việc</v>
      </c>
      <c r="E375" s="69" t="s">
        <v>3031</v>
      </c>
      <c r="F375" s="70" t="s">
        <v>3395</v>
      </c>
      <c r="G375" s="71">
        <v>40179</v>
      </c>
      <c r="H375" s="54"/>
      <c r="I375" s="54" t="s">
        <v>3012</v>
      </c>
      <c r="J375" s="54"/>
      <c r="K375" s="54"/>
      <c r="L375" s="54"/>
      <c r="M375" s="54"/>
      <c r="N375" s="70" t="s">
        <v>3396</v>
      </c>
      <c r="T375" s="1">
        <v>20352</v>
      </c>
      <c r="U375" s="1">
        <v>5019</v>
      </c>
      <c r="W375" s="1" t="s">
        <v>3444</v>
      </c>
      <c r="X375" s="1">
        <v>2879</v>
      </c>
      <c r="Y375">
        <f t="shared" si="50"/>
        <v>4676</v>
      </c>
      <c r="Z375">
        <f t="shared" si="51"/>
        <v>56</v>
      </c>
      <c r="AA375" t="str">
        <f t="shared" si="52"/>
        <v/>
      </c>
      <c r="AB375">
        <f t="shared" si="53"/>
        <v>2946</v>
      </c>
      <c r="AE375" s="19">
        <v>40179</v>
      </c>
      <c r="AH375" s="71">
        <v>40179</v>
      </c>
      <c r="AI375" s="78" t="s">
        <v>8609</v>
      </c>
      <c r="AJ375" s="413" t="str">
        <f t="shared" si="54"/>
        <v>01</v>
      </c>
      <c r="AK375" t="str">
        <f t="shared" si="55"/>
        <v>01</v>
      </c>
      <c r="AL375" t="str">
        <f t="shared" si="56"/>
        <v>2010</v>
      </c>
      <c r="AM375" s="427" t="str">
        <f t="shared" si="57"/>
        <v>01</v>
      </c>
      <c r="AN375" t="str">
        <f t="shared" si="58"/>
        <v>01</v>
      </c>
      <c r="AP375" s="19">
        <f t="shared" si="59"/>
        <v>40179</v>
      </c>
    </row>
    <row r="376" spans="1:42" ht="19.5" customHeight="1" x14ac:dyDescent="0.2">
      <c r="A376" s="143">
        <v>20152</v>
      </c>
      <c r="B376" s="42" t="str">
        <f>IFERROR(VLOOKUP($A376,INPUT_Du_lieu_nhan_vien!$A:$C,2,0),"-")</f>
        <v>Vũ Thị Thanh</v>
      </c>
      <c r="C376" s="42" t="str">
        <f>IFERROR(VLOOKUP($A376,INPUT_Du_lieu_nhan_vien!$A:$C,3,0),"-")</f>
        <v>Huyền</v>
      </c>
      <c r="D376" s="42" t="str">
        <f>IFERROR(VLOOKUP($A376,INPUT_Du_lieu_nhan_vien!$A:$AJ,36,0),"-")</f>
        <v>Nghỉ việc</v>
      </c>
      <c r="E376" s="69" t="s">
        <v>3030</v>
      </c>
      <c r="F376" s="70" t="s">
        <v>5686</v>
      </c>
      <c r="G376" s="78" t="s">
        <v>7843</v>
      </c>
      <c r="H376" s="54"/>
      <c r="I376" s="54" t="s">
        <v>11</v>
      </c>
      <c r="J376" s="54"/>
      <c r="K376" s="54"/>
      <c r="L376" s="54"/>
      <c r="M376" s="54"/>
      <c r="N376" s="70" t="s">
        <v>5687</v>
      </c>
      <c r="T376" s="1">
        <v>20353</v>
      </c>
      <c r="U376" s="1">
        <v>5020</v>
      </c>
      <c r="W376" s="1" t="s">
        <v>3668</v>
      </c>
      <c r="X376" s="1">
        <v>2880</v>
      </c>
      <c r="Y376">
        <f t="shared" si="50"/>
        <v>4677</v>
      </c>
      <c r="Z376">
        <f t="shared" si="51"/>
        <v>34</v>
      </c>
      <c r="AA376" t="str">
        <f t="shared" si="52"/>
        <v/>
      </c>
      <c r="AB376">
        <f t="shared" si="53"/>
        <v>2541</v>
      </c>
      <c r="AE376" s="19">
        <v>41235</v>
      </c>
      <c r="AH376" s="78" t="s">
        <v>7843</v>
      </c>
      <c r="AI376" s="78" t="s">
        <v>7843</v>
      </c>
      <c r="AJ376" s="413" t="str">
        <f t="shared" si="54"/>
        <v>11</v>
      </c>
      <c r="AK376" t="str">
        <f t="shared" si="55"/>
        <v>22</v>
      </c>
      <c r="AL376" t="str">
        <f t="shared" si="56"/>
        <v>2012</v>
      </c>
      <c r="AM376" s="427" t="str">
        <f t="shared" si="57"/>
        <v>22</v>
      </c>
      <c r="AN376" t="str">
        <f t="shared" si="58"/>
        <v>11</v>
      </c>
      <c r="AP376" s="19">
        <f t="shared" si="59"/>
        <v>41235</v>
      </c>
    </row>
    <row r="377" spans="1:42" ht="19.5" customHeight="1" x14ac:dyDescent="0.2">
      <c r="A377" s="143">
        <v>20153</v>
      </c>
      <c r="B377" s="42" t="str">
        <f>IFERROR(VLOOKUP($A377,INPUT_Du_lieu_nhan_vien!$A:$C,2,0),"-")</f>
        <v>Hà Thúy</v>
      </c>
      <c r="C377" s="42" t="str">
        <f>IFERROR(VLOOKUP($A377,INPUT_Du_lieu_nhan_vien!$A:$C,3,0),"-")</f>
        <v>Hằng</v>
      </c>
      <c r="D377" s="42" t="str">
        <f>IFERROR(VLOOKUP($A377,INPUT_Du_lieu_nhan_vien!$A:$AJ,36,0),"-")</f>
        <v>Nghỉ việc</v>
      </c>
      <c r="E377" s="69" t="s">
        <v>3030</v>
      </c>
      <c r="F377" s="70" t="s">
        <v>3889</v>
      </c>
      <c r="G377" s="71">
        <v>40101</v>
      </c>
      <c r="H377" s="54"/>
      <c r="I377" s="54" t="s">
        <v>3012</v>
      </c>
      <c r="J377" s="54"/>
      <c r="K377" s="54"/>
      <c r="L377" s="54"/>
      <c r="M377" s="54"/>
      <c r="N377" s="70" t="s">
        <v>3890</v>
      </c>
      <c r="T377" s="1">
        <v>20354</v>
      </c>
      <c r="U377" s="1">
        <v>5021</v>
      </c>
      <c r="W377" s="1" t="s">
        <v>3729</v>
      </c>
      <c r="X377" s="1">
        <v>2881</v>
      </c>
      <c r="Y377">
        <f t="shared" si="50"/>
        <v>4678</v>
      </c>
      <c r="Z377">
        <f t="shared" si="51"/>
        <v>56</v>
      </c>
      <c r="AA377" t="str">
        <f t="shared" si="52"/>
        <v/>
      </c>
      <c r="AB377">
        <f t="shared" si="53"/>
        <v>2542</v>
      </c>
      <c r="AE377" s="19">
        <v>40101</v>
      </c>
      <c r="AH377" s="71">
        <v>40101</v>
      </c>
      <c r="AI377" s="78" t="s">
        <v>1019</v>
      </c>
      <c r="AJ377" s="413" t="str">
        <f t="shared" si="54"/>
        <v>15</v>
      </c>
      <c r="AK377" t="str">
        <f t="shared" si="55"/>
        <v>10</v>
      </c>
      <c r="AL377" t="str">
        <f t="shared" si="56"/>
        <v>2009</v>
      </c>
      <c r="AM377" s="427" t="str">
        <f t="shared" si="57"/>
        <v>15</v>
      </c>
      <c r="AN377" t="str">
        <f t="shared" si="58"/>
        <v>10</v>
      </c>
      <c r="AP377" s="19">
        <f t="shared" si="59"/>
        <v>40101</v>
      </c>
    </row>
    <row r="378" spans="1:42" ht="19.5" customHeight="1" x14ac:dyDescent="0.2">
      <c r="A378" s="143">
        <v>20332</v>
      </c>
      <c r="B378" s="42" t="str">
        <f>IFERROR(VLOOKUP($A378,INPUT_Du_lieu_nhan_vien!$A:$C,2,0),"-")</f>
        <v>Nguyễn Thị</v>
      </c>
      <c r="C378" s="42" t="str">
        <f>IFERROR(VLOOKUP($A378,INPUT_Du_lieu_nhan_vien!$A:$C,3,0),"-")</f>
        <v>Nga</v>
      </c>
      <c r="D378" s="42" t="str">
        <f>IFERROR(VLOOKUP($A378,INPUT_Du_lieu_nhan_vien!$A:$AJ,36,0),"-")</f>
        <v>Chính thức</v>
      </c>
      <c r="E378" s="69" t="s">
        <v>3031</v>
      </c>
      <c r="F378" s="70" t="s">
        <v>3544</v>
      </c>
      <c r="G378" s="71">
        <v>40923</v>
      </c>
      <c r="H378" s="54"/>
      <c r="I378" s="54" t="s">
        <v>16</v>
      </c>
      <c r="J378" s="54"/>
      <c r="K378" s="54"/>
      <c r="L378" s="54"/>
      <c r="M378" s="54"/>
      <c r="N378" s="70" t="s">
        <v>3545</v>
      </c>
      <c r="T378" s="1">
        <v>20355</v>
      </c>
      <c r="U378" s="1">
        <v>5022</v>
      </c>
      <c r="W378" s="1" t="s">
        <v>3657</v>
      </c>
      <c r="X378" s="1">
        <v>2882</v>
      </c>
      <c r="Y378">
        <f t="shared" si="50"/>
        <v>4991</v>
      </c>
      <c r="Z378">
        <f t="shared" si="51"/>
        <v>53</v>
      </c>
      <c r="AA378" t="str">
        <f t="shared" si="52"/>
        <v/>
      </c>
      <c r="AB378">
        <f t="shared" si="53"/>
        <v>2947</v>
      </c>
      <c r="AE378" s="19">
        <v>40923</v>
      </c>
      <c r="AH378" s="71">
        <v>40923</v>
      </c>
      <c r="AI378" s="78" t="s">
        <v>8721</v>
      </c>
      <c r="AJ378" s="413" t="str">
        <f t="shared" si="54"/>
        <v>15</v>
      </c>
      <c r="AK378" t="str">
        <f t="shared" si="55"/>
        <v>01</v>
      </c>
      <c r="AL378" t="str">
        <f t="shared" si="56"/>
        <v>2012</v>
      </c>
      <c r="AM378" s="427" t="str">
        <f t="shared" si="57"/>
        <v>15</v>
      </c>
      <c r="AN378" t="str">
        <f t="shared" si="58"/>
        <v>01</v>
      </c>
      <c r="AP378" s="19">
        <f t="shared" si="59"/>
        <v>40923</v>
      </c>
    </row>
    <row r="379" spans="1:42" ht="19.5" customHeight="1" x14ac:dyDescent="0.2">
      <c r="A379" s="143">
        <v>20157</v>
      </c>
      <c r="B379" s="42" t="str">
        <f>IFERROR(VLOOKUP($A379,INPUT_Du_lieu_nhan_vien!$A:$C,2,0),"-")</f>
        <v>Huỳnh Ngọc</v>
      </c>
      <c r="C379" s="42" t="str">
        <f>IFERROR(VLOOKUP($A379,INPUT_Du_lieu_nhan_vien!$A:$C,3,0),"-")</f>
        <v>Anh</v>
      </c>
      <c r="D379" s="42" t="str">
        <f>IFERROR(VLOOKUP($A379,INPUT_Du_lieu_nhan_vien!$A:$AJ,36,0),"-")</f>
        <v>Nghỉ việc</v>
      </c>
      <c r="E379" s="69" t="s">
        <v>3030</v>
      </c>
      <c r="F379" s="70" t="s">
        <v>3940</v>
      </c>
      <c r="G379" s="71">
        <v>40106</v>
      </c>
      <c r="H379" s="54"/>
      <c r="I379" s="54" t="s">
        <v>3012</v>
      </c>
      <c r="J379" s="54"/>
      <c r="K379" s="54"/>
      <c r="L379" s="54"/>
      <c r="M379" s="54"/>
      <c r="N379" s="70" t="s">
        <v>3918</v>
      </c>
      <c r="T379" s="1">
        <v>20356</v>
      </c>
      <c r="U379" s="1">
        <v>5023</v>
      </c>
      <c r="W379" s="1" t="s">
        <v>3553</v>
      </c>
      <c r="X379" s="1">
        <v>2883</v>
      </c>
      <c r="Y379">
        <f t="shared" si="50"/>
        <v>4682</v>
      </c>
      <c r="Z379">
        <f t="shared" si="51"/>
        <v>56</v>
      </c>
      <c r="AA379" t="str">
        <f t="shared" si="52"/>
        <v/>
      </c>
      <c r="AB379">
        <f t="shared" si="53"/>
        <v>2543</v>
      </c>
      <c r="AE379" s="19">
        <v>40106</v>
      </c>
      <c r="AH379" s="71">
        <v>40106</v>
      </c>
      <c r="AI379" s="78" t="s">
        <v>1042</v>
      </c>
      <c r="AJ379" s="413" t="str">
        <f t="shared" si="54"/>
        <v>20</v>
      </c>
      <c r="AK379" t="str">
        <f t="shared" si="55"/>
        <v>10</v>
      </c>
      <c r="AL379" t="str">
        <f t="shared" si="56"/>
        <v>2009</v>
      </c>
      <c r="AM379" s="427" t="str">
        <f t="shared" si="57"/>
        <v>20</v>
      </c>
      <c r="AN379" t="str">
        <f t="shared" si="58"/>
        <v>10</v>
      </c>
      <c r="AP379" s="19">
        <f t="shared" si="59"/>
        <v>40106</v>
      </c>
    </row>
    <row r="380" spans="1:42" ht="19.5" customHeight="1" x14ac:dyDescent="0.2">
      <c r="A380" s="143">
        <v>20158</v>
      </c>
      <c r="B380" s="42" t="str">
        <f>IFERROR(VLOOKUP($A380,INPUT_Du_lieu_nhan_vien!$A:$C,2,0),"-")</f>
        <v>Vũ Phương</v>
      </c>
      <c r="C380" s="42" t="str">
        <f>IFERROR(VLOOKUP($A380,INPUT_Du_lieu_nhan_vien!$A:$C,3,0),"-")</f>
        <v>Thảo</v>
      </c>
      <c r="D380" s="42" t="str">
        <f>IFERROR(VLOOKUP($A380,INPUT_Du_lieu_nhan_vien!$A:$AJ,36,0),"-")</f>
        <v>Nghỉ việc</v>
      </c>
      <c r="E380" s="69" t="s">
        <v>3031</v>
      </c>
      <c r="F380" s="70" t="s">
        <v>3756</v>
      </c>
      <c r="G380" s="71">
        <v>40179</v>
      </c>
      <c r="H380" s="54"/>
      <c r="I380" s="54" t="s">
        <v>3012</v>
      </c>
      <c r="J380" s="54"/>
      <c r="K380" s="54"/>
      <c r="L380" s="54"/>
      <c r="M380" s="54"/>
      <c r="N380" s="70" t="s">
        <v>3396</v>
      </c>
      <c r="T380" s="1">
        <v>20357</v>
      </c>
      <c r="U380" s="1">
        <v>5024</v>
      </c>
      <c r="W380" s="1" t="s">
        <v>3322</v>
      </c>
      <c r="X380" s="1">
        <v>2884</v>
      </c>
      <c r="Y380">
        <f t="shared" si="50"/>
        <v>4683</v>
      </c>
      <c r="Z380">
        <f t="shared" si="51"/>
        <v>56</v>
      </c>
      <c r="AA380" t="str">
        <f t="shared" si="52"/>
        <v/>
      </c>
      <c r="AB380">
        <f t="shared" si="53"/>
        <v>2948</v>
      </c>
      <c r="AE380" s="19">
        <v>40179</v>
      </c>
      <c r="AH380" s="71">
        <v>40179</v>
      </c>
      <c r="AI380" s="78" t="s">
        <v>8609</v>
      </c>
      <c r="AJ380" s="413" t="str">
        <f t="shared" si="54"/>
        <v>01</v>
      </c>
      <c r="AK380" t="str">
        <f t="shared" si="55"/>
        <v>01</v>
      </c>
      <c r="AL380" t="str">
        <f t="shared" si="56"/>
        <v>2010</v>
      </c>
      <c r="AM380" s="427" t="str">
        <f t="shared" si="57"/>
        <v>01</v>
      </c>
      <c r="AN380" t="str">
        <f t="shared" si="58"/>
        <v>01</v>
      </c>
      <c r="AP380" s="19">
        <f t="shared" si="59"/>
        <v>40179</v>
      </c>
    </row>
    <row r="381" spans="1:42" ht="19.5" customHeight="1" x14ac:dyDescent="0.2">
      <c r="A381" s="143">
        <v>20160</v>
      </c>
      <c r="B381" s="42" t="str">
        <f>IFERROR(VLOOKUP($A381,INPUT_Du_lieu_nhan_vien!$A:$C,2,0),"-")</f>
        <v>Đặng Thu</v>
      </c>
      <c r="C381" s="42" t="str">
        <f>IFERROR(VLOOKUP($A381,INPUT_Du_lieu_nhan_vien!$A:$C,3,0),"-")</f>
        <v>Thủy</v>
      </c>
      <c r="D381" s="42" t="str">
        <f>IFERROR(VLOOKUP($A381,INPUT_Du_lieu_nhan_vien!$A:$AJ,36,0),"-")</f>
        <v>Nghỉ việc</v>
      </c>
      <c r="E381" s="69" t="s">
        <v>3030</v>
      </c>
      <c r="F381" s="70" t="s">
        <v>3830</v>
      </c>
      <c r="G381" s="71">
        <v>40109</v>
      </c>
      <c r="H381" s="54"/>
      <c r="I381" s="54" t="s">
        <v>17</v>
      </c>
      <c r="J381" s="54"/>
      <c r="K381" s="54"/>
      <c r="L381" s="54"/>
      <c r="M381" s="54"/>
      <c r="N381" s="70" t="s">
        <v>3831</v>
      </c>
      <c r="T381" s="1">
        <v>20358</v>
      </c>
      <c r="U381" s="1">
        <v>5025</v>
      </c>
      <c r="W381" s="1" t="s">
        <v>3730</v>
      </c>
      <c r="X381" s="1">
        <v>2885</v>
      </c>
      <c r="Y381">
        <f t="shared" si="50"/>
        <v>4685</v>
      </c>
      <c r="Z381">
        <f t="shared" si="51"/>
        <v>51</v>
      </c>
      <c r="AA381" t="str">
        <f t="shared" si="52"/>
        <v/>
      </c>
      <c r="AB381">
        <f t="shared" si="53"/>
        <v>2544</v>
      </c>
      <c r="AE381" s="19">
        <v>40109</v>
      </c>
      <c r="AH381" s="71">
        <v>40109</v>
      </c>
      <c r="AI381" s="78" t="s">
        <v>3337</v>
      </c>
      <c r="AJ381" s="413" t="str">
        <f t="shared" si="54"/>
        <v>23</v>
      </c>
      <c r="AK381" t="str">
        <f t="shared" si="55"/>
        <v>10</v>
      </c>
      <c r="AL381" t="str">
        <f t="shared" si="56"/>
        <v>2009</v>
      </c>
      <c r="AM381" s="427" t="str">
        <f t="shared" si="57"/>
        <v>23</v>
      </c>
      <c r="AN381" t="str">
        <f t="shared" si="58"/>
        <v>10</v>
      </c>
      <c r="AP381" s="19">
        <f t="shared" si="59"/>
        <v>40109</v>
      </c>
    </row>
    <row r="382" spans="1:42" ht="19.5" customHeight="1" x14ac:dyDescent="0.2">
      <c r="A382" s="143">
        <v>20164</v>
      </c>
      <c r="B382" s="42" t="str">
        <f>IFERROR(VLOOKUP($A382,INPUT_Du_lieu_nhan_vien!$A:$C,2,0),"-")</f>
        <v xml:space="preserve">Hoàng Thu </v>
      </c>
      <c r="C382" s="42" t="str">
        <f>IFERROR(VLOOKUP($A382,INPUT_Du_lieu_nhan_vien!$A:$C,3,0),"-")</f>
        <v>Hiền</v>
      </c>
      <c r="D382" s="42" t="str">
        <f>IFERROR(VLOOKUP($A382,INPUT_Du_lieu_nhan_vien!$A:$AJ,36,0),"-")</f>
        <v>Nghỉ việc</v>
      </c>
      <c r="E382" s="69"/>
      <c r="F382" s="54"/>
      <c r="G382" s="54"/>
      <c r="H382" s="54"/>
      <c r="I382" s="54"/>
      <c r="J382" s="54"/>
      <c r="K382" s="54"/>
      <c r="L382" s="54"/>
      <c r="M382" s="54"/>
      <c r="N382" s="54"/>
      <c r="T382" s="1">
        <v>20359</v>
      </c>
      <c r="U382" s="1">
        <v>5026</v>
      </c>
      <c r="W382" s="1" t="s">
        <v>3727</v>
      </c>
      <c r="X382" s="1">
        <v>2886</v>
      </c>
      <c r="Y382">
        <f t="shared" si="50"/>
        <v>4689</v>
      </c>
      <c r="Z382" t="str">
        <f t="shared" si="51"/>
        <v/>
      </c>
      <c r="AA382" t="str">
        <f t="shared" si="52"/>
        <v/>
      </c>
      <c r="AB382" t="str">
        <f t="shared" si="53"/>
        <v/>
      </c>
      <c r="AE382" s="19" t="s">
        <v>623</v>
      </c>
      <c r="AH382" s="54"/>
      <c r="AI382" s="415"/>
      <c r="AJ382" s="413" t="str">
        <f t="shared" si="54"/>
        <v/>
      </c>
      <c r="AK382" t="e">
        <f t="shared" si="55"/>
        <v>#VALUE!</v>
      </c>
      <c r="AL382" t="str">
        <f t="shared" si="56"/>
        <v/>
      </c>
      <c r="AM382" s="427" t="e">
        <f t="shared" si="57"/>
        <v>#VALUE!</v>
      </c>
      <c r="AN382" t="e">
        <f t="shared" si="58"/>
        <v>#VALUE!</v>
      </c>
      <c r="AP382" s="19" t="str">
        <f t="shared" si="59"/>
        <v/>
      </c>
    </row>
    <row r="383" spans="1:42" ht="19.5" customHeight="1" x14ac:dyDescent="0.2">
      <c r="A383" s="143">
        <v>20165</v>
      </c>
      <c r="B383" s="42" t="str">
        <f>IFERROR(VLOOKUP($A383,INPUT_Du_lieu_nhan_vien!$A:$C,2,0),"-")</f>
        <v>Phạm Kim</v>
      </c>
      <c r="C383" s="42" t="str">
        <f>IFERROR(VLOOKUP($A383,INPUT_Du_lieu_nhan_vien!$A:$C,3,0),"-")</f>
        <v>Nương</v>
      </c>
      <c r="D383" s="42" t="str">
        <f>IFERROR(VLOOKUP($A383,INPUT_Du_lieu_nhan_vien!$A:$AJ,36,0),"-")</f>
        <v>Nghỉ việc</v>
      </c>
      <c r="E383" s="69" t="s">
        <v>3031</v>
      </c>
      <c r="F383" s="70" t="s">
        <v>3626</v>
      </c>
      <c r="G383" s="71">
        <v>40179</v>
      </c>
      <c r="H383" s="54"/>
      <c r="I383" s="54" t="s">
        <v>16</v>
      </c>
      <c r="J383" s="54"/>
      <c r="K383" s="54"/>
      <c r="L383" s="54"/>
      <c r="M383" s="54"/>
      <c r="N383" s="70" t="s">
        <v>3611</v>
      </c>
      <c r="T383" s="1">
        <v>20360</v>
      </c>
      <c r="U383" s="1">
        <v>5027</v>
      </c>
      <c r="W383" s="1" t="s">
        <v>3391</v>
      </c>
      <c r="X383" s="1">
        <v>2887</v>
      </c>
      <c r="Y383">
        <f t="shared" si="50"/>
        <v>4690</v>
      </c>
      <c r="Z383">
        <f t="shared" si="51"/>
        <v>53</v>
      </c>
      <c r="AA383" t="str">
        <f t="shared" si="52"/>
        <v/>
      </c>
      <c r="AB383">
        <f t="shared" si="53"/>
        <v>2949</v>
      </c>
      <c r="AE383" s="19">
        <v>40179</v>
      </c>
      <c r="AH383" s="71">
        <v>40179</v>
      </c>
      <c r="AI383" s="78" t="s">
        <v>8609</v>
      </c>
      <c r="AJ383" s="413" t="str">
        <f t="shared" si="54"/>
        <v>01</v>
      </c>
      <c r="AK383" t="str">
        <f t="shared" si="55"/>
        <v>01</v>
      </c>
      <c r="AL383" t="str">
        <f t="shared" si="56"/>
        <v>2010</v>
      </c>
      <c r="AM383" s="427" t="str">
        <f t="shared" si="57"/>
        <v>01</v>
      </c>
      <c r="AN383" t="str">
        <f t="shared" si="58"/>
        <v>01</v>
      </c>
      <c r="AP383" s="19">
        <f t="shared" si="59"/>
        <v>40179</v>
      </c>
    </row>
    <row r="384" spans="1:42" ht="19.5" customHeight="1" x14ac:dyDescent="0.2">
      <c r="A384" s="143">
        <v>20166</v>
      </c>
      <c r="B384" s="42" t="str">
        <f>IFERROR(VLOOKUP($A384,INPUT_Du_lieu_nhan_vien!$A:$C,2,0),"-")</f>
        <v>Đoàn Thị Huyền</v>
      </c>
      <c r="C384" s="42" t="str">
        <f>IFERROR(VLOOKUP($A384,INPUT_Du_lieu_nhan_vien!$A:$C,3,0),"-")</f>
        <v>Trang</v>
      </c>
      <c r="D384" s="42" t="str">
        <f>IFERROR(VLOOKUP($A384,INPUT_Du_lieu_nhan_vien!$A:$AJ,36,0),"-")</f>
        <v>Nghỉ việc</v>
      </c>
      <c r="E384" s="69" t="s">
        <v>3030</v>
      </c>
      <c r="F384" s="70" t="s">
        <v>3869</v>
      </c>
      <c r="G384" s="71">
        <v>40186</v>
      </c>
      <c r="H384" s="54"/>
      <c r="I384" s="54" t="s">
        <v>17</v>
      </c>
      <c r="J384" s="54"/>
      <c r="K384" s="54"/>
      <c r="L384" s="54"/>
      <c r="M384" s="54"/>
      <c r="N384" s="70" t="s">
        <v>3870</v>
      </c>
      <c r="T384" s="1">
        <v>20361</v>
      </c>
      <c r="U384" s="1">
        <v>5029</v>
      </c>
      <c r="W384" s="1" t="s">
        <v>3750</v>
      </c>
      <c r="X384" s="1">
        <v>2888</v>
      </c>
      <c r="Y384">
        <f t="shared" si="50"/>
        <v>4691</v>
      </c>
      <c r="Z384">
        <f t="shared" si="51"/>
        <v>51</v>
      </c>
      <c r="AA384" t="str">
        <f t="shared" si="52"/>
        <v/>
      </c>
      <c r="AB384">
        <f t="shared" si="53"/>
        <v>2545</v>
      </c>
      <c r="AE384" s="19">
        <v>40186</v>
      </c>
      <c r="AH384" s="71">
        <v>40186</v>
      </c>
      <c r="AI384" s="78" t="s">
        <v>8722</v>
      </c>
      <c r="AJ384" s="413" t="str">
        <f t="shared" si="54"/>
        <v>08</v>
      </c>
      <c r="AK384" t="str">
        <f t="shared" si="55"/>
        <v>01</v>
      </c>
      <c r="AL384" t="str">
        <f t="shared" si="56"/>
        <v>2010</v>
      </c>
      <c r="AM384" s="427" t="str">
        <f t="shared" si="57"/>
        <v>08</v>
      </c>
      <c r="AN384" t="str">
        <f t="shared" si="58"/>
        <v>01</v>
      </c>
      <c r="AP384" s="19">
        <f t="shared" si="59"/>
        <v>40186</v>
      </c>
    </row>
    <row r="385" spans="1:42" ht="19.5" customHeight="1" x14ac:dyDescent="0.2">
      <c r="A385" s="143">
        <v>20168</v>
      </c>
      <c r="B385" s="42" t="str">
        <f>IFERROR(VLOOKUP($A385,INPUT_Du_lieu_nhan_vien!$A:$C,2,0),"-")</f>
        <v>Trần Thị</v>
      </c>
      <c r="C385" s="42" t="str">
        <f>IFERROR(VLOOKUP($A385,INPUT_Du_lieu_nhan_vien!$A:$C,3,0),"-")</f>
        <v>Gái</v>
      </c>
      <c r="D385" s="42" t="str">
        <f>IFERROR(VLOOKUP($A385,INPUT_Du_lieu_nhan_vien!$A:$AJ,36,0),"-")</f>
        <v>Nghỉ việc</v>
      </c>
      <c r="E385" s="69" t="s">
        <v>3028</v>
      </c>
      <c r="F385" s="70" t="s">
        <v>3293</v>
      </c>
      <c r="G385" s="71">
        <v>40210</v>
      </c>
      <c r="H385" s="54"/>
      <c r="I385" s="69" t="s">
        <v>12</v>
      </c>
      <c r="J385" s="54"/>
      <c r="K385" s="69" t="s">
        <v>31</v>
      </c>
      <c r="L385" s="54"/>
      <c r="M385" s="69" t="s">
        <v>37</v>
      </c>
      <c r="N385" s="54"/>
      <c r="T385" s="1">
        <v>20363</v>
      </c>
      <c r="U385" s="1">
        <v>5030</v>
      </c>
      <c r="W385" s="1" t="s">
        <v>3771</v>
      </c>
      <c r="X385" s="1">
        <v>2889</v>
      </c>
      <c r="Y385">
        <f t="shared" si="50"/>
        <v>4693</v>
      </c>
      <c r="Z385">
        <f t="shared" si="51"/>
        <v>50</v>
      </c>
      <c r="AA385">
        <f t="shared" si="52"/>
        <v>182</v>
      </c>
      <c r="AB385">
        <f t="shared" si="53"/>
        <v>3501</v>
      </c>
      <c r="AE385" s="19">
        <v>40210</v>
      </c>
      <c r="AH385" s="71">
        <v>40210</v>
      </c>
      <c r="AI385" s="78" t="s">
        <v>8697</v>
      </c>
      <c r="AJ385" s="413" t="str">
        <f t="shared" si="54"/>
        <v>01</v>
      </c>
      <c r="AK385" t="str">
        <f t="shared" si="55"/>
        <v>02</v>
      </c>
      <c r="AL385" t="str">
        <f t="shared" si="56"/>
        <v>2010</v>
      </c>
      <c r="AM385" s="427" t="str">
        <f t="shared" si="57"/>
        <v>01</v>
      </c>
      <c r="AN385" t="str">
        <f t="shared" si="58"/>
        <v>02</v>
      </c>
      <c r="AP385" s="19">
        <f t="shared" si="59"/>
        <v>40210</v>
      </c>
    </row>
    <row r="386" spans="1:42" ht="19.5" customHeight="1" x14ac:dyDescent="0.2">
      <c r="A386" s="143">
        <v>20352</v>
      </c>
      <c r="B386" s="42" t="str">
        <f>IFERROR(VLOOKUP($A386,INPUT_Du_lieu_nhan_vien!$A:$C,2,0),"-")</f>
        <v>Nguyễn Thị</v>
      </c>
      <c r="C386" s="42" t="str">
        <f>IFERROR(VLOOKUP($A386,INPUT_Du_lieu_nhan_vien!$A:$C,3,0),"-")</f>
        <v>Nga</v>
      </c>
      <c r="D386" s="42" t="str">
        <f>IFERROR(VLOOKUP($A386,INPUT_Du_lieu_nhan_vien!$A:$AJ,36,0),"-")</f>
        <v>Chính thức</v>
      </c>
      <c r="E386" s="69" t="s">
        <v>3031</v>
      </c>
      <c r="F386" s="70" t="s">
        <v>3559</v>
      </c>
      <c r="G386" s="71">
        <v>41012</v>
      </c>
      <c r="H386" s="54"/>
      <c r="I386" s="54" t="s">
        <v>16</v>
      </c>
      <c r="J386" s="54"/>
      <c r="K386" s="54"/>
      <c r="L386" s="54"/>
      <c r="M386" s="54"/>
      <c r="N386" s="70" t="s">
        <v>3545</v>
      </c>
      <c r="T386" s="1">
        <v>20364</v>
      </c>
      <c r="U386" s="1">
        <v>5031</v>
      </c>
      <c r="W386" s="1" t="s">
        <v>3393</v>
      </c>
      <c r="X386" s="1">
        <v>2890</v>
      </c>
      <c r="Y386">
        <f t="shared" si="50"/>
        <v>5019</v>
      </c>
      <c r="Z386">
        <f t="shared" si="51"/>
        <v>53</v>
      </c>
      <c r="AA386" t="str">
        <f t="shared" si="52"/>
        <v/>
      </c>
      <c r="AB386">
        <f t="shared" si="53"/>
        <v>2950</v>
      </c>
      <c r="AE386" s="19">
        <v>41012</v>
      </c>
      <c r="AH386" s="71">
        <v>41012</v>
      </c>
      <c r="AI386" s="78" t="s">
        <v>8723</v>
      </c>
      <c r="AJ386" s="413" t="str">
        <f t="shared" si="54"/>
        <v>13</v>
      </c>
      <c r="AK386" t="str">
        <f t="shared" si="55"/>
        <v>04</v>
      </c>
      <c r="AL386" t="str">
        <f t="shared" si="56"/>
        <v>2012</v>
      </c>
      <c r="AM386" s="427" t="str">
        <f t="shared" si="57"/>
        <v>13</v>
      </c>
      <c r="AN386" t="str">
        <f t="shared" si="58"/>
        <v>04</v>
      </c>
      <c r="AP386" s="19">
        <f t="shared" si="59"/>
        <v>41012</v>
      </c>
    </row>
    <row r="387" spans="1:42" ht="19.5" customHeight="1" x14ac:dyDescent="0.2">
      <c r="A387" s="143">
        <v>20172</v>
      </c>
      <c r="B387" s="42" t="str">
        <f>IFERROR(VLOOKUP($A387,INPUT_Du_lieu_nhan_vien!$A:$C,2,0),"-")</f>
        <v>Kiều Mai</v>
      </c>
      <c r="C387" s="42" t="str">
        <f>IFERROR(VLOOKUP($A387,INPUT_Du_lieu_nhan_vien!$A:$C,3,0),"-")</f>
        <v>Trang</v>
      </c>
      <c r="D387" s="42" t="str">
        <f>IFERROR(VLOOKUP($A387,INPUT_Du_lieu_nhan_vien!$A:$AJ,36,0),"-")</f>
        <v>Nghỉ việc</v>
      </c>
      <c r="E387" s="69" t="s">
        <v>3030</v>
      </c>
      <c r="F387" s="70" t="s">
        <v>3946</v>
      </c>
      <c r="G387" s="71">
        <v>40133</v>
      </c>
      <c r="H387" s="54"/>
      <c r="I387" s="54" t="s">
        <v>17</v>
      </c>
      <c r="J387" s="54"/>
      <c r="K387" s="54"/>
      <c r="L387" s="54"/>
      <c r="M387" s="54"/>
      <c r="N387" s="70" t="s">
        <v>3847</v>
      </c>
      <c r="T387" s="1">
        <v>20365</v>
      </c>
      <c r="U387" s="1">
        <v>5033</v>
      </c>
      <c r="W387" s="1" t="s">
        <v>3733</v>
      </c>
      <c r="X387" s="1">
        <v>2891</v>
      </c>
      <c r="Y387">
        <f t="shared" si="50"/>
        <v>4697</v>
      </c>
      <c r="Z387">
        <f t="shared" si="51"/>
        <v>51</v>
      </c>
      <c r="AA387" t="str">
        <f t="shared" si="52"/>
        <v/>
      </c>
      <c r="AB387">
        <f t="shared" si="53"/>
        <v>2546</v>
      </c>
      <c r="AE387" s="19">
        <v>40133</v>
      </c>
      <c r="AH387" s="71">
        <v>40133</v>
      </c>
      <c r="AI387" s="78" t="s">
        <v>1098</v>
      </c>
      <c r="AJ387" s="413" t="str">
        <f t="shared" si="54"/>
        <v>16</v>
      </c>
      <c r="AK387" t="str">
        <f t="shared" si="55"/>
        <v>11</v>
      </c>
      <c r="AL387" t="str">
        <f t="shared" si="56"/>
        <v>2009</v>
      </c>
      <c r="AM387" s="427" t="str">
        <f t="shared" si="57"/>
        <v>16</v>
      </c>
      <c r="AN387" t="str">
        <f t="shared" si="58"/>
        <v>11</v>
      </c>
      <c r="AP387" s="19">
        <f t="shared" si="59"/>
        <v>40133</v>
      </c>
    </row>
    <row r="388" spans="1:42" ht="19.5" customHeight="1" x14ac:dyDescent="0.2">
      <c r="A388" s="143">
        <v>20462</v>
      </c>
      <c r="B388" s="42" t="str">
        <f>IFERROR(VLOOKUP($A388,INPUT_Du_lieu_nhan_vien!$A:$C,2,0),"-")</f>
        <v>Nguyễn Thị</v>
      </c>
      <c r="C388" s="42" t="str">
        <f>IFERROR(VLOOKUP($A388,INPUT_Du_lieu_nhan_vien!$A:$C,3,0),"-")</f>
        <v>Nga</v>
      </c>
      <c r="D388" s="42" t="str">
        <f>IFERROR(VLOOKUP($A388,INPUT_Du_lieu_nhan_vien!$A:$AJ,36,0),"-")</f>
        <v>Nghỉ việc</v>
      </c>
      <c r="E388" s="69" t="s">
        <v>3031</v>
      </c>
      <c r="F388" s="70" t="s">
        <v>3598</v>
      </c>
      <c r="G388" s="316">
        <v>41198</v>
      </c>
      <c r="H388" s="54"/>
      <c r="I388" s="69" t="s">
        <v>17</v>
      </c>
      <c r="J388" s="54"/>
      <c r="K388" s="54"/>
      <c r="L388" s="54"/>
      <c r="M388" s="54"/>
      <c r="N388" s="70" t="s">
        <v>3599</v>
      </c>
      <c r="T388" s="1">
        <v>20366</v>
      </c>
      <c r="U388" s="1">
        <v>5034</v>
      </c>
      <c r="W388" s="1" t="s">
        <v>3448</v>
      </c>
      <c r="X388" s="1">
        <v>2892</v>
      </c>
      <c r="Y388">
        <f t="shared" si="50"/>
        <v>5247</v>
      </c>
      <c r="Z388">
        <f t="shared" si="51"/>
        <v>51</v>
      </c>
      <c r="AA388" t="str">
        <f t="shared" si="52"/>
        <v/>
      </c>
      <c r="AB388">
        <f t="shared" si="53"/>
        <v>2951</v>
      </c>
      <c r="AE388" s="19">
        <v>41198</v>
      </c>
      <c r="AH388" s="316">
        <v>41198</v>
      </c>
      <c r="AI388" s="419" t="s">
        <v>2427</v>
      </c>
      <c r="AJ388" s="413" t="str">
        <f t="shared" si="54"/>
        <v>16</v>
      </c>
      <c r="AK388" t="str">
        <f t="shared" si="55"/>
        <v>10</v>
      </c>
      <c r="AL388" t="str">
        <f t="shared" si="56"/>
        <v>2012</v>
      </c>
      <c r="AM388" s="427" t="str">
        <f t="shared" si="57"/>
        <v>16</v>
      </c>
      <c r="AN388" t="str">
        <f t="shared" si="58"/>
        <v>10</v>
      </c>
      <c r="AP388" s="19">
        <f t="shared" si="59"/>
        <v>41198</v>
      </c>
    </row>
    <row r="389" spans="1:42" ht="19.5" customHeight="1" x14ac:dyDescent="0.2">
      <c r="A389" s="143">
        <v>20174</v>
      </c>
      <c r="B389" s="42" t="str">
        <f>IFERROR(VLOOKUP($A389,INPUT_Du_lieu_nhan_vien!$A:$C,2,0),"-")</f>
        <v>Trần Thị Khánh</v>
      </c>
      <c r="C389" s="42" t="str">
        <f>IFERROR(VLOOKUP($A389,INPUT_Du_lieu_nhan_vien!$A:$C,3,0),"-")</f>
        <v>Hòa</v>
      </c>
      <c r="D389" s="42" t="str">
        <f>IFERROR(VLOOKUP($A389,INPUT_Du_lieu_nhan_vien!$A:$AJ,36,0),"-")</f>
        <v>Nghỉ việc</v>
      </c>
      <c r="E389" s="69" t="s">
        <v>3030</v>
      </c>
      <c r="F389" s="70" t="s">
        <v>5580</v>
      </c>
      <c r="G389" s="71">
        <v>40147</v>
      </c>
      <c r="H389" s="54"/>
      <c r="I389" s="54" t="s">
        <v>17</v>
      </c>
      <c r="J389" s="54"/>
      <c r="K389" s="54"/>
      <c r="L389" s="54"/>
      <c r="M389" s="54"/>
      <c r="N389" s="70" t="s">
        <v>5579</v>
      </c>
      <c r="T389" s="1">
        <v>20367</v>
      </c>
      <c r="U389" s="1">
        <v>5035</v>
      </c>
      <c r="W389" s="1" t="s">
        <v>3732</v>
      </c>
      <c r="X389" s="1">
        <v>2893</v>
      </c>
      <c r="Y389">
        <f t="shared" si="50"/>
        <v>4699</v>
      </c>
      <c r="Z389">
        <f t="shared" si="51"/>
        <v>51</v>
      </c>
      <c r="AA389" t="str">
        <f t="shared" si="52"/>
        <v/>
      </c>
      <c r="AB389">
        <f t="shared" si="53"/>
        <v>2547</v>
      </c>
      <c r="AE389" s="19">
        <v>40147</v>
      </c>
      <c r="AH389" s="71">
        <v>40147</v>
      </c>
      <c r="AI389" s="78" t="s">
        <v>1119</v>
      </c>
      <c r="AJ389" s="413" t="str">
        <f t="shared" si="54"/>
        <v>30</v>
      </c>
      <c r="AK389" t="str">
        <f t="shared" si="55"/>
        <v>11</v>
      </c>
      <c r="AL389" t="str">
        <f t="shared" si="56"/>
        <v>2009</v>
      </c>
      <c r="AM389" s="427" t="str">
        <f t="shared" si="57"/>
        <v>30</v>
      </c>
      <c r="AN389" t="str">
        <f t="shared" si="58"/>
        <v>11</v>
      </c>
      <c r="AP389" s="19">
        <f t="shared" si="59"/>
        <v>40147</v>
      </c>
    </row>
    <row r="390" spans="1:42" ht="19.5" customHeight="1" x14ac:dyDescent="0.2">
      <c r="A390" s="143">
        <v>20175</v>
      </c>
      <c r="B390" s="42" t="str">
        <f>IFERROR(VLOOKUP($A390,INPUT_Du_lieu_nhan_vien!$A:$C,2,0),"-")</f>
        <v>Hạ Thị Thùy</v>
      </c>
      <c r="C390" s="42" t="str">
        <f>IFERROR(VLOOKUP($A390,INPUT_Du_lieu_nhan_vien!$A:$C,3,0),"-")</f>
        <v>Trang</v>
      </c>
      <c r="D390" s="42" t="str">
        <f>IFERROR(VLOOKUP($A390,INPUT_Du_lieu_nhan_vien!$A:$AJ,36,0),"-")</f>
        <v>Nghỉ việc</v>
      </c>
      <c r="E390" s="69" t="s">
        <v>3031</v>
      </c>
      <c r="F390" s="70" t="s">
        <v>3373</v>
      </c>
      <c r="G390" s="71">
        <v>40179</v>
      </c>
      <c r="H390" s="54"/>
      <c r="I390" s="54" t="s">
        <v>16</v>
      </c>
      <c r="J390" s="54"/>
      <c r="K390" s="54" t="s">
        <v>65</v>
      </c>
      <c r="L390" s="54"/>
      <c r="M390" s="54" t="s">
        <v>70</v>
      </c>
      <c r="N390" s="54"/>
      <c r="T390" s="1">
        <v>20368</v>
      </c>
      <c r="U390" s="1">
        <v>5036</v>
      </c>
      <c r="W390" s="1" t="s">
        <v>3313</v>
      </c>
      <c r="X390" s="1">
        <v>2894</v>
      </c>
      <c r="Y390">
        <f t="shared" ref="Y390:Y453" si="60">IFERROR(VLOOKUP(A390,$T$5:$U$817,2,FALSE),"")</f>
        <v>4700</v>
      </c>
      <c r="Z390">
        <f t="shared" ref="Z390:Z453" si="61">IFERROR(VLOOKUP(I390,$R$5:$S$31,2,FALSE),"")</f>
        <v>53</v>
      </c>
      <c r="AA390">
        <f t="shared" ref="AA390:AA453" si="62">IFERROR(VLOOKUP(K390,$P$5:$Q$125,2,FALSE),"")</f>
        <v>177</v>
      </c>
      <c r="AB390">
        <f t="shared" ref="AB390:AB453" si="63">IFERROR(VLOOKUP(F390,$W$5:$X$1104,2,FALSE),"")</f>
        <v>2952</v>
      </c>
      <c r="AE390" s="19">
        <v>40179</v>
      </c>
      <c r="AH390" s="71">
        <v>40179</v>
      </c>
      <c r="AI390" s="78" t="s">
        <v>8609</v>
      </c>
      <c r="AJ390" s="413" t="str">
        <f t="shared" si="54"/>
        <v>01</v>
      </c>
      <c r="AK390" t="str">
        <f t="shared" si="55"/>
        <v>01</v>
      </c>
      <c r="AL390" t="str">
        <f t="shared" si="56"/>
        <v>2010</v>
      </c>
      <c r="AM390" s="427" t="str">
        <f t="shared" si="57"/>
        <v>01</v>
      </c>
      <c r="AN390" t="str">
        <f t="shared" si="58"/>
        <v>01</v>
      </c>
      <c r="AP390" s="19">
        <f t="shared" si="59"/>
        <v>40179</v>
      </c>
    </row>
    <row r="391" spans="1:42" ht="19.5" customHeight="1" x14ac:dyDescent="0.2">
      <c r="A391" s="62">
        <v>20537</v>
      </c>
      <c r="B391" s="42" t="str">
        <f>IFERROR(VLOOKUP($A391,INPUT_Du_lieu_nhan_vien!$A:$C,2,0),"-")</f>
        <v>Nguyễn Thị Tố</v>
      </c>
      <c r="C391" s="42" t="str">
        <f>IFERROR(VLOOKUP($A391,INPUT_Du_lieu_nhan_vien!$A:$C,3,0),"-")</f>
        <v>Nga</v>
      </c>
      <c r="D391" s="42" t="str">
        <f>IFERROR(VLOOKUP($A391,INPUT_Du_lieu_nhan_vien!$A:$AJ,36,0),"-")</f>
        <v>Nghỉ việc</v>
      </c>
      <c r="E391" s="69" t="s">
        <v>3030</v>
      </c>
      <c r="F391" s="70" t="s">
        <v>5363</v>
      </c>
      <c r="G391" s="78" t="s">
        <v>7841</v>
      </c>
      <c r="H391" s="54"/>
      <c r="I391" s="54" t="s">
        <v>16</v>
      </c>
      <c r="J391" s="54"/>
      <c r="K391" s="54" t="s">
        <v>31</v>
      </c>
      <c r="L391" s="54"/>
      <c r="M391" s="54" t="s">
        <v>37</v>
      </c>
      <c r="N391" s="70" t="s">
        <v>3809</v>
      </c>
      <c r="T391" s="1">
        <v>20369</v>
      </c>
      <c r="U391" s="1">
        <v>5037</v>
      </c>
      <c r="W391" s="1" t="s">
        <v>3484</v>
      </c>
      <c r="X391" s="1">
        <v>2895</v>
      </c>
      <c r="Y391">
        <f t="shared" si="60"/>
        <v>5351</v>
      </c>
      <c r="Z391">
        <f t="shared" si="61"/>
        <v>53</v>
      </c>
      <c r="AA391">
        <f t="shared" si="62"/>
        <v>182</v>
      </c>
      <c r="AB391">
        <f t="shared" si="63"/>
        <v>2548</v>
      </c>
      <c r="AE391" s="19">
        <v>41490</v>
      </c>
      <c r="AH391" s="78" t="s">
        <v>7841</v>
      </c>
      <c r="AI391" s="78" t="s">
        <v>7841</v>
      </c>
      <c r="AJ391" s="413" t="str">
        <f t="shared" ref="AJ391:AJ454" si="64">LEFT(AI391,2)</f>
        <v>4/</v>
      </c>
      <c r="AK391" t="str">
        <f t="shared" ref="AK391:AK454" si="65">MID(AI391,FIND("/",AI391)+1,FIND("/",AI391,FIND("/",AI391)+1)-FIND("/",AI391)-1)</f>
        <v>8</v>
      </c>
      <c r="AL391" t="str">
        <f t="shared" ref="AL391:AL454" si="66">RIGHT(AI391,4)</f>
        <v>2013</v>
      </c>
      <c r="AM391" s="427">
        <v>4</v>
      </c>
      <c r="AN391" t="str">
        <f t="shared" ref="AN391:AN454" si="67">IF(VALUE(AK391)&gt;12,AJ391,AK391)</f>
        <v>8</v>
      </c>
      <c r="AP391" s="19">
        <f t="shared" ref="AP391:AP454" si="68">IFERROR(DATE(TEXT(AL391,0),TEXT(AN391,0),TEXT(AM391,0)),"")</f>
        <v>41490</v>
      </c>
    </row>
    <row r="392" spans="1:42" ht="19.5" customHeight="1" x14ac:dyDescent="0.2">
      <c r="A392" s="143">
        <v>20178</v>
      </c>
      <c r="B392" s="42" t="str">
        <f>IFERROR(VLOOKUP($A392,INPUT_Du_lieu_nhan_vien!$A:$C,2,0),"-")</f>
        <v>Phạm Tiến</v>
      </c>
      <c r="C392" s="42" t="str">
        <f>IFERROR(VLOOKUP($A392,INPUT_Du_lieu_nhan_vien!$A:$C,3,0),"-")</f>
        <v>Huy</v>
      </c>
      <c r="D392" s="42" t="str">
        <f>IFERROR(VLOOKUP($A392,INPUT_Du_lieu_nhan_vien!$A:$AJ,36,0),"-")</f>
        <v>Nghỉ việc</v>
      </c>
      <c r="E392" s="69"/>
      <c r="F392" s="54"/>
      <c r="G392" s="54"/>
      <c r="H392" s="54"/>
      <c r="I392" s="54"/>
      <c r="J392" s="54"/>
      <c r="K392" s="54"/>
      <c r="L392" s="54"/>
      <c r="M392" s="54"/>
      <c r="N392" s="54"/>
      <c r="T392" s="1">
        <v>20370</v>
      </c>
      <c r="U392" s="1">
        <v>5038</v>
      </c>
      <c r="W392" s="1" t="s">
        <v>3481</v>
      </c>
      <c r="X392" s="1">
        <v>2896</v>
      </c>
      <c r="Y392">
        <f t="shared" si="60"/>
        <v>4703</v>
      </c>
      <c r="Z392" t="str">
        <f t="shared" si="61"/>
        <v/>
      </c>
      <c r="AA392" t="str">
        <f t="shared" si="62"/>
        <v/>
      </c>
      <c r="AB392" t="str">
        <f t="shared" si="63"/>
        <v/>
      </c>
      <c r="AE392" s="19" t="s">
        <v>623</v>
      </c>
      <c r="AH392" s="54"/>
      <c r="AI392" s="415"/>
      <c r="AJ392" s="413" t="str">
        <f t="shared" si="64"/>
        <v/>
      </c>
      <c r="AK392" t="e">
        <f t="shared" si="65"/>
        <v>#VALUE!</v>
      </c>
      <c r="AL392" t="str">
        <f t="shared" si="66"/>
        <v/>
      </c>
      <c r="AM392" s="427" t="e">
        <f t="shared" ref="AM391:AM454" si="69">IF(VALUE(AK392)&gt;12,AK392,AJ392)</f>
        <v>#VALUE!</v>
      </c>
      <c r="AN392" t="e">
        <f t="shared" si="67"/>
        <v>#VALUE!</v>
      </c>
      <c r="AP392" s="19" t="str">
        <f t="shared" si="68"/>
        <v/>
      </c>
    </row>
    <row r="393" spans="1:42" ht="19.5" customHeight="1" x14ac:dyDescent="0.2">
      <c r="A393" s="143">
        <v>20181</v>
      </c>
      <c r="B393" s="42" t="str">
        <f>IFERROR(VLOOKUP($A393,INPUT_Du_lieu_nhan_vien!$A:$C,2,0),"-")</f>
        <v>Ninh Thị Thúy</v>
      </c>
      <c r="C393" s="42" t="str">
        <f>IFERROR(VLOOKUP($A393,INPUT_Du_lieu_nhan_vien!$A:$C,3,0),"-")</f>
        <v>Hà</v>
      </c>
      <c r="D393" s="42" t="str">
        <f>IFERROR(VLOOKUP($A393,INPUT_Du_lieu_nhan_vien!$A:$AJ,36,0),"-")</f>
        <v>Nghỉ việc</v>
      </c>
      <c r="E393" s="69" t="s">
        <v>3030</v>
      </c>
      <c r="F393" s="70" t="s">
        <v>5377</v>
      </c>
      <c r="G393" s="20">
        <v>40149</v>
      </c>
      <c r="H393" s="54"/>
      <c r="I393" s="54" t="s">
        <v>17</v>
      </c>
      <c r="J393" s="54"/>
      <c r="K393" s="54"/>
      <c r="L393" s="54"/>
      <c r="M393" s="54"/>
      <c r="N393" s="70" t="s">
        <v>5379</v>
      </c>
      <c r="T393" s="1">
        <v>20371</v>
      </c>
      <c r="U393" s="1">
        <v>5039</v>
      </c>
      <c r="W393" s="1" t="s">
        <v>3326</v>
      </c>
      <c r="X393" s="1">
        <v>2897</v>
      </c>
      <c r="Y393">
        <f t="shared" si="60"/>
        <v>4706</v>
      </c>
      <c r="Z393">
        <f t="shared" si="61"/>
        <v>51</v>
      </c>
      <c r="AA393" t="str">
        <f t="shared" si="62"/>
        <v/>
      </c>
      <c r="AB393">
        <f t="shared" si="63"/>
        <v>2549</v>
      </c>
      <c r="AE393" s="19">
        <v>40149</v>
      </c>
      <c r="AH393" s="20">
        <v>40149</v>
      </c>
      <c r="AI393" s="79" t="s">
        <v>8724</v>
      </c>
      <c r="AJ393" s="413" t="str">
        <f t="shared" si="64"/>
        <v>02</v>
      </c>
      <c r="AK393" t="str">
        <f t="shared" si="65"/>
        <v>12</v>
      </c>
      <c r="AL393" t="str">
        <f t="shared" si="66"/>
        <v>2009</v>
      </c>
      <c r="AM393" s="427" t="str">
        <f t="shared" si="69"/>
        <v>02</v>
      </c>
      <c r="AN393" t="str">
        <f t="shared" si="67"/>
        <v>12</v>
      </c>
      <c r="AP393" s="19">
        <f t="shared" si="68"/>
        <v>40149</v>
      </c>
    </row>
    <row r="394" spans="1:42" ht="19.5" customHeight="1" x14ac:dyDescent="0.2">
      <c r="A394" s="143">
        <v>20183</v>
      </c>
      <c r="B394" s="42" t="str">
        <f>IFERROR(VLOOKUP($A394,INPUT_Du_lieu_nhan_vien!$A:$C,2,0),"-")</f>
        <v>Vũ Thị</v>
      </c>
      <c r="C394" s="42" t="str">
        <f>IFERROR(VLOOKUP($A394,INPUT_Du_lieu_nhan_vien!$A:$C,3,0),"-")</f>
        <v>Trang</v>
      </c>
      <c r="D394" s="42" t="str">
        <f>IFERROR(VLOOKUP($A394,INPUT_Du_lieu_nhan_vien!$A:$AJ,36,0),"-")</f>
        <v>Nghỉ việc</v>
      </c>
      <c r="E394" s="69" t="s">
        <v>3030</v>
      </c>
      <c r="F394" s="70" t="s">
        <v>5668</v>
      </c>
      <c r="G394" s="71">
        <v>40170</v>
      </c>
      <c r="H394" s="54"/>
      <c r="I394" s="54" t="s">
        <v>17</v>
      </c>
      <c r="J394" s="54"/>
      <c r="K394" s="54"/>
      <c r="L394" s="54"/>
      <c r="M394" s="54"/>
      <c r="N394" s="70" t="s">
        <v>5670</v>
      </c>
      <c r="T394" s="1">
        <v>20372</v>
      </c>
      <c r="U394" s="1">
        <v>5040</v>
      </c>
      <c r="W394" s="1" t="s">
        <v>3527</v>
      </c>
      <c r="X394" s="1">
        <v>2898</v>
      </c>
      <c r="Y394">
        <f t="shared" si="60"/>
        <v>4708</v>
      </c>
      <c r="Z394">
        <f t="shared" si="61"/>
        <v>51</v>
      </c>
      <c r="AA394" t="str">
        <f t="shared" si="62"/>
        <v/>
      </c>
      <c r="AB394">
        <f t="shared" si="63"/>
        <v>2550</v>
      </c>
      <c r="AE394" s="19">
        <v>40170</v>
      </c>
      <c r="AH394" s="71">
        <v>40170</v>
      </c>
      <c r="AI394" s="78" t="s">
        <v>5669</v>
      </c>
      <c r="AJ394" s="413" t="str">
        <f t="shared" si="64"/>
        <v>23</v>
      </c>
      <c r="AK394" t="str">
        <f t="shared" si="65"/>
        <v>12</v>
      </c>
      <c r="AL394" t="str">
        <f t="shared" si="66"/>
        <v>2009</v>
      </c>
      <c r="AM394" s="427" t="str">
        <f t="shared" si="69"/>
        <v>23</v>
      </c>
      <c r="AN394" t="str">
        <f t="shared" si="67"/>
        <v>12</v>
      </c>
      <c r="AP394" s="19">
        <f t="shared" si="68"/>
        <v>40170</v>
      </c>
    </row>
    <row r="395" spans="1:42" ht="19.5" customHeight="1" x14ac:dyDescent="0.2">
      <c r="A395" s="143">
        <v>20257</v>
      </c>
      <c r="B395" s="42" t="str">
        <f>IFERROR(VLOOKUP($A395,INPUT_Du_lieu_nhan_vien!$A:$C,2,0),"-")</f>
        <v>Nguyễn Thị Thanh</v>
      </c>
      <c r="C395" s="42" t="str">
        <f>IFERROR(VLOOKUP($A395,INPUT_Du_lieu_nhan_vien!$A:$C,3,0),"-")</f>
        <v>Nga</v>
      </c>
      <c r="D395" s="42" t="str">
        <f>IFERROR(VLOOKUP($A395,INPUT_Du_lieu_nhan_vien!$A:$AJ,36,0),"-")</f>
        <v>Nghỉ việc</v>
      </c>
      <c r="E395" s="69" t="s">
        <v>3031</v>
      </c>
      <c r="F395" s="70" t="s">
        <v>3520</v>
      </c>
      <c r="G395" s="71">
        <v>40619</v>
      </c>
      <c r="H395" s="54"/>
      <c r="I395" s="54" t="s">
        <v>17</v>
      </c>
      <c r="J395" s="54"/>
      <c r="K395" s="54" t="s">
        <v>65</v>
      </c>
      <c r="L395" s="54"/>
      <c r="M395" s="54"/>
      <c r="N395" s="70" t="s">
        <v>3424</v>
      </c>
      <c r="T395" s="1">
        <v>20373</v>
      </c>
      <c r="U395" s="1">
        <v>5041</v>
      </c>
      <c r="W395" s="1" t="s">
        <v>3572</v>
      </c>
      <c r="X395" s="1">
        <v>2899</v>
      </c>
      <c r="Y395">
        <f t="shared" si="60"/>
        <v>4782</v>
      </c>
      <c r="Z395">
        <f t="shared" si="61"/>
        <v>51</v>
      </c>
      <c r="AA395">
        <f t="shared" si="62"/>
        <v>177</v>
      </c>
      <c r="AB395">
        <f t="shared" si="63"/>
        <v>2953</v>
      </c>
      <c r="AE395" s="19">
        <v>40619</v>
      </c>
      <c r="AH395" s="71">
        <v>40619</v>
      </c>
      <c r="AI395" s="78" t="s">
        <v>8725</v>
      </c>
      <c r="AJ395" s="413" t="str">
        <f t="shared" si="64"/>
        <v>17</v>
      </c>
      <c r="AK395" t="str">
        <f t="shared" si="65"/>
        <v>03</v>
      </c>
      <c r="AL395" t="str">
        <f t="shared" si="66"/>
        <v>2011</v>
      </c>
      <c r="AM395" s="427" t="str">
        <f t="shared" si="69"/>
        <v>17</v>
      </c>
      <c r="AN395" t="str">
        <f t="shared" si="67"/>
        <v>03</v>
      </c>
      <c r="AP395" s="19">
        <f t="shared" si="68"/>
        <v>40619</v>
      </c>
    </row>
    <row r="396" spans="1:42" ht="19.5" customHeight="1" x14ac:dyDescent="0.2">
      <c r="A396" s="143">
        <v>20298</v>
      </c>
      <c r="B396" s="42" t="str">
        <f>IFERROR(VLOOKUP($A396,INPUT_Du_lieu_nhan_vien!$A:$C,2,0),"-")</f>
        <v>Nguyễn Thị Mỹ</v>
      </c>
      <c r="C396" s="42" t="str">
        <f>IFERROR(VLOOKUP($A396,INPUT_Du_lieu_nhan_vien!$A:$C,3,0),"-")</f>
        <v>Nga</v>
      </c>
      <c r="D396" s="42" t="str">
        <f>IFERROR(VLOOKUP($A396,INPUT_Du_lieu_nhan_vien!$A:$AJ,36,0),"-")</f>
        <v>Nghỉ việc</v>
      </c>
      <c r="E396" s="69" t="s">
        <v>3031</v>
      </c>
      <c r="F396" s="70" t="s">
        <v>3536</v>
      </c>
      <c r="G396" s="71">
        <v>40831</v>
      </c>
      <c r="H396" s="54"/>
      <c r="I396" s="54" t="s">
        <v>16</v>
      </c>
      <c r="J396" s="54"/>
      <c r="K396" s="54" t="s">
        <v>65</v>
      </c>
      <c r="L396" s="54"/>
      <c r="M396" s="54" t="s">
        <v>70</v>
      </c>
      <c r="N396" s="70" t="s">
        <v>3537</v>
      </c>
      <c r="T396" s="1">
        <v>20374</v>
      </c>
      <c r="U396" s="1">
        <v>5042</v>
      </c>
      <c r="W396" s="1" t="s">
        <v>3415</v>
      </c>
      <c r="X396" s="1">
        <v>2900</v>
      </c>
      <c r="Y396">
        <f t="shared" si="60"/>
        <v>4831</v>
      </c>
      <c r="Z396">
        <f t="shared" si="61"/>
        <v>53</v>
      </c>
      <c r="AA396">
        <f t="shared" si="62"/>
        <v>177</v>
      </c>
      <c r="AB396">
        <f t="shared" si="63"/>
        <v>2954</v>
      </c>
      <c r="AE396" s="19">
        <v>40831</v>
      </c>
      <c r="AH396" s="71">
        <v>40831</v>
      </c>
      <c r="AI396" s="78" t="s">
        <v>8726</v>
      </c>
      <c r="AJ396" s="413" t="str">
        <f t="shared" si="64"/>
        <v>15</v>
      </c>
      <c r="AK396" t="str">
        <f t="shared" si="65"/>
        <v>10</v>
      </c>
      <c r="AL396" t="str">
        <f t="shared" si="66"/>
        <v>2011</v>
      </c>
      <c r="AM396" s="427" t="str">
        <f t="shared" si="69"/>
        <v>15</v>
      </c>
      <c r="AN396" t="str">
        <f t="shared" si="67"/>
        <v>10</v>
      </c>
      <c r="AP396" s="19">
        <f t="shared" si="68"/>
        <v>40831</v>
      </c>
    </row>
    <row r="397" spans="1:42" ht="19.5" customHeight="1" x14ac:dyDescent="0.2">
      <c r="A397" s="143">
        <v>20187</v>
      </c>
      <c r="B397" s="42" t="str">
        <f>IFERROR(VLOOKUP($A397,INPUT_Du_lieu_nhan_vien!$A:$C,2,0),"-")</f>
        <v>Phạm Thị</v>
      </c>
      <c r="C397" s="42" t="str">
        <f>IFERROR(VLOOKUP($A397,INPUT_Du_lieu_nhan_vien!$A:$C,3,0),"-")</f>
        <v>Phương</v>
      </c>
      <c r="D397" s="42" t="str">
        <f>IFERROR(VLOOKUP($A397,INPUT_Du_lieu_nhan_vien!$A:$AJ,36,0),"-")</f>
        <v>Nghỉ việc</v>
      </c>
      <c r="E397" s="69" t="s">
        <v>3030</v>
      </c>
      <c r="F397" s="70" t="s">
        <v>5380</v>
      </c>
      <c r="G397" s="71">
        <v>40190</v>
      </c>
      <c r="H397" s="54"/>
      <c r="I397" s="54" t="s">
        <v>3012</v>
      </c>
      <c r="J397" s="54"/>
      <c r="K397" s="54"/>
      <c r="L397" s="54"/>
      <c r="M397" s="54"/>
      <c r="N397" s="70" t="s">
        <v>3815</v>
      </c>
      <c r="T397" s="1">
        <v>20375</v>
      </c>
      <c r="U397" s="1">
        <v>5043</v>
      </c>
      <c r="W397" s="1" t="s">
        <v>3340</v>
      </c>
      <c r="X397" s="1">
        <v>2901</v>
      </c>
      <c r="Y397">
        <f t="shared" si="60"/>
        <v>4712</v>
      </c>
      <c r="Z397">
        <f t="shared" si="61"/>
        <v>56</v>
      </c>
      <c r="AA397" t="str">
        <f t="shared" si="62"/>
        <v/>
      </c>
      <c r="AB397">
        <f t="shared" si="63"/>
        <v>2551</v>
      </c>
      <c r="AE397" s="19">
        <v>40190</v>
      </c>
      <c r="AH397" s="71">
        <v>40190</v>
      </c>
      <c r="AI397" s="78" t="s">
        <v>8727</v>
      </c>
      <c r="AJ397" s="413" t="str">
        <f t="shared" si="64"/>
        <v>12</v>
      </c>
      <c r="AK397" t="str">
        <f t="shared" si="65"/>
        <v>01</v>
      </c>
      <c r="AL397" t="str">
        <f t="shared" si="66"/>
        <v>2010</v>
      </c>
      <c r="AM397" s="427" t="str">
        <f t="shared" si="69"/>
        <v>12</v>
      </c>
      <c r="AN397" t="str">
        <f t="shared" si="67"/>
        <v>01</v>
      </c>
      <c r="AP397" s="19">
        <f t="shared" si="68"/>
        <v>40190</v>
      </c>
    </row>
    <row r="398" spans="1:42" ht="19.5" customHeight="1" x14ac:dyDescent="0.2">
      <c r="A398" s="229">
        <v>20188</v>
      </c>
      <c r="B398" s="42" t="str">
        <f>IFERROR(VLOOKUP($A398,INPUT_Du_lieu_nhan_vien!$A:$C,2,0),"-")</f>
        <v>Thân Thị</v>
      </c>
      <c r="C398" s="42" t="str">
        <f>IFERROR(VLOOKUP($A398,INPUT_Du_lieu_nhan_vien!$A:$C,3,0),"-")</f>
        <v>Khuyên</v>
      </c>
      <c r="D398" s="42" t="str">
        <f>IFERROR(VLOOKUP($A398,INPUT_Du_lieu_nhan_vien!$A:$AJ,36,0),"-")</f>
        <v>Nghỉ việc</v>
      </c>
      <c r="E398" s="69" t="s">
        <v>3028</v>
      </c>
      <c r="F398" s="70" t="s">
        <v>3279</v>
      </c>
      <c r="G398" s="71">
        <v>40709</v>
      </c>
      <c r="H398" s="54"/>
      <c r="I398" s="69" t="s">
        <v>12</v>
      </c>
      <c r="J398" s="54"/>
      <c r="K398" s="69" t="s">
        <v>52</v>
      </c>
      <c r="L398" s="54"/>
      <c r="M398" s="69" t="s">
        <v>44</v>
      </c>
      <c r="N398" s="54" t="s">
        <v>3162</v>
      </c>
      <c r="T398" s="1">
        <v>20376</v>
      </c>
      <c r="U398" s="1">
        <v>5044</v>
      </c>
      <c r="W398" s="1" t="s">
        <v>3540</v>
      </c>
      <c r="X398" s="1">
        <v>2902</v>
      </c>
      <c r="Y398">
        <f t="shared" si="60"/>
        <v>4713</v>
      </c>
      <c r="Z398">
        <f t="shared" si="61"/>
        <v>50</v>
      </c>
      <c r="AA398">
        <f t="shared" si="62"/>
        <v>176</v>
      </c>
      <c r="AB398">
        <f t="shared" si="63"/>
        <v>3502</v>
      </c>
      <c r="AE398" s="19">
        <v>40709</v>
      </c>
      <c r="AH398" s="71">
        <v>40709</v>
      </c>
      <c r="AI398" s="78" t="s">
        <v>8728</v>
      </c>
      <c r="AJ398" s="413" t="str">
        <f t="shared" si="64"/>
        <v>15</v>
      </c>
      <c r="AK398" t="str">
        <f t="shared" si="65"/>
        <v>06</v>
      </c>
      <c r="AL398" t="str">
        <f t="shared" si="66"/>
        <v>2011</v>
      </c>
      <c r="AM398" s="427" t="str">
        <f t="shared" si="69"/>
        <v>15</v>
      </c>
      <c r="AN398" t="str">
        <f t="shared" si="67"/>
        <v>06</v>
      </c>
      <c r="AP398" s="19">
        <f t="shared" si="68"/>
        <v>40709</v>
      </c>
    </row>
    <row r="399" spans="1:42" ht="19.5" customHeight="1" x14ac:dyDescent="0.2">
      <c r="A399" s="54">
        <v>20547</v>
      </c>
      <c r="B399" s="42" t="str">
        <f>IFERROR(VLOOKUP($A399,INPUT_Du_lieu_nhan_vien!$A:$C,2,0),"-")</f>
        <v>Nguyễn Thị Thanh</v>
      </c>
      <c r="C399" s="42" t="str">
        <f>IFERROR(VLOOKUP($A399,INPUT_Du_lieu_nhan_vien!$A:$C,3,0),"-")</f>
        <v>Nga</v>
      </c>
      <c r="D399" s="42" t="str">
        <f>IFERROR(VLOOKUP($A399,INPUT_Du_lieu_nhan_vien!$A:$AJ,36,0),"-")</f>
        <v>Chính thức</v>
      </c>
      <c r="E399" s="69"/>
      <c r="F399" s="54"/>
      <c r="G399" s="54"/>
      <c r="H399" s="54"/>
      <c r="I399" s="54"/>
      <c r="J399" s="54"/>
      <c r="K399" s="54"/>
      <c r="L399" s="54"/>
      <c r="M399" s="54"/>
      <c r="N399" s="54"/>
      <c r="T399" s="1">
        <v>20377</v>
      </c>
      <c r="U399" s="1">
        <v>5045</v>
      </c>
      <c r="W399" s="1" t="s">
        <v>3486</v>
      </c>
      <c r="X399" s="1">
        <v>2903</v>
      </c>
      <c r="Y399">
        <f t="shared" si="60"/>
        <v>5361</v>
      </c>
      <c r="Z399" t="str">
        <f t="shared" si="61"/>
        <v/>
      </c>
      <c r="AA399" t="str">
        <f t="shared" si="62"/>
        <v/>
      </c>
      <c r="AB399" t="str">
        <f t="shared" si="63"/>
        <v/>
      </c>
      <c r="AE399" s="19" t="s">
        <v>623</v>
      </c>
      <c r="AH399" s="54"/>
      <c r="AI399" s="415"/>
      <c r="AJ399" s="413" t="str">
        <f t="shared" si="64"/>
        <v/>
      </c>
      <c r="AK399" t="e">
        <f t="shared" si="65"/>
        <v>#VALUE!</v>
      </c>
      <c r="AL399" t="str">
        <f t="shared" si="66"/>
        <v/>
      </c>
      <c r="AM399" s="427" t="e">
        <f t="shared" si="69"/>
        <v>#VALUE!</v>
      </c>
      <c r="AN399" t="e">
        <f t="shared" si="67"/>
        <v>#VALUE!</v>
      </c>
      <c r="AP399" s="19" t="str">
        <f t="shared" si="68"/>
        <v/>
      </c>
    </row>
    <row r="400" spans="1:42" ht="19.5" customHeight="1" x14ac:dyDescent="0.2">
      <c r="A400" s="143">
        <v>20190</v>
      </c>
      <c r="B400" s="42" t="str">
        <f>IFERROR(VLOOKUP($A400,INPUT_Du_lieu_nhan_vien!$A:$C,2,0),"-")</f>
        <v>Vũ Thị Thúy</v>
      </c>
      <c r="C400" s="42" t="str">
        <f>IFERROR(VLOOKUP($A400,INPUT_Du_lieu_nhan_vien!$A:$C,3,0),"-")</f>
        <v>Hằng</v>
      </c>
      <c r="D400" s="42" t="str">
        <f>IFERROR(VLOOKUP($A400,INPUT_Du_lieu_nhan_vien!$A:$AJ,36,0),"-")</f>
        <v>Nghỉ việc</v>
      </c>
      <c r="E400" s="69"/>
      <c r="F400" s="70" t="s">
        <v>5671</v>
      </c>
      <c r="G400" s="71">
        <v>40196</v>
      </c>
      <c r="H400" s="54"/>
      <c r="I400" s="54" t="s">
        <v>16</v>
      </c>
      <c r="J400" s="54"/>
      <c r="K400" s="54"/>
      <c r="L400" s="54"/>
      <c r="M400" s="54"/>
      <c r="N400" s="70" t="s">
        <v>3813</v>
      </c>
      <c r="T400" s="1">
        <v>20378</v>
      </c>
      <c r="U400" s="1">
        <v>5046</v>
      </c>
      <c r="W400" s="1" t="s">
        <v>3582</v>
      </c>
      <c r="X400" s="1">
        <v>2904</v>
      </c>
      <c r="Y400">
        <f t="shared" si="60"/>
        <v>4715</v>
      </c>
      <c r="Z400">
        <f t="shared" si="61"/>
        <v>53</v>
      </c>
      <c r="AA400" t="str">
        <f t="shared" si="62"/>
        <v/>
      </c>
      <c r="AB400" t="str">
        <f t="shared" si="63"/>
        <v/>
      </c>
      <c r="AE400" s="19">
        <v>40196</v>
      </c>
      <c r="AH400" s="71">
        <v>40196</v>
      </c>
      <c r="AI400" s="78" t="s">
        <v>8729</v>
      </c>
      <c r="AJ400" s="413" t="str">
        <f t="shared" si="64"/>
        <v>18</v>
      </c>
      <c r="AK400" t="str">
        <f t="shared" si="65"/>
        <v>01</v>
      </c>
      <c r="AL400" t="str">
        <f t="shared" si="66"/>
        <v>2010</v>
      </c>
      <c r="AM400" s="427" t="str">
        <f t="shared" si="69"/>
        <v>18</v>
      </c>
      <c r="AN400" t="str">
        <f t="shared" si="67"/>
        <v>01</v>
      </c>
      <c r="AP400" s="19">
        <f t="shared" si="68"/>
        <v>40196</v>
      </c>
    </row>
    <row r="401" spans="1:42" ht="19.5" customHeight="1" x14ac:dyDescent="0.2">
      <c r="A401" s="143">
        <v>20191</v>
      </c>
      <c r="B401" s="42" t="str">
        <f>IFERROR(VLOOKUP($A401,INPUT_Du_lieu_nhan_vien!$A:$C,2,0),"-")</f>
        <v>Lê Ngọc Hương</v>
      </c>
      <c r="C401" s="42" t="str">
        <f>IFERROR(VLOOKUP($A401,INPUT_Du_lieu_nhan_vien!$A:$C,3,0),"-")</f>
        <v>Vy</v>
      </c>
      <c r="D401" s="42" t="str">
        <f>IFERROR(VLOOKUP($A401,INPUT_Du_lieu_nhan_vien!$A:$AJ,36,0),"-")</f>
        <v>Nghỉ việc</v>
      </c>
      <c r="E401" s="69" t="s">
        <v>3032</v>
      </c>
      <c r="F401" s="70" t="s">
        <v>5837</v>
      </c>
      <c r="G401" s="71">
        <v>40255</v>
      </c>
      <c r="H401" s="54"/>
      <c r="I401" s="54" t="s">
        <v>3012</v>
      </c>
      <c r="J401" s="54"/>
      <c r="K401" s="54"/>
      <c r="L401" s="54"/>
      <c r="M401" s="54"/>
      <c r="N401" s="70" t="s">
        <v>3512</v>
      </c>
      <c r="T401" s="1">
        <v>20379</v>
      </c>
      <c r="U401" s="1">
        <v>5047</v>
      </c>
      <c r="W401" s="1" t="s">
        <v>3608</v>
      </c>
      <c r="X401" s="1">
        <v>2905</v>
      </c>
      <c r="Y401">
        <f t="shared" si="60"/>
        <v>4716</v>
      </c>
      <c r="Z401">
        <f t="shared" si="61"/>
        <v>56</v>
      </c>
      <c r="AA401" t="str">
        <f t="shared" si="62"/>
        <v/>
      </c>
      <c r="AB401">
        <f t="shared" si="63"/>
        <v>3616</v>
      </c>
      <c r="AE401" s="19">
        <v>40255</v>
      </c>
      <c r="AH401" s="71">
        <v>40255</v>
      </c>
      <c r="AI401" s="78" t="s">
        <v>8730</v>
      </c>
      <c r="AJ401" s="413" t="str">
        <f t="shared" si="64"/>
        <v>18</v>
      </c>
      <c r="AK401" t="str">
        <f t="shared" si="65"/>
        <v>03</v>
      </c>
      <c r="AL401" t="str">
        <f t="shared" si="66"/>
        <v>2010</v>
      </c>
      <c r="AM401" s="427" t="str">
        <f t="shared" si="69"/>
        <v>18</v>
      </c>
      <c r="AN401" t="str">
        <f t="shared" si="67"/>
        <v>03</v>
      </c>
      <c r="AP401" s="19">
        <f t="shared" si="68"/>
        <v>40255</v>
      </c>
    </row>
    <row r="402" spans="1:42" ht="19.5" customHeight="1" x14ac:dyDescent="0.2">
      <c r="A402" s="143">
        <v>20192</v>
      </c>
      <c r="B402" s="42" t="str">
        <f>IFERROR(VLOOKUP($A402,INPUT_Du_lieu_nhan_vien!$A:$C,2,0),"-")</f>
        <v>Trần Hoàng Cẩm</v>
      </c>
      <c r="C402" s="42" t="str">
        <f>IFERROR(VLOOKUP($A402,INPUT_Du_lieu_nhan_vien!$A:$C,3,0),"-")</f>
        <v>Tú</v>
      </c>
      <c r="D402" s="42" t="str">
        <f>IFERROR(VLOOKUP($A402,INPUT_Du_lieu_nhan_vien!$A:$AJ,36,0),"-")</f>
        <v>Nghỉ việc</v>
      </c>
      <c r="E402" s="69" t="s">
        <v>3060</v>
      </c>
      <c r="F402" s="70" t="s">
        <v>6820</v>
      </c>
      <c r="G402" s="71">
        <v>40330</v>
      </c>
      <c r="H402" s="54"/>
      <c r="I402" s="54" t="s">
        <v>17</v>
      </c>
      <c r="J402" s="54"/>
      <c r="K402" s="54"/>
      <c r="L402" s="54"/>
      <c r="M402" s="54"/>
      <c r="N402" s="70" t="s">
        <v>6821</v>
      </c>
      <c r="T402" s="1">
        <v>20380</v>
      </c>
      <c r="U402" s="1">
        <v>5048</v>
      </c>
      <c r="W402" s="1" t="s">
        <v>3612</v>
      </c>
      <c r="X402" s="1">
        <v>2906</v>
      </c>
      <c r="Y402">
        <f t="shared" si="60"/>
        <v>4717</v>
      </c>
      <c r="Z402">
        <f t="shared" si="61"/>
        <v>51</v>
      </c>
      <c r="AA402" t="str">
        <f t="shared" si="62"/>
        <v/>
      </c>
      <c r="AB402">
        <f t="shared" si="63"/>
        <v>3754</v>
      </c>
      <c r="AE402" s="19">
        <v>40330</v>
      </c>
      <c r="AH402" s="71">
        <v>40330</v>
      </c>
      <c r="AI402" s="78" t="s">
        <v>8599</v>
      </c>
      <c r="AJ402" s="413" t="str">
        <f t="shared" si="64"/>
        <v>01</v>
      </c>
      <c r="AK402" t="str">
        <f t="shared" si="65"/>
        <v>06</v>
      </c>
      <c r="AL402" t="str">
        <f t="shared" si="66"/>
        <v>2010</v>
      </c>
      <c r="AM402" s="427" t="str">
        <f t="shared" si="69"/>
        <v>01</v>
      </c>
      <c r="AN402" t="str">
        <f t="shared" si="67"/>
        <v>06</v>
      </c>
      <c r="AP402" s="19">
        <f t="shared" si="68"/>
        <v>40330</v>
      </c>
    </row>
    <row r="403" spans="1:42" ht="19.5" customHeight="1" x14ac:dyDescent="0.2">
      <c r="A403" s="143">
        <v>20257</v>
      </c>
      <c r="B403" s="42" t="str">
        <f>IFERROR(VLOOKUP($A403,INPUT_Du_lieu_nhan_vien!$A:$C,2,0),"-")</f>
        <v>Nguyễn Thị Thanh</v>
      </c>
      <c r="C403" s="42" t="str">
        <f>IFERROR(VLOOKUP($A403,INPUT_Du_lieu_nhan_vien!$A:$C,3,0),"-")</f>
        <v>Nga</v>
      </c>
      <c r="D403" s="42" t="str">
        <f>IFERROR(VLOOKUP($A403,INPUT_Du_lieu_nhan_vien!$A:$AJ,36,0),"-")</f>
        <v>Nghỉ việc</v>
      </c>
      <c r="E403" s="69" t="s">
        <v>3032</v>
      </c>
      <c r="F403" s="70" t="s">
        <v>5941</v>
      </c>
      <c r="G403" s="71">
        <v>41122</v>
      </c>
      <c r="H403" s="54"/>
      <c r="I403" s="54"/>
      <c r="J403" s="54"/>
      <c r="K403" s="54"/>
      <c r="L403" s="54"/>
      <c r="M403" s="54"/>
      <c r="N403" s="54"/>
      <c r="T403" s="1">
        <v>20381</v>
      </c>
      <c r="U403" s="1">
        <v>5049</v>
      </c>
      <c r="W403" s="1" t="s">
        <v>3734</v>
      </c>
      <c r="X403" s="1">
        <v>2907</v>
      </c>
      <c r="Y403">
        <f t="shared" si="60"/>
        <v>4782</v>
      </c>
      <c r="Z403" t="str">
        <f t="shared" si="61"/>
        <v/>
      </c>
      <c r="AA403" t="str">
        <f t="shared" si="62"/>
        <v/>
      </c>
      <c r="AB403">
        <f t="shared" si="63"/>
        <v>3617</v>
      </c>
      <c r="AE403" s="19">
        <v>41122</v>
      </c>
      <c r="AH403" s="71">
        <v>41122</v>
      </c>
      <c r="AI403" s="78" t="s">
        <v>8674</v>
      </c>
      <c r="AJ403" s="413" t="str">
        <f t="shared" si="64"/>
        <v>01</v>
      </c>
      <c r="AK403" t="str">
        <f t="shared" si="65"/>
        <v>08</v>
      </c>
      <c r="AL403" t="str">
        <f t="shared" si="66"/>
        <v>2012</v>
      </c>
      <c r="AM403" s="427" t="str">
        <f t="shared" si="69"/>
        <v>01</v>
      </c>
      <c r="AN403" t="str">
        <f t="shared" si="67"/>
        <v>08</v>
      </c>
      <c r="AP403" s="19">
        <f t="shared" si="68"/>
        <v>41122</v>
      </c>
    </row>
    <row r="404" spans="1:42" ht="19.5" customHeight="1" x14ac:dyDescent="0.2">
      <c r="A404" s="143">
        <v>20298</v>
      </c>
      <c r="B404" s="42" t="str">
        <f>IFERROR(VLOOKUP($A404,INPUT_Du_lieu_nhan_vien!$A:$C,2,0),"-")</f>
        <v>Nguyễn Thị Mỹ</v>
      </c>
      <c r="C404" s="42" t="str">
        <f>IFERROR(VLOOKUP($A404,INPUT_Du_lieu_nhan_vien!$A:$C,3,0),"-")</f>
        <v>Nga</v>
      </c>
      <c r="D404" s="42" t="str">
        <f>IFERROR(VLOOKUP($A404,INPUT_Du_lieu_nhan_vien!$A:$AJ,36,0),"-")</f>
        <v>Nghỉ việc</v>
      </c>
      <c r="E404" s="69" t="s">
        <v>3032</v>
      </c>
      <c r="F404" s="70" t="s">
        <v>5948</v>
      </c>
      <c r="G404" s="71">
        <v>41153</v>
      </c>
      <c r="H404" s="54"/>
      <c r="I404" s="54" t="s">
        <v>16</v>
      </c>
      <c r="J404" s="54"/>
      <c r="K404" s="54"/>
      <c r="L404" s="54"/>
      <c r="M404" s="54"/>
      <c r="N404" s="70" t="s">
        <v>5949</v>
      </c>
      <c r="T404" s="1">
        <v>20382</v>
      </c>
      <c r="U404" s="1">
        <v>5050</v>
      </c>
      <c r="W404" s="1" t="s">
        <v>3614</v>
      </c>
      <c r="X404" s="1">
        <v>2908</v>
      </c>
      <c r="Y404">
        <f t="shared" si="60"/>
        <v>4831</v>
      </c>
      <c r="Z404">
        <f t="shared" si="61"/>
        <v>53</v>
      </c>
      <c r="AA404" t="str">
        <f t="shared" si="62"/>
        <v/>
      </c>
      <c r="AB404">
        <f t="shared" si="63"/>
        <v>3618</v>
      </c>
      <c r="AE404" s="19">
        <v>41153</v>
      </c>
      <c r="AH404" s="71">
        <v>41153</v>
      </c>
      <c r="AI404" s="78" t="s">
        <v>2669</v>
      </c>
      <c r="AJ404" s="413" t="str">
        <f t="shared" si="64"/>
        <v>01</v>
      </c>
      <c r="AK404" t="str">
        <f t="shared" si="65"/>
        <v>09</v>
      </c>
      <c r="AL404" t="str">
        <f t="shared" si="66"/>
        <v>2012</v>
      </c>
      <c r="AM404" s="427" t="str">
        <f t="shared" si="69"/>
        <v>01</v>
      </c>
      <c r="AN404" t="str">
        <f t="shared" si="67"/>
        <v>09</v>
      </c>
      <c r="AP404" s="19">
        <f t="shared" si="68"/>
        <v>41153</v>
      </c>
    </row>
    <row r="405" spans="1:42" ht="19.5" customHeight="1" x14ac:dyDescent="0.2">
      <c r="A405" s="143">
        <v>20429</v>
      </c>
      <c r="B405" s="42" t="str">
        <f>IFERROR(VLOOKUP($A405,INPUT_Du_lieu_nhan_vien!$A:$C,2,0),"-")</f>
        <v>Nguyễn Kim</v>
      </c>
      <c r="C405" s="42" t="str">
        <f>IFERROR(VLOOKUP($A405,INPUT_Du_lieu_nhan_vien!$A:$C,3,0),"-")</f>
        <v>Ngân</v>
      </c>
      <c r="D405" s="42" t="str">
        <f>IFERROR(VLOOKUP($A405,INPUT_Du_lieu_nhan_vien!$A:$AJ,36,0),"-")</f>
        <v>Nghỉ việc</v>
      </c>
      <c r="E405" s="69" t="s">
        <v>3031</v>
      </c>
      <c r="F405" s="70" t="s">
        <v>3592</v>
      </c>
      <c r="G405" s="71">
        <v>41100</v>
      </c>
      <c r="H405" s="54"/>
      <c r="I405" s="54" t="s">
        <v>11</v>
      </c>
      <c r="J405" s="54"/>
      <c r="K405" s="54"/>
      <c r="L405" s="54"/>
      <c r="M405" s="54"/>
      <c r="N405" s="70" t="s">
        <v>3593</v>
      </c>
      <c r="T405" s="1">
        <v>20383</v>
      </c>
      <c r="U405" s="1">
        <v>5051</v>
      </c>
      <c r="W405" s="1" t="s">
        <v>3406</v>
      </c>
      <c r="X405" s="1">
        <v>2909</v>
      </c>
      <c r="Y405">
        <f t="shared" si="60"/>
        <v>5122</v>
      </c>
      <c r="Z405">
        <f t="shared" si="61"/>
        <v>34</v>
      </c>
      <c r="AA405" t="str">
        <f t="shared" si="62"/>
        <v/>
      </c>
      <c r="AB405">
        <f t="shared" si="63"/>
        <v>2955</v>
      </c>
      <c r="AE405" s="19">
        <v>41100</v>
      </c>
      <c r="AH405" s="71">
        <v>41100</v>
      </c>
      <c r="AI405" s="78" t="s">
        <v>8731</v>
      </c>
      <c r="AJ405" s="413" t="str">
        <f t="shared" si="64"/>
        <v>10</v>
      </c>
      <c r="AK405" t="str">
        <f t="shared" si="65"/>
        <v>07</v>
      </c>
      <c r="AL405" t="str">
        <f t="shared" si="66"/>
        <v>2012</v>
      </c>
      <c r="AM405" s="427" t="str">
        <f t="shared" si="69"/>
        <v>10</v>
      </c>
      <c r="AN405" t="str">
        <f t="shared" si="67"/>
        <v>07</v>
      </c>
      <c r="AP405" s="19">
        <f t="shared" si="68"/>
        <v>41100</v>
      </c>
    </row>
    <row r="406" spans="1:42" ht="19.5" customHeight="1" x14ac:dyDescent="0.2">
      <c r="A406" s="143">
        <v>20204</v>
      </c>
      <c r="B406" s="42" t="str">
        <f>IFERROR(VLOOKUP($A406,INPUT_Du_lieu_nhan_vien!$A:$C,2,0),"-")</f>
        <v>Phan Viết</v>
      </c>
      <c r="C406" s="42" t="str">
        <f>IFERROR(VLOOKUP($A406,INPUT_Du_lieu_nhan_vien!$A:$C,3,0),"-")</f>
        <v>Dũng</v>
      </c>
      <c r="D406" s="42" t="str">
        <f>IFERROR(VLOOKUP($A406,INPUT_Du_lieu_nhan_vien!$A:$AJ,36,0),"-")</f>
        <v>Nghỉ việc</v>
      </c>
      <c r="E406" s="69" t="s">
        <v>3031</v>
      </c>
      <c r="F406" s="70" t="s">
        <v>3660</v>
      </c>
      <c r="G406" s="71">
        <v>40343</v>
      </c>
      <c r="H406" s="54"/>
      <c r="I406" s="54" t="s">
        <v>17</v>
      </c>
      <c r="J406" s="54"/>
      <c r="K406" s="54"/>
      <c r="L406" s="54"/>
      <c r="M406" s="54"/>
      <c r="N406" s="70" t="s">
        <v>3661</v>
      </c>
      <c r="T406" s="1">
        <v>20384</v>
      </c>
      <c r="U406" s="1">
        <v>5052</v>
      </c>
      <c r="W406" s="1" t="s">
        <v>3542</v>
      </c>
      <c r="X406" s="1">
        <v>2910</v>
      </c>
      <c r="Y406">
        <f t="shared" si="60"/>
        <v>4729</v>
      </c>
      <c r="Z406">
        <f t="shared" si="61"/>
        <v>51</v>
      </c>
      <c r="AA406" t="str">
        <f t="shared" si="62"/>
        <v/>
      </c>
      <c r="AB406">
        <f t="shared" si="63"/>
        <v>2956</v>
      </c>
      <c r="AE406" s="19">
        <v>40343</v>
      </c>
      <c r="AH406" s="71">
        <v>40343</v>
      </c>
      <c r="AI406" s="78" t="s">
        <v>8732</v>
      </c>
      <c r="AJ406" s="413" t="str">
        <f t="shared" si="64"/>
        <v>14</v>
      </c>
      <c r="AK406" t="str">
        <f t="shared" si="65"/>
        <v>06</v>
      </c>
      <c r="AL406" t="str">
        <f t="shared" si="66"/>
        <v>2010</v>
      </c>
      <c r="AM406" s="427" t="str">
        <f t="shared" si="69"/>
        <v>14</v>
      </c>
      <c r="AN406" t="str">
        <f t="shared" si="67"/>
        <v>06</v>
      </c>
      <c r="AP406" s="19">
        <f t="shared" si="68"/>
        <v>40343</v>
      </c>
    </row>
    <row r="407" spans="1:42" ht="19.5" customHeight="1" x14ac:dyDescent="0.2">
      <c r="A407" s="143">
        <v>20207</v>
      </c>
      <c r="B407" s="42" t="str">
        <f>IFERROR(VLOOKUP($A407,INPUT_Du_lieu_nhan_vien!$A:$C,2,0),"-")</f>
        <v>Trần Thị Thùy</v>
      </c>
      <c r="C407" s="42" t="str">
        <f>IFERROR(VLOOKUP($A407,INPUT_Du_lieu_nhan_vien!$A:$C,3,0),"-")</f>
        <v>Dương</v>
      </c>
      <c r="D407" s="42" t="str">
        <f>IFERROR(VLOOKUP($A407,INPUT_Du_lieu_nhan_vien!$A:$AJ,36,0),"-")</f>
        <v>Nghỉ việc</v>
      </c>
      <c r="E407" s="69" t="s">
        <v>3031</v>
      </c>
      <c r="F407" s="70" t="s">
        <v>3687</v>
      </c>
      <c r="G407" s="71">
        <v>40349</v>
      </c>
      <c r="H407" s="54"/>
      <c r="I407" s="54" t="s">
        <v>3012</v>
      </c>
      <c r="J407" s="54"/>
      <c r="K407" s="54"/>
      <c r="L407" s="54"/>
      <c r="M407" s="54"/>
      <c r="N407" s="70" t="s">
        <v>3689</v>
      </c>
      <c r="T407" s="1">
        <v>20385</v>
      </c>
      <c r="U407" s="1">
        <v>5053</v>
      </c>
      <c r="W407" s="1" t="s">
        <v>3546</v>
      </c>
      <c r="X407" s="1">
        <v>2911</v>
      </c>
      <c r="Y407">
        <f t="shared" si="60"/>
        <v>4732</v>
      </c>
      <c r="Z407">
        <f t="shared" si="61"/>
        <v>56</v>
      </c>
      <c r="AA407" t="str">
        <f t="shared" si="62"/>
        <v/>
      </c>
      <c r="AB407">
        <f t="shared" si="63"/>
        <v>2957</v>
      </c>
      <c r="AE407" s="19">
        <v>40349</v>
      </c>
      <c r="AH407" s="71">
        <v>40349</v>
      </c>
      <c r="AI407" s="78" t="s">
        <v>8733</v>
      </c>
      <c r="AJ407" s="413" t="str">
        <f t="shared" si="64"/>
        <v>20</v>
      </c>
      <c r="AK407" t="str">
        <f t="shared" si="65"/>
        <v>06</v>
      </c>
      <c r="AL407" t="str">
        <f t="shared" si="66"/>
        <v>2010</v>
      </c>
      <c r="AM407" s="427" t="str">
        <f t="shared" si="69"/>
        <v>20</v>
      </c>
      <c r="AN407" t="str">
        <f t="shared" si="67"/>
        <v>06</v>
      </c>
      <c r="AP407" s="19">
        <f t="shared" si="68"/>
        <v>40349</v>
      </c>
    </row>
    <row r="408" spans="1:42" ht="19.5" customHeight="1" x14ac:dyDescent="0.2">
      <c r="A408" s="143">
        <v>20208</v>
      </c>
      <c r="B408" s="42" t="str">
        <f>IFERROR(VLOOKUP($A408,INPUT_Du_lieu_nhan_vien!$A:$C,2,0),"-")</f>
        <v>Ngô Thị</v>
      </c>
      <c r="C408" s="42" t="str">
        <f>IFERROR(VLOOKUP($A408,INPUT_Du_lieu_nhan_vien!$A:$C,3,0),"-")</f>
        <v>Chi</v>
      </c>
      <c r="D408" s="42" t="str">
        <f>IFERROR(VLOOKUP($A408,INPUT_Du_lieu_nhan_vien!$A:$AJ,36,0),"-")</f>
        <v>Nghỉ việc</v>
      </c>
      <c r="E408" s="69" t="s">
        <v>3032</v>
      </c>
      <c r="F408" s="70" t="s">
        <v>5874</v>
      </c>
      <c r="G408" s="71">
        <v>40634</v>
      </c>
      <c r="H408" s="54"/>
      <c r="I408" s="54" t="s">
        <v>16</v>
      </c>
      <c r="J408" s="54"/>
      <c r="K408" s="54"/>
      <c r="L408" s="54"/>
      <c r="M408" s="54"/>
      <c r="N408" s="70" t="s">
        <v>5875</v>
      </c>
      <c r="T408" s="1">
        <v>20386</v>
      </c>
      <c r="U408" s="1">
        <v>5054</v>
      </c>
      <c r="W408" s="1" t="s">
        <v>3671</v>
      </c>
      <c r="X408" s="1">
        <v>2912</v>
      </c>
      <c r="Y408">
        <f t="shared" si="60"/>
        <v>4733</v>
      </c>
      <c r="Z408">
        <f t="shared" si="61"/>
        <v>53</v>
      </c>
      <c r="AA408" t="str">
        <f t="shared" si="62"/>
        <v/>
      </c>
      <c r="AB408">
        <f t="shared" si="63"/>
        <v>3619</v>
      </c>
      <c r="AE408" s="19">
        <v>40634</v>
      </c>
      <c r="AH408" s="71">
        <v>40634</v>
      </c>
      <c r="AI408" s="78" t="s">
        <v>8595</v>
      </c>
      <c r="AJ408" s="413" t="str">
        <f t="shared" si="64"/>
        <v>01</v>
      </c>
      <c r="AK408" t="str">
        <f t="shared" si="65"/>
        <v>04</v>
      </c>
      <c r="AL408" t="str">
        <f t="shared" si="66"/>
        <v>2011</v>
      </c>
      <c r="AM408" s="427" t="str">
        <f t="shared" si="69"/>
        <v>01</v>
      </c>
      <c r="AN408" t="str">
        <f t="shared" si="67"/>
        <v>04</v>
      </c>
      <c r="AP408" s="19">
        <f t="shared" si="68"/>
        <v>40634</v>
      </c>
    </row>
    <row r="409" spans="1:42" ht="19.5" customHeight="1" x14ac:dyDescent="0.2">
      <c r="A409" s="143">
        <v>20209</v>
      </c>
      <c r="B409" s="42" t="str">
        <f>IFERROR(VLOOKUP($A409,INPUT_Du_lieu_nhan_vien!$A:$C,2,0),"-")</f>
        <v>Phạm Vũ Thu</v>
      </c>
      <c r="C409" s="42" t="str">
        <f>IFERROR(VLOOKUP($A409,INPUT_Du_lieu_nhan_vien!$A:$C,3,0),"-")</f>
        <v>Thủy</v>
      </c>
      <c r="D409" s="42" t="str">
        <f>IFERROR(VLOOKUP($A409,INPUT_Du_lieu_nhan_vien!$A:$AJ,36,0),"-")</f>
        <v>Nghỉ việc</v>
      </c>
      <c r="E409" s="69"/>
      <c r="F409" s="54"/>
      <c r="G409" s="54"/>
      <c r="H409" s="54"/>
      <c r="I409" s="54"/>
      <c r="J409" s="54"/>
      <c r="K409" s="54"/>
      <c r="L409" s="54"/>
      <c r="M409" s="54"/>
      <c r="N409" s="54"/>
      <c r="T409" s="1">
        <v>20387</v>
      </c>
      <c r="U409" s="1">
        <v>5055</v>
      </c>
      <c r="W409" s="1" t="s">
        <v>3405</v>
      </c>
      <c r="X409" s="1">
        <v>2913</v>
      </c>
      <c r="Y409">
        <f t="shared" si="60"/>
        <v>4734</v>
      </c>
      <c r="Z409" t="str">
        <f t="shared" si="61"/>
        <v/>
      </c>
      <c r="AA409" t="str">
        <f t="shared" si="62"/>
        <v/>
      </c>
      <c r="AB409" t="str">
        <f t="shared" si="63"/>
        <v/>
      </c>
      <c r="AE409" s="19" t="s">
        <v>623</v>
      </c>
      <c r="AH409" s="54"/>
      <c r="AI409" s="415"/>
      <c r="AJ409" s="413" t="str">
        <f t="shared" si="64"/>
        <v/>
      </c>
      <c r="AK409" t="e">
        <f t="shared" si="65"/>
        <v>#VALUE!</v>
      </c>
      <c r="AL409" t="str">
        <f t="shared" si="66"/>
        <v/>
      </c>
      <c r="AM409" s="427" t="e">
        <f t="shared" si="69"/>
        <v>#VALUE!</v>
      </c>
      <c r="AN409" t="e">
        <f t="shared" si="67"/>
        <v>#VALUE!</v>
      </c>
      <c r="AP409" s="19" t="str">
        <f t="shared" si="68"/>
        <v/>
      </c>
    </row>
    <row r="410" spans="1:42" ht="19.5" customHeight="1" x14ac:dyDescent="0.2">
      <c r="A410" s="143">
        <v>20479</v>
      </c>
      <c r="B410" s="42" t="str">
        <f>IFERROR(VLOOKUP($A410,INPUT_Du_lieu_nhan_vien!$A:$C,2,0),"-")</f>
        <v>Nguyễn Thị Bảo</v>
      </c>
      <c r="C410" s="42" t="str">
        <f>IFERROR(VLOOKUP($A410,INPUT_Du_lieu_nhan_vien!$A:$C,3,0),"-")</f>
        <v>Ngọc</v>
      </c>
      <c r="D410" s="42" t="str">
        <f>IFERROR(VLOOKUP($A410,INPUT_Du_lieu_nhan_vien!$A:$AJ,36,0),"-")</f>
        <v>Chính thức</v>
      </c>
      <c r="E410" s="69" t="s">
        <v>3031</v>
      </c>
      <c r="F410" s="70" t="s">
        <v>3605</v>
      </c>
      <c r="G410" s="71">
        <v>41275</v>
      </c>
      <c r="H410" s="54"/>
      <c r="I410" s="69" t="s">
        <v>17</v>
      </c>
      <c r="J410" s="54"/>
      <c r="K410" s="54"/>
      <c r="L410" s="54"/>
      <c r="M410" s="54"/>
      <c r="N410" s="70" t="s">
        <v>3601</v>
      </c>
      <c r="T410" s="1">
        <v>20388</v>
      </c>
      <c r="U410" s="1">
        <v>5056</v>
      </c>
      <c r="W410" s="1" t="s">
        <v>3474</v>
      </c>
      <c r="X410" s="1">
        <v>2914</v>
      </c>
      <c r="Y410">
        <f t="shared" si="60"/>
        <v>5290</v>
      </c>
      <c r="Z410">
        <f t="shared" si="61"/>
        <v>51</v>
      </c>
      <c r="AA410" t="str">
        <f t="shared" si="62"/>
        <v/>
      </c>
      <c r="AB410">
        <f t="shared" si="63"/>
        <v>2958</v>
      </c>
      <c r="AE410" s="19">
        <v>41275</v>
      </c>
      <c r="AH410" s="71">
        <v>41275</v>
      </c>
      <c r="AI410" s="78" t="s">
        <v>8619</v>
      </c>
      <c r="AJ410" s="413" t="str">
        <f t="shared" si="64"/>
        <v>01</v>
      </c>
      <c r="AK410" t="str">
        <f t="shared" si="65"/>
        <v>01</v>
      </c>
      <c r="AL410" t="str">
        <f t="shared" si="66"/>
        <v>2013</v>
      </c>
      <c r="AM410" s="427" t="str">
        <f t="shared" si="69"/>
        <v>01</v>
      </c>
      <c r="AN410" t="str">
        <f t="shared" si="67"/>
        <v>01</v>
      </c>
      <c r="AP410" s="19">
        <f t="shared" si="68"/>
        <v>41275</v>
      </c>
    </row>
    <row r="411" spans="1:42" ht="19.5" customHeight="1" x14ac:dyDescent="0.2">
      <c r="A411" s="143">
        <v>20212</v>
      </c>
      <c r="B411" s="42" t="str">
        <f>IFERROR(VLOOKUP($A411,INPUT_Du_lieu_nhan_vien!$A:$C,2,0),"-")</f>
        <v>Huỳnh Huy</v>
      </c>
      <c r="C411" s="42" t="str">
        <f>IFERROR(VLOOKUP($A411,INPUT_Du_lieu_nhan_vien!$A:$C,3,0),"-")</f>
        <v>Minh</v>
      </c>
      <c r="D411" s="42" t="str">
        <f>IFERROR(VLOOKUP($A411,INPUT_Du_lieu_nhan_vien!$A:$AJ,36,0),"-")</f>
        <v>Nghỉ việc</v>
      </c>
      <c r="E411" s="69" t="s">
        <v>3032</v>
      </c>
      <c r="F411" s="70" t="s">
        <v>5820</v>
      </c>
      <c r="G411" s="71">
        <v>41030</v>
      </c>
      <c r="H411" s="54"/>
      <c r="I411" s="54" t="s">
        <v>17</v>
      </c>
      <c r="J411" s="54"/>
      <c r="K411" s="54"/>
      <c r="L411" s="54"/>
      <c r="M411" s="54"/>
      <c r="N411" s="70" t="s">
        <v>5821</v>
      </c>
      <c r="T411" s="1">
        <v>20389</v>
      </c>
      <c r="U411" s="1">
        <v>5057</v>
      </c>
      <c r="W411" s="1" t="s">
        <v>3550</v>
      </c>
      <c r="X411" s="1">
        <v>2915</v>
      </c>
      <c r="Y411">
        <f t="shared" si="60"/>
        <v>4737</v>
      </c>
      <c r="Z411">
        <f t="shared" si="61"/>
        <v>51</v>
      </c>
      <c r="AA411" t="str">
        <f t="shared" si="62"/>
        <v/>
      </c>
      <c r="AB411">
        <f t="shared" si="63"/>
        <v>3620</v>
      </c>
      <c r="AE411" s="19">
        <v>41030</v>
      </c>
      <c r="AH411" s="71">
        <v>41030</v>
      </c>
      <c r="AI411" s="78" t="s">
        <v>3708</v>
      </c>
      <c r="AJ411" s="413" t="str">
        <f t="shared" si="64"/>
        <v>01</v>
      </c>
      <c r="AK411" t="str">
        <f t="shared" si="65"/>
        <v>05</v>
      </c>
      <c r="AL411" t="str">
        <f t="shared" si="66"/>
        <v>2012</v>
      </c>
      <c r="AM411" s="427" t="str">
        <f t="shared" si="69"/>
        <v>01</v>
      </c>
      <c r="AN411" t="str">
        <f t="shared" si="67"/>
        <v>05</v>
      </c>
      <c r="AP411" s="19">
        <f t="shared" si="68"/>
        <v>41030</v>
      </c>
    </row>
    <row r="412" spans="1:42" ht="19.5" customHeight="1" x14ac:dyDescent="0.2">
      <c r="A412" s="143">
        <v>20213</v>
      </c>
      <c r="B412" s="42" t="str">
        <f>IFERROR(VLOOKUP($A412,INPUT_Du_lieu_nhan_vien!$A:$C,2,0),"-")</f>
        <v>Đinh Thị Mai</v>
      </c>
      <c r="C412" s="42" t="str">
        <f>IFERROR(VLOOKUP($A412,INPUT_Du_lieu_nhan_vien!$A:$C,3,0),"-")</f>
        <v>Anh</v>
      </c>
      <c r="D412" s="42" t="str">
        <f>IFERROR(VLOOKUP($A412,INPUT_Du_lieu_nhan_vien!$A:$AJ,36,0),"-")</f>
        <v>Nghỉ việc</v>
      </c>
      <c r="E412" s="69" t="s">
        <v>3030</v>
      </c>
      <c r="F412" s="70" t="s">
        <v>3846</v>
      </c>
      <c r="G412" s="71">
        <v>40315</v>
      </c>
      <c r="H412" s="54"/>
      <c r="I412" s="54" t="s">
        <v>17</v>
      </c>
      <c r="J412" s="54"/>
      <c r="K412" s="54"/>
      <c r="L412" s="54"/>
      <c r="M412" s="54"/>
      <c r="N412" s="70" t="s">
        <v>3847</v>
      </c>
      <c r="T412" s="1">
        <v>20390</v>
      </c>
      <c r="U412" s="1">
        <v>5058</v>
      </c>
      <c r="W412" s="1" t="s">
        <v>3408</v>
      </c>
      <c r="X412" s="1">
        <v>2916</v>
      </c>
      <c r="Y412">
        <f t="shared" si="60"/>
        <v>4738</v>
      </c>
      <c r="Z412">
        <f t="shared" si="61"/>
        <v>51</v>
      </c>
      <c r="AA412" t="str">
        <f t="shared" si="62"/>
        <v/>
      </c>
      <c r="AB412">
        <f t="shared" si="63"/>
        <v>2552</v>
      </c>
      <c r="AE412" s="19">
        <v>40315</v>
      </c>
      <c r="AH412" s="71">
        <v>40315</v>
      </c>
      <c r="AI412" s="78" t="s">
        <v>8734</v>
      </c>
      <c r="AJ412" s="413" t="str">
        <f t="shared" si="64"/>
        <v>17</v>
      </c>
      <c r="AK412" t="str">
        <f t="shared" si="65"/>
        <v>05</v>
      </c>
      <c r="AL412" t="str">
        <f t="shared" si="66"/>
        <v>2010</v>
      </c>
      <c r="AM412" s="427" t="str">
        <f t="shared" si="69"/>
        <v>17</v>
      </c>
      <c r="AN412" t="str">
        <f t="shared" si="67"/>
        <v>05</v>
      </c>
      <c r="AP412" s="19">
        <f t="shared" si="68"/>
        <v>40315</v>
      </c>
    </row>
    <row r="413" spans="1:42" ht="19.5" customHeight="1" x14ac:dyDescent="0.2">
      <c r="A413" s="143">
        <v>20214</v>
      </c>
      <c r="B413" s="42" t="str">
        <f>IFERROR(VLOOKUP($A413,INPUT_Du_lieu_nhan_vien!$A:$C,2,0),"-")</f>
        <v>Đặng Thu</v>
      </c>
      <c r="C413" s="42" t="str">
        <f>IFERROR(VLOOKUP($A413,INPUT_Du_lieu_nhan_vien!$A:$C,3,0),"-")</f>
        <v>Hường</v>
      </c>
      <c r="D413" s="42" t="str">
        <f>IFERROR(VLOOKUP($A413,INPUT_Du_lieu_nhan_vien!$A:$AJ,36,0),"-")</f>
        <v>Nghỉ việc</v>
      </c>
      <c r="E413" s="69" t="s">
        <v>3032</v>
      </c>
      <c r="F413" s="70" t="s">
        <v>5771</v>
      </c>
      <c r="G413" s="71">
        <v>40483</v>
      </c>
      <c r="H413" s="54"/>
      <c r="I413" s="54" t="s">
        <v>17</v>
      </c>
      <c r="J413" s="54"/>
      <c r="K413" s="54"/>
      <c r="L413" s="54"/>
      <c r="M413" s="54"/>
      <c r="N413" s="70" t="s">
        <v>5707</v>
      </c>
      <c r="T413" s="1">
        <v>20391</v>
      </c>
      <c r="U413" s="1">
        <v>5059</v>
      </c>
      <c r="W413" s="1" t="s">
        <v>3471</v>
      </c>
      <c r="X413" s="1">
        <v>2917</v>
      </c>
      <c r="Y413">
        <f t="shared" si="60"/>
        <v>4739</v>
      </c>
      <c r="Z413">
        <f t="shared" si="61"/>
        <v>51</v>
      </c>
      <c r="AA413" t="str">
        <f t="shared" si="62"/>
        <v/>
      </c>
      <c r="AB413">
        <f t="shared" si="63"/>
        <v>3621</v>
      </c>
      <c r="AE413" s="19">
        <v>40483</v>
      </c>
      <c r="AH413" s="71">
        <v>40483</v>
      </c>
      <c r="AI413" s="78" t="s">
        <v>8622</v>
      </c>
      <c r="AJ413" s="413" t="str">
        <f t="shared" si="64"/>
        <v>01</v>
      </c>
      <c r="AK413" t="str">
        <f t="shared" si="65"/>
        <v>11</v>
      </c>
      <c r="AL413" t="str">
        <f t="shared" si="66"/>
        <v>2010</v>
      </c>
      <c r="AM413" s="427" t="str">
        <f t="shared" si="69"/>
        <v>01</v>
      </c>
      <c r="AN413" t="str">
        <f t="shared" si="67"/>
        <v>11</v>
      </c>
      <c r="AP413" s="19">
        <f t="shared" si="68"/>
        <v>40483</v>
      </c>
    </row>
    <row r="414" spans="1:42" ht="19.5" customHeight="1" x14ac:dyDescent="0.2">
      <c r="A414" s="143">
        <v>20198</v>
      </c>
      <c r="B414" s="42" t="str">
        <f>IFERROR(VLOOKUP($A414,INPUT_Du_lieu_nhan_vien!$A:$C,2,0),"-")</f>
        <v>Nguyễn Diệu Thảo</v>
      </c>
      <c r="C414" s="42" t="str">
        <f>IFERROR(VLOOKUP($A414,INPUT_Du_lieu_nhan_vien!$A:$C,3,0),"-")</f>
        <v>Nguyên</v>
      </c>
      <c r="D414" s="42" t="str">
        <f>IFERROR(VLOOKUP($A414,INPUT_Du_lieu_nhan_vien!$A:$AJ,36,0),"-")</f>
        <v>Nghỉ việc</v>
      </c>
      <c r="E414" s="69" t="s">
        <v>3028</v>
      </c>
      <c r="F414" s="70" t="s">
        <v>3213</v>
      </c>
      <c r="G414" s="71">
        <v>40603</v>
      </c>
      <c r="H414" s="54"/>
      <c r="I414" s="69" t="s">
        <v>12</v>
      </c>
      <c r="J414" s="54"/>
      <c r="K414" s="69" t="s">
        <v>65</v>
      </c>
      <c r="L414" s="54"/>
      <c r="M414" s="69" t="s">
        <v>66</v>
      </c>
      <c r="N414" s="69" t="s">
        <v>3162</v>
      </c>
      <c r="T414" s="1">
        <v>20392</v>
      </c>
      <c r="U414" s="1">
        <v>5060</v>
      </c>
      <c r="W414" s="1" t="s">
        <v>3567</v>
      </c>
      <c r="X414" s="1">
        <v>2918</v>
      </c>
      <c r="Y414">
        <f t="shared" si="60"/>
        <v>4723</v>
      </c>
      <c r="Z414">
        <f t="shared" si="61"/>
        <v>50</v>
      </c>
      <c r="AA414">
        <f t="shared" si="62"/>
        <v>177</v>
      </c>
      <c r="AB414">
        <f t="shared" si="63"/>
        <v>3503</v>
      </c>
      <c r="AE414" s="19">
        <v>40603</v>
      </c>
      <c r="AH414" s="71">
        <v>40603</v>
      </c>
      <c r="AI414" s="78" t="s">
        <v>8612</v>
      </c>
      <c r="AJ414" s="413" t="str">
        <f t="shared" si="64"/>
        <v>01</v>
      </c>
      <c r="AK414" t="str">
        <f t="shared" si="65"/>
        <v>03</v>
      </c>
      <c r="AL414" t="str">
        <f t="shared" si="66"/>
        <v>2011</v>
      </c>
      <c r="AM414" s="427" t="str">
        <f t="shared" si="69"/>
        <v>01</v>
      </c>
      <c r="AN414" t="str">
        <f t="shared" si="67"/>
        <v>03</v>
      </c>
      <c r="AP414" s="19">
        <f t="shared" si="68"/>
        <v>40603</v>
      </c>
    </row>
    <row r="415" spans="1:42" ht="19.5" customHeight="1" x14ac:dyDescent="0.2">
      <c r="A415" s="143">
        <v>20216</v>
      </c>
      <c r="B415" s="42" t="str">
        <f>IFERROR(VLOOKUP($A415,INPUT_Du_lieu_nhan_vien!$A:$C,2,0),"-")</f>
        <v>Võ Nguyên</v>
      </c>
      <c r="C415" s="42" t="str">
        <f>IFERROR(VLOOKUP($A415,INPUT_Du_lieu_nhan_vien!$A:$C,3,0),"-")</f>
        <v>Vũ</v>
      </c>
      <c r="D415" s="42" t="str">
        <f>IFERROR(VLOOKUP($A415,INPUT_Du_lieu_nhan_vien!$A:$AJ,36,0),"-")</f>
        <v>Nghỉ việc</v>
      </c>
      <c r="E415" s="69" t="s">
        <v>3030</v>
      </c>
      <c r="F415" s="70" t="s">
        <v>5653</v>
      </c>
      <c r="G415" s="71">
        <v>40343</v>
      </c>
      <c r="H415" s="54"/>
      <c r="I415" s="54" t="s">
        <v>17</v>
      </c>
      <c r="J415" s="54"/>
      <c r="K415" s="54"/>
      <c r="L415" s="54"/>
      <c r="M415" s="54"/>
      <c r="N415" s="70" t="s">
        <v>5654</v>
      </c>
      <c r="T415" s="1">
        <v>20393</v>
      </c>
      <c r="U415" s="1">
        <v>5061</v>
      </c>
      <c r="W415" s="1" t="s">
        <v>3504</v>
      </c>
      <c r="X415" s="1">
        <v>2919</v>
      </c>
      <c r="Y415">
        <f t="shared" si="60"/>
        <v>4741</v>
      </c>
      <c r="Z415">
        <f t="shared" si="61"/>
        <v>51</v>
      </c>
      <c r="AA415" t="str">
        <f t="shared" si="62"/>
        <v/>
      </c>
      <c r="AB415">
        <f t="shared" si="63"/>
        <v>2553</v>
      </c>
      <c r="AE415" s="19">
        <v>40343</v>
      </c>
      <c r="AH415" s="71">
        <v>40343</v>
      </c>
      <c r="AI415" s="78" t="s">
        <v>8732</v>
      </c>
      <c r="AJ415" s="413" t="str">
        <f t="shared" si="64"/>
        <v>14</v>
      </c>
      <c r="AK415" t="str">
        <f t="shared" si="65"/>
        <v>06</v>
      </c>
      <c r="AL415" t="str">
        <f t="shared" si="66"/>
        <v>2010</v>
      </c>
      <c r="AM415" s="427" t="str">
        <f t="shared" si="69"/>
        <v>14</v>
      </c>
      <c r="AN415" t="str">
        <f t="shared" si="67"/>
        <v>06</v>
      </c>
      <c r="AP415" s="19">
        <f t="shared" si="68"/>
        <v>40343</v>
      </c>
    </row>
    <row r="416" spans="1:42" ht="19.5" customHeight="1" x14ac:dyDescent="0.2">
      <c r="A416" s="143">
        <v>20217</v>
      </c>
      <c r="B416" s="42" t="str">
        <f>IFERROR(VLOOKUP($A416,INPUT_Du_lieu_nhan_vien!$A:$C,2,0),"-")</f>
        <v>Vũ Thị</v>
      </c>
      <c r="C416" s="42" t="str">
        <f>IFERROR(VLOOKUP($A416,INPUT_Du_lieu_nhan_vien!$A:$C,3,0),"-")</f>
        <v>Hiệp</v>
      </c>
      <c r="D416" s="42" t="str">
        <f>IFERROR(VLOOKUP($A416,INPUT_Du_lieu_nhan_vien!$A:$AJ,36,0),"-")</f>
        <v>Nghỉ việc</v>
      </c>
      <c r="E416" s="69" t="s">
        <v>3031</v>
      </c>
      <c r="F416" s="70" t="s">
        <v>3758</v>
      </c>
      <c r="G416" s="71">
        <v>40404</v>
      </c>
      <c r="H416" s="54"/>
      <c r="I416" s="54" t="s">
        <v>3012</v>
      </c>
      <c r="J416" s="54"/>
      <c r="K416" s="54"/>
      <c r="L416" s="54"/>
      <c r="M416" s="54"/>
      <c r="N416" s="70" t="s">
        <v>3759</v>
      </c>
      <c r="T416" s="1">
        <v>20394</v>
      </c>
      <c r="U416" s="1">
        <v>5072</v>
      </c>
      <c r="W416" s="1" t="s">
        <v>3496</v>
      </c>
      <c r="X416" s="1">
        <v>2920</v>
      </c>
      <c r="Y416">
        <f t="shared" si="60"/>
        <v>4742</v>
      </c>
      <c r="Z416">
        <f t="shared" si="61"/>
        <v>56</v>
      </c>
      <c r="AA416" t="str">
        <f t="shared" si="62"/>
        <v/>
      </c>
      <c r="AB416">
        <f t="shared" si="63"/>
        <v>2959</v>
      </c>
      <c r="AE416" s="19">
        <v>40404</v>
      </c>
      <c r="AH416" s="71">
        <v>40404</v>
      </c>
      <c r="AI416" s="78" t="s">
        <v>8735</v>
      </c>
      <c r="AJ416" s="413" t="str">
        <f t="shared" si="64"/>
        <v>14</v>
      </c>
      <c r="AK416" t="str">
        <f t="shared" si="65"/>
        <v>08</v>
      </c>
      <c r="AL416" t="str">
        <f t="shared" si="66"/>
        <v>2010</v>
      </c>
      <c r="AM416" s="427" t="str">
        <f t="shared" si="69"/>
        <v>14</v>
      </c>
      <c r="AN416" t="str">
        <f t="shared" si="67"/>
        <v>08</v>
      </c>
      <c r="AP416" s="19">
        <f t="shared" si="68"/>
        <v>40404</v>
      </c>
    </row>
    <row r="417" spans="1:42" ht="19.5" customHeight="1" x14ac:dyDescent="0.2">
      <c r="A417" s="143">
        <v>20218</v>
      </c>
      <c r="B417" s="42" t="str">
        <f>IFERROR(VLOOKUP($A417,INPUT_Du_lieu_nhan_vien!$A:$C,2,0),"-")</f>
        <v>Phan Thị Diễm</v>
      </c>
      <c r="C417" s="42" t="str">
        <f>IFERROR(VLOOKUP($A417,INPUT_Du_lieu_nhan_vien!$A:$C,3,0),"-")</f>
        <v>Trinh</v>
      </c>
      <c r="D417" s="42" t="str">
        <f>IFERROR(VLOOKUP($A417,INPUT_Du_lieu_nhan_vien!$A:$AJ,36,0),"-")</f>
        <v>Nghỉ việc</v>
      </c>
      <c r="E417" s="69" t="s">
        <v>3031</v>
      </c>
      <c r="F417" s="70" t="s">
        <v>3650</v>
      </c>
      <c r="G417" s="71">
        <v>40404</v>
      </c>
      <c r="H417" s="54"/>
      <c r="I417" s="54" t="s">
        <v>17</v>
      </c>
      <c r="J417" s="54"/>
      <c r="K417" s="54"/>
      <c r="L417" s="54"/>
      <c r="M417" s="54"/>
      <c r="N417" s="70" t="s">
        <v>3651</v>
      </c>
      <c r="T417" s="1">
        <v>20395</v>
      </c>
      <c r="U417" s="1">
        <v>5073</v>
      </c>
      <c r="W417" s="1" t="s">
        <v>3334</v>
      </c>
      <c r="X417" s="1">
        <v>2921</v>
      </c>
      <c r="Y417">
        <f t="shared" si="60"/>
        <v>4743</v>
      </c>
      <c r="Z417">
        <f t="shared" si="61"/>
        <v>51</v>
      </c>
      <c r="AA417" t="str">
        <f t="shared" si="62"/>
        <v/>
      </c>
      <c r="AB417">
        <f t="shared" si="63"/>
        <v>2960</v>
      </c>
      <c r="AE417" s="19">
        <v>40404</v>
      </c>
      <c r="AH417" s="71">
        <v>40404</v>
      </c>
      <c r="AI417" s="78" t="s">
        <v>8735</v>
      </c>
      <c r="AJ417" s="413" t="str">
        <f t="shared" si="64"/>
        <v>14</v>
      </c>
      <c r="AK417" t="str">
        <f t="shared" si="65"/>
        <v>08</v>
      </c>
      <c r="AL417" t="str">
        <f t="shared" si="66"/>
        <v>2010</v>
      </c>
      <c r="AM417" s="427" t="str">
        <f t="shared" si="69"/>
        <v>14</v>
      </c>
      <c r="AN417" t="str">
        <f t="shared" si="67"/>
        <v>08</v>
      </c>
      <c r="AP417" s="19">
        <f t="shared" si="68"/>
        <v>40404</v>
      </c>
    </row>
    <row r="418" spans="1:42" ht="19.5" customHeight="1" x14ac:dyDescent="0.2">
      <c r="A418" s="143">
        <v>20219</v>
      </c>
      <c r="B418" s="42" t="str">
        <f>IFERROR(VLOOKUP($A418,INPUT_Du_lieu_nhan_vien!$A:$C,2,0),"-")</f>
        <v>Phạm Thị Hiền</v>
      </c>
      <c r="C418" s="42" t="str">
        <f>IFERROR(VLOOKUP($A418,INPUT_Du_lieu_nhan_vien!$A:$C,3,0),"-")</f>
        <v>Trang</v>
      </c>
      <c r="D418" s="42" t="str">
        <f>IFERROR(VLOOKUP($A418,INPUT_Du_lieu_nhan_vien!$A:$AJ,36,0),"-")</f>
        <v>Nghỉ việc</v>
      </c>
      <c r="E418" s="69"/>
      <c r="F418" s="70" t="s">
        <v>5381</v>
      </c>
      <c r="G418" s="71">
        <v>40344</v>
      </c>
      <c r="H418" s="54"/>
      <c r="I418" s="54"/>
      <c r="J418" s="54"/>
      <c r="K418" s="54"/>
      <c r="L418" s="54"/>
      <c r="M418" s="54"/>
      <c r="N418" s="54"/>
      <c r="T418" s="1">
        <v>20396</v>
      </c>
      <c r="U418" s="1">
        <v>5074</v>
      </c>
      <c r="W418" s="1" t="s">
        <v>3622</v>
      </c>
      <c r="X418" s="1">
        <v>2922</v>
      </c>
      <c r="Y418">
        <f t="shared" si="60"/>
        <v>4744</v>
      </c>
      <c r="Z418" t="str">
        <f t="shared" si="61"/>
        <v/>
      </c>
      <c r="AA418" t="str">
        <f t="shared" si="62"/>
        <v/>
      </c>
      <c r="AB418" t="str">
        <f t="shared" si="63"/>
        <v/>
      </c>
      <c r="AE418" s="19">
        <v>40344</v>
      </c>
      <c r="AH418" s="71">
        <v>40344</v>
      </c>
      <c r="AI418" s="78" t="s">
        <v>8736</v>
      </c>
      <c r="AJ418" s="413" t="str">
        <f t="shared" si="64"/>
        <v>15</v>
      </c>
      <c r="AK418" t="str">
        <f t="shared" si="65"/>
        <v>06</v>
      </c>
      <c r="AL418" t="str">
        <f t="shared" si="66"/>
        <v>2010</v>
      </c>
      <c r="AM418" s="427" t="str">
        <f t="shared" si="69"/>
        <v>15</v>
      </c>
      <c r="AN418" t="str">
        <f t="shared" si="67"/>
        <v>06</v>
      </c>
      <c r="AP418" s="19">
        <f t="shared" si="68"/>
        <v>40344</v>
      </c>
    </row>
    <row r="419" spans="1:42" ht="19.5" customHeight="1" x14ac:dyDescent="0.2">
      <c r="A419" s="143">
        <v>20220</v>
      </c>
      <c r="B419" s="42" t="str">
        <f>IFERROR(VLOOKUP($A419,INPUT_Du_lieu_nhan_vien!$A:$C,2,0),"-")</f>
        <v>Phạm Thị Lan</v>
      </c>
      <c r="C419" s="42" t="str">
        <f>IFERROR(VLOOKUP($A419,INPUT_Du_lieu_nhan_vien!$A:$C,3,0),"-")</f>
        <v>Ngọc</v>
      </c>
      <c r="D419" s="42" t="str">
        <f>IFERROR(VLOOKUP($A419,INPUT_Du_lieu_nhan_vien!$A:$AJ,36,0),"-")</f>
        <v>Nghỉ việc</v>
      </c>
      <c r="E419" s="69"/>
      <c r="F419" s="54"/>
      <c r="G419" s="54"/>
      <c r="H419" s="54"/>
      <c r="I419" s="54"/>
      <c r="J419" s="54"/>
      <c r="K419" s="54"/>
      <c r="L419" s="54"/>
      <c r="M419" s="54"/>
      <c r="N419" s="54"/>
      <c r="T419" s="1">
        <v>20397</v>
      </c>
      <c r="U419" s="1">
        <v>5075</v>
      </c>
      <c r="W419" s="1" t="s">
        <v>3360</v>
      </c>
      <c r="X419" s="1">
        <v>2923</v>
      </c>
      <c r="Y419">
        <f t="shared" si="60"/>
        <v>4745</v>
      </c>
      <c r="Z419" t="str">
        <f t="shared" si="61"/>
        <v/>
      </c>
      <c r="AA419" t="str">
        <f t="shared" si="62"/>
        <v/>
      </c>
      <c r="AB419" t="str">
        <f t="shared" si="63"/>
        <v/>
      </c>
      <c r="AE419" s="19" t="s">
        <v>623</v>
      </c>
      <c r="AH419" s="54"/>
      <c r="AI419" s="415"/>
      <c r="AJ419" s="413" t="str">
        <f t="shared" si="64"/>
        <v/>
      </c>
      <c r="AK419" t="e">
        <f t="shared" si="65"/>
        <v>#VALUE!</v>
      </c>
      <c r="AL419" t="str">
        <f t="shared" si="66"/>
        <v/>
      </c>
      <c r="AM419" s="427" t="e">
        <f t="shared" si="69"/>
        <v>#VALUE!</v>
      </c>
      <c r="AN419" t="e">
        <f t="shared" si="67"/>
        <v>#VALUE!</v>
      </c>
      <c r="AP419" s="19" t="str">
        <f t="shared" si="68"/>
        <v/>
      </c>
    </row>
    <row r="420" spans="1:42" ht="19.5" customHeight="1" x14ac:dyDescent="0.2">
      <c r="A420" s="143">
        <v>20222</v>
      </c>
      <c r="B420" s="42" t="str">
        <f>IFERROR(VLOOKUP($A420,INPUT_Du_lieu_nhan_vien!$A:$C,2,0),"-")</f>
        <v>Vương Quyết</v>
      </c>
      <c r="C420" s="42" t="str">
        <f>IFERROR(VLOOKUP($A420,INPUT_Du_lieu_nhan_vien!$A:$C,3,0),"-")</f>
        <v>Thắng</v>
      </c>
      <c r="D420" s="42" t="str">
        <f>IFERROR(VLOOKUP($A420,INPUT_Du_lieu_nhan_vien!$A:$AJ,36,0),"-")</f>
        <v>Nghỉ việc</v>
      </c>
      <c r="E420" s="69" t="s">
        <v>3031</v>
      </c>
      <c r="F420" s="70" t="s">
        <v>3773</v>
      </c>
      <c r="G420" s="71">
        <v>40391</v>
      </c>
      <c r="H420" s="54"/>
      <c r="I420" s="54" t="s">
        <v>17</v>
      </c>
      <c r="J420" s="54"/>
      <c r="K420" s="54"/>
      <c r="L420" s="54"/>
      <c r="M420" s="54"/>
      <c r="N420" s="70" t="s">
        <v>3774</v>
      </c>
      <c r="T420" s="1">
        <v>20398</v>
      </c>
      <c r="U420" s="1">
        <v>5076</v>
      </c>
      <c r="W420" s="1" t="s">
        <v>3576</v>
      </c>
      <c r="X420" s="1">
        <v>2924</v>
      </c>
      <c r="Y420">
        <f t="shared" si="60"/>
        <v>4747</v>
      </c>
      <c r="Z420">
        <f t="shared" si="61"/>
        <v>51</v>
      </c>
      <c r="AA420" t="str">
        <f t="shared" si="62"/>
        <v/>
      </c>
      <c r="AB420">
        <f t="shared" si="63"/>
        <v>2961</v>
      </c>
      <c r="AE420" s="19">
        <v>40391</v>
      </c>
      <c r="AH420" s="71">
        <v>40391</v>
      </c>
      <c r="AI420" s="78" t="s">
        <v>8737</v>
      </c>
      <c r="AJ420" s="413" t="str">
        <f t="shared" si="64"/>
        <v>01</v>
      </c>
      <c r="AK420" t="str">
        <f t="shared" si="65"/>
        <v>08</v>
      </c>
      <c r="AL420" t="str">
        <f t="shared" si="66"/>
        <v>2010</v>
      </c>
      <c r="AM420" s="427" t="str">
        <f t="shared" si="69"/>
        <v>01</v>
      </c>
      <c r="AN420" t="str">
        <f t="shared" si="67"/>
        <v>08</v>
      </c>
      <c r="AP420" s="19">
        <f t="shared" si="68"/>
        <v>40391</v>
      </c>
    </row>
    <row r="421" spans="1:42" ht="19.5" customHeight="1" x14ac:dyDescent="0.2">
      <c r="A421" s="143">
        <v>20225</v>
      </c>
      <c r="B421" s="42" t="str">
        <f>IFERROR(VLOOKUP($A421,INPUT_Du_lieu_nhan_vien!$A:$C,2,0),"-")</f>
        <v>Trần Thị Phương</v>
      </c>
      <c r="C421" s="42" t="str">
        <f>IFERROR(VLOOKUP($A421,INPUT_Du_lieu_nhan_vien!$A:$C,3,0),"-")</f>
        <v>Thảo</v>
      </c>
      <c r="D421" s="42" t="str">
        <f>IFERROR(VLOOKUP($A421,INPUT_Du_lieu_nhan_vien!$A:$AJ,36,0),"-")</f>
        <v>Nghỉ việc</v>
      </c>
      <c r="E421" s="69" t="s">
        <v>3030</v>
      </c>
      <c r="F421" s="70" t="s">
        <v>5571</v>
      </c>
      <c r="G421" s="71">
        <v>39917</v>
      </c>
      <c r="H421" s="54"/>
      <c r="I421" s="54" t="s">
        <v>14</v>
      </c>
      <c r="J421" s="54"/>
      <c r="K421" s="54"/>
      <c r="L421" s="54"/>
      <c r="M421" s="54"/>
      <c r="N421" s="70" t="s">
        <v>5573</v>
      </c>
      <c r="T421" s="1">
        <v>20399</v>
      </c>
      <c r="U421" s="1">
        <v>5077</v>
      </c>
      <c r="W421" s="1" t="s">
        <v>3325</v>
      </c>
      <c r="X421" s="1">
        <v>2925</v>
      </c>
      <c r="Y421">
        <f t="shared" si="60"/>
        <v>4750</v>
      </c>
      <c r="Z421">
        <f t="shared" si="61"/>
        <v>33</v>
      </c>
      <c r="AA421" t="str">
        <f t="shared" si="62"/>
        <v/>
      </c>
      <c r="AB421">
        <f t="shared" si="63"/>
        <v>2554</v>
      </c>
      <c r="AE421" s="19">
        <v>39917</v>
      </c>
      <c r="AH421" s="71">
        <v>39917</v>
      </c>
      <c r="AI421" s="78" t="s">
        <v>8738</v>
      </c>
      <c r="AJ421" s="413" t="str">
        <f t="shared" si="64"/>
        <v>14</v>
      </c>
      <c r="AK421" t="str">
        <f t="shared" si="65"/>
        <v>04</v>
      </c>
      <c r="AL421" t="str">
        <f t="shared" si="66"/>
        <v>2009</v>
      </c>
      <c r="AM421" s="427" t="str">
        <f t="shared" si="69"/>
        <v>14</v>
      </c>
      <c r="AN421" t="str">
        <f t="shared" si="67"/>
        <v>04</v>
      </c>
      <c r="AP421" s="19">
        <f t="shared" si="68"/>
        <v>39917</v>
      </c>
    </row>
    <row r="422" spans="1:42" ht="19.5" customHeight="1" x14ac:dyDescent="0.2">
      <c r="A422" s="143">
        <v>20198</v>
      </c>
      <c r="B422" s="42" t="str">
        <f>IFERROR(VLOOKUP($A422,INPUT_Du_lieu_nhan_vien!$A:$C,2,0),"-")</f>
        <v>Nguyễn Diệu Thảo</v>
      </c>
      <c r="C422" s="42" t="str">
        <f>IFERROR(VLOOKUP($A422,INPUT_Du_lieu_nhan_vien!$A:$C,3,0),"-")</f>
        <v>Nguyên</v>
      </c>
      <c r="D422" s="42" t="str">
        <f>IFERROR(VLOOKUP($A422,INPUT_Du_lieu_nhan_vien!$A:$AJ,36,0),"-")</f>
        <v>Nghỉ việc</v>
      </c>
      <c r="E422" s="69" t="s">
        <v>3032</v>
      </c>
      <c r="F422" s="70" t="s">
        <v>5922</v>
      </c>
      <c r="G422" s="71">
        <v>40725</v>
      </c>
      <c r="H422" s="54"/>
      <c r="I422" s="54" t="s">
        <v>12</v>
      </c>
      <c r="J422" s="54"/>
      <c r="K422" s="54"/>
      <c r="L422" s="54"/>
      <c r="M422" s="54"/>
      <c r="N422" s="70" t="s">
        <v>5923</v>
      </c>
      <c r="T422" s="1">
        <v>20400</v>
      </c>
      <c r="U422" s="1">
        <v>5078</v>
      </c>
      <c r="W422" s="1" t="s">
        <v>3374</v>
      </c>
      <c r="X422" s="1">
        <v>2926</v>
      </c>
      <c r="Y422">
        <f t="shared" si="60"/>
        <v>4723</v>
      </c>
      <c r="Z422">
        <f t="shared" si="61"/>
        <v>50</v>
      </c>
      <c r="AA422" t="str">
        <f t="shared" si="62"/>
        <v/>
      </c>
      <c r="AB422">
        <f t="shared" si="63"/>
        <v>3622</v>
      </c>
      <c r="AE422" s="19">
        <v>40725</v>
      </c>
      <c r="AH422" s="71">
        <v>40725</v>
      </c>
      <c r="AI422" s="78" t="s">
        <v>8606</v>
      </c>
      <c r="AJ422" s="413" t="str">
        <f t="shared" si="64"/>
        <v>01</v>
      </c>
      <c r="AK422" t="str">
        <f t="shared" si="65"/>
        <v>07</v>
      </c>
      <c r="AL422" t="str">
        <f t="shared" si="66"/>
        <v>2011</v>
      </c>
      <c r="AM422" s="427" t="str">
        <f t="shared" si="69"/>
        <v>01</v>
      </c>
      <c r="AN422" t="str">
        <f t="shared" si="67"/>
        <v>07</v>
      </c>
      <c r="AP422" s="19">
        <f t="shared" si="68"/>
        <v>40725</v>
      </c>
    </row>
    <row r="423" spans="1:42" ht="19.5" customHeight="1" x14ac:dyDescent="0.2">
      <c r="A423" s="143">
        <v>20339</v>
      </c>
      <c r="B423" s="42" t="str">
        <f>IFERROR(VLOOKUP($A423,INPUT_Du_lieu_nhan_vien!$A:$C,2,0),"-")</f>
        <v>Nguyễn Thị</v>
      </c>
      <c r="C423" s="42" t="str">
        <f>IFERROR(VLOOKUP($A423,INPUT_Du_lieu_nhan_vien!$A:$C,3,0),"-")</f>
        <v>Nhàn</v>
      </c>
      <c r="D423" s="42" t="str">
        <f>IFERROR(VLOOKUP($A423,INPUT_Du_lieu_nhan_vien!$A:$AJ,36,0),"-")</f>
        <v>Chính thức</v>
      </c>
      <c r="E423" s="69"/>
      <c r="F423" s="54"/>
      <c r="G423" s="54"/>
      <c r="H423" s="54"/>
      <c r="I423" s="54"/>
      <c r="J423" s="54"/>
      <c r="K423" s="54"/>
      <c r="L423" s="54"/>
      <c r="M423" s="54"/>
      <c r="N423" s="54"/>
      <c r="T423" s="1">
        <v>20401</v>
      </c>
      <c r="U423" s="1">
        <v>5079</v>
      </c>
      <c r="W423" s="1" t="s">
        <v>3336</v>
      </c>
      <c r="X423" s="1">
        <v>2927</v>
      </c>
      <c r="Y423">
        <f t="shared" si="60"/>
        <v>5006</v>
      </c>
      <c r="Z423" t="str">
        <f t="shared" si="61"/>
        <v/>
      </c>
      <c r="AA423" t="str">
        <f t="shared" si="62"/>
        <v/>
      </c>
      <c r="AB423" t="str">
        <f t="shared" si="63"/>
        <v/>
      </c>
      <c r="AE423" s="19" t="s">
        <v>623</v>
      </c>
      <c r="AH423" s="54"/>
      <c r="AI423" s="415"/>
      <c r="AJ423" s="413" t="str">
        <f t="shared" si="64"/>
        <v/>
      </c>
      <c r="AK423" t="e">
        <f t="shared" si="65"/>
        <v>#VALUE!</v>
      </c>
      <c r="AL423" t="str">
        <f t="shared" si="66"/>
        <v/>
      </c>
      <c r="AM423" s="427" t="e">
        <f t="shared" si="69"/>
        <v>#VALUE!</v>
      </c>
      <c r="AN423" t="e">
        <f t="shared" si="67"/>
        <v>#VALUE!</v>
      </c>
      <c r="AP423" s="19" t="str">
        <f t="shared" si="68"/>
        <v/>
      </c>
    </row>
    <row r="424" spans="1:42" ht="19.5" customHeight="1" x14ac:dyDescent="0.2">
      <c r="A424" s="143">
        <v>20229</v>
      </c>
      <c r="B424" s="42" t="str">
        <f>IFERROR(VLOOKUP($A424,INPUT_Du_lieu_nhan_vien!$A:$C,2,0),"-")</f>
        <v>Trần Thị Hoa</v>
      </c>
      <c r="C424" s="42" t="str">
        <f>IFERROR(VLOOKUP($A424,INPUT_Du_lieu_nhan_vien!$A:$C,3,0),"-")</f>
        <v>Hồng</v>
      </c>
      <c r="D424" s="42" t="str">
        <f>IFERROR(VLOOKUP($A424,INPUT_Du_lieu_nhan_vien!$A:$AJ,36,0),"-")</f>
        <v>Nghỉ việc</v>
      </c>
      <c r="E424" s="69" t="s">
        <v>3030</v>
      </c>
      <c r="F424" s="70" t="s">
        <v>5587</v>
      </c>
      <c r="G424" s="71">
        <v>40430</v>
      </c>
      <c r="H424" s="54"/>
      <c r="I424" s="54" t="s">
        <v>3012</v>
      </c>
      <c r="J424" s="54"/>
      <c r="K424" s="54"/>
      <c r="L424" s="54"/>
      <c r="M424" s="54"/>
      <c r="N424" s="70" t="s">
        <v>5588</v>
      </c>
      <c r="T424" s="1">
        <v>20402</v>
      </c>
      <c r="U424" s="1">
        <v>5080</v>
      </c>
      <c r="W424" s="1" t="s">
        <v>3377</v>
      </c>
      <c r="X424" s="1">
        <v>2928</v>
      </c>
      <c r="Y424">
        <f t="shared" si="60"/>
        <v>4754</v>
      </c>
      <c r="Z424">
        <f t="shared" si="61"/>
        <v>56</v>
      </c>
      <c r="AA424" t="str">
        <f t="shared" si="62"/>
        <v/>
      </c>
      <c r="AB424">
        <f t="shared" si="63"/>
        <v>2555</v>
      </c>
      <c r="AE424" s="19">
        <v>40430</v>
      </c>
      <c r="AH424" s="71">
        <v>40430</v>
      </c>
      <c r="AI424" s="78" t="s">
        <v>8739</v>
      </c>
      <c r="AJ424" s="413" t="str">
        <f t="shared" si="64"/>
        <v>09</v>
      </c>
      <c r="AK424" t="str">
        <f t="shared" si="65"/>
        <v>09</v>
      </c>
      <c r="AL424" t="str">
        <f t="shared" si="66"/>
        <v>2010</v>
      </c>
      <c r="AM424" s="427" t="str">
        <f t="shared" si="69"/>
        <v>09</v>
      </c>
      <c r="AN424" t="str">
        <f t="shared" si="67"/>
        <v>09</v>
      </c>
      <c r="AP424" s="19">
        <f t="shared" si="68"/>
        <v>40430</v>
      </c>
    </row>
    <row r="425" spans="1:42" ht="19.5" customHeight="1" x14ac:dyDescent="0.2">
      <c r="A425" s="143">
        <v>20230</v>
      </c>
      <c r="B425" s="42" t="str">
        <f>IFERROR(VLOOKUP($A425,INPUT_Du_lieu_nhan_vien!$A:$C,2,0),"-")</f>
        <v>Trần Thị Hồng</v>
      </c>
      <c r="C425" s="42" t="str">
        <f>IFERROR(VLOOKUP($A425,INPUT_Du_lieu_nhan_vien!$A:$C,3,0),"-")</f>
        <v>Đào</v>
      </c>
      <c r="D425" s="42" t="str">
        <f>IFERROR(VLOOKUP($A425,INPUT_Du_lieu_nhan_vien!$A:$AJ,36,0),"-")</f>
        <v>Nghỉ việc</v>
      </c>
      <c r="E425" s="69" t="s">
        <v>3031</v>
      </c>
      <c r="F425" s="70" t="s">
        <v>3692</v>
      </c>
      <c r="G425" s="71">
        <v>40488</v>
      </c>
      <c r="H425" s="54"/>
      <c r="I425" s="54" t="s">
        <v>17</v>
      </c>
      <c r="J425" s="54"/>
      <c r="K425" s="54"/>
      <c r="L425" s="54"/>
      <c r="M425" s="54"/>
      <c r="N425" s="70" t="s">
        <v>3693</v>
      </c>
      <c r="T425" s="1">
        <v>20403</v>
      </c>
      <c r="U425" s="1">
        <v>5081</v>
      </c>
      <c r="W425" s="1" t="s">
        <v>3754</v>
      </c>
      <c r="X425" s="1">
        <v>2929</v>
      </c>
      <c r="Y425">
        <f t="shared" si="60"/>
        <v>4755</v>
      </c>
      <c r="Z425">
        <f t="shared" si="61"/>
        <v>51</v>
      </c>
      <c r="AA425" t="str">
        <f t="shared" si="62"/>
        <v/>
      </c>
      <c r="AB425">
        <f t="shared" si="63"/>
        <v>2962</v>
      </c>
      <c r="AE425" s="19">
        <v>40488</v>
      </c>
      <c r="AH425" s="71">
        <v>40488</v>
      </c>
      <c r="AI425" s="78" t="s">
        <v>8740</v>
      </c>
      <c r="AJ425" s="413" t="str">
        <f t="shared" si="64"/>
        <v>06</v>
      </c>
      <c r="AK425" t="str">
        <f t="shared" si="65"/>
        <v>11</v>
      </c>
      <c r="AL425" t="str">
        <f t="shared" si="66"/>
        <v>2010</v>
      </c>
      <c r="AM425" s="427" t="str">
        <f t="shared" si="69"/>
        <v>06</v>
      </c>
      <c r="AN425" t="str">
        <f t="shared" si="67"/>
        <v>11</v>
      </c>
      <c r="AP425" s="19">
        <f t="shared" si="68"/>
        <v>40488</v>
      </c>
    </row>
    <row r="426" spans="1:42" ht="19.5" customHeight="1" x14ac:dyDescent="0.2">
      <c r="A426" s="143">
        <v>20232</v>
      </c>
      <c r="B426" s="42" t="str">
        <f>IFERROR(VLOOKUP($A426,INPUT_Du_lieu_nhan_vien!$A:$C,2,0),"-")</f>
        <v>Đồng Thị Sen</v>
      </c>
      <c r="C426" s="42" t="str">
        <f>IFERROR(VLOOKUP($A426,INPUT_Du_lieu_nhan_vien!$A:$C,3,0),"-")</f>
        <v>Nga</v>
      </c>
      <c r="D426" s="42" t="str">
        <f>IFERROR(VLOOKUP($A426,INPUT_Du_lieu_nhan_vien!$A:$AJ,36,0),"-")</f>
        <v>Nghỉ việc</v>
      </c>
      <c r="E426" s="69" t="s">
        <v>3031</v>
      </c>
      <c r="F426" s="70" t="s">
        <v>3361</v>
      </c>
      <c r="G426" s="71">
        <v>40475</v>
      </c>
      <c r="H426" s="54"/>
      <c r="I426" s="54" t="s">
        <v>17</v>
      </c>
      <c r="J426" s="54"/>
      <c r="K426" s="54" t="s">
        <v>65</v>
      </c>
      <c r="L426" s="54"/>
      <c r="M426" s="54"/>
      <c r="N426" s="70" t="s">
        <v>3363</v>
      </c>
      <c r="T426" s="1">
        <v>20404</v>
      </c>
      <c r="U426" s="1">
        <v>5082</v>
      </c>
      <c r="W426" s="1" t="s">
        <v>3409</v>
      </c>
      <c r="X426" s="1">
        <v>2930</v>
      </c>
      <c r="Y426">
        <f t="shared" si="60"/>
        <v>4757</v>
      </c>
      <c r="Z426">
        <f t="shared" si="61"/>
        <v>51</v>
      </c>
      <c r="AA426">
        <f t="shared" si="62"/>
        <v>177</v>
      </c>
      <c r="AB426">
        <f t="shared" si="63"/>
        <v>2963</v>
      </c>
      <c r="AE426" s="19">
        <v>40475</v>
      </c>
      <c r="AH426" s="71">
        <v>40475</v>
      </c>
      <c r="AI426" s="78" t="s">
        <v>3362</v>
      </c>
      <c r="AJ426" s="413" t="str">
        <f t="shared" si="64"/>
        <v>24</v>
      </c>
      <c r="AK426" t="str">
        <f t="shared" si="65"/>
        <v>10</v>
      </c>
      <c r="AL426" t="str">
        <f t="shared" si="66"/>
        <v>2010</v>
      </c>
      <c r="AM426" s="427" t="str">
        <f t="shared" si="69"/>
        <v>24</v>
      </c>
      <c r="AN426" t="str">
        <f t="shared" si="67"/>
        <v>10</v>
      </c>
      <c r="AP426" s="19">
        <f t="shared" si="68"/>
        <v>40475</v>
      </c>
    </row>
    <row r="427" spans="1:42" ht="19.5" customHeight="1" x14ac:dyDescent="0.2">
      <c r="A427" s="143">
        <v>20511</v>
      </c>
      <c r="B427" s="42" t="str">
        <f>IFERROR(VLOOKUP($A427,INPUT_Du_lieu_nhan_vien!$A:$C,2,0),"-")</f>
        <v>Nguyễn Thị Thanh</v>
      </c>
      <c r="C427" s="42" t="str">
        <f>IFERROR(VLOOKUP($A427,INPUT_Du_lieu_nhan_vien!$A:$C,3,0),"-")</f>
        <v>Nhàn</v>
      </c>
      <c r="D427" s="42" t="str">
        <f>IFERROR(VLOOKUP($A427,INPUT_Du_lieu_nhan_vien!$A:$AJ,36,0),"-")</f>
        <v>Nghỉ việc</v>
      </c>
      <c r="E427" s="69" t="s">
        <v>3031</v>
      </c>
      <c r="F427" s="70" t="s">
        <v>3605</v>
      </c>
      <c r="G427" s="71">
        <v>41275</v>
      </c>
      <c r="H427" s="54"/>
      <c r="I427" s="54" t="s">
        <v>16</v>
      </c>
      <c r="J427" s="54"/>
      <c r="K427" s="54"/>
      <c r="L427" s="54"/>
      <c r="M427" s="54"/>
      <c r="N427" s="70" t="s">
        <v>3601</v>
      </c>
      <c r="T427" s="1">
        <v>20405</v>
      </c>
      <c r="U427" s="1">
        <v>5083</v>
      </c>
      <c r="W427" s="1" t="s">
        <v>3379</v>
      </c>
      <c r="X427" s="1">
        <v>2931</v>
      </c>
      <c r="Y427">
        <f t="shared" si="60"/>
        <v>5325</v>
      </c>
      <c r="Z427">
        <f t="shared" si="61"/>
        <v>53</v>
      </c>
      <c r="AA427" t="str">
        <f t="shared" si="62"/>
        <v/>
      </c>
      <c r="AB427">
        <f t="shared" si="63"/>
        <v>2958</v>
      </c>
      <c r="AE427" s="19">
        <v>41275</v>
      </c>
      <c r="AH427" s="71">
        <v>41275</v>
      </c>
      <c r="AI427" s="78" t="s">
        <v>8619</v>
      </c>
      <c r="AJ427" s="413" t="str">
        <f t="shared" si="64"/>
        <v>01</v>
      </c>
      <c r="AK427" t="str">
        <f t="shared" si="65"/>
        <v>01</v>
      </c>
      <c r="AL427" t="str">
        <f t="shared" si="66"/>
        <v>2013</v>
      </c>
      <c r="AM427" s="427" t="str">
        <f t="shared" si="69"/>
        <v>01</v>
      </c>
      <c r="AN427" t="str">
        <f t="shared" si="67"/>
        <v>01</v>
      </c>
      <c r="AP427" s="19">
        <f t="shared" si="68"/>
        <v>41275</v>
      </c>
    </row>
    <row r="428" spans="1:42" ht="19.5" customHeight="1" x14ac:dyDescent="0.2">
      <c r="A428" s="143">
        <v>20234</v>
      </c>
      <c r="B428" s="42" t="str">
        <f>IFERROR(VLOOKUP($A428,INPUT_Du_lieu_nhan_vien!$A:$C,2,0),"-")</f>
        <v>Bùi Thanh</v>
      </c>
      <c r="C428" s="42" t="str">
        <f>IFERROR(VLOOKUP($A428,INPUT_Du_lieu_nhan_vien!$A:$C,3,0),"-")</f>
        <v>Sĩ</v>
      </c>
      <c r="D428" s="42" t="str">
        <f>IFERROR(VLOOKUP($A428,INPUT_Du_lieu_nhan_vien!$A:$AJ,36,0),"-")</f>
        <v>Nghỉ việc</v>
      </c>
      <c r="E428" s="69" t="s">
        <v>3030</v>
      </c>
      <c r="F428" s="70" t="s">
        <v>3783</v>
      </c>
      <c r="G428" s="71">
        <v>40455</v>
      </c>
      <c r="H428" s="54"/>
      <c r="I428" s="69" t="s">
        <v>17</v>
      </c>
      <c r="J428" s="54"/>
      <c r="K428" s="69" t="s">
        <v>65</v>
      </c>
      <c r="L428" s="54"/>
      <c r="M428" s="69" t="s">
        <v>70</v>
      </c>
      <c r="N428" s="70" t="s">
        <v>3784</v>
      </c>
      <c r="T428" s="1">
        <v>20406</v>
      </c>
      <c r="U428" s="1">
        <v>5084</v>
      </c>
      <c r="W428" s="1" t="s">
        <v>3410</v>
      </c>
      <c r="X428" s="1">
        <v>2932</v>
      </c>
      <c r="Y428">
        <f t="shared" si="60"/>
        <v>4759</v>
      </c>
      <c r="Z428">
        <f t="shared" si="61"/>
        <v>51</v>
      </c>
      <c r="AA428">
        <f t="shared" si="62"/>
        <v>177</v>
      </c>
      <c r="AB428">
        <f t="shared" si="63"/>
        <v>2556</v>
      </c>
      <c r="AE428" s="19">
        <v>40455</v>
      </c>
      <c r="AH428" s="71">
        <v>40455</v>
      </c>
      <c r="AI428" s="78" t="s">
        <v>8741</v>
      </c>
      <c r="AJ428" s="413" t="str">
        <f t="shared" si="64"/>
        <v>04</v>
      </c>
      <c r="AK428" t="str">
        <f t="shared" si="65"/>
        <v>10</v>
      </c>
      <c r="AL428" t="str">
        <f t="shared" si="66"/>
        <v>2010</v>
      </c>
      <c r="AM428" s="427" t="str">
        <f t="shared" si="69"/>
        <v>04</v>
      </c>
      <c r="AN428" t="str">
        <f t="shared" si="67"/>
        <v>10</v>
      </c>
      <c r="AP428" s="19">
        <f t="shared" si="68"/>
        <v>40455</v>
      </c>
    </row>
    <row r="429" spans="1:42" ht="19.5" customHeight="1" x14ac:dyDescent="0.2">
      <c r="A429" s="143">
        <v>20235</v>
      </c>
      <c r="B429" s="42" t="str">
        <f>IFERROR(VLOOKUP($A429,INPUT_Du_lieu_nhan_vien!$A:$C,2,0),"-")</f>
        <v>Huỳnh Văn</v>
      </c>
      <c r="C429" s="42" t="str">
        <f>IFERROR(VLOOKUP($A429,INPUT_Du_lieu_nhan_vien!$A:$C,3,0),"-")</f>
        <v>Xuân</v>
      </c>
      <c r="D429" s="42" t="str">
        <f>IFERROR(VLOOKUP($A429,INPUT_Du_lieu_nhan_vien!$A:$AJ,36,0),"-")</f>
        <v>Nghỉ việc</v>
      </c>
      <c r="E429" s="69" t="s">
        <v>3030</v>
      </c>
      <c r="F429" s="70" t="s">
        <v>3941</v>
      </c>
      <c r="G429" s="71">
        <v>40455</v>
      </c>
      <c r="H429" s="54"/>
      <c r="I429" s="54" t="s">
        <v>17</v>
      </c>
      <c r="J429" s="54"/>
      <c r="K429" s="54"/>
      <c r="L429" s="54"/>
      <c r="M429" s="54"/>
      <c r="N429" s="70" t="s">
        <v>3942</v>
      </c>
      <c r="T429" s="1">
        <v>20407</v>
      </c>
      <c r="U429" s="1">
        <v>5085</v>
      </c>
      <c r="W429" s="1" t="s">
        <v>3365</v>
      </c>
      <c r="X429" s="1">
        <v>2934</v>
      </c>
      <c r="Y429">
        <f t="shared" si="60"/>
        <v>4760</v>
      </c>
      <c r="Z429">
        <f t="shared" si="61"/>
        <v>51</v>
      </c>
      <c r="AA429" t="str">
        <f t="shared" si="62"/>
        <v/>
      </c>
      <c r="AB429">
        <f t="shared" si="63"/>
        <v>2557</v>
      </c>
      <c r="AE429" s="19">
        <v>40455</v>
      </c>
      <c r="AH429" s="71">
        <v>40455</v>
      </c>
      <c r="AI429" s="78" t="s">
        <v>8741</v>
      </c>
      <c r="AJ429" s="413" t="str">
        <f t="shared" si="64"/>
        <v>04</v>
      </c>
      <c r="AK429" t="str">
        <f t="shared" si="65"/>
        <v>10</v>
      </c>
      <c r="AL429" t="str">
        <f t="shared" si="66"/>
        <v>2010</v>
      </c>
      <c r="AM429" s="427" t="str">
        <f t="shared" si="69"/>
        <v>04</v>
      </c>
      <c r="AN429" t="str">
        <f t="shared" si="67"/>
        <v>10</v>
      </c>
      <c r="AP429" s="19">
        <f t="shared" si="68"/>
        <v>40455</v>
      </c>
    </row>
    <row r="430" spans="1:42" ht="19.5" customHeight="1" x14ac:dyDescent="0.2">
      <c r="A430" s="143">
        <v>20238</v>
      </c>
      <c r="B430" s="42" t="str">
        <f>IFERROR(VLOOKUP($A430,INPUT_Du_lieu_nhan_vien!$A:$C,2,0),"-")</f>
        <v>Bùi Thị Thảo</v>
      </c>
      <c r="C430" s="42" t="str">
        <f>IFERROR(VLOOKUP($A430,INPUT_Du_lieu_nhan_vien!$A:$C,3,0),"-")</f>
        <v>Nguyên</v>
      </c>
      <c r="D430" s="42" t="str">
        <f>IFERROR(VLOOKUP($A430,INPUT_Du_lieu_nhan_vien!$A:$AJ,36,0),"-")</f>
        <v>Nghỉ việc</v>
      </c>
      <c r="E430" s="69" t="s">
        <v>3030</v>
      </c>
      <c r="F430" s="70" t="s">
        <v>3781</v>
      </c>
      <c r="G430" s="71">
        <v>40471</v>
      </c>
      <c r="H430" s="54"/>
      <c r="I430" s="69" t="s">
        <v>16</v>
      </c>
      <c r="J430" s="54"/>
      <c r="K430" s="69" t="s">
        <v>65</v>
      </c>
      <c r="L430" s="54"/>
      <c r="M430" s="69" t="s">
        <v>70</v>
      </c>
      <c r="N430" s="70" t="s">
        <v>3782</v>
      </c>
      <c r="T430" s="1">
        <v>20408</v>
      </c>
      <c r="U430" s="1">
        <v>5086</v>
      </c>
      <c r="W430" s="1" t="s">
        <v>3624</v>
      </c>
      <c r="X430" s="1">
        <v>2935</v>
      </c>
      <c r="Y430">
        <f t="shared" si="60"/>
        <v>4763</v>
      </c>
      <c r="Z430">
        <f t="shared" si="61"/>
        <v>53</v>
      </c>
      <c r="AA430">
        <f t="shared" si="62"/>
        <v>177</v>
      </c>
      <c r="AB430">
        <f t="shared" si="63"/>
        <v>2558</v>
      </c>
      <c r="AE430" s="19">
        <v>40471</v>
      </c>
      <c r="AH430" s="71">
        <v>40471</v>
      </c>
      <c r="AI430" s="78" t="s">
        <v>1435</v>
      </c>
      <c r="AJ430" s="413" t="str">
        <f t="shared" si="64"/>
        <v>20</v>
      </c>
      <c r="AK430" t="str">
        <f t="shared" si="65"/>
        <v>10</v>
      </c>
      <c r="AL430" t="str">
        <f t="shared" si="66"/>
        <v>2010</v>
      </c>
      <c r="AM430" s="427" t="str">
        <f t="shared" si="69"/>
        <v>20</v>
      </c>
      <c r="AN430" t="str">
        <f t="shared" si="67"/>
        <v>10</v>
      </c>
      <c r="AP430" s="19">
        <f t="shared" si="68"/>
        <v>40471</v>
      </c>
    </row>
    <row r="431" spans="1:42" ht="19.5" customHeight="1" x14ac:dyDescent="0.2">
      <c r="A431" s="143">
        <v>20239</v>
      </c>
      <c r="B431" s="42" t="str">
        <f>IFERROR(VLOOKUP($A431,INPUT_Du_lieu_nhan_vien!$A:$C,2,0),"-")</f>
        <v>Thái Thị Huỳnh</v>
      </c>
      <c r="C431" s="42" t="str">
        <f>IFERROR(VLOOKUP($A431,INPUT_Du_lieu_nhan_vien!$A:$C,3,0),"-")</f>
        <v>Mai</v>
      </c>
      <c r="D431" s="42" t="str">
        <f>IFERROR(VLOOKUP($A431,INPUT_Du_lieu_nhan_vien!$A:$AJ,36,0),"-")</f>
        <v>Nghỉ việc</v>
      </c>
      <c r="E431" s="69" t="s">
        <v>3030</v>
      </c>
      <c r="F431" s="70" t="s">
        <v>5557</v>
      </c>
      <c r="G431" s="71">
        <v>40452</v>
      </c>
      <c r="H431" s="54"/>
      <c r="I431" s="54" t="s">
        <v>17</v>
      </c>
      <c r="J431" s="54"/>
      <c r="K431" s="54"/>
      <c r="L431" s="54"/>
      <c r="M431" s="54"/>
      <c r="N431" s="70" t="s">
        <v>5558</v>
      </c>
      <c r="T431" s="1">
        <v>20409</v>
      </c>
      <c r="U431" s="1">
        <v>5087</v>
      </c>
      <c r="W431" s="1" t="s">
        <v>3412</v>
      </c>
      <c r="X431" s="1">
        <v>2937</v>
      </c>
      <c r="Y431">
        <f t="shared" si="60"/>
        <v>4764</v>
      </c>
      <c r="Z431">
        <f t="shared" si="61"/>
        <v>51</v>
      </c>
      <c r="AA431" t="str">
        <f t="shared" si="62"/>
        <v/>
      </c>
      <c r="AB431">
        <f t="shared" si="63"/>
        <v>2559</v>
      </c>
      <c r="AE431" s="19">
        <v>40452</v>
      </c>
      <c r="AH431" s="71">
        <v>40452</v>
      </c>
      <c r="AI431" s="78" t="s">
        <v>8742</v>
      </c>
      <c r="AJ431" s="413" t="str">
        <f t="shared" si="64"/>
        <v>01</v>
      </c>
      <c r="AK431" t="str">
        <f t="shared" si="65"/>
        <v>10</v>
      </c>
      <c r="AL431" t="str">
        <f t="shared" si="66"/>
        <v>2010</v>
      </c>
      <c r="AM431" s="427" t="str">
        <f t="shared" si="69"/>
        <v>01</v>
      </c>
      <c r="AN431" t="str">
        <f t="shared" si="67"/>
        <v>10</v>
      </c>
      <c r="AP431" s="19">
        <f t="shared" si="68"/>
        <v>40452</v>
      </c>
    </row>
    <row r="432" spans="1:42" ht="19.5" customHeight="1" x14ac:dyDescent="0.2">
      <c r="A432" s="143">
        <v>20176</v>
      </c>
      <c r="B432" s="42" t="str">
        <f>IFERROR(VLOOKUP($A432,INPUT_Du_lieu_nhan_vien!$A:$C,2,0),"-")</f>
        <v>Nguyễn Thị Thanh</v>
      </c>
      <c r="C432" s="42" t="str">
        <f>IFERROR(VLOOKUP($A432,INPUT_Du_lieu_nhan_vien!$A:$C,3,0),"-")</f>
        <v>Nhàn</v>
      </c>
      <c r="D432" s="42" t="str">
        <f>IFERROR(VLOOKUP($A432,INPUT_Du_lieu_nhan_vien!$A:$AJ,36,0),"-")</f>
        <v>Nghỉ việc</v>
      </c>
      <c r="E432" s="69" t="s">
        <v>3032</v>
      </c>
      <c r="F432" s="70" t="s">
        <v>5909</v>
      </c>
      <c r="G432" s="71">
        <v>40618</v>
      </c>
      <c r="H432" s="54"/>
      <c r="I432" s="54" t="s">
        <v>17</v>
      </c>
      <c r="J432" s="54"/>
      <c r="K432" s="54"/>
      <c r="L432" s="54"/>
      <c r="M432" s="54"/>
      <c r="N432" s="70" t="s">
        <v>5910</v>
      </c>
      <c r="T432" s="1">
        <v>20410</v>
      </c>
      <c r="U432" s="1">
        <v>5088</v>
      </c>
      <c r="W432" s="1" t="s">
        <v>3680</v>
      </c>
      <c r="X432" s="1">
        <v>2938</v>
      </c>
      <c r="Y432">
        <f t="shared" si="60"/>
        <v>4701</v>
      </c>
      <c r="Z432">
        <f t="shared" si="61"/>
        <v>51</v>
      </c>
      <c r="AA432" t="str">
        <f t="shared" si="62"/>
        <v/>
      </c>
      <c r="AB432">
        <f t="shared" si="63"/>
        <v>3623</v>
      </c>
      <c r="AE432" s="19">
        <v>40618</v>
      </c>
      <c r="AH432" s="71">
        <v>40618</v>
      </c>
      <c r="AI432" s="78" t="s">
        <v>8743</v>
      </c>
      <c r="AJ432" s="413" t="str">
        <f t="shared" si="64"/>
        <v>16</v>
      </c>
      <c r="AK432" t="str">
        <f t="shared" si="65"/>
        <v>03</v>
      </c>
      <c r="AL432" t="str">
        <f t="shared" si="66"/>
        <v>2011</v>
      </c>
      <c r="AM432" s="427" t="str">
        <f t="shared" si="69"/>
        <v>16</v>
      </c>
      <c r="AN432" t="str">
        <f t="shared" si="67"/>
        <v>03</v>
      </c>
      <c r="AP432" s="19">
        <f t="shared" si="68"/>
        <v>40618</v>
      </c>
    </row>
    <row r="433" spans="1:42" ht="19.5" customHeight="1" x14ac:dyDescent="0.2">
      <c r="A433" s="143">
        <v>20242</v>
      </c>
      <c r="B433" s="42" t="str">
        <f>IFERROR(VLOOKUP($A433,INPUT_Du_lieu_nhan_vien!$A:$C,2,0),"-")</f>
        <v>Nông Hoàng Ngọc</v>
      </c>
      <c r="C433" s="42" t="str">
        <f>IFERROR(VLOOKUP($A433,INPUT_Du_lieu_nhan_vien!$A:$C,3,0),"-")</f>
        <v>Viễn</v>
      </c>
      <c r="D433" s="42" t="str">
        <f>IFERROR(VLOOKUP($A433,INPUT_Du_lieu_nhan_vien!$A:$AJ,36,0),"-")</f>
        <v>Nghỉ việc</v>
      </c>
      <c r="E433" s="69" t="s">
        <v>3030</v>
      </c>
      <c r="F433" s="70" t="s">
        <v>5384</v>
      </c>
      <c r="G433" s="71">
        <v>40476</v>
      </c>
      <c r="H433" s="54"/>
      <c r="I433" s="54" t="s">
        <v>16</v>
      </c>
      <c r="J433" s="54"/>
      <c r="K433" s="54"/>
      <c r="L433" s="54"/>
      <c r="M433" s="54"/>
      <c r="N433" s="70" t="s">
        <v>5385</v>
      </c>
      <c r="T433" s="1">
        <v>20411</v>
      </c>
      <c r="U433" s="1">
        <v>5089</v>
      </c>
      <c r="W433" s="1" t="s">
        <v>3472</v>
      </c>
      <c r="X433" s="1">
        <v>2939</v>
      </c>
      <c r="Y433">
        <f t="shared" si="60"/>
        <v>4767</v>
      </c>
      <c r="Z433">
        <f t="shared" si="61"/>
        <v>53</v>
      </c>
      <c r="AA433" t="str">
        <f t="shared" si="62"/>
        <v/>
      </c>
      <c r="AB433">
        <f t="shared" si="63"/>
        <v>2560</v>
      </c>
      <c r="AE433" s="19">
        <v>40476</v>
      </c>
      <c r="AH433" s="71">
        <v>40476</v>
      </c>
      <c r="AI433" s="78" t="s">
        <v>1440</v>
      </c>
      <c r="AJ433" s="413" t="str">
        <f t="shared" si="64"/>
        <v>25</v>
      </c>
      <c r="AK433" t="str">
        <f t="shared" si="65"/>
        <v>10</v>
      </c>
      <c r="AL433" t="str">
        <f t="shared" si="66"/>
        <v>2010</v>
      </c>
      <c r="AM433" s="427" t="str">
        <f t="shared" si="69"/>
        <v>25</v>
      </c>
      <c r="AN433" t="str">
        <f t="shared" si="67"/>
        <v>10</v>
      </c>
      <c r="AP433" s="19">
        <f t="shared" si="68"/>
        <v>40476</v>
      </c>
    </row>
    <row r="434" spans="1:42" ht="19.5" customHeight="1" x14ac:dyDescent="0.2">
      <c r="A434" s="143">
        <v>20243</v>
      </c>
      <c r="B434" s="42" t="str">
        <f>IFERROR(VLOOKUP($A434,INPUT_Du_lieu_nhan_vien!$A:$C,2,0),"-")</f>
        <v>Đoàn Thanh</v>
      </c>
      <c r="C434" s="42" t="str">
        <f>IFERROR(VLOOKUP($A434,INPUT_Du_lieu_nhan_vien!$A:$C,3,0),"-")</f>
        <v>Tân</v>
      </c>
      <c r="D434" s="42" t="str">
        <f>IFERROR(VLOOKUP($A434,INPUT_Du_lieu_nhan_vien!$A:$AJ,36,0),"-")</f>
        <v>Nghỉ việc</v>
      </c>
      <c r="E434" s="69" t="s">
        <v>3030</v>
      </c>
      <c r="F434" s="70" t="s">
        <v>3871</v>
      </c>
      <c r="G434" s="71">
        <v>40476</v>
      </c>
      <c r="H434" s="54"/>
      <c r="I434" s="54" t="s">
        <v>17</v>
      </c>
      <c r="J434" s="54"/>
      <c r="K434" s="54"/>
      <c r="L434" s="54"/>
      <c r="M434" s="54"/>
      <c r="N434" s="70" t="s">
        <v>3872</v>
      </c>
      <c r="T434" s="1">
        <v>20412</v>
      </c>
      <c r="U434" s="1">
        <v>5090</v>
      </c>
      <c r="W434" s="1" t="s">
        <v>3557</v>
      </c>
      <c r="X434" s="1">
        <v>2940</v>
      </c>
      <c r="Y434">
        <f t="shared" si="60"/>
        <v>4768</v>
      </c>
      <c r="Z434">
        <f t="shared" si="61"/>
        <v>51</v>
      </c>
      <c r="AA434" t="str">
        <f t="shared" si="62"/>
        <v/>
      </c>
      <c r="AB434">
        <f t="shared" si="63"/>
        <v>2561</v>
      </c>
      <c r="AE434" s="19">
        <v>40476</v>
      </c>
      <c r="AH434" s="71">
        <v>40476</v>
      </c>
      <c r="AI434" s="78" t="s">
        <v>1440</v>
      </c>
      <c r="AJ434" s="413" t="str">
        <f t="shared" si="64"/>
        <v>25</v>
      </c>
      <c r="AK434" t="str">
        <f t="shared" si="65"/>
        <v>10</v>
      </c>
      <c r="AL434" t="str">
        <f t="shared" si="66"/>
        <v>2010</v>
      </c>
      <c r="AM434" s="427" t="str">
        <f t="shared" si="69"/>
        <v>25</v>
      </c>
      <c r="AN434" t="str">
        <f t="shared" si="67"/>
        <v>10</v>
      </c>
      <c r="AP434" s="19">
        <f t="shared" si="68"/>
        <v>40476</v>
      </c>
    </row>
    <row r="435" spans="1:42" ht="19.5" customHeight="1" x14ac:dyDescent="0.2">
      <c r="A435" s="143">
        <v>20244</v>
      </c>
      <c r="B435" s="42" t="str">
        <f>IFERROR(VLOOKUP($A435,INPUT_Du_lieu_nhan_vien!$A:$C,2,0),"-")</f>
        <v>Vũ Thị Phương</v>
      </c>
      <c r="C435" s="42" t="str">
        <f>IFERROR(VLOOKUP($A435,INPUT_Du_lieu_nhan_vien!$A:$C,3,0),"-")</f>
        <v>Nhung</v>
      </c>
      <c r="D435" s="42" t="str">
        <f>IFERROR(VLOOKUP($A435,INPUT_Du_lieu_nhan_vien!$A:$AJ,36,0),"-")</f>
        <v>Nghỉ việc</v>
      </c>
      <c r="E435" s="69" t="s">
        <v>3030</v>
      </c>
      <c r="F435" s="70" t="s">
        <v>5676</v>
      </c>
      <c r="G435" s="71">
        <v>40477</v>
      </c>
      <c r="H435" s="54"/>
      <c r="I435" s="54" t="s">
        <v>17</v>
      </c>
      <c r="J435" s="54"/>
      <c r="K435" s="54"/>
      <c r="L435" s="54"/>
      <c r="M435" s="54"/>
      <c r="N435" s="70" t="s">
        <v>5677</v>
      </c>
      <c r="T435" s="1">
        <v>20413</v>
      </c>
      <c r="U435" s="1">
        <v>5091</v>
      </c>
      <c r="W435" s="1" t="s">
        <v>3324</v>
      </c>
      <c r="X435" s="1">
        <v>2941</v>
      </c>
      <c r="Y435">
        <f t="shared" si="60"/>
        <v>4769</v>
      </c>
      <c r="Z435">
        <f t="shared" si="61"/>
        <v>51</v>
      </c>
      <c r="AA435" t="str">
        <f t="shared" si="62"/>
        <v/>
      </c>
      <c r="AB435">
        <f t="shared" si="63"/>
        <v>2562</v>
      </c>
      <c r="AE435" s="19">
        <v>40477</v>
      </c>
      <c r="AH435" s="71">
        <v>40477</v>
      </c>
      <c r="AI435" s="78" t="s">
        <v>1464</v>
      </c>
      <c r="AJ435" s="413" t="str">
        <f t="shared" si="64"/>
        <v>26</v>
      </c>
      <c r="AK435" t="str">
        <f t="shared" si="65"/>
        <v>10</v>
      </c>
      <c r="AL435" t="str">
        <f t="shared" si="66"/>
        <v>2010</v>
      </c>
      <c r="AM435" s="427" t="str">
        <f t="shared" si="69"/>
        <v>26</v>
      </c>
      <c r="AN435" t="str">
        <f t="shared" si="67"/>
        <v>10</v>
      </c>
      <c r="AP435" s="19">
        <f t="shared" si="68"/>
        <v>40477</v>
      </c>
    </row>
    <row r="436" spans="1:42" ht="19.5" customHeight="1" x14ac:dyDescent="0.2">
      <c r="A436" s="143">
        <v>20246</v>
      </c>
      <c r="B436" s="42" t="str">
        <f>IFERROR(VLOOKUP($A436,INPUT_Du_lieu_nhan_vien!$A:$C,2,0),"-")</f>
        <v>Tống Thị</v>
      </c>
      <c r="C436" s="42" t="str">
        <f>IFERROR(VLOOKUP($A436,INPUT_Du_lieu_nhan_vien!$A:$C,3,0),"-")</f>
        <v>Hà</v>
      </c>
      <c r="D436" s="42" t="str">
        <f>IFERROR(VLOOKUP($A436,INPUT_Du_lieu_nhan_vien!$A:$AJ,36,0),"-")</f>
        <v>Nghỉ việc</v>
      </c>
      <c r="E436" s="69" t="s">
        <v>3030</v>
      </c>
      <c r="F436" s="70" t="s">
        <v>5562</v>
      </c>
      <c r="G436" s="71">
        <v>40497</v>
      </c>
      <c r="H436" s="54"/>
      <c r="I436" s="54" t="s">
        <v>16</v>
      </c>
      <c r="J436" s="54"/>
      <c r="K436" s="54"/>
      <c r="L436" s="54"/>
      <c r="M436" s="54"/>
      <c r="N436" s="70" t="s">
        <v>3837</v>
      </c>
      <c r="T436" s="1">
        <v>20414</v>
      </c>
      <c r="U436" s="1">
        <v>5092</v>
      </c>
      <c r="W436" s="1" t="s">
        <v>3571</v>
      </c>
      <c r="X436" s="1">
        <v>2942</v>
      </c>
      <c r="Y436">
        <f t="shared" si="60"/>
        <v>4771</v>
      </c>
      <c r="Z436">
        <f t="shared" si="61"/>
        <v>53</v>
      </c>
      <c r="AA436" t="str">
        <f t="shared" si="62"/>
        <v/>
      </c>
      <c r="AB436">
        <f t="shared" si="63"/>
        <v>2563</v>
      </c>
      <c r="AE436" s="19">
        <v>40497</v>
      </c>
      <c r="AH436" s="71">
        <v>40497</v>
      </c>
      <c r="AI436" s="78" t="s">
        <v>1468</v>
      </c>
      <c r="AJ436" s="413" t="str">
        <f t="shared" si="64"/>
        <v>15</v>
      </c>
      <c r="AK436" t="str">
        <f t="shared" si="65"/>
        <v>11</v>
      </c>
      <c r="AL436" t="str">
        <f t="shared" si="66"/>
        <v>2010</v>
      </c>
      <c r="AM436" s="427" t="str">
        <f t="shared" si="69"/>
        <v>15</v>
      </c>
      <c r="AN436" t="str">
        <f t="shared" si="67"/>
        <v>11</v>
      </c>
      <c r="AP436" s="19">
        <f t="shared" si="68"/>
        <v>40497</v>
      </c>
    </row>
    <row r="437" spans="1:42" ht="19.5" customHeight="1" x14ac:dyDescent="0.2">
      <c r="A437" s="143">
        <v>20338</v>
      </c>
      <c r="B437" s="42" t="str">
        <f>IFERROR(VLOOKUP($A437,INPUT_Du_lieu_nhan_vien!$A:$C,2,0),"-")</f>
        <v>Nguyễn Thị</v>
      </c>
      <c r="C437" s="42" t="str">
        <f>IFERROR(VLOOKUP($A437,INPUT_Du_lieu_nhan_vien!$A:$C,3,0),"-")</f>
        <v>Nháng</v>
      </c>
      <c r="D437" s="42" t="str">
        <f>IFERROR(VLOOKUP($A437,INPUT_Du_lieu_nhan_vien!$A:$AJ,36,0),"-")</f>
        <v>Nghỉ việc</v>
      </c>
      <c r="E437" s="69"/>
      <c r="F437" s="54"/>
      <c r="G437" s="54"/>
      <c r="H437" s="54"/>
      <c r="I437" s="54"/>
      <c r="J437" s="54"/>
      <c r="K437" s="54"/>
      <c r="L437" s="54"/>
      <c r="M437" s="54"/>
      <c r="N437" s="54"/>
      <c r="T437" s="1">
        <v>20415</v>
      </c>
      <c r="U437" s="1">
        <v>5104</v>
      </c>
      <c r="W437" s="1" t="s">
        <v>3376</v>
      </c>
      <c r="X437" s="1">
        <v>2943</v>
      </c>
      <c r="Y437">
        <f t="shared" si="60"/>
        <v>5005</v>
      </c>
      <c r="Z437" t="str">
        <f t="shared" si="61"/>
        <v/>
      </c>
      <c r="AA437" t="str">
        <f t="shared" si="62"/>
        <v/>
      </c>
      <c r="AB437" t="str">
        <f t="shared" si="63"/>
        <v/>
      </c>
      <c r="AE437" s="19" t="s">
        <v>623</v>
      </c>
      <c r="AH437" s="54"/>
      <c r="AI437" s="415"/>
      <c r="AJ437" s="413" t="str">
        <f t="shared" si="64"/>
        <v/>
      </c>
      <c r="AK437" t="e">
        <f t="shared" si="65"/>
        <v>#VALUE!</v>
      </c>
      <c r="AL437" t="str">
        <f t="shared" si="66"/>
        <v/>
      </c>
      <c r="AM437" s="427" t="e">
        <f t="shared" si="69"/>
        <v>#VALUE!</v>
      </c>
      <c r="AN437" t="e">
        <f t="shared" si="67"/>
        <v>#VALUE!</v>
      </c>
      <c r="AP437" s="19" t="str">
        <f t="shared" si="68"/>
        <v/>
      </c>
    </row>
    <row r="438" spans="1:42" ht="19.5" customHeight="1" x14ac:dyDescent="0.2">
      <c r="A438" s="143">
        <v>20374</v>
      </c>
      <c r="B438" s="42" t="str">
        <f>IFERROR(VLOOKUP($A438,INPUT_Du_lieu_nhan_vien!$A:$C,2,0),"-")</f>
        <v>Nguyễn Thị Trang</v>
      </c>
      <c r="C438" s="42" t="str">
        <f>IFERROR(VLOOKUP($A438,INPUT_Du_lieu_nhan_vien!$A:$C,3,0),"-")</f>
        <v>Nhung</v>
      </c>
      <c r="D438" s="42" t="str">
        <f>IFERROR(VLOOKUP($A438,INPUT_Du_lieu_nhan_vien!$A:$AJ,36,0),"-")</f>
        <v>Nghỉ việc</v>
      </c>
      <c r="E438" s="69"/>
      <c r="F438" s="54"/>
      <c r="G438" s="54"/>
      <c r="H438" s="54"/>
      <c r="I438" s="54"/>
      <c r="J438" s="54"/>
      <c r="K438" s="54"/>
      <c r="L438" s="54"/>
      <c r="M438" s="54"/>
      <c r="N438" s="54"/>
      <c r="T438" s="1">
        <v>20416</v>
      </c>
      <c r="U438" s="1">
        <v>5105</v>
      </c>
      <c r="W438" s="1" t="s">
        <v>3367</v>
      </c>
      <c r="X438" s="1">
        <v>2944</v>
      </c>
      <c r="Y438">
        <f t="shared" si="60"/>
        <v>5042</v>
      </c>
      <c r="Z438" t="str">
        <f t="shared" si="61"/>
        <v/>
      </c>
      <c r="AA438" t="str">
        <f t="shared" si="62"/>
        <v/>
      </c>
      <c r="AB438" t="str">
        <f t="shared" si="63"/>
        <v/>
      </c>
      <c r="AE438" s="19" t="s">
        <v>623</v>
      </c>
      <c r="AH438" s="54"/>
      <c r="AI438" s="415"/>
      <c r="AJ438" s="413" t="str">
        <f t="shared" si="64"/>
        <v/>
      </c>
      <c r="AK438" t="e">
        <f t="shared" si="65"/>
        <v>#VALUE!</v>
      </c>
      <c r="AL438" t="str">
        <f t="shared" si="66"/>
        <v/>
      </c>
      <c r="AM438" s="427" t="e">
        <f t="shared" si="69"/>
        <v>#VALUE!</v>
      </c>
      <c r="AN438" t="e">
        <f t="shared" si="67"/>
        <v>#VALUE!</v>
      </c>
      <c r="AP438" s="19" t="str">
        <f t="shared" si="68"/>
        <v/>
      </c>
    </row>
    <row r="439" spans="1:42" ht="19.5" customHeight="1" x14ac:dyDescent="0.2">
      <c r="A439" s="143">
        <v>20255</v>
      </c>
      <c r="B439" s="42" t="str">
        <f>IFERROR(VLOOKUP($A439,INPUT_Du_lieu_nhan_vien!$A:$C,2,0),"-")</f>
        <v>Hoàng Minh</v>
      </c>
      <c r="C439" s="42" t="str">
        <f>IFERROR(VLOOKUP($A439,INPUT_Du_lieu_nhan_vien!$A:$C,3,0),"-")</f>
        <v>Thông</v>
      </c>
      <c r="D439" s="42" t="str">
        <f>IFERROR(VLOOKUP($A439,INPUT_Du_lieu_nhan_vien!$A:$AJ,36,0),"-")</f>
        <v>Nghỉ việc</v>
      </c>
      <c r="E439" s="69" t="s">
        <v>3030</v>
      </c>
      <c r="F439" s="70" t="s">
        <v>3923</v>
      </c>
      <c r="G439" s="20" t="s">
        <v>3924</v>
      </c>
      <c r="H439" s="54"/>
      <c r="I439" s="54" t="s">
        <v>17</v>
      </c>
      <c r="J439" s="54"/>
      <c r="K439" s="54"/>
      <c r="L439" s="54"/>
      <c r="M439" s="54"/>
      <c r="N439" s="70" t="s">
        <v>3925</v>
      </c>
      <c r="T439" s="1">
        <v>20417</v>
      </c>
      <c r="U439" s="1">
        <v>5106</v>
      </c>
      <c r="W439" s="1" t="s">
        <v>3338</v>
      </c>
      <c r="X439" s="1">
        <v>2945</v>
      </c>
      <c r="Y439">
        <f t="shared" si="60"/>
        <v>4780</v>
      </c>
      <c r="Z439">
        <f t="shared" si="61"/>
        <v>51</v>
      </c>
      <c r="AA439" t="str">
        <f t="shared" si="62"/>
        <v/>
      </c>
      <c r="AB439">
        <f t="shared" si="63"/>
        <v>2564</v>
      </c>
      <c r="AE439" s="19">
        <v>40611</v>
      </c>
      <c r="AH439" s="20" t="s">
        <v>3924</v>
      </c>
      <c r="AI439" s="79" t="s">
        <v>3924</v>
      </c>
      <c r="AJ439" s="413" t="str">
        <f t="shared" si="64"/>
        <v>9/</v>
      </c>
      <c r="AK439" t="str">
        <f t="shared" si="65"/>
        <v>3</v>
      </c>
      <c r="AL439" t="str">
        <f t="shared" si="66"/>
        <v>2011</v>
      </c>
      <c r="AM439" s="427">
        <v>9</v>
      </c>
      <c r="AN439" t="str">
        <f t="shared" si="67"/>
        <v>3</v>
      </c>
      <c r="AP439" s="19">
        <f t="shared" si="68"/>
        <v>40611</v>
      </c>
    </row>
    <row r="440" spans="1:42" ht="19.5" customHeight="1" x14ac:dyDescent="0.2">
      <c r="A440" s="143">
        <v>20040</v>
      </c>
      <c r="B440" s="42" t="str">
        <f>IFERROR(VLOOKUP($A440,INPUT_Du_lieu_nhan_vien!$A:$C,2,0),"-")</f>
        <v>Nguyễn Thị</v>
      </c>
      <c r="C440" s="42" t="str">
        <f>IFERROR(VLOOKUP($A440,INPUT_Du_lieu_nhan_vien!$A:$C,3,0),"-")</f>
        <v>Oanh</v>
      </c>
      <c r="D440" s="42" t="str">
        <f>IFERROR(VLOOKUP($A440,INPUT_Du_lieu_nhan_vien!$A:$AJ,36,0),"-")</f>
        <v>Nghỉ việc</v>
      </c>
      <c r="E440" s="69" t="s">
        <v>3031</v>
      </c>
      <c r="F440" s="70" t="s">
        <v>3455</v>
      </c>
      <c r="G440" s="71">
        <v>39869</v>
      </c>
      <c r="H440" s="54"/>
      <c r="I440" s="69" t="s">
        <v>16</v>
      </c>
      <c r="J440" s="54"/>
      <c r="K440" s="69" t="s">
        <v>31</v>
      </c>
      <c r="L440" s="54"/>
      <c r="M440" s="69" t="s">
        <v>37</v>
      </c>
      <c r="N440" s="54"/>
      <c r="T440" s="1">
        <v>20418</v>
      </c>
      <c r="U440" s="1">
        <v>5107</v>
      </c>
      <c r="W440" s="1" t="s">
        <v>3395</v>
      </c>
      <c r="X440" s="1">
        <v>2946</v>
      </c>
      <c r="Y440">
        <f t="shared" si="60"/>
        <v>4478</v>
      </c>
      <c r="Z440">
        <f t="shared" si="61"/>
        <v>53</v>
      </c>
      <c r="AA440">
        <f t="shared" si="62"/>
        <v>182</v>
      </c>
      <c r="AB440">
        <f t="shared" si="63"/>
        <v>2965</v>
      </c>
      <c r="AE440" s="19">
        <v>39869</v>
      </c>
      <c r="AH440" s="71">
        <v>39869</v>
      </c>
      <c r="AI440" s="78" t="s">
        <v>3613</v>
      </c>
      <c r="AJ440" s="413" t="str">
        <f t="shared" si="64"/>
        <v>25</v>
      </c>
      <c r="AK440" t="str">
        <f t="shared" si="65"/>
        <v>02</v>
      </c>
      <c r="AL440" t="str">
        <f t="shared" si="66"/>
        <v>2009</v>
      </c>
      <c r="AM440" s="427" t="str">
        <f t="shared" si="69"/>
        <v>25</v>
      </c>
      <c r="AN440" t="str">
        <f t="shared" si="67"/>
        <v>02</v>
      </c>
      <c r="AP440" s="19">
        <f t="shared" si="68"/>
        <v>39869</v>
      </c>
    </row>
    <row r="441" spans="1:42" ht="19.5" customHeight="1" x14ac:dyDescent="0.2">
      <c r="A441" s="143">
        <v>20259</v>
      </c>
      <c r="B441" s="42" t="str">
        <f>IFERROR(VLOOKUP($A441,INPUT_Du_lieu_nhan_vien!$A:$C,2,0),"-")</f>
        <v>Đào Quang</v>
      </c>
      <c r="C441" s="42" t="str">
        <f>IFERROR(VLOOKUP($A441,INPUT_Du_lieu_nhan_vien!$A:$C,3,0),"-")</f>
        <v>Đức</v>
      </c>
      <c r="D441" s="42" t="str">
        <f>IFERROR(VLOOKUP($A441,INPUT_Du_lieu_nhan_vien!$A:$AJ,36,0),"-")</f>
        <v>Nghỉ việc</v>
      </c>
      <c r="E441" s="69"/>
      <c r="F441" s="54"/>
      <c r="G441" s="54"/>
      <c r="H441" s="54"/>
      <c r="I441" s="54"/>
      <c r="J441" s="54"/>
      <c r="K441" s="54"/>
      <c r="L441" s="54"/>
      <c r="M441" s="54"/>
      <c r="N441" s="54"/>
      <c r="T441" s="1">
        <v>20419</v>
      </c>
      <c r="U441" s="1">
        <v>5112</v>
      </c>
      <c r="W441" s="1" t="s">
        <v>3544</v>
      </c>
      <c r="X441" s="1">
        <v>2947</v>
      </c>
      <c r="Y441">
        <f t="shared" si="60"/>
        <v>4783</v>
      </c>
      <c r="Z441" t="str">
        <f t="shared" si="61"/>
        <v/>
      </c>
      <c r="AA441" t="str">
        <f t="shared" si="62"/>
        <v/>
      </c>
      <c r="AB441" t="str">
        <f t="shared" si="63"/>
        <v/>
      </c>
      <c r="AE441" s="19" t="s">
        <v>623</v>
      </c>
      <c r="AH441" s="54"/>
      <c r="AI441" s="415"/>
      <c r="AJ441" s="413" t="str">
        <f t="shared" si="64"/>
        <v/>
      </c>
      <c r="AK441" t="e">
        <f t="shared" si="65"/>
        <v>#VALUE!</v>
      </c>
      <c r="AL441" t="str">
        <f t="shared" si="66"/>
        <v/>
      </c>
      <c r="AM441" s="427" t="e">
        <f t="shared" si="69"/>
        <v>#VALUE!</v>
      </c>
      <c r="AN441" t="e">
        <f t="shared" si="67"/>
        <v>#VALUE!</v>
      </c>
      <c r="AP441" s="19" t="str">
        <f t="shared" si="68"/>
        <v/>
      </c>
    </row>
    <row r="442" spans="1:42" ht="19.5" customHeight="1" x14ac:dyDescent="0.2">
      <c r="A442" s="143">
        <v>20263</v>
      </c>
      <c r="B442" s="42" t="str">
        <f>IFERROR(VLOOKUP($A442,INPUT_Du_lieu_nhan_vien!$A:$C,2,0),"-")</f>
        <v>Đỗ Xuân</v>
      </c>
      <c r="C442" s="42" t="str">
        <f>IFERROR(VLOOKUP($A442,INPUT_Du_lieu_nhan_vien!$A:$C,3,0),"-")</f>
        <v>Khoa</v>
      </c>
      <c r="D442" s="42" t="str">
        <f>IFERROR(VLOOKUP($A442,INPUT_Du_lieu_nhan_vien!$A:$AJ,36,0),"-")</f>
        <v>Nghỉ việc</v>
      </c>
      <c r="E442" s="69" t="s">
        <v>3031</v>
      </c>
      <c r="F442" s="70" t="s">
        <v>3356</v>
      </c>
      <c r="G442" s="71">
        <v>40634</v>
      </c>
      <c r="H442" s="54"/>
      <c r="I442" s="54" t="s">
        <v>11</v>
      </c>
      <c r="J442" s="54"/>
      <c r="K442" s="54"/>
      <c r="L442" s="54"/>
      <c r="M442" s="54"/>
      <c r="N442" s="70" t="s">
        <v>3357</v>
      </c>
      <c r="T442" s="1">
        <v>20420</v>
      </c>
      <c r="U442" s="1">
        <v>5113</v>
      </c>
      <c r="W442" s="1" t="s">
        <v>3756</v>
      </c>
      <c r="X442" s="1">
        <v>2948</v>
      </c>
      <c r="Y442">
        <f t="shared" si="60"/>
        <v>4787</v>
      </c>
      <c r="Z442">
        <f t="shared" si="61"/>
        <v>34</v>
      </c>
      <c r="AA442" t="str">
        <f t="shared" si="62"/>
        <v/>
      </c>
      <c r="AB442">
        <f t="shared" si="63"/>
        <v>2966</v>
      </c>
      <c r="AE442" s="19">
        <v>40634</v>
      </c>
      <c r="AH442" s="71">
        <v>40634</v>
      </c>
      <c r="AI442" s="78" t="s">
        <v>8595</v>
      </c>
      <c r="AJ442" s="413" t="str">
        <f t="shared" si="64"/>
        <v>01</v>
      </c>
      <c r="AK442" t="str">
        <f t="shared" si="65"/>
        <v>04</v>
      </c>
      <c r="AL442" t="str">
        <f t="shared" si="66"/>
        <v>2011</v>
      </c>
      <c r="AM442" s="427" t="str">
        <f t="shared" si="69"/>
        <v>01</v>
      </c>
      <c r="AN442" t="str">
        <f t="shared" si="67"/>
        <v>04</v>
      </c>
      <c r="AP442" s="19">
        <f t="shared" si="68"/>
        <v>40634</v>
      </c>
    </row>
    <row r="443" spans="1:42" ht="19.5" customHeight="1" x14ac:dyDescent="0.2">
      <c r="A443" s="143">
        <v>20097</v>
      </c>
      <c r="B443" s="42" t="str">
        <f>IFERROR(VLOOKUP($A443,INPUT_Du_lieu_nhan_vien!$A:$C,2,0),"-")</f>
        <v>Nguyễn Thị Trâm</v>
      </c>
      <c r="C443" s="42" t="str">
        <f>IFERROR(VLOOKUP($A443,INPUT_Du_lieu_nhan_vien!$A:$C,3,0),"-")</f>
        <v>Oanh</v>
      </c>
      <c r="D443" s="42" t="str">
        <f>IFERROR(VLOOKUP($A443,INPUT_Du_lieu_nhan_vien!$A:$AJ,36,0),"-")</f>
        <v>Nghỉ việc</v>
      </c>
      <c r="E443" s="69" t="s">
        <v>3031</v>
      </c>
      <c r="F443" s="70" t="s">
        <v>3476</v>
      </c>
      <c r="G443" s="71">
        <v>40087</v>
      </c>
      <c r="H443" s="54"/>
      <c r="I443" s="69" t="s">
        <v>16</v>
      </c>
      <c r="J443" s="54"/>
      <c r="K443" s="69" t="s">
        <v>31</v>
      </c>
      <c r="L443" s="54"/>
      <c r="M443" s="69" t="s">
        <v>37</v>
      </c>
      <c r="N443" s="54"/>
      <c r="T443" s="1">
        <v>20421</v>
      </c>
      <c r="U443" s="1">
        <v>5114</v>
      </c>
      <c r="W443" s="1" t="s">
        <v>3626</v>
      </c>
      <c r="X443" s="1">
        <v>2949</v>
      </c>
      <c r="Y443">
        <f t="shared" si="60"/>
        <v>4535</v>
      </c>
      <c r="Z443">
        <f t="shared" si="61"/>
        <v>53</v>
      </c>
      <c r="AA443">
        <f t="shared" si="62"/>
        <v>182</v>
      </c>
      <c r="AB443">
        <f t="shared" si="63"/>
        <v>2967</v>
      </c>
      <c r="AE443" s="19">
        <v>40087</v>
      </c>
      <c r="AH443" s="71">
        <v>40087</v>
      </c>
      <c r="AI443" s="78" t="s">
        <v>8597</v>
      </c>
      <c r="AJ443" s="413" t="str">
        <f t="shared" si="64"/>
        <v>01</v>
      </c>
      <c r="AK443" t="str">
        <f t="shared" si="65"/>
        <v>10</v>
      </c>
      <c r="AL443" t="str">
        <f t="shared" si="66"/>
        <v>2009</v>
      </c>
      <c r="AM443" s="427" t="str">
        <f t="shared" si="69"/>
        <v>01</v>
      </c>
      <c r="AN443" t="str">
        <f t="shared" si="67"/>
        <v>10</v>
      </c>
      <c r="AP443" s="19">
        <f t="shared" si="68"/>
        <v>40087</v>
      </c>
    </row>
    <row r="444" spans="1:42" ht="19.5" customHeight="1" x14ac:dyDescent="0.2">
      <c r="A444" s="143">
        <v>20097</v>
      </c>
      <c r="B444" s="42" t="str">
        <f>IFERROR(VLOOKUP($A444,INPUT_Du_lieu_nhan_vien!$A:$C,2,0),"-")</f>
        <v>Nguyễn Thị Trâm</v>
      </c>
      <c r="C444" s="42" t="str">
        <f>IFERROR(VLOOKUP($A444,INPUT_Du_lieu_nhan_vien!$A:$C,3,0),"-")</f>
        <v>Oanh</v>
      </c>
      <c r="D444" s="42" t="str">
        <f>IFERROR(VLOOKUP($A444,INPUT_Du_lieu_nhan_vien!$A:$AJ,36,0),"-")</f>
        <v>Nghỉ việc</v>
      </c>
      <c r="E444" s="69" t="s">
        <v>3032</v>
      </c>
      <c r="F444" s="54"/>
      <c r="G444" s="71">
        <v>40513</v>
      </c>
      <c r="H444" s="54"/>
      <c r="I444" s="54" t="s">
        <v>16</v>
      </c>
      <c r="J444" s="54"/>
      <c r="K444" s="54"/>
      <c r="L444" s="54"/>
      <c r="M444" s="54"/>
      <c r="N444" s="70" t="s">
        <v>5904</v>
      </c>
      <c r="T444" s="1">
        <v>20422</v>
      </c>
      <c r="U444" s="1">
        <v>5115</v>
      </c>
      <c r="W444" s="1" t="s">
        <v>3559</v>
      </c>
      <c r="X444" s="1">
        <v>2950</v>
      </c>
      <c r="Y444">
        <f t="shared" si="60"/>
        <v>4535</v>
      </c>
      <c r="Z444">
        <f t="shared" si="61"/>
        <v>53</v>
      </c>
      <c r="AA444" t="str">
        <f t="shared" si="62"/>
        <v/>
      </c>
      <c r="AB444" t="str">
        <f t="shared" si="63"/>
        <v/>
      </c>
      <c r="AE444" s="19">
        <v>40513</v>
      </c>
      <c r="AH444" s="71">
        <v>40513</v>
      </c>
      <c r="AI444" s="78" t="s">
        <v>8601</v>
      </c>
      <c r="AJ444" s="413" t="str">
        <f t="shared" si="64"/>
        <v>01</v>
      </c>
      <c r="AK444" t="str">
        <f t="shared" si="65"/>
        <v>12</v>
      </c>
      <c r="AL444" t="str">
        <f t="shared" si="66"/>
        <v>2010</v>
      </c>
      <c r="AM444" s="427" t="str">
        <f t="shared" si="69"/>
        <v>01</v>
      </c>
      <c r="AN444" t="str">
        <f t="shared" si="67"/>
        <v>12</v>
      </c>
      <c r="AP444" s="19">
        <f t="shared" si="68"/>
        <v>40513</v>
      </c>
    </row>
    <row r="445" spans="1:42" ht="19.5" customHeight="1" x14ac:dyDescent="0.2">
      <c r="A445" s="143">
        <v>20269</v>
      </c>
      <c r="B445" s="42" t="str">
        <f>IFERROR(VLOOKUP($A445,INPUT_Du_lieu_nhan_vien!$A:$C,2,0),"-")</f>
        <v>Lê Đức</v>
      </c>
      <c r="C445" s="42" t="str">
        <f>IFERROR(VLOOKUP($A445,INPUT_Du_lieu_nhan_vien!$A:$C,3,0),"-")</f>
        <v>Thuận</v>
      </c>
      <c r="D445" s="42" t="str">
        <f>IFERROR(VLOOKUP($A445,INPUT_Du_lieu_nhan_vien!$A:$AJ,36,0),"-")</f>
        <v>Nghỉ việc</v>
      </c>
      <c r="E445" s="69"/>
      <c r="F445" s="54"/>
      <c r="G445" s="54"/>
      <c r="H445" s="54"/>
      <c r="I445" s="54"/>
      <c r="J445" s="54"/>
      <c r="K445" s="54"/>
      <c r="L445" s="54"/>
      <c r="M445" s="54"/>
      <c r="N445" s="54"/>
      <c r="T445" s="1">
        <v>20423</v>
      </c>
      <c r="U445" s="1">
        <v>5116</v>
      </c>
      <c r="W445" s="1" t="s">
        <v>3598</v>
      </c>
      <c r="X445" s="1">
        <v>2951</v>
      </c>
      <c r="Y445">
        <f t="shared" si="60"/>
        <v>4793</v>
      </c>
      <c r="Z445" t="str">
        <f t="shared" si="61"/>
        <v/>
      </c>
      <c r="AA445" t="str">
        <f t="shared" si="62"/>
        <v/>
      </c>
      <c r="AB445" t="str">
        <f t="shared" si="63"/>
        <v/>
      </c>
      <c r="AE445" s="19" t="s">
        <v>623</v>
      </c>
      <c r="AH445" s="54"/>
      <c r="AI445" s="415"/>
      <c r="AJ445" s="413" t="str">
        <f t="shared" si="64"/>
        <v/>
      </c>
      <c r="AK445" t="e">
        <f t="shared" si="65"/>
        <v>#VALUE!</v>
      </c>
      <c r="AL445" t="str">
        <f t="shared" si="66"/>
        <v/>
      </c>
      <c r="AM445" s="427" t="e">
        <f t="shared" si="69"/>
        <v>#VALUE!</v>
      </c>
      <c r="AN445" t="e">
        <f t="shared" si="67"/>
        <v>#VALUE!</v>
      </c>
      <c r="AP445" s="19" t="str">
        <f t="shared" si="68"/>
        <v/>
      </c>
    </row>
    <row r="446" spans="1:42" ht="19.5" customHeight="1" x14ac:dyDescent="0.2">
      <c r="A446" s="143">
        <v>20270</v>
      </c>
      <c r="B446" s="42" t="str">
        <f>IFERROR(VLOOKUP($A446,INPUT_Du_lieu_nhan_vien!$A:$C,2,0),"-")</f>
        <v>Lê Trần Tuyết</v>
      </c>
      <c r="C446" s="42" t="str">
        <f>IFERROR(VLOOKUP($A446,INPUT_Du_lieu_nhan_vien!$A:$C,3,0),"-")</f>
        <v>Nhung</v>
      </c>
      <c r="D446" s="42" t="str">
        <f>IFERROR(VLOOKUP($A446,INPUT_Du_lieu_nhan_vien!$A:$AJ,36,0),"-")</f>
        <v>Nghỉ việc</v>
      </c>
      <c r="E446" s="69"/>
      <c r="F446" s="54"/>
      <c r="G446" s="54"/>
      <c r="H446" s="54"/>
      <c r="I446" s="54"/>
      <c r="J446" s="54"/>
      <c r="K446" s="54"/>
      <c r="L446" s="54"/>
      <c r="M446" s="54"/>
      <c r="N446" s="54"/>
      <c r="T446" s="1">
        <v>20424</v>
      </c>
      <c r="U446" s="1">
        <v>5117</v>
      </c>
      <c r="W446" s="1" t="s">
        <v>3373</v>
      </c>
      <c r="X446" s="1">
        <v>2952</v>
      </c>
      <c r="Y446">
        <f t="shared" si="60"/>
        <v>4794</v>
      </c>
      <c r="Z446" t="str">
        <f t="shared" si="61"/>
        <v/>
      </c>
      <c r="AA446" t="str">
        <f t="shared" si="62"/>
        <v/>
      </c>
      <c r="AB446" t="str">
        <f t="shared" si="63"/>
        <v/>
      </c>
      <c r="AE446" s="19" t="s">
        <v>623</v>
      </c>
      <c r="AH446" s="54"/>
      <c r="AI446" s="415"/>
      <c r="AJ446" s="413" t="str">
        <f t="shared" si="64"/>
        <v/>
      </c>
      <c r="AK446" t="e">
        <f t="shared" si="65"/>
        <v>#VALUE!</v>
      </c>
      <c r="AL446" t="str">
        <f t="shared" si="66"/>
        <v/>
      </c>
      <c r="AM446" s="427" t="e">
        <f t="shared" si="69"/>
        <v>#VALUE!</v>
      </c>
      <c r="AN446" t="e">
        <f t="shared" si="67"/>
        <v>#VALUE!</v>
      </c>
      <c r="AP446" s="19" t="str">
        <f t="shared" si="68"/>
        <v/>
      </c>
    </row>
    <row r="447" spans="1:42" ht="19.5" customHeight="1" x14ac:dyDescent="0.2">
      <c r="A447" s="143">
        <v>20040</v>
      </c>
      <c r="B447" s="42" t="str">
        <f>IFERROR(VLOOKUP($A447,INPUT_Du_lieu_nhan_vien!$A:$C,2,0),"-")</f>
        <v>Nguyễn Thị</v>
      </c>
      <c r="C447" s="42" t="str">
        <f>IFERROR(VLOOKUP($A447,INPUT_Du_lieu_nhan_vien!$A:$C,3,0),"-")</f>
        <v>Oanh</v>
      </c>
      <c r="D447" s="42" t="str">
        <f>IFERROR(VLOOKUP($A447,INPUT_Du_lieu_nhan_vien!$A:$AJ,36,0),"-")</f>
        <v>Nghỉ việc</v>
      </c>
      <c r="E447" s="69" t="s">
        <v>3032</v>
      </c>
      <c r="F447" s="70" t="s">
        <v>5930</v>
      </c>
      <c r="G447" s="71">
        <v>40999</v>
      </c>
      <c r="H447" s="54"/>
      <c r="I447" s="54" t="s">
        <v>16</v>
      </c>
      <c r="J447" s="54"/>
      <c r="K447" s="54"/>
      <c r="L447" s="54"/>
      <c r="M447" s="54"/>
      <c r="N447" s="70" t="s">
        <v>5844</v>
      </c>
      <c r="T447" s="1">
        <v>20425</v>
      </c>
      <c r="U447" s="1">
        <v>5118</v>
      </c>
      <c r="W447" s="1" t="s">
        <v>3520</v>
      </c>
      <c r="X447" s="1">
        <v>2953</v>
      </c>
      <c r="Y447">
        <f t="shared" si="60"/>
        <v>4478</v>
      </c>
      <c r="Z447">
        <f t="shared" si="61"/>
        <v>53</v>
      </c>
      <c r="AA447" t="str">
        <f t="shared" si="62"/>
        <v/>
      </c>
      <c r="AB447">
        <f t="shared" si="63"/>
        <v>3624</v>
      </c>
      <c r="AE447" s="19">
        <v>40999</v>
      </c>
      <c r="AH447" s="71">
        <v>40999</v>
      </c>
      <c r="AI447" s="78" t="s">
        <v>8744</v>
      </c>
      <c r="AJ447" s="413" t="str">
        <f t="shared" si="64"/>
        <v>31</v>
      </c>
      <c r="AK447" t="str">
        <f t="shared" si="65"/>
        <v>03</v>
      </c>
      <c r="AL447" t="str">
        <f t="shared" si="66"/>
        <v>2012</v>
      </c>
      <c r="AM447" s="427" t="str">
        <f t="shared" si="69"/>
        <v>31</v>
      </c>
      <c r="AN447" t="str">
        <f t="shared" si="67"/>
        <v>03</v>
      </c>
      <c r="AP447" s="19">
        <f t="shared" si="68"/>
        <v>40999</v>
      </c>
    </row>
    <row r="448" spans="1:42" ht="19.5" customHeight="1" x14ac:dyDescent="0.2">
      <c r="A448" s="143">
        <v>20272</v>
      </c>
      <c r="B448" s="42" t="str">
        <f>IFERROR(VLOOKUP($A448,INPUT_Du_lieu_nhan_vien!$A:$C,2,0),"-")</f>
        <v>Châu Thị Tố</v>
      </c>
      <c r="C448" s="42" t="str">
        <f>IFERROR(VLOOKUP($A448,INPUT_Du_lieu_nhan_vien!$A:$C,3,0),"-")</f>
        <v>Trâm</v>
      </c>
      <c r="D448" s="42" t="str">
        <f>IFERROR(VLOOKUP($A448,INPUT_Du_lieu_nhan_vien!$A:$AJ,36,0),"-")</f>
        <v>Nghỉ việc</v>
      </c>
      <c r="E448" s="69" t="s">
        <v>3030</v>
      </c>
      <c r="F448" s="70" t="s">
        <v>3817</v>
      </c>
      <c r="G448" s="71">
        <v>40686</v>
      </c>
      <c r="H448" s="54"/>
      <c r="I448" s="54" t="s">
        <v>17</v>
      </c>
      <c r="J448" s="54"/>
      <c r="K448" s="54"/>
      <c r="L448" s="54"/>
      <c r="M448" s="54"/>
      <c r="N448" s="70" t="s">
        <v>3818</v>
      </c>
      <c r="T448" s="1">
        <v>20426</v>
      </c>
      <c r="U448" s="1">
        <v>5119</v>
      </c>
      <c r="W448" s="1" t="s">
        <v>3536</v>
      </c>
      <c r="X448" s="1">
        <v>2954</v>
      </c>
      <c r="Y448">
        <f t="shared" si="60"/>
        <v>4796</v>
      </c>
      <c r="Z448">
        <f t="shared" si="61"/>
        <v>51</v>
      </c>
      <c r="AA448" t="str">
        <f t="shared" si="62"/>
        <v/>
      </c>
      <c r="AB448">
        <f t="shared" si="63"/>
        <v>2565</v>
      </c>
      <c r="AE448" s="19">
        <v>40686</v>
      </c>
      <c r="AH448" s="71">
        <v>40686</v>
      </c>
      <c r="AI448" s="78" t="s">
        <v>8745</v>
      </c>
      <c r="AJ448" s="413" t="str">
        <f t="shared" si="64"/>
        <v>23</v>
      </c>
      <c r="AK448" t="str">
        <f t="shared" si="65"/>
        <v>05</v>
      </c>
      <c r="AL448" t="str">
        <f t="shared" si="66"/>
        <v>2011</v>
      </c>
      <c r="AM448" s="427" t="str">
        <f t="shared" si="69"/>
        <v>23</v>
      </c>
      <c r="AN448" t="str">
        <f t="shared" si="67"/>
        <v>05</v>
      </c>
      <c r="AP448" s="19">
        <f t="shared" si="68"/>
        <v>40686</v>
      </c>
    </row>
    <row r="449" spans="1:42" ht="19.5" customHeight="1" x14ac:dyDescent="0.2">
      <c r="A449" s="143">
        <v>20386</v>
      </c>
      <c r="B449" s="42" t="str">
        <f>IFERROR(VLOOKUP($A449,INPUT_Du_lieu_nhan_vien!$A:$C,2,0),"-")</f>
        <v>Nguyễn Văn</v>
      </c>
      <c r="C449" s="42" t="str">
        <f>IFERROR(VLOOKUP($A449,INPUT_Du_lieu_nhan_vien!$A:$C,3,0),"-")</f>
        <v>Phi</v>
      </c>
      <c r="D449" s="42" t="str">
        <f>IFERROR(VLOOKUP($A449,INPUT_Du_lieu_nhan_vien!$A:$AJ,36,0),"-")</f>
        <v>Nghỉ việc</v>
      </c>
      <c r="E449" s="69" t="s">
        <v>3031</v>
      </c>
      <c r="F449" s="70" t="s">
        <v>3563</v>
      </c>
      <c r="G449" s="71">
        <v>41014</v>
      </c>
      <c r="H449" s="54"/>
      <c r="I449" s="54" t="s">
        <v>17</v>
      </c>
      <c r="J449" s="54"/>
      <c r="K449" s="54"/>
      <c r="L449" s="54"/>
      <c r="M449" s="54"/>
      <c r="N449" s="70" t="s">
        <v>3564</v>
      </c>
      <c r="T449" s="1">
        <v>20427</v>
      </c>
      <c r="U449" s="1">
        <v>5120</v>
      </c>
      <c r="W449" s="1" t="s">
        <v>3592</v>
      </c>
      <c r="X449" s="1">
        <v>2955</v>
      </c>
      <c r="Y449">
        <f t="shared" si="60"/>
        <v>5054</v>
      </c>
      <c r="Z449">
        <f t="shared" si="61"/>
        <v>51</v>
      </c>
      <c r="AA449" t="str">
        <f t="shared" si="62"/>
        <v/>
      </c>
      <c r="AB449">
        <f t="shared" si="63"/>
        <v>2968</v>
      </c>
      <c r="AE449" s="19">
        <v>41014</v>
      </c>
      <c r="AH449" s="71">
        <v>41014</v>
      </c>
      <c r="AI449" s="78" t="s">
        <v>8746</v>
      </c>
      <c r="AJ449" s="413" t="str">
        <f t="shared" si="64"/>
        <v>15</v>
      </c>
      <c r="AK449" t="str">
        <f t="shared" si="65"/>
        <v>04</v>
      </c>
      <c r="AL449" t="str">
        <f t="shared" si="66"/>
        <v>2012</v>
      </c>
      <c r="AM449" s="427" t="str">
        <f t="shared" si="69"/>
        <v>15</v>
      </c>
      <c r="AN449" t="str">
        <f t="shared" si="67"/>
        <v>04</v>
      </c>
      <c r="AP449" s="19">
        <f t="shared" si="68"/>
        <v>41014</v>
      </c>
    </row>
    <row r="450" spans="1:42" ht="19.5" customHeight="1" x14ac:dyDescent="0.2">
      <c r="A450" s="143">
        <v>20276</v>
      </c>
      <c r="B450" s="42" t="str">
        <f>IFERROR(VLOOKUP($A450,INPUT_Du_lieu_nhan_vien!$A:$C,2,0),"-")</f>
        <v>Trương Thị Thu</v>
      </c>
      <c r="C450" s="42" t="str">
        <f>IFERROR(VLOOKUP($A450,INPUT_Du_lieu_nhan_vien!$A:$C,3,0),"-")</f>
        <v>Hà</v>
      </c>
      <c r="D450" s="42" t="str">
        <f>IFERROR(VLOOKUP($A450,INPUT_Du_lieu_nhan_vien!$A:$AJ,36,0),"-")</f>
        <v>Nghỉ việc</v>
      </c>
      <c r="E450" s="54" t="s">
        <v>3028</v>
      </c>
      <c r="F450" s="70" t="s">
        <v>3306</v>
      </c>
      <c r="G450" s="71">
        <v>41030</v>
      </c>
      <c r="H450" s="54"/>
      <c r="I450" s="54" t="s">
        <v>12</v>
      </c>
      <c r="J450" s="54"/>
      <c r="K450" s="54" t="s">
        <v>31</v>
      </c>
      <c r="L450" s="54"/>
      <c r="M450" s="54" t="s">
        <v>27</v>
      </c>
      <c r="N450" s="54"/>
      <c r="T450" s="1">
        <v>20428</v>
      </c>
      <c r="U450" s="1">
        <v>5121</v>
      </c>
      <c r="W450" s="1" t="s">
        <v>3660</v>
      </c>
      <c r="X450" s="1">
        <v>2956</v>
      </c>
      <c r="Y450">
        <f t="shared" si="60"/>
        <v>4800</v>
      </c>
      <c r="Z450">
        <f t="shared" si="61"/>
        <v>50</v>
      </c>
      <c r="AA450">
        <f t="shared" si="62"/>
        <v>182</v>
      </c>
      <c r="AB450">
        <f t="shared" si="63"/>
        <v>3504</v>
      </c>
      <c r="AE450" s="19">
        <v>41030</v>
      </c>
      <c r="AH450" s="71">
        <v>41030</v>
      </c>
      <c r="AI450" s="78" t="s">
        <v>3708</v>
      </c>
      <c r="AJ450" s="413" t="str">
        <f t="shared" si="64"/>
        <v>01</v>
      </c>
      <c r="AK450" t="str">
        <f t="shared" si="65"/>
        <v>05</v>
      </c>
      <c r="AL450" t="str">
        <f t="shared" si="66"/>
        <v>2012</v>
      </c>
      <c r="AM450" s="427" t="str">
        <f t="shared" si="69"/>
        <v>01</v>
      </c>
      <c r="AN450" t="str">
        <f t="shared" si="67"/>
        <v>05</v>
      </c>
      <c r="AP450" s="19">
        <f t="shared" si="68"/>
        <v>41030</v>
      </c>
    </row>
    <row r="451" spans="1:42" ht="19.5" customHeight="1" x14ac:dyDescent="0.2">
      <c r="A451" s="143">
        <v>20483</v>
      </c>
      <c r="B451" s="42" t="str">
        <f>IFERROR(VLOOKUP($A451,INPUT_Du_lieu_nhan_vien!$A:$C,2,0),"-")</f>
        <v>Nguyen Thi Minh</v>
      </c>
      <c r="C451" s="42" t="str">
        <f>IFERROR(VLOOKUP($A451,INPUT_Du_lieu_nhan_vien!$A:$C,3,0),"-")</f>
        <v>Phuc</v>
      </c>
      <c r="D451" s="42" t="str">
        <f>IFERROR(VLOOKUP($A451,INPUT_Du_lieu_nhan_vien!$A:$AJ,36,0),"-")</f>
        <v>Nghỉ việc</v>
      </c>
      <c r="E451" s="69"/>
      <c r="F451" s="54"/>
      <c r="G451" s="54"/>
      <c r="H451" s="54"/>
      <c r="I451" s="54"/>
      <c r="J451" s="54"/>
      <c r="K451" s="54"/>
      <c r="L451" s="54"/>
      <c r="M451" s="54"/>
      <c r="N451" s="54"/>
      <c r="T451" s="1">
        <v>20429</v>
      </c>
      <c r="U451" s="1">
        <v>5122</v>
      </c>
      <c r="W451" s="1" t="s">
        <v>3687</v>
      </c>
      <c r="X451" s="1">
        <v>2957</v>
      </c>
      <c r="Y451">
        <f t="shared" si="60"/>
        <v>5298</v>
      </c>
      <c r="Z451" t="str">
        <f t="shared" si="61"/>
        <v/>
      </c>
      <c r="AA451" t="str">
        <f t="shared" si="62"/>
        <v/>
      </c>
      <c r="AB451" t="str">
        <f t="shared" si="63"/>
        <v/>
      </c>
      <c r="AE451" s="19" t="s">
        <v>623</v>
      </c>
      <c r="AH451" s="54"/>
      <c r="AI451" s="415"/>
      <c r="AJ451" s="413" t="str">
        <f t="shared" si="64"/>
        <v/>
      </c>
      <c r="AK451" t="e">
        <f t="shared" si="65"/>
        <v>#VALUE!</v>
      </c>
      <c r="AL451" t="str">
        <f t="shared" si="66"/>
        <v/>
      </c>
      <c r="AM451" s="427" t="e">
        <f t="shared" si="69"/>
        <v>#VALUE!</v>
      </c>
      <c r="AN451" t="e">
        <f t="shared" si="67"/>
        <v>#VALUE!</v>
      </c>
      <c r="AP451" s="19" t="str">
        <f t="shared" si="68"/>
        <v/>
      </c>
    </row>
    <row r="452" spans="1:42" ht="19.5" customHeight="1" x14ac:dyDescent="0.2">
      <c r="A452" s="143">
        <v>20279</v>
      </c>
      <c r="B452" s="42" t="str">
        <f>IFERROR(VLOOKUP($A452,INPUT_Du_lieu_nhan_vien!$A:$C,2,0),"-")</f>
        <v>Lương Hoàng</v>
      </c>
      <c r="C452" s="42" t="str">
        <f>IFERROR(VLOOKUP($A452,INPUT_Du_lieu_nhan_vien!$A:$C,3,0),"-")</f>
        <v>Nam</v>
      </c>
      <c r="D452" s="42" t="str">
        <f>IFERROR(VLOOKUP($A452,INPUT_Du_lieu_nhan_vien!$A:$AJ,36,0),"-")</f>
        <v>Nghỉ việc</v>
      </c>
      <c r="E452" s="69" t="s">
        <v>3031</v>
      </c>
      <c r="F452" s="70" t="s">
        <v>3449</v>
      </c>
      <c r="G452" s="71">
        <v>40768</v>
      </c>
      <c r="H452" s="69"/>
      <c r="I452" s="69" t="s">
        <v>17</v>
      </c>
      <c r="J452" s="54"/>
      <c r="K452" s="69" t="s">
        <v>31</v>
      </c>
      <c r="L452" s="54"/>
      <c r="M452" s="69" t="s">
        <v>33</v>
      </c>
      <c r="N452" s="54"/>
      <c r="T452" s="1">
        <v>20430</v>
      </c>
      <c r="U452" s="1">
        <v>5123</v>
      </c>
      <c r="W452" s="1" t="s">
        <v>3605</v>
      </c>
      <c r="X452" s="1">
        <v>2958</v>
      </c>
      <c r="Y452">
        <f t="shared" si="60"/>
        <v>4803</v>
      </c>
      <c r="Z452">
        <f t="shared" si="61"/>
        <v>51</v>
      </c>
      <c r="AA452">
        <f t="shared" si="62"/>
        <v>182</v>
      </c>
      <c r="AB452">
        <f t="shared" si="63"/>
        <v>2969</v>
      </c>
      <c r="AE452" s="19">
        <v>40768</v>
      </c>
      <c r="AH452" s="71">
        <v>40768</v>
      </c>
      <c r="AI452" s="78" t="s">
        <v>8747</v>
      </c>
      <c r="AJ452" s="413" t="str">
        <f t="shared" si="64"/>
        <v>13</v>
      </c>
      <c r="AK452" t="str">
        <f t="shared" si="65"/>
        <v>08</v>
      </c>
      <c r="AL452" t="str">
        <f t="shared" si="66"/>
        <v>2011</v>
      </c>
      <c r="AM452" s="427" t="str">
        <f t="shared" si="69"/>
        <v>13</v>
      </c>
      <c r="AN452" t="str">
        <f t="shared" si="67"/>
        <v>08</v>
      </c>
      <c r="AP452" s="19">
        <f t="shared" si="68"/>
        <v>40768</v>
      </c>
    </row>
    <row r="453" spans="1:42" ht="19.5" customHeight="1" x14ac:dyDescent="0.2">
      <c r="A453" s="143">
        <v>20280</v>
      </c>
      <c r="B453" s="42" t="str">
        <f>IFERROR(VLOOKUP($A453,INPUT_Du_lieu_nhan_vien!$A:$C,2,0),"-")</f>
        <v>Vũ Tuấn</v>
      </c>
      <c r="C453" s="42" t="str">
        <f>IFERROR(VLOOKUP($A453,INPUT_Du_lieu_nhan_vien!$A:$C,3,0),"-")</f>
        <v>Anh</v>
      </c>
      <c r="D453" s="42" t="str">
        <f>IFERROR(VLOOKUP($A453,INPUT_Du_lieu_nhan_vien!$A:$AJ,36,0),"-")</f>
        <v>Nghỉ việc</v>
      </c>
      <c r="E453" s="69" t="s">
        <v>3030</v>
      </c>
      <c r="F453" s="70" t="s">
        <v>5678</v>
      </c>
      <c r="G453" s="71">
        <v>40707</v>
      </c>
      <c r="H453" s="54"/>
      <c r="I453" s="54" t="s">
        <v>17</v>
      </c>
      <c r="J453" s="54"/>
      <c r="K453" s="54"/>
      <c r="L453" s="54"/>
      <c r="M453" s="54"/>
      <c r="N453" s="70" t="s">
        <v>3987</v>
      </c>
      <c r="T453" s="1">
        <v>20431</v>
      </c>
      <c r="U453" s="1">
        <v>5144</v>
      </c>
      <c r="W453" s="1" t="s">
        <v>3758</v>
      </c>
      <c r="X453" s="1">
        <v>2959</v>
      </c>
      <c r="Y453">
        <f t="shared" si="60"/>
        <v>4804</v>
      </c>
      <c r="Z453">
        <f t="shared" si="61"/>
        <v>51</v>
      </c>
      <c r="AA453" t="str">
        <f t="shared" si="62"/>
        <v/>
      </c>
      <c r="AB453">
        <f t="shared" si="63"/>
        <v>2566</v>
      </c>
      <c r="AE453" s="19">
        <v>40707</v>
      </c>
      <c r="AH453" s="71">
        <v>40707</v>
      </c>
      <c r="AI453" s="78" t="s">
        <v>8748</v>
      </c>
      <c r="AJ453" s="413" t="str">
        <f t="shared" si="64"/>
        <v>13</v>
      </c>
      <c r="AK453" t="str">
        <f t="shared" si="65"/>
        <v>06</v>
      </c>
      <c r="AL453" t="str">
        <f t="shared" si="66"/>
        <v>2011</v>
      </c>
      <c r="AM453" s="427" t="str">
        <f t="shared" si="69"/>
        <v>13</v>
      </c>
      <c r="AN453" t="str">
        <f t="shared" si="67"/>
        <v>06</v>
      </c>
      <c r="AP453" s="19">
        <f t="shared" si="68"/>
        <v>40707</v>
      </c>
    </row>
    <row r="454" spans="1:42" ht="19.5" customHeight="1" x14ac:dyDescent="0.2">
      <c r="A454" s="143">
        <v>20281</v>
      </c>
      <c r="B454" s="42" t="str">
        <f>IFERROR(VLOOKUP($A454,INPUT_Du_lieu_nhan_vien!$A:$C,2,0),"-")</f>
        <v>Trần Thị Thúy</v>
      </c>
      <c r="C454" s="42" t="str">
        <f>IFERROR(VLOOKUP($A454,INPUT_Du_lieu_nhan_vien!$A:$C,3,0),"-")</f>
        <v>Hồng</v>
      </c>
      <c r="D454" s="42" t="str">
        <f>IFERROR(VLOOKUP($A454,INPUT_Du_lieu_nhan_vien!$A:$AJ,36,0),"-")</f>
        <v>Nghỉ việc</v>
      </c>
      <c r="E454" s="69" t="s">
        <v>3030</v>
      </c>
      <c r="F454" s="70" t="s">
        <v>5593</v>
      </c>
      <c r="G454" s="71">
        <v>40730</v>
      </c>
      <c r="H454" s="54"/>
      <c r="I454" s="54" t="s">
        <v>17</v>
      </c>
      <c r="J454" s="54"/>
      <c r="K454" s="54"/>
      <c r="L454" s="54"/>
      <c r="M454" s="54"/>
      <c r="N454" s="70" t="s">
        <v>5592</v>
      </c>
      <c r="T454" s="1">
        <v>20432</v>
      </c>
      <c r="U454" s="1">
        <v>5145</v>
      </c>
      <c r="W454" s="1" t="s">
        <v>3650</v>
      </c>
      <c r="X454" s="1">
        <v>2960</v>
      </c>
      <c r="Y454">
        <f t="shared" ref="Y454:Y517" si="70">IFERROR(VLOOKUP(A454,$T$5:$U$817,2,FALSE),"")</f>
        <v>4805</v>
      </c>
      <c r="Z454">
        <f t="shared" ref="Z454:Z517" si="71">IFERROR(VLOOKUP(I454,$R$5:$S$31,2,FALSE),"")</f>
        <v>51</v>
      </c>
      <c r="AA454" t="str">
        <f t="shared" ref="AA454:AA517" si="72">IFERROR(VLOOKUP(K454,$P$5:$Q$125,2,FALSE),"")</f>
        <v/>
      </c>
      <c r="AB454">
        <f t="shared" ref="AB454:AB517" si="73">IFERROR(VLOOKUP(F454,$W$5:$X$1104,2,FALSE),"")</f>
        <v>2567</v>
      </c>
      <c r="AE454" s="19">
        <v>40730</v>
      </c>
      <c r="AH454" s="71">
        <v>40730</v>
      </c>
      <c r="AI454" s="78" t="s">
        <v>8749</v>
      </c>
      <c r="AJ454" s="413" t="str">
        <f t="shared" si="64"/>
        <v>06</v>
      </c>
      <c r="AK454" t="str">
        <f t="shared" si="65"/>
        <v>07</v>
      </c>
      <c r="AL454" t="str">
        <f t="shared" si="66"/>
        <v>2011</v>
      </c>
      <c r="AM454" s="427" t="str">
        <f t="shared" si="69"/>
        <v>06</v>
      </c>
      <c r="AN454" t="str">
        <f t="shared" si="67"/>
        <v>07</v>
      </c>
      <c r="AP454" s="19">
        <f t="shared" si="68"/>
        <v>40730</v>
      </c>
    </row>
    <row r="455" spans="1:42" ht="19.5" customHeight="1" x14ac:dyDescent="0.2">
      <c r="A455" s="143">
        <v>20283</v>
      </c>
      <c r="B455" s="42" t="str">
        <f>IFERROR(VLOOKUP($A455,INPUT_Du_lieu_nhan_vien!$A:$C,2,0),"-")</f>
        <v>Lê Thị Kim</v>
      </c>
      <c r="C455" s="42" t="str">
        <f>IFERROR(VLOOKUP($A455,INPUT_Du_lieu_nhan_vien!$A:$C,3,0),"-")</f>
        <v>Anh</v>
      </c>
      <c r="D455" s="42" t="str">
        <f>IFERROR(VLOOKUP($A455,INPUT_Du_lieu_nhan_vien!$A:$AJ,36,0),"-")</f>
        <v>Nghỉ việc</v>
      </c>
      <c r="E455" s="69" t="s">
        <v>3031</v>
      </c>
      <c r="F455" s="54"/>
      <c r="G455" s="71">
        <v>40797</v>
      </c>
      <c r="H455" s="54"/>
      <c r="I455" s="69" t="s">
        <v>16</v>
      </c>
      <c r="J455" s="54"/>
      <c r="K455" s="69" t="s">
        <v>31</v>
      </c>
      <c r="L455" s="54"/>
      <c r="M455" s="69" t="s">
        <v>37</v>
      </c>
      <c r="N455" s="54"/>
      <c r="T455" s="1">
        <v>20433</v>
      </c>
      <c r="U455" s="1">
        <v>5162</v>
      </c>
      <c r="W455" s="1" t="s">
        <v>3773</v>
      </c>
      <c r="X455" s="1">
        <v>2961</v>
      </c>
      <c r="Y455">
        <f t="shared" si="70"/>
        <v>4807</v>
      </c>
      <c r="Z455">
        <f t="shared" si="71"/>
        <v>53</v>
      </c>
      <c r="AA455">
        <f t="shared" si="72"/>
        <v>182</v>
      </c>
      <c r="AB455" t="str">
        <f t="shared" si="73"/>
        <v/>
      </c>
      <c r="AE455" s="19">
        <v>40797</v>
      </c>
      <c r="AH455" s="71">
        <v>40797</v>
      </c>
      <c r="AI455" s="78" t="s">
        <v>8750</v>
      </c>
      <c r="AJ455" s="413" t="str">
        <f t="shared" ref="AJ455:AJ518" si="74">LEFT(AI455,2)</f>
        <v>11</v>
      </c>
      <c r="AK455" t="str">
        <f t="shared" ref="AK455:AK518" si="75">MID(AI455,FIND("/",AI455)+1,FIND("/",AI455,FIND("/",AI455)+1)-FIND("/",AI455)-1)</f>
        <v>09</v>
      </c>
      <c r="AL455" t="str">
        <f t="shared" ref="AL455:AL518" si="76">RIGHT(AI455,4)</f>
        <v>2011</v>
      </c>
      <c r="AM455" s="427" t="str">
        <f t="shared" ref="AM455:AM518" si="77">IF(VALUE(AK455)&gt;12,AK455,AJ455)</f>
        <v>11</v>
      </c>
      <c r="AN455" t="str">
        <f t="shared" ref="AN455:AN518" si="78">IF(VALUE(AK455)&gt;12,AJ455,AK455)</f>
        <v>09</v>
      </c>
      <c r="AP455" s="19">
        <f t="shared" ref="AP455:AP518" si="79">IFERROR(DATE(TEXT(AL455,0),TEXT(AN455,0),TEXT(AM455,0)),"")</f>
        <v>40797</v>
      </c>
    </row>
    <row r="456" spans="1:42" ht="19.5" customHeight="1" x14ac:dyDescent="0.2">
      <c r="A456" s="143">
        <v>20156</v>
      </c>
      <c r="B456" s="42" t="str">
        <f>IFERROR(VLOOKUP($A456,INPUT_Du_lieu_nhan_vien!$A:$C,2,0),"-")</f>
        <v>Nguyễn Thế Việt</v>
      </c>
      <c r="C456" s="42" t="str">
        <f>IFERROR(VLOOKUP($A456,INPUT_Du_lieu_nhan_vien!$A:$C,3,0),"-")</f>
        <v>Phương</v>
      </c>
      <c r="D456" s="42" t="str">
        <f>IFERROR(VLOOKUP($A456,INPUT_Du_lieu_nhan_vien!$A:$AJ,36,0),"-")</f>
        <v>Nghỉ việc</v>
      </c>
      <c r="E456" s="69" t="s">
        <v>3032</v>
      </c>
      <c r="F456" s="70" t="s">
        <v>5919</v>
      </c>
      <c r="G456" s="71">
        <v>40664</v>
      </c>
      <c r="H456" s="54"/>
      <c r="I456" s="54" t="s">
        <v>17</v>
      </c>
      <c r="J456" s="54"/>
      <c r="K456" s="54"/>
      <c r="L456" s="54"/>
      <c r="M456" s="54"/>
      <c r="N456" s="70" t="s">
        <v>5918</v>
      </c>
      <c r="T456" s="1">
        <v>20434</v>
      </c>
      <c r="U456" s="1">
        <v>5163</v>
      </c>
      <c r="W456" s="1" t="s">
        <v>3692</v>
      </c>
      <c r="X456" s="1">
        <v>2962</v>
      </c>
      <c r="Y456">
        <f t="shared" si="70"/>
        <v>4681</v>
      </c>
      <c r="Z456">
        <f t="shared" si="71"/>
        <v>51</v>
      </c>
      <c r="AA456" t="str">
        <f t="shared" si="72"/>
        <v/>
      </c>
      <c r="AB456">
        <f t="shared" si="73"/>
        <v>3625</v>
      </c>
      <c r="AE456" s="19">
        <v>40664</v>
      </c>
      <c r="AH456" s="71">
        <v>40664</v>
      </c>
      <c r="AI456" s="78" t="s">
        <v>8615</v>
      </c>
      <c r="AJ456" s="413" t="str">
        <f t="shared" si="74"/>
        <v>01</v>
      </c>
      <c r="AK456" t="str">
        <f t="shared" si="75"/>
        <v>05</v>
      </c>
      <c r="AL456" t="str">
        <f t="shared" si="76"/>
        <v>2011</v>
      </c>
      <c r="AM456" s="427" t="str">
        <f t="shared" si="77"/>
        <v>01</v>
      </c>
      <c r="AN456" t="str">
        <f t="shared" si="78"/>
        <v>05</v>
      </c>
      <c r="AP456" s="19">
        <f t="shared" si="79"/>
        <v>40664</v>
      </c>
    </row>
    <row r="457" spans="1:42" ht="19.5" customHeight="1" x14ac:dyDescent="0.2">
      <c r="A457" s="143">
        <v>20285</v>
      </c>
      <c r="B457" s="42" t="str">
        <f>IFERROR(VLOOKUP($A457,INPUT_Du_lieu_nhan_vien!$A:$C,2,0),"-")</f>
        <v>Lê Thị</v>
      </c>
      <c r="C457" s="42" t="str">
        <f>IFERROR(VLOOKUP($A457,INPUT_Du_lieu_nhan_vien!$A:$C,3,0),"-")</f>
        <v>Thủy</v>
      </c>
      <c r="D457" s="42" t="str">
        <f>IFERROR(VLOOKUP($A457,INPUT_Du_lieu_nhan_vien!$A:$AJ,36,0),"-")</f>
        <v>Nghỉ việc</v>
      </c>
      <c r="E457" s="69"/>
      <c r="F457" s="54"/>
      <c r="G457" s="54"/>
      <c r="H457" s="54"/>
      <c r="I457" s="54"/>
      <c r="J457" s="54"/>
      <c r="K457" s="54"/>
      <c r="L457" s="54"/>
      <c r="M457" s="54"/>
      <c r="N457" s="54"/>
      <c r="T457" s="1">
        <v>20435</v>
      </c>
      <c r="U457" s="1">
        <v>5164</v>
      </c>
      <c r="W457" s="1" t="s">
        <v>3361</v>
      </c>
      <c r="X457" s="1">
        <v>2963</v>
      </c>
      <c r="Y457">
        <f t="shared" si="70"/>
        <v>4809</v>
      </c>
      <c r="Z457" t="str">
        <f t="shared" si="71"/>
        <v/>
      </c>
      <c r="AA457" t="str">
        <f t="shared" si="72"/>
        <v/>
      </c>
      <c r="AB457" t="str">
        <f t="shared" si="73"/>
        <v/>
      </c>
      <c r="AE457" s="19" t="s">
        <v>623</v>
      </c>
      <c r="AH457" s="54"/>
      <c r="AI457" s="415"/>
      <c r="AJ457" s="413" t="str">
        <f t="shared" si="74"/>
        <v/>
      </c>
      <c r="AK457" t="e">
        <f t="shared" si="75"/>
        <v>#VALUE!</v>
      </c>
      <c r="AL457" t="str">
        <f t="shared" si="76"/>
        <v/>
      </c>
      <c r="AM457" s="427" t="e">
        <f t="shared" si="77"/>
        <v>#VALUE!</v>
      </c>
      <c r="AN457" t="e">
        <f t="shared" si="78"/>
        <v>#VALUE!</v>
      </c>
      <c r="AP457" s="19" t="str">
        <f t="shared" si="79"/>
        <v/>
      </c>
    </row>
    <row r="458" spans="1:42" ht="19.5" customHeight="1" x14ac:dyDescent="0.2">
      <c r="A458" s="143">
        <v>20307</v>
      </c>
      <c r="B458" s="42" t="str">
        <f>IFERROR(VLOOKUP($A458,INPUT_Du_lieu_nhan_vien!$A:$C,2,0),"-")</f>
        <v>Lê Thị</v>
      </c>
      <c r="C458" s="42" t="str">
        <f>IFERROR(VLOOKUP($A458,INPUT_Du_lieu_nhan_vien!$A:$C,3,0),"-")</f>
        <v>Thu</v>
      </c>
      <c r="D458" s="42" t="str">
        <f>IFERROR(VLOOKUP($A458,INPUT_Du_lieu_nhan_vien!$A:$AJ,36,0),"-")</f>
        <v>Nghỉ việc</v>
      </c>
      <c r="E458" s="69" t="s">
        <v>3032</v>
      </c>
      <c r="F458" s="141" t="s">
        <v>5956</v>
      </c>
      <c r="G458" s="142">
        <v>41168</v>
      </c>
      <c r="H458" s="54"/>
      <c r="I458" s="54" t="s">
        <v>14</v>
      </c>
      <c r="J458" s="54"/>
      <c r="K458" s="54"/>
      <c r="L458" s="54"/>
      <c r="M458" s="54"/>
      <c r="N458" s="141" t="s">
        <v>5957</v>
      </c>
      <c r="T458" s="1">
        <v>20436</v>
      </c>
      <c r="U458" s="1">
        <v>5176</v>
      </c>
      <c r="W458" s="1" t="s">
        <v>3455</v>
      </c>
      <c r="X458" s="1">
        <v>2965</v>
      </c>
      <c r="Y458">
        <f t="shared" si="70"/>
        <v>4947</v>
      </c>
      <c r="Z458">
        <f t="shared" si="71"/>
        <v>33</v>
      </c>
      <c r="AA458" t="str">
        <f t="shared" si="72"/>
        <v/>
      </c>
      <c r="AB458">
        <f t="shared" si="73"/>
        <v>3626</v>
      </c>
      <c r="AE458" s="19">
        <v>41168</v>
      </c>
      <c r="AH458" s="142">
        <v>41168</v>
      </c>
      <c r="AI458" s="420" t="s">
        <v>8751</v>
      </c>
      <c r="AJ458" s="413" t="str">
        <f t="shared" si="74"/>
        <v>16</v>
      </c>
      <c r="AK458" t="str">
        <f t="shared" si="75"/>
        <v>09</v>
      </c>
      <c r="AL458" t="str">
        <f t="shared" si="76"/>
        <v>2012</v>
      </c>
      <c r="AM458" s="427" t="str">
        <f t="shared" si="77"/>
        <v>16</v>
      </c>
      <c r="AN458" t="str">
        <f t="shared" si="78"/>
        <v>09</v>
      </c>
      <c r="AP458" s="19">
        <f t="shared" si="79"/>
        <v>41168</v>
      </c>
    </row>
    <row r="459" spans="1:42" ht="19.5" customHeight="1" x14ac:dyDescent="0.2">
      <c r="A459" s="143">
        <v>20288</v>
      </c>
      <c r="B459" s="42" t="str">
        <f>IFERROR(VLOOKUP($A459,INPUT_Du_lieu_nhan_vien!$A:$C,2,0),"-")</f>
        <v>Vũ Hương</v>
      </c>
      <c r="C459" s="42" t="str">
        <f>IFERROR(VLOOKUP($A459,INPUT_Du_lieu_nhan_vien!$A:$C,3,0),"-")</f>
        <v>Giang</v>
      </c>
      <c r="D459" s="42" t="str">
        <f>IFERROR(VLOOKUP($A459,INPUT_Du_lieu_nhan_vien!$A:$AJ,36,0),"-")</f>
        <v>Nghỉ việc</v>
      </c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T459" s="1">
        <v>20437</v>
      </c>
      <c r="U459" s="1">
        <v>5177</v>
      </c>
      <c r="W459" s="1" t="s">
        <v>3356</v>
      </c>
      <c r="X459" s="1">
        <v>2966</v>
      </c>
      <c r="Y459">
        <f t="shared" si="70"/>
        <v>4812</v>
      </c>
      <c r="Z459" t="str">
        <f t="shared" si="71"/>
        <v/>
      </c>
      <c r="AA459" t="str">
        <f t="shared" si="72"/>
        <v/>
      </c>
      <c r="AB459" t="str">
        <f t="shared" si="73"/>
        <v/>
      </c>
      <c r="AE459" s="19" t="s">
        <v>623</v>
      </c>
      <c r="AH459" s="54"/>
      <c r="AI459" s="415"/>
      <c r="AJ459" s="413" t="str">
        <f t="shared" si="74"/>
        <v/>
      </c>
      <c r="AK459" t="e">
        <f t="shared" si="75"/>
        <v>#VALUE!</v>
      </c>
      <c r="AL459" t="str">
        <f t="shared" si="76"/>
        <v/>
      </c>
      <c r="AM459" s="427" t="e">
        <f t="shared" si="77"/>
        <v>#VALUE!</v>
      </c>
      <c r="AN459" t="e">
        <f t="shared" si="78"/>
        <v>#VALUE!</v>
      </c>
      <c r="AP459" s="19" t="str">
        <f t="shared" si="79"/>
        <v/>
      </c>
    </row>
    <row r="460" spans="1:42" ht="19.5" customHeight="1" x14ac:dyDescent="0.2">
      <c r="A460" s="143">
        <v>20253</v>
      </c>
      <c r="B460" s="42" t="str">
        <f>IFERROR(VLOOKUP($A460,INPUT_Du_lieu_nhan_vien!$A:$C,2,0),"-")</f>
        <v>Nguyễn Thị Minh</v>
      </c>
      <c r="C460" s="42" t="str">
        <f>IFERROR(VLOOKUP($A460,INPUT_Du_lieu_nhan_vien!$A:$C,3,0),"-")</f>
        <v>Phượng</v>
      </c>
      <c r="D460" s="42" t="str">
        <f>IFERROR(VLOOKUP($A460,INPUT_Du_lieu_nhan_vien!$A:$AJ,36,0),"-")</f>
        <v>Chính thức</v>
      </c>
      <c r="E460" s="69" t="s">
        <v>3028</v>
      </c>
      <c r="F460" s="70" t="s">
        <v>3239</v>
      </c>
      <c r="G460" s="71">
        <v>40812</v>
      </c>
      <c r="H460" s="54"/>
      <c r="I460" s="54" t="s">
        <v>11</v>
      </c>
      <c r="J460" s="54"/>
      <c r="K460" s="54" t="s">
        <v>65</v>
      </c>
      <c r="L460" s="54"/>
      <c r="M460" s="54" t="s">
        <v>69</v>
      </c>
      <c r="N460" s="54"/>
      <c r="T460" s="1">
        <v>20438</v>
      </c>
      <c r="U460" s="1">
        <v>5178</v>
      </c>
      <c r="W460" s="1" t="s">
        <v>3476</v>
      </c>
      <c r="X460" s="1">
        <v>2967</v>
      </c>
      <c r="Y460">
        <f t="shared" si="70"/>
        <v>4778</v>
      </c>
      <c r="Z460">
        <f t="shared" si="71"/>
        <v>34</v>
      </c>
      <c r="AA460">
        <f t="shared" si="72"/>
        <v>177</v>
      </c>
      <c r="AB460">
        <f t="shared" si="73"/>
        <v>3505</v>
      </c>
      <c r="AE460" s="19">
        <v>40812</v>
      </c>
      <c r="AH460" s="71">
        <v>40812</v>
      </c>
      <c r="AI460" s="78" t="s">
        <v>8752</v>
      </c>
      <c r="AJ460" s="413" t="str">
        <f t="shared" si="74"/>
        <v>26</v>
      </c>
      <c r="AK460" t="str">
        <f t="shared" si="75"/>
        <v>09</v>
      </c>
      <c r="AL460" t="str">
        <f t="shared" si="76"/>
        <v>2011</v>
      </c>
      <c r="AM460" s="427" t="str">
        <f t="shared" si="77"/>
        <v>26</v>
      </c>
      <c r="AN460" t="str">
        <f t="shared" si="78"/>
        <v>09</v>
      </c>
      <c r="AP460" s="19">
        <f t="shared" si="79"/>
        <v>40812</v>
      </c>
    </row>
    <row r="461" spans="1:42" ht="19.5" customHeight="1" x14ac:dyDescent="0.2">
      <c r="A461" s="143">
        <v>20290</v>
      </c>
      <c r="B461" s="42" t="str">
        <f>IFERROR(VLOOKUP($A461,INPUT_Du_lieu_nhan_vien!$A:$C,2,0),"-")</f>
        <v>Đào Thanh</v>
      </c>
      <c r="C461" s="42" t="str">
        <f>IFERROR(VLOOKUP($A461,INPUT_Du_lieu_nhan_vien!$A:$C,3,0),"-")</f>
        <v>Bình</v>
      </c>
      <c r="D461" s="42" t="str">
        <f>IFERROR(VLOOKUP($A461,INPUT_Du_lieu_nhan_vien!$A:$AJ,36,0),"-")</f>
        <v>Nghỉ việc</v>
      </c>
      <c r="E461" s="54" t="s">
        <v>3032</v>
      </c>
      <c r="F461" s="70" t="s">
        <v>5790</v>
      </c>
      <c r="G461" s="71">
        <v>41213</v>
      </c>
      <c r="H461" s="54"/>
      <c r="I461" s="54" t="s">
        <v>12</v>
      </c>
      <c r="J461" s="54"/>
      <c r="K461" s="54"/>
      <c r="L461" s="54"/>
      <c r="M461" s="54"/>
      <c r="N461" s="70" t="s">
        <v>5791</v>
      </c>
      <c r="T461" s="1">
        <v>20439</v>
      </c>
      <c r="U461" s="1">
        <v>5181</v>
      </c>
      <c r="W461" s="1" t="s">
        <v>3563</v>
      </c>
      <c r="X461" s="1">
        <v>2968</v>
      </c>
      <c r="Y461">
        <f t="shared" si="70"/>
        <v>4814</v>
      </c>
      <c r="Z461">
        <f t="shared" si="71"/>
        <v>50</v>
      </c>
      <c r="AA461" t="str">
        <f t="shared" si="72"/>
        <v/>
      </c>
      <c r="AB461">
        <f t="shared" si="73"/>
        <v>3627</v>
      </c>
      <c r="AE461" s="19">
        <v>41213</v>
      </c>
      <c r="AH461" s="71">
        <v>41213</v>
      </c>
      <c r="AI461" s="78" t="s">
        <v>1610</v>
      </c>
      <c r="AJ461" s="413" t="str">
        <f t="shared" si="74"/>
        <v>31</v>
      </c>
      <c r="AK461" t="str">
        <f t="shared" si="75"/>
        <v>10</v>
      </c>
      <c r="AL461" t="str">
        <f t="shared" si="76"/>
        <v>2012</v>
      </c>
      <c r="AM461" s="427" t="str">
        <f t="shared" si="77"/>
        <v>31</v>
      </c>
      <c r="AN461" t="str">
        <f t="shared" si="78"/>
        <v>10</v>
      </c>
      <c r="AP461" s="19">
        <f t="shared" si="79"/>
        <v>41213</v>
      </c>
    </row>
    <row r="462" spans="1:42" ht="19.5" customHeight="1" x14ac:dyDescent="0.2">
      <c r="A462" s="143">
        <v>20291</v>
      </c>
      <c r="B462" s="42" t="str">
        <f>IFERROR(VLOOKUP($A462,INPUT_Du_lieu_nhan_vien!$A:$C,2,0),"-")</f>
        <v>Phạm Thị Hồng</v>
      </c>
      <c r="C462" s="42" t="str">
        <f>IFERROR(VLOOKUP($A462,INPUT_Du_lieu_nhan_vien!$A:$C,3,0),"-")</f>
        <v>Thắm</v>
      </c>
      <c r="D462" s="42" t="str">
        <f>IFERROR(VLOOKUP($A462,INPUT_Du_lieu_nhan_vien!$A:$AJ,36,0),"-")</f>
        <v>Nghỉ việc</v>
      </c>
      <c r="E462" s="69" t="s">
        <v>3031</v>
      </c>
      <c r="F462" s="70" t="s">
        <v>3627</v>
      </c>
      <c r="G462" s="71">
        <v>40810</v>
      </c>
      <c r="H462" s="54"/>
      <c r="I462" s="54" t="s">
        <v>3012</v>
      </c>
      <c r="J462" s="54"/>
      <c r="K462" s="54"/>
      <c r="L462" s="54"/>
      <c r="M462" s="54"/>
      <c r="N462" s="70" t="s">
        <v>3628</v>
      </c>
      <c r="T462" s="1">
        <v>20440</v>
      </c>
      <c r="U462" s="1">
        <v>5182</v>
      </c>
      <c r="W462" s="1" t="s">
        <v>3449</v>
      </c>
      <c r="X462" s="1">
        <v>2969</v>
      </c>
      <c r="Y462">
        <f t="shared" si="70"/>
        <v>4815</v>
      </c>
      <c r="Z462">
        <f t="shared" si="71"/>
        <v>56</v>
      </c>
      <c r="AA462" t="str">
        <f t="shared" si="72"/>
        <v/>
      </c>
      <c r="AB462">
        <f t="shared" si="73"/>
        <v>2970</v>
      </c>
      <c r="AE462" s="19">
        <v>40810</v>
      </c>
      <c r="AH462" s="71">
        <v>40810</v>
      </c>
      <c r="AI462" s="78" t="s">
        <v>8753</v>
      </c>
      <c r="AJ462" s="413" t="str">
        <f t="shared" si="74"/>
        <v>24</v>
      </c>
      <c r="AK462" t="str">
        <f t="shared" si="75"/>
        <v>09</v>
      </c>
      <c r="AL462" t="str">
        <f t="shared" si="76"/>
        <v>2011</v>
      </c>
      <c r="AM462" s="427" t="str">
        <f t="shared" si="77"/>
        <v>24</v>
      </c>
      <c r="AN462" t="str">
        <f t="shared" si="78"/>
        <v>09</v>
      </c>
      <c r="AP462" s="19">
        <f t="shared" si="79"/>
        <v>40810</v>
      </c>
    </row>
    <row r="463" spans="1:42" ht="19.5" customHeight="1" x14ac:dyDescent="0.2">
      <c r="A463" s="143">
        <v>20292</v>
      </c>
      <c r="B463" s="42" t="str">
        <f>IFERROR(VLOOKUP($A463,INPUT_Du_lieu_nhan_vien!$A:$C,2,0),"-")</f>
        <v>Trần Thanh</v>
      </c>
      <c r="C463" s="42" t="str">
        <f>IFERROR(VLOOKUP($A463,INPUT_Du_lieu_nhan_vien!$A:$C,3,0),"-")</f>
        <v>Thảo</v>
      </c>
      <c r="D463" s="42" t="str">
        <f>IFERROR(VLOOKUP($A463,INPUT_Du_lieu_nhan_vien!$A:$AJ,36,0),"-")</f>
        <v>Nghỉ việc</v>
      </c>
      <c r="E463" s="69" t="s">
        <v>3030</v>
      </c>
      <c r="F463" s="54"/>
      <c r="G463" s="54"/>
      <c r="H463" s="54"/>
      <c r="I463" s="54"/>
      <c r="J463" s="54"/>
      <c r="K463" s="54"/>
      <c r="L463" s="54"/>
      <c r="M463" s="54"/>
      <c r="N463" s="54"/>
      <c r="T463" s="1">
        <v>20441</v>
      </c>
      <c r="U463" s="1">
        <v>5183</v>
      </c>
      <c r="W463" s="1" t="s">
        <v>3627</v>
      </c>
      <c r="X463" s="1">
        <v>2970</v>
      </c>
      <c r="Y463">
        <f t="shared" si="70"/>
        <v>4816</v>
      </c>
      <c r="Z463" t="str">
        <f t="shared" si="71"/>
        <v/>
      </c>
      <c r="AA463" t="str">
        <f t="shared" si="72"/>
        <v/>
      </c>
      <c r="AB463" t="str">
        <f t="shared" si="73"/>
        <v/>
      </c>
      <c r="AE463" s="19" t="s">
        <v>623</v>
      </c>
      <c r="AH463" s="54"/>
      <c r="AI463" s="415"/>
      <c r="AJ463" s="413" t="str">
        <f t="shared" si="74"/>
        <v/>
      </c>
      <c r="AK463" t="e">
        <f t="shared" si="75"/>
        <v>#VALUE!</v>
      </c>
      <c r="AL463" t="str">
        <f t="shared" si="76"/>
        <v/>
      </c>
      <c r="AM463" s="427" t="e">
        <f t="shared" si="77"/>
        <v>#VALUE!</v>
      </c>
      <c r="AN463" t="e">
        <f t="shared" si="78"/>
        <v>#VALUE!</v>
      </c>
      <c r="AP463" s="19" t="str">
        <f t="shared" si="79"/>
        <v/>
      </c>
    </row>
    <row r="464" spans="1:42" ht="19.5" customHeight="1" x14ac:dyDescent="0.2">
      <c r="A464" s="143">
        <v>20293</v>
      </c>
      <c r="B464" s="42" t="str">
        <f>IFERROR(VLOOKUP($A464,INPUT_Du_lieu_nhan_vien!$A:$C,2,0),"-")</f>
        <v>Cao Thị Ngọc</v>
      </c>
      <c r="C464" s="42" t="str">
        <f>IFERROR(VLOOKUP($A464,INPUT_Du_lieu_nhan_vien!$A:$C,3,0),"-")</f>
        <v>Phượng</v>
      </c>
      <c r="D464" s="42" t="str">
        <f>IFERROR(VLOOKUP($A464,INPUT_Du_lieu_nhan_vien!$A:$AJ,36,0),"-")</f>
        <v>Nghỉ việc</v>
      </c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T464" s="1">
        <v>20442</v>
      </c>
      <c r="U464" s="1">
        <v>5184</v>
      </c>
      <c r="W464" s="1" t="s">
        <v>3518</v>
      </c>
      <c r="X464" s="1">
        <v>2971</v>
      </c>
      <c r="Y464">
        <f t="shared" si="70"/>
        <v>4817</v>
      </c>
      <c r="Z464" t="str">
        <f t="shared" si="71"/>
        <v/>
      </c>
      <c r="AA464" t="str">
        <f t="shared" si="72"/>
        <v/>
      </c>
      <c r="AB464" t="str">
        <f t="shared" si="73"/>
        <v/>
      </c>
      <c r="AE464" s="19" t="s">
        <v>623</v>
      </c>
      <c r="AH464" s="54"/>
      <c r="AI464" s="415"/>
      <c r="AJ464" s="413" t="str">
        <f t="shared" si="74"/>
        <v/>
      </c>
      <c r="AK464" t="e">
        <f t="shared" si="75"/>
        <v>#VALUE!</v>
      </c>
      <c r="AL464" t="str">
        <f t="shared" si="76"/>
        <v/>
      </c>
      <c r="AM464" s="427" t="e">
        <f t="shared" si="77"/>
        <v>#VALUE!</v>
      </c>
      <c r="AN464" t="e">
        <f t="shared" si="78"/>
        <v>#VALUE!</v>
      </c>
      <c r="AP464" s="19" t="str">
        <f t="shared" si="79"/>
        <v/>
      </c>
    </row>
    <row r="465" spans="1:42" ht="19.5" customHeight="1" x14ac:dyDescent="0.2">
      <c r="A465" s="143">
        <v>20295</v>
      </c>
      <c r="B465" s="42" t="str">
        <f>IFERROR(VLOOKUP($A465,INPUT_Du_lieu_nhan_vien!$A:$C,2,0),"-")</f>
        <v>Trần Quốc</v>
      </c>
      <c r="C465" s="42" t="str">
        <f>IFERROR(VLOOKUP($A465,INPUT_Du_lieu_nhan_vien!$A:$C,3,0),"-")</f>
        <v>Vũ</v>
      </c>
      <c r="D465" s="42" t="str">
        <f>IFERROR(VLOOKUP($A465,INPUT_Du_lieu_nhan_vien!$A:$AJ,36,0),"-")</f>
        <v>Nghỉ việc</v>
      </c>
      <c r="E465" s="69" t="s">
        <v>3030</v>
      </c>
      <c r="F465" s="54"/>
      <c r="G465" s="54"/>
      <c r="H465" s="54"/>
      <c r="I465" s="54"/>
      <c r="J465" s="54"/>
      <c r="K465" s="54"/>
      <c r="L465" s="54"/>
      <c r="M465" s="54"/>
      <c r="N465" s="54"/>
      <c r="T465" s="1">
        <v>20443</v>
      </c>
      <c r="U465" s="1">
        <v>5185</v>
      </c>
      <c r="W465" s="1" t="s">
        <v>3352</v>
      </c>
      <c r="X465" s="1">
        <v>2972</v>
      </c>
      <c r="Y465">
        <f t="shared" si="70"/>
        <v>4828</v>
      </c>
      <c r="Z465" t="str">
        <f t="shared" si="71"/>
        <v/>
      </c>
      <c r="AA465" t="str">
        <f t="shared" si="72"/>
        <v/>
      </c>
      <c r="AB465" t="str">
        <f t="shared" si="73"/>
        <v/>
      </c>
      <c r="AE465" s="19" t="s">
        <v>623</v>
      </c>
      <c r="AH465" s="54"/>
      <c r="AI465" s="415"/>
      <c r="AJ465" s="413" t="str">
        <f t="shared" si="74"/>
        <v/>
      </c>
      <c r="AK465" t="e">
        <f t="shared" si="75"/>
        <v>#VALUE!</v>
      </c>
      <c r="AL465" t="str">
        <f t="shared" si="76"/>
        <v/>
      </c>
      <c r="AM465" s="427" t="e">
        <f t="shared" si="77"/>
        <v>#VALUE!</v>
      </c>
      <c r="AN465" t="e">
        <f t="shared" si="78"/>
        <v>#VALUE!</v>
      </c>
      <c r="AP465" s="19" t="str">
        <f t="shared" si="79"/>
        <v/>
      </c>
    </row>
    <row r="466" spans="1:42" ht="19.5" customHeight="1" x14ac:dyDescent="0.2">
      <c r="A466" s="143">
        <v>20296</v>
      </c>
      <c r="B466" s="42" t="str">
        <f>IFERROR(VLOOKUP($A466,INPUT_Du_lieu_nhan_vien!$A:$C,2,0),"-")</f>
        <v>Văn Minh</v>
      </c>
      <c r="C466" s="42" t="str">
        <f>IFERROR(VLOOKUP($A466,INPUT_Du_lieu_nhan_vien!$A:$C,3,0),"-")</f>
        <v>Châu</v>
      </c>
      <c r="D466" s="42" t="str">
        <f>IFERROR(VLOOKUP($A466,INPUT_Du_lieu_nhan_vien!$A:$AJ,36,0),"-")</f>
        <v>Nghỉ việc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T466" s="1">
        <v>20444</v>
      </c>
      <c r="U466" s="1">
        <v>5186</v>
      </c>
      <c r="W466" s="1" t="s">
        <v>3467</v>
      </c>
      <c r="X466" s="1">
        <v>2973</v>
      </c>
      <c r="Y466">
        <f t="shared" si="70"/>
        <v>4829</v>
      </c>
      <c r="Z466" t="str">
        <f t="shared" si="71"/>
        <v/>
      </c>
      <c r="AA466" t="str">
        <f t="shared" si="72"/>
        <v/>
      </c>
      <c r="AB466" t="str">
        <f t="shared" si="73"/>
        <v/>
      </c>
      <c r="AE466" s="19" t="s">
        <v>623</v>
      </c>
      <c r="AH466" s="54"/>
      <c r="AI466" s="415"/>
      <c r="AJ466" s="413" t="str">
        <f t="shared" si="74"/>
        <v/>
      </c>
      <c r="AK466" t="e">
        <f t="shared" si="75"/>
        <v>#VALUE!</v>
      </c>
      <c r="AL466" t="str">
        <f t="shared" si="76"/>
        <v/>
      </c>
      <c r="AM466" s="427" t="e">
        <f t="shared" si="77"/>
        <v>#VALUE!</v>
      </c>
      <c r="AN466" t="e">
        <f t="shared" si="78"/>
        <v>#VALUE!</v>
      </c>
      <c r="AP466" s="19" t="str">
        <f t="shared" si="79"/>
        <v/>
      </c>
    </row>
    <row r="467" spans="1:42" ht="19.5" customHeight="1" x14ac:dyDescent="0.2">
      <c r="A467" s="143">
        <v>20253</v>
      </c>
      <c r="B467" s="42" t="str">
        <f>IFERROR(VLOOKUP($A467,INPUT_Du_lieu_nhan_vien!$A:$C,2,0),"-")</f>
        <v>Nguyễn Thị Minh</v>
      </c>
      <c r="C467" s="42" t="str">
        <f>IFERROR(VLOOKUP($A467,INPUT_Du_lieu_nhan_vien!$A:$C,3,0),"-")</f>
        <v>Phượng</v>
      </c>
      <c r="D467" s="42" t="str">
        <f>IFERROR(VLOOKUP($A467,INPUT_Du_lieu_nhan_vien!$A:$AJ,36,0),"-")</f>
        <v>Chính thức</v>
      </c>
      <c r="E467" s="69" t="s">
        <v>3031</v>
      </c>
      <c r="F467" s="70" t="s">
        <v>3518</v>
      </c>
      <c r="G467" s="71">
        <v>40603</v>
      </c>
      <c r="H467" s="54"/>
      <c r="I467" s="54" t="s">
        <v>17</v>
      </c>
      <c r="J467" s="54"/>
      <c r="K467" s="54" t="s">
        <v>65</v>
      </c>
      <c r="L467" s="54"/>
      <c r="M467" s="54" t="s">
        <v>69</v>
      </c>
      <c r="N467" s="70" t="s">
        <v>3519</v>
      </c>
      <c r="T467" s="1">
        <v>20445</v>
      </c>
      <c r="U467" s="1">
        <v>5187</v>
      </c>
      <c r="W467" s="1" t="s">
        <v>3401</v>
      </c>
      <c r="X467" s="1">
        <v>2974</v>
      </c>
      <c r="Y467">
        <f t="shared" si="70"/>
        <v>4778</v>
      </c>
      <c r="Z467">
        <f t="shared" si="71"/>
        <v>51</v>
      </c>
      <c r="AA467">
        <f t="shared" si="72"/>
        <v>177</v>
      </c>
      <c r="AB467">
        <f t="shared" si="73"/>
        <v>2971</v>
      </c>
      <c r="AE467" s="19">
        <v>40603</v>
      </c>
      <c r="AH467" s="71">
        <v>40603</v>
      </c>
      <c r="AI467" s="78" t="s">
        <v>8612</v>
      </c>
      <c r="AJ467" s="413" t="str">
        <f t="shared" si="74"/>
        <v>01</v>
      </c>
      <c r="AK467" t="str">
        <f t="shared" si="75"/>
        <v>03</v>
      </c>
      <c r="AL467" t="str">
        <f t="shared" si="76"/>
        <v>2011</v>
      </c>
      <c r="AM467" s="427" t="str">
        <f t="shared" si="77"/>
        <v>01</v>
      </c>
      <c r="AN467" t="str">
        <f t="shared" si="78"/>
        <v>03</v>
      </c>
      <c r="AP467" s="19">
        <f t="shared" si="79"/>
        <v>40603</v>
      </c>
    </row>
    <row r="468" spans="1:42" ht="19.5" customHeight="1" x14ac:dyDescent="0.2">
      <c r="A468" s="143">
        <v>20299</v>
      </c>
      <c r="B468" s="42" t="str">
        <f>IFERROR(VLOOKUP($A468,INPUT_Du_lieu_nhan_vien!$A:$C,2,0),"-")</f>
        <v>Vi Thị</v>
      </c>
      <c r="C468" s="42" t="str">
        <f>IFERROR(VLOOKUP($A468,INPUT_Du_lieu_nhan_vien!$A:$C,3,0),"-")</f>
        <v>Hằng</v>
      </c>
      <c r="D468" s="42" t="str">
        <f>IFERROR(VLOOKUP($A468,INPUT_Du_lieu_nhan_vien!$A:$AJ,36,0),"-")</f>
        <v>Nghỉ việc</v>
      </c>
      <c r="E468" s="69" t="s">
        <v>3030</v>
      </c>
      <c r="F468" s="70" t="s">
        <v>5656</v>
      </c>
      <c r="G468" s="71">
        <v>40806</v>
      </c>
      <c r="H468" s="54"/>
      <c r="I468" s="54" t="s">
        <v>3012</v>
      </c>
      <c r="J468" s="54"/>
      <c r="K468" s="54"/>
      <c r="L468" s="54"/>
      <c r="M468" s="54"/>
      <c r="N468" s="70" t="s">
        <v>5657</v>
      </c>
      <c r="T468" s="1">
        <v>20446</v>
      </c>
      <c r="U468" s="1">
        <v>5191</v>
      </c>
      <c r="W468" s="1" t="s">
        <v>3699</v>
      </c>
      <c r="X468" s="1">
        <v>2975</v>
      </c>
      <c r="Y468">
        <f t="shared" si="70"/>
        <v>4832</v>
      </c>
      <c r="Z468">
        <f t="shared" si="71"/>
        <v>56</v>
      </c>
      <c r="AA468" t="str">
        <f t="shared" si="72"/>
        <v/>
      </c>
      <c r="AB468">
        <f t="shared" si="73"/>
        <v>2568</v>
      </c>
      <c r="AE468" s="19">
        <v>40806</v>
      </c>
      <c r="AH468" s="71">
        <v>40806</v>
      </c>
      <c r="AI468" s="78" t="s">
        <v>8754</v>
      </c>
      <c r="AJ468" s="413" t="str">
        <f t="shared" si="74"/>
        <v>20</v>
      </c>
      <c r="AK468" t="str">
        <f t="shared" si="75"/>
        <v>09</v>
      </c>
      <c r="AL468" t="str">
        <f t="shared" si="76"/>
        <v>2011</v>
      </c>
      <c r="AM468" s="427" t="str">
        <f t="shared" si="77"/>
        <v>20</v>
      </c>
      <c r="AN468" t="str">
        <f t="shared" si="78"/>
        <v>09</v>
      </c>
      <c r="AP468" s="19">
        <f t="shared" si="79"/>
        <v>40806</v>
      </c>
    </row>
    <row r="469" spans="1:42" ht="19.5" customHeight="1" x14ac:dyDescent="0.2">
      <c r="A469" s="143">
        <v>20300</v>
      </c>
      <c r="B469" s="42" t="str">
        <f>IFERROR(VLOOKUP($A469,INPUT_Du_lieu_nhan_vien!$A:$C,2,0),"-")</f>
        <v>Phạm Văn</v>
      </c>
      <c r="C469" s="42" t="str">
        <f>IFERROR(VLOOKUP($A469,INPUT_Du_lieu_nhan_vien!$A:$C,3,0),"-")</f>
        <v>Hoàn</v>
      </c>
      <c r="D469" s="42" t="str">
        <f>IFERROR(VLOOKUP($A469,INPUT_Du_lieu_nhan_vien!$A:$AJ,36,0),"-")</f>
        <v>Nghỉ việc</v>
      </c>
      <c r="E469" s="69" t="s">
        <v>3030</v>
      </c>
      <c r="F469" s="70" t="s">
        <v>5387</v>
      </c>
      <c r="G469" s="71">
        <v>40793</v>
      </c>
      <c r="H469" s="54"/>
      <c r="I469" s="54" t="s">
        <v>17</v>
      </c>
      <c r="J469" s="54"/>
      <c r="K469" s="54"/>
      <c r="L469" s="54"/>
      <c r="M469" s="54"/>
      <c r="N469" s="70" t="s">
        <v>3842</v>
      </c>
      <c r="T469" s="1">
        <v>20447</v>
      </c>
      <c r="U469" s="1">
        <v>5192</v>
      </c>
      <c r="W469" s="1" t="s">
        <v>3507</v>
      </c>
      <c r="X469" s="1">
        <v>2976</v>
      </c>
      <c r="Y469">
        <f t="shared" si="70"/>
        <v>4835</v>
      </c>
      <c r="Z469">
        <f t="shared" si="71"/>
        <v>51</v>
      </c>
      <c r="AA469" t="str">
        <f t="shared" si="72"/>
        <v/>
      </c>
      <c r="AB469">
        <f t="shared" si="73"/>
        <v>2569</v>
      </c>
      <c r="AE469" s="19">
        <v>40793</v>
      </c>
      <c r="AH469" s="71">
        <v>40793</v>
      </c>
      <c r="AI469" s="78" t="s">
        <v>8755</v>
      </c>
      <c r="AJ469" s="413" t="str">
        <f t="shared" si="74"/>
        <v>07</v>
      </c>
      <c r="AK469" t="str">
        <f t="shared" si="75"/>
        <v>09</v>
      </c>
      <c r="AL469" t="str">
        <f t="shared" si="76"/>
        <v>2011</v>
      </c>
      <c r="AM469" s="427" t="str">
        <f t="shared" si="77"/>
        <v>07</v>
      </c>
      <c r="AN469" t="str">
        <f t="shared" si="78"/>
        <v>09</v>
      </c>
      <c r="AP469" s="19">
        <f t="shared" si="79"/>
        <v>40793</v>
      </c>
    </row>
    <row r="470" spans="1:42" ht="19.5" customHeight="1" x14ac:dyDescent="0.2">
      <c r="A470" s="143">
        <v>20301</v>
      </c>
      <c r="B470" s="42" t="str">
        <f>IFERROR(VLOOKUP($A470,INPUT_Du_lieu_nhan_vien!$A:$C,2,0),"-")</f>
        <v>Trần Vũ Ngọc</v>
      </c>
      <c r="C470" s="42" t="str">
        <f>IFERROR(VLOOKUP($A470,INPUT_Du_lieu_nhan_vien!$A:$C,3,0),"-")</f>
        <v>Hân</v>
      </c>
      <c r="D470" s="42" t="str">
        <f>IFERROR(VLOOKUP($A470,INPUT_Du_lieu_nhan_vien!$A:$AJ,36,0),"-")</f>
        <v>Nghỉ việc</v>
      </c>
      <c r="E470" s="69" t="s">
        <v>3030</v>
      </c>
      <c r="F470" s="70" t="s">
        <v>5594</v>
      </c>
      <c r="G470" s="71">
        <v>40798</v>
      </c>
      <c r="H470" s="54"/>
      <c r="I470" s="54" t="s">
        <v>17</v>
      </c>
      <c r="J470" s="54"/>
      <c r="K470" s="54"/>
      <c r="L470" s="54"/>
      <c r="M470" s="54"/>
      <c r="N470" s="70" t="s">
        <v>3842</v>
      </c>
      <c r="T470" s="1">
        <v>20448</v>
      </c>
      <c r="U470" s="1">
        <v>5193</v>
      </c>
      <c r="W470" s="1" t="s">
        <v>3511</v>
      </c>
      <c r="X470" s="1">
        <v>2977</v>
      </c>
      <c r="Y470">
        <f t="shared" si="70"/>
        <v>4836</v>
      </c>
      <c r="Z470">
        <f t="shared" si="71"/>
        <v>51</v>
      </c>
      <c r="AA470" t="str">
        <f t="shared" si="72"/>
        <v/>
      </c>
      <c r="AB470">
        <f t="shared" si="73"/>
        <v>2570</v>
      </c>
      <c r="AE470" s="19">
        <v>40798</v>
      </c>
      <c r="AH470" s="71">
        <v>40798</v>
      </c>
      <c r="AI470" s="78" t="s">
        <v>8713</v>
      </c>
      <c r="AJ470" s="413" t="str">
        <f t="shared" si="74"/>
        <v>12</v>
      </c>
      <c r="AK470" t="str">
        <f t="shared" si="75"/>
        <v>09</v>
      </c>
      <c r="AL470" t="str">
        <f t="shared" si="76"/>
        <v>2011</v>
      </c>
      <c r="AM470" s="427" t="str">
        <f t="shared" si="77"/>
        <v>12</v>
      </c>
      <c r="AN470" t="str">
        <f t="shared" si="78"/>
        <v>09</v>
      </c>
      <c r="AP470" s="19">
        <f t="shared" si="79"/>
        <v>40798</v>
      </c>
    </row>
    <row r="471" spans="1:42" ht="19.5" customHeight="1" x14ac:dyDescent="0.2">
      <c r="A471" s="143">
        <v>20303</v>
      </c>
      <c r="B471" s="42" t="str">
        <f>IFERROR(VLOOKUP($A471,INPUT_Du_lieu_nhan_vien!$A:$C,2,0),"-")</f>
        <v>Đào Thu</v>
      </c>
      <c r="C471" s="42" t="str">
        <f>IFERROR(VLOOKUP($A471,INPUT_Du_lieu_nhan_vien!$A:$C,3,0),"-")</f>
        <v>Ngân</v>
      </c>
      <c r="D471" s="42" t="str">
        <f>IFERROR(VLOOKUP($A471,INPUT_Du_lieu_nhan_vien!$A:$AJ,36,0),"-")</f>
        <v>Nghỉ việc</v>
      </c>
      <c r="E471" s="69" t="s">
        <v>3031</v>
      </c>
      <c r="F471" s="70" t="s">
        <v>3352</v>
      </c>
      <c r="G471" s="71">
        <v>40844</v>
      </c>
      <c r="H471" s="54"/>
      <c r="I471" s="54" t="s">
        <v>16</v>
      </c>
      <c r="J471" s="54"/>
      <c r="K471" s="54" t="s">
        <v>65</v>
      </c>
      <c r="L471" s="54"/>
      <c r="M471" s="54" t="s">
        <v>70</v>
      </c>
      <c r="N471" s="54"/>
      <c r="T471" s="1">
        <v>20449</v>
      </c>
      <c r="U471" s="1">
        <v>5194</v>
      </c>
      <c r="W471" s="1" t="s">
        <v>3701</v>
      </c>
      <c r="X471" s="1">
        <v>2978</v>
      </c>
      <c r="Y471">
        <f t="shared" si="70"/>
        <v>4839</v>
      </c>
      <c r="Z471">
        <f t="shared" si="71"/>
        <v>53</v>
      </c>
      <c r="AA471">
        <f t="shared" si="72"/>
        <v>177</v>
      </c>
      <c r="AB471">
        <f t="shared" si="73"/>
        <v>2972</v>
      </c>
      <c r="AE471" s="19">
        <v>40844</v>
      </c>
      <c r="AH471" s="71">
        <v>40844</v>
      </c>
      <c r="AI471" s="78" t="s">
        <v>1729</v>
      </c>
      <c r="AJ471" s="413" t="str">
        <f t="shared" si="74"/>
        <v>28</v>
      </c>
      <c r="AK471" t="str">
        <f t="shared" si="75"/>
        <v>10</v>
      </c>
      <c r="AL471" t="str">
        <f t="shared" si="76"/>
        <v>2011</v>
      </c>
      <c r="AM471" s="427" t="str">
        <f t="shared" si="77"/>
        <v>28</v>
      </c>
      <c r="AN471" t="str">
        <f t="shared" si="78"/>
        <v>10</v>
      </c>
      <c r="AP471" s="19">
        <f t="shared" si="79"/>
        <v>40844</v>
      </c>
    </row>
    <row r="472" spans="1:42" ht="19.5" customHeight="1" x14ac:dyDescent="0.2">
      <c r="A472" s="143">
        <v>20304</v>
      </c>
      <c r="B472" s="42" t="str">
        <f>IFERROR(VLOOKUP($A472,INPUT_Du_lieu_nhan_vien!$A:$C,2,0),"-")</f>
        <v>Cao Thị</v>
      </c>
      <c r="C472" s="42" t="str">
        <f>IFERROR(VLOOKUP($A472,INPUT_Du_lieu_nhan_vien!$A:$C,3,0),"-")</f>
        <v>Quỳnh</v>
      </c>
      <c r="D472" s="42" t="str">
        <f>IFERROR(VLOOKUP($A472,INPUT_Du_lieu_nhan_vien!$A:$AJ,36,0),"-")</f>
        <v>Nghỉ việc</v>
      </c>
      <c r="E472" s="69" t="s">
        <v>3030</v>
      </c>
      <c r="F472" s="70" t="s">
        <v>3819</v>
      </c>
      <c r="G472" s="71">
        <v>40805</v>
      </c>
      <c r="H472" s="54"/>
      <c r="I472" s="54" t="s">
        <v>16</v>
      </c>
      <c r="J472" s="54"/>
      <c r="K472" s="54"/>
      <c r="L472" s="54"/>
      <c r="M472" s="54"/>
      <c r="N472" s="70" t="s">
        <v>3820</v>
      </c>
      <c r="T472" s="1">
        <v>20450</v>
      </c>
      <c r="U472" s="1">
        <v>5195</v>
      </c>
      <c r="W472" s="1" t="s">
        <v>3505</v>
      </c>
      <c r="X472" s="1">
        <v>2979</v>
      </c>
      <c r="Y472">
        <f t="shared" si="70"/>
        <v>4840</v>
      </c>
      <c r="Z472">
        <f t="shared" si="71"/>
        <v>53</v>
      </c>
      <c r="AA472" t="str">
        <f t="shared" si="72"/>
        <v/>
      </c>
      <c r="AB472">
        <f t="shared" si="73"/>
        <v>2571</v>
      </c>
      <c r="AE472" s="19">
        <v>40805</v>
      </c>
      <c r="AH472" s="71">
        <v>40805</v>
      </c>
      <c r="AI472" s="78" t="s">
        <v>8756</v>
      </c>
      <c r="AJ472" s="413" t="str">
        <f t="shared" si="74"/>
        <v>19</v>
      </c>
      <c r="AK472" t="str">
        <f t="shared" si="75"/>
        <v>09</v>
      </c>
      <c r="AL472" t="str">
        <f t="shared" si="76"/>
        <v>2011</v>
      </c>
      <c r="AM472" s="427" t="str">
        <f t="shared" si="77"/>
        <v>19</v>
      </c>
      <c r="AN472" t="str">
        <f t="shared" si="78"/>
        <v>09</v>
      </c>
      <c r="AP472" s="19">
        <f t="shared" si="79"/>
        <v>40805</v>
      </c>
    </row>
    <row r="473" spans="1:42" ht="19.5" customHeight="1" x14ac:dyDescent="0.2">
      <c r="A473" s="143">
        <v>20305</v>
      </c>
      <c r="B473" s="42" t="str">
        <f>IFERROR(VLOOKUP($A473,INPUT_Du_lieu_nhan_vien!$A:$C,2,0),"-")</f>
        <v xml:space="preserve"> Doãn Đức</v>
      </c>
      <c r="C473" s="42" t="str">
        <f>IFERROR(VLOOKUP($A473,INPUT_Du_lieu_nhan_vien!$A:$C,3,0),"-")</f>
        <v>Hiển</v>
      </c>
      <c r="D473" s="42" t="str">
        <f>IFERROR(VLOOKUP($A473,INPUT_Du_lieu_nhan_vien!$A:$AJ,36,0),"-")</f>
        <v>Nghỉ việc</v>
      </c>
      <c r="E473" s="69"/>
      <c r="F473" s="54"/>
      <c r="G473" s="54"/>
      <c r="H473" s="54"/>
      <c r="I473" s="54"/>
      <c r="J473" s="54"/>
      <c r="K473" s="54"/>
      <c r="L473" s="54"/>
      <c r="M473" s="54"/>
      <c r="N473" s="54"/>
      <c r="T473" s="1">
        <v>20451</v>
      </c>
      <c r="U473" s="1">
        <v>5196</v>
      </c>
      <c r="W473" s="1" t="s">
        <v>3368</v>
      </c>
      <c r="X473" s="1">
        <v>2980</v>
      </c>
      <c r="Y473">
        <f t="shared" si="70"/>
        <v>4841</v>
      </c>
      <c r="Z473" t="str">
        <f t="shared" si="71"/>
        <v/>
      </c>
      <c r="AA473" t="str">
        <f t="shared" si="72"/>
        <v/>
      </c>
      <c r="AB473" t="str">
        <f t="shared" si="73"/>
        <v/>
      </c>
      <c r="AE473" s="19" t="s">
        <v>623</v>
      </c>
      <c r="AH473" s="54"/>
      <c r="AI473" s="415"/>
      <c r="AJ473" s="413" t="str">
        <f t="shared" si="74"/>
        <v/>
      </c>
      <c r="AK473" t="e">
        <f t="shared" si="75"/>
        <v>#VALUE!</v>
      </c>
      <c r="AL473" t="str">
        <f t="shared" si="76"/>
        <v/>
      </c>
      <c r="AM473" s="427" t="e">
        <f t="shared" si="77"/>
        <v>#VALUE!</v>
      </c>
      <c r="AN473" t="e">
        <f t="shared" si="78"/>
        <v>#VALUE!</v>
      </c>
      <c r="AP473" s="19" t="str">
        <f t="shared" si="79"/>
        <v/>
      </c>
    </row>
    <row r="474" spans="1:42" ht="19.5" customHeight="1" x14ac:dyDescent="0.2">
      <c r="A474" s="143">
        <v>20066</v>
      </c>
      <c r="B474" s="42" t="str">
        <f>IFERROR(VLOOKUP($A474,INPUT_Du_lieu_nhan_vien!$A:$C,2,0),"-")</f>
        <v>Nguyễn Thị</v>
      </c>
      <c r="C474" s="42" t="str">
        <f>IFERROR(VLOOKUP($A474,INPUT_Du_lieu_nhan_vien!$A:$C,3,0),"-")</f>
        <v>Quyên</v>
      </c>
      <c r="D474" s="42" t="str">
        <f>IFERROR(VLOOKUP($A474,INPUT_Du_lieu_nhan_vien!$A:$AJ,36,0),"-")</f>
        <v>Nghỉ việc</v>
      </c>
      <c r="E474" s="69" t="s">
        <v>3031</v>
      </c>
      <c r="F474" s="70" t="s">
        <v>3467</v>
      </c>
      <c r="G474" s="71">
        <v>40043</v>
      </c>
      <c r="H474" s="54"/>
      <c r="I474" s="69" t="s">
        <v>16</v>
      </c>
      <c r="J474" s="54"/>
      <c r="K474" s="69" t="s">
        <v>31</v>
      </c>
      <c r="L474" s="54"/>
      <c r="M474" s="69" t="s">
        <v>37</v>
      </c>
      <c r="N474" s="54"/>
      <c r="T474" s="1">
        <v>20452</v>
      </c>
      <c r="U474" s="1">
        <v>5197</v>
      </c>
      <c r="W474" s="1" t="s">
        <v>3704</v>
      </c>
      <c r="X474" s="1">
        <v>2981</v>
      </c>
      <c r="Y474">
        <f t="shared" si="70"/>
        <v>4503</v>
      </c>
      <c r="Z474">
        <f t="shared" si="71"/>
        <v>53</v>
      </c>
      <c r="AA474">
        <f t="shared" si="72"/>
        <v>182</v>
      </c>
      <c r="AB474">
        <f t="shared" si="73"/>
        <v>2973</v>
      </c>
      <c r="AE474" s="19">
        <v>40043</v>
      </c>
      <c r="AH474" s="71">
        <v>40043</v>
      </c>
      <c r="AI474" s="78" t="s">
        <v>8655</v>
      </c>
      <c r="AJ474" s="413" t="str">
        <f t="shared" si="74"/>
        <v>18</v>
      </c>
      <c r="AK474" t="str">
        <f t="shared" si="75"/>
        <v>08</v>
      </c>
      <c r="AL474" t="str">
        <f t="shared" si="76"/>
        <v>2009</v>
      </c>
      <c r="AM474" s="427" t="str">
        <f t="shared" si="77"/>
        <v>18</v>
      </c>
      <c r="AN474" t="str">
        <f t="shared" si="78"/>
        <v>08</v>
      </c>
      <c r="AP474" s="19">
        <f t="shared" si="79"/>
        <v>40043</v>
      </c>
    </row>
    <row r="475" spans="1:42" ht="19.5" customHeight="1" x14ac:dyDescent="0.2">
      <c r="A475" s="143">
        <v>20066</v>
      </c>
      <c r="B475" s="42" t="str">
        <f>IFERROR(VLOOKUP($A475,INPUT_Du_lieu_nhan_vien!$A:$C,2,0),"-")</f>
        <v>Nguyễn Thị</v>
      </c>
      <c r="C475" s="42" t="str">
        <f>IFERROR(VLOOKUP($A475,INPUT_Du_lieu_nhan_vien!$A:$C,3,0),"-")</f>
        <v>Quyên</v>
      </c>
      <c r="D475" s="42" t="str">
        <f>IFERROR(VLOOKUP($A475,INPUT_Du_lieu_nhan_vien!$A:$AJ,36,0),"-")</f>
        <v>Nghỉ việc</v>
      </c>
      <c r="E475" s="69" t="s">
        <v>3032</v>
      </c>
      <c r="F475" s="70" t="s">
        <v>5916</v>
      </c>
      <c r="G475" s="71">
        <v>40618</v>
      </c>
      <c r="H475" s="54"/>
      <c r="I475" s="54" t="s">
        <v>16</v>
      </c>
      <c r="J475" s="54"/>
      <c r="K475" s="54"/>
      <c r="L475" s="54"/>
      <c r="M475" s="54"/>
      <c r="N475" s="70" t="s">
        <v>5917</v>
      </c>
      <c r="T475" s="1">
        <v>20453</v>
      </c>
      <c r="U475" s="1">
        <v>5198</v>
      </c>
      <c r="W475" s="1" t="s">
        <v>3323</v>
      </c>
      <c r="X475" s="1">
        <v>2982</v>
      </c>
      <c r="Y475">
        <f t="shared" si="70"/>
        <v>4503</v>
      </c>
      <c r="Z475">
        <f t="shared" si="71"/>
        <v>53</v>
      </c>
      <c r="AA475" t="str">
        <f t="shared" si="72"/>
        <v/>
      </c>
      <c r="AB475">
        <f t="shared" si="73"/>
        <v>3628</v>
      </c>
      <c r="AE475" s="19">
        <v>40618</v>
      </c>
      <c r="AH475" s="71">
        <v>40618</v>
      </c>
      <c r="AI475" s="78" t="s">
        <v>8743</v>
      </c>
      <c r="AJ475" s="413" t="str">
        <f t="shared" si="74"/>
        <v>16</v>
      </c>
      <c r="AK475" t="str">
        <f t="shared" si="75"/>
        <v>03</v>
      </c>
      <c r="AL475" t="str">
        <f t="shared" si="76"/>
        <v>2011</v>
      </c>
      <c r="AM475" s="427" t="str">
        <f t="shared" si="77"/>
        <v>16</v>
      </c>
      <c r="AN475" t="str">
        <f t="shared" si="78"/>
        <v>03</v>
      </c>
      <c r="AP475" s="19">
        <f t="shared" si="79"/>
        <v>40618</v>
      </c>
    </row>
    <row r="476" spans="1:42" ht="19.5" customHeight="1" x14ac:dyDescent="0.2">
      <c r="A476" s="143">
        <v>20309</v>
      </c>
      <c r="B476" s="42" t="str">
        <f>IFERROR(VLOOKUP($A476,INPUT_Du_lieu_nhan_vien!$A:$C,2,0),"-")</f>
        <v>Nguyễn Năng</v>
      </c>
      <c r="C476" s="42" t="str">
        <f>IFERROR(VLOOKUP($A476,INPUT_Du_lieu_nhan_vien!$A:$C,3,0),"-")</f>
        <v>Duy</v>
      </c>
      <c r="D476" s="42" t="str">
        <f>IFERROR(VLOOKUP($A476,INPUT_Du_lieu_nhan_vien!$A:$AJ,36,0),"-")</f>
        <v>Nghỉ việc</v>
      </c>
      <c r="E476" s="69"/>
      <c r="F476" s="54"/>
      <c r="G476" s="54"/>
      <c r="H476" s="54"/>
      <c r="I476" s="54"/>
      <c r="J476" s="54"/>
      <c r="K476" s="54"/>
      <c r="L476" s="54"/>
      <c r="M476" s="54"/>
      <c r="N476" s="54"/>
      <c r="T476" s="1">
        <v>20454</v>
      </c>
      <c r="U476" s="1">
        <v>5212</v>
      </c>
      <c r="W476" s="1" t="s">
        <v>3438</v>
      </c>
      <c r="X476" s="1">
        <v>2983</v>
      </c>
      <c r="Y476">
        <f t="shared" si="70"/>
        <v>4967</v>
      </c>
      <c r="Z476" t="str">
        <f t="shared" si="71"/>
        <v/>
      </c>
      <c r="AA476" t="str">
        <f t="shared" si="72"/>
        <v/>
      </c>
      <c r="AB476" t="str">
        <f t="shared" si="73"/>
        <v/>
      </c>
      <c r="AE476" s="19" t="s">
        <v>623</v>
      </c>
      <c r="AH476" s="54"/>
      <c r="AI476" s="415"/>
      <c r="AJ476" s="413" t="str">
        <f t="shared" si="74"/>
        <v/>
      </c>
      <c r="AK476" t="e">
        <f t="shared" si="75"/>
        <v>#VALUE!</v>
      </c>
      <c r="AL476" t="str">
        <f t="shared" si="76"/>
        <v/>
      </c>
      <c r="AM476" s="427" t="e">
        <f t="shared" si="77"/>
        <v>#VALUE!</v>
      </c>
      <c r="AN476" t="e">
        <f t="shared" si="78"/>
        <v>#VALUE!</v>
      </c>
      <c r="AP476" s="19" t="str">
        <f t="shared" si="79"/>
        <v/>
      </c>
    </row>
    <row r="477" spans="1:42" ht="19.5" customHeight="1" x14ac:dyDescent="0.2">
      <c r="A477" s="143">
        <v>20311</v>
      </c>
      <c r="B477" s="42" t="str">
        <f>IFERROR(VLOOKUP($A477,INPUT_Du_lieu_nhan_vien!$A:$C,2,0),"-")</f>
        <v>Lâm Thị Ngọc</v>
      </c>
      <c r="C477" s="42" t="str">
        <f>IFERROR(VLOOKUP($A477,INPUT_Du_lieu_nhan_vien!$A:$C,3,0),"-")</f>
        <v>Huệ</v>
      </c>
      <c r="D477" s="42" t="str">
        <f>IFERROR(VLOOKUP($A477,INPUT_Du_lieu_nhan_vien!$A:$AJ,36,0),"-")</f>
        <v>Nghỉ việc</v>
      </c>
      <c r="E477" s="69" t="s">
        <v>3031</v>
      </c>
      <c r="F477" s="70" t="s">
        <v>3401</v>
      </c>
      <c r="G477" s="71">
        <v>40880</v>
      </c>
      <c r="H477" s="54"/>
      <c r="I477" s="69" t="s">
        <v>16</v>
      </c>
      <c r="J477" s="54"/>
      <c r="K477" s="69" t="s">
        <v>65</v>
      </c>
      <c r="L477" s="54"/>
      <c r="M477" s="69" t="s">
        <v>70</v>
      </c>
      <c r="N477" s="54"/>
      <c r="T477" s="1">
        <v>20455</v>
      </c>
      <c r="U477" s="1">
        <v>5215</v>
      </c>
      <c r="W477" s="1" t="s">
        <v>3515</v>
      </c>
      <c r="X477" s="1">
        <v>2984</v>
      </c>
      <c r="Y477">
        <f t="shared" si="70"/>
        <v>4969</v>
      </c>
      <c r="Z477">
        <f t="shared" si="71"/>
        <v>53</v>
      </c>
      <c r="AA477">
        <f t="shared" si="72"/>
        <v>177</v>
      </c>
      <c r="AB477">
        <f t="shared" si="73"/>
        <v>2974</v>
      </c>
      <c r="AE477" s="19">
        <v>40880</v>
      </c>
      <c r="AH477" s="71">
        <v>40880</v>
      </c>
      <c r="AI477" s="78" t="s">
        <v>8757</v>
      </c>
      <c r="AJ477" s="413" t="str">
        <f t="shared" si="74"/>
        <v>03</v>
      </c>
      <c r="AK477" t="str">
        <f t="shared" si="75"/>
        <v>12</v>
      </c>
      <c r="AL477" t="str">
        <f t="shared" si="76"/>
        <v>2011</v>
      </c>
      <c r="AM477" s="427" t="str">
        <f t="shared" si="77"/>
        <v>03</v>
      </c>
      <c r="AN477" t="str">
        <f t="shared" si="78"/>
        <v>12</v>
      </c>
      <c r="AP477" s="19">
        <f t="shared" si="79"/>
        <v>40880</v>
      </c>
    </row>
    <row r="478" spans="1:42" ht="19.5" customHeight="1" x14ac:dyDescent="0.2">
      <c r="A478" s="143">
        <v>20312</v>
      </c>
      <c r="B478" s="42" t="str">
        <f>IFERROR(VLOOKUP($A478,INPUT_Du_lieu_nhan_vien!$A:$C,2,0),"-")</f>
        <v>Kiều Ngọc</v>
      </c>
      <c r="C478" s="42" t="str">
        <f>IFERROR(VLOOKUP($A478,INPUT_Du_lieu_nhan_vien!$A:$C,3,0),"-")</f>
        <v>Quý</v>
      </c>
      <c r="D478" s="42" t="str">
        <f>IFERROR(VLOOKUP($A478,INPUT_Du_lieu_nhan_vien!$A:$AJ,36,0),"-")</f>
        <v>Nghỉ việc</v>
      </c>
      <c r="E478" s="54" t="s">
        <v>3030</v>
      </c>
      <c r="F478" s="70" t="s">
        <v>3947</v>
      </c>
      <c r="G478" s="71">
        <v>40826</v>
      </c>
      <c r="H478" s="54"/>
      <c r="I478" s="54" t="s">
        <v>11</v>
      </c>
      <c r="J478" s="54"/>
      <c r="K478" s="54"/>
      <c r="L478" s="54"/>
      <c r="M478" s="54"/>
      <c r="N478" s="70" t="s">
        <v>3948</v>
      </c>
      <c r="T478" s="1">
        <v>20456</v>
      </c>
      <c r="U478" s="1">
        <v>5216</v>
      </c>
      <c r="W478" s="1" t="s">
        <v>3450</v>
      </c>
      <c r="X478" s="1">
        <v>2985</v>
      </c>
      <c r="Y478">
        <f t="shared" si="70"/>
        <v>4971</v>
      </c>
      <c r="Z478">
        <f t="shared" si="71"/>
        <v>34</v>
      </c>
      <c r="AA478" t="str">
        <f t="shared" si="72"/>
        <v/>
      </c>
      <c r="AB478">
        <f t="shared" si="73"/>
        <v>2572</v>
      </c>
      <c r="AE478" s="19">
        <v>40826</v>
      </c>
      <c r="AH478" s="71">
        <v>40826</v>
      </c>
      <c r="AI478" s="78" t="s">
        <v>8758</v>
      </c>
      <c r="AJ478" s="413" t="str">
        <f t="shared" si="74"/>
        <v>10</v>
      </c>
      <c r="AK478" t="str">
        <f t="shared" si="75"/>
        <v>10</v>
      </c>
      <c r="AL478" t="str">
        <f t="shared" si="76"/>
        <v>2011</v>
      </c>
      <c r="AM478" s="427" t="str">
        <f t="shared" si="77"/>
        <v>10</v>
      </c>
      <c r="AN478" t="str">
        <f t="shared" si="78"/>
        <v>10</v>
      </c>
      <c r="AP478" s="19">
        <f t="shared" si="79"/>
        <v>40826</v>
      </c>
    </row>
    <row r="479" spans="1:42" ht="19.5" customHeight="1" x14ac:dyDescent="0.2">
      <c r="A479" s="143">
        <v>20314</v>
      </c>
      <c r="B479" s="42" t="str">
        <f>IFERROR(VLOOKUP($A479,INPUT_Du_lieu_nhan_vien!$A:$C,2,0),"-")</f>
        <v>Chu Thị</v>
      </c>
      <c r="C479" s="42" t="str">
        <f>IFERROR(VLOOKUP($A479,INPUT_Du_lieu_nhan_vien!$A:$C,3,0),"-")</f>
        <v>Thủy</v>
      </c>
      <c r="D479" s="42" t="str">
        <f>IFERROR(VLOOKUP($A479,INPUT_Du_lieu_nhan_vien!$A:$AJ,36,0),"-")</f>
        <v>Nghỉ việc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T479" s="1">
        <v>20457</v>
      </c>
      <c r="U479" s="1">
        <v>5217</v>
      </c>
      <c r="W479" s="1" t="s">
        <v>3633</v>
      </c>
      <c r="X479" s="1">
        <v>2986</v>
      </c>
      <c r="Y479">
        <f t="shared" si="70"/>
        <v>4973</v>
      </c>
      <c r="Z479" t="str">
        <f t="shared" si="71"/>
        <v/>
      </c>
      <c r="AA479" t="str">
        <f t="shared" si="72"/>
        <v/>
      </c>
      <c r="AB479" t="str">
        <f t="shared" si="73"/>
        <v/>
      </c>
      <c r="AE479" s="19" t="s">
        <v>623</v>
      </c>
      <c r="AH479" s="54"/>
      <c r="AI479" s="415"/>
      <c r="AJ479" s="413" t="str">
        <f t="shared" si="74"/>
        <v/>
      </c>
      <c r="AK479" t="e">
        <f t="shared" si="75"/>
        <v>#VALUE!</v>
      </c>
      <c r="AL479" t="str">
        <f t="shared" si="76"/>
        <v/>
      </c>
      <c r="AM479" s="427" t="e">
        <f t="shared" si="77"/>
        <v>#VALUE!</v>
      </c>
      <c r="AN479" t="e">
        <f t="shared" si="78"/>
        <v>#VALUE!</v>
      </c>
      <c r="AP479" s="19" t="str">
        <f t="shared" si="79"/>
        <v/>
      </c>
    </row>
    <row r="480" spans="1:42" ht="19.5" customHeight="1" x14ac:dyDescent="0.2">
      <c r="A480" s="143">
        <v>20315</v>
      </c>
      <c r="B480" s="42" t="str">
        <f>IFERROR(VLOOKUP($A480,INPUT_Du_lieu_nhan_vien!$A:$C,2,0),"-")</f>
        <v>Đinh Thị Phương</v>
      </c>
      <c r="C480" s="42" t="str">
        <f>IFERROR(VLOOKUP($A480,INPUT_Du_lieu_nhan_vien!$A:$C,3,0),"-")</f>
        <v>Dung</v>
      </c>
      <c r="D480" s="42" t="str">
        <f>IFERROR(VLOOKUP($A480,INPUT_Du_lieu_nhan_vien!$A:$AJ,36,0),"-")</f>
        <v>Nghỉ việc</v>
      </c>
      <c r="E480" s="69" t="s">
        <v>3030</v>
      </c>
      <c r="F480" s="70" t="s">
        <v>3848</v>
      </c>
      <c r="G480" s="71">
        <v>40833</v>
      </c>
      <c r="H480" s="54"/>
      <c r="I480" s="54" t="s">
        <v>3012</v>
      </c>
      <c r="J480" s="54"/>
      <c r="K480" s="54"/>
      <c r="L480" s="54"/>
      <c r="M480" s="54"/>
      <c r="N480" s="70" t="s">
        <v>3849</v>
      </c>
      <c r="T480" s="1">
        <v>20458</v>
      </c>
      <c r="U480" s="1">
        <v>5225</v>
      </c>
      <c r="W480" s="1" t="s">
        <v>3606</v>
      </c>
      <c r="X480" s="1">
        <v>2987</v>
      </c>
      <c r="Y480">
        <f t="shared" si="70"/>
        <v>4974</v>
      </c>
      <c r="Z480">
        <f t="shared" si="71"/>
        <v>56</v>
      </c>
      <c r="AA480" t="str">
        <f t="shared" si="72"/>
        <v/>
      </c>
      <c r="AB480">
        <f t="shared" si="73"/>
        <v>2573</v>
      </c>
      <c r="AE480" s="19">
        <v>40833</v>
      </c>
      <c r="AH480" s="71">
        <v>40833</v>
      </c>
      <c r="AI480" s="78" t="s">
        <v>1752</v>
      </c>
      <c r="AJ480" s="413" t="str">
        <f t="shared" si="74"/>
        <v>17</v>
      </c>
      <c r="AK480" t="str">
        <f t="shared" si="75"/>
        <v>10</v>
      </c>
      <c r="AL480" t="str">
        <f t="shared" si="76"/>
        <v>2011</v>
      </c>
      <c r="AM480" s="427" t="str">
        <f t="shared" si="77"/>
        <v>17</v>
      </c>
      <c r="AN480" t="str">
        <f t="shared" si="78"/>
        <v>10</v>
      </c>
      <c r="AP480" s="19">
        <f t="shared" si="79"/>
        <v>40833</v>
      </c>
    </row>
    <row r="481" spans="1:42" ht="19.5" customHeight="1" x14ac:dyDescent="0.2">
      <c r="A481" s="143">
        <v>20318</v>
      </c>
      <c r="B481" s="42" t="str">
        <f>IFERROR(VLOOKUP($A481,INPUT_Du_lieu_nhan_vien!$A:$C,2,0),"-")</f>
        <v>Trần Thị</v>
      </c>
      <c r="C481" s="42" t="str">
        <f>IFERROR(VLOOKUP($A481,INPUT_Du_lieu_nhan_vien!$A:$C,3,0),"-")</f>
        <v>Mai</v>
      </c>
      <c r="D481" s="42" t="str">
        <f>IFERROR(VLOOKUP($A481,INPUT_Du_lieu_nhan_vien!$A:$AJ,36,0),"-")</f>
        <v>Nghỉ việc</v>
      </c>
      <c r="E481" s="69" t="s">
        <v>3031</v>
      </c>
      <c r="F481" s="70" t="s">
        <v>3699</v>
      </c>
      <c r="G481" s="71">
        <v>40901</v>
      </c>
      <c r="H481" s="54"/>
      <c r="I481" s="54" t="s">
        <v>16</v>
      </c>
      <c r="J481" s="54"/>
      <c r="K481" s="54"/>
      <c r="L481" s="54"/>
      <c r="M481" s="54"/>
      <c r="N481" s="70" t="s">
        <v>3548</v>
      </c>
      <c r="T481" s="1">
        <v>20459</v>
      </c>
      <c r="U481" s="1">
        <v>5228</v>
      </c>
      <c r="W481" s="1" t="s">
        <v>3666</v>
      </c>
      <c r="X481" s="1">
        <v>2988</v>
      </c>
      <c r="Y481">
        <f t="shared" si="70"/>
        <v>4977</v>
      </c>
      <c r="Z481">
        <f t="shared" si="71"/>
        <v>53</v>
      </c>
      <c r="AA481" t="str">
        <f t="shared" si="72"/>
        <v/>
      </c>
      <c r="AB481">
        <f t="shared" si="73"/>
        <v>2975</v>
      </c>
      <c r="AE481" s="19">
        <v>40901</v>
      </c>
      <c r="AH481" s="71">
        <v>40901</v>
      </c>
      <c r="AI481" s="78" t="s">
        <v>3700</v>
      </c>
      <c r="AJ481" s="413" t="str">
        <f t="shared" si="74"/>
        <v>24</v>
      </c>
      <c r="AK481" t="str">
        <f t="shared" si="75"/>
        <v>12</v>
      </c>
      <c r="AL481" t="str">
        <f t="shared" si="76"/>
        <v>2011</v>
      </c>
      <c r="AM481" s="427" t="str">
        <f t="shared" si="77"/>
        <v>24</v>
      </c>
      <c r="AN481" t="str">
        <f t="shared" si="78"/>
        <v>12</v>
      </c>
      <c r="AP481" s="19">
        <f t="shared" si="79"/>
        <v>40901</v>
      </c>
    </row>
    <row r="482" spans="1:42" ht="19.5" customHeight="1" x14ac:dyDescent="0.2">
      <c r="A482" s="143">
        <v>20224</v>
      </c>
      <c r="B482" s="42" t="str">
        <f>IFERROR(VLOOKUP($A482,INPUT_Du_lieu_nhan_vien!$A:$C,2,0),"-")</f>
        <v>Nguyễn Thị Bích</v>
      </c>
      <c r="C482" s="42" t="str">
        <f>IFERROR(VLOOKUP($A482,INPUT_Du_lieu_nhan_vien!$A:$C,3,0),"-")</f>
        <v>Quỳnh</v>
      </c>
      <c r="D482" s="42" t="str">
        <f>IFERROR(VLOOKUP($A482,INPUT_Du_lieu_nhan_vien!$A:$AJ,36,0),"-")</f>
        <v>Chính thức</v>
      </c>
      <c r="E482" s="69" t="s">
        <v>3028</v>
      </c>
      <c r="F482" s="70" t="s">
        <v>3236</v>
      </c>
      <c r="G482" s="20">
        <v>41253</v>
      </c>
      <c r="H482" s="54"/>
      <c r="I482" s="54" t="s">
        <v>12</v>
      </c>
      <c r="J482" s="54"/>
      <c r="K482" s="54" t="s">
        <v>2972</v>
      </c>
      <c r="L482" s="54"/>
      <c r="M482" s="54" t="s">
        <v>2976</v>
      </c>
      <c r="N482" s="54" t="s">
        <v>3155</v>
      </c>
      <c r="T482" s="1">
        <v>20460</v>
      </c>
      <c r="U482" s="1">
        <v>5229</v>
      </c>
      <c r="W482" s="1" t="s">
        <v>3741</v>
      </c>
      <c r="X482" s="1">
        <v>2989</v>
      </c>
      <c r="Y482">
        <f t="shared" si="70"/>
        <v>4749</v>
      </c>
      <c r="Z482">
        <f t="shared" si="71"/>
        <v>50</v>
      </c>
      <c r="AA482">
        <f t="shared" si="72"/>
        <v>270</v>
      </c>
      <c r="AB482">
        <f t="shared" si="73"/>
        <v>3506</v>
      </c>
      <c r="AE482" s="19">
        <v>41253</v>
      </c>
      <c r="AH482" s="20">
        <v>41253</v>
      </c>
      <c r="AI482" s="79" t="s">
        <v>2721</v>
      </c>
      <c r="AJ482" s="413" t="str">
        <f t="shared" si="74"/>
        <v>10</v>
      </c>
      <c r="AK482" t="str">
        <f t="shared" si="75"/>
        <v>12</v>
      </c>
      <c r="AL482" t="str">
        <f t="shared" si="76"/>
        <v>2012</v>
      </c>
      <c r="AM482" s="427" t="str">
        <f t="shared" si="77"/>
        <v>10</v>
      </c>
      <c r="AN482" t="str">
        <f t="shared" si="78"/>
        <v>12</v>
      </c>
      <c r="AP482" s="19">
        <f t="shared" si="79"/>
        <v>41253</v>
      </c>
    </row>
    <row r="483" spans="1:42" ht="19.5" customHeight="1" x14ac:dyDescent="0.2">
      <c r="A483" s="143">
        <v>20322</v>
      </c>
      <c r="B483" s="42" t="str">
        <f>IFERROR(VLOOKUP($A483,INPUT_Du_lieu_nhan_vien!$A:$C,2,0),"-")</f>
        <v>Lê Thị</v>
      </c>
      <c r="C483" s="42" t="str">
        <f>IFERROR(VLOOKUP($A483,INPUT_Du_lieu_nhan_vien!$A:$C,3,0),"-")</f>
        <v>Thủy</v>
      </c>
      <c r="D483" s="42" t="str">
        <f>IFERROR(VLOOKUP($A483,INPUT_Du_lieu_nhan_vien!$A:$AJ,36,0),"-")</f>
        <v>Nghỉ việc</v>
      </c>
      <c r="E483" s="69" t="s">
        <v>3032</v>
      </c>
      <c r="F483" s="70" t="s">
        <v>5850</v>
      </c>
      <c r="G483" s="71">
        <v>41122</v>
      </c>
      <c r="H483" s="54"/>
      <c r="I483" s="54" t="s">
        <v>14</v>
      </c>
      <c r="J483" s="54"/>
      <c r="K483" s="54"/>
      <c r="L483" s="54"/>
      <c r="M483" s="54"/>
      <c r="N483" s="70" t="s">
        <v>5851</v>
      </c>
      <c r="T483" s="1">
        <v>20461</v>
      </c>
      <c r="U483" s="1">
        <v>5246</v>
      </c>
      <c r="W483" s="1" t="s">
        <v>3353</v>
      </c>
      <c r="X483" s="1">
        <v>2990</v>
      </c>
      <c r="Y483">
        <f t="shared" si="70"/>
        <v>4981</v>
      </c>
      <c r="Z483">
        <f t="shared" si="71"/>
        <v>33</v>
      </c>
      <c r="AA483" t="str">
        <f t="shared" si="72"/>
        <v/>
      </c>
      <c r="AB483">
        <f t="shared" si="73"/>
        <v>3629</v>
      </c>
      <c r="AE483" s="19">
        <v>41122</v>
      </c>
      <c r="AH483" s="71">
        <v>41122</v>
      </c>
      <c r="AI483" s="78" t="s">
        <v>8674</v>
      </c>
      <c r="AJ483" s="413" t="str">
        <f t="shared" si="74"/>
        <v>01</v>
      </c>
      <c r="AK483" t="str">
        <f t="shared" si="75"/>
        <v>08</v>
      </c>
      <c r="AL483" t="str">
        <f t="shared" si="76"/>
        <v>2012</v>
      </c>
      <c r="AM483" s="427" t="str">
        <f t="shared" si="77"/>
        <v>01</v>
      </c>
      <c r="AN483" t="str">
        <f t="shared" si="78"/>
        <v>08</v>
      </c>
      <c r="AP483" s="19">
        <f t="shared" si="79"/>
        <v>41122</v>
      </c>
    </row>
    <row r="484" spans="1:42" ht="19.5" customHeight="1" x14ac:dyDescent="0.2">
      <c r="A484" s="143">
        <v>20327</v>
      </c>
      <c r="B484" s="42" t="str">
        <f>IFERROR(VLOOKUP($A484,INPUT_Du_lieu_nhan_vien!$A:$C,2,0),"-")</f>
        <v>Quách Thị Hồng</v>
      </c>
      <c r="C484" s="42" t="str">
        <f>IFERROR(VLOOKUP($A484,INPUT_Du_lieu_nhan_vien!$A:$C,3,0),"-")</f>
        <v>Vân</v>
      </c>
      <c r="D484" s="42" t="str">
        <f>IFERROR(VLOOKUP($A484,INPUT_Du_lieu_nhan_vien!$A:$AJ,36,0),"-")</f>
        <v>Nghỉ việc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T484" s="1">
        <v>20462</v>
      </c>
      <c r="U484" s="1">
        <v>5247</v>
      </c>
      <c r="W484" s="1" t="s">
        <v>3534</v>
      </c>
      <c r="X484" s="1">
        <v>2991</v>
      </c>
      <c r="Y484">
        <f t="shared" si="70"/>
        <v>4986</v>
      </c>
      <c r="Z484" t="str">
        <f t="shared" si="71"/>
        <v/>
      </c>
      <c r="AA484" t="str">
        <f t="shared" si="72"/>
        <v/>
      </c>
      <c r="AB484" t="str">
        <f t="shared" si="73"/>
        <v/>
      </c>
      <c r="AE484" s="19" t="s">
        <v>623</v>
      </c>
      <c r="AH484" s="54"/>
      <c r="AI484" s="415"/>
      <c r="AJ484" s="413" t="str">
        <f t="shared" si="74"/>
        <v/>
      </c>
      <c r="AK484" t="e">
        <f t="shared" si="75"/>
        <v>#VALUE!</v>
      </c>
      <c r="AL484" t="str">
        <f t="shared" si="76"/>
        <v/>
      </c>
      <c r="AM484" s="427" t="e">
        <f t="shared" si="77"/>
        <v>#VALUE!</v>
      </c>
      <c r="AN484" t="e">
        <f t="shared" si="78"/>
        <v>#VALUE!</v>
      </c>
      <c r="AP484" s="19" t="str">
        <f t="shared" si="79"/>
        <v/>
      </c>
    </row>
    <row r="485" spans="1:42" ht="19.5" customHeight="1" x14ac:dyDescent="0.2">
      <c r="A485" s="143">
        <v>20111</v>
      </c>
      <c r="B485" s="42" t="str">
        <f>IFERROR(VLOOKUP($A485,INPUT_Du_lieu_nhan_vien!$A:$C,2,0),"-")</f>
        <v>Nguyễn Như</v>
      </c>
      <c r="C485" s="42" t="str">
        <f>IFERROR(VLOOKUP($A485,INPUT_Du_lieu_nhan_vien!$A:$C,3,0),"-")</f>
        <v>Quỳnh</v>
      </c>
      <c r="D485" s="42" t="str">
        <f>IFERROR(VLOOKUP($A485,INPUT_Du_lieu_nhan_vien!$A:$AJ,36,0),"-")</f>
        <v>Nghỉ việc</v>
      </c>
      <c r="E485" s="69"/>
      <c r="F485" s="54"/>
      <c r="G485" s="54"/>
      <c r="H485" s="54"/>
      <c r="I485" s="54"/>
      <c r="J485" s="54"/>
      <c r="K485" s="54"/>
      <c r="L485" s="54"/>
      <c r="M485" s="54"/>
      <c r="N485" s="54"/>
      <c r="T485" s="1">
        <v>20463</v>
      </c>
      <c r="U485" s="1">
        <v>5248</v>
      </c>
      <c r="W485" s="1" t="s">
        <v>3560</v>
      </c>
      <c r="X485" s="1">
        <v>2992</v>
      </c>
      <c r="Y485">
        <f t="shared" si="70"/>
        <v>4627</v>
      </c>
      <c r="Z485" t="str">
        <f t="shared" si="71"/>
        <v/>
      </c>
      <c r="AA485" t="str">
        <f t="shared" si="72"/>
        <v/>
      </c>
      <c r="AB485" t="str">
        <f t="shared" si="73"/>
        <v/>
      </c>
      <c r="AE485" s="19" t="s">
        <v>623</v>
      </c>
      <c r="AH485" s="54"/>
      <c r="AI485" s="415"/>
      <c r="AJ485" s="413" t="str">
        <f t="shared" si="74"/>
        <v/>
      </c>
      <c r="AK485" t="e">
        <f t="shared" si="75"/>
        <v>#VALUE!</v>
      </c>
      <c r="AL485" t="str">
        <f t="shared" si="76"/>
        <v/>
      </c>
      <c r="AM485" s="427" t="e">
        <f t="shared" si="77"/>
        <v>#VALUE!</v>
      </c>
      <c r="AN485" t="e">
        <f t="shared" si="78"/>
        <v>#VALUE!</v>
      </c>
      <c r="AP485" s="19" t="str">
        <f t="shared" si="79"/>
        <v/>
      </c>
    </row>
    <row r="486" spans="1:42" ht="19.5" customHeight="1" x14ac:dyDescent="0.2">
      <c r="A486" s="143">
        <v>20215</v>
      </c>
      <c r="B486" s="42" t="str">
        <f>IFERROR(VLOOKUP($A486,INPUT_Du_lieu_nhan_vien!$A:$C,2,0),"-")</f>
        <v>Nguyễn Thị</v>
      </c>
      <c r="C486" s="42" t="str">
        <f>IFERROR(VLOOKUP($A486,INPUT_Du_lieu_nhan_vien!$A:$C,3,0),"-")</f>
        <v>Quỳnh</v>
      </c>
      <c r="D486" s="42" t="str">
        <f>IFERROR(VLOOKUP($A486,INPUT_Du_lieu_nhan_vien!$A:$AJ,36,0),"-")</f>
        <v>Nghỉ việc</v>
      </c>
      <c r="E486" s="69" t="s">
        <v>3031</v>
      </c>
      <c r="F486" s="70" t="s">
        <v>3507</v>
      </c>
      <c r="G486" s="71">
        <v>40360</v>
      </c>
      <c r="H486" s="54"/>
      <c r="I486" s="54" t="s">
        <v>16</v>
      </c>
      <c r="J486" s="54"/>
      <c r="K486" s="54" t="s">
        <v>31</v>
      </c>
      <c r="L486" s="54"/>
      <c r="M486" s="54" t="s">
        <v>37</v>
      </c>
      <c r="N486" s="54"/>
      <c r="T486" s="1">
        <v>20464</v>
      </c>
      <c r="U486" s="1">
        <v>5249</v>
      </c>
      <c r="W486" s="1" t="s">
        <v>3643</v>
      </c>
      <c r="X486" s="1">
        <v>2993</v>
      </c>
      <c r="Y486">
        <f t="shared" si="70"/>
        <v>4740</v>
      </c>
      <c r="Z486">
        <f t="shared" si="71"/>
        <v>53</v>
      </c>
      <c r="AA486">
        <f t="shared" si="72"/>
        <v>182</v>
      </c>
      <c r="AB486">
        <f t="shared" si="73"/>
        <v>2976</v>
      </c>
      <c r="AE486" s="19">
        <v>40360</v>
      </c>
      <c r="AH486" s="71">
        <v>40360</v>
      </c>
      <c r="AI486" s="78" t="s">
        <v>8614</v>
      </c>
      <c r="AJ486" s="413" t="str">
        <f t="shared" si="74"/>
        <v>01</v>
      </c>
      <c r="AK486" t="str">
        <f t="shared" si="75"/>
        <v>07</v>
      </c>
      <c r="AL486" t="str">
        <f t="shared" si="76"/>
        <v>2010</v>
      </c>
      <c r="AM486" s="427" t="str">
        <f t="shared" si="77"/>
        <v>01</v>
      </c>
      <c r="AN486" t="str">
        <f t="shared" si="78"/>
        <v>07</v>
      </c>
      <c r="AP486" s="19">
        <f t="shared" si="79"/>
        <v>40360</v>
      </c>
    </row>
    <row r="487" spans="1:42" ht="19.5" customHeight="1" x14ac:dyDescent="0.2">
      <c r="A487" s="143">
        <v>20335</v>
      </c>
      <c r="B487" s="42" t="str">
        <f>IFERROR(VLOOKUP($A487,INPUT_Du_lieu_nhan_vien!$A:$C,2,0),"-")</f>
        <v>Thái Thị Như</v>
      </c>
      <c r="C487" s="42" t="str">
        <f>IFERROR(VLOOKUP($A487,INPUT_Du_lieu_nhan_vien!$A:$C,3,0),"-")</f>
        <v>Vinh</v>
      </c>
      <c r="D487" s="42" t="str">
        <f>IFERROR(VLOOKUP($A487,INPUT_Du_lieu_nhan_vien!$A:$AJ,36,0),"-")</f>
        <v>Nghỉ việc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T487" s="1">
        <v>20465</v>
      </c>
      <c r="U487" s="1">
        <v>5253</v>
      </c>
      <c r="W487" s="1" t="s">
        <v>3538</v>
      </c>
      <c r="X487" s="1">
        <v>2994</v>
      </c>
      <c r="Y487">
        <f t="shared" si="70"/>
        <v>5002</v>
      </c>
      <c r="Z487" t="str">
        <f t="shared" si="71"/>
        <v/>
      </c>
      <c r="AA487" t="str">
        <f t="shared" si="72"/>
        <v/>
      </c>
      <c r="AB487" t="str">
        <f t="shared" si="73"/>
        <v/>
      </c>
      <c r="AE487" s="19" t="s">
        <v>623</v>
      </c>
      <c r="AH487" s="54"/>
      <c r="AI487" s="415"/>
      <c r="AJ487" s="413" t="str">
        <f t="shared" si="74"/>
        <v/>
      </c>
      <c r="AK487" t="e">
        <f t="shared" si="75"/>
        <v>#VALUE!</v>
      </c>
      <c r="AL487" t="str">
        <f t="shared" si="76"/>
        <v/>
      </c>
      <c r="AM487" s="427" t="e">
        <f t="shared" si="77"/>
        <v>#VALUE!</v>
      </c>
      <c r="AN487" t="e">
        <f t="shared" si="78"/>
        <v>#VALUE!</v>
      </c>
      <c r="AP487" s="19" t="str">
        <f t="shared" si="79"/>
        <v/>
      </c>
    </row>
    <row r="488" spans="1:42" ht="19.5" customHeight="1" x14ac:dyDescent="0.2">
      <c r="A488" s="143">
        <v>20337</v>
      </c>
      <c r="B488" s="42" t="str">
        <f>IFERROR(VLOOKUP($A488,INPUT_Du_lieu_nhan_vien!$A:$C,2,0),"-")</f>
        <v>Lê Thị</v>
      </c>
      <c r="C488" s="42" t="str">
        <f>IFERROR(VLOOKUP($A488,INPUT_Du_lieu_nhan_vien!$A:$C,3,0),"-")</f>
        <v>Đông</v>
      </c>
      <c r="D488" s="42" t="str">
        <f>IFERROR(VLOOKUP($A488,INPUT_Du_lieu_nhan_vien!$A:$AJ,36,0),"-")</f>
        <v>Nghỉ việc</v>
      </c>
      <c r="E488" s="69" t="s">
        <v>3032</v>
      </c>
      <c r="F488" s="70" t="s">
        <v>5858</v>
      </c>
      <c r="G488" s="20">
        <v>41335</v>
      </c>
      <c r="H488" s="54"/>
      <c r="I488" s="54" t="s">
        <v>17</v>
      </c>
      <c r="J488" s="54"/>
      <c r="K488" s="54"/>
      <c r="L488" s="54"/>
      <c r="M488" s="54"/>
      <c r="N488" s="70" t="s">
        <v>5859</v>
      </c>
      <c r="T488" s="1">
        <v>20466</v>
      </c>
      <c r="U488" s="1">
        <v>5256</v>
      </c>
      <c r="W488" s="1" t="s">
        <v>3434</v>
      </c>
      <c r="X488" s="1">
        <v>2995</v>
      </c>
      <c r="Y488">
        <f t="shared" si="70"/>
        <v>5004</v>
      </c>
      <c r="Z488">
        <f t="shared" si="71"/>
        <v>51</v>
      </c>
      <c r="AA488" t="str">
        <f t="shared" si="72"/>
        <v/>
      </c>
      <c r="AB488">
        <f t="shared" si="73"/>
        <v>3630</v>
      </c>
      <c r="AE488" s="19">
        <v>41335</v>
      </c>
      <c r="AH488" s="20">
        <v>41335</v>
      </c>
      <c r="AI488" s="79" t="s">
        <v>8633</v>
      </c>
      <c r="AJ488" s="413" t="str">
        <f t="shared" si="74"/>
        <v>02</v>
      </c>
      <c r="AK488" t="str">
        <f t="shared" si="75"/>
        <v>03</v>
      </c>
      <c r="AL488" t="str">
        <f t="shared" si="76"/>
        <v>2013</v>
      </c>
      <c r="AM488" s="427" t="str">
        <f t="shared" si="77"/>
        <v>02</v>
      </c>
      <c r="AN488" t="str">
        <f t="shared" si="78"/>
        <v>03</v>
      </c>
      <c r="AP488" s="19">
        <f t="shared" si="79"/>
        <v>41335</v>
      </c>
    </row>
    <row r="489" spans="1:42" ht="19.5" customHeight="1" x14ac:dyDescent="0.2">
      <c r="A489" s="143">
        <v>20340</v>
      </c>
      <c r="B489" s="42" t="str">
        <f>IFERROR(VLOOKUP($A489,INPUT_Du_lieu_nhan_vien!$A:$C,2,0),"-")</f>
        <v>Lương Tuyết</v>
      </c>
      <c r="C489" s="42" t="str">
        <f>IFERROR(VLOOKUP($A489,INPUT_Du_lieu_nhan_vien!$A:$C,3,0),"-")</f>
        <v>Nga</v>
      </c>
      <c r="D489" s="42" t="str">
        <f>IFERROR(VLOOKUP($A489,INPUT_Du_lieu_nhan_vien!$A:$AJ,36,0),"-")</f>
        <v>Nghỉ việc</v>
      </c>
      <c r="E489" s="69" t="s">
        <v>3030</v>
      </c>
      <c r="F489" s="70" t="s">
        <v>3988</v>
      </c>
      <c r="G489" s="71">
        <v>40878</v>
      </c>
      <c r="H489" s="54"/>
      <c r="I489" s="54" t="s">
        <v>16</v>
      </c>
      <c r="J489" s="54"/>
      <c r="K489" s="54"/>
      <c r="L489" s="54"/>
      <c r="M489" s="54"/>
      <c r="N489" s="70" t="s">
        <v>3820</v>
      </c>
      <c r="T489" s="1">
        <v>20467</v>
      </c>
      <c r="U489" s="1">
        <v>5257</v>
      </c>
      <c r="W489" s="1" t="s">
        <v>3440</v>
      </c>
      <c r="X489" s="1">
        <v>2996</v>
      </c>
      <c r="Y489">
        <f t="shared" si="70"/>
        <v>5007</v>
      </c>
      <c r="Z489">
        <f t="shared" si="71"/>
        <v>53</v>
      </c>
      <c r="AA489" t="str">
        <f t="shared" si="72"/>
        <v/>
      </c>
      <c r="AB489">
        <f t="shared" si="73"/>
        <v>2574</v>
      </c>
      <c r="AE489" s="19">
        <v>40878</v>
      </c>
      <c r="AH489" s="71">
        <v>40878</v>
      </c>
      <c r="AI489" s="78" t="s">
        <v>8679</v>
      </c>
      <c r="AJ489" s="413" t="str">
        <f t="shared" si="74"/>
        <v>01</v>
      </c>
      <c r="AK489" t="str">
        <f t="shared" si="75"/>
        <v>12</v>
      </c>
      <c r="AL489" t="str">
        <f t="shared" si="76"/>
        <v>2011</v>
      </c>
      <c r="AM489" s="427" t="str">
        <f t="shared" si="77"/>
        <v>01</v>
      </c>
      <c r="AN489" t="str">
        <f t="shared" si="78"/>
        <v>12</v>
      </c>
      <c r="AP489" s="19">
        <f t="shared" si="79"/>
        <v>40878</v>
      </c>
    </row>
    <row r="490" spans="1:42" ht="19.5" customHeight="1" x14ac:dyDescent="0.2">
      <c r="A490" s="143">
        <v>20224</v>
      </c>
      <c r="B490" s="42" t="str">
        <f>IFERROR(VLOOKUP($A490,INPUT_Du_lieu_nhan_vien!$A:$C,2,0),"-")</f>
        <v>Nguyễn Thị Bích</v>
      </c>
      <c r="C490" s="42" t="str">
        <f>IFERROR(VLOOKUP($A490,INPUT_Du_lieu_nhan_vien!$A:$C,3,0),"-")</f>
        <v>Quỳnh</v>
      </c>
      <c r="D490" s="42" t="str">
        <f>IFERROR(VLOOKUP($A490,INPUT_Du_lieu_nhan_vien!$A:$AJ,36,0),"-")</f>
        <v>Chính thức</v>
      </c>
      <c r="E490" s="69" t="s">
        <v>3031</v>
      </c>
      <c r="F490" s="70" t="s">
        <v>3511</v>
      </c>
      <c r="G490" s="71">
        <v>40483</v>
      </c>
      <c r="H490" s="54"/>
      <c r="I490" s="54" t="s">
        <v>17</v>
      </c>
      <c r="J490" s="54"/>
      <c r="K490" s="54"/>
      <c r="L490" s="54"/>
      <c r="M490" s="54"/>
      <c r="N490" s="70" t="s">
        <v>3512</v>
      </c>
      <c r="T490" s="1">
        <v>20468</v>
      </c>
      <c r="U490" s="1">
        <v>5258</v>
      </c>
      <c r="W490" s="1" t="s">
        <v>3397</v>
      </c>
      <c r="X490" s="1">
        <v>2997</v>
      </c>
      <c r="Y490">
        <f t="shared" si="70"/>
        <v>4749</v>
      </c>
      <c r="Z490">
        <f t="shared" si="71"/>
        <v>51</v>
      </c>
      <c r="AA490" t="str">
        <f t="shared" si="72"/>
        <v/>
      </c>
      <c r="AB490">
        <f t="shared" si="73"/>
        <v>2977</v>
      </c>
      <c r="AE490" s="19">
        <v>40483</v>
      </c>
      <c r="AH490" s="71">
        <v>40483</v>
      </c>
      <c r="AI490" s="78" t="s">
        <v>8622</v>
      </c>
      <c r="AJ490" s="413" t="str">
        <f t="shared" si="74"/>
        <v>01</v>
      </c>
      <c r="AK490" t="str">
        <f t="shared" si="75"/>
        <v>11</v>
      </c>
      <c r="AL490" t="str">
        <f t="shared" si="76"/>
        <v>2010</v>
      </c>
      <c r="AM490" s="427" t="str">
        <f t="shared" si="77"/>
        <v>01</v>
      </c>
      <c r="AN490" t="str">
        <f t="shared" si="78"/>
        <v>11</v>
      </c>
      <c r="AP490" s="19">
        <f t="shared" si="79"/>
        <v>40483</v>
      </c>
    </row>
    <row r="491" spans="1:42" ht="19.5" customHeight="1" x14ac:dyDescent="0.2">
      <c r="A491" s="143">
        <v>20185</v>
      </c>
      <c r="B491" s="42" t="str">
        <f>IFERROR(VLOOKUP($A491,INPUT_Du_lieu_nhan_vien!$A:$C,2,0),"-")</f>
        <v>Nguyễn Thị</v>
      </c>
      <c r="C491" s="42" t="str">
        <f>IFERROR(VLOOKUP($A491,INPUT_Du_lieu_nhan_vien!$A:$C,3,0),"-")</f>
        <v>Son</v>
      </c>
      <c r="D491" s="42" t="str">
        <f>IFERROR(VLOOKUP($A491,INPUT_Du_lieu_nhan_vien!$A:$AJ,36,0),"-")</f>
        <v>Chính thức</v>
      </c>
      <c r="E491" s="69" t="s">
        <v>3060</v>
      </c>
      <c r="F491" s="70" t="s">
        <v>6708</v>
      </c>
      <c r="G491" s="71">
        <v>41253</v>
      </c>
      <c r="H491" s="54"/>
      <c r="I491" s="54" t="s">
        <v>17</v>
      </c>
      <c r="J491" s="54"/>
      <c r="K491" s="54"/>
      <c r="L491" s="54"/>
      <c r="M491" s="54"/>
      <c r="N491" s="70" t="s">
        <v>6706</v>
      </c>
      <c r="T491" s="1">
        <v>20469</v>
      </c>
      <c r="U491" s="1">
        <v>5259</v>
      </c>
      <c r="W491" s="1" t="s">
        <v>3321</v>
      </c>
      <c r="X491" s="1">
        <v>2998</v>
      </c>
      <c r="Y491">
        <f t="shared" si="70"/>
        <v>4710</v>
      </c>
      <c r="Z491">
        <f t="shared" si="71"/>
        <v>51</v>
      </c>
      <c r="AA491" t="str">
        <f t="shared" si="72"/>
        <v/>
      </c>
      <c r="AB491">
        <f t="shared" si="73"/>
        <v>3755</v>
      </c>
      <c r="AE491" s="19">
        <v>41253</v>
      </c>
      <c r="AH491" s="71">
        <v>41253</v>
      </c>
      <c r="AI491" s="78" t="s">
        <v>2721</v>
      </c>
      <c r="AJ491" s="413" t="str">
        <f t="shared" si="74"/>
        <v>10</v>
      </c>
      <c r="AK491" t="str">
        <f t="shared" si="75"/>
        <v>12</v>
      </c>
      <c r="AL491" t="str">
        <f t="shared" si="76"/>
        <v>2012</v>
      </c>
      <c r="AM491" s="427" t="str">
        <f t="shared" si="77"/>
        <v>10</v>
      </c>
      <c r="AN491" t="str">
        <f t="shared" si="78"/>
        <v>12</v>
      </c>
      <c r="AP491" s="19">
        <f t="shared" si="79"/>
        <v>41253</v>
      </c>
    </row>
    <row r="492" spans="1:42" ht="19.5" customHeight="1" x14ac:dyDescent="0.2">
      <c r="A492" s="143">
        <v>20344</v>
      </c>
      <c r="B492" s="42" t="str">
        <f>IFERROR(VLOOKUP($A492,INPUT_Du_lieu_nhan_vien!$A:$C,2,0),"-")</f>
        <v>Trần Thị Bích</v>
      </c>
      <c r="C492" s="42" t="str">
        <f>IFERROR(VLOOKUP($A492,INPUT_Du_lieu_nhan_vien!$A:$C,3,0),"-")</f>
        <v>Lộc</v>
      </c>
      <c r="D492" s="42" t="str">
        <f>IFERROR(VLOOKUP($A492,INPUT_Du_lieu_nhan_vien!$A:$AJ,36,0),"-")</f>
        <v>Nghỉ việc</v>
      </c>
      <c r="E492" s="69" t="s">
        <v>3031</v>
      </c>
      <c r="F492" s="70" t="s">
        <v>3701</v>
      </c>
      <c r="G492" s="71">
        <v>40965</v>
      </c>
      <c r="H492" s="54"/>
      <c r="I492" s="54" t="s">
        <v>17</v>
      </c>
      <c r="J492" s="54"/>
      <c r="K492" s="54"/>
      <c r="L492" s="54"/>
      <c r="M492" s="54"/>
      <c r="N492" s="70" t="s">
        <v>3703</v>
      </c>
      <c r="T492" s="1">
        <v>20470</v>
      </c>
      <c r="U492" s="1">
        <v>5260</v>
      </c>
      <c r="W492" s="1" t="s">
        <v>3436</v>
      </c>
      <c r="X492" s="1">
        <v>2999</v>
      </c>
      <c r="Y492">
        <f t="shared" si="70"/>
        <v>5011</v>
      </c>
      <c r="Z492">
        <f t="shared" si="71"/>
        <v>51</v>
      </c>
      <c r="AA492" t="str">
        <f t="shared" si="72"/>
        <v/>
      </c>
      <c r="AB492">
        <f t="shared" si="73"/>
        <v>2978</v>
      </c>
      <c r="AE492" s="19">
        <v>40965</v>
      </c>
      <c r="AH492" s="71">
        <v>40965</v>
      </c>
      <c r="AI492" s="78" t="s">
        <v>8759</v>
      </c>
      <c r="AJ492" s="413" t="str">
        <f t="shared" si="74"/>
        <v>26</v>
      </c>
      <c r="AK492" t="str">
        <f t="shared" si="75"/>
        <v>02</v>
      </c>
      <c r="AL492" t="str">
        <f t="shared" si="76"/>
        <v>2012</v>
      </c>
      <c r="AM492" s="427" t="str">
        <f t="shared" si="77"/>
        <v>26</v>
      </c>
      <c r="AN492" t="str">
        <f t="shared" si="78"/>
        <v>02</v>
      </c>
      <c r="AP492" s="19">
        <f t="shared" si="79"/>
        <v>40965</v>
      </c>
    </row>
    <row r="493" spans="1:42" ht="19.5" customHeight="1" x14ac:dyDescent="0.2">
      <c r="A493" s="143">
        <v>20202</v>
      </c>
      <c r="B493" s="42" t="str">
        <f>IFERROR(VLOOKUP($A493,INPUT_Du_lieu_nhan_vien!$A:$C,2,0),"-")</f>
        <v>Nguyễn Hoàng</v>
      </c>
      <c r="C493" s="42" t="str">
        <f>IFERROR(VLOOKUP($A493,INPUT_Du_lieu_nhan_vien!$A:$C,3,0),"-")</f>
        <v>Sơn</v>
      </c>
      <c r="D493" s="42" t="str">
        <f>IFERROR(VLOOKUP($A493,INPUT_Du_lieu_nhan_vien!$A:$AJ,36,0),"-")</f>
        <v>Nghỉ việc</v>
      </c>
      <c r="E493" s="69" t="s">
        <v>3031</v>
      </c>
      <c r="F493" s="70" t="s">
        <v>3505</v>
      </c>
      <c r="G493" s="71">
        <v>40360</v>
      </c>
      <c r="H493" s="54"/>
      <c r="I493" s="54" t="s">
        <v>17</v>
      </c>
      <c r="J493" s="54"/>
      <c r="K493" s="54" t="s">
        <v>65</v>
      </c>
      <c r="L493" s="54"/>
      <c r="M493" s="54"/>
      <c r="N493" s="70" t="s">
        <v>3506</v>
      </c>
      <c r="T493" s="1">
        <v>20471</v>
      </c>
      <c r="U493" s="1">
        <v>5272</v>
      </c>
      <c r="W493" s="1" t="s">
        <v>3453</v>
      </c>
      <c r="X493" s="1">
        <v>3000</v>
      </c>
      <c r="Y493">
        <f t="shared" si="70"/>
        <v>4727</v>
      </c>
      <c r="Z493">
        <f t="shared" si="71"/>
        <v>51</v>
      </c>
      <c r="AA493">
        <f t="shared" si="72"/>
        <v>177</v>
      </c>
      <c r="AB493">
        <f t="shared" si="73"/>
        <v>2979</v>
      </c>
      <c r="AE493" s="19">
        <v>40360</v>
      </c>
      <c r="AH493" s="71">
        <v>40360</v>
      </c>
      <c r="AI493" s="78" t="s">
        <v>8614</v>
      </c>
      <c r="AJ493" s="413" t="str">
        <f t="shared" si="74"/>
        <v>01</v>
      </c>
      <c r="AK493" t="str">
        <f t="shared" si="75"/>
        <v>07</v>
      </c>
      <c r="AL493" t="str">
        <f t="shared" si="76"/>
        <v>2010</v>
      </c>
      <c r="AM493" s="427" t="str">
        <f t="shared" si="77"/>
        <v>01</v>
      </c>
      <c r="AN493" t="str">
        <f t="shared" si="78"/>
        <v>07</v>
      </c>
      <c r="AP493" s="19">
        <f t="shared" si="79"/>
        <v>40360</v>
      </c>
    </row>
    <row r="494" spans="1:42" ht="19.5" customHeight="1" x14ac:dyDescent="0.2">
      <c r="A494" s="143">
        <v>20346</v>
      </c>
      <c r="B494" s="42" t="str">
        <f>IFERROR(VLOOKUP($A494,INPUT_Du_lieu_nhan_vien!$A:$C,2,0),"-")</f>
        <v>Dương Quang</v>
      </c>
      <c r="C494" s="42" t="str">
        <f>IFERROR(VLOOKUP($A494,INPUT_Du_lieu_nhan_vien!$A:$C,3,0),"-")</f>
        <v>Huy</v>
      </c>
      <c r="D494" s="42" t="str">
        <f>IFERROR(VLOOKUP($A494,INPUT_Du_lieu_nhan_vien!$A:$AJ,36,0),"-")</f>
        <v>Nghỉ việc</v>
      </c>
      <c r="E494" s="69" t="s">
        <v>3031</v>
      </c>
      <c r="F494" s="70" t="s">
        <v>3368</v>
      </c>
      <c r="G494" s="71">
        <v>40909</v>
      </c>
      <c r="H494" s="54"/>
      <c r="I494" s="54" t="s">
        <v>12</v>
      </c>
      <c r="J494" s="54"/>
      <c r="K494" s="54" t="s">
        <v>72</v>
      </c>
      <c r="L494" s="54"/>
      <c r="M494" s="54"/>
      <c r="N494" s="54"/>
      <c r="T494" s="1">
        <v>20472</v>
      </c>
      <c r="U494" s="1">
        <v>5275</v>
      </c>
      <c r="W494" s="1" t="s">
        <v>3532</v>
      </c>
      <c r="X494" s="1">
        <v>3001</v>
      </c>
      <c r="Y494">
        <f t="shared" si="70"/>
        <v>5013</v>
      </c>
      <c r="Z494">
        <f t="shared" si="71"/>
        <v>50</v>
      </c>
      <c r="AA494">
        <f t="shared" si="72"/>
        <v>184</v>
      </c>
      <c r="AB494">
        <f t="shared" si="73"/>
        <v>2980</v>
      </c>
      <c r="AE494" s="19">
        <v>40909</v>
      </c>
      <c r="AH494" s="71">
        <v>40909</v>
      </c>
      <c r="AI494" s="78" t="s">
        <v>8600</v>
      </c>
      <c r="AJ494" s="413" t="str">
        <f t="shared" si="74"/>
        <v>01</v>
      </c>
      <c r="AK494" t="str">
        <f t="shared" si="75"/>
        <v>01</v>
      </c>
      <c r="AL494" t="str">
        <f t="shared" si="76"/>
        <v>2012</v>
      </c>
      <c r="AM494" s="427" t="str">
        <f t="shared" si="77"/>
        <v>01</v>
      </c>
      <c r="AN494" t="str">
        <f t="shared" si="78"/>
        <v>01</v>
      </c>
      <c r="AP494" s="19">
        <f t="shared" si="79"/>
        <v>40909</v>
      </c>
    </row>
    <row r="495" spans="1:42" ht="19.5" customHeight="1" x14ac:dyDescent="0.2">
      <c r="A495" s="143">
        <v>20348</v>
      </c>
      <c r="B495" s="42" t="str">
        <f>IFERROR(VLOOKUP($A495,INPUT_Du_lieu_nhan_vien!$A:$C,2,0),"-")</f>
        <v>Đặng Thanh</v>
      </c>
      <c r="C495" s="42" t="str">
        <f>IFERROR(VLOOKUP($A495,INPUT_Du_lieu_nhan_vien!$A:$C,3,0),"-")</f>
        <v>Hương</v>
      </c>
      <c r="D495" s="42" t="str">
        <f>IFERROR(VLOOKUP($A495,INPUT_Du_lieu_nhan_vien!$A:$AJ,36,0),"-")</f>
        <v>Nghỉ việc</v>
      </c>
      <c r="E495" s="69" t="s">
        <v>3030</v>
      </c>
      <c r="F495" s="70" t="s">
        <v>3838</v>
      </c>
      <c r="G495" s="71">
        <v>40918</v>
      </c>
      <c r="H495" s="54"/>
      <c r="I495" s="54" t="s">
        <v>17</v>
      </c>
      <c r="J495" s="54"/>
      <c r="K495" s="54"/>
      <c r="L495" s="54"/>
      <c r="M495" s="54"/>
      <c r="N495" s="70" t="s">
        <v>3839</v>
      </c>
      <c r="T495" s="1">
        <v>20473</v>
      </c>
      <c r="U495" s="1">
        <v>5281</v>
      </c>
      <c r="W495" s="1" t="s">
        <v>3588</v>
      </c>
      <c r="X495" s="1">
        <v>3002</v>
      </c>
      <c r="Y495">
        <f t="shared" si="70"/>
        <v>5015</v>
      </c>
      <c r="Z495">
        <f t="shared" si="71"/>
        <v>51</v>
      </c>
      <c r="AA495" t="str">
        <f t="shared" si="72"/>
        <v/>
      </c>
      <c r="AB495">
        <f t="shared" si="73"/>
        <v>2575</v>
      </c>
      <c r="AE495" s="19">
        <v>40918</v>
      </c>
      <c r="AH495" s="71">
        <v>40918</v>
      </c>
      <c r="AI495" s="78" t="s">
        <v>8760</v>
      </c>
      <c r="AJ495" s="413" t="str">
        <f t="shared" si="74"/>
        <v>10</v>
      </c>
      <c r="AK495" t="str">
        <f t="shared" si="75"/>
        <v>01</v>
      </c>
      <c r="AL495" t="str">
        <f t="shared" si="76"/>
        <v>2012</v>
      </c>
      <c r="AM495" s="427" t="str">
        <f t="shared" si="77"/>
        <v>10</v>
      </c>
      <c r="AN495" t="str">
        <f t="shared" si="78"/>
        <v>01</v>
      </c>
      <c r="AP495" s="19">
        <f t="shared" si="79"/>
        <v>40918</v>
      </c>
    </row>
    <row r="496" spans="1:42" ht="19.5" customHeight="1" x14ac:dyDescent="0.2">
      <c r="A496" s="143">
        <v>20353</v>
      </c>
      <c r="B496" s="42" t="str">
        <f>IFERROR(VLOOKUP($A496,INPUT_Du_lieu_nhan_vien!$A:$C,2,0),"-")</f>
        <v>Trần Thu</v>
      </c>
      <c r="C496" s="42" t="str">
        <f>IFERROR(VLOOKUP($A496,INPUT_Du_lieu_nhan_vien!$A:$C,3,0),"-")</f>
        <v>Thủy</v>
      </c>
      <c r="D496" s="42" t="str">
        <f>IFERROR(VLOOKUP($A496,INPUT_Du_lieu_nhan_vien!$A:$AJ,36,0),"-")</f>
        <v>Nghỉ việc</v>
      </c>
      <c r="E496" s="69" t="s">
        <v>3031</v>
      </c>
      <c r="F496" s="70" t="s">
        <v>3704</v>
      </c>
      <c r="G496" s="71">
        <v>41012</v>
      </c>
      <c r="H496" s="54"/>
      <c r="I496" s="54" t="s">
        <v>16</v>
      </c>
      <c r="J496" s="54"/>
      <c r="K496" s="54"/>
      <c r="L496" s="54"/>
      <c r="M496" s="54"/>
      <c r="N496" s="70" t="s">
        <v>3545</v>
      </c>
      <c r="T496" s="1">
        <v>20474</v>
      </c>
      <c r="U496" s="1">
        <v>5282</v>
      </c>
      <c r="W496" s="1" t="s">
        <v>3725</v>
      </c>
      <c r="X496" s="1">
        <v>3003</v>
      </c>
      <c r="Y496">
        <f t="shared" si="70"/>
        <v>5020</v>
      </c>
      <c r="Z496">
        <f t="shared" si="71"/>
        <v>53</v>
      </c>
      <c r="AA496" t="str">
        <f t="shared" si="72"/>
        <v/>
      </c>
      <c r="AB496">
        <f t="shared" si="73"/>
        <v>2981</v>
      </c>
      <c r="AE496" s="19">
        <v>41012</v>
      </c>
      <c r="AH496" s="71">
        <v>41012</v>
      </c>
      <c r="AI496" s="78" t="s">
        <v>8723</v>
      </c>
      <c r="AJ496" s="413" t="str">
        <f t="shared" si="74"/>
        <v>13</v>
      </c>
      <c r="AK496" t="str">
        <f t="shared" si="75"/>
        <v>04</v>
      </c>
      <c r="AL496" t="str">
        <f t="shared" si="76"/>
        <v>2012</v>
      </c>
      <c r="AM496" s="427" t="str">
        <f t="shared" si="77"/>
        <v>13</v>
      </c>
      <c r="AN496" t="str">
        <f t="shared" si="78"/>
        <v>04</v>
      </c>
      <c r="AP496" s="19">
        <f t="shared" si="79"/>
        <v>41012</v>
      </c>
    </row>
    <row r="497" spans="1:42" ht="19.5" customHeight="1" x14ac:dyDescent="0.2">
      <c r="A497" s="143">
        <v>20354</v>
      </c>
      <c r="B497" s="42" t="str">
        <f>IFERROR(VLOOKUP($A497,INPUT_Du_lieu_nhan_vien!$A:$C,2,0),"-")</f>
        <v>Nghiêm Thu</v>
      </c>
      <c r="C497" s="42" t="str">
        <f>IFERROR(VLOOKUP($A497,INPUT_Du_lieu_nhan_vien!$A:$C,3,0),"-")</f>
        <v>Trang</v>
      </c>
      <c r="D497" s="42" t="str">
        <f>IFERROR(VLOOKUP($A497,INPUT_Du_lieu_nhan_vien!$A:$AJ,36,0),"-")</f>
        <v>Nghỉ việc</v>
      </c>
      <c r="E497" s="69" t="s">
        <v>3030</v>
      </c>
      <c r="F497" s="70" t="s">
        <v>3989</v>
      </c>
      <c r="G497" s="71">
        <v>40952</v>
      </c>
      <c r="H497" s="54"/>
      <c r="I497" s="54" t="s">
        <v>16</v>
      </c>
      <c r="J497" s="54"/>
      <c r="K497" s="54"/>
      <c r="L497" s="54"/>
      <c r="M497" s="54"/>
      <c r="N497" s="70" t="s">
        <v>3788</v>
      </c>
      <c r="T497" s="1">
        <v>20475</v>
      </c>
      <c r="U497" s="1">
        <v>5283</v>
      </c>
      <c r="W497" s="1" t="s">
        <v>3491</v>
      </c>
      <c r="X497" s="1">
        <v>3004</v>
      </c>
      <c r="Y497">
        <f t="shared" si="70"/>
        <v>5021</v>
      </c>
      <c r="Z497">
        <f t="shared" si="71"/>
        <v>53</v>
      </c>
      <c r="AA497" t="str">
        <f t="shared" si="72"/>
        <v/>
      </c>
      <c r="AB497">
        <f t="shared" si="73"/>
        <v>2576</v>
      </c>
      <c r="AE497" s="19">
        <v>40952</v>
      </c>
      <c r="AH497" s="71">
        <v>40952</v>
      </c>
      <c r="AI497" s="78" t="s">
        <v>8715</v>
      </c>
      <c r="AJ497" s="413" t="str">
        <f t="shared" si="74"/>
        <v>13</v>
      </c>
      <c r="AK497" t="str">
        <f t="shared" si="75"/>
        <v>02</v>
      </c>
      <c r="AL497" t="str">
        <f t="shared" si="76"/>
        <v>2012</v>
      </c>
      <c r="AM497" s="427" t="str">
        <f t="shared" si="77"/>
        <v>13</v>
      </c>
      <c r="AN497" t="str">
        <f t="shared" si="78"/>
        <v>02</v>
      </c>
      <c r="AP497" s="19">
        <f t="shared" si="79"/>
        <v>40952</v>
      </c>
    </row>
    <row r="498" spans="1:42" ht="19.5" customHeight="1" x14ac:dyDescent="0.2">
      <c r="A498" s="143">
        <v>20359</v>
      </c>
      <c r="B498" s="42" t="str">
        <f>IFERROR(VLOOKUP($A498,INPUT_Du_lieu_nhan_vien!$A:$C,2,0),"-")</f>
        <v>Bùi Thu</v>
      </c>
      <c r="C498" s="42" t="str">
        <f>IFERROR(VLOOKUP($A498,INPUT_Du_lieu_nhan_vien!$A:$C,3,0),"-")</f>
        <v>Hương</v>
      </c>
      <c r="D498" s="42" t="str">
        <f>IFERROR(VLOOKUP($A498,INPUT_Du_lieu_nhan_vien!$A:$AJ,36,0),"-")</f>
        <v>Nghỉ việc</v>
      </c>
      <c r="E498" s="54" t="s">
        <v>3031</v>
      </c>
      <c r="F498" s="70" t="s">
        <v>3323</v>
      </c>
      <c r="G498" s="71">
        <v>41012</v>
      </c>
      <c r="H498" s="54"/>
      <c r="I498" s="69" t="s">
        <v>17</v>
      </c>
      <c r="J498" s="54"/>
      <c r="K498" s="69" t="s">
        <v>31</v>
      </c>
      <c r="L498" s="54"/>
      <c r="M498" s="69" t="s">
        <v>37</v>
      </c>
      <c r="N498" s="54"/>
      <c r="T498" s="1">
        <v>20476</v>
      </c>
      <c r="U498" s="1">
        <v>5284</v>
      </c>
      <c r="W498" s="1" t="s">
        <v>3602</v>
      </c>
      <c r="X498" s="1">
        <v>3005</v>
      </c>
      <c r="Y498">
        <f t="shared" si="70"/>
        <v>5026</v>
      </c>
      <c r="Z498">
        <f t="shared" si="71"/>
        <v>51</v>
      </c>
      <c r="AA498">
        <f t="shared" si="72"/>
        <v>182</v>
      </c>
      <c r="AB498">
        <f t="shared" si="73"/>
        <v>2982</v>
      </c>
      <c r="AE498" s="19">
        <v>41012</v>
      </c>
      <c r="AH498" s="71">
        <v>41012</v>
      </c>
      <c r="AI498" s="78" t="s">
        <v>8723</v>
      </c>
      <c r="AJ498" s="413" t="str">
        <f t="shared" si="74"/>
        <v>13</v>
      </c>
      <c r="AK498" t="str">
        <f t="shared" si="75"/>
        <v>04</v>
      </c>
      <c r="AL498" t="str">
        <f t="shared" si="76"/>
        <v>2012</v>
      </c>
      <c r="AM498" s="427" t="str">
        <f t="shared" si="77"/>
        <v>13</v>
      </c>
      <c r="AN498" t="str">
        <f t="shared" si="78"/>
        <v>04</v>
      </c>
      <c r="AP498" s="19">
        <f t="shared" si="79"/>
        <v>41012</v>
      </c>
    </row>
    <row r="499" spans="1:42" ht="19.5" customHeight="1" x14ac:dyDescent="0.2">
      <c r="A499" s="143">
        <v>20202</v>
      </c>
      <c r="B499" s="42" t="str">
        <f>IFERROR(VLOOKUP($A499,INPUT_Du_lieu_nhan_vien!$A:$C,2,0),"-")</f>
        <v>Nguyễn Hoàng</v>
      </c>
      <c r="C499" s="42" t="str">
        <f>IFERROR(VLOOKUP($A499,INPUT_Du_lieu_nhan_vien!$A:$C,3,0),"-")</f>
        <v>Sơn</v>
      </c>
      <c r="D499" s="42" t="str">
        <f>IFERROR(VLOOKUP($A499,INPUT_Du_lieu_nhan_vien!$A:$AJ,36,0),"-")</f>
        <v>Nghỉ việc</v>
      </c>
      <c r="E499" s="69" t="s">
        <v>3032</v>
      </c>
      <c r="F499" s="70" t="s">
        <v>5905</v>
      </c>
      <c r="G499" s="71">
        <v>40610</v>
      </c>
      <c r="H499" s="54"/>
      <c r="I499" s="54" t="s">
        <v>17</v>
      </c>
      <c r="J499" s="54"/>
      <c r="K499" s="54"/>
      <c r="L499" s="54"/>
      <c r="M499" s="54"/>
      <c r="N499" s="70" t="s">
        <v>5906</v>
      </c>
      <c r="T499" s="1">
        <v>20477</v>
      </c>
      <c r="U499" s="1">
        <v>5286</v>
      </c>
      <c r="W499" s="1" t="s">
        <v>3445</v>
      </c>
      <c r="X499" s="1">
        <v>3006</v>
      </c>
      <c r="Y499">
        <f t="shared" si="70"/>
        <v>4727</v>
      </c>
      <c r="Z499">
        <f t="shared" si="71"/>
        <v>51</v>
      </c>
      <c r="AA499" t="str">
        <f t="shared" si="72"/>
        <v/>
      </c>
      <c r="AB499">
        <f t="shared" si="73"/>
        <v>3631</v>
      </c>
      <c r="AE499" s="19">
        <v>40610</v>
      </c>
      <c r="AH499" s="71">
        <v>40610</v>
      </c>
      <c r="AI499" s="78" t="s">
        <v>8761</v>
      </c>
      <c r="AJ499" s="413" t="str">
        <f t="shared" si="74"/>
        <v>08</v>
      </c>
      <c r="AK499" t="str">
        <f t="shared" si="75"/>
        <v>03</v>
      </c>
      <c r="AL499" t="str">
        <f t="shared" si="76"/>
        <v>2011</v>
      </c>
      <c r="AM499" s="427" t="str">
        <f t="shared" si="77"/>
        <v>08</v>
      </c>
      <c r="AN499" t="str">
        <f t="shared" si="78"/>
        <v>03</v>
      </c>
      <c r="AP499" s="19">
        <f t="shared" si="79"/>
        <v>40610</v>
      </c>
    </row>
    <row r="500" spans="1:42" ht="19.5" customHeight="1" x14ac:dyDescent="0.2">
      <c r="A500" s="229">
        <v>20362</v>
      </c>
      <c r="B500" s="42" t="str">
        <f>IFERROR(VLOOKUP($A500,INPUT_Du_lieu_nhan_vien!$A:$C,2,0),"-")</f>
        <v>-</v>
      </c>
      <c r="C500" s="42" t="str">
        <f>IFERROR(VLOOKUP($A500,INPUT_Du_lieu_nhan_vien!$A:$C,3,0),"-")</f>
        <v>-</v>
      </c>
      <c r="D500" s="42" t="str">
        <f>IFERROR(VLOOKUP($A500,INPUT_Du_lieu_nhan_vien!$A:$AJ,36,0),"-")</f>
        <v>-</v>
      </c>
      <c r="E500" s="69" t="s">
        <v>3031</v>
      </c>
      <c r="F500" s="70" t="s">
        <v>3438</v>
      </c>
      <c r="G500" s="71">
        <v>40988</v>
      </c>
      <c r="H500" s="54"/>
      <c r="I500" s="69" t="s">
        <v>17</v>
      </c>
      <c r="J500" s="54"/>
      <c r="K500" s="69" t="s">
        <v>31</v>
      </c>
      <c r="L500" s="54"/>
      <c r="M500" s="69" t="s">
        <v>897</v>
      </c>
      <c r="N500" s="54"/>
      <c r="T500" s="1">
        <v>20478</v>
      </c>
      <c r="U500" s="1">
        <v>5287</v>
      </c>
      <c r="W500" s="1" t="s">
        <v>3446</v>
      </c>
      <c r="X500" s="1">
        <v>3007</v>
      </c>
      <c r="Y500" t="str">
        <f t="shared" si="70"/>
        <v/>
      </c>
      <c r="Z500">
        <f t="shared" si="71"/>
        <v>51</v>
      </c>
      <c r="AA500">
        <f t="shared" si="72"/>
        <v>182</v>
      </c>
      <c r="AB500">
        <f t="shared" si="73"/>
        <v>2983</v>
      </c>
      <c r="AE500" s="19">
        <v>40988</v>
      </c>
      <c r="AH500" s="71">
        <v>40988</v>
      </c>
      <c r="AI500" s="78" t="s">
        <v>8639</v>
      </c>
      <c r="AJ500" s="413" t="str">
        <f t="shared" si="74"/>
        <v>20</v>
      </c>
      <c r="AK500" t="str">
        <f t="shared" si="75"/>
        <v>03</v>
      </c>
      <c r="AL500" t="str">
        <f t="shared" si="76"/>
        <v>2012</v>
      </c>
      <c r="AM500" s="427" t="str">
        <f t="shared" si="77"/>
        <v>20</v>
      </c>
      <c r="AN500" t="str">
        <f t="shared" si="78"/>
        <v>03</v>
      </c>
      <c r="AP500" s="19">
        <f t="shared" si="79"/>
        <v>40988</v>
      </c>
    </row>
    <row r="501" spans="1:42" ht="19.5" customHeight="1" x14ac:dyDescent="0.2">
      <c r="A501" s="143">
        <v>20365</v>
      </c>
      <c r="B501" s="42" t="str">
        <f>IFERROR(VLOOKUP($A501,INPUT_Du_lieu_nhan_vien!$A:$C,2,0),"-")</f>
        <v>Chu Thị Thu</v>
      </c>
      <c r="C501" s="42" t="str">
        <f>IFERROR(VLOOKUP($A501,INPUT_Du_lieu_nhan_vien!$A:$C,3,0),"-")</f>
        <v>Hà</v>
      </c>
      <c r="D501" s="42" t="str">
        <f>IFERROR(VLOOKUP($A501,INPUT_Du_lieu_nhan_vien!$A:$AJ,36,0),"-")</f>
        <v>Nghỉ việc</v>
      </c>
      <c r="E501" s="69" t="s">
        <v>3030</v>
      </c>
      <c r="F501" s="70" t="s">
        <v>3823</v>
      </c>
      <c r="G501" s="71">
        <v>40961</v>
      </c>
      <c r="H501" s="54"/>
      <c r="I501" s="54" t="s">
        <v>16</v>
      </c>
      <c r="J501" s="54"/>
      <c r="K501" s="54"/>
      <c r="L501" s="54"/>
      <c r="M501" s="54"/>
      <c r="N501" s="70" t="s">
        <v>3788</v>
      </c>
      <c r="T501" s="1">
        <v>20479</v>
      </c>
      <c r="U501" s="1">
        <v>5290</v>
      </c>
      <c r="W501" s="1" t="s">
        <v>3392</v>
      </c>
      <c r="X501" s="1">
        <v>3008</v>
      </c>
      <c r="Y501">
        <f t="shared" si="70"/>
        <v>5033</v>
      </c>
      <c r="Z501">
        <f t="shared" si="71"/>
        <v>53</v>
      </c>
      <c r="AA501" t="str">
        <f t="shared" si="72"/>
        <v/>
      </c>
      <c r="AB501">
        <f t="shared" si="73"/>
        <v>2577</v>
      </c>
      <c r="AE501" s="19">
        <v>40961</v>
      </c>
      <c r="AH501" s="71">
        <v>40961</v>
      </c>
      <c r="AI501" s="78" t="s">
        <v>8762</v>
      </c>
      <c r="AJ501" s="413" t="str">
        <f t="shared" si="74"/>
        <v>22</v>
      </c>
      <c r="AK501" t="str">
        <f t="shared" si="75"/>
        <v>02</v>
      </c>
      <c r="AL501" t="str">
        <f t="shared" si="76"/>
        <v>2012</v>
      </c>
      <c r="AM501" s="427" t="str">
        <f t="shared" si="77"/>
        <v>22</v>
      </c>
      <c r="AN501" t="str">
        <f t="shared" si="78"/>
        <v>02</v>
      </c>
      <c r="AP501" s="19">
        <f t="shared" si="79"/>
        <v>40961</v>
      </c>
    </row>
    <row r="502" spans="1:42" ht="19.5" customHeight="1" x14ac:dyDescent="0.2">
      <c r="A502" s="143">
        <v>20226</v>
      </c>
      <c r="B502" s="42" t="str">
        <f>IFERROR(VLOOKUP($A502,INPUT_Du_lieu_nhan_vien!$A:$C,2,0),"-")</f>
        <v>Nguyễn Thị</v>
      </c>
      <c r="C502" s="42" t="str">
        <f>IFERROR(VLOOKUP($A502,INPUT_Du_lieu_nhan_vien!$A:$C,3,0),"-")</f>
        <v>Tâm</v>
      </c>
      <c r="D502" s="42" t="str">
        <f>IFERROR(VLOOKUP($A502,INPUT_Du_lieu_nhan_vien!$A:$AJ,36,0),"-")</f>
        <v>Chính thức</v>
      </c>
      <c r="E502" s="69" t="s">
        <v>3028</v>
      </c>
      <c r="F502" s="70" t="s">
        <v>3242</v>
      </c>
      <c r="G502" s="71">
        <v>41241</v>
      </c>
      <c r="H502" s="54"/>
      <c r="I502" s="54" t="s">
        <v>12</v>
      </c>
      <c r="J502" s="54"/>
      <c r="K502" s="54" t="s">
        <v>65</v>
      </c>
      <c r="L502" s="54"/>
      <c r="M502" s="54" t="s">
        <v>70</v>
      </c>
      <c r="N502" s="54"/>
      <c r="T502" s="1">
        <v>20480</v>
      </c>
      <c r="U502" s="1">
        <v>5293</v>
      </c>
      <c r="W502" s="1" t="s">
        <v>3464</v>
      </c>
      <c r="X502" s="1">
        <v>3009</v>
      </c>
      <c r="Y502">
        <f t="shared" si="70"/>
        <v>4751</v>
      </c>
      <c r="Z502">
        <f t="shared" si="71"/>
        <v>50</v>
      </c>
      <c r="AA502">
        <f t="shared" si="72"/>
        <v>177</v>
      </c>
      <c r="AB502">
        <f t="shared" si="73"/>
        <v>3507</v>
      </c>
      <c r="AE502" s="19">
        <v>41241</v>
      </c>
      <c r="AH502" s="71">
        <v>41241</v>
      </c>
      <c r="AI502" s="78" t="s">
        <v>2525</v>
      </c>
      <c r="AJ502" s="413" t="str">
        <f t="shared" si="74"/>
        <v>28</v>
      </c>
      <c r="AK502" t="str">
        <f t="shared" si="75"/>
        <v>11</v>
      </c>
      <c r="AL502" t="str">
        <f t="shared" si="76"/>
        <v>2012</v>
      </c>
      <c r="AM502" s="427" t="str">
        <f t="shared" si="77"/>
        <v>28</v>
      </c>
      <c r="AN502" t="str">
        <f t="shared" si="78"/>
        <v>11</v>
      </c>
      <c r="AP502" s="19">
        <f t="shared" si="79"/>
        <v>41241</v>
      </c>
    </row>
    <row r="503" spans="1:42" ht="19.5" customHeight="1" x14ac:dyDescent="0.2">
      <c r="A503" s="143">
        <v>20407</v>
      </c>
      <c r="B503" s="42" t="str">
        <f>IFERROR(VLOOKUP($A503,INPUT_Du_lieu_nhan_vien!$A:$C,2,0),"-")</f>
        <v>Nguyễn Thị</v>
      </c>
      <c r="C503" s="42" t="str">
        <f>IFERROR(VLOOKUP($A503,INPUT_Du_lieu_nhan_vien!$A:$C,3,0),"-")</f>
        <v>Tâm</v>
      </c>
      <c r="D503" s="42" t="str">
        <f>IFERROR(VLOOKUP($A503,INPUT_Du_lieu_nhan_vien!$A:$AJ,36,0),"-")</f>
        <v>Nghỉ việc</v>
      </c>
      <c r="E503" s="69" t="s">
        <v>3032</v>
      </c>
      <c r="F503" s="70" t="s">
        <v>5935</v>
      </c>
      <c r="G503" s="71">
        <v>41079</v>
      </c>
      <c r="H503" s="54"/>
      <c r="I503" s="54" t="s">
        <v>16</v>
      </c>
      <c r="J503" s="54"/>
      <c r="K503" s="54"/>
      <c r="L503" s="54"/>
      <c r="M503" s="54"/>
      <c r="N503" s="70" t="s">
        <v>5936</v>
      </c>
      <c r="T503" s="1">
        <v>20481</v>
      </c>
      <c r="U503" s="1">
        <v>5294</v>
      </c>
      <c r="W503" s="1" t="s">
        <v>3529</v>
      </c>
      <c r="X503" s="1">
        <v>3010</v>
      </c>
      <c r="Y503">
        <f t="shared" si="70"/>
        <v>5085</v>
      </c>
      <c r="Z503">
        <f t="shared" si="71"/>
        <v>53</v>
      </c>
      <c r="AA503" t="str">
        <f t="shared" si="72"/>
        <v/>
      </c>
      <c r="AB503">
        <f t="shared" si="73"/>
        <v>3632</v>
      </c>
      <c r="AE503" s="19">
        <v>41079</v>
      </c>
      <c r="AH503" s="71">
        <v>41079</v>
      </c>
      <c r="AI503" s="78" t="s">
        <v>8763</v>
      </c>
      <c r="AJ503" s="413" t="str">
        <f t="shared" si="74"/>
        <v>19</v>
      </c>
      <c r="AK503" t="str">
        <f t="shared" si="75"/>
        <v>06</v>
      </c>
      <c r="AL503" t="str">
        <f t="shared" si="76"/>
        <v>2012</v>
      </c>
      <c r="AM503" s="427" t="str">
        <f t="shared" si="77"/>
        <v>19</v>
      </c>
      <c r="AN503" t="str">
        <f t="shared" si="78"/>
        <v>06</v>
      </c>
      <c r="AP503" s="19">
        <f t="shared" si="79"/>
        <v>41079</v>
      </c>
    </row>
    <row r="504" spans="1:42" ht="19.5" customHeight="1" x14ac:dyDescent="0.2">
      <c r="A504" s="143">
        <v>20226</v>
      </c>
      <c r="B504" s="42" t="str">
        <f>IFERROR(VLOOKUP($A504,INPUT_Du_lieu_nhan_vien!$A:$C,2,0),"-")</f>
        <v>Nguyễn Thị</v>
      </c>
      <c r="C504" s="42" t="str">
        <f>IFERROR(VLOOKUP($A504,INPUT_Du_lieu_nhan_vien!$A:$C,3,0),"-")</f>
        <v>Tâm</v>
      </c>
      <c r="D504" s="42" t="str">
        <f>IFERROR(VLOOKUP($A504,INPUT_Du_lieu_nhan_vien!$A:$AJ,36,0),"-")</f>
        <v>Chính thức</v>
      </c>
      <c r="E504" s="69" t="s">
        <v>3028</v>
      </c>
      <c r="F504" s="70" t="s">
        <v>3243</v>
      </c>
      <c r="G504" s="20">
        <v>41275</v>
      </c>
      <c r="H504" s="54"/>
      <c r="I504" s="54" t="s">
        <v>14</v>
      </c>
      <c r="J504" s="54"/>
      <c r="K504" s="54" t="s">
        <v>2672</v>
      </c>
      <c r="L504" s="54"/>
      <c r="M504" s="54" t="s">
        <v>2673</v>
      </c>
      <c r="N504" s="54"/>
      <c r="T504" s="1">
        <v>20482</v>
      </c>
      <c r="U504" s="1">
        <v>5297</v>
      </c>
      <c r="W504" s="1" t="s">
        <v>3547</v>
      </c>
      <c r="X504" s="1">
        <v>3011</v>
      </c>
      <c r="Y504">
        <f t="shared" si="70"/>
        <v>4751</v>
      </c>
      <c r="Z504">
        <f t="shared" si="71"/>
        <v>33</v>
      </c>
      <c r="AA504">
        <f t="shared" si="72"/>
        <v>167</v>
      </c>
      <c r="AB504">
        <f t="shared" si="73"/>
        <v>3508</v>
      </c>
      <c r="AE504" s="19">
        <v>41275</v>
      </c>
      <c r="AH504" s="20">
        <v>41275</v>
      </c>
      <c r="AI504" s="79" t="s">
        <v>8619</v>
      </c>
      <c r="AJ504" s="413" t="str">
        <f t="shared" si="74"/>
        <v>01</v>
      </c>
      <c r="AK504" t="str">
        <f t="shared" si="75"/>
        <v>01</v>
      </c>
      <c r="AL504" t="str">
        <f t="shared" si="76"/>
        <v>2013</v>
      </c>
      <c r="AM504" s="427" t="str">
        <f t="shared" si="77"/>
        <v>01</v>
      </c>
      <c r="AN504" t="str">
        <f t="shared" si="78"/>
        <v>01</v>
      </c>
      <c r="AP504" s="19">
        <f t="shared" si="79"/>
        <v>41275</v>
      </c>
    </row>
    <row r="505" spans="1:42" ht="19.5" customHeight="1" x14ac:dyDescent="0.2">
      <c r="A505" s="143">
        <v>20226</v>
      </c>
      <c r="B505" s="42" t="str">
        <f>IFERROR(VLOOKUP($A505,INPUT_Du_lieu_nhan_vien!$A:$C,2,0),"-")</f>
        <v>Nguyễn Thị</v>
      </c>
      <c r="C505" s="42" t="str">
        <f>IFERROR(VLOOKUP($A505,INPUT_Du_lieu_nhan_vien!$A:$C,3,0),"-")</f>
        <v>Tâm</v>
      </c>
      <c r="D505" s="42" t="str">
        <f>IFERROR(VLOOKUP($A505,INPUT_Du_lieu_nhan_vien!$A:$AJ,36,0),"-")</f>
        <v>Chính thức</v>
      </c>
      <c r="E505" s="69" t="s">
        <v>3031</v>
      </c>
      <c r="F505" s="70" t="s">
        <v>3515</v>
      </c>
      <c r="G505" s="71">
        <v>40488</v>
      </c>
      <c r="H505" s="54"/>
      <c r="I505" s="54" t="s">
        <v>16</v>
      </c>
      <c r="J505" s="54"/>
      <c r="K505" s="54" t="s">
        <v>65</v>
      </c>
      <c r="L505" s="54"/>
      <c r="M505" s="54" t="s">
        <v>70</v>
      </c>
      <c r="N505" s="54"/>
      <c r="T505" s="1">
        <v>20483</v>
      </c>
      <c r="U505" s="1">
        <v>5298</v>
      </c>
      <c r="W505" s="1" t="s">
        <v>3459</v>
      </c>
      <c r="X505" s="1">
        <v>3012</v>
      </c>
      <c r="Y505">
        <f t="shared" si="70"/>
        <v>4751</v>
      </c>
      <c r="Z505">
        <f t="shared" si="71"/>
        <v>53</v>
      </c>
      <c r="AA505">
        <f t="shared" si="72"/>
        <v>177</v>
      </c>
      <c r="AB505">
        <f t="shared" si="73"/>
        <v>2984</v>
      </c>
      <c r="AE505" s="19">
        <v>40488</v>
      </c>
      <c r="AH505" s="71">
        <v>40488</v>
      </c>
      <c r="AI505" s="78" t="s">
        <v>8740</v>
      </c>
      <c r="AJ505" s="413" t="str">
        <f t="shared" si="74"/>
        <v>06</v>
      </c>
      <c r="AK505" t="str">
        <f t="shared" si="75"/>
        <v>11</v>
      </c>
      <c r="AL505" t="str">
        <f t="shared" si="76"/>
        <v>2010</v>
      </c>
      <c r="AM505" s="427" t="str">
        <f t="shared" si="77"/>
        <v>06</v>
      </c>
      <c r="AN505" t="str">
        <f t="shared" si="78"/>
        <v>11</v>
      </c>
      <c r="AP505" s="19">
        <f t="shared" si="79"/>
        <v>40488</v>
      </c>
    </row>
    <row r="506" spans="1:42" ht="19.5" customHeight="1" x14ac:dyDescent="0.2">
      <c r="A506" s="143">
        <v>20377</v>
      </c>
      <c r="B506" s="42" t="str">
        <f>IFERROR(VLOOKUP($A506,INPUT_Du_lieu_nhan_vien!$A:$C,2,0),"-")</f>
        <v>Mai Cát</v>
      </c>
      <c r="C506" s="42" t="str">
        <f>IFERROR(VLOOKUP($A506,INPUT_Du_lieu_nhan_vien!$A:$C,3,0),"-")</f>
        <v>Uyên</v>
      </c>
      <c r="D506" s="42" t="str">
        <f>IFERROR(VLOOKUP($A506,INPUT_Du_lieu_nhan_vien!$A:$AJ,36,0),"-")</f>
        <v>Nghỉ việc</v>
      </c>
      <c r="E506" s="69" t="s">
        <v>3030</v>
      </c>
      <c r="F506" s="70" t="s">
        <v>3990</v>
      </c>
      <c r="G506" s="71">
        <v>40969</v>
      </c>
      <c r="H506" s="54"/>
      <c r="I506" s="54" t="s">
        <v>16</v>
      </c>
      <c r="J506" s="54"/>
      <c r="K506" s="54"/>
      <c r="L506" s="54"/>
      <c r="M506" s="54"/>
      <c r="N506" s="70" t="s">
        <v>3907</v>
      </c>
      <c r="T506" s="1">
        <v>20484</v>
      </c>
      <c r="U506" s="1">
        <v>5299</v>
      </c>
      <c r="W506" s="1" t="s">
        <v>3463</v>
      </c>
      <c r="X506" s="1">
        <v>3013</v>
      </c>
      <c r="Y506">
        <f t="shared" si="70"/>
        <v>5045</v>
      </c>
      <c r="Z506">
        <f t="shared" si="71"/>
        <v>53</v>
      </c>
      <c r="AA506" t="str">
        <f t="shared" si="72"/>
        <v/>
      </c>
      <c r="AB506">
        <f t="shared" si="73"/>
        <v>2578</v>
      </c>
      <c r="AE506" s="19">
        <v>40969</v>
      </c>
      <c r="AH506" s="71">
        <v>40969</v>
      </c>
      <c r="AI506" s="78" t="s">
        <v>5606</v>
      </c>
      <c r="AJ506" s="413" t="str">
        <f t="shared" si="74"/>
        <v>01</v>
      </c>
      <c r="AK506" t="str">
        <f t="shared" si="75"/>
        <v>03</v>
      </c>
      <c r="AL506" t="str">
        <f t="shared" si="76"/>
        <v>2012</v>
      </c>
      <c r="AM506" s="427" t="str">
        <f t="shared" si="77"/>
        <v>01</v>
      </c>
      <c r="AN506" t="str">
        <f t="shared" si="78"/>
        <v>03</v>
      </c>
      <c r="AP506" s="19">
        <f t="shared" si="79"/>
        <v>40969</v>
      </c>
    </row>
    <row r="507" spans="1:42" ht="19.5" customHeight="1" x14ac:dyDescent="0.2">
      <c r="A507" s="143">
        <v>20379</v>
      </c>
      <c r="B507" s="42" t="str">
        <f>IFERROR(VLOOKUP($A507,INPUT_Du_lieu_nhan_vien!$A:$C,2,0),"-")</f>
        <v>Mai Thị Mỹ</v>
      </c>
      <c r="C507" s="42" t="str">
        <f>IFERROR(VLOOKUP($A507,INPUT_Du_lieu_nhan_vien!$A:$C,3,0),"-")</f>
        <v>Phụng</v>
      </c>
      <c r="D507" s="42" t="str">
        <f>IFERROR(VLOOKUP($A507,INPUT_Du_lieu_nhan_vien!$A:$AJ,36,0),"-")</f>
        <v>Nghỉ việc</v>
      </c>
      <c r="E507" s="69" t="s">
        <v>3031</v>
      </c>
      <c r="F507" s="70" t="s">
        <v>3450</v>
      </c>
      <c r="G507" s="71">
        <v>41048</v>
      </c>
      <c r="H507" s="69"/>
      <c r="I507" s="69" t="s">
        <v>16</v>
      </c>
      <c r="J507" s="54"/>
      <c r="K507" s="69" t="s">
        <v>65</v>
      </c>
      <c r="L507" s="54"/>
      <c r="M507" s="69" t="s">
        <v>70</v>
      </c>
      <c r="N507" s="54"/>
      <c r="T507" s="1">
        <v>20485</v>
      </c>
      <c r="U507" s="1">
        <v>5300</v>
      </c>
      <c r="W507" s="1" t="s">
        <v>3508</v>
      </c>
      <c r="X507" s="1">
        <v>3014</v>
      </c>
      <c r="Y507">
        <f t="shared" si="70"/>
        <v>5047</v>
      </c>
      <c r="Z507">
        <f t="shared" si="71"/>
        <v>53</v>
      </c>
      <c r="AA507">
        <f t="shared" si="72"/>
        <v>177</v>
      </c>
      <c r="AB507">
        <f t="shared" si="73"/>
        <v>2985</v>
      </c>
      <c r="AE507" s="19">
        <v>41048</v>
      </c>
      <c r="AH507" s="71">
        <v>41048</v>
      </c>
      <c r="AI507" s="78" t="s">
        <v>8764</v>
      </c>
      <c r="AJ507" s="413" t="str">
        <f t="shared" si="74"/>
        <v>19</v>
      </c>
      <c r="AK507" t="str">
        <f t="shared" si="75"/>
        <v>05</v>
      </c>
      <c r="AL507" t="str">
        <f t="shared" si="76"/>
        <v>2012</v>
      </c>
      <c r="AM507" s="427" t="str">
        <f t="shared" si="77"/>
        <v>19</v>
      </c>
      <c r="AN507" t="str">
        <f t="shared" si="78"/>
        <v>05</v>
      </c>
      <c r="AP507" s="19">
        <f t="shared" si="79"/>
        <v>41048</v>
      </c>
    </row>
    <row r="508" spans="1:42" ht="19.5" customHeight="1" x14ac:dyDescent="0.2">
      <c r="A508" s="143">
        <v>20380</v>
      </c>
      <c r="B508" s="42" t="str">
        <f>IFERROR(VLOOKUP($A508,INPUT_Du_lieu_nhan_vien!$A:$C,2,0),"-")</f>
        <v>Võ Phương</v>
      </c>
      <c r="C508" s="42" t="str">
        <f>IFERROR(VLOOKUP($A508,INPUT_Du_lieu_nhan_vien!$A:$C,3,0),"-")</f>
        <v>Anh</v>
      </c>
      <c r="D508" s="42" t="str">
        <f>IFERROR(VLOOKUP($A508,INPUT_Du_lieu_nhan_vien!$A:$AJ,36,0),"-")</f>
        <v>Nghỉ việc</v>
      </c>
      <c r="E508" s="69" t="s">
        <v>3030</v>
      </c>
      <c r="F508" s="70" t="s">
        <v>5659</v>
      </c>
      <c r="G508" s="71">
        <v>40987</v>
      </c>
      <c r="H508" s="54"/>
      <c r="I508" s="54" t="s">
        <v>16</v>
      </c>
      <c r="J508" s="54"/>
      <c r="K508" s="54"/>
      <c r="L508" s="54"/>
      <c r="M508" s="54"/>
      <c r="N508" s="70" t="s">
        <v>3907</v>
      </c>
      <c r="T508" s="1">
        <v>20486</v>
      </c>
      <c r="U508" s="1">
        <v>5301</v>
      </c>
      <c r="W508" s="1" t="s">
        <v>3316</v>
      </c>
      <c r="X508" s="1">
        <v>3015</v>
      </c>
      <c r="Y508">
        <f t="shared" si="70"/>
        <v>5048</v>
      </c>
      <c r="Z508">
        <f t="shared" si="71"/>
        <v>53</v>
      </c>
      <c r="AA508" t="str">
        <f t="shared" si="72"/>
        <v/>
      </c>
      <c r="AB508">
        <f t="shared" si="73"/>
        <v>2579</v>
      </c>
      <c r="AE508" s="19">
        <v>40987</v>
      </c>
      <c r="AH508" s="71">
        <v>40987</v>
      </c>
      <c r="AI508" s="78" t="s">
        <v>8629</v>
      </c>
      <c r="AJ508" s="413" t="str">
        <f t="shared" si="74"/>
        <v>19</v>
      </c>
      <c r="AK508" t="str">
        <f t="shared" si="75"/>
        <v>03</v>
      </c>
      <c r="AL508" t="str">
        <f t="shared" si="76"/>
        <v>2012</v>
      </c>
      <c r="AM508" s="427" t="str">
        <f t="shared" si="77"/>
        <v>19</v>
      </c>
      <c r="AN508" t="str">
        <f t="shared" si="78"/>
        <v>03</v>
      </c>
      <c r="AP508" s="19">
        <f t="shared" si="79"/>
        <v>40987</v>
      </c>
    </row>
    <row r="509" spans="1:42" ht="19.5" customHeight="1" x14ac:dyDescent="0.2">
      <c r="A509" s="143">
        <v>20381</v>
      </c>
      <c r="B509" s="42" t="str">
        <f>IFERROR(VLOOKUP($A509,INPUT_Du_lieu_nhan_vien!$A:$C,2,0),"-")</f>
        <v>Trần Thị Huỳnh</v>
      </c>
      <c r="C509" s="42" t="str">
        <f>IFERROR(VLOOKUP($A509,INPUT_Du_lieu_nhan_vien!$A:$C,3,0),"-")</f>
        <v>Anh</v>
      </c>
      <c r="D509" s="42" t="str">
        <f>IFERROR(VLOOKUP($A509,INPUT_Du_lieu_nhan_vien!$A:$AJ,36,0),"-")</f>
        <v>Nghỉ việc</v>
      </c>
      <c r="E509" s="69" t="s">
        <v>3030</v>
      </c>
      <c r="F509" s="70" t="s">
        <v>5608</v>
      </c>
      <c r="G509" s="71">
        <v>40987</v>
      </c>
      <c r="H509" s="54"/>
      <c r="I509" s="54" t="s">
        <v>16</v>
      </c>
      <c r="J509" s="54"/>
      <c r="K509" s="54"/>
      <c r="L509" s="54"/>
      <c r="M509" s="54"/>
      <c r="N509" s="70" t="s">
        <v>3907</v>
      </c>
      <c r="T509" s="1">
        <v>20487</v>
      </c>
      <c r="U509" s="1">
        <v>5302</v>
      </c>
      <c r="W509" s="1" t="s">
        <v>3319</v>
      </c>
      <c r="X509" s="1">
        <v>3016</v>
      </c>
      <c r="Y509">
        <f t="shared" si="70"/>
        <v>5049</v>
      </c>
      <c r="Z509">
        <f t="shared" si="71"/>
        <v>53</v>
      </c>
      <c r="AA509" t="str">
        <f t="shared" si="72"/>
        <v/>
      </c>
      <c r="AB509">
        <f t="shared" si="73"/>
        <v>2580</v>
      </c>
      <c r="AE509" s="19">
        <v>40987</v>
      </c>
      <c r="AH509" s="71">
        <v>40987</v>
      </c>
      <c r="AI509" s="78" t="s">
        <v>8629</v>
      </c>
      <c r="AJ509" s="413" t="str">
        <f t="shared" si="74"/>
        <v>19</v>
      </c>
      <c r="AK509" t="str">
        <f t="shared" si="75"/>
        <v>03</v>
      </c>
      <c r="AL509" t="str">
        <f t="shared" si="76"/>
        <v>2012</v>
      </c>
      <c r="AM509" s="427" t="str">
        <f t="shared" si="77"/>
        <v>19</v>
      </c>
      <c r="AN509" t="str">
        <f t="shared" si="78"/>
        <v>03</v>
      </c>
      <c r="AP509" s="19">
        <f t="shared" si="79"/>
        <v>40987</v>
      </c>
    </row>
    <row r="510" spans="1:42" ht="19.5" customHeight="1" x14ac:dyDescent="0.2">
      <c r="A510" s="143">
        <v>20383</v>
      </c>
      <c r="B510" s="42" t="str">
        <f>IFERROR(VLOOKUP($A510,INPUT_Du_lieu_nhan_vien!$A:$C,2,0),"-")</f>
        <v>Phạm Đình</v>
      </c>
      <c r="C510" s="42" t="str">
        <f>IFERROR(VLOOKUP($A510,INPUT_Du_lieu_nhan_vien!$A:$C,3,0),"-")</f>
        <v>Phong</v>
      </c>
      <c r="D510" s="42" t="str">
        <f>IFERROR(VLOOKUP($A510,INPUT_Du_lieu_nhan_vien!$A:$AJ,36,0),"-")</f>
        <v>Nghỉ việc</v>
      </c>
      <c r="E510" s="69" t="s">
        <v>3031</v>
      </c>
      <c r="F510" s="70" t="s">
        <v>3633</v>
      </c>
      <c r="G510" s="71">
        <v>41030</v>
      </c>
      <c r="H510" s="54"/>
      <c r="I510" s="54" t="s">
        <v>17</v>
      </c>
      <c r="J510" s="54"/>
      <c r="K510" s="54"/>
      <c r="L510" s="54"/>
      <c r="M510" s="54"/>
      <c r="N510" s="70" t="s">
        <v>3566</v>
      </c>
      <c r="T510" s="1">
        <v>20488</v>
      </c>
      <c r="U510" s="1">
        <v>5303</v>
      </c>
      <c r="W510" s="1" t="s">
        <v>3320</v>
      </c>
      <c r="X510" s="1">
        <v>3017</v>
      </c>
      <c r="Y510">
        <f t="shared" si="70"/>
        <v>5051</v>
      </c>
      <c r="Z510">
        <f t="shared" si="71"/>
        <v>51</v>
      </c>
      <c r="AA510" t="str">
        <f t="shared" si="72"/>
        <v/>
      </c>
      <c r="AB510">
        <f t="shared" si="73"/>
        <v>2986</v>
      </c>
      <c r="AE510" s="19">
        <v>41030</v>
      </c>
      <c r="AH510" s="71">
        <v>41030</v>
      </c>
      <c r="AI510" s="78" t="s">
        <v>3708</v>
      </c>
      <c r="AJ510" s="413" t="str">
        <f t="shared" si="74"/>
        <v>01</v>
      </c>
      <c r="AK510" t="str">
        <f t="shared" si="75"/>
        <v>05</v>
      </c>
      <c r="AL510" t="str">
        <f t="shared" si="76"/>
        <v>2012</v>
      </c>
      <c r="AM510" s="427" t="str">
        <f t="shared" si="77"/>
        <v>01</v>
      </c>
      <c r="AN510" t="str">
        <f t="shared" si="78"/>
        <v>05</v>
      </c>
      <c r="AP510" s="19">
        <f t="shared" si="79"/>
        <v>41030</v>
      </c>
    </row>
    <row r="511" spans="1:42" ht="19.5" customHeight="1" x14ac:dyDescent="0.2">
      <c r="A511" s="143">
        <v>20075</v>
      </c>
      <c r="B511" s="42" t="str">
        <f>IFERROR(VLOOKUP($A511,INPUT_Du_lieu_nhan_vien!$A:$C,2,0),"-")</f>
        <v>Nguyễn Thị Thiên</v>
      </c>
      <c r="C511" s="42" t="str">
        <f>IFERROR(VLOOKUP($A511,INPUT_Du_lieu_nhan_vien!$A:$C,3,0),"-")</f>
        <v>Thanh</v>
      </c>
      <c r="D511" s="42" t="str">
        <f>IFERROR(VLOOKUP($A511,INPUT_Du_lieu_nhan_vien!$A:$AJ,36,0),"-")</f>
        <v>Nghỉ việc</v>
      </c>
      <c r="E511" s="69" t="s">
        <v>3028</v>
      </c>
      <c r="F511" s="70" t="s">
        <v>3245</v>
      </c>
      <c r="G511" s="71">
        <v>40909</v>
      </c>
      <c r="H511" s="54"/>
      <c r="I511" s="54" t="s">
        <v>14</v>
      </c>
      <c r="J511" s="54"/>
      <c r="K511" s="54" t="s">
        <v>65</v>
      </c>
      <c r="L511" s="54"/>
      <c r="M511" s="54" t="s">
        <v>70</v>
      </c>
      <c r="N511" s="54"/>
      <c r="T511" s="1">
        <v>20489</v>
      </c>
      <c r="U511" s="1">
        <v>5304</v>
      </c>
      <c r="W511" s="1" t="s">
        <v>3342</v>
      </c>
      <c r="X511" s="1">
        <v>3018</v>
      </c>
      <c r="Y511">
        <f t="shared" si="70"/>
        <v>4513</v>
      </c>
      <c r="Z511">
        <f t="shared" si="71"/>
        <v>33</v>
      </c>
      <c r="AA511">
        <f t="shared" si="72"/>
        <v>177</v>
      </c>
      <c r="AB511">
        <f t="shared" si="73"/>
        <v>3509</v>
      </c>
      <c r="AE511" s="19">
        <v>40909</v>
      </c>
      <c r="AH511" s="71">
        <v>40909</v>
      </c>
      <c r="AI511" s="78" t="s">
        <v>8600</v>
      </c>
      <c r="AJ511" s="413" t="str">
        <f t="shared" si="74"/>
        <v>01</v>
      </c>
      <c r="AK511" t="str">
        <f t="shared" si="75"/>
        <v>01</v>
      </c>
      <c r="AL511" t="str">
        <f t="shared" si="76"/>
        <v>2012</v>
      </c>
      <c r="AM511" s="427" t="str">
        <f t="shared" si="77"/>
        <v>01</v>
      </c>
      <c r="AN511" t="str">
        <f t="shared" si="78"/>
        <v>01</v>
      </c>
      <c r="AP511" s="19">
        <f t="shared" si="79"/>
        <v>40909</v>
      </c>
    </row>
    <row r="512" spans="1:42" ht="19.5" customHeight="1" x14ac:dyDescent="0.25">
      <c r="A512" s="143">
        <v>20385</v>
      </c>
      <c r="B512" s="42" t="str">
        <f>IFERROR(VLOOKUP($A512,INPUT_Du_lieu_nhan_vien!$A:$C,2,0),"-")</f>
        <v>Phạm Hương</v>
      </c>
      <c r="C512" s="42" t="str">
        <f>IFERROR(VLOOKUP($A512,INPUT_Du_lieu_nhan_vien!$A:$C,3,0),"-")</f>
        <v>Trang</v>
      </c>
      <c r="D512" s="42" t="str">
        <f>IFERROR(VLOOKUP($A512,INPUT_Du_lieu_nhan_vien!$A:$AJ,36,0),"-")</f>
        <v>Nghỉ việc</v>
      </c>
      <c r="E512" s="69" t="s">
        <v>3031</v>
      </c>
      <c r="F512" s="70" t="s">
        <v>3606</v>
      </c>
      <c r="G512" s="230">
        <v>41030</v>
      </c>
      <c r="H512" s="54"/>
      <c r="I512" s="54" t="s">
        <v>17</v>
      </c>
      <c r="J512" s="54"/>
      <c r="K512" s="54" t="s">
        <v>25</v>
      </c>
      <c r="L512" s="54"/>
      <c r="M512" s="54" t="s">
        <v>29</v>
      </c>
      <c r="N512" s="70" t="s">
        <v>3607</v>
      </c>
      <c r="T512" s="1">
        <v>20490</v>
      </c>
      <c r="U512" s="1">
        <v>5305</v>
      </c>
      <c r="W512" s="1" t="s">
        <v>3343</v>
      </c>
      <c r="X512" s="1">
        <v>3019</v>
      </c>
      <c r="Y512">
        <f t="shared" si="70"/>
        <v>5053</v>
      </c>
      <c r="Z512">
        <f t="shared" si="71"/>
        <v>51</v>
      </c>
      <c r="AA512">
        <f t="shared" si="72"/>
        <v>185</v>
      </c>
      <c r="AB512">
        <f t="shared" si="73"/>
        <v>2987</v>
      </c>
      <c r="AE512" s="19">
        <v>41030</v>
      </c>
      <c r="AH512" s="230">
        <v>41030</v>
      </c>
      <c r="AI512" s="421" t="s">
        <v>3708</v>
      </c>
      <c r="AJ512" s="413" t="str">
        <f t="shared" si="74"/>
        <v>01</v>
      </c>
      <c r="AK512" t="str">
        <f t="shared" si="75"/>
        <v>05</v>
      </c>
      <c r="AL512" t="str">
        <f t="shared" si="76"/>
        <v>2012</v>
      </c>
      <c r="AM512" s="427" t="str">
        <f t="shared" si="77"/>
        <v>01</v>
      </c>
      <c r="AN512" t="str">
        <f t="shared" si="78"/>
        <v>05</v>
      </c>
      <c r="AP512" s="19">
        <f t="shared" si="79"/>
        <v>41030</v>
      </c>
    </row>
    <row r="513" spans="1:42" ht="19.5" customHeight="1" x14ac:dyDescent="0.2">
      <c r="A513" s="143">
        <v>20387</v>
      </c>
      <c r="B513" s="42" t="str">
        <f>IFERROR(VLOOKUP($A513,INPUT_Du_lieu_nhan_vien!$A:$C,2,0),"-")</f>
        <v>Tô Thị Hạnh</v>
      </c>
      <c r="C513" s="42" t="str">
        <f>IFERROR(VLOOKUP($A513,INPUT_Du_lieu_nhan_vien!$A:$C,3,0),"-")</f>
        <v>Nguyên</v>
      </c>
      <c r="D513" s="42" t="str">
        <f>IFERROR(VLOOKUP($A513,INPUT_Du_lieu_nhan_vien!$A:$AJ,36,0),"-")</f>
        <v>Nghỉ việc</v>
      </c>
      <c r="E513" s="69" t="s">
        <v>3031</v>
      </c>
      <c r="F513" s="70" t="s">
        <v>3666</v>
      </c>
      <c r="G513" s="71">
        <v>41045</v>
      </c>
      <c r="H513" s="54"/>
      <c r="I513" s="54" t="s">
        <v>17</v>
      </c>
      <c r="J513" s="54"/>
      <c r="K513" s="54"/>
      <c r="L513" s="54"/>
      <c r="M513" s="54"/>
      <c r="N513" s="70" t="s">
        <v>3667</v>
      </c>
      <c r="T513" s="1">
        <v>20491</v>
      </c>
      <c r="U513" s="1">
        <v>5306</v>
      </c>
      <c r="W513" s="1" t="s">
        <v>3348</v>
      </c>
      <c r="X513" s="1">
        <v>3020</v>
      </c>
      <c r="Y513">
        <f t="shared" si="70"/>
        <v>5055</v>
      </c>
      <c r="Z513">
        <f t="shared" si="71"/>
        <v>51</v>
      </c>
      <c r="AA513" t="str">
        <f t="shared" si="72"/>
        <v/>
      </c>
      <c r="AB513">
        <f t="shared" si="73"/>
        <v>2988</v>
      </c>
      <c r="AE513" s="19">
        <v>41045</v>
      </c>
      <c r="AH513" s="71">
        <v>41045</v>
      </c>
      <c r="AI513" s="78" t="s">
        <v>8765</v>
      </c>
      <c r="AJ513" s="413" t="str">
        <f t="shared" si="74"/>
        <v>16</v>
      </c>
      <c r="AK513" t="str">
        <f t="shared" si="75"/>
        <v>05</v>
      </c>
      <c r="AL513" t="str">
        <f t="shared" si="76"/>
        <v>2012</v>
      </c>
      <c r="AM513" s="427" t="str">
        <f t="shared" si="77"/>
        <v>16</v>
      </c>
      <c r="AN513" t="str">
        <f t="shared" si="78"/>
        <v>05</v>
      </c>
      <c r="AP513" s="19">
        <f t="shared" si="79"/>
        <v>41045</v>
      </c>
    </row>
    <row r="514" spans="1:42" ht="19.5" customHeight="1" x14ac:dyDescent="0.2">
      <c r="A514" s="143">
        <v>20389</v>
      </c>
      <c r="B514" s="42" t="str">
        <f>IFERROR(VLOOKUP($A514,INPUT_Du_lieu_nhan_vien!$A:$C,2,0),"-")</f>
        <v>Trịnh Phương</v>
      </c>
      <c r="C514" s="42" t="str">
        <f>IFERROR(VLOOKUP($A514,INPUT_Du_lieu_nhan_vien!$A:$C,3,0),"-")</f>
        <v>Minh</v>
      </c>
      <c r="D514" s="42" t="str">
        <f>IFERROR(VLOOKUP($A514,INPUT_Du_lieu_nhan_vien!$A:$AJ,36,0),"-")</f>
        <v>Nghỉ việc</v>
      </c>
      <c r="E514" s="69" t="s">
        <v>3031</v>
      </c>
      <c r="F514" s="70" t="s">
        <v>3741</v>
      </c>
      <c r="G514" s="71">
        <v>41055</v>
      </c>
      <c r="H514" s="54"/>
      <c r="I514" s="54" t="s">
        <v>16</v>
      </c>
      <c r="J514" s="54"/>
      <c r="K514" s="54"/>
      <c r="L514" s="54"/>
      <c r="M514" s="54"/>
      <c r="N514" s="70" t="s">
        <v>3011</v>
      </c>
      <c r="T514" s="1">
        <v>20492</v>
      </c>
      <c r="U514" s="1">
        <v>5307</v>
      </c>
      <c r="W514" s="1" t="s">
        <v>3349</v>
      </c>
      <c r="X514" s="1">
        <v>3021</v>
      </c>
      <c r="Y514">
        <f t="shared" si="70"/>
        <v>5057</v>
      </c>
      <c r="Z514">
        <f t="shared" si="71"/>
        <v>53</v>
      </c>
      <c r="AA514" t="str">
        <f t="shared" si="72"/>
        <v/>
      </c>
      <c r="AB514">
        <f t="shared" si="73"/>
        <v>2989</v>
      </c>
      <c r="AE514" s="19">
        <v>41055</v>
      </c>
      <c r="AH514" s="71">
        <v>41055</v>
      </c>
      <c r="AI514" s="78" t="s">
        <v>8766</v>
      </c>
      <c r="AJ514" s="413" t="str">
        <f t="shared" si="74"/>
        <v>26</v>
      </c>
      <c r="AK514" t="str">
        <f t="shared" si="75"/>
        <v>05</v>
      </c>
      <c r="AL514" t="str">
        <f t="shared" si="76"/>
        <v>2012</v>
      </c>
      <c r="AM514" s="427" t="str">
        <f t="shared" si="77"/>
        <v>26</v>
      </c>
      <c r="AN514" t="str">
        <f t="shared" si="78"/>
        <v>05</v>
      </c>
      <c r="AP514" s="19">
        <f t="shared" si="79"/>
        <v>41055</v>
      </c>
    </row>
    <row r="515" spans="1:42" ht="19.5" customHeight="1" x14ac:dyDescent="0.2">
      <c r="A515" s="143">
        <v>20390</v>
      </c>
      <c r="B515" s="42" t="str">
        <f>IFERROR(VLOOKUP($A515,INPUT_Du_lieu_nhan_vien!$A:$C,2,0),"-")</f>
        <v>Bùi Thị Hương</v>
      </c>
      <c r="C515" s="42" t="str">
        <f>IFERROR(VLOOKUP($A515,INPUT_Du_lieu_nhan_vien!$A:$C,3,0),"-")</f>
        <v>Hạnh</v>
      </c>
      <c r="D515" s="42" t="str">
        <f>IFERROR(VLOOKUP($A515,INPUT_Du_lieu_nhan_vien!$A:$AJ,36,0),"-")</f>
        <v>Nghỉ việc</v>
      </c>
      <c r="E515" s="69" t="s">
        <v>3030</v>
      </c>
      <c r="F515" s="70" t="s">
        <v>3790</v>
      </c>
      <c r="G515" s="71">
        <v>40994</v>
      </c>
      <c r="H515" s="54"/>
      <c r="I515" s="69" t="s">
        <v>16</v>
      </c>
      <c r="J515" s="54"/>
      <c r="K515" s="69" t="s">
        <v>31</v>
      </c>
      <c r="L515" s="54"/>
      <c r="M515" s="69" t="s">
        <v>37</v>
      </c>
      <c r="N515" s="70" t="s">
        <v>3791</v>
      </c>
      <c r="T515" s="1">
        <v>20493</v>
      </c>
      <c r="U515" s="1">
        <v>5308</v>
      </c>
      <c r="W515" s="1" t="s">
        <v>3355</v>
      </c>
      <c r="X515" s="1">
        <v>3022</v>
      </c>
      <c r="Y515">
        <f t="shared" si="70"/>
        <v>5058</v>
      </c>
      <c r="Z515">
        <f t="shared" si="71"/>
        <v>53</v>
      </c>
      <c r="AA515">
        <f t="shared" si="72"/>
        <v>182</v>
      </c>
      <c r="AB515">
        <f t="shared" si="73"/>
        <v>2581</v>
      </c>
      <c r="AE515" s="19">
        <v>40994</v>
      </c>
      <c r="AH515" s="71">
        <v>40994</v>
      </c>
      <c r="AI515" s="78" t="s">
        <v>8767</v>
      </c>
      <c r="AJ515" s="413" t="str">
        <f t="shared" si="74"/>
        <v>26</v>
      </c>
      <c r="AK515" t="str">
        <f t="shared" si="75"/>
        <v>03</v>
      </c>
      <c r="AL515" t="str">
        <f t="shared" si="76"/>
        <v>2012</v>
      </c>
      <c r="AM515" s="427" t="str">
        <f t="shared" si="77"/>
        <v>26</v>
      </c>
      <c r="AN515" t="str">
        <f t="shared" si="78"/>
        <v>03</v>
      </c>
      <c r="AP515" s="19">
        <f t="shared" si="79"/>
        <v>40994</v>
      </c>
    </row>
    <row r="516" spans="1:42" ht="19.5" customHeight="1" x14ac:dyDescent="0.2">
      <c r="A516" s="143">
        <v>20391</v>
      </c>
      <c r="B516" s="42" t="str">
        <f>IFERROR(VLOOKUP($A516,INPUT_Du_lieu_nhan_vien!$A:$C,2,0),"-")</f>
        <v>Trịnh Thị</v>
      </c>
      <c r="C516" s="42" t="str">
        <f>IFERROR(VLOOKUP($A516,INPUT_Du_lieu_nhan_vien!$A:$C,3,0),"-")</f>
        <v>Hằng</v>
      </c>
      <c r="D516" s="42" t="str">
        <f>IFERROR(VLOOKUP($A516,INPUT_Du_lieu_nhan_vien!$A:$AJ,36,0),"-")</f>
        <v>Nghỉ việc</v>
      </c>
      <c r="E516" s="69" t="s">
        <v>3030</v>
      </c>
      <c r="F516" s="70" t="s">
        <v>5642</v>
      </c>
      <c r="G516" s="71">
        <v>40994</v>
      </c>
      <c r="H516" s="54"/>
      <c r="I516" s="54" t="s">
        <v>16</v>
      </c>
      <c r="J516" s="54"/>
      <c r="K516" s="54"/>
      <c r="L516" s="54"/>
      <c r="M516" s="54"/>
      <c r="N516" s="70" t="s">
        <v>3791</v>
      </c>
      <c r="T516" s="1">
        <v>20494</v>
      </c>
      <c r="U516" s="1">
        <v>5309</v>
      </c>
      <c r="W516" s="1" t="s">
        <v>3364</v>
      </c>
      <c r="X516" s="1">
        <v>3023</v>
      </c>
      <c r="Y516">
        <f t="shared" si="70"/>
        <v>5059</v>
      </c>
      <c r="Z516">
        <f t="shared" si="71"/>
        <v>53</v>
      </c>
      <c r="AA516" t="str">
        <f t="shared" si="72"/>
        <v/>
      </c>
      <c r="AB516">
        <f t="shared" si="73"/>
        <v>2582</v>
      </c>
      <c r="AE516" s="19">
        <v>40994</v>
      </c>
      <c r="AH516" s="71">
        <v>40994</v>
      </c>
      <c r="AI516" s="78" t="s">
        <v>8767</v>
      </c>
      <c r="AJ516" s="413" t="str">
        <f t="shared" si="74"/>
        <v>26</v>
      </c>
      <c r="AK516" t="str">
        <f t="shared" si="75"/>
        <v>03</v>
      </c>
      <c r="AL516" t="str">
        <f t="shared" si="76"/>
        <v>2012</v>
      </c>
      <c r="AM516" s="427" t="str">
        <f t="shared" si="77"/>
        <v>26</v>
      </c>
      <c r="AN516" t="str">
        <f t="shared" si="78"/>
        <v>03</v>
      </c>
      <c r="AP516" s="19">
        <f t="shared" si="79"/>
        <v>40994</v>
      </c>
    </row>
    <row r="517" spans="1:42" ht="19.5" customHeight="1" x14ac:dyDescent="0.2">
      <c r="A517" s="143">
        <v>20392</v>
      </c>
      <c r="B517" s="42" t="str">
        <f>IFERROR(VLOOKUP($A517,INPUT_Du_lieu_nhan_vien!$A:$C,2,0),"-")</f>
        <v>Đinh Hồng</v>
      </c>
      <c r="C517" s="42" t="str">
        <f>IFERROR(VLOOKUP($A517,INPUT_Du_lieu_nhan_vien!$A:$C,3,0),"-")</f>
        <v>Lĩnh</v>
      </c>
      <c r="D517" s="42" t="str">
        <f>IFERROR(VLOOKUP($A517,INPUT_Du_lieu_nhan_vien!$A:$AJ,36,0),"-")</f>
        <v>Nghỉ việc</v>
      </c>
      <c r="E517" s="69" t="s">
        <v>3031</v>
      </c>
      <c r="F517" s="70" t="s">
        <v>3353</v>
      </c>
      <c r="G517" s="71">
        <v>41030</v>
      </c>
      <c r="H517" s="54"/>
      <c r="I517" s="54" t="s">
        <v>17</v>
      </c>
      <c r="J517" s="54"/>
      <c r="K517" s="54" t="s">
        <v>65</v>
      </c>
      <c r="L517" s="54"/>
      <c r="M517" s="54"/>
      <c r="N517" s="70" t="s">
        <v>3354</v>
      </c>
      <c r="T517" s="1">
        <v>20495</v>
      </c>
      <c r="U517" s="1">
        <v>5310</v>
      </c>
      <c r="W517" s="1" t="s">
        <v>3382</v>
      </c>
      <c r="X517" s="1">
        <v>3024</v>
      </c>
      <c r="Y517">
        <f t="shared" si="70"/>
        <v>5060</v>
      </c>
      <c r="Z517">
        <f t="shared" si="71"/>
        <v>51</v>
      </c>
      <c r="AA517">
        <f t="shared" si="72"/>
        <v>177</v>
      </c>
      <c r="AB517">
        <f t="shared" si="73"/>
        <v>2990</v>
      </c>
      <c r="AE517" s="19">
        <v>41030</v>
      </c>
      <c r="AH517" s="71">
        <v>41030</v>
      </c>
      <c r="AI517" s="78" t="s">
        <v>3708</v>
      </c>
      <c r="AJ517" s="413" t="str">
        <f t="shared" si="74"/>
        <v>01</v>
      </c>
      <c r="AK517" t="str">
        <f t="shared" si="75"/>
        <v>05</v>
      </c>
      <c r="AL517" t="str">
        <f t="shared" si="76"/>
        <v>2012</v>
      </c>
      <c r="AM517" s="427" t="str">
        <f t="shared" si="77"/>
        <v>01</v>
      </c>
      <c r="AN517" t="str">
        <f t="shared" si="78"/>
        <v>05</v>
      </c>
      <c r="AP517" s="19">
        <f t="shared" si="79"/>
        <v>41030</v>
      </c>
    </row>
    <row r="518" spans="1:42" ht="19.5" customHeight="1" x14ac:dyDescent="0.2">
      <c r="A518" s="143">
        <v>20393</v>
      </c>
      <c r="B518" s="42" t="str">
        <f>IFERROR(VLOOKUP($A518,INPUT_Du_lieu_nhan_vien!$A:$C,2,0),"-")</f>
        <v>Lê Đặng Lộc</v>
      </c>
      <c r="C518" s="42" t="str">
        <f>IFERROR(VLOOKUP($A518,INPUT_Du_lieu_nhan_vien!$A:$C,3,0),"-")</f>
        <v>An</v>
      </c>
      <c r="D518" s="42" t="str">
        <f>IFERROR(VLOOKUP($A518,INPUT_Du_lieu_nhan_vien!$A:$AJ,36,0),"-")</f>
        <v>Nghỉ việc</v>
      </c>
      <c r="E518" s="69" t="s">
        <v>3030</v>
      </c>
      <c r="F518" s="70" t="s">
        <v>3964</v>
      </c>
      <c r="G518" s="71">
        <v>40995</v>
      </c>
      <c r="H518" s="54"/>
      <c r="I518" s="54" t="s">
        <v>17</v>
      </c>
      <c r="J518" s="54"/>
      <c r="K518" s="54"/>
      <c r="L518" s="54"/>
      <c r="M518" s="54"/>
      <c r="N518" s="70" t="s">
        <v>3965</v>
      </c>
      <c r="T518" s="1">
        <v>20496</v>
      </c>
      <c r="U518" s="1">
        <v>5311</v>
      </c>
      <c r="W518" s="1" t="s">
        <v>3385</v>
      </c>
      <c r="X518" s="1">
        <v>3025</v>
      </c>
      <c r="Y518">
        <f t="shared" ref="Y518:Y581" si="80">IFERROR(VLOOKUP(A518,$T$5:$U$817,2,FALSE),"")</f>
        <v>5061</v>
      </c>
      <c r="Z518">
        <f t="shared" ref="Z518:Z581" si="81">IFERROR(VLOOKUP(I518,$R$5:$S$31,2,FALSE),"")</f>
        <v>51</v>
      </c>
      <c r="AA518" t="str">
        <f t="shared" ref="AA518:AA581" si="82">IFERROR(VLOOKUP(K518,$P$5:$Q$125,2,FALSE),"")</f>
        <v/>
      </c>
      <c r="AB518">
        <f t="shared" ref="AB518:AB581" si="83">IFERROR(VLOOKUP(F518,$W$5:$X$1104,2,FALSE),"")</f>
        <v>2583</v>
      </c>
      <c r="AE518" s="19">
        <v>40995</v>
      </c>
      <c r="AH518" s="71">
        <v>40995</v>
      </c>
      <c r="AI518" s="78" t="s">
        <v>8768</v>
      </c>
      <c r="AJ518" s="413" t="str">
        <f t="shared" si="74"/>
        <v>27</v>
      </c>
      <c r="AK518" t="str">
        <f t="shared" si="75"/>
        <v>03</v>
      </c>
      <c r="AL518" t="str">
        <f t="shared" si="76"/>
        <v>2012</v>
      </c>
      <c r="AM518" s="427" t="str">
        <f t="shared" si="77"/>
        <v>27</v>
      </c>
      <c r="AN518" t="str">
        <f t="shared" si="78"/>
        <v>03</v>
      </c>
      <c r="AP518" s="19">
        <f t="shared" si="79"/>
        <v>40995</v>
      </c>
    </row>
    <row r="519" spans="1:42" ht="19.5" customHeight="1" x14ac:dyDescent="0.2">
      <c r="A519" s="143">
        <v>20394</v>
      </c>
      <c r="B519" s="42" t="str">
        <f>IFERROR(VLOOKUP($A519,INPUT_Du_lieu_nhan_vien!$A:$C,2,0),"-")</f>
        <v>Trần Thị Thùy</v>
      </c>
      <c r="C519" s="42" t="str">
        <f>IFERROR(VLOOKUP($A519,INPUT_Du_lieu_nhan_vien!$A:$C,3,0),"-")</f>
        <v>Giang</v>
      </c>
      <c r="D519" s="42" t="str">
        <f>IFERROR(VLOOKUP($A519,INPUT_Du_lieu_nhan_vien!$A:$AJ,36,0),"-")</f>
        <v>Nghỉ việc</v>
      </c>
      <c r="E519" s="69" t="s">
        <v>3030</v>
      </c>
      <c r="F519" s="70" t="s">
        <v>5600</v>
      </c>
      <c r="G519" s="71">
        <v>40630</v>
      </c>
      <c r="H519" s="54"/>
      <c r="I519" s="54" t="s">
        <v>16</v>
      </c>
      <c r="J519" s="54"/>
      <c r="K519" s="54"/>
      <c r="L519" s="54"/>
      <c r="M519" s="54"/>
      <c r="N519" s="70" t="s">
        <v>5601</v>
      </c>
      <c r="T519" s="1">
        <v>20497</v>
      </c>
      <c r="U519" s="1">
        <v>5312</v>
      </c>
      <c r="W519" s="1" t="s">
        <v>3387</v>
      </c>
      <c r="X519" s="1">
        <v>3026</v>
      </c>
      <c r="Y519">
        <f t="shared" si="80"/>
        <v>5072</v>
      </c>
      <c r="Z519">
        <f t="shared" si="81"/>
        <v>53</v>
      </c>
      <c r="AA519" t="str">
        <f t="shared" si="82"/>
        <v/>
      </c>
      <c r="AB519">
        <f t="shared" si="83"/>
        <v>2584</v>
      </c>
      <c r="AE519" s="19">
        <v>40630</v>
      </c>
      <c r="AH519" s="71">
        <v>40630</v>
      </c>
      <c r="AI519" s="78" t="s">
        <v>8769</v>
      </c>
      <c r="AJ519" s="413" t="str">
        <f t="shared" ref="AJ519:AJ582" si="84">LEFT(AI519,2)</f>
        <v>28</v>
      </c>
      <c r="AK519" t="str">
        <f t="shared" ref="AK519:AK582" si="85">MID(AI519,FIND("/",AI519)+1,FIND("/",AI519,FIND("/",AI519)+1)-FIND("/",AI519)-1)</f>
        <v>03</v>
      </c>
      <c r="AL519" t="str">
        <f t="shared" ref="AL519:AL582" si="86">RIGHT(AI519,4)</f>
        <v>2011</v>
      </c>
      <c r="AM519" s="427" t="str">
        <f t="shared" ref="AM519:AM582" si="87">IF(VALUE(AK519)&gt;12,AK519,AJ519)</f>
        <v>28</v>
      </c>
      <c r="AN519" t="str">
        <f t="shared" ref="AN519:AN582" si="88">IF(VALUE(AK519)&gt;12,AJ519,AK519)</f>
        <v>03</v>
      </c>
      <c r="AP519" s="19">
        <f t="shared" ref="AP519:AP582" si="89">IFERROR(DATE(TEXT(AL519,0),TEXT(AN519,0),TEXT(AM519,0)),"")</f>
        <v>40630</v>
      </c>
    </row>
    <row r="520" spans="1:42" ht="19.5" customHeight="1" x14ac:dyDescent="0.2">
      <c r="A520" s="143">
        <v>20075</v>
      </c>
      <c r="B520" s="42" t="str">
        <f>IFERROR(VLOOKUP($A520,INPUT_Du_lieu_nhan_vien!$A:$C,2,0),"-")</f>
        <v>Nguyễn Thị Thiên</v>
      </c>
      <c r="C520" s="42" t="str">
        <f>IFERROR(VLOOKUP($A520,INPUT_Du_lieu_nhan_vien!$A:$C,3,0),"-")</f>
        <v>Thanh</v>
      </c>
      <c r="D520" s="42" t="str">
        <f>IFERROR(VLOOKUP($A520,INPUT_Du_lieu_nhan_vien!$A:$AJ,36,0),"-")</f>
        <v>Nghỉ việc</v>
      </c>
      <c r="E520" s="69" t="s">
        <v>3032</v>
      </c>
      <c r="F520" s="70" t="s">
        <v>5952</v>
      </c>
      <c r="G520" s="71">
        <v>41153</v>
      </c>
      <c r="H520" s="54"/>
      <c r="I520" s="54" t="s">
        <v>14</v>
      </c>
      <c r="J520" s="54"/>
      <c r="K520" s="54"/>
      <c r="L520" s="54"/>
      <c r="M520" s="54"/>
      <c r="N520" s="70" t="s">
        <v>5953</v>
      </c>
      <c r="T520" s="1">
        <v>20498</v>
      </c>
      <c r="U520" s="1">
        <v>5313</v>
      </c>
      <c r="W520" s="1" t="s">
        <v>3400</v>
      </c>
      <c r="X520" s="1">
        <v>3027</v>
      </c>
      <c r="Y520">
        <f t="shared" si="80"/>
        <v>4513</v>
      </c>
      <c r="Z520">
        <f t="shared" si="81"/>
        <v>33</v>
      </c>
      <c r="AA520" t="str">
        <f t="shared" si="82"/>
        <v/>
      </c>
      <c r="AB520">
        <f t="shared" si="83"/>
        <v>3633</v>
      </c>
      <c r="AE520" s="19">
        <v>41153</v>
      </c>
      <c r="AH520" s="71">
        <v>41153</v>
      </c>
      <c r="AI520" s="78" t="s">
        <v>2669</v>
      </c>
      <c r="AJ520" s="413" t="str">
        <f t="shared" si="84"/>
        <v>01</v>
      </c>
      <c r="AK520" t="str">
        <f t="shared" si="85"/>
        <v>09</v>
      </c>
      <c r="AL520" t="str">
        <f t="shared" si="86"/>
        <v>2012</v>
      </c>
      <c r="AM520" s="427" t="str">
        <f t="shared" si="87"/>
        <v>01</v>
      </c>
      <c r="AN520" t="str">
        <f t="shared" si="88"/>
        <v>09</v>
      </c>
      <c r="AP520" s="19">
        <f t="shared" si="89"/>
        <v>41153</v>
      </c>
    </row>
    <row r="521" spans="1:42" ht="19.5" customHeight="1" x14ac:dyDescent="0.2">
      <c r="A521" s="143">
        <v>20022</v>
      </c>
      <c r="B521" s="42" t="str">
        <f>IFERROR(VLOOKUP($A521,INPUT_Du_lieu_nhan_vien!$A:$C,2,0),"-")</f>
        <v>Nguyễn Trung</v>
      </c>
      <c r="C521" s="42" t="str">
        <f>IFERROR(VLOOKUP($A521,INPUT_Du_lieu_nhan_vien!$A:$C,3,0),"-")</f>
        <v>Thành</v>
      </c>
      <c r="D521" s="42" t="str">
        <f>IFERROR(VLOOKUP($A521,INPUT_Du_lieu_nhan_vien!$A:$AJ,36,0),"-")</f>
        <v>Chính thức</v>
      </c>
      <c r="E521" s="69" t="s">
        <v>3060</v>
      </c>
      <c r="F521" s="70" t="s">
        <v>8147</v>
      </c>
      <c r="G521" s="71">
        <v>41640</v>
      </c>
      <c r="H521" s="54"/>
      <c r="I521" s="54"/>
      <c r="J521" s="54"/>
      <c r="K521" s="54"/>
      <c r="L521" s="54"/>
      <c r="M521" s="54"/>
      <c r="N521" s="54"/>
      <c r="T521" s="1">
        <v>20499</v>
      </c>
      <c r="U521" s="1">
        <v>5314</v>
      </c>
      <c r="W521" s="1" t="s">
        <v>3403</v>
      </c>
      <c r="X521" s="1">
        <v>3028</v>
      </c>
      <c r="Y521">
        <f t="shared" si="80"/>
        <v>4462</v>
      </c>
      <c r="Z521" t="str">
        <f t="shared" si="81"/>
        <v/>
      </c>
      <c r="AA521" t="str">
        <f t="shared" si="82"/>
        <v/>
      </c>
      <c r="AB521">
        <f t="shared" si="83"/>
        <v>3756</v>
      </c>
      <c r="AE521" s="19">
        <v>41640</v>
      </c>
      <c r="AH521" s="71">
        <v>41640</v>
      </c>
      <c r="AI521" s="78" t="s">
        <v>8770</v>
      </c>
      <c r="AJ521" s="413" t="str">
        <f t="shared" si="84"/>
        <v>01</v>
      </c>
      <c r="AK521" t="str">
        <f t="shared" si="85"/>
        <v>01</v>
      </c>
      <c r="AL521" t="str">
        <f t="shared" si="86"/>
        <v>2014</v>
      </c>
      <c r="AM521" s="427" t="str">
        <f t="shared" si="87"/>
        <v>01</v>
      </c>
      <c r="AN521" t="str">
        <f t="shared" si="88"/>
        <v>01</v>
      </c>
      <c r="AP521" s="19">
        <f t="shared" si="89"/>
        <v>41640</v>
      </c>
    </row>
    <row r="522" spans="1:42" ht="19.5" customHeight="1" x14ac:dyDescent="0.2">
      <c r="A522" s="143">
        <v>20399</v>
      </c>
      <c r="B522" s="42" t="str">
        <f>IFERROR(VLOOKUP($A522,INPUT_Du_lieu_nhan_vien!$A:$C,2,0),"-")</f>
        <v>Hoàng Anh</v>
      </c>
      <c r="C522" s="42" t="str">
        <f>IFERROR(VLOOKUP($A522,INPUT_Du_lieu_nhan_vien!$A:$C,3,0),"-")</f>
        <v>Quang</v>
      </c>
      <c r="D522" s="42" t="str">
        <f>IFERROR(VLOOKUP($A522,INPUT_Du_lieu_nhan_vien!$A:$AJ,36,0),"-")</f>
        <v>Nghỉ việc</v>
      </c>
      <c r="E522" s="69" t="s">
        <v>3030</v>
      </c>
      <c r="F522" s="71"/>
      <c r="G522" s="71">
        <v>41002</v>
      </c>
      <c r="H522" s="54"/>
      <c r="I522" s="54" t="s">
        <v>17</v>
      </c>
      <c r="J522" s="54"/>
      <c r="K522" s="54"/>
      <c r="L522" s="54"/>
      <c r="M522" s="54"/>
      <c r="N522" s="70" t="s">
        <v>3931</v>
      </c>
      <c r="T522" s="1">
        <v>20501</v>
      </c>
      <c r="U522" s="1">
        <v>5315</v>
      </c>
      <c r="W522" s="1" t="s">
        <v>3404</v>
      </c>
      <c r="X522" s="1">
        <v>3029</v>
      </c>
      <c r="Y522">
        <f t="shared" si="80"/>
        <v>5077</v>
      </c>
      <c r="Z522">
        <f t="shared" si="81"/>
        <v>51</v>
      </c>
      <c r="AA522" t="str">
        <f t="shared" si="82"/>
        <v/>
      </c>
      <c r="AB522" t="str">
        <f t="shared" si="83"/>
        <v/>
      </c>
      <c r="AE522" s="19">
        <v>41002</v>
      </c>
      <c r="AH522" s="71">
        <v>41002</v>
      </c>
      <c r="AI522" s="78" t="s">
        <v>8771</v>
      </c>
      <c r="AJ522" s="413" t="str">
        <f t="shared" si="84"/>
        <v>03</v>
      </c>
      <c r="AK522" t="str">
        <f t="shared" si="85"/>
        <v>04</v>
      </c>
      <c r="AL522" t="str">
        <f t="shared" si="86"/>
        <v>2012</v>
      </c>
      <c r="AM522" s="427" t="str">
        <f t="shared" si="87"/>
        <v>03</v>
      </c>
      <c r="AN522" t="str">
        <f t="shared" si="88"/>
        <v>04</v>
      </c>
      <c r="AP522" s="19">
        <f t="shared" si="89"/>
        <v>41002</v>
      </c>
    </row>
    <row r="523" spans="1:42" ht="19.5" customHeight="1" x14ac:dyDescent="0.2">
      <c r="A523" s="143">
        <v>20401</v>
      </c>
      <c r="B523" s="42" t="str">
        <f>IFERROR(VLOOKUP($A523,INPUT_Du_lieu_nhan_vien!$A:$C,2,0),"-")</f>
        <v>Lê Hồng</v>
      </c>
      <c r="C523" s="42" t="str">
        <f>IFERROR(VLOOKUP($A523,INPUT_Du_lieu_nhan_vien!$A:$C,3,0),"-")</f>
        <v>Phương</v>
      </c>
      <c r="D523" s="42" t="str">
        <f>IFERROR(VLOOKUP($A523,INPUT_Du_lieu_nhan_vien!$A:$AJ,36,0),"-")</f>
        <v>Nghỉ việc</v>
      </c>
      <c r="E523" s="69" t="s">
        <v>3030</v>
      </c>
      <c r="F523" s="70" t="s">
        <v>3961</v>
      </c>
      <c r="G523" s="71">
        <v>41003</v>
      </c>
      <c r="H523" s="54"/>
      <c r="I523" s="54" t="s">
        <v>3012</v>
      </c>
      <c r="J523" s="54"/>
      <c r="K523" s="54"/>
      <c r="L523" s="54"/>
      <c r="M523" s="54"/>
      <c r="N523" s="70" t="s">
        <v>3905</v>
      </c>
      <c r="T523" s="1">
        <v>20502</v>
      </c>
      <c r="U523" s="1">
        <v>5316</v>
      </c>
      <c r="W523" s="1" t="s">
        <v>3413</v>
      </c>
      <c r="X523" s="1">
        <v>3030</v>
      </c>
      <c r="Y523">
        <f t="shared" si="80"/>
        <v>5079</v>
      </c>
      <c r="Z523">
        <f t="shared" si="81"/>
        <v>56</v>
      </c>
      <c r="AA523" t="str">
        <f t="shared" si="82"/>
        <v/>
      </c>
      <c r="AB523">
        <f t="shared" si="83"/>
        <v>2586</v>
      </c>
      <c r="AE523" s="19">
        <v>41003</v>
      </c>
      <c r="AH523" s="71">
        <v>41003</v>
      </c>
      <c r="AI523" s="78" t="s">
        <v>8772</v>
      </c>
      <c r="AJ523" s="413" t="str">
        <f t="shared" si="84"/>
        <v>04</v>
      </c>
      <c r="AK523" t="str">
        <f t="shared" si="85"/>
        <v>04</v>
      </c>
      <c r="AL523" t="str">
        <f t="shared" si="86"/>
        <v>2012</v>
      </c>
      <c r="AM523" s="427" t="str">
        <f t="shared" si="87"/>
        <v>04</v>
      </c>
      <c r="AN523" t="str">
        <f t="shared" si="88"/>
        <v>04</v>
      </c>
      <c r="AP523" s="19">
        <f t="shared" si="89"/>
        <v>41003</v>
      </c>
    </row>
    <row r="524" spans="1:42" ht="19.5" customHeight="1" x14ac:dyDescent="0.2">
      <c r="A524" s="143">
        <v>20403</v>
      </c>
      <c r="B524" s="42" t="str">
        <f>IFERROR(VLOOKUP($A524,INPUT_Du_lieu_nhan_vien!$A:$C,2,0),"-")</f>
        <v>Hoàng Ngọc</v>
      </c>
      <c r="C524" s="42" t="str">
        <f>IFERROR(VLOOKUP($A524,INPUT_Du_lieu_nhan_vien!$A:$C,3,0),"-")</f>
        <v>Linh</v>
      </c>
      <c r="D524" s="42" t="str">
        <f>IFERROR(VLOOKUP($A524,INPUT_Du_lieu_nhan_vien!$A:$AJ,36,0),"-")</f>
        <v>Nghỉ việc</v>
      </c>
      <c r="E524" s="69" t="s">
        <v>3030</v>
      </c>
      <c r="F524" s="70" t="s">
        <v>3932</v>
      </c>
      <c r="G524" s="71">
        <v>41008</v>
      </c>
      <c r="H524" s="54"/>
      <c r="I524" s="54" t="s">
        <v>17</v>
      </c>
      <c r="J524" s="54"/>
      <c r="K524" s="54"/>
      <c r="L524" s="54"/>
      <c r="M524" s="54"/>
      <c r="N524" s="70" t="s">
        <v>3933</v>
      </c>
      <c r="T524" s="1">
        <v>20503</v>
      </c>
      <c r="U524" s="1">
        <v>5317</v>
      </c>
      <c r="W524" s="1" t="s">
        <v>3423</v>
      </c>
      <c r="X524" s="1">
        <v>3031</v>
      </c>
      <c r="Y524">
        <f t="shared" si="80"/>
        <v>5081</v>
      </c>
      <c r="Z524">
        <f t="shared" si="81"/>
        <v>51</v>
      </c>
      <c r="AA524" t="str">
        <f t="shared" si="82"/>
        <v/>
      </c>
      <c r="AB524">
        <f t="shared" si="83"/>
        <v>2587</v>
      </c>
      <c r="AE524" s="19">
        <v>41008</v>
      </c>
      <c r="AH524" s="71">
        <v>41008</v>
      </c>
      <c r="AI524" s="78" t="s">
        <v>8773</v>
      </c>
      <c r="AJ524" s="413" t="str">
        <f t="shared" si="84"/>
        <v>09</v>
      </c>
      <c r="AK524" t="str">
        <f t="shared" si="85"/>
        <v>04</v>
      </c>
      <c r="AL524" t="str">
        <f t="shared" si="86"/>
        <v>2012</v>
      </c>
      <c r="AM524" s="427" t="str">
        <f t="shared" si="87"/>
        <v>09</v>
      </c>
      <c r="AN524" t="str">
        <f t="shared" si="88"/>
        <v>04</v>
      </c>
      <c r="AP524" s="19">
        <f t="shared" si="89"/>
        <v>41008</v>
      </c>
    </row>
    <row r="525" spans="1:42" ht="19.5" customHeight="1" x14ac:dyDescent="0.2">
      <c r="A525" s="143">
        <v>20297</v>
      </c>
      <c r="B525" s="42" t="str">
        <f>IFERROR(VLOOKUP($A525,INPUT_Du_lieu_nhan_vien!$A:$C,2,0),"-")</f>
        <v>Nguyễn Công</v>
      </c>
      <c r="C525" s="42" t="str">
        <f>IFERROR(VLOOKUP($A525,INPUT_Du_lieu_nhan_vien!$A:$C,3,0),"-")</f>
        <v>Thành</v>
      </c>
      <c r="D525" s="42" t="str">
        <f>IFERROR(VLOOKUP($A525,INPUT_Du_lieu_nhan_vien!$A:$AJ,36,0),"-")</f>
        <v>Chính thức</v>
      </c>
      <c r="E525" s="69" t="s">
        <v>3031</v>
      </c>
      <c r="F525" s="70" t="s">
        <v>3534</v>
      </c>
      <c r="G525" s="71">
        <v>40817</v>
      </c>
      <c r="H525" s="54"/>
      <c r="I525" s="54" t="s">
        <v>17</v>
      </c>
      <c r="J525" s="54"/>
      <c r="K525" s="54"/>
      <c r="L525" s="54"/>
      <c r="M525" s="54"/>
      <c r="N525" s="70" t="s">
        <v>3535</v>
      </c>
      <c r="T525" s="1">
        <v>20504</v>
      </c>
      <c r="U525" s="1">
        <v>5318</v>
      </c>
      <c r="W525" s="1" t="s">
        <v>3574</v>
      </c>
      <c r="X525" s="1">
        <v>3032</v>
      </c>
      <c r="Y525">
        <f t="shared" si="80"/>
        <v>4830</v>
      </c>
      <c r="Z525">
        <f t="shared" si="81"/>
        <v>51</v>
      </c>
      <c r="AA525" t="str">
        <f t="shared" si="82"/>
        <v/>
      </c>
      <c r="AB525">
        <f t="shared" si="83"/>
        <v>2991</v>
      </c>
      <c r="AE525" s="19">
        <v>40817</v>
      </c>
      <c r="AH525" s="71">
        <v>40817</v>
      </c>
      <c r="AI525" s="78" t="s">
        <v>8607</v>
      </c>
      <c r="AJ525" s="413" t="str">
        <f t="shared" si="84"/>
        <v>01</v>
      </c>
      <c r="AK525" t="str">
        <f t="shared" si="85"/>
        <v>10</v>
      </c>
      <c r="AL525" t="str">
        <f t="shared" si="86"/>
        <v>2011</v>
      </c>
      <c r="AM525" s="427" t="str">
        <f t="shared" si="87"/>
        <v>01</v>
      </c>
      <c r="AN525" t="str">
        <f t="shared" si="88"/>
        <v>10</v>
      </c>
      <c r="AP525" s="19">
        <f t="shared" si="89"/>
        <v>40817</v>
      </c>
    </row>
    <row r="526" spans="1:42" ht="19.5" customHeight="1" x14ac:dyDescent="0.2">
      <c r="A526" s="143">
        <v>10021</v>
      </c>
      <c r="B526" s="42" t="str">
        <f>IFERROR(VLOOKUP($A526,INPUT_Du_lieu_nhan_vien!$A:$C,2,0),"-")</f>
        <v>Nguyễn Thị Phương</v>
      </c>
      <c r="C526" s="42" t="str">
        <f>IFERROR(VLOOKUP($A526,INPUT_Du_lieu_nhan_vien!$A:$C,3,0),"-")</f>
        <v>Thảo</v>
      </c>
      <c r="D526" s="42" t="str">
        <f>IFERROR(VLOOKUP($A526,INPUT_Du_lieu_nhan_vien!$A:$AJ,36,0),"-")</f>
        <v>Chính thức</v>
      </c>
      <c r="E526" s="69"/>
      <c r="F526" s="54"/>
      <c r="G526" s="54"/>
      <c r="H526" s="54"/>
      <c r="I526" s="54"/>
      <c r="J526" s="54"/>
      <c r="K526" s="54"/>
      <c r="L526" s="54"/>
      <c r="M526" s="54"/>
      <c r="N526" s="54"/>
      <c r="T526" s="1">
        <v>20505</v>
      </c>
      <c r="U526" s="1">
        <v>5319</v>
      </c>
      <c r="W526" s="1" t="s">
        <v>3478</v>
      </c>
      <c r="X526" s="1">
        <v>3033</v>
      </c>
      <c r="Y526">
        <f t="shared" si="80"/>
        <v>4439</v>
      </c>
      <c r="Z526" t="str">
        <f t="shared" si="81"/>
        <v/>
      </c>
      <c r="AA526" t="str">
        <f t="shared" si="82"/>
        <v/>
      </c>
      <c r="AB526" t="str">
        <f t="shared" si="83"/>
        <v/>
      </c>
      <c r="AE526" s="19" t="s">
        <v>623</v>
      </c>
      <c r="AH526" s="54"/>
      <c r="AI526" s="415"/>
      <c r="AJ526" s="413" t="str">
        <f t="shared" si="84"/>
        <v/>
      </c>
      <c r="AK526" t="e">
        <f t="shared" si="85"/>
        <v>#VALUE!</v>
      </c>
      <c r="AL526" t="str">
        <f t="shared" si="86"/>
        <v/>
      </c>
      <c r="AM526" s="427" t="e">
        <f t="shared" si="87"/>
        <v>#VALUE!</v>
      </c>
      <c r="AN526" t="e">
        <f t="shared" si="88"/>
        <v>#VALUE!</v>
      </c>
      <c r="AP526" s="19" t="str">
        <f t="shared" si="89"/>
        <v/>
      </c>
    </row>
    <row r="527" spans="1:42" ht="19.5" customHeight="1" x14ac:dyDescent="0.2">
      <c r="A527" s="143">
        <v>20331</v>
      </c>
      <c r="B527" s="42" t="str">
        <f>IFERROR(VLOOKUP($A527,INPUT_Du_lieu_nhan_vien!$A:$C,2,0),"-")</f>
        <v>Nguyễn Phương</v>
      </c>
      <c r="C527" s="42" t="str">
        <f>IFERROR(VLOOKUP($A527,INPUT_Du_lieu_nhan_vien!$A:$C,3,0),"-")</f>
        <v>Thảo</v>
      </c>
      <c r="D527" s="42" t="str">
        <f>IFERROR(VLOOKUP($A527,INPUT_Du_lieu_nhan_vien!$A:$AJ,36,0),"-")</f>
        <v>Chính thức</v>
      </c>
      <c r="E527" s="69" t="s">
        <v>3031</v>
      </c>
      <c r="F527" s="54"/>
      <c r="G527" s="71">
        <v>40909</v>
      </c>
      <c r="H527" s="54"/>
      <c r="I527" s="54" t="s">
        <v>17</v>
      </c>
      <c r="J527" s="54"/>
      <c r="K527" s="54"/>
      <c r="L527" s="54"/>
      <c r="M527" s="54"/>
      <c r="N527" s="70" t="s">
        <v>3426</v>
      </c>
      <c r="T527" s="1">
        <v>20506</v>
      </c>
      <c r="U527" s="1">
        <v>5320</v>
      </c>
      <c r="W527" s="1" t="s">
        <v>3479</v>
      </c>
      <c r="X527" s="1">
        <v>3034</v>
      </c>
      <c r="Y527">
        <f t="shared" si="80"/>
        <v>4990</v>
      </c>
      <c r="Z527">
        <f t="shared" si="81"/>
        <v>51</v>
      </c>
      <c r="AA527" t="str">
        <f t="shared" si="82"/>
        <v/>
      </c>
      <c r="AB527" t="str">
        <f t="shared" si="83"/>
        <v/>
      </c>
      <c r="AE527" s="19">
        <v>40909</v>
      </c>
      <c r="AH527" s="71">
        <v>40909</v>
      </c>
      <c r="AI527" s="78" t="s">
        <v>8600</v>
      </c>
      <c r="AJ527" s="413" t="str">
        <f t="shared" si="84"/>
        <v>01</v>
      </c>
      <c r="AK527" t="str">
        <f t="shared" si="85"/>
        <v>01</v>
      </c>
      <c r="AL527" t="str">
        <f t="shared" si="86"/>
        <v>2012</v>
      </c>
      <c r="AM527" s="427" t="str">
        <f t="shared" si="87"/>
        <v>01</v>
      </c>
      <c r="AN527" t="str">
        <f t="shared" si="88"/>
        <v>01</v>
      </c>
      <c r="AP527" s="19">
        <f t="shared" si="89"/>
        <v>40909</v>
      </c>
    </row>
    <row r="528" spans="1:42" ht="19.5" customHeight="1" x14ac:dyDescent="0.2">
      <c r="A528" s="143">
        <v>20409</v>
      </c>
      <c r="B528" s="42" t="str">
        <f>IFERROR(VLOOKUP($A528,INPUT_Du_lieu_nhan_vien!$A:$C,2,0),"-")</f>
        <v>Trần Thị Thanh</v>
      </c>
      <c r="C528" s="42" t="str">
        <f>IFERROR(VLOOKUP($A528,INPUT_Du_lieu_nhan_vien!$A:$C,3,0),"-")</f>
        <v>Vân</v>
      </c>
      <c r="D528" s="42" t="str">
        <f>IFERROR(VLOOKUP($A528,INPUT_Du_lieu_nhan_vien!$A:$AJ,36,0),"-")</f>
        <v>Nghỉ việc</v>
      </c>
      <c r="E528" s="69" t="s">
        <v>3030</v>
      </c>
      <c r="F528" s="70" t="s">
        <v>5611</v>
      </c>
      <c r="G528" s="71">
        <v>41015</v>
      </c>
      <c r="H528" s="54"/>
      <c r="I528" s="54" t="s">
        <v>17</v>
      </c>
      <c r="J528" s="54"/>
      <c r="K528" s="54"/>
      <c r="L528" s="54"/>
      <c r="M528" s="54"/>
      <c r="N528" s="70" t="s">
        <v>5612</v>
      </c>
      <c r="T528" s="1">
        <v>20507</v>
      </c>
      <c r="U528" s="1">
        <v>5321</v>
      </c>
      <c r="W528" s="1" t="s">
        <v>3604</v>
      </c>
      <c r="X528" s="1">
        <v>3035</v>
      </c>
      <c r="Y528">
        <f t="shared" si="80"/>
        <v>5087</v>
      </c>
      <c r="Z528">
        <f t="shared" si="81"/>
        <v>51</v>
      </c>
      <c r="AA528" t="str">
        <f t="shared" si="82"/>
        <v/>
      </c>
      <c r="AB528">
        <f t="shared" si="83"/>
        <v>2588</v>
      </c>
      <c r="AE528" s="19">
        <v>41015</v>
      </c>
      <c r="AH528" s="71">
        <v>41015</v>
      </c>
      <c r="AI528" s="78" t="s">
        <v>8774</v>
      </c>
      <c r="AJ528" s="413" t="str">
        <f t="shared" si="84"/>
        <v>16</v>
      </c>
      <c r="AK528" t="str">
        <f t="shared" si="85"/>
        <v>04</v>
      </c>
      <c r="AL528" t="str">
        <f t="shared" si="86"/>
        <v>2012</v>
      </c>
      <c r="AM528" s="427" t="str">
        <f t="shared" si="87"/>
        <v>16</v>
      </c>
      <c r="AN528" t="str">
        <f t="shared" si="88"/>
        <v>04</v>
      </c>
      <c r="AP528" s="19">
        <f t="shared" si="89"/>
        <v>41015</v>
      </c>
    </row>
    <row r="529" spans="1:42" ht="19.5" customHeight="1" x14ac:dyDescent="0.2">
      <c r="A529" s="143">
        <v>20411</v>
      </c>
      <c r="B529" s="42" t="str">
        <f>IFERROR(VLOOKUP($A529,INPUT_Du_lieu_nhan_vien!$A:$C,2,0),"-")</f>
        <v>Phan Thị Ngọc</v>
      </c>
      <c r="C529" s="42" t="str">
        <f>IFERROR(VLOOKUP($A529,INPUT_Du_lieu_nhan_vien!$A:$C,3,0),"-")</f>
        <v>Tuyết</v>
      </c>
      <c r="D529" s="42" t="str">
        <f>IFERROR(VLOOKUP($A529,INPUT_Du_lieu_nhan_vien!$A:$AJ,36,0),"-")</f>
        <v>Nghỉ việc</v>
      </c>
      <c r="E529" s="69"/>
      <c r="F529" s="54"/>
      <c r="G529" s="54"/>
      <c r="H529" s="54"/>
      <c r="I529" s="54"/>
      <c r="J529" s="54"/>
      <c r="K529" s="54"/>
      <c r="L529" s="54"/>
      <c r="M529" s="54"/>
      <c r="N529" s="54"/>
      <c r="T529" s="1">
        <v>20508</v>
      </c>
      <c r="U529" s="1">
        <v>5322</v>
      </c>
      <c r="W529" s="1" t="s">
        <v>3488</v>
      </c>
      <c r="X529" s="1">
        <v>3036</v>
      </c>
      <c r="Y529">
        <f t="shared" si="80"/>
        <v>5089</v>
      </c>
      <c r="Z529" t="str">
        <f t="shared" si="81"/>
        <v/>
      </c>
      <c r="AA529" t="str">
        <f t="shared" si="82"/>
        <v/>
      </c>
      <c r="AB529" t="str">
        <f t="shared" si="83"/>
        <v/>
      </c>
      <c r="AE529" s="19" t="s">
        <v>623</v>
      </c>
      <c r="AH529" s="54"/>
      <c r="AI529" s="415"/>
      <c r="AJ529" s="413" t="str">
        <f t="shared" si="84"/>
        <v/>
      </c>
      <c r="AK529" t="e">
        <f t="shared" si="85"/>
        <v>#VALUE!</v>
      </c>
      <c r="AL529" t="str">
        <f t="shared" si="86"/>
        <v/>
      </c>
      <c r="AM529" s="427" t="e">
        <f t="shared" si="87"/>
        <v>#VALUE!</v>
      </c>
      <c r="AN529" t="e">
        <f t="shared" si="88"/>
        <v>#VALUE!</v>
      </c>
      <c r="AP529" s="19" t="str">
        <f t="shared" si="89"/>
        <v/>
      </c>
    </row>
    <row r="530" spans="1:42" ht="19.5" customHeight="1" x14ac:dyDescent="0.2">
      <c r="A530" s="143">
        <v>20334</v>
      </c>
      <c r="B530" s="42" t="str">
        <f>IFERROR(VLOOKUP($A530,INPUT_Du_lieu_nhan_vien!$A:$C,2,0),"-")</f>
        <v>Nguyễn Cao Thanh</v>
      </c>
      <c r="C530" s="42" t="str">
        <f>IFERROR(VLOOKUP($A530,INPUT_Du_lieu_nhan_vien!$A:$C,3,0),"-")</f>
        <v>Thảo</v>
      </c>
      <c r="D530" s="42" t="str">
        <f>IFERROR(VLOOKUP($A530,INPUT_Du_lieu_nhan_vien!$A:$AJ,36,0),"-")</f>
        <v>Chính thức</v>
      </c>
      <c r="E530" s="69" t="s">
        <v>3028</v>
      </c>
      <c r="F530" s="70" t="s">
        <v>3207</v>
      </c>
      <c r="G530" s="20">
        <v>41091</v>
      </c>
      <c r="H530" s="54"/>
      <c r="I530" s="69" t="s">
        <v>12</v>
      </c>
      <c r="J530" s="54"/>
      <c r="K530" s="69" t="s">
        <v>65</v>
      </c>
      <c r="L530" s="54"/>
      <c r="M530" s="69" t="s">
        <v>66</v>
      </c>
      <c r="N530" s="54"/>
      <c r="T530" s="1">
        <v>20509</v>
      </c>
      <c r="U530" s="1">
        <v>5323</v>
      </c>
      <c r="W530" s="1" t="s">
        <v>3585</v>
      </c>
      <c r="X530" s="1">
        <v>3037</v>
      </c>
      <c r="Y530">
        <f t="shared" si="80"/>
        <v>4993</v>
      </c>
      <c r="Z530">
        <f t="shared" si="81"/>
        <v>50</v>
      </c>
      <c r="AA530">
        <f t="shared" si="82"/>
        <v>177</v>
      </c>
      <c r="AB530">
        <f t="shared" si="83"/>
        <v>3510</v>
      </c>
      <c r="AE530" s="19">
        <v>41091</v>
      </c>
      <c r="AH530" s="20">
        <v>41091</v>
      </c>
      <c r="AI530" s="79" t="s">
        <v>8592</v>
      </c>
      <c r="AJ530" s="413" t="str">
        <f t="shared" si="84"/>
        <v>01</v>
      </c>
      <c r="AK530" t="str">
        <f t="shared" si="85"/>
        <v>07</v>
      </c>
      <c r="AL530" t="str">
        <f t="shared" si="86"/>
        <v>2012</v>
      </c>
      <c r="AM530" s="427" t="str">
        <f t="shared" si="87"/>
        <v>01</v>
      </c>
      <c r="AN530" t="str">
        <f t="shared" si="88"/>
        <v>07</v>
      </c>
      <c r="AP530" s="19">
        <f t="shared" si="89"/>
        <v>41091</v>
      </c>
    </row>
    <row r="531" spans="1:42" ht="19.5" customHeight="1" x14ac:dyDescent="0.2">
      <c r="A531" s="143">
        <v>20415</v>
      </c>
      <c r="B531" s="42" t="str">
        <f>IFERROR(VLOOKUP($A531,INPUT_Du_lieu_nhan_vien!$A:$C,2,0),"-")</f>
        <v>Lê Thị Kim</v>
      </c>
      <c r="C531" s="42" t="str">
        <f>IFERROR(VLOOKUP($A531,INPUT_Du_lieu_nhan_vien!$A:$C,3,0),"-")</f>
        <v>Anh</v>
      </c>
      <c r="D531" s="42" t="str">
        <f>IFERROR(VLOOKUP($A531,INPUT_Du_lieu_nhan_vien!$A:$AJ,36,0),"-")</f>
        <v>Nghỉ việc</v>
      </c>
      <c r="E531" s="69" t="s">
        <v>3030</v>
      </c>
      <c r="F531" s="70" t="s">
        <v>3968</v>
      </c>
      <c r="G531" s="71">
        <v>41031</v>
      </c>
      <c r="H531" s="54"/>
      <c r="I531" s="54" t="s">
        <v>16</v>
      </c>
      <c r="J531" s="54"/>
      <c r="K531" s="54"/>
      <c r="L531" s="54"/>
      <c r="M531" s="54"/>
      <c r="N531" s="70" t="s">
        <v>3969</v>
      </c>
      <c r="T531" s="1">
        <v>20510</v>
      </c>
      <c r="U531" s="1">
        <v>5324</v>
      </c>
      <c r="W531" s="1" t="s">
        <v>3569</v>
      </c>
      <c r="X531" s="1">
        <v>3038</v>
      </c>
      <c r="Y531">
        <f t="shared" si="80"/>
        <v>5104</v>
      </c>
      <c r="Z531">
        <f t="shared" si="81"/>
        <v>53</v>
      </c>
      <c r="AA531" t="str">
        <f t="shared" si="82"/>
        <v/>
      </c>
      <c r="AB531">
        <f t="shared" si="83"/>
        <v>2589</v>
      </c>
      <c r="AE531" s="19">
        <v>41031</v>
      </c>
      <c r="AH531" s="71">
        <v>41031</v>
      </c>
      <c r="AI531" s="78" t="s">
        <v>8775</v>
      </c>
      <c r="AJ531" s="413" t="str">
        <f t="shared" si="84"/>
        <v>02</v>
      </c>
      <c r="AK531" t="str">
        <f t="shared" si="85"/>
        <v>05</v>
      </c>
      <c r="AL531" t="str">
        <f t="shared" si="86"/>
        <v>2012</v>
      </c>
      <c r="AM531" s="427" t="str">
        <f t="shared" si="87"/>
        <v>02</v>
      </c>
      <c r="AN531" t="str">
        <f t="shared" si="88"/>
        <v>05</v>
      </c>
      <c r="AP531" s="19">
        <f t="shared" si="89"/>
        <v>41031</v>
      </c>
    </row>
    <row r="532" spans="1:42" ht="19.5" customHeight="1" x14ac:dyDescent="0.2">
      <c r="A532" s="143">
        <v>20351</v>
      </c>
      <c r="B532" s="42" t="str">
        <f>IFERROR(VLOOKUP($A532,INPUT_Du_lieu_nhan_vien!$A:$C,2,0),"-")</f>
        <v>Nguyễn Thị</v>
      </c>
      <c r="C532" s="42" t="str">
        <f>IFERROR(VLOOKUP($A532,INPUT_Du_lieu_nhan_vien!$A:$C,3,0),"-")</f>
        <v>Thảo</v>
      </c>
      <c r="D532" s="42" t="str">
        <f>IFERROR(VLOOKUP($A532,INPUT_Du_lieu_nhan_vien!$A:$AJ,36,0),"-")</f>
        <v>Nghỉ việc</v>
      </c>
      <c r="E532" s="69" t="s">
        <v>3031</v>
      </c>
      <c r="F532" s="70" t="s">
        <v>3560</v>
      </c>
      <c r="G532" s="71">
        <v>41012</v>
      </c>
      <c r="H532" s="54"/>
      <c r="I532" s="54" t="s">
        <v>16</v>
      </c>
      <c r="J532" s="54"/>
      <c r="K532" s="54" t="s">
        <v>31</v>
      </c>
      <c r="L532" s="54"/>
      <c r="M532" s="54" t="s">
        <v>37</v>
      </c>
      <c r="N532" s="70" t="s">
        <v>3545</v>
      </c>
      <c r="T532" s="1">
        <v>20511</v>
      </c>
      <c r="U532" s="1">
        <v>5325</v>
      </c>
      <c r="W532" s="1" t="s">
        <v>3603</v>
      </c>
      <c r="X532" s="1">
        <v>3039</v>
      </c>
      <c r="Y532">
        <f t="shared" si="80"/>
        <v>5018</v>
      </c>
      <c r="Z532">
        <f t="shared" si="81"/>
        <v>53</v>
      </c>
      <c r="AA532">
        <f t="shared" si="82"/>
        <v>182</v>
      </c>
      <c r="AB532">
        <f t="shared" si="83"/>
        <v>2992</v>
      </c>
      <c r="AE532" s="19">
        <v>41012</v>
      </c>
      <c r="AH532" s="71">
        <v>41012</v>
      </c>
      <c r="AI532" s="78" t="s">
        <v>8723</v>
      </c>
      <c r="AJ532" s="413" t="str">
        <f t="shared" si="84"/>
        <v>13</v>
      </c>
      <c r="AK532" t="str">
        <f t="shared" si="85"/>
        <v>04</v>
      </c>
      <c r="AL532" t="str">
        <f t="shared" si="86"/>
        <v>2012</v>
      </c>
      <c r="AM532" s="427" t="str">
        <f t="shared" si="87"/>
        <v>13</v>
      </c>
      <c r="AN532" t="str">
        <f t="shared" si="88"/>
        <v>04</v>
      </c>
      <c r="AP532" s="19">
        <f t="shared" si="89"/>
        <v>41012</v>
      </c>
    </row>
    <row r="533" spans="1:42" ht="19.5" customHeight="1" x14ac:dyDescent="0.2">
      <c r="A533" s="143">
        <v>20306</v>
      </c>
      <c r="B533" s="42" t="str">
        <f>IFERROR(VLOOKUP($A533,INPUT_Du_lieu_nhan_vien!$A:$C,2,0),"-")</f>
        <v>Nguyễn Thị Thanh</v>
      </c>
      <c r="C533" s="42" t="str">
        <f>IFERROR(VLOOKUP($A533,INPUT_Du_lieu_nhan_vien!$A:$C,3,0),"-")</f>
        <v>Thảo</v>
      </c>
      <c r="D533" s="42" t="str">
        <f>IFERROR(VLOOKUP($A533,INPUT_Du_lieu_nhan_vien!$A:$AJ,36,0),"-")</f>
        <v>Nghỉ việc</v>
      </c>
      <c r="E533" s="69"/>
      <c r="F533" s="54"/>
      <c r="G533" s="54"/>
      <c r="H533" s="54"/>
      <c r="I533" s="54"/>
      <c r="J533" s="54"/>
      <c r="K533" s="54"/>
      <c r="L533" s="54"/>
      <c r="M533" s="54"/>
      <c r="N533" s="54"/>
      <c r="T533" s="1">
        <v>20512</v>
      </c>
      <c r="U533" s="1">
        <v>5326</v>
      </c>
      <c r="W533" s="1" t="s">
        <v>3616</v>
      </c>
      <c r="X533" s="1">
        <v>3040</v>
      </c>
      <c r="Y533">
        <f t="shared" si="80"/>
        <v>4946</v>
      </c>
      <c r="Z533" t="str">
        <f t="shared" si="81"/>
        <v/>
      </c>
      <c r="AA533" t="str">
        <f t="shared" si="82"/>
        <v/>
      </c>
      <c r="AB533" t="str">
        <f t="shared" si="83"/>
        <v/>
      </c>
      <c r="AE533" s="19" t="s">
        <v>623</v>
      </c>
      <c r="AH533" s="54"/>
      <c r="AI533" s="415"/>
      <c r="AJ533" s="413" t="str">
        <f t="shared" si="84"/>
        <v/>
      </c>
      <c r="AK533" t="e">
        <f t="shared" si="85"/>
        <v>#VALUE!</v>
      </c>
      <c r="AL533" t="str">
        <f t="shared" si="86"/>
        <v/>
      </c>
      <c r="AM533" s="427" t="e">
        <f t="shared" si="87"/>
        <v>#VALUE!</v>
      </c>
      <c r="AN533" t="e">
        <f t="shared" si="88"/>
        <v>#VALUE!</v>
      </c>
      <c r="AP533" s="19" t="str">
        <f t="shared" si="89"/>
        <v/>
      </c>
    </row>
    <row r="534" spans="1:42" ht="19.5" customHeight="1" x14ac:dyDescent="0.2">
      <c r="A534" s="143">
        <v>20422</v>
      </c>
      <c r="B534" s="42" t="str">
        <f>IFERROR(VLOOKUP($A534,INPUT_Du_lieu_nhan_vien!$A:$C,2,0),"-")</f>
        <v>Đỗ Minh</v>
      </c>
      <c r="C534" s="42" t="str">
        <f>IFERROR(VLOOKUP($A534,INPUT_Du_lieu_nhan_vien!$A:$C,3,0),"-")</f>
        <v>Ngân</v>
      </c>
      <c r="D534" s="42" t="str">
        <f>IFERROR(VLOOKUP($A534,INPUT_Du_lieu_nhan_vien!$A:$AJ,36,0),"-")</f>
        <v>Nghỉ việc</v>
      </c>
      <c r="E534" s="69" t="s">
        <v>3030</v>
      </c>
      <c r="F534" s="70" t="s">
        <v>3859</v>
      </c>
      <c r="G534" s="71">
        <v>41037</v>
      </c>
      <c r="H534" s="54"/>
      <c r="I534" s="54" t="s">
        <v>12</v>
      </c>
      <c r="J534" s="54"/>
      <c r="K534" s="54"/>
      <c r="L534" s="54"/>
      <c r="M534" s="54"/>
      <c r="N534" s="70" t="s">
        <v>3860</v>
      </c>
      <c r="T534" s="1">
        <v>20513</v>
      </c>
      <c r="U534" s="1">
        <v>5327</v>
      </c>
      <c r="W534" s="1" t="s">
        <v>3636</v>
      </c>
      <c r="X534" s="1">
        <v>3041</v>
      </c>
      <c r="Y534">
        <f t="shared" si="80"/>
        <v>5115</v>
      </c>
      <c r="Z534">
        <f t="shared" si="81"/>
        <v>50</v>
      </c>
      <c r="AA534" t="str">
        <f t="shared" si="82"/>
        <v/>
      </c>
      <c r="AB534">
        <f t="shared" si="83"/>
        <v>2590</v>
      </c>
      <c r="AE534" s="19">
        <v>41037</v>
      </c>
      <c r="AH534" s="71">
        <v>41037</v>
      </c>
      <c r="AI534" s="78" t="s">
        <v>8776</v>
      </c>
      <c r="AJ534" s="413" t="str">
        <f t="shared" si="84"/>
        <v>08</v>
      </c>
      <c r="AK534" t="str">
        <f t="shared" si="85"/>
        <v>05</v>
      </c>
      <c r="AL534" t="str">
        <f t="shared" si="86"/>
        <v>2012</v>
      </c>
      <c r="AM534" s="427" t="str">
        <f t="shared" si="87"/>
        <v>08</v>
      </c>
      <c r="AN534" t="str">
        <f t="shared" si="88"/>
        <v>05</v>
      </c>
      <c r="AP534" s="19">
        <f t="shared" si="89"/>
        <v>41037</v>
      </c>
    </row>
    <row r="535" spans="1:42" ht="19.5" customHeight="1" x14ac:dyDescent="0.2">
      <c r="A535" s="143">
        <v>20423</v>
      </c>
      <c r="B535" s="42" t="str">
        <f>IFERROR(VLOOKUP($A535,INPUT_Du_lieu_nhan_vien!$A:$C,2,0),"-")</f>
        <v>Phạm Thị</v>
      </c>
      <c r="C535" s="42" t="str">
        <f>IFERROR(VLOOKUP($A535,INPUT_Du_lieu_nhan_vien!$A:$C,3,0),"-")</f>
        <v>Hương</v>
      </c>
      <c r="D535" s="42" t="str">
        <f>IFERROR(VLOOKUP($A535,INPUT_Du_lieu_nhan_vien!$A:$AJ,36,0),"-")</f>
        <v>Nghỉ việc</v>
      </c>
      <c r="E535" s="69" t="s">
        <v>3031</v>
      </c>
      <c r="F535" s="70" t="s">
        <v>3643</v>
      </c>
      <c r="G535" s="71">
        <v>41106</v>
      </c>
      <c r="H535" s="54"/>
      <c r="I535" s="54" t="s">
        <v>16</v>
      </c>
      <c r="J535" s="54"/>
      <c r="K535" s="54"/>
      <c r="L535" s="54"/>
      <c r="M535" s="54"/>
      <c r="N535" s="70" t="s">
        <v>3644</v>
      </c>
      <c r="T535" s="1">
        <v>20514</v>
      </c>
      <c r="U535" s="1">
        <v>5328</v>
      </c>
      <c r="W535" s="1" t="s">
        <v>3653</v>
      </c>
      <c r="X535" s="1">
        <v>3042</v>
      </c>
      <c r="Y535">
        <f t="shared" si="80"/>
        <v>5116</v>
      </c>
      <c r="Z535">
        <f t="shared" si="81"/>
        <v>53</v>
      </c>
      <c r="AA535" t="str">
        <f t="shared" si="82"/>
        <v/>
      </c>
      <c r="AB535">
        <f t="shared" si="83"/>
        <v>2993</v>
      </c>
      <c r="AE535" s="19">
        <v>41106</v>
      </c>
      <c r="AH535" s="71">
        <v>41106</v>
      </c>
      <c r="AI535" s="78" t="s">
        <v>8647</v>
      </c>
      <c r="AJ535" s="413" t="str">
        <f t="shared" si="84"/>
        <v>16</v>
      </c>
      <c r="AK535" t="str">
        <f t="shared" si="85"/>
        <v>07</v>
      </c>
      <c r="AL535" t="str">
        <f t="shared" si="86"/>
        <v>2012</v>
      </c>
      <c r="AM535" s="427" t="str">
        <f t="shared" si="87"/>
        <v>16</v>
      </c>
      <c r="AN535" t="str">
        <f t="shared" si="88"/>
        <v>07</v>
      </c>
      <c r="AP535" s="19">
        <f t="shared" si="89"/>
        <v>41106</v>
      </c>
    </row>
    <row r="536" spans="1:42" ht="19.5" customHeight="1" x14ac:dyDescent="0.2">
      <c r="A536" s="143">
        <v>20334</v>
      </c>
      <c r="B536" s="42" t="str">
        <f>IFERROR(VLOOKUP($A536,INPUT_Du_lieu_nhan_vien!$A:$C,2,0),"-")</f>
        <v>Nguyễn Cao Thanh</v>
      </c>
      <c r="C536" s="42" t="str">
        <f>IFERROR(VLOOKUP($A536,INPUT_Du_lieu_nhan_vien!$A:$C,3,0),"-")</f>
        <v>Thảo</v>
      </c>
      <c r="D536" s="42" t="str">
        <f>IFERROR(VLOOKUP($A536,INPUT_Du_lieu_nhan_vien!$A:$AJ,36,0),"-")</f>
        <v>Chính thức</v>
      </c>
      <c r="E536" s="69" t="s">
        <v>3031</v>
      </c>
      <c r="F536" s="70" t="s">
        <v>3538</v>
      </c>
      <c r="G536" s="71">
        <v>40893</v>
      </c>
      <c r="H536" s="54"/>
      <c r="I536" s="54" t="s">
        <v>17</v>
      </c>
      <c r="J536" s="54"/>
      <c r="K536" s="54" t="s">
        <v>65</v>
      </c>
      <c r="L536" s="54"/>
      <c r="M536" s="54" t="s">
        <v>69</v>
      </c>
      <c r="N536" s="70" t="s">
        <v>3539</v>
      </c>
      <c r="T536" s="1">
        <v>20515</v>
      </c>
      <c r="U536" s="1">
        <v>5329</v>
      </c>
      <c r="W536" s="1" t="s">
        <v>3662</v>
      </c>
      <c r="X536" s="1">
        <v>3043</v>
      </c>
      <c r="Y536">
        <f t="shared" si="80"/>
        <v>4993</v>
      </c>
      <c r="Z536">
        <f t="shared" si="81"/>
        <v>51</v>
      </c>
      <c r="AA536">
        <f t="shared" si="82"/>
        <v>177</v>
      </c>
      <c r="AB536">
        <f t="shared" si="83"/>
        <v>2994</v>
      </c>
      <c r="AE536" s="19">
        <v>40893</v>
      </c>
      <c r="AH536" s="71">
        <v>40893</v>
      </c>
      <c r="AI536" s="78" t="s">
        <v>1780</v>
      </c>
      <c r="AJ536" s="413" t="str">
        <f t="shared" si="84"/>
        <v>16</v>
      </c>
      <c r="AK536" t="str">
        <f t="shared" si="85"/>
        <v>12</v>
      </c>
      <c r="AL536" t="str">
        <f t="shared" si="86"/>
        <v>2011</v>
      </c>
      <c r="AM536" s="427" t="str">
        <f t="shared" si="87"/>
        <v>16</v>
      </c>
      <c r="AN536" t="str">
        <f t="shared" si="88"/>
        <v>12</v>
      </c>
      <c r="AP536" s="19">
        <f t="shared" si="89"/>
        <v>40893</v>
      </c>
    </row>
    <row r="537" spans="1:42" ht="19.5" customHeight="1" x14ac:dyDescent="0.2">
      <c r="A537" s="143">
        <v>20431</v>
      </c>
      <c r="B537" s="42" t="str">
        <f>IFERROR(VLOOKUP($A537,INPUT_Du_lieu_nhan_vien!$A:$C,2,0),"-")</f>
        <v>Vũ Thúy</v>
      </c>
      <c r="C537" s="42" t="str">
        <f>IFERROR(VLOOKUP($A537,INPUT_Du_lieu_nhan_vien!$A:$C,3,0),"-")</f>
        <v>Ngọc</v>
      </c>
      <c r="D537" s="42" t="str">
        <f>IFERROR(VLOOKUP($A537,INPUT_Du_lieu_nhan_vien!$A:$AJ,36,0),"-")</f>
        <v>Nghỉ việc</v>
      </c>
      <c r="E537" s="69" t="s">
        <v>3030</v>
      </c>
      <c r="F537" s="70" t="s">
        <v>5682</v>
      </c>
      <c r="G537" s="71">
        <v>41065</v>
      </c>
      <c r="H537" s="54"/>
      <c r="I537" s="54" t="s">
        <v>17</v>
      </c>
      <c r="J537" s="54"/>
      <c r="K537" s="54"/>
      <c r="L537" s="54"/>
      <c r="M537" s="54"/>
      <c r="N537" s="70" t="s">
        <v>3844</v>
      </c>
      <c r="T537" s="1">
        <v>20516</v>
      </c>
      <c r="U537" s="1">
        <v>5330</v>
      </c>
      <c r="W537" s="1" t="s">
        <v>3669</v>
      </c>
      <c r="X537" s="1">
        <v>3044</v>
      </c>
      <c r="Y537">
        <f t="shared" si="80"/>
        <v>5144</v>
      </c>
      <c r="Z537">
        <f t="shared" si="81"/>
        <v>51</v>
      </c>
      <c r="AA537" t="str">
        <f t="shared" si="82"/>
        <v/>
      </c>
      <c r="AB537">
        <f t="shared" si="83"/>
        <v>2591</v>
      </c>
      <c r="AE537" s="19">
        <v>41065</v>
      </c>
      <c r="AH537" s="71">
        <v>41065</v>
      </c>
      <c r="AI537" s="78" t="s">
        <v>3578</v>
      </c>
      <c r="AJ537" s="413" t="str">
        <f t="shared" si="84"/>
        <v>05</v>
      </c>
      <c r="AK537" t="str">
        <f t="shared" si="85"/>
        <v>06</v>
      </c>
      <c r="AL537" t="str">
        <f t="shared" si="86"/>
        <v>2012</v>
      </c>
      <c r="AM537" s="427" t="str">
        <f t="shared" si="87"/>
        <v>05</v>
      </c>
      <c r="AN537" t="str">
        <f t="shared" si="88"/>
        <v>06</v>
      </c>
      <c r="AP537" s="19">
        <f t="shared" si="89"/>
        <v>41065</v>
      </c>
    </row>
    <row r="538" spans="1:42" ht="19.5" customHeight="1" x14ac:dyDescent="0.2">
      <c r="A538" s="143">
        <v>20143</v>
      </c>
      <c r="B538" s="42" t="str">
        <f>IFERROR(VLOOKUP($A538,INPUT_Du_lieu_nhan_vien!$A:$C,2,0),"-")</f>
        <v>Nguyễn Thị</v>
      </c>
      <c r="C538" s="42" t="str">
        <f>IFERROR(VLOOKUP($A538,INPUT_Du_lieu_nhan_vien!$A:$C,3,0),"-")</f>
        <v>Thiêm</v>
      </c>
      <c r="D538" s="42" t="str">
        <f>IFERROR(VLOOKUP($A538,INPUT_Du_lieu_nhan_vien!$A:$AJ,36,0),"-")</f>
        <v>Nghỉ việc</v>
      </c>
      <c r="E538" s="69" t="s">
        <v>3032</v>
      </c>
      <c r="F538" s="70" t="s">
        <v>5900</v>
      </c>
      <c r="G538" s="71">
        <v>40483</v>
      </c>
      <c r="H538" s="54"/>
      <c r="I538" s="54" t="s">
        <v>17</v>
      </c>
      <c r="J538" s="54"/>
      <c r="K538" s="54"/>
      <c r="L538" s="54"/>
      <c r="M538" s="54"/>
      <c r="N538" s="70" t="s">
        <v>5901</v>
      </c>
      <c r="T538" s="1">
        <v>20517</v>
      </c>
      <c r="U538" s="1">
        <v>5331</v>
      </c>
      <c r="W538" s="1" t="s">
        <v>3674</v>
      </c>
      <c r="X538" s="1">
        <v>3045</v>
      </c>
      <c r="Y538">
        <f t="shared" si="80"/>
        <v>4669</v>
      </c>
      <c r="Z538">
        <f t="shared" si="81"/>
        <v>51</v>
      </c>
      <c r="AA538" t="str">
        <f t="shared" si="82"/>
        <v/>
      </c>
      <c r="AB538">
        <f t="shared" si="83"/>
        <v>3634</v>
      </c>
      <c r="AE538" s="19">
        <v>40483</v>
      </c>
      <c r="AH538" s="71">
        <v>40483</v>
      </c>
      <c r="AI538" s="78" t="s">
        <v>8622</v>
      </c>
      <c r="AJ538" s="413" t="str">
        <f t="shared" si="84"/>
        <v>01</v>
      </c>
      <c r="AK538" t="str">
        <f t="shared" si="85"/>
        <v>11</v>
      </c>
      <c r="AL538" t="str">
        <f t="shared" si="86"/>
        <v>2010</v>
      </c>
      <c r="AM538" s="427" t="str">
        <f t="shared" si="87"/>
        <v>01</v>
      </c>
      <c r="AN538" t="str">
        <f t="shared" si="88"/>
        <v>11</v>
      </c>
      <c r="AP538" s="19">
        <f t="shared" si="89"/>
        <v>40483</v>
      </c>
    </row>
    <row r="539" spans="1:42" ht="19.5" customHeight="1" x14ac:dyDescent="0.2">
      <c r="A539" s="143">
        <v>20436</v>
      </c>
      <c r="B539" s="42" t="str">
        <f>IFERROR(VLOOKUP($A539,INPUT_Du_lieu_nhan_vien!$A:$C,2,0),"-")</f>
        <v>Lê Hồng</v>
      </c>
      <c r="C539" s="42" t="str">
        <f>IFERROR(VLOOKUP($A539,INPUT_Du_lieu_nhan_vien!$A:$C,3,0),"-")</f>
        <v>Phong</v>
      </c>
      <c r="D539" s="42" t="str">
        <f>IFERROR(VLOOKUP($A539,INPUT_Du_lieu_nhan_vien!$A:$AJ,36,0),"-")</f>
        <v>Nghỉ việc</v>
      </c>
      <c r="E539" s="69" t="s">
        <v>3031</v>
      </c>
      <c r="F539" s="70" t="s">
        <v>3434</v>
      </c>
      <c r="G539" s="71">
        <v>41091</v>
      </c>
      <c r="H539" s="54"/>
      <c r="I539" s="69" t="s">
        <v>17</v>
      </c>
      <c r="J539" s="54"/>
      <c r="K539" s="69" t="s">
        <v>65</v>
      </c>
      <c r="L539" s="54"/>
      <c r="M539" s="54"/>
      <c r="N539" s="70" t="s">
        <v>3435</v>
      </c>
      <c r="T539" s="1">
        <v>20518</v>
      </c>
      <c r="U539" s="1">
        <v>5332</v>
      </c>
      <c r="W539" s="1" t="s">
        <v>3675</v>
      </c>
      <c r="X539" s="1">
        <v>3046</v>
      </c>
      <c r="Y539">
        <f t="shared" si="80"/>
        <v>5176</v>
      </c>
      <c r="Z539">
        <f t="shared" si="81"/>
        <v>51</v>
      </c>
      <c r="AA539">
        <f t="shared" si="82"/>
        <v>177</v>
      </c>
      <c r="AB539">
        <f t="shared" si="83"/>
        <v>2995</v>
      </c>
      <c r="AE539" s="19">
        <v>41091</v>
      </c>
      <c r="AH539" s="71">
        <v>41091</v>
      </c>
      <c r="AI539" s="78" t="s">
        <v>8592</v>
      </c>
      <c r="AJ539" s="413" t="str">
        <f t="shared" si="84"/>
        <v>01</v>
      </c>
      <c r="AK539" t="str">
        <f t="shared" si="85"/>
        <v>07</v>
      </c>
      <c r="AL539" t="str">
        <f t="shared" si="86"/>
        <v>2012</v>
      </c>
      <c r="AM539" s="427" t="str">
        <f t="shared" si="87"/>
        <v>01</v>
      </c>
      <c r="AN539" t="str">
        <f t="shared" si="88"/>
        <v>07</v>
      </c>
      <c r="AP539" s="19">
        <f t="shared" si="89"/>
        <v>41091</v>
      </c>
    </row>
    <row r="540" spans="1:42" ht="19.5" customHeight="1" x14ac:dyDescent="0.2">
      <c r="A540" s="143">
        <v>20034</v>
      </c>
      <c r="B540" s="42" t="str">
        <f>IFERROR(VLOOKUP($A540,INPUT_Du_lieu_nhan_vien!$A:$C,2,0),"-")</f>
        <v>Nguyễn Thị</v>
      </c>
      <c r="C540" s="42" t="str">
        <f>IFERROR(VLOOKUP($A540,INPUT_Du_lieu_nhan_vien!$A:$C,3,0),"-")</f>
        <v>Tho</v>
      </c>
      <c r="D540" s="42" t="str">
        <f>IFERROR(VLOOKUP($A540,INPUT_Du_lieu_nhan_vien!$A:$AJ,36,0),"-")</f>
        <v>Nghỉ việc</v>
      </c>
      <c r="E540" s="69" t="s">
        <v>3028</v>
      </c>
      <c r="F540" s="70" t="s">
        <v>3246</v>
      </c>
      <c r="G540" s="71">
        <v>40909</v>
      </c>
      <c r="H540" s="54"/>
      <c r="I540" s="54" t="s">
        <v>11</v>
      </c>
      <c r="J540" s="54"/>
      <c r="K540" s="54" t="s">
        <v>31</v>
      </c>
      <c r="L540" s="54"/>
      <c r="M540" s="54" t="s">
        <v>36</v>
      </c>
      <c r="N540" s="54"/>
      <c r="T540" s="1">
        <v>20519</v>
      </c>
      <c r="U540" s="1">
        <v>5333</v>
      </c>
      <c r="W540" s="1" t="s">
        <v>3677</v>
      </c>
      <c r="X540" s="1">
        <v>3047</v>
      </c>
      <c r="Y540">
        <f t="shared" si="80"/>
        <v>4472</v>
      </c>
      <c r="Z540">
        <f t="shared" si="81"/>
        <v>34</v>
      </c>
      <c r="AA540">
        <f t="shared" si="82"/>
        <v>182</v>
      </c>
      <c r="AB540">
        <f t="shared" si="83"/>
        <v>3511</v>
      </c>
      <c r="AE540" s="19">
        <v>40909</v>
      </c>
      <c r="AH540" s="71">
        <v>40909</v>
      </c>
      <c r="AI540" s="78" t="s">
        <v>8600</v>
      </c>
      <c r="AJ540" s="413" t="str">
        <f t="shared" si="84"/>
        <v>01</v>
      </c>
      <c r="AK540" t="str">
        <f t="shared" si="85"/>
        <v>01</v>
      </c>
      <c r="AL540" t="str">
        <f t="shared" si="86"/>
        <v>2012</v>
      </c>
      <c r="AM540" s="427" t="str">
        <f t="shared" si="87"/>
        <v>01</v>
      </c>
      <c r="AN540" t="str">
        <f t="shared" si="88"/>
        <v>01</v>
      </c>
      <c r="AP540" s="19">
        <f t="shared" si="89"/>
        <v>40909</v>
      </c>
    </row>
    <row r="541" spans="1:42" ht="19.5" customHeight="1" x14ac:dyDescent="0.2">
      <c r="A541" s="143">
        <v>20439</v>
      </c>
      <c r="B541" s="42" t="str">
        <f>IFERROR(VLOOKUP($A541,INPUT_Du_lieu_nhan_vien!$A:$C,2,0),"-")</f>
        <v>Lê Nguyễn Thanh</v>
      </c>
      <c r="C541" s="42" t="str">
        <f>IFERROR(VLOOKUP($A541,INPUT_Du_lieu_nhan_vien!$A:$C,3,0),"-")</f>
        <v>Thanh</v>
      </c>
      <c r="D541" s="42" t="str">
        <f>IFERROR(VLOOKUP($A541,INPUT_Du_lieu_nhan_vien!$A:$AJ,36,0),"-")</f>
        <v>Nghỉ việc</v>
      </c>
      <c r="E541" s="69" t="s">
        <v>3031</v>
      </c>
      <c r="F541" s="70" t="s">
        <v>3440</v>
      </c>
      <c r="G541" s="20">
        <v>41153</v>
      </c>
      <c r="H541" s="54"/>
      <c r="I541" s="69" t="s">
        <v>17</v>
      </c>
      <c r="J541" s="54"/>
      <c r="K541" s="69" t="s">
        <v>65</v>
      </c>
      <c r="L541" s="54"/>
      <c r="M541" s="69" t="s">
        <v>69</v>
      </c>
      <c r="N541" s="70" t="s">
        <v>3441</v>
      </c>
      <c r="T541" s="1">
        <v>20520</v>
      </c>
      <c r="U541" s="1">
        <v>5334</v>
      </c>
      <c r="W541" s="1" t="s">
        <v>3679</v>
      </c>
      <c r="X541" s="1">
        <v>3048</v>
      </c>
      <c r="Y541">
        <f t="shared" si="80"/>
        <v>5181</v>
      </c>
      <c r="Z541">
        <f t="shared" si="81"/>
        <v>51</v>
      </c>
      <c r="AA541">
        <f t="shared" si="82"/>
        <v>177</v>
      </c>
      <c r="AB541">
        <f t="shared" si="83"/>
        <v>2996</v>
      </c>
      <c r="AE541" s="19">
        <v>41153</v>
      </c>
      <c r="AH541" s="20">
        <v>41153</v>
      </c>
      <c r="AI541" s="79" t="s">
        <v>2669</v>
      </c>
      <c r="AJ541" s="413" t="str">
        <f t="shared" si="84"/>
        <v>01</v>
      </c>
      <c r="AK541" t="str">
        <f t="shared" si="85"/>
        <v>09</v>
      </c>
      <c r="AL541" t="str">
        <f t="shared" si="86"/>
        <v>2012</v>
      </c>
      <c r="AM541" s="427" t="str">
        <f t="shared" si="87"/>
        <v>01</v>
      </c>
      <c r="AN541" t="str">
        <f t="shared" si="88"/>
        <v>09</v>
      </c>
      <c r="AP541" s="19">
        <f t="shared" si="89"/>
        <v>41153</v>
      </c>
    </row>
    <row r="542" spans="1:42" ht="19.5" customHeight="1" x14ac:dyDescent="0.2">
      <c r="A542" s="143">
        <v>20441</v>
      </c>
      <c r="B542" s="42" t="str">
        <f>IFERROR(VLOOKUP($A542,INPUT_Du_lieu_nhan_vien!$A:$C,2,0),"-")</f>
        <v>Hoàng Văn</v>
      </c>
      <c r="C542" s="42" t="str">
        <f>IFERROR(VLOOKUP($A542,INPUT_Du_lieu_nhan_vien!$A:$C,3,0),"-")</f>
        <v>Thắng</v>
      </c>
      <c r="D542" s="42" t="str">
        <f>IFERROR(VLOOKUP($A542,INPUT_Du_lieu_nhan_vien!$A:$AJ,36,0),"-")</f>
        <v>Nghỉ việc</v>
      </c>
      <c r="E542" s="69" t="s">
        <v>3031</v>
      </c>
      <c r="F542" s="70" t="s">
        <v>3397</v>
      </c>
      <c r="G542" s="71">
        <v>41162</v>
      </c>
      <c r="H542" s="54"/>
      <c r="I542" s="69" t="s">
        <v>16</v>
      </c>
      <c r="J542" s="54"/>
      <c r="K542" s="69" t="s">
        <v>65</v>
      </c>
      <c r="L542" s="54"/>
      <c r="M542" s="69" t="s">
        <v>70</v>
      </c>
      <c r="N542" s="54"/>
      <c r="T542" s="1">
        <v>20521</v>
      </c>
      <c r="U542" s="1">
        <v>5335</v>
      </c>
      <c r="W542" s="1" t="s">
        <v>3682</v>
      </c>
      <c r="X542" s="1">
        <v>3049</v>
      </c>
      <c r="Y542">
        <f t="shared" si="80"/>
        <v>5183</v>
      </c>
      <c r="Z542">
        <f t="shared" si="81"/>
        <v>53</v>
      </c>
      <c r="AA542">
        <f t="shared" si="82"/>
        <v>177</v>
      </c>
      <c r="AB542">
        <f t="shared" si="83"/>
        <v>2997</v>
      </c>
      <c r="AE542" s="19">
        <v>41162</v>
      </c>
      <c r="AH542" s="71">
        <v>41162</v>
      </c>
      <c r="AI542" s="78" t="s">
        <v>8602</v>
      </c>
      <c r="AJ542" s="413" t="str">
        <f t="shared" si="84"/>
        <v>10</v>
      </c>
      <c r="AK542" t="str">
        <f t="shared" si="85"/>
        <v>09</v>
      </c>
      <c r="AL542" t="str">
        <f t="shared" si="86"/>
        <v>2012</v>
      </c>
      <c r="AM542" s="427" t="str">
        <f t="shared" si="87"/>
        <v>10</v>
      </c>
      <c r="AN542" t="str">
        <f t="shared" si="88"/>
        <v>09</v>
      </c>
      <c r="AP542" s="19">
        <f t="shared" si="89"/>
        <v>41162</v>
      </c>
    </row>
    <row r="543" spans="1:42" ht="19.5" customHeight="1" x14ac:dyDescent="0.2">
      <c r="A543" s="143">
        <v>20443</v>
      </c>
      <c r="B543" s="42" t="str">
        <f>IFERROR(VLOOKUP($A543,INPUT_Du_lieu_nhan_vien!$A:$C,2,0),"-")</f>
        <v>Bùi Thị</v>
      </c>
      <c r="C543" s="42" t="str">
        <f>IFERROR(VLOOKUP($A543,INPUT_Du_lieu_nhan_vien!$A:$C,3,0),"-")</f>
        <v>Thủy</v>
      </c>
      <c r="D543" s="42" t="str">
        <f>IFERROR(VLOOKUP($A543,INPUT_Du_lieu_nhan_vien!$A:$AJ,36,0),"-")</f>
        <v>Nghỉ việc</v>
      </c>
      <c r="E543" s="54" t="s">
        <v>3031</v>
      </c>
      <c r="F543" s="70" t="s">
        <v>3321</v>
      </c>
      <c r="G543" s="71">
        <v>41153</v>
      </c>
      <c r="H543" s="54"/>
      <c r="I543" s="69" t="s">
        <v>17</v>
      </c>
      <c r="J543" s="54"/>
      <c r="K543" s="69" t="s">
        <v>25</v>
      </c>
      <c r="L543" s="54"/>
      <c r="M543" s="69" t="s">
        <v>29</v>
      </c>
      <c r="N543" s="54"/>
      <c r="T543" s="1">
        <v>20522</v>
      </c>
      <c r="U543" s="1">
        <v>5336</v>
      </c>
      <c r="W543" s="1" t="s">
        <v>3685</v>
      </c>
      <c r="X543" s="1">
        <v>3050</v>
      </c>
      <c r="Y543">
        <f t="shared" si="80"/>
        <v>5185</v>
      </c>
      <c r="Z543">
        <f t="shared" si="81"/>
        <v>51</v>
      </c>
      <c r="AA543">
        <f t="shared" si="82"/>
        <v>185</v>
      </c>
      <c r="AB543">
        <f t="shared" si="83"/>
        <v>2998</v>
      </c>
      <c r="AE543" s="19">
        <v>41153</v>
      </c>
      <c r="AH543" s="71">
        <v>41153</v>
      </c>
      <c r="AI543" s="78" t="s">
        <v>2669</v>
      </c>
      <c r="AJ543" s="413" t="str">
        <f t="shared" si="84"/>
        <v>01</v>
      </c>
      <c r="AK543" t="str">
        <f t="shared" si="85"/>
        <v>09</v>
      </c>
      <c r="AL543" t="str">
        <f t="shared" si="86"/>
        <v>2012</v>
      </c>
      <c r="AM543" s="427" t="str">
        <f t="shared" si="87"/>
        <v>01</v>
      </c>
      <c r="AN543" t="str">
        <f t="shared" si="88"/>
        <v>09</v>
      </c>
      <c r="AP543" s="19">
        <f t="shared" si="89"/>
        <v>41153</v>
      </c>
    </row>
    <row r="544" spans="1:42" ht="19.5" customHeight="1" x14ac:dyDescent="0.2">
      <c r="A544" s="143">
        <v>20444</v>
      </c>
      <c r="B544" s="42" t="str">
        <f>IFERROR(VLOOKUP($A544,INPUT_Du_lieu_nhan_vien!$A:$C,2,0),"-")</f>
        <v>Lê Quang</v>
      </c>
      <c r="C544" s="42" t="str">
        <f>IFERROR(VLOOKUP($A544,INPUT_Du_lieu_nhan_vien!$A:$C,3,0),"-")</f>
        <v>Anh</v>
      </c>
      <c r="D544" s="42" t="str">
        <f>IFERROR(VLOOKUP($A544,INPUT_Du_lieu_nhan_vien!$A:$AJ,36,0),"-")</f>
        <v>Nghỉ việc</v>
      </c>
      <c r="E544" s="69" t="s">
        <v>3031</v>
      </c>
      <c r="F544" s="70" t="s">
        <v>3436</v>
      </c>
      <c r="G544" s="71">
        <v>41106</v>
      </c>
      <c r="H544" s="54"/>
      <c r="I544" s="69" t="s">
        <v>8</v>
      </c>
      <c r="J544" s="54"/>
      <c r="K544" s="69" t="s">
        <v>25</v>
      </c>
      <c r="L544" s="54"/>
      <c r="M544" s="54"/>
      <c r="N544" s="70" t="s">
        <v>3437</v>
      </c>
      <c r="T544" s="1">
        <v>20523</v>
      </c>
      <c r="U544" s="1">
        <v>5337</v>
      </c>
      <c r="W544" s="1" t="s">
        <v>3690</v>
      </c>
      <c r="X544" s="1">
        <v>3051</v>
      </c>
      <c r="Y544">
        <f t="shared" si="80"/>
        <v>5186</v>
      </c>
      <c r="Z544">
        <f t="shared" si="81"/>
        <v>36</v>
      </c>
      <c r="AA544">
        <f t="shared" si="82"/>
        <v>185</v>
      </c>
      <c r="AB544">
        <f t="shared" si="83"/>
        <v>2999</v>
      </c>
      <c r="AE544" s="19">
        <v>41106</v>
      </c>
      <c r="AH544" s="71">
        <v>41106</v>
      </c>
      <c r="AI544" s="78" t="s">
        <v>8647</v>
      </c>
      <c r="AJ544" s="413" t="str">
        <f t="shared" si="84"/>
        <v>16</v>
      </c>
      <c r="AK544" t="str">
        <f t="shared" si="85"/>
        <v>07</v>
      </c>
      <c r="AL544" t="str">
        <f t="shared" si="86"/>
        <v>2012</v>
      </c>
      <c r="AM544" s="427" t="str">
        <f t="shared" si="87"/>
        <v>16</v>
      </c>
      <c r="AN544" t="str">
        <f t="shared" si="88"/>
        <v>07</v>
      </c>
      <c r="AP544" s="19">
        <f t="shared" si="89"/>
        <v>41106</v>
      </c>
    </row>
    <row r="545" spans="1:42" ht="19.5" customHeight="1" x14ac:dyDescent="0.2">
      <c r="A545" s="143">
        <v>20447</v>
      </c>
      <c r="B545" s="42" t="str">
        <f>IFERROR(VLOOKUP($A545,INPUT_Du_lieu_nhan_vien!$A:$C,2,0),"-")</f>
        <v>Lê Thị Hoa</v>
      </c>
      <c r="C545" s="42" t="str">
        <f>IFERROR(VLOOKUP($A545,INPUT_Du_lieu_nhan_vien!$A:$C,3,0),"-")</f>
        <v>Cúc</v>
      </c>
      <c r="D545" s="42" t="str">
        <f>IFERROR(VLOOKUP($A545,INPUT_Du_lieu_nhan_vien!$A:$AJ,36,0),"-")</f>
        <v>Nghỉ việc</v>
      </c>
      <c r="E545" s="69" t="s">
        <v>3030</v>
      </c>
      <c r="F545" s="80" t="s">
        <v>3971</v>
      </c>
      <c r="G545" s="81">
        <v>41142</v>
      </c>
      <c r="H545" s="54"/>
      <c r="I545" s="54" t="s">
        <v>16</v>
      </c>
      <c r="J545" s="54"/>
      <c r="K545" s="54"/>
      <c r="L545" s="54"/>
      <c r="M545" s="54"/>
      <c r="N545" s="70" t="s">
        <v>3858</v>
      </c>
      <c r="T545" s="1">
        <v>20524</v>
      </c>
      <c r="U545" s="1">
        <v>5338</v>
      </c>
      <c r="W545" s="1" t="s">
        <v>3694</v>
      </c>
      <c r="X545" s="1">
        <v>3052</v>
      </c>
      <c r="Y545">
        <f t="shared" si="80"/>
        <v>5192</v>
      </c>
      <c r="Z545">
        <f t="shared" si="81"/>
        <v>53</v>
      </c>
      <c r="AA545" t="str">
        <f t="shared" si="82"/>
        <v/>
      </c>
      <c r="AB545">
        <f t="shared" si="83"/>
        <v>2592</v>
      </c>
      <c r="AE545" s="19">
        <v>41142</v>
      </c>
      <c r="AH545" s="81">
        <v>41142</v>
      </c>
      <c r="AI545" s="417" t="s">
        <v>8654</v>
      </c>
      <c r="AJ545" s="413" t="str">
        <f t="shared" si="84"/>
        <v>21</v>
      </c>
      <c r="AK545" t="str">
        <f t="shared" si="85"/>
        <v>08</v>
      </c>
      <c r="AL545" t="str">
        <f t="shared" si="86"/>
        <v>2012</v>
      </c>
      <c r="AM545" s="427" t="str">
        <f t="shared" si="87"/>
        <v>21</v>
      </c>
      <c r="AN545" t="str">
        <f t="shared" si="88"/>
        <v>08</v>
      </c>
      <c r="AP545" s="19">
        <f t="shared" si="89"/>
        <v>41142</v>
      </c>
    </row>
    <row r="546" spans="1:42" ht="19.5" customHeight="1" x14ac:dyDescent="0.2">
      <c r="A546" s="143">
        <v>20448</v>
      </c>
      <c r="B546" s="42" t="str">
        <f>IFERROR(VLOOKUP($A546,INPUT_Du_lieu_nhan_vien!$A:$C,2,0),"-")</f>
        <v>Đỗ Thị</v>
      </c>
      <c r="C546" s="42" t="str">
        <f>IFERROR(VLOOKUP($A546,INPUT_Du_lieu_nhan_vien!$A:$C,3,0),"-")</f>
        <v>Đương</v>
      </c>
      <c r="D546" s="42" t="str">
        <f>IFERROR(VLOOKUP($A546,INPUT_Du_lieu_nhan_vien!$A:$AJ,36,0),"-")</f>
        <v>Nghỉ việc</v>
      </c>
      <c r="E546" s="69" t="s">
        <v>3030</v>
      </c>
      <c r="F546" s="80" t="s">
        <v>3861</v>
      </c>
      <c r="G546" s="81">
        <v>41142</v>
      </c>
      <c r="H546" s="54"/>
      <c r="I546" s="54" t="s">
        <v>16</v>
      </c>
      <c r="J546" s="54"/>
      <c r="K546" s="54"/>
      <c r="L546" s="54"/>
      <c r="M546" s="54"/>
      <c r="N546" s="70" t="s">
        <v>3858</v>
      </c>
      <c r="T546" s="1">
        <v>20525</v>
      </c>
      <c r="U546" s="1">
        <v>5339</v>
      </c>
      <c r="W546" s="1" t="s">
        <v>3697</v>
      </c>
      <c r="X546" s="1">
        <v>3053</v>
      </c>
      <c r="Y546">
        <f t="shared" si="80"/>
        <v>5193</v>
      </c>
      <c r="Z546">
        <f t="shared" si="81"/>
        <v>53</v>
      </c>
      <c r="AA546" t="str">
        <f t="shared" si="82"/>
        <v/>
      </c>
      <c r="AB546">
        <f t="shared" si="83"/>
        <v>2593</v>
      </c>
      <c r="AE546" s="19">
        <v>41142</v>
      </c>
      <c r="AH546" s="81">
        <v>41142</v>
      </c>
      <c r="AI546" s="417" t="s">
        <v>8654</v>
      </c>
      <c r="AJ546" s="413" t="str">
        <f t="shared" si="84"/>
        <v>21</v>
      </c>
      <c r="AK546" t="str">
        <f t="shared" si="85"/>
        <v>08</v>
      </c>
      <c r="AL546" t="str">
        <f t="shared" si="86"/>
        <v>2012</v>
      </c>
      <c r="AM546" s="427" t="str">
        <f t="shared" si="87"/>
        <v>21</v>
      </c>
      <c r="AN546" t="str">
        <f t="shared" si="88"/>
        <v>08</v>
      </c>
      <c r="AP546" s="19">
        <f t="shared" si="89"/>
        <v>41142</v>
      </c>
    </row>
    <row r="547" spans="1:42" ht="19.5" customHeight="1" x14ac:dyDescent="0.2">
      <c r="A547" s="143">
        <v>20034</v>
      </c>
      <c r="B547" s="42" t="str">
        <f>IFERROR(VLOOKUP($A547,INPUT_Du_lieu_nhan_vien!$A:$C,2,0),"-")</f>
        <v>Nguyễn Thị</v>
      </c>
      <c r="C547" s="42" t="str">
        <f>IFERROR(VLOOKUP($A547,INPUT_Du_lieu_nhan_vien!$A:$C,3,0),"-")</f>
        <v>Tho</v>
      </c>
      <c r="D547" s="42" t="str">
        <f>IFERROR(VLOOKUP($A547,INPUT_Du_lieu_nhan_vien!$A:$AJ,36,0),"-")</f>
        <v>Nghỉ việc</v>
      </c>
      <c r="E547" s="69" t="s">
        <v>3031</v>
      </c>
      <c r="F547" s="70" t="s">
        <v>3453</v>
      </c>
      <c r="G547" s="71">
        <v>39840</v>
      </c>
      <c r="H547" s="54"/>
      <c r="I547" s="69" t="s">
        <v>16</v>
      </c>
      <c r="J547" s="54"/>
      <c r="K547" s="69" t="s">
        <v>65</v>
      </c>
      <c r="L547" s="54"/>
      <c r="M547" s="69" t="s">
        <v>70</v>
      </c>
      <c r="N547" s="54"/>
      <c r="T547" s="1">
        <v>20526</v>
      </c>
      <c r="U547" s="1">
        <v>5340</v>
      </c>
      <c r="W547" s="1" t="s">
        <v>3709</v>
      </c>
      <c r="X547" s="1">
        <v>3054</v>
      </c>
      <c r="Y547">
        <f t="shared" si="80"/>
        <v>4472</v>
      </c>
      <c r="Z547">
        <f t="shared" si="81"/>
        <v>53</v>
      </c>
      <c r="AA547">
        <f t="shared" si="82"/>
        <v>177</v>
      </c>
      <c r="AB547">
        <f t="shared" si="83"/>
        <v>3000</v>
      </c>
      <c r="AE547" s="19">
        <v>39840</v>
      </c>
      <c r="AH547" s="71">
        <v>39840</v>
      </c>
      <c r="AI547" s="78" t="s">
        <v>8777</v>
      </c>
      <c r="AJ547" s="413" t="str">
        <f t="shared" si="84"/>
        <v>27</v>
      </c>
      <c r="AK547" t="str">
        <f t="shared" si="85"/>
        <v>01</v>
      </c>
      <c r="AL547" t="str">
        <f t="shared" si="86"/>
        <v>2009</v>
      </c>
      <c r="AM547" s="427" t="str">
        <f t="shared" si="87"/>
        <v>27</v>
      </c>
      <c r="AN547" t="str">
        <f t="shared" si="88"/>
        <v>01</v>
      </c>
      <c r="AP547" s="19">
        <f t="shared" si="89"/>
        <v>39840</v>
      </c>
    </row>
    <row r="548" spans="1:42" ht="19.5" customHeight="1" x14ac:dyDescent="0.2">
      <c r="A548" s="143">
        <v>20451</v>
      </c>
      <c r="B548" s="42" t="str">
        <f>IFERROR(VLOOKUP($A548,INPUT_Du_lieu_nhan_vien!$A:$C,2,0),"-")</f>
        <v>Trịnh Thu</v>
      </c>
      <c r="C548" s="42" t="str">
        <f>IFERROR(VLOOKUP($A548,INPUT_Du_lieu_nhan_vien!$A:$C,3,0),"-")</f>
        <v>Hương</v>
      </c>
      <c r="D548" s="42" t="str">
        <f>IFERROR(VLOOKUP($A548,INPUT_Du_lieu_nhan_vien!$A:$AJ,36,0),"-")</f>
        <v>Nghỉ việc</v>
      </c>
      <c r="E548" s="69" t="s">
        <v>3030</v>
      </c>
      <c r="F548" s="70" t="s">
        <v>5644</v>
      </c>
      <c r="G548" s="71">
        <v>41151</v>
      </c>
      <c r="H548" s="54"/>
      <c r="I548" s="54" t="s">
        <v>16</v>
      </c>
      <c r="J548" s="54"/>
      <c r="K548" s="54"/>
      <c r="L548" s="54"/>
      <c r="M548" s="54"/>
      <c r="N548" s="70" t="s">
        <v>3975</v>
      </c>
      <c r="T548" s="1">
        <v>20527</v>
      </c>
      <c r="U548" s="1">
        <v>5341</v>
      </c>
      <c r="W548" s="1" t="s">
        <v>3710</v>
      </c>
      <c r="X548" s="1">
        <v>3055</v>
      </c>
      <c r="Y548">
        <f t="shared" si="80"/>
        <v>5196</v>
      </c>
      <c r="Z548">
        <f t="shared" si="81"/>
        <v>53</v>
      </c>
      <c r="AA548" t="str">
        <f t="shared" si="82"/>
        <v/>
      </c>
      <c r="AB548">
        <f t="shared" si="83"/>
        <v>2594</v>
      </c>
      <c r="AE548" s="19">
        <v>41151</v>
      </c>
      <c r="AH548" s="71">
        <v>41151</v>
      </c>
      <c r="AI548" s="78" t="s">
        <v>8778</v>
      </c>
      <c r="AJ548" s="413" t="str">
        <f t="shared" si="84"/>
        <v>30</v>
      </c>
      <c r="AK548" t="str">
        <f t="shared" si="85"/>
        <v>08</v>
      </c>
      <c r="AL548" t="str">
        <f t="shared" si="86"/>
        <v>2012</v>
      </c>
      <c r="AM548" s="427" t="str">
        <f t="shared" si="87"/>
        <v>30</v>
      </c>
      <c r="AN548" t="str">
        <f t="shared" si="88"/>
        <v>08</v>
      </c>
      <c r="AP548" s="19">
        <f t="shared" si="89"/>
        <v>41151</v>
      </c>
    </row>
    <row r="549" spans="1:42" ht="19.5" customHeight="1" x14ac:dyDescent="0.2">
      <c r="A549" s="143">
        <v>20452</v>
      </c>
      <c r="B549" s="42" t="str">
        <f>IFERROR(VLOOKUP($A549,INPUT_Du_lieu_nhan_vien!$A:$C,2,0),"-")</f>
        <v>Trịnh Bích</v>
      </c>
      <c r="C549" s="42" t="str">
        <f>IFERROR(VLOOKUP($A549,INPUT_Du_lieu_nhan_vien!$A:$C,3,0),"-")</f>
        <v>Phượng</v>
      </c>
      <c r="D549" s="42" t="str">
        <f>IFERROR(VLOOKUP($A549,INPUT_Du_lieu_nhan_vien!$A:$AJ,36,0),"-")</f>
        <v>Nghỉ việc</v>
      </c>
      <c r="E549" s="69" t="s">
        <v>3030</v>
      </c>
      <c r="F549" s="70" t="s">
        <v>5643</v>
      </c>
      <c r="G549" s="71">
        <v>41151</v>
      </c>
      <c r="H549" s="54"/>
      <c r="I549" s="54" t="s">
        <v>16</v>
      </c>
      <c r="J549" s="54"/>
      <c r="K549" s="54"/>
      <c r="L549" s="54"/>
      <c r="M549" s="54"/>
      <c r="N549" s="70" t="s">
        <v>3975</v>
      </c>
      <c r="T549" s="1">
        <v>20528</v>
      </c>
      <c r="U549" s="1">
        <v>5342</v>
      </c>
      <c r="W549" s="1" t="s">
        <v>3722</v>
      </c>
      <c r="X549" s="1">
        <v>3057</v>
      </c>
      <c r="Y549">
        <f t="shared" si="80"/>
        <v>5197</v>
      </c>
      <c r="Z549">
        <f t="shared" si="81"/>
        <v>53</v>
      </c>
      <c r="AA549" t="str">
        <f t="shared" si="82"/>
        <v/>
      </c>
      <c r="AB549">
        <f t="shared" si="83"/>
        <v>2595</v>
      </c>
      <c r="AE549" s="19">
        <v>41151</v>
      </c>
      <c r="AH549" s="71">
        <v>41151</v>
      </c>
      <c r="AI549" s="78" t="s">
        <v>8778</v>
      </c>
      <c r="AJ549" s="413" t="str">
        <f t="shared" si="84"/>
        <v>30</v>
      </c>
      <c r="AK549" t="str">
        <f t="shared" si="85"/>
        <v>08</v>
      </c>
      <c r="AL549" t="str">
        <f t="shared" si="86"/>
        <v>2012</v>
      </c>
      <c r="AM549" s="427" t="str">
        <f t="shared" si="87"/>
        <v>30</v>
      </c>
      <c r="AN549" t="str">
        <f t="shared" si="88"/>
        <v>08</v>
      </c>
      <c r="AP549" s="19">
        <f t="shared" si="89"/>
        <v>41151</v>
      </c>
    </row>
    <row r="550" spans="1:42" ht="19.5" customHeight="1" x14ac:dyDescent="0.2">
      <c r="A550" s="143">
        <v>20455</v>
      </c>
      <c r="B550" s="42" t="str">
        <f>IFERROR(VLOOKUP($A550,INPUT_Du_lieu_nhan_vien!$A:$C,2,0),"-")</f>
        <v>Đỗ Thị Bích</v>
      </c>
      <c r="C550" s="42" t="str">
        <f>IFERROR(VLOOKUP($A550,INPUT_Du_lieu_nhan_vien!$A:$C,3,0),"-")</f>
        <v>Ngọc</v>
      </c>
      <c r="D550" s="42" t="str">
        <f>IFERROR(VLOOKUP($A550,INPUT_Du_lieu_nhan_vien!$A:$AJ,36,0),"-")</f>
        <v>Nghỉ việc</v>
      </c>
      <c r="E550" s="69" t="s">
        <v>3030</v>
      </c>
      <c r="F550" s="70" t="s">
        <v>3862</v>
      </c>
      <c r="G550" s="71">
        <v>41162</v>
      </c>
      <c r="H550" s="54"/>
      <c r="I550" s="54" t="s">
        <v>17</v>
      </c>
      <c r="J550" s="54"/>
      <c r="K550" s="54"/>
      <c r="L550" s="54"/>
      <c r="M550" s="54"/>
      <c r="N550" s="70" t="s">
        <v>3863</v>
      </c>
      <c r="T550" s="1">
        <v>20529</v>
      </c>
      <c r="U550" s="1">
        <v>5343</v>
      </c>
      <c r="W550" s="1" t="s">
        <v>3736</v>
      </c>
      <c r="X550" s="1">
        <v>3058</v>
      </c>
      <c r="Y550">
        <f t="shared" si="80"/>
        <v>5215</v>
      </c>
      <c r="Z550">
        <f t="shared" si="81"/>
        <v>51</v>
      </c>
      <c r="AA550" t="str">
        <f t="shared" si="82"/>
        <v/>
      </c>
      <c r="AB550">
        <f t="shared" si="83"/>
        <v>2596</v>
      </c>
      <c r="AE550" s="19">
        <v>41162</v>
      </c>
      <c r="AH550" s="71">
        <v>41162</v>
      </c>
      <c r="AI550" s="78" t="s">
        <v>8602</v>
      </c>
      <c r="AJ550" s="413" t="str">
        <f t="shared" si="84"/>
        <v>10</v>
      </c>
      <c r="AK550" t="str">
        <f t="shared" si="85"/>
        <v>09</v>
      </c>
      <c r="AL550" t="str">
        <f t="shared" si="86"/>
        <v>2012</v>
      </c>
      <c r="AM550" s="427" t="str">
        <f t="shared" si="87"/>
        <v>10</v>
      </c>
      <c r="AN550" t="str">
        <f t="shared" si="88"/>
        <v>09</v>
      </c>
      <c r="AP550" s="19">
        <f t="shared" si="89"/>
        <v>41162</v>
      </c>
    </row>
    <row r="551" spans="1:42" ht="19.5" customHeight="1" x14ac:dyDescent="0.2">
      <c r="A551" s="143">
        <v>20456</v>
      </c>
      <c r="B551" s="42" t="str">
        <f>IFERROR(VLOOKUP($A551,INPUT_Du_lieu_nhan_vien!$A:$C,2,0),"-")</f>
        <v>Phan Thu</v>
      </c>
      <c r="C551" s="42" t="str">
        <f>IFERROR(VLOOKUP($A551,INPUT_Du_lieu_nhan_vien!$A:$C,3,0),"-")</f>
        <v>Trang</v>
      </c>
      <c r="D551" s="42" t="str">
        <f>IFERROR(VLOOKUP($A551,INPUT_Du_lieu_nhan_vien!$A:$AJ,36,0),"-")</f>
        <v>Nghỉ việc</v>
      </c>
      <c r="E551" s="69" t="s">
        <v>3030</v>
      </c>
      <c r="F551" s="70" t="s">
        <v>3908</v>
      </c>
      <c r="G551" s="71">
        <v>41164</v>
      </c>
      <c r="H551" s="54"/>
      <c r="I551" s="54" t="s">
        <v>17</v>
      </c>
      <c r="J551" s="54"/>
      <c r="K551" s="54"/>
      <c r="L551" s="54"/>
      <c r="M551" s="54"/>
      <c r="N551" s="70" t="s">
        <v>3909</v>
      </c>
      <c r="T551" s="1">
        <v>20530</v>
      </c>
      <c r="U551" s="1">
        <v>5344</v>
      </c>
      <c r="W551" s="1" t="s">
        <v>3738</v>
      </c>
      <c r="X551" s="1">
        <v>3059</v>
      </c>
      <c r="Y551">
        <f t="shared" si="80"/>
        <v>5216</v>
      </c>
      <c r="Z551">
        <f t="shared" si="81"/>
        <v>51</v>
      </c>
      <c r="AA551" t="str">
        <f t="shared" si="82"/>
        <v/>
      </c>
      <c r="AB551">
        <f t="shared" si="83"/>
        <v>2597</v>
      </c>
      <c r="AE551" s="19">
        <v>41164</v>
      </c>
      <c r="AH551" s="71">
        <v>41164</v>
      </c>
      <c r="AI551" s="78" t="s">
        <v>8652</v>
      </c>
      <c r="AJ551" s="413" t="str">
        <f t="shared" si="84"/>
        <v>12</v>
      </c>
      <c r="AK551" t="str">
        <f t="shared" si="85"/>
        <v>09</v>
      </c>
      <c r="AL551" t="str">
        <f t="shared" si="86"/>
        <v>2012</v>
      </c>
      <c r="AM551" s="427" t="str">
        <f t="shared" si="87"/>
        <v>12</v>
      </c>
      <c r="AN551" t="str">
        <f t="shared" si="88"/>
        <v>09</v>
      </c>
      <c r="AP551" s="19">
        <f t="shared" si="89"/>
        <v>41164</v>
      </c>
    </row>
    <row r="552" spans="1:42" ht="19.5" customHeight="1" x14ac:dyDescent="0.2">
      <c r="A552" s="143">
        <v>20459</v>
      </c>
      <c r="B552" s="42" t="str">
        <f>IFERROR(VLOOKUP($A552,INPUT_Du_lieu_nhan_vien!$A:$C,2,0),"-")</f>
        <v>Phan Lê</v>
      </c>
      <c r="C552" s="42" t="str">
        <f>IFERROR(VLOOKUP($A552,INPUT_Du_lieu_nhan_vien!$A:$C,3,0),"-")</f>
        <v>Thành</v>
      </c>
      <c r="D552" s="42" t="str">
        <f>IFERROR(VLOOKUP($A552,INPUT_Du_lieu_nhan_vien!$A:$AJ,36,0),"-")</f>
        <v>Nghỉ việc</v>
      </c>
      <c r="E552" s="69" t="s">
        <v>3030</v>
      </c>
      <c r="F552" s="70" t="s">
        <v>5540</v>
      </c>
      <c r="G552" s="71">
        <v>41165</v>
      </c>
      <c r="H552" s="54"/>
      <c r="I552" s="54" t="s">
        <v>17</v>
      </c>
      <c r="J552" s="54"/>
      <c r="K552" s="54"/>
      <c r="L552" s="54"/>
      <c r="M552" s="54"/>
      <c r="N552" s="70" t="s">
        <v>5542</v>
      </c>
      <c r="T552" s="1">
        <v>20531</v>
      </c>
      <c r="U552" s="1">
        <v>5345</v>
      </c>
      <c r="W552" s="1" t="s">
        <v>3744</v>
      </c>
      <c r="X552" s="1">
        <v>3060</v>
      </c>
      <c r="Y552">
        <f t="shared" si="80"/>
        <v>5228</v>
      </c>
      <c r="Z552">
        <f t="shared" si="81"/>
        <v>51</v>
      </c>
      <c r="AA552" t="str">
        <f t="shared" si="82"/>
        <v/>
      </c>
      <c r="AB552">
        <f t="shared" si="83"/>
        <v>2598</v>
      </c>
      <c r="AE552" s="19">
        <v>41165</v>
      </c>
      <c r="AH552" s="71">
        <v>41165</v>
      </c>
      <c r="AI552" s="78" t="s">
        <v>8779</v>
      </c>
      <c r="AJ552" s="413" t="str">
        <f t="shared" si="84"/>
        <v>13</v>
      </c>
      <c r="AK552" t="str">
        <f t="shared" si="85"/>
        <v>09</v>
      </c>
      <c r="AL552" t="str">
        <f t="shared" si="86"/>
        <v>2012</v>
      </c>
      <c r="AM552" s="427" t="str">
        <f t="shared" si="87"/>
        <v>13</v>
      </c>
      <c r="AN552" t="str">
        <f t="shared" si="88"/>
        <v>09</v>
      </c>
      <c r="AP552" s="19">
        <f t="shared" si="89"/>
        <v>41165</v>
      </c>
    </row>
    <row r="553" spans="1:42" ht="19.5" customHeight="1" x14ac:dyDescent="0.2">
      <c r="A553" s="143">
        <v>20034</v>
      </c>
      <c r="B553" s="42" t="str">
        <f>IFERROR(VLOOKUP($A553,INPUT_Du_lieu_nhan_vien!$A:$C,2,0),"-")</f>
        <v>Nguyễn Thị</v>
      </c>
      <c r="C553" s="42" t="str">
        <f>IFERROR(VLOOKUP($A553,INPUT_Du_lieu_nhan_vien!$A:$C,3,0),"-")</f>
        <v>Tho</v>
      </c>
      <c r="D553" s="42" t="str">
        <f>IFERROR(VLOOKUP($A553,INPUT_Du_lieu_nhan_vien!$A:$AJ,36,0),"-")</f>
        <v>Nghỉ việc</v>
      </c>
      <c r="E553" s="69" t="s">
        <v>3031</v>
      </c>
      <c r="F553" s="70" t="s">
        <v>3532</v>
      </c>
      <c r="G553" s="71">
        <v>41171</v>
      </c>
      <c r="H553" s="54"/>
      <c r="I553" s="54" t="s">
        <v>14</v>
      </c>
      <c r="J553" s="54"/>
      <c r="K553" s="54" t="s">
        <v>65</v>
      </c>
      <c r="L553" s="54"/>
      <c r="M553" s="54" t="s">
        <v>70</v>
      </c>
      <c r="N553" s="70" t="s">
        <v>3533</v>
      </c>
      <c r="T553" s="1">
        <v>20532</v>
      </c>
      <c r="U553" s="1">
        <v>5346</v>
      </c>
      <c r="W553" s="1" t="s">
        <v>3747</v>
      </c>
      <c r="X553" s="1">
        <v>3061</v>
      </c>
      <c r="Y553">
        <f t="shared" si="80"/>
        <v>4472</v>
      </c>
      <c r="Z553">
        <f t="shared" si="81"/>
        <v>33</v>
      </c>
      <c r="AA553">
        <f t="shared" si="82"/>
        <v>177</v>
      </c>
      <c r="AB553">
        <f t="shared" si="83"/>
        <v>3001</v>
      </c>
      <c r="AE553" s="19">
        <v>41171</v>
      </c>
      <c r="AH553" s="71">
        <v>41171</v>
      </c>
      <c r="AI553" s="78" t="s">
        <v>8780</v>
      </c>
      <c r="AJ553" s="413" t="str">
        <f t="shared" si="84"/>
        <v>19</v>
      </c>
      <c r="AK553" t="str">
        <f t="shared" si="85"/>
        <v>09</v>
      </c>
      <c r="AL553" t="str">
        <f t="shared" si="86"/>
        <v>2012</v>
      </c>
      <c r="AM553" s="427" t="str">
        <f t="shared" si="87"/>
        <v>19</v>
      </c>
      <c r="AN553" t="str">
        <f t="shared" si="88"/>
        <v>09</v>
      </c>
      <c r="AP553" s="19">
        <f t="shared" si="89"/>
        <v>41171</v>
      </c>
    </row>
    <row r="554" spans="1:42" ht="19.5" customHeight="1" x14ac:dyDescent="0.2">
      <c r="A554" s="143">
        <v>20034</v>
      </c>
      <c r="B554" s="42" t="str">
        <f>IFERROR(VLOOKUP($A554,INPUT_Du_lieu_nhan_vien!$A:$C,2,0),"-")</f>
        <v>Nguyễn Thị</v>
      </c>
      <c r="C554" s="42" t="str">
        <f>IFERROR(VLOOKUP($A554,INPUT_Du_lieu_nhan_vien!$A:$C,3,0),"-")</f>
        <v>Tho</v>
      </c>
      <c r="D554" s="42" t="str">
        <f>IFERROR(VLOOKUP($A554,INPUT_Du_lieu_nhan_vien!$A:$AJ,36,0),"-")</f>
        <v>Nghỉ việc</v>
      </c>
      <c r="E554" s="69" t="s">
        <v>3032</v>
      </c>
      <c r="F554" s="70" t="s">
        <v>5892</v>
      </c>
      <c r="G554" s="71">
        <v>40452</v>
      </c>
      <c r="H554" s="54"/>
      <c r="I554" s="54" t="s">
        <v>12</v>
      </c>
      <c r="J554" s="54"/>
      <c r="K554" s="54"/>
      <c r="L554" s="54"/>
      <c r="M554" s="54"/>
      <c r="N554" s="70" t="s">
        <v>5693</v>
      </c>
      <c r="T554" s="1">
        <v>20533</v>
      </c>
      <c r="U554" s="1">
        <v>5347</v>
      </c>
      <c r="W554" s="1" t="s">
        <v>3752</v>
      </c>
      <c r="X554" s="1">
        <v>3062</v>
      </c>
      <c r="Y554">
        <f t="shared" si="80"/>
        <v>4472</v>
      </c>
      <c r="Z554">
        <f t="shared" si="81"/>
        <v>50</v>
      </c>
      <c r="AA554" t="str">
        <f t="shared" si="82"/>
        <v/>
      </c>
      <c r="AB554">
        <f t="shared" si="83"/>
        <v>3635</v>
      </c>
      <c r="AE554" s="19">
        <v>40452</v>
      </c>
      <c r="AH554" s="71">
        <v>40452</v>
      </c>
      <c r="AI554" s="78" t="s">
        <v>8742</v>
      </c>
      <c r="AJ554" s="413" t="str">
        <f t="shared" si="84"/>
        <v>01</v>
      </c>
      <c r="AK554" t="str">
        <f t="shared" si="85"/>
        <v>10</v>
      </c>
      <c r="AL554" t="str">
        <f t="shared" si="86"/>
        <v>2010</v>
      </c>
      <c r="AM554" s="427" t="str">
        <f t="shared" si="87"/>
        <v>01</v>
      </c>
      <c r="AN554" t="str">
        <f t="shared" si="88"/>
        <v>10</v>
      </c>
      <c r="AP554" s="19">
        <f t="shared" si="89"/>
        <v>40452</v>
      </c>
    </row>
    <row r="555" spans="1:42" ht="19.5" customHeight="1" x14ac:dyDescent="0.2">
      <c r="A555" s="143">
        <v>20466</v>
      </c>
      <c r="B555" s="42" t="str">
        <f>IFERROR(VLOOKUP($A555,INPUT_Du_lieu_nhan_vien!$A:$C,2,0),"-")</f>
        <v>Trần Thu</v>
      </c>
      <c r="C555" s="42" t="str">
        <f>IFERROR(VLOOKUP($A555,INPUT_Du_lieu_nhan_vien!$A:$C,3,0),"-")</f>
        <v>Huyền</v>
      </c>
      <c r="D555" s="42" t="str">
        <f>IFERROR(VLOOKUP($A555,INPUT_Du_lieu_nhan_vien!$A:$AJ,36,0),"-")</f>
        <v>Nghỉ việc</v>
      </c>
      <c r="E555" s="69" t="s">
        <v>3030</v>
      </c>
      <c r="F555" s="70" t="s">
        <v>5621</v>
      </c>
      <c r="G555" s="71">
        <v>41171</v>
      </c>
      <c r="H555" s="54"/>
      <c r="I555" s="54" t="s">
        <v>16</v>
      </c>
      <c r="J555" s="54"/>
      <c r="K555" s="54"/>
      <c r="L555" s="54"/>
      <c r="M555" s="54"/>
      <c r="N555" s="70" t="s">
        <v>3858</v>
      </c>
      <c r="T555" s="1">
        <v>20534</v>
      </c>
      <c r="U555" s="1">
        <v>5348</v>
      </c>
      <c r="W555" s="1" t="s">
        <v>3767</v>
      </c>
      <c r="X555" s="1">
        <v>3063</v>
      </c>
      <c r="Y555">
        <f t="shared" si="80"/>
        <v>5256</v>
      </c>
      <c r="Z555">
        <f t="shared" si="81"/>
        <v>53</v>
      </c>
      <c r="AA555" t="str">
        <f t="shared" si="82"/>
        <v/>
      </c>
      <c r="AB555">
        <f t="shared" si="83"/>
        <v>2599</v>
      </c>
      <c r="AE555" s="19">
        <v>41171</v>
      </c>
      <c r="AH555" s="71">
        <v>41171</v>
      </c>
      <c r="AI555" s="78" t="s">
        <v>8780</v>
      </c>
      <c r="AJ555" s="413" t="str">
        <f t="shared" si="84"/>
        <v>19</v>
      </c>
      <c r="AK555" t="str">
        <f t="shared" si="85"/>
        <v>09</v>
      </c>
      <c r="AL555" t="str">
        <f t="shared" si="86"/>
        <v>2012</v>
      </c>
      <c r="AM555" s="427" t="str">
        <f t="shared" si="87"/>
        <v>19</v>
      </c>
      <c r="AN555" t="str">
        <f t="shared" si="88"/>
        <v>09</v>
      </c>
      <c r="AP555" s="19">
        <f t="shared" si="89"/>
        <v>41171</v>
      </c>
    </row>
    <row r="556" spans="1:42" ht="19.5" customHeight="1" x14ac:dyDescent="0.2">
      <c r="A556" s="143">
        <v>20467</v>
      </c>
      <c r="B556" s="42" t="str">
        <f>IFERROR(VLOOKUP($A556,INPUT_Du_lieu_nhan_vien!$A:$C,2,0),"-")</f>
        <v>Vũ Như</v>
      </c>
      <c r="C556" s="42" t="str">
        <f>IFERROR(VLOOKUP($A556,INPUT_Du_lieu_nhan_vien!$A:$C,3,0),"-")</f>
        <v>Quỳnh</v>
      </c>
      <c r="D556" s="42" t="str">
        <f>IFERROR(VLOOKUP($A556,INPUT_Du_lieu_nhan_vien!$A:$AJ,36,0),"-")</f>
        <v>Nghỉ việc</v>
      </c>
      <c r="E556" s="69" t="s">
        <v>3030</v>
      </c>
      <c r="F556" s="70" t="s">
        <v>5684</v>
      </c>
      <c r="G556" s="71">
        <v>41177</v>
      </c>
      <c r="H556" s="54"/>
      <c r="I556" s="54" t="s">
        <v>3012</v>
      </c>
      <c r="J556" s="54"/>
      <c r="K556" s="54"/>
      <c r="L556" s="54"/>
      <c r="M556" s="54"/>
      <c r="N556" s="70" t="s">
        <v>5399</v>
      </c>
      <c r="T556" s="1">
        <v>20535</v>
      </c>
      <c r="U556" s="1">
        <v>5349</v>
      </c>
      <c r="W556" s="1" t="s">
        <v>3482</v>
      </c>
      <c r="X556" s="1">
        <v>3064</v>
      </c>
      <c r="Y556">
        <f t="shared" si="80"/>
        <v>5257</v>
      </c>
      <c r="Z556">
        <f t="shared" si="81"/>
        <v>56</v>
      </c>
      <c r="AA556" t="str">
        <f t="shared" si="82"/>
        <v/>
      </c>
      <c r="AB556">
        <f t="shared" si="83"/>
        <v>2600</v>
      </c>
      <c r="AE556" s="19">
        <v>41177</v>
      </c>
      <c r="AH556" s="71">
        <v>41177</v>
      </c>
      <c r="AI556" s="78" t="s">
        <v>8781</v>
      </c>
      <c r="AJ556" s="413" t="str">
        <f t="shared" si="84"/>
        <v>25</v>
      </c>
      <c r="AK556" t="str">
        <f t="shared" si="85"/>
        <v>09</v>
      </c>
      <c r="AL556" t="str">
        <f t="shared" si="86"/>
        <v>2012</v>
      </c>
      <c r="AM556" s="427" t="str">
        <f t="shared" si="87"/>
        <v>25</v>
      </c>
      <c r="AN556" t="str">
        <f t="shared" si="88"/>
        <v>09</v>
      </c>
      <c r="AP556" s="19">
        <f t="shared" si="89"/>
        <v>41177</v>
      </c>
    </row>
    <row r="557" spans="1:42" ht="19.5" customHeight="1" x14ac:dyDescent="0.2">
      <c r="A557" s="143">
        <v>20469</v>
      </c>
      <c r="B557" s="42" t="str">
        <f>IFERROR(VLOOKUP($A557,INPUT_Du_lieu_nhan_vien!$A:$C,2,0),"-")</f>
        <v>Phạm Thị Thu</v>
      </c>
      <c r="C557" s="42" t="str">
        <f>IFERROR(VLOOKUP($A557,INPUT_Du_lieu_nhan_vien!$A:$C,3,0),"-")</f>
        <v>Hằng</v>
      </c>
      <c r="D557" s="42" t="str">
        <f>IFERROR(VLOOKUP($A557,INPUT_Du_lieu_nhan_vien!$A:$AJ,36,0),"-")</f>
        <v>Nghỉ việc</v>
      </c>
      <c r="E557" s="69" t="s">
        <v>3030</v>
      </c>
      <c r="F557" s="70" t="s">
        <v>3718</v>
      </c>
      <c r="G557" s="71">
        <v>41183</v>
      </c>
      <c r="H557" s="54"/>
      <c r="I557" s="54" t="s">
        <v>3012</v>
      </c>
      <c r="J557" s="54"/>
      <c r="K557" s="54"/>
      <c r="L557" s="54"/>
      <c r="M557" s="54"/>
      <c r="N557" s="70" t="s">
        <v>5399</v>
      </c>
      <c r="T557" s="1">
        <v>20536</v>
      </c>
      <c r="U557" s="1">
        <v>5350</v>
      </c>
      <c r="W557" s="1" t="s">
        <v>3457</v>
      </c>
      <c r="X557" s="1">
        <v>3065</v>
      </c>
      <c r="Y557">
        <f t="shared" si="80"/>
        <v>5259</v>
      </c>
      <c r="Z557">
        <f t="shared" si="81"/>
        <v>56</v>
      </c>
      <c r="AA557" t="str">
        <f t="shared" si="82"/>
        <v/>
      </c>
      <c r="AB557">
        <f t="shared" si="83"/>
        <v>2601</v>
      </c>
      <c r="AE557" s="19">
        <v>41183</v>
      </c>
      <c r="AH557" s="71">
        <v>41183</v>
      </c>
      <c r="AI557" s="78" t="s">
        <v>3303</v>
      </c>
      <c r="AJ557" s="413" t="str">
        <f t="shared" si="84"/>
        <v>01</v>
      </c>
      <c r="AK557" t="str">
        <f t="shared" si="85"/>
        <v>10</v>
      </c>
      <c r="AL557" t="str">
        <f t="shared" si="86"/>
        <v>2012</v>
      </c>
      <c r="AM557" s="427" t="str">
        <f t="shared" si="87"/>
        <v>01</v>
      </c>
      <c r="AN557" t="str">
        <f t="shared" si="88"/>
        <v>10</v>
      </c>
      <c r="AP557" s="19">
        <f t="shared" si="89"/>
        <v>41183</v>
      </c>
    </row>
    <row r="558" spans="1:42" ht="19.5" customHeight="1" x14ac:dyDescent="0.2">
      <c r="A558" s="143">
        <v>20405</v>
      </c>
      <c r="B558" s="42" t="str">
        <f>IFERROR(VLOOKUP($A558,INPUT_Du_lieu_nhan_vien!$A:$C,2,0),"-")</f>
        <v>Nguyễn Thị</v>
      </c>
      <c r="C558" s="42" t="str">
        <f>IFERROR(VLOOKUP($A558,INPUT_Du_lieu_nhan_vien!$A:$C,3,0),"-")</f>
        <v>Thơ</v>
      </c>
      <c r="D558" s="42" t="str">
        <f>IFERROR(VLOOKUP($A558,INPUT_Du_lieu_nhan_vien!$A:$AJ,36,0),"-")</f>
        <v>Chính thức</v>
      </c>
      <c r="E558" s="69" t="s">
        <v>3031</v>
      </c>
      <c r="F558" s="70" t="s">
        <v>3588</v>
      </c>
      <c r="G558" s="71">
        <v>41070</v>
      </c>
      <c r="H558" s="54"/>
      <c r="I558" s="54" t="s">
        <v>16</v>
      </c>
      <c r="J558" s="54"/>
      <c r="K558" s="54"/>
      <c r="L558" s="54"/>
      <c r="M558" s="54"/>
      <c r="N558" s="70" t="s">
        <v>3589</v>
      </c>
      <c r="T558" s="1">
        <v>20537</v>
      </c>
      <c r="U558" s="1">
        <v>5351</v>
      </c>
      <c r="W558" s="1" t="s">
        <v>3493</v>
      </c>
      <c r="X558" s="1">
        <v>3066</v>
      </c>
      <c r="Y558">
        <f t="shared" si="80"/>
        <v>5083</v>
      </c>
      <c r="Z558">
        <f t="shared" si="81"/>
        <v>53</v>
      </c>
      <c r="AA558" t="str">
        <f t="shared" si="82"/>
        <v/>
      </c>
      <c r="AB558">
        <f t="shared" si="83"/>
        <v>3002</v>
      </c>
      <c r="AE558" s="19">
        <v>41070</v>
      </c>
      <c r="AH558" s="71">
        <v>41070</v>
      </c>
      <c r="AI558" s="78" t="s">
        <v>8631</v>
      </c>
      <c r="AJ558" s="413" t="str">
        <f t="shared" si="84"/>
        <v>10</v>
      </c>
      <c r="AK558" t="str">
        <f t="shared" si="85"/>
        <v>06</v>
      </c>
      <c r="AL558" t="str">
        <f t="shared" si="86"/>
        <v>2012</v>
      </c>
      <c r="AM558" s="427" t="str">
        <f t="shared" si="87"/>
        <v>10</v>
      </c>
      <c r="AN558" t="str">
        <f t="shared" si="88"/>
        <v>06</v>
      </c>
      <c r="AP558" s="19">
        <f t="shared" si="89"/>
        <v>41070</v>
      </c>
    </row>
    <row r="559" spans="1:42" ht="19.5" customHeight="1" x14ac:dyDescent="0.2">
      <c r="A559" s="143">
        <v>20129</v>
      </c>
      <c r="B559" s="42" t="str">
        <f>IFERROR(VLOOKUP($A559,INPUT_Du_lieu_nhan_vien!$A:$C,2,0),"-")</f>
        <v>Nguyễn Thị Thu</v>
      </c>
      <c r="C559" s="42" t="str">
        <f>IFERROR(VLOOKUP($A559,INPUT_Du_lieu_nhan_vien!$A:$C,3,0),"-")</f>
        <v>Thoa</v>
      </c>
      <c r="D559" s="42" t="str">
        <f>IFERROR(VLOOKUP($A559,INPUT_Du_lieu_nhan_vien!$A:$AJ,36,0),"-")</f>
        <v>Nghỉ việc</v>
      </c>
      <c r="E559" s="69" t="s">
        <v>3028</v>
      </c>
      <c r="F559" s="70" t="s">
        <v>3249</v>
      </c>
      <c r="G559" s="71">
        <v>40210</v>
      </c>
      <c r="H559" s="54"/>
      <c r="I559" s="54" t="s">
        <v>12</v>
      </c>
      <c r="J559" s="54"/>
      <c r="K559" s="54" t="s">
        <v>31</v>
      </c>
      <c r="L559" s="54"/>
      <c r="M559" s="54"/>
      <c r="N559" s="54"/>
      <c r="T559" s="1">
        <v>20538</v>
      </c>
      <c r="U559" s="1">
        <v>5352</v>
      </c>
      <c r="W559" s="1" t="s">
        <v>3530</v>
      </c>
      <c r="X559" s="1">
        <v>3067</v>
      </c>
      <c r="Y559">
        <f t="shared" si="80"/>
        <v>4645</v>
      </c>
      <c r="Z559">
        <f t="shared" si="81"/>
        <v>50</v>
      </c>
      <c r="AA559">
        <f t="shared" si="82"/>
        <v>182</v>
      </c>
      <c r="AB559">
        <f t="shared" si="83"/>
        <v>3512</v>
      </c>
      <c r="AE559" s="19">
        <v>40210</v>
      </c>
      <c r="AH559" s="71">
        <v>40210</v>
      </c>
      <c r="AI559" s="78" t="s">
        <v>8697</v>
      </c>
      <c r="AJ559" s="413" t="str">
        <f t="shared" si="84"/>
        <v>01</v>
      </c>
      <c r="AK559" t="str">
        <f t="shared" si="85"/>
        <v>02</v>
      </c>
      <c r="AL559" t="str">
        <f t="shared" si="86"/>
        <v>2010</v>
      </c>
      <c r="AM559" s="427" t="str">
        <f t="shared" si="87"/>
        <v>01</v>
      </c>
      <c r="AN559" t="str">
        <f t="shared" si="88"/>
        <v>02</v>
      </c>
      <c r="AP559" s="19">
        <f t="shared" si="89"/>
        <v>40210</v>
      </c>
    </row>
    <row r="560" spans="1:42" ht="19.5" customHeight="1" x14ac:dyDescent="0.2">
      <c r="A560" s="143">
        <v>20474</v>
      </c>
      <c r="B560" s="42" t="str">
        <f>IFERROR(VLOOKUP($A560,INPUT_Du_lieu_nhan_vien!$A:$C,2,0),"-")</f>
        <v>Trần Thị</v>
      </c>
      <c r="C560" s="42" t="str">
        <f>IFERROR(VLOOKUP($A560,INPUT_Du_lieu_nhan_vien!$A:$C,3,0),"-")</f>
        <v>Lan</v>
      </c>
      <c r="D560" s="42" t="str">
        <f>IFERROR(VLOOKUP($A560,INPUT_Du_lieu_nhan_vien!$A:$AJ,36,0),"-")</f>
        <v>Nghỉ việc</v>
      </c>
      <c r="E560" s="69" t="s">
        <v>3030</v>
      </c>
      <c r="F560" s="70" t="s">
        <v>5622</v>
      </c>
      <c r="G560" s="71">
        <v>41192</v>
      </c>
      <c r="H560" s="54"/>
      <c r="I560" s="54" t="s">
        <v>16</v>
      </c>
      <c r="J560" s="54"/>
      <c r="K560" s="54"/>
      <c r="L560" s="54"/>
      <c r="M560" s="54"/>
      <c r="N560" s="70" t="s">
        <v>3858</v>
      </c>
      <c r="T560" s="1">
        <v>20539</v>
      </c>
      <c r="U560" s="1">
        <v>5353</v>
      </c>
      <c r="W560" s="1" t="s">
        <v>3577</v>
      </c>
      <c r="X560" s="1">
        <v>3068</v>
      </c>
      <c r="Y560">
        <f t="shared" si="80"/>
        <v>5282</v>
      </c>
      <c r="Z560">
        <f t="shared" si="81"/>
        <v>53</v>
      </c>
      <c r="AA560" t="str">
        <f t="shared" si="82"/>
        <v/>
      </c>
      <c r="AB560">
        <f t="shared" si="83"/>
        <v>2602</v>
      </c>
      <c r="AE560" s="19">
        <v>41192</v>
      </c>
      <c r="AH560" s="71">
        <v>41192</v>
      </c>
      <c r="AI560" s="78" t="s">
        <v>8782</v>
      </c>
      <c r="AJ560" s="413" t="str">
        <f t="shared" si="84"/>
        <v>10</v>
      </c>
      <c r="AK560" t="str">
        <f t="shared" si="85"/>
        <v>10</v>
      </c>
      <c r="AL560" t="str">
        <f t="shared" si="86"/>
        <v>2012</v>
      </c>
      <c r="AM560" s="427" t="str">
        <f t="shared" si="87"/>
        <v>10</v>
      </c>
      <c r="AN560" t="str">
        <f t="shared" si="88"/>
        <v>10</v>
      </c>
      <c r="AP560" s="19">
        <f t="shared" si="89"/>
        <v>41192</v>
      </c>
    </row>
    <row r="561" spans="1:42" ht="19.5" customHeight="1" x14ac:dyDescent="0.2">
      <c r="A561" s="143">
        <v>20477</v>
      </c>
      <c r="B561" s="42" t="str">
        <f>IFERROR(VLOOKUP($A561,INPUT_Du_lieu_nhan_vien!$A:$C,2,0),"-")</f>
        <v>Trần Bích</v>
      </c>
      <c r="C561" s="42" t="str">
        <f>IFERROR(VLOOKUP($A561,INPUT_Du_lieu_nhan_vien!$A:$C,3,0),"-")</f>
        <v>Ngọc</v>
      </c>
      <c r="D561" s="42" t="str">
        <f>IFERROR(VLOOKUP($A561,INPUT_Du_lieu_nhan_vien!$A:$AJ,36,0),"-")</f>
        <v>Nghỉ việc</v>
      </c>
      <c r="E561" s="69" t="s">
        <v>3031</v>
      </c>
      <c r="F561" s="70" t="s">
        <v>3725</v>
      </c>
      <c r="G561" s="71">
        <v>41214</v>
      </c>
      <c r="H561" s="54"/>
      <c r="I561" s="54" t="s">
        <v>17</v>
      </c>
      <c r="J561" s="54"/>
      <c r="K561" s="54"/>
      <c r="L561" s="54"/>
      <c r="M561" s="54"/>
      <c r="N561" s="70" t="s">
        <v>3726</v>
      </c>
      <c r="T561" s="1">
        <v>20540</v>
      </c>
      <c r="U561" s="1">
        <v>5354</v>
      </c>
      <c r="W561" s="1" t="s">
        <v>3549</v>
      </c>
      <c r="X561" s="1">
        <v>3069</v>
      </c>
      <c r="Y561">
        <f t="shared" si="80"/>
        <v>5286</v>
      </c>
      <c r="Z561">
        <f t="shared" si="81"/>
        <v>51</v>
      </c>
      <c r="AA561" t="str">
        <f t="shared" si="82"/>
        <v/>
      </c>
      <c r="AB561">
        <f t="shared" si="83"/>
        <v>3003</v>
      </c>
      <c r="AE561" s="19">
        <v>41214</v>
      </c>
      <c r="AH561" s="71">
        <v>41214</v>
      </c>
      <c r="AI561" s="78" t="s">
        <v>3185</v>
      </c>
      <c r="AJ561" s="413" t="str">
        <f t="shared" si="84"/>
        <v>01</v>
      </c>
      <c r="AK561" t="str">
        <f t="shared" si="85"/>
        <v>11</v>
      </c>
      <c r="AL561" t="str">
        <f t="shared" si="86"/>
        <v>2012</v>
      </c>
      <c r="AM561" s="427" t="str">
        <f t="shared" si="87"/>
        <v>01</v>
      </c>
      <c r="AN561" t="str">
        <f t="shared" si="88"/>
        <v>11</v>
      </c>
      <c r="AP561" s="19">
        <f t="shared" si="89"/>
        <v>41214</v>
      </c>
    </row>
    <row r="562" spans="1:42" ht="19.5" customHeight="1" x14ac:dyDescent="0.2">
      <c r="A562" s="143">
        <v>20129</v>
      </c>
      <c r="B562" s="42" t="str">
        <f>IFERROR(VLOOKUP($A562,INPUT_Du_lieu_nhan_vien!$A:$C,2,0),"-")</f>
        <v>Nguyễn Thị Thu</v>
      </c>
      <c r="C562" s="42" t="str">
        <f>IFERROR(VLOOKUP($A562,INPUT_Du_lieu_nhan_vien!$A:$C,3,0),"-")</f>
        <v>Thoa</v>
      </c>
      <c r="D562" s="42" t="str">
        <f>IFERROR(VLOOKUP($A562,INPUT_Du_lieu_nhan_vien!$A:$AJ,36,0),"-")</f>
        <v>Nghỉ việc</v>
      </c>
      <c r="E562" s="69" t="s">
        <v>3028</v>
      </c>
      <c r="F562" s="70" t="s">
        <v>3250</v>
      </c>
      <c r="G562" s="71">
        <v>40603</v>
      </c>
      <c r="H562" s="54"/>
      <c r="I562" s="54" t="s">
        <v>11</v>
      </c>
      <c r="J562" s="54"/>
      <c r="K562" s="54" t="s">
        <v>31</v>
      </c>
      <c r="L562" s="54"/>
      <c r="M562" s="54"/>
      <c r="N562" s="54"/>
      <c r="T562" s="1">
        <v>20541</v>
      </c>
      <c r="U562" s="1">
        <v>5355</v>
      </c>
      <c r="W562" s="1" t="s">
        <v>3600</v>
      </c>
      <c r="X562" s="1">
        <v>3070</v>
      </c>
      <c r="Y562">
        <f t="shared" si="80"/>
        <v>4645</v>
      </c>
      <c r="Z562">
        <f t="shared" si="81"/>
        <v>34</v>
      </c>
      <c r="AA562">
        <f t="shared" si="82"/>
        <v>182</v>
      </c>
      <c r="AB562">
        <f t="shared" si="83"/>
        <v>3513</v>
      </c>
      <c r="AE562" s="19">
        <v>40603</v>
      </c>
      <c r="AH562" s="71">
        <v>40603</v>
      </c>
      <c r="AI562" s="78" t="s">
        <v>8612</v>
      </c>
      <c r="AJ562" s="413" t="str">
        <f t="shared" si="84"/>
        <v>01</v>
      </c>
      <c r="AK562" t="str">
        <f t="shared" si="85"/>
        <v>03</v>
      </c>
      <c r="AL562" t="str">
        <f t="shared" si="86"/>
        <v>2011</v>
      </c>
      <c r="AM562" s="427" t="str">
        <f t="shared" si="87"/>
        <v>01</v>
      </c>
      <c r="AN562" t="str">
        <f t="shared" si="88"/>
        <v>03</v>
      </c>
      <c r="AP562" s="19">
        <f t="shared" si="89"/>
        <v>40603</v>
      </c>
    </row>
    <row r="563" spans="1:42" ht="19.5" customHeight="1" x14ac:dyDescent="0.2">
      <c r="A563" s="143">
        <v>20480</v>
      </c>
      <c r="B563" s="42" t="str">
        <f>IFERROR(VLOOKUP($A563,INPUT_Du_lieu_nhan_vien!$A:$C,2,0),"-")</f>
        <v>Phùng Ngọc Thùy</v>
      </c>
      <c r="C563" s="42" t="str">
        <f>IFERROR(VLOOKUP($A563,INPUT_Du_lieu_nhan_vien!$A:$C,3,0),"-")</f>
        <v>Trang</v>
      </c>
      <c r="D563" s="42" t="str">
        <f>IFERROR(VLOOKUP($A563,INPUT_Du_lieu_nhan_vien!$A:$AJ,36,0),"-")</f>
        <v>Nghỉ việc</v>
      </c>
      <c r="E563" s="69" t="s">
        <v>3030</v>
      </c>
      <c r="F563" s="70" t="s">
        <v>5554</v>
      </c>
      <c r="G563" s="78" t="s">
        <v>6243</v>
      </c>
      <c r="H563" s="54"/>
      <c r="I563" s="54" t="s">
        <v>16</v>
      </c>
      <c r="J563" s="54"/>
      <c r="K563" s="54"/>
      <c r="L563" s="54"/>
      <c r="M563" s="54"/>
      <c r="N563" s="70" t="s">
        <v>3802</v>
      </c>
      <c r="T563" s="1">
        <v>20542</v>
      </c>
      <c r="U563" s="1">
        <v>5356</v>
      </c>
      <c r="W563" s="1" t="s">
        <v>3551</v>
      </c>
      <c r="X563" s="1">
        <v>3071</v>
      </c>
      <c r="Y563">
        <f t="shared" si="80"/>
        <v>5293</v>
      </c>
      <c r="Z563">
        <f t="shared" si="81"/>
        <v>53</v>
      </c>
      <c r="AA563" t="str">
        <f t="shared" si="82"/>
        <v/>
      </c>
      <c r="AB563">
        <f t="shared" si="83"/>
        <v>2603</v>
      </c>
      <c r="AE563" s="19">
        <v>40919</v>
      </c>
      <c r="AH563" s="78" t="s">
        <v>6243</v>
      </c>
      <c r="AI563" s="78" t="s">
        <v>6243</v>
      </c>
      <c r="AJ563" s="413" t="str">
        <f t="shared" si="84"/>
        <v>11</v>
      </c>
      <c r="AK563" t="str">
        <f t="shared" si="85"/>
        <v>1</v>
      </c>
      <c r="AL563" t="str">
        <f t="shared" si="86"/>
        <v>2012</v>
      </c>
      <c r="AM563" s="427" t="str">
        <f t="shared" si="87"/>
        <v>11</v>
      </c>
      <c r="AN563" t="str">
        <f t="shared" si="88"/>
        <v>1</v>
      </c>
      <c r="AP563" s="19">
        <f t="shared" si="89"/>
        <v>40919</v>
      </c>
    </row>
    <row r="564" spans="1:42" ht="19.5" customHeight="1" x14ac:dyDescent="0.2">
      <c r="A564" s="143">
        <v>20482</v>
      </c>
      <c r="B564" s="42" t="str">
        <f>IFERROR(VLOOKUP($A564,INPUT_Du_lieu_nhan_vien!$A:$C,2,0),"-")</f>
        <v>Trần Nguyễn Phi</v>
      </c>
      <c r="C564" s="42" t="str">
        <f>IFERROR(VLOOKUP($A564,INPUT_Du_lieu_nhan_vien!$A:$C,3,0),"-")</f>
        <v>Phụng</v>
      </c>
      <c r="D564" s="42" t="str">
        <f>IFERROR(VLOOKUP($A564,INPUT_Du_lieu_nhan_vien!$A:$AJ,36,0),"-")</f>
        <v>Nghỉ việc</v>
      </c>
      <c r="E564" s="54" t="s">
        <v>3030</v>
      </c>
      <c r="F564" s="70" t="s">
        <v>5625</v>
      </c>
      <c r="G564" s="78" t="s">
        <v>6243</v>
      </c>
      <c r="H564" s="54"/>
      <c r="I564" s="54" t="s">
        <v>16</v>
      </c>
      <c r="J564" s="54"/>
      <c r="K564" s="54"/>
      <c r="L564" s="54"/>
      <c r="M564" s="54"/>
      <c r="N564" s="70" t="s">
        <v>3802</v>
      </c>
      <c r="T564" s="1">
        <v>20543</v>
      </c>
      <c r="U564" s="1">
        <v>5357</v>
      </c>
      <c r="W564" s="1" t="s">
        <v>8181</v>
      </c>
      <c r="X564" s="1">
        <v>3072</v>
      </c>
      <c r="Y564">
        <f t="shared" si="80"/>
        <v>5297</v>
      </c>
      <c r="Z564">
        <f t="shared" si="81"/>
        <v>53</v>
      </c>
      <c r="AA564" t="str">
        <f t="shared" si="82"/>
        <v/>
      </c>
      <c r="AB564">
        <f t="shared" si="83"/>
        <v>2604</v>
      </c>
      <c r="AE564" s="19">
        <v>40919</v>
      </c>
      <c r="AH564" s="78" t="s">
        <v>6243</v>
      </c>
      <c r="AI564" s="78" t="s">
        <v>6243</v>
      </c>
      <c r="AJ564" s="413" t="str">
        <f t="shared" si="84"/>
        <v>11</v>
      </c>
      <c r="AK564" t="str">
        <f t="shared" si="85"/>
        <v>1</v>
      </c>
      <c r="AL564" t="str">
        <f t="shared" si="86"/>
        <v>2012</v>
      </c>
      <c r="AM564" s="427" t="str">
        <f t="shared" si="87"/>
        <v>11</v>
      </c>
      <c r="AN564" t="str">
        <f t="shared" si="88"/>
        <v>1</v>
      </c>
      <c r="AP564" s="19">
        <f t="shared" si="89"/>
        <v>40919</v>
      </c>
    </row>
    <row r="565" spans="1:42" ht="19.5" customHeight="1" x14ac:dyDescent="0.2">
      <c r="A565" s="143">
        <v>20129</v>
      </c>
      <c r="B565" s="42" t="str">
        <f>IFERROR(VLOOKUP($A565,INPUT_Du_lieu_nhan_vien!$A:$C,2,0),"-")</f>
        <v>Nguyễn Thị Thu</v>
      </c>
      <c r="C565" s="42" t="str">
        <f>IFERROR(VLOOKUP($A565,INPUT_Du_lieu_nhan_vien!$A:$C,3,0),"-")</f>
        <v>Thoa</v>
      </c>
      <c r="D565" s="42" t="str">
        <f>IFERROR(VLOOKUP($A565,INPUT_Du_lieu_nhan_vien!$A:$AJ,36,0),"-")</f>
        <v>Nghỉ việc</v>
      </c>
      <c r="E565" s="69" t="s">
        <v>3031</v>
      </c>
      <c r="F565" s="70" t="s">
        <v>3491</v>
      </c>
      <c r="G565" s="71">
        <v>40093</v>
      </c>
      <c r="H565" s="54"/>
      <c r="I565" s="69" t="s">
        <v>12</v>
      </c>
      <c r="J565" s="54"/>
      <c r="K565" s="69" t="s">
        <v>65</v>
      </c>
      <c r="L565" s="54"/>
      <c r="M565" s="69" t="s">
        <v>70</v>
      </c>
      <c r="N565" s="70" t="s">
        <v>3492</v>
      </c>
      <c r="T565" s="1">
        <v>20544</v>
      </c>
      <c r="U565" s="1">
        <v>5358</v>
      </c>
      <c r="W565" s="1" t="s">
        <v>8194</v>
      </c>
      <c r="X565" s="1">
        <v>3073</v>
      </c>
      <c r="Y565">
        <f t="shared" si="80"/>
        <v>4645</v>
      </c>
      <c r="Z565">
        <f t="shared" si="81"/>
        <v>50</v>
      </c>
      <c r="AA565">
        <f t="shared" si="82"/>
        <v>177</v>
      </c>
      <c r="AB565">
        <f t="shared" si="83"/>
        <v>3004</v>
      </c>
      <c r="AE565" s="19">
        <v>40093</v>
      </c>
      <c r="AH565" s="71">
        <v>40093</v>
      </c>
      <c r="AI565" s="78" t="s">
        <v>8714</v>
      </c>
      <c r="AJ565" s="413" t="str">
        <f t="shared" si="84"/>
        <v>07</v>
      </c>
      <c r="AK565" t="str">
        <f t="shared" si="85"/>
        <v>10</v>
      </c>
      <c r="AL565" t="str">
        <f t="shared" si="86"/>
        <v>2009</v>
      </c>
      <c r="AM565" s="427" t="str">
        <f t="shared" si="87"/>
        <v>07</v>
      </c>
      <c r="AN565" t="str">
        <f t="shared" si="88"/>
        <v>10</v>
      </c>
      <c r="AP565" s="19">
        <f t="shared" si="89"/>
        <v>40093</v>
      </c>
    </row>
    <row r="566" spans="1:42" ht="19.5" customHeight="1" x14ac:dyDescent="0.2">
      <c r="A566" s="143">
        <v>20489</v>
      </c>
      <c r="B566" s="42" t="str">
        <f>IFERROR(VLOOKUP($A566,INPUT_Du_lieu_nhan_vien!$A:$C,2,0),"-")</f>
        <v>Nguyễn Thị Hương</v>
      </c>
      <c r="C566" s="42" t="str">
        <f>IFERROR(VLOOKUP($A566,INPUT_Du_lieu_nhan_vien!$A:$C,3,0),"-")</f>
        <v>Thơm</v>
      </c>
      <c r="D566" s="42" t="str">
        <f>IFERROR(VLOOKUP($A566,INPUT_Du_lieu_nhan_vien!$A:$AJ,36,0),"-")</f>
        <v>Nghỉ việc</v>
      </c>
      <c r="E566" s="69" t="s">
        <v>3031</v>
      </c>
      <c r="F566" s="70" t="s">
        <v>3602</v>
      </c>
      <c r="G566" s="71">
        <v>41278</v>
      </c>
      <c r="H566" s="54"/>
      <c r="I566" s="54" t="s">
        <v>16</v>
      </c>
      <c r="J566" s="54"/>
      <c r="K566" s="54"/>
      <c r="L566" s="54"/>
      <c r="M566" s="54"/>
      <c r="N566" s="70" t="s">
        <v>3601</v>
      </c>
      <c r="T566" s="1">
        <v>20545</v>
      </c>
      <c r="U566" s="1">
        <v>5359</v>
      </c>
      <c r="W566" s="1" t="s">
        <v>8193</v>
      </c>
      <c r="X566" s="1">
        <v>3074</v>
      </c>
      <c r="Y566">
        <f t="shared" si="80"/>
        <v>5304</v>
      </c>
      <c r="Z566">
        <f t="shared" si="81"/>
        <v>53</v>
      </c>
      <c r="AA566" t="str">
        <f t="shared" si="82"/>
        <v/>
      </c>
      <c r="AB566">
        <f t="shared" si="83"/>
        <v>3005</v>
      </c>
      <c r="AE566" s="19">
        <v>41278</v>
      </c>
      <c r="AH566" s="71">
        <v>41278</v>
      </c>
      <c r="AI566" s="78" t="s">
        <v>8783</v>
      </c>
      <c r="AJ566" s="413" t="str">
        <f t="shared" si="84"/>
        <v>04</v>
      </c>
      <c r="AK566" t="str">
        <f t="shared" si="85"/>
        <v>01</v>
      </c>
      <c r="AL566" t="str">
        <f t="shared" si="86"/>
        <v>2013</v>
      </c>
      <c r="AM566" s="427" t="str">
        <f t="shared" si="87"/>
        <v>04</v>
      </c>
      <c r="AN566" t="str">
        <f t="shared" si="88"/>
        <v>01</v>
      </c>
      <c r="AP566" s="19">
        <f t="shared" si="89"/>
        <v>41278</v>
      </c>
    </row>
    <row r="567" spans="1:42" ht="19.5" customHeight="1" x14ac:dyDescent="0.2">
      <c r="A567" s="143">
        <v>20534</v>
      </c>
      <c r="B567" s="42" t="str">
        <f>IFERROR(VLOOKUP($A567,INPUT_Du_lieu_nhan_vien!$A:$C,2,0),"-")</f>
        <v>Nguyễn Thị Hồng</v>
      </c>
      <c r="C567" s="42" t="str">
        <f>IFERROR(VLOOKUP($A567,INPUT_Du_lieu_nhan_vien!$A:$C,3,0),"-")</f>
        <v>Thơm</v>
      </c>
      <c r="D567" s="42" t="str">
        <f>IFERROR(VLOOKUP($A567,INPUT_Du_lieu_nhan_vien!$A:$AJ,36,0),"-")</f>
        <v>Chính thức</v>
      </c>
      <c r="E567" s="69" t="s">
        <v>3030</v>
      </c>
      <c r="F567" s="70" t="s">
        <v>5360</v>
      </c>
      <c r="G567" s="78" t="s">
        <v>7848</v>
      </c>
      <c r="H567" s="54"/>
      <c r="I567" s="54" t="s">
        <v>17</v>
      </c>
      <c r="J567" s="54"/>
      <c r="K567" s="54" t="s">
        <v>45</v>
      </c>
      <c r="L567" s="54"/>
      <c r="M567" s="54" t="s">
        <v>46</v>
      </c>
      <c r="N567" s="70" t="s">
        <v>5361</v>
      </c>
      <c r="T567" s="1">
        <v>20546</v>
      </c>
      <c r="U567" s="1">
        <v>5360</v>
      </c>
      <c r="W567" s="1" t="s">
        <v>8200</v>
      </c>
      <c r="X567" s="1">
        <v>3075</v>
      </c>
      <c r="Y567">
        <f t="shared" si="80"/>
        <v>5348</v>
      </c>
      <c r="Z567">
        <f t="shared" si="81"/>
        <v>51</v>
      </c>
      <c r="AA567">
        <f t="shared" si="82"/>
        <v>171</v>
      </c>
      <c r="AB567">
        <f t="shared" si="83"/>
        <v>2605</v>
      </c>
      <c r="AE567" s="19">
        <v>41581</v>
      </c>
      <c r="AH567" s="78" t="s">
        <v>7848</v>
      </c>
      <c r="AI567" s="78" t="s">
        <v>7848</v>
      </c>
      <c r="AJ567" s="413" t="str">
        <f t="shared" si="84"/>
        <v>3/</v>
      </c>
      <c r="AK567" t="str">
        <f t="shared" si="85"/>
        <v>11</v>
      </c>
      <c r="AL567" t="str">
        <f t="shared" si="86"/>
        <v>2013</v>
      </c>
      <c r="AM567" s="427">
        <v>3</v>
      </c>
      <c r="AN567" t="str">
        <f t="shared" si="88"/>
        <v>11</v>
      </c>
      <c r="AP567" s="19">
        <f t="shared" si="89"/>
        <v>41581</v>
      </c>
    </row>
    <row r="568" spans="1:42" ht="19.5" customHeight="1" x14ac:dyDescent="0.2">
      <c r="A568" s="143">
        <v>20486</v>
      </c>
      <c r="B568" s="42" t="str">
        <f>IFERROR(VLOOKUP($A568,INPUT_Du_lieu_nhan_vien!$A:$C,2,0),"-")</f>
        <v>Lê Thị Phương</v>
      </c>
      <c r="C568" s="42" t="str">
        <f>IFERROR(VLOOKUP($A568,INPUT_Du_lieu_nhan_vien!$A:$C,3,0),"-")</f>
        <v>Kiều</v>
      </c>
      <c r="D568" s="42" t="str">
        <f>IFERROR(VLOOKUP($A568,INPUT_Du_lieu_nhan_vien!$A:$AJ,36,0),"-")</f>
        <v>Nghỉ việc</v>
      </c>
      <c r="E568" s="69" t="s">
        <v>3031</v>
      </c>
      <c r="F568" s="70" t="s">
        <v>3445</v>
      </c>
      <c r="G568" s="71">
        <v>41278</v>
      </c>
      <c r="H568" s="54"/>
      <c r="I568" s="69" t="s">
        <v>16</v>
      </c>
      <c r="J568" s="54"/>
      <c r="K568" s="69" t="s">
        <v>65</v>
      </c>
      <c r="L568" s="54"/>
      <c r="M568" s="69" t="s">
        <v>70</v>
      </c>
      <c r="N568" s="54"/>
      <c r="T568" s="1">
        <v>20547</v>
      </c>
      <c r="U568" s="1">
        <v>5361</v>
      </c>
      <c r="W568" s="1" t="s">
        <v>8196</v>
      </c>
      <c r="X568" s="1">
        <v>3076</v>
      </c>
      <c r="Y568">
        <f t="shared" si="80"/>
        <v>5301</v>
      </c>
      <c r="Z568">
        <f t="shared" si="81"/>
        <v>53</v>
      </c>
      <c r="AA568">
        <f t="shared" si="82"/>
        <v>177</v>
      </c>
      <c r="AB568">
        <f t="shared" si="83"/>
        <v>3006</v>
      </c>
      <c r="AE568" s="19">
        <v>41278</v>
      </c>
      <c r="AH568" s="71">
        <v>41278</v>
      </c>
      <c r="AI568" s="78" t="s">
        <v>8783</v>
      </c>
      <c r="AJ568" s="413" t="str">
        <f t="shared" si="84"/>
        <v>04</v>
      </c>
      <c r="AK568" t="str">
        <f t="shared" si="85"/>
        <v>01</v>
      </c>
      <c r="AL568" t="str">
        <f t="shared" si="86"/>
        <v>2013</v>
      </c>
      <c r="AM568" s="427" t="str">
        <f t="shared" si="87"/>
        <v>04</v>
      </c>
      <c r="AN568" t="str">
        <f t="shared" si="88"/>
        <v>01</v>
      </c>
      <c r="AP568" s="19">
        <f t="shared" si="89"/>
        <v>41278</v>
      </c>
    </row>
    <row r="569" spans="1:42" ht="19.5" customHeight="1" x14ac:dyDescent="0.2">
      <c r="A569" s="143">
        <v>20487</v>
      </c>
      <c r="B569" s="42" t="str">
        <f>IFERROR(VLOOKUP($A569,INPUT_Du_lieu_nhan_vien!$A:$C,2,0),"-")</f>
        <v>Lê Thị Thu</v>
      </c>
      <c r="C569" s="42" t="str">
        <f>IFERROR(VLOOKUP($A569,INPUT_Du_lieu_nhan_vien!$A:$C,3,0),"-")</f>
        <v>Thủy</v>
      </c>
      <c r="D569" s="42" t="str">
        <f>IFERROR(VLOOKUP($A569,INPUT_Du_lieu_nhan_vien!$A:$AJ,36,0),"-")</f>
        <v>Nghỉ việc</v>
      </c>
      <c r="E569" s="69"/>
      <c r="F569" s="54"/>
      <c r="G569" s="54"/>
      <c r="H569" s="54"/>
      <c r="I569" s="54"/>
      <c r="J569" s="54"/>
      <c r="K569" s="54"/>
      <c r="L569" s="54"/>
      <c r="M569" s="54"/>
      <c r="N569" s="54"/>
      <c r="T569" s="1">
        <v>20548</v>
      </c>
      <c r="U569" s="1">
        <v>5362</v>
      </c>
      <c r="W569" s="1" t="s">
        <v>8150</v>
      </c>
      <c r="X569" s="1">
        <v>3077</v>
      </c>
      <c r="Y569">
        <f t="shared" si="80"/>
        <v>5302</v>
      </c>
      <c r="Z569" t="str">
        <f t="shared" si="81"/>
        <v/>
      </c>
      <c r="AA569" t="str">
        <f t="shared" si="82"/>
        <v/>
      </c>
      <c r="AB569" t="str">
        <f t="shared" si="83"/>
        <v/>
      </c>
      <c r="AE569" s="19" t="s">
        <v>623</v>
      </c>
      <c r="AH569" s="54"/>
      <c r="AI569" s="415"/>
      <c r="AJ569" s="413" t="str">
        <f t="shared" si="84"/>
        <v/>
      </c>
      <c r="AK569" t="e">
        <f t="shared" si="85"/>
        <v>#VALUE!</v>
      </c>
      <c r="AL569" t="str">
        <f t="shared" si="86"/>
        <v/>
      </c>
      <c r="AM569" s="427" t="e">
        <f t="shared" si="87"/>
        <v>#VALUE!</v>
      </c>
      <c r="AN569" t="e">
        <f t="shared" si="88"/>
        <v>#VALUE!</v>
      </c>
      <c r="AP569" s="19" t="str">
        <f t="shared" si="89"/>
        <v/>
      </c>
    </row>
    <row r="570" spans="1:42" ht="19.5" customHeight="1" x14ac:dyDescent="0.2">
      <c r="A570" s="143">
        <v>20494</v>
      </c>
      <c r="B570" s="42" t="str">
        <f>IFERROR(VLOOKUP($A570,INPUT_Du_lieu_nhan_vien!$A:$C,2,0),"-")</f>
        <v>Từ Phương</v>
      </c>
      <c r="C570" s="42" t="str">
        <f>IFERROR(VLOOKUP($A570,INPUT_Du_lieu_nhan_vien!$A:$C,3,0),"-")</f>
        <v>Thanh</v>
      </c>
      <c r="D570" s="42" t="str">
        <f>IFERROR(VLOOKUP($A570,INPUT_Du_lieu_nhan_vien!$A:$AJ,36,0),"-")</f>
        <v>Nghỉ việc</v>
      </c>
      <c r="E570" s="69" t="s">
        <v>3030</v>
      </c>
      <c r="F570" s="70" t="s">
        <v>5646</v>
      </c>
      <c r="G570" s="78" t="s">
        <v>7849</v>
      </c>
      <c r="H570" s="54"/>
      <c r="I570" s="54" t="s">
        <v>16</v>
      </c>
      <c r="J570" s="54"/>
      <c r="K570" s="54"/>
      <c r="L570" s="54"/>
      <c r="M570" s="54"/>
      <c r="N570" s="70" t="s">
        <v>3802</v>
      </c>
      <c r="T570" s="1">
        <v>20549</v>
      </c>
      <c r="U570" s="1">
        <v>5364</v>
      </c>
      <c r="W570" s="1" t="s">
        <v>8179</v>
      </c>
      <c r="X570" s="1">
        <v>3078</v>
      </c>
      <c r="Y570">
        <f t="shared" si="80"/>
        <v>5309</v>
      </c>
      <c r="Z570">
        <f t="shared" si="81"/>
        <v>53</v>
      </c>
      <c r="AA570" t="str">
        <f t="shared" si="82"/>
        <v/>
      </c>
      <c r="AB570">
        <f t="shared" si="83"/>
        <v>2606</v>
      </c>
      <c r="AE570" s="19">
        <v>41232</v>
      </c>
      <c r="AH570" s="78" t="s">
        <v>7849</v>
      </c>
      <c r="AI570" s="78" t="s">
        <v>7849</v>
      </c>
      <c r="AJ570" s="413" t="str">
        <f t="shared" si="84"/>
        <v>11</v>
      </c>
      <c r="AK570" t="str">
        <f t="shared" si="85"/>
        <v>19</v>
      </c>
      <c r="AL570" t="str">
        <f t="shared" si="86"/>
        <v>2012</v>
      </c>
      <c r="AM570" s="427" t="str">
        <f t="shared" si="87"/>
        <v>19</v>
      </c>
      <c r="AN570" t="str">
        <f t="shared" si="88"/>
        <v>11</v>
      </c>
      <c r="AP570" s="19">
        <f t="shared" si="89"/>
        <v>41232</v>
      </c>
    </row>
    <row r="571" spans="1:42" ht="19.5" customHeight="1" x14ac:dyDescent="0.2">
      <c r="A571" s="143">
        <v>20496</v>
      </c>
      <c r="B571" s="42" t="str">
        <f>IFERROR(VLOOKUP($A571,INPUT_Du_lieu_nhan_vien!$A:$C,2,0),"-")</f>
        <v>Đỗ Phượng</v>
      </c>
      <c r="C571" s="42" t="str">
        <f>IFERROR(VLOOKUP($A571,INPUT_Du_lieu_nhan_vien!$A:$C,3,0),"-")</f>
        <v>Quyên</v>
      </c>
      <c r="D571" s="42" t="str">
        <f>IFERROR(VLOOKUP($A571,INPUT_Du_lieu_nhan_vien!$A:$AJ,36,0),"-")</f>
        <v>Nghỉ việc</v>
      </c>
      <c r="E571" s="69" t="s">
        <v>3030</v>
      </c>
      <c r="F571" s="70" t="s">
        <v>3864</v>
      </c>
      <c r="G571" s="78" t="s">
        <v>7849</v>
      </c>
      <c r="H571" s="54"/>
      <c r="I571" s="54" t="s">
        <v>16</v>
      </c>
      <c r="J571" s="54"/>
      <c r="K571" s="54"/>
      <c r="L571" s="54"/>
      <c r="M571" s="54"/>
      <c r="N571" s="70" t="s">
        <v>3865</v>
      </c>
      <c r="T571" s="1">
        <v>20550</v>
      </c>
      <c r="U571" s="1">
        <v>5365</v>
      </c>
      <c r="W571" s="1" t="s">
        <v>8180</v>
      </c>
      <c r="X571" s="1">
        <v>3079</v>
      </c>
      <c r="Y571">
        <f t="shared" si="80"/>
        <v>5311</v>
      </c>
      <c r="Z571">
        <f t="shared" si="81"/>
        <v>53</v>
      </c>
      <c r="AA571" t="str">
        <f t="shared" si="82"/>
        <v/>
      </c>
      <c r="AB571">
        <f t="shared" si="83"/>
        <v>2607</v>
      </c>
      <c r="AE571" s="19">
        <v>41232</v>
      </c>
      <c r="AH571" s="78" t="s">
        <v>7849</v>
      </c>
      <c r="AI571" s="78" t="s">
        <v>7849</v>
      </c>
      <c r="AJ571" s="413" t="str">
        <f t="shared" si="84"/>
        <v>11</v>
      </c>
      <c r="AK571" t="str">
        <f t="shared" si="85"/>
        <v>19</v>
      </c>
      <c r="AL571" t="str">
        <f t="shared" si="86"/>
        <v>2012</v>
      </c>
      <c r="AM571" s="427" t="str">
        <f t="shared" si="87"/>
        <v>19</v>
      </c>
      <c r="AN571" t="str">
        <f t="shared" si="88"/>
        <v>11</v>
      </c>
      <c r="AP571" s="19">
        <f t="shared" si="89"/>
        <v>41232</v>
      </c>
    </row>
    <row r="572" spans="1:42" ht="19.5" customHeight="1" x14ac:dyDescent="0.2">
      <c r="A572" s="143">
        <v>20497</v>
      </c>
      <c r="B572" s="42" t="str">
        <f>IFERROR(VLOOKUP($A572,INPUT_Du_lieu_nhan_vien!$A:$C,2,0),"-")</f>
        <v>Lê Thị</v>
      </c>
      <c r="C572" s="42" t="str">
        <f>IFERROR(VLOOKUP($A572,INPUT_Du_lieu_nhan_vien!$A:$C,3,0),"-")</f>
        <v>Trang</v>
      </c>
      <c r="D572" s="42" t="str">
        <f>IFERROR(VLOOKUP($A572,INPUT_Du_lieu_nhan_vien!$A:$AJ,36,0),"-")</f>
        <v>Nghỉ việc</v>
      </c>
      <c r="E572" s="69" t="s">
        <v>3031</v>
      </c>
      <c r="F572" s="70" t="s">
        <v>3446</v>
      </c>
      <c r="G572" s="71">
        <v>41288</v>
      </c>
      <c r="H572" s="54"/>
      <c r="I572" s="69" t="s">
        <v>14</v>
      </c>
      <c r="J572" s="54"/>
      <c r="K572" s="69" t="s">
        <v>2632</v>
      </c>
      <c r="L572" s="54"/>
      <c r="M572" s="69" t="s">
        <v>2634</v>
      </c>
      <c r="N572" s="54"/>
      <c r="T572" s="1">
        <v>20551</v>
      </c>
      <c r="U572" s="1">
        <v>5366</v>
      </c>
      <c r="W572" s="1" t="s">
        <v>8148</v>
      </c>
      <c r="X572" s="1">
        <v>3080</v>
      </c>
      <c r="Y572">
        <f t="shared" si="80"/>
        <v>5312</v>
      </c>
      <c r="Z572">
        <f t="shared" si="81"/>
        <v>33</v>
      </c>
      <c r="AA572">
        <f t="shared" si="82"/>
        <v>163</v>
      </c>
      <c r="AB572">
        <f t="shared" si="83"/>
        <v>3007</v>
      </c>
      <c r="AE572" s="19">
        <v>41288</v>
      </c>
      <c r="AH572" s="71">
        <v>41288</v>
      </c>
      <c r="AI572" s="78" t="s">
        <v>8784</v>
      </c>
      <c r="AJ572" s="413" t="str">
        <f t="shared" si="84"/>
        <v>14</v>
      </c>
      <c r="AK572" t="str">
        <f t="shared" si="85"/>
        <v>01</v>
      </c>
      <c r="AL572" t="str">
        <f t="shared" si="86"/>
        <v>2013</v>
      </c>
      <c r="AM572" s="427" t="str">
        <f t="shared" si="87"/>
        <v>14</v>
      </c>
      <c r="AN572" t="str">
        <f t="shared" si="88"/>
        <v>01</v>
      </c>
      <c r="AP572" s="19">
        <f t="shared" si="89"/>
        <v>41288</v>
      </c>
    </row>
    <row r="573" spans="1:42" ht="19.5" customHeight="1" x14ac:dyDescent="0.2">
      <c r="A573" s="143">
        <v>20502</v>
      </c>
      <c r="B573" s="42" t="str">
        <f>IFERROR(VLOOKUP($A573,INPUT_Du_lieu_nhan_vien!$A:$C,2,0),"-")</f>
        <v>Phạm Cao</v>
      </c>
      <c r="C573" s="42" t="str">
        <f>IFERROR(VLOOKUP($A573,INPUT_Du_lieu_nhan_vien!$A:$C,3,0),"-")</f>
        <v>Hiền</v>
      </c>
      <c r="D573" s="42" t="str">
        <f>IFERROR(VLOOKUP($A573,INPUT_Du_lieu_nhan_vien!$A:$AJ,36,0),"-")</f>
        <v>Nghỉ việc</v>
      </c>
      <c r="E573" s="69" t="s">
        <v>3030</v>
      </c>
      <c r="F573" s="70" t="s">
        <v>5402</v>
      </c>
      <c r="G573" s="78" t="s">
        <v>7850</v>
      </c>
      <c r="H573" s="54"/>
      <c r="I573" s="54" t="s">
        <v>14</v>
      </c>
      <c r="J573" s="54"/>
      <c r="K573" s="54"/>
      <c r="L573" s="54"/>
      <c r="M573" s="54"/>
      <c r="N573" s="70" t="s">
        <v>5403</v>
      </c>
      <c r="T573" s="1">
        <v>20552</v>
      </c>
      <c r="U573" s="1">
        <v>5367</v>
      </c>
      <c r="W573" s="1" t="s">
        <v>8195</v>
      </c>
      <c r="X573" s="1">
        <v>3081</v>
      </c>
      <c r="Y573">
        <f t="shared" si="80"/>
        <v>5316</v>
      </c>
      <c r="Z573">
        <f t="shared" si="81"/>
        <v>33</v>
      </c>
      <c r="AA573" t="str">
        <f t="shared" si="82"/>
        <v/>
      </c>
      <c r="AB573">
        <f t="shared" si="83"/>
        <v>2608</v>
      </c>
      <c r="AE573" s="19">
        <v>41241</v>
      </c>
      <c r="AH573" s="78" t="s">
        <v>7850</v>
      </c>
      <c r="AI573" s="78" t="s">
        <v>7850</v>
      </c>
      <c r="AJ573" s="413" t="str">
        <f t="shared" si="84"/>
        <v>11</v>
      </c>
      <c r="AK573" t="str">
        <f t="shared" si="85"/>
        <v>28</v>
      </c>
      <c r="AL573" t="str">
        <f t="shared" si="86"/>
        <v>2012</v>
      </c>
      <c r="AM573" s="427" t="str">
        <f t="shared" si="87"/>
        <v>28</v>
      </c>
      <c r="AN573" t="str">
        <f t="shared" si="88"/>
        <v>11</v>
      </c>
      <c r="AP573" s="19">
        <f t="shared" si="89"/>
        <v>41241</v>
      </c>
    </row>
    <row r="574" spans="1:42" ht="19.5" customHeight="1" x14ac:dyDescent="0.2">
      <c r="A574" s="143">
        <v>20505</v>
      </c>
      <c r="B574" s="42" t="str">
        <f>IFERROR(VLOOKUP($A574,INPUT_Du_lieu_nhan_vien!$A:$C,2,0),"-")</f>
        <v>Phạm Thị Thanh</v>
      </c>
      <c r="C574" s="42" t="str">
        <f>IFERROR(VLOOKUP($A574,INPUT_Du_lieu_nhan_vien!$A:$C,3,0),"-")</f>
        <v>Nga</v>
      </c>
      <c r="D574" s="42" t="str">
        <f>IFERROR(VLOOKUP($A574,INPUT_Du_lieu_nhan_vien!$A:$AJ,36,0),"-")</f>
        <v>Nghỉ việc</v>
      </c>
      <c r="E574" s="69" t="s">
        <v>3030</v>
      </c>
      <c r="F574" s="70" t="s">
        <v>5400</v>
      </c>
      <c r="G574" s="78" t="s">
        <v>7837</v>
      </c>
      <c r="H574" s="54"/>
      <c r="I574" s="54" t="s">
        <v>16</v>
      </c>
      <c r="J574" s="54"/>
      <c r="K574" s="54"/>
      <c r="L574" s="54"/>
      <c r="M574" s="54"/>
      <c r="N574" s="70" t="s">
        <v>5401</v>
      </c>
      <c r="T574" s="1">
        <v>20553</v>
      </c>
      <c r="U574" s="1">
        <v>5368</v>
      </c>
      <c r="W574" s="1" t="s">
        <v>8086</v>
      </c>
      <c r="X574" s="1">
        <v>3082</v>
      </c>
      <c r="Y574">
        <f t="shared" si="80"/>
        <v>5319</v>
      </c>
      <c r="Z574">
        <f t="shared" si="81"/>
        <v>53</v>
      </c>
      <c r="AA574" t="str">
        <f t="shared" si="82"/>
        <v/>
      </c>
      <c r="AB574">
        <f t="shared" si="83"/>
        <v>2609</v>
      </c>
      <c r="AE574" s="19">
        <v>41267</v>
      </c>
      <c r="AH574" s="78" t="s">
        <v>7837</v>
      </c>
      <c r="AI574" s="78" t="s">
        <v>7837</v>
      </c>
      <c r="AJ574" s="413" t="str">
        <f t="shared" si="84"/>
        <v>12</v>
      </c>
      <c r="AK574" t="str">
        <f t="shared" si="85"/>
        <v>24</v>
      </c>
      <c r="AL574" t="str">
        <f t="shared" si="86"/>
        <v>2012</v>
      </c>
      <c r="AM574" s="427" t="str">
        <f t="shared" si="87"/>
        <v>24</v>
      </c>
      <c r="AN574" t="str">
        <f t="shared" si="88"/>
        <v>12</v>
      </c>
      <c r="AP574" s="19">
        <f t="shared" si="89"/>
        <v>41267</v>
      </c>
    </row>
    <row r="575" spans="1:42" ht="19.5" customHeight="1" x14ac:dyDescent="0.2">
      <c r="A575" s="143">
        <v>20478</v>
      </c>
      <c r="B575" s="42" t="str">
        <f>IFERROR(VLOOKUP($A575,INPUT_Du_lieu_nhan_vien!$A:$C,2,0),"-")</f>
        <v xml:space="preserve">Hoàng Thị </v>
      </c>
      <c r="C575" s="42" t="str">
        <f>IFERROR(VLOOKUP($A575,INPUT_Du_lieu_nhan_vien!$A:$C,3,0),"-")</f>
        <v>Thủy</v>
      </c>
      <c r="D575" s="42" t="str">
        <f>IFERROR(VLOOKUP($A575,INPUT_Du_lieu_nhan_vien!$A:$AJ,36,0),"-")</f>
        <v>Nghỉ việc</v>
      </c>
      <c r="E575" s="69" t="s">
        <v>3031</v>
      </c>
      <c r="F575" s="70" t="s">
        <v>3392</v>
      </c>
      <c r="G575" s="71">
        <v>41275</v>
      </c>
      <c r="H575" s="54"/>
      <c r="I575" s="69" t="s">
        <v>16</v>
      </c>
      <c r="J575" s="54"/>
      <c r="K575" s="69" t="s">
        <v>2672</v>
      </c>
      <c r="L575" s="54"/>
      <c r="M575" s="69" t="s">
        <v>2673</v>
      </c>
      <c r="N575" s="54"/>
      <c r="T575" s="1">
        <v>20554</v>
      </c>
      <c r="U575" s="1">
        <v>5369</v>
      </c>
      <c r="W575" s="1" t="s">
        <v>8087</v>
      </c>
      <c r="X575" s="1">
        <v>3083</v>
      </c>
      <c r="Y575">
        <f t="shared" si="80"/>
        <v>5287</v>
      </c>
      <c r="Z575">
        <f t="shared" si="81"/>
        <v>53</v>
      </c>
      <c r="AA575">
        <f t="shared" si="82"/>
        <v>167</v>
      </c>
      <c r="AB575">
        <f t="shared" si="83"/>
        <v>3008</v>
      </c>
      <c r="AE575" s="19">
        <v>41275</v>
      </c>
      <c r="AH575" s="71">
        <v>41275</v>
      </c>
      <c r="AI575" s="78" t="s">
        <v>8619</v>
      </c>
      <c r="AJ575" s="413" t="str">
        <f t="shared" si="84"/>
        <v>01</v>
      </c>
      <c r="AK575" t="str">
        <f t="shared" si="85"/>
        <v>01</v>
      </c>
      <c r="AL575" t="str">
        <f t="shared" si="86"/>
        <v>2013</v>
      </c>
      <c r="AM575" s="427" t="str">
        <f t="shared" si="87"/>
        <v>01</v>
      </c>
      <c r="AN575" t="str">
        <f t="shared" si="88"/>
        <v>01</v>
      </c>
      <c r="AP575" s="19">
        <f t="shared" si="89"/>
        <v>41275</v>
      </c>
    </row>
    <row r="576" spans="1:42" ht="19.5" customHeight="1" x14ac:dyDescent="0.2">
      <c r="A576" s="143">
        <v>20514</v>
      </c>
      <c r="B576" s="42" t="str">
        <f>IFERROR(VLOOKUP($A576,INPUT_Du_lieu_nhan_vien!$A:$C,2,0),"-")</f>
        <v>Lê Thanh</v>
      </c>
      <c r="C576" s="42" t="str">
        <f>IFERROR(VLOOKUP($A576,INPUT_Du_lieu_nhan_vien!$A:$C,3,0),"-")</f>
        <v>Vân</v>
      </c>
      <c r="D576" s="42" t="str">
        <f>IFERROR(VLOOKUP($A576,INPUT_Du_lieu_nhan_vien!$A:$AJ,36,0),"-")</f>
        <v>Nghỉ việc</v>
      </c>
      <c r="E576" s="69"/>
      <c r="F576" s="54"/>
      <c r="G576" s="54"/>
      <c r="H576" s="54"/>
      <c r="I576" s="54"/>
      <c r="J576" s="54"/>
      <c r="K576" s="54"/>
      <c r="L576" s="54"/>
      <c r="M576" s="54"/>
      <c r="N576" s="54"/>
      <c r="T576" s="1">
        <v>20555</v>
      </c>
      <c r="U576" s="1">
        <v>5370</v>
      </c>
      <c r="W576" s="1" t="s">
        <v>8088</v>
      </c>
      <c r="X576" s="1">
        <v>3084</v>
      </c>
      <c r="Y576">
        <f t="shared" si="80"/>
        <v>5328</v>
      </c>
      <c r="Z576" t="str">
        <f t="shared" si="81"/>
        <v/>
      </c>
      <c r="AA576" t="str">
        <f t="shared" si="82"/>
        <v/>
      </c>
      <c r="AB576" t="str">
        <f t="shared" si="83"/>
        <v/>
      </c>
      <c r="AE576" s="19" t="s">
        <v>623</v>
      </c>
      <c r="AH576" s="54"/>
      <c r="AI576" s="415"/>
      <c r="AJ576" s="413" t="str">
        <f t="shared" si="84"/>
        <v/>
      </c>
      <c r="AK576" t="e">
        <f t="shared" si="85"/>
        <v>#VALUE!</v>
      </c>
      <c r="AL576" t="str">
        <f t="shared" si="86"/>
        <v/>
      </c>
      <c r="AM576" s="427" t="e">
        <f t="shared" si="87"/>
        <v>#VALUE!</v>
      </c>
      <c r="AN576" t="e">
        <f t="shared" si="88"/>
        <v>#VALUE!</v>
      </c>
      <c r="AP576" s="19" t="str">
        <f t="shared" si="89"/>
        <v/>
      </c>
    </row>
    <row r="577" spans="1:42" ht="19.5" customHeight="1" x14ac:dyDescent="0.2">
      <c r="A577" s="143">
        <v>20515</v>
      </c>
      <c r="B577" s="42" t="str">
        <f>IFERROR(VLOOKUP($A577,INPUT_Du_lieu_nhan_vien!$A:$C,2,0),"-")</f>
        <v>Đào Thị Bích</v>
      </c>
      <c r="C577" s="42" t="str">
        <f>IFERROR(VLOOKUP($A577,INPUT_Du_lieu_nhan_vien!$A:$C,3,0),"-")</f>
        <v>Ngọc</v>
      </c>
      <c r="D577" s="42" t="str">
        <f>IFERROR(VLOOKUP($A577,INPUT_Du_lieu_nhan_vien!$A:$AJ,36,0),"-")</f>
        <v>Nghỉ việc</v>
      </c>
      <c r="E577" s="69"/>
      <c r="F577" s="54"/>
      <c r="G577" s="54"/>
      <c r="H577" s="54"/>
      <c r="I577" s="54"/>
      <c r="J577" s="54"/>
      <c r="K577" s="54"/>
      <c r="L577" s="54"/>
      <c r="M577" s="54"/>
      <c r="N577" s="54"/>
      <c r="T577" s="1">
        <v>20556</v>
      </c>
      <c r="U577" s="1">
        <v>5371</v>
      </c>
      <c r="W577" s="1" t="s">
        <v>8089</v>
      </c>
      <c r="X577" s="1">
        <v>3085</v>
      </c>
      <c r="Y577">
        <f t="shared" si="80"/>
        <v>5329</v>
      </c>
      <c r="Z577" t="str">
        <f t="shared" si="81"/>
        <v/>
      </c>
      <c r="AA577" t="str">
        <f t="shared" si="82"/>
        <v/>
      </c>
      <c r="AB577" t="str">
        <f t="shared" si="83"/>
        <v/>
      </c>
      <c r="AE577" s="19" t="s">
        <v>623</v>
      </c>
      <c r="AH577" s="54"/>
      <c r="AI577" s="415"/>
      <c r="AJ577" s="413" t="str">
        <f t="shared" si="84"/>
        <v/>
      </c>
      <c r="AK577" t="e">
        <f t="shared" si="85"/>
        <v>#VALUE!</v>
      </c>
      <c r="AL577" t="str">
        <f t="shared" si="86"/>
        <v/>
      </c>
      <c r="AM577" s="427" t="e">
        <f t="shared" si="87"/>
        <v>#VALUE!</v>
      </c>
      <c r="AN577" t="e">
        <f t="shared" si="88"/>
        <v>#VALUE!</v>
      </c>
      <c r="AP577" s="19" t="str">
        <f t="shared" si="89"/>
        <v/>
      </c>
    </row>
    <row r="578" spans="1:42" ht="19.5" customHeight="1" x14ac:dyDescent="0.2">
      <c r="A578" s="143">
        <v>20516</v>
      </c>
      <c r="B578" s="42" t="str">
        <f>IFERROR(VLOOKUP($A578,INPUT_Du_lieu_nhan_vien!$A:$C,2,0),"-")</f>
        <v>Phan Thị Diệu</v>
      </c>
      <c r="C578" s="42" t="str">
        <f>IFERROR(VLOOKUP($A578,INPUT_Du_lieu_nhan_vien!$A:$C,3,0),"-")</f>
        <v>Phương</v>
      </c>
      <c r="D578" s="42" t="str">
        <f>IFERROR(VLOOKUP($A578,INPUT_Du_lieu_nhan_vien!$A:$AJ,36,0),"-")</f>
        <v>Nghỉ việc</v>
      </c>
      <c r="E578" s="69"/>
      <c r="F578" s="54"/>
      <c r="G578" s="54"/>
      <c r="H578" s="54"/>
      <c r="I578" s="54"/>
      <c r="J578" s="54"/>
      <c r="K578" s="54"/>
      <c r="L578" s="54"/>
      <c r="M578" s="54"/>
      <c r="N578" s="54"/>
      <c r="T578" s="1">
        <v>20557</v>
      </c>
      <c r="U578" s="1">
        <v>5372</v>
      </c>
      <c r="W578" s="1" t="s">
        <v>8090</v>
      </c>
      <c r="X578" s="1">
        <v>3086</v>
      </c>
      <c r="Y578">
        <f t="shared" si="80"/>
        <v>5330</v>
      </c>
      <c r="Z578" t="str">
        <f t="shared" si="81"/>
        <v/>
      </c>
      <c r="AA578" t="str">
        <f t="shared" si="82"/>
        <v/>
      </c>
      <c r="AB578" t="str">
        <f t="shared" si="83"/>
        <v/>
      </c>
      <c r="AE578" s="19" t="s">
        <v>623</v>
      </c>
      <c r="AH578" s="54"/>
      <c r="AI578" s="415"/>
      <c r="AJ578" s="413" t="str">
        <f t="shared" si="84"/>
        <v/>
      </c>
      <c r="AK578" t="e">
        <f t="shared" si="85"/>
        <v>#VALUE!</v>
      </c>
      <c r="AL578" t="str">
        <f t="shared" si="86"/>
        <v/>
      </c>
      <c r="AM578" s="427" t="e">
        <f t="shared" si="87"/>
        <v>#VALUE!</v>
      </c>
      <c r="AN578" t="e">
        <f t="shared" si="88"/>
        <v>#VALUE!</v>
      </c>
      <c r="AP578" s="19" t="str">
        <f t="shared" si="89"/>
        <v/>
      </c>
    </row>
    <row r="579" spans="1:42" ht="19.5" customHeight="1" x14ac:dyDescent="0.2">
      <c r="A579" s="143">
        <v>20525</v>
      </c>
      <c r="B579" s="42" t="str">
        <f>IFERROR(VLOOKUP($A579,INPUT_Du_lieu_nhan_vien!$A:$C,2,0),"-")</f>
        <v>Phạm Thị</v>
      </c>
      <c r="C579" s="42" t="str">
        <f>IFERROR(VLOOKUP($A579,INPUT_Du_lieu_nhan_vien!$A:$C,3,0),"-")</f>
        <v>Đáng</v>
      </c>
      <c r="D579" s="42" t="str">
        <f>IFERROR(VLOOKUP($A579,INPUT_Du_lieu_nhan_vien!$A:$AJ,36,0),"-")</f>
        <v>Nghỉ việc</v>
      </c>
      <c r="E579" s="69" t="s">
        <v>3030</v>
      </c>
      <c r="F579" s="70" t="s">
        <v>5404</v>
      </c>
      <c r="G579" s="78" t="s">
        <v>7839</v>
      </c>
      <c r="H579" s="54"/>
      <c r="I579" s="54" t="s">
        <v>17</v>
      </c>
      <c r="J579" s="54"/>
      <c r="K579" s="54"/>
      <c r="L579" s="54"/>
      <c r="M579" s="54"/>
      <c r="N579" s="70" t="s">
        <v>5405</v>
      </c>
      <c r="T579" s="1">
        <v>20558</v>
      </c>
      <c r="U579" s="1">
        <v>5373</v>
      </c>
      <c r="W579" s="1" t="s">
        <v>8091</v>
      </c>
      <c r="X579" s="1">
        <v>3087</v>
      </c>
      <c r="Y579">
        <f t="shared" si="80"/>
        <v>5339</v>
      </c>
      <c r="Z579">
        <f t="shared" si="81"/>
        <v>51</v>
      </c>
      <c r="AA579" t="str">
        <f t="shared" si="82"/>
        <v/>
      </c>
      <c r="AB579">
        <f t="shared" si="83"/>
        <v>2610</v>
      </c>
      <c r="AE579" s="19" t="s">
        <v>623</v>
      </c>
      <c r="AH579" s="78" t="s">
        <v>7839</v>
      </c>
      <c r="AI579" s="78" t="s">
        <v>7839</v>
      </c>
      <c r="AJ579" s="413" t="str">
        <f t="shared" si="84"/>
        <v>1/</v>
      </c>
      <c r="AK579" t="str">
        <f t="shared" si="85"/>
        <v>22</v>
      </c>
      <c r="AL579" t="str">
        <f t="shared" si="86"/>
        <v>2013</v>
      </c>
      <c r="AM579" s="427" t="str">
        <f t="shared" si="87"/>
        <v>22</v>
      </c>
      <c r="AN579" t="str">
        <f t="shared" si="88"/>
        <v>1/</v>
      </c>
      <c r="AP579" s="19" t="str">
        <f t="shared" si="89"/>
        <v/>
      </c>
    </row>
    <row r="580" spans="1:42" ht="19.5" customHeight="1" x14ac:dyDescent="0.2">
      <c r="A580" s="143">
        <v>20012</v>
      </c>
      <c r="B580" s="42" t="str">
        <f>IFERROR(VLOOKUP($A580,INPUT_Du_lieu_nhan_vien!$A:$C,2,0),"-")</f>
        <v>Lê Thanh</v>
      </c>
      <c r="C580" s="42" t="str">
        <f>IFERROR(VLOOKUP($A580,INPUT_Du_lieu_nhan_vien!$A:$C,3,0),"-")</f>
        <v>Tâm</v>
      </c>
      <c r="D580" s="42" t="str">
        <f>IFERROR(VLOOKUP($A580,INPUT_Du_lieu_nhan_vien!$A:$AJ,36,0),"-")</f>
        <v>Nghỉ khác</v>
      </c>
      <c r="E580" s="69" t="s">
        <v>3028</v>
      </c>
      <c r="F580" s="70" t="s">
        <v>3190</v>
      </c>
      <c r="G580" s="20">
        <v>41253</v>
      </c>
      <c r="H580" s="69" t="s">
        <v>11</v>
      </c>
      <c r="I580" s="69" t="s">
        <v>12</v>
      </c>
      <c r="J580" s="54"/>
      <c r="K580" s="69" t="s">
        <v>2972</v>
      </c>
      <c r="L580" s="54"/>
      <c r="M580" s="69" t="s">
        <v>2976</v>
      </c>
      <c r="N580" s="69" t="s">
        <v>3155</v>
      </c>
      <c r="T580" s="1">
        <v>20559</v>
      </c>
      <c r="U580" s="1">
        <v>5374</v>
      </c>
      <c r="W580" s="1" t="s">
        <v>8092</v>
      </c>
      <c r="X580" s="1">
        <v>3088</v>
      </c>
      <c r="Y580">
        <f t="shared" si="80"/>
        <v>4452</v>
      </c>
      <c r="Z580">
        <f t="shared" si="81"/>
        <v>50</v>
      </c>
      <c r="AA580">
        <f t="shared" si="82"/>
        <v>270</v>
      </c>
      <c r="AB580">
        <f t="shared" si="83"/>
        <v>3514</v>
      </c>
      <c r="AE580" s="19">
        <v>41253</v>
      </c>
      <c r="AH580" s="20">
        <v>41253</v>
      </c>
      <c r="AI580" s="79" t="s">
        <v>2721</v>
      </c>
      <c r="AJ580" s="413" t="str">
        <f t="shared" si="84"/>
        <v>10</v>
      </c>
      <c r="AK580" t="str">
        <f t="shared" si="85"/>
        <v>12</v>
      </c>
      <c r="AL580" t="str">
        <f t="shared" si="86"/>
        <v>2012</v>
      </c>
      <c r="AM580" s="427" t="str">
        <f t="shared" si="87"/>
        <v>10</v>
      </c>
      <c r="AN580" t="str">
        <f t="shared" si="88"/>
        <v>12</v>
      </c>
      <c r="AP580" s="19">
        <f t="shared" si="89"/>
        <v>41253</v>
      </c>
    </row>
    <row r="581" spans="1:42" ht="19.5" customHeight="1" x14ac:dyDescent="0.2">
      <c r="A581" s="143">
        <v>20048</v>
      </c>
      <c r="B581" s="42" t="str">
        <f>IFERROR(VLOOKUP($A581,INPUT_Du_lieu_nhan_vien!$A:$C,2,0),"-")</f>
        <v>Lê Thị Anh</v>
      </c>
      <c r="C581" s="42" t="str">
        <f>IFERROR(VLOOKUP($A581,INPUT_Du_lieu_nhan_vien!$A:$C,3,0),"-")</f>
        <v>Tú</v>
      </c>
      <c r="D581" s="42" t="str">
        <f>IFERROR(VLOOKUP($A581,INPUT_Du_lieu_nhan_vien!$A:$AJ,36,0),"-")</f>
        <v>Chính thức</v>
      </c>
      <c r="E581" s="69" t="s">
        <v>3028</v>
      </c>
      <c r="F581" s="70" t="s">
        <v>3192</v>
      </c>
      <c r="G581" s="71">
        <v>40513</v>
      </c>
      <c r="H581" s="54"/>
      <c r="I581" s="69" t="s">
        <v>11</v>
      </c>
      <c r="J581" s="54"/>
      <c r="K581" s="69" t="s">
        <v>38</v>
      </c>
      <c r="L581" s="54"/>
      <c r="M581" s="54"/>
      <c r="N581" s="54"/>
      <c r="T581" s="1">
        <v>20560</v>
      </c>
      <c r="U581" s="1">
        <v>5375</v>
      </c>
      <c r="W581" s="1" t="s">
        <v>8093</v>
      </c>
      <c r="X581" s="1">
        <v>3089</v>
      </c>
      <c r="Y581">
        <f t="shared" si="80"/>
        <v>4486</v>
      </c>
      <c r="Z581">
        <f t="shared" si="81"/>
        <v>34</v>
      </c>
      <c r="AA581">
        <f t="shared" si="82"/>
        <v>180</v>
      </c>
      <c r="AB581">
        <f t="shared" si="83"/>
        <v>3515</v>
      </c>
      <c r="AE581" s="19">
        <v>40513</v>
      </c>
      <c r="AH581" s="71">
        <v>40513</v>
      </c>
      <c r="AI581" s="78" t="s">
        <v>8601</v>
      </c>
      <c r="AJ581" s="413" t="str">
        <f t="shared" si="84"/>
        <v>01</v>
      </c>
      <c r="AK581" t="str">
        <f t="shared" si="85"/>
        <v>12</v>
      </c>
      <c r="AL581" t="str">
        <f t="shared" si="86"/>
        <v>2010</v>
      </c>
      <c r="AM581" s="427" t="str">
        <f t="shared" si="87"/>
        <v>01</v>
      </c>
      <c r="AN581" t="str">
        <f t="shared" si="88"/>
        <v>12</v>
      </c>
      <c r="AP581" s="19">
        <f t="shared" si="89"/>
        <v>40513</v>
      </c>
    </row>
    <row r="582" spans="1:42" ht="19.5" customHeight="1" x14ac:dyDescent="0.2">
      <c r="A582" s="143">
        <v>20201</v>
      </c>
      <c r="B582" s="42" t="str">
        <f>IFERROR(VLOOKUP($A582,INPUT_Du_lieu_nhan_vien!$A:$C,2,0),"-")</f>
        <v>Lê Thị</v>
      </c>
      <c r="C582" s="42" t="str">
        <f>IFERROR(VLOOKUP($A582,INPUT_Du_lieu_nhan_vien!$A:$C,3,0),"-")</f>
        <v>Giang</v>
      </c>
      <c r="D582" s="42" t="str">
        <f>IFERROR(VLOOKUP($A582,INPUT_Du_lieu_nhan_vien!$A:$AJ,36,0),"-")</f>
        <v>Chính thức</v>
      </c>
      <c r="E582" s="69" t="s">
        <v>3028</v>
      </c>
      <c r="F582" s="70" t="s">
        <v>3194</v>
      </c>
      <c r="G582" s="20">
        <v>41244</v>
      </c>
      <c r="H582" s="54"/>
      <c r="I582" s="69" t="s">
        <v>12</v>
      </c>
      <c r="J582" s="54"/>
      <c r="K582" s="69" t="s">
        <v>52</v>
      </c>
      <c r="L582" s="54"/>
      <c r="M582" s="69" t="s">
        <v>3118</v>
      </c>
      <c r="N582" s="54"/>
      <c r="T582" s="1">
        <v>20561</v>
      </c>
      <c r="U582" s="1">
        <v>5376</v>
      </c>
      <c r="W582" s="1" t="s">
        <v>8094</v>
      </c>
      <c r="X582" s="1">
        <v>3090</v>
      </c>
      <c r="Y582">
        <f t="shared" ref="Y582:Y645" si="90">IFERROR(VLOOKUP(A582,$T$5:$U$817,2,FALSE),"")</f>
        <v>4726</v>
      </c>
      <c r="Z582">
        <f t="shared" ref="Z582:Z645" si="91">IFERROR(VLOOKUP(I582,$R$5:$S$31,2,FALSE),"")</f>
        <v>50</v>
      </c>
      <c r="AA582">
        <f t="shared" ref="AA582:AA645" si="92">IFERROR(VLOOKUP(K582,$P$5:$Q$125,2,FALSE),"")</f>
        <v>176</v>
      </c>
      <c r="AB582">
        <f t="shared" ref="AB582:AB645" si="93">IFERROR(VLOOKUP(F582,$W$5:$X$1104,2,FALSE),"")</f>
        <v>3516</v>
      </c>
      <c r="AE582" s="19">
        <v>41244</v>
      </c>
      <c r="AH582" s="20">
        <v>41244</v>
      </c>
      <c r="AI582" s="79" t="s">
        <v>2683</v>
      </c>
      <c r="AJ582" s="413" t="str">
        <f t="shared" si="84"/>
        <v>01</v>
      </c>
      <c r="AK582" t="str">
        <f t="shared" si="85"/>
        <v>12</v>
      </c>
      <c r="AL582" t="str">
        <f t="shared" si="86"/>
        <v>2012</v>
      </c>
      <c r="AM582" s="427" t="str">
        <f t="shared" si="87"/>
        <v>01</v>
      </c>
      <c r="AN582" t="str">
        <f t="shared" si="88"/>
        <v>12</v>
      </c>
      <c r="AP582" s="19">
        <f t="shared" si="89"/>
        <v>41244</v>
      </c>
    </row>
    <row r="583" spans="1:42" ht="19.5" customHeight="1" x14ac:dyDescent="0.2">
      <c r="A583" s="143">
        <v>20130</v>
      </c>
      <c r="B583" s="42" t="str">
        <f>IFERROR(VLOOKUP($A583,INPUT_Du_lieu_nhan_vien!$A:$C,2,0),"-")</f>
        <v>Lê Thị Kim</v>
      </c>
      <c r="C583" s="42" t="str">
        <f>IFERROR(VLOOKUP($A583,INPUT_Du_lieu_nhan_vien!$A:$C,3,0),"-")</f>
        <v>Hằng</v>
      </c>
      <c r="D583" s="42" t="str">
        <f>IFERROR(VLOOKUP($A583,INPUT_Du_lieu_nhan_vien!$A:$AJ,36,0),"-")</f>
        <v>Chính thức</v>
      </c>
      <c r="E583" s="69" t="s">
        <v>3028</v>
      </c>
      <c r="F583" s="70" t="s">
        <v>3196</v>
      </c>
      <c r="G583" s="20">
        <v>41244</v>
      </c>
      <c r="H583" s="54"/>
      <c r="I583" s="69" t="s">
        <v>12</v>
      </c>
      <c r="J583" s="54"/>
      <c r="K583" s="69" t="s">
        <v>65</v>
      </c>
      <c r="L583" s="54"/>
      <c r="M583" s="69" t="s">
        <v>69</v>
      </c>
      <c r="N583" s="54"/>
      <c r="T583" s="1">
        <v>20562</v>
      </c>
      <c r="U583" s="1">
        <v>5377</v>
      </c>
      <c r="W583" s="1" t="s">
        <v>8095</v>
      </c>
      <c r="X583" s="1">
        <v>3091</v>
      </c>
      <c r="Y583">
        <f t="shared" si="90"/>
        <v>4646</v>
      </c>
      <c r="Z583">
        <f t="shared" si="91"/>
        <v>50</v>
      </c>
      <c r="AA583">
        <f t="shared" si="92"/>
        <v>177</v>
      </c>
      <c r="AB583">
        <f t="shared" si="93"/>
        <v>3517</v>
      </c>
      <c r="AE583" s="19">
        <v>41244</v>
      </c>
      <c r="AH583" s="20">
        <v>41244</v>
      </c>
      <c r="AI583" s="79" t="s">
        <v>2683</v>
      </c>
      <c r="AJ583" s="413" t="str">
        <f t="shared" ref="AJ583:AJ646" si="94">LEFT(AI583,2)</f>
        <v>01</v>
      </c>
      <c r="AK583" t="str">
        <f t="shared" ref="AK583:AK646" si="95">MID(AI583,FIND("/",AI583)+1,FIND("/",AI583,FIND("/",AI583)+1)-FIND("/",AI583)-1)</f>
        <v>12</v>
      </c>
      <c r="AL583" t="str">
        <f t="shared" ref="AL583:AL646" si="96">RIGHT(AI583,4)</f>
        <v>2012</v>
      </c>
      <c r="AM583" s="427" t="str">
        <f t="shared" ref="AM583:AM646" si="97">IF(VALUE(AK583)&gt;12,AK583,AJ583)</f>
        <v>01</v>
      </c>
      <c r="AN583" t="str">
        <f t="shared" ref="AN583:AN646" si="98">IF(VALUE(AK583)&gt;12,AJ583,AK583)</f>
        <v>12</v>
      </c>
      <c r="AP583" s="19">
        <f t="shared" ref="AP583:AP646" si="99">IFERROR(DATE(TEXT(AL583,0),TEXT(AN583,0),TEXT(AM583,0)),"")</f>
        <v>41244</v>
      </c>
    </row>
    <row r="584" spans="1:42" ht="19.5" customHeight="1" x14ac:dyDescent="0.2">
      <c r="A584" s="143">
        <v>20026</v>
      </c>
      <c r="B584" s="42" t="str">
        <f>IFERROR(VLOOKUP($A584,INPUT_Du_lieu_nhan_vien!$A:$C,2,0),"-")</f>
        <v>Ngô Thị Minh</v>
      </c>
      <c r="C584" s="42" t="str">
        <f>IFERROR(VLOOKUP($A584,INPUT_Du_lieu_nhan_vien!$A:$C,3,0),"-")</f>
        <v>Hiếu</v>
      </c>
      <c r="D584" s="42" t="str">
        <f>IFERROR(VLOOKUP($A584,INPUT_Du_lieu_nhan_vien!$A:$AJ,36,0),"-")</f>
        <v>Nghỉ việc</v>
      </c>
      <c r="E584" s="69" t="s">
        <v>3028</v>
      </c>
      <c r="F584" s="70" t="s">
        <v>3200</v>
      </c>
      <c r="G584" s="71">
        <v>40330</v>
      </c>
      <c r="H584" s="54"/>
      <c r="I584" s="69" t="s">
        <v>14</v>
      </c>
      <c r="J584" s="54"/>
      <c r="K584" s="69" t="s">
        <v>31</v>
      </c>
      <c r="L584" s="54"/>
      <c r="M584" s="69" t="s">
        <v>37</v>
      </c>
      <c r="N584" s="54"/>
      <c r="T584" s="1">
        <v>20563</v>
      </c>
      <c r="U584" s="1">
        <v>5378</v>
      </c>
      <c r="W584" s="1" t="s">
        <v>8096</v>
      </c>
      <c r="X584" s="1">
        <v>3092</v>
      </c>
      <c r="Y584">
        <f t="shared" si="90"/>
        <v>4466</v>
      </c>
      <c r="Z584">
        <f t="shared" si="91"/>
        <v>33</v>
      </c>
      <c r="AA584">
        <f t="shared" si="92"/>
        <v>182</v>
      </c>
      <c r="AB584">
        <f t="shared" si="93"/>
        <v>3518</v>
      </c>
      <c r="AE584" s="19">
        <v>40330</v>
      </c>
      <c r="AH584" s="71">
        <v>40330</v>
      </c>
      <c r="AI584" s="78" t="s">
        <v>8599</v>
      </c>
      <c r="AJ584" s="413" t="str">
        <f t="shared" si="94"/>
        <v>01</v>
      </c>
      <c r="AK584" t="str">
        <f t="shared" si="95"/>
        <v>06</v>
      </c>
      <c r="AL584" t="str">
        <f t="shared" si="96"/>
        <v>2010</v>
      </c>
      <c r="AM584" s="427" t="str">
        <f t="shared" si="97"/>
        <v>01</v>
      </c>
      <c r="AN584" t="str">
        <f t="shared" si="98"/>
        <v>06</v>
      </c>
      <c r="AP584" s="19">
        <f t="shared" si="99"/>
        <v>40330</v>
      </c>
    </row>
    <row r="585" spans="1:42" ht="19.5" customHeight="1" x14ac:dyDescent="0.2">
      <c r="A585" s="143">
        <v>20026</v>
      </c>
      <c r="B585" s="42" t="str">
        <f>IFERROR(VLOOKUP($A585,INPUT_Du_lieu_nhan_vien!$A:$C,2,0),"-")</f>
        <v>Ngô Thị Minh</v>
      </c>
      <c r="C585" s="42" t="str">
        <f>IFERROR(VLOOKUP($A585,INPUT_Du_lieu_nhan_vien!$A:$C,3,0),"-")</f>
        <v>Hiếu</v>
      </c>
      <c r="D585" s="42" t="str">
        <f>IFERROR(VLOOKUP($A585,INPUT_Du_lieu_nhan_vien!$A:$AJ,36,0),"-")</f>
        <v>Nghỉ việc</v>
      </c>
      <c r="E585" s="69" t="s">
        <v>3028</v>
      </c>
      <c r="F585" s="70" t="s">
        <v>3201</v>
      </c>
      <c r="G585" s="71">
        <v>40634</v>
      </c>
      <c r="H585" s="54"/>
      <c r="I585" s="69" t="s">
        <v>14</v>
      </c>
      <c r="J585" s="54"/>
      <c r="K585" s="69" t="s">
        <v>31</v>
      </c>
      <c r="L585" s="54"/>
      <c r="M585" s="69" t="s">
        <v>37</v>
      </c>
      <c r="N585" s="54"/>
      <c r="T585" s="1">
        <v>20564</v>
      </c>
      <c r="U585" s="1">
        <v>5379</v>
      </c>
      <c r="W585" s="1" t="s">
        <v>8097</v>
      </c>
      <c r="X585" s="1">
        <v>3093</v>
      </c>
      <c r="Y585">
        <f t="shared" si="90"/>
        <v>4466</v>
      </c>
      <c r="Z585">
        <f t="shared" si="91"/>
        <v>33</v>
      </c>
      <c r="AA585">
        <f t="shared" si="92"/>
        <v>182</v>
      </c>
      <c r="AB585">
        <f t="shared" si="93"/>
        <v>3519</v>
      </c>
      <c r="AE585" s="19">
        <v>40634</v>
      </c>
      <c r="AH585" s="71">
        <v>40634</v>
      </c>
      <c r="AI585" s="78" t="s">
        <v>8595</v>
      </c>
      <c r="AJ585" s="413" t="str">
        <f t="shared" si="94"/>
        <v>01</v>
      </c>
      <c r="AK585" t="str">
        <f t="shared" si="95"/>
        <v>04</v>
      </c>
      <c r="AL585" t="str">
        <f t="shared" si="96"/>
        <v>2011</v>
      </c>
      <c r="AM585" s="427" t="str">
        <f t="shared" si="97"/>
        <v>01</v>
      </c>
      <c r="AN585" t="str">
        <f t="shared" si="98"/>
        <v>04</v>
      </c>
      <c r="AP585" s="19">
        <f t="shared" si="99"/>
        <v>40634</v>
      </c>
    </row>
    <row r="586" spans="1:42" ht="19.5" customHeight="1" x14ac:dyDescent="0.2">
      <c r="A586" s="143">
        <v>20024</v>
      </c>
      <c r="B586" s="42" t="str">
        <f>IFERROR(VLOOKUP($A586,INPUT_Du_lieu_nhan_vien!$A:$C,2,0),"-")</f>
        <v>Ngô Thị Thanh</v>
      </c>
      <c r="C586" s="42" t="str">
        <f>IFERROR(VLOOKUP($A586,INPUT_Du_lieu_nhan_vien!$A:$C,3,0),"-")</f>
        <v>Thủy</v>
      </c>
      <c r="D586" s="42" t="str">
        <f>IFERROR(VLOOKUP($A586,INPUT_Du_lieu_nhan_vien!$A:$AJ,36,0),"-")</f>
        <v>Chính thức</v>
      </c>
      <c r="E586" s="69" t="s">
        <v>3028</v>
      </c>
      <c r="F586" s="70" t="s">
        <v>3203</v>
      </c>
      <c r="G586" s="20">
        <v>41183</v>
      </c>
      <c r="H586" s="54"/>
      <c r="I586" s="69" t="s">
        <v>9</v>
      </c>
      <c r="J586" s="54"/>
      <c r="K586" s="69" t="s">
        <v>45</v>
      </c>
      <c r="L586" s="54"/>
      <c r="M586" s="54"/>
      <c r="N586" s="54"/>
      <c r="T586" s="1">
        <v>20565</v>
      </c>
      <c r="U586" s="1">
        <v>5380</v>
      </c>
      <c r="W586" s="1" t="s">
        <v>8098</v>
      </c>
      <c r="X586" s="1">
        <v>3094</v>
      </c>
      <c r="Y586">
        <f t="shared" si="90"/>
        <v>4464</v>
      </c>
      <c r="Z586">
        <f t="shared" si="91"/>
        <v>35</v>
      </c>
      <c r="AA586">
        <f t="shared" si="92"/>
        <v>171</v>
      </c>
      <c r="AB586">
        <f t="shared" si="93"/>
        <v>3520</v>
      </c>
      <c r="AE586" s="19">
        <v>41183</v>
      </c>
      <c r="AH586" s="20">
        <v>41183</v>
      </c>
      <c r="AI586" s="79" t="s">
        <v>3303</v>
      </c>
      <c r="AJ586" s="413" t="str">
        <f t="shared" si="94"/>
        <v>01</v>
      </c>
      <c r="AK586" t="str">
        <f t="shared" si="95"/>
        <v>10</v>
      </c>
      <c r="AL586" t="str">
        <f t="shared" si="96"/>
        <v>2012</v>
      </c>
      <c r="AM586" s="427" t="str">
        <f t="shared" si="97"/>
        <v>01</v>
      </c>
      <c r="AN586" t="str">
        <f t="shared" si="98"/>
        <v>10</v>
      </c>
      <c r="AP586" s="19">
        <f t="shared" si="99"/>
        <v>41183</v>
      </c>
    </row>
    <row r="587" spans="1:42" ht="19.5" customHeight="1" x14ac:dyDescent="0.2">
      <c r="A587" s="143">
        <v>10017</v>
      </c>
      <c r="B587" s="42" t="str">
        <f>IFERROR(VLOOKUP($A587,INPUT_Du_lieu_nhan_vien!$A:$C,2,0),"-")</f>
        <v>Nguyễn Đình</v>
      </c>
      <c r="C587" s="42" t="str">
        <f>IFERROR(VLOOKUP($A587,INPUT_Du_lieu_nhan_vien!$A:$C,3,0),"-")</f>
        <v>Thông</v>
      </c>
      <c r="D587" s="42" t="str">
        <f>IFERROR(VLOOKUP($A587,INPUT_Du_lieu_nhan_vien!$A:$AJ,36,0),"-")</f>
        <v>Nghỉ việc</v>
      </c>
      <c r="E587" s="69" t="s">
        <v>3031</v>
      </c>
      <c r="F587" s="70" t="s">
        <v>3464</v>
      </c>
      <c r="G587" s="71">
        <v>40030</v>
      </c>
      <c r="H587" s="54"/>
      <c r="I587" s="69" t="s">
        <v>11</v>
      </c>
      <c r="J587" s="54"/>
      <c r="K587" s="54"/>
      <c r="L587" s="54"/>
      <c r="M587" s="54"/>
      <c r="N587" s="70" t="s">
        <v>3465</v>
      </c>
      <c r="T587" s="1">
        <v>20566</v>
      </c>
      <c r="U587" s="1">
        <v>5381</v>
      </c>
      <c r="W587" s="1" t="s">
        <v>8099</v>
      </c>
      <c r="X587" s="1">
        <v>3095</v>
      </c>
      <c r="Y587">
        <f t="shared" si="90"/>
        <v>4435</v>
      </c>
      <c r="Z587">
        <f t="shared" si="91"/>
        <v>34</v>
      </c>
      <c r="AA587" t="str">
        <f t="shared" si="92"/>
        <v/>
      </c>
      <c r="AB587">
        <f t="shared" si="93"/>
        <v>3009</v>
      </c>
      <c r="AE587" s="19">
        <v>40030</v>
      </c>
      <c r="AH587" s="71">
        <v>40030</v>
      </c>
      <c r="AI587" s="78" t="s">
        <v>8594</v>
      </c>
      <c r="AJ587" s="413" t="str">
        <f t="shared" si="94"/>
        <v>05</v>
      </c>
      <c r="AK587" t="str">
        <f t="shared" si="95"/>
        <v>08</v>
      </c>
      <c r="AL587" t="str">
        <f t="shared" si="96"/>
        <v>2009</v>
      </c>
      <c r="AM587" s="427" t="str">
        <f t="shared" si="97"/>
        <v>05</v>
      </c>
      <c r="AN587" t="str">
        <f t="shared" si="98"/>
        <v>08</v>
      </c>
      <c r="AP587" s="19">
        <f t="shared" si="99"/>
        <v>40030</v>
      </c>
    </row>
    <row r="588" spans="1:42" ht="19.5" customHeight="1" x14ac:dyDescent="0.2">
      <c r="A588" s="143">
        <v>10017</v>
      </c>
      <c r="B588" s="42" t="str">
        <f>IFERROR(VLOOKUP($A588,INPUT_Du_lieu_nhan_vien!$A:$C,2,0),"-")</f>
        <v>Nguyễn Đình</v>
      </c>
      <c r="C588" s="42" t="str">
        <f>IFERROR(VLOOKUP($A588,INPUT_Du_lieu_nhan_vien!$A:$C,3,0),"-")</f>
        <v>Thông</v>
      </c>
      <c r="D588" s="42" t="str">
        <f>IFERROR(VLOOKUP($A588,INPUT_Du_lieu_nhan_vien!$A:$AJ,36,0),"-")</f>
        <v>Nghỉ việc</v>
      </c>
      <c r="E588" s="69" t="s">
        <v>3032</v>
      </c>
      <c r="F588" s="70" t="s">
        <v>5924</v>
      </c>
      <c r="G588" s="71">
        <v>40817</v>
      </c>
      <c r="H588" s="54"/>
      <c r="I588" s="54" t="s">
        <v>9</v>
      </c>
      <c r="J588" s="54"/>
      <c r="K588" s="54"/>
      <c r="L588" s="54"/>
      <c r="M588" s="54"/>
      <c r="N588" s="70" t="s">
        <v>5925</v>
      </c>
      <c r="T588" s="1">
        <v>20567</v>
      </c>
      <c r="U588" s="1">
        <v>5382</v>
      </c>
      <c r="W588" s="1" t="s">
        <v>8100</v>
      </c>
      <c r="X588" s="1">
        <v>3096</v>
      </c>
      <c r="Y588">
        <f t="shared" si="90"/>
        <v>4435</v>
      </c>
      <c r="Z588">
        <f t="shared" si="91"/>
        <v>35</v>
      </c>
      <c r="AA588" t="str">
        <f t="shared" si="92"/>
        <v/>
      </c>
      <c r="AB588">
        <f t="shared" si="93"/>
        <v>3636</v>
      </c>
      <c r="AE588" s="19">
        <v>40817</v>
      </c>
      <c r="AH588" s="71">
        <v>40817</v>
      </c>
      <c r="AI588" s="78" t="s">
        <v>8607</v>
      </c>
      <c r="AJ588" s="413" t="str">
        <f t="shared" si="94"/>
        <v>01</v>
      </c>
      <c r="AK588" t="str">
        <f t="shared" si="95"/>
        <v>10</v>
      </c>
      <c r="AL588" t="str">
        <f t="shared" si="96"/>
        <v>2011</v>
      </c>
      <c r="AM588" s="427" t="str">
        <f t="shared" si="97"/>
        <v>01</v>
      </c>
      <c r="AN588" t="str">
        <f t="shared" si="98"/>
        <v>10</v>
      </c>
      <c r="AP588" s="19">
        <f t="shared" si="99"/>
        <v>40817</v>
      </c>
    </row>
    <row r="589" spans="1:42" ht="19.5" customHeight="1" x14ac:dyDescent="0.2">
      <c r="A589" s="143">
        <v>20277</v>
      </c>
      <c r="B589" s="42" t="str">
        <f>IFERROR(VLOOKUP($A589,INPUT_Du_lieu_nhan_vien!$A:$C,2,0),"-")</f>
        <v>Nguyễn Thị</v>
      </c>
      <c r="C589" s="42" t="str">
        <f>IFERROR(VLOOKUP($A589,INPUT_Du_lieu_nhan_vien!$A:$C,3,0),"-")</f>
        <v>Thu</v>
      </c>
      <c r="D589" s="42" t="str">
        <f>IFERROR(VLOOKUP($A589,INPUT_Du_lieu_nhan_vien!$A:$AJ,36,0),"-")</f>
        <v>Nghỉ khác</v>
      </c>
      <c r="E589" s="69" t="s">
        <v>3031</v>
      </c>
      <c r="F589" s="70" t="s">
        <v>3529</v>
      </c>
      <c r="G589" s="71">
        <v>40767</v>
      </c>
      <c r="H589" s="54"/>
      <c r="I589" s="54" t="s">
        <v>16</v>
      </c>
      <c r="J589" s="54"/>
      <c r="K589" s="54" t="s">
        <v>31</v>
      </c>
      <c r="L589" s="54"/>
      <c r="M589" s="54" t="s">
        <v>37</v>
      </c>
      <c r="N589" s="54"/>
      <c r="T589" s="1">
        <v>20568</v>
      </c>
      <c r="U589" s="1">
        <v>5383</v>
      </c>
      <c r="W589" s="1" t="s">
        <v>8101</v>
      </c>
      <c r="X589" s="1">
        <v>3097</v>
      </c>
      <c r="Y589">
        <f t="shared" si="90"/>
        <v>4801</v>
      </c>
      <c r="Z589">
        <f t="shared" si="91"/>
        <v>53</v>
      </c>
      <c r="AA589">
        <f t="shared" si="92"/>
        <v>182</v>
      </c>
      <c r="AB589">
        <f t="shared" si="93"/>
        <v>3010</v>
      </c>
      <c r="AE589" s="19">
        <v>40767</v>
      </c>
      <c r="AH589" s="71">
        <v>40767</v>
      </c>
      <c r="AI589" s="78" t="s">
        <v>8700</v>
      </c>
      <c r="AJ589" s="413" t="str">
        <f t="shared" si="94"/>
        <v>12</v>
      </c>
      <c r="AK589" t="str">
        <f t="shared" si="95"/>
        <v>08</v>
      </c>
      <c r="AL589" t="str">
        <f t="shared" si="96"/>
        <v>2011</v>
      </c>
      <c r="AM589" s="427" t="str">
        <f t="shared" si="97"/>
        <v>12</v>
      </c>
      <c r="AN589" t="str">
        <f t="shared" si="98"/>
        <v>08</v>
      </c>
      <c r="AP589" s="19">
        <f t="shared" si="99"/>
        <v>40767</v>
      </c>
    </row>
    <row r="590" spans="1:42" ht="19.5" customHeight="1" x14ac:dyDescent="0.2">
      <c r="A590" s="143">
        <v>10014</v>
      </c>
      <c r="B590" s="42" t="str">
        <f>IFERROR(VLOOKUP($A590,INPUT_Du_lieu_nhan_vien!$A:$C,2,0),"-")</f>
        <v>Nguyễn Thị Thanh</v>
      </c>
      <c r="C590" s="42" t="str">
        <f>IFERROR(VLOOKUP($A590,INPUT_Du_lieu_nhan_vien!$A:$C,3,0),"-")</f>
        <v>Thu</v>
      </c>
      <c r="D590" s="42" t="str">
        <f>IFERROR(VLOOKUP($A590,INPUT_Du_lieu_nhan_vien!$A:$AJ,36,0),"-")</f>
        <v>Nghỉ việc</v>
      </c>
      <c r="E590" s="69" t="s">
        <v>3028</v>
      </c>
      <c r="F590" s="70" t="s">
        <v>3244</v>
      </c>
      <c r="G590" s="71">
        <v>40513</v>
      </c>
      <c r="H590" s="54"/>
      <c r="I590" s="69" t="s">
        <v>14</v>
      </c>
      <c r="J590" s="54"/>
      <c r="K590" s="54"/>
      <c r="L590" s="54"/>
      <c r="M590" s="54"/>
      <c r="N590" s="54"/>
      <c r="T590" s="1">
        <v>20569</v>
      </c>
      <c r="U590" s="1">
        <v>5384</v>
      </c>
      <c r="W590" s="1" t="s">
        <v>8102</v>
      </c>
      <c r="X590" s="1">
        <v>3098</v>
      </c>
      <c r="Y590">
        <f t="shared" si="90"/>
        <v>4431</v>
      </c>
      <c r="Z590">
        <f t="shared" si="91"/>
        <v>33</v>
      </c>
      <c r="AA590" t="str">
        <f t="shared" si="92"/>
        <v/>
      </c>
      <c r="AB590">
        <f t="shared" si="93"/>
        <v>3521</v>
      </c>
      <c r="AE590" s="19">
        <v>40513</v>
      </c>
      <c r="AH590" s="71">
        <v>40513</v>
      </c>
      <c r="AI590" s="78" t="s">
        <v>8601</v>
      </c>
      <c r="AJ590" s="413" t="str">
        <f t="shared" si="94"/>
        <v>01</v>
      </c>
      <c r="AK590" t="str">
        <f t="shared" si="95"/>
        <v>12</v>
      </c>
      <c r="AL590" t="str">
        <f t="shared" si="96"/>
        <v>2010</v>
      </c>
      <c r="AM590" s="427" t="str">
        <f t="shared" si="97"/>
        <v>01</v>
      </c>
      <c r="AN590" t="str">
        <f t="shared" si="98"/>
        <v>12</v>
      </c>
      <c r="AP590" s="19">
        <f t="shared" si="99"/>
        <v>40513</v>
      </c>
    </row>
    <row r="591" spans="1:42" ht="19.5" customHeight="1" x14ac:dyDescent="0.2">
      <c r="A591" s="143">
        <v>20277</v>
      </c>
      <c r="B591" s="42" t="str">
        <f>IFERROR(VLOOKUP($A591,INPUT_Du_lieu_nhan_vien!$A:$C,2,0),"-")</f>
        <v>Nguyễn Thị</v>
      </c>
      <c r="C591" s="42" t="str">
        <f>IFERROR(VLOOKUP($A591,INPUT_Du_lieu_nhan_vien!$A:$C,3,0),"-")</f>
        <v>Thu</v>
      </c>
      <c r="D591" s="42" t="str">
        <f>IFERROR(VLOOKUP($A591,INPUT_Du_lieu_nhan_vien!$A:$AJ,36,0),"-")</f>
        <v>Nghỉ khác</v>
      </c>
      <c r="E591" s="69" t="s">
        <v>3030</v>
      </c>
      <c r="F591" s="70" t="s">
        <v>5362</v>
      </c>
      <c r="G591" s="78" t="s">
        <v>7851</v>
      </c>
      <c r="H591" s="54"/>
      <c r="I591" s="54" t="s">
        <v>16</v>
      </c>
      <c r="J591" s="54"/>
      <c r="K591" s="54" t="s">
        <v>31</v>
      </c>
      <c r="L591" s="54"/>
      <c r="M591" s="54" t="s">
        <v>37</v>
      </c>
      <c r="N591" s="70" t="s">
        <v>3809</v>
      </c>
      <c r="T591" s="1">
        <v>20570</v>
      </c>
      <c r="U591" s="1">
        <v>5385</v>
      </c>
      <c r="W591" s="1" t="s">
        <v>8103</v>
      </c>
      <c r="X591" s="1">
        <v>3099</v>
      </c>
      <c r="Y591">
        <f t="shared" si="90"/>
        <v>4801</v>
      </c>
      <c r="Z591">
        <f t="shared" si="91"/>
        <v>53</v>
      </c>
      <c r="AA591">
        <f t="shared" si="92"/>
        <v>182</v>
      </c>
      <c r="AB591">
        <f t="shared" si="93"/>
        <v>2611</v>
      </c>
      <c r="AE591" s="19" t="s">
        <v>623</v>
      </c>
      <c r="AH591" s="78" t="s">
        <v>7851</v>
      </c>
      <c r="AI591" s="78" t="s">
        <v>7851</v>
      </c>
      <c r="AJ591" s="413" t="str">
        <f t="shared" si="94"/>
        <v>3/</v>
      </c>
      <c r="AK591" t="str">
        <f t="shared" si="95"/>
        <v>21</v>
      </c>
      <c r="AL591" t="str">
        <f t="shared" si="96"/>
        <v>2013</v>
      </c>
      <c r="AM591" s="427" t="str">
        <f t="shared" si="97"/>
        <v>21</v>
      </c>
      <c r="AN591" t="str">
        <f t="shared" si="98"/>
        <v>3/</v>
      </c>
      <c r="AP591" s="19" t="str">
        <f t="shared" si="99"/>
        <v/>
      </c>
    </row>
    <row r="592" spans="1:42" ht="19.5" customHeight="1" x14ac:dyDescent="0.2">
      <c r="A592" s="143">
        <v>20328</v>
      </c>
      <c r="B592" s="42" t="str">
        <f>IFERROR(VLOOKUP($A592,INPUT_Du_lieu_nhan_vien!$A:$C,2,0),"-")</f>
        <v>Nguyễn Thị Anh</v>
      </c>
      <c r="C592" s="42" t="str">
        <f>IFERROR(VLOOKUP($A592,INPUT_Du_lieu_nhan_vien!$A:$C,3,0),"-")</f>
        <v>Thư</v>
      </c>
      <c r="D592" s="42" t="str">
        <f>IFERROR(VLOOKUP($A592,INPUT_Du_lieu_nhan_vien!$A:$AJ,36,0),"-")</f>
        <v>Nghỉ việc</v>
      </c>
      <c r="E592" s="69" t="s">
        <v>3028</v>
      </c>
      <c r="F592" s="70" t="s">
        <v>3235</v>
      </c>
      <c r="G592" s="20">
        <v>41214</v>
      </c>
      <c r="H592" s="54"/>
      <c r="I592" s="54" t="s">
        <v>12</v>
      </c>
      <c r="J592" s="54"/>
      <c r="K592" s="54" t="s">
        <v>72</v>
      </c>
      <c r="L592" s="54"/>
      <c r="M592" s="54"/>
      <c r="N592" s="54"/>
      <c r="T592" s="1">
        <v>20571</v>
      </c>
      <c r="U592" s="1">
        <v>5386</v>
      </c>
      <c r="W592" s="1" t="s">
        <v>8104</v>
      </c>
      <c r="X592" s="1">
        <v>3100</v>
      </c>
      <c r="Y592">
        <f t="shared" si="90"/>
        <v>4987</v>
      </c>
      <c r="Z592">
        <f t="shared" si="91"/>
        <v>50</v>
      </c>
      <c r="AA592">
        <f t="shared" si="92"/>
        <v>184</v>
      </c>
      <c r="AB592">
        <f t="shared" si="93"/>
        <v>3522</v>
      </c>
      <c r="AE592" s="19">
        <v>41214</v>
      </c>
      <c r="AH592" s="20">
        <v>41214</v>
      </c>
      <c r="AI592" s="79" t="s">
        <v>3185</v>
      </c>
      <c r="AJ592" s="413" t="str">
        <f t="shared" si="94"/>
        <v>01</v>
      </c>
      <c r="AK592" t="str">
        <f t="shared" si="95"/>
        <v>11</v>
      </c>
      <c r="AL592" t="str">
        <f t="shared" si="96"/>
        <v>2012</v>
      </c>
      <c r="AM592" s="427" t="str">
        <f t="shared" si="97"/>
        <v>01</v>
      </c>
      <c r="AN592" t="str">
        <f t="shared" si="98"/>
        <v>11</v>
      </c>
      <c r="AP592" s="19">
        <f t="shared" si="99"/>
        <v>41214</v>
      </c>
    </row>
    <row r="593" spans="1:42" ht="19.5" customHeight="1" x14ac:dyDescent="0.2">
      <c r="A593" s="143">
        <v>20328</v>
      </c>
      <c r="B593" s="42" t="str">
        <f>IFERROR(VLOOKUP($A593,INPUT_Du_lieu_nhan_vien!$A:$C,2,0),"-")</f>
        <v>Nguyễn Thị Anh</v>
      </c>
      <c r="C593" s="42" t="str">
        <f>IFERROR(VLOOKUP($A593,INPUT_Du_lieu_nhan_vien!$A:$C,3,0),"-")</f>
        <v>Thư</v>
      </c>
      <c r="D593" s="42" t="str">
        <f>IFERROR(VLOOKUP($A593,INPUT_Du_lieu_nhan_vien!$A:$AJ,36,0),"-")</f>
        <v>Nghỉ việc</v>
      </c>
      <c r="E593" s="69" t="s">
        <v>3031</v>
      </c>
      <c r="F593" s="70" t="s">
        <v>3547</v>
      </c>
      <c r="G593" s="71">
        <v>40940</v>
      </c>
      <c r="H593" s="54"/>
      <c r="I593" s="54" t="s">
        <v>16</v>
      </c>
      <c r="J593" s="54"/>
      <c r="K593" s="54"/>
      <c r="L593" s="54"/>
      <c r="M593" s="54"/>
      <c r="N593" s="70" t="s">
        <v>3548</v>
      </c>
      <c r="T593" s="1">
        <v>20572</v>
      </c>
      <c r="U593" s="1">
        <v>5387</v>
      </c>
      <c r="W593" s="1" t="s">
        <v>8105</v>
      </c>
      <c r="X593" s="1">
        <v>3101</v>
      </c>
      <c r="Y593">
        <f t="shared" si="90"/>
        <v>4987</v>
      </c>
      <c r="Z593">
        <f t="shared" si="91"/>
        <v>53</v>
      </c>
      <c r="AA593" t="str">
        <f t="shared" si="92"/>
        <v/>
      </c>
      <c r="AB593">
        <f t="shared" si="93"/>
        <v>3011</v>
      </c>
      <c r="AE593" s="19">
        <v>40940</v>
      </c>
      <c r="AH593" s="71">
        <v>40940</v>
      </c>
      <c r="AI593" s="78" t="s">
        <v>8603</v>
      </c>
      <c r="AJ593" s="413" t="str">
        <f t="shared" si="94"/>
        <v>01</v>
      </c>
      <c r="AK593" t="str">
        <f t="shared" si="95"/>
        <v>02</v>
      </c>
      <c r="AL593" t="str">
        <f t="shared" si="96"/>
        <v>2012</v>
      </c>
      <c r="AM593" s="427" t="str">
        <f t="shared" si="97"/>
        <v>01</v>
      </c>
      <c r="AN593" t="str">
        <f t="shared" si="98"/>
        <v>02</v>
      </c>
      <c r="AP593" s="19">
        <f t="shared" si="99"/>
        <v>40940</v>
      </c>
    </row>
    <row r="594" spans="1:42" ht="19.5" customHeight="1" x14ac:dyDescent="0.2">
      <c r="A594" s="143">
        <v>20049</v>
      </c>
      <c r="B594" s="42" t="str">
        <f>IFERROR(VLOOKUP($A594,INPUT_Du_lieu_nhan_vien!$A:$C,2,0),"-")</f>
        <v>Nguyễn Hữu</v>
      </c>
      <c r="C594" s="42" t="str">
        <f>IFERROR(VLOOKUP($A594,INPUT_Du_lieu_nhan_vien!$A:$C,3,0),"-")</f>
        <v>Thức</v>
      </c>
      <c r="D594" s="42" t="str">
        <f>IFERROR(VLOOKUP($A594,INPUT_Du_lieu_nhan_vien!$A:$AJ,36,0),"-")</f>
        <v>Nghỉ việc</v>
      </c>
      <c r="E594" s="69" t="s">
        <v>3031</v>
      </c>
      <c r="F594" s="70" t="s">
        <v>3459</v>
      </c>
      <c r="G594" s="71">
        <v>39904</v>
      </c>
      <c r="H594" s="54"/>
      <c r="I594" s="69" t="s">
        <v>17</v>
      </c>
      <c r="J594" s="54"/>
      <c r="K594" s="69" t="s">
        <v>65</v>
      </c>
      <c r="L594" s="54"/>
      <c r="M594" s="54"/>
      <c r="N594" s="70" t="s">
        <v>3460</v>
      </c>
      <c r="T594" s="1">
        <v>20573</v>
      </c>
      <c r="U594" s="1">
        <v>5388</v>
      </c>
      <c r="W594" s="1" t="s">
        <v>8106</v>
      </c>
      <c r="X594" s="1">
        <v>3102</v>
      </c>
      <c r="Y594">
        <f t="shared" si="90"/>
        <v>4487</v>
      </c>
      <c r="Z594">
        <f t="shared" si="91"/>
        <v>51</v>
      </c>
      <c r="AA594">
        <f t="shared" si="92"/>
        <v>177</v>
      </c>
      <c r="AB594">
        <f t="shared" si="93"/>
        <v>3012</v>
      </c>
      <c r="AE594" s="19">
        <v>39904</v>
      </c>
      <c r="AH594" s="71">
        <v>39904</v>
      </c>
      <c r="AI594" s="78" t="s">
        <v>8621</v>
      </c>
      <c r="AJ594" s="413" t="str">
        <f t="shared" si="94"/>
        <v>01</v>
      </c>
      <c r="AK594" t="str">
        <f t="shared" si="95"/>
        <v>04</v>
      </c>
      <c r="AL594" t="str">
        <f t="shared" si="96"/>
        <v>2009</v>
      </c>
      <c r="AM594" s="427" t="str">
        <f t="shared" si="97"/>
        <v>01</v>
      </c>
      <c r="AN594" t="str">
        <f t="shared" si="98"/>
        <v>04</v>
      </c>
      <c r="AP594" s="19">
        <f t="shared" si="99"/>
        <v>39904</v>
      </c>
    </row>
    <row r="595" spans="1:42" ht="19.5" customHeight="1" x14ac:dyDescent="0.2">
      <c r="A595" s="143">
        <v>10016</v>
      </c>
      <c r="B595" s="42" t="str">
        <f>IFERROR(VLOOKUP($A595,INPUT_Du_lieu_nhan_vien!$A:$C,2,0),"-")</f>
        <v>Nguyễn Bảo</v>
      </c>
      <c r="C595" s="42" t="str">
        <f>IFERROR(VLOOKUP($A595,INPUT_Du_lieu_nhan_vien!$A:$C,3,0),"-")</f>
        <v>Thúy</v>
      </c>
      <c r="D595" s="42" t="str">
        <f>IFERROR(VLOOKUP($A595,INPUT_Du_lieu_nhan_vien!$A:$AJ,36,0),"-")</f>
        <v>Chính thức</v>
      </c>
      <c r="E595" s="69" t="s">
        <v>3028</v>
      </c>
      <c r="F595" s="70" t="s">
        <v>3204</v>
      </c>
      <c r="G595" s="71">
        <v>40634</v>
      </c>
      <c r="H595" s="54"/>
      <c r="I595" s="69" t="s">
        <v>8</v>
      </c>
      <c r="J595" s="54"/>
      <c r="K595" s="69" t="s">
        <v>58</v>
      </c>
      <c r="L595" s="54"/>
      <c r="M595" s="54"/>
      <c r="N595" s="54"/>
      <c r="T595" s="1">
        <v>20574</v>
      </c>
      <c r="U595" s="1">
        <v>5389</v>
      </c>
      <c r="W595" s="1" t="s">
        <v>8107</v>
      </c>
      <c r="X595" s="1">
        <v>3103</v>
      </c>
      <c r="Y595">
        <f t="shared" si="90"/>
        <v>4434</v>
      </c>
      <c r="Z595">
        <f t="shared" si="91"/>
        <v>36</v>
      </c>
      <c r="AA595">
        <f t="shared" si="92"/>
        <v>186</v>
      </c>
      <c r="AB595">
        <f t="shared" si="93"/>
        <v>3523</v>
      </c>
      <c r="AE595" s="19">
        <v>40634</v>
      </c>
      <c r="AH595" s="71">
        <v>40634</v>
      </c>
      <c r="AI595" s="78" t="s">
        <v>8595</v>
      </c>
      <c r="AJ595" s="413" t="str">
        <f t="shared" si="94"/>
        <v>01</v>
      </c>
      <c r="AK595" t="str">
        <f t="shared" si="95"/>
        <v>04</v>
      </c>
      <c r="AL595" t="str">
        <f t="shared" si="96"/>
        <v>2011</v>
      </c>
      <c r="AM595" s="427" t="str">
        <f t="shared" si="97"/>
        <v>01</v>
      </c>
      <c r="AN595" t="str">
        <f t="shared" si="98"/>
        <v>04</v>
      </c>
      <c r="AP595" s="19">
        <f t="shared" si="99"/>
        <v>40634</v>
      </c>
    </row>
    <row r="596" spans="1:42" ht="19.5" customHeight="1" x14ac:dyDescent="0.2">
      <c r="A596" s="143">
        <v>20221</v>
      </c>
      <c r="B596" s="42" t="str">
        <f>IFERROR(VLOOKUP($A596,INPUT_Du_lieu_nhan_vien!$A:$C,2,0),"-")</f>
        <v>Nguyễn Thị</v>
      </c>
      <c r="C596" s="42" t="str">
        <f>IFERROR(VLOOKUP($A596,INPUT_Du_lieu_nhan_vien!$A:$C,3,0),"-")</f>
        <v>Thúy</v>
      </c>
      <c r="D596" s="42" t="str">
        <f>IFERROR(VLOOKUP($A596,INPUT_Du_lieu_nhan_vien!$A:$AJ,36,0),"-")</f>
        <v>Chính thức</v>
      </c>
      <c r="E596" s="69" t="s">
        <v>3028</v>
      </c>
      <c r="F596" s="70" t="s">
        <v>3251</v>
      </c>
      <c r="G596" s="20">
        <v>41091</v>
      </c>
      <c r="H596" s="54"/>
      <c r="I596" s="54" t="s">
        <v>12</v>
      </c>
      <c r="J596" s="54"/>
      <c r="K596" s="54" t="s">
        <v>52</v>
      </c>
      <c r="L596" s="54"/>
      <c r="M596" s="54" t="s">
        <v>44</v>
      </c>
      <c r="N596" s="54"/>
      <c r="T596" s="1">
        <v>20575</v>
      </c>
      <c r="U596" s="1">
        <v>5390</v>
      </c>
      <c r="W596" s="1" t="s">
        <v>8108</v>
      </c>
      <c r="X596" s="1">
        <v>3104</v>
      </c>
      <c r="Y596">
        <f t="shared" si="90"/>
        <v>4746</v>
      </c>
      <c r="Z596">
        <f t="shared" si="91"/>
        <v>50</v>
      </c>
      <c r="AA596">
        <f t="shared" si="92"/>
        <v>176</v>
      </c>
      <c r="AB596">
        <f t="shared" si="93"/>
        <v>3524</v>
      </c>
      <c r="AE596" s="19">
        <v>41091</v>
      </c>
      <c r="AH596" s="20">
        <v>41091</v>
      </c>
      <c r="AI596" s="79" t="s">
        <v>8592</v>
      </c>
      <c r="AJ596" s="413" t="str">
        <f t="shared" si="94"/>
        <v>01</v>
      </c>
      <c r="AK596" t="str">
        <f t="shared" si="95"/>
        <v>07</v>
      </c>
      <c r="AL596" t="str">
        <f t="shared" si="96"/>
        <v>2012</v>
      </c>
      <c r="AM596" s="427" t="str">
        <f t="shared" si="97"/>
        <v>01</v>
      </c>
      <c r="AN596" t="str">
        <f t="shared" si="98"/>
        <v>07</v>
      </c>
      <c r="AP596" s="19">
        <f t="shared" si="99"/>
        <v>41091</v>
      </c>
    </row>
    <row r="597" spans="1:42" ht="19.5" customHeight="1" x14ac:dyDescent="0.2">
      <c r="A597" s="143">
        <v>10016</v>
      </c>
      <c r="B597" s="42" t="str">
        <f>IFERROR(VLOOKUP($A597,INPUT_Du_lieu_nhan_vien!$A:$C,2,0),"-")</f>
        <v>Nguyễn Bảo</v>
      </c>
      <c r="C597" s="42" t="str">
        <f>IFERROR(VLOOKUP($A597,INPUT_Du_lieu_nhan_vien!$A:$C,3,0),"-")</f>
        <v>Thúy</v>
      </c>
      <c r="D597" s="42" t="str">
        <f>IFERROR(VLOOKUP($A597,INPUT_Du_lieu_nhan_vien!$A:$AJ,36,0),"-")</f>
        <v>Chính thức</v>
      </c>
      <c r="E597" s="69" t="s">
        <v>3028</v>
      </c>
      <c r="F597" s="70" t="s">
        <v>3205</v>
      </c>
      <c r="G597" s="71">
        <v>41244</v>
      </c>
      <c r="H597" s="54"/>
      <c r="I597" s="69" t="s">
        <v>11</v>
      </c>
      <c r="J597" s="54"/>
      <c r="K597" s="69" t="s">
        <v>58</v>
      </c>
      <c r="L597" s="54"/>
      <c r="M597" s="69" t="s">
        <v>2978</v>
      </c>
      <c r="N597" s="69" t="s">
        <v>3155</v>
      </c>
      <c r="T597" s="1">
        <v>20576</v>
      </c>
      <c r="U597" s="1">
        <v>5391</v>
      </c>
      <c r="W597" s="1" t="s">
        <v>8109</v>
      </c>
      <c r="X597" s="1">
        <v>3105</v>
      </c>
      <c r="Y597">
        <f t="shared" si="90"/>
        <v>4434</v>
      </c>
      <c r="Z597">
        <f t="shared" si="91"/>
        <v>34</v>
      </c>
      <c r="AA597">
        <f t="shared" si="92"/>
        <v>186</v>
      </c>
      <c r="AB597">
        <f t="shared" si="93"/>
        <v>3525</v>
      </c>
      <c r="AE597" s="19">
        <v>41244</v>
      </c>
      <c r="AH597" s="71">
        <v>41244</v>
      </c>
      <c r="AI597" s="78" t="s">
        <v>2683</v>
      </c>
      <c r="AJ597" s="413" t="str">
        <f t="shared" si="94"/>
        <v>01</v>
      </c>
      <c r="AK597" t="str">
        <f t="shared" si="95"/>
        <v>12</v>
      </c>
      <c r="AL597" t="str">
        <f t="shared" si="96"/>
        <v>2012</v>
      </c>
      <c r="AM597" s="427" t="str">
        <f t="shared" si="97"/>
        <v>01</v>
      </c>
      <c r="AN597" t="str">
        <f t="shared" si="98"/>
        <v>12</v>
      </c>
      <c r="AP597" s="19">
        <f t="shared" si="99"/>
        <v>41244</v>
      </c>
    </row>
    <row r="598" spans="1:42" ht="19.5" customHeight="1" x14ac:dyDescent="0.2">
      <c r="A598" s="143">
        <v>10016</v>
      </c>
      <c r="B598" s="42" t="str">
        <f>IFERROR(VLOOKUP($A598,INPUT_Du_lieu_nhan_vien!$A:$C,2,0),"-")</f>
        <v>Nguyễn Bảo</v>
      </c>
      <c r="C598" s="42" t="str">
        <f>IFERROR(VLOOKUP($A598,INPUT_Du_lieu_nhan_vien!$A:$C,3,0),"-")</f>
        <v>Thúy</v>
      </c>
      <c r="D598" s="42" t="str">
        <f>IFERROR(VLOOKUP($A598,INPUT_Du_lieu_nhan_vien!$A:$AJ,36,0),"-")</f>
        <v>Chính thức</v>
      </c>
      <c r="E598" s="69" t="s">
        <v>3031</v>
      </c>
      <c r="F598" s="70" t="s">
        <v>3463</v>
      </c>
      <c r="G598" s="71">
        <v>40035</v>
      </c>
      <c r="H598" s="54"/>
      <c r="I598" s="69" t="s">
        <v>11</v>
      </c>
      <c r="J598" s="54"/>
      <c r="K598" s="69" t="s">
        <v>58</v>
      </c>
      <c r="L598" s="54"/>
      <c r="M598" s="54"/>
      <c r="N598" s="54"/>
      <c r="T598" s="1">
        <v>20577</v>
      </c>
      <c r="U598" s="1">
        <v>5392</v>
      </c>
      <c r="W598" s="1" t="s">
        <v>8110</v>
      </c>
      <c r="X598" s="1">
        <v>3106</v>
      </c>
      <c r="Y598">
        <f t="shared" si="90"/>
        <v>4434</v>
      </c>
      <c r="Z598">
        <f t="shared" si="91"/>
        <v>34</v>
      </c>
      <c r="AA598">
        <f t="shared" si="92"/>
        <v>186</v>
      </c>
      <c r="AB598">
        <f t="shared" si="93"/>
        <v>3013</v>
      </c>
      <c r="AE598" s="19">
        <v>40035</v>
      </c>
      <c r="AH598" s="71">
        <v>40035</v>
      </c>
      <c r="AI598" s="78" t="s">
        <v>8785</v>
      </c>
      <c r="AJ598" s="413" t="str">
        <f t="shared" si="94"/>
        <v>10</v>
      </c>
      <c r="AK598" t="str">
        <f t="shared" si="95"/>
        <v>08</v>
      </c>
      <c r="AL598" t="str">
        <f t="shared" si="96"/>
        <v>2009</v>
      </c>
      <c r="AM598" s="427" t="str">
        <f t="shared" si="97"/>
        <v>10</v>
      </c>
      <c r="AN598" t="str">
        <f t="shared" si="98"/>
        <v>08</v>
      </c>
      <c r="AP598" s="19">
        <f t="shared" si="99"/>
        <v>40035</v>
      </c>
    </row>
    <row r="599" spans="1:42" ht="19.5" customHeight="1" x14ac:dyDescent="0.2">
      <c r="A599" s="143">
        <v>20221</v>
      </c>
      <c r="B599" s="42" t="str">
        <f>IFERROR(VLOOKUP($A599,INPUT_Du_lieu_nhan_vien!$A:$C,2,0),"-")</f>
        <v>Nguyễn Thị</v>
      </c>
      <c r="C599" s="42" t="str">
        <f>IFERROR(VLOOKUP($A599,INPUT_Du_lieu_nhan_vien!$A:$C,3,0),"-")</f>
        <v>Thúy</v>
      </c>
      <c r="D599" s="42" t="str">
        <f>IFERROR(VLOOKUP($A599,INPUT_Du_lieu_nhan_vien!$A:$AJ,36,0),"-")</f>
        <v>Chính thức</v>
      </c>
      <c r="E599" s="69" t="s">
        <v>3031</v>
      </c>
      <c r="F599" s="70" t="s">
        <v>3508</v>
      </c>
      <c r="G599" s="71">
        <v>40404</v>
      </c>
      <c r="H599" s="54"/>
      <c r="I599" s="54" t="s">
        <v>17</v>
      </c>
      <c r="J599" s="54"/>
      <c r="K599" s="54"/>
      <c r="L599" s="54"/>
      <c r="M599" s="54"/>
      <c r="N599" s="70" t="s">
        <v>3510</v>
      </c>
      <c r="T599" s="1">
        <v>20578</v>
      </c>
      <c r="U599" s="1">
        <v>5393</v>
      </c>
      <c r="W599" s="1" t="s">
        <v>8111</v>
      </c>
      <c r="X599" s="1">
        <v>3107</v>
      </c>
      <c r="Y599">
        <f t="shared" si="90"/>
        <v>4746</v>
      </c>
      <c r="Z599">
        <f t="shared" si="91"/>
        <v>51</v>
      </c>
      <c r="AA599" t="str">
        <f t="shared" si="92"/>
        <v/>
      </c>
      <c r="AB599">
        <f t="shared" si="93"/>
        <v>3014</v>
      </c>
      <c r="AE599" s="19">
        <v>40404</v>
      </c>
      <c r="AH599" s="71">
        <v>40404</v>
      </c>
      <c r="AI599" s="78" t="s">
        <v>8735</v>
      </c>
      <c r="AJ599" s="413" t="str">
        <f t="shared" si="94"/>
        <v>14</v>
      </c>
      <c r="AK599" t="str">
        <f t="shared" si="95"/>
        <v>08</v>
      </c>
      <c r="AL599" t="str">
        <f t="shared" si="96"/>
        <v>2010</v>
      </c>
      <c r="AM599" s="427" t="str">
        <f t="shared" si="97"/>
        <v>14</v>
      </c>
      <c r="AN599" t="str">
        <f t="shared" si="98"/>
        <v>08</v>
      </c>
      <c r="AP599" s="19">
        <f t="shared" si="99"/>
        <v>40404</v>
      </c>
    </row>
    <row r="600" spans="1:42" ht="19.5" customHeight="1" x14ac:dyDescent="0.2">
      <c r="A600" s="143">
        <v>20370</v>
      </c>
      <c r="B600" s="42" t="str">
        <f>IFERROR(VLOOKUP($A600,INPUT_Du_lieu_nhan_vien!$A:$C,2,0),"-")</f>
        <v>Nguyễn Thanh</v>
      </c>
      <c r="C600" s="42" t="str">
        <f>IFERROR(VLOOKUP($A600,INPUT_Du_lieu_nhan_vien!$A:$C,3,0),"-")</f>
        <v>Thủy</v>
      </c>
      <c r="D600" s="42" t="str">
        <f>IFERROR(VLOOKUP($A600,INPUT_Du_lieu_nhan_vien!$A:$AJ,36,0),"-")</f>
        <v>Chính thức</v>
      </c>
      <c r="E600" s="69" t="s">
        <v>3028</v>
      </c>
      <c r="F600" s="70" t="s">
        <v>3233</v>
      </c>
      <c r="G600" s="20">
        <v>41244</v>
      </c>
      <c r="H600" s="54"/>
      <c r="I600" s="54" t="s">
        <v>12</v>
      </c>
      <c r="J600" s="54"/>
      <c r="K600" s="54" t="s">
        <v>31</v>
      </c>
      <c r="L600" s="54"/>
      <c r="M600" s="54" t="s">
        <v>32</v>
      </c>
      <c r="N600" s="54"/>
      <c r="T600" s="1">
        <v>20579</v>
      </c>
      <c r="U600" s="1">
        <v>5394</v>
      </c>
      <c r="W600" s="1" t="s">
        <v>8112</v>
      </c>
      <c r="X600" s="1">
        <v>3108</v>
      </c>
      <c r="Y600">
        <f t="shared" si="90"/>
        <v>5038</v>
      </c>
      <c r="Z600">
        <f t="shared" si="91"/>
        <v>50</v>
      </c>
      <c r="AA600">
        <f t="shared" si="92"/>
        <v>182</v>
      </c>
      <c r="AB600">
        <f t="shared" si="93"/>
        <v>3526</v>
      </c>
      <c r="AE600" s="19">
        <v>41244</v>
      </c>
      <c r="AH600" s="20">
        <v>41244</v>
      </c>
      <c r="AI600" s="79" t="s">
        <v>2683</v>
      </c>
      <c r="AJ600" s="413" t="str">
        <f t="shared" si="94"/>
        <v>01</v>
      </c>
      <c r="AK600" t="str">
        <f t="shared" si="95"/>
        <v>12</v>
      </c>
      <c r="AL600" t="str">
        <f t="shared" si="96"/>
        <v>2012</v>
      </c>
      <c r="AM600" s="427" t="str">
        <f t="shared" si="97"/>
        <v>01</v>
      </c>
      <c r="AN600" t="str">
        <f t="shared" si="98"/>
        <v>12</v>
      </c>
      <c r="AP600" s="19">
        <f t="shared" si="99"/>
        <v>41244</v>
      </c>
    </row>
    <row r="601" spans="1:42" ht="19.5" customHeight="1" x14ac:dyDescent="0.2">
      <c r="A601" s="143">
        <v>20029</v>
      </c>
      <c r="B601" s="42" t="str">
        <f>IFERROR(VLOOKUP($A601,INPUT_Du_lieu_nhan_vien!$A:$C,2,0),"-")</f>
        <v>Bùi Thị Xuân</v>
      </c>
      <c r="C601" s="42" t="str">
        <f>IFERROR(VLOOKUP($A601,INPUT_Du_lieu_nhan_vien!$A:$C,3,0),"-")</f>
        <v>Thảo</v>
      </c>
      <c r="D601" s="42" t="str">
        <f>IFERROR(VLOOKUP($A601,INPUT_Du_lieu_nhan_vien!$A:$AJ,36,0),"-")</f>
        <v>Chính thức</v>
      </c>
      <c r="E601" s="69" t="s">
        <v>3028</v>
      </c>
      <c r="F601" s="70" t="s">
        <v>3252</v>
      </c>
      <c r="G601" s="71">
        <v>40360</v>
      </c>
      <c r="H601" s="54"/>
      <c r="I601" s="54" t="s">
        <v>14</v>
      </c>
      <c r="J601" s="54"/>
      <c r="K601" s="54" t="s">
        <v>31</v>
      </c>
      <c r="L601" s="54"/>
      <c r="M601" s="54" t="s">
        <v>37</v>
      </c>
      <c r="N601" s="54"/>
      <c r="T601" s="1">
        <v>20580</v>
      </c>
      <c r="U601" s="1">
        <v>5395</v>
      </c>
      <c r="W601" s="1" t="s">
        <v>8113</v>
      </c>
      <c r="X601" s="1">
        <v>3109</v>
      </c>
      <c r="Y601">
        <f t="shared" si="90"/>
        <v>4469</v>
      </c>
      <c r="Z601">
        <f t="shared" si="91"/>
        <v>33</v>
      </c>
      <c r="AA601">
        <f t="shared" si="92"/>
        <v>182</v>
      </c>
      <c r="AB601">
        <f t="shared" si="93"/>
        <v>3527</v>
      </c>
      <c r="AE601" s="19">
        <v>40360</v>
      </c>
      <c r="AH601" s="71">
        <v>40360</v>
      </c>
      <c r="AI601" s="78" t="s">
        <v>8614</v>
      </c>
      <c r="AJ601" s="413" t="str">
        <f t="shared" si="94"/>
        <v>01</v>
      </c>
      <c r="AK601" t="str">
        <f t="shared" si="95"/>
        <v>07</v>
      </c>
      <c r="AL601" t="str">
        <f t="shared" si="96"/>
        <v>2010</v>
      </c>
      <c r="AM601" s="427" t="str">
        <f t="shared" si="97"/>
        <v>01</v>
      </c>
      <c r="AN601" t="str">
        <f t="shared" si="98"/>
        <v>07</v>
      </c>
      <c r="AP601" s="19">
        <f t="shared" si="99"/>
        <v>40360</v>
      </c>
    </row>
    <row r="602" spans="1:42" ht="19.5" customHeight="1" x14ac:dyDescent="0.2">
      <c r="A602" s="143">
        <v>20136</v>
      </c>
      <c r="B602" s="42" t="str">
        <f>IFERROR(VLOOKUP($A602,INPUT_Du_lieu_nhan_vien!$A:$C,2,0),"-")</f>
        <v>Phạm Chí</v>
      </c>
      <c r="C602" s="42" t="str">
        <f>IFERROR(VLOOKUP($A602,INPUT_Du_lieu_nhan_vien!$A:$C,3,0),"-")</f>
        <v>Kiên</v>
      </c>
      <c r="D602" s="42" t="str">
        <f>IFERROR(VLOOKUP($A602,INPUT_Du_lieu_nhan_vien!$A:$AJ,36,0),"-")</f>
        <v>Chính thức</v>
      </c>
      <c r="E602" s="69" t="s">
        <v>3028</v>
      </c>
      <c r="F602" s="70" t="s">
        <v>3261</v>
      </c>
      <c r="G602" s="71">
        <v>41142</v>
      </c>
      <c r="H602" s="54"/>
      <c r="I602" s="54" t="s">
        <v>8</v>
      </c>
      <c r="J602" s="54"/>
      <c r="K602" s="54" t="s">
        <v>49</v>
      </c>
      <c r="L602" s="54"/>
      <c r="M602" s="54"/>
      <c r="N602" s="54"/>
      <c r="T602" s="1">
        <v>20581</v>
      </c>
      <c r="U602" s="1">
        <v>5396</v>
      </c>
      <c r="W602" s="1" t="s">
        <v>8114</v>
      </c>
      <c r="X602" s="1">
        <v>3110</v>
      </c>
      <c r="Y602">
        <f t="shared" si="90"/>
        <v>4652</v>
      </c>
      <c r="Z602">
        <f t="shared" si="91"/>
        <v>36</v>
      </c>
      <c r="AA602">
        <f t="shared" si="92"/>
        <v>175</v>
      </c>
      <c r="AB602">
        <f t="shared" si="93"/>
        <v>3528</v>
      </c>
      <c r="AE602" s="19">
        <v>41142</v>
      </c>
      <c r="AH602" s="71">
        <v>41142</v>
      </c>
      <c r="AI602" s="78" t="s">
        <v>8654</v>
      </c>
      <c r="AJ602" s="413" t="str">
        <f t="shared" si="94"/>
        <v>21</v>
      </c>
      <c r="AK602" t="str">
        <f t="shared" si="95"/>
        <v>08</v>
      </c>
      <c r="AL602" t="str">
        <f t="shared" si="96"/>
        <v>2012</v>
      </c>
      <c r="AM602" s="427" t="str">
        <f t="shared" si="97"/>
        <v>21</v>
      </c>
      <c r="AN602" t="str">
        <f t="shared" si="98"/>
        <v>08</v>
      </c>
      <c r="AP602" s="19">
        <f t="shared" si="99"/>
        <v>41142</v>
      </c>
    </row>
    <row r="603" spans="1:42" ht="19.5" customHeight="1" x14ac:dyDescent="0.2">
      <c r="A603" s="143">
        <v>10008</v>
      </c>
      <c r="B603" s="42" t="str">
        <f>IFERROR(VLOOKUP($A603,INPUT_Du_lieu_nhan_vien!$A:$C,2,0),"-")</f>
        <v>Phạm Quốc</v>
      </c>
      <c r="C603" s="42" t="str">
        <f>IFERROR(VLOOKUP($A603,INPUT_Du_lieu_nhan_vien!$A:$C,3,0),"-")</f>
        <v>Hùng</v>
      </c>
      <c r="D603" s="42" t="str">
        <f>IFERROR(VLOOKUP($A603,INPUT_Du_lieu_nhan_vien!$A:$AJ,36,0),"-")</f>
        <v>Chính thức</v>
      </c>
      <c r="E603" s="69" t="s">
        <v>3028</v>
      </c>
      <c r="F603" s="70" t="s">
        <v>3263</v>
      </c>
      <c r="G603" s="71">
        <v>41121</v>
      </c>
      <c r="H603" s="54"/>
      <c r="I603" s="54" t="s">
        <v>8</v>
      </c>
      <c r="J603" s="54"/>
      <c r="K603" s="54" t="s">
        <v>45</v>
      </c>
      <c r="L603" s="54"/>
      <c r="M603" s="54"/>
      <c r="N603" s="54" t="s">
        <v>3155</v>
      </c>
      <c r="T603" s="1">
        <v>20582</v>
      </c>
      <c r="U603" s="1">
        <v>5397</v>
      </c>
      <c r="W603" s="1" t="s">
        <v>8115</v>
      </c>
      <c r="X603" s="1">
        <v>3111</v>
      </c>
      <c r="Y603">
        <f t="shared" si="90"/>
        <v>4425</v>
      </c>
      <c r="Z603">
        <f t="shared" si="91"/>
        <v>36</v>
      </c>
      <c r="AA603">
        <f t="shared" si="92"/>
        <v>171</v>
      </c>
      <c r="AB603">
        <f t="shared" si="93"/>
        <v>3529</v>
      </c>
      <c r="AE603" s="19">
        <v>41121</v>
      </c>
      <c r="AH603" s="71">
        <v>41121</v>
      </c>
      <c r="AI603" s="78" t="s">
        <v>8786</v>
      </c>
      <c r="AJ603" s="413" t="str">
        <f t="shared" si="94"/>
        <v>31</v>
      </c>
      <c r="AK603" t="str">
        <f t="shared" si="95"/>
        <v>07</v>
      </c>
      <c r="AL603" t="str">
        <f t="shared" si="96"/>
        <v>2012</v>
      </c>
      <c r="AM603" s="427" t="str">
        <f t="shared" si="97"/>
        <v>31</v>
      </c>
      <c r="AN603" t="str">
        <f t="shared" si="98"/>
        <v>07</v>
      </c>
      <c r="AP603" s="19">
        <f t="shared" si="99"/>
        <v>41121</v>
      </c>
    </row>
    <row r="604" spans="1:42" ht="19.5" customHeight="1" x14ac:dyDescent="0.2">
      <c r="A604" s="143">
        <v>10008</v>
      </c>
      <c r="B604" s="42" t="str">
        <f>IFERROR(VLOOKUP($A604,INPUT_Du_lieu_nhan_vien!$A:$C,2,0),"-")</f>
        <v>Phạm Quốc</v>
      </c>
      <c r="C604" s="42" t="str">
        <f>IFERROR(VLOOKUP($A604,INPUT_Du_lieu_nhan_vien!$A:$C,3,0),"-")</f>
        <v>Hùng</v>
      </c>
      <c r="D604" s="42" t="str">
        <f>IFERROR(VLOOKUP($A604,INPUT_Du_lieu_nhan_vien!$A:$AJ,36,0),"-")</f>
        <v>Chính thức</v>
      </c>
      <c r="E604" s="69" t="s">
        <v>3028</v>
      </c>
      <c r="F604" s="70" t="s">
        <v>3264</v>
      </c>
      <c r="G604" s="20">
        <v>41183</v>
      </c>
      <c r="H604" s="54"/>
      <c r="I604" s="54" t="s">
        <v>5</v>
      </c>
      <c r="J604" s="54"/>
      <c r="K604" s="54"/>
      <c r="L604" s="54"/>
      <c r="M604" s="54"/>
      <c r="N604" s="54"/>
      <c r="T604" s="1">
        <v>20583</v>
      </c>
      <c r="U604" s="1">
        <v>5398</v>
      </c>
      <c r="W604" s="1" t="s">
        <v>8116</v>
      </c>
      <c r="X604" s="1">
        <v>3112</v>
      </c>
      <c r="Y604">
        <f t="shared" si="90"/>
        <v>4425</v>
      </c>
      <c r="Z604">
        <f t="shared" si="91"/>
        <v>38</v>
      </c>
      <c r="AA604" t="str">
        <f t="shared" si="92"/>
        <v/>
      </c>
      <c r="AB604">
        <f t="shared" si="93"/>
        <v>3530</v>
      </c>
      <c r="AE604" s="19">
        <v>41183</v>
      </c>
      <c r="AH604" s="20">
        <v>41183</v>
      </c>
      <c r="AI604" s="79" t="s">
        <v>3303</v>
      </c>
      <c r="AJ604" s="413" t="str">
        <f t="shared" si="94"/>
        <v>01</v>
      </c>
      <c r="AK604" t="str">
        <f t="shared" si="95"/>
        <v>10</v>
      </c>
      <c r="AL604" t="str">
        <f t="shared" si="96"/>
        <v>2012</v>
      </c>
      <c r="AM604" s="427" t="str">
        <f t="shared" si="97"/>
        <v>01</v>
      </c>
      <c r="AN604" t="str">
        <f t="shared" si="98"/>
        <v>10</v>
      </c>
      <c r="AP604" s="19">
        <f t="shared" si="99"/>
        <v>41183</v>
      </c>
    </row>
    <row r="605" spans="1:42" ht="19.5" customHeight="1" x14ac:dyDescent="0.2">
      <c r="A605" s="143">
        <v>10008</v>
      </c>
      <c r="B605" s="42" t="str">
        <f>IFERROR(VLOOKUP($A605,INPUT_Du_lieu_nhan_vien!$A:$C,2,0),"-")</f>
        <v>Phạm Quốc</v>
      </c>
      <c r="C605" s="42" t="str">
        <f>IFERROR(VLOOKUP($A605,INPUT_Du_lieu_nhan_vien!$A:$C,3,0),"-")</f>
        <v>Hùng</v>
      </c>
      <c r="D605" s="42" t="str">
        <f>IFERROR(VLOOKUP($A605,INPUT_Du_lieu_nhan_vien!$A:$AJ,36,0),"-")</f>
        <v>Chính thức</v>
      </c>
      <c r="E605" s="69" t="s">
        <v>3028</v>
      </c>
      <c r="F605" s="70" t="s">
        <v>8201</v>
      </c>
      <c r="G605" s="20">
        <v>41640</v>
      </c>
      <c r="H605" s="54" t="s">
        <v>5</v>
      </c>
      <c r="I605" s="54" t="s">
        <v>8</v>
      </c>
      <c r="J605" s="54"/>
      <c r="K605" s="54" t="s">
        <v>2567</v>
      </c>
      <c r="L605" s="54"/>
      <c r="M605" s="54"/>
      <c r="N605" s="54" t="s">
        <v>3155</v>
      </c>
      <c r="T605" s="1">
        <v>20584</v>
      </c>
      <c r="U605" s="1">
        <v>5399</v>
      </c>
      <c r="W605" s="1" t="s">
        <v>8117</v>
      </c>
      <c r="X605" s="1">
        <v>3113</v>
      </c>
      <c r="Y605">
        <f t="shared" si="90"/>
        <v>4425</v>
      </c>
      <c r="Z605">
        <f t="shared" si="91"/>
        <v>36</v>
      </c>
      <c r="AA605">
        <f t="shared" si="92"/>
        <v>172</v>
      </c>
      <c r="AB605">
        <f t="shared" si="93"/>
        <v>3531</v>
      </c>
      <c r="AE605" s="19">
        <v>41640</v>
      </c>
      <c r="AH605" s="20">
        <v>41640</v>
      </c>
      <c r="AI605" s="79" t="s">
        <v>8770</v>
      </c>
      <c r="AJ605" s="413" t="str">
        <f t="shared" si="94"/>
        <v>01</v>
      </c>
      <c r="AK605" t="str">
        <f t="shared" si="95"/>
        <v>01</v>
      </c>
      <c r="AL605" t="str">
        <f t="shared" si="96"/>
        <v>2014</v>
      </c>
      <c r="AM605" s="427" t="str">
        <f t="shared" si="97"/>
        <v>01</v>
      </c>
      <c r="AN605" t="str">
        <f t="shared" si="98"/>
        <v>01</v>
      </c>
      <c r="AP605" s="19">
        <f t="shared" si="99"/>
        <v>41640</v>
      </c>
    </row>
    <row r="606" spans="1:42" ht="19.5" customHeight="1" x14ac:dyDescent="0.2">
      <c r="A606" s="143">
        <v>20408</v>
      </c>
      <c r="B606" s="42" t="str">
        <f>IFERROR(VLOOKUP($A606,INPUT_Du_lieu_nhan_vien!$A:$C,2,0),"-")</f>
        <v>Phan Thế</v>
      </c>
      <c r="C606" s="42" t="str">
        <f>IFERROR(VLOOKUP($A606,INPUT_Du_lieu_nhan_vien!$A:$C,3,0),"-")</f>
        <v>Công</v>
      </c>
      <c r="D606" s="42" t="str">
        <f>IFERROR(VLOOKUP($A606,INPUT_Du_lieu_nhan_vien!$A:$AJ,36,0),"-")</f>
        <v>Chính thức</v>
      </c>
      <c r="E606" s="69" t="s">
        <v>3028</v>
      </c>
      <c r="F606" s="70" t="s">
        <v>3274</v>
      </c>
      <c r="G606" s="71">
        <v>41353</v>
      </c>
      <c r="H606" s="54"/>
      <c r="I606" s="54" t="s">
        <v>14</v>
      </c>
      <c r="J606" s="54"/>
      <c r="K606" s="54" t="s">
        <v>2972</v>
      </c>
      <c r="L606" s="54"/>
      <c r="M606" s="54" t="s">
        <v>2571</v>
      </c>
      <c r="N606" s="54"/>
      <c r="T606" s="1">
        <v>20585</v>
      </c>
      <c r="U606" s="1">
        <v>5400</v>
      </c>
      <c r="W606" s="1" t="s">
        <v>8118</v>
      </c>
      <c r="X606" s="1">
        <v>3114</v>
      </c>
      <c r="Y606">
        <f t="shared" si="90"/>
        <v>5086</v>
      </c>
      <c r="Z606">
        <f t="shared" si="91"/>
        <v>33</v>
      </c>
      <c r="AA606">
        <f t="shared" si="92"/>
        <v>270</v>
      </c>
      <c r="AB606">
        <f t="shared" si="93"/>
        <v>3532</v>
      </c>
      <c r="AE606" s="19">
        <v>41353</v>
      </c>
      <c r="AH606" s="71">
        <v>41353</v>
      </c>
      <c r="AI606" s="78" t="s">
        <v>8787</v>
      </c>
      <c r="AJ606" s="413" t="str">
        <f t="shared" si="94"/>
        <v>20</v>
      </c>
      <c r="AK606" t="str">
        <f t="shared" si="95"/>
        <v>03</v>
      </c>
      <c r="AL606" t="str">
        <f t="shared" si="96"/>
        <v>2013</v>
      </c>
      <c r="AM606" s="427" t="str">
        <f t="shared" si="97"/>
        <v>20</v>
      </c>
      <c r="AN606" t="str">
        <f t="shared" si="98"/>
        <v>03</v>
      </c>
      <c r="AP606" s="19">
        <f t="shared" si="99"/>
        <v>41353</v>
      </c>
    </row>
    <row r="607" spans="1:42" ht="19.5" customHeight="1" x14ac:dyDescent="0.2">
      <c r="A607" s="143">
        <v>20408</v>
      </c>
      <c r="B607" s="42" t="str">
        <f>IFERROR(VLOOKUP($A607,INPUT_Du_lieu_nhan_vien!$A:$C,2,0),"-")</f>
        <v>Phan Thế</v>
      </c>
      <c r="C607" s="42" t="str">
        <f>IFERROR(VLOOKUP($A607,INPUT_Du_lieu_nhan_vien!$A:$C,3,0),"-")</f>
        <v>Công</v>
      </c>
      <c r="D607" s="42" t="str">
        <f>IFERROR(VLOOKUP($A607,INPUT_Du_lieu_nhan_vien!$A:$AJ,36,0),"-")</f>
        <v>Chính thức</v>
      </c>
      <c r="E607" s="69" t="s">
        <v>3028</v>
      </c>
      <c r="F607" s="70" t="s">
        <v>3275</v>
      </c>
      <c r="G607" s="20">
        <v>41367</v>
      </c>
      <c r="H607" s="54"/>
      <c r="I607" s="54" t="s">
        <v>12</v>
      </c>
      <c r="J607" s="54"/>
      <c r="K607" s="54" t="s">
        <v>2972</v>
      </c>
      <c r="L607" s="54"/>
      <c r="M607" s="54" t="s">
        <v>2571</v>
      </c>
      <c r="N607" s="54"/>
      <c r="T607" s="1">
        <v>20586</v>
      </c>
      <c r="U607" s="1">
        <v>5401</v>
      </c>
      <c r="W607" s="1" t="s">
        <v>8119</v>
      </c>
      <c r="X607" s="1">
        <v>3115</v>
      </c>
      <c r="Y607">
        <f t="shared" si="90"/>
        <v>5086</v>
      </c>
      <c r="Z607">
        <f t="shared" si="91"/>
        <v>50</v>
      </c>
      <c r="AA607">
        <f t="shared" si="92"/>
        <v>270</v>
      </c>
      <c r="AB607">
        <f t="shared" si="93"/>
        <v>3533</v>
      </c>
      <c r="AE607" s="19">
        <v>41367</v>
      </c>
      <c r="AH607" s="20">
        <v>41367</v>
      </c>
      <c r="AI607" s="79" t="s">
        <v>8788</v>
      </c>
      <c r="AJ607" s="413" t="str">
        <f t="shared" si="94"/>
        <v>03</v>
      </c>
      <c r="AK607" t="str">
        <f t="shared" si="95"/>
        <v>04</v>
      </c>
      <c r="AL607" t="str">
        <f t="shared" si="96"/>
        <v>2013</v>
      </c>
      <c r="AM607" s="427" t="str">
        <f t="shared" si="97"/>
        <v>03</v>
      </c>
      <c r="AN607" t="str">
        <f t="shared" si="98"/>
        <v>04</v>
      </c>
      <c r="AP607" s="19">
        <f t="shared" si="99"/>
        <v>41367</v>
      </c>
    </row>
    <row r="608" spans="1:42" ht="19.5" customHeight="1" x14ac:dyDescent="0.2">
      <c r="A608" s="143">
        <v>20320</v>
      </c>
      <c r="B608" s="42" t="str">
        <f>IFERROR(VLOOKUP($A608,INPUT_Du_lieu_nhan_vien!$A:$C,2,0),"-")</f>
        <v>Trần Mạnh</v>
      </c>
      <c r="C608" s="42" t="str">
        <f>IFERROR(VLOOKUP($A608,INPUT_Du_lieu_nhan_vien!$A:$C,3,0),"-")</f>
        <v>Thắng</v>
      </c>
      <c r="D608" s="42" t="str">
        <f>IFERROR(VLOOKUP($A608,INPUT_Du_lieu_nhan_vien!$A:$AJ,36,0),"-")</f>
        <v>Chính thức</v>
      </c>
      <c r="E608" s="69" t="s">
        <v>3028</v>
      </c>
      <c r="F608" s="70" t="s">
        <v>3283</v>
      </c>
      <c r="G608" s="71">
        <v>41000</v>
      </c>
      <c r="H608" s="54"/>
      <c r="I608" s="54" t="s">
        <v>11</v>
      </c>
      <c r="J608" s="54"/>
      <c r="K608" s="54" t="s">
        <v>52</v>
      </c>
      <c r="L608" s="54"/>
      <c r="M608" s="54"/>
      <c r="N608" s="54"/>
      <c r="T608" s="1">
        <v>20587</v>
      </c>
      <c r="U608" s="1">
        <v>5402</v>
      </c>
      <c r="W608" s="1" t="s">
        <v>8120</v>
      </c>
      <c r="X608" s="1">
        <v>3116</v>
      </c>
      <c r="Y608">
        <f t="shared" si="90"/>
        <v>4979</v>
      </c>
      <c r="Z608">
        <f t="shared" si="91"/>
        <v>34</v>
      </c>
      <c r="AA608">
        <f t="shared" si="92"/>
        <v>176</v>
      </c>
      <c r="AB608">
        <f t="shared" si="93"/>
        <v>3534</v>
      </c>
      <c r="AE608" s="19">
        <v>41000</v>
      </c>
      <c r="AH608" s="71">
        <v>41000</v>
      </c>
      <c r="AI608" s="78" t="s">
        <v>8640</v>
      </c>
      <c r="AJ608" s="413" t="str">
        <f t="shared" si="94"/>
        <v>01</v>
      </c>
      <c r="AK608" t="str">
        <f t="shared" si="95"/>
        <v>04</v>
      </c>
      <c r="AL608" t="str">
        <f t="shared" si="96"/>
        <v>2012</v>
      </c>
      <c r="AM608" s="427" t="str">
        <f t="shared" si="97"/>
        <v>01</v>
      </c>
      <c r="AN608" t="str">
        <f t="shared" si="98"/>
        <v>04</v>
      </c>
      <c r="AP608" s="19">
        <f t="shared" si="99"/>
        <v>41000</v>
      </c>
    </row>
    <row r="609" spans="1:42" ht="19.5" customHeight="1" x14ac:dyDescent="0.2">
      <c r="A609" s="143">
        <v>20320</v>
      </c>
      <c r="B609" s="42" t="str">
        <f>IFERROR(VLOOKUP($A609,INPUT_Du_lieu_nhan_vien!$A:$C,2,0),"-")</f>
        <v>Trần Mạnh</v>
      </c>
      <c r="C609" s="42" t="str">
        <f>IFERROR(VLOOKUP($A609,INPUT_Du_lieu_nhan_vien!$A:$C,3,0),"-")</f>
        <v>Thắng</v>
      </c>
      <c r="D609" s="42" t="str">
        <f>IFERROR(VLOOKUP($A609,INPUT_Du_lieu_nhan_vien!$A:$AJ,36,0),"-")</f>
        <v>Chính thức</v>
      </c>
      <c r="E609" s="69" t="s">
        <v>3028</v>
      </c>
      <c r="F609" s="70" t="s">
        <v>3284</v>
      </c>
      <c r="G609" s="71">
        <v>41148</v>
      </c>
      <c r="H609" s="54"/>
      <c r="I609" s="54" t="s">
        <v>9</v>
      </c>
      <c r="J609" s="54"/>
      <c r="K609" s="54" t="s">
        <v>25</v>
      </c>
      <c r="L609" s="54"/>
      <c r="M609" s="54"/>
      <c r="N609" s="54"/>
      <c r="T609" s="1">
        <v>20588</v>
      </c>
      <c r="U609" s="1">
        <v>5403</v>
      </c>
      <c r="W609" s="1" t="s">
        <v>8121</v>
      </c>
      <c r="X609" s="1">
        <v>3117</v>
      </c>
      <c r="Y609">
        <f t="shared" si="90"/>
        <v>4979</v>
      </c>
      <c r="Z609">
        <f t="shared" si="91"/>
        <v>35</v>
      </c>
      <c r="AA609">
        <f t="shared" si="92"/>
        <v>185</v>
      </c>
      <c r="AB609">
        <f t="shared" si="93"/>
        <v>3535</v>
      </c>
      <c r="AE609" s="19">
        <v>41148</v>
      </c>
      <c r="AH609" s="71">
        <v>41148</v>
      </c>
      <c r="AI609" s="78" t="s">
        <v>8645</v>
      </c>
      <c r="AJ609" s="413" t="str">
        <f t="shared" si="94"/>
        <v>27</v>
      </c>
      <c r="AK609" t="str">
        <f t="shared" si="95"/>
        <v>08</v>
      </c>
      <c r="AL609" t="str">
        <f t="shared" si="96"/>
        <v>2012</v>
      </c>
      <c r="AM609" s="427" t="str">
        <f t="shared" si="97"/>
        <v>27</v>
      </c>
      <c r="AN609" t="str">
        <f t="shared" si="98"/>
        <v>08</v>
      </c>
      <c r="AP609" s="19">
        <f t="shared" si="99"/>
        <v>41148</v>
      </c>
    </row>
    <row r="610" spans="1:42" ht="19.5" customHeight="1" x14ac:dyDescent="0.2">
      <c r="A610" s="143">
        <v>20320</v>
      </c>
      <c r="B610" s="42" t="str">
        <f>IFERROR(VLOOKUP($A610,INPUT_Du_lieu_nhan_vien!$A:$C,2,0),"-")</f>
        <v>Trần Mạnh</v>
      </c>
      <c r="C610" s="42" t="str">
        <f>IFERROR(VLOOKUP($A610,INPUT_Du_lieu_nhan_vien!$A:$C,3,0),"-")</f>
        <v>Thắng</v>
      </c>
      <c r="D610" s="42" t="str">
        <f>IFERROR(VLOOKUP($A610,INPUT_Du_lieu_nhan_vien!$A:$AJ,36,0),"-")</f>
        <v>Chính thức</v>
      </c>
      <c r="E610" s="69" t="s">
        <v>3028</v>
      </c>
      <c r="F610" s="70" t="s">
        <v>3285</v>
      </c>
      <c r="G610" s="71">
        <v>41353</v>
      </c>
      <c r="H610" s="54"/>
      <c r="I610" s="54" t="s">
        <v>11</v>
      </c>
      <c r="J610" s="54"/>
      <c r="K610" s="54" t="s">
        <v>2972</v>
      </c>
      <c r="L610" s="54"/>
      <c r="M610" s="54" t="s">
        <v>2571</v>
      </c>
      <c r="N610" s="54" t="s">
        <v>3155</v>
      </c>
      <c r="T610" s="1">
        <v>20589</v>
      </c>
      <c r="U610" s="1">
        <v>5404</v>
      </c>
      <c r="W610" s="1" t="s">
        <v>8122</v>
      </c>
      <c r="X610" s="1">
        <v>3118</v>
      </c>
      <c r="Y610">
        <f t="shared" si="90"/>
        <v>4979</v>
      </c>
      <c r="Z610">
        <f t="shared" si="91"/>
        <v>34</v>
      </c>
      <c r="AA610">
        <f t="shared" si="92"/>
        <v>270</v>
      </c>
      <c r="AB610">
        <f t="shared" si="93"/>
        <v>2523</v>
      </c>
      <c r="AE610" s="19">
        <v>41353</v>
      </c>
      <c r="AH610" s="71">
        <v>41353</v>
      </c>
      <c r="AI610" s="78" t="s">
        <v>8787</v>
      </c>
      <c r="AJ610" s="413" t="str">
        <f t="shared" si="94"/>
        <v>20</v>
      </c>
      <c r="AK610" t="str">
        <f t="shared" si="95"/>
        <v>03</v>
      </c>
      <c r="AL610" t="str">
        <f t="shared" si="96"/>
        <v>2013</v>
      </c>
      <c r="AM610" s="427" t="str">
        <f t="shared" si="97"/>
        <v>20</v>
      </c>
      <c r="AN610" t="str">
        <f t="shared" si="98"/>
        <v>03</v>
      </c>
      <c r="AP610" s="19">
        <f t="shared" si="99"/>
        <v>41353</v>
      </c>
    </row>
    <row r="611" spans="1:42" ht="19.5" customHeight="1" x14ac:dyDescent="0.2">
      <c r="A611" s="143">
        <v>20021</v>
      </c>
      <c r="B611" s="42" t="str">
        <f>IFERROR(VLOOKUP($A611,INPUT_Du_lieu_nhan_vien!$A:$C,2,0),"-")</f>
        <v>Trần Tân</v>
      </c>
      <c r="C611" s="42" t="str">
        <f>IFERROR(VLOOKUP($A611,INPUT_Du_lieu_nhan_vien!$A:$C,3,0),"-")</f>
        <v>Nhật</v>
      </c>
      <c r="D611" s="42" t="str">
        <f>IFERROR(VLOOKUP($A611,INPUT_Du_lieu_nhan_vien!$A:$AJ,36,0),"-")</f>
        <v>Chính thức</v>
      </c>
      <c r="E611" s="69" t="s">
        <v>3028</v>
      </c>
      <c r="F611" s="70" t="s">
        <v>3290</v>
      </c>
      <c r="G611" s="71">
        <v>40634</v>
      </c>
      <c r="H611" s="54"/>
      <c r="I611" s="54" t="s">
        <v>12</v>
      </c>
      <c r="J611" s="54"/>
      <c r="K611" s="54" t="s">
        <v>38</v>
      </c>
      <c r="L611" s="54"/>
      <c r="M611" s="54"/>
      <c r="N611" s="54" t="s">
        <v>3162</v>
      </c>
      <c r="T611" s="1">
        <v>20590</v>
      </c>
      <c r="U611" s="1">
        <v>5405</v>
      </c>
      <c r="W611" s="1" t="s">
        <v>8123</v>
      </c>
      <c r="X611" s="1">
        <v>3119</v>
      </c>
      <c r="Y611">
        <f t="shared" si="90"/>
        <v>4461</v>
      </c>
      <c r="Z611">
        <f t="shared" si="91"/>
        <v>50</v>
      </c>
      <c r="AA611">
        <f t="shared" si="92"/>
        <v>180</v>
      </c>
      <c r="AB611">
        <f t="shared" si="93"/>
        <v>3537</v>
      </c>
      <c r="AE611" s="19">
        <v>40634</v>
      </c>
      <c r="AH611" s="71">
        <v>40634</v>
      </c>
      <c r="AI611" s="78" t="s">
        <v>8595</v>
      </c>
      <c r="AJ611" s="413" t="str">
        <f t="shared" si="94"/>
        <v>01</v>
      </c>
      <c r="AK611" t="str">
        <f t="shared" si="95"/>
        <v>04</v>
      </c>
      <c r="AL611" t="str">
        <f t="shared" si="96"/>
        <v>2011</v>
      </c>
      <c r="AM611" s="427" t="str">
        <f t="shared" si="97"/>
        <v>01</v>
      </c>
      <c r="AN611" t="str">
        <f t="shared" si="98"/>
        <v>04</v>
      </c>
      <c r="AP611" s="19">
        <f t="shared" si="99"/>
        <v>40634</v>
      </c>
    </row>
    <row r="612" spans="1:42" ht="19.5" customHeight="1" x14ac:dyDescent="0.2">
      <c r="A612" s="143">
        <v>20148</v>
      </c>
      <c r="B612" s="42" t="str">
        <f>IFERROR(VLOOKUP($A612,INPUT_Du_lieu_nhan_vien!$A:$C,2,0),"-")</f>
        <v>Trần Thanh</v>
      </c>
      <c r="C612" s="42" t="str">
        <f>IFERROR(VLOOKUP($A612,INPUT_Du_lieu_nhan_vien!$A:$C,3,0),"-")</f>
        <v>Hương</v>
      </c>
      <c r="D612" s="42" t="str">
        <f>IFERROR(VLOOKUP($A612,INPUT_Du_lieu_nhan_vien!$A:$AJ,36,0),"-")</f>
        <v>Chính thức</v>
      </c>
      <c r="E612" s="69" t="s">
        <v>3028</v>
      </c>
      <c r="F612" s="70" t="s">
        <v>3292</v>
      </c>
      <c r="G612" s="20">
        <v>41244</v>
      </c>
      <c r="H612" s="54"/>
      <c r="I612" s="54" t="s">
        <v>12</v>
      </c>
      <c r="J612" s="54"/>
      <c r="K612" s="54"/>
      <c r="L612" s="54"/>
      <c r="M612" s="54" t="s">
        <v>70</v>
      </c>
      <c r="N612" s="54"/>
      <c r="T612" s="1">
        <v>20591</v>
      </c>
      <c r="U612" s="1">
        <v>5406</v>
      </c>
      <c r="W612" s="1" t="s">
        <v>8124</v>
      </c>
      <c r="X612" s="1">
        <v>3120</v>
      </c>
      <c r="Y612">
        <f t="shared" si="90"/>
        <v>4674</v>
      </c>
      <c r="Z612">
        <f t="shared" si="91"/>
        <v>50</v>
      </c>
      <c r="AA612" t="str">
        <f t="shared" si="92"/>
        <v/>
      </c>
      <c r="AB612">
        <f t="shared" si="93"/>
        <v>3538</v>
      </c>
      <c r="AE612" s="19">
        <v>41244</v>
      </c>
      <c r="AH612" s="20">
        <v>41244</v>
      </c>
      <c r="AI612" s="79" t="s">
        <v>2683</v>
      </c>
      <c r="AJ612" s="413" t="str">
        <f t="shared" si="94"/>
        <v>01</v>
      </c>
      <c r="AK612" t="str">
        <f t="shared" si="95"/>
        <v>12</v>
      </c>
      <c r="AL612" t="str">
        <f t="shared" si="96"/>
        <v>2012</v>
      </c>
      <c r="AM612" s="427" t="str">
        <f t="shared" si="97"/>
        <v>01</v>
      </c>
      <c r="AN612" t="str">
        <f t="shared" si="98"/>
        <v>12</v>
      </c>
      <c r="AP612" s="19">
        <f t="shared" si="99"/>
        <v>41244</v>
      </c>
    </row>
    <row r="613" spans="1:42" ht="19.5" customHeight="1" x14ac:dyDescent="0.2">
      <c r="A613" s="143">
        <v>20052</v>
      </c>
      <c r="B613" s="42" t="str">
        <f>IFERROR(VLOOKUP($A613,INPUT_Du_lieu_nhan_vien!$A:$C,2,0),"-")</f>
        <v>Trần Vũ Việt</v>
      </c>
      <c r="C613" s="42" t="str">
        <f>IFERROR(VLOOKUP($A613,INPUT_Du_lieu_nhan_vien!$A:$C,3,0),"-")</f>
        <v>Hà</v>
      </c>
      <c r="D613" s="42" t="str">
        <f>IFERROR(VLOOKUP($A613,INPUT_Du_lieu_nhan_vien!$A:$AJ,36,0),"-")</f>
        <v>Chính thức</v>
      </c>
      <c r="E613" s="69" t="s">
        <v>3028</v>
      </c>
      <c r="F613" s="70" t="s">
        <v>3301</v>
      </c>
      <c r="G613" s="20">
        <v>41183</v>
      </c>
      <c r="H613" s="54"/>
      <c r="I613" s="54" t="s">
        <v>9</v>
      </c>
      <c r="J613" s="54"/>
      <c r="K613" s="54" t="s">
        <v>52</v>
      </c>
      <c r="L613" s="54"/>
      <c r="M613" s="54"/>
      <c r="N613" s="54"/>
      <c r="T613" s="1">
        <v>20592</v>
      </c>
      <c r="U613" s="1">
        <v>5407</v>
      </c>
      <c r="W613" s="1" t="s">
        <v>8125</v>
      </c>
      <c r="X613" s="1">
        <v>3121</v>
      </c>
      <c r="Y613">
        <f t="shared" si="90"/>
        <v>4490</v>
      </c>
      <c r="Z613">
        <f t="shared" si="91"/>
        <v>35</v>
      </c>
      <c r="AA613">
        <f t="shared" si="92"/>
        <v>176</v>
      </c>
      <c r="AB613">
        <f t="shared" si="93"/>
        <v>3539</v>
      </c>
      <c r="AE613" s="19">
        <v>41183</v>
      </c>
      <c r="AH613" s="20">
        <v>41183</v>
      </c>
      <c r="AI613" s="79" t="s">
        <v>3303</v>
      </c>
      <c r="AJ613" s="413" t="str">
        <f t="shared" si="94"/>
        <v>01</v>
      </c>
      <c r="AK613" t="str">
        <f t="shared" si="95"/>
        <v>10</v>
      </c>
      <c r="AL613" t="str">
        <f t="shared" si="96"/>
        <v>2012</v>
      </c>
      <c r="AM613" s="427" t="str">
        <f t="shared" si="97"/>
        <v>01</v>
      </c>
      <c r="AN613" t="str">
        <f t="shared" si="98"/>
        <v>10</v>
      </c>
      <c r="AP613" s="19">
        <f t="shared" si="99"/>
        <v>41183</v>
      </c>
    </row>
    <row r="614" spans="1:42" ht="19.5" customHeight="1" x14ac:dyDescent="0.2">
      <c r="A614" s="143">
        <v>20052</v>
      </c>
      <c r="B614" s="42" t="str">
        <f>IFERROR(VLOOKUP($A614,INPUT_Du_lieu_nhan_vien!$A:$C,2,0),"-")</f>
        <v>Trần Vũ Việt</v>
      </c>
      <c r="C614" s="42" t="str">
        <f>IFERROR(VLOOKUP($A614,INPUT_Du_lieu_nhan_vien!$A:$C,3,0),"-")</f>
        <v>Hà</v>
      </c>
      <c r="D614" s="42" t="str">
        <f>IFERROR(VLOOKUP($A614,INPUT_Du_lieu_nhan_vien!$A:$AJ,36,0),"-")</f>
        <v>Chính thức</v>
      </c>
      <c r="E614" s="69" t="s">
        <v>3028</v>
      </c>
      <c r="F614" s="70" t="s">
        <v>3302</v>
      </c>
      <c r="G614" s="20">
        <v>41253</v>
      </c>
      <c r="H614" s="54"/>
      <c r="I614" s="54" t="s">
        <v>9</v>
      </c>
      <c r="J614" s="54"/>
      <c r="K614" s="54" t="s">
        <v>2972</v>
      </c>
      <c r="L614" s="54"/>
      <c r="M614" s="54"/>
      <c r="N614" s="54" t="s">
        <v>3155</v>
      </c>
      <c r="T614" s="1">
        <v>20593</v>
      </c>
      <c r="U614" s="1">
        <v>5408</v>
      </c>
      <c r="W614" s="1" t="s">
        <v>8126</v>
      </c>
      <c r="X614" s="1">
        <v>3122</v>
      </c>
      <c r="Y614">
        <f t="shared" si="90"/>
        <v>4490</v>
      </c>
      <c r="Z614">
        <f t="shared" si="91"/>
        <v>35</v>
      </c>
      <c r="AA614">
        <f t="shared" si="92"/>
        <v>270</v>
      </c>
      <c r="AB614">
        <f t="shared" si="93"/>
        <v>3540</v>
      </c>
      <c r="AE614" s="19">
        <v>41253</v>
      </c>
      <c r="AH614" s="20">
        <v>41253</v>
      </c>
      <c r="AI614" s="79" t="s">
        <v>2721</v>
      </c>
      <c r="AJ614" s="413" t="str">
        <f t="shared" si="94"/>
        <v>10</v>
      </c>
      <c r="AK614" t="str">
        <f t="shared" si="95"/>
        <v>12</v>
      </c>
      <c r="AL614" t="str">
        <f t="shared" si="96"/>
        <v>2012</v>
      </c>
      <c r="AM614" s="427" t="str">
        <f t="shared" si="97"/>
        <v>10</v>
      </c>
      <c r="AN614" t="str">
        <f t="shared" si="98"/>
        <v>12</v>
      </c>
      <c r="AP614" s="19">
        <f t="shared" si="99"/>
        <v>41253</v>
      </c>
    </row>
    <row r="615" spans="1:42" ht="19.5" customHeight="1" x14ac:dyDescent="0.2">
      <c r="A615" s="143">
        <v>20069</v>
      </c>
      <c r="B615" s="42" t="str">
        <f>IFERROR(VLOOKUP($A615,INPUT_Du_lieu_nhan_vien!$A:$C,2,0),"-")</f>
        <v>Vũ Phương</v>
      </c>
      <c r="C615" s="42" t="str">
        <f>IFERROR(VLOOKUP($A615,INPUT_Du_lieu_nhan_vien!$A:$C,3,0),"-")</f>
        <v>Uyên</v>
      </c>
      <c r="D615" s="42" t="str">
        <f>IFERROR(VLOOKUP($A615,INPUT_Du_lieu_nhan_vien!$A:$AJ,36,0),"-")</f>
        <v>Chính thức</v>
      </c>
      <c r="E615" s="69" t="s">
        <v>3028</v>
      </c>
      <c r="F615" s="70" t="s">
        <v>3311</v>
      </c>
      <c r="G615" s="71">
        <v>41091</v>
      </c>
      <c r="H615" s="54"/>
      <c r="I615" s="54" t="s">
        <v>14</v>
      </c>
      <c r="J615" s="54"/>
      <c r="K615" s="54" t="s">
        <v>31</v>
      </c>
      <c r="L615" s="54"/>
      <c r="M615" s="54" t="s">
        <v>37</v>
      </c>
      <c r="N615" s="54"/>
      <c r="T615" s="1">
        <v>20594</v>
      </c>
      <c r="U615" s="1">
        <v>5409</v>
      </c>
      <c r="W615" s="1" t="s">
        <v>8127</v>
      </c>
      <c r="X615" s="1">
        <v>3123</v>
      </c>
      <c r="Y615">
        <f t="shared" si="90"/>
        <v>4506</v>
      </c>
      <c r="Z615">
        <f t="shared" si="91"/>
        <v>33</v>
      </c>
      <c r="AA615">
        <f t="shared" si="92"/>
        <v>182</v>
      </c>
      <c r="AB615">
        <f t="shared" si="93"/>
        <v>2760</v>
      </c>
      <c r="AE615" s="19">
        <v>41091</v>
      </c>
      <c r="AH615" s="71">
        <v>41091</v>
      </c>
      <c r="AI615" s="78" t="s">
        <v>8592</v>
      </c>
      <c r="AJ615" s="413" t="str">
        <f t="shared" si="94"/>
        <v>01</v>
      </c>
      <c r="AK615" t="str">
        <f t="shared" si="95"/>
        <v>07</v>
      </c>
      <c r="AL615" t="str">
        <f t="shared" si="96"/>
        <v>2012</v>
      </c>
      <c r="AM615" s="427" t="str">
        <f t="shared" si="97"/>
        <v>01</v>
      </c>
      <c r="AN615" t="str">
        <f t="shared" si="98"/>
        <v>07</v>
      </c>
      <c r="AP615" s="19">
        <f t="shared" si="99"/>
        <v>41091</v>
      </c>
    </row>
    <row r="616" spans="1:42" ht="19.5" customHeight="1" x14ac:dyDescent="0.2">
      <c r="A616" s="143">
        <v>20069</v>
      </c>
      <c r="B616" s="42" t="str">
        <f>IFERROR(VLOOKUP($A616,INPUT_Du_lieu_nhan_vien!$A:$C,2,0),"-")</f>
        <v>Vũ Phương</v>
      </c>
      <c r="C616" s="42" t="str">
        <f>IFERROR(VLOOKUP($A616,INPUT_Du_lieu_nhan_vien!$A:$C,3,0),"-")</f>
        <v>Uyên</v>
      </c>
      <c r="D616" s="42" t="str">
        <f>IFERROR(VLOOKUP($A616,INPUT_Du_lieu_nhan_vien!$A:$AJ,36,0),"-")</f>
        <v>Chính thức</v>
      </c>
      <c r="E616" s="69" t="s">
        <v>3028</v>
      </c>
      <c r="F616" s="70" t="s">
        <v>3312</v>
      </c>
      <c r="G616" s="71">
        <v>41296</v>
      </c>
      <c r="H616" s="54"/>
      <c r="I616" s="54" t="s">
        <v>11</v>
      </c>
      <c r="J616" s="54"/>
      <c r="K616" s="54" t="s">
        <v>31</v>
      </c>
      <c r="L616" s="54"/>
      <c r="M616" s="54" t="s">
        <v>37</v>
      </c>
      <c r="N616" s="54"/>
      <c r="T616" s="1">
        <v>20595</v>
      </c>
      <c r="U616" s="1">
        <v>5410</v>
      </c>
      <c r="W616" s="1" t="s">
        <v>8128</v>
      </c>
      <c r="X616" s="1">
        <v>3124</v>
      </c>
      <c r="Y616">
        <f t="shared" si="90"/>
        <v>4506</v>
      </c>
      <c r="Z616">
        <f t="shared" si="91"/>
        <v>34</v>
      </c>
      <c r="AA616">
        <f t="shared" si="92"/>
        <v>182</v>
      </c>
      <c r="AB616">
        <f t="shared" si="93"/>
        <v>3542</v>
      </c>
      <c r="AE616" s="19">
        <v>41296</v>
      </c>
      <c r="AH616" s="71">
        <v>41296</v>
      </c>
      <c r="AI616" s="78" t="s">
        <v>8630</v>
      </c>
      <c r="AJ616" s="413" t="str">
        <f t="shared" si="94"/>
        <v>22</v>
      </c>
      <c r="AK616" t="str">
        <f t="shared" si="95"/>
        <v>01</v>
      </c>
      <c r="AL616" t="str">
        <f t="shared" si="96"/>
        <v>2013</v>
      </c>
      <c r="AM616" s="427" t="str">
        <f t="shared" si="97"/>
        <v>22</v>
      </c>
      <c r="AN616" t="str">
        <f t="shared" si="98"/>
        <v>01</v>
      </c>
      <c r="AP616" s="19">
        <f t="shared" si="99"/>
        <v>41296</v>
      </c>
    </row>
    <row r="617" spans="1:42" ht="19.5" customHeight="1" x14ac:dyDescent="0.2">
      <c r="A617" s="143">
        <v>20313</v>
      </c>
      <c r="B617" s="42" t="str">
        <f>IFERROR(VLOOKUP($A617,INPUT_Du_lieu_nhan_vien!$A:$C,2,0),"-")</f>
        <v>Bùi Thị Hải</v>
      </c>
      <c r="C617" s="42" t="str">
        <f>IFERROR(VLOOKUP($A617,INPUT_Du_lieu_nhan_vien!$A:$C,3,0),"-")</f>
        <v>Yến</v>
      </c>
      <c r="D617" s="42" t="str">
        <f>IFERROR(VLOOKUP($A617,INPUT_Du_lieu_nhan_vien!$A:$AJ,36,0),"-")</f>
        <v>Chính thức</v>
      </c>
      <c r="E617" s="69" t="s">
        <v>3031</v>
      </c>
      <c r="F617" s="70" t="s">
        <v>3316</v>
      </c>
      <c r="G617" s="71">
        <v>40886</v>
      </c>
      <c r="H617" s="54"/>
      <c r="I617" s="69" t="s">
        <v>17</v>
      </c>
      <c r="J617" s="54"/>
      <c r="K617" s="69" t="s">
        <v>25</v>
      </c>
      <c r="L617" s="54"/>
      <c r="M617" s="69" t="s">
        <v>29</v>
      </c>
      <c r="N617" s="54"/>
      <c r="T617" s="1">
        <v>20596</v>
      </c>
      <c r="U617" s="1">
        <v>5411</v>
      </c>
      <c r="W617" s="1" t="s">
        <v>8129</v>
      </c>
      <c r="X617" s="1">
        <v>3125</v>
      </c>
      <c r="Y617">
        <f t="shared" si="90"/>
        <v>4972</v>
      </c>
      <c r="Z617">
        <f t="shared" si="91"/>
        <v>51</v>
      </c>
      <c r="AA617">
        <f t="shared" si="92"/>
        <v>185</v>
      </c>
      <c r="AB617">
        <f t="shared" si="93"/>
        <v>3015</v>
      </c>
      <c r="AE617" s="19">
        <v>40886</v>
      </c>
      <c r="AH617" s="71">
        <v>40886</v>
      </c>
      <c r="AI617" s="78" t="s">
        <v>8789</v>
      </c>
      <c r="AJ617" s="413" t="str">
        <f t="shared" si="94"/>
        <v>09</v>
      </c>
      <c r="AK617" t="str">
        <f t="shared" si="95"/>
        <v>12</v>
      </c>
      <c r="AL617" t="str">
        <f t="shared" si="96"/>
        <v>2011</v>
      </c>
      <c r="AM617" s="427" t="str">
        <f t="shared" si="97"/>
        <v>09</v>
      </c>
      <c r="AN617" t="str">
        <f t="shared" si="98"/>
        <v>12</v>
      </c>
      <c r="AP617" s="19">
        <f t="shared" si="99"/>
        <v>40886</v>
      </c>
    </row>
    <row r="618" spans="1:42" ht="19.5" customHeight="1" x14ac:dyDescent="0.2">
      <c r="A618" s="143">
        <v>20428</v>
      </c>
      <c r="B618" s="42" t="str">
        <f>IFERROR(VLOOKUP($A618,INPUT_Du_lieu_nhan_vien!$A:$C,2,0),"-")</f>
        <v>Bùi Thị Minh</v>
      </c>
      <c r="C618" s="42" t="str">
        <f>IFERROR(VLOOKUP($A618,INPUT_Du_lieu_nhan_vien!$A:$C,3,0),"-")</f>
        <v>Huệ</v>
      </c>
      <c r="D618" s="42" t="str">
        <f>IFERROR(VLOOKUP($A618,INPUT_Du_lieu_nhan_vien!$A:$AJ,36,0),"-")</f>
        <v>Chính thức</v>
      </c>
      <c r="E618" s="69" t="s">
        <v>3031</v>
      </c>
      <c r="F618" s="70" t="s">
        <v>3319</v>
      </c>
      <c r="G618" s="71">
        <v>41091</v>
      </c>
      <c r="H618" s="54"/>
      <c r="I618" s="69" t="s">
        <v>17</v>
      </c>
      <c r="J618" s="54"/>
      <c r="K618" s="69" t="s">
        <v>52</v>
      </c>
      <c r="L618" s="54"/>
      <c r="M618" s="69" t="s">
        <v>43</v>
      </c>
      <c r="N618" s="54"/>
      <c r="T618" s="1">
        <v>20597</v>
      </c>
      <c r="U618" s="1">
        <v>5412</v>
      </c>
      <c r="W618" s="1" t="s">
        <v>8130</v>
      </c>
      <c r="X618" s="1">
        <v>3126</v>
      </c>
      <c r="Y618">
        <f t="shared" si="90"/>
        <v>5121</v>
      </c>
      <c r="Z618">
        <f t="shared" si="91"/>
        <v>51</v>
      </c>
      <c r="AA618">
        <f t="shared" si="92"/>
        <v>176</v>
      </c>
      <c r="AB618">
        <f t="shared" si="93"/>
        <v>3016</v>
      </c>
      <c r="AE618" s="19">
        <v>41091</v>
      </c>
      <c r="AH618" s="71">
        <v>41091</v>
      </c>
      <c r="AI618" s="78" t="s">
        <v>8592</v>
      </c>
      <c r="AJ618" s="413" t="str">
        <f t="shared" si="94"/>
        <v>01</v>
      </c>
      <c r="AK618" t="str">
        <f t="shared" si="95"/>
        <v>07</v>
      </c>
      <c r="AL618" t="str">
        <f t="shared" si="96"/>
        <v>2012</v>
      </c>
      <c r="AM618" s="427" t="str">
        <f t="shared" si="97"/>
        <v>01</v>
      </c>
      <c r="AN618" t="str">
        <f t="shared" si="98"/>
        <v>07</v>
      </c>
      <c r="AP618" s="19">
        <f t="shared" si="99"/>
        <v>41091</v>
      </c>
    </row>
    <row r="619" spans="1:42" ht="19.5" customHeight="1" x14ac:dyDescent="0.2">
      <c r="A619" s="143">
        <v>20036</v>
      </c>
      <c r="B619" s="42" t="str">
        <f>IFERROR(VLOOKUP($A619,INPUT_Du_lieu_nhan_vien!$A:$C,2,0),"-")</f>
        <v>Bùi Thị Phương</v>
      </c>
      <c r="C619" s="42" t="str">
        <f>IFERROR(VLOOKUP($A619,INPUT_Du_lieu_nhan_vien!$A:$C,3,0),"-")</f>
        <v>Thùy</v>
      </c>
      <c r="D619" s="42" t="str">
        <f>IFERROR(VLOOKUP($A619,INPUT_Du_lieu_nhan_vien!$A:$AJ,36,0),"-")</f>
        <v>Chính thức</v>
      </c>
      <c r="E619" s="69" t="s">
        <v>3031</v>
      </c>
      <c r="F619" s="70" t="s">
        <v>3320</v>
      </c>
      <c r="G619" s="71">
        <v>39855</v>
      </c>
      <c r="H619" s="54"/>
      <c r="I619" s="69" t="s">
        <v>16</v>
      </c>
      <c r="J619" s="54"/>
      <c r="K619" s="69" t="s">
        <v>31</v>
      </c>
      <c r="L619" s="54"/>
      <c r="M619" s="69" t="s">
        <v>37</v>
      </c>
      <c r="N619" s="54"/>
      <c r="T619" s="1">
        <v>20598</v>
      </c>
      <c r="U619" s="1">
        <v>5413</v>
      </c>
      <c r="W619" s="1" t="s">
        <v>8131</v>
      </c>
      <c r="X619" s="1">
        <v>3127</v>
      </c>
      <c r="Y619">
        <f t="shared" si="90"/>
        <v>4474</v>
      </c>
      <c r="Z619">
        <f t="shared" si="91"/>
        <v>53</v>
      </c>
      <c r="AA619">
        <f t="shared" si="92"/>
        <v>182</v>
      </c>
      <c r="AB619">
        <f t="shared" si="93"/>
        <v>3017</v>
      </c>
      <c r="AE619" s="19">
        <v>39855</v>
      </c>
      <c r="AH619" s="71">
        <v>39855</v>
      </c>
      <c r="AI619" s="78" t="s">
        <v>8790</v>
      </c>
      <c r="AJ619" s="413" t="str">
        <f t="shared" si="94"/>
        <v>11</v>
      </c>
      <c r="AK619" t="str">
        <f t="shared" si="95"/>
        <v>02</v>
      </c>
      <c r="AL619" t="str">
        <f t="shared" si="96"/>
        <v>2009</v>
      </c>
      <c r="AM619" s="427" t="str">
        <f t="shared" si="97"/>
        <v>11</v>
      </c>
      <c r="AN619" t="str">
        <f t="shared" si="98"/>
        <v>02</v>
      </c>
      <c r="AP619" s="19">
        <f t="shared" si="99"/>
        <v>39855</v>
      </c>
    </row>
    <row r="620" spans="1:42" ht="19.5" customHeight="1" x14ac:dyDescent="0.2">
      <c r="A620" s="143">
        <v>20261</v>
      </c>
      <c r="B620" s="42" t="str">
        <f>IFERROR(VLOOKUP($A620,INPUT_Du_lieu_nhan_vien!$A:$C,2,0),"-")</f>
        <v>Đặng Lê Linh</v>
      </c>
      <c r="C620" s="42" t="str">
        <f>IFERROR(VLOOKUP($A620,INPUT_Du_lieu_nhan_vien!$A:$C,3,0),"-")</f>
        <v>Chi</v>
      </c>
      <c r="D620" s="42" t="str">
        <f>IFERROR(VLOOKUP($A620,INPUT_Du_lieu_nhan_vien!$A:$AJ,36,0),"-")</f>
        <v>Chính thức</v>
      </c>
      <c r="E620" s="70" t="s">
        <v>3031</v>
      </c>
      <c r="F620" s="70" t="s">
        <v>3342</v>
      </c>
      <c r="G620" s="71">
        <v>40210</v>
      </c>
      <c r="H620" s="54"/>
      <c r="I620" s="54" t="s">
        <v>17</v>
      </c>
      <c r="J620" s="54"/>
      <c r="K620" s="54" t="s">
        <v>31</v>
      </c>
      <c r="L620" s="54"/>
      <c r="M620" s="54" t="s">
        <v>897</v>
      </c>
      <c r="N620" s="54"/>
      <c r="T620" s="1">
        <v>20599</v>
      </c>
      <c r="U620" s="1">
        <v>5414</v>
      </c>
      <c r="W620" s="1" t="s">
        <v>8132</v>
      </c>
      <c r="X620" s="1">
        <v>3128</v>
      </c>
      <c r="Y620">
        <f t="shared" si="90"/>
        <v>4785</v>
      </c>
      <c r="Z620">
        <f t="shared" si="91"/>
        <v>51</v>
      </c>
      <c r="AA620">
        <f t="shared" si="92"/>
        <v>182</v>
      </c>
      <c r="AB620">
        <f t="shared" si="93"/>
        <v>3018</v>
      </c>
      <c r="AE620" s="19">
        <v>40210</v>
      </c>
      <c r="AH620" s="71">
        <v>40210</v>
      </c>
      <c r="AI620" s="78" t="s">
        <v>8697</v>
      </c>
      <c r="AJ620" s="413" t="str">
        <f t="shared" si="94"/>
        <v>01</v>
      </c>
      <c r="AK620" t="str">
        <f t="shared" si="95"/>
        <v>02</v>
      </c>
      <c r="AL620" t="str">
        <f t="shared" si="96"/>
        <v>2010</v>
      </c>
      <c r="AM620" s="427" t="str">
        <f t="shared" si="97"/>
        <v>01</v>
      </c>
      <c r="AN620" t="str">
        <f t="shared" si="98"/>
        <v>02</v>
      </c>
      <c r="AP620" s="19">
        <f t="shared" si="99"/>
        <v>40210</v>
      </c>
    </row>
    <row r="621" spans="1:42" ht="19.5" customHeight="1" x14ac:dyDescent="0.2">
      <c r="A621" s="143">
        <v>20015</v>
      </c>
      <c r="B621" s="42" t="str">
        <f>IFERROR(VLOOKUP($A621,INPUT_Du_lieu_nhan_vien!$A:$C,2,0),"-")</f>
        <v>Đàm Thị Hải</v>
      </c>
      <c r="C621" s="42" t="str">
        <f>IFERROR(VLOOKUP($A621,INPUT_Du_lieu_nhan_vien!$A:$C,3,0),"-")</f>
        <v>Yến</v>
      </c>
      <c r="D621" s="42" t="str">
        <f>IFERROR(VLOOKUP($A621,INPUT_Du_lieu_nhan_vien!$A:$AJ,36,0),"-")</f>
        <v>Nghỉ việc</v>
      </c>
      <c r="E621" s="69" t="s">
        <v>3031</v>
      </c>
      <c r="F621" s="70" t="s">
        <v>3343</v>
      </c>
      <c r="G621" s="71">
        <v>40591</v>
      </c>
      <c r="H621" s="54"/>
      <c r="I621" s="54" t="s">
        <v>14</v>
      </c>
      <c r="J621" s="54"/>
      <c r="K621" s="54" t="s">
        <v>2561</v>
      </c>
      <c r="L621" s="54"/>
      <c r="M621" s="54" t="s">
        <v>1531</v>
      </c>
      <c r="N621" s="70" t="s">
        <v>3345</v>
      </c>
      <c r="T621" s="1">
        <v>20600</v>
      </c>
      <c r="U621" s="1">
        <v>5415</v>
      </c>
      <c r="W621" s="1" t="s">
        <v>8133</v>
      </c>
      <c r="X621" s="1">
        <v>3129</v>
      </c>
      <c r="Y621">
        <f t="shared" si="90"/>
        <v>4455</v>
      </c>
      <c r="Z621">
        <f t="shared" si="91"/>
        <v>33</v>
      </c>
      <c r="AA621">
        <f t="shared" si="92"/>
        <v>162</v>
      </c>
      <c r="AB621">
        <f t="shared" si="93"/>
        <v>3019</v>
      </c>
      <c r="AE621" s="19">
        <v>40591</v>
      </c>
      <c r="AH621" s="71">
        <v>40591</v>
      </c>
      <c r="AI621" s="78" t="s">
        <v>8791</v>
      </c>
      <c r="AJ621" s="413" t="str">
        <f t="shared" si="94"/>
        <v>17</v>
      </c>
      <c r="AK621" t="str">
        <f t="shared" si="95"/>
        <v>02</v>
      </c>
      <c r="AL621" t="str">
        <f t="shared" si="96"/>
        <v>2011</v>
      </c>
      <c r="AM621" s="427" t="str">
        <f t="shared" si="97"/>
        <v>17</v>
      </c>
      <c r="AN621" t="str">
        <f t="shared" si="98"/>
        <v>02</v>
      </c>
      <c r="AP621" s="19">
        <f t="shared" si="99"/>
        <v>40591</v>
      </c>
    </row>
    <row r="622" spans="1:42" ht="19.5" customHeight="1" x14ac:dyDescent="0.2">
      <c r="A622" s="143">
        <v>10019</v>
      </c>
      <c r="B622" s="42" t="str">
        <f>IFERROR(VLOOKUP($A622,INPUT_Du_lieu_nhan_vien!$A:$C,2,0),"-")</f>
        <v>Đặng Mỹ</v>
      </c>
      <c r="C622" s="42" t="str">
        <f>IFERROR(VLOOKUP($A622,INPUT_Du_lieu_nhan_vien!$A:$C,3,0),"-")</f>
        <v>Châu</v>
      </c>
      <c r="D622" s="42" t="str">
        <f>IFERROR(VLOOKUP($A622,INPUT_Du_lieu_nhan_vien!$A:$AJ,36,0),"-")</f>
        <v>Chính thức</v>
      </c>
      <c r="E622" s="69" t="s">
        <v>3031</v>
      </c>
      <c r="F622" s="70" t="s">
        <v>3348</v>
      </c>
      <c r="G622" s="71">
        <v>40179</v>
      </c>
      <c r="H622" s="54"/>
      <c r="I622" s="54" t="s">
        <v>5</v>
      </c>
      <c r="J622" s="54"/>
      <c r="K622" s="54" t="s">
        <v>65</v>
      </c>
      <c r="L622" s="54"/>
      <c r="M622" s="54"/>
      <c r="N622" s="54"/>
      <c r="T622" s="1">
        <v>20601</v>
      </c>
      <c r="U622" s="1">
        <v>5416</v>
      </c>
      <c r="W622" s="1" t="s">
        <v>8134</v>
      </c>
      <c r="X622" s="1">
        <v>3130</v>
      </c>
      <c r="Y622">
        <f t="shared" si="90"/>
        <v>4437</v>
      </c>
      <c r="Z622">
        <f t="shared" si="91"/>
        <v>38</v>
      </c>
      <c r="AA622">
        <f t="shared" si="92"/>
        <v>177</v>
      </c>
      <c r="AB622">
        <f t="shared" si="93"/>
        <v>3020</v>
      </c>
      <c r="AE622" s="19">
        <v>40179</v>
      </c>
      <c r="AH622" s="71">
        <v>40179</v>
      </c>
      <c r="AI622" s="78" t="s">
        <v>8609</v>
      </c>
      <c r="AJ622" s="413" t="str">
        <f t="shared" si="94"/>
        <v>01</v>
      </c>
      <c r="AK622" t="str">
        <f t="shared" si="95"/>
        <v>01</v>
      </c>
      <c r="AL622" t="str">
        <f t="shared" si="96"/>
        <v>2010</v>
      </c>
      <c r="AM622" s="427" t="str">
        <f t="shared" si="97"/>
        <v>01</v>
      </c>
      <c r="AN622" t="str">
        <f t="shared" si="98"/>
        <v>01</v>
      </c>
      <c r="AP622" s="19">
        <f t="shared" si="99"/>
        <v>40179</v>
      </c>
    </row>
    <row r="623" spans="1:42" ht="19.5" customHeight="1" x14ac:dyDescent="0.2">
      <c r="A623" s="143">
        <v>20160</v>
      </c>
      <c r="B623" s="42" t="str">
        <f>IFERROR(VLOOKUP($A623,INPUT_Du_lieu_nhan_vien!$A:$C,2,0),"-")</f>
        <v>Đặng Thu</v>
      </c>
      <c r="C623" s="42" t="str">
        <f>IFERROR(VLOOKUP($A623,INPUT_Du_lieu_nhan_vien!$A:$C,3,0),"-")</f>
        <v>Thủy</v>
      </c>
      <c r="D623" s="42" t="str">
        <f>IFERROR(VLOOKUP($A623,INPUT_Du_lieu_nhan_vien!$A:$AJ,36,0),"-")</f>
        <v>Nghỉ việc</v>
      </c>
      <c r="E623" s="69" t="s">
        <v>3031</v>
      </c>
      <c r="F623" s="70" t="s">
        <v>3349</v>
      </c>
      <c r="G623" s="71">
        <v>40163</v>
      </c>
      <c r="H623" s="54"/>
      <c r="I623" s="54" t="s">
        <v>17</v>
      </c>
      <c r="J623" s="54"/>
      <c r="K623" s="54" t="s">
        <v>65</v>
      </c>
      <c r="L623" s="54"/>
      <c r="M623" s="54"/>
      <c r="N623" s="70" t="s">
        <v>3350</v>
      </c>
      <c r="T623" s="1">
        <v>20602</v>
      </c>
      <c r="U623" s="1">
        <v>5417</v>
      </c>
      <c r="W623" s="1" t="s">
        <v>8135</v>
      </c>
      <c r="X623" s="1">
        <v>3131</v>
      </c>
      <c r="Y623">
        <f t="shared" si="90"/>
        <v>4685</v>
      </c>
      <c r="Z623">
        <f t="shared" si="91"/>
        <v>51</v>
      </c>
      <c r="AA623">
        <f t="shared" si="92"/>
        <v>177</v>
      </c>
      <c r="AB623">
        <f t="shared" si="93"/>
        <v>3021</v>
      </c>
      <c r="AE623" s="19">
        <v>40163</v>
      </c>
      <c r="AH623" s="71">
        <v>40163</v>
      </c>
      <c r="AI623" s="78" t="s">
        <v>239</v>
      </c>
      <c r="AJ623" s="413" t="str">
        <f t="shared" si="94"/>
        <v>16</v>
      </c>
      <c r="AK623" t="str">
        <f t="shared" si="95"/>
        <v>12</v>
      </c>
      <c r="AL623" t="str">
        <f t="shared" si="96"/>
        <v>2009</v>
      </c>
      <c r="AM623" s="427" t="str">
        <f t="shared" si="97"/>
        <v>16</v>
      </c>
      <c r="AN623" t="str">
        <f t="shared" si="98"/>
        <v>12</v>
      </c>
      <c r="AP623" s="19">
        <f t="shared" si="99"/>
        <v>40163</v>
      </c>
    </row>
    <row r="624" spans="1:42" ht="19.5" customHeight="1" x14ac:dyDescent="0.2">
      <c r="A624" s="143">
        <v>20096</v>
      </c>
      <c r="B624" s="42" t="str">
        <f>IFERROR(VLOOKUP($A624,INPUT_Du_lieu_nhan_vien!$A:$C,2,0),"-")</f>
        <v>Đỗ Thị</v>
      </c>
      <c r="C624" s="42" t="str">
        <f>IFERROR(VLOOKUP($A624,INPUT_Du_lieu_nhan_vien!$A:$C,3,0),"-")</f>
        <v>Ngọc</v>
      </c>
      <c r="D624" s="42" t="str">
        <f>IFERROR(VLOOKUP($A624,INPUT_Du_lieu_nhan_vien!$A:$AJ,36,0),"-")</f>
        <v>Chính thức</v>
      </c>
      <c r="E624" s="69" t="s">
        <v>3031</v>
      </c>
      <c r="F624" s="70" t="s">
        <v>3355</v>
      </c>
      <c r="G624" s="71">
        <v>40095</v>
      </c>
      <c r="H624" s="54"/>
      <c r="I624" s="54" t="s">
        <v>17</v>
      </c>
      <c r="J624" s="54"/>
      <c r="K624" s="54" t="s">
        <v>31</v>
      </c>
      <c r="L624" s="54"/>
      <c r="M624" s="54" t="s">
        <v>37</v>
      </c>
      <c r="N624" s="54"/>
      <c r="T624" s="1">
        <v>20603</v>
      </c>
      <c r="U624" s="1">
        <v>5418</v>
      </c>
      <c r="W624" s="1" t="s">
        <v>8136</v>
      </c>
      <c r="X624" s="1">
        <v>3132</v>
      </c>
      <c r="Y624">
        <f t="shared" si="90"/>
        <v>4534</v>
      </c>
      <c r="Z624">
        <f t="shared" si="91"/>
        <v>51</v>
      </c>
      <c r="AA624">
        <f t="shared" si="92"/>
        <v>182</v>
      </c>
      <c r="AB624">
        <f t="shared" si="93"/>
        <v>3022</v>
      </c>
      <c r="AE624" s="19">
        <v>40095</v>
      </c>
      <c r="AH624" s="71">
        <v>40095</v>
      </c>
      <c r="AI624" s="78" t="s">
        <v>8710</v>
      </c>
      <c r="AJ624" s="413" t="str">
        <f t="shared" si="94"/>
        <v>09</v>
      </c>
      <c r="AK624" t="str">
        <f t="shared" si="95"/>
        <v>10</v>
      </c>
      <c r="AL624" t="str">
        <f t="shared" si="96"/>
        <v>2009</v>
      </c>
      <c r="AM624" s="427" t="str">
        <f t="shared" si="97"/>
        <v>09</v>
      </c>
      <c r="AN624" t="str">
        <f t="shared" si="98"/>
        <v>10</v>
      </c>
      <c r="AP624" s="19">
        <f t="shared" si="99"/>
        <v>40095</v>
      </c>
    </row>
    <row r="625" spans="1:42" ht="19.5" customHeight="1" x14ac:dyDescent="0.2">
      <c r="A625" s="143">
        <v>20118</v>
      </c>
      <c r="B625" s="42" t="str">
        <f>IFERROR(VLOOKUP($A625,INPUT_Du_lieu_nhan_vien!$A:$C,2,0),"-")</f>
        <v>Dương Ngọc Thúy</v>
      </c>
      <c r="C625" s="42" t="str">
        <f>IFERROR(VLOOKUP($A625,INPUT_Du_lieu_nhan_vien!$A:$C,3,0),"-")</f>
        <v>An</v>
      </c>
      <c r="D625" s="42" t="str">
        <f>IFERROR(VLOOKUP($A625,INPUT_Du_lieu_nhan_vien!$A:$AJ,36,0),"-")</f>
        <v>Chính thức</v>
      </c>
      <c r="E625" s="69" t="s">
        <v>3031</v>
      </c>
      <c r="F625" s="70" t="s">
        <v>3364</v>
      </c>
      <c r="G625" s="71">
        <v>40087</v>
      </c>
      <c r="H625" s="54"/>
      <c r="I625" s="54" t="s">
        <v>17</v>
      </c>
      <c r="J625" s="54"/>
      <c r="K625" s="54" t="s">
        <v>65</v>
      </c>
      <c r="L625" s="54"/>
      <c r="M625" s="54" t="s">
        <v>70</v>
      </c>
      <c r="N625" s="54"/>
      <c r="T625" s="1">
        <v>20604</v>
      </c>
      <c r="U625" s="1">
        <v>5419</v>
      </c>
      <c r="W625" s="1" t="s">
        <v>8137</v>
      </c>
      <c r="X625" s="1">
        <v>3133</v>
      </c>
      <c r="Y625">
        <f t="shared" si="90"/>
        <v>4634</v>
      </c>
      <c r="Z625">
        <f t="shared" si="91"/>
        <v>51</v>
      </c>
      <c r="AA625">
        <f t="shared" si="92"/>
        <v>177</v>
      </c>
      <c r="AB625">
        <f t="shared" si="93"/>
        <v>3023</v>
      </c>
      <c r="AE625" s="19">
        <v>40087</v>
      </c>
      <c r="AH625" s="71">
        <v>40087</v>
      </c>
      <c r="AI625" s="78" t="s">
        <v>8597</v>
      </c>
      <c r="AJ625" s="413" t="str">
        <f t="shared" si="94"/>
        <v>01</v>
      </c>
      <c r="AK625" t="str">
        <f t="shared" si="95"/>
        <v>10</v>
      </c>
      <c r="AL625" t="str">
        <f t="shared" si="96"/>
        <v>2009</v>
      </c>
      <c r="AM625" s="427" t="str">
        <f t="shared" si="97"/>
        <v>01</v>
      </c>
      <c r="AN625" t="str">
        <f t="shared" si="98"/>
        <v>10</v>
      </c>
      <c r="AP625" s="19">
        <f t="shared" si="99"/>
        <v>40087</v>
      </c>
    </row>
    <row r="626" spans="1:42" ht="19.5" customHeight="1" x14ac:dyDescent="0.2">
      <c r="A626" s="143">
        <v>20114</v>
      </c>
      <c r="B626" s="42" t="str">
        <f>IFERROR(VLOOKUP($A626,INPUT_Du_lieu_nhan_vien!$A:$C,2,0),"-")</f>
        <v>Hoàng Thị</v>
      </c>
      <c r="C626" s="42" t="str">
        <f>IFERROR(VLOOKUP($A626,INPUT_Du_lieu_nhan_vien!$A:$C,3,0),"-")</f>
        <v>Xuân</v>
      </c>
      <c r="D626" s="42" t="str">
        <f>IFERROR(VLOOKUP($A626,INPUT_Du_lieu_nhan_vien!$A:$AJ,36,0),"-")</f>
        <v>Chính thức</v>
      </c>
      <c r="E626" s="69" t="s">
        <v>3031</v>
      </c>
      <c r="F626" s="70" t="s">
        <v>3382</v>
      </c>
      <c r="G626" s="71">
        <v>40110</v>
      </c>
      <c r="H626" s="54"/>
      <c r="I626" s="54" t="s">
        <v>17</v>
      </c>
      <c r="J626" s="54"/>
      <c r="K626" s="54" t="s">
        <v>52</v>
      </c>
      <c r="L626" s="54"/>
      <c r="M626" s="54"/>
      <c r="N626" s="70" t="s">
        <v>3384</v>
      </c>
      <c r="T626" s="1">
        <v>20605</v>
      </c>
      <c r="U626" s="1">
        <v>5420</v>
      </c>
      <c r="W626" s="1" t="s">
        <v>8138</v>
      </c>
      <c r="X626" s="1">
        <v>3134</v>
      </c>
      <c r="Y626">
        <f t="shared" si="90"/>
        <v>4630</v>
      </c>
      <c r="Z626">
        <f t="shared" si="91"/>
        <v>51</v>
      </c>
      <c r="AA626">
        <f t="shared" si="92"/>
        <v>176</v>
      </c>
      <c r="AB626">
        <f t="shared" si="93"/>
        <v>3024</v>
      </c>
      <c r="AE626" s="19">
        <v>40110</v>
      </c>
      <c r="AH626" s="71">
        <v>40110</v>
      </c>
      <c r="AI626" s="78" t="s">
        <v>3383</v>
      </c>
      <c r="AJ626" s="413" t="str">
        <f t="shared" si="94"/>
        <v>24</v>
      </c>
      <c r="AK626" t="str">
        <f t="shared" si="95"/>
        <v>10</v>
      </c>
      <c r="AL626" t="str">
        <f t="shared" si="96"/>
        <v>2009</v>
      </c>
      <c r="AM626" s="427" t="str">
        <f t="shared" si="97"/>
        <v>24</v>
      </c>
      <c r="AN626" t="str">
        <f t="shared" si="98"/>
        <v>10</v>
      </c>
      <c r="AP626" s="19">
        <f t="shared" si="99"/>
        <v>40110</v>
      </c>
    </row>
    <row r="627" spans="1:42" ht="19.5" customHeight="1" x14ac:dyDescent="0.2">
      <c r="A627" s="143">
        <v>20126</v>
      </c>
      <c r="B627" s="42" t="str">
        <f>IFERROR(VLOOKUP($A627,INPUT_Du_lieu_nhan_vien!$A:$C,2,0),"-")</f>
        <v>Hoàng Thị</v>
      </c>
      <c r="C627" s="42" t="str">
        <f>IFERROR(VLOOKUP($A627,INPUT_Du_lieu_nhan_vien!$A:$C,3,0),"-")</f>
        <v>Vinh</v>
      </c>
      <c r="D627" s="42" t="str">
        <f>IFERROR(VLOOKUP($A627,INPUT_Du_lieu_nhan_vien!$A:$AJ,36,0),"-")</f>
        <v>Nghỉ khác</v>
      </c>
      <c r="E627" s="69" t="s">
        <v>3031</v>
      </c>
      <c r="F627" s="70" t="s">
        <v>3385</v>
      </c>
      <c r="G627" s="71">
        <v>40093</v>
      </c>
      <c r="H627" s="54"/>
      <c r="I627" s="54" t="s">
        <v>17</v>
      </c>
      <c r="J627" s="54"/>
      <c r="K627" s="54" t="s">
        <v>65</v>
      </c>
      <c r="L627" s="54"/>
      <c r="M627" s="54" t="s">
        <v>69</v>
      </c>
      <c r="N627" s="70" t="s">
        <v>3386</v>
      </c>
      <c r="T627" s="1">
        <v>20606</v>
      </c>
      <c r="U627" s="1">
        <v>5421</v>
      </c>
      <c r="W627" s="1" t="s">
        <v>8139</v>
      </c>
      <c r="X627" s="1">
        <v>3135</v>
      </c>
      <c r="Y627">
        <f t="shared" si="90"/>
        <v>4642</v>
      </c>
      <c r="Z627">
        <f t="shared" si="91"/>
        <v>51</v>
      </c>
      <c r="AA627">
        <f t="shared" si="92"/>
        <v>177</v>
      </c>
      <c r="AB627">
        <f t="shared" si="93"/>
        <v>3025</v>
      </c>
      <c r="AE627" s="19">
        <v>40093</v>
      </c>
      <c r="AH627" s="71">
        <v>40093</v>
      </c>
      <c r="AI627" s="78" t="s">
        <v>8714</v>
      </c>
      <c r="AJ627" s="413" t="str">
        <f t="shared" si="94"/>
        <v>07</v>
      </c>
      <c r="AK627" t="str">
        <f t="shared" si="95"/>
        <v>10</v>
      </c>
      <c r="AL627" t="str">
        <f t="shared" si="96"/>
        <v>2009</v>
      </c>
      <c r="AM627" s="427" t="str">
        <f t="shared" si="97"/>
        <v>07</v>
      </c>
      <c r="AN627" t="str">
        <f t="shared" si="98"/>
        <v>10</v>
      </c>
      <c r="AP627" s="19">
        <f t="shared" si="99"/>
        <v>40093</v>
      </c>
    </row>
    <row r="628" spans="1:42" ht="19.5" customHeight="1" x14ac:dyDescent="0.2">
      <c r="A628" s="143">
        <v>20223</v>
      </c>
      <c r="B628" s="42" t="str">
        <f>IFERROR(VLOOKUP($A628,INPUT_Du_lieu_nhan_vien!$A:$C,2,0),"-")</f>
        <v>Hoàng Diệu</v>
      </c>
      <c r="C628" s="42" t="str">
        <f>IFERROR(VLOOKUP($A628,INPUT_Du_lieu_nhan_vien!$A:$C,3,0),"-")</f>
        <v>Linh</v>
      </c>
      <c r="D628" s="42" t="str">
        <f>IFERROR(VLOOKUP($A628,INPUT_Du_lieu_nhan_vien!$A:$AJ,36,0),"-")</f>
        <v>Chính thức</v>
      </c>
      <c r="E628" s="69" t="s">
        <v>3031</v>
      </c>
      <c r="F628" s="70" t="s">
        <v>3387</v>
      </c>
      <c r="G628" s="71">
        <v>40483</v>
      </c>
      <c r="H628" s="54"/>
      <c r="I628" s="54" t="s">
        <v>17</v>
      </c>
      <c r="J628" s="54"/>
      <c r="K628" s="54"/>
      <c r="L628" s="54"/>
      <c r="M628" s="54"/>
      <c r="N628" s="70" t="s">
        <v>3388</v>
      </c>
      <c r="T628" s="1">
        <v>20607</v>
      </c>
      <c r="U628" s="1">
        <v>5422</v>
      </c>
      <c r="W628" s="1" t="s">
        <v>8140</v>
      </c>
      <c r="X628" s="1">
        <v>3136</v>
      </c>
      <c r="Y628">
        <f t="shared" si="90"/>
        <v>4748</v>
      </c>
      <c r="Z628">
        <f t="shared" si="91"/>
        <v>51</v>
      </c>
      <c r="AA628" t="str">
        <f t="shared" si="92"/>
        <v/>
      </c>
      <c r="AB628">
        <f t="shared" si="93"/>
        <v>3026</v>
      </c>
      <c r="AE628" s="19">
        <v>40483</v>
      </c>
      <c r="AH628" s="71">
        <v>40483</v>
      </c>
      <c r="AI628" s="78" t="s">
        <v>8622</v>
      </c>
      <c r="AJ628" s="413" t="str">
        <f t="shared" si="94"/>
        <v>01</v>
      </c>
      <c r="AK628" t="str">
        <f t="shared" si="95"/>
        <v>11</v>
      </c>
      <c r="AL628" t="str">
        <f t="shared" si="96"/>
        <v>2010</v>
      </c>
      <c r="AM628" s="427" t="str">
        <f t="shared" si="97"/>
        <v>01</v>
      </c>
      <c r="AN628" t="str">
        <f t="shared" si="98"/>
        <v>11</v>
      </c>
      <c r="AP628" s="19">
        <f t="shared" si="99"/>
        <v>40483</v>
      </c>
    </row>
    <row r="629" spans="1:42" ht="19.5" customHeight="1" x14ac:dyDescent="0.2">
      <c r="A629" s="143">
        <v>20356</v>
      </c>
      <c r="B629" s="42" t="str">
        <f>IFERROR(VLOOKUP($A629,INPUT_Du_lieu_nhan_vien!$A:$C,2,0),"-")</f>
        <v>Huỳnh Thị Thúy</v>
      </c>
      <c r="C629" s="42" t="str">
        <f>IFERROR(VLOOKUP($A629,INPUT_Du_lieu_nhan_vien!$A:$C,3,0),"-")</f>
        <v>Phượng</v>
      </c>
      <c r="D629" s="42" t="str">
        <f>IFERROR(VLOOKUP($A629,INPUT_Du_lieu_nhan_vien!$A:$AJ,36,0),"-")</f>
        <v>Chính thức</v>
      </c>
      <c r="E629" s="69" t="s">
        <v>3031</v>
      </c>
      <c r="F629" s="70" t="s">
        <v>3400</v>
      </c>
      <c r="G629" s="71">
        <v>41013</v>
      </c>
      <c r="H629" s="54"/>
      <c r="I629" s="69" t="s">
        <v>16</v>
      </c>
      <c r="J629" s="54"/>
      <c r="K629" s="69" t="s">
        <v>65</v>
      </c>
      <c r="L629" s="54"/>
      <c r="M629" s="69" t="s">
        <v>70</v>
      </c>
      <c r="N629" s="54"/>
      <c r="T629" s="1">
        <v>20608</v>
      </c>
      <c r="U629" s="1">
        <v>5423</v>
      </c>
      <c r="W629" s="1" t="s">
        <v>8141</v>
      </c>
      <c r="X629" s="1">
        <v>3137</v>
      </c>
      <c r="Y629">
        <f t="shared" si="90"/>
        <v>5023</v>
      </c>
      <c r="Z629">
        <f t="shared" si="91"/>
        <v>53</v>
      </c>
      <c r="AA629">
        <f t="shared" si="92"/>
        <v>177</v>
      </c>
      <c r="AB629">
        <f t="shared" si="93"/>
        <v>3027</v>
      </c>
      <c r="AE629" s="19">
        <v>41013</v>
      </c>
      <c r="AH629" s="71">
        <v>41013</v>
      </c>
      <c r="AI629" s="78" t="s">
        <v>8591</v>
      </c>
      <c r="AJ629" s="413" t="str">
        <f t="shared" si="94"/>
        <v>14</v>
      </c>
      <c r="AK629" t="str">
        <f t="shared" si="95"/>
        <v>04</v>
      </c>
      <c r="AL629" t="str">
        <f t="shared" si="96"/>
        <v>2012</v>
      </c>
      <c r="AM629" s="427" t="str">
        <f t="shared" si="97"/>
        <v>14</v>
      </c>
      <c r="AN629" t="str">
        <f t="shared" si="98"/>
        <v>04</v>
      </c>
      <c r="AP629" s="19">
        <f t="shared" si="99"/>
        <v>41013</v>
      </c>
    </row>
    <row r="630" spans="1:42" ht="19.5" customHeight="1" x14ac:dyDescent="0.2">
      <c r="A630" s="143">
        <v>20037</v>
      </c>
      <c r="B630" s="42" t="str">
        <f>IFERROR(VLOOKUP($A630,INPUT_Du_lieu_nhan_vien!$A:$C,2,0),"-")</f>
        <v>Lê Ngọc</v>
      </c>
      <c r="C630" s="42" t="str">
        <f>IFERROR(VLOOKUP($A630,INPUT_Du_lieu_nhan_vien!$A:$C,3,0),"-")</f>
        <v>Thúy</v>
      </c>
      <c r="D630" s="42" t="str">
        <f>IFERROR(VLOOKUP($A630,INPUT_Du_lieu_nhan_vien!$A:$AJ,36,0),"-")</f>
        <v>Nghỉ việc</v>
      </c>
      <c r="E630" s="69" t="s">
        <v>3031</v>
      </c>
      <c r="F630" s="70" t="s">
        <v>3403</v>
      </c>
      <c r="G630" s="71">
        <v>39855</v>
      </c>
      <c r="H630" s="54"/>
      <c r="I630" s="69" t="s">
        <v>16</v>
      </c>
      <c r="J630" s="54"/>
      <c r="K630" s="69" t="s">
        <v>31</v>
      </c>
      <c r="L630" s="54"/>
      <c r="M630" s="69" t="s">
        <v>37</v>
      </c>
      <c r="N630" s="54"/>
      <c r="T630" s="1">
        <v>20609</v>
      </c>
      <c r="U630" s="1">
        <v>5424</v>
      </c>
      <c r="W630" s="1" t="s">
        <v>8142</v>
      </c>
      <c r="X630" s="1">
        <v>3138</v>
      </c>
      <c r="Y630">
        <f t="shared" si="90"/>
        <v>4475</v>
      </c>
      <c r="Z630">
        <f t="shared" si="91"/>
        <v>53</v>
      </c>
      <c r="AA630">
        <f t="shared" si="92"/>
        <v>182</v>
      </c>
      <c r="AB630">
        <f t="shared" si="93"/>
        <v>3028</v>
      </c>
      <c r="AE630" s="19">
        <v>39855</v>
      </c>
      <c r="AH630" s="71">
        <v>39855</v>
      </c>
      <c r="AI630" s="78" t="s">
        <v>8790</v>
      </c>
      <c r="AJ630" s="413" t="str">
        <f t="shared" si="94"/>
        <v>11</v>
      </c>
      <c r="AK630" t="str">
        <f t="shared" si="95"/>
        <v>02</v>
      </c>
      <c r="AL630" t="str">
        <f t="shared" si="96"/>
        <v>2009</v>
      </c>
      <c r="AM630" s="427" t="str">
        <f t="shared" si="97"/>
        <v>11</v>
      </c>
      <c r="AN630" t="str">
        <f t="shared" si="98"/>
        <v>02</v>
      </c>
      <c r="AP630" s="19">
        <f t="shared" si="99"/>
        <v>39855</v>
      </c>
    </row>
    <row r="631" spans="1:42" ht="19.5" customHeight="1" x14ac:dyDescent="0.2">
      <c r="A631" s="143">
        <v>20048</v>
      </c>
      <c r="B631" s="42" t="str">
        <f>IFERROR(VLOOKUP($A631,INPUT_Du_lieu_nhan_vien!$A:$C,2,0),"-")</f>
        <v>Lê Thị Anh</v>
      </c>
      <c r="C631" s="42" t="str">
        <f>IFERROR(VLOOKUP($A631,INPUT_Du_lieu_nhan_vien!$A:$C,3,0),"-")</f>
        <v>Tú</v>
      </c>
      <c r="D631" s="42" t="str">
        <f>IFERROR(VLOOKUP($A631,INPUT_Du_lieu_nhan_vien!$A:$AJ,36,0),"-")</f>
        <v>Chính thức</v>
      </c>
      <c r="E631" s="69" t="s">
        <v>3031</v>
      </c>
      <c r="F631" s="70" t="s">
        <v>3404</v>
      </c>
      <c r="G631" s="71">
        <v>39904</v>
      </c>
      <c r="H631" s="54"/>
      <c r="I631" s="69" t="s">
        <v>17</v>
      </c>
      <c r="J631" s="54"/>
      <c r="K631" s="69" t="s">
        <v>38</v>
      </c>
      <c r="L631" s="54"/>
      <c r="M631" s="54"/>
      <c r="N631" s="54"/>
      <c r="T631" s="1">
        <v>20610</v>
      </c>
      <c r="U631" s="1">
        <v>5425</v>
      </c>
      <c r="W631" s="1" t="s">
        <v>8143</v>
      </c>
      <c r="X631" s="1">
        <v>3139</v>
      </c>
      <c r="Y631">
        <f t="shared" si="90"/>
        <v>4486</v>
      </c>
      <c r="Z631">
        <f t="shared" si="91"/>
        <v>51</v>
      </c>
      <c r="AA631">
        <f t="shared" si="92"/>
        <v>180</v>
      </c>
      <c r="AB631">
        <f t="shared" si="93"/>
        <v>3029</v>
      </c>
      <c r="AE631" s="19">
        <v>39904</v>
      </c>
      <c r="AH631" s="71">
        <v>39904</v>
      </c>
      <c r="AI631" s="78" t="s">
        <v>8621</v>
      </c>
      <c r="AJ631" s="413" t="str">
        <f t="shared" si="94"/>
        <v>01</v>
      </c>
      <c r="AK631" t="str">
        <f t="shared" si="95"/>
        <v>04</v>
      </c>
      <c r="AL631" t="str">
        <f t="shared" si="96"/>
        <v>2009</v>
      </c>
      <c r="AM631" s="427" t="str">
        <f t="shared" si="97"/>
        <v>01</v>
      </c>
      <c r="AN631" t="str">
        <f t="shared" si="98"/>
        <v>04</v>
      </c>
      <c r="AP631" s="19">
        <f t="shared" si="99"/>
        <v>39904</v>
      </c>
    </row>
    <row r="632" spans="1:42" ht="19.5" customHeight="1" x14ac:dyDescent="0.2">
      <c r="A632" s="143">
        <v>20130</v>
      </c>
      <c r="B632" s="42" t="str">
        <f>IFERROR(VLOOKUP($A632,INPUT_Du_lieu_nhan_vien!$A:$C,2,0),"-")</f>
        <v>Lê Thị Kim</v>
      </c>
      <c r="C632" s="42" t="str">
        <f>IFERROR(VLOOKUP($A632,INPUT_Du_lieu_nhan_vien!$A:$C,3,0),"-")</f>
        <v>Hằng</v>
      </c>
      <c r="D632" s="42" t="str">
        <f>IFERROR(VLOOKUP($A632,INPUT_Du_lieu_nhan_vien!$A:$AJ,36,0),"-")</f>
        <v>Chính thức</v>
      </c>
      <c r="E632" s="69" t="s">
        <v>3031</v>
      </c>
      <c r="F632" s="70" t="s">
        <v>3413</v>
      </c>
      <c r="G632" s="71">
        <v>40093</v>
      </c>
      <c r="H632" s="54"/>
      <c r="I632" s="69" t="s">
        <v>17</v>
      </c>
      <c r="J632" s="54"/>
      <c r="K632" s="69" t="s">
        <v>65</v>
      </c>
      <c r="L632" s="54"/>
      <c r="M632" s="54"/>
      <c r="N632" s="70" t="s">
        <v>3414</v>
      </c>
      <c r="T632" s="1">
        <v>20611</v>
      </c>
      <c r="U632" s="1">
        <v>5426</v>
      </c>
      <c r="W632" s="1" t="s">
        <v>8144</v>
      </c>
      <c r="X632" s="1">
        <v>3140</v>
      </c>
      <c r="Y632">
        <f t="shared" si="90"/>
        <v>4646</v>
      </c>
      <c r="Z632">
        <f t="shared" si="91"/>
        <v>51</v>
      </c>
      <c r="AA632">
        <f t="shared" si="92"/>
        <v>177</v>
      </c>
      <c r="AB632">
        <f t="shared" si="93"/>
        <v>3030</v>
      </c>
      <c r="AE632" s="19">
        <v>40093</v>
      </c>
      <c r="AH632" s="71">
        <v>40093</v>
      </c>
      <c r="AI632" s="78" t="s">
        <v>8714</v>
      </c>
      <c r="AJ632" s="413" t="str">
        <f t="shared" si="94"/>
        <v>07</v>
      </c>
      <c r="AK632" t="str">
        <f t="shared" si="95"/>
        <v>10</v>
      </c>
      <c r="AL632" t="str">
        <f t="shared" si="96"/>
        <v>2009</v>
      </c>
      <c r="AM632" s="427" t="str">
        <f t="shared" si="97"/>
        <v>07</v>
      </c>
      <c r="AN632" t="str">
        <f t="shared" si="98"/>
        <v>10</v>
      </c>
      <c r="AP632" s="19">
        <f t="shared" si="99"/>
        <v>40093</v>
      </c>
    </row>
    <row r="633" spans="1:42" ht="19.5" customHeight="1" x14ac:dyDescent="0.2">
      <c r="A633" s="143">
        <v>20252</v>
      </c>
      <c r="B633" s="42" t="str">
        <f>IFERROR(VLOOKUP($A633,INPUT_Du_lieu_nhan_vien!$A:$C,2,0),"-")</f>
        <v>Lê Thị</v>
      </c>
      <c r="C633" s="42" t="str">
        <f>IFERROR(VLOOKUP($A633,INPUT_Du_lieu_nhan_vien!$A:$C,3,0),"-")</f>
        <v>Nga</v>
      </c>
      <c r="D633" s="42" t="str">
        <f>IFERROR(VLOOKUP($A633,INPUT_Du_lieu_nhan_vien!$A:$AJ,36,0),"-")</f>
        <v>Chính thức</v>
      </c>
      <c r="E633" s="69" t="s">
        <v>3031</v>
      </c>
      <c r="F633" s="70" t="s">
        <v>3423</v>
      </c>
      <c r="G633" s="71">
        <v>40603</v>
      </c>
      <c r="H633" s="54"/>
      <c r="I633" s="69" t="s">
        <v>17</v>
      </c>
      <c r="J633" s="54"/>
      <c r="K633" s="69" t="s">
        <v>65</v>
      </c>
      <c r="L633" s="54"/>
      <c r="M633" s="54"/>
      <c r="N633" s="70" t="s">
        <v>3424</v>
      </c>
      <c r="T633" s="1">
        <v>20612</v>
      </c>
      <c r="U633" s="1">
        <v>5427</v>
      </c>
      <c r="W633" s="1" t="s">
        <v>8145</v>
      </c>
      <c r="X633" s="1">
        <v>3141</v>
      </c>
      <c r="Y633">
        <f t="shared" si="90"/>
        <v>4777</v>
      </c>
      <c r="Z633">
        <f t="shared" si="91"/>
        <v>51</v>
      </c>
      <c r="AA633">
        <f t="shared" si="92"/>
        <v>177</v>
      </c>
      <c r="AB633">
        <f t="shared" si="93"/>
        <v>3031</v>
      </c>
      <c r="AE633" s="19">
        <v>40603</v>
      </c>
      <c r="AH633" s="71">
        <v>40603</v>
      </c>
      <c r="AI633" s="78" t="s">
        <v>8612</v>
      </c>
      <c r="AJ633" s="413" t="str">
        <f t="shared" si="94"/>
        <v>01</v>
      </c>
      <c r="AK633" t="str">
        <f t="shared" si="95"/>
        <v>03</v>
      </c>
      <c r="AL633" t="str">
        <f t="shared" si="96"/>
        <v>2011</v>
      </c>
      <c r="AM633" s="427" t="str">
        <f t="shared" si="97"/>
        <v>01</v>
      </c>
      <c r="AN633" t="str">
        <f t="shared" si="98"/>
        <v>03</v>
      </c>
      <c r="AP633" s="19">
        <f t="shared" si="99"/>
        <v>40603</v>
      </c>
    </row>
    <row r="634" spans="1:42" ht="19.5" customHeight="1" x14ac:dyDescent="0.2">
      <c r="A634" s="143">
        <v>20189</v>
      </c>
      <c r="B634" s="42" t="str">
        <f>IFERROR(VLOOKUP($A634,INPUT_Du_lieu_nhan_vien!$A:$C,2,0),"-")</f>
        <v>Nguyễn Thị Thanh</v>
      </c>
      <c r="C634" s="42" t="str">
        <f>IFERROR(VLOOKUP($A634,INPUT_Du_lieu_nhan_vien!$A:$C,3,0),"-")</f>
        <v>Thủy</v>
      </c>
      <c r="D634" s="42" t="str">
        <f>IFERROR(VLOOKUP($A634,INPUT_Du_lieu_nhan_vien!$A:$AJ,36,0),"-")</f>
        <v>Nghỉ việc</v>
      </c>
      <c r="E634" s="69" t="s">
        <v>3032</v>
      </c>
      <c r="F634" s="70" t="s">
        <v>5886</v>
      </c>
      <c r="G634" s="71">
        <v>40976</v>
      </c>
      <c r="H634" s="54"/>
      <c r="I634" s="54" t="s">
        <v>17</v>
      </c>
      <c r="J634" s="54"/>
      <c r="K634" s="54"/>
      <c r="L634" s="54"/>
      <c r="M634" s="54"/>
      <c r="N634" s="70" t="s">
        <v>5887</v>
      </c>
      <c r="T634" s="1">
        <v>20613</v>
      </c>
      <c r="U634" s="1">
        <v>5428</v>
      </c>
      <c r="W634" s="1" t="s">
        <v>8146</v>
      </c>
      <c r="X634" s="1">
        <v>3142</v>
      </c>
      <c r="Y634">
        <f t="shared" si="90"/>
        <v>4714</v>
      </c>
      <c r="Z634">
        <f t="shared" si="91"/>
        <v>51</v>
      </c>
      <c r="AA634" t="str">
        <f t="shared" si="92"/>
        <v/>
      </c>
      <c r="AB634">
        <f t="shared" si="93"/>
        <v>3637</v>
      </c>
      <c r="AE634" s="19">
        <v>40976</v>
      </c>
      <c r="AH634" s="71">
        <v>40976</v>
      </c>
      <c r="AI634" s="78" t="s">
        <v>8792</v>
      </c>
      <c r="AJ634" s="413" t="str">
        <f t="shared" si="94"/>
        <v>08</v>
      </c>
      <c r="AK634" t="str">
        <f t="shared" si="95"/>
        <v>03</v>
      </c>
      <c r="AL634" t="str">
        <f t="shared" si="96"/>
        <v>2012</v>
      </c>
      <c r="AM634" s="427" t="str">
        <f t="shared" si="97"/>
        <v>08</v>
      </c>
      <c r="AN634" t="str">
        <f t="shared" si="98"/>
        <v>03</v>
      </c>
      <c r="AP634" s="19">
        <f t="shared" si="99"/>
        <v>40976</v>
      </c>
    </row>
    <row r="635" spans="1:42" ht="19.5" customHeight="1" x14ac:dyDescent="0.2">
      <c r="A635" s="143">
        <v>20510</v>
      </c>
      <c r="B635" s="42" t="str">
        <f>IFERROR(VLOOKUP($A635,INPUT_Du_lieu_nhan_vien!$A:$C,2,0),"-")</f>
        <v>Nguyễn Thị Ngọc</v>
      </c>
      <c r="C635" s="42" t="str">
        <f>IFERROR(VLOOKUP($A635,INPUT_Du_lieu_nhan_vien!$A:$C,3,0),"-")</f>
        <v>Thủy</v>
      </c>
      <c r="D635" s="42" t="str">
        <f>IFERROR(VLOOKUP($A635,INPUT_Du_lieu_nhan_vien!$A:$AJ,36,0),"-")</f>
        <v>Nghỉ việc</v>
      </c>
      <c r="E635" s="69"/>
      <c r="F635" s="54"/>
      <c r="G635" s="54"/>
      <c r="H635" s="54"/>
      <c r="I635" s="54"/>
      <c r="J635" s="54"/>
      <c r="K635" s="54"/>
      <c r="L635" s="54"/>
      <c r="M635" s="54"/>
      <c r="N635" s="54"/>
      <c r="T635" s="1">
        <v>20614</v>
      </c>
      <c r="U635" s="1">
        <v>5429</v>
      </c>
      <c r="W635" s="1" t="s">
        <v>8199</v>
      </c>
      <c r="X635" s="1">
        <v>3143</v>
      </c>
      <c r="Y635">
        <f t="shared" si="90"/>
        <v>5324</v>
      </c>
      <c r="Z635" t="str">
        <f t="shared" si="91"/>
        <v/>
      </c>
      <c r="AA635" t="str">
        <f t="shared" si="92"/>
        <v/>
      </c>
      <c r="AB635" t="str">
        <f t="shared" si="93"/>
        <v/>
      </c>
      <c r="AE635" s="19" t="s">
        <v>623</v>
      </c>
      <c r="AH635" s="54"/>
      <c r="AI635" s="415"/>
      <c r="AJ635" s="413" t="str">
        <f t="shared" si="94"/>
        <v/>
      </c>
      <c r="AK635" t="e">
        <f t="shared" si="95"/>
        <v>#VALUE!</v>
      </c>
      <c r="AL635" t="str">
        <f t="shared" si="96"/>
        <v/>
      </c>
      <c r="AM635" s="427" t="e">
        <f t="shared" si="97"/>
        <v>#VALUE!</v>
      </c>
      <c r="AN635" t="e">
        <f t="shared" si="98"/>
        <v>#VALUE!</v>
      </c>
      <c r="AP635" s="19" t="str">
        <f t="shared" si="99"/>
        <v/>
      </c>
    </row>
    <row r="636" spans="1:42" ht="19.5" customHeight="1" x14ac:dyDescent="0.2">
      <c r="A636" s="143">
        <v>20370</v>
      </c>
      <c r="B636" s="42" t="str">
        <f>IFERROR(VLOOKUP($A636,INPUT_Du_lieu_nhan_vien!$A:$C,2,0),"-")</f>
        <v>Nguyễn Thanh</v>
      </c>
      <c r="C636" s="42" t="str">
        <f>IFERROR(VLOOKUP($A636,INPUT_Du_lieu_nhan_vien!$A:$C,3,0),"-")</f>
        <v>Thủy</v>
      </c>
      <c r="D636" s="42" t="str">
        <f>IFERROR(VLOOKUP($A636,INPUT_Du_lieu_nhan_vien!$A:$AJ,36,0),"-")</f>
        <v>Chính thức</v>
      </c>
      <c r="E636" s="69" t="s">
        <v>3028</v>
      </c>
      <c r="F636" s="70" t="s">
        <v>3234</v>
      </c>
      <c r="G636" s="71">
        <v>41296</v>
      </c>
      <c r="H636" s="54"/>
      <c r="I636" s="54" t="s">
        <v>14</v>
      </c>
      <c r="J636" s="54"/>
      <c r="K636" s="54" t="s">
        <v>31</v>
      </c>
      <c r="L636" s="54"/>
      <c r="M636" s="54" t="s">
        <v>32</v>
      </c>
      <c r="N636" s="54"/>
      <c r="T636" s="1">
        <v>20615</v>
      </c>
      <c r="U636" s="1">
        <v>5430</v>
      </c>
      <c r="W636" s="1" t="s">
        <v>8149</v>
      </c>
      <c r="X636" s="1">
        <v>3144</v>
      </c>
      <c r="Y636">
        <f t="shared" si="90"/>
        <v>5038</v>
      </c>
      <c r="Z636">
        <f t="shared" si="91"/>
        <v>33</v>
      </c>
      <c r="AA636">
        <f t="shared" si="92"/>
        <v>182</v>
      </c>
      <c r="AB636">
        <f t="shared" si="93"/>
        <v>3543</v>
      </c>
      <c r="AE636" s="19">
        <v>41296</v>
      </c>
      <c r="AH636" s="71">
        <v>41296</v>
      </c>
      <c r="AI636" s="78" t="s">
        <v>8630</v>
      </c>
      <c r="AJ636" s="413" t="str">
        <f t="shared" si="94"/>
        <v>22</v>
      </c>
      <c r="AK636" t="str">
        <f t="shared" si="95"/>
        <v>01</v>
      </c>
      <c r="AL636" t="str">
        <f t="shared" si="96"/>
        <v>2013</v>
      </c>
      <c r="AM636" s="427" t="str">
        <f t="shared" si="97"/>
        <v>22</v>
      </c>
      <c r="AN636" t="str">
        <f t="shared" si="98"/>
        <v>01</v>
      </c>
      <c r="AP636" s="19">
        <f t="shared" si="99"/>
        <v>41296</v>
      </c>
    </row>
    <row r="637" spans="1:42" ht="19.5" customHeight="1" x14ac:dyDescent="0.2">
      <c r="A637" s="143">
        <v>20370</v>
      </c>
      <c r="B637" s="42" t="str">
        <f>IFERROR(VLOOKUP($A637,INPUT_Du_lieu_nhan_vien!$A:$C,2,0),"-")</f>
        <v>Nguyễn Thanh</v>
      </c>
      <c r="C637" s="42" t="str">
        <f>IFERROR(VLOOKUP($A637,INPUT_Du_lieu_nhan_vien!$A:$C,3,0),"-")</f>
        <v>Thủy</v>
      </c>
      <c r="D637" s="42" t="str">
        <f>IFERROR(VLOOKUP($A637,INPUT_Du_lieu_nhan_vien!$A:$AJ,36,0),"-")</f>
        <v>Chính thức</v>
      </c>
      <c r="E637" s="69" t="s">
        <v>3031</v>
      </c>
      <c r="F637" s="70" t="s">
        <v>3574</v>
      </c>
      <c r="G637" s="71">
        <v>41030</v>
      </c>
      <c r="H637" s="54"/>
      <c r="I637" s="54" t="s">
        <v>16</v>
      </c>
      <c r="J637" s="54"/>
      <c r="K637" s="54"/>
      <c r="L637" s="54"/>
      <c r="M637" s="54"/>
      <c r="N637" s="70" t="s">
        <v>3575</v>
      </c>
      <c r="T637" s="1">
        <v>20616</v>
      </c>
      <c r="U637" s="1">
        <v>5431</v>
      </c>
      <c r="W637" s="1" t="s">
        <v>8197</v>
      </c>
      <c r="X637" s="1">
        <v>3145</v>
      </c>
      <c r="Y637">
        <f t="shared" si="90"/>
        <v>5038</v>
      </c>
      <c r="Z637">
        <f t="shared" si="91"/>
        <v>53</v>
      </c>
      <c r="AA637" t="str">
        <f t="shared" si="92"/>
        <v/>
      </c>
      <c r="AB637">
        <f t="shared" si="93"/>
        <v>3032</v>
      </c>
      <c r="AE637" s="19">
        <v>41030</v>
      </c>
      <c r="AH637" s="71">
        <v>41030</v>
      </c>
      <c r="AI637" s="78" t="s">
        <v>3708</v>
      </c>
      <c r="AJ637" s="413" t="str">
        <f t="shared" si="94"/>
        <v>01</v>
      </c>
      <c r="AK637" t="str">
        <f t="shared" si="95"/>
        <v>05</v>
      </c>
      <c r="AL637" t="str">
        <f t="shared" si="96"/>
        <v>2012</v>
      </c>
      <c r="AM637" s="427" t="str">
        <f t="shared" si="97"/>
        <v>01</v>
      </c>
      <c r="AN637" t="str">
        <f t="shared" si="98"/>
        <v>05</v>
      </c>
      <c r="AP637" s="19">
        <f t="shared" si="99"/>
        <v>41030</v>
      </c>
    </row>
    <row r="638" spans="1:42" ht="19.5" customHeight="1" x14ac:dyDescent="0.2">
      <c r="A638" s="143">
        <v>20271</v>
      </c>
      <c r="B638" s="42" t="str">
        <f>IFERROR(VLOOKUP($A638,INPUT_Du_lieu_nhan_vien!$A:$C,2,0),"-")</f>
        <v>Nguyễn Thị</v>
      </c>
      <c r="C638" s="42" t="str">
        <f>IFERROR(VLOOKUP($A638,INPUT_Du_lieu_nhan_vien!$A:$C,3,0),"-")</f>
        <v>Tình</v>
      </c>
      <c r="D638" s="42" t="str">
        <f>IFERROR(VLOOKUP($A638,INPUT_Du_lieu_nhan_vien!$A:$AJ,36,0),"-")</f>
        <v>Nghỉ việc</v>
      </c>
      <c r="E638" s="69" t="s">
        <v>3032</v>
      </c>
      <c r="F638" s="70" t="s">
        <v>5960</v>
      </c>
      <c r="G638" s="71">
        <v>41168</v>
      </c>
      <c r="H638" s="54"/>
      <c r="I638" s="54" t="s">
        <v>16</v>
      </c>
      <c r="J638" s="54"/>
      <c r="K638" s="54"/>
      <c r="L638" s="54"/>
      <c r="M638" s="54"/>
      <c r="N638" s="70" t="s">
        <v>5959</v>
      </c>
      <c r="T638" s="1">
        <v>20617</v>
      </c>
      <c r="U638" s="1">
        <v>5432</v>
      </c>
      <c r="W638" s="1" t="s">
        <v>3256</v>
      </c>
      <c r="X638" s="1">
        <v>3336</v>
      </c>
      <c r="Y638">
        <f t="shared" si="90"/>
        <v>4795</v>
      </c>
      <c r="Z638">
        <f t="shared" si="91"/>
        <v>53</v>
      </c>
      <c r="AA638" t="str">
        <f t="shared" si="92"/>
        <v/>
      </c>
      <c r="AB638">
        <f t="shared" si="93"/>
        <v>3638</v>
      </c>
      <c r="AE638" s="19">
        <v>41168</v>
      </c>
      <c r="AH638" s="71">
        <v>41168</v>
      </c>
      <c r="AI638" s="78" t="s">
        <v>8751</v>
      </c>
      <c r="AJ638" s="413" t="str">
        <f t="shared" si="94"/>
        <v>16</v>
      </c>
      <c r="AK638" t="str">
        <f t="shared" si="95"/>
        <v>09</v>
      </c>
      <c r="AL638" t="str">
        <f t="shared" si="96"/>
        <v>2012</v>
      </c>
      <c r="AM638" s="427" t="str">
        <f t="shared" si="97"/>
        <v>16</v>
      </c>
      <c r="AN638" t="str">
        <f t="shared" si="98"/>
        <v>09</v>
      </c>
      <c r="AP638" s="19">
        <f t="shared" si="99"/>
        <v>41168</v>
      </c>
    </row>
    <row r="639" spans="1:42" ht="19.5" customHeight="1" x14ac:dyDescent="0.2">
      <c r="A639" s="143">
        <v>20082</v>
      </c>
      <c r="B639" s="42" t="str">
        <f>IFERROR(VLOOKUP($A639,INPUT_Du_lieu_nhan_vien!$A:$C,2,0),"-")</f>
        <v>Nguyễn Vũ Bảo</v>
      </c>
      <c r="C639" s="42" t="str">
        <f>IFERROR(VLOOKUP($A639,INPUT_Du_lieu_nhan_vien!$A:$C,3,0),"-")</f>
        <v>Trâm</v>
      </c>
      <c r="D639" s="42" t="str">
        <f>IFERROR(VLOOKUP($A639,INPUT_Du_lieu_nhan_vien!$A:$AJ,36,0),"-")</f>
        <v>Nghỉ việc</v>
      </c>
      <c r="E639" s="69"/>
      <c r="F639" s="54"/>
      <c r="G639" s="54"/>
      <c r="H639" s="54"/>
      <c r="I639" s="54"/>
      <c r="J639" s="54"/>
      <c r="K639" s="54"/>
      <c r="L639" s="54"/>
      <c r="M639" s="54"/>
      <c r="N639" s="54"/>
      <c r="T639" s="1">
        <v>20618</v>
      </c>
      <c r="U639" s="1">
        <v>5433</v>
      </c>
      <c r="W639" s="1" t="s">
        <v>3062</v>
      </c>
      <c r="X639" s="1">
        <v>3337</v>
      </c>
      <c r="Y639">
        <f t="shared" si="90"/>
        <v>4520</v>
      </c>
      <c r="Z639" t="str">
        <f t="shared" si="91"/>
        <v/>
      </c>
      <c r="AA639" t="str">
        <f t="shared" si="92"/>
        <v/>
      </c>
      <c r="AB639" t="str">
        <f t="shared" si="93"/>
        <v/>
      </c>
      <c r="AE639" s="19" t="s">
        <v>623</v>
      </c>
      <c r="AH639" s="54"/>
      <c r="AI639" s="415"/>
      <c r="AJ639" s="413" t="str">
        <f t="shared" si="94"/>
        <v/>
      </c>
      <c r="AK639" t="e">
        <f t="shared" si="95"/>
        <v>#VALUE!</v>
      </c>
      <c r="AL639" t="str">
        <f t="shared" si="96"/>
        <v/>
      </c>
      <c r="AM639" s="427" t="e">
        <f t="shared" si="97"/>
        <v>#VALUE!</v>
      </c>
      <c r="AN639" t="e">
        <f t="shared" si="98"/>
        <v>#VALUE!</v>
      </c>
      <c r="AP639" s="19" t="str">
        <f t="shared" si="99"/>
        <v/>
      </c>
    </row>
    <row r="640" spans="1:42" ht="19.5" customHeight="1" x14ac:dyDescent="0.2">
      <c r="A640" s="143">
        <v>20108</v>
      </c>
      <c r="B640" s="42" t="str">
        <f>IFERROR(VLOOKUP($A640,INPUT_Du_lieu_nhan_vien!$A:$C,2,0),"-")</f>
        <v>Nguyễn Thị</v>
      </c>
      <c r="C640" s="42" t="str">
        <f>IFERROR(VLOOKUP($A640,INPUT_Du_lieu_nhan_vien!$A:$C,3,0),"-")</f>
        <v>Trâm</v>
      </c>
      <c r="D640" s="42" t="str">
        <f>IFERROR(VLOOKUP($A640,INPUT_Du_lieu_nhan_vien!$A:$AJ,36,0),"-")</f>
        <v>Nghỉ việc</v>
      </c>
      <c r="E640" s="69" t="s">
        <v>3031</v>
      </c>
      <c r="F640" s="70" t="s">
        <v>3478</v>
      </c>
      <c r="G640" s="71">
        <v>40094</v>
      </c>
      <c r="H640" s="54"/>
      <c r="I640" s="69" t="s">
        <v>17</v>
      </c>
      <c r="J640" s="54"/>
      <c r="K640" s="54"/>
      <c r="L640" s="54"/>
      <c r="M640" s="54"/>
      <c r="N640" s="70" t="s">
        <v>3375</v>
      </c>
      <c r="T640" s="1">
        <v>20619</v>
      </c>
      <c r="U640" s="1">
        <v>5434</v>
      </c>
      <c r="W640" s="1" t="s">
        <v>3154</v>
      </c>
      <c r="X640" s="1">
        <v>3338</v>
      </c>
      <c r="Y640">
        <f t="shared" si="90"/>
        <v>4546</v>
      </c>
      <c r="Z640">
        <f t="shared" si="91"/>
        <v>51</v>
      </c>
      <c r="AA640" t="str">
        <f t="shared" si="92"/>
        <v/>
      </c>
      <c r="AB640">
        <f t="shared" si="93"/>
        <v>3033</v>
      </c>
      <c r="AE640" s="19">
        <v>40094</v>
      </c>
      <c r="AH640" s="71">
        <v>40094</v>
      </c>
      <c r="AI640" s="78" t="s">
        <v>8793</v>
      </c>
      <c r="AJ640" s="413" t="str">
        <f t="shared" si="94"/>
        <v>08</v>
      </c>
      <c r="AK640" t="str">
        <f t="shared" si="95"/>
        <v>10</v>
      </c>
      <c r="AL640" t="str">
        <f t="shared" si="96"/>
        <v>2009</v>
      </c>
      <c r="AM640" s="427" t="str">
        <f t="shared" si="97"/>
        <v>08</v>
      </c>
      <c r="AN640" t="str">
        <f t="shared" si="98"/>
        <v>10</v>
      </c>
      <c r="AP640" s="19">
        <f t="shared" si="99"/>
        <v>40094</v>
      </c>
    </row>
    <row r="641" spans="1:42" ht="19.5" customHeight="1" x14ac:dyDescent="0.2">
      <c r="A641" s="143">
        <v>20110</v>
      </c>
      <c r="B641" s="42" t="str">
        <f>IFERROR(VLOOKUP($A641,INPUT_Du_lieu_nhan_vien!$A:$C,2,0),"-")</f>
        <v>Nguyễn Thị Thu</v>
      </c>
      <c r="C641" s="42" t="str">
        <f>IFERROR(VLOOKUP($A641,INPUT_Du_lieu_nhan_vien!$A:$C,3,0),"-")</f>
        <v>Trang</v>
      </c>
      <c r="D641" s="42" t="str">
        <f>IFERROR(VLOOKUP($A641,INPUT_Du_lieu_nhan_vien!$A:$AJ,36,0),"-")</f>
        <v>Nghỉ việc</v>
      </c>
      <c r="E641" s="69" t="s">
        <v>3031</v>
      </c>
      <c r="F641" s="70" t="s">
        <v>3479</v>
      </c>
      <c r="G641" s="71">
        <v>40103</v>
      </c>
      <c r="H641" s="54"/>
      <c r="I641" s="69" t="s">
        <v>17</v>
      </c>
      <c r="J641" s="54"/>
      <c r="K641" s="54"/>
      <c r="L641" s="54"/>
      <c r="M641" s="54"/>
      <c r="N641" s="70" t="s">
        <v>3480</v>
      </c>
      <c r="T641" s="1">
        <v>20620</v>
      </c>
      <c r="U641" s="1">
        <v>5435</v>
      </c>
      <c r="W641" s="1" t="s">
        <v>3262</v>
      </c>
      <c r="X641" s="1">
        <v>3339</v>
      </c>
      <c r="Y641">
        <f t="shared" si="90"/>
        <v>4626</v>
      </c>
      <c r="Z641">
        <f t="shared" si="91"/>
        <v>51</v>
      </c>
      <c r="AA641" t="str">
        <f t="shared" si="92"/>
        <v/>
      </c>
      <c r="AB641">
        <f t="shared" si="93"/>
        <v>3034</v>
      </c>
      <c r="AE641" s="19">
        <v>40103</v>
      </c>
      <c r="AH641" s="71">
        <v>40103</v>
      </c>
      <c r="AI641" s="78" t="s">
        <v>1773</v>
      </c>
      <c r="AJ641" s="413" t="str">
        <f t="shared" si="94"/>
        <v>17</v>
      </c>
      <c r="AK641" t="str">
        <f t="shared" si="95"/>
        <v>10</v>
      </c>
      <c r="AL641" t="str">
        <f t="shared" si="96"/>
        <v>2009</v>
      </c>
      <c r="AM641" s="427" t="str">
        <f t="shared" si="97"/>
        <v>17</v>
      </c>
      <c r="AN641" t="str">
        <f t="shared" si="98"/>
        <v>10</v>
      </c>
      <c r="AP641" s="19">
        <f t="shared" si="99"/>
        <v>40103</v>
      </c>
    </row>
    <row r="642" spans="1:42" ht="19.5" customHeight="1" x14ac:dyDescent="0.2">
      <c r="A642" s="143">
        <v>20492</v>
      </c>
      <c r="B642" s="42" t="str">
        <f>IFERROR(VLOOKUP($A642,INPUT_Du_lieu_nhan_vien!$A:$C,2,0),"-")</f>
        <v>Nguyễn Thị Xuân</v>
      </c>
      <c r="C642" s="42" t="str">
        <f>IFERROR(VLOOKUP($A642,INPUT_Du_lieu_nhan_vien!$A:$C,3,0),"-")</f>
        <v>Trang</v>
      </c>
      <c r="D642" s="42" t="str">
        <f>IFERROR(VLOOKUP($A642,INPUT_Du_lieu_nhan_vien!$A:$AJ,36,0),"-")</f>
        <v>Nghỉ việc</v>
      </c>
      <c r="E642" s="69" t="s">
        <v>3031</v>
      </c>
      <c r="F642" s="70" t="s">
        <v>3604</v>
      </c>
      <c r="G642" s="71">
        <v>41286</v>
      </c>
      <c r="H642" s="54"/>
      <c r="I642" s="69" t="s">
        <v>16</v>
      </c>
      <c r="J642" s="54"/>
      <c r="K642" s="69" t="s">
        <v>2672</v>
      </c>
      <c r="L642" s="54"/>
      <c r="M642" s="69" t="s">
        <v>2673</v>
      </c>
      <c r="N642" s="70" t="s">
        <v>3601</v>
      </c>
      <c r="T642" s="1">
        <v>20621</v>
      </c>
      <c r="U642" s="1">
        <v>5436</v>
      </c>
      <c r="W642" s="1" t="s">
        <v>3171</v>
      </c>
      <c r="X642" s="1">
        <v>3340</v>
      </c>
      <c r="Y642">
        <f t="shared" si="90"/>
        <v>5307</v>
      </c>
      <c r="Z642">
        <f t="shared" si="91"/>
        <v>53</v>
      </c>
      <c r="AA642">
        <f t="shared" si="92"/>
        <v>167</v>
      </c>
      <c r="AB642">
        <f t="shared" si="93"/>
        <v>3035</v>
      </c>
      <c r="AE642" s="19">
        <v>41286</v>
      </c>
      <c r="AH642" s="71">
        <v>41286</v>
      </c>
      <c r="AI642" s="78" t="s">
        <v>8660</v>
      </c>
      <c r="AJ642" s="413" t="str">
        <f t="shared" si="94"/>
        <v>12</v>
      </c>
      <c r="AK642" t="str">
        <f t="shared" si="95"/>
        <v>01</v>
      </c>
      <c r="AL642" t="str">
        <f t="shared" si="96"/>
        <v>2013</v>
      </c>
      <c r="AM642" s="427" t="str">
        <f t="shared" si="97"/>
        <v>12</v>
      </c>
      <c r="AN642" t="str">
        <f t="shared" si="98"/>
        <v>01</v>
      </c>
      <c r="AP642" s="19">
        <f t="shared" si="99"/>
        <v>41286</v>
      </c>
    </row>
    <row r="643" spans="1:42" ht="19.5" customHeight="1" x14ac:dyDescent="0.2">
      <c r="A643" s="143">
        <v>20533</v>
      </c>
      <c r="B643" s="42" t="str">
        <f>IFERROR(VLOOKUP($A643,INPUT_Du_lieu_nhan_vien!$A:$C,2,0),"-")</f>
        <v>Nguyễn Thị Minh</v>
      </c>
      <c r="C643" s="42" t="str">
        <f>IFERROR(VLOOKUP($A643,INPUT_Du_lieu_nhan_vien!$A:$C,3,0),"-")</f>
        <v>Trang</v>
      </c>
      <c r="D643" s="42" t="str">
        <f>IFERROR(VLOOKUP($A643,INPUT_Du_lieu_nhan_vien!$A:$AJ,36,0),"-")</f>
        <v>Chính thức</v>
      </c>
      <c r="E643" s="69" t="s">
        <v>3030</v>
      </c>
      <c r="F643" s="70" t="s">
        <v>5358</v>
      </c>
      <c r="G643" s="78" t="s">
        <v>8046</v>
      </c>
      <c r="H643" s="54"/>
      <c r="I643" s="54" t="s">
        <v>17</v>
      </c>
      <c r="J643" s="54"/>
      <c r="K643" s="54" t="s">
        <v>31</v>
      </c>
      <c r="L643" s="54"/>
      <c r="M643" s="54" t="s">
        <v>33</v>
      </c>
      <c r="N643" s="70" t="s">
        <v>5359</v>
      </c>
      <c r="T643" s="1">
        <v>20622</v>
      </c>
      <c r="U643" s="1">
        <v>5437</v>
      </c>
      <c r="W643" s="1" t="s">
        <v>3176</v>
      </c>
      <c r="X643" s="1">
        <v>3341</v>
      </c>
      <c r="Y643">
        <f t="shared" si="90"/>
        <v>5347</v>
      </c>
      <c r="Z643">
        <f t="shared" si="91"/>
        <v>51</v>
      </c>
      <c r="AA643">
        <f t="shared" si="92"/>
        <v>182</v>
      </c>
      <c r="AB643">
        <f t="shared" si="93"/>
        <v>2612</v>
      </c>
      <c r="AE643" s="19" t="s">
        <v>623</v>
      </c>
      <c r="AH643" s="78" t="s">
        <v>8046</v>
      </c>
      <c r="AI643" s="78" t="s">
        <v>8046</v>
      </c>
      <c r="AJ643" s="413" t="str">
        <f t="shared" si="94"/>
        <v>2/</v>
      </c>
      <c r="AK643" t="str">
        <f t="shared" si="95"/>
        <v>19</v>
      </c>
      <c r="AL643" t="str">
        <f t="shared" si="96"/>
        <v>9/13</v>
      </c>
      <c r="AM643" s="427" t="str">
        <f t="shared" si="97"/>
        <v>19</v>
      </c>
      <c r="AN643" t="str">
        <f t="shared" si="98"/>
        <v>2/</v>
      </c>
      <c r="AP643" s="19" t="str">
        <f t="shared" si="99"/>
        <v/>
      </c>
    </row>
    <row r="644" spans="1:42" ht="19.5" customHeight="1" x14ac:dyDescent="0.2">
      <c r="A644" s="143">
        <v>20137</v>
      </c>
      <c r="B644" s="42" t="str">
        <f>IFERROR(VLOOKUP($A644,INPUT_Du_lieu_nhan_vien!$A:$C,2,0),"-")</f>
        <v>Nguyễn Vân Hồng</v>
      </c>
      <c r="C644" s="42" t="str">
        <f>IFERROR(VLOOKUP($A644,INPUT_Du_lieu_nhan_vien!$A:$C,3,0),"-")</f>
        <v>Trang</v>
      </c>
      <c r="D644" s="42" t="str">
        <f>IFERROR(VLOOKUP($A644,INPUT_Du_lieu_nhan_vien!$A:$AJ,36,0),"-")</f>
        <v>Nghỉ việc</v>
      </c>
      <c r="E644" s="69" t="s">
        <v>3031</v>
      </c>
      <c r="F644" s="70" t="s">
        <v>3488</v>
      </c>
      <c r="G644" s="71">
        <v>40131</v>
      </c>
      <c r="H644" s="54"/>
      <c r="I644" s="54" t="s">
        <v>17</v>
      </c>
      <c r="J644" s="54"/>
      <c r="K644" s="54"/>
      <c r="L644" s="54"/>
      <c r="M644" s="54"/>
      <c r="N644" s="70" t="s">
        <v>3490</v>
      </c>
      <c r="T644" s="1">
        <v>20623</v>
      </c>
      <c r="U644" s="1">
        <v>5438</v>
      </c>
      <c r="W644" s="1" t="s">
        <v>3164</v>
      </c>
      <c r="X644" s="1">
        <v>3342</v>
      </c>
      <c r="Y644">
        <f t="shared" si="90"/>
        <v>4653</v>
      </c>
      <c r="Z644">
        <f t="shared" si="91"/>
        <v>51</v>
      </c>
      <c r="AA644" t="str">
        <f t="shared" si="92"/>
        <v/>
      </c>
      <c r="AB644">
        <f t="shared" si="93"/>
        <v>3036</v>
      </c>
      <c r="AE644" s="19">
        <v>40131</v>
      </c>
      <c r="AH644" s="71">
        <v>40131</v>
      </c>
      <c r="AI644" s="78" t="s">
        <v>3489</v>
      </c>
      <c r="AJ644" s="413" t="str">
        <f t="shared" si="94"/>
        <v>14</v>
      </c>
      <c r="AK644" t="str">
        <f t="shared" si="95"/>
        <v>11</v>
      </c>
      <c r="AL644" t="str">
        <f t="shared" si="96"/>
        <v>2009</v>
      </c>
      <c r="AM644" s="427" t="str">
        <f t="shared" si="97"/>
        <v>14</v>
      </c>
      <c r="AN644" t="str">
        <f t="shared" si="98"/>
        <v>11</v>
      </c>
      <c r="AP644" s="19">
        <f t="shared" si="99"/>
        <v>40131</v>
      </c>
    </row>
    <row r="645" spans="1:42" ht="19.5" customHeight="1" x14ac:dyDescent="0.2">
      <c r="A645" s="143">
        <v>20254</v>
      </c>
      <c r="B645" s="42" t="str">
        <f>IFERROR(VLOOKUP($A645,INPUT_Du_lieu_nhan_vien!$A:$C,2,0),"-")</f>
        <v>Nguyễn Thị Thúy</v>
      </c>
      <c r="C645" s="42" t="str">
        <f>IFERROR(VLOOKUP($A645,INPUT_Du_lieu_nhan_vien!$A:$C,3,0),"-")</f>
        <v>Trang</v>
      </c>
      <c r="D645" s="42" t="str">
        <f>IFERROR(VLOOKUP($A645,INPUT_Du_lieu_nhan_vien!$A:$AJ,36,0),"-")</f>
        <v>Nghỉ việc</v>
      </c>
      <c r="E645" s="69"/>
      <c r="F645" s="54"/>
      <c r="G645" s="54"/>
      <c r="H645" s="54"/>
      <c r="I645" s="54"/>
      <c r="J645" s="54"/>
      <c r="K645" s="54"/>
      <c r="L645" s="54"/>
      <c r="M645" s="54"/>
      <c r="N645" s="54"/>
      <c r="T645" s="1">
        <v>20624</v>
      </c>
      <c r="U645" s="1">
        <v>5439</v>
      </c>
      <c r="W645" s="1" t="s">
        <v>3142</v>
      </c>
      <c r="X645" s="1">
        <v>3343</v>
      </c>
      <c r="Y645">
        <f t="shared" si="90"/>
        <v>4779</v>
      </c>
      <c r="Z645" t="str">
        <f t="shared" si="91"/>
        <v/>
      </c>
      <c r="AA645" t="str">
        <f t="shared" si="92"/>
        <v/>
      </c>
      <c r="AB645" t="str">
        <f t="shared" si="93"/>
        <v/>
      </c>
      <c r="AE645" s="19" t="s">
        <v>623</v>
      </c>
      <c r="AH645" s="54"/>
      <c r="AI645" s="415"/>
      <c r="AJ645" s="413" t="str">
        <f t="shared" si="94"/>
        <v/>
      </c>
      <c r="AK645" t="e">
        <f t="shared" si="95"/>
        <v>#VALUE!</v>
      </c>
      <c r="AL645" t="str">
        <f t="shared" si="96"/>
        <v/>
      </c>
      <c r="AM645" s="427" t="e">
        <f t="shared" si="97"/>
        <v>#VALUE!</v>
      </c>
      <c r="AN645" t="e">
        <f t="shared" si="98"/>
        <v>#VALUE!</v>
      </c>
      <c r="AP645" s="19" t="str">
        <f t="shared" si="99"/>
        <v/>
      </c>
    </row>
    <row r="646" spans="1:42" ht="19.5" customHeight="1" x14ac:dyDescent="0.2">
      <c r="A646" s="143">
        <v>20417</v>
      </c>
      <c r="B646" s="42" t="str">
        <f>IFERROR(VLOOKUP($A646,INPUT_Du_lieu_nhan_vien!$A:$C,2,0),"-")</f>
        <v>Nguyễn Thị Xuân</v>
      </c>
      <c r="C646" s="42" t="str">
        <f>IFERROR(VLOOKUP($A646,INPUT_Du_lieu_nhan_vien!$A:$C,3,0),"-")</f>
        <v>Trang</v>
      </c>
      <c r="D646" s="42" t="str">
        <f>IFERROR(VLOOKUP($A646,INPUT_Du_lieu_nhan_vien!$A:$AJ,36,0),"-")</f>
        <v>Nghỉ việc</v>
      </c>
      <c r="E646" s="69" t="s">
        <v>3031</v>
      </c>
      <c r="F646" s="70" t="s">
        <v>3585</v>
      </c>
      <c r="G646" s="71">
        <v>41091</v>
      </c>
      <c r="H646" s="54"/>
      <c r="I646" s="54" t="s">
        <v>16</v>
      </c>
      <c r="J646" s="54"/>
      <c r="K646" s="54"/>
      <c r="L646" s="54"/>
      <c r="M646" s="54"/>
      <c r="N646" s="70" t="s">
        <v>3584</v>
      </c>
      <c r="T646" s="1">
        <v>20625</v>
      </c>
      <c r="U646" s="1">
        <v>5440</v>
      </c>
      <c r="W646" s="1" t="s">
        <v>3189</v>
      </c>
      <c r="X646" s="1">
        <v>3344</v>
      </c>
      <c r="Y646">
        <f t="shared" ref="Y646:Y709" si="100">IFERROR(VLOOKUP(A646,$T$5:$U$817,2,FALSE),"")</f>
        <v>5106</v>
      </c>
      <c r="Z646">
        <f t="shared" ref="Z646:Z709" si="101">IFERROR(VLOOKUP(I646,$R$5:$S$31,2,FALSE),"")</f>
        <v>53</v>
      </c>
      <c r="AA646" t="str">
        <f t="shared" ref="AA646:AA709" si="102">IFERROR(VLOOKUP(K646,$P$5:$Q$125,2,FALSE),"")</f>
        <v/>
      </c>
      <c r="AB646">
        <f t="shared" ref="AB646:AB709" si="103">IFERROR(VLOOKUP(F646,$W$5:$X$1104,2,FALSE),"")</f>
        <v>3037</v>
      </c>
      <c r="AE646" s="19">
        <v>41091</v>
      </c>
      <c r="AH646" s="71">
        <v>41091</v>
      </c>
      <c r="AI646" s="78" t="s">
        <v>8592</v>
      </c>
      <c r="AJ646" s="413" t="str">
        <f t="shared" si="94"/>
        <v>01</v>
      </c>
      <c r="AK646" t="str">
        <f t="shared" si="95"/>
        <v>07</v>
      </c>
      <c r="AL646" t="str">
        <f t="shared" si="96"/>
        <v>2012</v>
      </c>
      <c r="AM646" s="427" t="str">
        <f t="shared" si="97"/>
        <v>01</v>
      </c>
      <c r="AN646" t="str">
        <f t="shared" si="98"/>
        <v>07</v>
      </c>
      <c r="AP646" s="19">
        <f t="shared" si="99"/>
        <v>41091</v>
      </c>
    </row>
    <row r="647" spans="1:42" ht="19.5" customHeight="1" x14ac:dyDescent="0.2">
      <c r="A647" s="143">
        <v>20427</v>
      </c>
      <c r="B647" s="42" t="str">
        <f>IFERROR(VLOOKUP($A647,INPUT_Du_lieu_nhan_vien!$A:$C,2,0),"-")</f>
        <v>Nguyễn Quỳnh</v>
      </c>
      <c r="C647" s="42" t="str">
        <f>IFERROR(VLOOKUP($A647,INPUT_Du_lieu_nhan_vien!$A:$C,3,0),"-")</f>
        <v>Trang</v>
      </c>
      <c r="D647" s="42" t="str">
        <f>IFERROR(VLOOKUP($A647,INPUT_Du_lieu_nhan_vien!$A:$AJ,36,0),"-")</f>
        <v>Nghỉ việc</v>
      </c>
      <c r="E647" s="69" t="s">
        <v>3031</v>
      </c>
      <c r="F647" s="70" t="s">
        <v>3569</v>
      </c>
      <c r="G647" s="71">
        <v>41032</v>
      </c>
      <c r="H647" s="54"/>
      <c r="I647" s="54" t="s">
        <v>17</v>
      </c>
      <c r="J647" s="54"/>
      <c r="K647" s="54"/>
      <c r="L647" s="54"/>
      <c r="M647" s="54"/>
      <c r="N647" s="70" t="s">
        <v>3570</v>
      </c>
      <c r="T647" s="1">
        <v>20626</v>
      </c>
      <c r="U647" s="1">
        <v>5441</v>
      </c>
      <c r="W647" s="1" t="s">
        <v>3268</v>
      </c>
      <c r="X647" s="1">
        <v>3345</v>
      </c>
      <c r="Y647">
        <f t="shared" si="100"/>
        <v>5120</v>
      </c>
      <c r="Z647">
        <f t="shared" si="101"/>
        <v>51</v>
      </c>
      <c r="AA647" t="str">
        <f t="shared" si="102"/>
        <v/>
      </c>
      <c r="AB647">
        <f t="shared" si="103"/>
        <v>3038</v>
      </c>
      <c r="AE647" s="19">
        <v>41032</v>
      </c>
      <c r="AH647" s="71">
        <v>41032</v>
      </c>
      <c r="AI647" s="78" t="s">
        <v>8794</v>
      </c>
      <c r="AJ647" s="413" t="str">
        <f t="shared" ref="AJ647:AJ710" si="104">LEFT(AI647,2)</f>
        <v>03</v>
      </c>
      <c r="AK647" t="str">
        <f t="shared" ref="AK647:AK710" si="105">MID(AI647,FIND("/",AI647)+1,FIND("/",AI647,FIND("/",AI647)+1)-FIND("/",AI647)-1)</f>
        <v>05</v>
      </c>
      <c r="AL647" t="str">
        <f t="shared" ref="AL647:AL710" si="106">RIGHT(AI647,4)</f>
        <v>2012</v>
      </c>
      <c r="AM647" s="427" t="str">
        <f t="shared" ref="AM647:AM710" si="107">IF(VALUE(AK647)&gt;12,AK647,AJ647)</f>
        <v>03</v>
      </c>
      <c r="AN647" t="str">
        <f t="shared" ref="AN647:AN710" si="108">IF(VALUE(AK647)&gt;12,AJ647,AK647)</f>
        <v>05</v>
      </c>
      <c r="AP647" s="19">
        <f t="shared" ref="AP647:AP710" si="109">IFERROR(DATE(TEXT(AL647,0),TEXT(AN647,0),TEXT(AM647,0)),"")</f>
        <v>41032</v>
      </c>
    </row>
    <row r="648" spans="1:42" ht="19.5" customHeight="1" x14ac:dyDescent="0.2">
      <c r="A648" s="143">
        <v>20495</v>
      </c>
      <c r="B648" s="42" t="str">
        <f>IFERROR(VLOOKUP($A648,INPUT_Du_lieu_nhan_vien!$A:$C,2,0),"-")</f>
        <v>Nguyễn Thị</v>
      </c>
      <c r="C648" s="42" t="str">
        <f>IFERROR(VLOOKUP($A648,INPUT_Du_lieu_nhan_vien!$A:$C,3,0),"-")</f>
        <v>Trinh</v>
      </c>
      <c r="D648" s="42" t="str">
        <f>IFERROR(VLOOKUP($A648,INPUT_Du_lieu_nhan_vien!$A:$AJ,36,0),"-")</f>
        <v>Nghỉ việc</v>
      </c>
      <c r="E648" s="69" t="s">
        <v>3031</v>
      </c>
      <c r="F648" s="70" t="s">
        <v>3603</v>
      </c>
      <c r="G648" s="71">
        <v>41292</v>
      </c>
      <c r="H648" s="54"/>
      <c r="I648" s="54" t="s">
        <v>16</v>
      </c>
      <c r="J648" s="54"/>
      <c r="K648" s="54"/>
      <c r="L648" s="54"/>
      <c r="M648" s="54"/>
      <c r="N648" s="70" t="s">
        <v>3601</v>
      </c>
      <c r="T648" s="1">
        <v>20627</v>
      </c>
      <c r="U648" s="1">
        <v>5442</v>
      </c>
      <c r="W648" s="1" t="s">
        <v>3289</v>
      </c>
      <c r="X648" s="1">
        <v>3346</v>
      </c>
      <c r="Y648">
        <f t="shared" si="100"/>
        <v>5310</v>
      </c>
      <c r="Z648">
        <f t="shared" si="101"/>
        <v>53</v>
      </c>
      <c r="AA648" t="str">
        <f t="shared" si="102"/>
        <v/>
      </c>
      <c r="AB648">
        <f t="shared" si="103"/>
        <v>3039</v>
      </c>
      <c r="AE648" s="19">
        <v>41292</v>
      </c>
      <c r="AH648" s="71">
        <v>41292</v>
      </c>
      <c r="AI648" s="78" t="s">
        <v>8795</v>
      </c>
      <c r="AJ648" s="413" t="str">
        <f t="shared" si="104"/>
        <v>18</v>
      </c>
      <c r="AK648" t="str">
        <f t="shared" si="105"/>
        <v>01</v>
      </c>
      <c r="AL648" t="str">
        <f t="shared" si="106"/>
        <v>2013</v>
      </c>
      <c r="AM648" s="427" t="str">
        <f t="shared" si="107"/>
        <v>18</v>
      </c>
      <c r="AN648" t="str">
        <f t="shared" si="108"/>
        <v>01</v>
      </c>
      <c r="AP648" s="19">
        <f t="shared" si="109"/>
        <v>41292</v>
      </c>
    </row>
    <row r="649" spans="1:42" ht="19.5" customHeight="1" x14ac:dyDescent="0.2">
      <c r="A649" s="143">
        <v>20273</v>
      </c>
      <c r="B649" s="42" t="str">
        <f>IFERROR(VLOOKUP($A649,INPUT_Du_lieu_nhan_vien!$A:$C,2,0),"-")</f>
        <v>Nguyễn Quang</v>
      </c>
      <c r="C649" s="42" t="str">
        <f>IFERROR(VLOOKUP($A649,INPUT_Du_lieu_nhan_vien!$A:$C,3,0),"-")</f>
        <v>Trọng</v>
      </c>
      <c r="D649" s="42" t="str">
        <f>IFERROR(VLOOKUP($A649,INPUT_Du_lieu_nhan_vien!$A:$AJ,36,0),"-")</f>
        <v>Nghỉ việc</v>
      </c>
      <c r="E649" s="69"/>
      <c r="F649" s="54"/>
      <c r="G649" s="54"/>
      <c r="H649" s="54"/>
      <c r="I649" s="54"/>
      <c r="J649" s="54"/>
      <c r="K649" s="54"/>
      <c r="L649" s="54"/>
      <c r="M649" s="54"/>
      <c r="N649" s="54"/>
      <c r="T649" s="1">
        <v>20628</v>
      </c>
      <c r="U649" s="1">
        <v>5443</v>
      </c>
      <c r="W649" s="1" t="s">
        <v>3202</v>
      </c>
      <c r="X649" s="1">
        <v>3347</v>
      </c>
      <c r="Y649">
        <f t="shared" si="100"/>
        <v>4797</v>
      </c>
      <c r="Z649" t="str">
        <f t="shared" si="101"/>
        <v/>
      </c>
      <c r="AA649" t="str">
        <f t="shared" si="102"/>
        <v/>
      </c>
      <c r="AB649" t="str">
        <f t="shared" si="103"/>
        <v/>
      </c>
      <c r="AE649" s="19" t="s">
        <v>623</v>
      </c>
      <c r="AH649" s="54"/>
      <c r="AI649" s="415"/>
      <c r="AJ649" s="413" t="str">
        <f t="shared" si="104"/>
        <v/>
      </c>
      <c r="AK649" t="e">
        <f t="shared" si="105"/>
        <v>#VALUE!</v>
      </c>
      <c r="AL649" t="str">
        <f t="shared" si="106"/>
        <v/>
      </c>
      <c r="AM649" s="427" t="e">
        <f t="shared" si="107"/>
        <v>#VALUE!</v>
      </c>
      <c r="AN649" t="e">
        <f t="shared" si="108"/>
        <v>#VALUE!</v>
      </c>
      <c r="AP649" s="19" t="str">
        <f t="shared" si="109"/>
        <v/>
      </c>
    </row>
    <row r="650" spans="1:42" ht="19.5" customHeight="1" x14ac:dyDescent="0.2">
      <c r="A650" s="143">
        <v>10003</v>
      </c>
      <c r="B650" s="42" t="str">
        <f>IFERROR(VLOOKUP($A650,INPUT_Du_lieu_nhan_vien!$A:$C,2,0),"-")</f>
        <v>Nguyễn Thành</v>
      </c>
      <c r="C650" s="42" t="str">
        <f>IFERROR(VLOOKUP($A650,INPUT_Du_lieu_nhan_vien!$A:$C,3,0),"-")</f>
        <v>Trung</v>
      </c>
      <c r="D650" s="42" t="str">
        <f>IFERROR(VLOOKUP($A650,INPUT_Du_lieu_nhan_vien!$A:$AJ,36,0),"-")</f>
        <v>Chính thức</v>
      </c>
      <c r="E650" s="69"/>
      <c r="F650" s="54"/>
      <c r="G650" s="59"/>
      <c r="H650" s="54"/>
      <c r="I650" s="54"/>
      <c r="J650" s="54"/>
      <c r="K650" s="54"/>
      <c r="L650" s="54"/>
      <c r="M650" s="54"/>
      <c r="N650" s="54"/>
      <c r="T650" s="1">
        <v>20629</v>
      </c>
      <c r="U650" s="1">
        <v>5444</v>
      </c>
      <c r="W650" s="1" t="s">
        <v>3150</v>
      </c>
      <c r="X650" s="1">
        <v>3348</v>
      </c>
      <c r="Y650">
        <f t="shared" si="100"/>
        <v>4420</v>
      </c>
      <c r="Z650" t="str">
        <f t="shared" si="101"/>
        <v/>
      </c>
      <c r="AA650" t="str">
        <f t="shared" si="102"/>
        <v/>
      </c>
      <c r="AB650" t="str">
        <f t="shared" si="103"/>
        <v/>
      </c>
      <c r="AE650" s="19" t="s">
        <v>623</v>
      </c>
      <c r="AH650" s="59"/>
      <c r="AI650" s="415"/>
      <c r="AJ650" s="413" t="str">
        <f t="shared" si="104"/>
        <v/>
      </c>
      <c r="AK650" t="e">
        <f t="shared" si="105"/>
        <v>#VALUE!</v>
      </c>
      <c r="AL650" t="str">
        <f t="shared" si="106"/>
        <v/>
      </c>
      <c r="AM650" s="427" t="e">
        <f t="shared" si="107"/>
        <v>#VALUE!</v>
      </c>
      <c r="AN650" t="e">
        <f t="shared" si="108"/>
        <v>#VALUE!</v>
      </c>
      <c r="AP650" s="19" t="str">
        <f t="shared" si="109"/>
        <v/>
      </c>
    </row>
    <row r="651" spans="1:42" ht="19.5" customHeight="1" x14ac:dyDescent="0.2">
      <c r="A651" s="143">
        <v>10011</v>
      </c>
      <c r="B651" s="42" t="str">
        <f>IFERROR(VLOOKUP($A651,INPUT_Du_lieu_nhan_vien!$A:$C,2,0),"-")</f>
        <v>Nguyễn Hoàng</v>
      </c>
      <c r="C651" s="42" t="str">
        <f>IFERROR(VLOOKUP($A651,INPUT_Du_lieu_nhan_vien!$A:$C,3,0),"-")</f>
        <v>Tú</v>
      </c>
      <c r="D651" s="42" t="str">
        <f>IFERROR(VLOOKUP($A651,INPUT_Du_lieu_nhan_vien!$A:$AJ,36,0),"-")</f>
        <v>Nghỉ việc</v>
      </c>
      <c r="E651" s="69" t="s">
        <v>3028</v>
      </c>
      <c r="F651" s="70" t="s">
        <v>3216</v>
      </c>
      <c r="G651" s="71">
        <v>40940</v>
      </c>
      <c r="H651" s="54"/>
      <c r="I651" s="69" t="s">
        <v>8</v>
      </c>
      <c r="J651" s="54"/>
      <c r="K651" s="54"/>
      <c r="L651" s="54"/>
      <c r="M651" s="54"/>
      <c r="N651" s="70" t="s">
        <v>3218</v>
      </c>
      <c r="T651" s="1">
        <v>20630</v>
      </c>
      <c r="U651" s="1">
        <v>5445</v>
      </c>
      <c r="W651" s="1" t="s">
        <v>3143</v>
      </c>
      <c r="X651" s="1">
        <v>3349</v>
      </c>
      <c r="Y651">
        <f t="shared" si="100"/>
        <v>4428</v>
      </c>
      <c r="Z651">
        <f t="shared" si="101"/>
        <v>36</v>
      </c>
      <c r="AA651" t="str">
        <f t="shared" si="102"/>
        <v/>
      </c>
      <c r="AB651">
        <f t="shared" si="103"/>
        <v>3544</v>
      </c>
      <c r="AE651" s="19">
        <v>40940</v>
      </c>
      <c r="AH651" s="71">
        <v>40940</v>
      </c>
      <c r="AI651" s="78" t="s">
        <v>8603</v>
      </c>
      <c r="AJ651" s="413" t="str">
        <f t="shared" si="104"/>
        <v>01</v>
      </c>
      <c r="AK651" t="str">
        <f t="shared" si="105"/>
        <v>02</v>
      </c>
      <c r="AL651" t="str">
        <f t="shared" si="106"/>
        <v>2012</v>
      </c>
      <c r="AM651" s="427" t="str">
        <f t="shared" si="107"/>
        <v>01</v>
      </c>
      <c r="AN651" t="str">
        <f t="shared" si="108"/>
        <v>02</v>
      </c>
      <c r="AP651" s="19">
        <f t="shared" si="109"/>
        <v>40940</v>
      </c>
    </row>
    <row r="652" spans="1:42" ht="19.5" customHeight="1" x14ac:dyDescent="0.2">
      <c r="A652" s="143">
        <v>20169</v>
      </c>
      <c r="B652" s="42" t="str">
        <f>IFERROR(VLOOKUP($A652,INPUT_Du_lieu_nhan_vien!$A:$C,2,0),"-")</f>
        <v>Nguyễn Danh</v>
      </c>
      <c r="C652" s="42" t="str">
        <f>IFERROR(VLOOKUP($A652,INPUT_Du_lieu_nhan_vien!$A:$C,3,0),"-")</f>
        <v>Tú</v>
      </c>
      <c r="D652" s="42" t="str">
        <f>IFERROR(VLOOKUP($A652,INPUT_Du_lieu_nhan_vien!$A:$AJ,36,0),"-")</f>
        <v>Chính thức</v>
      </c>
      <c r="E652" s="69" t="s">
        <v>3028</v>
      </c>
      <c r="F652" s="70" t="s">
        <v>3208</v>
      </c>
      <c r="G652" s="71">
        <v>40634</v>
      </c>
      <c r="H652" s="54"/>
      <c r="I652" s="69" t="s">
        <v>9</v>
      </c>
      <c r="J652" s="54"/>
      <c r="K652" s="69" t="s">
        <v>52</v>
      </c>
      <c r="L652" s="54"/>
      <c r="M652" s="54"/>
      <c r="N652" s="54"/>
      <c r="T652" s="1">
        <v>20631</v>
      </c>
      <c r="U652" s="1">
        <v>5446</v>
      </c>
      <c r="W652" s="1" t="s">
        <v>3191</v>
      </c>
      <c r="X652" s="1">
        <v>3350</v>
      </c>
      <c r="Y652">
        <f t="shared" si="100"/>
        <v>4694</v>
      </c>
      <c r="Z652">
        <f t="shared" si="101"/>
        <v>35</v>
      </c>
      <c r="AA652">
        <f t="shared" si="102"/>
        <v>176</v>
      </c>
      <c r="AB652">
        <f t="shared" si="103"/>
        <v>3545</v>
      </c>
      <c r="AE652" s="19">
        <v>40634</v>
      </c>
      <c r="AH652" s="71">
        <v>40634</v>
      </c>
      <c r="AI652" s="78" t="s">
        <v>8595</v>
      </c>
      <c r="AJ652" s="413" t="str">
        <f t="shared" si="104"/>
        <v>01</v>
      </c>
      <c r="AK652" t="str">
        <f t="shared" si="105"/>
        <v>04</v>
      </c>
      <c r="AL652" t="str">
        <f t="shared" si="106"/>
        <v>2011</v>
      </c>
      <c r="AM652" s="427" t="str">
        <f t="shared" si="107"/>
        <v>01</v>
      </c>
      <c r="AN652" t="str">
        <f t="shared" si="108"/>
        <v>04</v>
      </c>
      <c r="AP652" s="19">
        <f t="shared" si="109"/>
        <v>40634</v>
      </c>
    </row>
    <row r="653" spans="1:42" ht="19.5" customHeight="1" x14ac:dyDescent="0.2">
      <c r="A653" s="143">
        <v>20169</v>
      </c>
      <c r="B653" s="42" t="str">
        <f>IFERROR(VLOOKUP($A653,INPUT_Du_lieu_nhan_vien!$A:$C,2,0),"-")</f>
        <v>Nguyễn Danh</v>
      </c>
      <c r="C653" s="42" t="str">
        <f>IFERROR(VLOOKUP($A653,INPUT_Du_lieu_nhan_vien!$A:$C,3,0),"-")</f>
        <v>Tú</v>
      </c>
      <c r="D653" s="42" t="str">
        <f>IFERROR(VLOOKUP($A653,INPUT_Du_lieu_nhan_vien!$A:$AJ,36,0),"-")</f>
        <v>Chính thức</v>
      </c>
      <c r="E653" s="69" t="s">
        <v>3028</v>
      </c>
      <c r="F653" s="70" t="s">
        <v>3209</v>
      </c>
      <c r="G653" s="71">
        <v>40909</v>
      </c>
      <c r="H653" s="54"/>
      <c r="I653" s="69" t="s">
        <v>8</v>
      </c>
      <c r="J653" s="54"/>
      <c r="K653" s="69" t="s">
        <v>52</v>
      </c>
      <c r="L653" s="54"/>
      <c r="M653" s="54"/>
      <c r="N653" s="54"/>
      <c r="T653" s="1">
        <v>20632</v>
      </c>
      <c r="U653" s="1">
        <v>5447</v>
      </c>
      <c r="W653" s="1" t="s">
        <v>3300</v>
      </c>
      <c r="X653" s="1">
        <v>3351</v>
      </c>
      <c r="Y653">
        <f t="shared" si="100"/>
        <v>4694</v>
      </c>
      <c r="Z653">
        <f t="shared" si="101"/>
        <v>36</v>
      </c>
      <c r="AA653">
        <f t="shared" si="102"/>
        <v>176</v>
      </c>
      <c r="AB653">
        <f t="shared" si="103"/>
        <v>3546</v>
      </c>
      <c r="AE653" s="19">
        <v>40909</v>
      </c>
      <c r="AH653" s="71">
        <v>40909</v>
      </c>
      <c r="AI653" s="78" t="s">
        <v>8600</v>
      </c>
      <c r="AJ653" s="413" t="str">
        <f t="shared" si="104"/>
        <v>01</v>
      </c>
      <c r="AK653" t="str">
        <f t="shared" si="105"/>
        <v>01</v>
      </c>
      <c r="AL653" t="str">
        <f t="shared" si="106"/>
        <v>2012</v>
      </c>
      <c r="AM653" s="427" t="str">
        <f t="shared" si="107"/>
        <v>01</v>
      </c>
      <c r="AN653" t="str">
        <f t="shared" si="108"/>
        <v>01</v>
      </c>
      <c r="AP653" s="19">
        <f t="shared" si="109"/>
        <v>40909</v>
      </c>
    </row>
    <row r="654" spans="1:42" ht="19.5" customHeight="1" x14ac:dyDescent="0.2">
      <c r="A654" s="143">
        <v>20169</v>
      </c>
      <c r="B654" s="42" t="str">
        <f>IFERROR(VLOOKUP($A654,INPUT_Du_lieu_nhan_vien!$A:$C,2,0),"-")</f>
        <v>Nguyễn Danh</v>
      </c>
      <c r="C654" s="42" t="str">
        <f>IFERROR(VLOOKUP($A654,INPUT_Du_lieu_nhan_vien!$A:$C,3,0),"-")</f>
        <v>Tú</v>
      </c>
      <c r="D654" s="42" t="str">
        <f>IFERROR(VLOOKUP($A654,INPUT_Du_lieu_nhan_vien!$A:$AJ,36,0),"-")</f>
        <v>Chính thức</v>
      </c>
      <c r="E654" s="69" t="s">
        <v>3028</v>
      </c>
      <c r="F654" s="70" t="s">
        <v>3211</v>
      </c>
      <c r="G654" s="20">
        <v>41253</v>
      </c>
      <c r="H654" s="54"/>
      <c r="I654" s="69" t="s">
        <v>8</v>
      </c>
      <c r="J654" s="54"/>
      <c r="K654" s="69" t="s">
        <v>2972</v>
      </c>
      <c r="L654" s="54"/>
      <c r="M654" s="54"/>
      <c r="N654" s="69" t="s">
        <v>3155</v>
      </c>
      <c r="T654" s="1">
        <v>20633</v>
      </c>
      <c r="U654" s="1">
        <v>5448</v>
      </c>
      <c r="W654" s="1" t="s">
        <v>3294</v>
      </c>
      <c r="X654" s="1">
        <v>3352</v>
      </c>
      <c r="Y654">
        <f t="shared" si="100"/>
        <v>4694</v>
      </c>
      <c r="Z654">
        <f t="shared" si="101"/>
        <v>36</v>
      </c>
      <c r="AA654">
        <f t="shared" si="102"/>
        <v>270</v>
      </c>
      <c r="AB654">
        <f t="shared" si="103"/>
        <v>3547</v>
      </c>
      <c r="AE654" s="19">
        <v>41253</v>
      </c>
      <c r="AH654" s="20">
        <v>41253</v>
      </c>
      <c r="AI654" s="79" t="s">
        <v>2721</v>
      </c>
      <c r="AJ654" s="413" t="str">
        <f t="shared" si="104"/>
        <v>10</v>
      </c>
      <c r="AK654" t="str">
        <f t="shared" si="105"/>
        <v>12</v>
      </c>
      <c r="AL654" t="str">
        <f t="shared" si="106"/>
        <v>2012</v>
      </c>
      <c r="AM654" s="427" t="str">
        <f t="shared" si="107"/>
        <v>10</v>
      </c>
      <c r="AN654" t="str">
        <f t="shared" si="108"/>
        <v>12</v>
      </c>
      <c r="AP654" s="19">
        <f t="shared" si="109"/>
        <v>41253</v>
      </c>
    </row>
    <row r="655" spans="1:42" ht="19.5" customHeight="1" x14ac:dyDescent="0.2">
      <c r="A655" s="143">
        <v>20169</v>
      </c>
      <c r="B655" s="42" t="str">
        <f>IFERROR(VLOOKUP($A655,INPUT_Du_lieu_nhan_vien!$A:$C,2,0),"-")</f>
        <v>Nguyễn Danh</v>
      </c>
      <c r="C655" s="42" t="str">
        <f>IFERROR(VLOOKUP($A655,INPUT_Du_lieu_nhan_vien!$A:$C,3,0),"-")</f>
        <v>Tú</v>
      </c>
      <c r="D655" s="42" t="str">
        <f>IFERROR(VLOOKUP($A655,INPUT_Du_lieu_nhan_vien!$A:$AJ,36,0),"-")</f>
        <v>Chính thức</v>
      </c>
      <c r="E655" s="69" t="s">
        <v>3029</v>
      </c>
      <c r="F655" s="70" t="s">
        <v>8202</v>
      </c>
      <c r="G655" s="20">
        <v>41640</v>
      </c>
      <c r="H655" s="54"/>
      <c r="I655" s="69" t="s">
        <v>8</v>
      </c>
      <c r="J655" s="54"/>
      <c r="K655" s="69" t="s">
        <v>2567</v>
      </c>
      <c r="L655" s="54"/>
      <c r="M655" s="54"/>
      <c r="N655" s="69" t="s">
        <v>8203</v>
      </c>
      <c r="T655" s="1">
        <v>20634</v>
      </c>
      <c r="U655" s="1">
        <v>5449</v>
      </c>
      <c r="W655" s="1" t="s">
        <v>3310</v>
      </c>
      <c r="X655" s="1">
        <v>3353</v>
      </c>
      <c r="Y655">
        <f t="shared" si="100"/>
        <v>4694</v>
      </c>
      <c r="Z655">
        <f t="shared" si="101"/>
        <v>36</v>
      </c>
      <c r="AA655">
        <f t="shared" si="102"/>
        <v>172</v>
      </c>
      <c r="AB655">
        <f t="shared" si="103"/>
        <v>3590</v>
      </c>
      <c r="AE655" s="19">
        <v>41640</v>
      </c>
      <c r="AH655" s="20">
        <v>41640</v>
      </c>
      <c r="AI655" s="79" t="s">
        <v>8770</v>
      </c>
      <c r="AJ655" s="413" t="str">
        <f t="shared" si="104"/>
        <v>01</v>
      </c>
      <c r="AK655" t="str">
        <f t="shared" si="105"/>
        <v>01</v>
      </c>
      <c r="AL655" t="str">
        <f t="shared" si="106"/>
        <v>2014</v>
      </c>
      <c r="AM655" s="427" t="str">
        <f t="shared" si="107"/>
        <v>01</v>
      </c>
      <c r="AN655" t="str">
        <f t="shared" si="108"/>
        <v>01</v>
      </c>
      <c r="AP655" s="19">
        <f t="shared" si="109"/>
        <v>41640</v>
      </c>
    </row>
    <row r="656" spans="1:42" ht="19.5" customHeight="1" x14ac:dyDescent="0.2">
      <c r="A656" s="143">
        <v>10011</v>
      </c>
      <c r="B656" s="42" t="str">
        <f>IFERROR(VLOOKUP($A656,INPUT_Du_lieu_nhan_vien!$A:$C,2,0),"-")</f>
        <v>Nguyễn Hoàng</v>
      </c>
      <c r="C656" s="42" t="str">
        <f>IFERROR(VLOOKUP($A656,INPUT_Du_lieu_nhan_vien!$A:$C,3,0),"-")</f>
        <v>Tú</v>
      </c>
      <c r="D656" s="42" t="str">
        <f>IFERROR(VLOOKUP($A656,INPUT_Du_lieu_nhan_vien!$A:$AJ,36,0),"-")</f>
        <v>Nghỉ việc</v>
      </c>
      <c r="E656" s="69" t="s">
        <v>3028</v>
      </c>
      <c r="F656" s="70" t="s">
        <v>3217</v>
      </c>
      <c r="G656" s="71">
        <v>41091</v>
      </c>
      <c r="H656" s="54"/>
      <c r="I656" s="69" t="s">
        <v>9</v>
      </c>
      <c r="J656" s="54"/>
      <c r="K656" s="69" t="s">
        <v>48</v>
      </c>
      <c r="L656" s="54"/>
      <c r="M656" s="54"/>
      <c r="N656" s="54"/>
      <c r="T656" s="1">
        <v>20635</v>
      </c>
      <c r="U656" s="1">
        <v>5450</v>
      </c>
      <c r="W656" s="1" t="s">
        <v>3309</v>
      </c>
      <c r="X656" s="1">
        <v>3354</v>
      </c>
      <c r="Y656">
        <f t="shared" si="100"/>
        <v>4428</v>
      </c>
      <c r="Z656">
        <f t="shared" si="101"/>
        <v>35</v>
      </c>
      <c r="AA656">
        <f t="shared" si="102"/>
        <v>174</v>
      </c>
      <c r="AB656">
        <f t="shared" si="103"/>
        <v>3548</v>
      </c>
      <c r="AE656" s="19">
        <v>41091</v>
      </c>
      <c r="AH656" s="71">
        <v>41091</v>
      </c>
      <c r="AI656" s="78" t="s">
        <v>8592</v>
      </c>
      <c r="AJ656" s="413" t="str">
        <f t="shared" si="104"/>
        <v>01</v>
      </c>
      <c r="AK656" t="str">
        <f t="shared" si="105"/>
        <v>07</v>
      </c>
      <c r="AL656" t="str">
        <f t="shared" si="106"/>
        <v>2012</v>
      </c>
      <c r="AM656" s="427" t="str">
        <f t="shared" si="107"/>
        <v>01</v>
      </c>
      <c r="AN656" t="str">
        <f t="shared" si="108"/>
        <v>07</v>
      </c>
      <c r="AP656" s="19">
        <f t="shared" si="109"/>
        <v>41091</v>
      </c>
    </row>
    <row r="657" spans="1:42" ht="19.5" customHeight="1" x14ac:dyDescent="0.2">
      <c r="A657" s="143">
        <v>20071</v>
      </c>
      <c r="B657" s="42" t="str">
        <f>IFERROR(VLOOKUP($A657,INPUT_Du_lieu_nhan_vien!$A:$C,2,0),"-")</f>
        <v>Phạm Bích</v>
      </c>
      <c r="C657" s="42" t="str">
        <f>IFERROR(VLOOKUP($A657,INPUT_Du_lieu_nhan_vien!$A:$C,3,0),"-")</f>
        <v>Ngân</v>
      </c>
      <c r="D657" s="42" t="str">
        <f>IFERROR(VLOOKUP($A657,INPUT_Du_lieu_nhan_vien!$A:$AJ,36,0),"-")</f>
        <v>Nghỉ việc</v>
      </c>
      <c r="E657" s="69" t="s">
        <v>3031</v>
      </c>
      <c r="F657" s="70" t="s">
        <v>3616</v>
      </c>
      <c r="G657" s="71">
        <v>39985</v>
      </c>
      <c r="H657" s="54"/>
      <c r="I657" s="54" t="s">
        <v>16</v>
      </c>
      <c r="J657" s="54"/>
      <c r="K657" s="54"/>
      <c r="L657" s="54"/>
      <c r="M657" s="54"/>
      <c r="N657" s="70" t="s">
        <v>3618</v>
      </c>
      <c r="T657" s="1">
        <v>20636</v>
      </c>
      <c r="U657" s="1">
        <v>5451</v>
      </c>
      <c r="W657" s="1" t="s">
        <v>3186</v>
      </c>
      <c r="X657" s="1">
        <v>3355</v>
      </c>
      <c r="Y657">
        <f t="shared" si="100"/>
        <v>4508</v>
      </c>
      <c r="Z657">
        <f t="shared" si="101"/>
        <v>53</v>
      </c>
      <c r="AA657" t="str">
        <f t="shared" si="102"/>
        <v/>
      </c>
      <c r="AB657">
        <f t="shared" si="103"/>
        <v>3040</v>
      </c>
      <c r="AE657" s="19">
        <v>39985</v>
      </c>
      <c r="AH657" s="71">
        <v>39985</v>
      </c>
      <c r="AI657" s="78" t="s">
        <v>8796</v>
      </c>
      <c r="AJ657" s="413" t="str">
        <f t="shared" si="104"/>
        <v>21</v>
      </c>
      <c r="AK657" t="str">
        <f t="shared" si="105"/>
        <v>06</v>
      </c>
      <c r="AL657" t="str">
        <f t="shared" si="106"/>
        <v>2009</v>
      </c>
      <c r="AM657" s="427" t="str">
        <f t="shared" si="107"/>
        <v>21</v>
      </c>
      <c r="AN657" t="str">
        <f t="shared" si="108"/>
        <v>06</v>
      </c>
      <c r="AP657" s="19">
        <f t="shared" si="109"/>
        <v>39985</v>
      </c>
    </row>
    <row r="658" spans="1:42" ht="19.5" customHeight="1" x14ac:dyDescent="0.2">
      <c r="A658" s="143">
        <v>20282</v>
      </c>
      <c r="B658" s="42" t="str">
        <f>IFERROR(VLOOKUP($A658,INPUT_Du_lieu_nhan_vien!$A:$C,2,0),"-")</f>
        <v>Phạm Thị</v>
      </c>
      <c r="C658" s="42" t="str">
        <f>IFERROR(VLOOKUP($A658,INPUT_Du_lieu_nhan_vien!$A:$C,3,0),"-")</f>
        <v>Duyên</v>
      </c>
      <c r="D658" s="42" t="str">
        <f>IFERROR(VLOOKUP($A658,INPUT_Du_lieu_nhan_vien!$A:$AJ,36,0),"-")</f>
        <v>Chính thức</v>
      </c>
      <c r="E658" s="69" t="s">
        <v>3031</v>
      </c>
      <c r="F658" s="54"/>
      <c r="G658" s="71">
        <v>40797</v>
      </c>
      <c r="H658" s="54"/>
      <c r="I658" s="54" t="s">
        <v>16</v>
      </c>
      <c r="J658" s="54"/>
      <c r="K658" s="54"/>
      <c r="L658" s="54"/>
      <c r="M658" s="54"/>
      <c r="N658" s="70" t="s">
        <v>3629</v>
      </c>
      <c r="T658" s="1">
        <v>20637</v>
      </c>
      <c r="U658" s="1">
        <v>5452</v>
      </c>
      <c r="W658" s="1" t="s">
        <v>3168</v>
      </c>
      <c r="X658" s="1">
        <v>3356</v>
      </c>
      <c r="Y658">
        <f t="shared" si="100"/>
        <v>4806</v>
      </c>
      <c r="Z658">
        <f t="shared" si="101"/>
        <v>53</v>
      </c>
      <c r="AA658" t="str">
        <f t="shared" si="102"/>
        <v/>
      </c>
      <c r="AB658" t="str">
        <f t="shared" si="103"/>
        <v/>
      </c>
      <c r="AE658" s="19">
        <v>40797</v>
      </c>
      <c r="AH658" s="71">
        <v>40797</v>
      </c>
      <c r="AI658" s="78" t="s">
        <v>8750</v>
      </c>
      <c r="AJ658" s="413" t="str">
        <f t="shared" si="104"/>
        <v>11</v>
      </c>
      <c r="AK658" t="str">
        <f t="shared" si="105"/>
        <v>09</v>
      </c>
      <c r="AL658" t="str">
        <f t="shared" si="106"/>
        <v>2011</v>
      </c>
      <c r="AM658" s="427" t="str">
        <f t="shared" si="107"/>
        <v>11</v>
      </c>
      <c r="AN658" t="str">
        <f t="shared" si="108"/>
        <v>09</v>
      </c>
      <c r="AP658" s="19">
        <f t="shared" si="109"/>
        <v>40797</v>
      </c>
    </row>
    <row r="659" spans="1:42" ht="19.5" customHeight="1" x14ac:dyDescent="0.2">
      <c r="A659" s="143">
        <v>20419</v>
      </c>
      <c r="B659" s="42" t="str">
        <f>IFERROR(VLOOKUP($A659,INPUT_Du_lieu_nhan_vien!$A:$C,2,0),"-")</f>
        <v>Phạm Anh</v>
      </c>
      <c r="C659" s="42" t="str">
        <f>IFERROR(VLOOKUP($A659,INPUT_Du_lieu_nhan_vien!$A:$C,3,0),"-")</f>
        <v>Tuấn</v>
      </c>
      <c r="D659" s="42" t="str">
        <f>IFERROR(VLOOKUP($A659,INPUT_Du_lieu_nhan_vien!$A:$AJ,36,0),"-")</f>
        <v>Chính thức</v>
      </c>
      <c r="E659" s="69" t="s">
        <v>3031</v>
      </c>
      <c r="F659" s="70" t="s">
        <v>3636</v>
      </c>
      <c r="G659" s="71">
        <v>41061</v>
      </c>
      <c r="H659" s="54"/>
      <c r="I659" s="54" t="s">
        <v>17</v>
      </c>
      <c r="J659" s="54"/>
      <c r="K659" s="54"/>
      <c r="L659" s="54"/>
      <c r="M659" s="54"/>
      <c r="N659" s="70" t="s">
        <v>3637</v>
      </c>
      <c r="T659" s="1">
        <v>20638</v>
      </c>
      <c r="U659" s="1">
        <v>5453</v>
      </c>
      <c r="W659" s="1" t="s">
        <v>3257</v>
      </c>
      <c r="X659" s="1">
        <v>3357</v>
      </c>
      <c r="Y659">
        <f t="shared" si="100"/>
        <v>5112</v>
      </c>
      <c r="Z659">
        <f t="shared" si="101"/>
        <v>51</v>
      </c>
      <c r="AA659" t="str">
        <f t="shared" si="102"/>
        <v/>
      </c>
      <c r="AB659">
        <f t="shared" si="103"/>
        <v>3041</v>
      </c>
      <c r="AE659" s="19">
        <v>41061</v>
      </c>
      <c r="AH659" s="71">
        <v>41061</v>
      </c>
      <c r="AI659" s="78" t="s">
        <v>8644</v>
      </c>
      <c r="AJ659" s="413" t="str">
        <f t="shared" si="104"/>
        <v>01</v>
      </c>
      <c r="AK659" t="str">
        <f t="shared" si="105"/>
        <v>06</v>
      </c>
      <c r="AL659" t="str">
        <f t="shared" si="106"/>
        <v>2012</v>
      </c>
      <c r="AM659" s="427" t="str">
        <f t="shared" si="107"/>
        <v>01</v>
      </c>
      <c r="AN659" t="str">
        <f t="shared" si="108"/>
        <v>06</v>
      </c>
      <c r="AP659" s="19">
        <f t="shared" si="109"/>
        <v>41061</v>
      </c>
    </row>
    <row r="660" spans="1:42" ht="19.5" customHeight="1" x14ac:dyDescent="0.2">
      <c r="A660" s="143">
        <v>20408</v>
      </c>
      <c r="B660" s="42" t="str">
        <f>IFERROR(VLOOKUP($A660,INPUT_Du_lieu_nhan_vien!$A:$C,2,0),"-")</f>
        <v>Phan Thế</v>
      </c>
      <c r="C660" s="42" t="str">
        <f>IFERROR(VLOOKUP($A660,INPUT_Du_lieu_nhan_vien!$A:$C,3,0),"-")</f>
        <v>Công</v>
      </c>
      <c r="D660" s="42" t="str">
        <f>IFERROR(VLOOKUP($A660,INPUT_Du_lieu_nhan_vien!$A:$AJ,36,0),"-")</f>
        <v>Chính thức</v>
      </c>
      <c r="E660" s="69" t="s">
        <v>3031</v>
      </c>
      <c r="F660" s="70" t="s">
        <v>3653</v>
      </c>
      <c r="G660" s="71">
        <v>41041</v>
      </c>
      <c r="H660" s="54"/>
      <c r="I660" s="54" t="s">
        <v>12</v>
      </c>
      <c r="J660" s="54"/>
      <c r="K660" s="54"/>
      <c r="L660" s="54"/>
      <c r="M660" s="54"/>
      <c r="N660" s="70" t="s">
        <v>3654</v>
      </c>
      <c r="T660" s="1">
        <v>20639</v>
      </c>
      <c r="U660" s="1">
        <v>5454</v>
      </c>
      <c r="W660" s="1" t="s">
        <v>7347</v>
      </c>
      <c r="X660" s="1">
        <v>3358</v>
      </c>
      <c r="Y660">
        <f t="shared" si="100"/>
        <v>5086</v>
      </c>
      <c r="Z660">
        <f t="shared" si="101"/>
        <v>50</v>
      </c>
      <c r="AA660" t="str">
        <f t="shared" si="102"/>
        <v/>
      </c>
      <c r="AB660">
        <f t="shared" si="103"/>
        <v>3042</v>
      </c>
      <c r="AE660" s="19">
        <v>41041</v>
      </c>
      <c r="AH660" s="71">
        <v>41041</v>
      </c>
      <c r="AI660" s="78" t="s">
        <v>8797</v>
      </c>
      <c r="AJ660" s="413" t="str">
        <f t="shared" si="104"/>
        <v>12</v>
      </c>
      <c r="AK660" t="str">
        <f t="shared" si="105"/>
        <v>05</v>
      </c>
      <c r="AL660" t="str">
        <f t="shared" si="106"/>
        <v>2012</v>
      </c>
      <c r="AM660" s="427" t="str">
        <f t="shared" si="107"/>
        <v>12</v>
      </c>
      <c r="AN660" t="str">
        <f t="shared" si="108"/>
        <v>05</v>
      </c>
      <c r="AP660" s="19">
        <f t="shared" si="109"/>
        <v>41041</v>
      </c>
    </row>
    <row r="661" spans="1:42" ht="19.5" customHeight="1" x14ac:dyDescent="0.2">
      <c r="A661" s="229">
        <v>20188</v>
      </c>
      <c r="B661" s="42" t="str">
        <f>IFERROR(VLOOKUP($A661,INPUT_Du_lieu_nhan_vien!$A:$C,2,0),"-")</f>
        <v>Thân Thị</v>
      </c>
      <c r="C661" s="42" t="str">
        <f>IFERROR(VLOOKUP($A661,INPUT_Du_lieu_nhan_vien!$A:$C,3,0),"-")</f>
        <v>Khuyên</v>
      </c>
      <c r="D661" s="42" t="str">
        <f>IFERROR(VLOOKUP($A661,INPUT_Du_lieu_nhan_vien!$A:$AJ,36,0),"-")</f>
        <v>Nghỉ việc</v>
      </c>
      <c r="E661" s="69" t="s">
        <v>3031</v>
      </c>
      <c r="F661" s="70" t="s">
        <v>3662</v>
      </c>
      <c r="G661" s="71">
        <v>40252</v>
      </c>
      <c r="H661" s="54"/>
      <c r="I661" s="54" t="s">
        <v>17</v>
      </c>
      <c r="J661" s="54"/>
      <c r="K661" s="54"/>
      <c r="L661" s="54"/>
      <c r="M661" s="54"/>
      <c r="N661" s="70" t="s">
        <v>3664</v>
      </c>
      <c r="T661" s="1">
        <v>20640</v>
      </c>
      <c r="U661" s="1">
        <v>5455</v>
      </c>
      <c r="W661" s="1" t="s">
        <v>3179</v>
      </c>
      <c r="X661" s="1">
        <v>3359</v>
      </c>
      <c r="Y661">
        <f t="shared" si="100"/>
        <v>4713</v>
      </c>
      <c r="Z661">
        <f t="shared" si="101"/>
        <v>51</v>
      </c>
      <c r="AA661" t="str">
        <f t="shared" si="102"/>
        <v/>
      </c>
      <c r="AB661">
        <f t="shared" si="103"/>
        <v>3043</v>
      </c>
      <c r="AE661" s="19">
        <v>40252</v>
      </c>
      <c r="AH661" s="71">
        <v>40252</v>
      </c>
      <c r="AI661" s="78" t="s">
        <v>8798</v>
      </c>
      <c r="AJ661" s="413" t="str">
        <f t="shared" si="104"/>
        <v>15</v>
      </c>
      <c r="AK661" t="str">
        <f t="shared" si="105"/>
        <v>03</v>
      </c>
      <c r="AL661" t="str">
        <f t="shared" si="106"/>
        <v>2010</v>
      </c>
      <c r="AM661" s="427" t="str">
        <f t="shared" si="107"/>
        <v>15</v>
      </c>
      <c r="AN661" t="str">
        <f t="shared" si="108"/>
        <v>03</v>
      </c>
      <c r="AP661" s="19">
        <f t="shared" si="109"/>
        <v>40252</v>
      </c>
    </row>
    <row r="662" spans="1:42" ht="19.5" customHeight="1" x14ac:dyDescent="0.2">
      <c r="A662" s="143">
        <v>20046</v>
      </c>
      <c r="B662" s="42" t="str">
        <f>IFERROR(VLOOKUP($A662,INPUT_Du_lieu_nhan_vien!$A:$C,2,0),"-")</f>
        <v>Trần Tuấn</v>
      </c>
      <c r="C662" s="42" t="str">
        <f>IFERROR(VLOOKUP($A662,INPUT_Du_lieu_nhan_vien!$A:$C,3,0),"-")</f>
        <v>Anh</v>
      </c>
      <c r="D662" s="42" t="str">
        <f>IFERROR(VLOOKUP($A662,INPUT_Du_lieu_nhan_vien!$A:$AJ,36,0),"-")</f>
        <v>Nghỉ việc</v>
      </c>
      <c r="E662" s="69" t="s">
        <v>3031</v>
      </c>
      <c r="F662" s="70" t="s">
        <v>3669</v>
      </c>
      <c r="G662" s="71">
        <v>39873</v>
      </c>
      <c r="H662" s="54"/>
      <c r="I662" s="54" t="s">
        <v>17</v>
      </c>
      <c r="J662" s="54"/>
      <c r="K662" s="54"/>
      <c r="L662" s="54"/>
      <c r="M662" s="54"/>
      <c r="N662" s="70" t="s">
        <v>3670</v>
      </c>
      <c r="T662" s="1">
        <v>20641</v>
      </c>
      <c r="U662" s="1">
        <v>5456</v>
      </c>
      <c r="W662" s="1" t="s">
        <v>3174</v>
      </c>
      <c r="X662" s="1">
        <v>3360</v>
      </c>
      <c r="Y662">
        <f t="shared" si="100"/>
        <v>4484</v>
      </c>
      <c r="Z662">
        <f t="shared" si="101"/>
        <v>51</v>
      </c>
      <c r="AA662" t="str">
        <f t="shared" si="102"/>
        <v/>
      </c>
      <c r="AB662">
        <f t="shared" si="103"/>
        <v>3044</v>
      </c>
      <c r="AE662" s="19">
        <v>39873</v>
      </c>
      <c r="AH662" s="71">
        <v>39873</v>
      </c>
      <c r="AI662" s="78" t="s">
        <v>8682</v>
      </c>
      <c r="AJ662" s="413" t="str">
        <f t="shared" si="104"/>
        <v>01</v>
      </c>
      <c r="AK662" t="str">
        <f t="shared" si="105"/>
        <v>03</v>
      </c>
      <c r="AL662" t="str">
        <f t="shared" si="106"/>
        <v>2009</v>
      </c>
      <c r="AM662" s="427" t="str">
        <f t="shared" si="107"/>
        <v>01</v>
      </c>
      <c r="AN662" t="str">
        <f t="shared" si="108"/>
        <v>03</v>
      </c>
      <c r="AP662" s="19">
        <f t="shared" si="109"/>
        <v>39873</v>
      </c>
    </row>
    <row r="663" spans="1:42" ht="19.5" customHeight="1" x14ac:dyDescent="0.2">
      <c r="A663" s="143">
        <v>20052</v>
      </c>
      <c r="B663" s="42" t="str">
        <f>IFERROR(VLOOKUP($A663,INPUT_Du_lieu_nhan_vien!$A:$C,2,0),"-")</f>
        <v>Trần Vũ Việt</v>
      </c>
      <c r="C663" s="42" t="str">
        <f>IFERROR(VLOOKUP($A663,INPUT_Du_lieu_nhan_vien!$A:$C,3,0),"-")</f>
        <v>Hà</v>
      </c>
      <c r="D663" s="42" t="str">
        <f>IFERROR(VLOOKUP($A663,INPUT_Du_lieu_nhan_vien!$A:$AJ,36,0),"-")</f>
        <v>Chính thức</v>
      </c>
      <c r="E663" s="69" t="s">
        <v>3031</v>
      </c>
      <c r="F663" s="70" t="s">
        <v>3674</v>
      </c>
      <c r="G663" s="71">
        <v>39934</v>
      </c>
      <c r="H663" s="54"/>
      <c r="I663" s="54" t="s">
        <v>17</v>
      </c>
      <c r="J663" s="54"/>
      <c r="K663" s="54"/>
      <c r="L663" s="54"/>
      <c r="M663" s="54"/>
      <c r="N663" s="70" t="s">
        <v>3350</v>
      </c>
      <c r="T663" s="1">
        <v>20642</v>
      </c>
      <c r="U663" s="1">
        <v>5457</v>
      </c>
      <c r="W663" s="1" t="s">
        <v>3305</v>
      </c>
      <c r="X663" s="1">
        <v>3361</v>
      </c>
      <c r="Y663">
        <f t="shared" si="100"/>
        <v>4490</v>
      </c>
      <c r="Z663">
        <f t="shared" si="101"/>
        <v>51</v>
      </c>
      <c r="AA663" t="str">
        <f t="shared" si="102"/>
        <v/>
      </c>
      <c r="AB663">
        <f t="shared" si="103"/>
        <v>3045</v>
      </c>
      <c r="AE663" s="19">
        <v>39934</v>
      </c>
      <c r="AH663" s="71">
        <v>39934</v>
      </c>
      <c r="AI663" s="78" t="s">
        <v>8604</v>
      </c>
      <c r="AJ663" s="413" t="str">
        <f t="shared" si="104"/>
        <v>01</v>
      </c>
      <c r="AK663" t="str">
        <f t="shared" si="105"/>
        <v>05</v>
      </c>
      <c r="AL663" t="str">
        <f t="shared" si="106"/>
        <v>2009</v>
      </c>
      <c r="AM663" s="427" t="str">
        <f t="shared" si="107"/>
        <v>01</v>
      </c>
      <c r="AN663" t="str">
        <f t="shared" si="108"/>
        <v>05</v>
      </c>
      <c r="AP663" s="19">
        <f t="shared" si="109"/>
        <v>39934</v>
      </c>
    </row>
    <row r="664" spans="1:42" ht="19.5" customHeight="1" x14ac:dyDescent="0.2">
      <c r="A664" s="143">
        <v>20054</v>
      </c>
      <c r="B664" s="42" t="str">
        <f>IFERROR(VLOOKUP($A664,INPUT_Du_lieu_nhan_vien!$A:$C,2,0),"-")</f>
        <v>Trần Thị</v>
      </c>
      <c r="C664" s="42" t="str">
        <f>IFERROR(VLOOKUP($A664,INPUT_Du_lieu_nhan_vien!$A:$C,3,0),"-")</f>
        <v>Hợi</v>
      </c>
      <c r="D664" s="42" t="str">
        <f>IFERROR(VLOOKUP($A664,INPUT_Du_lieu_nhan_vien!$A:$AJ,36,0),"-")</f>
        <v>Chính thức</v>
      </c>
      <c r="E664" s="69" t="s">
        <v>3031</v>
      </c>
      <c r="F664" s="70" t="s">
        <v>3675</v>
      </c>
      <c r="G664" s="71">
        <v>39987</v>
      </c>
      <c r="H664" s="54"/>
      <c r="I664" s="54" t="s">
        <v>3012</v>
      </c>
      <c r="J664" s="54"/>
      <c r="K664" s="54"/>
      <c r="L664" s="54"/>
      <c r="M664" s="54"/>
      <c r="N664" s="70" t="s">
        <v>3676</v>
      </c>
      <c r="T664" s="1">
        <v>20643</v>
      </c>
      <c r="U664" s="1">
        <v>5458</v>
      </c>
      <c r="W664" s="1" t="s">
        <v>3297</v>
      </c>
      <c r="X664" s="1">
        <v>3362</v>
      </c>
      <c r="Y664">
        <f t="shared" si="100"/>
        <v>4492</v>
      </c>
      <c r="Z664">
        <f t="shared" si="101"/>
        <v>56</v>
      </c>
      <c r="AA664" t="str">
        <f t="shared" si="102"/>
        <v/>
      </c>
      <c r="AB664">
        <f t="shared" si="103"/>
        <v>3046</v>
      </c>
      <c r="AE664" s="19">
        <v>39987</v>
      </c>
      <c r="AH664" s="71">
        <v>39987</v>
      </c>
      <c r="AI664" s="78" t="s">
        <v>8799</v>
      </c>
      <c r="AJ664" s="413" t="str">
        <f t="shared" si="104"/>
        <v>23</v>
      </c>
      <c r="AK664" t="str">
        <f t="shared" si="105"/>
        <v>06</v>
      </c>
      <c r="AL664" t="str">
        <f t="shared" si="106"/>
        <v>2009</v>
      </c>
      <c r="AM664" s="427" t="str">
        <f t="shared" si="107"/>
        <v>23</v>
      </c>
      <c r="AN664" t="str">
        <f t="shared" si="108"/>
        <v>06</v>
      </c>
      <c r="AP664" s="19">
        <f t="shared" si="109"/>
        <v>39987</v>
      </c>
    </row>
    <row r="665" spans="1:42" ht="19.5" customHeight="1" x14ac:dyDescent="0.2">
      <c r="A665" s="143">
        <v>20145</v>
      </c>
      <c r="B665" s="42" t="str">
        <f>IFERROR(VLOOKUP($A665,INPUT_Du_lieu_nhan_vien!$A:$C,2,0),"-")</f>
        <v>Trần Minh</v>
      </c>
      <c r="C665" s="42" t="str">
        <f>IFERROR(VLOOKUP($A665,INPUT_Du_lieu_nhan_vien!$A:$C,3,0),"-")</f>
        <v>Thu</v>
      </c>
      <c r="D665" s="42" t="str">
        <f>IFERROR(VLOOKUP($A665,INPUT_Du_lieu_nhan_vien!$A:$AJ,36,0),"-")</f>
        <v>Chính thức</v>
      </c>
      <c r="E665" s="69" t="s">
        <v>3031</v>
      </c>
      <c r="F665" s="70" t="s">
        <v>3677</v>
      </c>
      <c r="G665" s="71">
        <v>40087</v>
      </c>
      <c r="H665" s="54"/>
      <c r="I665" s="54" t="s">
        <v>12</v>
      </c>
      <c r="J665" s="54"/>
      <c r="K665" s="54"/>
      <c r="L665" s="54"/>
      <c r="M665" s="54"/>
      <c r="N665" s="70" t="s">
        <v>3678</v>
      </c>
      <c r="T665" s="1">
        <v>20644</v>
      </c>
      <c r="U665" s="1">
        <v>5459</v>
      </c>
      <c r="W665" s="1" t="s">
        <v>3177</v>
      </c>
      <c r="X665" s="1">
        <v>3363</v>
      </c>
      <c r="Y665">
        <f t="shared" si="100"/>
        <v>4671</v>
      </c>
      <c r="Z665">
        <f t="shared" si="101"/>
        <v>50</v>
      </c>
      <c r="AA665" t="str">
        <f t="shared" si="102"/>
        <v/>
      </c>
      <c r="AB665">
        <f t="shared" si="103"/>
        <v>3047</v>
      </c>
      <c r="AE665" s="19">
        <v>40087</v>
      </c>
      <c r="AH665" s="71">
        <v>40087</v>
      </c>
      <c r="AI665" s="78" t="s">
        <v>8597</v>
      </c>
      <c r="AJ665" s="413" t="str">
        <f t="shared" si="104"/>
        <v>01</v>
      </c>
      <c r="AK665" t="str">
        <f t="shared" si="105"/>
        <v>10</v>
      </c>
      <c r="AL665" t="str">
        <f t="shared" si="106"/>
        <v>2009</v>
      </c>
      <c r="AM665" s="427" t="str">
        <f t="shared" si="107"/>
        <v>01</v>
      </c>
      <c r="AN665" t="str">
        <f t="shared" si="108"/>
        <v>10</v>
      </c>
      <c r="AP665" s="19">
        <f t="shared" si="109"/>
        <v>40087</v>
      </c>
    </row>
    <row r="666" spans="1:42" ht="19.5" customHeight="1" x14ac:dyDescent="0.2">
      <c r="A666" s="143">
        <v>20148</v>
      </c>
      <c r="B666" s="42" t="str">
        <f>IFERROR(VLOOKUP($A666,INPUT_Du_lieu_nhan_vien!$A:$C,2,0),"-")</f>
        <v>Trần Thanh</v>
      </c>
      <c r="C666" s="42" t="str">
        <f>IFERROR(VLOOKUP($A666,INPUT_Du_lieu_nhan_vien!$A:$C,3,0),"-")</f>
        <v>Hương</v>
      </c>
      <c r="D666" s="42" t="str">
        <f>IFERROR(VLOOKUP($A666,INPUT_Du_lieu_nhan_vien!$A:$AJ,36,0),"-")</f>
        <v>Chính thức</v>
      </c>
      <c r="E666" s="69" t="s">
        <v>3031</v>
      </c>
      <c r="F666" s="70" t="s">
        <v>3679</v>
      </c>
      <c r="G666" s="71">
        <v>40125</v>
      </c>
      <c r="H666" s="54"/>
      <c r="I666" s="54" t="s">
        <v>17</v>
      </c>
      <c r="J666" s="54"/>
      <c r="K666" s="54"/>
      <c r="L666" s="54"/>
      <c r="M666" s="54"/>
      <c r="N666" s="70" t="s">
        <v>3487</v>
      </c>
      <c r="T666" s="1">
        <v>20645</v>
      </c>
      <c r="U666" s="1">
        <v>5460</v>
      </c>
      <c r="W666" s="1" t="s">
        <v>3195</v>
      </c>
      <c r="X666" s="1">
        <v>3364</v>
      </c>
      <c r="Y666">
        <f t="shared" si="100"/>
        <v>4674</v>
      </c>
      <c r="Z666">
        <f t="shared" si="101"/>
        <v>51</v>
      </c>
      <c r="AA666" t="str">
        <f t="shared" si="102"/>
        <v/>
      </c>
      <c r="AB666">
        <f t="shared" si="103"/>
        <v>3048</v>
      </c>
      <c r="AE666" s="19">
        <v>40125</v>
      </c>
      <c r="AH666" s="71">
        <v>40125</v>
      </c>
      <c r="AI666" s="78" t="s">
        <v>8680</v>
      </c>
      <c r="AJ666" s="413" t="str">
        <f t="shared" si="104"/>
        <v>08</v>
      </c>
      <c r="AK666" t="str">
        <f t="shared" si="105"/>
        <v>11</v>
      </c>
      <c r="AL666" t="str">
        <f t="shared" si="106"/>
        <v>2009</v>
      </c>
      <c r="AM666" s="427" t="str">
        <f t="shared" si="107"/>
        <v>08</v>
      </c>
      <c r="AN666" t="str">
        <f t="shared" si="108"/>
        <v>11</v>
      </c>
      <c r="AP666" s="19">
        <f t="shared" si="109"/>
        <v>40125</v>
      </c>
    </row>
    <row r="667" spans="1:42" ht="19.5" customHeight="1" x14ac:dyDescent="0.2">
      <c r="A667" s="143">
        <v>20122</v>
      </c>
      <c r="B667" s="42" t="str">
        <f>IFERROR(VLOOKUP($A667,INPUT_Du_lieu_nhan_vien!$A:$C,2,0),"-")</f>
        <v>Trần Thị Mỹ</v>
      </c>
      <c r="C667" s="42" t="str">
        <f>IFERROR(VLOOKUP($A667,INPUT_Du_lieu_nhan_vien!$A:$C,3,0),"-")</f>
        <v>Linh</v>
      </c>
      <c r="D667" s="42" t="str">
        <f>IFERROR(VLOOKUP($A667,INPUT_Du_lieu_nhan_vien!$A:$AJ,36,0),"-")</f>
        <v>Chính thức</v>
      </c>
      <c r="E667" s="69" t="s">
        <v>3031</v>
      </c>
      <c r="F667" s="70" t="s">
        <v>3682</v>
      </c>
      <c r="G667" s="71">
        <v>40087</v>
      </c>
      <c r="H667" s="54"/>
      <c r="I667" s="54" t="s">
        <v>17</v>
      </c>
      <c r="J667" s="54"/>
      <c r="K667" s="54"/>
      <c r="L667" s="54"/>
      <c r="M667" s="54"/>
      <c r="N667" s="70" t="s">
        <v>3414</v>
      </c>
      <c r="T667" s="1">
        <v>20646</v>
      </c>
      <c r="U667" s="1">
        <v>5461</v>
      </c>
      <c r="W667" s="1" t="s">
        <v>3260</v>
      </c>
      <c r="X667" s="1">
        <v>3365</v>
      </c>
      <c r="Y667">
        <f t="shared" si="100"/>
        <v>4638</v>
      </c>
      <c r="Z667">
        <f t="shared" si="101"/>
        <v>51</v>
      </c>
      <c r="AA667" t="str">
        <f t="shared" si="102"/>
        <v/>
      </c>
      <c r="AB667">
        <f t="shared" si="103"/>
        <v>3049</v>
      </c>
      <c r="AE667" s="19">
        <v>40087</v>
      </c>
      <c r="AH667" s="71">
        <v>40087</v>
      </c>
      <c r="AI667" s="78" t="s">
        <v>8597</v>
      </c>
      <c r="AJ667" s="413" t="str">
        <f t="shared" si="104"/>
        <v>01</v>
      </c>
      <c r="AK667" t="str">
        <f t="shared" si="105"/>
        <v>10</v>
      </c>
      <c r="AL667" t="str">
        <f t="shared" si="106"/>
        <v>2009</v>
      </c>
      <c r="AM667" s="427" t="str">
        <f t="shared" si="107"/>
        <v>01</v>
      </c>
      <c r="AN667" t="str">
        <f t="shared" si="108"/>
        <v>10</v>
      </c>
      <c r="AP667" s="19">
        <f t="shared" si="109"/>
        <v>40087</v>
      </c>
    </row>
    <row r="668" spans="1:42" ht="19.5" customHeight="1" x14ac:dyDescent="0.2">
      <c r="A668" s="143">
        <v>20168</v>
      </c>
      <c r="B668" s="42" t="str">
        <f>IFERROR(VLOOKUP($A668,INPUT_Du_lieu_nhan_vien!$A:$C,2,0),"-")</f>
        <v>Trần Thị</v>
      </c>
      <c r="C668" s="42" t="str">
        <f>IFERROR(VLOOKUP($A668,INPUT_Du_lieu_nhan_vien!$A:$C,3,0),"-")</f>
        <v>Gái</v>
      </c>
      <c r="D668" s="42" t="str">
        <f>IFERROR(VLOOKUP($A668,INPUT_Du_lieu_nhan_vien!$A:$AJ,36,0),"-")</f>
        <v>Nghỉ việc</v>
      </c>
      <c r="E668" s="69" t="s">
        <v>3031</v>
      </c>
      <c r="F668" s="70" t="s">
        <v>3685</v>
      </c>
      <c r="G668" s="71">
        <v>40280</v>
      </c>
      <c r="H668" s="54"/>
      <c r="I668" s="54" t="s">
        <v>16</v>
      </c>
      <c r="J668" s="54"/>
      <c r="K668" s="54"/>
      <c r="L668" s="54"/>
      <c r="M668" s="54"/>
      <c r="N668" s="70" t="s">
        <v>3686</v>
      </c>
      <c r="T668" s="1">
        <v>20647</v>
      </c>
      <c r="U668" s="1">
        <v>5462</v>
      </c>
      <c r="W668" s="1" t="s">
        <v>3286</v>
      </c>
      <c r="X668" s="1">
        <v>3366</v>
      </c>
      <c r="Y668">
        <f t="shared" si="100"/>
        <v>4693</v>
      </c>
      <c r="Z668">
        <f t="shared" si="101"/>
        <v>53</v>
      </c>
      <c r="AA668" t="str">
        <f t="shared" si="102"/>
        <v/>
      </c>
      <c r="AB668">
        <f t="shared" si="103"/>
        <v>3050</v>
      </c>
      <c r="AE668" s="19">
        <v>40280</v>
      </c>
      <c r="AH668" s="71">
        <v>40280</v>
      </c>
      <c r="AI668" s="78" t="s">
        <v>8800</v>
      </c>
      <c r="AJ668" s="413" t="str">
        <f t="shared" si="104"/>
        <v>12</v>
      </c>
      <c r="AK668" t="str">
        <f t="shared" si="105"/>
        <v>04</v>
      </c>
      <c r="AL668" t="str">
        <f t="shared" si="106"/>
        <v>2010</v>
      </c>
      <c r="AM668" s="427" t="str">
        <f t="shared" si="107"/>
        <v>12</v>
      </c>
      <c r="AN668" t="str">
        <f t="shared" si="108"/>
        <v>04</v>
      </c>
      <c r="AP668" s="19">
        <f t="shared" si="109"/>
        <v>40280</v>
      </c>
    </row>
    <row r="669" spans="1:42" ht="19.5" customHeight="1" x14ac:dyDescent="0.2">
      <c r="A669" s="143">
        <v>20205</v>
      </c>
      <c r="B669" s="42" t="str">
        <f>IFERROR(VLOOKUP($A669,INPUT_Du_lieu_nhan_vien!$A:$C,2,0),"-")</f>
        <v>Trần Thị Mai</v>
      </c>
      <c r="C669" s="42" t="str">
        <f>IFERROR(VLOOKUP($A669,INPUT_Du_lieu_nhan_vien!$A:$C,3,0),"-")</f>
        <v>Thúy</v>
      </c>
      <c r="D669" s="42" t="str">
        <f>IFERROR(VLOOKUP($A669,INPUT_Du_lieu_nhan_vien!$A:$AJ,36,0),"-")</f>
        <v>Chính thức</v>
      </c>
      <c r="E669" s="69" t="s">
        <v>3031</v>
      </c>
      <c r="F669" s="70" t="s">
        <v>3690</v>
      </c>
      <c r="G669" s="71">
        <v>40375</v>
      </c>
      <c r="H669" s="54"/>
      <c r="I669" s="54" t="s">
        <v>17</v>
      </c>
      <c r="J669" s="54"/>
      <c r="K669" s="54"/>
      <c r="L669" s="54"/>
      <c r="M669" s="54"/>
      <c r="N669" s="70" t="s">
        <v>3691</v>
      </c>
      <c r="T669" s="1">
        <v>20648</v>
      </c>
      <c r="U669" s="1">
        <v>5463</v>
      </c>
      <c r="W669" s="1" t="s">
        <v>3291</v>
      </c>
      <c r="X669" s="1">
        <v>3367</v>
      </c>
      <c r="Y669">
        <f t="shared" si="100"/>
        <v>4730</v>
      </c>
      <c r="Z669">
        <f t="shared" si="101"/>
        <v>51</v>
      </c>
      <c r="AA669" t="str">
        <f t="shared" si="102"/>
        <v/>
      </c>
      <c r="AB669">
        <f t="shared" si="103"/>
        <v>3051</v>
      </c>
      <c r="AE669" s="19">
        <v>40375</v>
      </c>
      <c r="AH669" s="71">
        <v>40375</v>
      </c>
      <c r="AI669" s="78" t="s">
        <v>8801</v>
      </c>
      <c r="AJ669" s="413" t="str">
        <f t="shared" si="104"/>
        <v>16</v>
      </c>
      <c r="AK669" t="str">
        <f t="shared" si="105"/>
        <v>07</v>
      </c>
      <c r="AL669" t="str">
        <f t="shared" si="106"/>
        <v>2010</v>
      </c>
      <c r="AM669" s="427" t="str">
        <f t="shared" si="107"/>
        <v>16</v>
      </c>
      <c r="AN669" t="str">
        <f t="shared" si="108"/>
        <v>07</v>
      </c>
      <c r="AP669" s="19">
        <f t="shared" si="109"/>
        <v>40375</v>
      </c>
    </row>
    <row r="670" spans="1:42" ht="19.5" customHeight="1" x14ac:dyDescent="0.2">
      <c r="A670" s="143">
        <v>20262</v>
      </c>
      <c r="B670" s="42" t="str">
        <f>IFERROR(VLOOKUP($A670,INPUT_Du_lieu_nhan_vien!$A:$C,2,0),"-")</f>
        <v>Trần Mạnh</v>
      </c>
      <c r="C670" s="42" t="str">
        <f>IFERROR(VLOOKUP($A670,INPUT_Du_lieu_nhan_vien!$A:$C,3,0),"-")</f>
        <v>Công</v>
      </c>
      <c r="D670" s="42" t="str">
        <f>IFERROR(VLOOKUP($A670,INPUT_Du_lieu_nhan_vien!$A:$AJ,36,0),"-")</f>
        <v>Nghỉ việc</v>
      </c>
      <c r="E670" s="69" t="s">
        <v>3031</v>
      </c>
      <c r="F670" s="70" t="s">
        <v>3694</v>
      </c>
      <c r="G670" s="71">
        <v>40634</v>
      </c>
      <c r="H670" s="54"/>
      <c r="I670" s="54" t="s">
        <v>9</v>
      </c>
      <c r="J670" s="54"/>
      <c r="K670" s="54"/>
      <c r="L670" s="54"/>
      <c r="M670" s="54"/>
      <c r="N670" s="70" t="s">
        <v>3695</v>
      </c>
      <c r="T670" s="1">
        <v>20649</v>
      </c>
      <c r="U670" s="1">
        <v>5464</v>
      </c>
      <c r="W670" s="1" t="s">
        <v>3223</v>
      </c>
      <c r="X670" s="1">
        <v>3368</v>
      </c>
      <c r="Y670">
        <f t="shared" si="100"/>
        <v>4786</v>
      </c>
      <c r="Z670">
        <f t="shared" si="101"/>
        <v>35</v>
      </c>
      <c r="AA670" t="str">
        <f t="shared" si="102"/>
        <v/>
      </c>
      <c r="AB670">
        <f t="shared" si="103"/>
        <v>3052</v>
      </c>
      <c r="AE670" s="19">
        <v>40634</v>
      </c>
      <c r="AH670" s="71">
        <v>40634</v>
      </c>
      <c r="AI670" s="78" t="s">
        <v>8595</v>
      </c>
      <c r="AJ670" s="413" t="str">
        <f t="shared" si="104"/>
        <v>01</v>
      </c>
      <c r="AK670" t="str">
        <f t="shared" si="105"/>
        <v>04</v>
      </c>
      <c r="AL670" t="str">
        <f t="shared" si="106"/>
        <v>2011</v>
      </c>
      <c r="AM670" s="427" t="str">
        <f t="shared" si="107"/>
        <v>01</v>
      </c>
      <c r="AN670" t="str">
        <f t="shared" si="108"/>
        <v>04</v>
      </c>
      <c r="AP670" s="19">
        <f t="shared" si="109"/>
        <v>40634</v>
      </c>
    </row>
    <row r="671" spans="1:42" ht="19.5" customHeight="1" x14ac:dyDescent="0.2">
      <c r="A671" s="143">
        <v>20320</v>
      </c>
      <c r="B671" s="42" t="str">
        <f>IFERROR(VLOOKUP($A671,INPUT_Du_lieu_nhan_vien!$A:$C,2,0),"-")</f>
        <v>Trần Mạnh</v>
      </c>
      <c r="C671" s="42" t="str">
        <f>IFERROR(VLOOKUP($A671,INPUT_Du_lieu_nhan_vien!$A:$C,3,0),"-")</f>
        <v>Thắng</v>
      </c>
      <c r="D671" s="42" t="str">
        <f>IFERROR(VLOOKUP($A671,INPUT_Du_lieu_nhan_vien!$A:$AJ,36,0),"-")</f>
        <v>Chính thức</v>
      </c>
      <c r="E671" s="69" t="s">
        <v>3031</v>
      </c>
      <c r="F671" s="70" t="s">
        <v>3697</v>
      </c>
      <c r="G671" s="20">
        <v>40848</v>
      </c>
      <c r="H671" s="54"/>
      <c r="I671" s="54" t="s">
        <v>12</v>
      </c>
      <c r="J671" s="54"/>
      <c r="K671" s="54"/>
      <c r="L671" s="54"/>
      <c r="M671" s="54"/>
      <c r="N671" s="70" t="s">
        <v>3698</v>
      </c>
      <c r="T671" s="1">
        <v>20650</v>
      </c>
      <c r="U671" s="1">
        <v>5465</v>
      </c>
      <c r="W671" s="1" t="s">
        <v>3277</v>
      </c>
      <c r="X671" s="1">
        <v>3369</v>
      </c>
      <c r="Y671">
        <f t="shared" si="100"/>
        <v>4979</v>
      </c>
      <c r="Z671">
        <f t="shared" si="101"/>
        <v>50</v>
      </c>
      <c r="AA671" t="str">
        <f t="shared" si="102"/>
        <v/>
      </c>
      <c r="AB671">
        <f t="shared" si="103"/>
        <v>3053</v>
      </c>
      <c r="AE671" s="19">
        <v>40848</v>
      </c>
      <c r="AH671" s="20">
        <v>40848</v>
      </c>
      <c r="AI671" s="79" t="s">
        <v>8802</v>
      </c>
      <c r="AJ671" s="413" t="str">
        <f t="shared" si="104"/>
        <v>01</v>
      </c>
      <c r="AK671" t="str">
        <f t="shared" si="105"/>
        <v>11</v>
      </c>
      <c r="AL671" t="str">
        <f t="shared" si="106"/>
        <v>2011</v>
      </c>
      <c r="AM671" s="427" t="str">
        <f t="shared" si="107"/>
        <v>01</v>
      </c>
      <c r="AN671" t="str">
        <f t="shared" si="108"/>
        <v>11</v>
      </c>
      <c r="AP671" s="19">
        <f t="shared" si="109"/>
        <v>40848</v>
      </c>
    </row>
    <row r="672" spans="1:42" ht="19.5" customHeight="1" x14ac:dyDescent="0.2">
      <c r="A672" s="143">
        <v>20373</v>
      </c>
      <c r="B672" s="42" t="str">
        <f>IFERROR(VLOOKUP($A672,INPUT_Du_lieu_nhan_vien!$A:$C,2,0),"-")</f>
        <v>Trần Phương</v>
      </c>
      <c r="C672" s="42" t="str">
        <f>IFERROR(VLOOKUP($A672,INPUT_Du_lieu_nhan_vien!$A:$C,3,0),"-")</f>
        <v>Khuyên</v>
      </c>
      <c r="D672" s="42" t="str">
        <f>IFERROR(VLOOKUP($A672,INPUT_Du_lieu_nhan_vien!$A:$AJ,36,0),"-")</f>
        <v>Chính thức</v>
      </c>
      <c r="E672" s="69" t="s">
        <v>3031</v>
      </c>
      <c r="F672" s="70" t="s">
        <v>3709</v>
      </c>
      <c r="G672" s="71">
        <v>41048</v>
      </c>
      <c r="H672" s="54"/>
      <c r="I672" s="54" t="s">
        <v>3012</v>
      </c>
      <c r="J672" s="54"/>
      <c r="K672" s="54"/>
      <c r="L672" s="54"/>
      <c r="M672" s="54"/>
      <c r="N672" s="70" t="s">
        <v>3432</v>
      </c>
      <c r="T672" s="1">
        <v>20651</v>
      </c>
      <c r="U672" s="1">
        <v>5466</v>
      </c>
      <c r="W672" s="1" t="s">
        <v>3253</v>
      </c>
      <c r="X672" s="1">
        <v>3370</v>
      </c>
      <c r="Y672">
        <f t="shared" si="100"/>
        <v>5041</v>
      </c>
      <c r="Z672">
        <f t="shared" si="101"/>
        <v>56</v>
      </c>
      <c r="AA672" t="str">
        <f t="shared" si="102"/>
        <v/>
      </c>
      <c r="AB672">
        <f t="shared" si="103"/>
        <v>3054</v>
      </c>
      <c r="AE672" s="19">
        <v>41048</v>
      </c>
      <c r="AH672" s="71">
        <v>41048</v>
      </c>
      <c r="AI672" s="78" t="s">
        <v>8764</v>
      </c>
      <c r="AJ672" s="413" t="str">
        <f t="shared" si="104"/>
        <v>19</v>
      </c>
      <c r="AK672" t="str">
        <f t="shared" si="105"/>
        <v>05</v>
      </c>
      <c r="AL672" t="str">
        <f t="shared" si="106"/>
        <v>2012</v>
      </c>
      <c r="AM672" s="427" t="str">
        <f t="shared" si="107"/>
        <v>19</v>
      </c>
      <c r="AN672" t="str">
        <f t="shared" si="108"/>
        <v>05</v>
      </c>
      <c r="AP672" s="19">
        <f t="shared" si="109"/>
        <v>41048</v>
      </c>
    </row>
    <row r="673" spans="1:42" ht="19.5" customHeight="1" x14ac:dyDescent="0.2">
      <c r="A673" s="143">
        <v>20163</v>
      </c>
      <c r="B673" s="42" t="str">
        <f>IFERROR(VLOOKUP($A673,INPUT_Du_lieu_nhan_vien!$A:$C,2,0),"-")</f>
        <v>Trần Thị Bích</v>
      </c>
      <c r="C673" s="42" t="str">
        <f>IFERROR(VLOOKUP($A673,INPUT_Du_lieu_nhan_vien!$A:$C,3,0),"-")</f>
        <v>Hảo</v>
      </c>
      <c r="D673" s="42" t="str">
        <f>IFERROR(VLOOKUP($A673,INPUT_Du_lieu_nhan_vien!$A:$AJ,36,0),"-")</f>
        <v>Chính thức</v>
      </c>
      <c r="E673" s="69" t="s">
        <v>3031</v>
      </c>
      <c r="F673" s="70" t="s">
        <v>3710</v>
      </c>
      <c r="G673" s="71">
        <v>41057</v>
      </c>
      <c r="H673" s="54"/>
      <c r="I673" s="54" t="s">
        <v>3012</v>
      </c>
      <c r="J673" s="54"/>
      <c r="K673" s="54"/>
      <c r="L673" s="54"/>
      <c r="M673" s="54"/>
      <c r="N673" s="70" t="s">
        <v>3712</v>
      </c>
      <c r="T673" s="1">
        <v>20652</v>
      </c>
      <c r="U673" s="1">
        <v>5467</v>
      </c>
      <c r="W673" s="1" t="s">
        <v>3166</v>
      </c>
      <c r="X673" s="1">
        <v>3371</v>
      </c>
      <c r="Y673">
        <f t="shared" si="100"/>
        <v>4688</v>
      </c>
      <c r="Z673">
        <f t="shared" si="101"/>
        <v>56</v>
      </c>
      <c r="AA673" t="str">
        <f t="shared" si="102"/>
        <v/>
      </c>
      <c r="AB673">
        <f t="shared" si="103"/>
        <v>3055</v>
      </c>
      <c r="AE673" s="19">
        <v>41057</v>
      </c>
      <c r="AH673" s="71">
        <v>41057</v>
      </c>
      <c r="AI673" s="78" t="s">
        <v>8803</v>
      </c>
      <c r="AJ673" s="413" t="str">
        <f t="shared" si="104"/>
        <v>28</v>
      </c>
      <c r="AK673" t="str">
        <f t="shared" si="105"/>
        <v>05</v>
      </c>
      <c r="AL673" t="str">
        <f t="shared" si="106"/>
        <v>2012</v>
      </c>
      <c r="AM673" s="427" t="str">
        <f t="shared" si="107"/>
        <v>28</v>
      </c>
      <c r="AN673" t="str">
        <f t="shared" si="108"/>
        <v>05</v>
      </c>
      <c r="AP673" s="19">
        <f t="shared" si="109"/>
        <v>41057</v>
      </c>
    </row>
    <row r="674" spans="1:42" ht="19.5" customHeight="1" x14ac:dyDescent="0.2">
      <c r="A674" s="143">
        <v>20021</v>
      </c>
      <c r="B674" s="42" t="str">
        <f>IFERROR(VLOOKUP($A674,INPUT_Du_lieu_nhan_vien!$A:$C,2,0),"-")</f>
        <v>Trần Tân</v>
      </c>
      <c r="C674" s="42" t="str">
        <f>IFERROR(VLOOKUP($A674,INPUT_Du_lieu_nhan_vien!$A:$C,3,0),"-")</f>
        <v>Nhật</v>
      </c>
      <c r="D674" s="42" t="str">
        <f>IFERROR(VLOOKUP($A674,INPUT_Du_lieu_nhan_vien!$A:$AJ,36,0),"-")</f>
        <v>Chính thức</v>
      </c>
      <c r="E674" s="69" t="s">
        <v>3031</v>
      </c>
      <c r="F674" s="70" t="s">
        <v>3369</v>
      </c>
      <c r="G674" s="71">
        <v>41061</v>
      </c>
      <c r="H674" s="54"/>
      <c r="I674" s="54" t="s">
        <v>17</v>
      </c>
      <c r="J674" s="54"/>
      <c r="K674" s="54"/>
      <c r="L674" s="54"/>
      <c r="M674" s="54"/>
      <c r="N674" s="70" t="s">
        <v>3713</v>
      </c>
      <c r="T674" s="1">
        <v>20653</v>
      </c>
      <c r="U674" s="1">
        <v>5468</v>
      </c>
      <c r="W674" s="1" t="s">
        <v>3193</v>
      </c>
      <c r="X674" s="1">
        <v>3372</v>
      </c>
      <c r="Y674">
        <f t="shared" si="100"/>
        <v>4461</v>
      </c>
      <c r="Z674">
        <f t="shared" si="101"/>
        <v>51</v>
      </c>
      <c r="AA674" t="str">
        <f t="shared" si="102"/>
        <v/>
      </c>
      <c r="AB674">
        <f t="shared" si="103"/>
        <v>2862</v>
      </c>
      <c r="AE674" s="19">
        <v>41061</v>
      </c>
      <c r="AH674" s="71">
        <v>41061</v>
      </c>
      <c r="AI674" s="78" t="s">
        <v>8644</v>
      </c>
      <c r="AJ674" s="413" t="str">
        <f t="shared" si="104"/>
        <v>01</v>
      </c>
      <c r="AK674" t="str">
        <f t="shared" si="105"/>
        <v>06</v>
      </c>
      <c r="AL674" t="str">
        <f t="shared" si="106"/>
        <v>2012</v>
      </c>
      <c r="AM674" s="427" t="str">
        <f t="shared" si="107"/>
        <v>01</v>
      </c>
      <c r="AN674" t="str">
        <f t="shared" si="108"/>
        <v>06</v>
      </c>
      <c r="AP674" s="19">
        <f t="shared" si="109"/>
        <v>41061</v>
      </c>
    </row>
    <row r="675" spans="1:42" ht="19.5" customHeight="1" x14ac:dyDescent="0.2">
      <c r="A675" s="143">
        <v>20364</v>
      </c>
      <c r="B675" s="42" t="str">
        <f>IFERROR(VLOOKUP($A675,INPUT_Du_lieu_nhan_vien!$A:$C,2,0),"-")</f>
        <v>Trần Thị</v>
      </c>
      <c r="C675" s="42" t="str">
        <f>IFERROR(VLOOKUP($A675,INPUT_Du_lieu_nhan_vien!$A:$C,3,0),"-")</f>
        <v>Hằng</v>
      </c>
      <c r="D675" s="42" t="str">
        <f>IFERROR(VLOOKUP($A675,INPUT_Du_lieu_nhan_vien!$A:$AJ,36,0),"-")</f>
        <v>Nghỉ việc</v>
      </c>
      <c r="E675" s="69" t="s">
        <v>3031</v>
      </c>
      <c r="F675" s="70" t="s">
        <v>3722</v>
      </c>
      <c r="G675" s="20">
        <v>41153</v>
      </c>
      <c r="H675" s="54"/>
      <c r="I675" s="54" t="s">
        <v>17</v>
      </c>
      <c r="J675" s="54"/>
      <c r="K675" s="54"/>
      <c r="L675" s="54"/>
      <c r="M675" s="54"/>
      <c r="N675" s="70" t="s">
        <v>3723</v>
      </c>
      <c r="T675" s="1">
        <v>20654</v>
      </c>
      <c r="U675" s="1">
        <v>5469</v>
      </c>
      <c r="W675" s="1" t="s">
        <v>3296</v>
      </c>
      <c r="X675" s="1">
        <v>3373</v>
      </c>
      <c r="Y675">
        <f t="shared" si="100"/>
        <v>5031</v>
      </c>
      <c r="Z675">
        <f t="shared" si="101"/>
        <v>51</v>
      </c>
      <c r="AA675" t="str">
        <f t="shared" si="102"/>
        <v/>
      </c>
      <c r="AB675">
        <f t="shared" si="103"/>
        <v>3057</v>
      </c>
      <c r="AE675" s="19">
        <v>41153</v>
      </c>
      <c r="AH675" s="20">
        <v>41153</v>
      </c>
      <c r="AI675" s="79" t="s">
        <v>2669</v>
      </c>
      <c r="AJ675" s="413" t="str">
        <f t="shared" si="104"/>
        <v>01</v>
      </c>
      <c r="AK675" t="str">
        <f t="shared" si="105"/>
        <v>09</v>
      </c>
      <c r="AL675" t="str">
        <f t="shared" si="106"/>
        <v>2012</v>
      </c>
      <c r="AM675" s="427" t="str">
        <f t="shared" si="107"/>
        <v>01</v>
      </c>
      <c r="AN675" t="str">
        <f t="shared" si="108"/>
        <v>09</v>
      </c>
      <c r="AP675" s="19">
        <f t="shared" si="109"/>
        <v>41153</v>
      </c>
    </row>
    <row r="676" spans="1:42" ht="19.5" customHeight="1" x14ac:dyDescent="0.2">
      <c r="A676" s="143">
        <v>20043</v>
      </c>
      <c r="B676" s="42" t="str">
        <f>IFERROR(VLOOKUP($A676,INPUT_Du_lieu_nhan_vien!$A:$C,2,0),"-")</f>
        <v>Trịnh Văn</v>
      </c>
      <c r="C676" s="42" t="str">
        <f>IFERROR(VLOOKUP($A676,INPUT_Du_lieu_nhan_vien!$A:$C,3,0),"-")</f>
        <v>Chiến</v>
      </c>
      <c r="D676" s="42" t="str">
        <f>IFERROR(VLOOKUP($A676,INPUT_Du_lieu_nhan_vien!$A:$AJ,36,0),"-")</f>
        <v>Nghỉ việc</v>
      </c>
      <c r="E676" s="69" t="s">
        <v>3031</v>
      </c>
      <c r="F676" s="70" t="s">
        <v>3736</v>
      </c>
      <c r="G676" s="71">
        <v>40767</v>
      </c>
      <c r="H676" s="54"/>
      <c r="I676" s="54" t="s">
        <v>16</v>
      </c>
      <c r="J676" s="54"/>
      <c r="K676" s="54"/>
      <c r="L676" s="54"/>
      <c r="M676" s="54"/>
      <c r="N676" s="70" t="s">
        <v>3737</v>
      </c>
      <c r="T676" s="1">
        <v>20655</v>
      </c>
      <c r="U676" s="1">
        <v>5470</v>
      </c>
      <c r="W676" s="1" t="s">
        <v>3221</v>
      </c>
      <c r="X676" s="1">
        <v>3374</v>
      </c>
      <c r="Y676">
        <f t="shared" si="100"/>
        <v>4481</v>
      </c>
      <c r="Z676">
        <f t="shared" si="101"/>
        <v>53</v>
      </c>
      <c r="AA676" t="str">
        <f t="shared" si="102"/>
        <v/>
      </c>
      <c r="AB676">
        <f t="shared" si="103"/>
        <v>3058</v>
      </c>
      <c r="AE676" s="19">
        <v>40767</v>
      </c>
      <c r="AH676" s="71">
        <v>40767</v>
      </c>
      <c r="AI676" s="78" t="s">
        <v>8700</v>
      </c>
      <c r="AJ676" s="413" t="str">
        <f t="shared" si="104"/>
        <v>12</v>
      </c>
      <c r="AK676" t="str">
        <f t="shared" si="105"/>
        <v>08</v>
      </c>
      <c r="AL676" t="str">
        <f t="shared" si="106"/>
        <v>2011</v>
      </c>
      <c r="AM676" s="427" t="str">
        <f t="shared" si="107"/>
        <v>12</v>
      </c>
      <c r="AN676" t="str">
        <f t="shared" si="108"/>
        <v>08</v>
      </c>
      <c r="AP676" s="19">
        <f t="shared" si="109"/>
        <v>40767</v>
      </c>
    </row>
    <row r="677" spans="1:42" ht="19.5" customHeight="1" x14ac:dyDescent="0.2">
      <c r="A677" s="143">
        <v>20326</v>
      </c>
      <c r="B677" s="42" t="str">
        <f>IFERROR(VLOOKUP($A677,INPUT_Du_lieu_nhan_vien!$A:$C,2,0),"-")</f>
        <v>Triệu Bích</v>
      </c>
      <c r="C677" s="42" t="str">
        <f>IFERROR(VLOOKUP($A677,INPUT_Du_lieu_nhan_vien!$A:$C,3,0),"-")</f>
        <v>Hảo</v>
      </c>
      <c r="D677" s="42" t="str">
        <f>IFERROR(VLOOKUP($A677,INPUT_Du_lieu_nhan_vien!$A:$AJ,36,0),"-")</f>
        <v>Chính thức</v>
      </c>
      <c r="E677" s="69" t="s">
        <v>3031</v>
      </c>
      <c r="F677" s="70" t="s">
        <v>3738</v>
      </c>
      <c r="G677" s="71">
        <v>40915</v>
      </c>
      <c r="H677" s="54"/>
      <c r="I677" s="54" t="s">
        <v>16</v>
      </c>
      <c r="J677" s="54"/>
      <c r="K677" s="54"/>
      <c r="L677" s="54"/>
      <c r="M677" s="54"/>
      <c r="N677" s="70" t="s">
        <v>3545</v>
      </c>
      <c r="T677" s="1">
        <v>20656</v>
      </c>
      <c r="U677" s="1">
        <v>5471</v>
      </c>
      <c r="W677" s="1" t="s">
        <v>3222</v>
      </c>
      <c r="X677" s="1">
        <v>3375</v>
      </c>
      <c r="Y677">
        <f t="shared" si="100"/>
        <v>4985</v>
      </c>
      <c r="Z677">
        <f t="shared" si="101"/>
        <v>53</v>
      </c>
      <c r="AA677" t="str">
        <f t="shared" si="102"/>
        <v/>
      </c>
      <c r="AB677">
        <f t="shared" si="103"/>
        <v>3059</v>
      </c>
      <c r="AE677" s="19">
        <v>40915</v>
      </c>
      <c r="AH677" s="71">
        <v>40915</v>
      </c>
      <c r="AI677" s="78" t="s">
        <v>8804</v>
      </c>
      <c r="AJ677" s="413" t="str">
        <f t="shared" si="104"/>
        <v>07</v>
      </c>
      <c r="AK677" t="str">
        <f t="shared" si="105"/>
        <v>01</v>
      </c>
      <c r="AL677" t="str">
        <f t="shared" si="106"/>
        <v>2012</v>
      </c>
      <c r="AM677" s="427" t="str">
        <f t="shared" si="107"/>
        <v>07</v>
      </c>
      <c r="AN677" t="str">
        <f t="shared" si="108"/>
        <v>01</v>
      </c>
      <c r="AP677" s="19">
        <f t="shared" si="109"/>
        <v>40915</v>
      </c>
    </row>
    <row r="678" spans="1:42" ht="19.5" customHeight="1" x14ac:dyDescent="0.2">
      <c r="A678" s="143">
        <v>20074</v>
      </c>
      <c r="B678" s="42" t="str">
        <f>IFERROR(VLOOKUP($A678,INPUT_Du_lieu_nhan_vien!$A:$C,2,0),"-")</f>
        <v>Võ Thị Khánh</v>
      </c>
      <c r="C678" s="42" t="str">
        <f>IFERROR(VLOOKUP($A678,INPUT_Du_lieu_nhan_vien!$A:$C,3,0),"-")</f>
        <v>Ngọc</v>
      </c>
      <c r="D678" s="42" t="str">
        <f>IFERROR(VLOOKUP($A678,INPUT_Du_lieu_nhan_vien!$A:$AJ,36,0),"-")</f>
        <v>Nghỉ việc</v>
      </c>
      <c r="E678" s="69" t="s">
        <v>3031</v>
      </c>
      <c r="F678" s="70" t="s">
        <v>3744</v>
      </c>
      <c r="G678" s="71">
        <v>39991</v>
      </c>
      <c r="H678" s="54"/>
      <c r="I678" s="54" t="s">
        <v>16</v>
      </c>
      <c r="J678" s="54"/>
      <c r="K678" s="54"/>
      <c r="L678" s="54"/>
      <c r="M678" s="54"/>
      <c r="N678" s="70" t="s">
        <v>3618</v>
      </c>
      <c r="T678" s="1">
        <v>20657</v>
      </c>
      <c r="U678" s="1">
        <v>5472</v>
      </c>
      <c r="W678" s="1" t="s">
        <v>3175</v>
      </c>
      <c r="X678" s="1">
        <v>3376</v>
      </c>
      <c r="Y678">
        <f t="shared" si="100"/>
        <v>4512</v>
      </c>
      <c r="Z678">
        <f t="shared" si="101"/>
        <v>53</v>
      </c>
      <c r="AA678" t="str">
        <f t="shared" si="102"/>
        <v/>
      </c>
      <c r="AB678">
        <f t="shared" si="103"/>
        <v>3060</v>
      </c>
      <c r="AE678" s="19">
        <v>39991</v>
      </c>
      <c r="AH678" s="71">
        <v>39991</v>
      </c>
      <c r="AI678" s="78" t="s">
        <v>8805</v>
      </c>
      <c r="AJ678" s="413" t="str">
        <f t="shared" si="104"/>
        <v>27</v>
      </c>
      <c r="AK678" t="str">
        <f t="shared" si="105"/>
        <v>06</v>
      </c>
      <c r="AL678" t="str">
        <f t="shared" si="106"/>
        <v>2009</v>
      </c>
      <c r="AM678" s="427" t="str">
        <f t="shared" si="107"/>
        <v>27</v>
      </c>
      <c r="AN678" t="str">
        <f t="shared" si="108"/>
        <v>06</v>
      </c>
      <c r="AP678" s="19">
        <f t="shared" si="109"/>
        <v>39991</v>
      </c>
    </row>
    <row r="679" spans="1:42" s="23" customFormat="1" ht="19.5" customHeight="1" x14ac:dyDescent="0.2">
      <c r="A679" s="340">
        <v>20286</v>
      </c>
      <c r="B679" s="42" t="str">
        <f>IFERROR(VLOOKUP($A679,INPUT_Du_lieu_nhan_vien!$A:$C,2,0),"-")</f>
        <v>Võ Anh</v>
      </c>
      <c r="C679" s="42" t="str">
        <f>IFERROR(VLOOKUP($A679,INPUT_Du_lieu_nhan_vien!$A:$C,3,0),"-")</f>
        <v>Tú</v>
      </c>
      <c r="D679" s="42" t="str">
        <f>IFERROR(VLOOKUP($A679,INPUT_Du_lieu_nhan_vien!$A:$AJ,36,0),"-")</f>
        <v>Chính thức</v>
      </c>
      <c r="E679" s="43" t="s">
        <v>3031</v>
      </c>
      <c r="F679" s="141" t="s">
        <v>3747</v>
      </c>
      <c r="G679" s="142">
        <v>40803</v>
      </c>
      <c r="H679" s="42"/>
      <c r="I679" s="54" t="s">
        <v>17</v>
      </c>
      <c r="J679" s="42"/>
      <c r="K679" s="42"/>
      <c r="L679" s="42"/>
      <c r="M679" s="42"/>
      <c r="N679" s="141" t="s">
        <v>3748</v>
      </c>
      <c r="T679" s="1">
        <v>20658</v>
      </c>
      <c r="U679" s="1">
        <v>5473</v>
      </c>
      <c r="W679" s="1" t="s">
        <v>3272</v>
      </c>
      <c r="X679" s="1">
        <v>3377</v>
      </c>
      <c r="Y679">
        <f t="shared" si="100"/>
        <v>4810</v>
      </c>
      <c r="Z679">
        <f t="shared" si="101"/>
        <v>51</v>
      </c>
      <c r="AA679" t="str">
        <f t="shared" si="102"/>
        <v/>
      </c>
      <c r="AB679">
        <f t="shared" si="103"/>
        <v>3061</v>
      </c>
      <c r="AE679" s="19">
        <v>40803</v>
      </c>
      <c r="AH679" s="142">
        <v>40803</v>
      </c>
      <c r="AI679" s="420" t="s">
        <v>8806</v>
      </c>
      <c r="AJ679" s="413" t="str">
        <f t="shared" si="104"/>
        <v>17</v>
      </c>
      <c r="AK679" t="str">
        <f t="shared" si="105"/>
        <v>09</v>
      </c>
      <c r="AL679" t="str">
        <f t="shared" si="106"/>
        <v>2011</v>
      </c>
      <c r="AM679" s="427" t="str">
        <f t="shared" si="107"/>
        <v>17</v>
      </c>
      <c r="AN679" t="str">
        <f t="shared" si="108"/>
        <v>09</v>
      </c>
      <c r="AO679"/>
      <c r="AP679" s="19">
        <f t="shared" si="109"/>
        <v>40803</v>
      </c>
    </row>
    <row r="680" spans="1:42" ht="19.5" customHeight="1" x14ac:dyDescent="0.2">
      <c r="A680" s="143">
        <v>20069</v>
      </c>
      <c r="B680" s="42" t="str">
        <f>IFERROR(VLOOKUP($A680,INPUT_Du_lieu_nhan_vien!$A:$C,2,0),"-")</f>
        <v>Vũ Phương</v>
      </c>
      <c r="C680" s="42" t="str">
        <f>IFERROR(VLOOKUP($A680,INPUT_Du_lieu_nhan_vien!$A:$C,3,0),"-")</f>
        <v>Uyên</v>
      </c>
      <c r="D680" s="42" t="str">
        <f>IFERROR(VLOOKUP($A680,INPUT_Du_lieu_nhan_vien!$A:$AJ,36,0),"-")</f>
        <v>Chính thức</v>
      </c>
      <c r="E680" s="69" t="s">
        <v>3031</v>
      </c>
      <c r="F680" s="70" t="s">
        <v>3752</v>
      </c>
      <c r="G680" s="71">
        <v>40045</v>
      </c>
      <c r="H680" s="54"/>
      <c r="I680" s="54" t="s">
        <v>16</v>
      </c>
      <c r="J680" s="54"/>
      <c r="K680" s="54"/>
      <c r="L680" s="54"/>
      <c r="M680" s="54"/>
      <c r="N680" s="70" t="s">
        <v>3753</v>
      </c>
      <c r="T680" s="1">
        <v>20659</v>
      </c>
      <c r="U680" s="1">
        <v>5474</v>
      </c>
      <c r="W680" s="1" t="s">
        <v>3278</v>
      </c>
      <c r="X680" s="1">
        <v>3378</v>
      </c>
      <c r="Y680">
        <f t="shared" si="100"/>
        <v>4506</v>
      </c>
      <c r="Z680">
        <f t="shared" si="101"/>
        <v>53</v>
      </c>
      <c r="AA680" t="str">
        <f t="shared" si="102"/>
        <v/>
      </c>
      <c r="AB680">
        <f t="shared" si="103"/>
        <v>3062</v>
      </c>
      <c r="AE680" s="19">
        <v>40045</v>
      </c>
      <c r="AH680" s="71">
        <v>40045</v>
      </c>
      <c r="AI680" s="78" t="s">
        <v>8807</v>
      </c>
      <c r="AJ680" s="413" t="str">
        <f t="shared" si="104"/>
        <v>20</v>
      </c>
      <c r="AK680" t="str">
        <f t="shared" si="105"/>
        <v>08</v>
      </c>
      <c r="AL680" t="str">
        <f t="shared" si="106"/>
        <v>2009</v>
      </c>
      <c r="AM680" s="427" t="str">
        <f t="shared" si="107"/>
        <v>20</v>
      </c>
      <c r="AN680" t="str">
        <f t="shared" si="108"/>
        <v>08</v>
      </c>
      <c r="AP680" s="19">
        <f t="shared" si="109"/>
        <v>40045</v>
      </c>
    </row>
    <row r="681" spans="1:42" ht="19.5" customHeight="1" x14ac:dyDescent="0.2">
      <c r="A681" s="143">
        <v>20217</v>
      </c>
      <c r="B681" s="42" t="str">
        <f>IFERROR(VLOOKUP($A681,INPUT_Du_lieu_nhan_vien!$A:$C,2,0),"-")</f>
        <v>Vũ Thị</v>
      </c>
      <c r="C681" s="42" t="str">
        <f>IFERROR(VLOOKUP($A681,INPUT_Du_lieu_nhan_vien!$A:$C,3,0),"-")</f>
        <v>Hiệp</v>
      </c>
      <c r="D681" s="42" t="str">
        <f>IFERROR(VLOOKUP($A681,INPUT_Du_lieu_nhan_vien!$A:$AJ,36,0),"-")</f>
        <v>Nghỉ việc</v>
      </c>
      <c r="E681" s="69" t="s">
        <v>3031</v>
      </c>
      <c r="F681" s="70" t="s">
        <v>3767</v>
      </c>
      <c r="G681" s="71">
        <v>41061</v>
      </c>
      <c r="H681" s="54"/>
      <c r="I681" s="54" t="s">
        <v>17</v>
      </c>
      <c r="J681" s="54"/>
      <c r="K681" s="54"/>
      <c r="L681" s="54"/>
      <c r="M681" s="54"/>
      <c r="N681" s="70" t="s">
        <v>3768</v>
      </c>
      <c r="T681" s="1">
        <v>20660</v>
      </c>
      <c r="U681" s="1">
        <v>5475</v>
      </c>
      <c r="W681" s="1" t="s">
        <v>3295</v>
      </c>
      <c r="X681" s="1">
        <v>3379</v>
      </c>
      <c r="Y681">
        <f t="shared" si="100"/>
        <v>4742</v>
      </c>
      <c r="Z681">
        <f t="shared" si="101"/>
        <v>51</v>
      </c>
      <c r="AA681" t="str">
        <f t="shared" si="102"/>
        <v/>
      </c>
      <c r="AB681">
        <f t="shared" si="103"/>
        <v>3063</v>
      </c>
      <c r="AE681" s="19">
        <v>41061</v>
      </c>
      <c r="AH681" s="71">
        <v>41061</v>
      </c>
      <c r="AI681" s="78" t="s">
        <v>8644</v>
      </c>
      <c r="AJ681" s="413" t="str">
        <f t="shared" si="104"/>
        <v>01</v>
      </c>
      <c r="AK681" t="str">
        <f t="shared" si="105"/>
        <v>06</v>
      </c>
      <c r="AL681" t="str">
        <f t="shared" si="106"/>
        <v>2012</v>
      </c>
      <c r="AM681" s="427" t="str">
        <f t="shared" si="107"/>
        <v>01</v>
      </c>
      <c r="AN681" t="str">
        <f t="shared" si="108"/>
        <v>06</v>
      </c>
      <c r="AP681" s="19">
        <f t="shared" si="109"/>
        <v>41061</v>
      </c>
    </row>
    <row r="682" spans="1:42" ht="19.5" customHeight="1" x14ac:dyDescent="0.2">
      <c r="A682" s="143">
        <v>20133</v>
      </c>
      <c r="B682" s="42" t="str">
        <f>IFERROR(VLOOKUP($A682,INPUT_Du_lieu_nhan_vien!$A:$C,2,0),"-")</f>
        <v>Bùi Việt</v>
      </c>
      <c r="C682" s="42" t="str">
        <f>IFERROR(VLOOKUP($A682,INPUT_Du_lieu_nhan_vien!$A:$C,3,0),"-")</f>
        <v>Đức</v>
      </c>
      <c r="D682" s="42" t="str">
        <f>IFERROR(VLOOKUP($A682,INPUT_Du_lieu_nhan_vien!$A:$AJ,36,0),"-")</f>
        <v>Nghỉ việc</v>
      </c>
      <c r="E682" s="69" t="s">
        <v>3030</v>
      </c>
      <c r="F682" s="70" t="s">
        <v>3779</v>
      </c>
      <c r="G682" s="71">
        <v>40063</v>
      </c>
      <c r="H682" s="54"/>
      <c r="I682" s="69" t="s">
        <v>17</v>
      </c>
      <c r="J682" s="54"/>
      <c r="K682" s="54"/>
      <c r="L682" s="54"/>
      <c r="M682" s="54"/>
      <c r="N682" s="70" t="s">
        <v>3780</v>
      </c>
      <c r="T682" s="1">
        <v>20661</v>
      </c>
      <c r="U682" s="1">
        <v>5476</v>
      </c>
      <c r="W682" s="1" t="s">
        <v>3197</v>
      </c>
      <c r="X682" s="1">
        <v>3380</v>
      </c>
      <c r="Y682">
        <f t="shared" si="100"/>
        <v>4649</v>
      </c>
      <c r="Z682">
        <f t="shared" si="101"/>
        <v>51</v>
      </c>
      <c r="AA682" t="str">
        <f t="shared" si="102"/>
        <v/>
      </c>
      <c r="AB682">
        <f t="shared" si="103"/>
        <v>2613</v>
      </c>
      <c r="AE682" s="19">
        <v>40063</v>
      </c>
      <c r="AH682" s="71">
        <v>40063</v>
      </c>
      <c r="AI682" s="78" t="s">
        <v>8709</v>
      </c>
      <c r="AJ682" s="413" t="str">
        <f t="shared" si="104"/>
        <v>07</v>
      </c>
      <c r="AK682" t="str">
        <f t="shared" si="105"/>
        <v>09</v>
      </c>
      <c r="AL682" t="str">
        <f t="shared" si="106"/>
        <v>2009</v>
      </c>
      <c r="AM682" s="427" t="str">
        <f t="shared" si="107"/>
        <v>07</v>
      </c>
      <c r="AN682" t="str">
        <f t="shared" si="108"/>
        <v>09</v>
      </c>
      <c r="AP682" s="19">
        <f t="shared" si="109"/>
        <v>40063</v>
      </c>
    </row>
    <row r="683" spans="1:42" ht="19.5" customHeight="1" x14ac:dyDescent="0.2">
      <c r="A683" s="143">
        <v>20313</v>
      </c>
      <c r="B683" s="42" t="str">
        <f>IFERROR(VLOOKUP($A683,INPUT_Du_lieu_nhan_vien!$A:$C,2,0),"-")</f>
        <v>Bùi Thị Hải</v>
      </c>
      <c r="C683" s="42" t="str">
        <f>IFERROR(VLOOKUP($A683,INPUT_Du_lieu_nhan_vien!$A:$C,3,0),"-")</f>
        <v>Yến</v>
      </c>
      <c r="D683" s="42" t="str">
        <f>IFERROR(VLOOKUP($A683,INPUT_Du_lieu_nhan_vien!$A:$AJ,36,0),"-")</f>
        <v>Chính thức</v>
      </c>
      <c r="E683" s="69" t="s">
        <v>3030</v>
      </c>
      <c r="F683" s="70" t="s">
        <v>3785</v>
      </c>
      <c r="G683" s="71">
        <v>40826</v>
      </c>
      <c r="H683" s="54"/>
      <c r="I683" s="54" t="s">
        <v>17</v>
      </c>
      <c r="J683" s="54"/>
      <c r="K683" s="54"/>
      <c r="L683" s="54"/>
      <c r="M683" s="54"/>
      <c r="N683" s="70" t="s">
        <v>3786</v>
      </c>
      <c r="T683" s="1">
        <v>20662</v>
      </c>
      <c r="U683" s="1">
        <v>5477</v>
      </c>
      <c r="W683" s="1" t="s">
        <v>3156</v>
      </c>
      <c r="X683" s="1">
        <v>3381</v>
      </c>
      <c r="Y683">
        <f t="shared" si="100"/>
        <v>4972</v>
      </c>
      <c r="Z683">
        <f t="shared" si="101"/>
        <v>51</v>
      </c>
      <c r="AA683" t="str">
        <f t="shared" si="102"/>
        <v/>
      </c>
      <c r="AB683">
        <f t="shared" si="103"/>
        <v>2614</v>
      </c>
      <c r="AE683" s="19">
        <v>40826</v>
      </c>
      <c r="AH683" s="71">
        <v>40826</v>
      </c>
      <c r="AI683" s="78" t="s">
        <v>8758</v>
      </c>
      <c r="AJ683" s="413" t="str">
        <f t="shared" si="104"/>
        <v>10</v>
      </c>
      <c r="AK683" t="str">
        <f t="shared" si="105"/>
        <v>10</v>
      </c>
      <c r="AL683" t="str">
        <f t="shared" si="106"/>
        <v>2011</v>
      </c>
      <c r="AM683" s="427" t="str">
        <f t="shared" si="107"/>
        <v>10</v>
      </c>
      <c r="AN683" t="str">
        <f t="shared" si="108"/>
        <v>10</v>
      </c>
      <c r="AP683" s="19">
        <f t="shared" si="109"/>
        <v>40826</v>
      </c>
    </row>
    <row r="684" spans="1:42" ht="19.5" customHeight="1" x14ac:dyDescent="0.2">
      <c r="A684" s="143">
        <v>20359</v>
      </c>
      <c r="B684" s="42" t="str">
        <f>IFERROR(VLOOKUP($A684,INPUT_Du_lieu_nhan_vien!$A:$C,2,0),"-")</f>
        <v>Bùi Thu</v>
      </c>
      <c r="C684" s="42" t="str">
        <f>IFERROR(VLOOKUP($A684,INPUT_Du_lieu_nhan_vien!$A:$C,3,0),"-")</f>
        <v>Hương</v>
      </c>
      <c r="D684" s="42" t="str">
        <f>IFERROR(VLOOKUP($A684,INPUT_Du_lieu_nhan_vien!$A:$AJ,36,0),"-")</f>
        <v>Nghỉ việc</v>
      </c>
      <c r="E684" s="69" t="s">
        <v>3030</v>
      </c>
      <c r="F684" s="70" t="s">
        <v>3787</v>
      </c>
      <c r="G684" s="71">
        <v>40952</v>
      </c>
      <c r="H684" s="54"/>
      <c r="I684" s="54" t="s">
        <v>16</v>
      </c>
      <c r="J684" s="54"/>
      <c r="K684" s="54"/>
      <c r="L684" s="54"/>
      <c r="M684" s="54"/>
      <c r="N684" s="70" t="s">
        <v>3788</v>
      </c>
      <c r="T684" s="1">
        <v>20663</v>
      </c>
      <c r="U684" s="1">
        <v>5478</v>
      </c>
      <c r="W684" s="1" t="s">
        <v>3161</v>
      </c>
      <c r="X684" s="1">
        <v>3382</v>
      </c>
      <c r="Y684">
        <f t="shared" si="100"/>
        <v>5026</v>
      </c>
      <c r="Z684">
        <f t="shared" si="101"/>
        <v>53</v>
      </c>
      <c r="AA684" t="str">
        <f t="shared" si="102"/>
        <v/>
      </c>
      <c r="AB684">
        <f t="shared" si="103"/>
        <v>2615</v>
      </c>
      <c r="AE684" s="19">
        <v>40952</v>
      </c>
      <c r="AH684" s="71">
        <v>40952</v>
      </c>
      <c r="AI684" s="78" t="s">
        <v>8715</v>
      </c>
      <c r="AJ684" s="413" t="str">
        <f t="shared" si="104"/>
        <v>13</v>
      </c>
      <c r="AK684" t="str">
        <f t="shared" si="105"/>
        <v>02</v>
      </c>
      <c r="AL684" t="str">
        <f t="shared" si="106"/>
        <v>2012</v>
      </c>
      <c r="AM684" s="427" t="str">
        <f t="shared" si="107"/>
        <v>13</v>
      </c>
      <c r="AN684" t="str">
        <f t="shared" si="108"/>
        <v>02</v>
      </c>
      <c r="AP684" s="19">
        <f t="shared" si="109"/>
        <v>40952</v>
      </c>
    </row>
    <row r="685" spans="1:42" ht="19.5" customHeight="1" x14ac:dyDescent="0.2">
      <c r="A685" s="143">
        <v>20363</v>
      </c>
      <c r="B685" s="42" t="str">
        <f>IFERROR(VLOOKUP($A685,INPUT_Du_lieu_nhan_vien!$A:$C,2,0),"-")</f>
        <v>Bùi Thị</v>
      </c>
      <c r="C685" s="42" t="str">
        <f>IFERROR(VLOOKUP($A685,INPUT_Du_lieu_nhan_vien!$A:$C,3,0),"-")</f>
        <v>Hoài</v>
      </c>
      <c r="D685" s="42" t="str">
        <f>IFERROR(VLOOKUP($A685,INPUT_Du_lieu_nhan_vien!$A:$AJ,36,0),"-")</f>
        <v>Chính thức</v>
      </c>
      <c r="E685" s="69" t="s">
        <v>3030</v>
      </c>
      <c r="F685" s="70" t="s">
        <v>3789</v>
      </c>
      <c r="G685" s="71">
        <v>40960</v>
      </c>
      <c r="H685" s="54"/>
      <c r="I685" s="54" t="s">
        <v>16</v>
      </c>
      <c r="J685" s="54"/>
      <c r="K685" s="54"/>
      <c r="L685" s="54"/>
      <c r="M685" s="54"/>
      <c r="N685" s="70" t="s">
        <v>3788</v>
      </c>
      <c r="T685" s="1">
        <v>20664</v>
      </c>
      <c r="U685" s="1">
        <v>5479</v>
      </c>
      <c r="W685" s="1" t="s">
        <v>3280</v>
      </c>
      <c r="X685" s="1">
        <v>3383</v>
      </c>
      <c r="Y685">
        <f t="shared" si="100"/>
        <v>5030</v>
      </c>
      <c r="Z685">
        <f t="shared" si="101"/>
        <v>53</v>
      </c>
      <c r="AA685" t="str">
        <f t="shared" si="102"/>
        <v/>
      </c>
      <c r="AB685">
        <f t="shared" si="103"/>
        <v>2616</v>
      </c>
      <c r="AE685" s="19">
        <v>40960</v>
      </c>
      <c r="AH685" s="71">
        <v>40960</v>
      </c>
      <c r="AI685" s="78" t="s">
        <v>8808</v>
      </c>
      <c r="AJ685" s="413" t="str">
        <f t="shared" si="104"/>
        <v>21</v>
      </c>
      <c r="AK685" t="str">
        <f t="shared" si="105"/>
        <v>02</v>
      </c>
      <c r="AL685" t="str">
        <f t="shared" si="106"/>
        <v>2012</v>
      </c>
      <c r="AM685" s="427" t="str">
        <f t="shared" si="107"/>
        <v>21</v>
      </c>
      <c r="AN685" t="str">
        <f t="shared" si="108"/>
        <v>02</v>
      </c>
      <c r="AP685" s="19">
        <f t="shared" si="109"/>
        <v>40960</v>
      </c>
    </row>
    <row r="686" spans="1:42" ht="19.5" customHeight="1" x14ac:dyDescent="0.2">
      <c r="A686" s="143">
        <v>20428</v>
      </c>
      <c r="B686" s="42" t="str">
        <f>IFERROR(VLOOKUP($A686,INPUT_Du_lieu_nhan_vien!$A:$C,2,0),"-")</f>
        <v>Bùi Thị Minh</v>
      </c>
      <c r="C686" s="42" t="str">
        <f>IFERROR(VLOOKUP($A686,INPUT_Du_lieu_nhan_vien!$A:$C,3,0),"-")</f>
        <v>Huệ</v>
      </c>
      <c r="D686" s="42" t="str">
        <f>IFERROR(VLOOKUP($A686,INPUT_Du_lieu_nhan_vien!$A:$AJ,36,0),"-")</f>
        <v>Chính thức</v>
      </c>
      <c r="E686" s="69" t="s">
        <v>3030</v>
      </c>
      <c r="F686" s="70" t="s">
        <v>3792</v>
      </c>
      <c r="G686" s="71">
        <v>41032</v>
      </c>
      <c r="H686" s="54"/>
      <c r="I686" s="54" t="s">
        <v>3012</v>
      </c>
      <c r="J686" s="54"/>
      <c r="K686" s="54"/>
      <c r="L686" s="54"/>
      <c r="M686" s="54"/>
      <c r="N686" s="70" t="s">
        <v>3793</v>
      </c>
      <c r="T686" s="1">
        <v>20665</v>
      </c>
      <c r="U686" s="1">
        <v>5480</v>
      </c>
      <c r="W686" s="1" t="s">
        <v>3258</v>
      </c>
      <c r="X686" s="1">
        <v>3384</v>
      </c>
      <c r="Y686">
        <f t="shared" si="100"/>
        <v>5121</v>
      </c>
      <c r="Z686">
        <f t="shared" si="101"/>
        <v>56</v>
      </c>
      <c r="AA686" t="str">
        <f t="shared" si="102"/>
        <v/>
      </c>
      <c r="AB686">
        <f t="shared" si="103"/>
        <v>2617</v>
      </c>
      <c r="AE686" s="19">
        <v>41032</v>
      </c>
      <c r="AH686" s="71">
        <v>41032</v>
      </c>
      <c r="AI686" s="78" t="s">
        <v>8794</v>
      </c>
      <c r="AJ686" s="413" t="str">
        <f t="shared" si="104"/>
        <v>03</v>
      </c>
      <c r="AK686" t="str">
        <f t="shared" si="105"/>
        <v>05</v>
      </c>
      <c r="AL686" t="str">
        <f t="shared" si="106"/>
        <v>2012</v>
      </c>
      <c r="AM686" s="427" t="str">
        <f t="shared" si="107"/>
        <v>03</v>
      </c>
      <c r="AN686" t="str">
        <f t="shared" si="108"/>
        <v>05</v>
      </c>
      <c r="AP686" s="19">
        <f t="shared" si="109"/>
        <v>41032</v>
      </c>
    </row>
    <row r="687" spans="1:42" ht="19.5" customHeight="1" x14ac:dyDescent="0.2">
      <c r="A687" s="143">
        <v>20414</v>
      </c>
      <c r="B687" s="42" t="str">
        <f>IFERROR(VLOOKUP($A687,INPUT_Du_lieu_nhan_vien!$A:$C,2,0),"-")</f>
        <v>Bùi Thị Diệu</v>
      </c>
      <c r="C687" s="42" t="str">
        <f>IFERROR(VLOOKUP($A687,INPUT_Du_lieu_nhan_vien!$A:$C,3,0),"-")</f>
        <v>Mơ</v>
      </c>
      <c r="D687" s="42" t="str">
        <f>IFERROR(VLOOKUP($A687,INPUT_Du_lieu_nhan_vien!$A:$AJ,36,0),"-")</f>
        <v>Chính thức</v>
      </c>
      <c r="E687" s="69" t="s">
        <v>3030</v>
      </c>
      <c r="F687" s="70" t="s">
        <v>3794</v>
      </c>
      <c r="G687" s="71">
        <v>41031</v>
      </c>
      <c r="H687" s="54"/>
      <c r="I687" s="54" t="s">
        <v>17</v>
      </c>
      <c r="J687" s="54"/>
      <c r="K687" s="54"/>
      <c r="L687" s="54"/>
      <c r="M687" s="54"/>
      <c r="N687" s="70" t="s">
        <v>3795</v>
      </c>
      <c r="T687" s="1">
        <v>20666</v>
      </c>
      <c r="U687" s="1">
        <v>5481</v>
      </c>
      <c r="W687" s="1" t="s">
        <v>3307</v>
      </c>
      <c r="X687" s="1">
        <v>3385</v>
      </c>
      <c r="Y687">
        <f t="shared" si="100"/>
        <v>5092</v>
      </c>
      <c r="Z687">
        <f t="shared" si="101"/>
        <v>51</v>
      </c>
      <c r="AA687" t="str">
        <f t="shared" si="102"/>
        <v/>
      </c>
      <c r="AB687">
        <f t="shared" si="103"/>
        <v>2618</v>
      </c>
      <c r="AE687" s="19">
        <v>41031</v>
      </c>
      <c r="AH687" s="71">
        <v>41031</v>
      </c>
      <c r="AI687" s="78" t="s">
        <v>8775</v>
      </c>
      <c r="AJ687" s="413" t="str">
        <f t="shared" si="104"/>
        <v>02</v>
      </c>
      <c r="AK687" t="str">
        <f t="shared" si="105"/>
        <v>05</v>
      </c>
      <c r="AL687" t="str">
        <f t="shared" si="106"/>
        <v>2012</v>
      </c>
      <c r="AM687" s="427" t="str">
        <f t="shared" si="107"/>
        <v>02</v>
      </c>
      <c r="AN687" t="str">
        <f t="shared" si="108"/>
        <v>05</v>
      </c>
      <c r="AP687" s="19">
        <f t="shared" si="109"/>
        <v>41031</v>
      </c>
    </row>
    <row r="688" spans="1:42" ht="19.5" customHeight="1" x14ac:dyDescent="0.2">
      <c r="A688" s="143">
        <v>20443</v>
      </c>
      <c r="B688" s="42" t="str">
        <f>IFERROR(VLOOKUP($A688,INPUT_Du_lieu_nhan_vien!$A:$C,2,0),"-")</f>
        <v>Bùi Thị</v>
      </c>
      <c r="C688" s="42" t="str">
        <f>IFERROR(VLOOKUP($A688,INPUT_Du_lieu_nhan_vien!$A:$C,3,0),"-")</f>
        <v>Thủy</v>
      </c>
      <c r="D688" s="42" t="str">
        <f>IFERROR(VLOOKUP($A688,INPUT_Du_lieu_nhan_vien!$A:$AJ,36,0),"-")</f>
        <v>Nghỉ việc</v>
      </c>
      <c r="E688" s="69" t="s">
        <v>3030</v>
      </c>
      <c r="F688" s="70" t="s">
        <v>3796</v>
      </c>
      <c r="G688" s="71">
        <v>41122</v>
      </c>
      <c r="H688" s="54"/>
      <c r="I688" s="54" t="s">
        <v>17</v>
      </c>
      <c r="J688" s="54"/>
      <c r="K688" s="54"/>
      <c r="L688" s="54"/>
      <c r="M688" s="54"/>
      <c r="N688" s="70" t="s">
        <v>3797</v>
      </c>
      <c r="T688" s="1">
        <v>20667</v>
      </c>
      <c r="U688" s="1">
        <v>5482</v>
      </c>
      <c r="W688" s="1" t="s">
        <v>3140</v>
      </c>
      <c r="X688" s="1">
        <v>3386</v>
      </c>
      <c r="Y688">
        <f t="shared" si="100"/>
        <v>5185</v>
      </c>
      <c r="Z688">
        <f t="shared" si="101"/>
        <v>51</v>
      </c>
      <c r="AA688" t="str">
        <f t="shared" si="102"/>
        <v/>
      </c>
      <c r="AB688">
        <f t="shared" si="103"/>
        <v>2619</v>
      </c>
      <c r="AE688" s="19">
        <v>41122</v>
      </c>
      <c r="AH688" s="71">
        <v>41122</v>
      </c>
      <c r="AI688" s="78" t="s">
        <v>8674</v>
      </c>
      <c r="AJ688" s="413" t="str">
        <f t="shared" si="104"/>
        <v>01</v>
      </c>
      <c r="AK688" t="str">
        <f t="shared" si="105"/>
        <v>08</v>
      </c>
      <c r="AL688" t="str">
        <f t="shared" si="106"/>
        <v>2012</v>
      </c>
      <c r="AM688" s="427" t="str">
        <f t="shared" si="107"/>
        <v>01</v>
      </c>
      <c r="AN688" t="str">
        <f t="shared" si="108"/>
        <v>08</v>
      </c>
      <c r="AP688" s="19">
        <f t="shared" si="109"/>
        <v>41122</v>
      </c>
    </row>
    <row r="689" spans="1:42" ht="19.5" customHeight="1" x14ac:dyDescent="0.2">
      <c r="A689" s="143">
        <v>20457</v>
      </c>
      <c r="B689" s="42" t="str">
        <f>IFERROR(VLOOKUP($A689,INPUT_Du_lieu_nhan_vien!$A:$C,2,0),"-")</f>
        <v>Bùi Xuân</v>
      </c>
      <c r="C689" s="42" t="str">
        <f>IFERROR(VLOOKUP($A689,INPUT_Du_lieu_nhan_vien!$A:$C,3,0),"-")</f>
        <v>Quỳ</v>
      </c>
      <c r="D689" s="42" t="str">
        <f>IFERROR(VLOOKUP($A689,INPUT_Du_lieu_nhan_vien!$A:$AJ,36,0),"-")</f>
        <v>Nghỉ việc</v>
      </c>
      <c r="E689" s="69" t="s">
        <v>3030</v>
      </c>
      <c r="F689" s="70" t="s">
        <v>3798</v>
      </c>
      <c r="G689" s="71">
        <v>41252</v>
      </c>
      <c r="H689" s="54"/>
      <c r="I689" s="54" t="s">
        <v>16</v>
      </c>
      <c r="J689" s="54"/>
      <c r="K689" s="54"/>
      <c r="L689" s="54"/>
      <c r="M689" s="54"/>
      <c r="N689" s="70" t="s">
        <v>3799</v>
      </c>
      <c r="T689" s="1">
        <v>20668</v>
      </c>
      <c r="U689" s="1">
        <v>5483</v>
      </c>
      <c r="W689" s="1" t="s">
        <v>3254</v>
      </c>
      <c r="X689" s="1">
        <v>3387</v>
      </c>
      <c r="Y689">
        <f t="shared" si="100"/>
        <v>5217</v>
      </c>
      <c r="Z689">
        <f t="shared" si="101"/>
        <v>53</v>
      </c>
      <c r="AA689" t="str">
        <f t="shared" si="102"/>
        <v/>
      </c>
      <c r="AB689">
        <f t="shared" si="103"/>
        <v>2620</v>
      </c>
      <c r="AE689" s="19">
        <v>41252</v>
      </c>
      <c r="AH689" s="71">
        <v>41252</v>
      </c>
      <c r="AI689" s="78" t="s">
        <v>6961</v>
      </c>
      <c r="AJ689" s="413" t="str">
        <f t="shared" si="104"/>
        <v>09</v>
      </c>
      <c r="AK689" t="str">
        <f t="shared" si="105"/>
        <v>12</v>
      </c>
      <c r="AL689" t="str">
        <f t="shared" si="106"/>
        <v>2012</v>
      </c>
      <c r="AM689" s="427" t="str">
        <f t="shared" si="107"/>
        <v>09</v>
      </c>
      <c r="AN689" t="str">
        <f t="shared" si="108"/>
        <v>12</v>
      </c>
      <c r="AP689" s="19">
        <f t="shared" si="109"/>
        <v>41252</v>
      </c>
    </row>
    <row r="690" spans="1:42" ht="19.5" customHeight="1" x14ac:dyDescent="0.2">
      <c r="A690" s="143">
        <v>20490</v>
      </c>
      <c r="B690" s="42" t="str">
        <f>IFERROR(VLOOKUP($A690,INPUT_Du_lieu_nhan_vien!$A:$C,2,0),"-")</f>
        <v>Bùi Thị Xuân</v>
      </c>
      <c r="C690" s="42" t="str">
        <f>IFERROR(VLOOKUP($A690,INPUT_Du_lieu_nhan_vien!$A:$C,3,0),"-")</f>
        <v>Quỳnh</v>
      </c>
      <c r="D690" s="42" t="str">
        <f>IFERROR(VLOOKUP($A690,INPUT_Du_lieu_nhan_vien!$A:$AJ,36,0),"-")</f>
        <v>Chính thức</v>
      </c>
      <c r="E690" s="69" t="s">
        <v>3030</v>
      </c>
      <c r="F690" s="70" t="s">
        <v>3800</v>
      </c>
      <c r="G690" s="71">
        <v>41246</v>
      </c>
      <c r="H690" s="54"/>
      <c r="I690" s="54" t="s">
        <v>16</v>
      </c>
      <c r="J690" s="54"/>
      <c r="K690" s="54"/>
      <c r="L690" s="54"/>
      <c r="M690" s="54"/>
      <c r="N690" s="70" t="s">
        <v>3802</v>
      </c>
      <c r="T690" s="1">
        <v>20669</v>
      </c>
      <c r="U690" s="1">
        <v>5484</v>
      </c>
      <c r="W690" s="1" t="s">
        <v>3282</v>
      </c>
      <c r="X690" s="1">
        <v>3388</v>
      </c>
      <c r="Y690">
        <f t="shared" si="100"/>
        <v>5305</v>
      </c>
      <c r="Z690">
        <f t="shared" si="101"/>
        <v>53</v>
      </c>
      <c r="AA690" t="str">
        <f t="shared" si="102"/>
        <v/>
      </c>
      <c r="AB690">
        <f t="shared" si="103"/>
        <v>2621</v>
      </c>
      <c r="AE690" s="19">
        <v>41246</v>
      </c>
      <c r="AH690" s="71">
        <v>41246</v>
      </c>
      <c r="AI690" s="78" t="s">
        <v>8665</v>
      </c>
      <c r="AJ690" s="413" t="str">
        <f t="shared" si="104"/>
        <v>03</v>
      </c>
      <c r="AK690" t="str">
        <f t="shared" si="105"/>
        <v>12</v>
      </c>
      <c r="AL690" t="str">
        <f t="shared" si="106"/>
        <v>2012</v>
      </c>
      <c r="AM690" s="427" t="str">
        <f t="shared" si="107"/>
        <v>03</v>
      </c>
      <c r="AN690" t="str">
        <f t="shared" si="108"/>
        <v>12</v>
      </c>
      <c r="AP690" s="19">
        <f t="shared" si="109"/>
        <v>41246</v>
      </c>
    </row>
    <row r="691" spans="1:42" ht="19.5" customHeight="1" x14ac:dyDescent="0.2">
      <c r="A691" s="143">
        <v>20526</v>
      </c>
      <c r="B691" s="42" t="str">
        <f>IFERROR(VLOOKUP($A691,INPUT_Du_lieu_nhan_vien!$A:$C,2,0),"-")</f>
        <v>Bùi Ngọc</v>
      </c>
      <c r="C691" s="42" t="str">
        <f>IFERROR(VLOOKUP($A691,INPUT_Du_lieu_nhan_vien!$A:$C,3,0),"-")</f>
        <v>Khánh</v>
      </c>
      <c r="D691" s="42" t="str">
        <f>IFERROR(VLOOKUP($A691,INPUT_Du_lieu_nhan_vien!$A:$AJ,36,0),"-")</f>
        <v>Chính thức</v>
      </c>
      <c r="E691" s="69" t="s">
        <v>3030</v>
      </c>
      <c r="F691" s="70" t="s">
        <v>3803</v>
      </c>
      <c r="G691" s="71">
        <v>41305</v>
      </c>
      <c r="H691" s="54"/>
      <c r="I691" s="54" t="s">
        <v>17</v>
      </c>
      <c r="J691" s="54"/>
      <c r="K691" s="54"/>
      <c r="L691" s="54"/>
      <c r="M691" s="54"/>
      <c r="N691" s="70" t="s">
        <v>3804</v>
      </c>
      <c r="T691" s="1">
        <v>20670</v>
      </c>
      <c r="U691" s="1">
        <v>5485</v>
      </c>
      <c r="W691" s="1" t="s">
        <v>3304</v>
      </c>
      <c r="X691" s="1">
        <v>3389</v>
      </c>
      <c r="Y691">
        <f t="shared" si="100"/>
        <v>5340</v>
      </c>
      <c r="Z691">
        <f t="shared" si="101"/>
        <v>51</v>
      </c>
      <c r="AA691" t="str">
        <f t="shared" si="102"/>
        <v/>
      </c>
      <c r="AB691">
        <f t="shared" si="103"/>
        <v>2622</v>
      </c>
      <c r="AE691" s="19">
        <v>41305</v>
      </c>
      <c r="AH691" s="71">
        <v>41305</v>
      </c>
      <c r="AI691" s="78" t="s">
        <v>8809</v>
      </c>
      <c r="AJ691" s="413" t="str">
        <f t="shared" si="104"/>
        <v>31</v>
      </c>
      <c r="AK691" t="str">
        <f t="shared" si="105"/>
        <v>01</v>
      </c>
      <c r="AL691" t="str">
        <f t="shared" si="106"/>
        <v>2013</v>
      </c>
      <c r="AM691" s="427" t="str">
        <f t="shared" si="107"/>
        <v>31</v>
      </c>
      <c r="AN691" t="str">
        <f t="shared" si="108"/>
        <v>01</v>
      </c>
      <c r="AP691" s="19">
        <f t="shared" si="109"/>
        <v>41305</v>
      </c>
    </row>
    <row r="692" spans="1:42" ht="19.5" customHeight="1" x14ac:dyDescent="0.2">
      <c r="A692" s="143">
        <v>20147</v>
      </c>
      <c r="B692" s="42" t="str">
        <f>IFERROR(VLOOKUP($A692,INPUT_Du_lieu_nhan_vien!$A:$C,2,0),"-")</f>
        <v>Chu Thị Thu</v>
      </c>
      <c r="C692" s="42" t="str">
        <f>IFERROR(VLOOKUP($A692,INPUT_Du_lieu_nhan_vien!$A:$C,3,0),"-")</f>
        <v>Trang</v>
      </c>
      <c r="D692" s="42" t="str">
        <f>IFERROR(VLOOKUP($A692,INPUT_Du_lieu_nhan_vien!$A:$AJ,36,0),"-")</f>
        <v>Nghỉ việc</v>
      </c>
      <c r="E692" s="69" t="s">
        <v>3030</v>
      </c>
      <c r="F692" s="70" t="s">
        <v>3810</v>
      </c>
      <c r="G692" s="71">
        <v>40004</v>
      </c>
      <c r="H692" s="54"/>
      <c r="I692" s="54" t="s">
        <v>3012</v>
      </c>
      <c r="J692" s="54"/>
      <c r="K692" s="54"/>
      <c r="L692" s="54"/>
      <c r="M692" s="54"/>
      <c r="N692" s="70" t="s">
        <v>3811</v>
      </c>
      <c r="T692" s="1">
        <v>20671</v>
      </c>
      <c r="U692" s="1">
        <v>5486</v>
      </c>
      <c r="W692" s="1" t="s">
        <v>3255</v>
      </c>
      <c r="X692" s="1">
        <v>3390</v>
      </c>
      <c r="Y692">
        <f t="shared" si="100"/>
        <v>4673</v>
      </c>
      <c r="Z692">
        <f t="shared" si="101"/>
        <v>56</v>
      </c>
      <c r="AA692" t="str">
        <f t="shared" si="102"/>
        <v/>
      </c>
      <c r="AB692">
        <f t="shared" si="103"/>
        <v>2623</v>
      </c>
      <c r="AE692" s="19">
        <v>40004</v>
      </c>
      <c r="AH692" s="71">
        <v>40004</v>
      </c>
      <c r="AI692" s="78" t="s">
        <v>8810</v>
      </c>
      <c r="AJ692" s="413" t="str">
        <f t="shared" si="104"/>
        <v>10</v>
      </c>
      <c r="AK692" t="str">
        <f t="shared" si="105"/>
        <v>07</v>
      </c>
      <c r="AL692" t="str">
        <f t="shared" si="106"/>
        <v>2009</v>
      </c>
      <c r="AM692" s="427" t="str">
        <f t="shared" si="107"/>
        <v>10</v>
      </c>
      <c r="AN692" t="str">
        <f t="shared" si="108"/>
        <v>07</v>
      </c>
      <c r="AP692" s="19">
        <f t="shared" si="109"/>
        <v>40004</v>
      </c>
    </row>
    <row r="693" spans="1:42" ht="19.5" customHeight="1" x14ac:dyDescent="0.2">
      <c r="A693" s="143">
        <v>20167</v>
      </c>
      <c r="B693" s="42" t="str">
        <f>IFERROR(VLOOKUP($A693,INPUT_Du_lieu_nhan_vien!$A:$C,2,0),"-")</f>
        <v>Chu Hoài</v>
      </c>
      <c r="C693" s="42" t="str">
        <f>IFERROR(VLOOKUP($A693,INPUT_Du_lieu_nhan_vien!$A:$C,3,0),"-")</f>
        <v>Thương</v>
      </c>
      <c r="D693" s="42" t="str">
        <f>IFERROR(VLOOKUP($A693,INPUT_Du_lieu_nhan_vien!$A:$AJ,36,0),"-")</f>
        <v>Nghỉ việc</v>
      </c>
      <c r="E693" s="69" t="s">
        <v>3030</v>
      </c>
      <c r="F693" s="70" t="s">
        <v>3812</v>
      </c>
      <c r="G693" s="71">
        <v>39883</v>
      </c>
      <c r="H693" s="54"/>
      <c r="I693" s="54" t="s">
        <v>16</v>
      </c>
      <c r="J693" s="54"/>
      <c r="K693" s="54"/>
      <c r="L693" s="54"/>
      <c r="M693" s="54"/>
      <c r="N693" s="70" t="s">
        <v>3813</v>
      </c>
      <c r="T693" s="1">
        <v>20672</v>
      </c>
      <c r="U693" s="1">
        <v>5487</v>
      </c>
      <c r="W693" s="1" t="s">
        <v>7341</v>
      </c>
      <c r="X693" s="1">
        <v>3391</v>
      </c>
      <c r="Y693">
        <f t="shared" si="100"/>
        <v>4692</v>
      </c>
      <c r="Z693">
        <f t="shared" si="101"/>
        <v>53</v>
      </c>
      <c r="AA693" t="str">
        <f t="shared" si="102"/>
        <v/>
      </c>
      <c r="AB693">
        <f t="shared" si="103"/>
        <v>2624</v>
      </c>
      <c r="AE693" s="19">
        <v>39883</v>
      </c>
      <c r="AH693" s="71">
        <v>39883</v>
      </c>
      <c r="AI693" s="78" t="s">
        <v>8811</v>
      </c>
      <c r="AJ693" s="413" t="str">
        <f t="shared" si="104"/>
        <v>11</v>
      </c>
      <c r="AK693" t="str">
        <f t="shared" si="105"/>
        <v>03</v>
      </c>
      <c r="AL693" t="str">
        <f t="shared" si="106"/>
        <v>2009</v>
      </c>
      <c r="AM693" s="427" t="str">
        <f t="shared" si="107"/>
        <v>11</v>
      </c>
      <c r="AN693" t="str">
        <f t="shared" si="108"/>
        <v>03</v>
      </c>
      <c r="AP693" s="19">
        <f t="shared" si="109"/>
        <v>39883</v>
      </c>
    </row>
    <row r="694" spans="1:42" ht="19.5" customHeight="1" x14ac:dyDescent="0.2">
      <c r="A694" s="143">
        <v>20200</v>
      </c>
      <c r="B694" s="42" t="str">
        <f>IFERROR(VLOOKUP($A694,INPUT_Du_lieu_nhan_vien!$A:$C,2,0),"-")</f>
        <v>Châu Thị Thùy</v>
      </c>
      <c r="C694" s="42" t="str">
        <f>IFERROR(VLOOKUP($A694,INPUT_Du_lieu_nhan_vien!$A:$C,3,0),"-")</f>
        <v>Dương</v>
      </c>
      <c r="D694" s="42" t="str">
        <f>IFERROR(VLOOKUP($A694,INPUT_Du_lieu_nhan_vien!$A:$AJ,36,0),"-")</f>
        <v>Nghỉ khác</v>
      </c>
      <c r="E694" s="69" t="s">
        <v>3030</v>
      </c>
      <c r="F694" s="70" t="s">
        <v>3814</v>
      </c>
      <c r="G694" s="71">
        <v>40182</v>
      </c>
      <c r="H694" s="54"/>
      <c r="I694" s="54" t="s">
        <v>3012</v>
      </c>
      <c r="J694" s="54"/>
      <c r="K694" s="54"/>
      <c r="L694" s="54"/>
      <c r="M694" s="54"/>
      <c r="N694" s="70" t="s">
        <v>3815</v>
      </c>
      <c r="T694" s="1">
        <v>20673</v>
      </c>
      <c r="U694" s="1">
        <v>5488</v>
      </c>
      <c r="W694" s="1" t="s">
        <v>3215</v>
      </c>
      <c r="X694" s="1">
        <v>3392</v>
      </c>
      <c r="Y694">
        <f t="shared" si="100"/>
        <v>4725</v>
      </c>
      <c r="Z694">
        <f t="shared" si="101"/>
        <v>56</v>
      </c>
      <c r="AA694" t="str">
        <f t="shared" si="102"/>
        <v/>
      </c>
      <c r="AB694">
        <f t="shared" si="103"/>
        <v>2625</v>
      </c>
      <c r="AE694" s="19">
        <v>40182</v>
      </c>
      <c r="AH694" s="71">
        <v>40182</v>
      </c>
      <c r="AI694" s="78" t="s">
        <v>8812</v>
      </c>
      <c r="AJ694" s="413" t="str">
        <f t="shared" si="104"/>
        <v>04</v>
      </c>
      <c r="AK694" t="str">
        <f t="shared" si="105"/>
        <v>01</v>
      </c>
      <c r="AL694" t="str">
        <f t="shared" si="106"/>
        <v>2010</v>
      </c>
      <c r="AM694" s="427" t="str">
        <f t="shared" si="107"/>
        <v>04</v>
      </c>
      <c r="AN694" t="str">
        <f t="shared" si="108"/>
        <v>01</v>
      </c>
      <c r="AP694" s="19">
        <f t="shared" si="109"/>
        <v>40182</v>
      </c>
    </row>
    <row r="695" spans="1:42" ht="19.5" customHeight="1" x14ac:dyDescent="0.2">
      <c r="A695" s="143">
        <v>20256</v>
      </c>
      <c r="B695" s="42" t="str">
        <f>IFERROR(VLOOKUP($A695,INPUT_Du_lieu_nhan_vien!$A:$C,2,0),"-")</f>
        <v>Chung Thị Huyền</v>
      </c>
      <c r="C695" s="42" t="str">
        <f>IFERROR(VLOOKUP($A695,INPUT_Du_lieu_nhan_vien!$A:$C,3,0),"-")</f>
        <v>Trân</v>
      </c>
      <c r="D695" s="42" t="str">
        <f>IFERROR(VLOOKUP($A695,INPUT_Du_lieu_nhan_vien!$A:$AJ,36,0),"-")</f>
        <v>Chính thức</v>
      </c>
      <c r="E695" s="69" t="s">
        <v>3030</v>
      </c>
      <c r="F695" s="70" t="s">
        <v>3816</v>
      </c>
      <c r="G695" s="71">
        <v>40560</v>
      </c>
      <c r="H695" s="54"/>
      <c r="I695" s="54" t="s">
        <v>16</v>
      </c>
      <c r="J695" s="54"/>
      <c r="K695" s="54"/>
      <c r="L695" s="54"/>
      <c r="M695" s="54"/>
      <c r="N695" s="70" t="s">
        <v>3813</v>
      </c>
      <c r="T695" s="1">
        <v>20674</v>
      </c>
      <c r="U695" s="1">
        <v>5489</v>
      </c>
      <c r="W695" s="1" t="s">
        <v>3184</v>
      </c>
      <c r="X695" s="1">
        <v>3393</v>
      </c>
      <c r="Y695">
        <f t="shared" si="100"/>
        <v>4781</v>
      </c>
      <c r="Z695">
        <f t="shared" si="101"/>
        <v>53</v>
      </c>
      <c r="AA695" t="str">
        <f t="shared" si="102"/>
        <v/>
      </c>
      <c r="AB695">
        <f t="shared" si="103"/>
        <v>2626</v>
      </c>
      <c r="AE695" s="19">
        <v>40560</v>
      </c>
      <c r="AH695" s="71">
        <v>40560</v>
      </c>
      <c r="AI695" s="78" t="s">
        <v>8813</v>
      </c>
      <c r="AJ695" s="413" t="str">
        <f t="shared" si="104"/>
        <v>17</v>
      </c>
      <c r="AK695" t="str">
        <f t="shared" si="105"/>
        <v>01</v>
      </c>
      <c r="AL695" t="str">
        <f t="shared" si="106"/>
        <v>2011</v>
      </c>
      <c r="AM695" s="427" t="str">
        <f t="shared" si="107"/>
        <v>17</v>
      </c>
      <c r="AN695" t="str">
        <f t="shared" si="108"/>
        <v>01</v>
      </c>
      <c r="AP695" s="19">
        <f t="shared" si="109"/>
        <v>40560</v>
      </c>
    </row>
    <row r="696" spans="1:42" ht="19.5" customHeight="1" x14ac:dyDescent="0.2">
      <c r="A696" s="143">
        <v>20361</v>
      </c>
      <c r="B696" s="42" t="str">
        <f>IFERROR(VLOOKUP($A696,INPUT_Du_lieu_nhan_vien!$A:$C,2,0),"-")</f>
        <v>Châu Thanh</v>
      </c>
      <c r="C696" s="42" t="str">
        <f>IFERROR(VLOOKUP($A696,INPUT_Du_lieu_nhan_vien!$A:$C,3,0),"-")</f>
        <v>Trung</v>
      </c>
      <c r="D696" s="42" t="str">
        <f>IFERROR(VLOOKUP($A696,INPUT_Du_lieu_nhan_vien!$A:$AJ,36,0),"-")</f>
        <v>Chính thức</v>
      </c>
      <c r="E696" s="69" t="s">
        <v>3030</v>
      </c>
      <c r="F696" s="70" t="s">
        <v>3821</v>
      </c>
      <c r="G696" s="71">
        <v>40959</v>
      </c>
      <c r="H696" s="54"/>
      <c r="I696" s="54" t="s">
        <v>17</v>
      </c>
      <c r="J696" s="54"/>
      <c r="K696" s="54"/>
      <c r="L696" s="54"/>
      <c r="M696" s="54"/>
      <c r="N696" s="70" t="s">
        <v>3822</v>
      </c>
      <c r="T696" s="1">
        <v>20675</v>
      </c>
      <c r="U696" s="1">
        <v>5490</v>
      </c>
      <c r="W696" s="1" t="s">
        <v>3287</v>
      </c>
      <c r="X696" s="1">
        <v>3394</v>
      </c>
      <c r="Y696">
        <f t="shared" si="100"/>
        <v>5029</v>
      </c>
      <c r="Z696">
        <f t="shared" si="101"/>
        <v>51</v>
      </c>
      <c r="AA696" t="str">
        <f t="shared" si="102"/>
        <v/>
      </c>
      <c r="AB696">
        <f t="shared" si="103"/>
        <v>2627</v>
      </c>
      <c r="AE696" s="19">
        <v>40959</v>
      </c>
      <c r="AH696" s="71">
        <v>40959</v>
      </c>
      <c r="AI696" s="78" t="s">
        <v>8814</v>
      </c>
      <c r="AJ696" s="413" t="str">
        <f t="shared" si="104"/>
        <v>20</v>
      </c>
      <c r="AK696" t="str">
        <f t="shared" si="105"/>
        <v>02</v>
      </c>
      <c r="AL696" t="str">
        <f t="shared" si="106"/>
        <v>2012</v>
      </c>
      <c r="AM696" s="427" t="str">
        <f t="shared" si="107"/>
        <v>20</v>
      </c>
      <c r="AN696" t="str">
        <f t="shared" si="108"/>
        <v>02</v>
      </c>
      <c r="AP696" s="19">
        <f t="shared" si="109"/>
        <v>40959</v>
      </c>
    </row>
    <row r="697" spans="1:42" ht="19.5" customHeight="1" x14ac:dyDescent="0.2">
      <c r="A697" s="143">
        <v>20421</v>
      </c>
      <c r="B697" s="42" t="str">
        <f>IFERROR(VLOOKUP($A697,INPUT_Du_lieu_nhan_vien!$A:$C,2,0),"-")</f>
        <v>Chu Lan</v>
      </c>
      <c r="C697" s="42" t="str">
        <f>IFERROR(VLOOKUP($A697,INPUT_Du_lieu_nhan_vien!$A:$C,3,0),"-")</f>
        <v>Phương</v>
      </c>
      <c r="D697" s="42" t="str">
        <f>IFERROR(VLOOKUP($A697,INPUT_Du_lieu_nhan_vien!$A:$AJ,36,0),"-")</f>
        <v>Chính thức</v>
      </c>
      <c r="E697" s="69" t="s">
        <v>3030</v>
      </c>
      <c r="F697" s="70" t="s">
        <v>3824</v>
      </c>
      <c r="G697" s="71">
        <v>41036</v>
      </c>
      <c r="H697" s="54"/>
      <c r="I697" s="54" t="s">
        <v>17</v>
      </c>
      <c r="J697" s="54"/>
      <c r="K697" s="54"/>
      <c r="L697" s="54"/>
      <c r="M697" s="54"/>
      <c r="N697" s="70" t="s">
        <v>3825</v>
      </c>
      <c r="T697" s="1">
        <v>20676</v>
      </c>
      <c r="U697" s="1">
        <v>5491</v>
      </c>
      <c r="W697" s="1" t="s">
        <v>3247</v>
      </c>
      <c r="X697" s="1">
        <v>3395</v>
      </c>
      <c r="Y697">
        <f t="shared" si="100"/>
        <v>5114</v>
      </c>
      <c r="Z697">
        <f t="shared" si="101"/>
        <v>51</v>
      </c>
      <c r="AA697" t="str">
        <f t="shared" si="102"/>
        <v/>
      </c>
      <c r="AB697">
        <f t="shared" si="103"/>
        <v>2628</v>
      </c>
      <c r="AE697" s="19">
        <v>41036</v>
      </c>
      <c r="AH697" s="71">
        <v>41036</v>
      </c>
      <c r="AI697" s="78" t="s">
        <v>8815</v>
      </c>
      <c r="AJ697" s="413" t="str">
        <f t="shared" si="104"/>
        <v>07</v>
      </c>
      <c r="AK697" t="str">
        <f t="shared" si="105"/>
        <v>05</v>
      </c>
      <c r="AL697" t="str">
        <f t="shared" si="106"/>
        <v>2012</v>
      </c>
      <c r="AM697" s="427" t="str">
        <f t="shared" si="107"/>
        <v>07</v>
      </c>
      <c r="AN697" t="str">
        <f t="shared" si="108"/>
        <v>05</v>
      </c>
      <c r="AP697" s="19">
        <f t="shared" si="109"/>
        <v>41036</v>
      </c>
    </row>
    <row r="698" spans="1:42" ht="19.5" customHeight="1" x14ac:dyDescent="0.2">
      <c r="A698" s="143">
        <v>20089</v>
      </c>
      <c r="B698" s="42" t="str">
        <f>IFERROR(VLOOKUP($A698,INPUT_Du_lieu_nhan_vien!$A:$C,2,0),"-")</f>
        <v>Đàm Thị Phương</v>
      </c>
      <c r="C698" s="42" t="str">
        <f>IFERROR(VLOOKUP($A698,INPUT_Du_lieu_nhan_vien!$A:$C,3,0),"-")</f>
        <v>Thảo</v>
      </c>
      <c r="D698" s="42" t="str">
        <f>IFERROR(VLOOKUP($A698,INPUT_Du_lieu_nhan_vien!$A:$AJ,36,0),"-")</f>
        <v>Nghỉ việc</v>
      </c>
      <c r="E698" s="69" t="s">
        <v>3030</v>
      </c>
      <c r="F698" s="70" t="s">
        <v>3826</v>
      </c>
      <c r="G698" s="71">
        <v>39989</v>
      </c>
      <c r="H698" s="54"/>
      <c r="I698" s="54" t="s">
        <v>17</v>
      </c>
      <c r="J698" s="54"/>
      <c r="K698" s="54"/>
      <c r="L698" s="54"/>
      <c r="M698" s="54"/>
      <c r="N698" s="70" t="s">
        <v>3827</v>
      </c>
      <c r="T698" s="1">
        <v>20677</v>
      </c>
      <c r="U698" s="1">
        <v>5492</v>
      </c>
      <c r="W698" s="1" t="s">
        <v>3237</v>
      </c>
      <c r="X698" s="1">
        <v>3396</v>
      </c>
      <c r="Y698">
        <f t="shared" si="100"/>
        <v>4527</v>
      </c>
      <c r="Z698">
        <f t="shared" si="101"/>
        <v>51</v>
      </c>
      <c r="AA698" t="str">
        <f t="shared" si="102"/>
        <v/>
      </c>
      <c r="AB698">
        <f t="shared" si="103"/>
        <v>2629</v>
      </c>
      <c r="AE698" s="19">
        <v>39989</v>
      </c>
      <c r="AH698" s="71">
        <v>39989</v>
      </c>
      <c r="AI698" s="78" t="s">
        <v>8695</v>
      </c>
      <c r="AJ698" s="413" t="str">
        <f t="shared" si="104"/>
        <v>25</v>
      </c>
      <c r="AK698" t="str">
        <f t="shared" si="105"/>
        <v>06</v>
      </c>
      <c r="AL698" t="str">
        <f t="shared" si="106"/>
        <v>2009</v>
      </c>
      <c r="AM698" s="427" t="str">
        <f t="shared" si="107"/>
        <v>25</v>
      </c>
      <c r="AN698" t="str">
        <f t="shared" si="108"/>
        <v>06</v>
      </c>
      <c r="AP698" s="19">
        <f t="shared" si="109"/>
        <v>39989</v>
      </c>
    </row>
    <row r="699" spans="1:42" ht="19.5" customHeight="1" x14ac:dyDescent="0.2">
      <c r="A699" s="143">
        <v>20102</v>
      </c>
      <c r="B699" s="42" t="str">
        <f>IFERROR(VLOOKUP($A699,INPUT_Du_lieu_nhan_vien!$A:$C,2,0),"-")</f>
        <v>Đàm Thị</v>
      </c>
      <c r="C699" s="42" t="str">
        <f>IFERROR(VLOOKUP($A699,INPUT_Du_lieu_nhan_vien!$A:$C,3,0),"-")</f>
        <v>Bình</v>
      </c>
      <c r="D699" s="42" t="str">
        <f>IFERROR(VLOOKUP($A699,INPUT_Du_lieu_nhan_vien!$A:$AJ,36,0),"-")</f>
        <v>Nghỉ việc</v>
      </c>
      <c r="E699" s="69" t="s">
        <v>3030</v>
      </c>
      <c r="F699" s="70" t="s">
        <v>3828</v>
      </c>
      <c r="G699" s="71">
        <v>40017</v>
      </c>
      <c r="H699" s="54"/>
      <c r="I699" s="54" t="s">
        <v>17</v>
      </c>
      <c r="J699" s="54"/>
      <c r="K699" s="54"/>
      <c r="L699" s="54"/>
      <c r="M699" s="54"/>
      <c r="N699" s="70" t="s">
        <v>3829</v>
      </c>
      <c r="T699" s="1">
        <v>20678</v>
      </c>
      <c r="U699" s="1">
        <v>5493</v>
      </c>
      <c r="W699" s="1" t="s">
        <v>3214</v>
      </c>
      <c r="X699" s="1">
        <v>3397</v>
      </c>
      <c r="Y699">
        <f t="shared" si="100"/>
        <v>4540</v>
      </c>
      <c r="Z699">
        <f t="shared" si="101"/>
        <v>51</v>
      </c>
      <c r="AA699" t="str">
        <f t="shared" si="102"/>
        <v/>
      </c>
      <c r="AB699">
        <f t="shared" si="103"/>
        <v>2630</v>
      </c>
      <c r="AE699" s="19">
        <v>40017</v>
      </c>
      <c r="AH699" s="71">
        <v>40017</v>
      </c>
      <c r="AI699" s="78" t="s">
        <v>8816</v>
      </c>
      <c r="AJ699" s="413" t="str">
        <f t="shared" si="104"/>
        <v>23</v>
      </c>
      <c r="AK699" t="str">
        <f t="shared" si="105"/>
        <v>07</v>
      </c>
      <c r="AL699" t="str">
        <f t="shared" si="106"/>
        <v>2009</v>
      </c>
      <c r="AM699" s="427" t="str">
        <f t="shared" si="107"/>
        <v>23</v>
      </c>
      <c r="AN699" t="str">
        <f t="shared" si="108"/>
        <v>07</v>
      </c>
      <c r="AP699" s="19">
        <f t="shared" si="109"/>
        <v>40017</v>
      </c>
    </row>
    <row r="700" spans="1:42" ht="19.5" customHeight="1" x14ac:dyDescent="0.2">
      <c r="A700" s="143">
        <v>20155</v>
      </c>
      <c r="B700" s="42" t="str">
        <f>IFERROR(VLOOKUP($A700,INPUT_Du_lieu_nhan_vien!$A:$C,2,0),"-")</f>
        <v>Đặng Thị Thuy</v>
      </c>
      <c r="C700" s="42" t="str">
        <f>IFERROR(VLOOKUP($A700,INPUT_Du_lieu_nhan_vien!$A:$C,3,0),"-")</f>
        <v>Thùy</v>
      </c>
      <c r="D700" s="42" t="str">
        <f>IFERROR(VLOOKUP($A700,INPUT_Du_lieu_nhan_vien!$A:$AJ,36,0),"-")</f>
        <v>Chính thức</v>
      </c>
      <c r="E700" s="69" t="s">
        <v>3030</v>
      </c>
      <c r="F700" s="70" t="s">
        <v>3832</v>
      </c>
      <c r="G700" s="71">
        <v>40102</v>
      </c>
      <c r="H700" s="54"/>
      <c r="I700" s="54" t="s">
        <v>17</v>
      </c>
      <c r="J700" s="54"/>
      <c r="K700" s="54"/>
      <c r="L700" s="54"/>
      <c r="M700" s="54"/>
      <c r="N700" s="70" t="s">
        <v>3833</v>
      </c>
      <c r="T700" s="1">
        <v>20679</v>
      </c>
      <c r="U700" s="1">
        <v>5494</v>
      </c>
      <c r="W700" s="1" t="s">
        <v>3273</v>
      </c>
      <c r="X700" s="1">
        <v>3398</v>
      </c>
      <c r="Y700">
        <f t="shared" si="100"/>
        <v>4680</v>
      </c>
      <c r="Z700">
        <f t="shared" si="101"/>
        <v>51</v>
      </c>
      <c r="AA700" t="str">
        <f t="shared" si="102"/>
        <v/>
      </c>
      <c r="AB700">
        <f t="shared" si="103"/>
        <v>2631</v>
      </c>
      <c r="AE700" s="19">
        <v>40102</v>
      </c>
      <c r="AH700" s="71">
        <v>40102</v>
      </c>
      <c r="AI700" s="78" t="s">
        <v>1027</v>
      </c>
      <c r="AJ700" s="413" t="str">
        <f t="shared" si="104"/>
        <v>16</v>
      </c>
      <c r="AK700" t="str">
        <f t="shared" si="105"/>
        <v>10</v>
      </c>
      <c r="AL700" t="str">
        <f t="shared" si="106"/>
        <v>2009</v>
      </c>
      <c r="AM700" s="427" t="str">
        <f t="shared" si="107"/>
        <v>16</v>
      </c>
      <c r="AN700" t="str">
        <f t="shared" si="108"/>
        <v>10</v>
      </c>
      <c r="AP700" s="19">
        <f t="shared" si="109"/>
        <v>40102</v>
      </c>
    </row>
    <row r="701" spans="1:42" ht="19.5" customHeight="1" x14ac:dyDescent="0.2">
      <c r="A701" s="143">
        <v>20194</v>
      </c>
      <c r="B701" s="42" t="str">
        <f>IFERROR(VLOOKUP($A701,INPUT_Du_lieu_nhan_vien!$A:$C,2,0),"-")</f>
        <v>Đào Thị</v>
      </c>
      <c r="C701" s="42" t="str">
        <f>IFERROR(VLOOKUP($A701,INPUT_Du_lieu_nhan_vien!$A:$C,3,0),"-")</f>
        <v>Thành</v>
      </c>
      <c r="D701" s="42" t="str">
        <f>IFERROR(VLOOKUP($A701,INPUT_Du_lieu_nhan_vien!$A:$AJ,36,0),"-")</f>
        <v>Nghỉ việc</v>
      </c>
      <c r="E701" s="69" t="s">
        <v>3030</v>
      </c>
      <c r="F701" s="70" t="s">
        <v>3840</v>
      </c>
      <c r="G701" s="71">
        <v>40241</v>
      </c>
      <c r="H701" s="54"/>
      <c r="I701" s="54" t="s">
        <v>3012</v>
      </c>
      <c r="J701" s="54"/>
      <c r="K701" s="54"/>
      <c r="L701" s="54"/>
      <c r="M701" s="54"/>
      <c r="N701" s="70" t="s">
        <v>3815</v>
      </c>
      <c r="T701" s="1">
        <v>20680</v>
      </c>
      <c r="U701" s="1">
        <v>5495</v>
      </c>
      <c r="W701" s="1" t="s">
        <v>3259</v>
      </c>
      <c r="X701" s="1">
        <v>3399</v>
      </c>
      <c r="Y701">
        <f t="shared" si="100"/>
        <v>4719</v>
      </c>
      <c r="Z701">
        <f t="shared" si="101"/>
        <v>56</v>
      </c>
      <c r="AA701" t="str">
        <f t="shared" si="102"/>
        <v/>
      </c>
      <c r="AB701">
        <f t="shared" si="103"/>
        <v>2632</v>
      </c>
      <c r="AE701" s="19">
        <v>40241</v>
      </c>
      <c r="AH701" s="71">
        <v>40241</v>
      </c>
      <c r="AI701" s="78" t="s">
        <v>8817</v>
      </c>
      <c r="AJ701" s="413" t="str">
        <f t="shared" si="104"/>
        <v>04</v>
      </c>
      <c r="AK701" t="str">
        <f t="shared" si="105"/>
        <v>03</v>
      </c>
      <c r="AL701" t="str">
        <f t="shared" si="106"/>
        <v>2010</v>
      </c>
      <c r="AM701" s="427" t="str">
        <f t="shared" si="107"/>
        <v>04</v>
      </c>
      <c r="AN701" t="str">
        <f t="shared" si="108"/>
        <v>03</v>
      </c>
      <c r="AP701" s="19">
        <f t="shared" si="109"/>
        <v>40241</v>
      </c>
    </row>
    <row r="702" spans="1:42" ht="19.5" customHeight="1" x14ac:dyDescent="0.2">
      <c r="A702" s="143">
        <v>20303</v>
      </c>
      <c r="B702" s="42" t="str">
        <f>IFERROR(VLOOKUP($A702,INPUT_Du_lieu_nhan_vien!$A:$C,2,0),"-")</f>
        <v>Đào Thu</v>
      </c>
      <c r="C702" s="42" t="str">
        <f>IFERROR(VLOOKUP($A702,INPUT_Du_lieu_nhan_vien!$A:$C,3,0),"-")</f>
        <v>Ngân</v>
      </c>
      <c r="D702" s="42" t="str">
        <f>IFERROR(VLOOKUP($A702,INPUT_Du_lieu_nhan_vien!$A:$AJ,36,0),"-")</f>
        <v>Nghỉ việc</v>
      </c>
      <c r="E702" s="69" t="s">
        <v>3030</v>
      </c>
      <c r="F702" s="70" t="s">
        <v>3841</v>
      </c>
      <c r="G702" s="71">
        <v>40419</v>
      </c>
      <c r="H702" s="54"/>
      <c r="I702" s="54" t="s">
        <v>17</v>
      </c>
      <c r="J702" s="54"/>
      <c r="K702" s="54"/>
      <c r="L702" s="54"/>
      <c r="M702" s="54"/>
      <c r="N702" s="70" t="s">
        <v>3842</v>
      </c>
      <c r="T702" s="1">
        <v>20681</v>
      </c>
      <c r="U702" s="1">
        <v>5496</v>
      </c>
      <c r="W702" s="1" t="s">
        <v>3141</v>
      </c>
      <c r="X702" s="1">
        <v>3400</v>
      </c>
      <c r="Y702">
        <f t="shared" si="100"/>
        <v>4839</v>
      </c>
      <c r="Z702">
        <f t="shared" si="101"/>
        <v>51</v>
      </c>
      <c r="AA702" t="str">
        <f t="shared" si="102"/>
        <v/>
      </c>
      <c r="AB702">
        <f t="shared" si="103"/>
        <v>2633</v>
      </c>
      <c r="AE702" s="19">
        <v>40419</v>
      </c>
      <c r="AH702" s="71">
        <v>40419</v>
      </c>
      <c r="AI702" s="78" t="s">
        <v>8818</v>
      </c>
      <c r="AJ702" s="413" t="str">
        <f t="shared" si="104"/>
        <v>29</v>
      </c>
      <c r="AK702" t="str">
        <f t="shared" si="105"/>
        <v>08</v>
      </c>
      <c r="AL702" t="str">
        <f t="shared" si="106"/>
        <v>2010</v>
      </c>
      <c r="AM702" s="427" t="str">
        <f t="shared" si="107"/>
        <v>29</v>
      </c>
      <c r="AN702" t="str">
        <f t="shared" si="108"/>
        <v>08</v>
      </c>
      <c r="AP702" s="19">
        <f t="shared" si="109"/>
        <v>40419</v>
      </c>
    </row>
    <row r="703" spans="1:42" ht="19.5" customHeight="1" x14ac:dyDescent="0.2">
      <c r="A703" s="143">
        <v>20397</v>
      </c>
      <c r="B703" s="42" t="str">
        <f>IFERROR(VLOOKUP($A703,INPUT_Du_lieu_nhan_vien!$A:$C,2,0),"-")</f>
        <v>Đào Mạnh</v>
      </c>
      <c r="C703" s="42" t="str">
        <f>IFERROR(VLOOKUP($A703,INPUT_Du_lieu_nhan_vien!$A:$C,3,0),"-")</f>
        <v>Thắng</v>
      </c>
      <c r="D703" s="42" t="str">
        <f>IFERROR(VLOOKUP($A703,INPUT_Du_lieu_nhan_vien!$A:$AJ,36,0),"-")</f>
        <v>Chính thức</v>
      </c>
      <c r="E703" s="69" t="s">
        <v>3030</v>
      </c>
      <c r="F703" s="70" t="s">
        <v>3843</v>
      </c>
      <c r="G703" s="71">
        <v>41060</v>
      </c>
      <c r="H703" s="54"/>
      <c r="I703" s="54" t="s">
        <v>17</v>
      </c>
      <c r="J703" s="54"/>
      <c r="K703" s="54"/>
      <c r="L703" s="54"/>
      <c r="M703" s="54"/>
      <c r="N703" s="70" t="s">
        <v>3844</v>
      </c>
      <c r="T703" s="1">
        <v>20682</v>
      </c>
      <c r="U703" s="1">
        <v>5497</v>
      </c>
      <c r="W703" s="1" t="s">
        <v>3219</v>
      </c>
      <c r="X703" s="1">
        <v>3401</v>
      </c>
      <c r="Y703">
        <f t="shared" si="100"/>
        <v>5075</v>
      </c>
      <c r="Z703">
        <f t="shared" si="101"/>
        <v>51</v>
      </c>
      <c r="AA703" t="str">
        <f t="shared" si="102"/>
        <v/>
      </c>
      <c r="AB703">
        <f t="shared" si="103"/>
        <v>2634</v>
      </c>
      <c r="AE703" s="19">
        <v>41060</v>
      </c>
      <c r="AH703" s="71">
        <v>41060</v>
      </c>
      <c r="AI703" s="78" t="s">
        <v>8819</v>
      </c>
      <c r="AJ703" s="413" t="str">
        <f t="shared" si="104"/>
        <v>31</v>
      </c>
      <c r="AK703" t="str">
        <f t="shared" si="105"/>
        <v>05</v>
      </c>
      <c r="AL703" t="str">
        <f t="shared" si="106"/>
        <v>2012</v>
      </c>
      <c r="AM703" s="427" t="str">
        <f t="shared" si="107"/>
        <v>31</v>
      </c>
      <c r="AN703" t="str">
        <f t="shared" si="108"/>
        <v>05</v>
      </c>
      <c r="AP703" s="19">
        <f t="shared" si="109"/>
        <v>41060</v>
      </c>
    </row>
    <row r="704" spans="1:42" ht="19.5" customHeight="1" x14ac:dyDescent="0.2">
      <c r="A704" s="143">
        <v>20392</v>
      </c>
      <c r="B704" s="42" t="str">
        <f>IFERROR(VLOOKUP($A704,INPUT_Du_lieu_nhan_vien!$A:$C,2,0),"-")</f>
        <v>Đinh Hồng</v>
      </c>
      <c r="C704" s="42" t="str">
        <f>IFERROR(VLOOKUP($A704,INPUT_Du_lieu_nhan_vien!$A:$C,3,0),"-")</f>
        <v>Lĩnh</v>
      </c>
      <c r="D704" s="42" t="str">
        <f>IFERROR(VLOOKUP($A704,INPUT_Du_lieu_nhan_vien!$A:$AJ,36,0),"-")</f>
        <v>Nghỉ việc</v>
      </c>
      <c r="E704" s="69" t="s">
        <v>3030</v>
      </c>
      <c r="F704" s="70" t="s">
        <v>3850</v>
      </c>
      <c r="G704" s="71">
        <v>40969</v>
      </c>
      <c r="H704" s="54"/>
      <c r="I704" s="54" t="s">
        <v>17</v>
      </c>
      <c r="J704" s="54"/>
      <c r="K704" s="54"/>
      <c r="L704" s="54"/>
      <c r="M704" s="54"/>
      <c r="N704" s="70" t="s">
        <v>3851</v>
      </c>
      <c r="T704" s="1">
        <v>20683</v>
      </c>
      <c r="U704" s="1">
        <v>5498</v>
      </c>
      <c r="W704" s="1" t="s">
        <v>3224</v>
      </c>
      <c r="X704" s="1">
        <v>3402</v>
      </c>
      <c r="Y704">
        <f t="shared" si="100"/>
        <v>5060</v>
      </c>
      <c r="Z704">
        <f t="shared" si="101"/>
        <v>51</v>
      </c>
      <c r="AA704" t="str">
        <f t="shared" si="102"/>
        <v/>
      </c>
      <c r="AB704">
        <f t="shared" si="103"/>
        <v>2635</v>
      </c>
      <c r="AE704" s="19">
        <v>40969</v>
      </c>
      <c r="AH704" s="71">
        <v>40969</v>
      </c>
      <c r="AI704" s="78" t="s">
        <v>5606</v>
      </c>
      <c r="AJ704" s="413" t="str">
        <f t="shared" si="104"/>
        <v>01</v>
      </c>
      <c r="AK704" t="str">
        <f t="shared" si="105"/>
        <v>03</v>
      </c>
      <c r="AL704" t="str">
        <f t="shared" si="106"/>
        <v>2012</v>
      </c>
      <c r="AM704" s="427" t="str">
        <f t="shared" si="107"/>
        <v>01</v>
      </c>
      <c r="AN704" t="str">
        <f t="shared" si="108"/>
        <v>03</v>
      </c>
      <c r="AP704" s="19">
        <f t="shared" si="109"/>
        <v>40969</v>
      </c>
    </row>
    <row r="705" spans="1:42" ht="19.5" customHeight="1" x14ac:dyDescent="0.2">
      <c r="A705" s="143">
        <v>20096</v>
      </c>
      <c r="B705" s="42" t="str">
        <f>IFERROR(VLOOKUP($A705,INPUT_Du_lieu_nhan_vien!$A:$C,2,0),"-")</f>
        <v>Đỗ Thị</v>
      </c>
      <c r="C705" s="42" t="str">
        <f>IFERROR(VLOOKUP($A705,INPUT_Du_lieu_nhan_vien!$A:$C,3,0),"-")</f>
        <v>Ngọc</v>
      </c>
      <c r="D705" s="42" t="str">
        <f>IFERROR(VLOOKUP($A705,INPUT_Du_lieu_nhan_vien!$A:$AJ,36,0),"-")</f>
        <v>Chính thức</v>
      </c>
      <c r="E705" s="69" t="s">
        <v>3030</v>
      </c>
      <c r="F705" s="70" t="s">
        <v>3314</v>
      </c>
      <c r="G705" s="71">
        <v>40065</v>
      </c>
      <c r="H705" s="54"/>
      <c r="I705" s="54" t="s">
        <v>17</v>
      </c>
      <c r="J705" s="54"/>
      <c r="K705" s="54"/>
      <c r="L705" s="54"/>
      <c r="M705" s="54"/>
      <c r="N705" s="70" t="s">
        <v>3853</v>
      </c>
      <c r="T705" s="1">
        <v>20684</v>
      </c>
      <c r="U705" s="1">
        <v>5499</v>
      </c>
      <c r="W705" s="1" t="s">
        <v>3225</v>
      </c>
      <c r="X705" s="1">
        <v>3403</v>
      </c>
      <c r="Y705">
        <f t="shared" si="100"/>
        <v>4534</v>
      </c>
      <c r="Z705">
        <f t="shared" si="101"/>
        <v>51</v>
      </c>
      <c r="AA705" t="str">
        <f t="shared" si="102"/>
        <v/>
      </c>
      <c r="AB705">
        <f t="shared" si="103"/>
        <v>2636</v>
      </c>
      <c r="AE705" s="19">
        <v>40065</v>
      </c>
      <c r="AH705" s="71">
        <v>40065</v>
      </c>
      <c r="AI705" s="78" t="s">
        <v>8820</v>
      </c>
      <c r="AJ705" s="413" t="str">
        <f t="shared" si="104"/>
        <v>09</v>
      </c>
      <c r="AK705" t="str">
        <f t="shared" si="105"/>
        <v>09</v>
      </c>
      <c r="AL705" t="str">
        <f t="shared" si="106"/>
        <v>2009</v>
      </c>
      <c r="AM705" s="427" t="str">
        <f t="shared" si="107"/>
        <v>09</v>
      </c>
      <c r="AN705" t="str">
        <f t="shared" si="108"/>
        <v>09</v>
      </c>
      <c r="AP705" s="19">
        <f t="shared" si="109"/>
        <v>40065</v>
      </c>
    </row>
    <row r="706" spans="1:42" ht="19.5" customHeight="1" x14ac:dyDescent="0.2">
      <c r="A706" s="143">
        <v>20268</v>
      </c>
      <c r="B706" s="42" t="str">
        <f>IFERROR(VLOOKUP($A706,INPUT_Du_lieu_nhan_vien!$A:$C,2,0),"-")</f>
        <v>Đỗ Thị Kim</v>
      </c>
      <c r="C706" s="42" t="str">
        <f>IFERROR(VLOOKUP($A706,INPUT_Du_lieu_nhan_vien!$A:$C,3,0),"-")</f>
        <v>Thuyền</v>
      </c>
      <c r="D706" s="42" t="str">
        <f>IFERROR(VLOOKUP($A706,INPUT_Du_lieu_nhan_vien!$A:$AJ,36,0),"-")</f>
        <v>Chính thức</v>
      </c>
      <c r="E706" s="69" t="s">
        <v>3030</v>
      </c>
      <c r="F706" s="70" t="s">
        <v>3856</v>
      </c>
      <c r="G706" s="71">
        <v>40634</v>
      </c>
      <c r="H706" s="54"/>
      <c r="I706" s="54" t="s">
        <v>16</v>
      </c>
      <c r="J706" s="54"/>
      <c r="K706" s="54"/>
      <c r="L706" s="54"/>
      <c r="M706" s="54"/>
      <c r="N706" s="70" t="s">
        <v>3855</v>
      </c>
      <c r="T706" s="1">
        <v>20685</v>
      </c>
      <c r="U706" s="1">
        <v>5500</v>
      </c>
      <c r="W706" s="1" t="s">
        <v>3063</v>
      </c>
      <c r="X706" s="1">
        <v>3404</v>
      </c>
      <c r="Y706">
        <f t="shared" si="100"/>
        <v>4792</v>
      </c>
      <c r="Z706">
        <f t="shared" si="101"/>
        <v>53</v>
      </c>
      <c r="AA706" t="str">
        <f t="shared" si="102"/>
        <v/>
      </c>
      <c r="AB706">
        <f t="shared" si="103"/>
        <v>2637</v>
      </c>
      <c r="AE706" s="19">
        <v>40634</v>
      </c>
      <c r="AH706" s="71">
        <v>40634</v>
      </c>
      <c r="AI706" s="78" t="s">
        <v>8595</v>
      </c>
      <c r="AJ706" s="413" t="str">
        <f t="shared" si="104"/>
        <v>01</v>
      </c>
      <c r="AK706" t="str">
        <f t="shared" si="105"/>
        <v>04</v>
      </c>
      <c r="AL706" t="str">
        <f t="shared" si="106"/>
        <v>2011</v>
      </c>
      <c r="AM706" s="427" t="str">
        <f t="shared" si="107"/>
        <v>01</v>
      </c>
      <c r="AN706" t="str">
        <f t="shared" si="108"/>
        <v>04</v>
      </c>
      <c r="AP706" s="19">
        <f t="shared" si="109"/>
        <v>40634</v>
      </c>
    </row>
    <row r="707" spans="1:42" ht="19.5" customHeight="1" x14ac:dyDescent="0.2">
      <c r="A707" s="143">
        <v>20424</v>
      </c>
      <c r="B707" s="42" t="str">
        <f>IFERROR(VLOOKUP($A707,INPUT_Du_lieu_nhan_vien!$A:$C,2,0),"-")</f>
        <v>Đỗ Thị Thái</v>
      </c>
      <c r="C707" s="42" t="str">
        <f>IFERROR(VLOOKUP($A707,INPUT_Du_lieu_nhan_vien!$A:$C,3,0),"-")</f>
        <v>Ninh</v>
      </c>
      <c r="D707" s="42" t="str">
        <f>IFERROR(VLOOKUP($A707,INPUT_Du_lieu_nhan_vien!$A:$AJ,36,0),"-")</f>
        <v>Chính thức</v>
      </c>
      <c r="E707" s="69" t="s">
        <v>3030</v>
      </c>
      <c r="F707" s="70" t="s">
        <v>3857</v>
      </c>
      <c r="G707" s="71">
        <v>41045</v>
      </c>
      <c r="H707" s="54"/>
      <c r="I707" s="54" t="s">
        <v>16</v>
      </c>
      <c r="J707" s="54"/>
      <c r="K707" s="54"/>
      <c r="L707" s="54"/>
      <c r="M707" s="54"/>
      <c r="N707" s="70" t="s">
        <v>3858</v>
      </c>
      <c r="T707" s="1">
        <v>20686</v>
      </c>
      <c r="U707" s="1">
        <v>5501</v>
      </c>
      <c r="W707" s="1" t="s">
        <v>3064</v>
      </c>
      <c r="X707" s="1">
        <v>3405</v>
      </c>
      <c r="Y707">
        <f t="shared" si="100"/>
        <v>5117</v>
      </c>
      <c r="Z707">
        <f t="shared" si="101"/>
        <v>53</v>
      </c>
      <c r="AA707" t="str">
        <f t="shared" si="102"/>
        <v/>
      </c>
      <c r="AB707">
        <f t="shared" si="103"/>
        <v>2638</v>
      </c>
      <c r="AE707" s="19">
        <v>41045</v>
      </c>
      <c r="AH707" s="71">
        <v>41045</v>
      </c>
      <c r="AI707" s="78" t="s">
        <v>8765</v>
      </c>
      <c r="AJ707" s="413" t="str">
        <f t="shared" si="104"/>
        <v>16</v>
      </c>
      <c r="AK707" t="str">
        <f t="shared" si="105"/>
        <v>05</v>
      </c>
      <c r="AL707" t="str">
        <f t="shared" si="106"/>
        <v>2012</v>
      </c>
      <c r="AM707" s="427" t="str">
        <f t="shared" si="107"/>
        <v>16</v>
      </c>
      <c r="AN707" t="str">
        <f t="shared" si="108"/>
        <v>05</v>
      </c>
      <c r="AP707" s="19">
        <f t="shared" si="109"/>
        <v>41045</v>
      </c>
    </row>
    <row r="708" spans="1:42" ht="19.5" customHeight="1" x14ac:dyDescent="0.2">
      <c r="A708" s="143">
        <v>20424</v>
      </c>
      <c r="B708" s="42" t="str">
        <f>IFERROR(VLOOKUP($A708,INPUT_Du_lieu_nhan_vien!$A:$C,2,0),"-")</f>
        <v>Đỗ Thị Thái</v>
      </c>
      <c r="C708" s="42" t="str">
        <f>IFERROR(VLOOKUP($A708,INPUT_Du_lieu_nhan_vien!$A:$C,3,0),"-")</f>
        <v>Ninh</v>
      </c>
      <c r="D708" s="42" t="str">
        <f>IFERROR(VLOOKUP($A708,INPUT_Du_lieu_nhan_vien!$A:$AJ,36,0),"-")</f>
        <v>Chính thức</v>
      </c>
      <c r="E708" s="69" t="s">
        <v>3030</v>
      </c>
      <c r="F708" s="70" t="s">
        <v>3867</v>
      </c>
      <c r="G708" s="71">
        <v>41354</v>
      </c>
      <c r="H708" s="54"/>
      <c r="I708" s="54" t="s">
        <v>16</v>
      </c>
      <c r="J708" s="54"/>
      <c r="K708" s="54"/>
      <c r="L708" s="54"/>
      <c r="M708" s="54"/>
      <c r="N708" s="70" t="s">
        <v>3809</v>
      </c>
      <c r="T708" s="1">
        <v>20687</v>
      </c>
      <c r="U708" s="1">
        <v>5502</v>
      </c>
      <c r="W708" s="1" t="s">
        <v>3145</v>
      </c>
      <c r="X708" s="1">
        <v>3406</v>
      </c>
      <c r="Y708">
        <f t="shared" si="100"/>
        <v>5117</v>
      </c>
      <c r="Z708">
        <f t="shared" si="101"/>
        <v>53</v>
      </c>
      <c r="AA708" t="str">
        <f t="shared" si="102"/>
        <v/>
      </c>
      <c r="AB708">
        <f t="shared" si="103"/>
        <v>2639</v>
      </c>
      <c r="AE708" s="19">
        <v>41354</v>
      </c>
      <c r="AH708" s="71">
        <v>41354</v>
      </c>
      <c r="AI708" s="78" t="s">
        <v>8821</v>
      </c>
      <c r="AJ708" s="413" t="str">
        <f t="shared" si="104"/>
        <v>21</v>
      </c>
      <c r="AK708" t="str">
        <f t="shared" si="105"/>
        <v>03</v>
      </c>
      <c r="AL708" t="str">
        <f t="shared" si="106"/>
        <v>2013</v>
      </c>
      <c r="AM708" s="427" t="str">
        <f t="shared" si="107"/>
        <v>21</v>
      </c>
      <c r="AN708" t="str">
        <f t="shared" si="108"/>
        <v>03</v>
      </c>
      <c r="AP708" s="19">
        <f t="shared" si="109"/>
        <v>41354</v>
      </c>
    </row>
    <row r="709" spans="1:42" ht="19.5" customHeight="1" x14ac:dyDescent="0.2">
      <c r="A709" s="143">
        <v>20118</v>
      </c>
      <c r="B709" s="42" t="str">
        <f>IFERROR(VLOOKUP($A709,INPUT_Du_lieu_nhan_vien!$A:$C,2,0),"-")</f>
        <v>Dương Ngọc Thúy</v>
      </c>
      <c r="C709" s="42" t="str">
        <f>IFERROR(VLOOKUP($A709,INPUT_Du_lieu_nhan_vien!$A:$C,3,0),"-")</f>
        <v>An</v>
      </c>
      <c r="D709" s="42" t="str">
        <f>IFERROR(VLOOKUP($A709,INPUT_Du_lieu_nhan_vien!$A:$AJ,36,0),"-")</f>
        <v>Chính thức</v>
      </c>
      <c r="E709" s="69" t="s">
        <v>3030</v>
      </c>
      <c r="F709" s="70" t="s">
        <v>3877</v>
      </c>
      <c r="G709" s="71">
        <v>40054</v>
      </c>
      <c r="H709" s="54"/>
      <c r="I709" s="54" t="s">
        <v>16</v>
      </c>
      <c r="J709" s="54"/>
      <c r="K709" s="54"/>
      <c r="L709" s="54"/>
      <c r="M709" s="54"/>
      <c r="N709" s="70" t="s">
        <v>3878</v>
      </c>
      <c r="T709" s="1">
        <v>20688</v>
      </c>
      <c r="U709" s="1">
        <v>5503</v>
      </c>
      <c r="W709" s="1" t="s">
        <v>3146</v>
      </c>
      <c r="X709" s="1">
        <v>3407</v>
      </c>
      <c r="Y709">
        <f t="shared" si="100"/>
        <v>4634</v>
      </c>
      <c r="Z709">
        <f t="shared" si="101"/>
        <v>53</v>
      </c>
      <c r="AA709" t="str">
        <f t="shared" si="102"/>
        <v/>
      </c>
      <c r="AB709">
        <f t="shared" si="103"/>
        <v>2640</v>
      </c>
      <c r="AE709" s="19">
        <v>40054</v>
      </c>
      <c r="AH709" s="71">
        <v>40054</v>
      </c>
      <c r="AI709" s="78" t="s">
        <v>8822</v>
      </c>
      <c r="AJ709" s="413" t="str">
        <f t="shared" si="104"/>
        <v>29</v>
      </c>
      <c r="AK709" t="str">
        <f t="shared" si="105"/>
        <v>08</v>
      </c>
      <c r="AL709" t="str">
        <f t="shared" si="106"/>
        <v>2009</v>
      </c>
      <c r="AM709" s="427" t="str">
        <f t="shared" si="107"/>
        <v>29</v>
      </c>
      <c r="AN709" t="str">
        <f t="shared" si="108"/>
        <v>08</v>
      </c>
      <c r="AP709" s="19">
        <f t="shared" si="109"/>
        <v>40054</v>
      </c>
    </row>
    <row r="710" spans="1:42" ht="19.5" customHeight="1" x14ac:dyDescent="0.2">
      <c r="A710" s="143">
        <v>20116</v>
      </c>
      <c r="B710" s="42" t="str">
        <f>IFERROR(VLOOKUP($A710,INPUT_Du_lieu_nhan_vien!$A:$C,2,0),"-")</f>
        <v>Dương Thị Trà</v>
      </c>
      <c r="C710" s="42" t="str">
        <f>IFERROR(VLOOKUP($A710,INPUT_Du_lieu_nhan_vien!$A:$C,3,0),"-")</f>
        <v>My</v>
      </c>
      <c r="D710" s="42" t="str">
        <f>IFERROR(VLOOKUP($A710,INPUT_Du_lieu_nhan_vien!$A:$AJ,36,0),"-")</f>
        <v>Nghỉ việc</v>
      </c>
      <c r="E710" s="69" t="s">
        <v>3030</v>
      </c>
      <c r="F710" s="70" t="s">
        <v>3879</v>
      </c>
      <c r="G710" s="71">
        <v>40050</v>
      </c>
      <c r="H710" s="54"/>
      <c r="I710" s="54" t="s">
        <v>16</v>
      </c>
      <c r="J710" s="54"/>
      <c r="K710" s="54"/>
      <c r="L710" s="54"/>
      <c r="M710" s="54"/>
      <c r="N710" s="70" t="s">
        <v>3880</v>
      </c>
      <c r="T710" s="1">
        <v>20689</v>
      </c>
      <c r="U710" s="1">
        <v>5504</v>
      </c>
      <c r="W710" s="1" t="s">
        <v>3147</v>
      </c>
      <c r="X710" s="1">
        <v>3408</v>
      </c>
      <c r="Y710">
        <f t="shared" ref="Y710:Y773" si="110">IFERROR(VLOOKUP(A710,$T$5:$U$817,2,FALSE),"")</f>
        <v>4632</v>
      </c>
      <c r="Z710">
        <f t="shared" ref="Z710:Z773" si="111">IFERROR(VLOOKUP(I710,$R$5:$S$31,2,FALSE),"")</f>
        <v>53</v>
      </c>
      <c r="AA710" t="str">
        <f t="shared" ref="AA710:AA773" si="112">IFERROR(VLOOKUP(K710,$P$5:$Q$125,2,FALSE),"")</f>
        <v/>
      </c>
      <c r="AB710">
        <f t="shared" ref="AB710:AB773" si="113">IFERROR(VLOOKUP(F710,$W$5:$X$1104,2,FALSE),"")</f>
        <v>2641</v>
      </c>
      <c r="AE710" s="19">
        <v>40050</v>
      </c>
      <c r="AH710" s="71">
        <v>40050</v>
      </c>
      <c r="AI710" s="78" t="s">
        <v>8823</v>
      </c>
      <c r="AJ710" s="413" t="str">
        <f t="shared" si="104"/>
        <v>25</v>
      </c>
      <c r="AK710" t="str">
        <f t="shared" si="105"/>
        <v>08</v>
      </c>
      <c r="AL710" t="str">
        <f t="shared" si="106"/>
        <v>2009</v>
      </c>
      <c r="AM710" s="427" t="str">
        <f t="shared" si="107"/>
        <v>25</v>
      </c>
      <c r="AN710" t="str">
        <f t="shared" si="108"/>
        <v>08</v>
      </c>
      <c r="AP710" s="19">
        <f t="shared" si="109"/>
        <v>40050</v>
      </c>
    </row>
    <row r="711" spans="1:42" ht="19.5" customHeight="1" x14ac:dyDescent="0.2">
      <c r="A711" s="143">
        <v>20142</v>
      </c>
      <c r="B711" s="42" t="str">
        <f>IFERROR(VLOOKUP($A711,INPUT_Du_lieu_nhan_vien!$A:$C,2,0),"-")</f>
        <v>Dương Thị Thúy</v>
      </c>
      <c r="C711" s="42" t="str">
        <f>IFERROR(VLOOKUP($A711,INPUT_Du_lieu_nhan_vien!$A:$C,3,0),"-")</f>
        <v>Ân</v>
      </c>
      <c r="D711" s="42" t="str">
        <f>IFERROR(VLOOKUP($A711,INPUT_Du_lieu_nhan_vien!$A:$AJ,36,0),"-")</f>
        <v>Nghỉ việc</v>
      </c>
      <c r="E711" s="69" t="s">
        <v>3030</v>
      </c>
      <c r="F711" s="70" t="s">
        <v>3881</v>
      </c>
      <c r="G711" s="71">
        <v>40087</v>
      </c>
      <c r="H711" s="54"/>
      <c r="I711" s="54" t="s">
        <v>16</v>
      </c>
      <c r="J711" s="54"/>
      <c r="K711" s="54"/>
      <c r="L711" s="54"/>
      <c r="M711" s="54"/>
      <c r="N711" s="70" t="s">
        <v>3813</v>
      </c>
      <c r="T711" s="1">
        <v>20690</v>
      </c>
      <c r="U711" s="1">
        <v>5505</v>
      </c>
      <c r="W711" s="1" t="s">
        <v>3144</v>
      </c>
      <c r="X711" s="1">
        <v>3409</v>
      </c>
      <c r="Y711">
        <f t="shared" si="110"/>
        <v>4659</v>
      </c>
      <c r="Z711">
        <f t="shared" si="111"/>
        <v>53</v>
      </c>
      <c r="AA711" t="str">
        <f t="shared" si="112"/>
        <v/>
      </c>
      <c r="AB711">
        <f t="shared" si="113"/>
        <v>2642</v>
      </c>
      <c r="AE711" s="19">
        <v>40087</v>
      </c>
      <c r="AH711" s="71">
        <v>40087</v>
      </c>
      <c r="AI711" s="78" t="s">
        <v>8597</v>
      </c>
      <c r="AJ711" s="413" t="str">
        <f t="shared" ref="AJ711:AJ774" si="114">LEFT(AI711,2)</f>
        <v>01</v>
      </c>
      <c r="AK711" t="str">
        <f t="shared" ref="AK711:AK774" si="115">MID(AI711,FIND("/",AI711)+1,FIND("/",AI711,FIND("/",AI711)+1)-FIND("/",AI711)-1)</f>
        <v>10</v>
      </c>
      <c r="AL711" t="str">
        <f t="shared" ref="AL711:AL774" si="116">RIGHT(AI711,4)</f>
        <v>2009</v>
      </c>
      <c r="AM711" s="427" t="str">
        <f t="shared" ref="AM711:AM774" si="117">IF(VALUE(AK711)&gt;12,AK711,AJ711)</f>
        <v>01</v>
      </c>
      <c r="AN711" t="str">
        <f t="shared" ref="AN711:AN774" si="118">IF(VALUE(AK711)&gt;12,AJ711,AK711)</f>
        <v>10</v>
      </c>
      <c r="AP711" s="19">
        <f t="shared" ref="AP711:AP774" si="119">IFERROR(DATE(TEXT(AL711,0),TEXT(AN711,0),TEXT(AM711,0)),"")</f>
        <v>40087</v>
      </c>
    </row>
    <row r="712" spans="1:42" ht="19.5" customHeight="1" x14ac:dyDescent="0.2">
      <c r="A712" s="143">
        <v>20232</v>
      </c>
      <c r="B712" s="42" t="str">
        <f>IFERROR(VLOOKUP($A712,INPUT_Du_lieu_nhan_vien!$A:$C,2,0),"-")</f>
        <v>Đồng Thị Sen</v>
      </c>
      <c r="C712" s="42" t="str">
        <f>IFERROR(VLOOKUP($A712,INPUT_Du_lieu_nhan_vien!$A:$C,3,0),"-")</f>
        <v>Nga</v>
      </c>
      <c r="D712" s="42" t="str">
        <f>IFERROR(VLOOKUP($A712,INPUT_Du_lieu_nhan_vien!$A:$AJ,36,0),"-")</f>
        <v>Nghỉ việc</v>
      </c>
      <c r="E712" s="69" t="s">
        <v>3030</v>
      </c>
      <c r="F712" s="70" t="s">
        <v>3882</v>
      </c>
      <c r="G712" s="71">
        <v>40445</v>
      </c>
      <c r="H712" s="54"/>
      <c r="I712" s="54" t="s">
        <v>17</v>
      </c>
      <c r="J712" s="54"/>
      <c r="K712" s="54"/>
      <c r="L712" s="54"/>
      <c r="M712" s="54"/>
      <c r="N712" s="70" t="s">
        <v>3884</v>
      </c>
      <c r="T712" s="1">
        <v>20691</v>
      </c>
      <c r="U712" s="1">
        <v>5506</v>
      </c>
      <c r="W712" s="1" t="s">
        <v>3151</v>
      </c>
      <c r="X712" s="1">
        <v>3410</v>
      </c>
      <c r="Y712">
        <f t="shared" si="110"/>
        <v>4757</v>
      </c>
      <c r="Z712">
        <f t="shared" si="111"/>
        <v>51</v>
      </c>
      <c r="AA712" t="str">
        <f t="shared" si="112"/>
        <v/>
      </c>
      <c r="AB712">
        <f t="shared" si="113"/>
        <v>2643</v>
      </c>
      <c r="AE712" s="19">
        <v>40445</v>
      </c>
      <c r="AH712" s="71">
        <v>40445</v>
      </c>
      <c r="AI712" s="78" t="s">
        <v>8824</v>
      </c>
      <c r="AJ712" s="413" t="str">
        <f t="shared" si="114"/>
        <v>24</v>
      </c>
      <c r="AK712" t="str">
        <f t="shared" si="115"/>
        <v>09</v>
      </c>
      <c r="AL712" t="str">
        <f t="shared" si="116"/>
        <v>2010</v>
      </c>
      <c r="AM712" s="427" t="str">
        <f t="shared" si="117"/>
        <v>24</v>
      </c>
      <c r="AN712" t="str">
        <f t="shared" si="118"/>
        <v>09</v>
      </c>
      <c r="AP712" s="19">
        <f t="shared" si="119"/>
        <v>40445</v>
      </c>
    </row>
    <row r="713" spans="1:42" ht="19.5" customHeight="1" x14ac:dyDescent="0.2">
      <c r="A713" s="143">
        <v>20432</v>
      </c>
      <c r="B713" s="42" t="str">
        <f>IFERROR(VLOOKUP($A713,INPUT_Du_lieu_nhan_vien!$A:$C,2,0),"-")</f>
        <v>Dương Thanh</v>
      </c>
      <c r="C713" s="42" t="str">
        <f>IFERROR(VLOOKUP($A713,INPUT_Du_lieu_nhan_vien!$A:$C,3,0),"-")</f>
        <v>Việt</v>
      </c>
      <c r="D713" s="42" t="str">
        <f>IFERROR(VLOOKUP($A713,INPUT_Du_lieu_nhan_vien!$A:$AJ,36,0),"-")</f>
        <v>Chính thức</v>
      </c>
      <c r="E713" s="69" t="s">
        <v>3030</v>
      </c>
      <c r="F713" s="70" t="s">
        <v>3885</v>
      </c>
      <c r="G713" s="71">
        <v>41052</v>
      </c>
      <c r="H713" s="54"/>
      <c r="I713" s="54" t="s">
        <v>17</v>
      </c>
      <c r="J713" s="54"/>
      <c r="K713" s="54"/>
      <c r="L713" s="54"/>
      <c r="M713" s="54"/>
      <c r="N713" s="70" t="s">
        <v>3886</v>
      </c>
      <c r="T713" s="1">
        <v>20692</v>
      </c>
      <c r="U713" s="1">
        <v>5507</v>
      </c>
      <c r="W713" s="1" t="s">
        <v>3152</v>
      </c>
      <c r="X713" s="1">
        <v>3411</v>
      </c>
      <c r="Y713">
        <f t="shared" si="110"/>
        <v>5145</v>
      </c>
      <c r="Z713">
        <f t="shared" si="111"/>
        <v>51</v>
      </c>
      <c r="AA713" t="str">
        <f t="shared" si="112"/>
        <v/>
      </c>
      <c r="AB713">
        <f t="shared" si="113"/>
        <v>2644</v>
      </c>
      <c r="AE713" s="19">
        <v>41052</v>
      </c>
      <c r="AH713" s="71">
        <v>41052</v>
      </c>
      <c r="AI713" s="78" t="s">
        <v>8825</v>
      </c>
      <c r="AJ713" s="413" t="str">
        <f t="shared" si="114"/>
        <v>23</v>
      </c>
      <c r="AK713" t="str">
        <f t="shared" si="115"/>
        <v>05</v>
      </c>
      <c r="AL713" t="str">
        <f t="shared" si="116"/>
        <v>2012</v>
      </c>
      <c r="AM713" s="427" t="str">
        <f t="shared" si="117"/>
        <v>23</v>
      </c>
      <c r="AN713" t="str">
        <f t="shared" si="118"/>
        <v>05</v>
      </c>
      <c r="AP713" s="19">
        <f t="shared" si="119"/>
        <v>41052</v>
      </c>
    </row>
    <row r="714" spans="1:42" ht="19.5" customHeight="1" x14ac:dyDescent="0.2">
      <c r="A714" s="143">
        <v>20161</v>
      </c>
      <c r="B714" s="42" t="str">
        <f>IFERROR(VLOOKUP($A714,INPUT_Du_lieu_nhan_vien!$A:$C,2,0),"-")</f>
        <v>Hà Thị Ngọc</v>
      </c>
      <c r="C714" s="42" t="str">
        <f>IFERROR(VLOOKUP($A714,INPUT_Du_lieu_nhan_vien!$A:$C,3,0),"-")</f>
        <v>Anh</v>
      </c>
      <c r="D714" s="42" t="str">
        <f>IFERROR(VLOOKUP($A714,INPUT_Du_lieu_nhan_vien!$A:$AJ,36,0),"-")</f>
        <v>Chính thức</v>
      </c>
      <c r="E714" s="69" t="s">
        <v>3030</v>
      </c>
      <c r="F714" s="70" t="s">
        <v>3891</v>
      </c>
      <c r="G714" s="71">
        <v>40112</v>
      </c>
      <c r="H714" s="54"/>
      <c r="I714" s="54" t="s">
        <v>16</v>
      </c>
      <c r="J714" s="54"/>
      <c r="K714" s="54"/>
      <c r="L714" s="54"/>
      <c r="M714" s="54"/>
      <c r="N714" s="70" t="s">
        <v>3892</v>
      </c>
      <c r="T714" s="1">
        <v>20693</v>
      </c>
      <c r="U714" s="1">
        <v>5508</v>
      </c>
      <c r="W714" s="1" t="s">
        <v>3153</v>
      </c>
      <c r="X714" s="1">
        <v>3412</v>
      </c>
      <c r="Y714">
        <f t="shared" si="110"/>
        <v>4686</v>
      </c>
      <c r="Z714">
        <f t="shared" si="111"/>
        <v>53</v>
      </c>
      <c r="AA714" t="str">
        <f t="shared" si="112"/>
        <v/>
      </c>
      <c r="AB714">
        <f t="shared" si="113"/>
        <v>2645</v>
      </c>
      <c r="AE714" s="19">
        <v>40112</v>
      </c>
      <c r="AH714" s="71">
        <v>40112</v>
      </c>
      <c r="AI714" s="78" t="s">
        <v>1055</v>
      </c>
      <c r="AJ714" s="413" t="str">
        <f t="shared" si="114"/>
        <v>26</v>
      </c>
      <c r="AK714" t="str">
        <f t="shared" si="115"/>
        <v>10</v>
      </c>
      <c r="AL714" t="str">
        <f t="shared" si="116"/>
        <v>2009</v>
      </c>
      <c r="AM714" s="427" t="str">
        <f t="shared" si="117"/>
        <v>26</v>
      </c>
      <c r="AN714" t="str">
        <f t="shared" si="118"/>
        <v>10</v>
      </c>
      <c r="AP714" s="19">
        <f t="shared" si="119"/>
        <v>40112</v>
      </c>
    </row>
    <row r="715" spans="1:42" ht="19.5" customHeight="1" x14ac:dyDescent="0.2">
      <c r="A715" s="143">
        <v>20175</v>
      </c>
      <c r="B715" s="42" t="str">
        <f>IFERROR(VLOOKUP($A715,INPUT_Du_lieu_nhan_vien!$A:$C,2,0),"-")</f>
        <v>Hạ Thị Thùy</v>
      </c>
      <c r="C715" s="42" t="str">
        <f>IFERROR(VLOOKUP($A715,INPUT_Du_lieu_nhan_vien!$A:$C,3,0),"-")</f>
        <v>Trang</v>
      </c>
      <c r="D715" s="42" t="str">
        <f>IFERROR(VLOOKUP($A715,INPUT_Du_lieu_nhan_vien!$A:$AJ,36,0),"-")</f>
        <v>Nghỉ việc</v>
      </c>
      <c r="E715" s="69" t="s">
        <v>3030</v>
      </c>
      <c r="F715" s="70" t="s">
        <v>3893</v>
      </c>
      <c r="G715" s="71">
        <v>40147</v>
      </c>
      <c r="H715" s="54"/>
      <c r="I715" s="54" t="s">
        <v>16</v>
      </c>
      <c r="J715" s="54"/>
      <c r="K715" s="54"/>
      <c r="L715" s="54"/>
      <c r="M715" s="54"/>
      <c r="N715" s="70" t="s">
        <v>3813</v>
      </c>
      <c r="T715" s="1">
        <v>20694</v>
      </c>
      <c r="U715" s="1">
        <v>5509</v>
      </c>
      <c r="W715" s="1" t="s">
        <v>3157</v>
      </c>
      <c r="X715" s="1">
        <v>3413</v>
      </c>
      <c r="Y715">
        <f t="shared" si="110"/>
        <v>4700</v>
      </c>
      <c r="Z715">
        <f t="shared" si="111"/>
        <v>53</v>
      </c>
      <c r="AA715" t="str">
        <f t="shared" si="112"/>
        <v/>
      </c>
      <c r="AB715">
        <f t="shared" si="113"/>
        <v>2646</v>
      </c>
      <c r="AE715" s="19">
        <v>40147</v>
      </c>
      <c r="AH715" s="71">
        <v>40147</v>
      </c>
      <c r="AI715" s="78" t="s">
        <v>1119</v>
      </c>
      <c r="AJ715" s="413" t="str">
        <f t="shared" si="114"/>
        <v>30</v>
      </c>
      <c r="AK715" t="str">
        <f t="shared" si="115"/>
        <v>11</v>
      </c>
      <c r="AL715" t="str">
        <f t="shared" si="116"/>
        <v>2009</v>
      </c>
      <c r="AM715" s="427" t="str">
        <f t="shared" si="117"/>
        <v>30</v>
      </c>
      <c r="AN715" t="str">
        <f t="shared" si="118"/>
        <v>11</v>
      </c>
      <c r="AP715" s="19">
        <f t="shared" si="119"/>
        <v>40147</v>
      </c>
    </row>
    <row r="716" spans="1:42" ht="19.5" customHeight="1" x14ac:dyDescent="0.2">
      <c r="A716" s="143">
        <v>20175</v>
      </c>
      <c r="B716" s="42" t="str">
        <f>IFERROR(VLOOKUP($A716,INPUT_Du_lieu_nhan_vien!$A:$C,2,0),"-")</f>
        <v>Hạ Thị Thùy</v>
      </c>
      <c r="C716" s="42" t="str">
        <f>IFERROR(VLOOKUP($A716,INPUT_Du_lieu_nhan_vien!$A:$C,3,0),"-")</f>
        <v>Trang</v>
      </c>
      <c r="D716" s="42" t="str">
        <f>IFERROR(VLOOKUP($A716,INPUT_Du_lieu_nhan_vien!$A:$AJ,36,0),"-")</f>
        <v>Nghỉ việc</v>
      </c>
      <c r="E716" s="69" t="s">
        <v>3028</v>
      </c>
      <c r="F716" s="70" t="s">
        <v>3894</v>
      </c>
      <c r="G716" s="71">
        <v>40603</v>
      </c>
      <c r="H716" s="54"/>
      <c r="I716" s="54" t="s">
        <v>14</v>
      </c>
      <c r="J716" s="54"/>
      <c r="K716" s="54"/>
      <c r="L716" s="54"/>
      <c r="M716" s="54"/>
      <c r="N716" s="70" t="s">
        <v>3897</v>
      </c>
      <c r="T716" s="1">
        <v>20695</v>
      </c>
      <c r="U716" s="1">
        <v>5510</v>
      </c>
      <c r="W716" s="1" t="s">
        <v>3158</v>
      </c>
      <c r="X716" s="1">
        <v>3414</v>
      </c>
      <c r="Y716">
        <f t="shared" si="110"/>
        <v>4700</v>
      </c>
      <c r="Z716">
        <f t="shared" si="111"/>
        <v>33</v>
      </c>
      <c r="AA716" t="str">
        <f t="shared" si="112"/>
        <v/>
      </c>
      <c r="AB716">
        <f t="shared" si="113"/>
        <v>3549</v>
      </c>
      <c r="AE716" s="19">
        <v>40603</v>
      </c>
      <c r="AH716" s="71">
        <v>40603</v>
      </c>
      <c r="AI716" s="78" t="s">
        <v>8612</v>
      </c>
      <c r="AJ716" s="413" t="str">
        <f t="shared" si="114"/>
        <v>01</v>
      </c>
      <c r="AK716" t="str">
        <f t="shared" si="115"/>
        <v>03</v>
      </c>
      <c r="AL716" t="str">
        <f t="shared" si="116"/>
        <v>2011</v>
      </c>
      <c r="AM716" s="427" t="str">
        <f t="shared" si="117"/>
        <v>01</v>
      </c>
      <c r="AN716" t="str">
        <f t="shared" si="118"/>
        <v>03</v>
      </c>
      <c r="AP716" s="19">
        <f t="shared" si="119"/>
        <v>40603</v>
      </c>
    </row>
    <row r="717" spans="1:42" ht="19.5" customHeight="1" x14ac:dyDescent="0.2">
      <c r="A717" s="143">
        <v>20175</v>
      </c>
      <c r="B717" s="42" t="str">
        <f>IFERROR(VLOOKUP($A717,INPUT_Du_lieu_nhan_vien!$A:$C,2,0),"-")</f>
        <v>Hạ Thị Thùy</v>
      </c>
      <c r="C717" s="42" t="str">
        <f>IFERROR(VLOOKUP($A717,INPUT_Du_lieu_nhan_vien!$A:$C,3,0),"-")</f>
        <v>Trang</v>
      </c>
      <c r="D717" s="42" t="str">
        <f>IFERROR(VLOOKUP($A717,INPUT_Du_lieu_nhan_vien!$A:$AJ,36,0),"-")</f>
        <v>Nghỉ việc</v>
      </c>
      <c r="E717" s="69" t="s">
        <v>3028</v>
      </c>
      <c r="F717" s="70" t="s">
        <v>3895</v>
      </c>
      <c r="G717" s="71">
        <v>40742</v>
      </c>
      <c r="H717" s="54"/>
      <c r="I717" s="54" t="s">
        <v>11</v>
      </c>
      <c r="J717" s="54"/>
      <c r="K717" s="54"/>
      <c r="L717" s="54"/>
      <c r="M717" s="54"/>
      <c r="N717" s="70" t="s">
        <v>3898</v>
      </c>
      <c r="T717" s="1">
        <v>20696</v>
      </c>
      <c r="U717" s="1">
        <v>5511</v>
      </c>
      <c r="W717" s="1" t="s">
        <v>3163</v>
      </c>
      <c r="X717" s="1">
        <v>3415</v>
      </c>
      <c r="Y717">
        <f t="shared" si="110"/>
        <v>4700</v>
      </c>
      <c r="Z717">
        <f t="shared" si="111"/>
        <v>34</v>
      </c>
      <c r="AA717" t="str">
        <f t="shared" si="112"/>
        <v/>
      </c>
      <c r="AB717">
        <f t="shared" si="113"/>
        <v>3550</v>
      </c>
      <c r="AE717" s="19">
        <v>40742</v>
      </c>
      <c r="AH717" s="71">
        <v>40742</v>
      </c>
      <c r="AI717" s="78" t="s">
        <v>8826</v>
      </c>
      <c r="AJ717" s="413" t="str">
        <f t="shared" si="114"/>
        <v>18</v>
      </c>
      <c r="AK717" t="str">
        <f t="shared" si="115"/>
        <v>07</v>
      </c>
      <c r="AL717" t="str">
        <f t="shared" si="116"/>
        <v>2011</v>
      </c>
      <c r="AM717" s="427" t="str">
        <f t="shared" si="117"/>
        <v>18</v>
      </c>
      <c r="AN717" t="str">
        <f t="shared" si="118"/>
        <v>07</v>
      </c>
      <c r="AP717" s="19">
        <f t="shared" si="119"/>
        <v>40742</v>
      </c>
    </row>
    <row r="718" spans="1:42" ht="19.5" customHeight="1" x14ac:dyDescent="0.2">
      <c r="A718" s="143">
        <v>20175</v>
      </c>
      <c r="B718" s="42" t="str">
        <f>IFERROR(VLOOKUP($A718,INPUT_Du_lieu_nhan_vien!$A:$C,2,0),"-")</f>
        <v>Hạ Thị Thùy</v>
      </c>
      <c r="C718" s="42" t="str">
        <f>IFERROR(VLOOKUP($A718,INPUT_Du_lieu_nhan_vien!$A:$C,3,0),"-")</f>
        <v>Trang</v>
      </c>
      <c r="D718" s="42" t="str">
        <f>IFERROR(VLOOKUP($A718,INPUT_Du_lieu_nhan_vien!$A:$AJ,36,0),"-")</f>
        <v>Nghỉ việc</v>
      </c>
      <c r="E718" s="69" t="s">
        <v>3028</v>
      </c>
      <c r="F718" s="70" t="s">
        <v>3896</v>
      </c>
      <c r="G718" s="71">
        <v>40909</v>
      </c>
      <c r="H718" s="54"/>
      <c r="I718" s="54" t="s">
        <v>9</v>
      </c>
      <c r="J718" s="54"/>
      <c r="K718" s="54"/>
      <c r="L718" s="54"/>
      <c r="M718" s="54"/>
      <c r="N718" s="70" t="s">
        <v>3899</v>
      </c>
      <c r="T718" s="1">
        <v>20697</v>
      </c>
      <c r="U718" s="1">
        <v>5512</v>
      </c>
      <c r="W718" s="1" t="s">
        <v>3165</v>
      </c>
      <c r="X718" s="1">
        <v>3416</v>
      </c>
      <c r="Y718">
        <f t="shared" si="110"/>
        <v>4700</v>
      </c>
      <c r="Z718">
        <f t="shared" si="111"/>
        <v>35</v>
      </c>
      <c r="AA718" t="str">
        <f t="shared" si="112"/>
        <v/>
      </c>
      <c r="AB718">
        <f t="shared" si="113"/>
        <v>3551</v>
      </c>
      <c r="AE718" s="19">
        <v>40909</v>
      </c>
      <c r="AH718" s="71">
        <v>40909</v>
      </c>
      <c r="AI718" s="78" t="s">
        <v>8600</v>
      </c>
      <c r="AJ718" s="413" t="str">
        <f t="shared" si="114"/>
        <v>01</v>
      </c>
      <c r="AK718" t="str">
        <f t="shared" si="115"/>
        <v>01</v>
      </c>
      <c r="AL718" t="str">
        <f t="shared" si="116"/>
        <v>2012</v>
      </c>
      <c r="AM718" s="427" t="str">
        <f t="shared" si="117"/>
        <v>01</v>
      </c>
      <c r="AN718" t="str">
        <f t="shared" si="118"/>
        <v>01</v>
      </c>
      <c r="AP718" s="19">
        <f t="shared" si="119"/>
        <v>40909</v>
      </c>
    </row>
    <row r="719" spans="1:42" ht="19.5" customHeight="1" x14ac:dyDescent="0.2">
      <c r="A719" s="143">
        <v>20103</v>
      </c>
      <c r="B719" s="42" t="str">
        <f>IFERROR(VLOOKUP($A719,INPUT_Du_lieu_nhan_vien!$A:$C,2,0),"-")</f>
        <v>Hồ Thị Như</v>
      </c>
      <c r="C719" s="42" t="str">
        <f>IFERROR(VLOOKUP($A719,INPUT_Du_lieu_nhan_vien!$A:$C,3,0),"-")</f>
        <v>Quỳnh</v>
      </c>
      <c r="D719" s="42" t="str">
        <f>IFERROR(VLOOKUP($A719,INPUT_Du_lieu_nhan_vien!$A:$AJ,36,0),"-")</f>
        <v>Nghỉ việc</v>
      </c>
      <c r="E719" s="69" t="s">
        <v>3030</v>
      </c>
      <c r="F719" s="70" t="s">
        <v>3900</v>
      </c>
      <c r="G719" s="71">
        <v>40017</v>
      </c>
      <c r="H719" s="54"/>
      <c r="I719" s="54" t="s">
        <v>17</v>
      </c>
      <c r="J719" s="54"/>
      <c r="K719" s="54"/>
      <c r="L719" s="54"/>
      <c r="M719" s="54"/>
      <c r="N719" s="70" t="s">
        <v>3901</v>
      </c>
      <c r="T719" s="1">
        <v>20698</v>
      </c>
      <c r="U719" s="1">
        <v>5513</v>
      </c>
      <c r="W719" s="1" t="s">
        <v>3167</v>
      </c>
      <c r="X719" s="1">
        <v>3417</v>
      </c>
      <c r="Y719">
        <f t="shared" si="110"/>
        <v>4541</v>
      </c>
      <c r="Z719">
        <f t="shared" si="111"/>
        <v>51</v>
      </c>
      <c r="AA719" t="str">
        <f t="shared" si="112"/>
        <v/>
      </c>
      <c r="AB719">
        <f t="shared" si="113"/>
        <v>2647</v>
      </c>
      <c r="AE719" s="19">
        <v>40017</v>
      </c>
      <c r="AH719" s="71">
        <v>40017</v>
      </c>
      <c r="AI719" s="78" t="s">
        <v>8816</v>
      </c>
      <c r="AJ719" s="413" t="str">
        <f t="shared" si="114"/>
        <v>23</v>
      </c>
      <c r="AK719" t="str">
        <f t="shared" si="115"/>
        <v>07</v>
      </c>
      <c r="AL719" t="str">
        <f t="shared" si="116"/>
        <v>2009</v>
      </c>
      <c r="AM719" s="427" t="str">
        <f t="shared" si="117"/>
        <v>23</v>
      </c>
      <c r="AN719" t="str">
        <f t="shared" si="118"/>
        <v>07</v>
      </c>
      <c r="AP719" s="19">
        <f t="shared" si="119"/>
        <v>40017</v>
      </c>
    </row>
    <row r="720" spans="1:42" ht="19.5" customHeight="1" x14ac:dyDescent="0.2">
      <c r="A720" s="143">
        <v>20107</v>
      </c>
      <c r="B720" s="42" t="str">
        <f>IFERROR(VLOOKUP($A720,INPUT_Du_lieu_nhan_vien!$A:$C,2,0),"-")</f>
        <v>Hồ Diệu</v>
      </c>
      <c r="C720" s="42" t="str">
        <f>IFERROR(VLOOKUP($A720,INPUT_Du_lieu_nhan_vien!$A:$C,3,0),"-")</f>
        <v>Trang</v>
      </c>
      <c r="D720" s="42" t="str">
        <f>IFERROR(VLOOKUP($A720,INPUT_Du_lieu_nhan_vien!$A:$AJ,36,0),"-")</f>
        <v>Nghỉ việc</v>
      </c>
      <c r="E720" s="69" t="s">
        <v>3030</v>
      </c>
      <c r="F720" s="70" t="s">
        <v>3902</v>
      </c>
      <c r="G720" s="71">
        <v>40035</v>
      </c>
      <c r="H720" s="54"/>
      <c r="I720" s="54" t="s">
        <v>17</v>
      </c>
      <c r="J720" s="54"/>
      <c r="K720" s="54"/>
      <c r="L720" s="54"/>
      <c r="M720" s="54"/>
      <c r="N720" s="70" t="s">
        <v>3903</v>
      </c>
      <c r="T720" s="1">
        <v>20699</v>
      </c>
      <c r="U720" s="1">
        <v>5514</v>
      </c>
      <c r="W720" s="1" t="s">
        <v>3169</v>
      </c>
      <c r="X720" s="1">
        <v>3418</v>
      </c>
      <c r="Y720">
        <f t="shared" si="110"/>
        <v>4545</v>
      </c>
      <c r="Z720">
        <f t="shared" si="111"/>
        <v>51</v>
      </c>
      <c r="AA720" t="str">
        <f t="shared" si="112"/>
        <v/>
      </c>
      <c r="AB720">
        <f t="shared" si="113"/>
        <v>2648</v>
      </c>
      <c r="AE720" s="19">
        <v>40035</v>
      </c>
      <c r="AH720" s="71">
        <v>40035</v>
      </c>
      <c r="AI720" s="78" t="s">
        <v>8785</v>
      </c>
      <c r="AJ720" s="413" t="str">
        <f t="shared" si="114"/>
        <v>10</v>
      </c>
      <c r="AK720" t="str">
        <f t="shared" si="115"/>
        <v>08</v>
      </c>
      <c r="AL720" t="str">
        <f t="shared" si="116"/>
        <v>2009</v>
      </c>
      <c r="AM720" s="427" t="str">
        <f t="shared" si="117"/>
        <v>10</v>
      </c>
      <c r="AN720" t="str">
        <f t="shared" si="118"/>
        <v>08</v>
      </c>
      <c r="AP720" s="19">
        <f t="shared" si="119"/>
        <v>40035</v>
      </c>
    </row>
    <row r="721" spans="1:42" ht="19.5" customHeight="1" x14ac:dyDescent="0.2">
      <c r="A721" s="143">
        <v>20103</v>
      </c>
      <c r="B721" s="42" t="str">
        <f>IFERROR(VLOOKUP($A721,INPUT_Du_lieu_nhan_vien!$A:$C,2,0),"-")</f>
        <v>Hồ Thị Như</v>
      </c>
      <c r="C721" s="42" t="str">
        <f>IFERROR(VLOOKUP($A721,INPUT_Du_lieu_nhan_vien!$A:$C,3,0),"-")</f>
        <v>Quỳnh</v>
      </c>
      <c r="D721" s="42" t="str">
        <f>IFERROR(VLOOKUP($A721,INPUT_Du_lieu_nhan_vien!$A:$AJ,36,0),"-")</f>
        <v>Nghỉ việc</v>
      </c>
      <c r="E721" s="69" t="s">
        <v>3030</v>
      </c>
      <c r="F721" s="70" t="s">
        <v>3904</v>
      </c>
      <c r="G721" s="71">
        <v>40805</v>
      </c>
      <c r="H721" s="54"/>
      <c r="I721" s="54" t="s">
        <v>3012</v>
      </c>
      <c r="J721" s="54"/>
      <c r="K721" s="54"/>
      <c r="L721" s="54"/>
      <c r="M721" s="54"/>
      <c r="N721" s="70" t="s">
        <v>3905</v>
      </c>
      <c r="T721" s="1">
        <v>20700</v>
      </c>
      <c r="U721" s="1">
        <v>5515</v>
      </c>
      <c r="W721" s="1" t="s">
        <v>3170</v>
      </c>
      <c r="X721" s="1">
        <v>3419</v>
      </c>
      <c r="Y721">
        <f t="shared" si="110"/>
        <v>4541</v>
      </c>
      <c r="Z721">
        <f t="shared" si="111"/>
        <v>56</v>
      </c>
      <c r="AA721" t="str">
        <f t="shared" si="112"/>
        <v/>
      </c>
      <c r="AB721">
        <f t="shared" si="113"/>
        <v>2649</v>
      </c>
      <c r="AE721" s="19">
        <v>40805</v>
      </c>
      <c r="AH721" s="71">
        <v>40805</v>
      </c>
      <c r="AI721" s="78" t="s">
        <v>8756</v>
      </c>
      <c r="AJ721" s="413" t="str">
        <f t="shared" si="114"/>
        <v>19</v>
      </c>
      <c r="AK721" t="str">
        <f t="shared" si="115"/>
        <v>09</v>
      </c>
      <c r="AL721" t="str">
        <f t="shared" si="116"/>
        <v>2011</v>
      </c>
      <c r="AM721" s="427" t="str">
        <f t="shared" si="117"/>
        <v>19</v>
      </c>
      <c r="AN721" t="str">
        <f t="shared" si="118"/>
        <v>09</v>
      </c>
      <c r="AP721" s="19">
        <f t="shared" si="119"/>
        <v>40805</v>
      </c>
    </row>
    <row r="722" spans="1:42" ht="19.5" customHeight="1" x14ac:dyDescent="0.2">
      <c r="A722" s="143">
        <v>20355</v>
      </c>
      <c r="B722" s="42" t="str">
        <f>IFERROR(VLOOKUP($A722,INPUT_Du_lieu_nhan_vien!$A:$C,2,0),"-")</f>
        <v>Hồ Thị Thu</v>
      </c>
      <c r="C722" s="42" t="str">
        <f>IFERROR(VLOOKUP($A722,INPUT_Du_lieu_nhan_vien!$A:$C,3,0),"-")</f>
        <v>Thủy</v>
      </c>
      <c r="D722" s="42" t="str">
        <f>IFERROR(VLOOKUP($A722,INPUT_Du_lieu_nhan_vien!$A:$AJ,36,0),"-")</f>
        <v>Chính thức</v>
      </c>
      <c r="E722" s="69" t="s">
        <v>3030</v>
      </c>
      <c r="F722" s="70" t="s">
        <v>3906</v>
      </c>
      <c r="G722" s="71">
        <v>40953</v>
      </c>
      <c r="H722" s="54"/>
      <c r="I722" s="54" t="s">
        <v>16</v>
      </c>
      <c r="J722" s="54"/>
      <c r="K722" s="54"/>
      <c r="L722" s="54"/>
      <c r="M722" s="54"/>
      <c r="N722" s="70" t="s">
        <v>3907</v>
      </c>
      <c r="T722" s="1">
        <v>20701</v>
      </c>
      <c r="U722" s="1">
        <v>5516</v>
      </c>
      <c r="W722" s="1" t="s">
        <v>3172</v>
      </c>
      <c r="X722" s="1">
        <v>3471</v>
      </c>
      <c r="Y722">
        <f t="shared" si="110"/>
        <v>5022</v>
      </c>
      <c r="Z722">
        <f t="shared" si="111"/>
        <v>53</v>
      </c>
      <c r="AA722" t="str">
        <f t="shared" si="112"/>
        <v/>
      </c>
      <c r="AB722">
        <f t="shared" si="113"/>
        <v>2650</v>
      </c>
      <c r="AE722" s="19">
        <v>40953</v>
      </c>
      <c r="AH722" s="71">
        <v>40953</v>
      </c>
      <c r="AI722" s="78" t="s">
        <v>8827</v>
      </c>
      <c r="AJ722" s="413" t="str">
        <f t="shared" si="114"/>
        <v>14</v>
      </c>
      <c r="AK722" t="str">
        <f t="shared" si="115"/>
        <v>02</v>
      </c>
      <c r="AL722" t="str">
        <f t="shared" si="116"/>
        <v>2012</v>
      </c>
      <c r="AM722" s="427" t="str">
        <f t="shared" si="117"/>
        <v>14</v>
      </c>
      <c r="AN722" t="str">
        <f t="shared" si="118"/>
        <v>02</v>
      </c>
      <c r="AP722" s="19">
        <f t="shared" si="119"/>
        <v>40953</v>
      </c>
    </row>
    <row r="723" spans="1:42" ht="19.5" customHeight="1" x14ac:dyDescent="0.2">
      <c r="A723" s="143">
        <v>20498</v>
      </c>
      <c r="B723" s="42" t="str">
        <f>IFERROR(VLOOKUP($A723,INPUT_Du_lieu_nhan_vien!$A:$C,2,0),"-")</f>
        <v>Hồ Trần Thanh</v>
      </c>
      <c r="C723" s="42" t="str">
        <f>IFERROR(VLOOKUP($A723,INPUT_Du_lieu_nhan_vien!$A:$C,3,0),"-")</f>
        <v>Trang</v>
      </c>
      <c r="D723" s="42" t="str">
        <f>IFERROR(VLOOKUP($A723,INPUT_Du_lieu_nhan_vien!$A:$AJ,36,0),"-")</f>
        <v>Chính thức</v>
      </c>
      <c r="E723" s="69" t="s">
        <v>3030</v>
      </c>
      <c r="F723" s="70" t="s">
        <v>3910</v>
      </c>
      <c r="G723" s="71">
        <v>41221</v>
      </c>
      <c r="H723" s="54"/>
      <c r="I723" s="54" t="s">
        <v>17</v>
      </c>
      <c r="J723" s="54"/>
      <c r="K723" s="54"/>
      <c r="L723" s="54"/>
      <c r="M723" s="54"/>
      <c r="N723" s="70" t="s">
        <v>3911</v>
      </c>
      <c r="T723" s="1">
        <v>20702</v>
      </c>
      <c r="U723" s="1">
        <v>5517</v>
      </c>
      <c r="W723" s="1" t="s">
        <v>3178</v>
      </c>
      <c r="X723" s="1">
        <v>3472</v>
      </c>
      <c r="Y723">
        <f t="shared" si="110"/>
        <v>5313</v>
      </c>
      <c r="Z723">
        <f t="shared" si="111"/>
        <v>51</v>
      </c>
      <c r="AA723" t="str">
        <f t="shared" si="112"/>
        <v/>
      </c>
      <c r="AB723">
        <f t="shared" si="113"/>
        <v>2651</v>
      </c>
      <c r="AE723" s="19">
        <v>41221</v>
      </c>
      <c r="AH723" s="71">
        <v>41221</v>
      </c>
      <c r="AI723" s="78" t="s">
        <v>8828</v>
      </c>
      <c r="AJ723" s="413" t="str">
        <f t="shared" si="114"/>
        <v>08</v>
      </c>
      <c r="AK723" t="str">
        <f t="shared" si="115"/>
        <v>11</v>
      </c>
      <c r="AL723" t="str">
        <f t="shared" si="116"/>
        <v>2012</v>
      </c>
      <c r="AM723" s="427" t="str">
        <f t="shared" si="117"/>
        <v>08</v>
      </c>
      <c r="AN723" t="str">
        <f t="shared" si="118"/>
        <v>11</v>
      </c>
      <c r="AP723" s="19">
        <f t="shared" si="119"/>
        <v>41221</v>
      </c>
    </row>
    <row r="724" spans="1:42" ht="19.5" customHeight="1" x14ac:dyDescent="0.2">
      <c r="A724" s="143">
        <v>20355</v>
      </c>
      <c r="B724" s="42" t="str">
        <f>IFERROR(VLOOKUP($A724,INPUT_Du_lieu_nhan_vien!$A:$C,2,0),"-")</f>
        <v>Hồ Thị Thu</v>
      </c>
      <c r="C724" s="42" t="str">
        <f>IFERROR(VLOOKUP($A724,INPUT_Du_lieu_nhan_vien!$A:$C,3,0),"-")</f>
        <v>Thủy</v>
      </c>
      <c r="D724" s="42" t="str">
        <f>IFERROR(VLOOKUP($A724,INPUT_Du_lieu_nhan_vien!$A:$AJ,36,0),"-")</f>
        <v>Chính thức</v>
      </c>
      <c r="E724" s="69" t="s">
        <v>3030</v>
      </c>
      <c r="F724" s="70" t="s">
        <v>3912</v>
      </c>
      <c r="G724" s="71">
        <v>41365</v>
      </c>
      <c r="H724" s="54"/>
      <c r="I724" s="54" t="s">
        <v>17</v>
      </c>
      <c r="J724" s="54"/>
      <c r="K724" s="54"/>
      <c r="L724" s="54"/>
      <c r="M724" s="54"/>
      <c r="N724" s="70" t="s">
        <v>3914</v>
      </c>
      <c r="T724" s="1">
        <v>20703</v>
      </c>
      <c r="U724" s="1">
        <v>5518</v>
      </c>
      <c r="W724" s="1" t="s">
        <v>3180</v>
      </c>
      <c r="X724" s="1">
        <v>3473</v>
      </c>
      <c r="Y724">
        <f t="shared" si="110"/>
        <v>5022</v>
      </c>
      <c r="Z724">
        <f t="shared" si="111"/>
        <v>51</v>
      </c>
      <c r="AA724" t="str">
        <f t="shared" si="112"/>
        <v/>
      </c>
      <c r="AB724">
        <f t="shared" si="113"/>
        <v>2652</v>
      </c>
      <c r="AE724" s="19">
        <v>41365</v>
      </c>
      <c r="AH724" s="71">
        <v>41365</v>
      </c>
      <c r="AI724" s="78" t="s">
        <v>8829</v>
      </c>
      <c r="AJ724" s="413" t="str">
        <f t="shared" si="114"/>
        <v>01</v>
      </c>
      <c r="AK724" t="str">
        <f t="shared" si="115"/>
        <v>04</v>
      </c>
      <c r="AL724" t="str">
        <f t="shared" si="116"/>
        <v>2013</v>
      </c>
      <c r="AM724" s="427" t="str">
        <f t="shared" si="117"/>
        <v>01</v>
      </c>
      <c r="AN724" t="str">
        <f t="shared" si="118"/>
        <v>04</v>
      </c>
      <c r="AP724" s="19">
        <f t="shared" si="119"/>
        <v>41365</v>
      </c>
    </row>
    <row r="725" spans="1:42" ht="19.5" customHeight="1" x14ac:dyDescent="0.2">
      <c r="A725" s="143">
        <v>20114</v>
      </c>
      <c r="B725" s="42" t="str">
        <f>IFERROR(VLOOKUP($A725,INPUT_Du_lieu_nhan_vien!$A:$C,2,0),"-")</f>
        <v>Hoàng Thị</v>
      </c>
      <c r="C725" s="42" t="str">
        <f>IFERROR(VLOOKUP($A725,INPUT_Du_lieu_nhan_vien!$A:$C,3,0),"-")</f>
        <v>Xuân</v>
      </c>
      <c r="D725" s="42" t="str">
        <f>IFERROR(VLOOKUP($A725,INPUT_Du_lieu_nhan_vien!$A:$AJ,36,0),"-")</f>
        <v>Chính thức</v>
      </c>
      <c r="E725" s="69" t="s">
        <v>3030</v>
      </c>
      <c r="F725" s="70" t="s">
        <v>3915</v>
      </c>
      <c r="G725" s="71">
        <v>40049</v>
      </c>
      <c r="H725" s="54"/>
      <c r="I725" s="54" t="s">
        <v>17</v>
      </c>
      <c r="J725" s="54"/>
      <c r="K725" s="54"/>
      <c r="L725" s="54"/>
      <c r="M725" s="54"/>
      <c r="N725" s="70" t="s">
        <v>3916</v>
      </c>
      <c r="T725" s="1">
        <v>20704</v>
      </c>
      <c r="U725" s="1">
        <v>5519</v>
      </c>
      <c r="W725" s="1" t="s">
        <v>3182</v>
      </c>
      <c r="X725" s="1">
        <v>3487</v>
      </c>
      <c r="Y725">
        <f t="shared" si="110"/>
        <v>4630</v>
      </c>
      <c r="Z725">
        <f t="shared" si="111"/>
        <v>51</v>
      </c>
      <c r="AA725" t="str">
        <f t="shared" si="112"/>
        <v/>
      </c>
      <c r="AB725">
        <f t="shared" si="113"/>
        <v>2653</v>
      </c>
      <c r="AE725" s="19">
        <v>40049</v>
      </c>
      <c r="AH725" s="71">
        <v>40049</v>
      </c>
      <c r="AI725" s="78" t="s">
        <v>8830</v>
      </c>
      <c r="AJ725" s="413" t="str">
        <f t="shared" si="114"/>
        <v>24</v>
      </c>
      <c r="AK725" t="str">
        <f t="shared" si="115"/>
        <v>08</v>
      </c>
      <c r="AL725" t="str">
        <f t="shared" si="116"/>
        <v>2009</v>
      </c>
      <c r="AM725" s="427" t="str">
        <f t="shared" si="117"/>
        <v>24</v>
      </c>
      <c r="AN725" t="str">
        <f t="shared" si="118"/>
        <v>08</v>
      </c>
      <c r="AP725" s="19">
        <f t="shared" si="119"/>
        <v>40049</v>
      </c>
    </row>
    <row r="726" spans="1:42" ht="19.5" customHeight="1" x14ac:dyDescent="0.2">
      <c r="A726" s="143">
        <v>20126</v>
      </c>
      <c r="B726" s="42" t="str">
        <f>IFERROR(VLOOKUP($A726,INPUT_Du_lieu_nhan_vien!$A:$C,2,0),"-")</f>
        <v>Hoàng Thị</v>
      </c>
      <c r="C726" s="42" t="str">
        <f>IFERROR(VLOOKUP($A726,INPUT_Du_lieu_nhan_vien!$A:$C,3,0),"-")</f>
        <v>Vinh</v>
      </c>
      <c r="D726" s="42" t="str">
        <f>IFERROR(VLOOKUP($A726,INPUT_Du_lieu_nhan_vien!$A:$AJ,36,0),"-")</f>
        <v>Nghỉ khác</v>
      </c>
      <c r="E726" s="69" t="s">
        <v>3030</v>
      </c>
      <c r="F726" s="70" t="s">
        <v>3917</v>
      </c>
      <c r="G726" s="71">
        <v>40003</v>
      </c>
      <c r="H726" s="54"/>
      <c r="I726" s="54" t="s">
        <v>3012</v>
      </c>
      <c r="J726" s="54"/>
      <c r="K726" s="54"/>
      <c r="L726" s="54"/>
      <c r="M726" s="54"/>
      <c r="N726" s="70" t="s">
        <v>3918</v>
      </c>
      <c r="T726" s="1">
        <v>20705</v>
      </c>
      <c r="U726" s="1">
        <v>5520</v>
      </c>
      <c r="W726" s="1" t="s">
        <v>3298</v>
      </c>
      <c r="X726" s="1">
        <v>3490</v>
      </c>
      <c r="Y726">
        <f t="shared" si="110"/>
        <v>4642</v>
      </c>
      <c r="Z726">
        <f t="shared" si="111"/>
        <v>56</v>
      </c>
      <c r="AA726" t="str">
        <f t="shared" si="112"/>
        <v/>
      </c>
      <c r="AB726">
        <f t="shared" si="113"/>
        <v>2654</v>
      </c>
      <c r="AE726" s="19">
        <v>40003</v>
      </c>
      <c r="AH726" s="71">
        <v>40003</v>
      </c>
      <c r="AI726" s="78" t="s">
        <v>8831</v>
      </c>
      <c r="AJ726" s="413" t="str">
        <f t="shared" si="114"/>
        <v>09</v>
      </c>
      <c r="AK726" t="str">
        <f t="shared" si="115"/>
        <v>07</v>
      </c>
      <c r="AL726" t="str">
        <f t="shared" si="116"/>
        <v>2009</v>
      </c>
      <c r="AM726" s="427" t="str">
        <f t="shared" si="117"/>
        <v>09</v>
      </c>
      <c r="AN726" t="str">
        <f t="shared" si="118"/>
        <v>07</v>
      </c>
      <c r="AP726" s="19">
        <f t="shared" si="119"/>
        <v>40003</v>
      </c>
    </row>
    <row r="727" spans="1:42" ht="19.5" customHeight="1" x14ac:dyDescent="0.2">
      <c r="A727" s="143">
        <v>20150</v>
      </c>
      <c r="B727" s="42" t="str">
        <f>IFERROR(VLOOKUP($A727,INPUT_Du_lieu_nhan_vien!$A:$C,2,0),"-")</f>
        <v>Hoàng Thu</v>
      </c>
      <c r="C727" s="42" t="str">
        <f>IFERROR(VLOOKUP($A727,INPUT_Du_lieu_nhan_vien!$A:$C,3,0),"-")</f>
        <v>Phương</v>
      </c>
      <c r="D727" s="42" t="str">
        <f>IFERROR(VLOOKUP($A727,INPUT_Du_lieu_nhan_vien!$A:$AJ,36,0),"-")</f>
        <v>Nghỉ việc</v>
      </c>
      <c r="E727" s="69" t="s">
        <v>3030</v>
      </c>
      <c r="F727" s="70" t="s">
        <v>3919</v>
      </c>
      <c r="G727" s="71">
        <v>40096</v>
      </c>
      <c r="H727" s="54"/>
      <c r="I727" s="54" t="s">
        <v>3012</v>
      </c>
      <c r="J727" s="54"/>
      <c r="K727" s="54"/>
      <c r="L727" s="54"/>
      <c r="M727" s="54"/>
      <c r="N727" s="70" t="s">
        <v>3920</v>
      </c>
      <c r="T727" s="1">
        <v>20706</v>
      </c>
      <c r="U727" s="1">
        <v>5521</v>
      </c>
      <c r="W727" s="1" t="s">
        <v>3199</v>
      </c>
      <c r="X727" s="1">
        <v>3491</v>
      </c>
      <c r="Y727">
        <f t="shared" si="110"/>
        <v>4676</v>
      </c>
      <c r="Z727">
        <f t="shared" si="111"/>
        <v>56</v>
      </c>
      <c r="AA727" t="str">
        <f t="shared" si="112"/>
        <v/>
      </c>
      <c r="AB727">
        <f t="shared" si="113"/>
        <v>2655</v>
      </c>
      <c r="AE727" s="19">
        <v>40096</v>
      </c>
      <c r="AH727" s="71">
        <v>40096</v>
      </c>
      <c r="AI727" s="78" t="s">
        <v>8716</v>
      </c>
      <c r="AJ727" s="413" t="str">
        <f t="shared" si="114"/>
        <v>10</v>
      </c>
      <c r="AK727" t="str">
        <f t="shared" si="115"/>
        <v>10</v>
      </c>
      <c r="AL727" t="str">
        <f t="shared" si="116"/>
        <v>2009</v>
      </c>
      <c r="AM727" s="427" t="str">
        <f t="shared" si="117"/>
        <v>10</v>
      </c>
      <c r="AN727" t="str">
        <f t="shared" si="118"/>
        <v>10</v>
      </c>
      <c r="AP727" s="19">
        <f t="shared" si="119"/>
        <v>40096</v>
      </c>
    </row>
    <row r="728" spans="1:42" ht="19.5" customHeight="1" x14ac:dyDescent="0.2">
      <c r="A728" s="143">
        <v>20223</v>
      </c>
      <c r="B728" s="42" t="str">
        <f>IFERROR(VLOOKUP($A728,INPUT_Du_lieu_nhan_vien!$A:$C,2,0),"-")</f>
        <v>Hoàng Diệu</v>
      </c>
      <c r="C728" s="42" t="str">
        <f>IFERROR(VLOOKUP($A728,INPUT_Du_lieu_nhan_vien!$A:$C,3,0),"-")</f>
        <v>Linh</v>
      </c>
      <c r="D728" s="42" t="str">
        <f>IFERROR(VLOOKUP($A728,INPUT_Du_lieu_nhan_vien!$A:$AJ,36,0),"-")</f>
        <v>Chính thức</v>
      </c>
      <c r="E728" s="69" t="s">
        <v>3030</v>
      </c>
      <c r="F728" s="70" t="s">
        <v>3921</v>
      </c>
      <c r="G728" s="71">
        <v>40391</v>
      </c>
      <c r="H728" s="54"/>
      <c r="I728" s="54" t="s">
        <v>17</v>
      </c>
      <c r="J728" s="54"/>
      <c r="K728" s="54"/>
      <c r="L728" s="54"/>
      <c r="M728" s="54"/>
      <c r="N728" s="70" t="s">
        <v>3922</v>
      </c>
      <c r="T728" s="1">
        <v>20707</v>
      </c>
      <c r="U728" s="1">
        <v>5522</v>
      </c>
      <c r="W728" s="1" t="s">
        <v>3198</v>
      </c>
      <c r="X728" s="1">
        <v>3492</v>
      </c>
      <c r="Y728">
        <f t="shared" si="110"/>
        <v>4748</v>
      </c>
      <c r="Z728">
        <f t="shared" si="111"/>
        <v>51</v>
      </c>
      <c r="AA728" t="str">
        <f t="shared" si="112"/>
        <v/>
      </c>
      <c r="AB728">
        <f t="shared" si="113"/>
        <v>2656</v>
      </c>
      <c r="AE728" s="19">
        <v>40391</v>
      </c>
      <c r="AH728" s="71">
        <v>40391</v>
      </c>
      <c r="AI728" s="78" t="s">
        <v>8737</v>
      </c>
      <c r="AJ728" s="413" t="str">
        <f t="shared" si="114"/>
        <v>01</v>
      </c>
      <c r="AK728" t="str">
        <f t="shared" si="115"/>
        <v>08</v>
      </c>
      <c r="AL728" t="str">
        <f t="shared" si="116"/>
        <v>2010</v>
      </c>
      <c r="AM728" s="427" t="str">
        <f t="shared" si="117"/>
        <v>01</v>
      </c>
      <c r="AN728" t="str">
        <f t="shared" si="118"/>
        <v>08</v>
      </c>
      <c r="AP728" s="19">
        <f t="shared" si="119"/>
        <v>40391</v>
      </c>
    </row>
    <row r="729" spans="1:42" ht="19.5" customHeight="1" x14ac:dyDescent="0.2">
      <c r="A729" s="143">
        <v>20350</v>
      </c>
      <c r="B729" s="42" t="str">
        <f>IFERROR(VLOOKUP($A729,INPUT_Du_lieu_nhan_vien!$A:$C,2,0),"-")</f>
        <v>Hoàng Thị</v>
      </c>
      <c r="C729" s="42" t="str">
        <f>IFERROR(VLOOKUP($A729,INPUT_Du_lieu_nhan_vien!$A:$C,3,0),"-")</f>
        <v>Huệ</v>
      </c>
      <c r="D729" s="42" t="str">
        <f>IFERROR(VLOOKUP($A729,INPUT_Du_lieu_nhan_vien!$A:$AJ,36,0),"-")</f>
        <v>Chính thức</v>
      </c>
      <c r="E729" s="69" t="s">
        <v>3030</v>
      </c>
      <c r="F729" s="70" t="s">
        <v>3926</v>
      </c>
      <c r="G729" s="71">
        <v>40949</v>
      </c>
      <c r="H729" s="54"/>
      <c r="I729" s="54" t="s">
        <v>17</v>
      </c>
      <c r="J729" s="54"/>
      <c r="K729" s="54"/>
      <c r="L729" s="54"/>
      <c r="M729" s="54"/>
      <c r="N729" s="70" t="s">
        <v>3927</v>
      </c>
      <c r="T729" s="1">
        <v>20708</v>
      </c>
      <c r="U729" s="1">
        <v>5523</v>
      </c>
      <c r="W729" s="1" t="s">
        <v>3238</v>
      </c>
      <c r="X729" s="1">
        <v>3493</v>
      </c>
      <c r="Y729">
        <f t="shared" si="110"/>
        <v>5017</v>
      </c>
      <c r="Z729">
        <f t="shared" si="111"/>
        <v>51</v>
      </c>
      <c r="AA729" t="str">
        <f t="shared" si="112"/>
        <v/>
      </c>
      <c r="AB729">
        <f t="shared" si="113"/>
        <v>2657</v>
      </c>
      <c r="AE729" s="19">
        <v>40949</v>
      </c>
      <c r="AH729" s="71">
        <v>40949</v>
      </c>
      <c r="AI729" s="78" t="s">
        <v>8832</v>
      </c>
      <c r="AJ729" s="413" t="str">
        <f t="shared" si="114"/>
        <v>10</v>
      </c>
      <c r="AK729" t="str">
        <f t="shared" si="115"/>
        <v>02</v>
      </c>
      <c r="AL729" t="str">
        <f t="shared" si="116"/>
        <v>2012</v>
      </c>
      <c r="AM729" s="427" t="str">
        <f t="shared" si="117"/>
        <v>10</v>
      </c>
      <c r="AN729" t="str">
        <f t="shared" si="118"/>
        <v>02</v>
      </c>
      <c r="AP729" s="19">
        <f t="shared" si="119"/>
        <v>40949</v>
      </c>
    </row>
    <row r="730" spans="1:42" ht="19.5" customHeight="1" x14ac:dyDescent="0.2">
      <c r="A730" s="143">
        <v>20366</v>
      </c>
      <c r="B730" s="42" t="str">
        <f>IFERROR(VLOOKUP($A730,INPUT_Du_lieu_nhan_vien!$A:$C,2,0),"-")</f>
        <v>Hoàng Thủy</v>
      </c>
      <c r="C730" s="42" t="str">
        <f>IFERROR(VLOOKUP($A730,INPUT_Du_lieu_nhan_vien!$A:$C,3,0),"-")</f>
        <v>Nguyên</v>
      </c>
      <c r="D730" s="42" t="str">
        <f>IFERROR(VLOOKUP($A730,INPUT_Du_lieu_nhan_vien!$A:$AJ,36,0),"-")</f>
        <v>Chính thức</v>
      </c>
      <c r="E730" s="69" t="s">
        <v>3030</v>
      </c>
      <c r="F730" s="70" t="s">
        <v>3928</v>
      </c>
      <c r="G730" s="71">
        <v>40966</v>
      </c>
      <c r="H730" s="54"/>
      <c r="I730" s="54" t="s">
        <v>16</v>
      </c>
      <c r="J730" s="54"/>
      <c r="K730" s="54"/>
      <c r="L730" s="54"/>
      <c r="M730" s="54"/>
      <c r="N730" s="70" t="s">
        <v>3788</v>
      </c>
      <c r="T730" s="1">
        <v>20709</v>
      </c>
      <c r="U730" s="1">
        <v>5524</v>
      </c>
      <c r="W730" s="1" t="s">
        <v>3299</v>
      </c>
      <c r="X730" s="1">
        <v>3494</v>
      </c>
      <c r="Y730">
        <f t="shared" si="110"/>
        <v>5034</v>
      </c>
      <c r="Z730">
        <f t="shared" si="111"/>
        <v>53</v>
      </c>
      <c r="AA730" t="str">
        <f t="shared" si="112"/>
        <v/>
      </c>
      <c r="AB730">
        <f t="shared" si="113"/>
        <v>2658</v>
      </c>
      <c r="AE730" s="19">
        <v>40966</v>
      </c>
      <c r="AH730" s="71">
        <v>40966</v>
      </c>
      <c r="AI730" s="78" t="s">
        <v>8833</v>
      </c>
      <c r="AJ730" s="413" t="str">
        <f t="shared" si="114"/>
        <v>27</v>
      </c>
      <c r="AK730" t="str">
        <f t="shared" si="115"/>
        <v>02</v>
      </c>
      <c r="AL730" t="str">
        <f t="shared" si="116"/>
        <v>2012</v>
      </c>
      <c r="AM730" s="427" t="str">
        <f t="shared" si="117"/>
        <v>27</v>
      </c>
      <c r="AN730" t="str">
        <f t="shared" si="118"/>
        <v>02</v>
      </c>
      <c r="AP730" s="19">
        <f t="shared" si="119"/>
        <v>40966</v>
      </c>
    </row>
    <row r="731" spans="1:42" ht="19.5" customHeight="1" x14ac:dyDescent="0.2">
      <c r="A731" s="143">
        <v>20388</v>
      </c>
      <c r="B731" s="42" t="str">
        <f>IFERROR(VLOOKUP($A731,INPUT_Du_lieu_nhan_vien!$A:$C,2,0),"-")</f>
        <v>Hoàng Thị Thu</v>
      </c>
      <c r="C731" s="42" t="str">
        <f>IFERROR(VLOOKUP($A731,INPUT_Du_lieu_nhan_vien!$A:$C,3,0),"-")</f>
        <v>Trà</v>
      </c>
      <c r="D731" s="42" t="str">
        <f>IFERROR(VLOOKUP($A731,INPUT_Du_lieu_nhan_vien!$A:$AJ,36,0),"-")</f>
        <v>Chính thức</v>
      </c>
      <c r="E731" s="69" t="s">
        <v>3030</v>
      </c>
      <c r="F731" s="70" t="s">
        <v>3929</v>
      </c>
      <c r="G731" s="71">
        <v>40990</v>
      </c>
      <c r="H731" s="54"/>
      <c r="I731" s="54" t="s">
        <v>17</v>
      </c>
      <c r="J731" s="54"/>
      <c r="K731" s="54"/>
      <c r="L731" s="54"/>
      <c r="M731" s="54"/>
      <c r="N731" s="70" t="s">
        <v>3930</v>
      </c>
      <c r="T731" s="1">
        <v>20710</v>
      </c>
      <c r="U731" s="1">
        <v>5525</v>
      </c>
      <c r="W731" s="1" t="s">
        <v>3267</v>
      </c>
      <c r="X731" s="1">
        <v>3495</v>
      </c>
      <c r="Y731">
        <f t="shared" si="110"/>
        <v>5056</v>
      </c>
      <c r="Z731">
        <f t="shared" si="111"/>
        <v>51</v>
      </c>
      <c r="AA731" t="str">
        <f t="shared" si="112"/>
        <v/>
      </c>
      <c r="AB731">
        <f t="shared" si="113"/>
        <v>2659</v>
      </c>
      <c r="AE731" s="19">
        <v>40990</v>
      </c>
      <c r="AH731" s="71">
        <v>40990</v>
      </c>
      <c r="AI731" s="78" t="s">
        <v>8834</v>
      </c>
      <c r="AJ731" s="413" t="str">
        <f t="shared" si="114"/>
        <v>22</v>
      </c>
      <c r="AK731" t="str">
        <f t="shared" si="115"/>
        <v>03</v>
      </c>
      <c r="AL731" t="str">
        <f t="shared" si="116"/>
        <v>2012</v>
      </c>
      <c r="AM731" s="427" t="str">
        <f t="shared" si="117"/>
        <v>22</v>
      </c>
      <c r="AN731" t="str">
        <f t="shared" si="118"/>
        <v>03</v>
      </c>
      <c r="AP731" s="19">
        <f t="shared" si="119"/>
        <v>40990</v>
      </c>
    </row>
    <row r="732" spans="1:42" ht="19.5" customHeight="1" x14ac:dyDescent="0.2">
      <c r="A732" s="143">
        <v>20441</v>
      </c>
      <c r="B732" s="42" t="str">
        <f>IFERROR(VLOOKUP($A732,INPUT_Du_lieu_nhan_vien!$A:$C,2,0),"-")</f>
        <v>Hoàng Văn</v>
      </c>
      <c r="C732" s="42" t="str">
        <f>IFERROR(VLOOKUP($A732,INPUT_Du_lieu_nhan_vien!$A:$C,3,0),"-")</f>
        <v>Thắng</v>
      </c>
      <c r="D732" s="42" t="str">
        <f>IFERROR(VLOOKUP($A732,INPUT_Du_lieu_nhan_vien!$A:$AJ,36,0),"-")</f>
        <v>Nghỉ việc</v>
      </c>
      <c r="E732" s="69" t="s">
        <v>3030</v>
      </c>
      <c r="F732" s="70" t="s">
        <v>3934</v>
      </c>
      <c r="G732" s="71">
        <v>41131</v>
      </c>
      <c r="H732" s="54"/>
      <c r="I732" s="54" t="s">
        <v>17</v>
      </c>
      <c r="J732" s="54"/>
      <c r="K732" s="54"/>
      <c r="L732" s="54"/>
      <c r="M732" s="54"/>
      <c r="N732" s="70" t="s">
        <v>3935</v>
      </c>
      <c r="T732" s="1">
        <v>20711</v>
      </c>
      <c r="U732" s="1">
        <v>5526</v>
      </c>
      <c r="W732" s="1" t="s">
        <v>3308</v>
      </c>
      <c r="X732" s="1">
        <v>3496</v>
      </c>
      <c r="Y732">
        <f t="shared" si="110"/>
        <v>5183</v>
      </c>
      <c r="Z732">
        <f t="shared" si="111"/>
        <v>51</v>
      </c>
      <c r="AA732" t="str">
        <f t="shared" si="112"/>
        <v/>
      </c>
      <c r="AB732">
        <f t="shared" si="113"/>
        <v>2660</v>
      </c>
      <c r="AE732" s="19">
        <v>41131</v>
      </c>
      <c r="AH732" s="71">
        <v>41131</v>
      </c>
      <c r="AI732" s="78" t="s">
        <v>8651</v>
      </c>
      <c r="AJ732" s="413" t="str">
        <f t="shared" si="114"/>
        <v>10</v>
      </c>
      <c r="AK732" t="str">
        <f t="shared" si="115"/>
        <v>08</v>
      </c>
      <c r="AL732" t="str">
        <f t="shared" si="116"/>
        <v>2012</v>
      </c>
      <c r="AM732" s="427" t="str">
        <f t="shared" si="117"/>
        <v>10</v>
      </c>
      <c r="AN732" t="str">
        <f t="shared" si="118"/>
        <v>08</v>
      </c>
      <c r="AP732" s="19">
        <f t="shared" si="119"/>
        <v>41131</v>
      </c>
    </row>
    <row r="733" spans="1:42" ht="19.5" customHeight="1" x14ac:dyDescent="0.2">
      <c r="A733" s="143">
        <v>20478</v>
      </c>
      <c r="B733" s="42" t="str">
        <f>IFERROR(VLOOKUP($A733,INPUT_Du_lieu_nhan_vien!$A:$C,2,0),"-")</f>
        <v xml:space="preserve">Hoàng Thị </v>
      </c>
      <c r="C733" s="42" t="str">
        <f>IFERROR(VLOOKUP($A733,INPUT_Du_lieu_nhan_vien!$A:$C,3,0),"-")</f>
        <v>Thủy</v>
      </c>
      <c r="D733" s="42" t="str">
        <f>IFERROR(VLOOKUP($A733,INPUT_Du_lieu_nhan_vien!$A:$AJ,36,0),"-")</f>
        <v>Nghỉ việc</v>
      </c>
      <c r="E733" s="69" t="s">
        <v>3030</v>
      </c>
      <c r="F733" s="70" t="s">
        <v>3936</v>
      </c>
      <c r="G733" s="78" t="s">
        <v>6243</v>
      </c>
      <c r="H733" s="54"/>
      <c r="I733" s="54" t="s">
        <v>16</v>
      </c>
      <c r="J733" s="54"/>
      <c r="K733" s="54"/>
      <c r="L733" s="54"/>
      <c r="M733" s="54"/>
      <c r="N733" s="70" t="s">
        <v>3802</v>
      </c>
      <c r="T733" s="1">
        <v>20712</v>
      </c>
      <c r="U733" s="1">
        <v>5527</v>
      </c>
      <c r="W733" s="1" t="s">
        <v>3229</v>
      </c>
      <c r="X733" s="1">
        <v>3497</v>
      </c>
      <c r="Y733">
        <f t="shared" si="110"/>
        <v>5287</v>
      </c>
      <c r="Z733">
        <f t="shared" si="111"/>
        <v>53</v>
      </c>
      <c r="AA733" t="str">
        <f t="shared" si="112"/>
        <v/>
      </c>
      <c r="AB733">
        <f t="shared" si="113"/>
        <v>2661</v>
      </c>
      <c r="AE733" s="19">
        <v>40919</v>
      </c>
      <c r="AH733" s="78" t="s">
        <v>6243</v>
      </c>
      <c r="AI733" s="78" t="s">
        <v>6243</v>
      </c>
      <c r="AJ733" s="413" t="str">
        <f t="shared" si="114"/>
        <v>11</v>
      </c>
      <c r="AK733" t="str">
        <f t="shared" si="115"/>
        <v>1</v>
      </c>
      <c r="AL733" t="str">
        <f t="shared" si="116"/>
        <v>2012</v>
      </c>
      <c r="AM733" s="427" t="str">
        <f t="shared" si="117"/>
        <v>11</v>
      </c>
      <c r="AN733" t="str">
        <f t="shared" si="118"/>
        <v>1</v>
      </c>
      <c r="AP733" s="19">
        <f t="shared" si="119"/>
        <v>40919</v>
      </c>
    </row>
    <row r="734" spans="1:42" ht="19.5" customHeight="1" x14ac:dyDescent="0.2">
      <c r="A734" s="143">
        <v>20508</v>
      </c>
      <c r="B734" s="42" t="str">
        <f>IFERROR(VLOOKUP($A734,INPUT_Du_lieu_nhan_vien!$A:$C,2,0),"-")</f>
        <v>Hoàng Như</v>
      </c>
      <c r="C734" s="42" t="str">
        <f>IFERROR(VLOOKUP($A734,INPUT_Du_lieu_nhan_vien!$A:$C,3,0),"-")</f>
        <v>Anh</v>
      </c>
      <c r="D734" s="42" t="str">
        <f>IFERROR(VLOOKUP($A734,INPUT_Du_lieu_nhan_vien!$A:$AJ,36,0),"-")</f>
        <v>Chính thức</v>
      </c>
      <c r="E734" s="69" t="s">
        <v>3030</v>
      </c>
      <c r="F734" s="70" t="s">
        <v>3937</v>
      </c>
      <c r="G734" s="71">
        <v>41267</v>
      </c>
      <c r="H734" s="54"/>
      <c r="I734" s="54" t="s">
        <v>3012</v>
      </c>
      <c r="J734" s="54"/>
      <c r="K734" s="54"/>
      <c r="L734" s="54"/>
      <c r="M734" s="54"/>
      <c r="N734" s="70" t="s">
        <v>3938</v>
      </c>
      <c r="T734" s="1">
        <v>20713</v>
      </c>
      <c r="U734" s="1">
        <v>5528</v>
      </c>
      <c r="W734" s="1" t="s">
        <v>3230</v>
      </c>
      <c r="X734" s="1">
        <v>3498</v>
      </c>
      <c r="Y734">
        <f t="shared" si="110"/>
        <v>5322</v>
      </c>
      <c r="Z734">
        <f t="shared" si="111"/>
        <v>56</v>
      </c>
      <c r="AA734" t="str">
        <f t="shared" si="112"/>
        <v/>
      </c>
      <c r="AB734">
        <f t="shared" si="113"/>
        <v>2662</v>
      </c>
      <c r="AE734" s="19">
        <v>41267</v>
      </c>
      <c r="AH734" s="71">
        <v>41267</v>
      </c>
      <c r="AI734" s="78" t="s">
        <v>2684</v>
      </c>
      <c r="AJ734" s="413" t="str">
        <f t="shared" si="114"/>
        <v>24</v>
      </c>
      <c r="AK734" t="str">
        <f t="shared" si="115"/>
        <v>12</v>
      </c>
      <c r="AL734" t="str">
        <f t="shared" si="116"/>
        <v>2012</v>
      </c>
      <c r="AM734" s="427" t="str">
        <f t="shared" si="117"/>
        <v>24</v>
      </c>
      <c r="AN734" t="str">
        <f t="shared" si="118"/>
        <v>12</v>
      </c>
      <c r="AP734" s="19">
        <f t="shared" si="119"/>
        <v>41267</v>
      </c>
    </row>
    <row r="735" spans="1:42" ht="19.5" customHeight="1" x14ac:dyDescent="0.2">
      <c r="A735" s="143">
        <v>20366</v>
      </c>
      <c r="B735" s="42" t="str">
        <f>IFERROR(VLOOKUP($A735,INPUT_Du_lieu_nhan_vien!$A:$C,2,0),"-")</f>
        <v>Hoàng Thủy</v>
      </c>
      <c r="C735" s="42" t="str">
        <f>IFERROR(VLOOKUP($A735,INPUT_Du_lieu_nhan_vien!$A:$C,3,0),"-")</f>
        <v>Nguyên</v>
      </c>
      <c r="D735" s="42" t="str">
        <f>IFERROR(VLOOKUP($A735,INPUT_Du_lieu_nhan_vien!$A:$AJ,36,0),"-")</f>
        <v>Chính thức</v>
      </c>
      <c r="E735" s="69" t="s">
        <v>3030</v>
      </c>
      <c r="F735" s="70" t="s">
        <v>3939</v>
      </c>
      <c r="G735" s="71">
        <v>41354</v>
      </c>
      <c r="H735" s="54"/>
      <c r="I735" s="54" t="s">
        <v>16</v>
      </c>
      <c r="J735" s="54"/>
      <c r="K735" s="54"/>
      <c r="L735" s="54"/>
      <c r="M735" s="54"/>
      <c r="N735" s="70" t="s">
        <v>3809</v>
      </c>
      <c r="T735" s="1">
        <v>20714</v>
      </c>
      <c r="U735" s="1">
        <v>5529</v>
      </c>
      <c r="W735" s="1" t="s">
        <v>3231</v>
      </c>
      <c r="X735" s="1">
        <v>3499</v>
      </c>
      <c r="Y735">
        <f t="shared" si="110"/>
        <v>5034</v>
      </c>
      <c r="Z735">
        <f t="shared" si="111"/>
        <v>53</v>
      </c>
      <c r="AA735" t="str">
        <f t="shared" si="112"/>
        <v/>
      </c>
      <c r="AB735">
        <f t="shared" si="113"/>
        <v>2663</v>
      </c>
      <c r="AE735" s="19">
        <v>41354</v>
      </c>
      <c r="AH735" s="71">
        <v>41354</v>
      </c>
      <c r="AI735" s="78" t="s">
        <v>8821</v>
      </c>
      <c r="AJ735" s="413" t="str">
        <f t="shared" si="114"/>
        <v>21</v>
      </c>
      <c r="AK735" t="str">
        <f t="shared" si="115"/>
        <v>03</v>
      </c>
      <c r="AL735" t="str">
        <f t="shared" si="116"/>
        <v>2013</v>
      </c>
      <c r="AM735" s="427" t="str">
        <f t="shared" si="117"/>
        <v>21</v>
      </c>
      <c r="AN735" t="str">
        <f t="shared" si="118"/>
        <v>03</v>
      </c>
      <c r="AP735" s="19">
        <f t="shared" si="119"/>
        <v>41354</v>
      </c>
    </row>
    <row r="736" spans="1:42" ht="19.5" customHeight="1" x14ac:dyDescent="0.2">
      <c r="A736" s="143">
        <v>20302</v>
      </c>
      <c r="B736" s="42" t="str">
        <f>IFERROR(VLOOKUP($A736,INPUT_Du_lieu_nhan_vien!$A:$C,2,0),"-")</f>
        <v>Huỳnh Thị Lệ</v>
      </c>
      <c r="C736" s="42" t="str">
        <f>IFERROR(VLOOKUP($A736,INPUT_Du_lieu_nhan_vien!$A:$C,3,0),"-")</f>
        <v>Dung</v>
      </c>
      <c r="D736" s="42" t="str">
        <f>IFERROR(VLOOKUP($A736,INPUT_Du_lieu_nhan_vien!$A:$AJ,36,0),"-")</f>
        <v>Chính thức</v>
      </c>
      <c r="E736" s="69" t="s">
        <v>3030</v>
      </c>
      <c r="F736" s="70" t="s">
        <v>3943</v>
      </c>
      <c r="G736" s="71">
        <v>40798</v>
      </c>
      <c r="H736" s="54"/>
      <c r="I736" s="54" t="s">
        <v>17</v>
      </c>
      <c r="J736" s="54"/>
      <c r="K736" s="54"/>
      <c r="L736" s="54"/>
      <c r="M736" s="54"/>
      <c r="N736" s="70" t="s">
        <v>3842</v>
      </c>
      <c r="T736" s="1">
        <v>20715</v>
      </c>
      <c r="U736" s="1">
        <v>5530</v>
      </c>
      <c r="W736" s="1" t="s">
        <v>3232</v>
      </c>
      <c r="X736" s="1">
        <v>3500</v>
      </c>
      <c r="Y736">
        <f t="shared" si="110"/>
        <v>4837</v>
      </c>
      <c r="Z736">
        <f t="shared" si="111"/>
        <v>51</v>
      </c>
      <c r="AA736" t="str">
        <f t="shared" si="112"/>
        <v/>
      </c>
      <c r="AB736">
        <f t="shared" si="113"/>
        <v>2664</v>
      </c>
      <c r="AE736" s="19">
        <v>40798</v>
      </c>
      <c r="AH736" s="71">
        <v>40798</v>
      </c>
      <c r="AI736" s="78" t="s">
        <v>8713</v>
      </c>
      <c r="AJ736" s="413" t="str">
        <f t="shared" si="114"/>
        <v>12</v>
      </c>
      <c r="AK736" t="str">
        <f t="shared" si="115"/>
        <v>09</v>
      </c>
      <c r="AL736" t="str">
        <f t="shared" si="116"/>
        <v>2011</v>
      </c>
      <c r="AM736" s="427" t="str">
        <f t="shared" si="117"/>
        <v>12</v>
      </c>
      <c r="AN736" t="str">
        <f t="shared" si="118"/>
        <v>09</v>
      </c>
      <c r="AP736" s="19">
        <f t="shared" si="119"/>
        <v>40798</v>
      </c>
    </row>
    <row r="737" spans="1:42" ht="19.5" customHeight="1" x14ac:dyDescent="0.2">
      <c r="A737" s="143">
        <v>20356</v>
      </c>
      <c r="B737" s="42" t="str">
        <f>IFERROR(VLOOKUP($A737,INPUT_Du_lieu_nhan_vien!$A:$C,2,0),"-")</f>
        <v>Huỳnh Thị Thúy</v>
      </c>
      <c r="C737" s="42" t="str">
        <f>IFERROR(VLOOKUP($A737,INPUT_Du_lieu_nhan_vien!$A:$C,3,0),"-")</f>
        <v>Phượng</v>
      </c>
      <c r="D737" s="42" t="str">
        <f>IFERROR(VLOOKUP($A737,INPUT_Du_lieu_nhan_vien!$A:$AJ,36,0),"-")</f>
        <v>Chính thức</v>
      </c>
      <c r="E737" s="69" t="s">
        <v>3030</v>
      </c>
      <c r="F737" s="70" t="s">
        <v>3944</v>
      </c>
      <c r="G737" s="71">
        <v>40953</v>
      </c>
      <c r="H737" s="54"/>
      <c r="I737" s="54" t="s">
        <v>16</v>
      </c>
      <c r="J737" s="54"/>
      <c r="K737" s="54"/>
      <c r="L737" s="54"/>
      <c r="M737" s="54"/>
      <c r="N737" s="70" t="s">
        <v>3907</v>
      </c>
      <c r="T737" s="1">
        <v>20716</v>
      </c>
      <c r="U737" s="1">
        <v>5531</v>
      </c>
      <c r="W737" s="1" t="s">
        <v>3293</v>
      </c>
      <c r="X737" s="1">
        <v>3501</v>
      </c>
      <c r="Y737">
        <f t="shared" si="110"/>
        <v>5023</v>
      </c>
      <c r="Z737">
        <f t="shared" si="111"/>
        <v>53</v>
      </c>
      <c r="AA737" t="str">
        <f t="shared" si="112"/>
        <v/>
      </c>
      <c r="AB737">
        <f t="shared" si="113"/>
        <v>2665</v>
      </c>
      <c r="AE737" s="19">
        <v>40953</v>
      </c>
      <c r="AH737" s="71">
        <v>40953</v>
      </c>
      <c r="AI737" s="78" t="s">
        <v>8827</v>
      </c>
      <c r="AJ737" s="413" t="str">
        <f t="shared" si="114"/>
        <v>14</v>
      </c>
      <c r="AK737" t="str">
        <f t="shared" si="115"/>
        <v>02</v>
      </c>
      <c r="AL737" t="str">
        <f t="shared" si="116"/>
        <v>2012</v>
      </c>
      <c r="AM737" s="427" t="str">
        <f t="shared" si="117"/>
        <v>14</v>
      </c>
      <c r="AN737" t="str">
        <f t="shared" si="118"/>
        <v>02</v>
      </c>
      <c r="AP737" s="19">
        <f t="shared" si="119"/>
        <v>40953</v>
      </c>
    </row>
    <row r="738" spans="1:42" ht="19.5" customHeight="1" x14ac:dyDescent="0.2">
      <c r="A738" s="143">
        <v>20149</v>
      </c>
      <c r="B738" s="42" t="str">
        <f>IFERROR(VLOOKUP($A738,INPUT_Du_lieu_nhan_vien!$A:$C,2,0),"-")</f>
        <v>Lâm Thị Thúy</v>
      </c>
      <c r="C738" s="42" t="str">
        <f>IFERROR(VLOOKUP($A738,INPUT_Du_lieu_nhan_vien!$A:$C,3,0),"-")</f>
        <v>Mai</v>
      </c>
      <c r="D738" s="42" t="str">
        <f>IFERROR(VLOOKUP($A738,INPUT_Du_lieu_nhan_vien!$A:$AJ,36,0),"-")</f>
        <v>Chính thức</v>
      </c>
      <c r="E738" s="69" t="s">
        <v>3030</v>
      </c>
      <c r="F738" s="70" t="s">
        <v>3945</v>
      </c>
      <c r="G738" s="71">
        <v>40094</v>
      </c>
      <c r="H738" s="54"/>
      <c r="I738" s="54" t="s">
        <v>3012</v>
      </c>
      <c r="J738" s="54"/>
      <c r="K738" s="54"/>
      <c r="L738" s="54"/>
      <c r="M738" s="54"/>
      <c r="N738" s="70" t="s">
        <v>3920</v>
      </c>
      <c r="T738" s="1">
        <v>20717</v>
      </c>
      <c r="U738" s="1">
        <v>5532</v>
      </c>
      <c r="W738" s="1" t="s">
        <v>3279</v>
      </c>
      <c r="X738" s="1">
        <v>3502</v>
      </c>
      <c r="Y738">
        <f t="shared" si="110"/>
        <v>4675</v>
      </c>
      <c r="Z738">
        <f t="shared" si="111"/>
        <v>56</v>
      </c>
      <c r="AA738" t="str">
        <f t="shared" si="112"/>
        <v/>
      </c>
      <c r="AB738">
        <f t="shared" si="113"/>
        <v>2666</v>
      </c>
      <c r="AE738" s="19">
        <v>40094</v>
      </c>
      <c r="AH738" s="71">
        <v>40094</v>
      </c>
      <c r="AI738" s="78" t="s">
        <v>8793</v>
      </c>
      <c r="AJ738" s="413" t="str">
        <f t="shared" si="114"/>
        <v>08</v>
      </c>
      <c r="AK738" t="str">
        <f t="shared" si="115"/>
        <v>10</v>
      </c>
      <c r="AL738" t="str">
        <f t="shared" si="116"/>
        <v>2009</v>
      </c>
      <c r="AM738" s="427" t="str">
        <f t="shared" si="117"/>
        <v>08</v>
      </c>
      <c r="AN738" t="str">
        <f t="shared" si="118"/>
        <v>10</v>
      </c>
      <c r="AP738" s="19">
        <f t="shared" si="119"/>
        <v>40094</v>
      </c>
    </row>
    <row r="739" spans="1:42" ht="19.5" customHeight="1" x14ac:dyDescent="0.2">
      <c r="A739" s="143">
        <v>20047</v>
      </c>
      <c r="B739" s="42" t="str">
        <f>IFERROR(VLOOKUP($A739,INPUT_Du_lieu_nhan_vien!$A:$C,2,0),"-")</f>
        <v>Lê Trung</v>
      </c>
      <c r="C739" s="42" t="str">
        <f>IFERROR(VLOOKUP($A739,INPUT_Du_lieu_nhan_vien!$A:$C,3,0),"-")</f>
        <v>Kiên</v>
      </c>
      <c r="D739" s="42" t="str">
        <f>IFERROR(VLOOKUP($A739,INPUT_Du_lieu_nhan_vien!$A:$AJ,36,0),"-")</f>
        <v>Nghỉ việc</v>
      </c>
      <c r="E739" s="69" t="s">
        <v>3030</v>
      </c>
      <c r="F739" s="70" t="s">
        <v>3949</v>
      </c>
      <c r="G739" s="71">
        <v>39845</v>
      </c>
      <c r="H739" s="54"/>
      <c r="I739" s="54" t="s">
        <v>17</v>
      </c>
      <c r="J739" s="54"/>
      <c r="K739" s="54"/>
      <c r="L739" s="54"/>
      <c r="M739" s="54"/>
      <c r="N739" s="70" t="s">
        <v>3950</v>
      </c>
      <c r="T739" s="1">
        <v>20718</v>
      </c>
      <c r="U739" s="1">
        <v>5533</v>
      </c>
      <c r="W739" s="1" t="s">
        <v>3213</v>
      </c>
      <c r="X739" s="1">
        <v>3503</v>
      </c>
      <c r="Y739">
        <f t="shared" si="110"/>
        <v>4485</v>
      </c>
      <c r="Z739">
        <f t="shared" si="111"/>
        <v>51</v>
      </c>
      <c r="AA739" t="str">
        <f t="shared" si="112"/>
        <v/>
      </c>
      <c r="AB739">
        <f t="shared" si="113"/>
        <v>2667</v>
      </c>
      <c r="AE739" s="19">
        <v>39845</v>
      </c>
      <c r="AH739" s="71">
        <v>39845</v>
      </c>
      <c r="AI739" s="78" t="s">
        <v>8835</v>
      </c>
      <c r="AJ739" s="413" t="str">
        <f t="shared" si="114"/>
        <v>01</v>
      </c>
      <c r="AK739" t="str">
        <f t="shared" si="115"/>
        <v>02</v>
      </c>
      <c r="AL739" t="str">
        <f t="shared" si="116"/>
        <v>2009</v>
      </c>
      <c r="AM739" s="427" t="str">
        <f t="shared" si="117"/>
        <v>01</v>
      </c>
      <c r="AN739" t="str">
        <f t="shared" si="118"/>
        <v>02</v>
      </c>
      <c r="AP739" s="19">
        <f t="shared" si="119"/>
        <v>39845</v>
      </c>
    </row>
    <row r="740" spans="1:42" ht="19.5" customHeight="1" x14ac:dyDescent="0.2">
      <c r="A740" s="143">
        <v>20048</v>
      </c>
      <c r="B740" s="42" t="str">
        <f>IFERROR(VLOOKUP($A740,INPUT_Du_lieu_nhan_vien!$A:$C,2,0),"-")</f>
        <v>Lê Thị Anh</v>
      </c>
      <c r="C740" s="42" t="str">
        <f>IFERROR(VLOOKUP($A740,INPUT_Du_lieu_nhan_vien!$A:$C,3,0),"-")</f>
        <v>Tú</v>
      </c>
      <c r="D740" s="42" t="str">
        <f>IFERROR(VLOOKUP($A740,INPUT_Du_lieu_nhan_vien!$A:$AJ,36,0),"-")</f>
        <v>Chính thức</v>
      </c>
      <c r="E740" s="69" t="s">
        <v>3030</v>
      </c>
      <c r="F740" s="70" t="s">
        <v>3952</v>
      </c>
      <c r="G740" s="71">
        <v>39875</v>
      </c>
      <c r="H740" s="54"/>
      <c r="I740" s="54" t="s">
        <v>17</v>
      </c>
      <c r="J740" s="54"/>
      <c r="K740" s="54"/>
      <c r="L740" s="54"/>
      <c r="M740" s="54"/>
      <c r="N740" s="70" t="s">
        <v>3953</v>
      </c>
      <c r="T740" s="1">
        <v>20719</v>
      </c>
      <c r="U740" s="1">
        <v>5534</v>
      </c>
      <c r="W740" s="1" t="s">
        <v>3306</v>
      </c>
      <c r="X740" s="1">
        <v>3504</v>
      </c>
      <c r="Y740">
        <f t="shared" si="110"/>
        <v>4486</v>
      </c>
      <c r="Z740">
        <f t="shared" si="111"/>
        <v>51</v>
      </c>
      <c r="AA740" t="str">
        <f t="shared" si="112"/>
        <v/>
      </c>
      <c r="AB740">
        <f t="shared" si="113"/>
        <v>2668</v>
      </c>
      <c r="AE740" s="19">
        <v>39875</v>
      </c>
      <c r="AH740" s="71">
        <v>39875</v>
      </c>
      <c r="AI740" s="78" t="s">
        <v>8836</v>
      </c>
      <c r="AJ740" s="413" t="str">
        <f t="shared" si="114"/>
        <v>03</v>
      </c>
      <c r="AK740" t="str">
        <f t="shared" si="115"/>
        <v>03</v>
      </c>
      <c r="AL740" t="str">
        <f t="shared" si="116"/>
        <v>2009</v>
      </c>
      <c r="AM740" s="427" t="str">
        <f t="shared" si="117"/>
        <v>03</v>
      </c>
      <c r="AN740" t="str">
        <f t="shared" si="118"/>
        <v>03</v>
      </c>
      <c r="AP740" s="19">
        <f t="shared" si="119"/>
        <v>39875</v>
      </c>
    </row>
    <row r="741" spans="1:42" ht="19.5" customHeight="1" x14ac:dyDescent="0.2">
      <c r="A741" s="143">
        <v>20063</v>
      </c>
      <c r="B741" s="42" t="str">
        <f>IFERROR(VLOOKUP($A741,INPUT_Du_lieu_nhan_vien!$A:$C,2,0),"-")</f>
        <v>Lê Văn</v>
      </c>
      <c r="C741" s="42" t="str">
        <f>IFERROR(VLOOKUP($A741,INPUT_Du_lieu_nhan_vien!$A:$C,3,0),"-")</f>
        <v>Thành</v>
      </c>
      <c r="D741" s="42" t="str">
        <f>IFERROR(VLOOKUP($A741,INPUT_Du_lieu_nhan_vien!$A:$AJ,36,0),"-")</f>
        <v>Nghỉ việc</v>
      </c>
      <c r="E741" s="69" t="s">
        <v>3030</v>
      </c>
      <c r="F741" s="70" t="s">
        <v>3954</v>
      </c>
      <c r="G741" s="71">
        <v>39923</v>
      </c>
      <c r="H741" s="54"/>
      <c r="I741" s="54" t="s">
        <v>17</v>
      </c>
      <c r="J741" s="54"/>
      <c r="K741" s="54"/>
      <c r="L741" s="54"/>
      <c r="M741" s="54"/>
      <c r="N741" s="70" t="s">
        <v>3955</v>
      </c>
      <c r="T741" s="1">
        <v>20720</v>
      </c>
      <c r="U741" s="1">
        <v>5535</v>
      </c>
      <c r="W741" s="1" t="s">
        <v>3239</v>
      </c>
      <c r="X741" s="1">
        <v>3505</v>
      </c>
      <c r="Y741">
        <f t="shared" si="110"/>
        <v>4500</v>
      </c>
      <c r="Z741">
        <f t="shared" si="111"/>
        <v>51</v>
      </c>
      <c r="AA741" t="str">
        <f t="shared" si="112"/>
        <v/>
      </c>
      <c r="AB741">
        <f t="shared" si="113"/>
        <v>2669</v>
      </c>
      <c r="AE741" s="19">
        <v>39923</v>
      </c>
      <c r="AH741" s="71">
        <v>39923</v>
      </c>
      <c r="AI741" s="78" t="s">
        <v>8837</v>
      </c>
      <c r="AJ741" s="413" t="str">
        <f t="shared" si="114"/>
        <v>20</v>
      </c>
      <c r="AK741" t="str">
        <f t="shared" si="115"/>
        <v>04</v>
      </c>
      <c r="AL741" t="str">
        <f t="shared" si="116"/>
        <v>2009</v>
      </c>
      <c r="AM741" s="427" t="str">
        <f t="shared" si="117"/>
        <v>20</v>
      </c>
      <c r="AN741" t="str">
        <f t="shared" si="118"/>
        <v>04</v>
      </c>
      <c r="AP741" s="19">
        <f t="shared" si="119"/>
        <v>39923</v>
      </c>
    </row>
    <row r="742" spans="1:42" ht="19.5" customHeight="1" x14ac:dyDescent="0.2">
      <c r="A742" s="143">
        <v>20072</v>
      </c>
      <c r="B742" s="42" t="str">
        <f>IFERROR(VLOOKUP($A742,INPUT_Du_lieu_nhan_vien!$A:$C,2,0),"-")</f>
        <v>Lê Thị Hoàng</v>
      </c>
      <c r="C742" s="42" t="str">
        <f>IFERROR(VLOOKUP($A742,INPUT_Du_lieu_nhan_vien!$A:$C,3,0),"-")</f>
        <v>Anh</v>
      </c>
      <c r="D742" s="42" t="str">
        <f>IFERROR(VLOOKUP($A742,INPUT_Du_lieu_nhan_vien!$A:$AJ,36,0),"-")</f>
        <v>Nghỉ việc</v>
      </c>
      <c r="E742" s="69" t="s">
        <v>3030</v>
      </c>
      <c r="F742" s="70" t="s">
        <v>3956</v>
      </c>
      <c r="G742" s="71">
        <v>39958</v>
      </c>
      <c r="H742" s="54"/>
      <c r="I742" s="54" t="s">
        <v>16</v>
      </c>
      <c r="J742" s="54"/>
      <c r="K742" s="54"/>
      <c r="L742" s="54"/>
      <c r="M742" s="54"/>
      <c r="N742" s="70" t="s">
        <v>3957</v>
      </c>
      <c r="T742" s="1">
        <v>20721</v>
      </c>
      <c r="U742" s="1">
        <v>5536</v>
      </c>
      <c r="W742" s="1" t="s">
        <v>3236</v>
      </c>
      <c r="X742" s="1">
        <v>3506</v>
      </c>
      <c r="Y742">
        <f t="shared" si="110"/>
        <v>4510</v>
      </c>
      <c r="Z742">
        <f t="shared" si="111"/>
        <v>53</v>
      </c>
      <c r="AA742" t="str">
        <f t="shared" si="112"/>
        <v/>
      </c>
      <c r="AB742">
        <f t="shared" si="113"/>
        <v>2670</v>
      </c>
      <c r="AE742" s="19">
        <v>39958</v>
      </c>
      <c r="AH742" s="71">
        <v>39958</v>
      </c>
      <c r="AI742" s="78" t="s">
        <v>8696</v>
      </c>
      <c r="AJ742" s="413" t="str">
        <f t="shared" si="114"/>
        <v>25</v>
      </c>
      <c r="AK742" t="str">
        <f t="shared" si="115"/>
        <v>05</v>
      </c>
      <c r="AL742" t="str">
        <f t="shared" si="116"/>
        <v>2009</v>
      </c>
      <c r="AM742" s="427" t="str">
        <f t="shared" si="117"/>
        <v>25</v>
      </c>
      <c r="AN742" t="str">
        <f t="shared" si="118"/>
        <v>05</v>
      </c>
      <c r="AP742" s="19">
        <f t="shared" si="119"/>
        <v>39958</v>
      </c>
    </row>
    <row r="743" spans="1:42" ht="19.5" customHeight="1" x14ac:dyDescent="0.2">
      <c r="A743" s="143">
        <v>20105</v>
      </c>
      <c r="B743" s="42" t="str">
        <f>IFERROR(VLOOKUP($A743,INPUT_Du_lieu_nhan_vien!$A:$C,2,0),"-")</f>
        <v>Lê Thị Thu</v>
      </c>
      <c r="C743" s="42" t="str">
        <f>IFERROR(VLOOKUP($A743,INPUT_Du_lieu_nhan_vien!$A:$C,3,0),"-")</f>
        <v>Cúc</v>
      </c>
      <c r="D743" s="42" t="str">
        <f>IFERROR(VLOOKUP($A743,INPUT_Du_lieu_nhan_vien!$A:$AJ,36,0),"-")</f>
        <v>Nghỉ việc</v>
      </c>
      <c r="E743" s="69" t="s">
        <v>3030</v>
      </c>
      <c r="F743" s="70" t="s">
        <v>3959</v>
      </c>
      <c r="G743" s="71">
        <v>40031</v>
      </c>
      <c r="H743" s="54"/>
      <c r="I743" s="54" t="s">
        <v>17</v>
      </c>
      <c r="J743" s="54"/>
      <c r="K743" s="54"/>
      <c r="L743" s="54"/>
      <c r="M743" s="54"/>
      <c r="N743" s="70" t="s">
        <v>3960</v>
      </c>
      <c r="T743" s="1">
        <v>20722</v>
      </c>
      <c r="U743" s="1">
        <v>5537</v>
      </c>
      <c r="W743" s="1" t="s">
        <v>3242</v>
      </c>
      <c r="X743" s="1">
        <v>3507</v>
      </c>
      <c r="Y743">
        <f t="shared" si="110"/>
        <v>4543</v>
      </c>
      <c r="Z743">
        <f t="shared" si="111"/>
        <v>51</v>
      </c>
      <c r="AA743" t="str">
        <f t="shared" si="112"/>
        <v/>
      </c>
      <c r="AB743">
        <f t="shared" si="113"/>
        <v>2671</v>
      </c>
      <c r="AE743" s="19">
        <v>40031</v>
      </c>
      <c r="AH743" s="71">
        <v>40031</v>
      </c>
      <c r="AI743" s="78" t="s">
        <v>8838</v>
      </c>
      <c r="AJ743" s="413" t="str">
        <f t="shared" si="114"/>
        <v>06</v>
      </c>
      <c r="AK743" t="str">
        <f t="shared" si="115"/>
        <v>08</v>
      </c>
      <c r="AL743" t="str">
        <f t="shared" si="116"/>
        <v>2009</v>
      </c>
      <c r="AM743" s="427" t="str">
        <f t="shared" si="117"/>
        <v>06</v>
      </c>
      <c r="AN743" t="str">
        <f t="shared" si="118"/>
        <v>08</v>
      </c>
      <c r="AP743" s="19">
        <f t="shared" si="119"/>
        <v>40031</v>
      </c>
    </row>
    <row r="744" spans="1:42" ht="19.5" customHeight="1" x14ac:dyDescent="0.2">
      <c r="A744" s="143">
        <v>20402</v>
      </c>
      <c r="B744" s="42" t="str">
        <f>IFERROR(VLOOKUP($A744,INPUT_Du_lieu_nhan_vien!$A:$C,2,0),"-")</f>
        <v>Lê Trà</v>
      </c>
      <c r="C744" s="42" t="str">
        <f>IFERROR(VLOOKUP($A744,INPUT_Du_lieu_nhan_vien!$A:$C,3,0),"-")</f>
        <v>My</v>
      </c>
      <c r="D744" s="42" t="str">
        <f>IFERROR(VLOOKUP($A744,INPUT_Du_lieu_nhan_vien!$A:$AJ,36,0),"-")</f>
        <v>Chính thức</v>
      </c>
      <c r="E744" s="69" t="s">
        <v>3030</v>
      </c>
      <c r="F744" s="70" t="s">
        <v>3962</v>
      </c>
      <c r="G744" s="71">
        <v>41003</v>
      </c>
      <c r="H744" s="54"/>
      <c r="I744" s="54" t="s">
        <v>3012</v>
      </c>
      <c r="J744" s="54"/>
      <c r="K744" s="54"/>
      <c r="L744" s="54"/>
      <c r="M744" s="54"/>
      <c r="N744" s="70" t="s">
        <v>3905</v>
      </c>
      <c r="T744" s="1">
        <v>20723</v>
      </c>
      <c r="U744" s="1">
        <v>5538</v>
      </c>
      <c r="W744" s="1" t="s">
        <v>3243</v>
      </c>
      <c r="X744" s="1">
        <v>3508</v>
      </c>
      <c r="Y744">
        <f t="shared" si="110"/>
        <v>5080</v>
      </c>
      <c r="Z744">
        <f t="shared" si="111"/>
        <v>56</v>
      </c>
      <c r="AA744" t="str">
        <f t="shared" si="112"/>
        <v/>
      </c>
      <c r="AB744">
        <f t="shared" si="113"/>
        <v>2672</v>
      </c>
      <c r="AE744" s="19">
        <v>41003</v>
      </c>
      <c r="AH744" s="71">
        <v>41003</v>
      </c>
      <c r="AI744" s="78" t="s">
        <v>8772</v>
      </c>
      <c r="AJ744" s="413" t="str">
        <f t="shared" si="114"/>
        <v>04</v>
      </c>
      <c r="AK744" t="str">
        <f t="shared" si="115"/>
        <v>04</v>
      </c>
      <c r="AL744" t="str">
        <f t="shared" si="116"/>
        <v>2012</v>
      </c>
      <c r="AM744" s="427" t="str">
        <f t="shared" si="117"/>
        <v>04</v>
      </c>
      <c r="AN744" t="str">
        <f t="shared" si="118"/>
        <v>04</v>
      </c>
      <c r="AP744" s="19">
        <f t="shared" si="119"/>
        <v>41003</v>
      </c>
    </row>
    <row r="745" spans="1:42" ht="19.5" customHeight="1" x14ac:dyDescent="0.2">
      <c r="A745" s="143">
        <v>20396</v>
      </c>
      <c r="B745" s="42" t="str">
        <f>IFERROR(VLOOKUP($A745,INPUT_Du_lieu_nhan_vien!$A:$C,2,0),"-")</f>
        <v>Lê Thị Ngọc</v>
      </c>
      <c r="C745" s="42" t="str">
        <f>IFERROR(VLOOKUP($A745,INPUT_Du_lieu_nhan_vien!$A:$C,3,0),"-")</f>
        <v>Hồi</v>
      </c>
      <c r="D745" s="42" t="str">
        <f>IFERROR(VLOOKUP($A745,INPUT_Du_lieu_nhan_vien!$A:$AJ,36,0),"-")</f>
        <v>Nghỉ việc</v>
      </c>
      <c r="E745" s="69" t="s">
        <v>3030</v>
      </c>
      <c r="F745" s="70" t="s">
        <v>3963</v>
      </c>
      <c r="G745" s="71">
        <v>41002</v>
      </c>
      <c r="H745" s="54"/>
      <c r="I745" s="54" t="s">
        <v>17</v>
      </c>
      <c r="J745" s="54"/>
      <c r="K745" s="54"/>
      <c r="L745" s="54"/>
      <c r="M745" s="54"/>
      <c r="N745" s="70" t="s">
        <v>3844</v>
      </c>
      <c r="T745" s="1">
        <v>20724</v>
      </c>
      <c r="U745" s="1">
        <v>5539</v>
      </c>
      <c r="W745" s="1" t="s">
        <v>3245</v>
      </c>
      <c r="X745" s="1">
        <v>3509</v>
      </c>
      <c r="Y745">
        <f t="shared" si="110"/>
        <v>5074</v>
      </c>
      <c r="Z745">
        <f t="shared" si="111"/>
        <v>51</v>
      </c>
      <c r="AA745" t="str">
        <f t="shared" si="112"/>
        <v/>
      </c>
      <c r="AB745">
        <f t="shared" si="113"/>
        <v>2673</v>
      </c>
      <c r="AE745" s="19">
        <v>41002</v>
      </c>
      <c r="AH745" s="71">
        <v>41002</v>
      </c>
      <c r="AI745" s="78" t="s">
        <v>8771</v>
      </c>
      <c r="AJ745" s="413" t="str">
        <f t="shared" si="114"/>
        <v>03</v>
      </c>
      <c r="AK745" t="str">
        <f t="shared" si="115"/>
        <v>04</v>
      </c>
      <c r="AL745" t="str">
        <f t="shared" si="116"/>
        <v>2012</v>
      </c>
      <c r="AM745" s="427" t="str">
        <f t="shared" si="117"/>
        <v>03</v>
      </c>
      <c r="AN745" t="str">
        <f t="shared" si="118"/>
        <v>04</v>
      </c>
      <c r="AP745" s="19">
        <f t="shared" si="119"/>
        <v>41002</v>
      </c>
    </row>
    <row r="746" spans="1:42" ht="19.5" customHeight="1" x14ac:dyDescent="0.2">
      <c r="A746" s="143">
        <v>20410</v>
      </c>
      <c r="B746" s="42" t="str">
        <f>IFERROR(VLOOKUP($A746,INPUT_Du_lieu_nhan_vien!$A:$C,2,0),"-")</f>
        <v>Lê Thị Ánh</v>
      </c>
      <c r="C746" s="42" t="str">
        <f>IFERROR(VLOOKUP($A746,INPUT_Du_lieu_nhan_vien!$A:$C,3,0),"-")</f>
        <v>Ly</v>
      </c>
      <c r="D746" s="42" t="str">
        <f>IFERROR(VLOOKUP($A746,INPUT_Du_lieu_nhan_vien!$A:$AJ,36,0),"-")</f>
        <v>Chính thức</v>
      </c>
      <c r="E746" s="69" t="s">
        <v>3030</v>
      </c>
      <c r="F746" s="70" t="s">
        <v>3966</v>
      </c>
      <c r="G746" s="71">
        <v>41015</v>
      </c>
      <c r="H746" s="54"/>
      <c r="I746" s="54" t="s">
        <v>3012</v>
      </c>
      <c r="J746" s="54"/>
      <c r="K746" s="54"/>
      <c r="L746" s="54"/>
      <c r="M746" s="54"/>
      <c r="N746" s="70" t="s">
        <v>3967</v>
      </c>
      <c r="T746" s="1">
        <v>20725</v>
      </c>
      <c r="U746" s="1">
        <v>5540</v>
      </c>
      <c r="W746" s="1" t="s">
        <v>3207</v>
      </c>
      <c r="X746" s="1">
        <v>3510</v>
      </c>
      <c r="Y746">
        <f t="shared" si="110"/>
        <v>5088</v>
      </c>
      <c r="Z746">
        <f t="shared" si="111"/>
        <v>56</v>
      </c>
      <c r="AA746" t="str">
        <f t="shared" si="112"/>
        <v/>
      </c>
      <c r="AB746">
        <f t="shared" si="113"/>
        <v>2674</v>
      </c>
      <c r="AE746" s="19">
        <v>41015</v>
      </c>
      <c r="AH746" s="71">
        <v>41015</v>
      </c>
      <c r="AI746" s="78" t="s">
        <v>8774</v>
      </c>
      <c r="AJ746" s="413" t="str">
        <f t="shared" si="114"/>
        <v>16</v>
      </c>
      <c r="AK746" t="str">
        <f t="shared" si="115"/>
        <v>04</v>
      </c>
      <c r="AL746" t="str">
        <f t="shared" si="116"/>
        <v>2012</v>
      </c>
      <c r="AM746" s="427" t="str">
        <f t="shared" si="117"/>
        <v>16</v>
      </c>
      <c r="AN746" t="str">
        <f t="shared" si="118"/>
        <v>04</v>
      </c>
      <c r="AP746" s="19">
        <f t="shared" si="119"/>
        <v>41015</v>
      </c>
    </row>
    <row r="747" spans="1:42" ht="19.5" customHeight="1" x14ac:dyDescent="0.2">
      <c r="A747" s="143">
        <v>20439</v>
      </c>
      <c r="B747" s="42" t="str">
        <f>IFERROR(VLOOKUP($A747,INPUT_Du_lieu_nhan_vien!$A:$C,2,0),"-")</f>
        <v>Lê Nguyễn Thanh</v>
      </c>
      <c r="C747" s="42" t="str">
        <f>IFERROR(VLOOKUP($A747,INPUT_Du_lieu_nhan_vien!$A:$C,3,0),"-")</f>
        <v>Thanh</v>
      </c>
      <c r="D747" s="42" t="str">
        <f>IFERROR(VLOOKUP($A747,INPUT_Du_lieu_nhan_vien!$A:$AJ,36,0),"-")</f>
        <v>Nghỉ việc</v>
      </c>
      <c r="E747" s="69" t="s">
        <v>3030</v>
      </c>
      <c r="F747" s="70" t="s">
        <v>3972</v>
      </c>
      <c r="G747" s="71">
        <v>41121</v>
      </c>
      <c r="H747" s="54"/>
      <c r="I747" s="54" t="s">
        <v>17</v>
      </c>
      <c r="J747" s="54"/>
      <c r="K747" s="54"/>
      <c r="L747" s="54"/>
      <c r="M747" s="54"/>
      <c r="N747" s="70" t="s">
        <v>3973</v>
      </c>
      <c r="T747" s="1">
        <v>20726</v>
      </c>
      <c r="U747" s="1">
        <v>5541</v>
      </c>
      <c r="W747" s="1" t="s">
        <v>3246</v>
      </c>
      <c r="X747" s="1">
        <v>3511</v>
      </c>
      <c r="Y747">
        <f t="shared" si="110"/>
        <v>5181</v>
      </c>
      <c r="Z747">
        <f t="shared" si="111"/>
        <v>51</v>
      </c>
      <c r="AA747" t="str">
        <f t="shared" si="112"/>
        <v/>
      </c>
      <c r="AB747">
        <f t="shared" si="113"/>
        <v>2675</v>
      </c>
      <c r="AE747" s="19">
        <v>41121</v>
      </c>
      <c r="AH747" s="71">
        <v>41121</v>
      </c>
      <c r="AI747" s="78" t="s">
        <v>8786</v>
      </c>
      <c r="AJ747" s="413" t="str">
        <f t="shared" si="114"/>
        <v>31</v>
      </c>
      <c r="AK747" t="str">
        <f t="shared" si="115"/>
        <v>07</v>
      </c>
      <c r="AL747" t="str">
        <f t="shared" si="116"/>
        <v>2012</v>
      </c>
      <c r="AM747" s="427" t="str">
        <f t="shared" si="117"/>
        <v>31</v>
      </c>
      <c r="AN747" t="str">
        <f t="shared" si="118"/>
        <v>07</v>
      </c>
      <c r="AP747" s="19">
        <f t="shared" si="119"/>
        <v>41121</v>
      </c>
    </row>
    <row r="748" spans="1:42" ht="19.5" customHeight="1" x14ac:dyDescent="0.2">
      <c r="A748" s="143">
        <v>20454</v>
      </c>
      <c r="B748" s="42" t="str">
        <f>IFERROR(VLOOKUP($A748,INPUT_Du_lieu_nhan_vien!$A:$C,2,0),"-")</f>
        <v>Lê Thanh</v>
      </c>
      <c r="C748" s="42" t="str">
        <f>IFERROR(VLOOKUP($A748,INPUT_Du_lieu_nhan_vien!$A:$C,3,0),"-")</f>
        <v>Hải</v>
      </c>
      <c r="D748" s="42" t="str">
        <f>IFERROR(VLOOKUP($A748,INPUT_Du_lieu_nhan_vien!$A:$AJ,36,0),"-")</f>
        <v>Chính thức</v>
      </c>
      <c r="E748" s="69" t="s">
        <v>3030</v>
      </c>
      <c r="F748" s="70" t="s">
        <v>3974</v>
      </c>
      <c r="G748" s="71">
        <v>41151</v>
      </c>
      <c r="H748" s="54"/>
      <c r="I748" s="54" t="s">
        <v>16</v>
      </c>
      <c r="J748" s="54"/>
      <c r="K748" s="54"/>
      <c r="L748" s="54"/>
      <c r="M748" s="54"/>
      <c r="N748" s="70" t="s">
        <v>3975</v>
      </c>
      <c r="T748" s="1">
        <v>20727</v>
      </c>
      <c r="U748" s="1">
        <v>5542</v>
      </c>
      <c r="W748" s="1" t="s">
        <v>3249</v>
      </c>
      <c r="X748" s="1">
        <v>3512</v>
      </c>
      <c r="Y748">
        <f t="shared" si="110"/>
        <v>5212</v>
      </c>
      <c r="Z748">
        <f t="shared" si="111"/>
        <v>53</v>
      </c>
      <c r="AA748" t="str">
        <f t="shared" si="112"/>
        <v/>
      </c>
      <c r="AB748">
        <f t="shared" si="113"/>
        <v>2676</v>
      </c>
      <c r="AE748" s="19">
        <v>41151</v>
      </c>
      <c r="AH748" s="71">
        <v>41151</v>
      </c>
      <c r="AI748" s="78" t="s">
        <v>8778</v>
      </c>
      <c r="AJ748" s="413" t="str">
        <f t="shared" si="114"/>
        <v>30</v>
      </c>
      <c r="AK748" t="str">
        <f t="shared" si="115"/>
        <v>08</v>
      </c>
      <c r="AL748" t="str">
        <f t="shared" si="116"/>
        <v>2012</v>
      </c>
      <c r="AM748" s="427" t="str">
        <f t="shared" si="117"/>
        <v>30</v>
      </c>
      <c r="AN748" t="str">
        <f t="shared" si="118"/>
        <v>08</v>
      </c>
      <c r="AP748" s="19">
        <f t="shared" si="119"/>
        <v>41151</v>
      </c>
    </row>
    <row r="749" spans="1:42" ht="19.5" customHeight="1" x14ac:dyDescent="0.2">
      <c r="A749" s="143">
        <v>20472</v>
      </c>
      <c r="B749" s="42" t="str">
        <f>IFERROR(VLOOKUP($A749,INPUT_Du_lieu_nhan_vien!$A:$C,2,0),"-")</f>
        <v>Lê Thị</v>
      </c>
      <c r="C749" s="42" t="str">
        <f>IFERROR(VLOOKUP($A749,INPUT_Du_lieu_nhan_vien!$A:$C,3,0),"-")</f>
        <v>Ngọc</v>
      </c>
      <c r="D749" s="42" t="str">
        <f>IFERROR(VLOOKUP($A749,INPUT_Du_lieu_nhan_vien!$A:$AJ,36,0),"-")</f>
        <v>Chính thức</v>
      </c>
      <c r="E749" s="69" t="s">
        <v>3030</v>
      </c>
      <c r="F749" s="70" t="s">
        <v>3976</v>
      </c>
      <c r="G749" s="71">
        <v>41192</v>
      </c>
      <c r="H749" s="54"/>
      <c r="I749" s="54" t="s">
        <v>16</v>
      </c>
      <c r="J749" s="54"/>
      <c r="K749" s="54"/>
      <c r="L749" s="54"/>
      <c r="M749" s="54"/>
      <c r="N749" s="70" t="s">
        <v>3858</v>
      </c>
      <c r="T749" s="1">
        <v>20728</v>
      </c>
      <c r="U749" s="1">
        <v>5543</v>
      </c>
      <c r="W749" s="1" t="s">
        <v>3250</v>
      </c>
      <c r="X749" s="1">
        <v>3513</v>
      </c>
      <c r="Y749">
        <f t="shared" si="110"/>
        <v>5275</v>
      </c>
      <c r="Z749">
        <f t="shared" si="111"/>
        <v>53</v>
      </c>
      <c r="AA749" t="str">
        <f t="shared" si="112"/>
        <v/>
      </c>
      <c r="AB749">
        <f t="shared" si="113"/>
        <v>2677</v>
      </c>
      <c r="AE749" s="19">
        <v>41192</v>
      </c>
      <c r="AH749" s="71">
        <v>41192</v>
      </c>
      <c r="AI749" s="78" t="s">
        <v>8782</v>
      </c>
      <c r="AJ749" s="413" t="str">
        <f t="shared" si="114"/>
        <v>10</v>
      </c>
      <c r="AK749" t="str">
        <f t="shared" si="115"/>
        <v>10</v>
      </c>
      <c r="AL749" t="str">
        <f t="shared" si="116"/>
        <v>2012</v>
      </c>
      <c r="AM749" s="427" t="str">
        <f t="shared" si="117"/>
        <v>10</v>
      </c>
      <c r="AN749" t="str">
        <f t="shared" si="118"/>
        <v>10</v>
      </c>
      <c r="AP749" s="19">
        <f t="shared" si="119"/>
        <v>41192</v>
      </c>
    </row>
    <row r="750" spans="1:42" ht="19.5" customHeight="1" x14ac:dyDescent="0.2">
      <c r="A750" s="143">
        <v>20486</v>
      </c>
      <c r="B750" s="42" t="str">
        <f>IFERROR(VLOOKUP($A750,INPUT_Du_lieu_nhan_vien!$A:$C,2,0),"-")</f>
        <v>Lê Thị Phương</v>
      </c>
      <c r="C750" s="42" t="str">
        <f>IFERROR(VLOOKUP($A750,INPUT_Du_lieu_nhan_vien!$A:$C,3,0),"-")</f>
        <v>Kiều</v>
      </c>
      <c r="D750" s="42" t="str">
        <f>IFERROR(VLOOKUP($A750,INPUT_Du_lieu_nhan_vien!$A:$AJ,36,0),"-")</f>
        <v>Nghỉ việc</v>
      </c>
      <c r="E750" s="69" t="s">
        <v>3030</v>
      </c>
      <c r="F750" s="70" t="s">
        <v>3979</v>
      </c>
      <c r="G750" s="78" t="s">
        <v>8204</v>
      </c>
      <c r="H750" s="54"/>
      <c r="I750" s="54" t="s">
        <v>16</v>
      </c>
      <c r="J750" s="54"/>
      <c r="K750" s="54"/>
      <c r="L750" s="54"/>
      <c r="M750" s="54"/>
      <c r="N750" s="70" t="s">
        <v>3802</v>
      </c>
      <c r="T750" s="1">
        <v>20729</v>
      </c>
      <c r="U750" s="1">
        <v>5544</v>
      </c>
      <c r="W750" s="1" t="s">
        <v>3190</v>
      </c>
      <c r="X750" s="1">
        <v>3514</v>
      </c>
      <c r="Y750">
        <f t="shared" si="110"/>
        <v>5301</v>
      </c>
      <c r="Z750">
        <f t="shared" si="111"/>
        <v>53</v>
      </c>
      <c r="AA750" t="str">
        <f t="shared" si="112"/>
        <v/>
      </c>
      <c r="AB750">
        <f t="shared" si="113"/>
        <v>2678</v>
      </c>
      <c r="AE750" s="19">
        <v>41040</v>
      </c>
      <c r="AH750" s="78" t="s">
        <v>8204</v>
      </c>
      <c r="AI750" s="78" t="s">
        <v>8204</v>
      </c>
      <c r="AJ750" s="413" t="str">
        <f t="shared" si="114"/>
        <v>11</v>
      </c>
      <c r="AK750" t="str">
        <f t="shared" si="115"/>
        <v>5</v>
      </c>
      <c r="AL750" t="str">
        <f t="shared" si="116"/>
        <v>2012</v>
      </c>
      <c r="AM750" s="427" t="str">
        <f t="shared" si="117"/>
        <v>11</v>
      </c>
      <c r="AN750" t="str">
        <f t="shared" si="118"/>
        <v>5</v>
      </c>
      <c r="AP750" s="19">
        <f t="shared" si="119"/>
        <v>41040</v>
      </c>
    </row>
    <row r="751" spans="1:42" ht="19.5" customHeight="1" x14ac:dyDescent="0.2">
      <c r="A751" s="143">
        <v>20497</v>
      </c>
      <c r="B751" s="42" t="str">
        <f>IFERROR(VLOOKUP($A751,INPUT_Du_lieu_nhan_vien!$A:$C,2,0),"-")</f>
        <v>Lê Thị</v>
      </c>
      <c r="C751" s="42" t="str">
        <f>IFERROR(VLOOKUP($A751,INPUT_Du_lieu_nhan_vien!$A:$C,3,0),"-")</f>
        <v>Trang</v>
      </c>
      <c r="D751" s="42" t="str">
        <f>IFERROR(VLOOKUP($A751,INPUT_Du_lieu_nhan_vien!$A:$AJ,36,0),"-")</f>
        <v>Nghỉ việc</v>
      </c>
      <c r="E751" s="69" t="s">
        <v>3030</v>
      </c>
      <c r="F751" s="70" t="s">
        <v>3980</v>
      </c>
      <c r="G751" s="78" t="s">
        <v>8205</v>
      </c>
      <c r="H751" s="54"/>
      <c r="I751" s="54" t="s">
        <v>14</v>
      </c>
      <c r="J751" s="54"/>
      <c r="K751" s="54"/>
      <c r="L751" s="54"/>
      <c r="M751" s="54"/>
      <c r="N751" s="70" t="s">
        <v>3981</v>
      </c>
      <c r="T751" s="1">
        <v>20730</v>
      </c>
      <c r="U751" s="1">
        <v>5545</v>
      </c>
      <c r="W751" s="1" t="s">
        <v>3192</v>
      </c>
      <c r="X751" s="1">
        <v>3515</v>
      </c>
      <c r="Y751">
        <f t="shared" si="110"/>
        <v>5312</v>
      </c>
      <c r="Z751">
        <f t="shared" si="111"/>
        <v>33</v>
      </c>
      <c r="AA751" t="str">
        <f t="shared" si="112"/>
        <v/>
      </c>
      <c r="AB751">
        <f t="shared" si="113"/>
        <v>2679</v>
      </c>
      <c r="AE751" s="19">
        <v>41228</v>
      </c>
      <c r="AH751" s="78" t="s">
        <v>8205</v>
      </c>
      <c r="AI751" s="78" t="s">
        <v>8205</v>
      </c>
      <c r="AJ751" s="413" t="str">
        <f t="shared" si="114"/>
        <v>11</v>
      </c>
      <c r="AK751" t="str">
        <f t="shared" si="115"/>
        <v>15</v>
      </c>
      <c r="AL751" t="str">
        <f t="shared" si="116"/>
        <v>2012</v>
      </c>
      <c r="AM751" s="427" t="str">
        <f t="shared" si="117"/>
        <v>15</v>
      </c>
      <c r="AN751" t="str">
        <f t="shared" si="118"/>
        <v>11</v>
      </c>
      <c r="AP751" s="19">
        <f t="shared" si="119"/>
        <v>41228</v>
      </c>
    </row>
    <row r="752" spans="1:42" ht="19.5" customHeight="1" x14ac:dyDescent="0.2">
      <c r="A752" s="143">
        <v>20522</v>
      </c>
      <c r="B752" s="42" t="str">
        <f>IFERROR(VLOOKUP($A752,INPUT_Du_lieu_nhan_vien!$A:$C,2,0),"-")</f>
        <v>Lê Thị Hồng</v>
      </c>
      <c r="C752" s="42" t="str">
        <f>IFERROR(VLOOKUP($A752,INPUT_Du_lieu_nhan_vien!$A:$C,3,0),"-")</f>
        <v>Kiều</v>
      </c>
      <c r="D752" s="42" t="str">
        <f>IFERROR(VLOOKUP($A752,INPUT_Du_lieu_nhan_vien!$A:$AJ,36,0),"-")</f>
        <v>Nghỉ việc</v>
      </c>
      <c r="E752" s="69" t="s">
        <v>3030</v>
      </c>
      <c r="F752" s="70" t="s">
        <v>3982</v>
      </c>
      <c r="G752" s="78" t="s">
        <v>7839</v>
      </c>
      <c r="H752" s="54"/>
      <c r="I752" s="54" t="s">
        <v>16</v>
      </c>
      <c r="J752" s="54"/>
      <c r="K752" s="54"/>
      <c r="L752" s="54"/>
      <c r="M752" s="54"/>
      <c r="N752" s="70" t="s">
        <v>3888</v>
      </c>
      <c r="T752" s="1">
        <v>20731</v>
      </c>
      <c r="U752" s="1">
        <v>5546</v>
      </c>
      <c r="W752" s="1" t="s">
        <v>3194</v>
      </c>
      <c r="X752" s="1">
        <v>3516</v>
      </c>
      <c r="Y752">
        <f t="shared" si="110"/>
        <v>5336</v>
      </c>
      <c r="Z752">
        <f t="shared" si="111"/>
        <v>53</v>
      </c>
      <c r="AA752" t="str">
        <f t="shared" si="112"/>
        <v/>
      </c>
      <c r="AB752">
        <f t="shared" si="113"/>
        <v>2680</v>
      </c>
      <c r="AE752" s="19" t="s">
        <v>623</v>
      </c>
      <c r="AH752" s="78" t="s">
        <v>7839</v>
      </c>
      <c r="AI752" s="78" t="s">
        <v>7839</v>
      </c>
      <c r="AJ752" s="413" t="str">
        <f t="shared" si="114"/>
        <v>1/</v>
      </c>
      <c r="AK752" t="str">
        <f t="shared" si="115"/>
        <v>22</v>
      </c>
      <c r="AL752" t="str">
        <f t="shared" si="116"/>
        <v>2013</v>
      </c>
      <c r="AM752" s="427" t="str">
        <f t="shared" si="117"/>
        <v>22</v>
      </c>
      <c r="AN752" t="str">
        <f t="shared" si="118"/>
        <v>1/</v>
      </c>
      <c r="AP752" s="19" t="str">
        <f t="shared" si="119"/>
        <v/>
      </c>
    </row>
    <row r="753" spans="1:42" ht="19.5" customHeight="1" x14ac:dyDescent="0.2">
      <c r="A753" s="143">
        <v>20446</v>
      </c>
      <c r="B753" s="42" t="str">
        <f>IFERROR(VLOOKUP($A753,INPUT_Du_lieu_nhan_vien!$A:$C,2,0),"-")</f>
        <v>Lê Hiền</v>
      </c>
      <c r="C753" s="42" t="str">
        <f>IFERROR(VLOOKUP($A753,INPUT_Du_lieu_nhan_vien!$A:$C,3,0),"-")</f>
        <v>Trang</v>
      </c>
      <c r="D753" s="42" t="str">
        <f>IFERROR(VLOOKUP($A753,INPUT_Du_lieu_nhan_vien!$A:$AJ,36,0),"-")</f>
        <v>Chính thức</v>
      </c>
      <c r="E753" s="69" t="s">
        <v>3030</v>
      </c>
      <c r="F753" s="70" t="s">
        <v>3983</v>
      </c>
      <c r="G753" s="71">
        <v>41354</v>
      </c>
      <c r="H753" s="54"/>
      <c r="I753" s="54" t="s">
        <v>16</v>
      </c>
      <c r="J753" s="54"/>
      <c r="K753" s="54"/>
      <c r="L753" s="54"/>
      <c r="M753" s="54"/>
      <c r="N753" s="70" t="s">
        <v>3809</v>
      </c>
      <c r="T753" s="1">
        <v>20732</v>
      </c>
      <c r="U753" s="1">
        <v>5547</v>
      </c>
      <c r="W753" s="1" t="s">
        <v>3196</v>
      </c>
      <c r="X753" s="1">
        <v>3517</v>
      </c>
      <c r="Y753">
        <f t="shared" si="110"/>
        <v>5191</v>
      </c>
      <c r="Z753">
        <f t="shared" si="111"/>
        <v>53</v>
      </c>
      <c r="AA753" t="str">
        <f t="shared" si="112"/>
        <v/>
      </c>
      <c r="AB753">
        <f t="shared" si="113"/>
        <v>2681</v>
      </c>
      <c r="AE753" s="19">
        <v>41354</v>
      </c>
      <c r="AH753" s="71">
        <v>41354</v>
      </c>
      <c r="AI753" s="78" t="s">
        <v>8821</v>
      </c>
      <c r="AJ753" s="413" t="str">
        <f t="shared" si="114"/>
        <v>21</v>
      </c>
      <c r="AK753" t="str">
        <f t="shared" si="115"/>
        <v>03</v>
      </c>
      <c r="AL753" t="str">
        <f t="shared" si="116"/>
        <v>2013</v>
      </c>
      <c r="AM753" s="427" t="str">
        <f t="shared" si="117"/>
        <v>21</v>
      </c>
      <c r="AN753" t="str">
        <f t="shared" si="118"/>
        <v>03</v>
      </c>
      <c r="AP753" s="19">
        <f t="shared" si="119"/>
        <v>41354</v>
      </c>
    </row>
    <row r="754" spans="1:42" ht="19.5" customHeight="1" x14ac:dyDescent="0.2">
      <c r="A754" s="229">
        <v>20362</v>
      </c>
      <c r="B754" s="42" t="str">
        <f>IFERROR(VLOOKUP($A754,INPUT_Du_lieu_nhan_vien!$A:$C,2,0),"-")</f>
        <v>-</v>
      </c>
      <c r="C754" s="42" t="str">
        <f>IFERROR(VLOOKUP($A754,INPUT_Du_lieu_nhan_vien!$A:$C,3,0),"-")</f>
        <v>-</v>
      </c>
      <c r="D754" s="42" t="str">
        <f>IFERROR(VLOOKUP($A754,INPUT_Du_lieu_nhan_vien!$A:$AJ,36,0),"-")</f>
        <v>-</v>
      </c>
      <c r="E754" s="69" t="s">
        <v>3030</v>
      </c>
      <c r="F754" s="70" t="s">
        <v>3984</v>
      </c>
      <c r="G754" s="79" t="s">
        <v>7841</v>
      </c>
      <c r="H754" s="54"/>
      <c r="I754" s="54" t="s">
        <v>16</v>
      </c>
      <c r="J754" s="54"/>
      <c r="K754" s="54"/>
      <c r="L754" s="54"/>
      <c r="M754" s="54"/>
      <c r="N754" s="70" t="s">
        <v>3809</v>
      </c>
      <c r="T754" s="1">
        <v>20733</v>
      </c>
      <c r="U754" s="1">
        <v>5548</v>
      </c>
      <c r="W754" s="1" t="s">
        <v>3200</v>
      </c>
      <c r="X754" s="1">
        <v>3518</v>
      </c>
      <c r="Y754" t="str">
        <f t="shared" si="110"/>
        <v/>
      </c>
      <c r="Z754">
        <f t="shared" si="111"/>
        <v>53</v>
      </c>
      <c r="AA754" t="str">
        <f t="shared" si="112"/>
        <v/>
      </c>
      <c r="AB754">
        <f t="shared" si="113"/>
        <v>2682</v>
      </c>
      <c r="AE754" s="19">
        <v>41490</v>
      </c>
      <c r="AH754" s="79" t="s">
        <v>7841</v>
      </c>
      <c r="AI754" s="79" t="s">
        <v>7841</v>
      </c>
      <c r="AJ754" s="413" t="str">
        <f t="shared" si="114"/>
        <v>4/</v>
      </c>
      <c r="AK754" t="str">
        <f t="shared" si="115"/>
        <v>8</v>
      </c>
      <c r="AL754" t="str">
        <f t="shared" si="116"/>
        <v>2013</v>
      </c>
      <c r="AM754" s="427">
        <v>4</v>
      </c>
      <c r="AN754" t="str">
        <f t="shared" si="118"/>
        <v>8</v>
      </c>
      <c r="AP754" s="19">
        <f t="shared" si="119"/>
        <v>41490</v>
      </c>
    </row>
    <row r="755" spans="1:42" ht="19.5" customHeight="1" x14ac:dyDescent="0.2">
      <c r="A755" s="143">
        <v>20279</v>
      </c>
      <c r="B755" s="42" t="str">
        <f>IFERROR(VLOOKUP($A755,INPUT_Du_lieu_nhan_vien!$A:$C,2,0),"-")</f>
        <v>Lương Hoàng</v>
      </c>
      <c r="C755" s="42" t="str">
        <f>IFERROR(VLOOKUP($A755,INPUT_Du_lieu_nhan_vien!$A:$C,3,0),"-")</f>
        <v>Nam</v>
      </c>
      <c r="D755" s="42" t="str">
        <f>IFERROR(VLOOKUP($A755,INPUT_Du_lieu_nhan_vien!$A:$AJ,36,0),"-")</f>
        <v>Nghỉ việc</v>
      </c>
      <c r="E755" s="69" t="s">
        <v>3030</v>
      </c>
      <c r="F755" s="54"/>
      <c r="G755" s="71">
        <v>40707</v>
      </c>
      <c r="H755" s="54"/>
      <c r="I755" s="54" t="s">
        <v>17</v>
      </c>
      <c r="J755" s="54"/>
      <c r="K755" s="54"/>
      <c r="L755" s="54"/>
      <c r="M755" s="54"/>
      <c r="N755" s="70" t="s">
        <v>3987</v>
      </c>
      <c r="T755" s="1">
        <v>20734</v>
      </c>
      <c r="U755" s="1">
        <v>5549</v>
      </c>
      <c r="W755" s="1" t="s">
        <v>3201</v>
      </c>
      <c r="X755" s="1">
        <v>3519</v>
      </c>
      <c r="Y755">
        <f t="shared" si="110"/>
        <v>4803</v>
      </c>
      <c r="Z755">
        <f t="shared" si="111"/>
        <v>51</v>
      </c>
      <c r="AA755" t="str">
        <f t="shared" si="112"/>
        <v/>
      </c>
      <c r="AB755" t="str">
        <f t="shared" si="113"/>
        <v/>
      </c>
      <c r="AE755" s="19">
        <v>40707</v>
      </c>
      <c r="AH755" s="71">
        <v>40707</v>
      </c>
      <c r="AI755" s="78" t="s">
        <v>8748</v>
      </c>
      <c r="AJ755" s="413" t="str">
        <f t="shared" si="114"/>
        <v>13</v>
      </c>
      <c r="AK755" t="str">
        <f t="shared" si="115"/>
        <v>06</v>
      </c>
      <c r="AL755" t="str">
        <f t="shared" si="116"/>
        <v>2011</v>
      </c>
      <c r="AM755" s="427" t="str">
        <f t="shared" si="117"/>
        <v>13</v>
      </c>
      <c r="AN755" t="str">
        <f t="shared" si="118"/>
        <v>06</v>
      </c>
      <c r="AP755" s="19">
        <f t="shared" si="119"/>
        <v>40707</v>
      </c>
    </row>
    <row r="756" spans="1:42" ht="19.5" customHeight="1" x14ac:dyDescent="0.2">
      <c r="A756" s="143">
        <v>20379</v>
      </c>
      <c r="B756" s="42" t="str">
        <f>IFERROR(VLOOKUP($A756,INPUT_Du_lieu_nhan_vien!$A:$C,2,0),"-")</f>
        <v>Mai Thị Mỹ</v>
      </c>
      <c r="C756" s="42" t="str">
        <f>IFERROR(VLOOKUP($A756,INPUT_Du_lieu_nhan_vien!$A:$C,3,0),"-")</f>
        <v>Phụng</v>
      </c>
      <c r="D756" s="42" t="str">
        <f>IFERROR(VLOOKUP($A756,INPUT_Du_lieu_nhan_vien!$A:$AJ,36,0),"-")</f>
        <v>Nghỉ việc</v>
      </c>
      <c r="E756" s="69" t="s">
        <v>3030</v>
      </c>
      <c r="F756" s="70" t="s">
        <v>3991</v>
      </c>
      <c r="G756" s="71">
        <v>40987</v>
      </c>
      <c r="H756" s="54"/>
      <c r="I756" s="54" t="s">
        <v>16</v>
      </c>
      <c r="J756" s="54"/>
      <c r="K756" s="54"/>
      <c r="L756" s="54"/>
      <c r="M756" s="54"/>
      <c r="N756" s="70" t="s">
        <v>3907</v>
      </c>
      <c r="T756" s="1">
        <v>20735</v>
      </c>
      <c r="U756" s="1">
        <v>5550</v>
      </c>
      <c r="W756" s="1" t="s">
        <v>3203</v>
      </c>
      <c r="X756" s="1">
        <v>3520</v>
      </c>
      <c r="Y756">
        <f t="shared" si="110"/>
        <v>5047</v>
      </c>
      <c r="Z756">
        <f t="shared" si="111"/>
        <v>53</v>
      </c>
      <c r="AA756" t="str">
        <f t="shared" si="112"/>
        <v/>
      </c>
      <c r="AB756">
        <f t="shared" si="113"/>
        <v>2683</v>
      </c>
      <c r="AE756" s="19">
        <v>40987</v>
      </c>
      <c r="AH756" s="71">
        <v>40987</v>
      </c>
      <c r="AI756" s="78" t="s">
        <v>8629</v>
      </c>
      <c r="AJ756" s="413" t="str">
        <f t="shared" si="114"/>
        <v>19</v>
      </c>
      <c r="AK756" t="str">
        <f t="shared" si="115"/>
        <v>03</v>
      </c>
      <c r="AL756" t="str">
        <f t="shared" si="116"/>
        <v>2012</v>
      </c>
      <c r="AM756" s="427" t="str">
        <f t="shared" si="117"/>
        <v>19</v>
      </c>
      <c r="AN756" t="str">
        <f t="shared" si="118"/>
        <v>03</v>
      </c>
      <c r="AP756" s="19">
        <f t="shared" si="119"/>
        <v>40987</v>
      </c>
    </row>
    <row r="757" spans="1:42" ht="19.5" customHeight="1" x14ac:dyDescent="0.2">
      <c r="A757" s="143">
        <v>20169</v>
      </c>
      <c r="B757" s="42" t="str">
        <f>IFERROR(VLOOKUP($A757,INPUT_Du_lieu_nhan_vien!$A:$C,2,0),"-")</f>
        <v>Nguyễn Danh</v>
      </c>
      <c r="C757" s="42" t="str">
        <f>IFERROR(VLOOKUP($A757,INPUT_Du_lieu_nhan_vien!$A:$C,3,0),"-")</f>
        <v>Tú</v>
      </c>
      <c r="D757" s="42" t="str">
        <f>IFERROR(VLOOKUP($A757,INPUT_Du_lieu_nhan_vien!$A:$AJ,36,0),"-")</f>
        <v>Chính thức</v>
      </c>
      <c r="E757" s="69" t="s">
        <v>3031</v>
      </c>
      <c r="F757" s="70" t="s">
        <v>3482</v>
      </c>
      <c r="G757" s="71">
        <v>39944</v>
      </c>
      <c r="H757" s="54"/>
      <c r="I757" s="69" t="s">
        <v>14</v>
      </c>
      <c r="J757" s="54"/>
      <c r="K757" s="54"/>
      <c r="L757" s="54"/>
      <c r="M757" s="54"/>
      <c r="N757" s="70" t="s">
        <v>3483</v>
      </c>
      <c r="T757" s="1">
        <v>20736</v>
      </c>
      <c r="U757" s="1">
        <v>5551</v>
      </c>
      <c r="W757" s="1" t="s">
        <v>3244</v>
      </c>
      <c r="X757" s="1">
        <v>3521</v>
      </c>
      <c r="Y757">
        <f t="shared" si="110"/>
        <v>4694</v>
      </c>
      <c r="Z757">
        <f t="shared" si="111"/>
        <v>33</v>
      </c>
      <c r="AA757" t="str">
        <f t="shared" si="112"/>
        <v/>
      </c>
      <c r="AB757">
        <f t="shared" si="113"/>
        <v>3064</v>
      </c>
      <c r="AE757" s="19">
        <v>39944</v>
      </c>
      <c r="AH757" s="71">
        <v>39944</v>
      </c>
      <c r="AI757" s="78" t="s">
        <v>8839</v>
      </c>
      <c r="AJ757" s="413" t="str">
        <f t="shared" si="114"/>
        <v>11</v>
      </c>
      <c r="AK757" t="str">
        <f t="shared" si="115"/>
        <v>05</v>
      </c>
      <c r="AL757" t="str">
        <f t="shared" si="116"/>
        <v>2009</v>
      </c>
      <c r="AM757" s="427" t="str">
        <f t="shared" si="117"/>
        <v>11</v>
      </c>
      <c r="AN757" t="str">
        <f t="shared" si="118"/>
        <v>05</v>
      </c>
      <c r="AP757" s="19">
        <f t="shared" si="119"/>
        <v>39944</v>
      </c>
    </row>
    <row r="758" spans="1:42" ht="19.5" customHeight="1" x14ac:dyDescent="0.2">
      <c r="A758" s="143">
        <v>20071</v>
      </c>
      <c r="B758" s="42" t="str">
        <f>IFERROR(VLOOKUP($A758,INPUT_Du_lieu_nhan_vien!$A:$C,2,0),"-")</f>
        <v>Phạm Bích</v>
      </c>
      <c r="C758" s="42" t="str">
        <f>IFERROR(VLOOKUP($A758,INPUT_Du_lieu_nhan_vien!$A:$C,3,0),"-")</f>
        <v>Ngân</v>
      </c>
      <c r="D758" s="42" t="str">
        <f>IFERROR(VLOOKUP($A758,INPUT_Du_lieu_nhan_vien!$A:$AJ,36,0),"-")</f>
        <v>Nghỉ việc</v>
      </c>
      <c r="E758" s="69" t="s">
        <v>3030</v>
      </c>
      <c r="F758" s="70" t="s">
        <v>5367</v>
      </c>
      <c r="G758" s="71">
        <v>39958</v>
      </c>
      <c r="H758" s="54"/>
      <c r="I758" s="54" t="s">
        <v>16</v>
      </c>
      <c r="J758" s="54"/>
      <c r="K758" s="54"/>
      <c r="L758" s="54"/>
      <c r="M758" s="54"/>
      <c r="N758" s="70" t="s">
        <v>3957</v>
      </c>
      <c r="T758" s="1">
        <v>20737</v>
      </c>
      <c r="U758" s="1">
        <v>5552</v>
      </c>
      <c r="W758" s="1" t="s">
        <v>3235</v>
      </c>
      <c r="X758" s="1">
        <v>3522</v>
      </c>
      <c r="Y758">
        <f t="shared" si="110"/>
        <v>4508</v>
      </c>
      <c r="Z758">
        <f t="shared" si="111"/>
        <v>53</v>
      </c>
      <c r="AA758" t="str">
        <f t="shared" si="112"/>
        <v/>
      </c>
      <c r="AB758">
        <f t="shared" si="113"/>
        <v>2684</v>
      </c>
      <c r="AE758" s="19">
        <v>39958</v>
      </c>
      <c r="AH758" s="71">
        <v>39958</v>
      </c>
      <c r="AI758" s="78" t="s">
        <v>8696</v>
      </c>
      <c r="AJ758" s="413" t="str">
        <f t="shared" si="114"/>
        <v>25</v>
      </c>
      <c r="AK758" t="str">
        <f t="shared" si="115"/>
        <v>05</v>
      </c>
      <c r="AL758" t="str">
        <f t="shared" si="116"/>
        <v>2009</v>
      </c>
      <c r="AM758" s="427" t="str">
        <f t="shared" si="117"/>
        <v>25</v>
      </c>
      <c r="AN758" t="str">
        <f t="shared" si="118"/>
        <v>05</v>
      </c>
      <c r="AP758" s="19">
        <f t="shared" si="119"/>
        <v>39958</v>
      </c>
    </row>
    <row r="759" spans="1:42" ht="19.5" customHeight="1" x14ac:dyDescent="0.2">
      <c r="A759" s="143">
        <v>20068</v>
      </c>
      <c r="B759" s="42" t="str">
        <f>IFERROR(VLOOKUP($A759,INPUT_Du_lieu_nhan_vien!$A:$C,2,0),"-")</f>
        <v>Phạm Thị</v>
      </c>
      <c r="C759" s="42" t="str">
        <f>IFERROR(VLOOKUP($A759,INPUT_Du_lieu_nhan_vien!$A:$C,3,0),"-")</f>
        <v>Thu</v>
      </c>
      <c r="D759" s="42" t="str">
        <f>IFERROR(VLOOKUP($A759,INPUT_Du_lieu_nhan_vien!$A:$AJ,36,0),"-")</f>
        <v>Nghỉ khác</v>
      </c>
      <c r="E759" s="69" t="s">
        <v>3030</v>
      </c>
      <c r="F759" s="70" t="s">
        <v>5368</v>
      </c>
      <c r="G759" s="71">
        <v>39953</v>
      </c>
      <c r="H759" s="54"/>
      <c r="I759" s="54" t="s">
        <v>17</v>
      </c>
      <c r="J759" s="54"/>
      <c r="K759" s="54"/>
      <c r="L759" s="54"/>
      <c r="M759" s="54"/>
      <c r="N759" s="70" t="s">
        <v>3901</v>
      </c>
      <c r="T759" s="1">
        <v>20738</v>
      </c>
      <c r="U759" s="1">
        <v>5553</v>
      </c>
      <c r="W759" s="1" t="s">
        <v>3204</v>
      </c>
      <c r="X759" s="1">
        <v>3523</v>
      </c>
      <c r="Y759">
        <f t="shared" si="110"/>
        <v>4505</v>
      </c>
      <c r="Z759">
        <f t="shared" si="111"/>
        <v>51</v>
      </c>
      <c r="AA759" t="str">
        <f t="shared" si="112"/>
        <v/>
      </c>
      <c r="AB759">
        <f t="shared" si="113"/>
        <v>2685</v>
      </c>
      <c r="AE759" s="19">
        <v>39953</v>
      </c>
      <c r="AH759" s="71">
        <v>39953</v>
      </c>
      <c r="AI759" s="78" t="s">
        <v>8690</v>
      </c>
      <c r="AJ759" s="413" t="str">
        <f t="shared" si="114"/>
        <v>20</v>
      </c>
      <c r="AK759" t="str">
        <f t="shared" si="115"/>
        <v>05</v>
      </c>
      <c r="AL759" t="str">
        <f t="shared" si="116"/>
        <v>2009</v>
      </c>
      <c r="AM759" s="427" t="str">
        <f t="shared" si="117"/>
        <v>20</v>
      </c>
      <c r="AN759" t="str">
        <f t="shared" si="118"/>
        <v>05</v>
      </c>
      <c r="AP759" s="19">
        <f t="shared" si="119"/>
        <v>39953</v>
      </c>
    </row>
    <row r="760" spans="1:42" ht="19.5" customHeight="1" x14ac:dyDescent="0.2">
      <c r="A760" s="143">
        <v>20120</v>
      </c>
      <c r="B760" s="42" t="str">
        <f>IFERROR(VLOOKUP($A760,INPUT_Du_lieu_nhan_vien!$A:$C,2,0),"-")</f>
        <v>Phạm Thị Tuyết</v>
      </c>
      <c r="C760" s="42" t="str">
        <f>IFERROR(VLOOKUP($A760,INPUT_Du_lieu_nhan_vien!$A:$C,3,0),"-")</f>
        <v>Chinh</v>
      </c>
      <c r="D760" s="42" t="str">
        <f>IFERROR(VLOOKUP($A760,INPUT_Du_lieu_nhan_vien!$A:$AJ,36,0),"-")</f>
        <v>Nghỉ việc</v>
      </c>
      <c r="E760" s="69" t="s">
        <v>3030</v>
      </c>
      <c r="F760" s="70" t="s">
        <v>5369</v>
      </c>
      <c r="G760" s="71">
        <v>40057</v>
      </c>
      <c r="H760" s="54"/>
      <c r="I760" s="54" t="s">
        <v>17</v>
      </c>
      <c r="J760" s="54"/>
      <c r="K760" s="54"/>
      <c r="L760" s="54"/>
      <c r="M760" s="54"/>
      <c r="N760" s="70" t="s">
        <v>5370</v>
      </c>
      <c r="T760" s="1">
        <v>20739</v>
      </c>
      <c r="U760" s="1">
        <v>5554</v>
      </c>
      <c r="W760" s="1" t="s">
        <v>3251</v>
      </c>
      <c r="X760" s="1">
        <v>3524</v>
      </c>
      <c r="Y760">
        <f t="shared" si="110"/>
        <v>4636</v>
      </c>
      <c r="Z760">
        <f t="shared" si="111"/>
        <v>51</v>
      </c>
      <c r="AA760" t="str">
        <f t="shared" si="112"/>
        <v/>
      </c>
      <c r="AB760">
        <f t="shared" si="113"/>
        <v>2686</v>
      </c>
      <c r="AE760" s="19">
        <v>40057</v>
      </c>
      <c r="AH760" s="71">
        <v>40057</v>
      </c>
      <c r="AI760" s="78" t="s">
        <v>8704</v>
      </c>
      <c r="AJ760" s="413" t="str">
        <f t="shared" si="114"/>
        <v>01</v>
      </c>
      <c r="AK760" t="str">
        <f t="shared" si="115"/>
        <v>09</v>
      </c>
      <c r="AL760" t="str">
        <f t="shared" si="116"/>
        <v>2009</v>
      </c>
      <c r="AM760" s="427" t="str">
        <f t="shared" si="117"/>
        <v>01</v>
      </c>
      <c r="AN760" t="str">
        <f t="shared" si="118"/>
        <v>09</v>
      </c>
      <c r="AP760" s="19">
        <f t="shared" si="119"/>
        <v>40057</v>
      </c>
    </row>
    <row r="761" spans="1:42" ht="19.5" customHeight="1" x14ac:dyDescent="0.2">
      <c r="A761" s="143">
        <v>20135</v>
      </c>
      <c r="B761" s="42" t="str">
        <f>IFERROR(VLOOKUP($A761,INPUT_Du_lieu_nhan_vien!$A:$C,2,0),"-")</f>
        <v>Phạm Thị Minh</v>
      </c>
      <c r="C761" s="42" t="str">
        <f>IFERROR(VLOOKUP($A761,INPUT_Du_lieu_nhan_vien!$A:$C,3,0),"-")</f>
        <v>Hải</v>
      </c>
      <c r="D761" s="42" t="str">
        <f>IFERROR(VLOOKUP($A761,INPUT_Du_lieu_nhan_vien!$A:$AJ,36,0),"-")</f>
        <v>Nghỉ việc</v>
      </c>
      <c r="E761" s="69" t="s">
        <v>3030</v>
      </c>
      <c r="F761" s="70" t="s">
        <v>5371</v>
      </c>
      <c r="G761" s="71">
        <v>40066</v>
      </c>
      <c r="H761" s="54"/>
      <c r="I761" s="54" t="s">
        <v>17</v>
      </c>
      <c r="J761" s="54"/>
      <c r="K761" s="54"/>
      <c r="L761" s="54"/>
      <c r="M761" s="54"/>
      <c r="N761" s="70" t="s">
        <v>3853</v>
      </c>
      <c r="T761" s="1">
        <v>20740</v>
      </c>
      <c r="U761" s="1">
        <v>5555</v>
      </c>
      <c r="W761" s="1" t="s">
        <v>3205</v>
      </c>
      <c r="X761" s="1">
        <v>3525</v>
      </c>
      <c r="Y761">
        <f t="shared" si="110"/>
        <v>4651</v>
      </c>
      <c r="Z761">
        <f t="shared" si="111"/>
        <v>51</v>
      </c>
      <c r="AA761" t="str">
        <f t="shared" si="112"/>
        <v/>
      </c>
      <c r="AB761">
        <f t="shared" si="113"/>
        <v>2687</v>
      </c>
      <c r="AE761" s="19">
        <v>40066</v>
      </c>
      <c r="AH761" s="71">
        <v>40066</v>
      </c>
      <c r="AI761" s="78" t="s">
        <v>8840</v>
      </c>
      <c r="AJ761" s="413" t="str">
        <f t="shared" si="114"/>
        <v>10</v>
      </c>
      <c r="AK761" t="str">
        <f t="shared" si="115"/>
        <v>09</v>
      </c>
      <c r="AL761" t="str">
        <f t="shared" si="116"/>
        <v>2009</v>
      </c>
      <c r="AM761" s="427" t="str">
        <f t="shared" si="117"/>
        <v>10</v>
      </c>
      <c r="AN761" t="str">
        <f t="shared" si="118"/>
        <v>09</v>
      </c>
      <c r="AP761" s="19">
        <f t="shared" si="119"/>
        <v>40066</v>
      </c>
    </row>
    <row r="762" spans="1:42" ht="19.5" customHeight="1" x14ac:dyDescent="0.2">
      <c r="A762" s="143">
        <v>20136</v>
      </c>
      <c r="B762" s="42" t="str">
        <f>IFERROR(VLOOKUP($A762,INPUT_Du_lieu_nhan_vien!$A:$C,2,0),"-")</f>
        <v>Phạm Chí</v>
      </c>
      <c r="C762" s="42" t="str">
        <f>IFERROR(VLOOKUP($A762,INPUT_Du_lieu_nhan_vien!$A:$C,3,0),"-")</f>
        <v>Kiên</v>
      </c>
      <c r="D762" s="42" t="str">
        <f>IFERROR(VLOOKUP($A762,INPUT_Du_lieu_nhan_vien!$A:$AJ,36,0),"-")</f>
        <v>Chính thức</v>
      </c>
      <c r="E762" s="69" t="s">
        <v>3030</v>
      </c>
      <c r="F762" s="70" t="s">
        <v>5372</v>
      </c>
      <c r="G762" s="71">
        <v>40070</v>
      </c>
      <c r="H762" s="54"/>
      <c r="I762" s="54" t="s">
        <v>14</v>
      </c>
      <c r="J762" s="54"/>
      <c r="K762" s="54"/>
      <c r="L762" s="54"/>
      <c r="M762" s="54"/>
      <c r="N762" s="70" t="s">
        <v>5373</v>
      </c>
      <c r="T762" s="1">
        <v>20741</v>
      </c>
      <c r="U762" s="1">
        <v>5556</v>
      </c>
      <c r="W762" s="1" t="s">
        <v>3233</v>
      </c>
      <c r="X762" s="1">
        <v>3526</v>
      </c>
      <c r="Y762">
        <f t="shared" si="110"/>
        <v>4652</v>
      </c>
      <c r="Z762">
        <f t="shared" si="111"/>
        <v>33</v>
      </c>
      <c r="AA762" t="str">
        <f t="shared" si="112"/>
        <v/>
      </c>
      <c r="AB762">
        <f t="shared" si="113"/>
        <v>2688</v>
      </c>
      <c r="AE762" s="19">
        <v>40070</v>
      </c>
      <c r="AH762" s="71">
        <v>40070</v>
      </c>
      <c r="AI762" s="78" t="s">
        <v>8717</v>
      </c>
      <c r="AJ762" s="413" t="str">
        <f t="shared" si="114"/>
        <v>14</v>
      </c>
      <c r="AK762" t="str">
        <f t="shared" si="115"/>
        <v>09</v>
      </c>
      <c r="AL762" t="str">
        <f t="shared" si="116"/>
        <v>2009</v>
      </c>
      <c r="AM762" s="427" t="str">
        <f t="shared" si="117"/>
        <v>14</v>
      </c>
      <c r="AN762" t="str">
        <f t="shared" si="118"/>
        <v>09</v>
      </c>
      <c r="AP762" s="19">
        <f t="shared" si="119"/>
        <v>40070</v>
      </c>
    </row>
    <row r="763" spans="1:42" ht="19.5" customHeight="1" x14ac:dyDescent="0.2">
      <c r="A763" s="143">
        <v>20165</v>
      </c>
      <c r="B763" s="42" t="str">
        <f>IFERROR(VLOOKUP($A763,INPUT_Du_lieu_nhan_vien!$A:$C,2,0),"-")</f>
        <v>Phạm Kim</v>
      </c>
      <c r="C763" s="42" t="str">
        <f>IFERROR(VLOOKUP($A763,INPUT_Du_lieu_nhan_vien!$A:$C,3,0),"-")</f>
        <v>Nương</v>
      </c>
      <c r="D763" s="42" t="str">
        <f>IFERROR(VLOOKUP($A763,INPUT_Du_lieu_nhan_vien!$A:$AJ,36,0),"-")</f>
        <v>Nghỉ việc</v>
      </c>
      <c r="E763" s="69" t="s">
        <v>3030</v>
      </c>
      <c r="F763" s="54"/>
      <c r="G763" s="71">
        <v>40178</v>
      </c>
      <c r="H763" s="54"/>
      <c r="I763" s="54" t="s">
        <v>16</v>
      </c>
      <c r="J763" s="54"/>
      <c r="K763" s="54"/>
      <c r="L763" s="54"/>
      <c r="M763" s="54"/>
      <c r="N763" s="70" t="s">
        <v>3892</v>
      </c>
      <c r="T763" s="1">
        <v>20742</v>
      </c>
      <c r="U763" s="1">
        <v>5557</v>
      </c>
      <c r="W763" s="1" t="s">
        <v>3252</v>
      </c>
      <c r="X763" s="1">
        <v>3527</v>
      </c>
      <c r="Y763">
        <f t="shared" si="110"/>
        <v>4690</v>
      </c>
      <c r="Z763">
        <f t="shared" si="111"/>
        <v>53</v>
      </c>
      <c r="AA763" t="str">
        <f t="shared" si="112"/>
        <v/>
      </c>
      <c r="AB763" t="str">
        <f t="shared" si="113"/>
        <v/>
      </c>
      <c r="AE763" s="19">
        <v>40178</v>
      </c>
      <c r="AH763" s="71">
        <v>40178</v>
      </c>
      <c r="AI763" s="78" t="s">
        <v>5376</v>
      </c>
      <c r="AJ763" s="413" t="str">
        <f t="shared" si="114"/>
        <v>31</v>
      </c>
      <c r="AK763" t="str">
        <f t="shared" si="115"/>
        <v>12</v>
      </c>
      <c r="AL763" t="str">
        <f t="shared" si="116"/>
        <v>2009</v>
      </c>
      <c r="AM763" s="427" t="str">
        <f t="shared" si="117"/>
        <v>31</v>
      </c>
      <c r="AN763" t="str">
        <f t="shared" si="118"/>
        <v>12</v>
      </c>
      <c r="AP763" s="19">
        <f t="shared" si="119"/>
        <v>40178</v>
      </c>
    </row>
    <row r="764" spans="1:42" ht="19.5" customHeight="1" x14ac:dyDescent="0.2">
      <c r="A764" s="143">
        <v>20231</v>
      </c>
      <c r="B764" s="42" t="str">
        <f>IFERROR(VLOOKUP($A764,INPUT_Du_lieu_nhan_vien!$A:$C,2,0),"-")</f>
        <v>Phạm Thị Tuyết</v>
      </c>
      <c r="C764" s="42" t="str">
        <f>IFERROR(VLOOKUP($A764,INPUT_Du_lieu_nhan_vien!$A:$C,3,0),"-")</f>
        <v>Nhung</v>
      </c>
      <c r="D764" s="42" t="str">
        <f>IFERROR(VLOOKUP($A764,INPUT_Du_lieu_nhan_vien!$A:$AJ,36,0),"-")</f>
        <v>Chính thức</v>
      </c>
      <c r="E764" s="69" t="s">
        <v>3030</v>
      </c>
      <c r="F764" s="70" t="s">
        <v>5383</v>
      </c>
      <c r="G764" s="71">
        <v>40441</v>
      </c>
      <c r="H764" s="54"/>
      <c r="I764" s="54" t="s">
        <v>3012</v>
      </c>
      <c r="J764" s="54"/>
      <c r="K764" s="54"/>
      <c r="L764" s="54"/>
      <c r="M764" s="54"/>
      <c r="N764" s="70" t="s">
        <v>3918</v>
      </c>
      <c r="T764" s="1">
        <v>20743</v>
      </c>
      <c r="U764" s="1">
        <v>5558</v>
      </c>
      <c r="W764" s="1" t="s">
        <v>3261</v>
      </c>
      <c r="X764" s="1">
        <v>3528</v>
      </c>
      <c r="Y764">
        <f t="shared" si="110"/>
        <v>4756</v>
      </c>
      <c r="Z764">
        <f t="shared" si="111"/>
        <v>56</v>
      </c>
      <c r="AA764" t="str">
        <f t="shared" si="112"/>
        <v/>
      </c>
      <c r="AB764">
        <f t="shared" si="113"/>
        <v>2689</v>
      </c>
      <c r="AE764" s="19">
        <v>40441</v>
      </c>
      <c r="AH764" s="71">
        <v>40441</v>
      </c>
      <c r="AI764" s="78" t="s">
        <v>8841</v>
      </c>
      <c r="AJ764" s="413" t="str">
        <f t="shared" si="114"/>
        <v>20</v>
      </c>
      <c r="AK764" t="str">
        <f t="shared" si="115"/>
        <v>09</v>
      </c>
      <c r="AL764" t="str">
        <f t="shared" si="116"/>
        <v>2010</v>
      </c>
      <c r="AM764" s="427" t="str">
        <f t="shared" si="117"/>
        <v>20</v>
      </c>
      <c r="AN764" t="str">
        <f t="shared" si="118"/>
        <v>09</v>
      </c>
      <c r="AP764" s="19">
        <f t="shared" si="119"/>
        <v>40441</v>
      </c>
    </row>
    <row r="765" spans="1:42" ht="19.5" customHeight="1" x14ac:dyDescent="0.2">
      <c r="A765" s="143">
        <v>20291</v>
      </c>
      <c r="B765" s="42" t="str">
        <f>IFERROR(VLOOKUP($A765,INPUT_Du_lieu_nhan_vien!$A:$C,2,0),"-")</f>
        <v>Phạm Thị Hồng</v>
      </c>
      <c r="C765" s="42" t="str">
        <f>IFERROR(VLOOKUP($A765,INPUT_Du_lieu_nhan_vien!$A:$C,3,0),"-")</f>
        <v>Thắm</v>
      </c>
      <c r="D765" s="42" t="str">
        <f>IFERROR(VLOOKUP($A765,INPUT_Du_lieu_nhan_vien!$A:$AJ,36,0),"-")</f>
        <v>Nghỉ việc</v>
      </c>
      <c r="E765" s="69" t="s">
        <v>3030</v>
      </c>
      <c r="F765" s="70" t="s">
        <v>5386</v>
      </c>
      <c r="G765" s="71">
        <v>40810</v>
      </c>
      <c r="H765" s="54"/>
      <c r="I765" s="54" t="s">
        <v>3012</v>
      </c>
      <c r="J765" s="54"/>
      <c r="K765" s="54"/>
      <c r="L765" s="54"/>
      <c r="M765" s="54"/>
      <c r="N765" s="70" t="s">
        <v>3905</v>
      </c>
      <c r="T765" s="1">
        <v>20744</v>
      </c>
      <c r="U765" s="1">
        <v>5559</v>
      </c>
      <c r="W765" s="1" t="s">
        <v>3263</v>
      </c>
      <c r="X765" s="1">
        <v>3529</v>
      </c>
      <c r="Y765">
        <f t="shared" si="110"/>
        <v>4815</v>
      </c>
      <c r="Z765">
        <f t="shared" si="111"/>
        <v>56</v>
      </c>
      <c r="AA765" t="str">
        <f t="shared" si="112"/>
        <v/>
      </c>
      <c r="AB765">
        <f t="shared" si="113"/>
        <v>2690</v>
      </c>
      <c r="AE765" s="19">
        <v>40810</v>
      </c>
      <c r="AH765" s="71">
        <v>40810</v>
      </c>
      <c r="AI765" s="78" t="s">
        <v>8753</v>
      </c>
      <c r="AJ765" s="413" t="str">
        <f t="shared" si="114"/>
        <v>24</v>
      </c>
      <c r="AK765" t="str">
        <f t="shared" si="115"/>
        <v>09</v>
      </c>
      <c r="AL765" t="str">
        <f t="shared" si="116"/>
        <v>2011</v>
      </c>
      <c r="AM765" s="427" t="str">
        <f t="shared" si="117"/>
        <v>24</v>
      </c>
      <c r="AN765" t="str">
        <f t="shared" si="118"/>
        <v>09</v>
      </c>
      <c r="AP765" s="19">
        <f t="shared" si="119"/>
        <v>40810</v>
      </c>
    </row>
    <row r="766" spans="1:42" ht="19.5" customHeight="1" x14ac:dyDescent="0.2">
      <c r="A766" s="143">
        <v>20369</v>
      </c>
      <c r="B766" s="42" t="str">
        <f>IFERROR(VLOOKUP($A766,INPUT_Du_lieu_nhan_vien!$A:$C,2,0),"-")</f>
        <v>Phạm Tiến</v>
      </c>
      <c r="C766" s="42" t="str">
        <f>IFERROR(VLOOKUP($A766,INPUT_Du_lieu_nhan_vien!$A:$C,3,0),"-")</f>
        <v>Vinh</v>
      </c>
      <c r="D766" s="42" t="str">
        <f>IFERROR(VLOOKUP($A766,INPUT_Du_lieu_nhan_vien!$A:$AJ,36,0),"-")</f>
        <v>Chính thức</v>
      </c>
      <c r="E766" s="69" t="s">
        <v>3030</v>
      </c>
      <c r="F766" s="71"/>
      <c r="G766" s="71">
        <v>40969</v>
      </c>
      <c r="H766" s="54"/>
      <c r="I766" s="54" t="s">
        <v>12</v>
      </c>
      <c r="J766" s="54"/>
      <c r="K766" s="54"/>
      <c r="L766" s="54"/>
      <c r="M766" s="54"/>
      <c r="N766" s="70" t="s">
        <v>5388</v>
      </c>
      <c r="T766" s="1">
        <v>20745</v>
      </c>
      <c r="U766" s="1">
        <v>5560</v>
      </c>
      <c r="W766" s="1" t="s">
        <v>3264</v>
      </c>
      <c r="X766" s="1">
        <v>3530</v>
      </c>
      <c r="Y766">
        <f t="shared" si="110"/>
        <v>5037</v>
      </c>
      <c r="Z766">
        <f t="shared" si="111"/>
        <v>50</v>
      </c>
      <c r="AA766" t="str">
        <f t="shared" si="112"/>
        <v/>
      </c>
      <c r="AB766" t="str">
        <f t="shared" si="113"/>
        <v/>
      </c>
      <c r="AE766" s="19">
        <v>40969</v>
      </c>
      <c r="AH766" s="71">
        <v>40969</v>
      </c>
      <c r="AI766" s="78" t="s">
        <v>5606</v>
      </c>
      <c r="AJ766" s="413" t="str">
        <f t="shared" si="114"/>
        <v>01</v>
      </c>
      <c r="AK766" t="str">
        <f t="shared" si="115"/>
        <v>03</v>
      </c>
      <c r="AL766" t="str">
        <f t="shared" si="116"/>
        <v>2012</v>
      </c>
      <c r="AM766" s="427" t="str">
        <f t="shared" si="117"/>
        <v>01</v>
      </c>
      <c r="AN766" t="str">
        <f t="shared" si="118"/>
        <v>03</v>
      </c>
      <c r="AP766" s="19">
        <f t="shared" si="119"/>
        <v>40969</v>
      </c>
    </row>
    <row r="767" spans="1:42" ht="19.5" customHeight="1" x14ac:dyDescent="0.2">
      <c r="A767" s="143">
        <v>20383</v>
      </c>
      <c r="B767" s="42" t="str">
        <f>IFERROR(VLOOKUP($A767,INPUT_Du_lieu_nhan_vien!$A:$C,2,0),"-")</f>
        <v>Phạm Đình</v>
      </c>
      <c r="C767" s="42" t="str">
        <f>IFERROR(VLOOKUP($A767,INPUT_Du_lieu_nhan_vien!$A:$C,3,0),"-")</f>
        <v>Phong</v>
      </c>
      <c r="D767" s="42" t="str">
        <f>IFERROR(VLOOKUP($A767,INPUT_Du_lieu_nhan_vien!$A:$AJ,36,0),"-")</f>
        <v>Nghỉ việc</v>
      </c>
      <c r="E767" s="69" t="s">
        <v>3030</v>
      </c>
      <c r="F767" s="70" t="s">
        <v>5389</v>
      </c>
      <c r="G767" s="71">
        <v>40969</v>
      </c>
      <c r="H767" s="54"/>
      <c r="I767" s="54" t="s">
        <v>17</v>
      </c>
      <c r="J767" s="54"/>
      <c r="K767" s="54"/>
      <c r="L767" s="54"/>
      <c r="M767" s="54"/>
      <c r="N767" s="70" t="s">
        <v>3844</v>
      </c>
      <c r="T767" s="1">
        <v>20746</v>
      </c>
      <c r="U767" s="1">
        <v>5561</v>
      </c>
      <c r="W767" s="1" t="s">
        <v>8201</v>
      </c>
      <c r="X767" s="1">
        <v>3531</v>
      </c>
      <c r="Y767">
        <f t="shared" si="110"/>
        <v>5051</v>
      </c>
      <c r="Z767">
        <f t="shared" si="111"/>
        <v>51</v>
      </c>
      <c r="AA767" t="str">
        <f t="shared" si="112"/>
        <v/>
      </c>
      <c r="AB767">
        <f t="shared" si="113"/>
        <v>2691</v>
      </c>
      <c r="AE767" s="19">
        <v>40969</v>
      </c>
      <c r="AH767" s="71">
        <v>40969</v>
      </c>
      <c r="AI767" s="78" t="s">
        <v>5606</v>
      </c>
      <c r="AJ767" s="413" t="str">
        <f t="shared" si="114"/>
        <v>01</v>
      </c>
      <c r="AK767" t="str">
        <f t="shared" si="115"/>
        <v>03</v>
      </c>
      <c r="AL767" t="str">
        <f t="shared" si="116"/>
        <v>2012</v>
      </c>
      <c r="AM767" s="427" t="str">
        <f t="shared" si="117"/>
        <v>01</v>
      </c>
      <c r="AN767" t="str">
        <f t="shared" si="118"/>
        <v>03</v>
      </c>
      <c r="AP767" s="19">
        <f t="shared" si="119"/>
        <v>40969</v>
      </c>
    </row>
    <row r="768" spans="1:42" ht="19.5" customHeight="1" x14ac:dyDescent="0.2">
      <c r="A768" s="143">
        <v>20385</v>
      </c>
      <c r="B768" s="42" t="str">
        <f>IFERROR(VLOOKUP($A768,INPUT_Du_lieu_nhan_vien!$A:$C,2,0),"-")</f>
        <v>Phạm Hương</v>
      </c>
      <c r="C768" s="42" t="str">
        <f>IFERROR(VLOOKUP($A768,INPUT_Du_lieu_nhan_vien!$A:$C,3,0),"-")</f>
        <v>Trang</v>
      </c>
      <c r="D768" s="42" t="str">
        <f>IFERROR(VLOOKUP($A768,INPUT_Du_lieu_nhan_vien!$A:$AJ,36,0),"-")</f>
        <v>Nghỉ việc</v>
      </c>
      <c r="E768" s="69" t="s">
        <v>3030</v>
      </c>
      <c r="F768" s="70" t="s">
        <v>5390</v>
      </c>
      <c r="G768" s="71">
        <v>41124</v>
      </c>
      <c r="H768" s="54"/>
      <c r="I768" s="54" t="s">
        <v>17</v>
      </c>
      <c r="J768" s="54"/>
      <c r="K768" s="54"/>
      <c r="L768" s="54"/>
      <c r="M768" s="54"/>
      <c r="N768" s="70" t="s">
        <v>3797</v>
      </c>
      <c r="T768" s="1">
        <v>20747</v>
      </c>
      <c r="U768" s="1">
        <v>5562</v>
      </c>
      <c r="W768" s="1" t="s">
        <v>3274</v>
      </c>
      <c r="X768" s="1">
        <v>3532</v>
      </c>
      <c r="Y768">
        <f t="shared" si="110"/>
        <v>5053</v>
      </c>
      <c r="Z768">
        <f t="shared" si="111"/>
        <v>51</v>
      </c>
      <c r="AA768" t="str">
        <f t="shared" si="112"/>
        <v/>
      </c>
      <c r="AB768">
        <f t="shared" si="113"/>
        <v>2692</v>
      </c>
      <c r="AE768" s="19">
        <v>41124</v>
      </c>
      <c r="AH768" s="71">
        <v>41124</v>
      </c>
      <c r="AI768" s="78" t="s">
        <v>8842</v>
      </c>
      <c r="AJ768" s="413" t="str">
        <f t="shared" si="114"/>
        <v>03</v>
      </c>
      <c r="AK768" t="str">
        <f t="shared" si="115"/>
        <v>08</v>
      </c>
      <c r="AL768" t="str">
        <f t="shared" si="116"/>
        <v>2012</v>
      </c>
      <c r="AM768" s="427" t="str">
        <f t="shared" si="117"/>
        <v>03</v>
      </c>
      <c r="AN768" t="str">
        <f t="shared" si="118"/>
        <v>08</v>
      </c>
      <c r="AP768" s="19">
        <f t="shared" si="119"/>
        <v>41124</v>
      </c>
    </row>
    <row r="769" spans="1:42" ht="19.5" customHeight="1" x14ac:dyDescent="0.2">
      <c r="A769" s="143">
        <v>20419</v>
      </c>
      <c r="B769" s="42" t="str">
        <f>IFERROR(VLOOKUP($A769,INPUT_Du_lieu_nhan_vien!$A:$C,2,0),"-")</f>
        <v>Phạm Anh</v>
      </c>
      <c r="C769" s="42" t="str">
        <f>IFERROR(VLOOKUP($A769,INPUT_Du_lieu_nhan_vien!$A:$C,3,0),"-")</f>
        <v>Tuấn</v>
      </c>
      <c r="D769" s="42" t="str">
        <f>IFERROR(VLOOKUP($A769,INPUT_Du_lieu_nhan_vien!$A:$AJ,36,0),"-")</f>
        <v>Chính thức</v>
      </c>
      <c r="E769" s="69" t="s">
        <v>3030</v>
      </c>
      <c r="F769" s="70" t="s">
        <v>5393</v>
      </c>
      <c r="G769" s="71">
        <v>41031</v>
      </c>
      <c r="H769" s="54"/>
      <c r="I769" s="54" t="s">
        <v>17</v>
      </c>
      <c r="J769" s="54"/>
      <c r="K769" s="54"/>
      <c r="L769" s="54"/>
      <c r="M769" s="54"/>
      <c r="N769" s="70" t="s">
        <v>5394</v>
      </c>
      <c r="T769" s="1">
        <v>20748</v>
      </c>
      <c r="U769" s="1">
        <v>5563</v>
      </c>
      <c r="W769" s="1" t="s">
        <v>3275</v>
      </c>
      <c r="X769" s="1">
        <v>3533</v>
      </c>
      <c r="Y769">
        <f t="shared" si="110"/>
        <v>5112</v>
      </c>
      <c r="Z769">
        <f t="shared" si="111"/>
        <v>51</v>
      </c>
      <c r="AA769" t="str">
        <f t="shared" si="112"/>
        <v/>
      </c>
      <c r="AB769">
        <f t="shared" si="113"/>
        <v>2693</v>
      </c>
      <c r="AE769" s="19">
        <v>41031</v>
      </c>
      <c r="AH769" s="71">
        <v>41031</v>
      </c>
      <c r="AI769" s="78" t="s">
        <v>8775</v>
      </c>
      <c r="AJ769" s="413" t="str">
        <f t="shared" si="114"/>
        <v>02</v>
      </c>
      <c r="AK769" t="str">
        <f t="shared" si="115"/>
        <v>05</v>
      </c>
      <c r="AL769" t="str">
        <f t="shared" si="116"/>
        <v>2012</v>
      </c>
      <c r="AM769" s="427" t="str">
        <f t="shared" si="117"/>
        <v>02</v>
      </c>
      <c r="AN769" t="str">
        <f t="shared" si="118"/>
        <v>05</v>
      </c>
      <c r="AP769" s="19">
        <f t="shared" si="119"/>
        <v>41031</v>
      </c>
    </row>
    <row r="770" spans="1:42" ht="19.5" customHeight="1" x14ac:dyDescent="0.2">
      <c r="A770" s="143">
        <v>20423</v>
      </c>
      <c r="B770" s="42" t="str">
        <f>IFERROR(VLOOKUP($A770,INPUT_Du_lieu_nhan_vien!$A:$C,2,0),"-")</f>
        <v>Phạm Thị</v>
      </c>
      <c r="C770" s="42" t="str">
        <f>IFERROR(VLOOKUP($A770,INPUT_Du_lieu_nhan_vien!$A:$C,3,0),"-")</f>
        <v>Hương</v>
      </c>
      <c r="D770" s="42" t="str">
        <f>IFERROR(VLOOKUP($A770,INPUT_Du_lieu_nhan_vien!$A:$AJ,36,0),"-")</f>
        <v>Nghỉ việc</v>
      </c>
      <c r="E770" s="69" t="s">
        <v>3030</v>
      </c>
      <c r="F770" s="70" t="s">
        <v>5395</v>
      </c>
      <c r="G770" s="71">
        <v>41045</v>
      </c>
      <c r="H770" s="54"/>
      <c r="I770" s="54" t="s">
        <v>16</v>
      </c>
      <c r="J770" s="54"/>
      <c r="K770" s="54"/>
      <c r="L770" s="54"/>
      <c r="M770" s="54"/>
      <c r="N770" s="70" t="s">
        <v>3858</v>
      </c>
      <c r="T770" s="1">
        <v>20749</v>
      </c>
      <c r="U770" s="1">
        <v>5564</v>
      </c>
      <c r="W770" s="1" t="s">
        <v>3283</v>
      </c>
      <c r="X770" s="1">
        <v>3534</v>
      </c>
      <c r="Y770">
        <f t="shared" si="110"/>
        <v>5116</v>
      </c>
      <c r="Z770">
        <f t="shared" si="111"/>
        <v>53</v>
      </c>
      <c r="AA770" t="str">
        <f t="shared" si="112"/>
        <v/>
      </c>
      <c r="AB770">
        <f t="shared" si="113"/>
        <v>2694</v>
      </c>
      <c r="AE770" s="19">
        <v>41045</v>
      </c>
      <c r="AH770" s="71">
        <v>41045</v>
      </c>
      <c r="AI770" s="78" t="s">
        <v>8765</v>
      </c>
      <c r="AJ770" s="413" t="str">
        <f t="shared" si="114"/>
        <v>16</v>
      </c>
      <c r="AK770" t="str">
        <f t="shared" si="115"/>
        <v>05</v>
      </c>
      <c r="AL770" t="str">
        <f t="shared" si="116"/>
        <v>2012</v>
      </c>
      <c r="AM770" s="427" t="str">
        <f t="shared" si="117"/>
        <v>16</v>
      </c>
      <c r="AN770" t="str">
        <f t="shared" si="118"/>
        <v>05</v>
      </c>
      <c r="AP770" s="19">
        <f t="shared" si="119"/>
        <v>41045</v>
      </c>
    </row>
    <row r="771" spans="1:42" ht="19.5" customHeight="1" x14ac:dyDescent="0.2">
      <c r="A771" s="143">
        <v>20434</v>
      </c>
      <c r="B771" s="42" t="str">
        <f>IFERROR(VLOOKUP($A771,INPUT_Du_lieu_nhan_vien!$A:$C,2,0),"-")</f>
        <v>Phạm Phương</v>
      </c>
      <c r="C771" s="42" t="str">
        <f>IFERROR(VLOOKUP($A771,INPUT_Du_lieu_nhan_vien!$A:$C,3,0),"-")</f>
        <v>Linh</v>
      </c>
      <c r="D771" s="42" t="str">
        <f>IFERROR(VLOOKUP($A771,INPUT_Du_lieu_nhan_vien!$A:$AJ,36,0),"-")</f>
        <v>Nghỉ khác</v>
      </c>
      <c r="E771" s="69" t="s">
        <v>3030</v>
      </c>
      <c r="F771" s="70" t="s">
        <v>3580</v>
      </c>
      <c r="G771" s="71">
        <v>41086</v>
      </c>
      <c r="H771" s="54"/>
      <c r="I771" s="54" t="s">
        <v>17</v>
      </c>
      <c r="J771" s="54"/>
      <c r="K771" s="54"/>
      <c r="L771" s="54"/>
      <c r="M771" s="54"/>
      <c r="N771" s="70" t="s">
        <v>5396</v>
      </c>
      <c r="T771" s="1">
        <v>20750</v>
      </c>
      <c r="U771" s="1">
        <v>5565</v>
      </c>
      <c r="W771" s="1" t="s">
        <v>3284</v>
      </c>
      <c r="X771" s="1">
        <v>3535</v>
      </c>
      <c r="Y771">
        <f t="shared" si="110"/>
        <v>5163</v>
      </c>
      <c r="Z771">
        <f t="shared" si="111"/>
        <v>51</v>
      </c>
      <c r="AA771" t="str">
        <f t="shared" si="112"/>
        <v/>
      </c>
      <c r="AB771">
        <f t="shared" si="113"/>
        <v>2695</v>
      </c>
      <c r="AE771" s="19">
        <v>41086</v>
      </c>
      <c r="AH771" s="71">
        <v>41086</v>
      </c>
      <c r="AI771" s="78" t="s">
        <v>8843</v>
      </c>
      <c r="AJ771" s="413" t="str">
        <f t="shared" si="114"/>
        <v>26</v>
      </c>
      <c r="AK771" t="str">
        <f t="shared" si="115"/>
        <v>06</v>
      </c>
      <c r="AL771" t="str">
        <f t="shared" si="116"/>
        <v>2012</v>
      </c>
      <c r="AM771" s="427" t="str">
        <f t="shared" si="117"/>
        <v>26</v>
      </c>
      <c r="AN771" t="str">
        <f t="shared" si="118"/>
        <v>06</v>
      </c>
      <c r="AP771" s="19">
        <f t="shared" si="119"/>
        <v>41086</v>
      </c>
    </row>
    <row r="772" spans="1:42" ht="19.5" customHeight="1" x14ac:dyDescent="0.2">
      <c r="A772" s="143">
        <v>20449</v>
      </c>
      <c r="B772" s="42" t="str">
        <f>IFERROR(VLOOKUP($A772,INPUT_Du_lieu_nhan_vien!$A:$C,2,0),"-")</f>
        <v>Phạm Thị Thúy</v>
      </c>
      <c r="C772" s="42" t="str">
        <f>IFERROR(VLOOKUP($A772,INPUT_Du_lieu_nhan_vien!$A:$C,3,0),"-")</f>
        <v>Lan</v>
      </c>
      <c r="D772" s="42" t="str">
        <f>IFERROR(VLOOKUP($A772,INPUT_Du_lieu_nhan_vien!$A:$AJ,36,0),"-")</f>
        <v>Chính thức</v>
      </c>
      <c r="E772" s="69" t="s">
        <v>3030</v>
      </c>
      <c r="F772" s="80" t="s">
        <v>5398</v>
      </c>
      <c r="G772" s="81">
        <v>41142</v>
      </c>
      <c r="H772" s="54"/>
      <c r="I772" s="54" t="s">
        <v>16</v>
      </c>
      <c r="J772" s="54"/>
      <c r="K772" s="54"/>
      <c r="L772" s="54"/>
      <c r="M772" s="54"/>
      <c r="N772" s="70" t="s">
        <v>3858</v>
      </c>
      <c r="T772" s="1">
        <v>20751</v>
      </c>
      <c r="U772" s="1">
        <v>5566</v>
      </c>
      <c r="W772" s="1" t="s">
        <v>3290</v>
      </c>
      <c r="X772" s="1">
        <v>3537</v>
      </c>
      <c r="Y772">
        <f t="shared" si="110"/>
        <v>5194</v>
      </c>
      <c r="Z772">
        <f t="shared" si="111"/>
        <v>53</v>
      </c>
      <c r="AA772" t="str">
        <f t="shared" si="112"/>
        <v/>
      </c>
      <c r="AB772">
        <f t="shared" si="113"/>
        <v>2696</v>
      </c>
      <c r="AE772" s="19">
        <v>41142</v>
      </c>
      <c r="AH772" s="81">
        <v>41142</v>
      </c>
      <c r="AI772" s="417" t="s">
        <v>8654</v>
      </c>
      <c r="AJ772" s="413" t="str">
        <f t="shared" si="114"/>
        <v>21</v>
      </c>
      <c r="AK772" t="str">
        <f t="shared" si="115"/>
        <v>08</v>
      </c>
      <c r="AL772" t="str">
        <f t="shared" si="116"/>
        <v>2012</v>
      </c>
      <c r="AM772" s="427" t="str">
        <f t="shared" si="117"/>
        <v>21</v>
      </c>
      <c r="AN772" t="str">
        <f t="shared" si="118"/>
        <v>08</v>
      </c>
      <c r="AP772" s="19">
        <f t="shared" si="119"/>
        <v>41142</v>
      </c>
    </row>
    <row r="773" spans="1:42" ht="19.5" customHeight="1" x14ac:dyDescent="0.2">
      <c r="A773" s="143">
        <v>20453</v>
      </c>
      <c r="B773" s="42" t="str">
        <f>IFERROR(VLOOKUP($A773,INPUT_Du_lieu_nhan_vien!$A:$C,2,0),"-")</f>
        <v>Phạm Thị</v>
      </c>
      <c r="C773" s="42" t="str">
        <f>IFERROR(VLOOKUP($A773,INPUT_Du_lieu_nhan_vien!$A:$C,3,0),"-")</f>
        <v>Hạnh</v>
      </c>
      <c r="D773" s="42" t="str">
        <f>IFERROR(VLOOKUP($A773,INPUT_Du_lieu_nhan_vien!$A:$AJ,36,0),"-")</f>
        <v>Chính thức</v>
      </c>
      <c r="E773" s="69" t="s">
        <v>3030</v>
      </c>
      <c r="F773" s="70" t="s">
        <v>5397</v>
      </c>
      <c r="G773" s="71">
        <v>41151</v>
      </c>
      <c r="H773" s="54"/>
      <c r="I773" s="54" t="s">
        <v>16</v>
      </c>
      <c r="J773" s="54"/>
      <c r="K773" s="54"/>
      <c r="L773" s="54"/>
      <c r="M773" s="54"/>
      <c r="N773" s="70" t="s">
        <v>3975</v>
      </c>
      <c r="T773" s="1">
        <v>20752</v>
      </c>
      <c r="U773" s="1">
        <v>5567</v>
      </c>
      <c r="W773" s="1" t="s">
        <v>3292</v>
      </c>
      <c r="X773" s="1">
        <v>3538</v>
      </c>
      <c r="Y773">
        <f t="shared" si="110"/>
        <v>5198</v>
      </c>
      <c r="Z773">
        <f t="shared" si="111"/>
        <v>53</v>
      </c>
      <c r="AA773" t="str">
        <f t="shared" si="112"/>
        <v/>
      </c>
      <c r="AB773">
        <f t="shared" si="113"/>
        <v>2697</v>
      </c>
      <c r="AE773" s="19">
        <v>41151</v>
      </c>
      <c r="AH773" s="71">
        <v>41151</v>
      </c>
      <c r="AI773" s="78" t="s">
        <v>8778</v>
      </c>
      <c r="AJ773" s="413" t="str">
        <f t="shared" si="114"/>
        <v>30</v>
      </c>
      <c r="AK773" t="str">
        <f t="shared" si="115"/>
        <v>08</v>
      </c>
      <c r="AL773" t="str">
        <f t="shared" si="116"/>
        <v>2012</v>
      </c>
      <c r="AM773" s="427" t="str">
        <f t="shared" si="117"/>
        <v>30</v>
      </c>
      <c r="AN773" t="str">
        <f t="shared" si="118"/>
        <v>08</v>
      </c>
      <c r="AP773" s="19">
        <f t="shared" si="119"/>
        <v>41151</v>
      </c>
    </row>
    <row r="774" spans="1:42" ht="19.5" customHeight="1" x14ac:dyDescent="0.2">
      <c r="A774" s="143">
        <v>20449</v>
      </c>
      <c r="B774" s="42" t="str">
        <f>IFERROR(VLOOKUP($A774,INPUT_Du_lieu_nhan_vien!$A:$C,2,0),"-")</f>
        <v>Phạm Thị Thúy</v>
      </c>
      <c r="C774" s="42" t="str">
        <f>IFERROR(VLOOKUP($A774,INPUT_Du_lieu_nhan_vien!$A:$C,3,0),"-")</f>
        <v>Lan</v>
      </c>
      <c r="D774" s="42" t="str">
        <f>IFERROR(VLOOKUP($A774,INPUT_Du_lieu_nhan_vien!$A:$AJ,36,0),"-")</f>
        <v>Chính thức</v>
      </c>
      <c r="E774" s="69" t="s">
        <v>3030</v>
      </c>
      <c r="F774" s="70" t="s">
        <v>5406</v>
      </c>
      <c r="G774" s="71">
        <v>41354</v>
      </c>
      <c r="H774" s="54"/>
      <c r="I774" s="54" t="s">
        <v>16</v>
      </c>
      <c r="J774" s="54"/>
      <c r="K774" s="54"/>
      <c r="L774" s="54"/>
      <c r="M774" s="54"/>
      <c r="N774" s="70" t="s">
        <v>3809</v>
      </c>
      <c r="T774" s="1">
        <v>20753</v>
      </c>
      <c r="U774" s="1">
        <v>5568</v>
      </c>
      <c r="W774" s="1" t="s">
        <v>3301</v>
      </c>
      <c r="X774" s="1">
        <v>3539</v>
      </c>
      <c r="Y774">
        <f t="shared" ref="Y774:Y837" si="120">IFERROR(VLOOKUP(A774,$T$5:$U$817,2,FALSE),"")</f>
        <v>5194</v>
      </c>
      <c r="Z774">
        <f t="shared" ref="Z774:Z837" si="121">IFERROR(VLOOKUP(I774,$R$5:$S$31,2,FALSE),"")</f>
        <v>53</v>
      </c>
      <c r="AA774" t="str">
        <f t="shared" ref="AA774:AA837" si="122">IFERROR(VLOOKUP(K774,$P$5:$Q$125,2,FALSE),"")</f>
        <v/>
      </c>
      <c r="AB774">
        <f t="shared" ref="AB774:AB837" si="123">IFERROR(VLOOKUP(F774,$W$5:$X$1104,2,FALSE),"")</f>
        <v>2698</v>
      </c>
      <c r="AE774" s="19">
        <v>41354</v>
      </c>
      <c r="AH774" s="71">
        <v>41354</v>
      </c>
      <c r="AI774" s="78" t="s">
        <v>8821</v>
      </c>
      <c r="AJ774" s="413" t="str">
        <f t="shared" si="114"/>
        <v>21</v>
      </c>
      <c r="AK774" t="str">
        <f t="shared" si="115"/>
        <v>03</v>
      </c>
      <c r="AL774" t="str">
        <f t="shared" si="116"/>
        <v>2013</v>
      </c>
      <c r="AM774" s="427" t="str">
        <f t="shared" si="117"/>
        <v>21</v>
      </c>
      <c r="AN774" t="str">
        <f t="shared" si="118"/>
        <v>03</v>
      </c>
      <c r="AP774" s="19">
        <f t="shared" si="119"/>
        <v>41354</v>
      </c>
    </row>
    <row r="775" spans="1:42" ht="19.5" customHeight="1" x14ac:dyDescent="0.2">
      <c r="A775" s="54">
        <v>20540</v>
      </c>
      <c r="B775" s="42" t="str">
        <f>IFERROR(VLOOKUP($A775,INPUT_Du_lieu_nhan_vien!$A:$C,2,0),"-")</f>
        <v>Phạm Thị Kiều</v>
      </c>
      <c r="C775" s="42" t="str">
        <f>IFERROR(VLOOKUP($A775,INPUT_Du_lieu_nhan_vien!$A:$C,3,0),"-")</f>
        <v>Oanh</v>
      </c>
      <c r="D775" s="42" t="str">
        <f>IFERROR(VLOOKUP($A775,INPUT_Du_lieu_nhan_vien!$A:$AJ,36,0),"-")</f>
        <v>Nghỉ việc</v>
      </c>
      <c r="E775" s="69" t="s">
        <v>3030</v>
      </c>
      <c r="F775" s="70" t="s">
        <v>5409</v>
      </c>
      <c r="G775" s="79" t="s">
        <v>7841</v>
      </c>
      <c r="H775" s="54"/>
      <c r="I775" s="54" t="s">
        <v>16</v>
      </c>
      <c r="J775" s="54"/>
      <c r="K775" s="54"/>
      <c r="L775" s="54"/>
      <c r="M775" s="54"/>
      <c r="N775" s="70" t="s">
        <v>3809</v>
      </c>
      <c r="T775" s="1">
        <v>20754</v>
      </c>
      <c r="U775" s="1">
        <v>5569</v>
      </c>
      <c r="W775" s="1" t="s">
        <v>3302</v>
      </c>
      <c r="X775" s="1">
        <v>3540</v>
      </c>
      <c r="Y775">
        <f t="shared" si="120"/>
        <v>5354</v>
      </c>
      <c r="Z775">
        <f t="shared" si="121"/>
        <v>53</v>
      </c>
      <c r="AA775" t="str">
        <f t="shared" si="122"/>
        <v/>
      </c>
      <c r="AB775">
        <f t="shared" si="123"/>
        <v>2699</v>
      </c>
      <c r="AE775" s="19">
        <v>41490</v>
      </c>
      <c r="AH775" s="79" t="s">
        <v>7841</v>
      </c>
      <c r="AI775" s="79" t="s">
        <v>7841</v>
      </c>
      <c r="AJ775" s="413" t="str">
        <f t="shared" ref="AJ775:AJ838" si="124">LEFT(AI775,2)</f>
        <v>4/</v>
      </c>
      <c r="AK775" t="str">
        <f t="shared" ref="AK775:AK838" si="125">MID(AI775,FIND("/",AI775)+1,FIND("/",AI775,FIND("/",AI775)+1)-FIND("/",AI775)-1)</f>
        <v>8</v>
      </c>
      <c r="AL775" t="str">
        <f t="shared" ref="AL775:AL838" si="126">RIGHT(AI775,4)</f>
        <v>2013</v>
      </c>
      <c r="AM775" s="427">
        <v>4</v>
      </c>
      <c r="AN775" t="str">
        <f t="shared" ref="AN775:AN838" si="127">IF(VALUE(AK775)&gt;12,AJ775,AK775)</f>
        <v>8</v>
      </c>
      <c r="AP775" s="19">
        <f t="shared" ref="AP775:AP838" si="128">IFERROR(DATE(TEXT(AL775,0),TEXT(AN775,0),TEXT(AM775,0)),"")</f>
        <v>41490</v>
      </c>
    </row>
    <row r="776" spans="1:42" ht="19.5" customHeight="1" x14ac:dyDescent="0.2">
      <c r="A776" s="143">
        <v>20042</v>
      </c>
      <c r="B776" s="42" t="str">
        <f>IFERROR(VLOOKUP($A776,INPUT_Du_lieu_nhan_vien!$A:$C,2,0),"-")</f>
        <v>Nguyễn Đức</v>
      </c>
      <c r="C776" s="42" t="str">
        <f>IFERROR(VLOOKUP($A776,INPUT_Du_lieu_nhan_vien!$A:$C,3,0),"-")</f>
        <v>Tuấn</v>
      </c>
      <c r="D776" s="42" t="str">
        <f>IFERROR(VLOOKUP($A776,INPUT_Du_lieu_nhan_vien!$A:$AJ,36,0),"-")</f>
        <v>Nghỉ việc</v>
      </c>
      <c r="E776" s="69" t="s">
        <v>3031</v>
      </c>
      <c r="F776" s="70" t="s">
        <v>3457</v>
      </c>
      <c r="G776" s="71">
        <v>39873</v>
      </c>
      <c r="H776" s="54"/>
      <c r="I776" s="69" t="s">
        <v>17</v>
      </c>
      <c r="J776" s="54"/>
      <c r="K776" s="54"/>
      <c r="L776" s="54"/>
      <c r="M776" s="54"/>
      <c r="N776" s="70" t="s">
        <v>3458</v>
      </c>
      <c r="T776" s="1">
        <v>20755</v>
      </c>
      <c r="U776" s="1">
        <v>5570</v>
      </c>
      <c r="W776" s="1" t="s">
        <v>3312</v>
      </c>
      <c r="X776" s="1">
        <v>3542</v>
      </c>
      <c r="Y776">
        <f t="shared" si="120"/>
        <v>4480</v>
      </c>
      <c r="Z776">
        <f t="shared" si="121"/>
        <v>51</v>
      </c>
      <c r="AA776" t="str">
        <f t="shared" si="122"/>
        <v/>
      </c>
      <c r="AB776">
        <f t="shared" si="123"/>
        <v>3065</v>
      </c>
      <c r="AE776" s="19">
        <v>39873</v>
      </c>
      <c r="AH776" s="71">
        <v>39873</v>
      </c>
      <c r="AI776" s="78" t="s">
        <v>8682</v>
      </c>
      <c r="AJ776" s="413" t="str">
        <f t="shared" si="124"/>
        <v>01</v>
      </c>
      <c r="AK776" t="str">
        <f t="shared" si="125"/>
        <v>03</v>
      </c>
      <c r="AL776" t="str">
        <f t="shared" si="126"/>
        <v>2009</v>
      </c>
      <c r="AM776" s="427" t="str">
        <f t="shared" ref="AM775:AM838" si="129">IF(VALUE(AK776)&gt;12,AK776,AJ776)</f>
        <v>01</v>
      </c>
      <c r="AN776" t="str">
        <f t="shared" si="127"/>
        <v>03</v>
      </c>
      <c r="AP776" s="19">
        <f t="shared" si="128"/>
        <v>39873</v>
      </c>
    </row>
    <row r="777" spans="1:42" ht="19.5" customHeight="1" x14ac:dyDescent="0.2">
      <c r="A777" s="54">
        <v>20544</v>
      </c>
      <c r="B777" s="42" t="str">
        <f>IFERROR(VLOOKUP($A777,INPUT_Du_lieu_nhan_vien!$A:$C,2,0),"-")</f>
        <v>Phan Thị Thanh</v>
      </c>
      <c r="C777" s="42" t="str">
        <f>IFERROR(VLOOKUP($A777,INPUT_Du_lieu_nhan_vien!$A:$C,3,0),"-")</f>
        <v>Luận</v>
      </c>
      <c r="D777" s="42" t="str">
        <f>IFERROR(VLOOKUP($A777,INPUT_Du_lieu_nhan_vien!$A:$AJ,36,0),"-")</f>
        <v>Nghỉ việc</v>
      </c>
      <c r="E777" s="69" t="s">
        <v>3030</v>
      </c>
      <c r="F777" s="70" t="s">
        <v>5410</v>
      </c>
      <c r="G777" s="78" t="s">
        <v>7842</v>
      </c>
      <c r="H777" s="54"/>
      <c r="I777" s="54" t="s">
        <v>16</v>
      </c>
      <c r="J777" s="54"/>
      <c r="K777" s="54"/>
      <c r="L777" s="54"/>
      <c r="M777" s="54"/>
      <c r="N777" s="70" t="s">
        <v>5412</v>
      </c>
      <c r="T777" s="1">
        <v>20756</v>
      </c>
      <c r="U777" s="1">
        <v>5571</v>
      </c>
      <c r="W777" s="1" t="s">
        <v>3234</v>
      </c>
      <c r="X777" s="1">
        <v>3543</v>
      </c>
      <c r="Y777">
        <f t="shared" si="120"/>
        <v>5358</v>
      </c>
      <c r="Z777">
        <f t="shared" si="121"/>
        <v>53</v>
      </c>
      <c r="AA777" t="str">
        <f t="shared" si="122"/>
        <v/>
      </c>
      <c r="AB777">
        <f t="shared" si="123"/>
        <v>2700</v>
      </c>
      <c r="AE777" s="19">
        <v>41551</v>
      </c>
      <c r="AH777" s="78" t="s">
        <v>7842</v>
      </c>
      <c r="AI777" s="78" t="s">
        <v>7842</v>
      </c>
      <c r="AJ777" s="413" t="str">
        <f t="shared" si="124"/>
        <v>4/</v>
      </c>
      <c r="AK777" t="str">
        <f t="shared" si="125"/>
        <v>10</v>
      </c>
      <c r="AL777" t="str">
        <f t="shared" si="126"/>
        <v>2013</v>
      </c>
      <c r="AM777" s="427">
        <v>4</v>
      </c>
      <c r="AN777" t="str">
        <f t="shared" si="127"/>
        <v>10</v>
      </c>
      <c r="AP777" s="19">
        <f t="shared" si="128"/>
        <v>41551</v>
      </c>
    </row>
    <row r="778" spans="1:42" ht="19.5" customHeight="1" x14ac:dyDescent="0.2">
      <c r="A778" s="143">
        <v>20310</v>
      </c>
      <c r="B778" s="42" t="str">
        <f>IFERROR(VLOOKUP($A778,INPUT_Du_lieu_nhan_vien!$A:$C,2,0),"-")</f>
        <v>Phạm Văn</v>
      </c>
      <c r="C778" s="42" t="str">
        <f>IFERROR(VLOOKUP($A778,INPUT_Du_lieu_nhan_vien!$A:$C,3,0),"-")</f>
        <v>Diễn</v>
      </c>
      <c r="D778" s="42" t="str">
        <f>IFERROR(VLOOKUP($A778,INPUT_Du_lieu_nhan_vien!$A:$AJ,36,0),"-")</f>
        <v>Thử việc</v>
      </c>
      <c r="E778" s="69" t="s">
        <v>3030</v>
      </c>
      <c r="F778" s="70" t="s">
        <v>5531</v>
      </c>
      <c r="G778" s="71">
        <v>40813</v>
      </c>
      <c r="H778" s="54"/>
      <c r="I778" s="54" t="s">
        <v>17</v>
      </c>
      <c r="J778" s="54"/>
      <c r="K778" s="54"/>
      <c r="L778" s="54"/>
      <c r="M778" s="54"/>
      <c r="N778" s="70" t="s">
        <v>5532</v>
      </c>
      <c r="T778" s="1">
        <v>20757</v>
      </c>
      <c r="U778" s="1">
        <v>5572</v>
      </c>
      <c r="W778" s="1" t="s">
        <v>3216</v>
      </c>
      <c r="X778" s="1">
        <v>3544</v>
      </c>
      <c r="Y778">
        <f t="shared" si="120"/>
        <v>4968</v>
      </c>
      <c r="Z778">
        <f t="shared" si="121"/>
        <v>51</v>
      </c>
      <c r="AA778" t="str">
        <f t="shared" si="122"/>
        <v/>
      </c>
      <c r="AB778">
        <f t="shared" si="123"/>
        <v>2701</v>
      </c>
      <c r="AE778" s="19">
        <v>40813</v>
      </c>
      <c r="AH778" s="71">
        <v>40813</v>
      </c>
      <c r="AI778" s="78" t="s">
        <v>8844</v>
      </c>
      <c r="AJ778" s="413" t="str">
        <f t="shared" si="124"/>
        <v>27</v>
      </c>
      <c r="AK778" t="str">
        <f t="shared" si="125"/>
        <v>09</v>
      </c>
      <c r="AL778" t="str">
        <f t="shared" si="126"/>
        <v>2011</v>
      </c>
      <c r="AM778" s="427" t="str">
        <f t="shared" si="129"/>
        <v>27</v>
      </c>
      <c r="AN778" t="str">
        <f t="shared" si="127"/>
        <v>09</v>
      </c>
      <c r="AP778" s="19">
        <f t="shared" si="128"/>
        <v>40813</v>
      </c>
    </row>
    <row r="779" spans="1:42" ht="19.5" customHeight="1" x14ac:dyDescent="0.2">
      <c r="A779" s="143">
        <v>20180</v>
      </c>
      <c r="B779" s="42" t="str">
        <f>IFERROR(VLOOKUP($A779,INPUT_Du_lieu_nhan_vien!$A:$C,2,0),"-")</f>
        <v>Phan Thị</v>
      </c>
      <c r="C779" s="42" t="str">
        <f>IFERROR(VLOOKUP($A779,INPUT_Du_lieu_nhan_vien!$A:$C,3,0),"-")</f>
        <v>Hải</v>
      </c>
      <c r="D779" s="42" t="str">
        <f>IFERROR(VLOOKUP($A779,INPUT_Du_lieu_nhan_vien!$A:$AJ,36,0),"-")</f>
        <v>Chính thức</v>
      </c>
      <c r="E779" s="69" t="s">
        <v>3030</v>
      </c>
      <c r="F779" s="70" t="s">
        <v>5533</v>
      </c>
      <c r="G779" s="71">
        <v>40149</v>
      </c>
      <c r="H779" s="54"/>
      <c r="I779" s="54" t="s">
        <v>17</v>
      </c>
      <c r="J779" s="54"/>
      <c r="K779" s="54"/>
      <c r="L779" s="54"/>
      <c r="M779" s="54"/>
      <c r="N779" s="70" t="s">
        <v>5534</v>
      </c>
      <c r="T779" s="1">
        <v>20758</v>
      </c>
      <c r="U779" s="1">
        <v>5573</v>
      </c>
      <c r="W779" s="1" t="s">
        <v>3208</v>
      </c>
      <c r="X779" s="1">
        <v>3545</v>
      </c>
      <c r="Y779">
        <f t="shared" si="120"/>
        <v>4705</v>
      </c>
      <c r="Z779">
        <f t="shared" si="121"/>
        <v>51</v>
      </c>
      <c r="AA779" t="str">
        <f t="shared" si="122"/>
        <v/>
      </c>
      <c r="AB779">
        <f t="shared" si="123"/>
        <v>2702</v>
      </c>
      <c r="AE779" s="19">
        <v>40149</v>
      </c>
      <c r="AH779" s="71">
        <v>40149</v>
      </c>
      <c r="AI779" s="78" t="s">
        <v>8724</v>
      </c>
      <c r="AJ779" s="413" t="str">
        <f t="shared" si="124"/>
        <v>02</v>
      </c>
      <c r="AK779" t="str">
        <f t="shared" si="125"/>
        <v>12</v>
      </c>
      <c r="AL779" t="str">
        <f t="shared" si="126"/>
        <v>2009</v>
      </c>
      <c r="AM779" s="427" t="str">
        <f t="shared" si="129"/>
        <v>02</v>
      </c>
      <c r="AN779" t="str">
        <f t="shared" si="127"/>
        <v>12</v>
      </c>
      <c r="AP779" s="19">
        <f t="shared" si="128"/>
        <v>40149</v>
      </c>
    </row>
    <row r="780" spans="1:42" ht="19.5" customHeight="1" x14ac:dyDescent="0.2">
      <c r="A780" s="143">
        <v>20204</v>
      </c>
      <c r="B780" s="42" t="str">
        <f>IFERROR(VLOOKUP($A780,INPUT_Du_lieu_nhan_vien!$A:$C,2,0),"-")</f>
        <v>Phan Viết</v>
      </c>
      <c r="C780" s="42" t="str">
        <f>IFERROR(VLOOKUP($A780,INPUT_Du_lieu_nhan_vien!$A:$C,3,0),"-")</f>
        <v>Dũng</v>
      </c>
      <c r="D780" s="42" t="str">
        <f>IFERROR(VLOOKUP($A780,INPUT_Du_lieu_nhan_vien!$A:$AJ,36,0),"-")</f>
        <v>Nghỉ việc</v>
      </c>
      <c r="E780" s="69" t="s">
        <v>3030</v>
      </c>
      <c r="F780" s="70" t="s">
        <v>5535</v>
      </c>
      <c r="G780" s="71">
        <v>40282</v>
      </c>
      <c r="H780" s="54"/>
      <c r="I780" s="54" t="s">
        <v>17</v>
      </c>
      <c r="J780" s="54"/>
      <c r="K780" s="54"/>
      <c r="L780" s="54"/>
      <c r="M780" s="54"/>
      <c r="N780" s="70" t="s">
        <v>3953</v>
      </c>
      <c r="T780" s="1">
        <v>20759</v>
      </c>
      <c r="U780" s="1">
        <v>5574</v>
      </c>
      <c r="W780" s="1" t="s">
        <v>3209</v>
      </c>
      <c r="X780" s="1">
        <v>3546</v>
      </c>
      <c r="Y780">
        <f t="shared" si="120"/>
        <v>4729</v>
      </c>
      <c r="Z780">
        <f t="shared" si="121"/>
        <v>51</v>
      </c>
      <c r="AA780" t="str">
        <f t="shared" si="122"/>
        <v/>
      </c>
      <c r="AB780">
        <f t="shared" si="123"/>
        <v>2703</v>
      </c>
      <c r="AE780" s="19">
        <v>40282</v>
      </c>
      <c r="AH780" s="71">
        <v>40282</v>
      </c>
      <c r="AI780" s="78" t="s">
        <v>8845</v>
      </c>
      <c r="AJ780" s="413" t="str">
        <f t="shared" si="124"/>
        <v>14</v>
      </c>
      <c r="AK780" t="str">
        <f t="shared" si="125"/>
        <v>04</v>
      </c>
      <c r="AL780" t="str">
        <f t="shared" si="126"/>
        <v>2010</v>
      </c>
      <c r="AM780" s="427" t="str">
        <f t="shared" si="129"/>
        <v>14</v>
      </c>
      <c r="AN780" t="str">
        <f t="shared" si="127"/>
        <v>04</v>
      </c>
      <c r="AP780" s="19">
        <f t="shared" si="128"/>
        <v>40282</v>
      </c>
    </row>
    <row r="781" spans="1:42" ht="19.5" customHeight="1" x14ac:dyDescent="0.2">
      <c r="A781" s="143">
        <v>20218</v>
      </c>
      <c r="B781" s="42" t="str">
        <f>IFERROR(VLOOKUP($A781,INPUT_Du_lieu_nhan_vien!$A:$C,2,0),"-")</f>
        <v>Phan Thị Diễm</v>
      </c>
      <c r="C781" s="42" t="str">
        <f>IFERROR(VLOOKUP($A781,INPUT_Du_lieu_nhan_vien!$A:$C,3,0),"-")</f>
        <v>Trinh</v>
      </c>
      <c r="D781" s="42" t="str">
        <f>IFERROR(VLOOKUP($A781,INPUT_Du_lieu_nhan_vien!$A:$AJ,36,0),"-")</f>
        <v>Nghỉ việc</v>
      </c>
      <c r="E781" s="69" t="s">
        <v>3030</v>
      </c>
      <c r="F781" s="70" t="s">
        <v>5536</v>
      </c>
      <c r="G781" s="71">
        <v>40343</v>
      </c>
      <c r="H781" s="54"/>
      <c r="I781" s="54" t="s">
        <v>3012</v>
      </c>
      <c r="J781" s="54"/>
      <c r="K781" s="54"/>
      <c r="L781" s="54"/>
      <c r="M781" s="54"/>
      <c r="N781" s="70" t="s">
        <v>3918</v>
      </c>
      <c r="T781" s="1">
        <v>20760</v>
      </c>
      <c r="U781" s="1">
        <v>5575</v>
      </c>
      <c r="W781" s="1" t="s">
        <v>3211</v>
      </c>
      <c r="X781" s="1">
        <v>3547</v>
      </c>
      <c r="Y781">
        <f t="shared" si="120"/>
        <v>4743</v>
      </c>
      <c r="Z781">
        <f t="shared" si="121"/>
        <v>56</v>
      </c>
      <c r="AA781" t="str">
        <f t="shared" si="122"/>
        <v/>
      </c>
      <c r="AB781">
        <f t="shared" si="123"/>
        <v>2704</v>
      </c>
      <c r="AE781" s="19">
        <v>40343</v>
      </c>
      <c r="AH781" s="71">
        <v>40343</v>
      </c>
      <c r="AI781" s="78" t="s">
        <v>8732</v>
      </c>
      <c r="AJ781" s="413" t="str">
        <f t="shared" si="124"/>
        <v>14</v>
      </c>
      <c r="AK781" t="str">
        <f t="shared" si="125"/>
        <v>06</v>
      </c>
      <c r="AL781" t="str">
        <f t="shared" si="126"/>
        <v>2010</v>
      </c>
      <c r="AM781" s="427" t="str">
        <f t="shared" si="129"/>
        <v>14</v>
      </c>
      <c r="AN781" t="str">
        <f t="shared" si="127"/>
        <v>06</v>
      </c>
      <c r="AP781" s="19">
        <f t="shared" si="128"/>
        <v>40343</v>
      </c>
    </row>
    <row r="782" spans="1:42" ht="19.5" customHeight="1" x14ac:dyDescent="0.2">
      <c r="A782" s="143">
        <v>20408</v>
      </c>
      <c r="B782" s="42" t="str">
        <f>IFERROR(VLOOKUP($A782,INPUT_Du_lieu_nhan_vien!$A:$C,2,0),"-")</f>
        <v>Phan Thế</v>
      </c>
      <c r="C782" s="42" t="str">
        <f>IFERROR(VLOOKUP($A782,INPUT_Du_lieu_nhan_vien!$A:$C,3,0),"-")</f>
        <v>Công</v>
      </c>
      <c r="D782" s="42" t="str">
        <f>IFERROR(VLOOKUP($A782,INPUT_Du_lieu_nhan_vien!$A:$AJ,36,0),"-")</f>
        <v>Chính thức</v>
      </c>
      <c r="E782" s="69" t="s">
        <v>3030</v>
      </c>
      <c r="F782" s="70" t="s">
        <v>5537</v>
      </c>
      <c r="G782" s="71">
        <v>41000</v>
      </c>
      <c r="H782" s="54"/>
      <c r="I782" s="54" t="s">
        <v>12</v>
      </c>
      <c r="J782" s="54"/>
      <c r="K782" s="54"/>
      <c r="L782" s="54"/>
      <c r="M782" s="54"/>
      <c r="N782" s="70" t="s">
        <v>5538</v>
      </c>
      <c r="T782" s="1">
        <v>20761</v>
      </c>
      <c r="U782" s="1">
        <v>5576</v>
      </c>
      <c r="W782" s="1" t="s">
        <v>3217</v>
      </c>
      <c r="X782" s="1">
        <v>3548</v>
      </c>
      <c r="Y782">
        <f t="shared" si="120"/>
        <v>5086</v>
      </c>
      <c r="Z782">
        <f t="shared" si="121"/>
        <v>50</v>
      </c>
      <c r="AA782" t="str">
        <f t="shared" si="122"/>
        <v/>
      </c>
      <c r="AB782">
        <f t="shared" si="123"/>
        <v>2705</v>
      </c>
      <c r="AE782" s="19">
        <v>41000</v>
      </c>
      <c r="AH782" s="71">
        <v>41000</v>
      </c>
      <c r="AI782" s="78" t="s">
        <v>8640</v>
      </c>
      <c r="AJ782" s="413" t="str">
        <f t="shared" si="124"/>
        <v>01</v>
      </c>
      <c r="AK782" t="str">
        <f t="shared" si="125"/>
        <v>04</v>
      </c>
      <c r="AL782" t="str">
        <f t="shared" si="126"/>
        <v>2012</v>
      </c>
      <c r="AM782" s="427" t="str">
        <f t="shared" si="129"/>
        <v>01</v>
      </c>
      <c r="AN782" t="str">
        <f t="shared" si="127"/>
        <v>04</v>
      </c>
      <c r="AP782" s="19">
        <f t="shared" si="128"/>
        <v>41000</v>
      </c>
    </row>
    <row r="783" spans="1:42" ht="19.5" customHeight="1" x14ac:dyDescent="0.2">
      <c r="A783" s="143">
        <v>20418</v>
      </c>
      <c r="B783" s="42" t="str">
        <f>IFERROR(VLOOKUP($A783,INPUT_Du_lieu_nhan_vien!$A:$C,2,0),"-")</f>
        <v>Phan Thị Thu</v>
      </c>
      <c r="C783" s="42" t="str">
        <f>IFERROR(VLOOKUP($A783,INPUT_Du_lieu_nhan_vien!$A:$C,3,0),"-")</f>
        <v>Thảo</v>
      </c>
      <c r="D783" s="42" t="str">
        <f>IFERROR(VLOOKUP($A783,INPUT_Du_lieu_nhan_vien!$A:$AJ,36,0),"-")</f>
        <v>Chính thức</v>
      </c>
      <c r="E783" s="69" t="s">
        <v>3030</v>
      </c>
      <c r="F783" s="70" t="s">
        <v>5539</v>
      </c>
      <c r="G783" s="71">
        <v>41033</v>
      </c>
      <c r="H783" s="54"/>
      <c r="I783" s="54" t="s">
        <v>16</v>
      </c>
      <c r="J783" s="54"/>
      <c r="K783" s="54"/>
      <c r="L783" s="54"/>
      <c r="M783" s="54"/>
      <c r="N783" s="70" t="s">
        <v>3969</v>
      </c>
      <c r="T783" s="1">
        <v>20762</v>
      </c>
      <c r="U783" s="1">
        <v>5577</v>
      </c>
      <c r="W783" s="1" t="s">
        <v>3894</v>
      </c>
      <c r="X783" s="1">
        <v>3549</v>
      </c>
      <c r="Y783">
        <f t="shared" si="120"/>
        <v>5107</v>
      </c>
      <c r="Z783">
        <f t="shared" si="121"/>
        <v>53</v>
      </c>
      <c r="AA783" t="str">
        <f t="shared" si="122"/>
        <v/>
      </c>
      <c r="AB783">
        <f t="shared" si="123"/>
        <v>2706</v>
      </c>
      <c r="AE783" s="19">
        <v>41033</v>
      </c>
      <c r="AH783" s="71">
        <v>41033</v>
      </c>
      <c r="AI783" s="78" t="s">
        <v>8846</v>
      </c>
      <c r="AJ783" s="413" t="str">
        <f t="shared" si="124"/>
        <v>04</v>
      </c>
      <c r="AK783" t="str">
        <f t="shared" si="125"/>
        <v>05</v>
      </c>
      <c r="AL783" t="str">
        <f t="shared" si="126"/>
        <v>2012</v>
      </c>
      <c r="AM783" s="427" t="str">
        <f t="shared" si="129"/>
        <v>04</v>
      </c>
      <c r="AN783" t="str">
        <f t="shared" si="127"/>
        <v>05</v>
      </c>
      <c r="AP783" s="19">
        <f t="shared" si="128"/>
        <v>41033</v>
      </c>
    </row>
    <row r="784" spans="1:42" ht="19.5" customHeight="1" x14ac:dyDescent="0.2">
      <c r="A784" s="143">
        <v>20458</v>
      </c>
      <c r="B784" s="42" t="str">
        <f>IFERROR(VLOOKUP($A784,INPUT_Du_lieu_nhan_vien!$A:$C,2,0),"-")</f>
        <v>Phan Lê</v>
      </c>
      <c r="C784" s="42" t="str">
        <f>IFERROR(VLOOKUP($A784,INPUT_Du_lieu_nhan_vien!$A:$C,3,0),"-")</f>
        <v>Thùy</v>
      </c>
      <c r="D784" s="42" t="str">
        <f>IFERROR(VLOOKUP($A784,INPUT_Du_lieu_nhan_vien!$A:$AJ,36,0),"-")</f>
        <v>Chính thức</v>
      </c>
      <c r="E784" s="69" t="s">
        <v>3030</v>
      </c>
      <c r="F784" s="70" t="s">
        <v>5543</v>
      </c>
      <c r="G784" s="71">
        <v>41164</v>
      </c>
      <c r="H784" s="54"/>
      <c r="I784" s="54" t="s">
        <v>16</v>
      </c>
      <c r="J784" s="54"/>
      <c r="K784" s="54"/>
      <c r="L784" s="54"/>
      <c r="M784" s="54"/>
      <c r="N784" s="70" t="s">
        <v>3799</v>
      </c>
      <c r="T784" s="1">
        <v>20763</v>
      </c>
      <c r="U784" s="1">
        <v>5578</v>
      </c>
      <c r="W784" s="1" t="s">
        <v>3895</v>
      </c>
      <c r="X784" s="1">
        <v>3550</v>
      </c>
      <c r="Y784">
        <f t="shared" si="120"/>
        <v>5225</v>
      </c>
      <c r="Z784">
        <f t="shared" si="121"/>
        <v>53</v>
      </c>
      <c r="AA784" t="str">
        <f t="shared" si="122"/>
        <v/>
      </c>
      <c r="AB784">
        <f t="shared" si="123"/>
        <v>2707</v>
      </c>
      <c r="AE784" s="19">
        <v>41164</v>
      </c>
      <c r="AH784" s="71">
        <v>41164</v>
      </c>
      <c r="AI784" s="78" t="s">
        <v>8652</v>
      </c>
      <c r="AJ784" s="413" t="str">
        <f t="shared" si="124"/>
        <v>12</v>
      </c>
      <c r="AK784" t="str">
        <f t="shared" si="125"/>
        <v>09</v>
      </c>
      <c r="AL784" t="str">
        <f t="shared" si="126"/>
        <v>2012</v>
      </c>
      <c r="AM784" s="427" t="str">
        <f t="shared" si="129"/>
        <v>12</v>
      </c>
      <c r="AN784" t="str">
        <f t="shared" si="127"/>
        <v>09</v>
      </c>
      <c r="AP784" s="19">
        <f t="shared" si="128"/>
        <v>41164</v>
      </c>
    </row>
    <row r="785" spans="1:42" ht="19.5" customHeight="1" x14ac:dyDescent="0.2">
      <c r="A785" s="143">
        <v>20465</v>
      </c>
      <c r="B785" s="42" t="str">
        <f>IFERROR(VLOOKUP($A785,INPUT_Du_lieu_nhan_vien!$A:$C,2,0),"-")</f>
        <v xml:space="preserve">Phan Thu </v>
      </c>
      <c r="C785" s="42" t="str">
        <f>IFERROR(VLOOKUP($A785,INPUT_Du_lieu_nhan_vien!$A:$C,3,0),"-")</f>
        <v>Trang</v>
      </c>
      <c r="D785" s="42" t="str">
        <f>IFERROR(VLOOKUP($A785,INPUT_Du_lieu_nhan_vien!$A:$AJ,36,0),"-")</f>
        <v>Nghỉ việc</v>
      </c>
      <c r="E785" s="69" t="s">
        <v>3030</v>
      </c>
      <c r="F785" s="70" t="s">
        <v>5544</v>
      </c>
      <c r="G785" s="273">
        <v>41171</v>
      </c>
      <c r="H785" s="54"/>
      <c r="I785" s="54" t="s">
        <v>16</v>
      </c>
      <c r="J785" s="54"/>
      <c r="K785" s="54"/>
      <c r="L785" s="54"/>
      <c r="M785" s="54"/>
      <c r="N785" s="70" t="s">
        <v>3858</v>
      </c>
      <c r="T785" s="1">
        <v>20764</v>
      </c>
      <c r="U785" s="1">
        <v>5579</v>
      </c>
      <c r="W785" s="1" t="s">
        <v>3896</v>
      </c>
      <c r="X785" s="1">
        <v>3551</v>
      </c>
      <c r="Y785">
        <f t="shared" si="120"/>
        <v>5253</v>
      </c>
      <c r="Z785">
        <f t="shared" si="121"/>
        <v>53</v>
      </c>
      <c r="AA785" t="str">
        <f t="shared" si="122"/>
        <v/>
      </c>
      <c r="AB785">
        <f t="shared" si="123"/>
        <v>2708</v>
      </c>
      <c r="AE785" s="19">
        <v>41171</v>
      </c>
      <c r="AH785" s="273">
        <v>41171</v>
      </c>
      <c r="AI785" s="422" t="s">
        <v>8780</v>
      </c>
      <c r="AJ785" s="413" t="str">
        <f t="shared" si="124"/>
        <v>19</v>
      </c>
      <c r="AK785" t="str">
        <f t="shared" si="125"/>
        <v>09</v>
      </c>
      <c r="AL785" t="str">
        <f t="shared" si="126"/>
        <v>2012</v>
      </c>
      <c r="AM785" s="427" t="str">
        <f t="shared" si="129"/>
        <v>19</v>
      </c>
      <c r="AN785" t="str">
        <f t="shared" si="127"/>
        <v>09</v>
      </c>
      <c r="AP785" s="19">
        <f t="shared" si="128"/>
        <v>41171</v>
      </c>
    </row>
    <row r="786" spans="1:42" ht="19.5" customHeight="1" x14ac:dyDescent="0.2">
      <c r="A786" s="143">
        <v>20488</v>
      </c>
      <c r="B786" s="42" t="str">
        <f>IFERROR(VLOOKUP($A786,INPUT_Du_lieu_nhan_vien!$A:$C,2,0),"-")</f>
        <v>Phan Thanh</v>
      </c>
      <c r="C786" s="42" t="str">
        <f>IFERROR(VLOOKUP($A786,INPUT_Du_lieu_nhan_vien!$A:$C,3,0),"-")</f>
        <v>Toàn</v>
      </c>
      <c r="D786" s="42" t="str">
        <f>IFERROR(VLOOKUP($A786,INPUT_Du_lieu_nhan_vien!$A:$AJ,36,0),"-")</f>
        <v>Chính thức</v>
      </c>
      <c r="E786" s="69" t="s">
        <v>3030</v>
      </c>
      <c r="F786" s="70" t="s">
        <v>5545</v>
      </c>
      <c r="G786" s="71">
        <v>41214</v>
      </c>
      <c r="H786" s="54"/>
      <c r="I786" s="54" t="s">
        <v>12</v>
      </c>
      <c r="J786" s="54"/>
      <c r="K786" s="54"/>
      <c r="L786" s="54"/>
      <c r="M786" s="54"/>
      <c r="N786" s="70" t="s">
        <v>5546</v>
      </c>
      <c r="T786" s="1">
        <v>20765</v>
      </c>
      <c r="U786" s="1">
        <v>5580</v>
      </c>
      <c r="W786" s="1" t="s">
        <v>3226</v>
      </c>
      <c r="X786" s="1">
        <v>3552</v>
      </c>
      <c r="Y786">
        <f t="shared" si="120"/>
        <v>5303</v>
      </c>
      <c r="Z786">
        <f t="shared" si="121"/>
        <v>50</v>
      </c>
      <c r="AA786" t="str">
        <f t="shared" si="122"/>
        <v/>
      </c>
      <c r="AB786">
        <f t="shared" si="123"/>
        <v>2709</v>
      </c>
      <c r="AE786" s="19">
        <v>41214</v>
      </c>
      <c r="AH786" s="71">
        <v>41214</v>
      </c>
      <c r="AI786" s="78" t="s">
        <v>3185</v>
      </c>
      <c r="AJ786" s="413" t="str">
        <f t="shared" si="124"/>
        <v>01</v>
      </c>
      <c r="AK786" t="str">
        <f t="shared" si="125"/>
        <v>11</v>
      </c>
      <c r="AL786" t="str">
        <f t="shared" si="126"/>
        <v>2012</v>
      </c>
      <c r="AM786" s="427" t="str">
        <f t="shared" si="129"/>
        <v>01</v>
      </c>
      <c r="AN786" t="str">
        <f t="shared" si="127"/>
        <v>11</v>
      </c>
      <c r="AP786" s="19">
        <f t="shared" si="128"/>
        <v>41214</v>
      </c>
    </row>
    <row r="787" spans="1:42" ht="19.5" customHeight="1" x14ac:dyDescent="0.2">
      <c r="A787" s="143">
        <v>20458</v>
      </c>
      <c r="B787" s="42" t="str">
        <f>IFERROR(VLOOKUP($A787,INPUT_Du_lieu_nhan_vien!$A:$C,2,0),"-")</f>
        <v>Phan Lê</v>
      </c>
      <c r="C787" s="42" t="str">
        <f>IFERROR(VLOOKUP($A787,INPUT_Du_lieu_nhan_vien!$A:$C,3,0),"-")</f>
        <v>Thùy</v>
      </c>
      <c r="D787" s="42" t="str">
        <f>IFERROR(VLOOKUP($A787,INPUT_Du_lieu_nhan_vien!$A:$AJ,36,0),"-")</f>
        <v>Chính thức</v>
      </c>
      <c r="E787" s="69" t="s">
        <v>3030</v>
      </c>
      <c r="F787" s="70" t="s">
        <v>5547</v>
      </c>
      <c r="G787" s="71">
        <v>41214</v>
      </c>
      <c r="H787" s="54"/>
      <c r="I787" s="54" t="s">
        <v>16</v>
      </c>
      <c r="J787" s="54"/>
      <c r="K787" s="54"/>
      <c r="L787" s="54"/>
      <c r="M787" s="54"/>
      <c r="N787" s="70" t="s">
        <v>3802</v>
      </c>
      <c r="T787" s="1">
        <v>20766</v>
      </c>
      <c r="U787" s="1">
        <v>5581</v>
      </c>
      <c r="W787" s="1" t="s">
        <v>3227</v>
      </c>
      <c r="X787" s="1">
        <v>3553</v>
      </c>
      <c r="Y787">
        <f t="shared" si="120"/>
        <v>5225</v>
      </c>
      <c r="Z787">
        <f t="shared" si="121"/>
        <v>53</v>
      </c>
      <c r="AA787" t="str">
        <f t="shared" si="122"/>
        <v/>
      </c>
      <c r="AB787">
        <f t="shared" si="123"/>
        <v>2710</v>
      </c>
      <c r="AE787" s="19">
        <v>41214</v>
      </c>
      <c r="AH787" s="71">
        <v>41214</v>
      </c>
      <c r="AI787" s="78" t="s">
        <v>3185</v>
      </c>
      <c r="AJ787" s="413" t="str">
        <f t="shared" si="124"/>
        <v>01</v>
      </c>
      <c r="AK787" t="str">
        <f t="shared" si="125"/>
        <v>11</v>
      </c>
      <c r="AL787" t="str">
        <f t="shared" si="126"/>
        <v>2012</v>
      </c>
      <c r="AM787" s="427" t="str">
        <f t="shared" si="129"/>
        <v>01</v>
      </c>
      <c r="AN787" t="str">
        <f t="shared" si="127"/>
        <v>11</v>
      </c>
      <c r="AP787" s="19">
        <f t="shared" si="128"/>
        <v>41214</v>
      </c>
    </row>
    <row r="788" spans="1:42" ht="19.5" customHeight="1" x14ac:dyDescent="0.2">
      <c r="A788" s="143">
        <v>20465</v>
      </c>
      <c r="B788" s="42" t="str">
        <f>IFERROR(VLOOKUP($A788,INPUT_Du_lieu_nhan_vien!$A:$C,2,0),"-")</f>
        <v xml:space="preserve">Phan Thu </v>
      </c>
      <c r="C788" s="42" t="str">
        <f>IFERROR(VLOOKUP($A788,INPUT_Du_lieu_nhan_vien!$A:$C,3,0),"-")</f>
        <v>Trang</v>
      </c>
      <c r="D788" s="42" t="str">
        <f>IFERROR(VLOOKUP($A788,INPUT_Du_lieu_nhan_vien!$A:$AJ,36,0),"-")</f>
        <v>Nghỉ việc</v>
      </c>
      <c r="E788" s="69" t="s">
        <v>3030</v>
      </c>
      <c r="F788" s="70" t="s">
        <v>5548</v>
      </c>
      <c r="G788" s="78" t="s">
        <v>7851</v>
      </c>
      <c r="H788" s="54"/>
      <c r="I788" s="54" t="s">
        <v>16</v>
      </c>
      <c r="J788" s="54"/>
      <c r="K788" s="54"/>
      <c r="L788" s="54"/>
      <c r="M788" s="54"/>
      <c r="N788" s="70" t="s">
        <v>3809</v>
      </c>
      <c r="T788" s="1">
        <v>20767</v>
      </c>
      <c r="U788" s="1">
        <v>5582</v>
      </c>
      <c r="W788" s="1" t="s">
        <v>6669</v>
      </c>
      <c r="X788" s="1">
        <v>3554</v>
      </c>
      <c r="Y788">
        <f t="shared" si="120"/>
        <v>5253</v>
      </c>
      <c r="Z788">
        <f t="shared" si="121"/>
        <v>53</v>
      </c>
      <c r="AA788" t="str">
        <f t="shared" si="122"/>
        <v/>
      </c>
      <c r="AB788">
        <f t="shared" si="123"/>
        <v>2711</v>
      </c>
      <c r="AE788" s="19" t="s">
        <v>623</v>
      </c>
      <c r="AH788" s="78" t="s">
        <v>7851</v>
      </c>
      <c r="AI788" s="78" t="s">
        <v>7851</v>
      </c>
      <c r="AJ788" s="413" t="str">
        <f t="shared" si="124"/>
        <v>3/</v>
      </c>
      <c r="AK788" t="str">
        <f t="shared" si="125"/>
        <v>21</v>
      </c>
      <c r="AL788" t="str">
        <f t="shared" si="126"/>
        <v>2013</v>
      </c>
      <c r="AM788" s="427" t="str">
        <f t="shared" si="129"/>
        <v>21</v>
      </c>
      <c r="AN788" t="str">
        <f t="shared" si="127"/>
        <v>3/</v>
      </c>
      <c r="AP788" s="19" t="str">
        <f t="shared" si="128"/>
        <v/>
      </c>
    </row>
    <row r="789" spans="1:42" ht="19.5" customHeight="1" x14ac:dyDescent="0.2">
      <c r="A789" s="143">
        <v>20123</v>
      </c>
      <c r="B789" s="42" t="str">
        <f>IFERROR(VLOOKUP($A789,INPUT_Du_lieu_nhan_vien!$A:$C,2,0),"-")</f>
        <v>Nguyễn Châu</v>
      </c>
      <c r="C789" s="42" t="str">
        <f>IFERROR(VLOOKUP($A789,INPUT_Du_lieu_nhan_vien!$A:$C,3,0),"-")</f>
        <v>Tuấn</v>
      </c>
      <c r="D789" s="42" t="str">
        <f>IFERROR(VLOOKUP($A789,INPUT_Du_lieu_nhan_vien!$A:$AJ,36,0),"-")</f>
        <v>Nghỉ việc</v>
      </c>
      <c r="E789" s="69" t="s">
        <v>3031</v>
      </c>
      <c r="F789" s="70" t="s">
        <v>3493</v>
      </c>
      <c r="G789" s="71">
        <v>39823</v>
      </c>
      <c r="H789" s="54"/>
      <c r="I789" s="69" t="s">
        <v>17</v>
      </c>
      <c r="J789" s="54"/>
      <c r="K789" s="69" t="s">
        <v>65</v>
      </c>
      <c r="L789" s="54"/>
      <c r="M789" s="54"/>
      <c r="N789" s="70" t="s">
        <v>3494</v>
      </c>
      <c r="T789" s="1">
        <v>20768</v>
      </c>
      <c r="U789" s="1">
        <v>5583</v>
      </c>
      <c r="W789" s="1" t="s">
        <v>6531</v>
      </c>
      <c r="X789" s="1">
        <v>3555</v>
      </c>
      <c r="Y789">
        <f t="shared" si="120"/>
        <v>4639</v>
      </c>
      <c r="Z789">
        <f t="shared" si="121"/>
        <v>51</v>
      </c>
      <c r="AA789">
        <f t="shared" si="122"/>
        <v>177</v>
      </c>
      <c r="AB789">
        <f t="shared" si="123"/>
        <v>3066</v>
      </c>
      <c r="AE789" s="19">
        <v>39823</v>
      </c>
      <c r="AH789" s="71">
        <v>39823</v>
      </c>
      <c r="AI789" s="78" t="s">
        <v>8847</v>
      </c>
      <c r="AJ789" s="413" t="str">
        <f t="shared" si="124"/>
        <v>10</v>
      </c>
      <c r="AK789" t="str">
        <f t="shared" si="125"/>
        <v>01</v>
      </c>
      <c r="AL789" t="str">
        <f t="shared" si="126"/>
        <v>2009</v>
      </c>
      <c r="AM789" s="427" t="str">
        <f t="shared" si="129"/>
        <v>10</v>
      </c>
      <c r="AN789" t="str">
        <f t="shared" si="127"/>
        <v>01</v>
      </c>
      <c r="AP789" s="19">
        <f t="shared" si="128"/>
        <v>39823</v>
      </c>
    </row>
    <row r="790" spans="1:42" ht="19.5" customHeight="1" x14ac:dyDescent="0.2">
      <c r="A790" s="54">
        <v>20546</v>
      </c>
      <c r="B790" s="42" t="str">
        <f>IFERROR(VLOOKUP($A790,INPUT_Du_lieu_nhan_vien!$A:$C,2,0),"-")</f>
        <v>Phan Thị</v>
      </c>
      <c r="C790" s="42" t="str">
        <f>IFERROR(VLOOKUP($A790,INPUT_Du_lieu_nhan_vien!$A:$C,3,0),"-")</f>
        <v>Chính</v>
      </c>
      <c r="D790" s="42" t="str">
        <f>IFERROR(VLOOKUP($A790,INPUT_Du_lieu_nhan_vien!$A:$AJ,36,0),"-")</f>
        <v>Nghỉ việc</v>
      </c>
      <c r="E790" s="69" t="s">
        <v>3030</v>
      </c>
      <c r="F790" s="70" t="s">
        <v>5549</v>
      </c>
      <c r="G790" s="78" t="s">
        <v>5411</v>
      </c>
      <c r="H790" s="54"/>
      <c r="I790" s="54" t="s">
        <v>16</v>
      </c>
      <c r="J790" s="54"/>
      <c r="K790" s="54"/>
      <c r="L790" s="54"/>
      <c r="M790" s="54"/>
      <c r="N790" s="70" t="s">
        <v>5412</v>
      </c>
      <c r="T790" s="1">
        <v>20769</v>
      </c>
      <c r="U790" s="1">
        <v>5584</v>
      </c>
      <c r="W790" s="1" t="s">
        <v>6529</v>
      </c>
      <c r="X790" s="1">
        <v>3556</v>
      </c>
      <c r="Y790">
        <f t="shared" si="120"/>
        <v>5360</v>
      </c>
      <c r="Z790">
        <f t="shared" si="121"/>
        <v>53</v>
      </c>
      <c r="AA790" t="str">
        <f t="shared" si="122"/>
        <v/>
      </c>
      <c r="AB790">
        <f t="shared" si="123"/>
        <v>2539</v>
      </c>
      <c r="AE790" s="19">
        <v>41374</v>
      </c>
      <c r="AH790" s="78" t="s">
        <v>5411</v>
      </c>
      <c r="AI790" s="78" t="s">
        <v>5411</v>
      </c>
      <c r="AJ790" s="413" t="str">
        <f t="shared" si="124"/>
        <v>10</v>
      </c>
      <c r="AK790" t="str">
        <f t="shared" si="125"/>
        <v>4</v>
      </c>
      <c r="AL790" t="str">
        <f t="shared" si="126"/>
        <v>2013</v>
      </c>
      <c r="AM790" s="427" t="str">
        <f t="shared" si="129"/>
        <v>10</v>
      </c>
      <c r="AN790" t="str">
        <f t="shared" si="127"/>
        <v>4</v>
      </c>
      <c r="AP790" s="19">
        <f t="shared" si="128"/>
        <v>41374</v>
      </c>
    </row>
    <row r="791" spans="1:42" ht="19.5" customHeight="1" x14ac:dyDescent="0.2">
      <c r="A791" s="143">
        <v>20094</v>
      </c>
      <c r="B791" s="42" t="str">
        <f>IFERROR(VLOOKUP($A791,INPUT_Du_lieu_nhan_vien!$A:$C,2,0),"-")</f>
        <v>Phan Thị</v>
      </c>
      <c r="C791" s="42" t="str">
        <f>IFERROR(VLOOKUP($A791,INPUT_Du_lieu_nhan_vien!$A:$C,3,0),"-")</f>
        <v>Hiền</v>
      </c>
      <c r="D791" s="42" t="str">
        <f>IFERROR(VLOOKUP($A791,INPUT_Du_lieu_nhan_vien!$A:$AJ,36,0),"-")</f>
        <v>Chính thức</v>
      </c>
      <c r="E791" s="69" t="s">
        <v>3030</v>
      </c>
      <c r="F791" s="70" t="s">
        <v>5550</v>
      </c>
      <c r="G791" s="71">
        <v>41401</v>
      </c>
      <c r="H791" s="54"/>
      <c r="I791" s="54" t="s">
        <v>3012</v>
      </c>
      <c r="J791" s="54"/>
      <c r="K791" s="54" t="s">
        <v>45</v>
      </c>
      <c r="L791" s="54"/>
      <c r="M791" s="54" t="s">
        <v>46</v>
      </c>
      <c r="N791" s="70" t="s">
        <v>5552</v>
      </c>
      <c r="T791" s="1">
        <v>20770</v>
      </c>
      <c r="U791" s="1">
        <v>5585</v>
      </c>
      <c r="W791" s="1" t="s">
        <v>6528</v>
      </c>
      <c r="X791" s="1">
        <v>3557</v>
      </c>
      <c r="Y791">
        <f t="shared" si="120"/>
        <v>4532</v>
      </c>
      <c r="Z791">
        <f t="shared" si="121"/>
        <v>56</v>
      </c>
      <c r="AA791">
        <f t="shared" si="122"/>
        <v>171</v>
      </c>
      <c r="AB791">
        <f t="shared" si="123"/>
        <v>2713</v>
      </c>
      <c r="AE791" s="19">
        <v>41401</v>
      </c>
      <c r="AH791" s="71">
        <v>41401</v>
      </c>
      <c r="AI791" s="78" t="s">
        <v>8848</v>
      </c>
      <c r="AJ791" s="413" t="str">
        <f t="shared" si="124"/>
        <v>07</v>
      </c>
      <c r="AK791" t="str">
        <f t="shared" si="125"/>
        <v>05</v>
      </c>
      <c r="AL791" t="str">
        <f t="shared" si="126"/>
        <v>2013</v>
      </c>
      <c r="AM791" s="427" t="str">
        <f t="shared" si="129"/>
        <v>07</v>
      </c>
      <c r="AN791" t="str">
        <f t="shared" si="127"/>
        <v>05</v>
      </c>
      <c r="AP791" s="19">
        <f t="shared" si="128"/>
        <v>41401</v>
      </c>
    </row>
    <row r="792" spans="1:42" ht="19.5" customHeight="1" x14ac:dyDescent="0.2">
      <c r="A792" s="143">
        <v>20241</v>
      </c>
      <c r="B792" s="42" t="str">
        <f>IFERROR(VLOOKUP($A792,INPUT_Du_lieu_nhan_vien!$A:$C,2,0),"-")</f>
        <v>Phùng Thị Hải</v>
      </c>
      <c r="C792" s="42" t="str">
        <f>IFERROR(VLOOKUP($A792,INPUT_Du_lieu_nhan_vien!$A:$C,3,0),"-")</f>
        <v>Linh</v>
      </c>
      <c r="D792" s="42" t="str">
        <f>IFERROR(VLOOKUP($A792,INPUT_Du_lieu_nhan_vien!$A:$AJ,36,0),"-")</f>
        <v>Chính thức</v>
      </c>
      <c r="E792" s="69" t="s">
        <v>3030</v>
      </c>
      <c r="F792" s="70" t="s">
        <v>5553</v>
      </c>
      <c r="G792" s="71">
        <v>40476</v>
      </c>
      <c r="H792" s="54"/>
      <c r="I792" s="54" t="s">
        <v>16</v>
      </c>
      <c r="J792" s="54"/>
      <c r="K792" s="54"/>
      <c r="L792" s="54"/>
      <c r="M792" s="54"/>
      <c r="N792" s="70" t="s">
        <v>5385</v>
      </c>
      <c r="T792" s="1">
        <v>20771</v>
      </c>
      <c r="U792" s="1">
        <v>5586</v>
      </c>
      <c r="W792" s="1" t="s">
        <v>6530</v>
      </c>
      <c r="X792" s="1">
        <v>3558</v>
      </c>
      <c r="Y792">
        <f t="shared" si="120"/>
        <v>4766</v>
      </c>
      <c r="Z792">
        <f t="shared" si="121"/>
        <v>53</v>
      </c>
      <c r="AA792" t="str">
        <f t="shared" si="122"/>
        <v/>
      </c>
      <c r="AB792">
        <f t="shared" si="123"/>
        <v>2714</v>
      </c>
      <c r="AE792" s="19">
        <v>40476</v>
      </c>
      <c r="AH792" s="71">
        <v>40476</v>
      </c>
      <c r="AI792" s="78" t="s">
        <v>1440</v>
      </c>
      <c r="AJ792" s="413" t="str">
        <f t="shared" si="124"/>
        <v>25</v>
      </c>
      <c r="AK792" t="str">
        <f t="shared" si="125"/>
        <v>10</v>
      </c>
      <c r="AL792" t="str">
        <f t="shared" si="126"/>
        <v>2010</v>
      </c>
      <c r="AM792" s="427" t="str">
        <f t="shared" si="129"/>
        <v>25</v>
      </c>
      <c r="AN792" t="str">
        <f t="shared" si="127"/>
        <v>10</v>
      </c>
      <c r="AP792" s="19">
        <f t="shared" si="128"/>
        <v>40476</v>
      </c>
    </row>
    <row r="793" spans="1:42" ht="19.5" customHeight="1" x14ac:dyDescent="0.2">
      <c r="A793" s="229">
        <v>20188</v>
      </c>
      <c r="B793" s="42" t="str">
        <f>IFERROR(VLOOKUP($A793,INPUT_Du_lieu_nhan_vien!$A:$C,2,0),"-")</f>
        <v>Thân Thị</v>
      </c>
      <c r="C793" s="42" t="str">
        <f>IFERROR(VLOOKUP($A793,INPUT_Du_lieu_nhan_vien!$A:$C,3,0),"-")</f>
        <v>Khuyên</v>
      </c>
      <c r="D793" s="42" t="str">
        <f>IFERROR(VLOOKUP($A793,INPUT_Du_lieu_nhan_vien!$A:$AJ,36,0),"-")</f>
        <v>Nghỉ việc</v>
      </c>
      <c r="E793" s="69" t="s">
        <v>3030</v>
      </c>
      <c r="F793" s="70" t="s">
        <v>5556</v>
      </c>
      <c r="G793" s="71">
        <v>40193</v>
      </c>
      <c r="H793" s="54"/>
      <c r="I793" s="54" t="s">
        <v>17</v>
      </c>
      <c r="J793" s="54"/>
      <c r="K793" s="54"/>
      <c r="L793" s="54"/>
      <c r="M793" s="54"/>
      <c r="N793" s="70" t="s">
        <v>3847</v>
      </c>
      <c r="T793" s="1">
        <v>20772</v>
      </c>
      <c r="U793" s="1">
        <v>5587</v>
      </c>
      <c r="W793" s="1" t="s">
        <v>6534</v>
      </c>
      <c r="X793" s="1">
        <v>3559</v>
      </c>
      <c r="Y793">
        <f t="shared" si="120"/>
        <v>4713</v>
      </c>
      <c r="Z793">
        <f t="shared" si="121"/>
        <v>51</v>
      </c>
      <c r="AA793" t="str">
        <f t="shared" si="122"/>
        <v/>
      </c>
      <c r="AB793">
        <f t="shared" si="123"/>
        <v>2715</v>
      </c>
      <c r="AE793" s="19">
        <v>40193</v>
      </c>
      <c r="AH793" s="71">
        <v>40193</v>
      </c>
      <c r="AI793" s="78" t="s">
        <v>8849</v>
      </c>
      <c r="AJ793" s="413" t="str">
        <f t="shared" si="124"/>
        <v>15</v>
      </c>
      <c r="AK793" t="str">
        <f t="shared" si="125"/>
        <v>01</v>
      </c>
      <c r="AL793" t="str">
        <f t="shared" si="126"/>
        <v>2010</v>
      </c>
      <c r="AM793" s="427" t="str">
        <f t="shared" si="129"/>
        <v>15</v>
      </c>
      <c r="AN793" t="str">
        <f t="shared" si="127"/>
        <v>01</v>
      </c>
      <c r="AP793" s="19">
        <f t="shared" si="128"/>
        <v>40193</v>
      </c>
    </row>
    <row r="794" spans="1:42" ht="19.5" customHeight="1" x14ac:dyDescent="0.2">
      <c r="A794" s="143">
        <v>20237</v>
      </c>
      <c r="B794" s="42" t="str">
        <f>IFERROR(VLOOKUP($A794,INPUT_Du_lieu_nhan_vien!$A:$C,2,0),"-")</f>
        <v>Tống Thị</v>
      </c>
      <c r="C794" s="42" t="str">
        <f>IFERROR(VLOOKUP($A794,INPUT_Du_lieu_nhan_vien!$A:$C,3,0),"-")</f>
        <v>Hường</v>
      </c>
      <c r="D794" s="42" t="str">
        <f>IFERROR(VLOOKUP($A794,INPUT_Du_lieu_nhan_vien!$A:$AJ,36,0),"-")</f>
        <v>Chính thức</v>
      </c>
      <c r="E794" s="69" t="s">
        <v>3030</v>
      </c>
      <c r="F794" s="70" t="s">
        <v>5559</v>
      </c>
      <c r="G794" s="71">
        <v>40469</v>
      </c>
      <c r="H794" s="54"/>
      <c r="I794" s="54" t="s">
        <v>17</v>
      </c>
      <c r="J794" s="54"/>
      <c r="K794" s="54"/>
      <c r="L794" s="54"/>
      <c r="M794" s="54"/>
      <c r="N794" s="70" t="s">
        <v>5561</v>
      </c>
      <c r="T794" s="1">
        <v>20773</v>
      </c>
      <c r="U794" s="1">
        <v>5588</v>
      </c>
      <c r="W794" s="1" t="s">
        <v>6532</v>
      </c>
      <c r="X794" s="1">
        <v>3560</v>
      </c>
      <c r="Y794">
        <f t="shared" si="120"/>
        <v>4762</v>
      </c>
      <c r="Z794">
        <f t="shared" si="121"/>
        <v>51</v>
      </c>
      <c r="AA794" t="str">
        <f t="shared" si="122"/>
        <v/>
      </c>
      <c r="AB794">
        <f t="shared" si="123"/>
        <v>2716</v>
      </c>
      <c r="AE794" s="19">
        <v>40469</v>
      </c>
      <c r="AH794" s="71">
        <v>40469</v>
      </c>
      <c r="AI794" s="78" t="s">
        <v>5560</v>
      </c>
      <c r="AJ794" s="413" t="str">
        <f t="shared" si="124"/>
        <v>18</v>
      </c>
      <c r="AK794" t="str">
        <f t="shared" si="125"/>
        <v>10</v>
      </c>
      <c r="AL794" t="str">
        <f t="shared" si="126"/>
        <v>2010</v>
      </c>
      <c r="AM794" s="427" t="str">
        <f t="shared" si="129"/>
        <v>18</v>
      </c>
      <c r="AN794" t="str">
        <f t="shared" si="127"/>
        <v>10</v>
      </c>
      <c r="AP794" s="19">
        <f t="shared" si="128"/>
        <v>40469</v>
      </c>
    </row>
    <row r="795" spans="1:42" ht="19.5" customHeight="1" x14ac:dyDescent="0.2">
      <c r="A795" s="143">
        <v>20475</v>
      </c>
      <c r="B795" s="42" t="str">
        <f>IFERROR(VLOOKUP($A795,INPUT_Du_lieu_nhan_vien!$A:$C,2,0),"-")</f>
        <v>Tăng Ngọc Diễm</v>
      </c>
      <c r="C795" s="42" t="str">
        <f>IFERROR(VLOOKUP($A795,INPUT_Du_lieu_nhan_vien!$A:$C,3,0),"-")</f>
        <v>Ty</v>
      </c>
      <c r="D795" s="42" t="str">
        <f>IFERROR(VLOOKUP($A795,INPUT_Du_lieu_nhan_vien!$A:$AJ,36,0),"-")</f>
        <v>Chính thức</v>
      </c>
      <c r="E795" s="69" t="s">
        <v>3030</v>
      </c>
      <c r="F795" s="70" t="s">
        <v>5564</v>
      </c>
      <c r="G795" s="71">
        <v>41214</v>
      </c>
      <c r="H795" s="54"/>
      <c r="I795" s="54" t="s">
        <v>16</v>
      </c>
      <c r="J795" s="54"/>
      <c r="K795" s="54"/>
      <c r="L795" s="54"/>
      <c r="M795" s="54"/>
      <c r="N795" s="70" t="s">
        <v>5565</v>
      </c>
      <c r="T795" s="1">
        <v>20774</v>
      </c>
      <c r="U795" s="1">
        <v>5589</v>
      </c>
      <c r="W795" s="1" t="s">
        <v>6527</v>
      </c>
      <c r="X795" s="1">
        <v>3561</v>
      </c>
      <c r="Y795">
        <f t="shared" si="120"/>
        <v>5283</v>
      </c>
      <c r="Z795">
        <f t="shared" si="121"/>
        <v>53</v>
      </c>
      <c r="AA795" t="str">
        <f t="shared" si="122"/>
        <v/>
      </c>
      <c r="AB795">
        <f t="shared" si="123"/>
        <v>2717</v>
      </c>
      <c r="AE795" s="19">
        <v>41214</v>
      </c>
      <c r="AH795" s="71">
        <v>41214</v>
      </c>
      <c r="AI795" s="78" t="s">
        <v>3185</v>
      </c>
      <c r="AJ795" s="413" t="str">
        <f t="shared" si="124"/>
        <v>01</v>
      </c>
      <c r="AK795" t="str">
        <f t="shared" si="125"/>
        <v>11</v>
      </c>
      <c r="AL795" t="str">
        <f t="shared" si="126"/>
        <v>2012</v>
      </c>
      <c r="AM795" s="427" t="str">
        <f t="shared" si="129"/>
        <v>01</v>
      </c>
      <c r="AN795" t="str">
        <f t="shared" si="127"/>
        <v>11</v>
      </c>
      <c r="AP795" s="19">
        <f t="shared" si="128"/>
        <v>41214</v>
      </c>
    </row>
    <row r="796" spans="1:42" ht="19.5" customHeight="1" x14ac:dyDescent="0.2">
      <c r="A796" s="143">
        <v>20237</v>
      </c>
      <c r="B796" s="42" t="str">
        <f>IFERROR(VLOOKUP($A796,INPUT_Du_lieu_nhan_vien!$A:$C,2,0),"-")</f>
        <v>Tống Thị</v>
      </c>
      <c r="C796" s="42" t="str">
        <f>IFERROR(VLOOKUP($A796,INPUT_Du_lieu_nhan_vien!$A:$C,3,0),"-")</f>
        <v>Hường</v>
      </c>
      <c r="D796" s="42" t="str">
        <f>IFERROR(VLOOKUP($A796,INPUT_Du_lieu_nhan_vien!$A:$AJ,36,0),"-")</f>
        <v>Chính thức</v>
      </c>
      <c r="E796" s="69" t="s">
        <v>3030</v>
      </c>
      <c r="F796" s="70" t="s">
        <v>5566</v>
      </c>
      <c r="G796" s="78" t="s">
        <v>3801</v>
      </c>
      <c r="H796" s="54"/>
      <c r="I796" s="54" t="s">
        <v>16</v>
      </c>
      <c r="J796" s="54"/>
      <c r="K796" s="54"/>
      <c r="L796" s="54"/>
      <c r="M796" s="54"/>
      <c r="N796" s="70" t="s">
        <v>5401</v>
      </c>
      <c r="T796" s="1">
        <v>20775</v>
      </c>
      <c r="U796" s="1">
        <v>5590</v>
      </c>
      <c r="W796" s="1" t="s">
        <v>6535</v>
      </c>
      <c r="X796" s="1">
        <v>3562</v>
      </c>
      <c r="Y796">
        <f t="shared" si="120"/>
        <v>4762</v>
      </c>
      <c r="Z796">
        <f t="shared" si="121"/>
        <v>53</v>
      </c>
      <c r="AA796" t="str">
        <f t="shared" si="122"/>
        <v/>
      </c>
      <c r="AB796">
        <f t="shared" si="123"/>
        <v>2718</v>
      </c>
      <c r="AE796" s="19">
        <v>41246</v>
      </c>
      <c r="AH796" s="78" t="s">
        <v>3801</v>
      </c>
      <c r="AI796" s="78" t="s">
        <v>3801</v>
      </c>
      <c r="AJ796" s="413" t="str">
        <f t="shared" si="124"/>
        <v>3/</v>
      </c>
      <c r="AK796" t="str">
        <f t="shared" si="125"/>
        <v>12</v>
      </c>
      <c r="AL796" t="str">
        <f t="shared" si="126"/>
        <v>2012</v>
      </c>
      <c r="AM796" s="427">
        <v>3</v>
      </c>
      <c r="AN796" t="str">
        <f t="shared" si="127"/>
        <v>12</v>
      </c>
      <c r="AP796" s="19">
        <f t="shared" si="128"/>
        <v>41246</v>
      </c>
    </row>
    <row r="797" spans="1:42" ht="19.5" customHeight="1" x14ac:dyDescent="0.2">
      <c r="A797" s="143">
        <v>20046</v>
      </c>
      <c r="B797" s="42" t="str">
        <f>IFERROR(VLOOKUP($A797,INPUT_Du_lieu_nhan_vien!$A:$C,2,0),"-")</f>
        <v>Trần Tuấn</v>
      </c>
      <c r="C797" s="42" t="str">
        <f>IFERROR(VLOOKUP($A797,INPUT_Du_lieu_nhan_vien!$A:$C,3,0),"-")</f>
        <v>Anh</v>
      </c>
      <c r="D797" s="42" t="str">
        <f>IFERROR(VLOOKUP($A797,INPUT_Du_lieu_nhan_vien!$A:$AJ,36,0),"-")</f>
        <v>Nghỉ việc</v>
      </c>
      <c r="E797" s="69" t="s">
        <v>3030</v>
      </c>
      <c r="F797" s="70" t="s">
        <v>5567</v>
      </c>
      <c r="G797" s="71">
        <v>39815</v>
      </c>
      <c r="H797" s="54"/>
      <c r="I797" s="54" t="s">
        <v>17</v>
      </c>
      <c r="J797" s="54"/>
      <c r="K797" s="54"/>
      <c r="L797" s="54"/>
      <c r="M797" s="54"/>
      <c r="N797" s="70" t="s">
        <v>5568</v>
      </c>
      <c r="T797" s="1">
        <v>20776</v>
      </c>
      <c r="U797" s="1">
        <v>5591</v>
      </c>
      <c r="W797" s="1" t="s">
        <v>7327</v>
      </c>
      <c r="X797" s="1">
        <v>3563</v>
      </c>
      <c r="Y797">
        <f t="shared" si="120"/>
        <v>4484</v>
      </c>
      <c r="Z797">
        <f t="shared" si="121"/>
        <v>51</v>
      </c>
      <c r="AA797" t="str">
        <f t="shared" si="122"/>
        <v/>
      </c>
      <c r="AB797">
        <f t="shared" si="123"/>
        <v>2719</v>
      </c>
      <c r="AE797" s="19">
        <v>39815</v>
      </c>
      <c r="AH797" s="71">
        <v>39815</v>
      </c>
      <c r="AI797" s="78" t="s">
        <v>8850</v>
      </c>
      <c r="AJ797" s="413" t="str">
        <f t="shared" si="124"/>
        <v>02</v>
      </c>
      <c r="AK797" t="str">
        <f t="shared" si="125"/>
        <v>01</v>
      </c>
      <c r="AL797" t="str">
        <f t="shared" si="126"/>
        <v>2009</v>
      </c>
      <c r="AM797" s="427" t="str">
        <f t="shared" si="129"/>
        <v>02</v>
      </c>
      <c r="AN797" t="str">
        <f t="shared" si="127"/>
        <v>01</v>
      </c>
      <c r="AP797" s="19">
        <f t="shared" si="128"/>
        <v>39815</v>
      </c>
    </row>
    <row r="798" spans="1:42" ht="19.5" customHeight="1" x14ac:dyDescent="0.2">
      <c r="A798" s="143">
        <v>20052</v>
      </c>
      <c r="B798" s="42" t="str">
        <f>IFERROR(VLOOKUP($A798,INPUT_Du_lieu_nhan_vien!$A:$C,2,0),"-")</f>
        <v>Trần Vũ Việt</v>
      </c>
      <c r="C798" s="42" t="str">
        <f>IFERROR(VLOOKUP($A798,INPUT_Du_lieu_nhan_vien!$A:$C,3,0),"-")</f>
        <v>Hà</v>
      </c>
      <c r="D798" s="42" t="str">
        <f>IFERROR(VLOOKUP($A798,INPUT_Du_lieu_nhan_vien!$A:$AJ,36,0),"-")</f>
        <v>Chính thức</v>
      </c>
      <c r="E798" s="69" t="s">
        <v>3030</v>
      </c>
      <c r="F798" s="70" t="s">
        <v>5569</v>
      </c>
      <c r="G798" s="71">
        <v>39890</v>
      </c>
      <c r="H798" s="54"/>
      <c r="I798" s="54" t="s">
        <v>17</v>
      </c>
      <c r="J798" s="54"/>
      <c r="K798" s="54"/>
      <c r="L798" s="54"/>
      <c r="M798" s="54"/>
      <c r="N798" s="70" t="s">
        <v>3903</v>
      </c>
      <c r="T798" s="1">
        <v>20777</v>
      </c>
      <c r="U798" s="1">
        <v>5592</v>
      </c>
      <c r="W798" s="1" t="s">
        <v>7330</v>
      </c>
      <c r="X798" s="1">
        <v>3564</v>
      </c>
      <c r="Y798">
        <f t="shared" si="120"/>
        <v>4490</v>
      </c>
      <c r="Z798">
        <f t="shared" si="121"/>
        <v>51</v>
      </c>
      <c r="AA798" t="str">
        <f t="shared" si="122"/>
        <v/>
      </c>
      <c r="AB798">
        <f t="shared" si="123"/>
        <v>2720</v>
      </c>
      <c r="AE798" s="19">
        <v>39890</v>
      </c>
      <c r="AH798" s="71">
        <v>39890</v>
      </c>
      <c r="AI798" s="78" t="s">
        <v>8851</v>
      </c>
      <c r="AJ798" s="413" t="str">
        <f t="shared" si="124"/>
        <v>18</v>
      </c>
      <c r="AK798" t="str">
        <f t="shared" si="125"/>
        <v>03</v>
      </c>
      <c r="AL798" t="str">
        <f t="shared" si="126"/>
        <v>2009</v>
      </c>
      <c r="AM798" s="427" t="str">
        <f t="shared" si="129"/>
        <v>18</v>
      </c>
      <c r="AN798" t="str">
        <f t="shared" si="127"/>
        <v>03</v>
      </c>
      <c r="AP798" s="19">
        <f t="shared" si="128"/>
        <v>39890</v>
      </c>
    </row>
    <row r="799" spans="1:42" ht="19.5" customHeight="1" x14ac:dyDescent="0.2">
      <c r="A799" s="143">
        <v>20054</v>
      </c>
      <c r="B799" s="42" t="str">
        <f>IFERROR(VLOOKUP($A799,INPUT_Du_lieu_nhan_vien!$A:$C,2,0),"-")</f>
        <v>Trần Thị</v>
      </c>
      <c r="C799" s="42" t="str">
        <f>IFERROR(VLOOKUP($A799,INPUT_Du_lieu_nhan_vien!$A:$C,3,0),"-")</f>
        <v>Hợi</v>
      </c>
      <c r="D799" s="42" t="str">
        <f>IFERROR(VLOOKUP($A799,INPUT_Du_lieu_nhan_vien!$A:$AJ,36,0),"-")</f>
        <v>Chính thức</v>
      </c>
      <c r="E799" s="69" t="s">
        <v>3030</v>
      </c>
      <c r="F799" s="70" t="s">
        <v>5570</v>
      </c>
      <c r="G799" s="71">
        <v>39895</v>
      </c>
      <c r="H799" s="54"/>
      <c r="I799" s="54" t="s">
        <v>17</v>
      </c>
      <c r="J799" s="54"/>
      <c r="K799" s="54"/>
      <c r="L799" s="54"/>
      <c r="M799" s="54"/>
      <c r="N799" s="70" t="s">
        <v>3903</v>
      </c>
      <c r="T799" s="1">
        <v>20778</v>
      </c>
      <c r="U799" s="1">
        <v>5593</v>
      </c>
      <c r="W799" s="1" t="s">
        <v>7331</v>
      </c>
      <c r="X799" s="1">
        <v>3565</v>
      </c>
      <c r="Y799">
        <f t="shared" si="120"/>
        <v>4492</v>
      </c>
      <c r="Z799">
        <f t="shared" si="121"/>
        <v>51</v>
      </c>
      <c r="AA799" t="str">
        <f t="shared" si="122"/>
        <v/>
      </c>
      <c r="AB799">
        <f t="shared" si="123"/>
        <v>2721</v>
      </c>
      <c r="AE799" s="19">
        <v>39895</v>
      </c>
      <c r="AH799" s="71">
        <v>39895</v>
      </c>
      <c r="AI799" s="78" t="s">
        <v>8852</v>
      </c>
      <c r="AJ799" s="413" t="str">
        <f t="shared" si="124"/>
        <v>23</v>
      </c>
      <c r="AK799" t="str">
        <f t="shared" si="125"/>
        <v>03</v>
      </c>
      <c r="AL799" t="str">
        <f t="shared" si="126"/>
        <v>2009</v>
      </c>
      <c r="AM799" s="427" t="str">
        <f t="shared" si="129"/>
        <v>23</v>
      </c>
      <c r="AN799" t="str">
        <f t="shared" si="127"/>
        <v>03</v>
      </c>
      <c r="AP799" s="19">
        <f t="shared" si="128"/>
        <v>39895</v>
      </c>
    </row>
    <row r="800" spans="1:42" ht="19.5" customHeight="1" x14ac:dyDescent="0.2">
      <c r="A800" s="143">
        <v>20148</v>
      </c>
      <c r="B800" s="42" t="str">
        <f>IFERROR(VLOOKUP($A800,INPUT_Du_lieu_nhan_vien!$A:$C,2,0),"-")</f>
        <v>Trần Thanh</v>
      </c>
      <c r="C800" s="42" t="str">
        <f>IFERROR(VLOOKUP($A800,INPUT_Du_lieu_nhan_vien!$A:$C,3,0),"-")</f>
        <v>Hương</v>
      </c>
      <c r="D800" s="42" t="str">
        <f>IFERROR(VLOOKUP($A800,INPUT_Du_lieu_nhan_vien!$A:$AJ,36,0),"-")</f>
        <v>Chính thức</v>
      </c>
      <c r="E800" s="69" t="s">
        <v>3030</v>
      </c>
      <c r="F800" s="70" t="s">
        <v>5577</v>
      </c>
      <c r="G800" s="71">
        <v>40094</v>
      </c>
      <c r="H800" s="54"/>
      <c r="I800" s="54" t="s">
        <v>3012</v>
      </c>
      <c r="J800" s="54"/>
      <c r="K800" s="54"/>
      <c r="L800" s="54"/>
      <c r="M800" s="54"/>
      <c r="N800" s="70" t="s">
        <v>5578</v>
      </c>
      <c r="T800" s="1">
        <v>20779</v>
      </c>
      <c r="U800" s="1">
        <v>5594</v>
      </c>
      <c r="W800" s="1" t="s">
        <v>7333</v>
      </c>
      <c r="X800" s="1">
        <v>3566</v>
      </c>
      <c r="Y800">
        <f t="shared" si="120"/>
        <v>4674</v>
      </c>
      <c r="Z800">
        <f t="shared" si="121"/>
        <v>56</v>
      </c>
      <c r="AA800" t="str">
        <f t="shared" si="122"/>
        <v/>
      </c>
      <c r="AB800">
        <f t="shared" si="123"/>
        <v>2722</v>
      </c>
      <c r="AE800" s="19">
        <v>40094</v>
      </c>
      <c r="AH800" s="71">
        <v>40094</v>
      </c>
      <c r="AI800" s="78" t="s">
        <v>8793</v>
      </c>
      <c r="AJ800" s="413" t="str">
        <f t="shared" si="124"/>
        <v>08</v>
      </c>
      <c r="AK800" t="str">
        <f t="shared" si="125"/>
        <v>10</v>
      </c>
      <c r="AL800" t="str">
        <f t="shared" si="126"/>
        <v>2009</v>
      </c>
      <c r="AM800" s="427" t="str">
        <f t="shared" si="129"/>
        <v>08</v>
      </c>
      <c r="AN800" t="str">
        <f t="shared" si="127"/>
        <v>10</v>
      </c>
      <c r="AP800" s="19">
        <f t="shared" si="128"/>
        <v>40094</v>
      </c>
    </row>
    <row r="801" spans="1:42" ht="19.5" customHeight="1" x14ac:dyDescent="0.2">
      <c r="A801" s="143">
        <v>20207</v>
      </c>
      <c r="B801" s="42" t="str">
        <f>IFERROR(VLOOKUP($A801,INPUT_Du_lieu_nhan_vien!$A:$C,2,0),"-")</f>
        <v>Trần Thị Thùy</v>
      </c>
      <c r="C801" s="42" t="str">
        <f>IFERROR(VLOOKUP($A801,INPUT_Du_lieu_nhan_vien!$A:$C,3,0),"-")</f>
        <v>Dương</v>
      </c>
      <c r="D801" s="42" t="str">
        <f>IFERROR(VLOOKUP($A801,INPUT_Du_lieu_nhan_vien!$A:$AJ,36,0),"-")</f>
        <v>Nghỉ việc</v>
      </c>
      <c r="E801" s="69" t="s">
        <v>3030</v>
      </c>
      <c r="F801" s="70" t="s">
        <v>5581</v>
      </c>
      <c r="G801" s="71">
        <v>40288</v>
      </c>
      <c r="H801" s="54"/>
      <c r="I801" s="54" t="s">
        <v>3012</v>
      </c>
      <c r="J801" s="54"/>
      <c r="K801" s="54"/>
      <c r="L801" s="54"/>
      <c r="M801" s="54"/>
      <c r="N801" s="70" t="s">
        <v>5583</v>
      </c>
      <c r="T801" s="1">
        <v>20780</v>
      </c>
      <c r="U801" s="1">
        <v>5595</v>
      </c>
      <c r="W801" s="1" t="s">
        <v>7335</v>
      </c>
      <c r="X801" s="1">
        <v>3567</v>
      </c>
      <c r="Y801">
        <f t="shared" si="120"/>
        <v>4732</v>
      </c>
      <c r="Z801">
        <f t="shared" si="121"/>
        <v>56</v>
      </c>
      <c r="AA801" t="str">
        <f t="shared" si="122"/>
        <v/>
      </c>
      <c r="AB801">
        <f t="shared" si="123"/>
        <v>2723</v>
      </c>
      <c r="AE801" s="19">
        <v>40288</v>
      </c>
      <c r="AH801" s="71">
        <v>40288</v>
      </c>
      <c r="AI801" s="78" t="s">
        <v>8853</v>
      </c>
      <c r="AJ801" s="413" t="str">
        <f t="shared" si="124"/>
        <v>20</v>
      </c>
      <c r="AK801" t="str">
        <f t="shared" si="125"/>
        <v>04</v>
      </c>
      <c r="AL801" t="str">
        <f t="shared" si="126"/>
        <v>2010</v>
      </c>
      <c r="AM801" s="427" t="str">
        <f t="shared" si="129"/>
        <v>20</v>
      </c>
      <c r="AN801" t="str">
        <f t="shared" si="127"/>
        <v>04</v>
      </c>
      <c r="AP801" s="19">
        <f t="shared" si="128"/>
        <v>40288</v>
      </c>
    </row>
    <row r="802" spans="1:42" ht="19.5" customHeight="1" x14ac:dyDescent="0.2">
      <c r="A802" s="143">
        <v>20205</v>
      </c>
      <c r="B802" s="42" t="str">
        <f>IFERROR(VLOOKUP($A802,INPUT_Du_lieu_nhan_vien!$A:$C,2,0),"-")</f>
        <v>Trần Thị Mai</v>
      </c>
      <c r="C802" s="42" t="str">
        <f>IFERROR(VLOOKUP($A802,INPUT_Du_lieu_nhan_vien!$A:$C,3,0),"-")</f>
        <v>Thúy</v>
      </c>
      <c r="D802" s="42" t="str">
        <f>IFERROR(VLOOKUP($A802,INPUT_Du_lieu_nhan_vien!$A:$AJ,36,0),"-")</f>
        <v>Chính thức</v>
      </c>
      <c r="E802" s="69" t="s">
        <v>3030</v>
      </c>
      <c r="F802" s="70" t="s">
        <v>5584</v>
      </c>
      <c r="G802" s="71">
        <v>40284</v>
      </c>
      <c r="H802" s="54"/>
      <c r="I802" s="54" t="s">
        <v>17</v>
      </c>
      <c r="J802" s="54"/>
      <c r="K802" s="54"/>
      <c r="L802" s="54"/>
      <c r="M802" s="54"/>
      <c r="N802" s="70" t="s">
        <v>5585</v>
      </c>
      <c r="T802" s="1">
        <v>20781</v>
      </c>
      <c r="U802" s="1">
        <v>5596</v>
      </c>
      <c r="W802" s="1" t="s">
        <v>7337</v>
      </c>
      <c r="X802" s="1">
        <v>3568</v>
      </c>
      <c r="Y802">
        <f t="shared" si="120"/>
        <v>4730</v>
      </c>
      <c r="Z802">
        <f t="shared" si="121"/>
        <v>51</v>
      </c>
      <c r="AA802" t="str">
        <f t="shared" si="122"/>
        <v/>
      </c>
      <c r="AB802">
        <f t="shared" si="123"/>
        <v>2724</v>
      </c>
      <c r="AE802" s="19">
        <v>40284</v>
      </c>
      <c r="AH802" s="71">
        <v>40284</v>
      </c>
      <c r="AI802" s="78" t="s">
        <v>8854</v>
      </c>
      <c r="AJ802" s="413" t="str">
        <f t="shared" si="124"/>
        <v>16</v>
      </c>
      <c r="AK802" t="str">
        <f t="shared" si="125"/>
        <v>04</v>
      </c>
      <c r="AL802" t="str">
        <f t="shared" si="126"/>
        <v>2010</v>
      </c>
      <c r="AM802" s="427" t="str">
        <f t="shared" si="129"/>
        <v>16</v>
      </c>
      <c r="AN802" t="str">
        <f t="shared" si="127"/>
        <v>04</v>
      </c>
      <c r="AP802" s="19">
        <f t="shared" si="128"/>
        <v>40284</v>
      </c>
    </row>
    <row r="803" spans="1:42" ht="19.5" customHeight="1" x14ac:dyDescent="0.2">
      <c r="A803" s="143">
        <v>20225</v>
      </c>
      <c r="B803" s="42" t="str">
        <f>IFERROR(VLOOKUP($A803,INPUT_Du_lieu_nhan_vien!$A:$C,2,0),"-")</f>
        <v>Trần Thị Phương</v>
      </c>
      <c r="C803" s="42" t="str">
        <f>IFERROR(VLOOKUP($A803,INPUT_Du_lieu_nhan_vien!$A:$C,3,0),"-")</f>
        <v>Thảo</v>
      </c>
      <c r="D803" s="42" t="str">
        <f>IFERROR(VLOOKUP($A803,INPUT_Du_lieu_nhan_vien!$A:$AJ,36,0),"-")</f>
        <v>Nghỉ việc</v>
      </c>
      <c r="E803" s="69" t="s">
        <v>3030</v>
      </c>
      <c r="F803" s="70" t="s">
        <v>5586</v>
      </c>
      <c r="G803" s="71">
        <v>40422</v>
      </c>
      <c r="H803" s="54"/>
      <c r="I803" s="54" t="s">
        <v>17</v>
      </c>
      <c r="J803" s="54"/>
      <c r="K803" s="54"/>
      <c r="L803" s="54"/>
      <c r="M803" s="54"/>
      <c r="N803" s="70" t="s">
        <v>3847</v>
      </c>
      <c r="T803" s="1">
        <v>20782</v>
      </c>
      <c r="U803" s="1">
        <v>5597</v>
      </c>
      <c r="W803" s="1" t="s">
        <v>7339</v>
      </c>
      <c r="X803" s="1">
        <v>3569</v>
      </c>
      <c r="Y803">
        <f t="shared" si="120"/>
        <v>4750</v>
      </c>
      <c r="Z803">
        <f t="shared" si="121"/>
        <v>51</v>
      </c>
      <c r="AA803" t="str">
        <f t="shared" si="122"/>
        <v/>
      </c>
      <c r="AB803">
        <f t="shared" si="123"/>
        <v>2725</v>
      </c>
      <c r="AE803" s="19">
        <v>40422</v>
      </c>
      <c r="AH803" s="71">
        <v>40422</v>
      </c>
      <c r="AI803" s="78" t="s">
        <v>8671</v>
      </c>
      <c r="AJ803" s="413" t="str">
        <f t="shared" si="124"/>
        <v>01</v>
      </c>
      <c r="AK803" t="str">
        <f t="shared" si="125"/>
        <v>09</v>
      </c>
      <c r="AL803" t="str">
        <f t="shared" si="126"/>
        <v>2010</v>
      </c>
      <c r="AM803" s="427" t="str">
        <f t="shared" si="129"/>
        <v>01</v>
      </c>
      <c r="AN803" t="str">
        <f t="shared" si="127"/>
        <v>09</v>
      </c>
      <c r="AP803" s="19">
        <f t="shared" si="128"/>
        <v>40422</v>
      </c>
    </row>
    <row r="804" spans="1:42" ht="19.5" customHeight="1" x14ac:dyDescent="0.2">
      <c r="A804" s="143">
        <v>20230</v>
      </c>
      <c r="B804" s="42" t="str">
        <f>IFERROR(VLOOKUP($A804,INPUT_Du_lieu_nhan_vien!$A:$C,2,0),"-")</f>
        <v>Trần Thị Hồng</v>
      </c>
      <c r="C804" s="42" t="str">
        <f>IFERROR(VLOOKUP($A804,INPUT_Du_lieu_nhan_vien!$A:$C,3,0),"-")</f>
        <v>Đào</v>
      </c>
      <c r="D804" s="42" t="str">
        <f>IFERROR(VLOOKUP($A804,INPUT_Du_lieu_nhan_vien!$A:$AJ,36,0),"-")</f>
        <v>Nghỉ việc</v>
      </c>
      <c r="E804" s="69" t="s">
        <v>3030</v>
      </c>
      <c r="F804" s="70" t="s">
        <v>5589</v>
      </c>
      <c r="G804" s="71">
        <v>40436</v>
      </c>
      <c r="H804" s="54"/>
      <c r="I804" s="54" t="s">
        <v>17</v>
      </c>
      <c r="J804" s="54"/>
      <c r="K804" s="54"/>
      <c r="L804" s="54"/>
      <c r="M804" s="54"/>
      <c r="N804" s="70" t="s">
        <v>5590</v>
      </c>
      <c r="T804" s="1">
        <v>20783</v>
      </c>
      <c r="U804" s="1">
        <v>5598</v>
      </c>
      <c r="W804" s="1" t="s">
        <v>7343</v>
      </c>
      <c r="X804" s="1">
        <v>3570</v>
      </c>
      <c r="Y804">
        <f t="shared" si="120"/>
        <v>4755</v>
      </c>
      <c r="Z804">
        <f t="shared" si="121"/>
        <v>51</v>
      </c>
      <c r="AA804" t="str">
        <f t="shared" si="122"/>
        <v/>
      </c>
      <c r="AB804">
        <f t="shared" si="123"/>
        <v>2726</v>
      </c>
      <c r="AE804" s="19">
        <v>40436</v>
      </c>
      <c r="AH804" s="71">
        <v>40436</v>
      </c>
      <c r="AI804" s="78" t="s">
        <v>8855</v>
      </c>
      <c r="AJ804" s="413" t="str">
        <f t="shared" si="124"/>
        <v>15</v>
      </c>
      <c r="AK804" t="str">
        <f t="shared" si="125"/>
        <v>09</v>
      </c>
      <c r="AL804" t="str">
        <f t="shared" si="126"/>
        <v>2010</v>
      </c>
      <c r="AM804" s="427" t="str">
        <f t="shared" si="129"/>
        <v>15</v>
      </c>
      <c r="AN804" t="str">
        <f t="shared" si="127"/>
        <v>09</v>
      </c>
      <c r="AP804" s="19">
        <f t="shared" si="128"/>
        <v>40436</v>
      </c>
    </row>
    <row r="805" spans="1:42" ht="19.5" customHeight="1" x14ac:dyDescent="0.2">
      <c r="A805" s="143">
        <v>20275</v>
      </c>
      <c r="B805" s="42" t="str">
        <f>IFERROR(VLOOKUP($A805,INPUT_Du_lieu_nhan_vien!$A:$C,2,0),"-")</f>
        <v>Trần Tuệ</v>
      </c>
      <c r="C805" s="42" t="str">
        <f>IFERROR(VLOOKUP($A805,INPUT_Du_lieu_nhan_vien!$A:$C,3,0),"-")</f>
        <v>An</v>
      </c>
      <c r="D805" s="42" t="str">
        <f>IFERROR(VLOOKUP($A805,INPUT_Du_lieu_nhan_vien!$A:$AJ,36,0),"-")</f>
        <v>Chính thức</v>
      </c>
      <c r="E805" s="69" t="s">
        <v>3030</v>
      </c>
      <c r="F805" s="70" t="s">
        <v>5591</v>
      </c>
      <c r="G805" s="71">
        <v>40696</v>
      </c>
      <c r="H805" s="54"/>
      <c r="I805" s="54" t="s">
        <v>17</v>
      </c>
      <c r="J805" s="54"/>
      <c r="K805" s="54"/>
      <c r="L805" s="54"/>
      <c r="M805" s="54"/>
      <c r="N805" s="70" t="s">
        <v>5592</v>
      </c>
      <c r="T805" s="1">
        <v>20784</v>
      </c>
      <c r="U805" s="1">
        <v>5599</v>
      </c>
      <c r="W805" s="1" t="s">
        <v>7345</v>
      </c>
      <c r="X805" s="1">
        <v>3571</v>
      </c>
      <c r="Y805">
        <f t="shared" si="120"/>
        <v>4799</v>
      </c>
      <c r="Z805">
        <f t="shared" si="121"/>
        <v>51</v>
      </c>
      <c r="AA805" t="str">
        <f t="shared" si="122"/>
        <v/>
      </c>
      <c r="AB805">
        <f t="shared" si="123"/>
        <v>2727</v>
      </c>
      <c r="AE805" s="19">
        <v>40696</v>
      </c>
      <c r="AH805" s="71">
        <v>40696</v>
      </c>
      <c r="AI805" s="78" t="s">
        <v>8856</v>
      </c>
      <c r="AJ805" s="413" t="str">
        <f t="shared" si="124"/>
        <v>02</v>
      </c>
      <c r="AK805" t="str">
        <f t="shared" si="125"/>
        <v>06</v>
      </c>
      <c r="AL805" t="str">
        <f t="shared" si="126"/>
        <v>2011</v>
      </c>
      <c r="AM805" s="427" t="str">
        <f t="shared" si="129"/>
        <v>02</v>
      </c>
      <c r="AN805" t="str">
        <f t="shared" si="127"/>
        <v>06</v>
      </c>
      <c r="AP805" s="19">
        <f t="shared" si="128"/>
        <v>40696</v>
      </c>
    </row>
    <row r="806" spans="1:42" ht="19.5" customHeight="1" x14ac:dyDescent="0.2">
      <c r="A806" s="143">
        <v>20318</v>
      </c>
      <c r="B806" s="42" t="str">
        <f>IFERROR(VLOOKUP($A806,INPUT_Du_lieu_nhan_vien!$A:$C,2,0),"-")</f>
        <v>Trần Thị</v>
      </c>
      <c r="C806" s="42" t="str">
        <f>IFERROR(VLOOKUP($A806,INPUT_Du_lieu_nhan_vien!$A:$C,3,0),"-")</f>
        <v>Mai</v>
      </c>
      <c r="D806" s="42" t="str">
        <f>IFERROR(VLOOKUP($A806,INPUT_Du_lieu_nhan_vien!$A:$AJ,36,0),"-")</f>
        <v>Nghỉ việc</v>
      </c>
      <c r="E806" s="69" t="s">
        <v>3030</v>
      </c>
      <c r="F806" s="70" t="s">
        <v>5595</v>
      </c>
      <c r="G806" s="71">
        <v>40840</v>
      </c>
      <c r="H806" s="54"/>
      <c r="I806" s="54" t="s">
        <v>16</v>
      </c>
      <c r="J806" s="54"/>
      <c r="K806" s="54"/>
      <c r="L806" s="54"/>
      <c r="M806" s="54"/>
      <c r="N806" s="70" t="s">
        <v>3855</v>
      </c>
      <c r="T806" s="1">
        <v>20785</v>
      </c>
      <c r="U806" s="1">
        <v>5600</v>
      </c>
      <c r="W806" s="1" t="s">
        <v>7349</v>
      </c>
      <c r="X806" s="1">
        <v>3572</v>
      </c>
      <c r="Y806">
        <f t="shared" si="120"/>
        <v>4977</v>
      </c>
      <c r="Z806">
        <f t="shared" si="121"/>
        <v>53</v>
      </c>
      <c r="AA806" t="str">
        <f t="shared" si="122"/>
        <v/>
      </c>
      <c r="AB806">
        <f t="shared" si="123"/>
        <v>2728</v>
      </c>
      <c r="AE806" s="19">
        <v>40840</v>
      </c>
      <c r="AH806" s="71">
        <v>40840</v>
      </c>
      <c r="AI806" s="78" t="s">
        <v>1787</v>
      </c>
      <c r="AJ806" s="413" t="str">
        <f t="shared" si="124"/>
        <v>24</v>
      </c>
      <c r="AK806" t="str">
        <f t="shared" si="125"/>
        <v>10</v>
      </c>
      <c r="AL806" t="str">
        <f t="shared" si="126"/>
        <v>2011</v>
      </c>
      <c r="AM806" s="427" t="str">
        <f t="shared" si="129"/>
        <v>24</v>
      </c>
      <c r="AN806" t="str">
        <f t="shared" si="127"/>
        <v>10</v>
      </c>
      <c r="AP806" s="19">
        <f t="shared" si="128"/>
        <v>40840</v>
      </c>
    </row>
    <row r="807" spans="1:42" ht="19.5" customHeight="1" x14ac:dyDescent="0.2">
      <c r="A807" s="143">
        <v>20333</v>
      </c>
      <c r="B807" s="42" t="str">
        <f>IFERROR(VLOOKUP($A807,INPUT_Du_lieu_nhan_vien!$A:$C,2,0),"-")</f>
        <v>Trần Thu</v>
      </c>
      <c r="C807" s="42" t="str">
        <f>IFERROR(VLOOKUP($A807,INPUT_Du_lieu_nhan_vien!$A:$C,3,0),"-")</f>
        <v>Trang</v>
      </c>
      <c r="D807" s="42" t="str">
        <f>IFERROR(VLOOKUP($A807,INPUT_Du_lieu_nhan_vien!$A:$AJ,36,0),"-")</f>
        <v>Chính thức</v>
      </c>
      <c r="E807" s="69" t="s">
        <v>3030</v>
      </c>
      <c r="F807" s="70" t="s">
        <v>5596</v>
      </c>
      <c r="G807" s="71">
        <v>40868</v>
      </c>
      <c r="H807" s="54"/>
      <c r="I807" s="54" t="s">
        <v>17</v>
      </c>
      <c r="J807" s="54"/>
      <c r="K807" s="54"/>
      <c r="L807" s="54"/>
      <c r="M807" s="54"/>
      <c r="N807" s="70" t="s">
        <v>5597</v>
      </c>
      <c r="T807" s="1">
        <v>20786</v>
      </c>
      <c r="U807" s="1">
        <v>5601</v>
      </c>
      <c r="W807" s="1" t="s">
        <v>7351</v>
      </c>
      <c r="X807" s="1">
        <v>3573</v>
      </c>
      <c r="Y807">
        <f t="shared" si="120"/>
        <v>4992</v>
      </c>
      <c r="Z807">
        <f t="shared" si="121"/>
        <v>51</v>
      </c>
      <c r="AA807" t="str">
        <f t="shared" si="122"/>
        <v/>
      </c>
      <c r="AB807">
        <f t="shared" si="123"/>
        <v>2729</v>
      </c>
      <c r="AE807" s="19">
        <v>40868</v>
      </c>
      <c r="AH807" s="71">
        <v>40868</v>
      </c>
      <c r="AI807" s="78" t="s">
        <v>1841</v>
      </c>
      <c r="AJ807" s="413" t="str">
        <f t="shared" si="124"/>
        <v>21</v>
      </c>
      <c r="AK807" t="str">
        <f t="shared" si="125"/>
        <v>11</v>
      </c>
      <c r="AL807" t="str">
        <f t="shared" si="126"/>
        <v>2011</v>
      </c>
      <c r="AM807" s="427" t="str">
        <f t="shared" si="129"/>
        <v>21</v>
      </c>
      <c r="AN807" t="str">
        <f t="shared" si="127"/>
        <v>11</v>
      </c>
      <c r="AP807" s="19">
        <f t="shared" si="128"/>
        <v>40868</v>
      </c>
    </row>
    <row r="808" spans="1:42" ht="19.5" customHeight="1" x14ac:dyDescent="0.2">
      <c r="A808" s="143">
        <v>20344</v>
      </c>
      <c r="B808" s="42" t="str">
        <f>IFERROR(VLOOKUP($A808,INPUT_Du_lieu_nhan_vien!$A:$C,2,0),"-")</f>
        <v>Trần Thị Bích</v>
      </c>
      <c r="C808" s="42" t="str">
        <f>IFERROR(VLOOKUP($A808,INPUT_Du_lieu_nhan_vien!$A:$C,3,0),"-")</f>
        <v>Lộc</v>
      </c>
      <c r="D808" s="42" t="str">
        <f>IFERROR(VLOOKUP($A808,INPUT_Du_lieu_nhan_vien!$A:$AJ,36,0),"-")</f>
        <v>Nghỉ việc</v>
      </c>
      <c r="E808" s="69" t="s">
        <v>3030</v>
      </c>
      <c r="F808" s="70" t="s">
        <v>5598</v>
      </c>
      <c r="G808" s="71">
        <v>40903</v>
      </c>
      <c r="H808" s="54"/>
      <c r="I808" s="54" t="s">
        <v>17</v>
      </c>
      <c r="J808" s="54"/>
      <c r="K808" s="54"/>
      <c r="L808" s="54"/>
      <c r="M808" s="54"/>
      <c r="N808" s="70" t="s">
        <v>5599</v>
      </c>
      <c r="T808" s="1">
        <v>20787</v>
      </c>
      <c r="U808" s="1">
        <v>5602</v>
      </c>
      <c r="W808" s="1" t="s">
        <v>7353</v>
      </c>
      <c r="X808" s="1">
        <v>3574</v>
      </c>
      <c r="Y808">
        <f t="shared" si="120"/>
        <v>5011</v>
      </c>
      <c r="Z808">
        <f t="shared" si="121"/>
        <v>51</v>
      </c>
      <c r="AA808" t="str">
        <f t="shared" si="122"/>
        <v/>
      </c>
      <c r="AB808">
        <f t="shared" si="123"/>
        <v>2730</v>
      </c>
      <c r="AE808" s="19">
        <v>40903</v>
      </c>
      <c r="AH808" s="71">
        <v>40903</v>
      </c>
      <c r="AI808" s="78" t="s">
        <v>1896</v>
      </c>
      <c r="AJ808" s="413" t="str">
        <f t="shared" si="124"/>
        <v>26</v>
      </c>
      <c r="AK808" t="str">
        <f t="shared" si="125"/>
        <v>12</v>
      </c>
      <c r="AL808" t="str">
        <f t="shared" si="126"/>
        <v>2011</v>
      </c>
      <c r="AM808" s="427" t="str">
        <f t="shared" si="129"/>
        <v>26</v>
      </c>
      <c r="AN808" t="str">
        <f t="shared" si="127"/>
        <v>12</v>
      </c>
      <c r="AP808" s="19">
        <f t="shared" si="128"/>
        <v>40903</v>
      </c>
    </row>
    <row r="809" spans="1:42" ht="19.5" customHeight="1" x14ac:dyDescent="0.2">
      <c r="A809" s="143">
        <v>20353</v>
      </c>
      <c r="B809" s="42" t="str">
        <f>IFERROR(VLOOKUP($A809,INPUT_Du_lieu_nhan_vien!$A:$C,2,0),"-")</f>
        <v>Trần Thu</v>
      </c>
      <c r="C809" s="42" t="str">
        <f>IFERROR(VLOOKUP($A809,INPUT_Du_lieu_nhan_vien!$A:$C,3,0),"-")</f>
        <v>Thủy</v>
      </c>
      <c r="D809" s="42" t="str">
        <f>IFERROR(VLOOKUP($A809,INPUT_Du_lieu_nhan_vien!$A:$AJ,36,0),"-")</f>
        <v>Nghỉ việc</v>
      </c>
      <c r="E809" s="69" t="s">
        <v>3030</v>
      </c>
      <c r="F809" s="70" t="s">
        <v>5602</v>
      </c>
      <c r="G809" s="71">
        <v>40952</v>
      </c>
      <c r="H809" s="54"/>
      <c r="I809" s="54" t="s">
        <v>16</v>
      </c>
      <c r="J809" s="54"/>
      <c r="K809" s="54"/>
      <c r="L809" s="54"/>
      <c r="M809" s="54"/>
      <c r="N809" s="70" t="s">
        <v>3788</v>
      </c>
      <c r="T809" s="1">
        <v>20788</v>
      </c>
      <c r="U809" s="1">
        <v>5603</v>
      </c>
      <c r="W809" s="1" t="s">
        <v>7355</v>
      </c>
      <c r="X809" s="1">
        <v>3575</v>
      </c>
      <c r="Y809">
        <f t="shared" si="120"/>
        <v>5020</v>
      </c>
      <c r="Z809">
        <f t="shared" si="121"/>
        <v>53</v>
      </c>
      <c r="AA809" t="str">
        <f t="shared" si="122"/>
        <v/>
      </c>
      <c r="AB809">
        <f t="shared" si="123"/>
        <v>2731</v>
      </c>
      <c r="AE809" s="19">
        <v>40952</v>
      </c>
      <c r="AH809" s="71">
        <v>40952</v>
      </c>
      <c r="AI809" s="78" t="s">
        <v>8715</v>
      </c>
      <c r="AJ809" s="413" t="str">
        <f t="shared" si="124"/>
        <v>13</v>
      </c>
      <c r="AK809" t="str">
        <f t="shared" si="125"/>
        <v>02</v>
      </c>
      <c r="AL809" t="str">
        <f t="shared" si="126"/>
        <v>2012</v>
      </c>
      <c r="AM809" s="427" t="str">
        <f t="shared" si="129"/>
        <v>13</v>
      </c>
      <c r="AN809" t="str">
        <f t="shared" si="127"/>
        <v>02</v>
      </c>
      <c r="AP809" s="19">
        <f t="shared" si="128"/>
        <v>40952</v>
      </c>
    </row>
    <row r="810" spans="1:42" ht="19.5" customHeight="1" x14ac:dyDescent="0.2">
      <c r="A810" s="143">
        <v>20364</v>
      </c>
      <c r="B810" s="42" t="str">
        <f>IFERROR(VLOOKUP($A810,INPUT_Du_lieu_nhan_vien!$A:$C,2,0),"-")</f>
        <v>Trần Thị</v>
      </c>
      <c r="C810" s="42" t="str">
        <f>IFERROR(VLOOKUP($A810,INPUT_Du_lieu_nhan_vien!$A:$C,3,0),"-")</f>
        <v>Hằng</v>
      </c>
      <c r="D810" s="42" t="str">
        <f>IFERROR(VLOOKUP($A810,INPUT_Du_lieu_nhan_vien!$A:$AJ,36,0),"-")</f>
        <v>Nghỉ việc</v>
      </c>
      <c r="E810" s="69" t="s">
        <v>3030</v>
      </c>
      <c r="F810" s="70" t="s">
        <v>5603</v>
      </c>
      <c r="G810" s="71">
        <v>40959</v>
      </c>
      <c r="H810" s="54"/>
      <c r="I810" s="54" t="s">
        <v>16</v>
      </c>
      <c r="J810" s="54"/>
      <c r="K810" s="54"/>
      <c r="L810" s="54"/>
      <c r="M810" s="54"/>
      <c r="N810" s="70" t="s">
        <v>3788</v>
      </c>
      <c r="T810" s="1">
        <v>20789</v>
      </c>
      <c r="U810" s="1">
        <v>5604</v>
      </c>
      <c r="W810" s="1" t="s">
        <v>6536</v>
      </c>
      <c r="X810" s="1">
        <v>3576</v>
      </c>
      <c r="Y810">
        <f t="shared" si="120"/>
        <v>5031</v>
      </c>
      <c r="Z810">
        <f t="shared" si="121"/>
        <v>53</v>
      </c>
      <c r="AA810" t="str">
        <f t="shared" si="122"/>
        <v/>
      </c>
      <c r="AB810">
        <f t="shared" si="123"/>
        <v>2732</v>
      </c>
      <c r="AE810" s="19">
        <v>40959</v>
      </c>
      <c r="AH810" s="71">
        <v>40959</v>
      </c>
      <c r="AI810" s="78" t="s">
        <v>8814</v>
      </c>
      <c r="AJ810" s="413" t="str">
        <f t="shared" si="124"/>
        <v>20</v>
      </c>
      <c r="AK810" t="str">
        <f t="shared" si="125"/>
        <v>02</v>
      </c>
      <c r="AL810" t="str">
        <f t="shared" si="126"/>
        <v>2012</v>
      </c>
      <c r="AM810" s="427" t="str">
        <f t="shared" si="129"/>
        <v>20</v>
      </c>
      <c r="AN810" t="str">
        <f t="shared" si="127"/>
        <v>02</v>
      </c>
      <c r="AP810" s="19">
        <f t="shared" si="128"/>
        <v>40959</v>
      </c>
    </row>
    <row r="811" spans="1:42" ht="19.5" customHeight="1" x14ac:dyDescent="0.2">
      <c r="A811" s="143">
        <v>20367</v>
      </c>
      <c r="B811" s="42" t="str">
        <f>IFERROR(VLOOKUP($A811,INPUT_Du_lieu_nhan_vien!$A:$C,2,0),"-")</f>
        <v>Trần Thị Hồng</v>
      </c>
      <c r="C811" s="42" t="str">
        <f>IFERROR(VLOOKUP($A811,INPUT_Du_lieu_nhan_vien!$A:$C,3,0),"-")</f>
        <v>Nhung</v>
      </c>
      <c r="D811" s="42" t="str">
        <f>IFERROR(VLOOKUP($A811,INPUT_Du_lieu_nhan_vien!$A:$AJ,36,0),"-")</f>
        <v>Nghỉ việc</v>
      </c>
      <c r="E811" s="69" t="s">
        <v>3030</v>
      </c>
      <c r="F811" s="70" t="s">
        <v>5604</v>
      </c>
      <c r="G811" s="71">
        <v>40966</v>
      </c>
      <c r="H811" s="54"/>
      <c r="I811" s="54" t="s">
        <v>16</v>
      </c>
      <c r="J811" s="54"/>
      <c r="K811" s="54"/>
      <c r="L811" s="54"/>
      <c r="M811" s="54"/>
      <c r="N811" s="70" t="s">
        <v>3788</v>
      </c>
      <c r="T811" s="1">
        <v>20790</v>
      </c>
      <c r="U811" s="1">
        <v>5605</v>
      </c>
      <c r="W811" s="1" t="s">
        <v>7391</v>
      </c>
      <c r="X811" s="1">
        <v>3577</v>
      </c>
      <c r="Y811">
        <f t="shared" si="120"/>
        <v>5035</v>
      </c>
      <c r="Z811">
        <f t="shared" si="121"/>
        <v>53</v>
      </c>
      <c r="AA811" t="str">
        <f t="shared" si="122"/>
        <v/>
      </c>
      <c r="AB811">
        <f t="shared" si="123"/>
        <v>2733</v>
      </c>
      <c r="AE811" s="19">
        <v>40966</v>
      </c>
      <c r="AH811" s="71">
        <v>40966</v>
      </c>
      <c r="AI811" s="78" t="s">
        <v>8833</v>
      </c>
      <c r="AJ811" s="413" t="str">
        <f t="shared" si="124"/>
        <v>27</v>
      </c>
      <c r="AK811" t="str">
        <f t="shared" si="125"/>
        <v>02</v>
      </c>
      <c r="AL811" t="str">
        <f t="shared" si="126"/>
        <v>2012</v>
      </c>
      <c r="AM811" s="427" t="str">
        <f t="shared" si="129"/>
        <v>27</v>
      </c>
      <c r="AN811" t="str">
        <f t="shared" si="127"/>
        <v>02</v>
      </c>
      <c r="AP811" s="19">
        <f t="shared" si="128"/>
        <v>40966</v>
      </c>
    </row>
    <row r="812" spans="1:42" ht="19.5" customHeight="1" x14ac:dyDescent="0.2">
      <c r="A812" s="143">
        <v>20372</v>
      </c>
      <c r="B812" s="42" t="str">
        <f>IFERROR(VLOOKUP($A812,INPUT_Du_lieu_nhan_vien!$A:$C,2,0),"-")</f>
        <v>Trần Thị Khắc</v>
      </c>
      <c r="C812" s="42" t="str">
        <f>IFERROR(VLOOKUP($A812,INPUT_Du_lieu_nhan_vien!$A:$C,3,0),"-")</f>
        <v>Hiếu</v>
      </c>
      <c r="D812" s="42" t="str">
        <f>IFERROR(VLOOKUP($A812,INPUT_Du_lieu_nhan_vien!$A:$AJ,36,0),"-")</f>
        <v>Chính thức</v>
      </c>
      <c r="E812" s="69" t="s">
        <v>3030</v>
      </c>
      <c r="F812" s="70" t="s">
        <v>5605</v>
      </c>
      <c r="G812" s="71">
        <v>40969</v>
      </c>
      <c r="H812" s="54"/>
      <c r="I812" s="54" t="s">
        <v>3012</v>
      </c>
      <c r="J812" s="54"/>
      <c r="K812" s="54"/>
      <c r="L812" s="54"/>
      <c r="M812" s="54"/>
      <c r="N812" s="70" t="s">
        <v>5607</v>
      </c>
      <c r="T812" s="1">
        <v>20791</v>
      </c>
      <c r="U812" s="1">
        <v>5606</v>
      </c>
      <c r="W812" s="1" t="s">
        <v>7392</v>
      </c>
      <c r="X812" s="1">
        <v>3578</v>
      </c>
      <c r="Y812">
        <f t="shared" si="120"/>
        <v>5040</v>
      </c>
      <c r="Z812">
        <f t="shared" si="121"/>
        <v>56</v>
      </c>
      <c r="AA812" t="str">
        <f t="shared" si="122"/>
        <v/>
      </c>
      <c r="AB812">
        <f t="shared" si="123"/>
        <v>2734</v>
      </c>
      <c r="AE812" s="19">
        <v>40969</v>
      </c>
      <c r="AH812" s="71">
        <v>40969</v>
      </c>
      <c r="AI812" s="78" t="s">
        <v>5606</v>
      </c>
      <c r="AJ812" s="413" t="str">
        <f t="shared" si="124"/>
        <v>01</v>
      </c>
      <c r="AK812" t="str">
        <f t="shared" si="125"/>
        <v>03</v>
      </c>
      <c r="AL812" t="str">
        <f t="shared" si="126"/>
        <v>2012</v>
      </c>
      <c r="AM812" s="427" t="str">
        <f t="shared" si="129"/>
        <v>01</v>
      </c>
      <c r="AN812" t="str">
        <f t="shared" si="127"/>
        <v>03</v>
      </c>
      <c r="AP812" s="19">
        <f t="shared" si="128"/>
        <v>40969</v>
      </c>
    </row>
    <row r="813" spans="1:42" ht="19.5" customHeight="1" x14ac:dyDescent="0.2">
      <c r="A813" s="143">
        <v>20373</v>
      </c>
      <c r="B813" s="42" t="str">
        <f>IFERROR(VLOOKUP($A813,INPUT_Du_lieu_nhan_vien!$A:$C,2,0),"-")</f>
        <v>Trần Phương</v>
      </c>
      <c r="C813" s="42" t="str">
        <f>IFERROR(VLOOKUP($A813,INPUT_Du_lieu_nhan_vien!$A:$C,3,0),"-")</f>
        <v>Khuyên</v>
      </c>
      <c r="D813" s="42" t="str">
        <f>IFERROR(VLOOKUP($A813,INPUT_Du_lieu_nhan_vien!$A:$AJ,36,0),"-")</f>
        <v>Chính thức</v>
      </c>
      <c r="E813" s="69" t="s">
        <v>3030</v>
      </c>
      <c r="F813" s="70" t="s">
        <v>5609</v>
      </c>
      <c r="G813" s="71">
        <v>40987</v>
      </c>
      <c r="H813" s="54"/>
      <c r="I813" s="54" t="s">
        <v>3012</v>
      </c>
      <c r="J813" s="54"/>
      <c r="K813" s="54"/>
      <c r="L813" s="54"/>
      <c r="M813" s="54"/>
      <c r="N813" s="70" t="s">
        <v>5610</v>
      </c>
      <c r="T813" s="1">
        <v>20792</v>
      </c>
      <c r="U813" s="1">
        <v>5607</v>
      </c>
      <c r="W813" s="1" t="s">
        <v>7648</v>
      </c>
      <c r="X813" s="1">
        <v>3579</v>
      </c>
      <c r="Y813">
        <f t="shared" si="120"/>
        <v>5041</v>
      </c>
      <c r="Z813">
        <f t="shared" si="121"/>
        <v>56</v>
      </c>
      <c r="AA813" t="str">
        <f t="shared" si="122"/>
        <v/>
      </c>
      <c r="AB813">
        <f t="shared" si="123"/>
        <v>2735</v>
      </c>
      <c r="AE813" s="19">
        <v>40987</v>
      </c>
      <c r="AH813" s="71">
        <v>40987</v>
      </c>
      <c r="AI813" s="78" t="s">
        <v>8629</v>
      </c>
      <c r="AJ813" s="413" t="str">
        <f t="shared" si="124"/>
        <v>19</v>
      </c>
      <c r="AK813" t="str">
        <f t="shared" si="125"/>
        <v>03</v>
      </c>
      <c r="AL813" t="str">
        <f t="shared" si="126"/>
        <v>2012</v>
      </c>
      <c r="AM813" s="427" t="str">
        <f t="shared" si="129"/>
        <v>19</v>
      </c>
      <c r="AN813" t="str">
        <f t="shared" si="127"/>
        <v>03</v>
      </c>
      <c r="AP813" s="19">
        <f t="shared" si="128"/>
        <v>40987</v>
      </c>
    </row>
    <row r="814" spans="1:42" ht="19.5" customHeight="1" x14ac:dyDescent="0.2">
      <c r="A814" s="143">
        <v>20420</v>
      </c>
      <c r="B814" s="42" t="str">
        <f>IFERROR(VLOOKUP($A814,INPUT_Du_lieu_nhan_vien!$A:$C,2,0),"-")</f>
        <v>Trần Thanh</v>
      </c>
      <c r="C814" s="42" t="str">
        <f>IFERROR(VLOOKUP($A814,INPUT_Du_lieu_nhan_vien!$A:$C,3,0),"-")</f>
        <v>Hoa</v>
      </c>
      <c r="D814" s="42" t="str">
        <f>IFERROR(VLOOKUP($A814,INPUT_Du_lieu_nhan_vien!$A:$AJ,36,0),"-")</f>
        <v>nghỉ việc</v>
      </c>
      <c r="E814" s="69" t="s">
        <v>3030</v>
      </c>
      <c r="F814" s="70" t="s">
        <v>5613</v>
      </c>
      <c r="G814" s="71">
        <v>41095</v>
      </c>
      <c r="H814" s="54"/>
      <c r="I814" s="54" t="s">
        <v>17</v>
      </c>
      <c r="J814" s="54"/>
      <c r="K814" s="54"/>
      <c r="L814" s="54"/>
      <c r="M814" s="54"/>
      <c r="N814" s="70" t="s">
        <v>3797</v>
      </c>
      <c r="T814" s="1">
        <v>20793</v>
      </c>
      <c r="U814" s="1">
        <v>5608</v>
      </c>
      <c r="W814" s="1" t="s">
        <v>7653</v>
      </c>
      <c r="X814" s="1">
        <v>3580</v>
      </c>
      <c r="Y814">
        <f t="shared" si="120"/>
        <v>5113</v>
      </c>
      <c r="Z814">
        <f t="shared" si="121"/>
        <v>51</v>
      </c>
      <c r="AA814" t="str">
        <f t="shared" si="122"/>
        <v/>
      </c>
      <c r="AB814">
        <f t="shared" si="123"/>
        <v>2736</v>
      </c>
      <c r="AE814" s="19">
        <v>41095</v>
      </c>
      <c r="AH814" s="71">
        <v>41095</v>
      </c>
      <c r="AI814" s="78" t="s">
        <v>8857</v>
      </c>
      <c r="AJ814" s="413" t="str">
        <f t="shared" si="124"/>
        <v>05</v>
      </c>
      <c r="AK814" t="str">
        <f t="shared" si="125"/>
        <v>07</v>
      </c>
      <c r="AL814" t="str">
        <f t="shared" si="126"/>
        <v>2012</v>
      </c>
      <c r="AM814" s="427" t="str">
        <f t="shared" si="129"/>
        <v>05</v>
      </c>
      <c r="AN814" t="str">
        <f t="shared" si="127"/>
        <v>07</v>
      </c>
      <c r="AP814" s="19">
        <f t="shared" si="128"/>
        <v>41095</v>
      </c>
    </row>
    <row r="815" spans="1:42" ht="19.5" customHeight="1" x14ac:dyDescent="0.2">
      <c r="A815" s="143">
        <v>20445</v>
      </c>
      <c r="B815" s="42" t="str">
        <f>IFERROR(VLOOKUP($A815,INPUT_Du_lieu_nhan_vien!$A:$C,2,0),"-")</f>
        <v>Trần Thành</v>
      </c>
      <c r="C815" s="42" t="str">
        <f>IFERROR(VLOOKUP($A815,INPUT_Du_lieu_nhan_vien!$A:$C,3,0),"-")</f>
        <v>Trung</v>
      </c>
      <c r="D815" s="42" t="str">
        <f>IFERROR(VLOOKUP($A815,INPUT_Du_lieu_nhan_vien!$A:$AJ,36,0),"-")</f>
        <v>Chính thức</v>
      </c>
      <c r="E815" s="69" t="s">
        <v>3030</v>
      </c>
      <c r="F815" s="70" t="s">
        <v>3183</v>
      </c>
      <c r="G815" s="71">
        <v>41122</v>
      </c>
      <c r="H815" s="54"/>
      <c r="I815" s="54" t="s">
        <v>17</v>
      </c>
      <c r="J815" s="54"/>
      <c r="K815" s="54"/>
      <c r="L815" s="54"/>
      <c r="M815" s="54"/>
      <c r="N815" s="70" t="s">
        <v>5617</v>
      </c>
      <c r="T815" s="1">
        <v>20794</v>
      </c>
      <c r="U815" s="1">
        <v>5609</v>
      </c>
      <c r="W815" s="1" t="s">
        <v>7655</v>
      </c>
      <c r="X815" s="1">
        <v>3581</v>
      </c>
      <c r="Y815">
        <f t="shared" si="120"/>
        <v>5187</v>
      </c>
      <c r="Z815">
        <f t="shared" si="121"/>
        <v>51</v>
      </c>
      <c r="AA815" t="str">
        <f t="shared" si="122"/>
        <v/>
      </c>
      <c r="AB815">
        <f t="shared" si="123"/>
        <v>2737</v>
      </c>
      <c r="AE815" s="19">
        <v>41122</v>
      </c>
      <c r="AH815" s="71">
        <v>41122</v>
      </c>
      <c r="AI815" s="78" t="s">
        <v>8674</v>
      </c>
      <c r="AJ815" s="413" t="str">
        <f t="shared" si="124"/>
        <v>01</v>
      </c>
      <c r="AK815" t="str">
        <f t="shared" si="125"/>
        <v>08</v>
      </c>
      <c r="AL815" t="str">
        <f t="shared" si="126"/>
        <v>2012</v>
      </c>
      <c r="AM815" s="427" t="str">
        <f t="shared" si="129"/>
        <v>01</v>
      </c>
      <c r="AN815" t="str">
        <f t="shared" si="127"/>
        <v>08</v>
      </c>
      <c r="AP815" s="19">
        <f t="shared" si="128"/>
        <v>41122</v>
      </c>
    </row>
    <row r="816" spans="1:42" ht="19.5" customHeight="1" x14ac:dyDescent="0.2">
      <c r="A816" s="143">
        <v>20442</v>
      </c>
      <c r="B816" s="42" t="str">
        <f>IFERROR(VLOOKUP($A816,INPUT_Du_lieu_nhan_vien!$A:$C,2,0),"-")</f>
        <v>Trần Thị</v>
      </c>
      <c r="C816" s="42" t="str">
        <f>IFERROR(VLOOKUP($A816,INPUT_Du_lieu_nhan_vien!$A:$C,3,0),"-")</f>
        <v>Hoan</v>
      </c>
      <c r="D816" s="42" t="str">
        <f>IFERROR(VLOOKUP($A816,INPUT_Du_lieu_nhan_vien!$A:$AJ,36,0),"-")</f>
        <v>Chính thức</v>
      </c>
      <c r="E816" s="69" t="s">
        <v>3030</v>
      </c>
      <c r="F816" s="80" t="s">
        <v>5618</v>
      </c>
      <c r="G816" s="71">
        <v>41134</v>
      </c>
      <c r="H816" s="54"/>
      <c r="I816" s="54" t="s">
        <v>3012</v>
      </c>
      <c r="J816" s="54"/>
      <c r="K816" s="54"/>
      <c r="L816" s="54"/>
      <c r="M816" s="54"/>
      <c r="N816" s="70" t="s">
        <v>5619</v>
      </c>
      <c r="T816" s="1">
        <v>20795</v>
      </c>
      <c r="U816" s="1">
        <v>5610</v>
      </c>
      <c r="W816" s="1" t="s">
        <v>7658</v>
      </c>
      <c r="X816" s="1">
        <v>3582</v>
      </c>
      <c r="Y816">
        <f t="shared" si="120"/>
        <v>5184</v>
      </c>
      <c r="Z816">
        <f t="shared" si="121"/>
        <v>56</v>
      </c>
      <c r="AA816" t="str">
        <f t="shared" si="122"/>
        <v/>
      </c>
      <c r="AB816">
        <f t="shared" si="123"/>
        <v>2738</v>
      </c>
      <c r="AE816" s="19">
        <v>41134</v>
      </c>
      <c r="AH816" s="71">
        <v>41134</v>
      </c>
      <c r="AI816" s="78" t="s">
        <v>8858</v>
      </c>
      <c r="AJ816" s="413" t="str">
        <f t="shared" si="124"/>
        <v>13</v>
      </c>
      <c r="AK816" t="str">
        <f t="shared" si="125"/>
        <v>08</v>
      </c>
      <c r="AL816" t="str">
        <f t="shared" si="126"/>
        <v>2012</v>
      </c>
      <c r="AM816" s="427" t="str">
        <f t="shared" si="129"/>
        <v>13</v>
      </c>
      <c r="AN816" t="str">
        <f t="shared" si="127"/>
        <v>08</v>
      </c>
      <c r="AP816" s="19">
        <f t="shared" si="128"/>
        <v>41134</v>
      </c>
    </row>
    <row r="817" spans="1:42" ht="19.5" customHeight="1" x14ac:dyDescent="0.2">
      <c r="A817" s="143">
        <v>20468</v>
      </c>
      <c r="B817" s="42" t="str">
        <f>IFERROR(VLOOKUP($A817,INPUT_Du_lieu_nhan_vien!$A:$C,2,0),"-")</f>
        <v>Trần Hương</v>
      </c>
      <c r="C817" s="42" t="str">
        <f>IFERROR(VLOOKUP($A817,INPUT_Du_lieu_nhan_vien!$A:$C,3,0),"-")</f>
        <v>Giang</v>
      </c>
      <c r="D817" s="42" t="str">
        <f>IFERROR(VLOOKUP($A817,INPUT_Du_lieu_nhan_vien!$A:$AJ,36,0),"-")</f>
        <v>Chính thức</v>
      </c>
      <c r="E817" s="69" t="s">
        <v>3030</v>
      </c>
      <c r="F817" s="70" t="s">
        <v>5620</v>
      </c>
      <c r="G817" s="71">
        <v>41179</v>
      </c>
      <c r="H817" s="54"/>
      <c r="I817" s="54" t="s">
        <v>17</v>
      </c>
      <c r="J817" s="54"/>
      <c r="K817" s="54"/>
      <c r="L817" s="54"/>
      <c r="M817" s="54"/>
      <c r="N817" s="70" t="s">
        <v>3863</v>
      </c>
      <c r="T817" s="1">
        <v>20098</v>
      </c>
      <c r="U817" s="1">
        <v>5611</v>
      </c>
      <c r="W817" s="1" t="s">
        <v>7660</v>
      </c>
      <c r="X817" s="1">
        <v>3583</v>
      </c>
      <c r="Y817">
        <f t="shared" si="120"/>
        <v>5258</v>
      </c>
      <c r="Z817">
        <f t="shared" si="121"/>
        <v>51</v>
      </c>
      <c r="AA817" t="str">
        <f t="shared" si="122"/>
        <v/>
      </c>
      <c r="AB817">
        <f t="shared" si="123"/>
        <v>2739</v>
      </c>
      <c r="AE817" s="19">
        <v>41179</v>
      </c>
      <c r="AH817" s="71">
        <v>41179</v>
      </c>
      <c r="AI817" s="78" t="s">
        <v>8859</v>
      </c>
      <c r="AJ817" s="413" t="str">
        <f t="shared" si="124"/>
        <v>27</v>
      </c>
      <c r="AK817" t="str">
        <f t="shared" si="125"/>
        <v>09</v>
      </c>
      <c r="AL817" t="str">
        <f t="shared" si="126"/>
        <v>2012</v>
      </c>
      <c r="AM817" s="427" t="str">
        <f t="shared" si="129"/>
        <v>27</v>
      </c>
      <c r="AN817" t="str">
        <f t="shared" si="127"/>
        <v>09</v>
      </c>
      <c r="AP817" s="19">
        <f t="shared" si="128"/>
        <v>41179</v>
      </c>
    </row>
    <row r="818" spans="1:42" ht="19.5" customHeight="1" x14ac:dyDescent="0.2">
      <c r="A818" s="143">
        <v>20493</v>
      </c>
      <c r="B818" s="42" t="str">
        <f>IFERROR(VLOOKUP($A818,INPUT_Du_lieu_nhan_vien!$A:$C,2,0),"-")</f>
        <v>Trần Ngọc</v>
      </c>
      <c r="C818" s="42" t="str">
        <f>IFERROR(VLOOKUP($A818,INPUT_Du_lieu_nhan_vien!$A:$C,3,0),"-")</f>
        <v>Vân</v>
      </c>
      <c r="D818" s="42" t="str">
        <f>IFERROR(VLOOKUP($A818,INPUT_Du_lieu_nhan_vien!$A:$AJ,36,0),"-")</f>
        <v>Chính thức</v>
      </c>
      <c r="E818" s="69" t="s">
        <v>3030</v>
      </c>
      <c r="F818" s="70" t="s">
        <v>5623</v>
      </c>
      <c r="G818" s="71">
        <v>41218</v>
      </c>
      <c r="H818" s="54"/>
      <c r="I818" s="54" t="s">
        <v>14</v>
      </c>
      <c r="J818" s="54"/>
      <c r="K818" s="54"/>
      <c r="L818" s="54"/>
      <c r="M818" s="54"/>
      <c r="N818" s="70" t="s">
        <v>5624</v>
      </c>
      <c r="W818" t="s">
        <v>7663</v>
      </c>
      <c r="X818">
        <v>3584</v>
      </c>
      <c r="Y818">
        <f t="shared" si="120"/>
        <v>5308</v>
      </c>
      <c r="Z818">
        <f t="shared" si="121"/>
        <v>33</v>
      </c>
      <c r="AA818" t="str">
        <f t="shared" si="122"/>
        <v/>
      </c>
      <c r="AB818">
        <f t="shared" si="123"/>
        <v>2740</v>
      </c>
      <c r="AE818" s="19">
        <v>41218</v>
      </c>
      <c r="AH818" s="71">
        <v>41218</v>
      </c>
      <c r="AI818" s="78" t="s">
        <v>8658</v>
      </c>
      <c r="AJ818" s="413" t="str">
        <f t="shared" si="124"/>
        <v>05</v>
      </c>
      <c r="AK818" t="str">
        <f t="shared" si="125"/>
        <v>11</v>
      </c>
      <c r="AL818" t="str">
        <f t="shared" si="126"/>
        <v>2012</v>
      </c>
      <c r="AM818" s="427" t="str">
        <f t="shared" si="129"/>
        <v>05</v>
      </c>
      <c r="AN818" t="str">
        <f t="shared" si="127"/>
        <v>11</v>
      </c>
      <c r="AP818" s="19">
        <f t="shared" si="128"/>
        <v>41218</v>
      </c>
    </row>
    <row r="819" spans="1:42" ht="19.5" customHeight="1" x14ac:dyDescent="0.2">
      <c r="A819" s="143">
        <v>20491</v>
      </c>
      <c r="B819" s="42" t="str">
        <f>IFERROR(VLOOKUP($A819,INPUT_Du_lieu_nhan_vien!$A:$C,2,0),"-")</f>
        <v>Trần Thị Bích</v>
      </c>
      <c r="C819" s="42" t="str">
        <f>IFERROR(VLOOKUP($A819,INPUT_Du_lieu_nhan_vien!$A:$C,3,0),"-")</f>
        <v>Ngọc</v>
      </c>
      <c r="D819" s="42" t="str">
        <f>IFERROR(VLOOKUP($A819,INPUT_Du_lieu_nhan_vien!$A:$AJ,36,0),"-")</f>
        <v>Chính thức</v>
      </c>
      <c r="E819" s="69" t="s">
        <v>3030</v>
      </c>
      <c r="F819" s="70" t="s">
        <v>5626</v>
      </c>
      <c r="G819" s="71">
        <v>41225</v>
      </c>
      <c r="H819" s="54"/>
      <c r="I819" s="54" t="s">
        <v>17</v>
      </c>
      <c r="J819" s="54"/>
      <c r="K819" s="54"/>
      <c r="L819" s="54"/>
      <c r="M819" s="54"/>
      <c r="N819" s="70" t="s">
        <v>5627</v>
      </c>
      <c r="W819" t="s">
        <v>7665</v>
      </c>
      <c r="X819">
        <v>3585</v>
      </c>
      <c r="Y819">
        <f t="shared" si="120"/>
        <v>5306</v>
      </c>
      <c r="Z819">
        <f t="shared" si="121"/>
        <v>51</v>
      </c>
      <c r="AA819" t="str">
        <f t="shared" si="122"/>
        <v/>
      </c>
      <c r="AB819">
        <f t="shared" si="123"/>
        <v>2741</v>
      </c>
      <c r="AE819" s="19">
        <v>41225</v>
      </c>
      <c r="AH819" s="71">
        <v>41225</v>
      </c>
      <c r="AI819" s="78" t="s">
        <v>2691</v>
      </c>
      <c r="AJ819" s="413" t="str">
        <f t="shared" si="124"/>
        <v>12</v>
      </c>
      <c r="AK819" t="str">
        <f t="shared" si="125"/>
        <v>11</v>
      </c>
      <c r="AL819" t="str">
        <f t="shared" si="126"/>
        <v>2012</v>
      </c>
      <c r="AM819" s="427" t="str">
        <f t="shared" si="129"/>
        <v>12</v>
      </c>
      <c r="AN819" t="str">
        <f t="shared" si="127"/>
        <v>11</v>
      </c>
      <c r="AP819" s="19">
        <f t="shared" si="128"/>
        <v>41225</v>
      </c>
    </row>
    <row r="820" spans="1:42" ht="19.5" customHeight="1" x14ac:dyDescent="0.2">
      <c r="A820" s="143">
        <v>20481</v>
      </c>
      <c r="B820" s="42" t="str">
        <f>IFERROR(VLOOKUP($A820,INPUT_Du_lieu_nhan_vien!$A:$C,2,0),"-")</f>
        <v>Trần Thục</v>
      </c>
      <c r="C820" s="42" t="str">
        <f>IFERROR(VLOOKUP($A820,INPUT_Du_lieu_nhan_vien!$A:$C,3,0),"-")</f>
        <v>Chân</v>
      </c>
      <c r="D820" s="42" t="str">
        <f>IFERROR(VLOOKUP($A820,INPUT_Du_lieu_nhan_vien!$A:$AJ,36,0),"-")</f>
        <v>Chính thức</v>
      </c>
      <c r="E820" s="69" t="s">
        <v>3030</v>
      </c>
      <c r="F820" s="70" t="s">
        <v>5628</v>
      </c>
      <c r="G820" s="71">
        <v>41214</v>
      </c>
      <c r="H820" s="54"/>
      <c r="I820" s="54" t="s">
        <v>16</v>
      </c>
      <c r="J820" s="54"/>
      <c r="K820" s="54"/>
      <c r="L820" s="54"/>
      <c r="M820" s="54"/>
      <c r="N820" s="70" t="s">
        <v>5630</v>
      </c>
      <c r="W820" t="s">
        <v>7667</v>
      </c>
      <c r="X820">
        <v>3586</v>
      </c>
      <c r="Y820">
        <f t="shared" si="120"/>
        <v>5294</v>
      </c>
      <c r="Z820">
        <f t="shared" si="121"/>
        <v>53</v>
      </c>
      <c r="AA820" t="str">
        <f t="shared" si="122"/>
        <v/>
      </c>
      <c r="AB820">
        <f t="shared" si="123"/>
        <v>2742</v>
      </c>
      <c r="AE820" s="19">
        <v>41214</v>
      </c>
      <c r="AH820" s="71">
        <v>41214</v>
      </c>
      <c r="AI820" s="78" t="s">
        <v>3185</v>
      </c>
      <c r="AJ820" s="413" t="str">
        <f t="shared" si="124"/>
        <v>01</v>
      </c>
      <c r="AK820" t="str">
        <f t="shared" si="125"/>
        <v>11</v>
      </c>
      <c r="AL820" t="str">
        <f t="shared" si="126"/>
        <v>2012</v>
      </c>
      <c r="AM820" s="427" t="str">
        <f t="shared" si="129"/>
        <v>01</v>
      </c>
      <c r="AN820" t="str">
        <f t="shared" si="127"/>
        <v>11</v>
      </c>
      <c r="AP820" s="19">
        <f t="shared" si="128"/>
        <v>41214</v>
      </c>
    </row>
    <row r="821" spans="1:42" ht="19.5" customHeight="1" x14ac:dyDescent="0.2">
      <c r="A821" s="143">
        <v>20513</v>
      </c>
      <c r="B821" s="42" t="str">
        <f>IFERROR(VLOOKUP($A821,INPUT_Du_lieu_nhan_vien!$A:$C,2,0),"-")</f>
        <v>Trần Thị Hương</v>
      </c>
      <c r="C821" s="42" t="str">
        <f>IFERROR(VLOOKUP($A821,INPUT_Du_lieu_nhan_vien!$A:$C,3,0),"-")</f>
        <v>Lan</v>
      </c>
      <c r="D821" s="42" t="str">
        <f>IFERROR(VLOOKUP($A821,INPUT_Du_lieu_nhan_vien!$A:$AJ,36,0),"-")</f>
        <v>Nghỉ việc</v>
      </c>
      <c r="E821" s="69" t="s">
        <v>3030</v>
      </c>
      <c r="F821" s="70" t="s">
        <v>5632</v>
      </c>
      <c r="G821" s="79" t="s">
        <v>2763</v>
      </c>
      <c r="H821" s="54"/>
      <c r="I821" s="54" t="s">
        <v>16</v>
      </c>
      <c r="J821" s="54"/>
      <c r="K821" s="54"/>
      <c r="L821" s="54"/>
      <c r="M821" s="54"/>
      <c r="N821" s="70" t="s">
        <v>5633</v>
      </c>
      <c r="W821" t="s">
        <v>7669</v>
      </c>
      <c r="X821">
        <v>3587</v>
      </c>
      <c r="Y821">
        <f t="shared" si="120"/>
        <v>5327</v>
      </c>
      <c r="Z821">
        <f t="shared" si="121"/>
        <v>53</v>
      </c>
      <c r="AA821" t="str">
        <f t="shared" si="122"/>
        <v/>
      </c>
      <c r="AB821">
        <f t="shared" si="123"/>
        <v>2743</v>
      </c>
      <c r="AE821" s="19">
        <v>41276</v>
      </c>
      <c r="AH821" s="79" t="s">
        <v>2763</v>
      </c>
      <c r="AI821" s="79" t="s">
        <v>2763</v>
      </c>
      <c r="AJ821" s="413" t="str">
        <f t="shared" si="124"/>
        <v>2/</v>
      </c>
      <c r="AK821" t="str">
        <f t="shared" si="125"/>
        <v>1</v>
      </c>
      <c r="AL821" t="str">
        <f t="shared" si="126"/>
        <v>2013</v>
      </c>
      <c r="AM821" s="427">
        <v>2</v>
      </c>
      <c r="AN821" t="str">
        <f t="shared" si="127"/>
        <v>1</v>
      </c>
      <c r="AP821" s="19">
        <f t="shared" si="128"/>
        <v>41276</v>
      </c>
    </row>
    <row r="822" spans="1:42" ht="19.5" customHeight="1" x14ac:dyDescent="0.2">
      <c r="A822" s="143">
        <v>20523</v>
      </c>
      <c r="B822" s="42" t="str">
        <f>IFERROR(VLOOKUP($A822,INPUT_Du_lieu_nhan_vien!$A:$C,2,0),"-")</f>
        <v>Trần Hồng</v>
      </c>
      <c r="C822" s="42" t="str">
        <f>IFERROR(VLOOKUP($A822,INPUT_Du_lieu_nhan_vien!$A:$C,3,0),"-")</f>
        <v>Phúc</v>
      </c>
      <c r="D822" s="42" t="str">
        <f>IFERROR(VLOOKUP($A822,INPUT_Du_lieu_nhan_vien!$A:$AJ,36,0),"-")</f>
        <v>Nghỉ việc</v>
      </c>
      <c r="E822" s="69" t="s">
        <v>3030</v>
      </c>
      <c r="F822" s="70" t="s">
        <v>5635</v>
      </c>
      <c r="G822" s="78" t="s">
        <v>1217</v>
      </c>
      <c r="H822" s="54"/>
      <c r="I822" s="54" t="s">
        <v>16</v>
      </c>
      <c r="J822" s="54"/>
      <c r="K822" s="54"/>
      <c r="L822" s="54"/>
      <c r="M822" s="54"/>
      <c r="N822" s="70" t="s">
        <v>3888</v>
      </c>
      <c r="W822" t="s">
        <v>8207</v>
      </c>
      <c r="X822">
        <v>3588</v>
      </c>
      <c r="Y822">
        <f t="shared" si="120"/>
        <v>5337</v>
      </c>
      <c r="Z822">
        <f t="shared" si="121"/>
        <v>53</v>
      </c>
      <c r="AA822" t="str">
        <f t="shared" si="122"/>
        <v/>
      </c>
      <c r="AB822">
        <f t="shared" si="123"/>
        <v>2744</v>
      </c>
      <c r="AE822" s="19">
        <v>41296</v>
      </c>
      <c r="AH822" s="78" t="s">
        <v>1217</v>
      </c>
      <c r="AI822" s="78" t="s">
        <v>1217</v>
      </c>
      <c r="AJ822" s="413" t="str">
        <f t="shared" si="124"/>
        <v>22</v>
      </c>
      <c r="AK822" t="str">
        <f t="shared" si="125"/>
        <v>1</v>
      </c>
      <c r="AL822" t="str">
        <f t="shared" si="126"/>
        <v>2013</v>
      </c>
      <c r="AM822" s="427" t="str">
        <f t="shared" si="129"/>
        <v>22</v>
      </c>
      <c r="AN822" t="str">
        <f t="shared" si="127"/>
        <v>1</v>
      </c>
      <c r="AP822" s="19">
        <f t="shared" si="128"/>
        <v>41296</v>
      </c>
    </row>
    <row r="823" spans="1:42" ht="19.5" customHeight="1" x14ac:dyDescent="0.2">
      <c r="A823" s="143">
        <v>20119</v>
      </c>
      <c r="B823" s="42" t="str">
        <f>IFERROR(VLOOKUP($A823,INPUT_Du_lieu_nhan_vien!$A:$C,2,0),"-")</f>
        <v>Trương Hữu</v>
      </c>
      <c r="C823" s="42" t="str">
        <f>IFERROR(VLOOKUP($A823,INPUT_Du_lieu_nhan_vien!$A:$C,3,0),"-")</f>
        <v>Tỉnh</v>
      </c>
      <c r="D823" s="42" t="str">
        <f>IFERROR(VLOOKUP($A823,INPUT_Du_lieu_nhan_vien!$A:$AJ,36,0),"-")</f>
        <v>Chính thức</v>
      </c>
      <c r="E823" s="69" t="s">
        <v>3030</v>
      </c>
      <c r="F823" s="70" t="s">
        <v>5636</v>
      </c>
      <c r="G823" s="71">
        <v>40057</v>
      </c>
      <c r="H823" s="54"/>
      <c r="I823" s="54" t="s">
        <v>17</v>
      </c>
      <c r="J823" s="54"/>
      <c r="K823" s="54"/>
      <c r="L823" s="54"/>
      <c r="M823" s="54"/>
      <c r="N823" s="70" t="s">
        <v>5637</v>
      </c>
      <c r="W823" t="s">
        <v>8202</v>
      </c>
      <c r="X823">
        <v>3590</v>
      </c>
      <c r="Y823">
        <f t="shared" si="120"/>
        <v>4635</v>
      </c>
      <c r="Z823">
        <f t="shared" si="121"/>
        <v>51</v>
      </c>
      <c r="AA823" t="str">
        <f t="shared" si="122"/>
        <v/>
      </c>
      <c r="AB823">
        <f t="shared" si="123"/>
        <v>2745</v>
      </c>
      <c r="AE823" s="19">
        <v>40057</v>
      </c>
      <c r="AH823" s="71">
        <v>40057</v>
      </c>
      <c r="AI823" s="78" t="s">
        <v>8704</v>
      </c>
      <c r="AJ823" s="413" t="str">
        <f t="shared" si="124"/>
        <v>01</v>
      </c>
      <c r="AK823" t="str">
        <f t="shared" si="125"/>
        <v>09</v>
      </c>
      <c r="AL823" t="str">
        <f t="shared" si="126"/>
        <v>2009</v>
      </c>
      <c r="AM823" s="427" t="str">
        <f t="shared" si="129"/>
        <v>01</v>
      </c>
      <c r="AN823" t="str">
        <f t="shared" si="127"/>
        <v>09</v>
      </c>
      <c r="AP823" s="19">
        <f t="shared" si="128"/>
        <v>40057</v>
      </c>
    </row>
    <row r="824" spans="1:42" ht="19.5" customHeight="1" x14ac:dyDescent="0.2">
      <c r="A824" s="143">
        <v>20276</v>
      </c>
      <c r="B824" s="42" t="str">
        <f>IFERROR(VLOOKUP($A824,INPUT_Du_lieu_nhan_vien!$A:$C,2,0),"-")</f>
        <v>Trương Thị Thu</v>
      </c>
      <c r="C824" s="42" t="str">
        <f>IFERROR(VLOOKUP($A824,INPUT_Du_lieu_nhan_vien!$A:$C,3,0),"-")</f>
        <v>Hà</v>
      </c>
      <c r="D824" s="42" t="str">
        <f>IFERROR(VLOOKUP($A824,INPUT_Du_lieu_nhan_vien!$A:$AJ,36,0),"-")</f>
        <v>Nghỉ việc</v>
      </c>
      <c r="E824" s="69" t="s">
        <v>3030</v>
      </c>
      <c r="F824" s="70"/>
      <c r="G824" s="71" t="s">
        <v>1600</v>
      </c>
      <c r="H824" s="54"/>
      <c r="I824" s="54" t="s">
        <v>16</v>
      </c>
      <c r="J824" s="54"/>
      <c r="K824" s="54"/>
      <c r="L824" s="54"/>
      <c r="M824" s="54"/>
      <c r="N824" s="70" t="s">
        <v>5638</v>
      </c>
      <c r="W824" t="s">
        <v>5827</v>
      </c>
      <c r="X824">
        <v>3591</v>
      </c>
      <c r="Y824">
        <f t="shared" si="120"/>
        <v>4800</v>
      </c>
      <c r="Z824">
        <f t="shared" si="121"/>
        <v>53</v>
      </c>
      <c r="AA824" t="str">
        <f t="shared" si="122"/>
        <v/>
      </c>
      <c r="AB824" t="str">
        <f t="shared" si="123"/>
        <v/>
      </c>
      <c r="AE824" s="19">
        <v>40707</v>
      </c>
      <c r="AH824" s="71" t="s">
        <v>1600</v>
      </c>
      <c r="AI824" s="78" t="s">
        <v>1600</v>
      </c>
      <c r="AJ824" s="413" t="str">
        <f t="shared" si="124"/>
        <v>13</v>
      </c>
      <c r="AK824" t="str">
        <f t="shared" si="125"/>
        <v>6</v>
      </c>
      <c r="AL824" t="str">
        <f t="shared" si="126"/>
        <v>2011</v>
      </c>
      <c r="AM824" s="427" t="str">
        <f t="shared" si="129"/>
        <v>13</v>
      </c>
      <c r="AN824" t="str">
        <f t="shared" si="127"/>
        <v>6</v>
      </c>
      <c r="AP824" s="19">
        <f t="shared" si="128"/>
        <v>40707</v>
      </c>
    </row>
    <row r="825" spans="1:42" ht="19.5" customHeight="1" x14ac:dyDescent="0.2">
      <c r="A825" s="143">
        <v>20326</v>
      </c>
      <c r="B825" s="42" t="str">
        <f>IFERROR(VLOOKUP($A825,INPUT_Du_lieu_nhan_vien!$A:$C,2,0),"-")</f>
        <v>Triệu Bích</v>
      </c>
      <c r="C825" s="42" t="str">
        <f>IFERROR(VLOOKUP($A825,INPUT_Du_lieu_nhan_vien!$A:$C,3,0),"-")</f>
        <v>Hảo</v>
      </c>
      <c r="D825" s="42" t="str">
        <f>IFERROR(VLOOKUP($A825,INPUT_Du_lieu_nhan_vien!$A:$AJ,36,0),"-")</f>
        <v>Chính thức</v>
      </c>
      <c r="E825" s="69" t="s">
        <v>3030</v>
      </c>
      <c r="F825" s="70" t="s">
        <v>5639</v>
      </c>
      <c r="G825" s="71">
        <v>40854</v>
      </c>
      <c r="H825" s="54"/>
      <c r="I825" s="54" t="s">
        <v>16</v>
      </c>
      <c r="J825" s="54"/>
      <c r="K825" s="54"/>
      <c r="L825" s="54"/>
      <c r="M825" s="54"/>
      <c r="N825" s="70" t="s">
        <v>5640</v>
      </c>
      <c r="W825" t="s">
        <v>5889</v>
      </c>
      <c r="X825">
        <v>3592</v>
      </c>
      <c r="Y825">
        <f t="shared" si="120"/>
        <v>4985</v>
      </c>
      <c r="Z825">
        <f t="shared" si="121"/>
        <v>53</v>
      </c>
      <c r="AA825" t="str">
        <f t="shared" si="122"/>
        <v/>
      </c>
      <c r="AB825">
        <f t="shared" si="123"/>
        <v>2746</v>
      </c>
      <c r="AE825" s="19">
        <v>40854</v>
      </c>
      <c r="AH825" s="71">
        <v>40854</v>
      </c>
      <c r="AI825" s="78" t="s">
        <v>8860</v>
      </c>
      <c r="AJ825" s="413" t="str">
        <f t="shared" si="124"/>
        <v>07</v>
      </c>
      <c r="AK825" t="str">
        <f t="shared" si="125"/>
        <v>11</v>
      </c>
      <c r="AL825" t="str">
        <f t="shared" si="126"/>
        <v>2011</v>
      </c>
      <c r="AM825" s="427" t="str">
        <f t="shared" si="129"/>
        <v>07</v>
      </c>
      <c r="AN825" t="str">
        <f t="shared" si="127"/>
        <v>11</v>
      </c>
      <c r="AP825" s="19">
        <f t="shared" si="128"/>
        <v>40854</v>
      </c>
    </row>
    <row r="826" spans="1:42" ht="19.5" customHeight="1" x14ac:dyDescent="0.2">
      <c r="A826" s="143">
        <v>20389</v>
      </c>
      <c r="B826" s="42" t="str">
        <f>IFERROR(VLOOKUP($A826,INPUT_Du_lieu_nhan_vien!$A:$C,2,0),"-")</f>
        <v>Trịnh Phương</v>
      </c>
      <c r="C826" s="42" t="str">
        <f>IFERROR(VLOOKUP($A826,INPUT_Du_lieu_nhan_vien!$A:$C,3,0),"-")</f>
        <v>Minh</v>
      </c>
      <c r="D826" s="42" t="str">
        <f>IFERROR(VLOOKUP($A826,INPUT_Du_lieu_nhan_vien!$A:$AJ,36,0),"-")</f>
        <v>Nghỉ việc</v>
      </c>
      <c r="E826" s="69" t="s">
        <v>3030</v>
      </c>
      <c r="F826" s="70" t="s">
        <v>5641</v>
      </c>
      <c r="G826" s="71" t="s">
        <v>2087</v>
      </c>
      <c r="H826" s="54"/>
      <c r="I826" s="54" t="s">
        <v>16</v>
      </c>
      <c r="J826" s="54"/>
      <c r="K826" s="54"/>
      <c r="L826" s="54"/>
      <c r="M826" s="54"/>
      <c r="N826" s="70" t="s">
        <v>3791</v>
      </c>
      <c r="W826" t="s">
        <v>5843</v>
      </c>
      <c r="X826">
        <v>3593</v>
      </c>
      <c r="Y826">
        <f t="shared" si="120"/>
        <v>5057</v>
      </c>
      <c r="Z826">
        <f t="shared" si="121"/>
        <v>53</v>
      </c>
      <c r="AA826" t="str">
        <f t="shared" si="122"/>
        <v/>
      </c>
      <c r="AB826">
        <f t="shared" si="123"/>
        <v>2747</v>
      </c>
      <c r="AE826" s="19">
        <v>40994</v>
      </c>
      <c r="AH826" s="71" t="s">
        <v>2087</v>
      </c>
      <c r="AI826" s="78" t="s">
        <v>2087</v>
      </c>
      <c r="AJ826" s="413" t="str">
        <f t="shared" si="124"/>
        <v>26</v>
      </c>
      <c r="AK826" t="str">
        <f t="shared" si="125"/>
        <v>3</v>
      </c>
      <c r="AL826" t="str">
        <f t="shared" si="126"/>
        <v>2012</v>
      </c>
      <c r="AM826" s="427" t="str">
        <f t="shared" si="129"/>
        <v>26</v>
      </c>
      <c r="AN826" t="str">
        <f t="shared" si="127"/>
        <v>3</v>
      </c>
      <c r="AP826" s="19">
        <f t="shared" si="128"/>
        <v>40994</v>
      </c>
    </row>
    <row r="827" spans="1:42" ht="19.5" customHeight="1" x14ac:dyDescent="0.2">
      <c r="A827" s="143">
        <v>20470</v>
      </c>
      <c r="B827" s="42" t="str">
        <f>IFERROR(VLOOKUP($A827,INPUT_Du_lieu_nhan_vien!$A:$C,2,0),"-")</f>
        <v>Trịnh Thị</v>
      </c>
      <c r="C827" s="42" t="str">
        <f>IFERROR(VLOOKUP($A827,INPUT_Du_lieu_nhan_vien!$A:$C,3,0),"-")</f>
        <v>Nhàn</v>
      </c>
      <c r="D827" s="42" t="str">
        <f>IFERROR(VLOOKUP($A827,INPUT_Du_lieu_nhan_vien!$A:$AJ,36,0),"-")</f>
        <v>Chính thức</v>
      </c>
      <c r="E827" s="69" t="s">
        <v>3030</v>
      </c>
      <c r="F827" s="70" t="s">
        <v>5645</v>
      </c>
      <c r="G827" s="71">
        <v>41192</v>
      </c>
      <c r="H827" s="54"/>
      <c r="I827" s="54" t="s">
        <v>16</v>
      </c>
      <c r="J827" s="54"/>
      <c r="K827" s="54"/>
      <c r="L827" s="54"/>
      <c r="M827" s="54"/>
      <c r="N827" s="70" t="s">
        <v>3858</v>
      </c>
      <c r="W827" t="s">
        <v>6542</v>
      </c>
      <c r="X827">
        <v>3594</v>
      </c>
      <c r="Y827">
        <f t="shared" si="120"/>
        <v>5260</v>
      </c>
      <c r="Z827">
        <f t="shared" si="121"/>
        <v>53</v>
      </c>
      <c r="AA827" t="str">
        <f t="shared" si="122"/>
        <v/>
      </c>
      <c r="AB827">
        <f t="shared" si="123"/>
        <v>2748</v>
      </c>
      <c r="AE827" s="19">
        <v>41192</v>
      </c>
      <c r="AH827" s="71">
        <v>41192</v>
      </c>
      <c r="AI827" s="78" t="s">
        <v>8782</v>
      </c>
      <c r="AJ827" s="413" t="str">
        <f t="shared" si="124"/>
        <v>10</v>
      </c>
      <c r="AK827" t="str">
        <f t="shared" si="125"/>
        <v>10</v>
      </c>
      <c r="AL827" t="str">
        <f t="shared" si="126"/>
        <v>2012</v>
      </c>
      <c r="AM827" s="427" t="str">
        <f t="shared" si="129"/>
        <v>10</v>
      </c>
      <c r="AN827" t="str">
        <f t="shared" si="127"/>
        <v>10</v>
      </c>
      <c r="AP827" s="19">
        <f t="shared" si="128"/>
        <v>41192</v>
      </c>
    </row>
    <row r="828" spans="1:42" ht="19.5" customHeight="1" x14ac:dyDescent="0.2">
      <c r="A828" s="143">
        <v>20074</v>
      </c>
      <c r="B828" s="42" t="str">
        <f>IFERROR(VLOOKUP($A828,INPUT_Du_lieu_nhan_vien!$A:$C,2,0),"-")</f>
        <v>Võ Thị Khánh</v>
      </c>
      <c r="C828" s="42" t="str">
        <f>IFERROR(VLOOKUP($A828,INPUT_Du_lieu_nhan_vien!$A:$C,3,0),"-")</f>
        <v>Ngọc</v>
      </c>
      <c r="D828" s="42" t="str">
        <f>IFERROR(VLOOKUP($A828,INPUT_Du_lieu_nhan_vien!$A:$AJ,36,0),"-")</f>
        <v>Nghỉ việc</v>
      </c>
      <c r="E828" s="69" t="s">
        <v>3030</v>
      </c>
      <c r="F828" s="70" t="s">
        <v>5649</v>
      </c>
      <c r="G828" s="71" t="s">
        <v>647</v>
      </c>
      <c r="H828" s="54"/>
      <c r="I828" s="54" t="s">
        <v>16</v>
      </c>
      <c r="J828" s="54"/>
      <c r="K828" s="54"/>
      <c r="L828" s="54"/>
      <c r="M828" s="54"/>
      <c r="N828" s="70" t="s">
        <v>3957</v>
      </c>
      <c r="W828" t="s">
        <v>5926</v>
      </c>
      <c r="X828">
        <v>3595</v>
      </c>
      <c r="Y828">
        <f t="shared" si="120"/>
        <v>4512</v>
      </c>
      <c r="Z828">
        <f t="shared" si="121"/>
        <v>53</v>
      </c>
      <c r="AA828" t="str">
        <f t="shared" si="122"/>
        <v/>
      </c>
      <c r="AB828">
        <f t="shared" si="123"/>
        <v>2749</v>
      </c>
      <c r="AE828" s="19">
        <v>39960</v>
      </c>
      <c r="AH828" s="71" t="s">
        <v>647</v>
      </c>
      <c r="AI828" s="78" t="s">
        <v>647</v>
      </c>
      <c r="AJ828" s="413" t="str">
        <f t="shared" si="124"/>
        <v>27</v>
      </c>
      <c r="AK828" t="str">
        <f t="shared" si="125"/>
        <v>5</v>
      </c>
      <c r="AL828" t="str">
        <f t="shared" si="126"/>
        <v>2009</v>
      </c>
      <c r="AM828" s="427" t="str">
        <f t="shared" si="129"/>
        <v>27</v>
      </c>
      <c r="AN828" t="str">
        <f t="shared" si="127"/>
        <v>5</v>
      </c>
      <c r="AP828" s="19">
        <f t="shared" si="128"/>
        <v>39960</v>
      </c>
    </row>
    <row r="829" spans="1:42" ht="19.5" customHeight="1" x14ac:dyDescent="0.2">
      <c r="A829" s="143">
        <v>20078</v>
      </c>
      <c r="B829" s="42" t="str">
        <f>IFERROR(VLOOKUP($A829,INPUT_Du_lieu_nhan_vien!$A:$C,2,0),"-")</f>
        <v>Võ Thị</v>
      </c>
      <c r="C829" s="42" t="str">
        <f>IFERROR(VLOOKUP($A829,INPUT_Du_lieu_nhan_vien!$A:$C,3,0),"-")</f>
        <v>Lành</v>
      </c>
      <c r="D829" s="42" t="str">
        <f>IFERROR(VLOOKUP($A829,INPUT_Du_lieu_nhan_vien!$A:$AJ,36,0),"-")</f>
        <v>Nghỉ khác</v>
      </c>
      <c r="E829" s="69" t="s">
        <v>3030</v>
      </c>
      <c r="F829" s="70" t="s">
        <v>5650</v>
      </c>
      <c r="G829" s="71">
        <v>39819</v>
      </c>
      <c r="H829" s="54"/>
      <c r="I829" s="54" t="s">
        <v>16</v>
      </c>
      <c r="J829" s="54"/>
      <c r="K829" s="54"/>
      <c r="L829" s="54"/>
      <c r="M829" s="54"/>
      <c r="N829" s="70" t="s">
        <v>3957</v>
      </c>
      <c r="W829" t="s">
        <v>5898</v>
      </c>
      <c r="X829">
        <v>3596</v>
      </c>
      <c r="Y829">
        <f t="shared" si="120"/>
        <v>4516</v>
      </c>
      <c r="Z829">
        <f t="shared" si="121"/>
        <v>53</v>
      </c>
      <c r="AA829" t="str">
        <f t="shared" si="122"/>
        <v/>
      </c>
      <c r="AB829">
        <f t="shared" si="123"/>
        <v>2750</v>
      </c>
      <c r="AE829" s="19">
        <v>39819</v>
      </c>
      <c r="AH829" s="71">
        <v>39819</v>
      </c>
      <c r="AI829" s="78" t="s">
        <v>8861</v>
      </c>
      <c r="AJ829" s="413" t="str">
        <f t="shared" si="124"/>
        <v>06</v>
      </c>
      <c r="AK829" t="str">
        <f t="shared" si="125"/>
        <v>01</v>
      </c>
      <c r="AL829" t="str">
        <f t="shared" si="126"/>
        <v>2009</v>
      </c>
      <c r="AM829" s="427" t="str">
        <f t="shared" si="129"/>
        <v>06</v>
      </c>
      <c r="AN829" t="str">
        <f t="shared" si="127"/>
        <v>01</v>
      </c>
      <c r="AP829" s="19">
        <f t="shared" si="128"/>
        <v>39819</v>
      </c>
    </row>
    <row r="830" spans="1:42" ht="19.5" customHeight="1" x14ac:dyDescent="0.2">
      <c r="A830" s="143">
        <v>20124</v>
      </c>
      <c r="B830" s="42" t="str">
        <f>IFERROR(VLOOKUP($A830,INPUT_Du_lieu_nhan_vien!$A:$C,2,0),"-")</f>
        <v>Võ Thị</v>
      </c>
      <c r="C830" s="42" t="str">
        <f>IFERROR(VLOOKUP($A830,INPUT_Du_lieu_nhan_vien!$A:$C,3,0),"-")</f>
        <v>Thao</v>
      </c>
      <c r="D830" s="42" t="str">
        <f>IFERROR(VLOOKUP($A830,INPUT_Du_lieu_nhan_vien!$A:$AJ,36,0),"-")</f>
        <v>Chính thức</v>
      </c>
      <c r="E830" s="69" t="s">
        <v>3030</v>
      </c>
      <c r="F830" s="70" t="s">
        <v>5651</v>
      </c>
      <c r="G830" s="71">
        <v>40054</v>
      </c>
      <c r="H830" s="54"/>
      <c r="I830" s="54" t="s">
        <v>16</v>
      </c>
      <c r="J830" s="54"/>
      <c r="K830" s="54"/>
      <c r="L830" s="54"/>
      <c r="M830" s="54"/>
      <c r="N830" s="70" t="s">
        <v>5652</v>
      </c>
      <c r="W830" t="s">
        <v>5911</v>
      </c>
      <c r="X830">
        <v>3597</v>
      </c>
      <c r="Y830">
        <f t="shared" si="120"/>
        <v>4640</v>
      </c>
      <c r="Z830">
        <f t="shared" si="121"/>
        <v>53</v>
      </c>
      <c r="AA830" t="str">
        <f t="shared" si="122"/>
        <v/>
      </c>
      <c r="AB830">
        <f t="shared" si="123"/>
        <v>2751</v>
      </c>
      <c r="AE830" s="19">
        <v>40054</v>
      </c>
      <c r="AH830" s="71">
        <v>40054</v>
      </c>
      <c r="AI830" s="78" t="s">
        <v>8822</v>
      </c>
      <c r="AJ830" s="413" t="str">
        <f t="shared" si="124"/>
        <v>29</v>
      </c>
      <c r="AK830" t="str">
        <f t="shared" si="125"/>
        <v>08</v>
      </c>
      <c r="AL830" t="str">
        <f t="shared" si="126"/>
        <v>2009</v>
      </c>
      <c r="AM830" s="427" t="str">
        <f t="shared" si="129"/>
        <v>29</v>
      </c>
      <c r="AN830" t="str">
        <f t="shared" si="127"/>
        <v>08</v>
      </c>
      <c r="AP830" s="19">
        <f t="shared" si="128"/>
        <v>40054</v>
      </c>
    </row>
    <row r="831" spans="1:42" ht="19.5" customHeight="1" x14ac:dyDescent="0.2">
      <c r="A831" s="143">
        <v>20286</v>
      </c>
      <c r="B831" s="42" t="str">
        <f>IFERROR(VLOOKUP($A831,INPUT_Du_lieu_nhan_vien!$A:$C,2,0),"-")</f>
        <v>Võ Anh</v>
      </c>
      <c r="C831" s="42" t="str">
        <f>IFERROR(VLOOKUP($A831,INPUT_Du_lieu_nhan_vien!$A:$C,3,0),"-")</f>
        <v>Tú</v>
      </c>
      <c r="D831" s="42" t="str">
        <f>IFERROR(VLOOKUP($A831,INPUT_Du_lieu_nhan_vien!$A:$AJ,36,0),"-")</f>
        <v>Chính thức</v>
      </c>
      <c r="E831" s="69" t="s">
        <v>3030</v>
      </c>
      <c r="F831" s="70" t="s">
        <v>5655</v>
      </c>
      <c r="G831" s="71">
        <v>40742</v>
      </c>
      <c r="H831" s="54"/>
      <c r="I831" s="54" t="s">
        <v>16</v>
      </c>
      <c r="J831" s="54"/>
      <c r="K831" s="54"/>
      <c r="L831" s="54"/>
      <c r="M831" s="54"/>
      <c r="N831" s="70" t="s">
        <v>3855</v>
      </c>
      <c r="W831" t="s">
        <v>5939</v>
      </c>
      <c r="X831">
        <v>3598</v>
      </c>
      <c r="Y831">
        <f t="shared" si="120"/>
        <v>4810</v>
      </c>
      <c r="Z831">
        <f t="shared" si="121"/>
        <v>53</v>
      </c>
      <c r="AA831" t="str">
        <f t="shared" si="122"/>
        <v/>
      </c>
      <c r="AB831">
        <f t="shared" si="123"/>
        <v>2752</v>
      </c>
      <c r="AE831" s="19">
        <v>40742</v>
      </c>
      <c r="AH831" s="71">
        <v>40742</v>
      </c>
      <c r="AI831" s="78" t="s">
        <v>8826</v>
      </c>
      <c r="AJ831" s="413" t="str">
        <f t="shared" si="124"/>
        <v>18</v>
      </c>
      <c r="AK831" t="str">
        <f t="shared" si="125"/>
        <v>07</v>
      </c>
      <c r="AL831" t="str">
        <f t="shared" si="126"/>
        <v>2011</v>
      </c>
      <c r="AM831" s="427" t="str">
        <f t="shared" si="129"/>
        <v>18</v>
      </c>
      <c r="AN831" t="str">
        <f t="shared" si="127"/>
        <v>07</v>
      </c>
      <c r="AP831" s="19">
        <f t="shared" si="128"/>
        <v>40742</v>
      </c>
    </row>
    <row r="832" spans="1:42" ht="19.5" customHeight="1" x14ac:dyDescent="0.2">
      <c r="A832" s="143">
        <v>20336</v>
      </c>
      <c r="B832" s="42" t="str">
        <f>IFERROR(VLOOKUP($A832,INPUT_Du_lieu_nhan_vien!$A:$C,2,0),"-")</f>
        <v>Võ Ngọc</v>
      </c>
      <c r="C832" s="42" t="str">
        <f>IFERROR(VLOOKUP($A832,INPUT_Du_lieu_nhan_vien!$A:$C,3,0),"-")</f>
        <v>Tuyền</v>
      </c>
      <c r="D832" s="42" t="str">
        <f>IFERROR(VLOOKUP($A832,INPUT_Du_lieu_nhan_vien!$A:$AJ,36,0),"-")</f>
        <v>Chính thức</v>
      </c>
      <c r="E832" s="69" t="s">
        <v>3030</v>
      </c>
      <c r="F832" s="70" t="s">
        <v>5658</v>
      </c>
      <c r="G832" s="71">
        <v>40875</v>
      </c>
      <c r="H832" s="54"/>
      <c r="I832" s="54" t="s">
        <v>16</v>
      </c>
      <c r="J832" s="54"/>
      <c r="K832" s="54"/>
      <c r="L832" s="54"/>
      <c r="M832" s="54"/>
      <c r="N832" s="70" t="s">
        <v>3820</v>
      </c>
      <c r="W832" t="s">
        <v>5879</v>
      </c>
      <c r="X832">
        <v>3599</v>
      </c>
      <c r="Y832">
        <f t="shared" si="120"/>
        <v>5003</v>
      </c>
      <c r="Z832">
        <f t="shared" si="121"/>
        <v>53</v>
      </c>
      <c r="AA832" t="str">
        <f t="shared" si="122"/>
        <v/>
      </c>
      <c r="AB832">
        <f t="shared" si="123"/>
        <v>2753</v>
      </c>
      <c r="AE832" s="19">
        <v>40875</v>
      </c>
      <c r="AH832" s="71">
        <v>40875</v>
      </c>
      <c r="AI832" s="78" t="s">
        <v>1851</v>
      </c>
      <c r="AJ832" s="413" t="str">
        <f t="shared" si="124"/>
        <v>28</v>
      </c>
      <c r="AK832" t="str">
        <f t="shared" si="125"/>
        <v>11</v>
      </c>
      <c r="AL832" t="str">
        <f t="shared" si="126"/>
        <v>2011</v>
      </c>
      <c r="AM832" s="427" t="str">
        <f t="shared" si="129"/>
        <v>28</v>
      </c>
      <c r="AN832" t="str">
        <f t="shared" si="127"/>
        <v>11</v>
      </c>
      <c r="AP832" s="19">
        <f t="shared" si="128"/>
        <v>40875</v>
      </c>
    </row>
    <row r="833" spans="1:42" ht="19.5" customHeight="1" x14ac:dyDescent="0.2">
      <c r="A833" s="143">
        <v>20069</v>
      </c>
      <c r="B833" s="42" t="str">
        <f>IFERROR(VLOOKUP($A833,INPUT_Du_lieu_nhan_vien!$A:$C,2,0),"-")</f>
        <v>Vũ Phương</v>
      </c>
      <c r="C833" s="42" t="str">
        <f>IFERROR(VLOOKUP($A833,INPUT_Du_lieu_nhan_vien!$A:$C,3,0),"-")</f>
        <v>Uyên</v>
      </c>
      <c r="D833" s="42" t="str">
        <f>IFERROR(VLOOKUP($A833,INPUT_Du_lieu_nhan_vien!$A:$AJ,36,0),"-")</f>
        <v>Chính thức</v>
      </c>
      <c r="E833" s="69" t="s">
        <v>3030</v>
      </c>
      <c r="F833" s="70" t="s">
        <v>5663</v>
      </c>
      <c r="G833" s="71">
        <v>39953</v>
      </c>
      <c r="H833" s="54"/>
      <c r="I833" s="54" t="s">
        <v>16</v>
      </c>
      <c r="J833" s="54"/>
      <c r="K833" s="54"/>
      <c r="L833" s="54"/>
      <c r="M833" s="54"/>
      <c r="N833" s="70" t="s">
        <v>3684</v>
      </c>
      <c r="W833" t="s">
        <v>5920</v>
      </c>
      <c r="X833">
        <v>3600</v>
      </c>
      <c r="Y833">
        <f t="shared" si="120"/>
        <v>4506</v>
      </c>
      <c r="Z833">
        <f t="shared" si="121"/>
        <v>53</v>
      </c>
      <c r="AA833" t="str">
        <f t="shared" si="122"/>
        <v/>
      </c>
      <c r="AB833">
        <f t="shared" si="123"/>
        <v>2754</v>
      </c>
      <c r="AE833" s="19">
        <v>39953</v>
      </c>
      <c r="AH833" s="71">
        <v>39953</v>
      </c>
      <c r="AI833" s="78" t="s">
        <v>8690</v>
      </c>
      <c r="AJ833" s="413" t="str">
        <f t="shared" si="124"/>
        <v>20</v>
      </c>
      <c r="AK833" t="str">
        <f t="shared" si="125"/>
        <v>05</v>
      </c>
      <c r="AL833" t="str">
        <f t="shared" si="126"/>
        <v>2009</v>
      </c>
      <c r="AM833" s="427" t="str">
        <f t="shared" si="129"/>
        <v>20</v>
      </c>
      <c r="AN833" t="str">
        <f t="shared" si="127"/>
        <v>05</v>
      </c>
      <c r="AP833" s="19">
        <f t="shared" si="128"/>
        <v>39953</v>
      </c>
    </row>
    <row r="834" spans="1:42" ht="19.5" customHeight="1" x14ac:dyDescent="0.2">
      <c r="A834" s="143">
        <v>20104</v>
      </c>
      <c r="B834" s="42" t="str">
        <f>IFERROR(VLOOKUP($A834,INPUT_Du_lieu_nhan_vien!$A:$C,2,0),"-")</f>
        <v>Vũ Xuân</v>
      </c>
      <c r="C834" s="42" t="str">
        <f>IFERROR(VLOOKUP($A834,INPUT_Du_lieu_nhan_vien!$A:$C,3,0),"-")</f>
        <v>Trường</v>
      </c>
      <c r="D834" s="42" t="str">
        <f>IFERROR(VLOOKUP($A834,INPUT_Du_lieu_nhan_vien!$A:$AJ,36,0),"-")</f>
        <v>Nghỉ việc</v>
      </c>
      <c r="E834" s="69" t="s">
        <v>3030</v>
      </c>
      <c r="F834" s="70" t="s">
        <v>5664</v>
      </c>
      <c r="G834" s="71">
        <v>39880</v>
      </c>
      <c r="H834" s="54"/>
      <c r="I834" s="54" t="s">
        <v>14</v>
      </c>
      <c r="J834" s="54"/>
      <c r="K834" s="54"/>
      <c r="L834" s="54"/>
      <c r="M834" s="54"/>
      <c r="N834" s="70" t="s">
        <v>5665</v>
      </c>
      <c r="W834" t="s">
        <v>5946</v>
      </c>
      <c r="X834">
        <v>3601</v>
      </c>
      <c r="Y834">
        <f t="shared" si="120"/>
        <v>4542</v>
      </c>
      <c r="Z834">
        <f t="shared" si="121"/>
        <v>33</v>
      </c>
      <c r="AA834" t="str">
        <f t="shared" si="122"/>
        <v/>
      </c>
      <c r="AB834">
        <f t="shared" si="123"/>
        <v>2755</v>
      </c>
      <c r="AE834" s="19">
        <v>39880</v>
      </c>
      <c r="AH834" s="71">
        <v>39880</v>
      </c>
      <c r="AI834" s="78" t="s">
        <v>8862</v>
      </c>
      <c r="AJ834" s="413" t="str">
        <f t="shared" si="124"/>
        <v>08</v>
      </c>
      <c r="AK834" t="str">
        <f t="shared" si="125"/>
        <v>03</v>
      </c>
      <c r="AL834" t="str">
        <f t="shared" si="126"/>
        <v>2009</v>
      </c>
      <c r="AM834" s="427" t="str">
        <f t="shared" si="129"/>
        <v>08</v>
      </c>
      <c r="AN834" t="str">
        <f t="shared" si="127"/>
        <v>03</v>
      </c>
      <c r="AP834" s="19">
        <f t="shared" si="128"/>
        <v>39880</v>
      </c>
    </row>
    <row r="835" spans="1:42" ht="19.5" customHeight="1" x14ac:dyDescent="0.2">
      <c r="A835" s="143">
        <v>20113</v>
      </c>
      <c r="B835" s="42" t="str">
        <f>IFERROR(VLOOKUP($A835,INPUT_Du_lieu_nhan_vien!$A:$C,2,0),"-")</f>
        <v>Vũ Quốc</v>
      </c>
      <c r="C835" s="42" t="str">
        <f>IFERROR(VLOOKUP($A835,INPUT_Du_lieu_nhan_vien!$A:$C,3,0),"-")</f>
        <v>Trung</v>
      </c>
      <c r="D835" s="42" t="str">
        <f>IFERROR(VLOOKUP($A835,INPUT_Du_lieu_nhan_vien!$A:$AJ,36,0),"-")</f>
        <v>Chính thức</v>
      </c>
      <c r="E835" s="69" t="s">
        <v>3030</v>
      </c>
      <c r="F835" s="70" t="s">
        <v>5666</v>
      </c>
      <c r="G835" s="71">
        <v>40049</v>
      </c>
      <c r="H835" s="54"/>
      <c r="I835" s="54" t="s">
        <v>14</v>
      </c>
      <c r="J835" s="54"/>
      <c r="K835" s="54"/>
      <c r="L835" s="54"/>
      <c r="M835" s="54"/>
      <c r="N835" s="70" t="s">
        <v>5667</v>
      </c>
      <c r="W835" t="s">
        <v>5913</v>
      </c>
      <c r="X835">
        <v>3602</v>
      </c>
      <c r="Y835">
        <f t="shared" si="120"/>
        <v>4629</v>
      </c>
      <c r="Z835">
        <f t="shared" si="121"/>
        <v>33</v>
      </c>
      <c r="AA835" t="str">
        <f t="shared" si="122"/>
        <v/>
      </c>
      <c r="AB835">
        <f t="shared" si="123"/>
        <v>2756</v>
      </c>
      <c r="AE835" s="19">
        <v>40049</v>
      </c>
      <c r="AH835" s="71">
        <v>40049</v>
      </c>
      <c r="AI835" s="78" t="s">
        <v>8830</v>
      </c>
      <c r="AJ835" s="413" t="str">
        <f t="shared" si="124"/>
        <v>24</v>
      </c>
      <c r="AK835" t="str">
        <f t="shared" si="125"/>
        <v>08</v>
      </c>
      <c r="AL835" t="str">
        <f t="shared" si="126"/>
        <v>2009</v>
      </c>
      <c r="AM835" s="427" t="str">
        <f t="shared" si="129"/>
        <v>24</v>
      </c>
      <c r="AN835" t="str">
        <f t="shared" si="127"/>
        <v>08</v>
      </c>
      <c r="AP835" s="19">
        <f t="shared" si="128"/>
        <v>40049</v>
      </c>
    </row>
    <row r="836" spans="1:42" ht="19.5" customHeight="1" x14ac:dyDescent="0.2">
      <c r="A836" s="143">
        <v>20199</v>
      </c>
      <c r="B836" s="42" t="str">
        <f>IFERROR(VLOOKUP($A836,INPUT_Du_lieu_nhan_vien!$A:$C,2,0),"-")</f>
        <v>Vũ Trí</v>
      </c>
      <c r="C836" s="42" t="str">
        <f>IFERROR(VLOOKUP($A836,INPUT_Du_lieu_nhan_vien!$A:$C,3,0),"-")</f>
        <v>Bình</v>
      </c>
      <c r="D836" s="42" t="str">
        <f>IFERROR(VLOOKUP($A836,INPUT_Du_lieu_nhan_vien!$A:$AJ,36,0),"-")</f>
        <v>Chính thức</v>
      </c>
      <c r="E836" s="69" t="s">
        <v>3030</v>
      </c>
      <c r="F836" s="70" t="s">
        <v>5673</v>
      </c>
      <c r="G836" s="71">
        <v>40261</v>
      </c>
      <c r="H836" s="54"/>
      <c r="I836" s="54" t="s">
        <v>17</v>
      </c>
      <c r="J836" s="54"/>
      <c r="K836" s="54"/>
      <c r="L836" s="54"/>
      <c r="M836" s="54"/>
      <c r="N836" s="70" t="s">
        <v>5674</v>
      </c>
      <c r="W836" t="s">
        <v>5890</v>
      </c>
      <c r="X836">
        <v>3603</v>
      </c>
      <c r="Y836">
        <f t="shared" si="120"/>
        <v>4724</v>
      </c>
      <c r="Z836">
        <f t="shared" si="121"/>
        <v>51</v>
      </c>
      <c r="AA836" t="str">
        <f t="shared" si="122"/>
        <v/>
      </c>
      <c r="AB836">
        <f t="shared" si="123"/>
        <v>2757</v>
      </c>
      <c r="AE836" s="19">
        <v>40261</v>
      </c>
      <c r="AH836" s="71">
        <v>40261</v>
      </c>
      <c r="AI836" s="78" t="s">
        <v>8863</v>
      </c>
      <c r="AJ836" s="413" t="str">
        <f t="shared" si="124"/>
        <v>24</v>
      </c>
      <c r="AK836" t="str">
        <f t="shared" si="125"/>
        <v>03</v>
      </c>
      <c r="AL836" t="str">
        <f t="shared" si="126"/>
        <v>2010</v>
      </c>
      <c r="AM836" s="427" t="str">
        <f t="shared" si="129"/>
        <v>24</v>
      </c>
      <c r="AN836" t="str">
        <f t="shared" si="127"/>
        <v>03</v>
      </c>
      <c r="AP836" s="19">
        <f t="shared" si="128"/>
        <v>40261</v>
      </c>
    </row>
    <row r="837" spans="1:42" ht="19.5" customHeight="1" x14ac:dyDescent="0.2">
      <c r="A837" s="143">
        <v>20217</v>
      </c>
      <c r="B837" s="42" t="str">
        <f>IFERROR(VLOOKUP($A837,INPUT_Du_lieu_nhan_vien!$A:$C,2,0),"-")</f>
        <v>Vũ Thị</v>
      </c>
      <c r="C837" s="42" t="str">
        <f>IFERROR(VLOOKUP($A837,INPUT_Du_lieu_nhan_vien!$A:$C,3,0),"-")</f>
        <v>Hiệp</v>
      </c>
      <c r="D837" s="42" t="str">
        <f>IFERROR(VLOOKUP($A837,INPUT_Du_lieu_nhan_vien!$A:$AJ,36,0),"-")</f>
        <v>Nghỉ việc</v>
      </c>
      <c r="E837" s="69" t="s">
        <v>3030</v>
      </c>
      <c r="F837" s="70" t="s">
        <v>5675</v>
      </c>
      <c r="G837" s="71" t="s">
        <v>1325</v>
      </c>
      <c r="H837" s="54"/>
      <c r="I837" s="54" t="s">
        <v>3012</v>
      </c>
      <c r="J837" s="54"/>
      <c r="K837" s="54"/>
      <c r="L837" s="54"/>
      <c r="M837" s="54"/>
      <c r="N837" s="70" t="s">
        <v>5578</v>
      </c>
      <c r="W837" t="s">
        <v>5907</v>
      </c>
      <c r="X837">
        <v>3604</v>
      </c>
      <c r="Y837">
        <f t="shared" si="120"/>
        <v>4742</v>
      </c>
      <c r="Z837">
        <f t="shared" si="121"/>
        <v>56</v>
      </c>
      <c r="AA837" t="str">
        <f t="shared" si="122"/>
        <v/>
      </c>
      <c r="AB837">
        <f t="shared" si="123"/>
        <v>2758</v>
      </c>
      <c r="AE837" s="19">
        <v>40343</v>
      </c>
      <c r="AH837" s="71" t="s">
        <v>1325</v>
      </c>
      <c r="AI837" s="78" t="s">
        <v>1325</v>
      </c>
      <c r="AJ837" s="413" t="str">
        <f t="shared" si="124"/>
        <v>14</v>
      </c>
      <c r="AK837" t="str">
        <f t="shared" si="125"/>
        <v>6</v>
      </c>
      <c r="AL837" t="str">
        <f t="shared" si="126"/>
        <v>2010</v>
      </c>
      <c r="AM837" s="427" t="str">
        <f t="shared" si="129"/>
        <v>14</v>
      </c>
      <c r="AN837" t="str">
        <f t="shared" si="127"/>
        <v>6</v>
      </c>
      <c r="AP837" s="19">
        <f t="shared" si="128"/>
        <v>40343</v>
      </c>
    </row>
    <row r="838" spans="1:42" ht="19.5" customHeight="1" x14ac:dyDescent="0.2">
      <c r="A838" s="143">
        <v>20308</v>
      </c>
      <c r="B838" s="42" t="str">
        <f>IFERROR(VLOOKUP($A838,INPUT_Du_lieu_nhan_vien!$A:$C,2,0),"-")</f>
        <v>Vũ Thị</v>
      </c>
      <c r="C838" s="42" t="str">
        <f>IFERROR(VLOOKUP($A838,INPUT_Du_lieu_nhan_vien!$A:$C,3,0),"-")</f>
        <v>Quyên</v>
      </c>
      <c r="D838" s="42" t="str">
        <f>IFERROR(VLOOKUP($A838,INPUT_Du_lieu_nhan_vien!$A:$AJ,36,0),"-")</f>
        <v>Chính thức</v>
      </c>
      <c r="E838" s="69" t="s">
        <v>3030</v>
      </c>
      <c r="F838" s="54"/>
      <c r="G838" s="71" t="s">
        <v>1609</v>
      </c>
      <c r="H838" s="54"/>
      <c r="I838" s="54" t="s">
        <v>17</v>
      </c>
      <c r="J838" s="54"/>
      <c r="K838" s="54"/>
      <c r="L838" s="54"/>
      <c r="M838" s="54"/>
      <c r="N838" s="70" t="s">
        <v>5679</v>
      </c>
      <c r="W838" t="s">
        <v>5882</v>
      </c>
      <c r="X838">
        <v>3605</v>
      </c>
      <c r="Y838">
        <f t="shared" ref="Y838:Y901" si="130">IFERROR(VLOOKUP(A838,$T$5:$U$817,2,FALSE),"")</f>
        <v>4965</v>
      </c>
      <c r="Z838">
        <f t="shared" ref="Z838:Z901" si="131">IFERROR(VLOOKUP(I838,$R$5:$S$31,2,FALSE),"")</f>
        <v>51</v>
      </c>
      <c r="AA838" t="str">
        <f t="shared" ref="AA838:AA901" si="132">IFERROR(VLOOKUP(K838,$P$5:$Q$125,2,FALSE),"")</f>
        <v/>
      </c>
      <c r="AB838" t="str">
        <f t="shared" ref="AB838:AB901" si="133">IFERROR(VLOOKUP(F838,$W$5:$X$1104,2,FALSE),"")</f>
        <v/>
      </c>
      <c r="AE838" s="19">
        <v>40770</v>
      </c>
      <c r="AH838" s="71" t="s">
        <v>1609</v>
      </c>
      <c r="AI838" s="78" t="s">
        <v>1609</v>
      </c>
      <c r="AJ838" s="413" t="str">
        <f t="shared" si="124"/>
        <v>15</v>
      </c>
      <c r="AK838" t="str">
        <f t="shared" si="125"/>
        <v>8</v>
      </c>
      <c r="AL838" t="str">
        <f t="shared" si="126"/>
        <v>2011</v>
      </c>
      <c r="AM838" s="427" t="str">
        <f t="shared" si="129"/>
        <v>15</v>
      </c>
      <c r="AN838" t="str">
        <f t="shared" si="127"/>
        <v>8</v>
      </c>
      <c r="AP838" s="19">
        <f t="shared" si="128"/>
        <v>40770</v>
      </c>
    </row>
    <row r="839" spans="1:42" ht="19.5" customHeight="1" x14ac:dyDescent="0.2">
      <c r="A839" s="143">
        <v>20317</v>
      </c>
      <c r="B839" s="42" t="str">
        <f>IFERROR(VLOOKUP($A839,INPUT_Du_lieu_nhan_vien!$A:$C,2,0),"-")</f>
        <v>Vũ Thị Minh</v>
      </c>
      <c r="C839" s="42" t="str">
        <f>IFERROR(VLOOKUP($A839,INPUT_Du_lieu_nhan_vien!$A:$C,3,0),"-")</f>
        <v>Nguyệt</v>
      </c>
      <c r="D839" s="42" t="str">
        <f>IFERROR(VLOOKUP($A839,INPUT_Du_lieu_nhan_vien!$A:$AJ,36,0),"-")</f>
        <v>Chính thức</v>
      </c>
      <c r="E839" s="69" t="s">
        <v>3030</v>
      </c>
      <c r="F839" s="70" t="s">
        <v>5680</v>
      </c>
      <c r="G839" s="71">
        <v>40840</v>
      </c>
      <c r="H839" s="54"/>
      <c r="I839" s="54" t="s">
        <v>17</v>
      </c>
      <c r="J839" s="54"/>
      <c r="K839" s="54"/>
      <c r="L839" s="54"/>
      <c r="M839" s="54"/>
      <c r="N839" s="70" t="s">
        <v>5681</v>
      </c>
      <c r="W839" t="s">
        <v>5933</v>
      </c>
      <c r="X839">
        <v>3606</v>
      </c>
      <c r="Y839">
        <f t="shared" si="130"/>
        <v>4976</v>
      </c>
      <c r="Z839">
        <f t="shared" si="131"/>
        <v>51</v>
      </c>
      <c r="AA839" t="str">
        <f t="shared" si="132"/>
        <v/>
      </c>
      <c r="AB839">
        <f t="shared" si="133"/>
        <v>2759</v>
      </c>
      <c r="AE839" s="19">
        <v>40840</v>
      </c>
      <c r="AH839" s="71">
        <v>40840</v>
      </c>
      <c r="AI839" s="78" t="s">
        <v>1787</v>
      </c>
      <c r="AJ839" s="413" t="str">
        <f t="shared" ref="AJ839:AJ902" si="134">LEFT(AI839,2)</f>
        <v>24</v>
      </c>
      <c r="AK839" t="str">
        <f t="shared" ref="AK839:AK902" si="135">MID(AI839,FIND("/",AI839)+1,FIND("/",AI839,FIND("/",AI839)+1)-FIND("/",AI839)-1)</f>
        <v>10</v>
      </c>
      <c r="AL839" t="str">
        <f t="shared" ref="AL839:AL902" si="136">RIGHT(AI839,4)</f>
        <v>2011</v>
      </c>
      <c r="AM839" s="427" t="str">
        <f t="shared" ref="AM839:AM902" si="137">IF(VALUE(AK839)&gt;12,AK839,AJ839)</f>
        <v>24</v>
      </c>
      <c r="AN839" t="str">
        <f t="shared" ref="AN839:AN902" si="138">IF(VALUE(AK839)&gt;12,AJ839,AK839)</f>
        <v>10</v>
      </c>
      <c r="AP839" s="19">
        <f t="shared" ref="AP839:AP902" si="139">IFERROR(DATE(TEXT(AL839,0),TEXT(AN839,0),TEXT(AM839,0)),"")</f>
        <v>40840</v>
      </c>
    </row>
    <row r="840" spans="1:42" ht="19.5" customHeight="1" x14ac:dyDescent="0.2">
      <c r="A840" s="143">
        <v>20430</v>
      </c>
      <c r="B840" s="42" t="str">
        <f>IFERROR(VLOOKUP($A840,INPUT_Du_lieu_nhan_vien!$A:$C,2,0),"-")</f>
        <v>Vũ Thị Ngọc</v>
      </c>
      <c r="C840" s="42" t="str">
        <f>IFERROR(VLOOKUP($A840,INPUT_Du_lieu_nhan_vien!$A:$C,3,0),"-")</f>
        <v>Bích</v>
      </c>
      <c r="D840" s="42" t="str">
        <f>IFERROR(VLOOKUP($A840,INPUT_Du_lieu_nhan_vien!$A:$AJ,36,0),"-")</f>
        <v>Chính thức</v>
      </c>
      <c r="E840" s="69" t="s">
        <v>3030</v>
      </c>
      <c r="F840" s="70" t="s">
        <v>3311</v>
      </c>
      <c r="G840" s="71">
        <v>41091</v>
      </c>
      <c r="H840" s="54"/>
      <c r="I840" s="54" t="s">
        <v>17</v>
      </c>
      <c r="J840" s="54"/>
      <c r="K840" s="54"/>
      <c r="L840" s="54"/>
      <c r="M840" s="54"/>
      <c r="N840" s="70" t="s">
        <v>5683</v>
      </c>
      <c r="W840" t="s">
        <v>5992</v>
      </c>
      <c r="X840">
        <v>3607</v>
      </c>
      <c r="Y840">
        <f t="shared" si="130"/>
        <v>5123</v>
      </c>
      <c r="Z840">
        <f t="shared" si="131"/>
        <v>51</v>
      </c>
      <c r="AA840" t="str">
        <f t="shared" si="132"/>
        <v/>
      </c>
      <c r="AB840">
        <f t="shared" si="133"/>
        <v>2760</v>
      </c>
      <c r="AE840" s="19">
        <v>41091</v>
      </c>
      <c r="AH840" s="71">
        <v>41091</v>
      </c>
      <c r="AI840" s="78" t="s">
        <v>8592</v>
      </c>
      <c r="AJ840" s="413" t="str">
        <f t="shared" si="134"/>
        <v>01</v>
      </c>
      <c r="AK840" t="str">
        <f t="shared" si="135"/>
        <v>07</v>
      </c>
      <c r="AL840" t="str">
        <f t="shared" si="136"/>
        <v>2012</v>
      </c>
      <c r="AM840" s="427" t="str">
        <f t="shared" si="137"/>
        <v>01</v>
      </c>
      <c r="AN840" t="str">
        <f t="shared" si="138"/>
        <v>07</v>
      </c>
      <c r="AP840" s="19">
        <f t="shared" si="139"/>
        <v>41091</v>
      </c>
    </row>
    <row r="841" spans="1:42" ht="19.5" customHeight="1" x14ac:dyDescent="0.2">
      <c r="A841" s="143">
        <v>20055</v>
      </c>
      <c r="B841" s="42" t="str">
        <f>IFERROR(VLOOKUP($A841,INPUT_Du_lieu_nhan_vien!$A:$C,2,0),"-")</f>
        <v>Bùi Thị</v>
      </c>
      <c r="C841" s="42" t="str">
        <f>IFERROR(VLOOKUP($A841,INPUT_Du_lieu_nhan_vien!$A:$C,3,0),"-")</f>
        <v>Anh</v>
      </c>
      <c r="D841" s="42" t="str">
        <f>IFERROR(VLOOKUP($A841,INPUT_Du_lieu_nhan_vien!$A:$AJ,36,0),"-")</f>
        <v>Nghỉ việc</v>
      </c>
      <c r="E841" s="69" t="s">
        <v>3032</v>
      </c>
      <c r="F841" s="70" t="s">
        <v>5692</v>
      </c>
      <c r="G841" s="71">
        <v>40188</v>
      </c>
      <c r="H841" s="54"/>
      <c r="I841" s="54" t="s">
        <v>12</v>
      </c>
      <c r="J841" s="54"/>
      <c r="K841" s="54"/>
      <c r="L841" s="54"/>
      <c r="M841" s="54"/>
      <c r="N841" s="70" t="s">
        <v>5693</v>
      </c>
      <c r="W841" t="s">
        <v>5885</v>
      </c>
      <c r="X841">
        <v>3608</v>
      </c>
      <c r="Y841">
        <f t="shared" si="130"/>
        <v>4493</v>
      </c>
      <c r="Z841">
        <f t="shared" si="131"/>
        <v>50</v>
      </c>
      <c r="AA841" t="str">
        <f t="shared" si="132"/>
        <v/>
      </c>
      <c r="AB841">
        <f t="shared" si="133"/>
        <v>3639</v>
      </c>
      <c r="AE841" s="19">
        <v>40188</v>
      </c>
      <c r="AH841" s="71">
        <v>40188</v>
      </c>
      <c r="AI841" s="78" t="s">
        <v>8864</v>
      </c>
      <c r="AJ841" s="413" t="str">
        <f t="shared" si="134"/>
        <v>10</v>
      </c>
      <c r="AK841" t="str">
        <f t="shared" si="135"/>
        <v>01</v>
      </c>
      <c r="AL841" t="str">
        <f t="shared" si="136"/>
        <v>2010</v>
      </c>
      <c r="AM841" s="427" t="str">
        <f t="shared" si="137"/>
        <v>10</v>
      </c>
      <c r="AN841" t="str">
        <f t="shared" si="138"/>
        <v>01</v>
      </c>
      <c r="AP841" s="19">
        <f t="shared" si="139"/>
        <v>40188</v>
      </c>
    </row>
    <row r="842" spans="1:42" ht="19.5" customHeight="1" x14ac:dyDescent="0.2">
      <c r="A842" s="143">
        <v>20133</v>
      </c>
      <c r="B842" s="42" t="str">
        <f>IFERROR(VLOOKUP($A842,INPUT_Du_lieu_nhan_vien!$A:$C,2,0),"-")</f>
        <v>Bùi Việt</v>
      </c>
      <c r="C842" s="42" t="str">
        <f>IFERROR(VLOOKUP($A842,INPUT_Du_lieu_nhan_vien!$A:$C,3,0),"-")</f>
        <v>Đức</v>
      </c>
      <c r="D842" s="42" t="str">
        <f>IFERROR(VLOOKUP($A842,INPUT_Du_lieu_nhan_vien!$A:$AJ,36,0),"-")</f>
        <v>Nghỉ việc</v>
      </c>
      <c r="E842" s="69" t="s">
        <v>3032</v>
      </c>
      <c r="F842" s="70" t="s">
        <v>5694</v>
      </c>
      <c r="G842" s="71" t="s">
        <v>1393</v>
      </c>
      <c r="H842" s="54"/>
      <c r="I842" s="54" t="s">
        <v>17</v>
      </c>
      <c r="J842" s="54"/>
      <c r="K842" s="54"/>
      <c r="L842" s="54"/>
      <c r="M842" s="54"/>
      <c r="N842" s="70" t="s">
        <v>5695</v>
      </c>
      <c r="W842" t="s">
        <v>5815</v>
      </c>
      <c r="X842">
        <v>3609</v>
      </c>
      <c r="Y842">
        <f t="shared" si="130"/>
        <v>4649</v>
      </c>
      <c r="Z842">
        <f t="shared" si="131"/>
        <v>51</v>
      </c>
      <c r="AA842" t="str">
        <f t="shared" si="132"/>
        <v/>
      </c>
      <c r="AB842">
        <f t="shared" si="133"/>
        <v>3640</v>
      </c>
      <c r="AE842" s="19">
        <v>40574</v>
      </c>
      <c r="AH842" s="71" t="s">
        <v>1393</v>
      </c>
      <c r="AI842" s="78" t="s">
        <v>1393</v>
      </c>
      <c r="AJ842" s="413" t="str">
        <f t="shared" si="134"/>
        <v>31</v>
      </c>
      <c r="AK842" t="str">
        <f t="shared" si="135"/>
        <v>1</v>
      </c>
      <c r="AL842" t="str">
        <f t="shared" si="136"/>
        <v>2011</v>
      </c>
      <c r="AM842" s="427" t="str">
        <f t="shared" si="137"/>
        <v>31</v>
      </c>
      <c r="AN842" t="str">
        <f t="shared" si="138"/>
        <v>1</v>
      </c>
      <c r="AP842" s="19">
        <f t="shared" si="139"/>
        <v>40574</v>
      </c>
    </row>
    <row r="843" spans="1:42" ht="19.5" customHeight="1" x14ac:dyDescent="0.2">
      <c r="A843" s="143">
        <v>20099</v>
      </c>
      <c r="B843" s="42" t="str">
        <f>IFERROR(VLOOKUP($A843,INPUT_Du_lieu_nhan_vien!$A:$C,2,0),"-")</f>
        <v>Trần Thị Thu</v>
      </c>
      <c r="C843" s="42" t="str">
        <f>IFERROR(VLOOKUP($A843,INPUT_Du_lieu_nhan_vien!$A:$C,3,0),"-")</f>
        <v>Hiền</v>
      </c>
      <c r="D843" s="42" t="str">
        <f>IFERROR(VLOOKUP($A843,INPUT_Du_lieu_nhan_vien!$A:$AJ,36,0),"-")</f>
        <v>Nghỉ việc</v>
      </c>
      <c r="E843" s="69" t="s">
        <v>3032</v>
      </c>
      <c r="F843" s="70" t="s">
        <v>5696</v>
      </c>
      <c r="G843" s="71">
        <v>40546</v>
      </c>
      <c r="H843" s="54"/>
      <c r="I843" s="54" t="s">
        <v>17</v>
      </c>
      <c r="J843" s="54"/>
      <c r="K843" s="54"/>
      <c r="L843" s="54"/>
      <c r="M843" s="54"/>
      <c r="N843" s="70" t="s">
        <v>5697</v>
      </c>
      <c r="W843" t="s">
        <v>5942</v>
      </c>
      <c r="X843">
        <v>3610</v>
      </c>
      <c r="Y843">
        <f t="shared" si="130"/>
        <v>4537</v>
      </c>
      <c r="Z843">
        <f t="shared" si="131"/>
        <v>51</v>
      </c>
      <c r="AA843" t="str">
        <f t="shared" si="132"/>
        <v/>
      </c>
      <c r="AB843">
        <f t="shared" si="133"/>
        <v>3641</v>
      </c>
      <c r="AE843" s="19">
        <v>40546</v>
      </c>
      <c r="AH843" s="71">
        <v>40546</v>
      </c>
      <c r="AI843" s="78" t="s">
        <v>8865</v>
      </c>
      <c r="AJ843" s="413" t="str">
        <f t="shared" si="134"/>
        <v>03</v>
      </c>
      <c r="AK843" t="str">
        <f t="shared" si="135"/>
        <v>01</v>
      </c>
      <c r="AL843" t="str">
        <f t="shared" si="136"/>
        <v>2011</v>
      </c>
      <c r="AM843" s="427" t="str">
        <f t="shared" si="137"/>
        <v>03</v>
      </c>
      <c r="AN843" t="str">
        <f t="shared" si="138"/>
        <v>01</v>
      </c>
      <c r="AP843" s="19">
        <f t="shared" si="139"/>
        <v>40546</v>
      </c>
    </row>
    <row r="844" spans="1:42" ht="19.5" customHeight="1" x14ac:dyDescent="0.2">
      <c r="A844" s="143">
        <v>20359</v>
      </c>
      <c r="B844" s="42" t="str">
        <f>IFERROR(VLOOKUP($A844,INPUT_Du_lieu_nhan_vien!$A:$C,2,0),"-")</f>
        <v>Bùi Thu</v>
      </c>
      <c r="C844" s="42" t="str">
        <f>IFERROR(VLOOKUP($A844,INPUT_Du_lieu_nhan_vien!$A:$C,3,0),"-")</f>
        <v>Hương</v>
      </c>
      <c r="D844" s="42" t="str">
        <f>IFERROR(VLOOKUP($A844,INPUT_Du_lieu_nhan_vien!$A:$AJ,36,0),"-")</f>
        <v>Nghỉ việc</v>
      </c>
      <c r="E844" s="69" t="s">
        <v>3032</v>
      </c>
      <c r="F844" s="70" t="s">
        <v>5698</v>
      </c>
      <c r="G844" s="71">
        <v>41038</v>
      </c>
      <c r="H844" s="54"/>
      <c r="I844" s="54" t="s">
        <v>17</v>
      </c>
      <c r="J844" s="54"/>
      <c r="K844" s="54"/>
      <c r="L844" s="54"/>
      <c r="M844" s="54"/>
      <c r="N844" s="70" t="s">
        <v>5699</v>
      </c>
      <c r="W844" t="s">
        <v>5690</v>
      </c>
      <c r="X844">
        <v>3611</v>
      </c>
      <c r="Y844">
        <f t="shared" si="130"/>
        <v>5026</v>
      </c>
      <c r="Z844">
        <f t="shared" si="131"/>
        <v>51</v>
      </c>
      <c r="AA844" t="str">
        <f t="shared" si="132"/>
        <v/>
      </c>
      <c r="AB844">
        <f t="shared" si="133"/>
        <v>3642</v>
      </c>
      <c r="AE844" s="19">
        <v>41038</v>
      </c>
      <c r="AH844" s="71">
        <v>41038</v>
      </c>
      <c r="AI844" s="78" t="s">
        <v>8866</v>
      </c>
      <c r="AJ844" s="413" t="str">
        <f t="shared" si="134"/>
        <v>09</v>
      </c>
      <c r="AK844" t="str">
        <f t="shared" si="135"/>
        <v>05</v>
      </c>
      <c r="AL844" t="str">
        <f t="shared" si="136"/>
        <v>2012</v>
      </c>
      <c r="AM844" s="427" t="str">
        <f t="shared" si="137"/>
        <v>09</v>
      </c>
      <c r="AN844" t="str">
        <f t="shared" si="138"/>
        <v>05</v>
      </c>
      <c r="AP844" s="19">
        <f t="shared" si="139"/>
        <v>41038</v>
      </c>
    </row>
    <row r="845" spans="1:42" ht="19.5" customHeight="1" x14ac:dyDescent="0.2">
      <c r="A845" s="143">
        <v>20457</v>
      </c>
      <c r="B845" s="42" t="str">
        <f>IFERROR(VLOOKUP($A845,INPUT_Du_lieu_nhan_vien!$A:$C,2,0),"-")</f>
        <v>Bùi Xuân</v>
      </c>
      <c r="C845" s="42" t="str">
        <f>IFERROR(VLOOKUP($A845,INPUT_Du_lieu_nhan_vien!$A:$C,3,0),"-")</f>
        <v>Quỳ</v>
      </c>
      <c r="D845" s="42" t="str">
        <f>IFERROR(VLOOKUP($A845,INPUT_Du_lieu_nhan_vien!$A:$AJ,36,0),"-")</f>
        <v>Nghỉ việc</v>
      </c>
      <c r="E845" s="69" t="s">
        <v>3032</v>
      </c>
      <c r="F845" s="70" t="s">
        <v>5700</v>
      </c>
      <c r="G845" s="71" t="s">
        <v>1610</v>
      </c>
      <c r="H845" s="54"/>
      <c r="I845" s="54" t="s">
        <v>16</v>
      </c>
      <c r="J845" s="54"/>
      <c r="K845" s="54"/>
      <c r="L845" s="54"/>
      <c r="M845" s="54"/>
      <c r="N845" s="70" t="s">
        <v>5701</v>
      </c>
      <c r="W845" t="s">
        <v>5943</v>
      </c>
      <c r="X845">
        <v>3612</v>
      </c>
      <c r="Y845">
        <f t="shared" si="130"/>
        <v>5217</v>
      </c>
      <c r="Z845">
        <f t="shared" si="131"/>
        <v>53</v>
      </c>
      <c r="AA845" t="str">
        <f t="shared" si="132"/>
        <v/>
      </c>
      <c r="AB845">
        <f t="shared" si="133"/>
        <v>3643</v>
      </c>
      <c r="AE845" s="19">
        <v>41213</v>
      </c>
      <c r="AH845" s="71" t="s">
        <v>1610</v>
      </c>
      <c r="AI845" s="78" t="s">
        <v>1610</v>
      </c>
      <c r="AJ845" s="413" t="str">
        <f t="shared" si="134"/>
        <v>31</v>
      </c>
      <c r="AK845" t="str">
        <f t="shared" si="135"/>
        <v>10</v>
      </c>
      <c r="AL845" t="str">
        <f t="shared" si="136"/>
        <v>2012</v>
      </c>
      <c r="AM845" s="427" t="str">
        <f t="shared" si="137"/>
        <v>31</v>
      </c>
      <c r="AN845" t="str">
        <f t="shared" si="138"/>
        <v>10</v>
      </c>
      <c r="AP845" s="19">
        <f t="shared" si="139"/>
        <v>41213</v>
      </c>
    </row>
    <row r="846" spans="1:42" ht="19.5" customHeight="1" x14ac:dyDescent="0.2">
      <c r="A846" s="229">
        <v>20125</v>
      </c>
      <c r="B846" s="42" t="str">
        <f>IFERROR(VLOOKUP($A846,INPUT_Du_lieu_nhan_vien!$A:$C,2,0),"-")</f>
        <v>Bùi Phương</v>
      </c>
      <c r="C846" s="42" t="str">
        <f>IFERROR(VLOOKUP($A846,INPUT_Du_lieu_nhan_vien!$A:$C,3,0),"-")</f>
        <v>Nam</v>
      </c>
      <c r="D846" s="42" t="str">
        <f>IFERROR(VLOOKUP($A846,INPUT_Du_lieu_nhan_vien!$A:$AJ,36,0),"-")</f>
        <v>Nghỉ việc</v>
      </c>
      <c r="E846" s="69" t="s">
        <v>3032</v>
      </c>
      <c r="F846" s="70" t="s">
        <v>5702</v>
      </c>
      <c r="G846" s="71" t="s">
        <v>5703</v>
      </c>
      <c r="H846" s="54"/>
      <c r="I846" s="54" t="s">
        <v>17</v>
      </c>
      <c r="J846" s="54"/>
      <c r="K846" s="54"/>
      <c r="L846" s="54"/>
      <c r="M846" s="54"/>
      <c r="N846" s="70" t="s">
        <v>5704</v>
      </c>
      <c r="W846" t="s">
        <v>5950</v>
      </c>
      <c r="X846">
        <v>3613</v>
      </c>
      <c r="Y846">
        <f t="shared" si="130"/>
        <v>4641</v>
      </c>
      <c r="Z846">
        <f t="shared" si="131"/>
        <v>51</v>
      </c>
      <c r="AA846" t="str">
        <f t="shared" si="132"/>
        <v/>
      </c>
      <c r="AB846">
        <f t="shared" si="133"/>
        <v>3644</v>
      </c>
      <c r="AE846" s="19">
        <v>41358</v>
      </c>
      <c r="AH846" s="71" t="s">
        <v>5703</v>
      </c>
      <c r="AI846" s="78" t="s">
        <v>5703</v>
      </c>
      <c r="AJ846" s="413" t="str">
        <f t="shared" si="134"/>
        <v>25</v>
      </c>
      <c r="AK846" t="str">
        <f t="shared" si="135"/>
        <v>3</v>
      </c>
      <c r="AL846" t="str">
        <f t="shared" si="136"/>
        <v>2013</v>
      </c>
      <c r="AM846" s="427" t="str">
        <f t="shared" si="137"/>
        <v>25</v>
      </c>
      <c r="AN846" t="str">
        <f t="shared" si="138"/>
        <v>3</v>
      </c>
      <c r="AP846" s="19">
        <f t="shared" si="139"/>
        <v>41358</v>
      </c>
    </row>
    <row r="847" spans="1:42" ht="19.5" customHeight="1" x14ac:dyDescent="0.2">
      <c r="A847" s="143">
        <v>20015</v>
      </c>
      <c r="B847" s="42" t="str">
        <f>IFERROR(VLOOKUP($A847,INPUT_Du_lieu_nhan_vien!$A:$C,2,0),"-")</f>
        <v>Đàm Thị Hải</v>
      </c>
      <c r="C847" s="42" t="str">
        <f>IFERROR(VLOOKUP($A847,INPUT_Du_lieu_nhan_vien!$A:$C,3,0),"-")</f>
        <v>Yến</v>
      </c>
      <c r="D847" s="42" t="str">
        <f>IFERROR(VLOOKUP($A847,INPUT_Du_lieu_nhan_vien!$A:$AJ,36,0),"-")</f>
        <v>Nghỉ việc</v>
      </c>
      <c r="E847" s="69" t="s">
        <v>3032</v>
      </c>
      <c r="F847" s="70" t="s">
        <v>5705</v>
      </c>
      <c r="G847" s="71" t="s">
        <v>5706</v>
      </c>
      <c r="H847" s="54"/>
      <c r="I847" s="54" t="s">
        <v>17</v>
      </c>
      <c r="J847" s="54"/>
      <c r="K847" s="54"/>
      <c r="L847" s="54"/>
      <c r="M847" s="54"/>
      <c r="N847" s="70" t="s">
        <v>5707</v>
      </c>
      <c r="W847" t="s">
        <v>5880</v>
      </c>
      <c r="X847">
        <v>3614</v>
      </c>
      <c r="Y847">
        <f t="shared" si="130"/>
        <v>4455</v>
      </c>
      <c r="Z847">
        <f t="shared" si="131"/>
        <v>51</v>
      </c>
      <c r="AA847" t="str">
        <f t="shared" si="132"/>
        <v/>
      </c>
      <c r="AB847">
        <f t="shared" si="133"/>
        <v>3645</v>
      </c>
      <c r="AE847" s="19">
        <v>40200</v>
      </c>
      <c r="AH847" s="71" t="s">
        <v>5706</v>
      </c>
      <c r="AI847" s="78" t="s">
        <v>5706</v>
      </c>
      <c r="AJ847" s="413" t="str">
        <f t="shared" si="134"/>
        <v>22</v>
      </c>
      <c r="AK847" t="str">
        <f t="shared" si="135"/>
        <v>1</v>
      </c>
      <c r="AL847" t="str">
        <f t="shared" si="136"/>
        <v>2010</v>
      </c>
      <c r="AM847" s="427" t="str">
        <f t="shared" si="137"/>
        <v>22</v>
      </c>
      <c r="AN847" t="str">
        <f t="shared" si="138"/>
        <v>1</v>
      </c>
      <c r="AP847" s="19">
        <f t="shared" si="139"/>
        <v>40200</v>
      </c>
    </row>
    <row r="848" spans="1:42" ht="19.5" customHeight="1" x14ac:dyDescent="0.2">
      <c r="A848" s="143">
        <v>20147</v>
      </c>
      <c r="B848" s="42" t="str">
        <f>IFERROR(VLOOKUP($A848,INPUT_Du_lieu_nhan_vien!$A:$C,2,0),"-")</f>
        <v>Chu Thị Thu</v>
      </c>
      <c r="C848" s="42" t="str">
        <f>IFERROR(VLOOKUP($A848,INPUT_Du_lieu_nhan_vien!$A:$C,3,0),"-")</f>
        <v>Trang</v>
      </c>
      <c r="D848" s="42" t="str">
        <f>IFERROR(VLOOKUP($A848,INPUT_Du_lieu_nhan_vien!$A:$AJ,36,0),"-")</f>
        <v>Nghỉ việc</v>
      </c>
      <c r="E848" s="69" t="s">
        <v>3032</v>
      </c>
      <c r="F848" s="70" t="s">
        <v>5708</v>
      </c>
      <c r="G848" s="71">
        <v>40179</v>
      </c>
      <c r="H848" s="54"/>
      <c r="I848" s="54" t="s">
        <v>3012</v>
      </c>
      <c r="J848" s="54"/>
      <c r="K848" s="54"/>
      <c r="L848" s="54"/>
      <c r="M848" s="54"/>
      <c r="N848" s="70" t="s">
        <v>3485</v>
      </c>
      <c r="W848" t="s">
        <v>5944</v>
      </c>
      <c r="X848">
        <v>3615</v>
      </c>
      <c r="Y848">
        <f t="shared" si="130"/>
        <v>4673</v>
      </c>
      <c r="Z848">
        <f t="shared" si="131"/>
        <v>56</v>
      </c>
      <c r="AA848" t="str">
        <f t="shared" si="132"/>
        <v/>
      </c>
      <c r="AB848">
        <f t="shared" si="133"/>
        <v>3646</v>
      </c>
      <c r="AE848" s="19">
        <v>40179</v>
      </c>
      <c r="AH848" s="71">
        <v>40179</v>
      </c>
      <c r="AI848" s="78" t="s">
        <v>8609</v>
      </c>
      <c r="AJ848" s="413" t="str">
        <f t="shared" si="134"/>
        <v>01</v>
      </c>
      <c r="AK848" t="str">
        <f t="shared" si="135"/>
        <v>01</v>
      </c>
      <c r="AL848" t="str">
        <f t="shared" si="136"/>
        <v>2010</v>
      </c>
      <c r="AM848" s="427" t="str">
        <f t="shared" si="137"/>
        <v>01</v>
      </c>
      <c r="AN848" t="str">
        <f t="shared" si="138"/>
        <v>01</v>
      </c>
      <c r="AP848" s="19">
        <f t="shared" si="139"/>
        <v>40179</v>
      </c>
    </row>
    <row r="849" spans="1:42" ht="19.5" customHeight="1" x14ac:dyDescent="0.2">
      <c r="A849" s="143">
        <v>20102</v>
      </c>
      <c r="B849" s="42" t="str">
        <f>IFERROR(VLOOKUP($A849,INPUT_Du_lieu_nhan_vien!$A:$C,2,0),"-")</f>
        <v>Đàm Thị</v>
      </c>
      <c r="C849" s="42" t="str">
        <f>IFERROR(VLOOKUP($A849,INPUT_Du_lieu_nhan_vien!$A:$C,3,0),"-")</f>
        <v>Bình</v>
      </c>
      <c r="D849" s="42" t="str">
        <f>IFERROR(VLOOKUP($A849,INPUT_Du_lieu_nhan_vien!$A:$AJ,36,0),"-")</f>
        <v>Nghỉ việc</v>
      </c>
      <c r="E849" s="69" t="s">
        <v>3032</v>
      </c>
      <c r="F849" s="70" t="s">
        <v>5709</v>
      </c>
      <c r="G849" s="71">
        <v>40181</v>
      </c>
      <c r="H849" s="54"/>
      <c r="I849" s="54" t="s">
        <v>3012</v>
      </c>
      <c r="J849" s="54"/>
      <c r="K849" s="54"/>
      <c r="L849" s="54"/>
      <c r="M849" s="54"/>
      <c r="N849" s="70" t="s">
        <v>3485</v>
      </c>
      <c r="W849" t="s">
        <v>5837</v>
      </c>
      <c r="X849">
        <v>3616</v>
      </c>
      <c r="Y849">
        <f t="shared" si="130"/>
        <v>4540</v>
      </c>
      <c r="Z849">
        <f t="shared" si="131"/>
        <v>56</v>
      </c>
      <c r="AA849" t="str">
        <f t="shared" si="132"/>
        <v/>
      </c>
      <c r="AB849">
        <f t="shared" si="133"/>
        <v>3647</v>
      </c>
      <c r="AE849" s="19">
        <v>40181</v>
      </c>
      <c r="AH849" s="71">
        <v>40181</v>
      </c>
      <c r="AI849" s="78" t="s">
        <v>8867</v>
      </c>
      <c r="AJ849" s="413" t="str">
        <f t="shared" si="134"/>
        <v>03</v>
      </c>
      <c r="AK849" t="str">
        <f t="shared" si="135"/>
        <v>01</v>
      </c>
      <c r="AL849" t="str">
        <f t="shared" si="136"/>
        <v>2010</v>
      </c>
      <c r="AM849" s="427" t="str">
        <f t="shared" si="137"/>
        <v>03</v>
      </c>
      <c r="AN849" t="str">
        <f t="shared" si="138"/>
        <v>01</v>
      </c>
      <c r="AP849" s="19">
        <f t="shared" si="139"/>
        <v>40181</v>
      </c>
    </row>
    <row r="850" spans="1:42" ht="19.5" customHeight="1" x14ac:dyDescent="0.2">
      <c r="A850" s="143">
        <v>20089</v>
      </c>
      <c r="B850" s="42" t="str">
        <f>IFERROR(VLOOKUP($A850,INPUT_Du_lieu_nhan_vien!$A:$C,2,0),"-")</f>
        <v>Đàm Thị Phương</v>
      </c>
      <c r="C850" s="42" t="str">
        <f>IFERROR(VLOOKUP($A850,INPUT_Du_lieu_nhan_vien!$A:$C,3,0),"-")</f>
        <v>Thảo</v>
      </c>
      <c r="D850" s="42" t="str">
        <f>IFERROR(VLOOKUP($A850,INPUT_Du_lieu_nhan_vien!$A:$AJ,36,0),"-")</f>
        <v>Nghỉ việc</v>
      </c>
      <c r="E850" s="69" t="s">
        <v>3032</v>
      </c>
      <c r="F850" s="70" t="s">
        <v>5710</v>
      </c>
      <c r="G850" s="71" t="s">
        <v>5711</v>
      </c>
      <c r="H850" s="54"/>
      <c r="I850" s="54" t="s">
        <v>12</v>
      </c>
      <c r="J850" s="54"/>
      <c r="K850" s="54"/>
      <c r="L850" s="54"/>
      <c r="M850" s="54"/>
      <c r="N850" s="70" t="s">
        <v>5712</v>
      </c>
      <c r="W850" t="s">
        <v>5941</v>
      </c>
      <c r="X850">
        <v>3617</v>
      </c>
      <c r="Y850">
        <f t="shared" si="130"/>
        <v>4527</v>
      </c>
      <c r="Z850">
        <f t="shared" si="131"/>
        <v>50</v>
      </c>
      <c r="AA850" t="str">
        <f t="shared" si="132"/>
        <v/>
      </c>
      <c r="AB850">
        <f t="shared" si="133"/>
        <v>3648</v>
      </c>
      <c r="AE850" s="19">
        <v>40924</v>
      </c>
      <c r="AH850" s="71" t="s">
        <v>5711</v>
      </c>
      <c r="AI850" s="78" t="s">
        <v>5711</v>
      </c>
      <c r="AJ850" s="413" t="str">
        <f t="shared" si="134"/>
        <v>16</v>
      </c>
      <c r="AK850" t="str">
        <f t="shared" si="135"/>
        <v>1</v>
      </c>
      <c r="AL850" t="str">
        <f t="shared" si="136"/>
        <v>2012</v>
      </c>
      <c r="AM850" s="427" t="str">
        <f t="shared" si="137"/>
        <v>16</v>
      </c>
      <c r="AN850" t="str">
        <f t="shared" si="138"/>
        <v>1</v>
      </c>
      <c r="AP850" s="19">
        <f t="shared" si="139"/>
        <v>40924</v>
      </c>
    </row>
    <row r="851" spans="1:42" ht="19.5" customHeight="1" x14ac:dyDescent="0.2">
      <c r="A851" s="143">
        <v>20160</v>
      </c>
      <c r="B851" s="42" t="str">
        <f>IFERROR(VLOOKUP($A851,INPUT_Du_lieu_nhan_vien!$A:$C,2,0),"-")</f>
        <v>Đặng Thu</v>
      </c>
      <c r="C851" s="42" t="str">
        <f>IFERROR(VLOOKUP($A851,INPUT_Du_lieu_nhan_vien!$A:$C,3,0),"-")</f>
        <v>Thủy</v>
      </c>
      <c r="D851" s="42" t="str">
        <f>IFERROR(VLOOKUP($A851,INPUT_Du_lieu_nhan_vien!$A:$AJ,36,0),"-")</f>
        <v>Nghỉ việc</v>
      </c>
      <c r="E851" s="69" t="s">
        <v>3032</v>
      </c>
      <c r="F851" s="70" t="s">
        <v>5768</v>
      </c>
      <c r="G851" s="71">
        <v>40180</v>
      </c>
      <c r="H851" s="54"/>
      <c r="I851" s="54" t="s">
        <v>17</v>
      </c>
      <c r="J851" s="54"/>
      <c r="K851" s="54"/>
      <c r="L851" s="54"/>
      <c r="M851" s="54"/>
      <c r="N851" s="70" t="s">
        <v>5769</v>
      </c>
      <c r="W851" t="s">
        <v>5948</v>
      </c>
      <c r="X851">
        <v>3618</v>
      </c>
      <c r="Y851">
        <f t="shared" si="130"/>
        <v>4685</v>
      </c>
      <c r="Z851">
        <f t="shared" si="131"/>
        <v>51</v>
      </c>
      <c r="AA851" t="str">
        <f t="shared" si="132"/>
        <v/>
      </c>
      <c r="AB851">
        <f t="shared" si="133"/>
        <v>3649</v>
      </c>
      <c r="AE851" s="19">
        <v>40180</v>
      </c>
      <c r="AH851" s="71">
        <v>40180</v>
      </c>
      <c r="AI851" s="78" t="s">
        <v>8868</v>
      </c>
      <c r="AJ851" s="413" t="str">
        <f t="shared" si="134"/>
        <v>02</v>
      </c>
      <c r="AK851" t="str">
        <f t="shared" si="135"/>
        <v>01</v>
      </c>
      <c r="AL851" t="str">
        <f t="shared" si="136"/>
        <v>2010</v>
      </c>
      <c r="AM851" s="427" t="str">
        <f t="shared" si="137"/>
        <v>02</v>
      </c>
      <c r="AN851" t="str">
        <f t="shared" si="138"/>
        <v>01</v>
      </c>
      <c r="AP851" s="19">
        <f t="shared" si="139"/>
        <v>40180</v>
      </c>
    </row>
    <row r="852" spans="1:42" ht="19.5" customHeight="1" x14ac:dyDescent="0.2">
      <c r="A852" s="143">
        <v>20166</v>
      </c>
      <c r="B852" s="42" t="str">
        <f>IFERROR(VLOOKUP($A852,INPUT_Du_lieu_nhan_vien!$A:$C,2,0),"-")</f>
        <v>Đoàn Thị Huyền</v>
      </c>
      <c r="C852" s="42" t="str">
        <f>IFERROR(VLOOKUP($A852,INPUT_Du_lieu_nhan_vien!$A:$C,3,0),"-")</f>
        <v>Trang</v>
      </c>
      <c r="D852" s="42" t="str">
        <f>IFERROR(VLOOKUP($A852,INPUT_Du_lieu_nhan_vien!$A:$AJ,36,0),"-")</f>
        <v>Nghỉ việc</v>
      </c>
      <c r="E852" s="69" t="s">
        <v>3032</v>
      </c>
      <c r="F852" s="70" t="s">
        <v>5770</v>
      </c>
      <c r="G852" s="71">
        <v>40393</v>
      </c>
      <c r="H852" s="54"/>
      <c r="I852" s="54" t="s">
        <v>3012</v>
      </c>
      <c r="J852" s="54"/>
      <c r="K852" s="54"/>
      <c r="L852" s="54"/>
      <c r="M852" s="54"/>
      <c r="N852" s="70" t="s">
        <v>3485</v>
      </c>
      <c r="W852" t="s">
        <v>5874</v>
      </c>
      <c r="X852">
        <v>3619</v>
      </c>
      <c r="Y852">
        <f t="shared" si="130"/>
        <v>4691</v>
      </c>
      <c r="Z852">
        <f t="shared" si="131"/>
        <v>56</v>
      </c>
      <c r="AA852" t="str">
        <f t="shared" si="132"/>
        <v/>
      </c>
      <c r="AB852">
        <f t="shared" si="133"/>
        <v>3650</v>
      </c>
      <c r="AE852" s="19">
        <v>40393</v>
      </c>
      <c r="AH852" s="71">
        <v>40393</v>
      </c>
      <c r="AI852" s="78" t="s">
        <v>8869</v>
      </c>
      <c r="AJ852" s="413" t="str">
        <f t="shared" si="134"/>
        <v>03</v>
      </c>
      <c r="AK852" t="str">
        <f t="shared" si="135"/>
        <v>08</v>
      </c>
      <c r="AL852" t="str">
        <f t="shared" si="136"/>
        <v>2010</v>
      </c>
      <c r="AM852" s="427" t="str">
        <f t="shared" si="137"/>
        <v>03</v>
      </c>
      <c r="AN852" t="str">
        <f t="shared" si="138"/>
        <v>08</v>
      </c>
      <c r="AP852" s="19">
        <f t="shared" si="139"/>
        <v>40393</v>
      </c>
    </row>
    <row r="853" spans="1:42" ht="19.5" customHeight="1" x14ac:dyDescent="0.2">
      <c r="A853" s="143">
        <v>20263</v>
      </c>
      <c r="B853" s="42" t="str">
        <f>IFERROR(VLOOKUP($A853,INPUT_Du_lieu_nhan_vien!$A:$C,2,0),"-")</f>
        <v>Đỗ Xuân</v>
      </c>
      <c r="C853" s="42" t="str">
        <f>IFERROR(VLOOKUP($A853,INPUT_Du_lieu_nhan_vien!$A:$C,3,0),"-")</f>
        <v>Khoa</v>
      </c>
      <c r="D853" s="42" t="str">
        <f>IFERROR(VLOOKUP($A853,INPUT_Du_lieu_nhan_vien!$A:$AJ,36,0),"-")</f>
        <v>Nghỉ việc</v>
      </c>
      <c r="E853" s="69" t="s">
        <v>3032</v>
      </c>
      <c r="F853" s="70" t="s">
        <v>5772</v>
      </c>
      <c r="G853" s="71">
        <v>40544</v>
      </c>
      <c r="H853" s="54"/>
      <c r="I853" s="54" t="s">
        <v>17</v>
      </c>
      <c r="J853" s="54"/>
      <c r="K853" s="54"/>
      <c r="L853" s="54"/>
      <c r="M853" s="54"/>
      <c r="N853" s="70" t="s">
        <v>5773</v>
      </c>
      <c r="W853" t="s">
        <v>5820</v>
      </c>
      <c r="X853">
        <v>3620</v>
      </c>
      <c r="Y853">
        <f t="shared" si="130"/>
        <v>4787</v>
      </c>
      <c r="Z853">
        <f t="shared" si="131"/>
        <v>51</v>
      </c>
      <c r="AA853" t="str">
        <f t="shared" si="132"/>
        <v/>
      </c>
      <c r="AB853">
        <f t="shared" si="133"/>
        <v>3651</v>
      </c>
      <c r="AE853" s="19">
        <v>40544</v>
      </c>
      <c r="AH853" s="71">
        <v>40544</v>
      </c>
      <c r="AI853" s="78" t="s">
        <v>8678</v>
      </c>
      <c r="AJ853" s="413" t="str">
        <f t="shared" si="134"/>
        <v>01</v>
      </c>
      <c r="AK853" t="str">
        <f t="shared" si="135"/>
        <v>01</v>
      </c>
      <c r="AL853" t="str">
        <f t="shared" si="136"/>
        <v>2011</v>
      </c>
      <c r="AM853" s="427" t="str">
        <f t="shared" si="137"/>
        <v>01</v>
      </c>
      <c r="AN853" t="str">
        <f t="shared" si="138"/>
        <v>01</v>
      </c>
      <c r="AP853" s="19">
        <f t="shared" si="139"/>
        <v>40544</v>
      </c>
    </row>
    <row r="854" spans="1:42" ht="19.5" customHeight="1" x14ac:dyDescent="0.2">
      <c r="A854" s="143">
        <v>20095</v>
      </c>
      <c r="B854" s="42" t="str">
        <f>IFERROR(VLOOKUP($A854,INPUT_Du_lieu_nhan_vien!$A:$C,2,0),"-")</f>
        <v>Đỗ Thúy</v>
      </c>
      <c r="C854" s="42" t="str">
        <f>IFERROR(VLOOKUP($A854,INPUT_Du_lieu_nhan_vien!$A:$C,3,0),"-")</f>
        <v>Nga</v>
      </c>
      <c r="D854" s="42" t="str">
        <f>IFERROR(VLOOKUP($A854,INPUT_Du_lieu_nhan_vien!$A:$AJ,36,0),"-")</f>
        <v>Nghỉ việc</v>
      </c>
      <c r="E854" s="69" t="s">
        <v>3032</v>
      </c>
      <c r="F854" s="70" t="s">
        <v>5781</v>
      </c>
      <c r="G854" s="71" t="s">
        <v>5782</v>
      </c>
      <c r="H854" s="54"/>
      <c r="I854" s="54" t="s">
        <v>17</v>
      </c>
      <c r="J854" s="54"/>
      <c r="K854" s="54"/>
      <c r="L854" s="54"/>
      <c r="M854" s="54"/>
      <c r="N854" s="70" t="s">
        <v>5783</v>
      </c>
      <c r="W854" t="s">
        <v>5771</v>
      </c>
      <c r="X854">
        <v>3621</v>
      </c>
      <c r="Y854">
        <f t="shared" si="130"/>
        <v>4533</v>
      </c>
      <c r="Z854">
        <f t="shared" si="131"/>
        <v>51</v>
      </c>
      <c r="AA854" t="str">
        <f t="shared" si="132"/>
        <v/>
      </c>
      <c r="AB854">
        <f t="shared" si="133"/>
        <v>3652</v>
      </c>
      <c r="AE854" s="19">
        <v>40650</v>
      </c>
      <c r="AH854" s="71" t="s">
        <v>5782</v>
      </c>
      <c r="AI854" s="78" t="s">
        <v>5782</v>
      </c>
      <c r="AJ854" s="413" t="str">
        <f t="shared" si="134"/>
        <v>17</v>
      </c>
      <c r="AK854" t="str">
        <f t="shared" si="135"/>
        <v>4</v>
      </c>
      <c r="AL854" t="str">
        <f t="shared" si="136"/>
        <v>2011</v>
      </c>
      <c r="AM854" s="427" t="str">
        <f t="shared" si="137"/>
        <v>17</v>
      </c>
      <c r="AN854" t="str">
        <f t="shared" si="138"/>
        <v>4</v>
      </c>
      <c r="AP854" s="19">
        <f t="shared" si="139"/>
        <v>40650</v>
      </c>
    </row>
    <row r="855" spans="1:42" ht="19.5" customHeight="1" x14ac:dyDescent="0.2">
      <c r="A855" s="143">
        <v>20213</v>
      </c>
      <c r="B855" s="42" t="str">
        <f>IFERROR(VLOOKUP($A855,INPUT_Du_lieu_nhan_vien!$A:$C,2,0),"-")</f>
        <v>Đinh Thị Mai</v>
      </c>
      <c r="C855" s="42" t="str">
        <f>IFERROR(VLOOKUP($A855,INPUT_Du_lieu_nhan_vien!$A:$C,3,0),"-")</f>
        <v>Anh</v>
      </c>
      <c r="D855" s="42" t="str">
        <f>IFERROR(VLOOKUP($A855,INPUT_Du_lieu_nhan_vien!$A:$AJ,36,0),"-")</f>
        <v>Nghỉ việc</v>
      </c>
      <c r="E855" s="69" t="s">
        <v>3032</v>
      </c>
      <c r="F855" s="70" t="s">
        <v>5784</v>
      </c>
      <c r="G855" s="71" t="s">
        <v>5782</v>
      </c>
      <c r="H855" s="54"/>
      <c r="I855" s="54" t="s">
        <v>17</v>
      </c>
      <c r="J855" s="54"/>
      <c r="K855" s="54"/>
      <c r="L855" s="54"/>
      <c r="M855" s="54"/>
      <c r="N855" s="70" t="s">
        <v>5785</v>
      </c>
      <c r="W855" t="s">
        <v>5922</v>
      </c>
      <c r="X855">
        <v>3622</v>
      </c>
      <c r="Y855">
        <f t="shared" si="130"/>
        <v>4738</v>
      </c>
      <c r="Z855">
        <f t="shared" si="131"/>
        <v>51</v>
      </c>
      <c r="AA855" t="str">
        <f t="shared" si="132"/>
        <v/>
      </c>
      <c r="AB855">
        <f t="shared" si="133"/>
        <v>3653</v>
      </c>
      <c r="AE855" s="19">
        <v>40650</v>
      </c>
      <c r="AH855" s="71" t="s">
        <v>5782</v>
      </c>
      <c r="AI855" s="78" t="s">
        <v>5782</v>
      </c>
      <c r="AJ855" s="413" t="str">
        <f t="shared" si="134"/>
        <v>17</v>
      </c>
      <c r="AK855" t="str">
        <f t="shared" si="135"/>
        <v>4</v>
      </c>
      <c r="AL855" t="str">
        <f t="shared" si="136"/>
        <v>2011</v>
      </c>
      <c r="AM855" s="427" t="str">
        <f t="shared" si="137"/>
        <v>17</v>
      </c>
      <c r="AN855" t="str">
        <f t="shared" si="138"/>
        <v>4</v>
      </c>
      <c r="AP855" s="19">
        <f t="shared" si="139"/>
        <v>40650</v>
      </c>
    </row>
    <row r="856" spans="1:42" ht="19.5" customHeight="1" x14ac:dyDescent="0.2">
      <c r="A856" s="143">
        <v>20303</v>
      </c>
      <c r="B856" s="42" t="str">
        <f>IFERROR(VLOOKUP($A856,INPUT_Du_lieu_nhan_vien!$A:$C,2,0),"-")</f>
        <v>Đào Thu</v>
      </c>
      <c r="C856" s="42" t="str">
        <f>IFERROR(VLOOKUP($A856,INPUT_Du_lieu_nhan_vien!$A:$C,3,0),"-")</f>
        <v>Ngân</v>
      </c>
      <c r="D856" s="42" t="str">
        <f>IFERROR(VLOOKUP($A856,INPUT_Du_lieu_nhan_vien!$A:$AJ,36,0),"-")</f>
        <v>Nghỉ việc</v>
      </c>
      <c r="E856" s="69" t="s">
        <v>3032</v>
      </c>
      <c r="F856" s="70" t="s">
        <v>5787</v>
      </c>
      <c r="G856" s="71" t="s">
        <v>810</v>
      </c>
      <c r="H856" s="54"/>
      <c r="I856" s="54" t="s">
        <v>17</v>
      </c>
      <c r="J856" s="54"/>
      <c r="K856" s="54"/>
      <c r="L856" s="54"/>
      <c r="M856" s="54"/>
      <c r="N856" s="70" t="s">
        <v>3748</v>
      </c>
      <c r="W856" t="s">
        <v>5909</v>
      </c>
      <c r="X856">
        <v>3623</v>
      </c>
      <c r="Y856">
        <f t="shared" si="130"/>
        <v>4839</v>
      </c>
      <c r="Z856">
        <f t="shared" si="131"/>
        <v>51</v>
      </c>
      <c r="AA856" t="str">
        <f t="shared" si="132"/>
        <v/>
      </c>
      <c r="AB856">
        <f t="shared" si="133"/>
        <v>3654</v>
      </c>
      <c r="AE856" s="19">
        <v>41073</v>
      </c>
      <c r="AH856" s="71" t="s">
        <v>810</v>
      </c>
      <c r="AI856" s="78" t="s">
        <v>810</v>
      </c>
      <c r="AJ856" s="413" t="str">
        <f t="shared" si="134"/>
        <v>13</v>
      </c>
      <c r="AK856" t="str">
        <f t="shared" si="135"/>
        <v>6</v>
      </c>
      <c r="AL856" t="str">
        <f t="shared" si="136"/>
        <v>2012</v>
      </c>
      <c r="AM856" s="427" t="str">
        <f t="shared" si="137"/>
        <v>13</v>
      </c>
      <c r="AN856" t="str">
        <f t="shared" si="138"/>
        <v>6</v>
      </c>
      <c r="AP856" s="19">
        <f t="shared" si="139"/>
        <v>41073</v>
      </c>
    </row>
    <row r="857" spans="1:42" ht="19.5" customHeight="1" x14ac:dyDescent="0.2">
      <c r="A857" s="143">
        <v>20392</v>
      </c>
      <c r="B857" s="42" t="str">
        <f>IFERROR(VLOOKUP($A857,INPUT_Du_lieu_nhan_vien!$A:$C,2,0),"-")</f>
        <v>Đinh Hồng</v>
      </c>
      <c r="C857" s="42" t="str">
        <f>IFERROR(VLOOKUP($A857,INPUT_Du_lieu_nhan_vien!$A:$C,3,0),"-")</f>
        <v>Lĩnh</v>
      </c>
      <c r="D857" s="42" t="str">
        <f>IFERROR(VLOOKUP($A857,INPUT_Du_lieu_nhan_vien!$A:$AJ,36,0),"-")</f>
        <v>Nghỉ việc</v>
      </c>
      <c r="E857" s="69" t="s">
        <v>3032</v>
      </c>
      <c r="F857" s="70" t="s">
        <v>5788</v>
      </c>
      <c r="G857" s="71">
        <v>41038</v>
      </c>
      <c r="H857" s="54"/>
      <c r="I857" s="54" t="s">
        <v>17</v>
      </c>
      <c r="J857" s="54"/>
      <c r="K857" s="54"/>
      <c r="L857" s="54"/>
      <c r="M857" s="54"/>
      <c r="N857" s="70" t="s">
        <v>5789</v>
      </c>
      <c r="W857" t="s">
        <v>5930</v>
      </c>
      <c r="X857">
        <v>3624</v>
      </c>
      <c r="Y857">
        <f t="shared" si="130"/>
        <v>5060</v>
      </c>
      <c r="Z857">
        <f t="shared" si="131"/>
        <v>51</v>
      </c>
      <c r="AA857" t="str">
        <f t="shared" si="132"/>
        <v/>
      </c>
      <c r="AB857">
        <f t="shared" si="133"/>
        <v>3655</v>
      </c>
      <c r="AE857" s="19">
        <v>41038</v>
      </c>
      <c r="AH857" s="71">
        <v>41038</v>
      </c>
      <c r="AI857" s="78" t="s">
        <v>8866</v>
      </c>
      <c r="AJ857" s="413" t="str">
        <f t="shared" si="134"/>
        <v>09</v>
      </c>
      <c r="AK857" t="str">
        <f t="shared" si="135"/>
        <v>05</v>
      </c>
      <c r="AL857" t="str">
        <f t="shared" si="136"/>
        <v>2012</v>
      </c>
      <c r="AM857" s="427" t="str">
        <f t="shared" si="137"/>
        <v>09</v>
      </c>
      <c r="AN857" t="str">
        <f t="shared" si="138"/>
        <v>05</v>
      </c>
      <c r="AP857" s="19">
        <f t="shared" si="139"/>
        <v>41038</v>
      </c>
    </row>
    <row r="858" spans="1:42" ht="19.5" customHeight="1" x14ac:dyDescent="0.2">
      <c r="A858" s="143">
        <v>20290</v>
      </c>
      <c r="B858" s="42" t="str">
        <f>IFERROR(VLOOKUP($A858,INPUT_Du_lieu_nhan_vien!$A:$C,2,0),"-")</f>
        <v>Đào Thanh</v>
      </c>
      <c r="C858" s="42" t="str">
        <f>IFERROR(VLOOKUP($A858,INPUT_Du_lieu_nhan_vien!$A:$C,3,0),"-")</f>
        <v>Bình</v>
      </c>
      <c r="D858" s="42" t="str">
        <f>IFERROR(VLOOKUP($A858,INPUT_Du_lieu_nhan_vien!$A:$AJ,36,0),"-")</f>
        <v>Nghỉ việc</v>
      </c>
      <c r="E858" s="69" t="s">
        <v>3032</v>
      </c>
      <c r="F858" s="70" t="s">
        <v>5792</v>
      </c>
      <c r="G858" s="20" t="s">
        <v>2771</v>
      </c>
      <c r="H858" s="54"/>
      <c r="I858" s="54" t="s">
        <v>17</v>
      </c>
      <c r="J858" s="54"/>
      <c r="K858" s="54"/>
      <c r="L858" s="54"/>
      <c r="M858" s="54"/>
      <c r="N858" s="70" t="s">
        <v>5793</v>
      </c>
      <c r="W858" t="s">
        <v>5919</v>
      </c>
      <c r="X858">
        <v>3625</v>
      </c>
      <c r="Y858">
        <f t="shared" si="130"/>
        <v>4814</v>
      </c>
      <c r="Z858">
        <f t="shared" si="131"/>
        <v>51</v>
      </c>
      <c r="AA858" t="str">
        <f t="shared" si="132"/>
        <v/>
      </c>
      <c r="AB858">
        <f t="shared" si="133"/>
        <v>3656</v>
      </c>
      <c r="AE858" s="19">
        <v>41334</v>
      </c>
      <c r="AH858" s="20" t="s">
        <v>2771</v>
      </c>
      <c r="AI858" s="79" t="s">
        <v>2771</v>
      </c>
      <c r="AJ858" s="413" t="str">
        <f t="shared" si="134"/>
        <v>1/</v>
      </c>
      <c r="AK858" t="str">
        <f t="shared" si="135"/>
        <v>3</v>
      </c>
      <c r="AL858" t="str">
        <f t="shared" si="136"/>
        <v>2013</v>
      </c>
      <c r="AM858" s="427">
        <v>1</v>
      </c>
      <c r="AN858" t="str">
        <f t="shared" si="138"/>
        <v>3</v>
      </c>
      <c r="AP858" s="19">
        <f t="shared" si="139"/>
        <v>41334</v>
      </c>
    </row>
    <row r="859" spans="1:42" ht="19.5" customHeight="1" x14ac:dyDescent="0.2">
      <c r="A859" s="143">
        <v>20116</v>
      </c>
      <c r="B859" s="42" t="str">
        <f>IFERROR(VLOOKUP($A859,INPUT_Du_lieu_nhan_vien!$A:$C,2,0),"-")</f>
        <v>Dương Thị Trà</v>
      </c>
      <c r="C859" s="42" t="str">
        <f>IFERROR(VLOOKUP($A859,INPUT_Du_lieu_nhan_vien!$A:$C,3,0),"-")</f>
        <v>My</v>
      </c>
      <c r="D859" s="42" t="str">
        <f>IFERROR(VLOOKUP($A859,INPUT_Du_lieu_nhan_vien!$A:$AJ,36,0),"-")</f>
        <v>Nghỉ việc</v>
      </c>
      <c r="E859" s="69" t="s">
        <v>3032</v>
      </c>
      <c r="F859" s="70" t="s">
        <v>5794</v>
      </c>
      <c r="G859" s="71" t="s">
        <v>5795</v>
      </c>
      <c r="H859" s="54"/>
      <c r="I859" s="54" t="s">
        <v>12</v>
      </c>
      <c r="J859" s="54"/>
      <c r="K859" s="54"/>
      <c r="L859" s="54"/>
      <c r="M859" s="54"/>
      <c r="N859" s="70" t="s">
        <v>5796</v>
      </c>
      <c r="W859" t="s">
        <v>5956</v>
      </c>
      <c r="X859">
        <v>3626</v>
      </c>
      <c r="Y859">
        <f t="shared" si="130"/>
        <v>4632</v>
      </c>
      <c r="Z859">
        <f t="shared" si="131"/>
        <v>50</v>
      </c>
      <c r="AA859" t="str">
        <f t="shared" si="132"/>
        <v/>
      </c>
      <c r="AB859">
        <f t="shared" si="133"/>
        <v>3657</v>
      </c>
      <c r="AE859" s="19">
        <v>40624</v>
      </c>
      <c r="AH859" s="71" t="s">
        <v>5795</v>
      </c>
      <c r="AI859" s="78" t="s">
        <v>5795</v>
      </c>
      <c r="AJ859" s="413" t="str">
        <f t="shared" si="134"/>
        <v>22</v>
      </c>
      <c r="AK859" t="str">
        <f t="shared" si="135"/>
        <v>3</v>
      </c>
      <c r="AL859" t="str">
        <f t="shared" si="136"/>
        <v>2011</v>
      </c>
      <c r="AM859" s="427" t="str">
        <f t="shared" si="137"/>
        <v>22</v>
      </c>
      <c r="AN859" t="str">
        <f t="shared" si="138"/>
        <v>3</v>
      </c>
      <c r="AP859" s="19">
        <f t="shared" si="139"/>
        <v>40624</v>
      </c>
    </row>
    <row r="860" spans="1:42" ht="19.5" customHeight="1" x14ac:dyDescent="0.2">
      <c r="A860" s="143">
        <v>20346</v>
      </c>
      <c r="B860" s="42" t="str">
        <f>IFERROR(VLOOKUP($A860,INPUT_Du_lieu_nhan_vien!$A:$C,2,0),"-")</f>
        <v>Dương Quang</v>
      </c>
      <c r="C860" s="42" t="str">
        <f>IFERROR(VLOOKUP($A860,INPUT_Du_lieu_nhan_vien!$A:$C,3,0),"-")</f>
        <v>Huy</v>
      </c>
      <c r="D860" s="42" t="str">
        <f>IFERROR(VLOOKUP($A860,INPUT_Du_lieu_nhan_vien!$A:$AJ,36,0),"-")</f>
        <v>Nghỉ việc</v>
      </c>
      <c r="E860" s="69" t="s">
        <v>3032</v>
      </c>
      <c r="F860" s="70" t="s">
        <v>5797</v>
      </c>
      <c r="G860" s="71">
        <v>40916</v>
      </c>
      <c r="H860" s="54"/>
      <c r="I860" s="54" t="s">
        <v>16</v>
      </c>
      <c r="J860" s="54"/>
      <c r="K860" s="54"/>
      <c r="L860" s="54"/>
      <c r="M860" s="54"/>
      <c r="N860" s="70" t="s">
        <v>5798</v>
      </c>
      <c r="W860" t="s">
        <v>5790</v>
      </c>
      <c r="X860">
        <v>3627</v>
      </c>
      <c r="Y860">
        <f t="shared" si="130"/>
        <v>5013</v>
      </c>
      <c r="Z860">
        <f t="shared" si="131"/>
        <v>53</v>
      </c>
      <c r="AA860" t="str">
        <f t="shared" si="132"/>
        <v/>
      </c>
      <c r="AB860">
        <f t="shared" si="133"/>
        <v>3658</v>
      </c>
      <c r="AE860" s="19">
        <v>40916</v>
      </c>
      <c r="AH860" s="71">
        <v>40916</v>
      </c>
      <c r="AI860" s="78" t="s">
        <v>8870</v>
      </c>
      <c r="AJ860" s="413" t="str">
        <f t="shared" si="134"/>
        <v>08</v>
      </c>
      <c r="AK860" t="str">
        <f t="shared" si="135"/>
        <v>01</v>
      </c>
      <c r="AL860" t="str">
        <f t="shared" si="136"/>
        <v>2012</v>
      </c>
      <c r="AM860" s="427" t="str">
        <f t="shared" si="137"/>
        <v>08</v>
      </c>
      <c r="AN860" t="str">
        <f t="shared" si="138"/>
        <v>01</v>
      </c>
      <c r="AP860" s="19">
        <f t="shared" si="139"/>
        <v>40916</v>
      </c>
    </row>
    <row r="861" spans="1:42" ht="19.5" customHeight="1" x14ac:dyDescent="0.2">
      <c r="A861" s="143">
        <v>20153</v>
      </c>
      <c r="B861" s="42" t="str">
        <f>IFERROR(VLOOKUP($A861,INPUT_Du_lieu_nhan_vien!$A:$C,2,0),"-")</f>
        <v>Hà Thúy</v>
      </c>
      <c r="C861" s="42" t="str">
        <f>IFERROR(VLOOKUP($A861,INPUT_Du_lieu_nhan_vien!$A:$C,3,0),"-")</f>
        <v>Hằng</v>
      </c>
      <c r="D861" s="42" t="str">
        <f>IFERROR(VLOOKUP($A861,INPUT_Du_lieu_nhan_vien!$A:$AJ,36,0),"-")</f>
        <v>Nghỉ việc</v>
      </c>
      <c r="E861" s="69" t="s">
        <v>3032</v>
      </c>
      <c r="F861" s="70" t="s">
        <v>5799</v>
      </c>
      <c r="G861" s="71">
        <v>40179</v>
      </c>
      <c r="H861" s="54"/>
      <c r="I861" s="54" t="s">
        <v>17</v>
      </c>
      <c r="J861" s="54"/>
      <c r="K861" s="54"/>
      <c r="L861" s="54"/>
      <c r="M861" s="54"/>
      <c r="N861" s="70" t="s">
        <v>5800</v>
      </c>
      <c r="W861" t="s">
        <v>5916</v>
      </c>
      <c r="X861">
        <v>3628</v>
      </c>
      <c r="Y861">
        <f t="shared" si="130"/>
        <v>4678</v>
      </c>
      <c r="Z861">
        <f t="shared" si="131"/>
        <v>51</v>
      </c>
      <c r="AA861" t="str">
        <f t="shared" si="132"/>
        <v/>
      </c>
      <c r="AB861">
        <f t="shared" si="133"/>
        <v>3659</v>
      </c>
      <c r="AE861" s="19">
        <v>40179</v>
      </c>
      <c r="AH861" s="71">
        <v>40179</v>
      </c>
      <c r="AI861" s="78" t="s">
        <v>8609</v>
      </c>
      <c r="AJ861" s="413" t="str">
        <f t="shared" si="134"/>
        <v>01</v>
      </c>
      <c r="AK861" t="str">
        <f t="shared" si="135"/>
        <v>01</v>
      </c>
      <c r="AL861" t="str">
        <f t="shared" si="136"/>
        <v>2010</v>
      </c>
      <c r="AM861" s="427" t="str">
        <f t="shared" si="137"/>
        <v>01</v>
      </c>
      <c r="AN861" t="str">
        <f t="shared" si="138"/>
        <v>01</v>
      </c>
      <c r="AP861" s="19">
        <f t="shared" si="139"/>
        <v>40179</v>
      </c>
    </row>
    <row r="862" spans="1:42" ht="19.5" customHeight="1" x14ac:dyDescent="0.2">
      <c r="A862" s="143">
        <v>20100</v>
      </c>
      <c r="B862" s="42" t="str">
        <f>IFERROR(VLOOKUP($A862,INPUT_Du_lieu_nhan_vien!$A:$C,2,0),"-")</f>
        <v>Hà Thị Quế</v>
      </c>
      <c r="C862" s="42" t="str">
        <f>IFERROR(VLOOKUP($A862,INPUT_Du_lieu_nhan_vien!$A:$C,3,0),"-")</f>
        <v>Lan</v>
      </c>
      <c r="D862" s="42" t="str">
        <f>IFERROR(VLOOKUP($A862,INPUT_Du_lieu_nhan_vien!$A:$AJ,36,0),"-")</f>
        <v>Nghỉ việc</v>
      </c>
      <c r="E862" s="69" t="s">
        <v>3032</v>
      </c>
      <c r="F862" s="70" t="s">
        <v>5801</v>
      </c>
      <c r="G862" s="71">
        <v>40183</v>
      </c>
      <c r="H862" s="54"/>
      <c r="I862" s="54" t="s">
        <v>17</v>
      </c>
      <c r="J862" s="54"/>
      <c r="K862" s="54"/>
      <c r="L862" s="54"/>
      <c r="M862" s="54"/>
      <c r="N862" s="70" t="s">
        <v>5802</v>
      </c>
      <c r="W862" t="s">
        <v>5850</v>
      </c>
      <c r="X862">
        <v>3629</v>
      </c>
      <c r="Y862">
        <f t="shared" si="130"/>
        <v>4538</v>
      </c>
      <c r="Z862">
        <f t="shared" si="131"/>
        <v>51</v>
      </c>
      <c r="AA862" t="str">
        <f t="shared" si="132"/>
        <v/>
      </c>
      <c r="AB862">
        <f t="shared" si="133"/>
        <v>3660</v>
      </c>
      <c r="AE862" s="19">
        <v>40183</v>
      </c>
      <c r="AH862" s="71">
        <v>40183</v>
      </c>
      <c r="AI862" s="78" t="s">
        <v>8871</v>
      </c>
      <c r="AJ862" s="413" t="str">
        <f t="shared" si="134"/>
        <v>05</v>
      </c>
      <c r="AK862" t="str">
        <f t="shared" si="135"/>
        <v>01</v>
      </c>
      <c r="AL862" t="str">
        <f t="shared" si="136"/>
        <v>2010</v>
      </c>
      <c r="AM862" s="427" t="str">
        <f t="shared" si="137"/>
        <v>05</v>
      </c>
      <c r="AN862" t="str">
        <f t="shared" si="138"/>
        <v>01</v>
      </c>
      <c r="AP862" s="19">
        <f t="shared" si="139"/>
        <v>40183</v>
      </c>
    </row>
    <row r="863" spans="1:42" ht="19.5" customHeight="1" x14ac:dyDescent="0.2">
      <c r="A863" s="143">
        <v>20138</v>
      </c>
      <c r="B863" s="42" t="str">
        <f>IFERROR(VLOOKUP($A863,INPUT_Du_lieu_nhan_vien!$A:$C,2,0),"-")</f>
        <v>Hà Thị Nhã</v>
      </c>
      <c r="C863" s="42" t="str">
        <f>IFERROR(VLOOKUP($A863,INPUT_Du_lieu_nhan_vien!$A:$C,3,0),"-")</f>
        <v>Ca</v>
      </c>
      <c r="D863" s="42" t="str">
        <f>IFERROR(VLOOKUP($A863,INPUT_Du_lieu_nhan_vien!$A:$AJ,36,0),"-")</f>
        <v>Nghỉ việc</v>
      </c>
      <c r="E863" s="69" t="s">
        <v>3032</v>
      </c>
      <c r="F863" s="70" t="s">
        <v>5803</v>
      </c>
      <c r="G863" s="71" t="s">
        <v>5711</v>
      </c>
      <c r="H863" s="54"/>
      <c r="I863" s="54" t="s">
        <v>12</v>
      </c>
      <c r="J863" s="54"/>
      <c r="K863" s="54"/>
      <c r="L863" s="54"/>
      <c r="M863" s="54"/>
      <c r="N863" s="70" t="s">
        <v>5804</v>
      </c>
      <c r="W863" t="s">
        <v>5858</v>
      </c>
      <c r="X863">
        <v>3630</v>
      </c>
      <c r="Y863">
        <f t="shared" si="130"/>
        <v>4654</v>
      </c>
      <c r="Z863">
        <f t="shared" si="131"/>
        <v>50</v>
      </c>
      <c r="AA863" t="str">
        <f t="shared" si="132"/>
        <v/>
      </c>
      <c r="AB863">
        <f t="shared" si="133"/>
        <v>3661</v>
      </c>
      <c r="AE863" s="19">
        <v>40924</v>
      </c>
      <c r="AH863" s="71" t="s">
        <v>5711</v>
      </c>
      <c r="AI863" s="78" t="s">
        <v>5711</v>
      </c>
      <c r="AJ863" s="413" t="str">
        <f t="shared" si="134"/>
        <v>16</v>
      </c>
      <c r="AK863" t="str">
        <f t="shared" si="135"/>
        <v>1</v>
      </c>
      <c r="AL863" t="str">
        <f t="shared" si="136"/>
        <v>2012</v>
      </c>
      <c r="AM863" s="427" t="str">
        <f t="shared" si="137"/>
        <v>16</v>
      </c>
      <c r="AN863" t="str">
        <f t="shared" si="138"/>
        <v>1</v>
      </c>
      <c r="AP863" s="19">
        <f t="shared" si="139"/>
        <v>40924</v>
      </c>
    </row>
    <row r="864" spans="1:42" ht="19.5" customHeight="1" x14ac:dyDescent="0.2">
      <c r="A864" s="143">
        <v>20175</v>
      </c>
      <c r="B864" s="42" t="str">
        <f>IFERROR(VLOOKUP($A864,INPUT_Du_lieu_nhan_vien!$A:$C,2,0),"-")</f>
        <v>Hạ Thị Thùy</v>
      </c>
      <c r="C864" s="42" t="str">
        <f>IFERROR(VLOOKUP($A864,INPUT_Du_lieu_nhan_vien!$A:$C,3,0),"-")</f>
        <v>Trang</v>
      </c>
      <c r="D864" s="42" t="str">
        <f>IFERROR(VLOOKUP($A864,INPUT_Du_lieu_nhan_vien!$A:$AJ,36,0),"-")</f>
        <v>Nghỉ việc</v>
      </c>
      <c r="E864" s="69" t="s">
        <v>3032</v>
      </c>
      <c r="F864" s="70" t="s">
        <v>5805</v>
      </c>
      <c r="G864" s="20" t="s">
        <v>2771</v>
      </c>
      <c r="H864" s="54"/>
      <c r="I864" s="54" t="s">
        <v>9</v>
      </c>
      <c r="J864" s="54"/>
      <c r="K864" s="54"/>
      <c r="L864" s="54"/>
      <c r="M864" s="54"/>
      <c r="N864" s="70" t="s">
        <v>5806</v>
      </c>
      <c r="W864" t="s">
        <v>5905</v>
      </c>
      <c r="X864">
        <v>3631</v>
      </c>
      <c r="Y864">
        <f t="shared" si="130"/>
        <v>4700</v>
      </c>
      <c r="Z864">
        <f t="shared" si="131"/>
        <v>35</v>
      </c>
      <c r="AA864" t="str">
        <f t="shared" si="132"/>
        <v/>
      </c>
      <c r="AB864">
        <f t="shared" si="133"/>
        <v>3662</v>
      </c>
      <c r="AE864" s="19">
        <v>41334</v>
      </c>
      <c r="AH864" s="20" t="s">
        <v>2771</v>
      </c>
      <c r="AI864" s="79" t="s">
        <v>2771</v>
      </c>
      <c r="AJ864" s="413" t="str">
        <f t="shared" si="134"/>
        <v>1/</v>
      </c>
      <c r="AK864" t="str">
        <f t="shared" si="135"/>
        <v>3</v>
      </c>
      <c r="AL864" t="str">
        <f t="shared" si="136"/>
        <v>2013</v>
      </c>
      <c r="AM864" s="427">
        <v>1</v>
      </c>
      <c r="AN864" t="str">
        <f t="shared" si="138"/>
        <v>3</v>
      </c>
      <c r="AP864" s="19">
        <f t="shared" si="139"/>
        <v>41334</v>
      </c>
    </row>
    <row r="865" spans="1:42" ht="19.5" customHeight="1" x14ac:dyDescent="0.2">
      <c r="A865" s="143">
        <v>20103</v>
      </c>
      <c r="B865" s="42" t="str">
        <f>IFERROR(VLOOKUP($A865,INPUT_Du_lieu_nhan_vien!$A:$C,2,0),"-")</f>
        <v>Hồ Thị Như</v>
      </c>
      <c r="C865" s="42" t="str">
        <f>IFERROR(VLOOKUP($A865,INPUT_Du_lieu_nhan_vien!$A:$C,3,0),"-")</f>
        <v>Quỳnh</v>
      </c>
      <c r="D865" s="42" t="str">
        <f>IFERROR(VLOOKUP($A865,INPUT_Du_lieu_nhan_vien!$A:$AJ,36,0),"-")</f>
        <v>Nghỉ việc</v>
      </c>
      <c r="E865" s="69" t="s">
        <v>3032</v>
      </c>
      <c r="F865" s="70" t="s">
        <v>5807</v>
      </c>
      <c r="G865" s="71">
        <v>40544</v>
      </c>
      <c r="H865" s="54"/>
      <c r="I865" s="54" t="s">
        <v>3012</v>
      </c>
      <c r="J865" s="54"/>
      <c r="K865" s="54"/>
      <c r="L865" s="54"/>
      <c r="M865" s="54"/>
      <c r="N865" s="70" t="s">
        <v>5808</v>
      </c>
      <c r="W865" t="s">
        <v>5935</v>
      </c>
      <c r="X865">
        <v>3632</v>
      </c>
      <c r="Y865">
        <f t="shared" si="130"/>
        <v>4541</v>
      </c>
      <c r="Z865">
        <f t="shared" si="131"/>
        <v>56</v>
      </c>
      <c r="AA865" t="str">
        <f t="shared" si="132"/>
        <v/>
      </c>
      <c r="AB865">
        <f t="shared" si="133"/>
        <v>3663</v>
      </c>
      <c r="AE865" s="19">
        <v>40544</v>
      </c>
      <c r="AH865" s="71">
        <v>40544</v>
      </c>
      <c r="AI865" s="78" t="s">
        <v>8678</v>
      </c>
      <c r="AJ865" s="413" t="str">
        <f t="shared" si="134"/>
        <v>01</v>
      </c>
      <c r="AK865" t="str">
        <f t="shared" si="135"/>
        <v>01</v>
      </c>
      <c r="AL865" t="str">
        <f t="shared" si="136"/>
        <v>2011</v>
      </c>
      <c r="AM865" s="427" t="str">
        <f t="shared" si="137"/>
        <v>01</v>
      </c>
      <c r="AN865" t="str">
        <f t="shared" si="138"/>
        <v>01</v>
      </c>
      <c r="AP865" s="19">
        <f t="shared" si="139"/>
        <v>40544</v>
      </c>
    </row>
    <row r="866" spans="1:42" ht="19.5" customHeight="1" x14ac:dyDescent="0.2">
      <c r="A866" s="143">
        <v>20107</v>
      </c>
      <c r="B866" s="42" t="str">
        <f>IFERROR(VLOOKUP($A866,INPUT_Du_lieu_nhan_vien!$A:$C,2,0),"-")</f>
        <v>Hồ Diệu</v>
      </c>
      <c r="C866" s="42" t="str">
        <f>IFERROR(VLOOKUP($A866,INPUT_Du_lieu_nhan_vien!$A:$C,3,0),"-")</f>
        <v>Trang</v>
      </c>
      <c r="D866" s="42" t="str">
        <f>IFERROR(VLOOKUP($A866,INPUT_Du_lieu_nhan_vien!$A:$AJ,36,0),"-")</f>
        <v>Nghỉ việc</v>
      </c>
      <c r="E866" s="69" t="s">
        <v>3032</v>
      </c>
      <c r="F866" s="70" t="s">
        <v>5809</v>
      </c>
      <c r="G866" s="71" t="s">
        <v>5810</v>
      </c>
      <c r="H866" s="54"/>
      <c r="I866" s="54" t="s">
        <v>14</v>
      </c>
      <c r="J866" s="54"/>
      <c r="K866" s="54"/>
      <c r="L866" s="54"/>
      <c r="M866" s="54"/>
      <c r="N866" s="70" t="s">
        <v>5811</v>
      </c>
      <c r="W866" t="s">
        <v>5952</v>
      </c>
      <c r="X866">
        <v>3633</v>
      </c>
      <c r="Y866">
        <f t="shared" si="130"/>
        <v>4545</v>
      </c>
      <c r="Z866">
        <f t="shared" si="131"/>
        <v>33</v>
      </c>
      <c r="AA866" t="str">
        <f t="shared" si="132"/>
        <v/>
      </c>
      <c r="AB866">
        <f t="shared" si="133"/>
        <v>3664</v>
      </c>
      <c r="AE866" s="19">
        <v>40708</v>
      </c>
      <c r="AH866" s="71" t="s">
        <v>5810</v>
      </c>
      <c r="AI866" s="78" t="s">
        <v>5810</v>
      </c>
      <c r="AJ866" s="413" t="str">
        <f t="shared" si="134"/>
        <v>14</v>
      </c>
      <c r="AK866" t="str">
        <f t="shared" si="135"/>
        <v>6</v>
      </c>
      <c r="AL866" t="str">
        <f t="shared" si="136"/>
        <v>2011</v>
      </c>
      <c r="AM866" s="427" t="str">
        <f t="shared" si="137"/>
        <v>14</v>
      </c>
      <c r="AN866" t="str">
        <f t="shared" si="138"/>
        <v>6</v>
      </c>
      <c r="AP866" s="19">
        <f t="shared" si="139"/>
        <v>40708</v>
      </c>
    </row>
    <row r="867" spans="1:42" ht="19.5" customHeight="1" x14ac:dyDescent="0.2">
      <c r="A867" s="143">
        <v>20103</v>
      </c>
      <c r="B867" s="42" t="str">
        <f>IFERROR(VLOOKUP($A867,INPUT_Du_lieu_nhan_vien!$A:$C,2,0),"-")</f>
        <v>Hồ Thị Như</v>
      </c>
      <c r="C867" s="42" t="str">
        <f>IFERROR(VLOOKUP($A867,INPUT_Du_lieu_nhan_vien!$A:$C,3,0),"-")</f>
        <v>Quỳnh</v>
      </c>
      <c r="D867" s="42" t="str">
        <f>IFERROR(VLOOKUP($A867,INPUT_Du_lieu_nhan_vien!$A:$AJ,36,0),"-")</f>
        <v>Nghỉ việc</v>
      </c>
      <c r="E867" s="69" t="s">
        <v>3032</v>
      </c>
      <c r="F867" s="70" t="s">
        <v>5812</v>
      </c>
      <c r="G867" s="71" t="s">
        <v>1879</v>
      </c>
      <c r="H867" s="54"/>
      <c r="I867" s="54" t="s">
        <v>17</v>
      </c>
      <c r="J867" s="54"/>
      <c r="K867" s="54"/>
      <c r="L867" s="54"/>
      <c r="M867" s="54"/>
      <c r="N867" s="70" t="s">
        <v>5813</v>
      </c>
      <c r="W867" t="s">
        <v>5900</v>
      </c>
      <c r="X867">
        <v>3634</v>
      </c>
      <c r="Y867">
        <f t="shared" si="130"/>
        <v>4541</v>
      </c>
      <c r="Z867">
        <f t="shared" si="131"/>
        <v>51</v>
      </c>
      <c r="AA867" t="str">
        <f t="shared" si="132"/>
        <v/>
      </c>
      <c r="AB867">
        <f t="shared" si="133"/>
        <v>3665</v>
      </c>
      <c r="AE867" s="19">
        <v>40952</v>
      </c>
      <c r="AH867" s="71" t="s">
        <v>1879</v>
      </c>
      <c r="AI867" s="78" t="s">
        <v>1879</v>
      </c>
      <c r="AJ867" s="413" t="str">
        <f t="shared" si="134"/>
        <v>13</v>
      </c>
      <c r="AK867" t="str">
        <f t="shared" si="135"/>
        <v>2</v>
      </c>
      <c r="AL867" t="str">
        <f t="shared" si="136"/>
        <v>2012</v>
      </c>
      <c r="AM867" s="427" t="str">
        <f t="shared" si="137"/>
        <v>13</v>
      </c>
      <c r="AN867" t="str">
        <f t="shared" si="138"/>
        <v>2</v>
      </c>
      <c r="AP867" s="19">
        <f t="shared" si="139"/>
        <v>40952</v>
      </c>
    </row>
    <row r="868" spans="1:42" ht="19.5" customHeight="1" x14ac:dyDescent="0.2">
      <c r="A868" s="143">
        <v>20456</v>
      </c>
      <c r="B868" s="42" t="str">
        <f>IFERROR(VLOOKUP($A868,INPUT_Du_lieu_nhan_vien!$A:$C,2,0),"-")</f>
        <v>Phan Thu</v>
      </c>
      <c r="C868" s="42" t="str">
        <f>IFERROR(VLOOKUP($A868,INPUT_Du_lieu_nhan_vien!$A:$C,3,0),"-")</f>
        <v>Trang</v>
      </c>
      <c r="D868" s="42" t="str">
        <f>IFERROR(VLOOKUP($A868,INPUT_Du_lieu_nhan_vien!$A:$AJ,36,0),"-")</f>
        <v>Nghỉ việc</v>
      </c>
      <c r="E868" s="69" t="s">
        <v>3032</v>
      </c>
      <c r="F868" s="70" t="s">
        <v>5814</v>
      </c>
      <c r="G868" s="70" t="s">
        <v>2525</v>
      </c>
      <c r="H868" s="54"/>
      <c r="I868" s="54"/>
      <c r="J868" s="54"/>
      <c r="K868" s="54"/>
      <c r="L868" s="54"/>
      <c r="M868" s="54"/>
      <c r="N868" s="54"/>
      <c r="W868" t="s">
        <v>5892</v>
      </c>
      <c r="X868">
        <v>3635</v>
      </c>
      <c r="Y868">
        <f t="shared" si="130"/>
        <v>5216</v>
      </c>
      <c r="Z868" t="str">
        <f t="shared" si="131"/>
        <v/>
      </c>
      <c r="AA868" t="str">
        <f t="shared" si="132"/>
        <v/>
      </c>
      <c r="AB868">
        <f t="shared" si="133"/>
        <v>3666</v>
      </c>
      <c r="AE868" s="19">
        <v>41241</v>
      </c>
      <c r="AH868" s="70" t="s">
        <v>2525</v>
      </c>
      <c r="AI868" s="78" t="s">
        <v>2525</v>
      </c>
      <c r="AJ868" s="413" t="str">
        <f t="shared" si="134"/>
        <v>28</v>
      </c>
      <c r="AK868" t="str">
        <f t="shared" si="135"/>
        <v>11</v>
      </c>
      <c r="AL868" t="str">
        <f t="shared" si="136"/>
        <v>2012</v>
      </c>
      <c r="AM868" s="427" t="str">
        <f t="shared" si="137"/>
        <v>28</v>
      </c>
      <c r="AN868" t="str">
        <f t="shared" si="138"/>
        <v>11</v>
      </c>
      <c r="AP868" s="19">
        <f t="shared" si="139"/>
        <v>41241</v>
      </c>
    </row>
    <row r="869" spans="1:42" ht="19.5" customHeight="1" x14ac:dyDescent="0.2">
      <c r="A869" s="143">
        <v>20157</v>
      </c>
      <c r="B869" s="42" t="str">
        <f>IFERROR(VLOOKUP($A869,INPUT_Du_lieu_nhan_vien!$A:$C,2,0),"-")</f>
        <v>Huỳnh Ngọc</v>
      </c>
      <c r="C869" s="42" t="str">
        <f>IFERROR(VLOOKUP($A869,INPUT_Du_lieu_nhan_vien!$A:$C,3,0),"-")</f>
        <v>Anh</v>
      </c>
      <c r="D869" s="42" t="str">
        <f>IFERROR(VLOOKUP($A869,INPUT_Du_lieu_nhan_vien!$A:$AJ,36,0),"-")</f>
        <v>Nghỉ việc</v>
      </c>
      <c r="E869" s="69" t="s">
        <v>3032</v>
      </c>
      <c r="F869" s="70" t="s">
        <v>5817</v>
      </c>
      <c r="G869" s="71" t="s">
        <v>5818</v>
      </c>
      <c r="H869" s="54"/>
      <c r="I869" s="54" t="s">
        <v>3012</v>
      </c>
      <c r="J869" s="54"/>
      <c r="K869" s="54"/>
      <c r="L869" s="54"/>
      <c r="M869" s="54"/>
      <c r="N869" s="70" t="s">
        <v>5819</v>
      </c>
      <c r="W869" t="s">
        <v>5924</v>
      </c>
      <c r="X869">
        <v>3636</v>
      </c>
      <c r="Y869">
        <f t="shared" si="130"/>
        <v>4682</v>
      </c>
      <c r="Z869">
        <f t="shared" si="131"/>
        <v>56</v>
      </c>
      <c r="AA869" t="str">
        <f t="shared" si="132"/>
        <v/>
      </c>
      <c r="AB869">
        <f t="shared" si="133"/>
        <v>3667</v>
      </c>
      <c r="AE869" s="19">
        <v>40297</v>
      </c>
      <c r="AH869" s="71" t="s">
        <v>5818</v>
      </c>
      <c r="AI869" s="78" t="s">
        <v>5818</v>
      </c>
      <c r="AJ869" s="413" t="str">
        <f t="shared" si="134"/>
        <v>29</v>
      </c>
      <c r="AK869" t="str">
        <f t="shared" si="135"/>
        <v>4</v>
      </c>
      <c r="AL869" t="str">
        <f t="shared" si="136"/>
        <v>2010</v>
      </c>
      <c r="AM869" s="427" t="str">
        <f t="shared" si="137"/>
        <v>29</v>
      </c>
      <c r="AN869" t="str">
        <f t="shared" si="138"/>
        <v>4</v>
      </c>
      <c r="AP869" s="19">
        <f t="shared" si="139"/>
        <v>40297</v>
      </c>
    </row>
    <row r="870" spans="1:42" ht="19.5" customHeight="1" x14ac:dyDescent="0.2">
      <c r="A870" s="143">
        <v>20441</v>
      </c>
      <c r="B870" s="42" t="str">
        <f>IFERROR(VLOOKUP($A870,INPUT_Du_lieu_nhan_vien!$A:$C,2,0),"-")</f>
        <v>Hoàng Văn</v>
      </c>
      <c r="C870" s="42" t="str">
        <f>IFERROR(VLOOKUP($A870,INPUT_Du_lieu_nhan_vien!$A:$C,3,0),"-")</f>
        <v>Thắng</v>
      </c>
      <c r="D870" s="42" t="str">
        <f>IFERROR(VLOOKUP($A870,INPUT_Du_lieu_nhan_vien!$A:$AJ,36,0),"-")</f>
        <v>Nghỉ việc</v>
      </c>
      <c r="E870" s="69" t="s">
        <v>3032</v>
      </c>
      <c r="F870" s="70" t="s">
        <v>5822</v>
      </c>
      <c r="G870" s="71" t="s">
        <v>2524</v>
      </c>
      <c r="H870" s="54"/>
      <c r="I870" s="54" t="s">
        <v>16</v>
      </c>
      <c r="J870" s="54"/>
      <c r="K870" s="54"/>
      <c r="L870" s="54"/>
      <c r="M870" s="54"/>
      <c r="N870" s="70" t="s">
        <v>5823</v>
      </c>
      <c r="W870" t="s">
        <v>5886</v>
      </c>
      <c r="X870">
        <v>3637</v>
      </c>
      <c r="Y870">
        <f t="shared" si="130"/>
        <v>5183</v>
      </c>
      <c r="Z870">
        <f t="shared" si="131"/>
        <v>53</v>
      </c>
      <c r="AA870" t="str">
        <f t="shared" si="132"/>
        <v/>
      </c>
      <c r="AB870">
        <f t="shared" si="133"/>
        <v>3668</v>
      </c>
      <c r="AE870" s="19">
        <v>41243</v>
      </c>
      <c r="AH870" s="71" t="s">
        <v>2524</v>
      </c>
      <c r="AI870" s="78" t="s">
        <v>2524</v>
      </c>
      <c r="AJ870" s="413" t="str">
        <f t="shared" si="134"/>
        <v>30</v>
      </c>
      <c r="AK870" t="str">
        <f t="shared" si="135"/>
        <v>11</v>
      </c>
      <c r="AL870" t="str">
        <f t="shared" si="136"/>
        <v>2012</v>
      </c>
      <c r="AM870" s="427" t="str">
        <f t="shared" si="137"/>
        <v>30</v>
      </c>
      <c r="AN870" t="str">
        <f t="shared" si="138"/>
        <v>11</v>
      </c>
      <c r="AP870" s="19">
        <f t="shared" si="139"/>
        <v>41243</v>
      </c>
    </row>
    <row r="871" spans="1:42" ht="19.5" customHeight="1" x14ac:dyDescent="0.2">
      <c r="A871" s="143">
        <v>20478</v>
      </c>
      <c r="B871" s="42" t="str">
        <f>IFERROR(VLOOKUP($A871,INPUT_Du_lieu_nhan_vien!$A:$C,2,0),"-")</f>
        <v xml:space="preserve">Hoàng Thị </v>
      </c>
      <c r="C871" s="42" t="str">
        <f>IFERROR(VLOOKUP($A871,INPUT_Du_lieu_nhan_vien!$A:$C,3,0),"-")</f>
        <v>Thủy</v>
      </c>
      <c r="D871" s="42" t="str">
        <f>IFERROR(VLOOKUP($A871,INPUT_Du_lieu_nhan_vien!$A:$AJ,36,0),"-")</f>
        <v>Nghỉ việc</v>
      </c>
      <c r="E871" s="69" t="s">
        <v>3032</v>
      </c>
      <c r="F871" s="70" t="s">
        <v>5825</v>
      </c>
      <c r="G871" s="20" t="s">
        <v>5826</v>
      </c>
      <c r="H871" s="54"/>
      <c r="I871" s="54" t="s">
        <v>17</v>
      </c>
      <c r="J871" s="54"/>
      <c r="K871" s="54"/>
      <c r="L871" s="54"/>
      <c r="M871" s="54"/>
      <c r="N871" s="70" t="s">
        <v>5824</v>
      </c>
      <c r="W871" t="s">
        <v>5960</v>
      </c>
      <c r="X871">
        <v>3638</v>
      </c>
      <c r="Y871">
        <f t="shared" si="130"/>
        <v>5287</v>
      </c>
      <c r="Z871">
        <f t="shared" si="131"/>
        <v>51</v>
      </c>
      <c r="AA871" t="str">
        <f t="shared" si="132"/>
        <v/>
      </c>
      <c r="AB871">
        <f t="shared" si="133"/>
        <v>3669</v>
      </c>
      <c r="AE871" s="19">
        <v>41308</v>
      </c>
      <c r="AH871" s="20" t="s">
        <v>5826</v>
      </c>
      <c r="AI871" s="79" t="s">
        <v>5826</v>
      </c>
      <c r="AJ871" s="413" t="str">
        <f t="shared" si="134"/>
        <v>3/</v>
      </c>
      <c r="AK871" t="str">
        <f t="shared" si="135"/>
        <v>2</v>
      </c>
      <c r="AL871" t="str">
        <f t="shared" si="136"/>
        <v>2013</v>
      </c>
      <c r="AM871" s="427">
        <v>3</v>
      </c>
      <c r="AN871" t="str">
        <f t="shared" si="138"/>
        <v>2</v>
      </c>
      <c r="AP871" s="19">
        <f t="shared" si="139"/>
        <v>41308</v>
      </c>
    </row>
    <row r="872" spans="1:42" ht="19.5" customHeight="1" x14ac:dyDescent="0.2">
      <c r="A872" s="143">
        <v>20003</v>
      </c>
      <c r="B872" s="42" t="str">
        <f>IFERROR(VLOOKUP($A872,INPUT_Du_lieu_nhan_vien!$A:$C,2,0),"-")</f>
        <v>Lê Vũ</v>
      </c>
      <c r="C872" s="42" t="str">
        <f>IFERROR(VLOOKUP($A872,INPUT_Du_lieu_nhan_vien!$A:$C,3,0),"-")</f>
        <v>Kiên</v>
      </c>
      <c r="D872" s="42" t="str">
        <f>IFERROR(VLOOKUP($A872,INPUT_Du_lieu_nhan_vien!$A:$AJ,36,0),"-")</f>
        <v>Nghỉ việc</v>
      </c>
      <c r="E872" s="69" t="s">
        <v>3032</v>
      </c>
      <c r="F872" s="70" t="s">
        <v>5830</v>
      </c>
      <c r="G872" s="71" t="s">
        <v>3615</v>
      </c>
      <c r="H872" s="54"/>
      <c r="I872" s="54" t="s">
        <v>17</v>
      </c>
      <c r="J872" s="54"/>
      <c r="K872" s="54"/>
      <c r="L872" s="54"/>
      <c r="M872" s="54"/>
      <c r="N872" s="70" t="s">
        <v>5831</v>
      </c>
      <c r="W872" t="s">
        <v>5692</v>
      </c>
      <c r="X872">
        <v>3639</v>
      </c>
      <c r="Y872">
        <f t="shared" si="130"/>
        <v>4443</v>
      </c>
      <c r="Z872">
        <f t="shared" si="131"/>
        <v>51</v>
      </c>
      <c r="AA872" t="str">
        <f t="shared" si="132"/>
        <v/>
      </c>
      <c r="AB872">
        <f t="shared" si="133"/>
        <v>3670</v>
      </c>
      <c r="AE872" s="19">
        <v>39896</v>
      </c>
      <c r="AH872" s="71" t="s">
        <v>3615</v>
      </c>
      <c r="AI872" s="78" t="s">
        <v>3615</v>
      </c>
      <c r="AJ872" s="413" t="str">
        <f t="shared" si="134"/>
        <v>24</v>
      </c>
      <c r="AK872" t="str">
        <f t="shared" si="135"/>
        <v>3</v>
      </c>
      <c r="AL872" t="str">
        <f t="shared" si="136"/>
        <v>2009</v>
      </c>
      <c r="AM872" s="427" t="str">
        <f t="shared" si="137"/>
        <v>24</v>
      </c>
      <c r="AN872" t="str">
        <f t="shared" si="138"/>
        <v>3</v>
      </c>
      <c r="AP872" s="19">
        <f t="shared" si="139"/>
        <v>39896</v>
      </c>
    </row>
    <row r="873" spans="1:42" ht="19.5" customHeight="1" x14ac:dyDescent="0.2">
      <c r="A873" s="143">
        <v>20063</v>
      </c>
      <c r="B873" s="42" t="str">
        <f>IFERROR(VLOOKUP($A873,INPUT_Du_lieu_nhan_vien!$A:$C,2,0),"-")</f>
        <v>Lê Văn</v>
      </c>
      <c r="C873" s="42" t="str">
        <f>IFERROR(VLOOKUP($A873,INPUT_Du_lieu_nhan_vien!$A:$C,3,0),"-")</f>
        <v>Thành</v>
      </c>
      <c r="D873" s="42" t="str">
        <f>IFERROR(VLOOKUP($A873,INPUT_Du_lieu_nhan_vien!$A:$AJ,36,0),"-")</f>
        <v>Nghỉ việc</v>
      </c>
      <c r="E873" s="69" t="s">
        <v>3032</v>
      </c>
      <c r="F873" s="70" t="s">
        <v>5832</v>
      </c>
      <c r="G873" s="71" t="s">
        <v>5833</v>
      </c>
      <c r="H873" s="54"/>
      <c r="I873" s="54" t="s">
        <v>17</v>
      </c>
      <c r="J873" s="54"/>
      <c r="K873" s="54"/>
      <c r="L873" s="54"/>
      <c r="M873" s="54"/>
      <c r="N873" s="70" t="s">
        <v>3384</v>
      </c>
      <c r="W873" t="s">
        <v>5694</v>
      </c>
      <c r="X873">
        <v>3640</v>
      </c>
      <c r="Y873">
        <f t="shared" si="130"/>
        <v>4500</v>
      </c>
      <c r="Z873">
        <f t="shared" si="131"/>
        <v>51</v>
      </c>
      <c r="AA873" t="str">
        <f t="shared" si="132"/>
        <v/>
      </c>
      <c r="AB873">
        <f t="shared" si="133"/>
        <v>3671</v>
      </c>
      <c r="AE873" s="19">
        <v>40047</v>
      </c>
      <c r="AH873" s="71" t="s">
        <v>5833</v>
      </c>
      <c r="AI873" s="78" t="s">
        <v>5833</v>
      </c>
      <c r="AJ873" s="413" t="str">
        <f t="shared" si="134"/>
        <v>22</v>
      </c>
      <c r="AK873" t="str">
        <f t="shared" si="135"/>
        <v>8</v>
      </c>
      <c r="AL873" t="str">
        <f t="shared" si="136"/>
        <v>2009</v>
      </c>
      <c r="AM873" s="427" t="str">
        <f t="shared" si="137"/>
        <v>22</v>
      </c>
      <c r="AN873" t="str">
        <f t="shared" si="138"/>
        <v>8</v>
      </c>
      <c r="AP873" s="19">
        <f t="shared" si="139"/>
        <v>40047</v>
      </c>
    </row>
    <row r="874" spans="1:42" ht="19.5" customHeight="1" x14ac:dyDescent="0.2">
      <c r="A874" s="143">
        <v>20105</v>
      </c>
      <c r="B874" s="42" t="str">
        <f>IFERROR(VLOOKUP($A874,INPUT_Du_lieu_nhan_vien!$A:$C,2,0),"-")</f>
        <v>Lê Thị Thu</v>
      </c>
      <c r="C874" s="42" t="str">
        <f>IFERROR(VLOOKUP($A874,INPUT_Du_lieu_nhan_vien!$A:$C,3,0),"-")</f>
        <v>Cúc</v>
      </c>
      <c r="D874" s="42" t="str">
        <f>IFERROR(VLOOKUP($A874,INPUT_Du_lieu_nhan_vien!$A:$AJ,36,0),"-")</f>
        <v>Nghỉ việc</v>
      </c>
      <c r="E874" s="69" t="s">
        <v>3032</v>
      </c>
      <c r="F874" s="70" t="s">
        <v>5834</v>
      </c>
      <c r="G874" s="71">
        <v>40179</v>
      </c>
      <c r="H874" s="54"/>
      <c r="I874" s="54" t="s">
        <v>14</v>
      </c>
      <c r="J874" s="54"/>
      <c r="K874" s="54"/>
      <c r="L874" s="54"/>
      <c r="M874" s="54"/>
      <c r="N874" s="70" t="s">
        <v>5836</v>
      </c>
      <c r="W874" t="s">
        <v>5696</v>
      </c>
      <c r="X874">
        <v>3641</v>
      </c>
      <c r="Y874">
        <f t="shared" si="130"/>
        <v>4543</v>
      </c>
      <c r="Z874">
        <f t="shared" si="131"/>
        <v>33</v>
      </c>
      <c r="AA874" t="str">
        <f t="shared" si="132"/>
        <v/>
      </c>
      <c r="AB874">
        <f t="shared" si="133"/>
        <v>3672</v>
      </c>
      <c r="AE874" s="19">
        <v>40179</v>
      </c>
      <c r="AH874" s="71">
        <v>40179</v>
      </c>
      <c r="AI874" s="78" t="s">
        <v>8609</v>
      </c>
      <c r="AJ874" s="413" t="str">
        <f t="shared" si="134"/>
        <v>01</v>
      </c>
      <c r="AK874" t="str">
        <f t="shared" si="135"/>
        <v>01</v>
      </c>
      <c r="AL874" t="str">
        <f t="shared" si="136"/>
        <v>2010</v>
      </c>
      <c r="AM874" s="427" t="str">
        <f t="shared" si="137"/>
        <v>01</v>
      </c>
      <c r="AN874" t="str">
        <f t="shared" si="138"/>
        <v>01</v>
      </c>
      <c r="AP874" s="19">
        <f t="shared" si="139"/>
        <v>40179</v>
      </c>
    </row>
    <row r="875" spans="1:42" ht="19.5" customHeight="1" x14ac:dyDescent="0.2">
      <c r="A875" s="143">
        <v>20047</v>
      </c>
      <c r="B875" s="42" t="str">
        <f>IFERROR(VLOOKUP($A875,INPUT_Du_lieu_nhan_vien!$A:$C,2,0),"-")</f>
        <v>Lê Trung</v>
      </c>
      <c r="C875" s="42" t="str">
        <f>IFERROR(VLOOKUP($A875,INPUT_Du_lieu_nhan_vien!$A:$C,3,0),"-")</f>
        <v>Kiên</v>
      </c>
      <c r="D875" s="42" t="str">
        <f>IFERROR(VLOOKUP($A875,INPUT_Du_lieu_nhan_vien!$A:$AJ,36,0),"-")</f>
        <v>Nghỉ việc</v>
      </c>
      <c r="E875" s="69" t="s">
        <v>3032</v>
      </c>
      <c r="F875" s="70" t="s">
        <v>5835</v>
      </c>
      <c r="G875" s="71">
        <v>40179</v>
      </c>
      <c r="H875" s="54"/>
      <c r="I875" s="54" t="s">
        <v>17</v>
      </c>
      <c r="J875" s="54"/>
      <c r="K875" s="54"/>
      <c r="L875" s="54"/>
      <c r="M875" s="54"/>
      <c r="N875" s="70" t="s">
        <v>5576</v>
      </c>
      <c r="W875" t="s">
        <v>5698</v>
      </c>
      <c r="X875">
        <v>3642</v>
      </c>
      <c r="Y875">
        <f t="shared" si="130"/>
        <v>4485</v>
      </c>
      <c r="Z875">
        <f t="shared" si="131"/>
        <v>51</v>
      </c>
      <c r="AA875" t="str">
        <f t="shared" si="132"/>
        <v/>
      </c>
      <c r="AB875">
        <f t="shared" si="133"/>
        <v>3673</v>
      </c>
      <c r="AE875" s="19">
        <v>40179</v>
      </c>
      <c r="AH875" s="71">
        <v>40179</v>
      </c>
      <c r="AI875" s="78" t="s">
        <v>8609</v>
      </c>
      <c r="AJ875" s="413" t="str">
        <f t="shared" si="134"/>
        <v>01</v>
      </c>
      <c r="AK875" t="str">
        <f t="shared" si="135"/>
        <v>01</v>
      </c>
      <c r="AL875" t="str">
        <f t="shared" si="136"/>
        <v>2010</v>
      </c>
      <c r="AM875" s="427" t="str">
        <f t="shared" si="137"/>
        <v>01</v>
      </c>
      <c r="AN875" t="str">
        <f t="shared" si="138"/>
        <v>01</v>
      </c>
      <c r="AP875" s="19">
        <f t="shared" si="139"/>
        <v>40179</v>
      </c>
    </row>
    <row r="876" spans="1:42" ht="19.5" customHeight="1" x14ac:dyDescent="0.2">
      <c r="A876" s="143">
        <v>20109</v>
      </c>
      <c r="B876" s="42" t="str">
        <f>IFERROR(VLOOKUP($A876,INPUT_Du_lieu_nhan_vien!$A:$C,2,0),"-")</f>
        <v>Lê Phương</v>
      </c>
      <c r="C876" s="42" t="str">
        <f>IFERROR(VLOOKUP($A876,INPUT_Du_lieu_nhan_vien!$A:$C,3,0),"-")</f>
        <v>Bình</v>
      </c>
      <c r="D876" s="42" t="str">
        <f>IFERROR(VLOOKUP($A876,INPUT_Du_lieu_nhan_vien!$A:$AJ,36,0),"-")</f>
        <v>Nghỉ việc</v>
      </c>
      <c r="E876" s="69" t="s">
        <v>3032</v>
      </c>
      <c r="F876" s="70" t="s">
        <v>5839</v>
      </c>
      <c r="G876" s="71">
        <v>40189</v>
      </c>
      <c r="H876" s="54"/>
      <c r="I876" s="54" t="s">
        <v>17</v>
      </c>
      <c r="J876" s="54"/>
      <c r="K876" s="54"/>
      <c r="L876" s="54"/>
      <c r="M876" s="54"/>
      <c r="N876" s="70" t="s">
        <v>5840</v>
      </c>
      <c r="W876" t="s">
        <v>5700</v>
      </c>
      <c r="X876">
        <v>3643</v>
      </c>
      <c r="Y876">
        <f t="shared" si="130"/>
        <v>4623</v>
      </c>
      <c r="Z876">
        <f t="shared" si="131"/>
        <v>51</v>
      </c>
      <c r="AA876" t="str">
        <f t="shared" si="132"/>
        <v/>
      </c>
      <c r="AB876">
        <f t="shared" si="133"/>
        <v>3674</v>
      </c>
      <c r="AE876" s="19">
        <v>40189</v>
      </c>
      <c r="AH876" s="71">
        <v>40189</v>
      </c>
      <c r="AI876" s="78" t="s">
        <v>8872</v>
      </c>
      <c r="AJ876" s="413" t="str">
        <f t="shared" si="134"/>
        <v>11</v>
      </c>
      <c r="AK876" t="str">
        <f t="shared" si="135"/>
        <v>01</v>
      </c>
      <c r="AL876" t="str">
        <f t="shared" si="136"/>
        <v>2010</v>
      </c>
      <c r="AM876" s="427" t="str">
        <f t="shared" si="137"/>
        <v>11</v>
      </c>
      <c r="AN876" t="str">
        <f t="shared" si="138"/>
        <v>01</v>
      </c>
      <c r="AP876" s="19">
        <f t="shared" si="139"/>
        <v>40189</v>
      </c>
    </row>
    <row r="877" spans="1:42" ht="19.5" customHeight="1" x14ac:dyDescent="0.2">
      <c r="A877" s="143">
        <v>20003</v>
      </c>
      <c r="B877" s="42" t="str">
        <f>IFERROR(VLOOKUP($A877,INPUT_Du_lieu_nhan_vien!$A:$C,2,0),"-")</f>
        <v>Lê Vũ</v>
      </c>
      <c r="C877" s="42" t="str">
        <f>IFERROR(VLOOKUP($A877,INPUT_Du_lieu_nhan_vien!$A:$C,3,0),"-")</f>
        <v>Kiên</v>
      </c>
      <c r="D877" s="42" t="str">
        <f>IFERROR(VLOOKUP($A877,INPUT_Du_lieu_nhan_vien!$A:$AJ,36,0),"-")</f>
        <v>Nghỉ việc</v>
      </c>
      <c r="E877" s="69" t="s">
        <v>3032</v>
      </c>
      <c r="F877" s="70" t="s">
        <v>5841</v>
      </c>
      <c r="G877" s="71" t="s">
        <v>209</v>
      </c>
      <c r="H877" s="54"/>
      <c r="I877" s="54" t="s">
        <v>12</v>
      </c>
      <c r="J877" s="54"/>
      <c r="K877" s="54"/>
      <c r="L877" s="54"/>
      <c r="M877" s="54"/>
      <c r="N877" s="70" t="s">
        <v>5842</v>
      </c>
      <c r="W877" t="s">
        <v>5702</v>
      </c>
      <c r="X877">
        <v>3644</v>
      </c>
      <c r="Y877">
        <f t="shared" si="130"/>
        <v>4443</v>
      </c>
      <c r="Z877">
        <f t="shared" si="131"/>
        <v>50</v>
      </c>
      <c r="AA877" t="str">
        <f t="shared" si="132"/>
        <v/>
      </c>
      <c r="AB877">
        <f t="shared" si="133"/>
        <v>3675</v>
      </c>
      <c r="AE877" s="19">
        <v>40633</v>
      </c>
      <c r="AH877" s="71" t="s">
        <v>209</v>
      </c>
      <c r="AI877" s="78" t="s">
        <v>209</v>
      </c>
      <c r="AJ877" s="413" t="str">
        <f t="shared" si="134"/>
        <v>31</v>
      </c>
      <c r="AK877" t="str">
        <f t="shared" si="135"/>
        <v>3</v>
      </c>
      <c r="AL877" t="str">
        <f t="shared" si="136"/>
        <v>2011</v>
      </c>
      <c r="AM877" s="427" t="str">
        <f t="shared" si="137"/>
        <v>31</v>
      </c>
      <c r="AN877" t="str">
        <f t="shared" si="138"/>
        <v>3</v>
      </c>
      <c r="AP877" s="19">
        <f t="shared" si="139"/>
        <v>40633</v>
      </c>
    </row>
    <row r="878" spans="1:42" ht="19.5" customHeight="1" x14ac:dyDescent="0.2">
      <c r="A878" s="143">
        <v>20283</v>
      </c>
      <c r="B878" s="42" t="str">
        <f>IFERROR(VLOOKUP($A878,INPUT_Du_lieu_nhan_vien!$A:$C,2,0),"-")</f>
        <v>Lê Thị Kim</v>
      </c>
      <c r="C878" s="42" t="str">
        <f>IFERROR(VLOOKUP($A878,INPUT_Du_lieu_nhan_vien!$A:$C,3,0),"-")</f>
        <v>Anh</v>
      </c>
      <c r="D878" s="42" t="str">
        <f>IFERROR(VLOOKUP($A878,INPUT_Du_lieu_nhan_vien!$A:$AJ,36,0),"-")</f>
        <v>Nghỉ việc</v>
      </c>
      <c r="E878" s="69" t="s">
        <v>3032</v>
      </c>
      <c r="F878" s="70" t="s">
        <v>5845</v>
      </c>
      <c r="G878" s="70" t="s">
        <v>1628</v>
      </c>
      <c r="H878" s="54"/>
      <c r="I878" s="54" t="s">
        <v>16</v>
      </c>
      <c r="J878" s="54"/>
      <c r="K878" s="54"/>
      <c r="L878" s="54"/>
      <c r="M878" s="54"/>
      <c r="N878" s="70" t="s">
        <v>5844</v>
      </c>
      <c r="W878" t="s">
        <v>5705</v>
      </c>
      <c r="X878">
        <v>3645</v>
      </c>
      <c r="Y878">
        <f t="shared" si="130"/>
        <v>4807</v>
      </c>
      <c r="Z878">
        <f t="shared" si="131"/>
        <v>53</v>
      </c>
      <c r="AA878" t="str">
        <f t="shared" si="132"/>
        <v/>
      </c>
      <c r="AB878">
        <f t="shared" si="133"/>
        <v>3676</v>
      </c>
      <c r="AE878" s="19">
        <v>40877</v>
      </c>
      <c r="AH878" s="70" t="s">
        <v>1628</v>
      </c>
      <c r="AI878" s="78" t="s">
        <v>1628</v>
      </c>
      <c r="AJ878" s="413" t="str">
        <f t="shared" si="134"/>
        <v>30</v>
      </c>
      <c r="AK878" t="str">
        <f t="shared" si="135"/>
        <v>11</v>
      </c>
      <c r="AL878" t="str">
        <f t="shared" si="136"/>
        <v>2011</v>
      </c>
      <c r="AM878" s="427" t="str">
        <f t="shared" si="137"/>
        <v>30</v>
      </c>
      <c r="AN878" t="str">
        <f t="shared" si="138"/>
        <v>11</v>
      </c>
      <c r="AP878" s="19">
        <f t="shared" si="139"/>
        <v>40877</v>
      </c>
    </row>
    <row r="879" spans="1:42" ht="19.5" customHeight="1" x14ac:dyDescent="0.2">
      <c r="A879" s="143">
        <v>20401</v>
      </c>
      <c r="B879" s="42" t="str">
        <f>IFERROR(VLOOKUP($A879,INPUT_Du_lieu_nhan_vien!$A:$C,2,0),"-")</f>
        <v>Lê Hồng</v>
      </c>
      <c r="C879" s="42" t="str">
        <f>IFERROR(VLOOKUP($A879,INPUT_Du_lieu_nhan_vien!$A:$C,3,0),"-")</f>
        <v>Phương</v>
      </c>
      <c r="D879" s="42" t="str">
        <f>IFERROR(VLOOKUP($A879,INPUT_Du_lieu_nhan_vien!$A:$AJ,36,0),"-")</f>
        <v>Nghỉ việc</v>
      </c>
      <c r="E879" s="69" t="s">
        <v>3032</v>
      </c>
      <c r="F879" s="70" t="s">
        <v>5846</v>
      </c>
      <c r="G879" s="71" t="s">
        <v>2006</v>
      </c>
      <c r="H879" s="54"/>
      <c r="I879" s="54" t="s">
        <v>3012</v>
      </c>
      <c r="J879" s="54"/>
      <c r="K879" s="54"/>
      <c r="L879" s="54"/>
      <c r="M879" s="54"/>
      <c r="N879" s="70" t="s">
        <v>5847</v>
      </c>
      <c r="W879" t="s">
        <v>5708</v>
      </c>
      <c r="X879">
        <v>3646</v>
      </c>
      <c r="Y879">
        <f t="shared" si="130"/>
        <v>5079</v>
      </c>
      <c r="Z879">
        <f t="shared" si="131"/>
        <v>56</v>
      </c>
      <c r="AA879" t="str">
        <f t="shared" si="132"/>
        <v/>
      </c>
      <c r="AB879">
        <f t="shared" si="133"/>
        <v>3677</v>
      </c>
      <c r="AE879" s="19">
        <v>41047</v>
      </c>
      <c r="AH879" s="71" t="s">
        <v>2006</v>
      </c>
      <c r="AI879" s="78" t="s">
        <v>2006</v>
      </c>
      <c r="AJ879" s="413" t="str">
        <f t="shared" si="134"/>
        <v>18</v>
      </c>
      <c r="AK879" t="str">
        <f t="shared" si="135"/>
        <v>5</v>
      </c>
      <c r="AL879" t="str">
        <f t="shared" si="136"/>
        <v>2012</v>
      </c>
      <c r="AM879" s="427" t="str">
        <f t="shared" si="137"/>
        <v>18</v>
      </c>
      <c r="AN879" t="str">
        <f t="shared" si="138"/>
        <v>5</v>
      </c>
      <c r="AP879" s="19">
        <f t="shared" si="139"/>
        <v>41047</v>
      </c>
    </row>
    <row r="880" spans="1:42" ht="19.5" customHeight="1" x14ac:dyDescent="0.2">
      <c r="A880" s="143">
        <v>20283</v>
      </c>
      <c r="B880" s="42" t="str">
        <f>IFERROR(VLOOKUP($A880,INPUT_Du_lieu_nhan_vien!$A:$C,2,0),"-")</f>
        <v>Lê Thị Kim</v>
      </c>
      <c r="C880" s="42" t="str">
        <f>IFERROR(VLOOKUP($A880,INPUT_Du_lieu_nhan_vien!$A:$C,3,0),"-")</f>
        <v>Anh</v>
      </c>
      <c r="D880" s="42" t="str">
        <f>IFERROR(VLOOKUP($A880,INPUT_Du_lieu_nhan_vien!$A:$AJ,36,0),"-")</f>
        <v>Nghỉ việc</v>
      </c>
      <c r="E880" s="69" t="s">
        <v>3032</v>
      </c>
      <c r="F880" s="70" t="s">
        <v>5848</v>
      </c>
      <c r="G880" s="71" t="s">
        <v>2216</v>
      </c>
      <c r="H880" s="54"/>
      <c r="I880" s="54" t="s">
        <v>17</v>
      </c>
      <c r="J880" s="54"/>
      <c r="K880" s="54"/>
      <c r="L880" s="54"/>
      <c r="M880" s="54"/>
      <c r="N880" s="70" t="s">
        <v>5849</v>
      </c>
      <c r="W880" t="s">
        <v>5709</v>
      </c>
      <c r="X880">
        <v>3647</v>
      </c>
      <c r="Y880">
        <f t="shared" si="130"/>
        <v>4807</v>
      </c>
      <c r="Z880">
        <f t="shared" si="131"/>
        <v>51</v>
      </c>
      <c r="AA880" t="str">
        <f t="shared" si="132"/>
        <v/>
      </c>
      <c r="AB880">
        <f t="shared" si="133"/>
        <v>3678</v>
      </c>
      <c r="AE880" s="19">
        <v>41089</v>
      </c>
      <c r="AH880" s="71" t="s">
        <v>2216</v>
      </c>
      <c r="AI880" s="78" t="s">
        <v>2216</v>
      </c>
      <c r="AJ880" s="413" t="str">
        <f t="shared" si="134"/>
        <v>29</v>
      </c>
      <c r="AK880" t="str">
        <f t="shared" si="135"/>
        <v>6</v>
      </c>
      <c r="AL880" t="str">
        <f t="shared" si="136"/>
        <v>2012</v>
      </c>
      <c r="AM880" s="427" t="str">
        <f t="shared" si="137"/>
        <v>29</v>
      </c>
      <c r="AN880" t="str">
        <f t="shared" si="138"/>
        <v>6</v>
      </c>
      <c r="AP880" s="19">
        <f t="shared" si="139"/>
        <v>41089</v>
      </c>
    </row>
    <row r="881" spans="1:42" ht="19.5" customHeight="1" x14ac:dyDescent="0.2">
      <c r="A881" s="143">
        <v>20436</v>
      </c>
      <c r="B881" s="42" t="str">
        <f>IFERROR(VLOOKUP($A881,INPUT_Du_lieu_nhan_vien!$A:$C,2,0),"-")</f>
        <v>Lê Hồng</v>
      </c>
      <c r="C881" s="42" t="str">
        <f>IFERROR(VLOOKUP($A881,INPUT_Du_lieu_nhan_vien!$A:$C,3,0),"-")</f>
        <v>Phong</v>
      </c>
      <c r="D881" s="42" t="str">
        <f>IFERROR(VLOOKUP($A881,INPUT_Du_lieu_nhan_vien!$A:$AJ,36,0),"-")</f>
        <v>Nghỉ việc</v>
      </c>
      <c r="E881" s="69" t="s">
        <v>3032</v>
      </c>
      <c r="F881" s="70" t="s">
        <v>5852</v>
      </c>
      <c r="G881" s="71" t="s">
        <v>2319</v>
      </c>
      <c r="H881" s="54"/>
      <c r="I881" s="54" t="s">
        <v>17</v>
      </c>
      <c r="J881" s="54"/>
      <c r="K881" s="54"/>
      <c r="L881" s="54"/>
      <c r="M881" s="54"/>
      <c r="N881" s="70" t="s">
        <v>5853</v>
      </c>
      <c r="W881" t="s">
        <v>5710</v>
      </c>
      <c r="X881">
        <v>3648</v>
      </c>
      <c r="Y881">
        <f t="shared" si="130"/>
        <v>5176</v>
      </c>
      <c r="Z881">
        <f t="shared" si="131"/>
        <v>51</v>
      </c>
      <c r="AA881" t="str">
        <f t="shared" si="132"/>
        <v/>
      </c>
      <c r="AB881">
        <f t="shared" si="133"/>
        <v>3679</v>
      </c>
      <c r="AE881" s="19">
        <v>41202</v>
      </c>
      <c r="AH881" s="71" t="s">
        <v>2319</v>
      </c>
      <c r="AI881" s="78" t="s">
        <v>2319</v>
      </c>
      <c r="AJ881" s="413" t="str">
        <f t="shared" si="134"/>
        <v>20</v>
      </c>
      <c r="AK881" t="str">
        <f t="shared" si="135"/>
        <v>10</v>
      </c>
      <c r="AL881" t="str">
        <f t="shared" si="136"/>
        <v>2012</v>
      </c>
      <c r="AM881" s="427" t="str">
        <f t="shared" si="137"/>
        <v>20</v>
      </c>
      <c r="AN881" t="str">
        <f t="shared" si="138"/>
        <v>10</v>
      </c>
      <c r="AP881" s="19">
        <f t="shared" si="139"/>
        <v>41202</v>
      </c>
    </row>
    <row r="882" spans="1:42" ht="19.5" customHeight="1" x14ac:dyDescent="0.2">
      <c r="A882" s="143">
        <v>20311</v>
      </c>
      <c r="B882" s="42" t="str">
        <f>IFERROR(VLOOKUP($A882,INPUT_Du_lieu_nhan_vien!$A:$C,2,0),"-")</f>
        <v>Lâm Thị Ngọc</v>
      </c>
      <c r="C882" s="42" t="str">
        <f>IFERROR(VLOOKUP($A882,INPUT_Du_lieu_nhan_vien!$A:$C,3,0),"-")</f>
        <v>Huệ</v>
      </c>
      <c r="D882" s="42" t="str">
        <f>IFERROR(VLOOKUP($A882,INPUT_Du_lieu_nhan_vien!$A:$AJ,36,0),"-")</f>
        <v>Nghỉ việc</v>
      </c>
      <c r="E882" s="69" t="s">
        <v>3032</v>
      </c>
      <c r="F882" s="70" t="s">
        <v>5854</v>
      </c>
      <c r="G882" s="71">
        <v>40919</v>
      </c>
      <c r="H882" s="54"/>
      <c r="I882" s="54" t="s">
        <v>17</v>
      </c>
      <c r="J882" s="54"/>
      <c r="K882" s="54"/>
      <c r="L882" s="54"/>
      <c r="M882" s="54"/>
      <c r="N882" s="70" t="s">
        <v>5855</v>
      </c>
      <c r="W882" t="s">
        <v>5768</v>
      </c>
      <c r="X882">
        <v>3649</v>
      </c>
      <c r="Y882">
        <f t="shared" si="130"/>
        <v>4969</v>
      </c>
      <c r="Z882">
        <f t="shared" si="131"/>
        <v>51</v>
      </c>
      <c r="AA882" t="str">
        <f t="shared" si="132"/>
        <v/>
      </c>
      <c r="AB882">
        <f t="shared" si="133"/>
        <v>3680</v>
      </c>
      <c r="AE882" s="19">
        <v>40919</v>
      </c>
      <c r="AH882" s="71">
        <v>40919</v>
      </c>
      <c r="AI882" s="78" t="s">
        <v>8635</v>
      </c>
      <c r="AJ882" s="413" t="str">
        <f t="shared" si="134"/>
        <v>11</v>
      </c>
      <c r="AK882" t="str">
        <f t="shared" si="135"/>
        <v>01</v>
      </c>
      <c r="AL882" t="str">
        <f t="shared" si="136"/>
        <v>2012</v>
      </c>
      <c r="AM882" s="427" t="str">
        <f t="shared" si="137"/>
        <v>11</v>
      </c>
      <c r="AN882" t="str">
        <f t="shared" si="138"/>
        <v>01</v>
      </c>
      <c r="AP882" s="19">
        <f t="shared" si="139"/>
        <v>40919</v>
      </c>
    </row>
    <row r="883" spans="1:42" ht="19.5" customHeight="1" x14ac:dyDescent="0.2">
      <c r="A883" s="143">
        <v>20444</v>
      </c>
      <c r="B883" s="42" t="str">
        <f>IFERROR(VLOOKUP($A883,INPUT_Du_lieu_nhan_vien!$A:$C,2,0),"-")</f>
        <v>Lê Quang</v>
      </c>
      <c r="C883" s="42" t="str">
        <f>IFERROR(VLOOKUP($A883,INPUT_Du_lieu_nhan_vien!$A:$C,3,0),"-")</f>
        <v>Anh</v>
      </c>
      <c r="D883" s="42" t="str">
        <f>IFERROR(VLOOKUP($A883,INPUT_Du_lieu_nhan_vien!$A:$AJ,36,0),"-")</f>
        <v>Nghỉ việc</v>
      </c>
      <c r="E883" s="69" t="s">
        <v>3032</v>
      </c>
      <c r="F883" s="70" t="s">
        <v>5856</v>
      </c>
      <c r="G883" s="70" t="s">
        <v>2649</v>
      </c>
      <c r="H883" s="54"/>
      <c r="I883" s="54" t="s">
        <v>8</v>
      </c>
      <c r="J883" s="54"/>
      <c r="K883" s="54"/>
      <c r="L883" s="54"/>
      <c r="M883" s="54"/>
      <c r="N883" s="70" t="s">
        <v>5857</v>
      </c>
      <c r="W883" t="s">
        <v>5770</v>
      </c>
      <c r="X883">
        <v>3650</v>
      </c>
      <c r="Y883">
        <f t="shared" si="130"/>
        <v>5186</v>
      </c>
      <c r="Z883">
        <f t="shared" si="131"/>
        <v>36</v>
      </c>
      <c r="AA883" t="str">
        <f t="shared" si="132"/>
        <v/>
      </c>
      <c r="AB883">
        <f t="shared" si="133"/>
        <v>3681</v>
      </c>
      <c r="AE883" s="19">
        <v>41229</v>
      </c>
      <c r="AH883" s="70" t="s">
        <v>2649</v>
      </c>
      <c r="AI883" s="78" t="s">
        <v>2649</v>
      </c>
      <c r="AJ883" s="413" t="str">
        <f t="shared" si="134"/>
        <v>16</v>
      </c>
      <c r="AK883" t="str">
        <f t="shared" si="135"/>
        <v>11</v>
      </c>
      <c r="AL883" t="str">
        <f t="shared" si="136"/>
        <v>2012</v>
      </c>
      <c r="AM883" s="427" t="str">
        <f t="shared" si="137"/>
        <v>16</v>
      </c>
      <c r="AN883" t="str">
        <f t="shared" si="138"/>
        <v>11</v>
      </c>
      <c r="AP883" s="19">
        <f t="shared" si="139"/>
        <v>41229</v>
      </c>
    </row>
    <row r="884" spans="1:42" ht="19.5" customHeight="1" x14ac:dyDescent="0.2">
      <c r="A884" s="143">
        <v>20497</v>
      </c>
      <c r="B884" s="42" t="str">
        <f>IFERROR(VLOOKUP($A884,INPUT_Du_lieu_nhan_vien!$A:$C,2,0),"-")</f>
        <v>Lê Thị</v>
      </c>
      <c r="C884" s="42" t="str">
        <f>IFERROR(VLOOKUP($A884,INPUT_Du_lieu_nhan_vien!$A:$C,3,0),"-")</f>
        <v>Trang</v>
      </c>
      <c r="D884" s="42" t="str">
        <f>IFERROR(VLOOKUP($A884,INPUT_Du_lieu_nhan_vien!$A:$AJ,36,0),"-")</f>
        <v>Nghỉ việc</v>
      </c>
      <c r="E884" s="69" t="s">
        <v>3032</v>
      </c>
      <c r="F884" s="70" t="s">
        <v>5860</v>
      </c>
      <c r="G884" s="71" t="s">
        <v>2772</v>
      </c>
      <c r="H884" s="54"/>
      <c r="I884" s="54" t="s">
        <v>14</v>
      </c>
      <c r="J884" s="54"/>
      <c r="K884" s="54"/>
      <c r="L884" s="54"/>
      <c r="M884" s="54"/>
      <c r="N884" s="70" t="s">
        <v>5861</v>
      </c>
      <c r="W884" t="s">
        <v>5772</v>
      </c>
      <c r="X884">
        <v>3651</v>
      </c>
      <c r="Y884">
        <f t="shared" si="130"/>
        <v>5312</v>
      </c>
      <c r="Z884">
        <f t="shared" si="131"/>
        <v>33</v>
      </c>
      <c r="AA884" t="str">
        <f t="shared" si="132"/>
        <v/>
      </c>
      <c r="AB884">
        <f t="shared" si="133"/>
        <v>3682</v>
      </c>
      <c r="AE884" s="19">
        <v>41348</v>
      </c>
      <c r="AH884" s="71" t="s">
        <v>2772</v>
      </c>
      <c r="AI884" s="78" t="s">
        <v>2772</v>
      </c>
      <c r="AJ884" s="413" t="str">
        <f t="shared" si="134"/>
        <v>15</v>
      </c>
      <c r="AK884" t="str">
        <f t="shared" si="135"/>
        <v>3</v>
      </c>
      <c r="AL884" t="str">
        <f t="shared" si="136"/>
        <v>2013</v>
      </c>
      <c r="AM884" s="427" t="str">
        <f t="shared" si="137"/>
        <v>15</v>
      </c>
      <c r="AN884" t="str">
        <f t="shared" si="138"/>
        <v>3</v>
      </c>
      <c r="AP884" s="19">
        <f t="shared" si="139"/>
        <v>41348</v>
      </c>
    </row>
    <row r="885" spans="1:42" ht="19.5" customHeight="1" x14ac:dyDescent="0.2">
      <c r="A885" s="229">
        <v>20362</v>
      </c>
      <c r="B885" s="42" t="str">
        <f>IFERROR(VLOOKUP($A885,INPUT_Du_lieu_nhan_vien!$A:$C,2,0),"-")</f>
        <v>-</v>
      </c>
      <c r="C885" s="42" t="str">
        <f>IFERROR(VLOOKUP($A885,INPUT_Du_lieu_nhan_vien!$A:$C,3,0),"-")</f>
        <v>-</v>
      </c>
      <c r="D885" s="42" t="str">
        <f>IFERROR(VLOOKUP($A885,INPUT_Du_lieu_nhan_vien!$A:$AJ,36,0),"-")</f>
        <v>-</v>
      </c>
      <c r="E885" s="69" t="s">
        <v>3032</v>
      </c>
      <c r="F885" s="70" t="s">
        <v>5862</v>
      </c>
      <c r="G885" s="20" t="s">
        <v>5703</v>
      </c>
      <c r="H885" s="54"/>
      <c r="I885" s="54" t="s">
        <v>17</v>
      </c>
      <c r="J885" s="54"/>
      <c r="K885" s="54"/>
      <c r="L885" s="54"/>
      <c r="M885" s="54"/>
      <c r="N885" s="70" t="s">
        <v>5863</v>
      </c>
      <c r="W885" t="s">
        <v>5781</v>
      </c>
      <c r="X885">
        <v>3652</v>
      </c>
      <c r="Y885" t="str">
        <f t="shared" si="130"/>
        <v/>
      </c>
      <c r="Z885">
        <f t="shared" si="131"/>
        <v>51</v>
      </c>
      <c r="AA885" t="str">
        <f t="shared" si="132"/>
        <v/>
      </c>
      <c r="AB885">
        <f t="shared" si="133"/>
        <v>3683</v>
      </c>
      <c r="AE885" s="19">
        <v>41358</v>
      </c>
      <c r="AH885" s="20" t="s">
        <v>5703</v>
      </c>
      <c r="AI885" s="79" t="s">
        <v>5703</v>
      </c>
      <c r="AJ885" s="413" t="str">
        <f t="shared" si="134"/>
        <v>25</v>
      </c>
      <c r="AK885" t="str">
        <f t="shared" si="135"/>
        <v>3</v>
      </c>
      <c r="AL885" t="str">
        <f t="shared" si="136"/>
        <v>2013</v>
      </c>
      <c r="AM885" s="427" t="str">
        <f t="shared" si="137"/>
        <v>25</v>
      </c>
      <c r="AN885" t="str">
        <f t="shared" si="138"/>
        <v>3</v>
      </c>
      <c r="AP885" s="19">
        <f t="shared" si="139"/>
        <v>41358</v>
      </c>
    </row>
    <row r="886" spans="1:42" ht="19.5" customHeight="1" x14ac:dyDescent="0.2">
      <c r="A886" s="143">
        <v>20439</v>
      </c>
      <c r="B886" s="42" t="str">
        <f>IFERROR(VLOOKUP($A886,INPUT_Du_lieu_nhan_vien!$A:$C,2,0),"-")</f>
        <v>Lê Nguyễn Thanh</v>
      </c>
      <c r="C886" s="42" t="str">
        <f>IFERROR(VLOOKUP($A886,INPUT_Du_lieu_nhan_vien!$A:$C,3,0),"-")</f>
        <v>Thanh</v>
      </c>
      <c r="D886" s="42" t="str">
        <f>IFERROR(VLOOKUP($A886,INPUT_Du_lieu_nhan_vien!$A:$AJ,36,0),"-")</f>
        <v>Nghỉ việc</v>
      </c>
      <c r="E886" s="69" t="s">
        <v>3032</v>
      </c>
      <c r="F886" s="70" t="s">
        <v>5864</v>
      </c>
      <c r="G886" s="20" t="s">
        <v>3913</v>
      </c>
      <c r="H886" s="54"/>
      <c r="I886" s="54" t="s">
        <v>17</v>
      </c>
      <c r="J886" s="54"/>
      <c r="K886" s="54"/>
      <c r="L886" s="54"/>
      <c r="M886" s="54"/>
      <c r="N886" s="70" t="s">
        <v>5859</v>
      </c>
      <c r="W886" t="s">
        <v>5784</v>
      </c>
      <c r="X886">
        <v>3653</v>
      </c>
      <c r="Y886">
        <f t="shared" si="130"/>
        <v>5181</v>
      </c>
      <c r="Z886">
        <f t="shared" si="131"/>
        <v>51</v>
      </c>
      <c r="AA886" t="str">
        <f t="shared" si="132"/>
        <v/>
      </c>
      <c r="AB886">
        <f t="shared" si="133"/>
        <v>3684</v>
      </c>
      <c r="AE886" s="19">
        <v>41365</v>
      </c>
      <c r="AH886" s="20" t="s">
        <v>3913</v>
      </c>
      <c r="AI886" s="79" t="s">
        <v>3913</v>
      </c>
      <c r="AJ886" s="413" t="str">
        <f t="shared" si="134"/>
        <v>1/</v>
      </c>
      <c r="AK886" t="str">
        <f t="shared" si="135"/>
        <v>4</v>
      </c>
      <c r="AL886" t="str">
        <f t="shared" si="136"/>
        <v>2013</v>
      </c>
      <c r="AM886" s="427">
        <v>1</v>
      </c>
      <c r="AN886" t="str">
        <f t="shared" si="138"/>
        <v>4</v>
      </c>
      <c r="AP886" s="19">
        <f t="shared" si="139"/>
        <v>41365</v>
      </c>
    </row>
    <row r="887" spans="1:42" ht="19.5" customHeight="1" x14ac:dyDescent="0.2">
      <c r="A887" s="143">
        <v>20486</v>
      </c>
      <c r="B887" s="42" t="str">
        <f>IFERROR(VLOOKUP($A887,INPUT_Du_lieu_nhan_vien!$A:$C,2,0),"-")</f>
        <v>Lê Thị Phương</v>
      </c>
      <c r="C887" s="42" t="str">
        <f>IFERROR(VLOOKUP($A887,INPUT_Du_lieu_nhan_vien!$A:$C,3,0),"-")</f>
        <v>Kiều</v>
      </c>
      <c r="D887" s="42" t="str">
        <f>IFERROR(VLOOKUP($A887,INPUT_Du_lieu_nhan_vien!$A:$AJ,36,0),"-")</f>
        <v>Nghỉ việc</v>
      </c>
      <c r="E887" s="69" t="s">
        <v>3032</v>
      </c>
      <c r="F887" s="70" t="s">
        <v>5865</v>
      </c>
      <c r="G887" s="71" t="s">
        <v>2987</v>
      </c>
      <c r="H887" s="54"/>
      <c r="I887" s="54" t="s">
        <v>16</v>
      </c>
      <c r="J887" s="54"/>
      <c r="K887" s="54"/>
      <c r="L887" s="54"/>
      <c r="M887" s="54"/>
      <c r="N887" s="70" t="s">
        <v>5866</v>
      </c>
      <c r="W887" t="s">
        <v>5787</v>
      </c>
      <c r="X887">
        <v>3654</v>
      </c>
      <c r="Y887">
        <f t="shared" si="130"/>
        <v>5301</v>
      </c>
      <c r="Z887">
        <f t="shared" si="131"/>
        <v>53</v>
      </c>
      <c r="AA887" t="str">
        <f t="shared" si="132"/>
        <v/>
      </c>
      <c r="AB887">
        <f t="shared" si="133"/>
        <v>3685</v>
      </c>
      <c r="AE887" s="19">
        <v>41362</v>
      </c>
      <c r="AH887" s="71" t="s">
        <v>2987</v>
      </c>
      <c r="AI887" s="78" t="s">
        <v>2987</v>
      </c>
      <c r="AJ887" s="413" t="str">
        <f t="shared" si="134"/>
        <v>29</v>
      </c>
      <c r="AK887" t="str">
        <f t="shared" si="135"/>
        <v>3</v>
      </c>
      <c r="AL887" t="str">
        <f t="shared" si="136"/>
        <v>2013</v>
      </c>
      <c r="AM887" s="427" t="str">
        <f t="shared" si="137"/>
        <v>29</v>
      </c>
      <c r="AN887" t="str">
        <f t="shared" si="138"/>
        <v>3</v>
      </c>
      <c r="AP887" s="19">
        <f t="shared" si="139"/>
        <v>41362</v>
      </c>
    </row>
    <row r="888" spans="1:42" ht="19.5" customHeight="1" x14ac:dyDescent="0.2">
      <c r="A888" s="143">
        <v>20279</v>
      </c>
      <c r="B888" s="42" t="str">
        <f>IFERROR(VLOOKUP($A888,INPUT_Du_lieu_nhan_vien!$A:$C,2,0),"-")</f>
        <v>Lương Hoàng</v>
      </c>
      <c r="C888" s="42" t="str">
        <f>IFERROR(VLOOKUP($A888,INPUT_Du_lieu_nhan_vien!$A:$C,3,0),"-")</f>
        <v>Nam</v>
      </c>
      <c r="D888" s="42" t="str">
        <f>IFERROR(VLOOKUP($A888,INPUT_Du_lieu_nhan_vien!$A:$AJ,36,0),"-")</f>
        <v>Nghỉ việc</v>
      </c>
      <c r="E888" s="69" t="s">
        <v>3032</v>
      </c>
      <c r="F888" s="70" t="s">
        <v>5867</v>
      </c>
      <c r="G888" s="20" t="s">
        <v>5868</v>
      </c>
      <c r="H888" s="54"/>
      <c r="I888" s="54" t="s">
        <v>17</v>
      </c>
      <c r="J888" s="54"/>
      <c r="K888" s="54"/>
      <c r="L888" s="54"/>
      <c r="M888" s="54"/>
      <c r="N888" s="70" t="s">
        <v>5869</v>
      </c>
      <c r="W888" t="s">
        <v>5788</v>
      </c>
      <c r="X888">
        <v>3655</v>
      </c>
      <c r="Y888">
        <f t="shared" si="130"/>
        <v>4803</v>
      </c>
      <c r="Z888">
        <f t="shared" si="131"/>
        <v>51</v>
      </c>
      <c r="AA888" t="str">
        <f t="shared" si="132"/>
        <v/>
      </c>
      <c r="AB888">
        <f t="shared" si="133"/>
        <v>3686</v>
      </c>
      <c r="AE888" s="19">
        <v>41291</v>
      </c>
      <c r="AH888" s="20" t="s">
        <v>5868</v>
      </c>
      <c r="AI888" s="79" t="s">
        <v>5868</v>
      </c>
      <c r="AJ888" s="413" t="str">
        <f t="shared" si="134"/>
        <v>17</v>
      </c>
      <c r="AK888" t="str">
        <f t="shared" si="135"/>
        <v>1</v>
      </c>
      <c r="AL888" t="str">
        <f t="shared" si="136"/>
        <v>2013</v>
      </c>
      <c r="AM888" s="427" t="str">
        <f t="shared" si="137"/>
        <v>17</v>
      </c>
      <c r="AN888" t="str">
        <f t="shared" si="138"/>
        <v>1</v>
      </c>
      <c r="AP888" s="19">
        <f t="shared" si="139"/>
        <v>41291</v>
      </c>
    </row>
    <row r="889" spans="1:42" ht="19.5" customHeight="1" x14ac:dyDescent="0.2">
      <c r="A889" s="143">
        <v>20340</v>
      </c>
      <c r="B889" s="42" t="str">
        <f>IFERROR(VLOOKUP($A889,INPUT_Du_lieu_nhan_vien!$A:$C,2,0),"-")</f>
        <v>Lương Tuyết</v>
      </c>
      <c r="C889" s="42" t="str">
        <f>IFERROR(VLOOKUP($A889,INPUT_Du_lieu_nhan_vien!$A:$C,3,0),"-")</f>
        <v>Nga</v>
      </c>
      <c r="D889" s="42" t="str">
        <f>IFERROR(VLOOKUP($A889,INPUT_Du_lieu_nhan_vien!$A:$AJ,36,0),"-")</f>
        <v>Nghỉ việc</v>
      </c>
      <c r="E889" s="69" t="s">
        <v>3032</v>
      </c>
      <c r="F889" s="70" t="s">
        <v>5870</v>
      </c>
      <c r="G889" s="71">
        <v>40917</v>
      </c>
      <c r="H889" s="54"/>
      <c r="I889" s="54" t="s">
        <v>16</v>
      </c>
      <c r="J889" s="54"/>
      <c r="K889" s="54"/>
      <c r="L889" s="54"/>
      <c r="M889" s="54"/>
      <c r="N889" s="70" t="s">
        <v>5871</v>
      </c>
      <c r="W889" t="s">
        <v>5792</v>
      </c>
      <c r="X889">
        <v>3656</v>
      </c>
      <c r="Y889">
        <f t="shared" si="130"/>
        <v>5007</v>
      </c>
      <c r="Z889">
        <f t="shared" si="131"/>
        <v>53</v>
      </c>
      <c r="AA889" t="str">
        <f t="shared" si="132"/>
        <v/>
      </c>
      <c r="AB889">
        <f t="shared" si="133"/>
        <v>3687</v>
      </c>
      <c r="AE889" s="19">
        <v>40917</v>
      </c>
      <c r="AH889" s="71">
        <v>40917</v>
      </c>
      <c r="AI889" s="78" t="s">
        <v>8873</v>
      </c>
      <c r="AJ889" s="413" t="str">
        <f t="shared" si="134"/>
        <v>09</v>
      </c>
      <c r="AK889" t="str">
        <f t="shared" si="135"/>
        <v>01</v>
      </c>
      <c r="AL889" t="str">
        <f t="shared" si="136"/>
        <v>2012</v>
      </c>
      <c r="AM889" s="427" t="str">
        <f t="shared" si="137"/>
        <v>09</v>
      </c>
      <c r="AN889" t="str">
        <f t="shared" si="138"/>
        <v>01</v>
      </c>
      <c r="AP889" s="19">
        <f t="shared" si="139"/>
        <v>40917</v>
      </c>
    </row>
    <row r="890" spans="1:42" ht="19.5" customHeight="1" x14ac:dyDescent="0.2">
      <c r="A890" s="143">
        <v>20026</v>
      </c>
      <c r="B890" s="42" t="str">
        <f>IFERROR(VLOOKUP($A890,INPUT_Du_lieu_nhan_vien!$A:$C,2,0),"-")</f>
        <v>Ngô Thị Minh</v>
      </c>
      <c r="C890" s="42" t="str">
        <f>IFERROR(VLOOKUP($A890,INPUT_Du_lieu_nhan_vien!$A:$C,3,0),"-")</f>
        <v>Hiếu</v>
      </c>
      <c r="D890" s="42" t="str">
        <f>IFERROR(VLOOKUP($A890,INPUT_Du_lieu_nhan_vien!$A:$AJ,36,0),"-")</f>
        <v>Nghỉ việc</v>
      </c>
      <c r="E890" s="69" t="s">
        <v>3032</v>
      </c>
      <c r="F890" s="141" t="s">
        <v>5872</v>
      </c>
      <c r="G890" s="142">
        <v>40917</v>
      </c>
      <c r="H890" s="54"/>
      <c r="I890" s="54" t="s">
        <v>14</v>
      </c>
      <c r="J890" s="54"/>
      <c r="K890" s="54"/>
      <c r="L890" s="54"/>
      <c r="M890" s="54"/>
      <c r="N890" s="141" t="s">
        <v>5873</v>
      </c>
      <c r="W890" t="s">
        <v>5794</v>
      </c>
      <c r="X890">
        <v>3657</v>
      </c>
      <c r="Y890">
        <f t="shared" si="130"/>
        <v>4466</v>
      </c>
      <c r="Z890">
        <f t="shared" si="131"/>
        <v>33</v>
      </c>
      <c r="AA890" t="str">
        <f t="shared" si="132"/>
        <v/>
      </c>
      <c r="AB890">
        <f t="shared" si="133"/>
        <v>3688</v>
      </c>
      <c r="AE890" s="19">
        <v>40917</v>
      </c>
      <c r="AH890" s="142">
        <v>40917</v>
      </c>
      <c r="AI890" s="420" t="s">
        <v>8873</v>
      </c>
      <c r="AJ890" s="413" t="str">
        <f t="shared" si="134"/>
        <v>09</v>
      </c>
      <c r="AK890" t="str">
        <f t="shared" si="135"/>
        <v>01</v>
      </c>
      <c r="AL890" t="str">
        <f t="shared" si="136"/>
        <v>2012</v>
      </c>
      <c r="AM890" s="427" t="str">
        <f t="shared" si="137"/>
        <v>09</v>
      </c>
      <c r="AN890" t="str">
        <f t="shared" si="138"/>
        <v>01</v>
      </c>
      <c r="AP890" s="19">
        <f t="shared" si="139"/>
        <v>40917</v>
      </c>
    </row>
    <row r="891" spans="1:42" ht="19.5" customHeight="1" x14ac:dyDescent="0.2">
      <c r="A891" s="143">
        <v>20379</v>
      </c>
      <c r="B891" s="42" t="str">
        <f>IFERROR(VLOOKUP($A891,INPUT_Du_lieu_nhan_vien!$A:$C,2,0),"-")</f>
        <v>Mai Thị Mỹ</v>
      </c>
      <c r="C891" s="42" t="str">
        <f>IFERROR(VLOOKUP($A891,INPUT_Du_lieu_nhan_vien!$A:$C,3,0),"-")</f>
        <v>Phụng</v>
      </c>
      <c r="D891" s="42" t="str">
        <f>IFERROR(VLOOKUP($A891,INPUT_Du_lieu_nhan_vien!$A:$AJ,36,0),"-")</f>
        <v>Nghỉ việc</v>
      </c>
      <c r="E891" s="69" t="s">
        <v>3032</v>
      </c>
      <c r="F891" s="70" t="s">
        <v>5876</v>
      </c>
      <c r="G891" s="71">
        <v>40917</v>
      </c>
      <c r="H891" s="54"/>
      <c r="I891" s="54" t="s">
        <v>16</v>
      </c>
      <c r="J891" s="54"/>
      <c r="K891" s="54"/>
      <c r="L891" s="54"/>
      <c r="M891" s="54"/>
      <c r="N891" s="70" t="s">
        <v>5871</v>
      </c>
      <c r="W891" t="s">
        <v>5797</v>
      </c>
      <c r="X891">
        <v>3658</v>
      </c>
      <c r="Y891">
        <f t="shared" si="130"/>
        <v>5047</v>
      </c>
      <c r="Z891">
        <f t="shared" si="131"/>
        <v>53</v>
      </c>
      <c r="AA891" t="str">
        <f t="shared" si="132"/>
        <v/>
      </c>
      <c r="AB891">
        <f t="shared" si="133"/>
        <v>3689</v>
      </c>
      <c r="AE891" s="19">
        <v>40917</v>
      </c>
      <c r="AH891" s="71">
        <v>40917</v>
      </c>
      <c r="AI891" s="78" t="s">
        <v>8873</v>
      </c>
      <c r="AJ891" s="413" t="str">
        <f t="shared" si="134"/>
        <v>09</v>
      </c>
      <c r="AK891" t="str">
        <f t="shared" si="135"/>
        <v>01</v>
      </c>
      <c r="AL891" t="str">
        <f t="shared" si="136"/>
        <v>2012</v>
      </c>
      <c r="AM891" s="427" t="str">
        <f t="shared" si="137"/>
        <v>09</v>
      </c>
      <c r="AN891" t="str">
        <f t="shared" si="138"/>
        <v>01</v>
      </c>
      <c r="AP891" s="19">
        <f t="shared" si="139"/>
        <v>40917</v>
      </c>
    </row>
    <row r="892" spans="1:42" ht="19.5" customHeight="1" x14ac:dyDescent="0.2">
      <c r="A892" s="143">
        <v>20289</v>
      </c>
      <c r="B892" s="42" t="str">
        <f>IFERROR(VLOOKUP($A892,INPUT_Du_lieu_nhan_vien!$A:$C,2,0),"-")</f>
        <v>Nguyễn Minh</v>
      </c>
      <c r="C892" s="42" t="str">
        <f>IFERROR(VLOOKUP($A892,INPUT_Du_lieu_nhan_vien!$A:$C,3,0),"-")</f>
        <v>Tuấn</v>
      </c>
      <c r="D892" s="42" t="str">
        <f>IFERROR(VLOOKUP($A892,INPUT_Du_lieu_nhan_vien!$A:$AJ,36,0),"-")</f>
        <v>Nghỉ việc</v>
      </c>
      <c r="E892" s="69" t="s">
        <v>3031</v>
      </c>
      <c r="F892" s="70" t="s">
        <v>3530</v>
      </c>
      <c r="G892" s="71">
        <v>40672</v>
      </c>
      <c r="H892" s="54"/>
      <c r="I892" s="54" t="s">
        <v>17</v>
      </c>
      <c r="J892" s="54"/>
      <c r="K892" s="54" t="s">
        <v>52</v>
      </c>
      <c r="L892" s="54"/>
      <c r="M892" s="54"/>
      <c r="N892" s="70" t="s">
        <v>3531</v>
      </c>
      <c r="W892" t="s">
        <v>5799</v>
      </c>
      <c r="X892">
        <v>3659</v>
      </c>
      <c r="Y892">
        <f t="shared" si="130"/>
        <v>4813</v>
      </c>
      <c r="Z892">
        <f t="shared" si="131"/>
        <v>51</v>
      </c>
      <c r="AA892">
        <f t="shared" si="132"/>
        <v>176</v>
      </c>
      <c r="AB892">
        <f t="shared" si="133"/>
        <v>3067</v>
      </c>
      <c r="AE892" s="19">
        <v>40672</v>
      </c>
      <c r="AH892" s="71">
        <v>40672</v>
      </c>
      <c r="AI892" s="78" t="s">
        <v>8874</v>
      </c>
      <c r="AJ892" s="413" t="str">
        <f t="shared" si="134"/>
        <v>09</v>
      </c>
      <c r="AK892" t="str">
        <f t="shared" si="135"/>
        <v>05</v>
      </c>
      <c r="AL892" t="str">
        <f t="shared" si="136"/>
        <v>2011</v>
      </c>
      <c r="AM892" s="427" t="str">
        <f t="shared" si="137"/>
        <v>09</v>
      </c>
      <c r="AN892" t="str">
        <f t="shared" si="138"/>
        <v>05</v>
      </c>
      <c r="AP892" s="19">
        <f t="shared" si="139"/>
        <v>40672</v>
      </c>
    </row>
    <row r="893" spans="1:42" ht="19.5" customHeight="1" x14ac:dyDescent="0.2">
      <c r="A893" s="143">
        <v>20123</v>
      </c>
      <c r="B893" s="42" t="str">
        <f>IFERROR(VLOOKUP($A893,INPUT_Du_lieu_nhan_vien!$A:$C,2,0),"-")</f>
        <v>Nguyễn Châu</v>
      </c>
      <c r="C893" s="42" t="str">
        <f>IFERROR(VLOOKUP($A893,INPUT_Du_lieu_nhan_vien!$A:$C,3,0),"-")</f>
        <v>Tuấn</v>
      </c>
      <c r="D893" s="42" t="str">
        <f>IFERROR(VLOOKUP($A893,INPUT_Du_lieu_nhan_vien!$A:$AJ,36,0),"-")</f>
        <v>Nghỉ việc</v>
      </c>
      <c r="E893" s="69" t="s">
        <v>3032</v>
      </c>
      <c r="F893" s="70" t="s">
        <v>5896</v>
      </c>
      <c r="G893" s="71">
        <v>40188</v>
      </c>
      <c r="H893" s="54"/>
      <c r="I893" s="54" t="s">
        <v>17</v>
      </c>
      <c r="J893" s="54"/>
      <c r="K893" s="54"/>
      <c r="L893" s="54"/>
      <c r="M893" s="54"/>
      <c r="N893" s="70" t="s">
        <v>5897</v>
      </c>
      <c r="W893" t="s">
        <v>5801</v>
      </c>
      <c r="X893">
        <v>3660</v>
      </c>
      <c r="Y893">
        <f t="shared" si="130"/>
        <v>4639</v>
      </c>
      <c r="Z893">
        <f t="shared" si="131"/>
        <v>51</v>
      </c>
      <c r="AA893" t="str">
        <f t="shared" si="132"/>
        <v/>
      </c>
      <c r="AB893">
        <f t="shared" si="133"/>
        <v>3690</v>
      </c>
      <c r="AE893" s="19">
        <v>40188</v>
      </c>
      <c r="AH893" s="71">
        <v>40188</v>
      </c>
      <c r="AI893" s="78" t="s">
        <v>8864</v>
      </c>
      <c r="AJ893" s="413" t="str">
        <f t="shared" si="134"/>
        <v>10</v>
      </c>
      <c r="AK893" t="str">
        <f t="shared" si="135"/>
        <v>01</v>
      </c>
      <c r="AL893" t="str">
        <f t="shared" si="136"/>
        <v>2010</v>
      </c>
      <c r="AM893" s="427" t="str">
        <f t="shared" si="137"/>
        <v>10</v>
      </c>
      <c r="AN893" t="str">
        <f t="shared" si="138"/>
        <v>01</v>
      </c>
      <c r="AP893" s="19">
        <f t="shared" si="139"/>
        <v>40188</v>
      </c>
    </row>
    <row r="894" spans="1:42" ht="19.5" customHeight="1" x14ac:dyDescent="0.2">
      <c r="A894" s="143">
        <v>20042</v>
      </c>
      <c r="B894" s="42" t="str">
        <f>IFERROR(VLOOKUP($A894,INPUT_Du_lieu_nhan_vien!$A:$C,2,0),"-")</f>
        <v>Nguyễn Đức</v>
      </c>
      <c r="C894" s="42" t="str">
        <f>IFERROR(VLOOKUP($A894,INPUT_Du_lieu_nhan_vien!$A:$C,3,0),"-")</f>
        <v>Tuấn</v>
      </c>
      <c r="D894" s="42" t="str">
        <f>IFERROR(VLOOKUP($A894,INPUT_Du_lieu_nhan_vien!$A:$AJ,36,0),"-")</f>
        <v>Nghỉ việc</v>
      </c>
      <c r="E894" s="69" t="s">
        <v>3032</v>
      </c>
      <c r="F894" s="70" t="s">
        <v>5937</v>
      </c>
      <c r="G894" s="71">
        <v>40914</v>
      </c>
      <c r="H894" s="54"/>
      <c r="I894" s="54" t="s">
        <v>17</v>
      </c>
      <c r="J894" s="54"/>
      <c r="K894" s="54"/>
      <c r="L894" s="54"/>
      <c r="M894" s="54"/>
      <c r="N894" s="70" t="s">
        <v>5938</v>
      </c>
      <c r="W894" t="s">
        <v>5803</v>
      </c>
      <c r="X894">
        <v>3661</v>
      </c>
      <c r="Y894">
        <f t="shared" si="130"/>
        <v>4480</v>
      </c>
      <c r="Z894">
        <f t="shared" si="131"/>
        <v>51</v>
      </c>
      <c r="AA894" t="str">
        <f t="shared" si="132"/>
        <v/>
      </c>
      <c r="AB894">
        <f t="shared" si="133"/>
        <v>3691</v>
      </c>
      <c r="AE894" s="19">
        <v>40914</v>
      </c>
      <c r="AH894" s="71">
        <v>40914</v>
      </c>
      <c r="AI894" s="78" t="s">
        <v>8875</v>
      </c>
      <c r="AJ894" s="413" t="str">
        <f t="shared" si="134"/>
        <v>06</v>
      </c>
      <c r="AK894" t="str">
        <f t="shared" si="135"/>
        <v>01</v>
      </c>
      <c r="AL894" t="str">
        <f t="shared" si="136"/>
        <v>2012</v>
      </c>
      <c r="AM894" s="427" t="str">
        <f t="shared" si="137"/>
        <v>06</v>
      </c>
      <c r="AN894" t="str">
        <f t="shared" si="138"/>
        <v>01</v>
      </c>
      <c r="AP894" s="19">
        <f t="shared" si="139"/>
        <v>40914</v>
      </c>
    </row>
    <row r="895" spans="1:42" ht="19.5" customHeight="1" x14ac:dyDescent="0.2">
      <c r="A895" s="143">
        <v>20236</v>
      </c>
      <c r="B895" s="42" t="str">
        <f>IFERROR(VLOOKUP($A895,INPUT_Du_lieu_nhan_vien!$A:$C,2,0),"-")</f>
        <v>Nguyễn Sơn</v>
      </c>
      <c r="C895" s="42" t="str">
        <f>IFERROR(VLOOKUP($A895,INPUT_Du_lieu_nhan_vien!$A:$C,3,0),"-")</f>
        <v>Tùng</v>
      </c>
      <c r="D895" s="42" t="str">
        <f>IFERROR(VLOOKUP($A895,INPUT_Du_lieu_nhan_vien!$A:$AJ,36,0),"-")</f>
        <v>Chính thức</v>
      </c>
      <c r="E895" s="69" t="s">
        <v>3028</v>
      </c>
      <c r="F895" s="70" t="s">
        <v>3226</v>
      </c>
      <c r="G895" s="71">
        <v>40634</v>
      </c>
      <c r="H895" s="54"/>
      <c r="I895" s="69" t="s">
        <v>12</v>
      </c>
      <c r="J895" s="54"/>
      <c r="K895" s="69" t="s">
        <v>52</v>
      </c>
      <c r="L895" s="54"/>
      <c r="M895" s="69" t="s">
        <v>44</v>
      </c>
      <c r="N895" s="69" t="s">
        <v>3162</v>
      </c>
      <c r="W895" t="s">
        <v>5805</v>
      </c>
      <c r="X895">
        <v>3662</v>
      </c>
      <c r="Y895">
        <f t="shared" si="130"/>
        <v>4761</v>
      </c>
      <c r="Z895">
        <f t="shared" si="131"/>
        <v>50</v>
      </c>
      <c r="AA895">
        <f t="shared" si="132"/>
        <v>176</v>
      </c>
      <c r="AB895">
        <f t="shared" si="133"/>
        <v>3552</v>
      </c>
      <c r="AE895" s="19">
        <v>40634</v>
      </c>
      <c r="AH895" s="71">
        <v>40634</v>
      </c>
      <c r="AI895" s="78" t="s">
        <v>8595</v>
      </c>
      <c r="AJ895" s="413" t="str">
        <f t="shared" si="134"/>
        <v>01</v>
      </c>
      <c r="AK895" t="str">
        <f t="shared" si="135"/>
        <v>04</v>
      </c>
      <c r="AL895" t="str">
        <f t="shared" si="136"/>
        <v>2011</v>
      </c>
      <c r="AM895" s="427" t="str">
        <f t="shared" si="137"/>
        <v>01</v>
      </c>
      <c r="AN895" t="str">
        <f t="shared" si="138"/>
        <v>04</v>
      </c>
      <c r="AP895" s="19">
        <f t="shared" si="139"/>
        <v>40634</v>
      </c>
    </row>
    <row r="896" spans="1:42" ht="19.5" customHeight="1" x14ac:dyDescent="0.2">
      <c r="A896" s="143">
        <v>20236</v>
      </c>
      <c r="B896" s="42" t="str">
        <f>IFERROR(VLOOKUP($A896,INPUT_Du_lieu_nhan_vien!$A:$C,2,0),"-")</f>
        <v>Nguyễn Sơn</v>
      </c>
      <c r="C896" s="42" t="str">
        <f>IFERROR(VLOOKUP($A896,INPUT_Du_lieu_nhan_vien!$A:$C,3,0),"-")</f>
        <v>Tùng</v>
      </c>
      <c r="D896" s="42" t="str">
        <f>IFERROR(VLOOKUP($A896,INPUT_Du_lieu_nhan_vien!$A:$AJ,36,0),"-")</f>
        <v>Chính thức</v>
      </c>
      <c r="E896" s="69" t="s">
        <v>3028</v>
      </c>
      <c r="F896" s="70" t="s">
        <v>3227</v>
      </c>
      <c r="G896" s="71">
        <v>40994</v>
      </c>
      <c r="H896" s="54"/>
      <c r="I896" s="69" t="s">
        <v>14</v>
      </c>
      <c r="J896" s="54"/>
      <c r="K896" s="69" t="s">
        <v>52</v>
      </c>
      <c r="L896" s="54"/>
      <c r="M896" s="69" t="s">
        <v>53</v>
      </c>
      <c r="N896" s="54"/>
      <c r="W896" t="s">
        <v>5807</v>
      </c>
      <c r="X896">
        <v>3663</v>
      </c>
      <c r="Y896">
        <f t="shared" si="130"/>
        <v>4761</v>
      </c>
      <c r="Z896">
        <f t="shared" si="131"/>
        <v>33</v>
      </c>
      <c r="AA896">
        <f t="shared" si="132"/>
        <v>176</v>
      </c>
      <c r="AB896">
        <f t="shared" si="133"/>
        <v>3553</v>
      </c>
      <c r="AE896" s="19">
        <v>40994</v>
      </c>
      <c r="AH896" s="71">
        <v>40994</v>
      </c>
      <c r="AI896" s="78" t="s">
        <v>8767</v>
      </c>
      <c r="AJ896" s="413" t="str">
        <f t="shared" si="134"/>
        <v>26</v>
      </c>
      <c r="AK896" t="str">
        <f t="shared" si="135"/>
        <v>03</v>
      </c>
      <c r="AL896" t="str">
        <f t="shared" si="136"/>
        <v>2012</v>
      </c>
      <c r="AM896" s="427" t="str">
        <f t="shared" si="137"/>
        <v>26</v>
      </c>
      <c r="AN896" t="str">
        <f t="shared" si="138"/>
        <v>03</v>
      </c>
      <c r="AP896" s="19">
        <f t="shared" si="139"/>
        <v>40994</v>
      </c>
    </row>
    <row r="897" spans="1:42" ht="19.5" customHeight="1" x14ac:dyDescent="0.2">
      <c r="A897" s="143">
        <v>20400</v>
      </c>
      <c r="B897" s="42" t="str">
        <f>IFERROR(VLOOKUP($A897,INPUT_Du_lieu_nhan_vien!$A:$C,2,0),"-")</f>
        <v>Nguyễn Thị Tú</v>
      </c>
      <c r="C897" s="42" t="str">
        <f>IFERROR(VLOOKUP($A897,INPUT_Du_lieu_nhan_vien!$A:$C,3,0),"-")</f>
        <v>Uyên</v>
      </c>
      <c r="D897" s="42" t="str">
        <f>IFERROR(VLOOKUP($A897,INPUT_Du_lieu_nhan_vien!$A:$AJ,36,0),"-")</f>
        <v>Nghỉ việc</v>
      </c>
      <c r="E897" s="69" t="s">
        <v>3032</v>
      </c>
      <c r="F897" s="70" t="s">
        <v>5877</v>
      </c>
      <c r="G897" s="71" t="s">
        <v>554</v>
      </c>
      <c r="H897" s="54"/>
      <c r="I897" s="54" t="s">
        <v>16</v>
      </c>
      <c r="J897" s="54"/>
      <c r="K897" s="54"/>
      <c r="L897" s="54"/>
      <c r="M897" s="54"/>
      <c r="N897" s="70" t="s">
        <v>5878</v>
      </c>
      <c r="W897" t="s">
        <v>5809</v>
      </c>
      <c r="X897">
        <v>3664</v>
      </c>
      <c r="Y897">
        <f t="shared" si="130"/>
        <v>5078</v>
      </c>
      <c r="Z897">
        <f t="shared" si="131"/>
        <v>53</v>
      </c>
      <c r="AA897" t="str">
        <f t="shared" si="132"/>
        <v/>
      </c>
      <c r="AB897">
        <f t="shared" si="133"/>
        <v>3692</v>
      </c>
      <c r="AE897" s="19">
        <v>39930</v>
      </c>
      <c r="AH897" s="71" t="s">
        <v>554</v>
      </c>
      <c r="AI897" s="78" t="s">
        <v>554</v>
      </c>
      <c r="AJ897" s="413" t="str">
        <f t="shared" si="134"/>
        <v>27</v>
      </c>
      <c r="AK897" t="str">
        <f t="shared" si="135"/>
        <v>4</v>
      </c>
      <c r="AL897" t="str">
        <f t="shared" si="136"/>
        <v>2009</v>
      </c>
      <c r="AM897" s="427" t="str">
        <f t="shared" si="137"/>
        <v>27</v>
      </c>
      <c r="AN897" t="str">
        <f t="shared" si="138"/>
        <v>4</v>
      </c>
      <c r="AP897" s="19">
        <f t="shared" si="139"/>
        <v>39930</v>
      </c>
    </row>
    <row r="898" spans="1:42" ht="19.5" customHeight="1" x14ac:dyDescent="0.2">
      <c r="A898" s="143">
        <v>20056</v>
      </c>
      <c r="B898" s="42" t="str">
        <f>IFERROR(VLOOKUP($A898,INPUT_Du_lieu_nhan_vien!$A:$C,2,0),"-")</f>
        <v>Nguyễn Thị Tú</v>
      </c>
      <c r="C898" s="42" t="str">
        <f>IFERROR(VLOOKUP($A898,INPUT_Du_lieu_nhan_vien!$A:$C,3,0),"-")</f>
        <v>Uyên</v>
      </c>
      <c r="D898" s="42" t="str">
        <f>IFERROR(VLOOKUP($A898,INPUT_Du_lieu_nhan_vien!$A:$AJ,36,0),"-")</f>
        <v>Nghỉ việc</v>
      </c>
      <c r="E898" s="69" t="s">
        <v>3031</v>
      </c>
      <c r="F898" s="70" t="s">
        <v>3577</v>
      </c>
      <c r="G898" s="20" t="s">
        <v>3578</v>
      </c>
      <c r="H898" s="54"/>
      <c r="I898" s="54" t="s">
        <v>17</v>
      </c>
      <c r="J898" s="54"/>
      <c r="K898" s="54"/>
      <c r="L898" s="54"/>
      <c r="M898" s="54"/>
      <c r="N898" s="70" t="s">
        <v>3579</v>
      </c>
      <c r="W898" t="s">
        <v>5812</v>
      </c>
      <c r="X898">
        <v>3665</v>
      </c>
      <c r="Y898">
        <f t="shared" si="130"/>
        <v>4494</v>
      </c>
      <c r="Z898">
        <f t="shared" si="131"/>
        <v>51</v>
      </c>
      <c r="AA898" t="str">
        <f t="shared" si="132"/>
        <v/>
      </c>
      <c r="AB898">
        <f t="shared" si="133"/>
        <v>3068</v>
      </c>
      <c r="AE898" s="19">
        <v>41065</v>
      </c>
      <c r="AH898" s="20" t="s">
        <v>3578</v>
      </c>
      <c r="AI898" s="79" t="s">
        <v>3578</v>
      </c>
      <c r="AJ898" s="413" t="str">
        <f t="shared" si="134"/>
        <v>05</v>
      </c>
      <c r="AK898" t="str">
        <f t="shared" si="135"/>
        <v>06</v>
      </c>
      <c r="AL898" t="str">
        <f t="shared" si="136"/>
        <v>2012</v>
      </c>
      <c r="AM898" s="427" t="str">
        <f t="shared" si="137"/>
        <v>05</v>
      </c>
      <c r="AN898" t="str">
        <f t="shared" si="138"/>
        <v>06</v>
      </c>
      <c r="AP898" s="19">
        <f t="shared" si="139"/>
        <v>41065</v>
      </c>
    </row>
    <row r="899" spans="1:42" ht="19.5" customHeight="1" x14ac:dyDescent="0.2">
      <c r="A899" s="143">
        <v>20131</v>
      </c>
      <c r="B899" s="42" t="str">
        <f>IFERROR(VLOOKUP($A899,INPUT_Du_lieu_nhan_vien!$A:$C,2,0),"-")</f>
        <v>Nguyễn Thị Ngọc</v>
      </c>
      <c r="C899" s="42" t="str">
        <f>IFERROR(VLOOKUP($A899,INPUT_Du_lieu_nhan_vien!$A:$C,3,0),"-")</f>
        <v>Uyên</v>
      </c>
      <c r="D899" s="42" t="str">
        <f>IFERROR(VLOOKUP($A899,INPUT_Du_lieu_nhan_vien!$A:$AJ,36,0),"-")</f>
        <v>Nghỉ việc</v>
      </c>
      <c r="E899" s="69"/>
      <c r="F899" s="54"/>
      <c r="G899" s="54"/>
      <c r="H899" s="54"/>
      <c r="I899" s="54"/>
      <c r="J899" s="54"/>
      <c r="K899" s="54"/>
      <c r="L899" s="54"/>
      <c r="M899" s="54"/>
      <c r="N899" s="54"/>
      <c r="W899" t="s">
        <v>5814</v>
      </c>
      <c r="X899">
        <v>3666</v>
      </c>
      <c r="Y899">
        <f t="shared" si="130"/>
        <v>4647</v>
      </c>
      <c r="Z899" t="str">
        <f t="shared" si="131"/>
        <v/>
      </c>
      <c r="AA899" t="str">
        <f t="shared" si="132"/>
        <v/>
      </c>
      <c r="AB899" t="str">
        <f t="shared" si="133"/>
        <v/>
      </c>
      <c r="AE899" s="19" t="s">
        <v>623</v>
      </c>
      <c r="AH899" s="54"/>
      <c r="AI899" s="415"/>
      <c r="AJ899" s="413" t="str">
        <f t="shared" si="134"/>
        <v/>
      </c>
      <c r="AK899" t="e">
        <f t="shared" si="135"/>
        <v>#VALUE!</v>
      </c>
      <c r="AL899" t="str">
        <f t="shared" si="136"/>
        <v/>
      </c>
      <c r="AM899" s="427" t="e">
        <f t="shared" si="137"/>
        <v>#VALUE!</v>
      </c>
      <c r="AN899" t="e">
        <f t="shared" si="138"/>
        <v>#VALUE!</v>
      </c>
      <c r="AP899" s="19" t="str">
        <f t="shared" si="139"/>
        <v/>
      </c>
    </row>
    <row r="900" spans="1:42" ht="19.5" customHeight="1" x14ac:dyDescent="0.2">
      <c r="A900" s="143">
        <v>20330</v>
      </c>
      <c r="B900" s="42" t="str">
        <f>IFERROR(VLOOKUP($A900,INPUT_Du_lieu_nhan_vien!$A:$C,2,0),"-")</f>
        <v>Nguyễn Bình Bảo</v>
      </c>
      <c r="C900" s="42" t="str">
        <f>IFERROR(VLOOKUP($A900,INPUT_Du_lieu_nhan_vien!$A:$C,3,0),"-")</f>
        <v>Uyên</v>
      </c>
      <c r="D900" s="42" t="str">
        <f>IFERROR(VLOOKUP($A900,INPUT_Du_lieu_nhan_vien!$A:$AJ,36,0),"-")</f>
        <v>Nghỉ việc</v>
      </c>
      <c r="E900" s="69" t="s">
        <v>3031</v>
      </c>
      <c r="F900" s="70" t="s">
        <v>3549</v>
      </c>
      <c r="G900" s="71">
        <v>40910</v>
      </c>
      <c r="H900" s="54"/>
      <c r="I900" s="54" t="s">
        <v>16</v>
      </c>
      <c r="J900" s="54"/>
      <c r="K900" s="54"/>
      <c r="L900" s="54"/>
      <c r="M900" s="54"/>
      <c r="N900" s="70" t="s">
        <v>3548</v>
      </c>
      <c r="W900" t="s">
        <v>5817</v>
      </c>
      <c r="X900">
        <v>3667</v>
      </c>
      <c r="Y900">
        <f t="shared" si="130"/>
        <v>4989</v>
      </c>
      <c r="Z900">
        <f t="shared" si="131"/>
        <v>53</v>
      </c>
      <c r="AA900" t="str">
        <f t="shared" si="132"/>
        <v/>
      </c>
      <c r="AB900">
        <f t="shared" si="133"/>
        <v>3069</v>
      </c>
      <c r="AE900" s="19">
        <v>40910</v>
      </c>
      <c r="AH900" s="71">
        <v>40910</v>
      </c>
      <c r="AI900" s="78" t="s">
        <v>8876</v>
      </c>
      <c r="AJ900" s="413" t="str">
        <f t="shared" si="134"/>
        <v>02</v>
      </c>
      <c r="AK900" t="str">
        <f t="shared" si="135"/>
        <v>01</v>
      </c>
      <c r="AL900" t="str">
        <f t="shared" si="136"/>
        <v>2012</v>
      </c>
      <c r="AM900" s="427" t="str">
        <f t="shared" si="137"/>
        <v>02</v>
      </c>
      <c r="AN900" t="str">
        <f t="shared" si="138"/>
        <v>01</v>
      </c>
      <c r="AP900" s="19">
        <f t="shared" si="139"/>
        <v>40910</v>
      </c>
    </row>
    <row r="901" spans="1:42" ht="19.5" customHeight="1" x14ac:dyDescent="0.2">
      <c r="A901" s="143">
        <v>20460</v>
      </c>
      <c r="B901" s="42" t="str">
        <f>IFERROR(VLOOKUP($A901,INPUT_Du_lieu_nhan_vien!$A:$C,2,0),"-")</f>
        <v>Nguyễn Thị Thanh</v>
      </c>
      <c r="C901" s="42" t="str">
        <f>IFERROR(VLOOKUP($A901,INPUT_Du_lieu_nhan_vien!$A:$C,3,0),"-")</f>
        <v>Uyên</v>
      </c>
      <c r="D901" s="42" t="str">
        <f>IFERROR(VLOOKUP($A901,INPUT_Du_lieu_nhan_vien!$A:$AJ,36,0),"-")</f>
        <v>Nghỉ việc</v>
      </c>
      <c r="E901" s="69" t="s">
        <v>3031</v>
      </c>
      <c r="F901" s="70" t="s">
        <v>3600</v>
      </c>
      <c r="G901" s="71">
        <v>41275</v>
      </c>
      <c r="H901" s="54"/>
      <c r="I901" s="54" t="s">
        <v>16</v>
      </c>
      <c r="J901" s="54"/>
      <c r="K901" s="54"/>
      <c r="L901" s="54"/>
      <c r="M901" s="54"/>
      <c r="N901" s="70" t="s">
        <v>3601</v>
      </c>
      <c r="W901" t="s">
        <v>5822</v>
      </c>
      <c r="X901">
        <v>3668</v>
      </c>
      <c r="Y901">
        <f t="shared" si="130"/>
        <v>5229</v>
      </c>
      <c r="Z901">
        <f t="shared" si="131"/>
        <v>53</v>
      </c>
      <c r="AA901" t="str">
        <f t="shared" si="132"/>
        <v/>
      </c>
      <c r="AB901">
        <f t="shared" si="133"/>
        <v>3070</v>
      </c>
      <c r="AE901" s="19">
        <v>41275</v>
      </c>
      <c r="AH901" s="71">
        <v>41275</v>
      </c>
      <c r="AI901" s="78" t="s">
        <v>8619</v>
      </c>
      <c r="AJ901" s="413" t="str">
        <f t="shared" si="134"/>
        <v>01</v>
      </c>
      <c r="AK901" t="str">
        <f t="shared" si="135"/>
        <v>01</v>
      </c>
      <c r="AL901" t="str">
        <f t="shared" si="136"/>
        <v>2013</v>
      </c>
      <c r="AM901" s="427" t="str">
        <f t="shared" si="137"/>
        <v>01</v>
      </c>
      <c r="AN901" t="str">
        <f t="shared" si="138"/>
        <v>01</v>
      </c>
      <c r="AP901" s="19">
        <f t="shared" si="139"/>
        <v>41275</v>
      </c>
    </row>
    <row r="902" spans="1:42" ht="19.5" customHeight="1" x14ac:dyDescent="0.2">
      <c r="A902" s="143">
        <v>20368</v>
      </c>
      <c r="B902" s="42" t="str">
        <f>IFERROR(VLOOKUP($A902,INPUT_Du_lieu_nhan_vien!$A:$C,2,0),"-")</f>
        <v>Nguyễn Thị</v>
      </c>
      <c r="C902" s="42" t="str">
        <f>IFERROR(VLOOKUP($A902,INPUT_Du_lieu_nhan_vien!$A:$C,3,0),"-")</f>
        <v>Vân</v>
      </c>
      <c r="D902" s="42" t="str">
        <f>IFERROR(VLOOKUP($A902,INPUT_Du_lieu_nhan_vien!$A:$AJ,36,0),"-")</f>
        <v>Nghỉ việc</v>
      </c>
      <c r="E902" s="69" t="s">
        <v>3031</v>
      </c>
      <c r="F902" s="70" t="s">
        <v>3551</v>
      </c>
      <c r="G902" s="71">
        <v>40911</v>
      </c>
      <c r="H902" s="54"/>
      <c r="I902" s="54" t="s">
        <v>17</v>
      </c>
      <c r="J902" s="54"/>
      <c r="K902" s="54"/>
      <c r="L902" s="54"/>
      <c r="M902" s="54"/>
      <c r="N902" s="70" t="s">
        <v>3552</v>
      </c>
      <c r="W902" t="s">
        <v>5825</v>
      </c>
      <c r="X902">
        <v>3669</v>
      </c>
      <c r="Y902">
        <f t="shared" ref="Y902:Y965" si="140">IFERROR(VLOOKUP(A902,$T$5:$U$817,2,FALSE),"")</f>
        <v>5036</v>
      </c>
      <c r="Z902">
        <f t="shared" ref="Z902:Z965" si="141">IFERROR(VLOOKUP(I902,$R$5:$S$31,2,FALSE),"")</f>
        <v>51</v>
      </c>
      <c r="AA902" t="str">
        <f t="shared" ref="AA902:AA965" si="142">IFERROR(VLOOKUP(K902,$P$5:$Q$125,2,FALSE),"")</f>
        <v/>
      </c>
      <c r="AB902">
        <f t="shared" ref="AB902:AB965" si="143">IFERROR(VLOOKUP(F902,$W$5:$X$1104,2,FALSE),"")</f>
        <v>3071</v>
      </c>
      <c r="AE902" s="19">
        <v>40911</v>
      </c>
      <c r="AH902" s="71">
        <v>40911</v>
      </c>
      <c r="AI902" s="78" t="s">
        <v>8877</v>
      </c>
      <c r="AJ902" s="413" t="str">
        <f t="shared" si="134"/>
        <v>03</v>
      </c>
      <c r="AK902" t="str">
        <f t="shared" si="135"/>
        <v>01</v>
      </c>
      <c r="AL902" t="str">
        <f t="shared" si="136"/>
        <v>2012</v>
      </c>
      <c r="AM902" s="427" t="str">
        <f t="shared" si="137"/>
        <v>03</v>
      </c>
      <c r="AN902" t="str">
        <f t="shared" si="138"/>
        <v>01</v>
      </c>
      <c r="AP902" s="19">
        <f t="shared" si="139"/>
        <v>40911</v>
      </c>
    </row>
    <row r="903" spans="1:42" ht="19.5" customHeight="1" x14ac:dyDescent="0.2">
      <c r="A903" s="143">
        <v>20227</v>
      </c>
      <c r="B903" s="42" t="str">
        <f>IFERROR(VLOOKUP($A903,INPUT_Du_lieu_nhan_vien!$A:$C,2,0),"-")</f>
        <v>Nguyễn Thị Tường</v>
      </c>
      <c r="C903" s="42" t="str">
        <f>IFERROR(VLOOKUP($A903,INPUT_Du_lieu_nhan_vien!$A:$C,3,0),"-")</f>
        <v>Vi</v>
      </c>
      <c r="D903" s="42" t="str">
        <f>IFERROR(VLOOKUP($A903,INPUT_Du_lieu_nhan_vien!$A:$AJ,36,0),"-")</f>
        <v>Nghỉ việc</v>
      </c>
      <c r="E903" s="69" t="s">
        <v>3032</v>
      </c>
      <c r="F903" s="70" t="s">
        <v>5902</v>
      </c>
      <c r="G903" s="71" t="s">
        <v>1377</v>
      </c>
      <c r="H903" s="54"/>
      <c r="I903" s="54" t="s">
        <v>16</v>
      </c>
      <c r="J903" s="54"/>
      <c r="K903" s="54"/>
      <c r="L903" s="54"/>
      <c r="M903" s="54"/>
      <c r="N903" s="70" t="s">
        <v>5903</v>
      </c>
      <c r="W903" t="s">
        <v>5830</v>
      </c>
      <c r="X903">
        <v>3670</v>
      </c>
      <c r="Y903">
        <f t="shared" si="140"/>
        <v>4752</v>
      </c>
      <c r="Z903">
        <f t="shared" si="141"/>
        <v>53</v>
      </c>
      <c r="AA903" t="str">
        <f t="shared" si="142"/>
        <v/>
      </c>
      <c r="AB903">
        <f t="shared" si="143"/>
        <v>3693</v>
      </c>
      <c r="AE903" s="19">
        <v>40495</v>
      </c>
      <c r="AH903" s="71" t="s">
        <v>1377</v>
      </c>
      <c r="AI903" s="78" t="s">
        <v>1377</v>
      </c>
      <c r="AJ903" s="413" t="str">
        <f t="shared" ref="AJ903:AJ966" si="144">LEFT(AI903,2)</f>
        <v>13</v>
      </c>
      <c r="AK903" t="str">
        <f t="shared" ref="AK903:AK966" si="145">MID(AI903,FIND("/",AI903)+1,FIND("/",AI903,FIND("/",AI903)+1)-FIND("/",AI903)-1)</f>
        <v>11</v>
      </c>
      <c r="AL903" t="str">
        <f t="shared" ref="AL903:AL966" si="146">RIGHT(AI903,4)</f>
        <v>2010</v>
      </c>
      <c r="AM903" s="427" t="str">
        <f t="shared" ref="AM903:AM966" si="147">IF(VALUE(AK903)&gt;12,AK903,AJ903)</f>
        <v>13</v>
      </c>
      <c r="AN903" t="str">
        <f t="shared" ref="AN903:AN966" si="148">IF(VALUE(AK903)&gt;12,AJ903,AK903)</f>
        <v>11</v>
      </c>
      <c r="AP903" s="19">
        <f t="shared" ref="AP903:AP966" si="149">IFERROR(DATE(TEXT(AL903,0),TEXT(AN903,0),TEXT(AM903,0)),"")</f>
        <v>40495</v>
      </c>
    </row>
    <row r="904" spans="1:42" ht="19.5" customHeight="1" x14ac:dyDescent="0.2">
      <c r="A904" s="143">
        <v>20023</v>
      </c>
      <c r="B904" s="42" t="str">
        <f>IFERROR(VLOOKUP($A904,INPUT_Du_lieu_nhan_vien!$A:$C,2,0),"-")</f>
        <v>Nguyễn Thị</v>
      </c>
      <c r="C904" s="42" t="str">
        <f>IFERROR(VLOOKUP($A904,INPUT_Du_lieu_nhan_vien!$A:$C,3,0),"-")</f>
        <v>Vinh</v>
      </c>
      <c r="D904" s="42" t="str">
        <f>IFERROR(VLOOKUP($A904,INPUT_Du_lieu_nhan_vien!$A:$AJ,36,0),"-")</f>
        <v>Nghỉ việc</v>
      </c>
      <c r="E904" s="69" t="s">
        <v>3032</v>
      </c>
      <c r="F904" s="70" t="s">
        <v>5927</v>
      </c>
      <c r="G904" s="71" t="s">
        <v>5928</v>
      </c>
      <c r="H904" s="54"/>
      <c r="I904" s="54" t="s">
        <v>17</v>
      </c>
      <c r="J904" s="54"/>
      <c r="K904" s="54"/>
      <c r="L904" s="54"/>
      <c r="M904" s="54"/>
      <c r="N904" s="70" t="s">
        <v>5929</v>
      </c>
      <c r="W904" t="s">
        <v>5832</v>
      </c>
      <c r="X904">
        <v>3671</v>
      </c>
      <c r="Y904">
        <f t="shared" si="140"/>
        <v>4463</v>
      </c>
      <c r="Z904">
        <f t="shared" si="141"/>
        <v>51</v>
      </c>
      <c r="AA904" t="str">
        <f t="shared" si="142"/>
        <v/>
      </c>
      <c r="AB904">
        <f t="shared" si="143"/>
        <v>3694</v>
      </c>
      <c r="AE904" s="19">
        <v>40956</v>
      </c>
      <c r="AH904" s="71" t="s">
        <v>5928</v>
      </c>
      <c r="AI904" s="78" t="s">
        <v>5928</v>
      </c>
      <c r="AJ904" s="413" t="str">
        <f t="shared" si="144"/>
        <v>17</v>
      </c>
      <c r="AK904" t="str">
        <f t="shared" si="145"/>
        <v>2</v>
      </c>
      <c r="AL904" t="str">
        <f t="shared" si="146"/>
        <v>2012</v>
      </c>
      <c r="AM904" s="427" t="str">
        <f t="shared" si="147"/>
        <v>17</v>
      </c>
      <c r="AN904" t="str">
        <f t="shared" si="148"/>
        <v>2</v>
      </c>
      <c r="AP904" s="19">
        <f t="shared" si="149"/>
        <v>40956</v>
      </c>
    </row>
    <row r="905" spans="1:42" ht="19.5" customHeight="1" x14ac:dyDescent="0.2">
      <c r="A905" s="143">
        <v>20115</v>
      </c>
      <c r="B905" s="42" t="str">
        <f>IFERROR(VLOOKUP($A905,INPUT_Du_lieu_nhan_vien!$A:$C,2,0),"-")</f>
        <v>Nguyễn Anh</v>
      </c>
      <c r="C905" s="42" t="str">
        <f>IFERROR(VLOOKUP($A905,INPUT_Du_lieu_nhan_vien!$A:$C,3,0),"-")</f>
        <v>Vũ</v>
      </c>
      <c r="D905" s="42" t="str">
        <f>IFERROR(VLOOKUP($A905,INPUT_Du_lieu_nhan_vien!$A:$AJ,36,0),"-")</f>
        <v>Nghỉ việc</v>
      </c>
      <c r="E905" s="69"/>
      <c r="F905" s="54"/>
      <c r="G905" s="54"/>
      <c r="H905" s="54"/>
      <c r="I905" s="54"/>
      <c r="J905" s="54"/>
      <c r="K905" s="54"/>
      <c r="L905" s="54"/>
      <c r="M905" s="54"/>
      <c r="N905" s="54"/>
      <c r="W905" t="s">
        <v>5834</v>
      </c>
      <c r="X905">
        <v>3672</v>
      </c>
      <c r="Y905">
        <f t="shared" si="140"/>
        <v>4631</v>
      </c>
      <c r="Z905" t="str">
        <f t="shared" si="141"/>
        <v/>
      </c>
      <c r="AA905" t="str">
        <f t="shared" si="142"/>
        <v/>
      </c>
      <c r="AB905" t="str">
        <f t="shared" si="143"/>
        <v/>
      </c>
      <c r="AE905" s="19" t="s">
        <v>623</v>
      </c>
      <c r="AH905" s="54"/>
      <c r="AI905" s="415"/>
      <c r="AJ905" s="413" t="str">
        <f t="shared" si="144"/>
        <v/>
      </c>
      <c r="AK905" t="e">
        <f t="shared" si="145"/>
        <v>#VALUE!</v>
      </c>
      <c r="AL905" t="str">
        <f t="shared" si="146"/>
        <v/>
      </c>
      <c r="AM905" s="427" t="e">
        <f t="shared" si="147"/>
        <v>#VALUE!</v>
      </c>
      <c r="AN905" t="e">
        <f t="shared" si="148"/>
        <v>#VALUE!</v>
      </c>
      <c r="AP905" s="19" t="str">
        <f t="shared" si="149"/>
        <v/>
      </c>
    </row>
    <row r="906" spans="1:42" ht="19.5" customHeight="1" x14ac:dyDescent="0.2">
      <c r="A906" s="143">
        <v>20376</v>
      </c>
      <c r="B906" s="42" t="str">
        <f>IFERROR(VLOOKUP($A906,INPUT_Du_lieu_nhan_vien!$A:$C,2,0),"-")</f>
        <v>Nguyễn Thụy</v>
      </c>
      <c r="C906" s="42" t="str">
        <f>IFERROR(VLOOKUP($A906,INPUT_Du_lieu_nhan_vien!$A:$C,3,0),"-")</f>
        <v>Vy</v>
      </c>
      <c r="D906" s="42" t="str">
        <f>IFERROR(VLOOKUP($A906,INPUT_Du_lieu_nhan_vien!$A:$AJ,36,0),"-")</f>
        <v>Nghỉ việc</v>
      </c>
      <c r="E906" s="69"/>
      <c r="F906" s="54"/>
      <c r="G906" s="54"/>
      <c r="H906" s="54"/>
      <c r="I906" s="54"/>
      <c r="J906" s="54"/>
      <c r="K906" s="54"/>
      <c r="L906" s="54"/>
      <c r="M906" s="54"/>
      <c r="N906" s="54"/>
      <c r="W906" t="s">
        <v>5835</v>
      </c>
      <c r="X906">
        <v>3673</v>
      </c>
      <c r="Y906">
        <f t="shared" si="140"/>
        <v>5044</v>
      </c>
      <c r="Z906" t="str">
        <f t="shared" si="141"/>
        <v/>
      </c>
      <c r="AA906" t="str">
        <f t="shared" si="142"/>
        <v/>
      </c>
      <c r="AB906" t="str">
        <f t="shared" si="143"/>
        <v/>
      </c>
      <c r="AE906" s="19" t="s">
        <v>623</v>
      </c>
      <c r="AH906" s="54"/>
      <c r="AI906" s="415"/>
      <c r="AJ906" s="413" t="str">
        <f t="shared" si="144"/>
        <v/>
      </c>
      <c r="AK906" t="e">
        <f t="shared" si="145"/>
        <v>#VALUE!</v>
      </c>
      <c r="AL906" t="str">
        <f t="shared" si="146"/>
        <v/>
      </c>
      <c r="AM906" s="427" t="e">
        <f t="shared" si="147"/>
        <v>#VALUE!</v>
      </c>
      <c r="AN906" t="e">
        <f t="shared" si="148"/>
        <v>#VALUE!</v>
      </c>
      <c r="AP906" s="19" t="str">
        <f t="shared" si="149"/>
        <v/>
      </c>
    </row>
    <row r="907" spans="1:42" ht="19.5" customHeight="1" x14ac:dyDescent="0.2">
      <c r="A907" s="143">
        <v>20412</v>
      </c>
      <c r="B907" s="42" t="str">
        <f>IFERROR(VLOOKUP($A907,INPUT_Du_lieu_nhan_vien!$A:$C,2,0),"-")</f>
        <v>Nguyễn Thị</v>
      </c>
      <c r="C907" s="42" t="str">
        <f>IFERROR(VLOOKUP($A907,INPUT_Du_lieu_nhan_vien!$A:$C,3,0),"-")</f>
        <v>Vy</v>
      </c>
      <c r="D907" s="42" t="str">
        <f>IFERROR(VLOOKUP($A907,INPUT_Du_lieu_nhan_vien!$A:$AJ,36,0),"-")</f>
        <v>Nghỉ việc</v>
      </c>
      <c r="E907" s="69"/>
      <c r="F907" s="54"/>
      <c r="G907" s="54"/>
      <c r="H907" s="54"/>
      <c r="I907" s="54"/>
      <c r="J907" s="54"/>
      <c r="K907" s="54"/>
      <c r="L907" s="54"/>
      <c r="M907" s="54"/>
      <c r="N907" s="54"/>
      <c r="W907" t="s">
        <v>5839</v>
      </c>
      <c r="X907">
        <v>3674</v>
      </c>
      <c r="Y907">
        <f t="shared" si="140"/>
        <v>5090</v>
      </c>
      <c r="Z907" t="str">
        <f t="shared" si="141"/>
        <v/>
      </c>
      <c r="AA907" t="str">
        <f t="shared" si="142"/>
        <v/>
      </c>
      <c r="AB907" t="str">
        <f t="shared" si="143"/>
        <v/>
      </c>
      <c r="AE907" s="19" t="s">
        <v>623</v>
      </c>
      <c r="AH907" s="54"/>
      <c r="AI907" s="415"/>
      <c r="AJ907" s="413" t="str">
        <f t="shared" si="144"/>
        <v/>
      </c>
      <c r="AK907" t="e">
        <f t="shared" si="145"/>
        <v>#VALUE!</v>
      </c>
      <c r="AL907" t="str">
        <f t="shared" si="146"/>
        <v/>
      </c>
      <c r="AM907" s="427" t="e">
        <f t="shared" si="147"/>
        <v>#VALUE!</v>
      </c>
      <c r="AN907" t="e">
        <f t="shared" si="148"/>
        <v>#VALUE!</v>
      </c>
      <c r="AP907" s="19" t="str">
        <f t="shared" si="149"/>
        <v/>
      </c>
    </row>
    <row r="908" spans="1:42" ht="19.5" customHeight="1" x14ac:dyDescent="0.2">
      <c r="A908" s="143">
        <v>20284</v>
      </c>
      <c r="B908" s="42" t="str">
        <f>IFERROR(VLOOKUP($A908,INPUT_Du_lieu_nhan_vien!$A:$C,2,0),"-")</f>
        <v>Nguyễn Thị</v>
      </c>
      <c r="C908" s="42" t="str">
        <f>IFERROR(VLOOKUP($A908,INPUT_Du_lieu_nhan_vien!$A:$C,3,0),"-")</f>
        <v>Xoan</v>
      </c>
      <c r="D908" s="42" t="str">
        <f>IFERROR(VLOOKUP($A908,INPUT_Du_lieu_nhan_vien!$A:$AJ,36,0),"-")</f>
        <v>Nghỉ việc</v>
      </c>
      <c r="E908" s="69"/>
      <c r="F908" s="54"/>
      <c r="G908" s="54"/>
      <c r="H908" s="54"/>
      <c r="I908" s="54"/>
      <c r="J908" s="54"/>
      <c r="K908" s="54"/>
      <c r="L908" s="54"/>
      <c r="M908" s="54"/>
      <c r="N908" s="54"/>
      <c r="W908" t="s">
        <v>5841</v>
      </c>
      <c r="X908">
        <v>3675</v>
      </c>
      <c r="Y908">
        <f t="shared" si="140"/>
        <v>4808</v>
      </c>
      <c r="Z908" t="str">
        <f t="shared" si="141"/>
        <v/>
      </c>
      <c r="AA908" t="str">
        <f t="shared" si="142"/>
        <v/>
      </c>
      <c r="AB908" t="str">
        <f t="shared" si="143"/>
        <v/>
      </c>
      <c r="AE908" s="19" t="s">
        <v>623</v>
      </c>
      <c r="AH908" s="54"/>
      <c r="AI908" s="415"/>
      <c r="AJ908" s="413" t="str">
        <f t="shared" si="144"/>
        <v/>
      </c>
      <c r="AK908" t="e">
        <f t="shared" si="145"/>
        <v>#VALUE!</v>
      </c>
      <c r="AL908" t="str">
        <f t="shared" si="146"/>
        <v/>
      </c>
      <c r="AM908" s="427" t="e">
        <f t="shared" si="147"/>
        <v>#VALUE!</v>
      </c>
      <c r="AN908" t="e">
        <f t="shared" si="148"/>
        <v>#VALUE!</v>
      </c>
      <c r="AP908" s="19" t="str">
        <f t="shared" si="149"/>
        <v/>
      </c>
    </row>
    <row r="909" spans="1:42" ht="19.5" customHeight="1" x14ac:dyDescent="0.2">
      <c r="A909" s="143">
        <v>20058</v>
      </c>
      <c r="B909" s="42" t="str">
        <f>IFERROR(VLOOKUP($A909,INPUT_Du_lieu_nhan_vien!$A:$C,2,0),"-")</f>
        <v>Nguyễn Thị Thanh</v>
      </c>
      <c r="C909" s="42" t="str">
        <f>IFERROR(VLOOKUP($A909,INPUT_Du_lieu_nhan_vien!$A:$C,3,0),"-")</f>
        <v>Xuân</v>
      </c>
      <c r="D909" s="42" t="str">
        <f>IFERROR(VLOOKUP($A909,INPUT_Du_lieu_nhan_vien!$A:$AJ,36,0),"-")</f>
        <v>Nghỉ việc</v>
      </c>
      <c r="E909" s="69"/>
      <c r="F909" s="70" t="s">
        <v>5965</v>
      </c>
      <c r="G909" s="71" t="s">
        <v>1610</v>
      </c>
      <c r="H909" s="54"/>
      <c r="I909" s="54" t="s">
        <v>3012</v>
      </c>
      <c r="J909" s="54"/>
      <c r="K909" s="54"/>
      <c r="L909" s="54"/>
      <c r="M909" s="54"/>
      <c r="N909" s="70" t="s">
        <v>5966</v>
      </c>
      <c r="W909" t="s">
        <v>5845</v>
      </c>
      <c r="X909">
        <v>3676</v>
      </c>
      <c r="Y909">
        <f t="shared" si="140"/>
        <v>4495</v>
      </c>
      <c r="Z909">
        <f t="shared" si="141"/>
        <v>56</v>
      </c>
      <c r="AA909" t="str">
        <f t="shared" si="142"/>
        <v/>
      </c>
      <c r="AB909" t="str">
        <f t="shared" si="143"/>
        <v/>
      </c>
      <c r="AE909" s="19">
        <v>41213</v>
      </c>
      <c r="AH909" s="71" t="s">
        <v>1610</v>
      </c>
      <c r="AI909" s="78" t="s">
        <v>1610</v>
      </c>
      <c r="AJ909" s="413" t="str">
        <f t="shared" si="144"/>
        <v>31</v>
      </c>
      <c r="AK909" t="str">
        <f t="shared" si="145"/>
        <v>10</v>
      </c>
      <c r="AL909" t="str">
        <f t="shared" si="146"/>
        <v>2012</v>
      </c>
      <c r="AM909" s="427" t="str">
        <f t="shared" si="147"/>
        <v>31</v>
      </c>
      <c r="AN909" t="str">
        <f t="shared" si="148"/>
        <v>10</v>
      </c>
      <c r="AP909" s="19">
        <f t="shared" si="149"/>
        <v>41213</v>
      </c>
    </row>
    <row r="910" spans="1:42" ht="19.5" customHeight="1" x14ac:dyDescent="0.2">
      <c r="A910" s="143">
        <v>20228</v>
      </c>
      <c r="B910" s="42" t="str">
        <f>IFERROR(VLOOKUP($A910,INPUT_Du_lieu_nhan_vien!$A:$C,2,0),"-")</f>
        <v>Nguyễn Thị Thanh</v>
      </c>
      <c r="C910" s="42" t="str">
        <f>IFERROR(VLOOKUP($A910,INPUT_Du_lieu_nhan_vien!$A:$C,3,0),"-")</f>
        <v>Xuân</v>
      </c>
      <c r="D910" s="42" t="str">
        <f>IFERROR(VLOOKUP($A910,INPUT_Du_lieu_nhan_vien!$A:$AJ,36,0),"-")</f>
        <v>Nghỉ việc</v>
      </c>
      <c r="E910" s="69"/>
      <c r="F910" s="54"/>
      <c r="G910" s="54"/>
      <c r="H910" s="54"/>
      <c r="I910" s="54"/>
      <c r="J910" s="54"/>
      <c r="K910" s="54"/>
      <c r="L910" s="54"/>
      <c r="M910" s="54"/>
      <c r="N910" s="54"/>
      <c r="W910" t="s">
        <v>5846</v>
      </c>
      <c r="X910">
        <v>3677</v>
      </c>
      <c r="Y910">
        <f t="shared" si="140"/>
        <v>4753</v>
      </c>
      <c r="Z910" t="str">
        <f t="shared" si="141"/>
        <v/>
      </c>
      <c r="AA910" t="str">
        <f t="shared" si="142"/>
        <v/>
      </c>
      <c r="AB910" t="str">
        <f t="shared" si="143"/>
        <v/>
      </c>
      <c r="AE910" s="19" t="s">
        <v>623</v>
      </c>
      <c r="AH910" s="54"/>
      <c r="AI910" s="415"/>
      <c r="AJ910" s="413" t="str">
        <f t="shared" si="144"/>
        <v/>
      </c>
      <c r="AK910" t="e">
        <f t="shared" si="145"/>
        <v>#VALUE!</v>
      </c>
      <c r="AL910" t="str">
        <f t="shared" si="146"/>
        <v/>
      </c>
      <c r="AM910" s="427" t="e">
        <f t="shared" si="147"/>
        <v>#VALUE!</v>
      </c>
      <c r="AN910" t="e">
        <f t="shared" si="148"/>
        <v>#VALUE!</v>
      </c>
      <c r="AP910" s="19" t="str">
        <f t="shared" si="149"/>
        <v/>
      </c>
    </row>
    <row r="911" spans="1:42" ht="19.5" customHeight="1" x14ac:dyDescent="0.2">
      <c r="A911" s="143">
        <v>20278</v>
      </c>
      <c r="B911" s="42" t="str">
        <f>IFERROR(VLOOKUP($A911,INPUT_Du_lieu_nhan_vien!$A:$C,2,0),"-")</f>
        <v>Nguyễn Thị Thanh</v>
      </c>
      <c r="C911" s="42" t="str">
        <f>IFERROR(VLOOKUP($A911,INPUT_Du_lieu_nhan_vien!$A:$C,3,0),"-")</f>
        <v>Xuân</v>
      </c>
      <c r="D911" s="42" t="str">
        <f>IFERROR(VLOOKUP($A911,INPUT_Du_lieu_nhan_vien!$A:$AJ,36,0),"-")</f>
        <v>Nghỉ việc</v>
      </c>
      <c r="E911" s="69" t="s">
        <v>3032</v>
      </c>
      <c r="F911" s="70" t="s">
        <v>5894</v>
      </c>
      <c r="G911" s="71">
        <v>40278</v>
      </c>
      <c r="H911" s="54"/>
      <c r="I911" s="54" t="s">
        <v>17</v>
      </c>
      <c r="J911" s="54"/>
      <c r="K911" s="54"/>
      <c r="L911" s="54"/>
      <c r="M911" s="54"/>
      <c r="N911" s="70" t="s">
        <v>5895</v>
      </c>
      <c r="W911" t="s">
        <v>5848</v>
      </c>
      <c r="X911">
        <v>3678</v>
      </c>
      <c r="Y911">
        <f t="shared" si="140"/>
        <v>4802</v>
      </c>
      <c r="Z911">
        <f t="shared" si="141"/>
        <v>51</v>
      </c>
      <c r="AA911" t="str">
        <f t="shared" si="142"/>
        <v/>
      </c>
      <c r="AB911">
        <f t="shared" si="143"/>
        <v>3695</v>
      </c>
      <c r="AE911" s="19">
        <v>40278</v>
      </c>
      <c r="AH911" s="71">
        <v>40278</v>
      </c>
      <c r="AI911" s="78" t="s">
        <v>8878</v>
      </c>
      <c r="AJ911" s="413" t="str">
        <f t="shared" si="144"/>
        <v>10</v>
      </c>
      <c r="AK911" t="str">
        <f t="shared" si="145"/>
        <v>04</v>
      </c>
      <c r="AL911" t="str">
        <f t="shared" si="146"/>
        <v>2010</v>
      </c>
      <c r="AM911" s="427" t="str">
        <f t="shared" si="147"/>
        <v>10</v>
      </c>
      <c r="AN911" t="str">
        <f t="shared" si="148"/>
        <v>04</v>
      </c>
      <c r="AP911" s="19">
        <f t="shared" si="149"/>
        <v>40278</v>
      </c>
    </row>
    <row r="912" spans="1:42" ht="19.5" customHeight="1" x14ac:dyDescent="0.2">
      <c r="A912" s="143">
        <v>20485</v>
      </c>
      <c r="B912" s="42" t="str">
        <f>IFERROR(VLOOKUP($A912,INPUT_Du_lieu_nhan_vien!$A:$C,2,0),"-")</f>
        <v>Nguyễn Thị Ánh</v>
      </c>
      <c r="C912" s="42" t="str">
        <f>IFERROR(VLOOKUP($A912,INPUT_Du_lieu_nhan_vien!$A:$C,3,0),"-")</f>
        <v>Xuân</v>
      </c>
      <c r="D912" s="42" t="str">
        <f>IFERROR(VLOOKUP($A912,INPUT_Du_lieu_nhan_vien!$A:$AJ,36,0),"-")</f>
        <v>Nghỉ việc</v>
      </c>
      <c r="E912" s="69"/>
      <c r="F912" s="54"/>
      <c r="G912" s="54"/>
      <c r="H912" s="54"/>
      <c r="I912" s="54"/>
      <c r="J912" s="54"/>
      <c r="K912" s="54"/>
      <c r="L912" s="54"/>
      <c r="M912" s="54"/>
      <c r="N912" s="54"/>
      <c r="W912" t="s">
        <v>5852</v>
      </c>
      <c r="X912">
        <v>3679</v>
      </c>
      <c r="Y912">
        <f t="shared" si="140"/>
        <v>5300</v>
      </c>
      <c r="Z912" t="str">
        <f t="shared" si="141"/>
        <v/>
      </c>
      <c r="AA912" t="str">
        <f t="shared" si="142"/>
        <v/>
      </c>
      <c r="AB912" t="str">
        <f t="shared" si="143"/>
        <v/>
      </c>
      <c r="AE912" s="19" t="s">
        <v>623</v>
      </c>
      <c r="AH912" s="54"/>
      <c r="AI912" s="415"/>
      <c r="AJ912" s="413" t="str">
        <f t="shared" si="144"/>
        <v/>
      </c>
      <c r="AK912" t="e">
        <f t="shared" si="145"/>
        <v>#VALUE!</v>
      </c>
      <c r="AL912" t="str">
        <f t="shared" si="146"/>
        <v/>
      </c>
      <c r="AM912" s="427" t="e">
        <f t="shared" si="147"/>
        <v>#VALUE!</v>
      </c>
      <c r="AN912" t="e">
        <f t="shared" si="148"/>
        <v>#VALUE!</v>
      </c>
      <c r="AP912" s="19" t="str">
        <f t="shared" si="149"/>
        <v/>
      </c>
    </row>
    <row r="913" spans="1:42" ht="19.5" customHeight="1" x14ac:dyDescent="0.2">
      <c r="A913" s="143">
        <v>20092</v>
      </c>
      <c r="B913" s="42" t="str">
        <f>IFERROR(VLOOKUP($A913,INPUT_Du_lieu_nhan_vien!$A:$C,2,0),"-")</f>
        <v>Nguyễn Thị</v>
      </c>
      <c r="C913" s="42" t="str">
        <f>IFERROR(VLOOKUP($A913,INPUT_Du_lieu_nhan_vien!$A:$C,3,0),"-")</f>
        <v>Xuyến</v>
      </c>
      <c r="D913" s="42" t="str">
        <f>IFERROR(VLOOKUP($A913,INPUT_Du_lieu_nhan_vien!$A:$AJ,36,0),"-")</f>
        <v>Chính thức</v>
      </c>
      <c r="E913" s="69"/>
      <c r="F913" s="54"/>
      <c r="G913" s="54"/>
      <c r="H913" s="54"/>
      <c r="I913" s="54"/>
      <c r="J913" s="54"/>
      <c r="K913" s="54"/>
      <c r="L913" s="54"/>
      <c r="M913" s="54"/>
      <c r="N913" s="54"/>
      <c r="W913" t="s">
        <v>5854</v>
      </c>
      <c r="X913">
        <v>3680</v>
      </c>
      <c r="Y913">
        <f t="shared" si="140"/>
        <v>4530</v>
      </c>
      <c r="Z913" t="str">
        <f t="shared" si="141"/>
        <v/>
      </c>
      <c r="AA913" t="str">
        <f t="shared" si="142"/>
        <v/>
      </c>
      <c r="AB913" t="str">
        <f t="shared" si="143"/>
        <v/>
      </c>
      <c r="AE913" s="19" t="s">
        <v>623</v>
      </c>
      <c r="AH913" s="54"/>
      <c r="AI913" s="415"/>
      <c r="AJ913" s="413" t="str">
        <f t="shared" si="144"/>
        <v/>
      </c>
      <c r="AK913" t="e">
        <f t="shared" si="145"/>
        <v>#VALUE!</v>
      </c>
      <c r="AL913" t="str">
        <f t="shared" si="146"/>
        <v/>
      </c>
      <c r="AM913" s="427" t="e">
        <f t="shared" si="147"/>
        <v>#VALUE!</v>
      </c>
      <c r="AN913" t="e">
        <f t="shared" si="148"/>
        <v>#VALUE!</v>
      </c>
      <c r="AP913" s="19" t="str">
        <f t="shared" si="149"/>
        <v/>
      </c>
    </row>
    <row r="914" spans="1:42" ht="19.5" customHeight="1" x14ac:dyDescent="0.2">
      <c r="A914" s="143">
        <v>20173</v>
      </c>
      <c r="B914" s="42" t="str">
        <f>IFERROR(VLOOKUP($A914,INPUT_Du_lieu_nhan_vien!$A:$C,2,0),"-")</f>
        <v>Nguyễn Thị</v>
      </c>
      <c r="C914" s="42" t="str">
        <f>IFERROR(VLOOKUP($A914,INPUT_Du_lieu_nhan_vien!$A:$C,3,0),"-")</f>
        <v>Yến</v>
      </c>
      <c r="D914" s="42" t="str">
        <f>IFERROR(VLOOKUP($A914,INPUT_Du_lieu_nhan_vien!$A:$AJ,36,0),"-")</f>
        <v>Nghỉ việc</v>
      </c>
      <c r="E914" s="69" t="s">
        <v>3032</v>
      </c>
      <c r="F914" s="70" t="s">
        <v>5888</v>
      </c>
      <c r="G914" s="71">
        <v>40184</v>
      </c>
      <c r="H914" s="54"/>
      <c r="I914" s="54" t="s">
        <v>17</v>
      </c>
      <c r="J914" s="54"/>
      <c r="K914" s="54"/>
      <c r="L914" s="54"/>
      <c r="M914" s="54"/>
      <c r="N914" s="70" t="s">
        <v>5802</v>
      </c>
      <c r="W914" t="s">
        <v>5856</v>
      </c>
      <c r="X914">
        <v>3681</v>
      </c>
      <c r="Y914">
        <f t="shared" si="140"/>
        <v>4698</v>
      </c>
      <c r="Z914">
        <f t="shared" si="141"/>
        <v>51</v>
      </c>
      <c r="AA914" t="str">
        <f t="shared" si="142"/>
        <v/>
      </c>
      <c r="AB914">
        <f t="shared" si="143"/>
        <v>3696</v>
      </c>
      <c r="AE914" s="19">
        <v>40184</v>
      </c>
      <c r="AH914" s="71">
        <v>40184</v>
      </c>
      <c r="AI914" s="78" t="s">
        <v>8879</v>
      </c>
      <c r="AJ914" s="413" t="str">
        <f t="shared" si="144"/>
        <v>06</v>
      </c>
      <c r="AK914" t="str">
        <f t="shared" si="145"/>
        <v>01</v>
      </c>
      <c r="AL914" t="str">
        <f t="shared" si="146"/>
        <v>2010</v>
      </c>
      <c r="AM914" s="427" t="str">
        <f t="shared" si="147"/>
        <v>06</v>
      </c>
      <c r="AN914" t="str">
        <f t="shared" si="148"/>
        <v>01</v>
      </c>
      <c r="AP914" s="19">
        <f t="shared" si="149"/>
        <v>40184</v>
      </c>
    </row>
    <row r="915" spans="1:42" ht="19.5" customHeight="1" x14ac:dyDescent="0.2">
      <c r="A915" s="143">
        <v>20450</v>
      </c>
      <c r="B915" s="42" t="str">
        <f>IFERROR(VLOOKUP($A915,INPUT_Du_lieu_nhan_vien!$A:$C,2,0),"-")</f>
        <v>Nguyễn Hải</v>
      </c>
      <c r="C915" s="42" t="str">
        <f>IFERROR(VLOOKUP($A915,INPUT_Du_lieu_nhan_vien!$A:$C,3,0),"-")</f>
        <v>Yến</v>
      </c>
      <c r="D915" s="42" t="str">
        <f>IFERROR(VLOOKUP($A915,INPUT_Du_lieu_nhan_vien!$A:$AJ,36,0),"-")</f>
        <v>Nghỉ việc</v>
      </c>
      <c r="E915" s="69"/>
      <c r="F915" s="54"/>
      <c r="G915" s="54"/>
      <c r="H915" s="54"/>
      <c r="I915" s="54"/>
      <c r="J915" s="54"/>
      <c r="K915" s="54"/>
      <c r="L915" s="54"/>
      <c r="M915" s="54"/>
      <c r="N915" s="54"/>
      <c r="W915" t="s">
        <v>5860</v>
      </c>
      <c r="X915">
        <v>3682</v>
      </c>
      <c r="Y915">
        <f t="shared" si="140"/>
        <v>5195</v>
      </c>
      <c r="Z915" t="str">
        <f t="shared" si="141"/>
        <v/>
      </c>
      <c r="AA915" t="str">
        <f t="shared" si="142"/>
        <v/>
      </c>
      <c r="AB915" t="str">
        <f t="shared" si="143"/>
        <v/>
      </c>
      <c r="AE915" s="19" t="s">
        <v>623</v>
      </c>
      <c r="AH915" s="54"/>
      <c r="AI915" s="415"/>
      <c r="AJ915" s="413" t="str">
        <f t="shared" si="144"/>
        <v/>
      </c>
      <c r="AK915" t="e">
        <f t="shared" si="145"/>
        <v>#VALUE!</v>
      </c>
      <c r="AL915" t="str">
        <f t="shared" si="146"/>
        <v/>
      </c>
      <c r="AM915" s="427" t="e">
        <f t="shared" si="147"/>
        <v>#VALUE!</v>
      </c>
      <c r="AN915" t="e">
        <f t="shared" si="148"/>
        <v>#VALUE!</v>
      </c>
      <c r="AP915" s="19" t="str">
        <f t="shared" si="149"/>
        <v/>
      </c>
    </row>
    <row r="916" spans="1:42" ht="19.5" customHeight="1" x14ac:dyDescent="0.2">
      <c r="A916" s="143">
        <v>20330</v>
      </c>
      <c r="B916" s="42" t="str">
        <f>IFERROR(VLOOKUP($A916,INPUT_Du_lieu_nhan_vien!$A:$C,2,0),"-")</f>
        <v>Nguyễn Bình Bảo</v>
      </c>
      <c r="C916" s="42" t="str">
        <f>IFERROR(VLOOKUP($A916,INPUT_Du_lieu_nhan_vien!$A:$C,3,0),"-")</f>
        <v>Uyên</v>
      </c>
      <c r="D916" s="42" t="str">
        <f>IFERROR(VLOOKUP($A916,INPUT_Du_lieu_nhan_vien!$A:$AJ,36,0),"-")</f>
        <v>Nghỉ việc</v>
      </c>
      <c r="E916" s="69" t="s">
        <v>3032</v>
      </c>
      <c r="F916" s="70" t="s">
        <v>5954</v>
      </c>
      <c r="G916" s="71">
        <v>40917</v>
      </c>
      <c r="H916" s="54"/>
      <c r="I916" s="54" t="s">
        <v>16</v>
      </c>
      <c r="J916" s="54"/>
      <c r="K916" s="54"/>
      <c r="L916" s="54"/>
      <c r="M916" s="54"/>
      <c r="N916" s="70" t="s">
        <v>5949</v>
      </c>
      <c r="W916" t="s">
        <v>5862</v>
      </c>
      <c r="X916">
        <v>3683</v>
      </c>
      <c r="Y916">
        <f t="shared" si="140"/>
        <v>4989</v>
      </c>
      <c r="Z916">
        <f t="shared" si="141"/>
        <v>53</v>
      </c>
      <c r="AA916" t="str">
        <f t="shared" si="142"/>
        <v/>
      </c>
      <c r="AB916">
        <f t="shared" si="143"/>
        <v>3697</v>
      </c>
      <c r="AE916" s="19">
        <v>40917</v>
      </c>
      <c r="AH916" s="71">
        <v>40917</v>
      </c>
      <c r="AI916" s="78" t="s">
        <v>8873</v>
      </c>
      <c r="AJ916" s="413" t="str">
        <f t="shared" si="144"/>
        <v>09</v>
      </c>
      <c r="AK916" t="str">
        <f t="shared" si="145"/>
        <v>01</v>
      </c>
      <c r="AL916" t="str">
        <f t="shared" si="146"/>
        <v>2012</v>
      </c>
      <c r="AM916" s="427" t="str">
        <f t="shared" si="147"/>
        <v>09</v>
      </c>
      <c r="AN916" t="str">
        <f t="shared" si="148"/>
        <v>01</v>
      </c>
      <c r="AP916" s="19">
        <f t="shared" si="149"/>
        <v>40917</v>
      </c>
    </row>
    <row r="917" spans="1:42" ht="19.5" customHeight="1" x14ac:dyDescent="0.2">
      <c r="A917" s="143">
        <v>20417</v>
      </c>
      <c r="B917" s="42" t="str">
        <f>IFERROR(VLOOKUP($A917,INPUT_Du_lieu_nhan_vien!$A:$C,2,0),"-")</f>
        <v>Nguyễn Thị Xuân</v>
      </c>
      <c r="C917" s="42" t="str">
        <f>IFERROR(VLOOKUP($A917,INPUT_Du_lieu_nhan_vien!$A:$C,3,0),"-")</f>
        <v>Trang</v>
      </c>
      <c r="D917" s="42" t="str">
        <f>IFERROR(VLOOKUP($A917,INPUT_Du_lieu_nhan_vien!$A:$AJ,36,0),"-")</f>
        <v>Nghỉ việc</v>
      </c>
      <c r="E917" s="69" t="s">
        <v>3032</v>
      </c>
      <c r="F917" s="70" t="s">
        <v>5955</v>
      </c>
      <c r="G917" s="71">
        <v>40917</v>
      </c>
      <c r="H917" s="54"/>
      <c r="I917" s="54" t="s">
        <v>16</v>
      </c>
      <c r="J917" s="54"/>
      <c r="K917" s="54"/>
      <c r="L917" s="54"/>
      <c r="M917" s="54"/>
      <c r="N917" s="70" t="s">
        <v>5949</v>
      </c>
      <c r="W917" t="s">
        <v>5864</v>
      </c>
      <c r="X917">
        <v>3684</v>
      </c>
      <c r="Y917">
        <f t="shared" si="140"/>
        <v>5106</v>
      </c>
      <c r="Z917">
        <f t="shared" si="141"/>
        <v>53</v>
      </c>
      <c r="AA917" t="str">
        <f t="shared" si="142"/>
        <v/>
      </c>
      <c r="AB917">
        <f t="shared" si="143"/>
        <v>3698</v>
      </c>
      <c r="AE917" s="19">
        <v>40917</v>
      </c>
      <c r="AH917" s="71">
        <v>40917</v>
      </c>
      <c r="AI917" s="78" t="s">
        <v>8873</v>
      </c>
      <c r="AJ917" s="413" t="str">
        <f t="shared" si="144"/>
        <v>09</v>
      </c>
      <c r="AK917" t="str">
        <f t="shared" si="145"/>
        <v>01</v>
      </c>
      <c r="AL917" t="str">
        <f t="shared" si="146"/>
        <v>2012</v>
      </c>
      <c r="AM917" s="427" t="str">
        <f t="shared" si="147"/>
        <v>09</v>
      </c>
      <c r="AN917" t="str">
        <f t="shared" si="148"/>
        <v>01</v>
      </c>
      <c r="AP917" s="19">
        <f t="shared" si="149"/>
        <v>40917</v>
      </c>
    </row>
    <row r="918" spans="1:42" ht="19.5" customHeight="1" x14ac:dyDescent="0.2">
      <c r="A918" s="143">
        <v>20329</v>
      </c>
      <c r="B918" s="42" t="str">
        <f>IFERROR(VLOOKUP($A918,INPUT_Du_lieu_nhan_vien!$A:$C,2,0),"-")</f>
        <v>Nguyễn Thị Thu</v>
      </c>
      <c r="C918" s="42" t="str">
        <f>IFERROR(VLOOKUP($A918,INPUT_Du_lieu_nhan_vien!$A:$C,3,0),"-")</f>
        <v>Huyền</v>
      </c>
      <c r="D918" s="42" t="str">
        <f>IFERROR(VLOOKUP($A918,INPUT_Du_lieu_nhan_vien!$A:$AJ,36,0),"-")</f>
        <v>Nghỉ việc</v>
      </c>
      <c r="E918" s="69" t="s">
        <v>3032</v>
      </c>
      <c r="F918" s="70" t="s">
        <v>5958</v>
      </c>
      <c r="G918" s="71">
        <v>40917</v>
      </c>
      <c r="H918" s="54"/>
      <c r="I918" s="54" t="s">
        <v>16</v>
      </c>
      <c r="J918" s="54"/>
      <c r="K918" s="54"/>
      <c r="L918" s="54"/>
      <c r="M918" s="54"/>
      <c r="N918" s="70" t="s">
        <v>5959</v>
      </c>
      <c r="W918" t="s">
        <v>5865</v>
      </c>
      <c r="X918">
        <v>3685</v>
      </c>
      <c r="Y918">
        <f t="shared" si="140"/>
        <v>4988</v>
      </c>
      <c r="Z918">
        <f t="shared" si="141"/>
        <v>53</v>
      </c>
      <c r="AA918" t="str">
        <f t="shared" si="142"/>
        <v/>
      </c>
      <c r="AB918">
        <f t="shared" si="143"/>
        <v>3699</v>
      </c>
      <c r="AE918" s="19">
        <v>40917</v>
      </c>
      <c r="AH918" s="71">
        <v>40917</v>
      </c>
      <c r="AI918" s="78" t="s">
        <v>8873</v>
      </c>
      <c r="AJ918" s="413" t="str">
        <f t="shared" si="144"/>
        <v>09</v>
      </c>
      <c r="AK918" t="str">
        <f t="shared" si="145"/>
        <v>01</v>
      </c>
      <c r="AL918" t="str">
        <f t="shared" si="146"/>
        <v>2012</v>
      </c>
      <c r="AM918" s="427" t="str">
        <f t="shared" si="147"/>
        <v>09</v>
      </c>
      <c r="AN918" t="str">
        <f t="shared" si="148"/>
        <v>01</v>
      </c>
      <c r="AP918" s="19">
        <f t="shared" si="149"/>
        <v>40917</v>
      </c>
    </row>
    <row r="919" spans="1:42" ht="19.5" customHeight="1" x14ac:dyDescent="0.2">
      <c r="A919" s="143">
        <v>20384</v>
      </c>
      <c r="B919" s="42" t="str">
        <f>IFERROR(VLOOKUP($A919,INPUT_Du_lieu_nhan_vien!$A:$C,2,0),"-")</f>
        <v>Nguyễn Thùy</v>
      </c>
      <c r="C919" s="42" t="str">
        <f>IFERROR(VLOOKUP($A919,INPUT_Du_lieu_nhan_vien!$A:$C,3,0),"-")</f>
        <v>Linh</v>
      </c>
      <c r="D919" s="42" t="str">
        <f>IFERROR(VLOOKUP($A919,INPUT_Du_lieu_nhan_vien!$A:$AJ,36,0),"-")</f>
        <v>Nghỉ việc</v>
      </c>
      <c r="E919" s="69" t="s">
        <v>3032</v>
      </c>
      <c r="F919" s="70" t="s">
        <v>5961</v>
      </c>
      <c r="G919" s="71">
        <v>40918</v>
      </c>
      <c r="H919" s="54"/>
      <c r="I919" s="54" t="s">
        <v>3012</v>
      </c>
      <c r="J919" s="54"/>
      <c r="K919" s="54"/>
      <c r="L919" s="54"/>
      <c r="M919" s="54"/>
      <c r="N919" s="70" t="s">
        <v>5962</v>
      </c>
      <c r="W919" t="s">
        <v>5867</v>
      </c>
      <c r="X919">
        <v>3686</v>
      </c>
      <c r="Y919">
        <f t="shared" si="140"/>
        <v>5052</v>
      </c>
      <c r="Z919">
        <f t="shared" si="141"/>
        <v>56</v>
      </c>
      <c r="AA919" t="str">
        <f t="shared" si="142"/>
        <v/>
      </c>
      <c r="AB919">
        <f t="shared" si="143"/>
        <v>3700</v>
      </c>
      <c r="AE919" s="19">
        <v>40918</v>
      </c>
      <c r="AH919" s="71">
        <v>40918</v>
      </c>
      <c r="AI919" s="78" t="s">
        <v>8760</v>
      </c>
      <c r="AJ919" s="413" t="str">
        <f t="shared" si="144"/>
        <v>10</v>
      </c>
      <c r="AK919" t="str">
        <f t="shared" si="145"/>
        <v>01</v>
      </c>
      <c r="AL919" t="str">
        <f t="shared" si="146"/>
        <v>2012</v>
      </c>
      <c r="AM919" s="427" t="str">
        <f t="shared" si="147"/>
        <v>10</v>
      </c>
      <c r="AN919" t="str">
        <f t="shared" si="148"/>
        <v>01</v>
      </c>
      <c r="AP919" s="19">
        <f t="shared" si="149"/>
        <v>40918</v>
      </c>
    </row>
    <row r="920" spans="1:42" ht="19.5" customHeight="1" x14ac:dyDescent="0.2">
      <c r="A920" s="143">
        <v>20398</v>
      </c>
      <c r="B920" s="42" t="str">
        <f>IFERROR(VLOOKUP($A920,INPUT_Du_lieu_nhan_vien!$A:$C,2,0),"-")</f>
        <v>Nguyễn Tiến</v>
      </c>
      <c r="C920" s="42" t="str">
        <f>IFERROR(VLOOKUP($A920,INPUT_Du_lieu_nhan_vien!$A:$C,3,0),"-")</f>
        <v>Hưng</v>
      </c>
      <c r="D920" s="42" t="str">
        <f>IFERROR(VLOOKUP($A920,INPUT_Du_lieu_nhan_vien!$A:$AJ,36,0),"-")</f>
        <v>Nghỉ việc</v>
      </c>
      <c r="E920" s="69" t="s">
        <v>3032</v>
      </c>
      <c r="F920" s="70" t="s">
        <v>5963</v>
      </c>
      <c r="G920" s="71">
        <v>41223</v>
      </c>
      <c r="H920" s="54"/>
      <c r="I920" s="54" t="s">
        <v>17</v>
      </c>
      <c r="J920" s="54"/>
      <c r="K920" s="54"/>
      <c r="L920" s="54"/>
      <c r="M920" s="54"/>
      <c r="N920" s="70" t="s">
        <v>5964</v>
      </c>
      <c r="W920" t="s">
        <v>5870</v>
      </c>
      <c r="X920">
        <v>3687</v>
      </c>
      <c r="Y920">
        <f t="shared" si="140"/>
        <v>5076</v>
      </c>
      <c r="Z920">
        <f t="shared" si="141"/>
        <v>51</v>
      </c>
      <c r="AA920" t="str">
        <f t="shared" si="142"/>
        <v/>
      </c>
      <c r="AB920">
        <f t="shared" si="143"/>
        <v>3701</v>
      </c>
      <c r="AE920" s="19">
        <v>41223</v>
      </c>
      <c r="AH920" s="71">
        <v>41223</v>
      </c>
      <c r="AI920" s="78" t="s">
        <v>8880</v>
      </c>
      <c r="AJ920" s="413" t="str">
        <f t="shared" si="144"/>
        <v>10</v>
      </c>
      <c r="AK920" t="str">
        <f t="shared" si="145"/>
        <v>11</v>
      </c>
      <c r="AL920" t="str">
        <f t="shared" si="146"/>
        <v>2012</v>
      </c>
      <c r="AM920" s="427" t="str">
        <f t="shared" si="147"/>
        <v>10</v>
      </c>
      <c r="AN920" t="str">
        <f t="shared" si="148"/>
        <v>11</v>
      </c>
      <c r="AP920" s="19">
        <f t="shared" si="149"/>
        <v>41223</v>
      </c>
    </row>
    <row r="921" spans="1:42" ht="19.5" customHeight="1" x14ac:dyDescent="0.2">
      <c r="A921" s="143">
        <v>20137</v>
      </c>
      <c r="B921" s="42" t="str">
        <f>IFERROR(VLOOKUP($A921,INPUT_Du_lieu_nhan_vien!$A:$C,2,0),"-")</f>
        <v>Nguyễn Vân Hồng</v>
      </c>
      <c r="C921" s="42" t="str">
        <f>IFERROR(VLOOKUP($A921,INPUT_Du_lieu_nhan_vien!$A:$C,3,0),"-")</f>
        <v>Trang</v>
      </c>
      <c r="D921" s="42" t="str">
        <f>IFERROR(VLOOKUP($A921,INPUT_Du_lieu_nhan_vien!$A:$AJ,36,0),"-")</f>
        <v>Nghỉ việc</v>
      </c>
      <c r="E921" s="69" t="s">
        <v>3032</v>
      </c>
      <c r="F921" s="70" t="s">
        <v>5967</v>
      </c>
      <c r="G921" s="20" t="s">
        <v>2682</v>
      </c>
      <c r="H921" s="54"/>
      <c r="I921" s="54" t="s">
        <v>17</v>
      </c>
      <c r="J921" s="54"/>
      <c r="K921" s="54"/>
      <c r="L921" s="54"/>
      <c r="M921" s="54"/>
      <c r="N921" s="70" t="s">
        <v>5968</v>
      </c>
      <c r="W921" t="s">
        <v>5872</v>
      </c>
      <c r="X921">
        <v>3688</v>
      </c>
      <c r="Y921">
        <f t="shared" si="140"/>
        <v>4653</v>
      </c>
      <c r="Z921">
        <f t="shared" si="141"/>
        <v>51</v>
      </c>
      <c r="AA921" t="str">
        <f t="shared" si="142"/>
        <v/>
      </c>
      <c r="AB921">
        <f t="shared" si="143"/>
        <v>3702</v>
      </c>
      <c r="AE921" s="19">
        <v>41220</v>
      </c>
      <c r="AH921" s="20" t="s">
        <v>2682</v>
      </c>
      <c r="AI921" s="79" t="s">
        <v>2682</v>
      </c>
      <c r="AJ921" s="413" t="str">
        <f t="shared" si="144"/>
        <v>7/</v>
      </c>
      <c r="AK921" t="str">
        <f t="shared" si="145"/>
        <v>11</v>
      </c>
      <c r="AL921" t="str">
        <f t="shared" si="146"/>
        <v>2012</v>
      </c>
      <c r="AM921" s="427">
        <v>7</v>
      </c>
      <c r="AN921" t="str">
        <f t="shared" si="148"/>
        <v>11</v>
      </c>
      <c r="AP921" s="19">
        <f t="shared" si="149"/>
        <v>41220</v>
      </c>
    </row>
    <row r="922" spans="1:42" ht="19.5" customHeight="1" x14ac:dyDescent="0.2">
      <c r="A922" s="143">
        <v>20404</v>
      </c>
      <c r="B922" s="42" t="str">
        <f>IFERROR(VLOOKUP($A922,INPUT_Du_lieu_nhan_vien!$A:$C,2,0),"-")</f>
        <v>Nguyễn Thị Kim</v>
      </c>
      <c r="C922" s="42" t="str">
        <f>IFERROR(VLOOKUP($A922,INPUT_Du_lieu_nhan_vien!$A:$C,3,0),"-")</f>
        <v>Dung</v>
      </c>
      <c r="D922" s="42" t="str">
        <f>IFERROR(VLOOKUP($A922,INPUT_Du_lieu_nhan_vien!$A:$AJ,36,0),"-")</f>
        <v>Nghỉ việc</v>
      </c>
      <c r="E922" s="69" t="s">
        <v>3032</v>
      </c>
      <c r="F922" s="70" t="s">
        <v>5969</v>
      </c>
      <c r="G922" s="71" t="s">
        <v>2516</v>
      </c>
      <c r="H922" s="54"/>
      <c r="I922" s="54" t="s">
        <v>16</v>
      </c>
      <c r="J922" s="54"/>
      <c r="K922" s="54"/>
      <c r="L922" s="54"/>
      <c r="M922" s="54"/>
      <c r="N922" s="70" t="s">
        <v>5701</v>
      </c>
      <c r="W922" t="s">
        <v>5876</v>
      </c>
      <c r="X922">
        <v>3689</v>
      </c>
      <c r="Y922">
        <f t="shared" si="140"/>
        <v>5082</v>
      </c>
      <c r="Z922">
        <f t="shared" si="141"/>
        <v>53</v>
      </c>
      <c r="AA922" t="str">
        <f t="shared" si="142"/>
        <v/>
      </c>
      <c r="AB922">
        <f t="shared" si="143"/>
        <v>3703</v>
      </c>
      <c r="AE922" s="19">
        <v>41228</v>
      </c>
      <c r="AH922" s="71" t="s">
        <v>2516</v>
      </c>
      <c r="AI922" s="78" t="s">
        <v>2516</v>
      </c>
      <c r="AJ922" s="413" t="str">
        <f t="shared" si="144"/>
        <v>15</v>
      </c>
      <c r="AK922" t="str">
        <f t="shared" si="145"/>
        <v>11</v>
      </c>
      <c r="AL922" t="str">
        <f t="shared" si="146"/>
        <v>2012</v>
      </c>
      <c r="AM922" s="427" t="str">
        <f t="shared" si="147"/>
        <v>15</v>
      </c>
      <c r="AN922" t="str">
        <f t="shared" si="148"/>
        <v>11</v>
      </c>
      <c r="AP922" s="19">
        <f t="shared" si="149"/>
        <v>41228</v>
      </c>
    </row>
    <row r="923" spans="1:42" ht="19.5" customHeight="1" x14ac:dyDescent="0.2">
      <c r="A923" s="143">
        <v>20460</v>
      </c>
      <c r="B923" s="42" t="str">
        <f>IFERROR(VLOOKUP($A923,INPUT_Du_lieu_nhan_vien!$A:$C,2,0),"-")</f>
        <v>Nguyễn Thị Thanh</v>
      </c>
      <c r="C923" s="42" t="str">
        <f>IFERROR(VLOOKUP($A923,INPUT_Du_lieu_nhan_vien!$A:$C,3,0),"-")</f>
        <v>Uyên</v>
      </c>
      <c r="D923" s="42" t="str">
        <f>IFERROR(VLOOKUP($A923,INPUT_Du_lieu_nhan_vien!$A:$AJ,36,0),"-")</f>
        <v>Nghỉ việc</v>
      </c>
      <c r="E923" s="69" t="s">
        <v>3032</v>
      </c>
      <c r="F923" s="70" t="s">
        <v>5970</v>
      </c>
      <c r="G923" s="71" t="s">
        <v>1610</v>
      </c>
      <c r="H923" s="54"/>
      <c r="I923" s="54" t="s">
        <v>16</v>
      </c>
      <c r="J923" s="54"/>
      <c r="K923" s="54"/>
      <c r="L923" s="54"/>
      <c r="M923" s="54"/>
      <c r="N923" s="70" t="s">
        <v>5701</v>
      </c>
      <c r="W923" t="s">
        <v>5896</v>
      </c>
      <c r="X923">
        <v>3690</v>
      </c>
      <c r="Y923">
        <f t="shared" si="140"/>
        <v>5229</v>
      </c>
      <c r="Z923">
        <f t="shared" si="141"/>
        <v>53</v>
      </c>
      <c r="AA923" t="str">
        <f t="shared" si="142"/>
        <v/>
      </c>
      <c r="AB923">
        <f t="shared" si="143"/>
        <v>3704</v>
      </c>
      <c r="AE923" s="19">
        <v>41213</v>
      </c>
      <c r="AH923" s="71" t="s">
        <v>1610</v>
      </c>
      <c r="AI923" s="78" t="s">
        <v>1610</v>
      </c>
      <c r="AJ923" s="413" t="str">
        <f t="shared" si="144"/>
        <v>31</v>
      </c>
      <c r="AK923" t="str">
        <f t="shared" si="145"/>
        <v>10</v>
      </c>
      <c r="AL923" t="str">
        <f t="shared" si="146"/>
        <v>2012</v>
      </c>
      <c r="AM923" s="427" t="str">
        <f t="shared" si="147"/>
        <v>31</v>
      </c>
      <c r="AN923" t="str">
        <f t="shared" si="148"/>
        <v>10</v>
      </c>
      <c r="AP923" s="19">
        <f t="shared" si="149"/>
        <v>41213</v>
      </c>
    </row>
    <row r="924" spans="1:42" ht="19.5" customHeight="1" x14ac:dyDescent="0.2">
      <c r="A924" s="143">
        <v>20416</v>
      </c>
      <c r="B924" s="42" t="str">
        <f>IFERROR(VLOOKUP($A924,INPUT_Du_lieu_nhan_vien!$A:$C,2,0),"-")</f>
        <v>Nguyễn Thanh</v>
      </c>
      <c r="C924" s="42" t="str">
        <f>IFERROR(VLOOKUP($A924,INPUT_Du_lieu_nhan_vien!$A:$C,3,0),"-")</f>
        <v>Bình</v>
      </c>
      <c r="D924" s="42" t="str">
        <f>IFERROR(VLOOKUP($A924,INPUT_Du_lieu_nhan_vien!$A:$AJ,36,0),"-")</f>
        <v>Nghỉ việc</v>
      </c>
      <c r="E924" s="69" t="s">
        <v>3032</v>
      </c>
      <c r="F924" s="70" t="s">
        <v>5971</v>
      </c>
      <c r="G924" s="71">
        <v>40920</v>
      </c>
      <c r="H924" s="54"/>
      <c r="I924" s="54" t="s">
        <v>16</v>
      </c>
      <c r="J924" s="54"/>
      <c r="K924" s="54"/>
      <c r="L924" s="54"/>
      <c r="M924" s="54"/>
      <c r="N924" s="70" t="s">
        <v>5823</v>
      </c>
      <c r="W924" t="s">
        <v>5937</v>
      </c>
      <c r="X924">
        <v>3691</v>
      </c>
      <c r="Y924">
        <f t="shared" si="140"/>
        <v>5105</v>
      </c>
      <c r="Z924">
        <f t="shared" si="141"/>
        <v>53</v>
      </c>
      <c r="AA924" t="str">
        <f t="shared" si="142"/>
        <v/>
      </c>
      <c r="AB924">
        <f t="shared" si="143"/>
        <v>3705</v>
      </c>
      <c r="AE924" s="19">
        <v>40920</v>
      </c>
      <c r="AH924" s="71">
        <v>40920</v>
      </c>
      <c r="AI924" s="78" t="s">
        <v>8881</v>
      </c>
      <c r="AJ924" s="413" t="str">
        <f t="shared" si="144"/>
        <v>12</v>
      </c>
      <c r="AK924" t="str">
        <f t="shared" si="145"/>
        <v>01</v>
      </c>
      <c r="AL924" t="str">
        <f t="shared" si="146"/>
        <v>2012</v>
      </c>
      <c r="AM924" s="427" t="str">
        <f t="shared" si="147"/>
        <v>12</v>
      </c>
      <c r="AN924" t="str">
        <f t="shared" si="148"/>
        <v>01</v>
      </c>
      <c r="AP924" s="19">
        <f t="shared" si="149"/>
        <v>40920</v>
      </c>
    </row>
    <row r="925" spans="1:42" ht="19.5" customHeight="1" x14ac:dyDescent="0.2">
      <c r="A925" s="143">
        <v>20371</v>
      </c>
      <c r="B925" s="42" t="str">
        <f>IFERROR(VLOOKUP($A925,INPUT_Du_lieu_nhan_vien!$A:$C,2,0),"-")</f>
        <v>Nguyễn Thị Tuyết</v>
      </c>
      <c r="C925" s="42" t="str">
        <f>IFERROR(VLOOKUP($A925,INPUT_Du_lieu_nhan_vien!$A:$C,3,0),"-")</f>
        <v>Mai</v>
      </c>
      <c r="D925" s="42" t="str">
        <f>IFERROR(VLOOKUP($A925,INPUT_Du_lieu_nhan_vien!$A:$AJ,36,0),"-")</f>
        <v>Nghỉ việc</v>
      </c>
      <c r="E925" s="69" t="s">
        <v>3032</v>
      </c>
      <c r="F925" s="70" t="s">
        <v>5972</v>
      </c>
      <c r="G925" s="71">
        <v>40920</v>
      </c>
      <c r="H925" s="54"/>
      <c r="I925" s="54" t="s">
        <v>17</v>
      </c>
      <c r="J925" s="54"/>
      <c r="K925" s="54"/>
      <c r="L925" s="54"/>
      <c r="M925" s="54"/>
      <c r="N925" s="70" t="s">
        <v>5973</v>
      </c>
      <c r="W925" t="s">
        <v>5877</v>
      </c>
      <c r="X925">
        <v>3692</v>
      </c>
      <c r="Y925">
        <f t="shared" si="140"/>
        <v>5039</v>
      </c>
      <c r="Z925">
        <f t="shared" si="141"/>
        <v>51</v>
      </c>
      <c r="AA925" t="str">
        <f t="shared" si="142"/>
        <v/>
      </c>
      <c r="AB925">
        <f t="shared" si="143"/>
        <v>3706</v>
      </c>
      <c r="AE925" s="19">
        <v>40920</v>
      </c>
      <c r="AH925" s="71">
        <v>40920</v>
      </c>
      <c r="AI925" s="78" t="s">
        <v>8881</v>
      </c>
      <c r="AJ925" s="413" t="str">
        <f t="shared" si="144"/>
        <v>12</v>
      </c>
      <c r="AK925" t="str">
        <f t="shared" si="145"/>
        <v>01</v>
      </c>
      <c r="AL925" t="str">
        <f t="shared" si="146"/>
        <v>2012</v>
      </c>
      <c r="AM925" s="427" t="str">
        <f t="shared" si="147"/>
        <v>12</v>
      </c>
      <c r="AN925" t="str">
        <f t="shared" si="148"/>
        <v>01</v>
      </c>
      <c r="AP925" s="19">
        <f t="shared" si="149"/>
        <v>40920</v>
      </c>
    </row>
    <row r="926" spans="1:42" ht="19.5" customHeight="1" x14ac:dyDescent="0.2">
      <c r="A926" s="143">
        <v>20433</v>
      </c>
      <c r="B926" s="42" t="str">
        <f>IFERROR(VLOOKUP($A926,INPUT_Du_lieu_nhan_vien!$A:$C,2,0),"-")</f>
        <v>Nguyễn Thị Phương</v>
      </c>
      <c r="C926" s="42" t="str">
        <f>IFERROR(VLOOKUP($A926,INPUT_Du_lieu_nhan_vien!$A:$C,3,0),"-")</f>
        <v>Châm</v>
      </c>
      <c r="D926" s="42" t="str">
        <f>IFERROR(VLOOKUP($A926,INPUT_Du_lieu_nhan_vien!$A:$AJ,36,0),"-")</f>
        <v>Nghỉ việc</v>
      </c>
      <c r="E926" s="69" t="s">
        <v>3032</v>
      </c>
      <c r="F926" s="70" t="s">
        <v>5974</v>
      </c>
      <c r="G926" s="70" t="s">
        <v>2566</v>
      </c>
      <c r="H926" s="54"/>
      <c r="I926" s="54"/>
      <c r="J926" s="54"/>
      <c r="K926" s="54"/>
      <c r="L926" s="54"/>
      <c r="M926" s="54"/>
      <c r="N926" s="54"/>
      <c r="W926" t="s">
        <v>5902</v>
      </c>
      <c r="X926">
        <v>3693</v>
      </c>
      <c r="Y926">
        <f t="shared" si="140"/>
        <v>5162</v>
      </c>
      <c r="Z926" t="str">
        <f t="shared" si="141"/>
        <v/>
      </c>
      <c r="AA926" t="str">
        <f t="shared" si="142"/>
        <v/>
      </c>
      <c r="AB926">
        <f t="shared" si="143"/>
        <v>3707</v>
      </c>
      <c r="AE926" s="19">
        <v>41258</v>
      </c>
      <c r="AH926" s="70" t="s">
        <v>2566</v>
      </c>
      <c r="AI926" s="78" t="s">
        <v>2566</v>
      </c>
      <c r="AJ926" s="413" t="str">
        <f t="shared" si="144"/>
        <v>15</v>
      </c>
      <c r="AK926" t="str">
        <f t="shared" si="145"/>
        <v>12</v>
      </c>
      <c r="AL926" t="str">
        <f t="shared" si="146"/>
        <v>2012</v>
      </c>
      <c r="AM926" s="427" t="str">
        <f t="shared" si="147"/>
        <v>15</v>
      </c>
      <c r="AN926" t="str">
        <f t="shared" si="148"/>
        <v>12</v>
      </c>
      <c r="AP926" s="19">
        <f t="shared" si="149"/>
        <v>41258</v>
      </c>
    </row>
    <row r="927" spans="1:42" ht="19.5" customHeight="1" x14ac:dyDescent="0.2">
      <c r="A927" s="143">
        <v>20086</v>
      </c>
      <c r="B927" s="42" t="str">
        <f>IFERROR(VLOOKUP($A927,INPUT_Du_lieu_nhan_vien!$A:$C,2,0),"-")</f>
        <v>Nguyễn Thị</v>
      </c>
      <c r="C927" s="42" t="str">
        <f>IFERROR(VLOOKUP($A927,INPUT_Du_lieu_nhan_vien!$A:$C,3,0),"-")</f>
        <v>Hà</v>
      </c>
      <c r="D927" s="42" t="str">
        <f>IFERROR(VLOOKUP($A927,INPUT_Du_lieu_nhan_vien!$A:$AJ,36,0),"-")</f>
        <v>Nghỉ việc</v>
      </c>
      <c r="E927" s="69" t="s">
        <v>3032</v>
      </c>
      <c r="F927" s="70" t="s">
        <v>5975</v>
      </c>
      <c r="G927" s="71">
        <v>41040</v>
      </c>
      <c r="H927" s="54"/>
      <c r="I927" s="54" t="s">
        <v>14</v>
      </c>
      <c r="J927" s="54"/>
      <c r="K927" s="54"/>
      <c r="L927" s="54"/>
      <c r="M927" s="54"/>
      <c r="N927" s="70" t="s">
        <v>5976</v>
      </c>
      <c r="W927" t="s">
        <v>5927</v>
      </c>
      <c r="X927">
        <v>3694</v>
      </c>
      <c r="Y927">
        <f t="shared" si="140"/>
        <v>4524</v>
      </c>
      <c r="Z927">
        <f t="shared" si="141"/>
        <v>33</v>
      </c>
      <c r="AA927" t="str">
        <f t="shared" si="142"/>
        <v/>
      </c>
      <c r="AB927">
        <f t="shared" si="143"/>
        <v>3708</v>
      </c>
      <c r="AE927" s="19">
        <v>41040</v>
      </c>
      <c r="AH927" s="71">
        <v>41040</v>
      </c>
      <c r="AI927" s="78" t="s">
        <v>8882</v>
      </c>
      <c r="AJ927" s="413" t="str">
        <f t="shared" si="144"/>
        <v>11</v>
      </c>
      <c r="AK927" t="str">
        <f t="shared" si="145"/>
        <v>05</v>
      </c>
      <c r="AL927" t="str">
        <f t="shared" si="146"/>
        <v>2012</v>
      </c>
      <c r="AM927" s="427" t="str">
        <f t="shared" si="147"/>
        <v>11</v>
      </c>
      <c r="AN927" t="str">
        <f t="shared" si="148"/>
        <v>05</v>
      </c>
      <c r="AP927" s="19">
        <f t="shared" si="149"/>
        <v>41040</v>
      </c>
    </row>
    <row r="928" spans="1:42" ht="19.5" customHeight="1" x14ac:dyDescent="0.2">
      <c r="A928" s="143">
        <v>20368</v>
      </c>
      <c r="B928" s="42" t="str">
        <f>IFERROR(VLOOKUP($A928,INPUT_Du_lieu_nhan_vien!$A:$C,2,0),"-")</f>
        <v>Nguyễn Thị</v>
      </c>
      <c r="C928" s="42" t="str">
        <f>IFERROR(VLOOKUP($A928,INPUT_Du_lieu_nhan_vien!$A:$C,3,0),"-")</f>
        <v>Vân</v>
      </c>
      <c r="D928" s="42" t="str">
        <f>IFERROR(VLOOKUP($A928,INPUT_Du_lieu_nhan_vien!$A:$AJ,36,0),"-")</f>
        <v>Nghỉ việc</v>
      </c>
      <c r="E928" s="69" t="s">
        <v>3032</v>
      </c>
      <c r="F928" s="70" t="s">
        <v>5977</v>
      </c>
      <c r="G928" s="20" t="s">
        <v>2734</v>
      </c>
      <c r="H928" s="54"/>
      <c r="I928" s="54" t="s">
        <v>17</v>
      </c>
      <c r="J928" s="54"/>
      <c r="K928" s="54"/>
      <c r="L928" s="54"/>
      <c r="M928" s="54"/>
      <c r="N928" s="70" t="s">
        <v>5869</v>
      </c>
      <c r="W928" t="s">
        <v>5894</v>
      </c>
      <c r="X928">
        <v>3695</v>
      </c>
      <c r="Y928">
        <f t="shared" si="140"/>
        <v>5036</v>
      </c>
      <c r="Z928">
        <f t="shared" si="141"/>
        <v>51</v>
      </c>
      <c r="AA928" t="str">
        <f t="shared" si="142"/>
        <v/>
      </c>
      <c r="AB928">
        <f t="shared" si="143"/>
        <v>3709</v>
      </c>
      <c r="AE928" s="19">
        <v>41309</v>
      </c>
      <c r="AH928" s="20" t="s">
        <v>2734</v>
      </c>
      <c r="AI928" s="79" t="s">
        <v>2734</v>
      </c>
      <c r="AJ928" s="413" t="str">
        <f t="shared" si="144"/>
        <v>4/</v>
      </c>
      <c r="AK928" t="str">
        <f t="shared" si="145"/>
        <v>2</v>
      </c>
      <c r="AL928" t="str">
        <f t="shared" si="146"/>
        <v>2013</v>
      </c>
      <c r="AM928" s="427">
        <v>4</v>
      </c>
      <c r="AN928" t="str">
        <f t="shared" si="148"/>
        <v>2</v>
      </c>
      <c r="AP928" s="19">
        <f t="shared" si="149"/>
        <v>41309</v>
      </c>
    </row>
    <row r="929" spans="1:42" ht="19.5" customHeight="1" x14ac:dyDescent="0.2">
      <c r="A929" s="143">
        <v>20460</v>
      </c>
      <c r="B929" s="42" t="str">
        <f>IFERROR(VLOOKUP($A929,INPUT_Du_lieu_nhan_vien!$A:$C,2,0),"-")</f>
        <v>Nguyễn Thị Thanh</v>
      </c>
      <c r="C929" s="42" t="str">
        <f>IFERROR(VLOOKUP($A929,INPUT_Du_lieu_nhan_vien!$A:$C,3,0),"-")</f>
        <v>Uyên</v>
      </c>
      <c r="D929" s="42" t="str">
        <f>IFERROR(VLOOKUP($A929,INPUT_Du_lieu_nhan_vien!$A:$AJ,36,0),"-")</f>
        <v>Nghỉ việc</v>
      </c>
      <c r="E929" s="69" t="s">
        <v>3032</v>
      </c>
      <c r="F929" s="70" t="s">
        <v>5978</v>
      </c>
      <c r="G929" s="20" t="s">
        <v>2734</v>
      </c>
      <c r="H929" s="54"/>
      <c r="I929" s="54" t="s">
        <v>17</v>
      </c>
      <c r="J929" s="54"/>
      <c r="K929" s="54"/>
      <c r="L929" s="54"/>
      <c r="M929" s="54"/>
      <c r="N929" s="70" t="s">
        <v>5824</v>
      </c>
      <c r="W929" t="s">
        <v>5888</v>
      </c>
      <c r="X929">
        <v>3696</v>
      </c>
      <c r="Y929">
        <f t="shared" si="140"/>
        <v>5229</v>
      </c>
      <c r="Z929">
        <f t="shared" si="141"/>
        <v>51</v>
      </c>
      <c r="AA929" t="str">
        <f t="shared" si="142"/>
        <v/>
      </c>
      <c r="AB929">
        <f t="shared" si="143"/>
        <v>3710</v>
      </c>
      <c r="AE929" s="19">
        <v>41309</v>
      </c>
      <c r="AH929" s="20" t="s">
        <v>2734</v>
      </c>
      <c r="AI929" s="79" t="s">
        <v>2734</v>
      </c>
      <c r="AJ929" s="413" t="str">
        <f t="shared" si="144"/>
        <v>4/</v>
      </c>
      <c r="AK929" t="str">
        <f t="shared" si="145"/>
        <v>2</v>
      </c>
      <c r="AL929" t="str">
        <f t="shared" si="146"/>
        <v>2013</v>
      </c>
      <c r="AM929" s="427">
        <v>4</v>
      </c>
      <c r="AN929" t="str">
        <f t="shared" si="148"/>
        <v>2</v>
      </c>
      <c r="AP929" s="19">
        <f t="shared" si="149"/>
        <v>41309</v>
      </c>
    </row>
    <row r="930" spans="1:42" ht="19.5" customHeight="1" x14ac:dyDescent="0.2">
      <c r="A930" s="143">
        <v>20110</v>
      </c>
      <c r="B930" s="42" t="str">
        <f>IFERROR(VLOOKUP($A930,INPUT_Du_lieu_nhan_vien!$A:$C,2,0),"-")</f>
        <v>Nguyễn Thị Thu</v>
      </c>
      <c r="C930" s="42" t="str">
        <f>IFERROR(VLOOKUP($A930,INPUT_Du_lieu_nhan_vien!$A:$C,3,0),"-")</f>
        <v>Trang</v>
      </c>
      <c r="D930" s="42" t="str">
        <f>IFERROR(VLOOKUP($A930,INPUT_Du_lieu_nhan_vien!$A:$AJ,36,0),"-")</f>
        <v>Nghỉ việc</v>
      </c>
      <c r="E930" s="69" t="s">
        <v>3032</v>
      </c>
      <c r="F930" s="70" t="s">
        <v>5979</v>
      </c>
      <c r="G930" s="71" t="s">
        <v>2986</v>
      </c>
      <c r="H930" s="54"/>
      <c r="I930" s="54" t="s">
        <v>17</v>
      </c>
      <c r="J930" s="54"/>
      <c r="K930" s="54"/>
      <c r="L930" s="54"/>
      <c r="M930" s="54"/>
      <c r="N930" s="70" t="s">
        <v>5980</v>
      </c>
      <c r="W930" t="s">
        <v>5954</v>
      </c>
      <c r="X930">
        <v>3697</v>
      </c>
      <c r="Y930">
        <f t="shared" si="140"/>
        <v>4626</v>
      </c>
      <c r="Z930">
        <f t="shared" si="141"/>
        <v>51</v>
      </c>
      <c r="AA930" t="str">
        <f t="shared" si="142"/>
        <v/>
      </c>
      <c r="AB930">
        <f t="shared" si="143"/>
        <v>3711</v>
      </c>
      <c r="AE930" s="19">
        <v>41364</v>
      </c>
      <c r="AH930" s="71" t="s">
        <v>2986</v>
      </c>
      <c r="AI930" s="78" t="s">
        <v>2986</v>
      </c>
      <c r="AJ930" s="413" t="str">
        <f t="shared" si="144"/>
        <v>31</v>
      </c>
      <c r="AK930" t="str">
        <f t="shared" si="145"/>
        <v>3</v>
      </c>
      <c r="AL930" t="str">
        <f t="shared" si="146"/>
        <v>2013</v>
      </c>
      <c r="AM930" s="427" t="str">
        <f t="shared" si="147"/>
        <v>31</v>
      </c>
      <c r="AN930" t="str">
        <f t="shared" si="148"/>
        <v>3</v>
      </c>
      <c r="AP930" s="19">
        <f t="shared" si="149"/>
        <v>41364</v>
      </c>
    </row>
    <row r="931" spans="1:42" ht="19.5" customHeight="1" x14ac:dyDescent="0.2">
      <c r="A931" s="143">
        <v>20077</v>
      </c>
      <c r="B931" s="42" t="str">
        <f>IFERROR(VLOOKUP($A931,INPUT_Du_lieu_nhan_vien!$A:$C,2,0),"-")</f>
        <v>Nguyễn Thị Thu</v>
      </c>
      <c r="C931" s="42" t="str">
        <f>IFERROR(VLOOKUP($A931,INPUT_Du_lieu_nhan_vien!$A:$C,3,0),"-")</f>
        <v>Hà</v>
      </c>
      <c r="D931" s="42" t="str">
        <f>IFERROR(VLOOKUP($A931,INPUT_Du_lieu_nhan_vien!$A:$AJ,36,0),"-")</f>
        <v>Nghỉ việc</v>
      </c>
      <c r="E931" s="69" t="s">
        <v>3032</v>
      </c>
      <c r="F931" s="70" t="s">
        <v>5981</v>
      </c>
      <c r="G931" s="71" t="s">
        <v>2779</v>
      </c>
      <c r="H931" s="54"/>
      <c r="I931" s="54" t="s">
        <v>17</v>
      </c>
      <c r="J931" s="54"/>
      <c r="K931" s="54"/>
      <c r="L931" s="54"/>
      <c r="M931" s="54"/>
      <c r="N931" s="70" t="s">
        <v>5982</v>
      </c>
      <c r="W931" t="s">
        <v>5955</v>
      </c>
      <c r="X931">
        <v>3698</v>
      </c>
      <c r="Y931">
        <f t="shared" si="140"/>
        <v>4515</v>
      </c>
      <c r="Z931">
        <f t="shared" si="141"/>
        <v>51</v>
      </c>
      <c r="AA931" t="str">
        <f t="shared" si="142"/>
        <v/>
      </c>
      <c r="AB931">
        <f t="shared" si="143"/>
        <v>3712</v>
      </c>
      <c r="AE931" s="19">
        <v>41353</v>
      </c>
      <c r="AH931" s="71" t="s">
        <v>2779</v>
      </c>
      <c r="AI931" s="78" t="s">
        <v>2779</v>
      </c>
      <c r="AJ931" s="413" t="str">
        <f t="shared" si="144"/>
        <v>20</v>
      </c>
      <c r="AK931" t="str">
        <f t="shared" si="145"/>
        <v>3</v>
      </c>
      <c r="AL931" t="str">
        <f t="shared" si="146"/>
        <v>2013</v>
      </c>
      <c r="AM931" s="427" t="str">
        <f t="shared" si="147"/>
        <v>20</v>
      </c>
      <c r="AN931" t="str">
        <f t="shared" si="148"/>
        <v>3</v>
      </c>
      <c r="AP931" s="19">
        <f t="shared" si="149"/>
        <v>41353</v>
      </c>
    </row>
    <row r="932" spans="1:42" ht="19.5" customHeight="1" x14ac:dyDescent="0.2">
      <c r="A932" s="143">
        <v>10011</v>
      </c>
      <c r="B932" s="42" t="str">
        <f>IFERROR(VLOOKUP($A932,INPUT_Du_lieu_nhan_vien!$A:$C,2,0),"-")</f>
        <v>Nguyễn Hoàng</v>
      </c>
      <c r="C932" s="42" t="str">
        <f>IFERROR(VLOOKUP($A932,INPUT_Du_lieu_nhan_vien!$A:$C,3,0),"-")</f>
        <v>Tú</v>
      </c>
      <c r="D932" s="42" t="str">
        <f>IFERROR(VLOOKUP($A932,INPUT_Du_lieu_nhan_vien!$A:$AJ,36,0),"-")</f>
        <v>Nghỉ việc</v>
      </c>
      <c r="E932" s="69" t="s">
        <v>3032</v>
      </c>
      <c r="F932" s="70" t="s">
        <v>5983</v>
      </c>
      <c r="G932" s="20" t="s">
        <v>5984</v>
      </c>
      <c r="H932" s="54"/>
      <c r="I932" s="54" t="s">
        <v>9</v>
      </c>
      <c r="J932" s="54"/>
      <c r="K932" s="54"/>
      <c r="L932" s="54"/>
      <c r="M932" s="54"/>
      <c r="N932" s="70" t="s">
        <v>5985</v>
      </c>
      <c r="W932" t="s">
        <v>5958</v>
      </c>
      <c r="X932">
        <v>3699</v>
      </c>
      <c r="Y932">
        <f t="shared" si="140"/>
        <v>4428</v>
      </c>
      <c r="Z932">
        <f t="shared" si="141"/>
        <v>35</v>
      </c>
      <c r="AA932" t="str">
        <f t="shared" si="142"/>
        <v/>
      </c>
      <c r="AB932">
        <f t="shared" si="143"/>
        <v>3713</v>
      </c>
      <c r="AE932" s="19">
        <v>41384</v>
      </c>
      <c r="AH932" s="20" t="s">
        <v>5984</v>
      </c>
      <c r="AI932" s="79" t="s">
        <v>5984</v>
      </c>
      <c r="AJ932" s="413" t="str">
        <f t="shared" si="144"/>
        <v>20</v>
      </c>
      <c r="AK932" t="str">
        <f t="shared" si="145"/>
        <v>4</v>
      </c>
      <c r="AL932" t="str">
        <f t="shared" si="146"/>
        <v>2013</v>
      </c>
      <c r="AM932" s="427" t="str">
        <f t="shared" si="147"/>
        <v>20</v>
      </c>
      <c r="AN932" t="str">
        <f t="shared" si="148"/>
        <v>4</v>
      </c>
      <c r="AP932" s="19">
        <f t="shared" si="149"/>
        <v>41384</v>
      </c>
    </row>
    <row r="933" spans="1:42" ht="19.5" customHeight="1" x14ac:dyDescent="0.2">
      <c r="A933" s="143">
        <v>20056</v>
      </c>
      <c r="B933" s="42" t="str">
        <f>IFERROR(VLOOKUP($A933,INPUT_Du_lieu_nhan_vien!$A:$C,2,0),"-")</f>
        <v>Nguyễn Thị Tú</v>
      </c>
      <c r="C933" s="42" t="str">
        <f>IFERROR(VLOOKUP($A933,INPUT_Du_lieu_nhan_vien!$A:$C,3,0),"-")</f>
        <v>Uyên</v>
      </c>
      <c r="D933" s="42" t="str">
        <f>IFERROR(VLOOKUP($A933,INPUT_Du_lieu_nhan_vien!$A:$AJ,36,0),"-")</f>
        <v>Nghỉ việc</v>
      </c>
      <c r="E933" s="69" t="s">
        <v>3032</v>
      </c>
      <c r="F933" s="70" t="s">
        <v>5986</v>
      </c>
      <c r="G933" s="70" t="s">
        <v>5988</v>
      </c>
      <c r="H933" s="54"/>
      <c r="I933" s="54" t="s">
        <v>17</v>
      </c>
      <c r="J933" s="54"/>
      <c r="K933" s="54"/>
      <c r="L933" s="54"/>
      <c r="M933" s="54"/>
      <c r="N933" s="70" t="s">
        <v>5989</v>
      </c>
      <c r="W933" t="s">
        <v>5961</v>
      </c>
      <c r="X933">
        <v>3700</v>
      </c>
      <c r="Y933">
        <f t="shared" si="140"/>
        <v>4494</v>
      </c>
      <c r="Z933">
        <f t="shared" si="141"/>
        <v>51</v>
      </c>
      <c r="AA933" t="str">
        <f t="shared" si="142"/>
        <v/>
      </c>
      <c r="AB933">
        <f t="shared" si="143"/>
        <v>3714</v>
      </c>
      <c r="AE933" s="19">
        <v>41378</v>
      </c>
      <c r="AH933" s="70" t="s">
        <v>5988</v>
      </c>
      <c r="AI933" s="78" t="s">
        <v>5988</v>
      </c>
      <c r="AJ933" s="413" t="str">
        <f t="shared" si="144"/>
        <v>14</v>
      </c>
      <c r="AK933" t="str">
        <f t="shared" si="145"/>
        <v>4</v>
      </c>
      <c r="AL933" t="str">
        <f t="shared" si="146"/>
        <v>2013</v>
      </c>
      <c r="AM933" s="427" t="str">
        <f t="shared" si="147"/>
        <v>14</v>
      </c>
      <c r="AN933" t="str">
        <f t="shared" si="148"/>
        <v>4</v>
      </c>
      <c r="AP933" s="19">
        <f t="shared" si="149"/>
        <v>41378</v>
      </c>
    </row>
    <row r="934" spans="1:42" ht="19.5" customHeight="1" x14ac:dyDescent="0.2">
      <c r="A934" s="143">
        <v>20511</v>
      </c>
      <c r="B934" s="42" t="str">
        <f>IFERROR(VLOOKUP($A934,INPUT_Du_lieu_nhan_vien!$A:$C,2,0),"-")</f>
        <v>Nguyễn Thị Thanh</v>
      </c>
      <c r="C934" s="42" t="str">
        <f>IFERROR(VLOOKUP($A934,INPUT_Du_lieu_nhan_vien!$A:$C,3,0),"-")</f>
        <v>Nhàn</v>
      </c>
      <c r="D934" s="42" t="str">
        <f>IFERROR(VLOOKUP($A934,INPUT_Du_lieu_nhan_vien!$A:$AJ,36,0),"-")</f>
        <v>Nghỉ việc</v>
      </c>
      <c r="E934" s="69" t="s">
        <v>3032</v>
      </c>
      <c r="F934" s="70" t="s">
        <v>5987</v>
      </c>
      <c r="G934" s="73" t="s">
        <v>5991</v>
      </c>
      <c r="H934" s="54"/>
      <c r="I934" s="54" t="s">
        <v>3012</v>
      </c>
      <c r="J934" s="54"/>
      <c r="K934" s="54"/>
      <c r="L934" s="54"/>
      <c r="M934" s="54"/>
      <c r="N934" s="70" t="s">
        <v>5990</v>
      </c>
      <c r="W934" t="s">
        <v>5963</v>
      </c>
      <c r="X934">
        <v>3701</v>
      </c>
      <c r="Y934">
        <f t="shared" si="140"/>
        <v>5325</v>
      </c>
      <c r="Z934">
        <f t="shared" si="141"/>
        <v>56</v>
      </c>
      <c r="AA934" t="str">
        <f t="shared" si="142"/>
        <v/>
      </c>
      <c r="AB934">
        <f t="shared" si="143"/>
        <v>3715</v>
      </c>
      <c r="AE934" s="19">
        <v>41370</v>
      </c>
      <c r="AH934" s="73" t="s">
        <v>5991</v>
      </c>
      <c r="AI934" s="79" t="s">
        <v>5991</v>
      </c>
      <c r="AJ934" s="413" t="str">
        <f t="shared" si="144"/>
        <v>6/</v>
      </c>
      <c r="AK934" t="str">
        <f t="shared" si="145"/>
        <v>4</v>
      </c>
      <c r="AL934" t="str">
        <f t="shared" si="146"/>
        <v>2013</v>
      </c>
      <c r="AM934" s="427">
        <v>6</v>
      </c>
      <c r="AN934" t="str">
        <f t="shared" si="148"/>
        <v>4</v>
      </c>
      <c r="AP934" s="19">
        <f t="shared" si="149"/>
        <v>41370</v>
      </c>
    </row>
    <row r="935" spans="1:42" ht="19.5" customHeight="1" x14ac:dyDescent="0.2">
      <c r="A935" s="143">
        <v>20033</v>
      </c>
      <c r="B935" s="42" t="str">
        <f>IFERROR(VLOOKUP($A935,INPUT_Du_lieu_nhan_vien!$A:$C,2,0),"-")</f>
        <v>Phạm Thị Thu</v>
      </c>
      <c r="C935" s="42" t="str">
        <f>IFERROR(VLOOKUP($A935,INPUT_Du_lieu_nhan_vien!$A:$C,3,0),"-")</f>
        <v>Hồng</v>
      </c>
      <c r="D935" s="42" t="str">
        <f>IFERROR(VLOOKUP($A935,INPUT_Du_lieu_nhan_vien!$A:$AJ,36,0),"-")</f>
        <v>Nghỉ việc</v>
      </c>
      <c r="E935" s="69" t="s">
        <v>3032</v>
      </c>
      <c r="F935" s="70" t="s">
        <v>5994</v>
      </c>
      <c r="G935" s="71">
        <v>40155</v>
      </c>
      <c r="H935" s="54"/>
      <c r="I935" s="54" t="s">
        <v>17</v>
      </c>
      <c r="J935" s="54"/>
      <c r="K935" s="54"/>
      <c r="L935" s="54"/>
      <c r="M935" s="54"/>
      <c r="N935" s="70" t="s">
        <v>3458</v>
      </c>
      <c r="W935" t="s">
        <v>5967</v>
      </c>
      <c r="X935">
        <v>3702</v>
      </c>
      <c r="Y935">
        <f t="shared" si="140"/>
        <v>4471</v>
      </c>
      <c r="Z935">
        <f t="shared" si="141"/>
        <v>51</v>
      </c>
      <c r="AA935" t="str">
        <f t="shared" si="142"/>
        <v/>
      </c>
      <c r="AB935">
        <f t="shared" si="143"/>
        <v>3716</v>
      </c>
      <c r="AE935" s="19">
        <v>40155</v>
      </c>
      <c r="AH935" s="71">
        <v>40155</v>
      </c>
      <c r="AI935" s="78" t="s">
        <v>8883</v>
      </c>
      <c r="AJ935" s="413" t="str">
        <f t="shared" si="144"/>
        <v>08</v>
      </c>
      <c r="AK935" t="str">
        <f t="shared" si="145"/>
        <v>12</v>
      </c>
      <c r="AL935" t="str">
        <f t="shared" si="146"/>
        <v>2009</v>
      </c>
      <c r="AM935" s="427" t="str">
        <f t="shared" si="147"/>
        <v>08</v>
      </c>
      <c r="AN935" t="str">
        <f t="shared" si="148"/>
        <v>12</v>
      </c>
      <c r="AP935" s="19">
        <f t="shared" si="149"/>
        <v>40155</v>
      </c>
    </row>
    <row r="936" spans="1:42" ht="19.5" customHeight="1" x14ac:dyDescent="0.2">
      <c r="A936" s="143">
        <v>20071</v>
      </c>
      <c r="B936" s="42" t="str">
        <f>IFERROR(VLOOKUP($A936,INPUT_Du_lieu_nhan_vien!$A:$C,2,0),"-")</f>
        <v>Phạm Bích</v>
      </c>
      <c r="C936" s="42" t="str">
        <f>IFERROR(VLOOKUP($A936,INPUT_Du_lieu_nhan_vien!$A:$C,3,0),"-")</f>
        <v>Ngân</v>
      </c>
      <c r="D936" s="42" t="str">
        <f>IFERROR(VLOOKUP($A936,INPUT_Du_lieu_nhan_vien!$A:$AJ,36,0),"-")</f>
        <v>Nghỉ việc</v>
      </c>
      <c r="E936" s="69" t="s">
        <v>3032</v>
      </c>
      <c r="F936" s="70" t="s">
        <v>5995</v>
      </c>
      <c r="G936" s="71">
        <v>40181</v>
      </c>
      <c r="H936" s="54"/>
      <c r="I936" s="54" t="s">
        <v>3012</v>
      </c>
      <c r="J936" s="54"/>
      <c r="K936" s="54"/>
      <c r="L936" s="54"/>
      <c r="M936" s="54"/>
      <c r="N936" s="70" t="s">
        <v>3512</v>
      </c>
      <c r="W936" t="s">
        <v>5969</v>
      </c>
      <c r="X936">
        <v>3703</v>
      </c>
      <c r="Y936">
        <f t="shared" si="140"/>
        <v>4508</v>
      </c>
      <c r="Z936">
        <f t="shared" si="141"/>
        <v>56</v>
      </c>
      <c r="AA936" t="str">
        <f t="shared" si="142"/>
        <v/>
      </c>
      <c r="AB936">
        <f t="shared" si="143"/>
        <v>3717</v>
      </c>
      <c r="AE936" s="19">
        <v>40181</v>
      </c>
      <c r="AH936" s="71">
        <v>40181</v>
      </c>
      <c r="AI936" s="78" t="s">
        <v>8867</v>
      </c>
      <c r="AJ936" s="413" t="str">
        <f t="shared" si="144"/>
        <v>03</v>
      </c>
      <c r="AK936" t="str">
        <f t="shared" si="145"/>
        <v>01</v>
      </c>
      <c r="AL936" t="str">
        <f t="shared" si="146"/>
        <v>2010</v>
      </c>
      <c r="AM936" s="427" t="str">
        <f t="shared" si="147"/>
        <v>03</v>
      </c>
      <c r="AN936" t="str">
        <f t="shared" si="148"/>
        <v>01</v>
      </c>
      <c r="AP936" s="19">
        <f t="shared" si="149"/>
        <v>40181</v>
      </c>
    </row>
    <row r="937" spans="1:42" ht="19.5" customHeight="1" x14ac:dyDescent="0.2">
      <c r="A937" s="143">
        <v>20045</v>
      </c>
      <c r="B937" s="42" t="str">
        <f>IFERROR(VLOOKUP($A937,INPUT_Du_lieu_nhan_vien!$A:$C,2,0),"-")</f>
        <v>Phạm Thị</v>
      </c>
      <c r="C937" s="42" t="str">
        <f>IFERROR(VLOOKUP($A937,INPUT_Du_lieu_nhan_vien!$A:$C,3,0),"-")</f>
        <v>Vân</v>
      </c>
      <c r="D937" s="42" t="str">
        <f>IFERROR(VLOOKUP($A937,INPUT_Du_lieu_nhan_vien!$A:$AJ,36,0),"-")</f>
        <v>Nghỉ việc</v>
      </c>
      <c r="E937" s="69" t="s">
        <v>3032</v>
      </c>
      <c r="F937" s="70" t="s">
        <v>5996</v>
      </c>
      <c r="G937" s="71">
        <v>40392</v>
      </c>
      <c r="H937" s="54"/>
      <c r="I937" s="54" t="s">
        <v>16</v>
      </c>
      <c r="J937" s="54"/>
      <c r="K937" s="54"/>
      <c r="L937" s="54"/>
      <c r="M937" s="54"/>
      <c r="N937" s="70" t="s">
        <v>5904</v>
      </c>
      <c r="W937" t="s">
        <v>5970</v>
      </c>
      <c r="X937">
        <v>3704</v>
      </c>
      <c r="Y937">
        <f t="shared" si="140"/>
        <v>4483</v>
      </c>
      <c r="Z937">
        <f t="shared" si="141"/>
        <v>53</v>
      </c>
      <c r="AA937" t="str">
        <f t="shared" si="142"/>
        <v/>
      </c>
      <c r="AB937">
        <f t="shared" si="143"/>
        <v>3718</v>
      </c>
      <c r="AE937" s="19">
        <v>40392</v>
      </c>
      <c r="AH937" s="71">
        <v>40392</v>
      </c>
      <c r="AI937" s="78" t="s">
        <v>8884</v>
      </c>
      <c r="AJ937" s="413" t="str">
        <f t="shared" si="144"/>
        <v>02</v>
      </c>
      <c r="AK937" t="str">
        <f t="shared" si="145"/>
        <v>08</v>
      </c>
      <c r="AL937" t="str">
        <f t="shared" si="146"/>
        <v>2010</v>
      </c>
      <c r="AM937" s="427" t="str">
        <f t="shared" si="147"/>
        <v>02</v>
      </c>
      <c r="AN937" t="str">
        <f t="shared" si="148"/>
        <v>08</v>
      </c>
      <c r="AP937" s="19">
        <f t="shared" si="149"/>
        <v>40392</v>
      </c>
    </row>
    <row r="938" spans="1:42" ht="19.5" customHeight="1" x14ac:dyDescent="0.2">
      <c r="A938" s="143">
        <v>20458</v>
      </c>
      <c r="B938" s="42" t="str">
        <f>IFERROR(VLOOKUP($A938,INPUT_Du_lieu_nhan_vien!$A:$C,2,0),"-")</f>
        <v>Phan Lê</v>
      </c>
      <c r="C938" s="42" t="str">
        <f>IFERROR(VLOOKUP($A938,INPUT_Du_lieu_nhan_vien!$A:$C,3,0),"-")</f>
        <v>Thùy</v>
      </c>
      <c r="D938" s="42" t="str">
        <f>IFERROR(VLOOKUP($A938,INPUT_Du_lieu_nhan_vien!$A:$AJ,36,0),"-")</f>
        <v>Chính thức</v>
      </c>
      <c r="E938" s="226" t="s">
        <v>3032</v>
      </c>
      <c r="F938" s="70" t="s">
        <v>6544</v>
      </c>
      <c r="G938" s="71" t="s">
        <v>1610</v>
      </c>
      <c r="H938" s="227"/>
      <c r="I938" t="s">
        <v>16</v>
      </c>
      <c r="K938" t="s">
        <v>72</v>
      </c>
      <c r="L938" s="227"/>
      <c r="N938" s="70" t="s">
        <v>6545</v>
      </c>
      <c r="W938" t="s">
        <v>5971</v>
      </c>
      <c r="X938">
        <v>3705</v>
      </c>
      <c r="Y938">
        <f t="shared" si="140"/>
        <v>5225</v>
      </c>
      <c r="Z938">
        <f t="shared" si="141"/>
        <v>53</v>
      </c>
      <c r="AA938">
        <f t="shared" si="142"/>
        <v>184</v>
      </c>
      <c r="AB938">
        <f t="shared" si="143"/>
        <v>3719</v>
      </c>
      <c r="AE938" s="19">
        <v>41213</v>
      </c>
      <c r="AH938" s="71" t="s">
        <v>1610</v>
      </c>
      <c r="AI938" s="78" t="s">
        <v>1610</v>
      </c>
      <c r="AJ938" s="413" t="str">
        <f t="shared" si="144"/>
        <v>31</v>
      </c>
      <c r="AK938" t="str">
        <f t="shared" si="145"/>
        <v>10</v>
      </c>
      <c r="AL938" t="str">
        <f t="shared" si="146"/>
        <v>2012</v>
      </c>
      <c r="AM938" s="427" t="str">
        <f t="shared" si="147"/>
        <v>31</v>
      </c>
      <c r="AN938" t="str">
        <f t="shared" si="148"/>
        <v>10</v>
      </c>
      <c r="AP938" s="19">
        <f t="shared" si="149"/>
        <v>41213</v>
      </c>
    </row>
    <row r="939" spans="1:42" ht="19.5" customHeight="1" x14ac:dyDescent="0.2">
      <c r="A939" s="143">
        <v>20204</v>
      </c>
      <c r="B939" s="42" t="str">
        <f>IFERROR(VLOOKUP($A939,INPUT_Du_lieu_nhan_vien!$A:$C,2,0),"-")</f>
        <v>Phan Viết</v>
      </c>
      <c r="C939" s="42" t="str">
        <f>IFERROR(VLOOKUP($A939,INPUT_Du_lieu_nhan_vien!$A:$C,3,0),"-")</f>
        <v>Dũng</v>
      </c>
      <c r="D939" s="42" t="str">
        <f>IFERROR(VLOOKUP($A939,INPUT_Du_lieu_nhan_vien!$A:$AJ,36,0),"-")</f>
        <v>Nghỉ việc</v>
      </c>
      <c r="E939" s="69" t="s">
        <v>3032</v>
      </c>
      <c r="G939" s="71">
        <v>40547</v>
      </c>
      <c r="H939" s="54"/>
      <c r="L939" s="54"/>
      <c r="W939" t="s">
        <v>5972</v>
      </c>
      <c r="X939">
        <v>3706</v>
      </c>
      <c r="Y939">
        <f t="shared" si="140"/>
        <v>4729</v>
      </c>
      <c r="Z939" t="str">
        <f t="shared" si="141"/>
        <v/>
      </c>
      <c r="AA939" t="str">
        <f t="shared" si="142"/>
        <v/>
      </c>
      <c r="AB939" t="str">
        <f t="shared" si="143"/>
        <v/>
      </c>
      <c r="AE939" s="19">
        <v>40547</v>
      </c>
      <c r="AH939" s="71">
        <v>40547</v>
      </c>
      <c r="AI939" s="78" t="s">
        <v>8885</v>
      </c>
      <c r="AJ939" s="413" t="str">
        <f t="shared" si="144"/>
        <v>04</v>
      </c>
      <c r="AK939" t="str">
        <f t="shared" si="145"/>
        <v>01</v>
      </c>
      <c r="AL939" t="str">
        <f t="shared" si="146"/>
        <v>2011</v>
      </c>
      <c r="AM939" s="427" t="str">
        <f t="shared" si="147"/>
        <v>04</v>
      </c>
      <c r="AN939" t="str">
        <f t="shared" si="148"/>
        <v>01</v>
      </c>
      <c r="AP939" s="19">
        <f t="shared" si="149"/>
        <v>40547</v>
      </c>
    </row>
    <row r="940" spans="1:42" ht="19.5" customHeight="1" x14ac:dyDescent="0.2">
      <c r="A940" s="143">
        <v>20246</v>
      </c>
      <c r="B940" s="42" t="str">
        <f>IFERROR(VLOOKUP($A940,INPUT_Du_lieu_nhan_vien!$A:$C,2,0),"-")</f>
        <v>Tống Thị</v>
      </c>
      <c r="C940" s="42" t="str">
        <f>IFERROR(VLOOKUP($A940,INPUT_Du_lieu_nhan_vien!$A:$C,3,0),"-")</f>
        <v>Hà</v>
      </c>
      <c r="D940" s="42" t="str">
        <f>IFERROR(VLOOKUP($A940,INPUT_Du_lieu_nhan_vien!$A:$AJ,36,0),"-")</f>
        <v>Nghỉ việc</v>
      </c>
      <c r="E940" s="69" t="s">
        <v>3032</v>
      </c>
      <c r="F940" s="70" t="s">
        <v>6546</v>
      </c>
      <c r="G940" s="70" t="s">
        <v>6547</v>
      </c>
      <c r="H940" s="54"/>
      <c r="I940" t="s">
        <v>17</v>
      </c>
      <c r="K940" t="s">
        <v>31</v>
      </c>
      <c r="L940" s="54"/>
      <c r="M940" t="s">
        <v>897</v>
      </c>
      <c r="N940" s="70" t="s">
        <v>6548</v>
      </c>
      <c r="W940" t="s">
        <v>5974</v>
      </c>
      <c r="X940">
        <v>3707</v>
      </c>
      <c r="Y940">
        <f t="shared" si="140"/>
        <v>4771</v>
      </c>
      <c r="Z940">
        <f t="shared" si="141"/>
        <v>51</v>
      </c>
      <c r="AA940">
        <f t="shared" si="142"/>
        <v>182</v>
      </c>
      <c r="AB940">
        <f t="shared" si="143"/>
        <v>3720</v>
      </c>
      <c r="AE940" s="19">
        <v>40869</v>
      </c>
      <c r="AH940" s="70" t="s">
        <v>6547</v>
      </c>
      <c r="AI940" s="78" t="s">
        <v>6547</v>
      </c>
      <c r="AJ940" s="413" t="str">
        <f t="shared" si="144"/>
        <v>22</v>
      </c>
      <c r="AK940" t="str">
        <f t="shared" si="145"/>
        <v>11</v>
      </c>
      <c r="AL940" t="str">
        <f t="shared" si="146"/>
        <v>2011</v>
      </c>
      <c r="AM940" s="427" t="str">
        <f t="shared" si="147"/>
        <v>22</v>
      </c>
      <c r="AN940" t="str">
        <f t="shared" si="148"/>
        <v>11</v>
      </c>
      <c r="AP940" s="19">
        <f t="shared" si="149"/>
        <v>40869</v>
      </c>
    </row>
    <row r="941" spans="1:42" ht="19.5" customHeight="1" x14ac:dyDescent="0.2">
      <c r="A941" s="143">
        <v>20387</v>
      </c>
      <c r="B941" s="42" t="str">
        <f>IFERROR(VLOOKUP($A941,INPUT_Du_lieu_nhan_vien!$A:$C,2,0),"-")</f>
        <v>Tô Thị Hạnh</v>
      </c>
      <c r="C941" s="42" t="str">
        <f>IFERROR(VLOOKUP($A941,INPUT_Du_lieu_nhan_vien!$A:$C,3,0),"-")</f>
        <v>Nguyên</v>
      </c>
      <c r="D941" s="42" t="str">
        <f>IFERROR(VLOOKUP($A941,INPUT_Du_lieu_nhan_vien!$A:$AJ,36,0),"-")</f>
        <v>Nghỉ việc</v>
      </c>
      <c r="E941" s="69" t="s">
        <v>3032</v>
      </c>
      <c r="F941" s="70" t="s">
        <v>6549</v>
      </c>
      <c r="G941" s="71" t="s">
        <v>1158</v>
      </c>
      <c r="H941" s="54"/>
      <c r="I941" t="s">
        <v>17</v>
      </c>
      <c r="K941" t="s">
        <v>56</v>
      </c>
      <c r="L941" s="54"/>
      <c r="N941" s="70" t="s">
        <v>6550</v>
      </c>
      <c r="W941" t="s">
        <v>5975</v>
      </c>
      <c r="X941">
        <v>3708</v>
      </c>
      <c r="Y941">
        <f t="shared" si="140"/>
        <v>5055</v>
      </c>
      <c r="Z941">
        <f t="shared" si="141"/>
        <v>51</v>
      </c>
      <c r="AA941">
        <f t="shared" si="142"/>
        <v>168</v>
      </c>
      <c r="AB941">
        <f t="shared" si="143"/>
        <v>3721</v>
      </c>
      <c r="AE941" s="19">
        <v>41134</v>
      </c>
      <c r="AH941" s="71" t="s">
        <v>1158</v>
      </c>
      <c r="AI941" s="78" t="s">
        <v>1158</v>
      </c>
      <c r="AJ941" s="413" t="str">
        <f t="shared" si="144"/>
        <v>13</v>
      </c>
      <c r="AK941" t="str">
        <f t="shared" si="145"/>
        <v>8</v>
      </c>
      <c r="AL941" t="str">
        <f t="shared" si="146"/>
        <v>2012</v>
      </c>
      <c r="AM941" s="427" t="str">
        <f t="shared" si="147"/>
        <v>13</v>
      </c>
      <c r="AN941" t="str">
        <f t="shared" si="148"/>
        <v>8</v>
      </c>
      <c r="AP941" s="19">
        <f t="shared" si="149"/>
        <v>41134</v>
      </c>
    </row>
    <row r="942" spans="1:42" ht="19.5" customHeight="1" x14ac:dyDescent="0.2">
      <c r="A942" s="143">
        <v>20475</v>
      </c>
      <c r="B942" s="42" t="str">
        <f>IFERROR(VLOOKUP($A942,INPUT_Du_lieu_nhan_vien!$A:$C,2,0),"-")</f>
        <v>Tăng Ngọc Diễm</v>
      </c>
      <c r="C942" s="42" t="str">
        <f>IFERROR(VLOOKUP($A942,INPUT_Du_lieu_nhan_vien!$A:$C,3,0),"-")</f>
        <v>Ty</v>
      </c>
      <c r="D942" s="42" t="str">
        <f>IFERROR(VLOOKUP($A942,INPUT_Du_lieu_nhan_vien!$A:$AJ,36,0),"-")</f>
        <v>Chính thức</v>
      </c>
      <c r="E942" s="69" t="s">
        <v>3032</v>
      </c>
      <c r="F942" s="70" t="s">
        <v>6551</v>
      </c>
      <c r="G942" s="71" t="s">
        <v>1610</v>
      </c>
      <c r="H942" s="54"/>
      <c r="I942" t="s">
        <v>17</v>
      </c>
      <c r="K942" t="s">
        <v>65</v>
      </c>
      <c r="L942" s="54"/>
      <c r="M942" t="s">
        <v>70</v>
      </c>
      <c r="N942" s="70" t="s">
        <v>5701</v>
      </c>
      <c r="W942" t="s">
        <v>5977</v>
      </c>
      <c r="X942">
        <v>3709</v>
      </c>
      <c r="Y942">
        <f t="shared" si="140"/>
        <v>5283</v>
      </c>
      <c r="Z942">
        <f t="shared" si="141"/>
        <v>51</v>
      </c>
      <c r="AA942">
        <f t="shared" si="142"/>
        <v>177</v>
      </c>
      <c r="AB942">
        <f t="shared" si="143"/>
        <v>3722</v>
      </c>
      <c r="AE942" s="19">
        <v>41213</v>
      </c>
      <c r="AH942" s="71" t="s">
        <v>1610</v>
      </c>
      <c r="AI942" s="78" t="s">
        <v>1610</v>
      </c>
      <c r="AJ942" s="413" t="str">
        <f t="shared" si="144"/>
        <v>31</v>
      </c>
      <c r="AK942" t="str">
        <f t="shared" si="145"/>
        <v>10</v>
      </c>
      <c r="AL942" t="str">
        <f t="shared" si="146"/>
        <v>2012</v>
      </c>
      <c r="AM942" s="427" t="str">
        <f t="shared" si="147"/>
        <v>31</v>
      </c>
      <c r="AN942" t="str">
        <f t="shared" si="148"/>
        <v>10</v>
      </c>
      <c r="AP942" s="19">
        <f t="shared" si="149"/>
        <v>41213</v>
      </c>
    </row>
    <row r="943" spans="1:42" ht="19.5" customHeight="1" x14ac:dyDescent="0.2">
      <c r="A943" s="229">
        <v>20188</v>
      </c>
      <c r="B943" s="42" t="str">
        <f>IFERROR(VLOOKUP($A943,INPUT_Du_lieu_nhan_vien!$A:$C,2,0),"-")</f>
        <v>Thân Thị</v>
      </c>
      <c r="C943" s="42" t="str">
        <f>IFERROR(VLOOKUP($A943,INPUT_Du_lieu_nhan_vien!$A:$C,3,0),"-")</f>
        <v>Khuyên</v>
      </c>
      <c r="D943" s="42" t="str">
        <f>IFERROR(VLOOKUP($A943,INPUT_Du_lieu_nhan_vien!$A:$AJ,36,0),"-")</f>
        <v>Nghỉ việc</v>
      </c>
      <c r="E943" s="69" t="s">
        <v>3032</v>
      </c>
      <c r="F943" s="70" t="s">
        <v>6552</v>
      </c>
      <c r="G943" s="71" t="s">
        <v>5703</v>
      </c>
      <c r="H943" s="54"/>
      <c r="I943" t="s">
        <v>17</v>
      </c>
      <c r="K943" t="s">
        <v>2972</v>
      </c>
      <c r="L943" s="54"/>
      <c r="M943" t="s">
        <v>2570</v>
      </c>
      <c r="N943" s="70" t="s">
        <v>6553</v>
      </c>
      <c r="W943" t="s">
        <v>5978</v>
      </c>
      <c r="X943">
        <v>3710</v>
      </c>
      <c r="Y943">
        <f t="shared" si="140"/>
        <v>4713</v>
      </c>
      <c r="Z943">
        <f t="shared" si="141"/>
        <v>51</v>
      </c>
      <c r="AA943">
        <f t="shared" si="142"/>
        <v>270</v>
      </c>
      <c r="AB943">
        <f t="shared" si="143"/>
        <v>3723</v>
      </c>
      <c r="AE943" s="19">
        <v>41358</v>
      </c>
      <c r="AH943" s="71" t="s">
        <v>5703</v>
      </c>
      <c r="AI943" s="78" t="s">
        <v>5703</v>
      </c>
      <c r="AJ943" s="413" t="str">
        <f t="shared" si="144"/>
        <v>25</v>
      </c>
      <c r="AK943" t="str">
        <f t="shared" si="145"/>
        <v>3</v>
      </c>
      <c r="AL943" t="str">
        <f t="shared" si="146"/>
        <v>2013</v>
      </c>
      <c r="AM943" s="427" t="str">
        <f t="shared" si="147"/>
        <v>25</v>
      </c>
      <c r="AN943" t="str">
        <f t="shared" si="148"/>
        <v>3</v>
      </c>
      <c r="AP943" s="19">
        <f t="shared" si="149"/>
        <v>41358</v>
      </c>
    </row>
    <row r="944" spans="1:42" ht="19.5" customHeight="1" x14ac:dyDescent="0.2">
      <c r="A944" s="143">
        <v>20060</v>
      </c>
      <c r="B944" s="42" t="str">
        <f>IFERROR(VLOOKUP($A944,INPUT_Du_lieu_nhan_vien!$A:$C,2,0),"-")</f>
        <v>Trần Thị Phương</v>
      </c>
      <c r="C944" s="42" t="str">
        <f>IFERROR(VLOOKUP($A944,INPUT_Du_lieu_nhan_vien!$A:$C,3,0),"-")</f>
        <v>Thảo</v>
      </c>
      <c r="D944" s="42" t="str">
        <f>IFERROR(VLOOKUP($A944,INPUT_Du_lieu_nhan_vien!$A:$AJ,36,0),"-")</f>
        <v>Nghỉ việc</v>
      </c>
      <c r="E944" s="69" t="s">
        <v>3032</v>
      </c>
      <c r="F944" s="70" t="s">
        <v>6554</v>
      </c>
      <c r="G944" s="71">
        <v>39819</v>
      </c>
      <c r="H944" s="54"/>
      <c r="I944" t="s">
        <v>14</v>
      </c>
      <c r="L944" s="54"/>
      <c r="N944" s="70" t="s">
        <v>5573</v>
      </c>
      <c r="W944" t="s">
        <v>5979</v>
      </c>
      <c r="X944">
        <v>3711</v>
      </c>
      <c r="Y944">
        <f t="shared" si="140"/>
        <v>4497</v>
      </c>
      <c r="Z944">
        <f t="shared" si="141"/>
        <v>33</v>
      </c>
      <c r="AA944" t="str">
        <f t="shared" si="142"/>
        <v/>
      </c>
      <c r="AB944">
        <f t="shared" si="143"/>
        <v>3724</v>
      </c>
      <c r="AE944" s="19">
        <v>39819</v>
      </c>
      <c r="AH944" s="71">
        <v>39819</v>
      </c>
      <c r="AI944" s="78" t="s">
        <v>8861</v>
      </c>
      <c r="AJ944" s="413" t="str">
        <f t="shared" si="144"/>
        <v>06</v>
      </c>
      <c r="AK944" t="str">
        <f t="shared" si="145"/>
        <v>01</v>
      </c>
      <c r="AL944" t="str">
        <f t="shared" si="146"/>
        <v>2009</v>
      </c>
      <c r="AM944" s="427" t="str">
        <f t="shared" si="147"/>
        <v>06</v>
      </c>
      <c r="AN944" t="str">
        <f t="shared" si="148"/>
        <v>01</v>
      </c>
      <c r="AP944" s="19">
        <f t="shared" si="149"/>
        <v>39819</v>
      </c>
    </row>
    <row r="945" spans="1:42" ht="19.5" customHeight="1" x14ac:dyDescent="0.2">
      <c r="A945" s="143">
        <v>20230</v>
      </c>
      <c r="B945" s="42" t="str">
        <f>IFERROR(VLOOKUP($A945,INPUT_Du_lieu_nhan_vien!$A:$C,2,0),"-")</f>
        <v>Trần Thị Hồng</v>
      </c>
      <c r="C945" s="42" t="str">
        <f>IFERROR(VLOOKUP($A945,INPUT_Du_lieu_nhan_vien!$A:$C,3,0),"-")</f>
        <v>Đào</v>
      </c>
      <c r="D945" s="42" t="str">
        <f>IFERROR(VLOOKUP($A945,INPUT_Du_lieu_nhan_vien!$A:$AJ,36,0),"-")</f>
        <v>Nghỉ việc</v>
      </c>
      <c r="E945" s="69" t="s">
        <v>3032</v>
      </c>
      <c r="F945" s="70" t="s">
        <v>6555</v>
      </c>
      <c r="G945" s="71" t="s">
        <v>1393</v>
      </c>
      <c r="H945" s="54"/>
      <c r="I945" s="54" t="s">
        <v>17</v>
      </c>
      <c r="L945" s="54"/>
      <c r="N945" s="70" t="s">
        <v>6556</v>
      </c>
      <c r="W945" t="s">
        <v>5981</v>
      </c>
      <c r="X945">
        <v>3712</v>
      </c>
      <c r="Y945">
        <f t="shared" si="140"/>
        <v>4755</v>
      </c>
      <c r="Z945">
        <f t="shared" si="141"/>
        <v>51</v>
      </c>
      <c r="AA945" t="str">
        <f t="shared" si="142"/>
        <v/>
      </c>
      <c r="AB945">
        <f t="shared" si="143"/>
        <v>3725</v>
      </c>
      <c r="AE945" s="19">
        <v>40574</v>
      </c>
      <c r="AH945" s="71" t="s">
        <v>1393</v>
      </c>
      <c r="AI945" s="78" t="s">
        <v>1393</v>
      </c>
      <c r="AJ945" s="413" t="str">
        <f t="shared" si="144"/>
        <v>31</v>
      </c>
      <c r="AK945" t="str">
        <f t="shared" si="145"/>
        <v>1</v>
      </c>
      <c r="AL945" t="str">
        <f t="shared" si="146"/>
        <v>2011</v>
      </c>
      <c r="AM945" s="427" t="str">
        <f t="shared" si="147"/>
        <v>31</v>
      </c>
      <c r="AN945" t="str">
        <f t="shared" si="148"/>
        <v>1</v>
      </c>
      <c r="AP945" s="19">
        <f t="shared" si="149"/>
        <v>40574</v>
      </c>
    </row>
    <row r="946" spans="1:42" ht="19.5" customHeight="1" x14ac:dyDescent="0.2">
      <c r="A946" s="143">
        <v>20073</v>
      </c>
      <c r="B946" s="42" t="str">
        <f>IFERROR(VLOOKUP($A946,INPUT_Du_lieu_nhan_vien!$A:$C,2,0),"-")</f>
        <v>Trần Anh</v>
      </c>
      <c r="C946" s="42" t="str">
        <f>IFERROR(VLOOKUP($A946,INPUT_Du_lieu_nhan_vien!$A:$C,3,0),"-")</f>
        <v>Tuấn</v>
      </c>
      <c r="D946" s="42" t="str">
        <f>IFERROR(VLOOKUP($A946,INPUT_Du_lieu_nhan_vien!$A:$AJ,36,0),"-")</f>
        <v>Nghỉ việc</v>
      </c>
      <c r="E946" s="69" t="s">
        <v>3032</v>
      </c>
      <c r="F946" s="70" t="s">
        <v>6557</v>
      </c>
      <c r="G946" s="71">
        <v>40545</v>
      </c>
      <c r="H946" s="54"/>
      <c r="I946" t="s">
        <v>17</v>
      </c>
      <c r="L946" s="54"/>
      <c r="N946" s="70" t="s">
        <v>6558</v>
      </c>
      <c r="W946" t="s">
        <v>5983</v>
      </c>
      <c r="X946">
        <v>3713</v>
      </c>
      <c r="Y946">
        <f t="shared" si="140"/>
        <v>4511</v>
      </c>
      <c r="Z946">
        <f t="shared" si="141"/>
        <v>51</v>
      </c>
      <c r="AA946" t="str">
        <f t="shared" si="142"/>
        <v/>
      </c>
      <c r="AB946">
        <f t="shared" si="143"/>
        <v>3726</v>
      </c>
      <c r="AE946" s="19">
        <v>40545</v>
      </c>
      <c r="AH946" s="71">
        <v>40545</v>
      </c>
      <c r="AI946" s="78" t="s">
        <v>8886</v>
      </c>
      <c r="AJ946" s="413" t="str">
        <f t="shared" si="144"/>
        <v>02</v>
      </c>
      <c r="AK946" t="str">
        <f t="shared" si="145"/>
        <v>01</v>
      </c>
      <c r="AL946" t="str">
        <f t="shared" si="146"/>
        <v>2011</v>
      </c>
      <c r="AM946" s="427" t="str">
        <f t="shared" si="147"/>
        <v>02</v>
      </c>
      <c r="AN946" t="str">
        <f t="shared" si="148"/>
        <v>01</v>
      </c>
      <c r="AP946" s="19">
        <f t="shared" si="149"/>
        <v>40545</v>
      </c>
    </row>
    <row r="947" spans="1:42" ht="19.5" customHeight="1" x14ac:dyDescent="0.2">
      <c r="A947" s="143">
        <v>20292</v>
      </c>
      <c r="B947" s="42" t="str">
        <f>IFERROR(VLOOKUP($A947,INPUT_Du_lieu_nhan_vien!$A:$C,2,0),"-")</f>
        <v>Trần Thanh</v>
      </c>
      <c r="C947" s="42" t="str">
        <f>IFERROR(VLOOKUP($A947,INPUT_Du_lieu_nhan_vien!$A:$C,3,0),"-")</f>
        <v>Thảo</v>
      </c>
      <c r="D947" s="42" t="str">
        <f>IFERROR(VLOOKUP($A947,INPUT_Du_lieu_nhan_vien!$A:$AJ,36,0),"-")</f>
        <v>Nghỉ việc</v>
      </c>
      <c r="E947" s="69" t="s">
        <v>3032</v>
      </c>
      <c r="G947" s="71">
        <v>40734</v>
      </c>
      <c r="H947" s="54"/>
      <c r="I947" t="s">
        <v>16</v>
      </c>
      <c r="L947" s="54"/>
      <c r="N947" s="70" t="s">
        <v>5844</v>
      </c>
      <c r="W947" t="s">
        <v>5986</v>
      </c>
      <c r="X947">
        <v>3714</v>
      </c>
      <c r="Y947">
        <f t="shared" si="140"/>
        <v>4816</v>
      </c>
      <c r="Z947">
        <f t="shared" si="141"/>
        <v>53</v>
      </c>
      <c r="AA947" t="str">
        <f t="shared" si="142"/>
        <v/>
      </c>
      <c r="AB947" t="str">
        <f t="shared" si="143"/>
        <v/>
      </c>
      <c r="AE947" s="19">
        <v>40734</v>
      </c>
      <c r="AH947" s="71">
        <v>40734</v>
      </c>
      <c r="AI947" s="78" t="s">
        <v>8887</v>
      </c>
      <c r="AJ947" s="413" t="str">
        <f t="shared" si="144"/>
        <v>10</v>
      </c>
      <c r="AK947" t="str">
        <f t="shared" si="145"/>
        <v>07</v>
      </c>
      <c r="AL947" t="str">
        <f t="shared" si="146"/>
        <v>2011</v>
      </c>
      <c r="AM947" s="427" t="str">
        <f t="shared" si="147"/>
        <v>10</v>
      </c>
      <c r="AN947" t="str">
        <f t="shared" si="148"/>
        <v>07</v>
      </c>
      <c r="AP947" s="19">
        <f t="shared" si="149"/>
        <v>40734</v>
      </c>
    </row>
    <row r="948" spans="1:42" ht="19.5" customHeight="1" x14ac:dyDescent="0.2">
      <c r="A948" s="143">
        <v>20301</v>
      </c>
      <c r="B948" s="42" t="str">
        <f>IFERROR(VLOOKUP($A948,INPUT_Du_lieu_nhan_vien!$A:$C,2,0),"-")</f>
        <v>Trần Vũ Ngọc</v>
      </c>
      <c r="C948" s="42" t="str">
        <f>IFERROR(VLOOKUP($A948,INPUT_Du_lieu_nhan_vien!$A:$C,3,0),"-")</f>
        <v>Hân</v>
      </c>
      <c r="D948" s="42" t="str">
        <f>IFERROR(VLOOKUP($A948,INPUT_Du_lieu_nhan_vien!$A:$AJ,36,0),"-")</f>
        <v>Nghỉ việc</v>
      </c>
      <c r="E948" s="69" t="s">
        <v>3032</v>
      </c>
      <c r="F948" s="70" t="s">
        <v>6560</v>
      </c>
      <c r="G948" s="71">
        <v>40734</v>
      </c>
      <c r="H948" s="54"/>
      <c r="I948" s="54" t="s">
        <v>17</v>
      </c>
      <c r="L948" s="54"/>
      <c r="N948" s="70" t="s">
        <v>6561</v>
      </c>
      <c r="W948" t="s">
        <v>5987</v>
      </c>
      <c r="X948">
        <v>3715</v>
      </c>
      <c r="Y948">
        <f t="shared" si="140"/>
        <v>4836</v>
      </c>
      <c r="Z948">
        <f t="shared" si="141"/>
        <v>51</v>
      </c>
      <c r="AA948" t="str">
        <f t="shared" si="142"/>
        <v/>
      </c>
      <c r="AB948">
        <f t="shared" si="143"/>
        <v>3727</v>
      </c>
      <c r="AE948" s="19">
        <v>40734</v>
      </c>
      <c r="AH948" s="71">
        <v>40734</v>
      </c>
      <c r="AI948" s="78" t="s">
        <v>8887</v>
      </c>
      <c r="AJ948" s="413" t="str">
        <f t="shared" si="144"/>
        <v>10</v>
      </c>
      <c r="AK948" t="str">
        <f t="shared" si="145"/>
        <v>07</v>
      </c>
      <c r="AL948" t="str">
        <f t="shared" si="146"/>
        <v>2011</v>
      </c>
      <c r="AM948" s="427" t="str">
        <f t="shared" si="147"/>
        <v>10</v>
      </c>
      <c r="AN948" t="str">
        <f t="shared" si="148"/>
        <v>07</v>
      </c>
      <c r="AP948" s="19">
        <f t="shared" si="149"/>
        <v>40734</v>
      </c>
    </row>
    <row r="949" spans="1:42" ht="19.5" customHeight="1" x14ac:dyDescent="0.2">
      <c r="A949" s="143">
        <v>20394</v>
      </c>
      <c r="B949" s="42" t="str">
        <f>IFERROR(VLOOKUP($A949,INPUT_Du_lieu_nhan_vien!$A:$C,2,0),"-")</f>
        <v>Trần Thị Thùy</v>
      </c>
      <c r="C949" s="42" t="str">
        <f>IFERROR(VLOOKUP($A949,INPUT_Du_lieu_nhan_vien!$A:$C,3,0),"-")</f>
        <v>Giang</v>
      </c>
      <c r="D949" s="42" t="str">
        <f>IFERROR(VLOOKUP($A949,INPUT_Du_lieu_nhan_vien!$A:$AJ,36,0),"-")</f>
        <v>Nghỉ việc</v>
      </c>
      <c r="E949" s="69" t="s">
        <v>3032</v>
      </c>
      <c r="F949" s="70" t="s">
        <v>6562</v>
      </c>
      <c r="G949" s="71" t="s">
        <v>1371</v>
      </c>
      <c r="H949" s="54"/>
      <c r="I949" t="s">
        <v>16</v>
      </c>
      <c r="L949" s="54"/>
      <c r="N949" s="70" t="s">
        <v>5936</v>
      </c>
      <c r="W949" t="s">
        <v>5994</v>
      </c>
      <c r="X949">
        <v>3716</v>
      </c>
      <c r="Y949">
        <f t="shared" si="140"/>
        <v>5072</v>
      </c>
      <c r="Z949">
        <f t="shared" si="141"/>
        <v>53</v>
      </c>
      <c r="AA949" t="str">
        <f t="shared" si="142"/>
        <v/>
      </c>
      <c r="AB949">
        <f t="shared" si="143"/>
        <v>3728</v>
      </c>
      <c r="AE949" s="19">
        <v>41079</v>
      </c>
      <c r="AH949" s="71" t="s">
        <v>1371</v>
      </c>
      <c r="AI949" s="78" t="s">
        <v>1371</v>
      </c>
      <c r="AJ949" s="413" t="str">
        <f t="shared" si="144"/>
        <v>19</v>
      </c>
      <c r="AK949" t="str">
        <f t="shared" si="145"/>
        <v>6</v>
      </c>
      <c r="AL949" t="str">
        <f t="shared" si="146"/>
        <v>2012</v>
      </c>
      <c r="AM949" s="427" t="str">
        <f t="shared" si="147"/>
        <v>19</v>
      </c>
      <c r="AN949" t="str">
        <f t="shared" si="148"/>
        <v>6</v>
      </c>
      <c r="AP949" s="19">
        <f t="shared" si="149"/>
        <v>41079</v>
      </c>
    </row>
    <row r="950" spans="1:42" ht="19.5" customHeight="1" x14ac:dyDescent="0.2">
      <c r="A950" s="143">
        <v>20381</v>
      </c>
      <c r="B950" s="42" t="str">
        <f>IFERROR(VLOOKUP($A950,INPUT_Du_lieu_nhan_vien!$A:$C,2,0),"-")</f>
        <v>Trần Thị Huỳnh</v>
      </c>
      <c r="C950" s="42" t="str">
        <f>IFERROR(VLOOKUP($A950,INPUT_Du_lieu_nhan_vien!$A:$C,3,0),"-")</f>
        <v>Anh</v>
      </c>
      <c r="D950" s="42" t="str">
        <f>IFERROR(VLOOKUP($A950,INPUT_Du_lieu_nhan_vien!$A:$AJ,36,0),"-")</f>
        <v>Nghỉ việc</v>
      </c>
      <c r="E950" s="69" t="s">
        <v>3032</v>
      </c>
      <c r="F950" s="70" t="s">
        <v>6563</v>
      </c>
      <c r="G950" s="71">
        <v>40973</v>
      </c>
      <c r="H950" s="54"/>
      <c r="I950" s="54" t="s">
        <v>17</v>
      </c>
      <c r="L950" s="54"/>
      <c r="N950" s="70" t="s">
        <v>3748</v>
      </c>
      <c r="W950" t="s">
        <v>5995</v>
      </c>
      <c r="X950">
        <v>3717</v>
      </c>
      <c r="Y950">
        <f t="shared" si="140"/>
        <v>5049</v>
      </c>
      <c r="Z950">
        <f t="shared" si="141"/>
        <v>51</v>
      </c>
      <c r="AA950" t="str">
        <f t="shared" si="142"/>
        <v/>
      </c>
      <c r="AB950">
        <f t="shared" si="143"/>
        <v>3729</v>
      </c>
      <c r="AE950" s="19">
        <v>40973</v>
      </c>
      <c r="AH950" s="71">
        <v>40973</v>
      </c>
      <c r="AI950" s="78" t="s">
        <v>8888</v>
      </c>
      <c r="AJ950" s="413" t="str">
        <f t="shared" si="144"/>
        <v>05</v>
      </c>
      <c r="AK950" t="str">
        <f t="shared" si="145"/>
        <v>03</v>
      </c>
      <c r="AL950" t="str">
        <f t="shared" si="146"/>
        <v>2012</v>
      </c>
      <c r="AM950" s="427" t="str">
        <f t="shared" si="147"/>
        <v>05</v>
      </c>
      <c r="AN950" t="str">
        <f t="shared" si="148"/>
        <v>03</v>
      </c>
      <c r="AP950" s="19">
        <f t="shared" si="149"/>
        <v>40973</v>
      </c>
    </row>
    <row r="951" spans="1:42" ht="19.5" customHeight="1" x14ac:dyDescent="0.2">
      <c r="A951" s="143">
        <v>20364</v>
      </c>
      <c r="B951" s="42" t="str">
        <f>IFERROR(VLOOKUP($A951,INPUT_Du_lieu_nhan_vien!$A:$C,2,0),"-")</f>
        <v>Trần Thị</v>
      </c>
      <c r="C951" s="42" t="str">
        <f>IFERROR(VLOOKUP($A951,INPUT_Du_lieu_nhan_vien!$A:$C,3,0),"-")</f>
        <v>Hằng</v>
      </c>
      <c r="D951" s="42" t="str">
        <f>IFERROR(VLOOKUP($A951,INPUT_Du_lieu_nhan_vien!$A:$AJ,36,0),"-")</f>
        <v>Nghỉ việc</v>
      </c>
      <c r="E951" s="69" t="s">
        <v>3032</v>
      </c>
      <c r="F951" s="70" t="s">
        <v>6564</v>
      </c>
      <c r="G951" s="70" t="s">
        <v>2057</v>
      </c>
      <c r="H951" s="54"/>
      <c r="L951" s="54"/>
      <c r="W951" t="s">
        <v>5996</v>
      </c>
      <c r="X951">
        <v>3718</v>
      </c>
      <c r="Y951">
        <f t="shared" si="140"/>
        <v>5031</v>
      </c>
      <c r="Z951" t="str">
        <f t="shared" si="141"/>
        <v/>
      </c>
      <c r="AA951" t="str">
        <f t="shared" si="142"/>
        <v/>
      </c>
      <c r="AB951">
        <f t="shared" si="143"/>
        <v>3730</v>
      </c>
      <c r="AE951" s="19">
        <v>41137</v>
      </c>
      <c r="AH951" s="70" t="s">
        <v>2057</v>
      </c>
      <c r="AI951" s="78" t="s">
        <v>2057</v>
      </c>
      <c r="AJ951" s="413" t="str">
        <f t="shared" si="144"/>
        <v>16</v>
      </c>
      <c r="AK951" t="str">
        <f t="shared" si="145"/>
        <v>8</v>
      </c>
      <c r="AL951" t="str">
        <f t="shared" si="146"/>
        <v>2012</v>
      </c>
      <c r="AM951" s="427" t="str">
        <f t="shared" si="147"/>
        <v>16</v>
      </c>
      <c r="AN951" t="str">
        <f t="shared" si="148"/>
        <v>8</v>
      </c>
      <c r="AP951" s="19">
        <f t="shared" si="149"/>
        <v>41137</v>
      </c>
    </row>
    <row r="952" spans="1:42" ht="19.5" customHeight="1" x14ac:dyDescent="0.2">
      <c r="A952" s="143">
        <v>20344</v>
      </c>
      <c r="B952" s="42" t="str">
        <f>IFERROR(VLOOKUP($A952,INPUT_Du_lieu_nhan_vien!$A:$C,2,0),"-")</f>
        <v>Trần Thị Bích</v>
      </c>
      <c r="C952" s="42" t="str">
        <f>IFERROR(VLOOKUP($A952,INPUT_Du_lieu_nhan_vien!$A:$C,3,0),"-")</f>
        <v>Lộc</v>
      </c>
      <c r="D952" s="42" t="str">
        <f>IFERROR(VLOOKUP($A952,INPUT_Du_lieu_nhan_vien!$A:$AJ,36,0),"-")</f>
        <v>Nghỉ việc</v>
      </c>
      <c r="E952" s="69" t="s">
        <v>3032</v>
      </c>
      <c r="F952" s="70" t="s">
        <v>6565</v>
      </c>
      <c r="G952" s="71">
        <v>40917</v>
      </c>
      <c r="H952" s="54"/>
      <c r="I952" s="54" t="s">
        <v>17</v>
      </c>
      <c r="L952" s="54"/>
      <c r="N952" s="70" t="s">
        <v>6566</v>
      </c>
      <c r="W952" t="s">
        <v>6544</v>
      </c>
      <c r="X952">
        <v>3719</v>
      </c>
      <c r="Y952">
        <f t="shared" si="140"/>
        <v>5011</v>
      </c>
      <c r="Z952">
        <f t="shared" si="141"/>
        <v>51</v>
      </c>
      <c r="AA952" t="str">
        <f t="shared" si="142"/>
        <v/>
      </c>
      <c r="AB952">
        <f t="shared" si="143"/>
        <v>3731</v>
      </c>
      <c r="AE952" s="19">
        <v>40917</v>
      </c>
      <c r="AH952" s="71">
        <v>40917</v>
      </c>
      <c r="AI952" s="78" t="s">
        <v>8873</v>
      </c>
      <c r="AJ952" s="413" t="str">
        <f t="shared" si="144"/>
        <v>09</v>
      </c>
      <c r="AK952" t="str">
        <f t="shared" si="145"/>
        <v>01</v>
      </c>
      <c r="AL952" t="str">
        <f t="shared" si="146"/>
        <v>2012</v>
      </c>
      <c r="AM952" s="427" t="str">
        <f t="shared" si="147"/>
        <v>09</v>
      </c>
      <c r="AN952" t="str">
        <f t="shared" si="148"/>
        <v>01</v>
      </c>
      <c r="AP952" s="19">
        <f t="shared" si="149"/>
        <v>40917</v>
      </c>
    </row>
    <row r="953" spans="1:42" ht="19.5" customHeight="1" x14ac:dyDescent="0.2">
      <c r="A953" s="143">
        <v>20318</v>
      </c>
      <c r="B953" s="42" t="str">
        <f>IFERROR(VLOOKUP($A953,INPUT_Du_lieu_nhan_vien!$A:$C,2,0),"-")</f>
        <v>Trần Thị</v>
      </c>
      <c r="C953" s="42" t="str">
        <f>IFERROR(VLOOKUP($A953,INPUT_Du_lieu_nhan_vien!$A:$C,3,0),"-")</f>
        <v>Mai</v>
      </c>
      <c r="D953" s="42" t="str">
        <f>IFERROR(VLOOKUP($A953,INPUT_Du_lieu_nhan_vien!$A:$AJ,36,0),"-")</f>
        <v>Nghỉ việc</v>
      </c>
      <c r="E953" s="69" t="s">
        <v>3032</v>
      </c>
      <c r="F953" s="70" t="s">
        <v>6567</v>
      </c>
      <c r="G953" s="71">
        <v>40917</v>
      </c>
      <c r="H953" s="54"/>
      <c r="I953" s="54" t="s">
        <v>16</v>
      </c>
      <c r="L953" s="54"/>
      <c r="N953" s="70" t="s">
        <v>6568</v>
      </c>
      <c r="W953" t="s">
        <v>6546</v>
      </c>
      <c r="X953">
        <v>3720</v>
      </c>
      <c r="Y953">
        <f t="shared" si="140"/>
        <v>4977</v>
      </c>
      <c r="Z953">
        <f t="shared" si="141"/>
        <v>53</v>
      </c>
      <c r="AA953" t="str">
        <f t="shared" si="142"/>
        <v/>
      </c>
      <c r="AB953">
        <f t="shared" si="143"/>
        <v>3732</v>
      </c>
      <c r="AE953" s="19">
        <v>40917</v>
      </c>
      <c r="AH953" s="71">
        <v>40917</v>
      </c>
      <c r="AI953" s="78" t="s">
        <v>8873</v>
      </c>
      <c r="AJ953" s="413" t="str">
        <f t="shared" si="144"/>
        <v>09</v>
      </c>
      <c r="AK953" t="str">
        <f t="shared" si="145"/>
        <v>01</v>
      </c>
      <c r="AL953" t="str">
        <f t="shared" si="146"/>
        <v>2012</v>
      </c>
      <c r="AM953" s="427" t="str">
        <f t="shared" si="147"/>
        <v>09</v>
      </c>
      <c r="AN953" t="str">
        <f t="shared" si="148"/>
        <v>01</v>
      </c>
      <c r="AP953" s="19">
        <f t="shared" si="149"/>
        <v>40917</v>
      </c>
    </row>
    <row r="954" spans="1:42" ht="19.5" customHeight="1" x14ac:dyDescent="0.2">
      <c r="A954" s="143">
        <v>20409</v>
      </c>
      <c r="B954" s="42" t="str">
        <f>IFERROR(VLOOKUP($A954,INPUT_Du_lieu_nhan_vien!$A:$C,2,0),"-")</f>
        <v>Trần Thị Thanh</v>
      </c>
      <c r="C954" s="42" t="str">
        <f>IFERROR(VLOOKUP($A954,INPUT_Du_lieu_nhan_vien!$A:$C,3,0),"-")</f>
        <v>Vân</v>
      </c>
      <c r="D954" s="42" t="str">
        <f>IFERROR(VLOOKUP($A954,INPUT_Du_lieu_nhan_vien!$A:$AJ,36,0),"-")</f>
        <v>Nghỉ việc</v>
      </c>
      <c r="E954" s="69" t="s">
        <v>3032</v>
      </c>
      <c r="F954" s="70" t="s">
        <v>6569</v>
      </c>
      <c r="G954" s="71" t="s">
        <v>6570</v>
      </c>
      <c r="H954" s="54"/>
      <c r="I954" s="54" t="s">
        <v>17</v>
      </c>
      <c r="L954" s="54"/>
      <c r="N954" s="70" t="s">
        <v>6571</v>
      </c>
      <c r="W954" t="s">
        <v>6549</v>
      </c>
      <c r="X954">
        <v>3721</v>
      </c>
      <c r="Y954">
        <f t="shared" si="140"/>
        <v>5087</v>
      </c>
      <c r="Z954">
        <f t="shared" si="141"/>
        <v>51</v>
      </c>
      <c r="AA954" t="str">
        <f t="shared" si="142"/>
        <v/>
      </c>
      <c r="AB954">
        <f t="shared" si="143"/>
        <v>3733</v>
      </c>
      <c r="AE954" s="19">
        <v>41176</v>
      </c>
      <c r="AH954" s="71" t="s">
        <v>6570</v>
      </c>
      <c r="AI954" s="78" t="s">
        <v>6570</v>
      </c>
      <c r="AJ954" s="413" t="str">
        <f t="shared" si="144"/>
        <v>24</v>
      </c>
      <c r="AK954" t="str">
        <f t="shared" si="145"/>
        <v>9</v>
      </c>
      <c r="AL954" t="str">
        <f t="shared" si="146"/>
        <v>2012</v>
      </c>
      <c r="AM954" s="427" t="str">
        <f t="shared" si="147"/>
        <v>24</v>
      </c>
      <c r="AN954" t="str">
        <f t="shared" si="148"/>
        <v>9</v>
      </c>
      <c r="AP954" s="19">
        <f t="shared" si="149"/>
        <v>41176</v>
      </c>
    </row>
    <row r="955" spans="1:42" ht="19.5" customHeight="1" x14ac:dyDescent="0.2">
      <c r="A955" s="143">
        <v>20353</v>
      </c>
      <c r="B955" s="42" t="str">
        <f>IFERROR(VLOOKUP($A955,INPUT_Du_lieu_nhan_vien!$A:$C,2,0),"-")</f>
        <v>Trần Thu</v>
      </c>
      <c r="C955" s="42" t="str">
        <f>IFERROR(VLOOKUP($A955,INPUT_Du_lieu_nhan_vien!$A:$C,3,0),"-")</f>
        <v>Thủy</v>
      </c>
      <c r="D955" s="42" t="str">
        <f>IFERROR(VLOOKUP($A955,INPUT_Du_lieu_nhan_vien!$A:$AJ,36,0),"-")</f>
        <v>Nghỉ việc</v>
      </c>
      <c r="E955" s="69" t="s">
        <v>3032</v>
      </c>
      <c r="F955" s="70" t="s">
        <v>6572</v>
      </c>
      <c r="G955" s="71" t="s">
        <v>2698</v>
      </c>
      <c r="H955" s="54"/>
      <c r="I955" s="54" t="s">
        <v>17</v>
      </c>
      <c r="L955" s="54"/>
      <c r="N955" s="70" t="s">
        <v>6573</v>
      </c>
      <c r="W955" t="s">
        <v>6551</v>
      </c>
      <c r="X955">
        <v>3722</v>
      </c>
      <c r="Y955">
        <f t="shared" si="140"/>
        <v>5020</v>
      </c>
      <c r="Z955">
        <f t="shared" si="141"/>
        <v>51</v>
      </c>
      <c r="AA955" t="str">
        <f t="shared" si="142"/>
        <v/>
      </c>
      <c r="AB955">
        <f t="shared" si="143"/>
        <v>3734</v>
      </c>
      <c r="AE955" s="19">
        <v>41242</v>
      </c>
      <c r="AH955" s="71" t="s">
        <v>2698</v>
      </c>
      <c r="AI955" s="78" t="s">
        <v>2698</v>
      </c>
      <c r="AJ955" s="413" t="str">
        <f t="shared" si="144"/>
        <v>29</v>
      </c>
      <c r="AK955" t="str">
        <f t="shared" si="145"/>
        <v>11</v>
      </c>
      <c r="AL955" t="str">
        <f t="shared" si="146"/>
        <v>2012</v>
      </c>
      <c r="AM955" s="427" t="str">
        <f t="shared" si="147"/>
        <v>29</v>
      </c>
      <c r="AN955" t="str">
        <f t="shared" si="148"/>
        <v>11</v>
      </c>
      <c r="AP955" s="19">
        <f t="shared" si="149"/>
        <v>41242</v>
      </c>
    </row>
    <row r="956" spans="1:42" ht="19.5" customHeight="1" x14ac:dyDescent="0.2">
      <c r="A956" s="143">
        <v>20020</v>
      </c>
      <c r="B956" s="42" t="str">
        <f>IFERROR(VLOOKUP($A956,INPUT_Du_lieu_nhan_vien!$A:$C,2,0),"-")</f>
        <v>Trần Thị</v>
      </c>
      <c r="C956" s="42" t="str">
        <f>IFERROR(VLOOKUP($A956,INPUT_Du_lieu_nhan_vien!$A:$C,3,0),"-")</f>
        <v>Ngọc</v>
      </c>
      <c r="D956" s="42" t="str">
        <f>IFERROR(VLOOKUP($A956,INPUT_Du_lieu_nhan_vien!$A:$AJ,36,0),"-")</f>
        <v>Nghỉ việc</v>
      </c>
      <c r="E956" s="69" t="s">
        <v>3032</v>
      </c>
      <c r="F956" s="70" t="s">
        <v>6574</v>
      </c>
      <c r="G956" s="20" t="s">
        <v>6575</v>
      </c>
      <c r="H956" s="54"/>
      <c r="I956" s="54" t="s">
        <v>17</v>
      </c>
      <c r="L956" s="54"/>
      <c r="N956" s="70" t="s">
        <v>5982</v>
      </c>
      <c r="W956" t="s">
        <v>6552</v>
      </c>
      <c r="X956">
        <v>3723</v>
      </c>
      <c r="Y956">
        <f t="shared" si="140"/>
        <v>4460</v>
      </c>
      <c r="Z956">
        <f t="shared" si="141"/>
        <v>51</v>
      </c>
      <c r="AA956" t="str">
        <f t="shared" si="142"/>
        <v/>
      </c>
      <c r="AB956">
        <f t="shared" si="143"/>
        <v>3735</v>
      </c>
      <c r="AE956" s="19">
        <v>41343</v>
      </c>
      <c r="AH956" s="20" t="s">
        <v>6575</v>
      </c>
      <c r="AI956" s="79" t="s">
        <v>6575</v>
      </c>
      <c r="AJ956" s="413" t="str">
        <f t="shared" si="144"/>
        <v>10</v>
      </c>
      <c r="AK956" t="str">
        <f t="shared" si="145"/>
        <v>3</v>
      </c>
      <c r="AL956" t="str">
        <f t="shared" si="146"/>
        <v>2013</v>
      </c>
      <c r="AM956" s="427" t="str">
        <f t="shared" si="147"/>
        <v>10</v>
      </c>
      <c r="AN956" t="str">
        <f t="shared" si="148"/>
        <v>3</v>
      </c>
      <c r="AP956" s="19">
        <f t="shared" si="149"/>
        <v>41343</v>
      </c>
    </row>
    <row r="957" spans="1:42" ht="19.5" customHeight="1" x14ac:dyDescent="0.2">
      <c r="A957" s="143">
        <v>20043</v>
      </c>
      <c r="B957" s="42" t="str">
        <f>IFERROR(VLOOKUP($A957,INPUT_Du_lieu_nhan_vien!$A:$C,2,0),"-")</f>
        <v>Trịnh Văn</v>
      </c>
      <c r="C957" s="42" t="str">
        <f>IFERROR(VLOOKUP($A957,INPUT_Du_lieu_nhan_vien!$A:$C,3,0),"-")</f>
        <v>Chiến</v>
      </c>
      <c r="D957" s="42" t="str">
        <f>IFERROR(VLOOKUP($A957,INPUT_Du_lieu_nhan_vien!$A:$AJ,36,0),"-")</f>
        <v>Nghỉ việc</v>
      </c>
      <c r="E957" s="69" t="s">
        <v>3032</v>
      </c>
      <c r="G957" s="71">
        <v>40190</v>
      </c>
      <c r="H957" s="54"/>
      <c r="I957" s="54" t="s">
        <v>17</v>
      </c>
      <c r="L957" s="54"/>
      <c r="N957" s="70" t="s">
        <v>6576</v>
      </c>
      <c r="W957" t="s">
        <v>6554</v>
      </c>
      <c r="X957">
        <v>3724</v>
      </c>
      <c r="Y957">
        <f t="shared" si="140"/>
        <v>4481</v>
      </c>
      <c r="Z957">
        <f t="shared" si="141"/>
        <v>51</v>
      </c>
      <c r="AA957" t="str">
        <f t="shared" si="142"/>
        <v/>
      </c>
      <c r="AB957" t="str">
        <f t="shared" si="143"/>
        <v/>
      </c>
      <c r="AE957" s="19">
        <v>40190</v>
      </c>
      <c r="AH957" s="71">
        <v>40190</v>
      </c>
      <c r="AI957" s="78" t="s">
        <v>8727</v>
      </c>
      <c r="AJ957" s="413" t="str">
        <f t="shared" si="144"/>
        <v>12</v>
      </c>
      <c r="AK957" t="str">
        <f t="shared" si="145"/>
        <v>01</v>
      </c>
      <c r="AL957" t="str">
        <f t="shared" si="146"/>
        <v>2010</v>
      </c>
      <c r="AM957" s="427" t="str">
        <f t="shared" si="147"/>
        <v>12</v>
      </c>
      <c r="AN957" t="str">
        <f t="shared" si="148"/>
        <v>01</v>
      </c>
      <c r="AP957" s="19">
        <f t="shared" si="149"/>
        <v>40190</v>
      </c>
    </row>
    <row r="958" spans="1:42" ht="19.5" customHeight="1" x14ac:dyDescent="0.2">
      <c r="A958" s="143">
        <v>20391</v>
      </c>
      <c r="B958" s="42" t="str">
        <f>IFERROR(VLOOKUP($A958,INPUT_Du_lieu_nhan_vien!$A:$C,2,0),"-")</f>
        <v>Trịnh Thị</v>
      </c>
      <c r="C958" s="42" t="str">
        <f>IFERROR(VLOOKUP($A958,INPUT_Du_lieu_nhan_vien!$A:$C,3,0),"-")</f>
        <v>Hằng</v>
      </c>
      <c r="D958" s="42" t="str">
        <f>IFERROR(VLOOKUP($A958,INPUT_Du_lieu_nhan_vien!$A:$AJ,36,0),"-")</f>
        <v>Nghỉ việc</v>
      </c>
      <c r="E958" s="69" t="s">
        <v>3032</v>
      </c>
      <c r="F958" s="70" t="s">
        <v>6577</v>
      </c>
      <c r="G958" s="71" t="s">
        <v>1371</v>
      </c>
      <c r="H958" s="54"/>
      <c r="I958" s="54" t="s">
        <v>16</v>
      </c>
      <c r="L958" s="54"/>
      <c r="N958" s="70" t="s">
        <v>5936</v>
      </c>
      <c r="W958" t="s">
        <v>6555</v>
      </c>
      <c r="X958">
        <v>3725</v>
      </c>
      <c r="Y958">
        <f t="shared" si="140"/>
        <v>5059</v>
      </c>
      <c r="Z958">
        <f t="shared" si="141"/>
        <v>53</v>
      </c>
      <c r="AA958" t="str">
        <f t="shared" si="142"/>
        <v/>
      </c>
      <c r="AB958">
        <f t="shared" si="143"/>
        <v>3736</v>
      </c>
      <c r="AE958" s="19">
        <v>41079</v>
      </c>
      <c r="AH958" s="71" t="s">
        <v>1371</v>
      </c>
      <c r="AI958" s="78" t="s">
        <v>1371</v>
      </c>
      <c r="AJ958" s="413" t="str">
        <f t="shared" si="144"/>
        <v>19</v>
      </c>
      <c r="AK958" t="str">
        <f t="shared" si="145"/>
        <v>6</v>
      </c>
      <c r="AL958" t="str">
        <f t="shared" si="146"/>
        <v>2012</v>
      </c>
      <c r="AM958" s="427" t="str">
        <f t="shared" si="147"/>
        <v>19</v>
      </c>
      <c r="AN958" t="str">
        <f t="shared" si="148"/>
        <v>6</v>
      </c>
      <c r="AP958" s="19">
        <f t="shared" si="149"/>
        <v>41079</v>
      </c>
    </row>
    <row r="959" spans="1:42" ht="19.5" customHeight="1" x14ac:dyDescent="0.2">
      <c r="A959" s="143">
        <v>20276</v>
      </c>
      <c r="B959" s="42" t="str">
        <f>IFERROR(VLOOKUP($A959,INPUT_Du_lieu_nhan_vien!$A:$C,2,0),"-")</f>
        <v>Trương Thị Thu</v>
      </c>
      <c r="C959" s="42" t="str">
        <f>IFERROR(VLOOKUP($A959,INPUT_Du_lieu_nhan_vien!$A:$C,3,0),"-")</f>
        <v>Hà</v>
      </c>
      <c r="D959" s="42" t="str">
        <f>IFERROR(VLOOKUP($A959,INPUT_Du_lieu_nhan_vien!$A:$AJ,36,0),"-")</f>
        <v>Nghỉ việc</v>
      </c>
      <c r="E959" s="69" t="s">
        <v>3032</v>
      </c>
      <c r="F959" s="70" t="s">
        <v>6578</v>
      </c>
      <c r="G959" s="71">
        <v>41253</v>
      </c>
      <c r="H959" s="54"/>
      <c r="I959" s="54" t="s">
        <v>12</v>
      </c>
      <c r="L959" s="54"/>
      <c r="N959" s="70" t="s">
        <v>6579</v>
      </c>
      <c r="W959" t="s">
        <v>6557</v>
      </c>
      <c r="X959">
        <v>3726</v>
      </c>
      <c r="Y959">
        <f t="shared" si="140"/>
        <v>4800</v>
      </c>
      <c r="Z959">
        <f t="shared" si="141"/>
        <v>50</v>
      </c>
      <c r="AA959" t="str">
        <f t="shared" si="142"/>
        <v/>
      </c>
      <c r="AB959">
        <f t="shared" si="143"/>
        <v>3737</v>
      </c>
      <c r="AE959" s="19">
        <v>41253</v>
      </c>
      <c r="AH959" s="71">
        <v>41253</v>
      </c>
      <c r="AI959" s="78" t="s">
        <v>2721</v>
      </c>
      <c r="AJ959" s="413" t="str">
        <f t="shared" si="144"/>
        <v>10</v>
      </c>
      <c r="AK959" t="str">
        <f t="shared" si="145"/>
        <v>12</v>
      </c>
      <c r="AL959" t="str">
        <f t="shared" si="146"/>
        <v>2012</v>
      </c>
      <c r="AM959" s="427" t="str">
        <f t="shared" si="147"/>
        <v>10</v>
      </c>
      <c r="AN959" t="str">
        <f t="shared" si="148"/>
        <v>12</v>
      </c>
      <c r="AP959" s="19">
        <f t="shared" si="149"/>
        <v>41253</v>
      </c>
    </row>
    <row r="960" spans="1:42" ht="19.5" customHeight="1" x14ac:dyDescent="0.2">
      <c r="A960" s="143">
        <v>20389</v>
      </c>
      <c r="B960" s="42" t="str">
        <f>IFERROR(VLOOKUP($A960,INPUT_Du_lieu_nhan_vien!$A:$C,2,0),"-")</f>
        <v>Trịnh Phương</v>
      </c>
      <c r="C960" s="42" t="str">
        <f>IFERROR(VLOOKUP($A960,INPUT_Du_lieu_nhan_vien!$A:$C,3,0),"-")</f>
        <v>Minh</v>
      </c>
      <c r="D960" s="42" t="str">
        <f>IFERROR(VLOOKUP($A960,INPUT_Du_lieu_nhan_vien!$A:$AJ,36,0),"-")</f>
        <v>Nghỉ việc</v>
      </c>
      <c r="E960" s="69" t="s">
        <v>3032</v>
      </c>
      <c r="F960" s="70" t="s">
        <v>6580</v>
      </c>
      <c r="G960" s="71" t="s">
        <v>2526</v>
      </c>
      <c r="H960" s="54"/>
      <c r="I960" s="54" t="s">
        <v>16</v>
      </c>
      <c r="L960" s="54"/>
      <c r="N960" s="70" t="s">
        <v>5823</v>
      </c>
      <c r="W960" t="s">
        <v>6560</v>
      </c>
      <c r="X960">
        <v>3727</v>
      </c>
      <c r="Y960">
        <f t="shared" si="140"/>
        <v>5057</v>
      </c>
      <c r="Z960">
        <f t="shared" si="141"/>
        <v>53</v>
      </c>
      <c r="AA960" t="str">
        <f t="shared" si="142"/>
        <v/>
      </c>
      <c r="AB960">
        <f t="shared" si="143"/>
        <v>3738</v>
      </c>
      <c r="AE960" s="19">
        <v>41212</v>
      </c>
      <c r="AH960" s="71" t="s">
        <v>2526</v>
      </c>
      <c r="AI960" s="78" t="s">
        <v>2526</v>
      </c>
      <c r="AJ960" s="413" t="str">
        <f t="shared" si="144"/>
        <v>30</v>
      </c>
      <c r="AK960" t="str">
        <f t="shared" si="145"/>
        <v>10</v>
      </c>
      <c r="AL960" t="str">
        <f t="shared" si="146"/>
        <v>2012</v>
      </c>
      <c r="AM960" s="427" t="str">
        <f t="shared" si="147"/>
        <v>30</v>
      </c>
      <c r="AN960" t="str">
        <f t="shared" si="148"/>
        <v>10</v>
      </c>
      <c r="AP960" s="19">
        <f t="shared" si="149"/>
        <v>41212</v>
      </c>
    </row>
    <row r="961" spans="1:42" ht="19.5" customHeight="1" x14ac:dyDescent="0.2">
      <c r="A961" s="143">
        <v>20041</v>
      </c>
      <c r="B961" s="42" t="str">
        <f>IFERROR(VLOOKUP($A961,INPUT_Du_lieu_nhan_vien!$A:$C,2,0),"-")</f>
        <v>Vũ Thị Thu</v>
      </c>
      <c r="C961" s="42" t="str">
        <f>IFERROR(VLOOKUP($A961,INPUT_Du_lieu_nhan_vien!$A:$C,3,0),"-")</f>
        <v>Hương</v>
      </c>
      <c r="D961" s="42" t="str">
        <f>IFERROR(VLOOKUP($A961,INPUT_Du_lieu_nhan_vien!$A:$AJ,36,0),"-")</f>
        <v>Nghỉ việc</v>
      </c>
      <c r="E961" s="69" t="s">
        <v>3032</v>
      </c>
      <c r="F961" s="70" t="s">
        <v>6581</v>
      </c>
      <c r="G961" s="71">
        <v>40181</v>
      </c>
      <c r="H961" s="54"/>
      <c r="I961" s="54" t="s">
        <v>17</v>
      </c>
      <c r="J961" s="54"/>
      <c r="L961" s="54"/>
      <c r="N961" s="70" t="s">
        <v>5891</v>
      </c>
      <c r="W961" t="s">
        <v>6562</v>
      </c>
      <c r="X961">
        <v>3728</v>
      </c>
      <c r="Y961">
        <f t="shared" si="140"/>
        <v>4479</v>
      </c>
      <c r="Z961">
        <f t="shared" si="141"/>
        <v>51</v>
      </c>
      <c r="AA961" t="str">
        <f t="shared" si="142"/>
        <v/>
      </c>
      <c r="AB961">
        <f t="shared" si="143"/>
        <v>3739</v>
      </c>
      <c r="AE961" s="19">
        <v>40181</v>
      </c>
      <c r="AH961" s="71">
        <v>40181</v>
      </c>
      <c r="AI961" s="78" t="s">
        <v>8867</v>
      </c>
      <c r="AJ961" s="413" t="str">
        <f t="shared" si="144"/>
        <v>03</v>
      </c>
      <c r="AK961" t="str">
        <f t="shared" si="145"/>
        <v>01</v>
      </c>
      <c r="AL961" t="str">
        <f t="shared" si="146"/>
        <v>2010</v>
      </c>
      <c r="AM961" s="427" t="str">
        <f t="shared" si="147"/>
        <v>03</v>
      </c>
      <c r="AN961" t="str">
        <f t="shared" si="148"/>
        <v>01</v>
      </c>
      <c r="AP961" s="19">
        <f t="shared" si="149"/>
        <v>40181</v>
      </c>
    </row>
    <row r="962" spans="1:42" ht="19.5" customHeight="1" x14ac:dyDescent="0.2">
      <c r="A962" s="143">
        <v>20216</v>
      </c>
      <c r="B962" s="42" t="str">
        <f>IFERROR(VLOOKUP($A962,INPUT_Du_lieu_nhan_vien!$A:$C,2,0),"-")</f>
        <v>Võ Nguyên</v>
      </c>
      <c r="C962" s="42" t="str">
        <f>IFERROR(VLOOKUP($A962,INPUT_Du_lieu_nhan_vien!$A:$C,3,0),"-")</f>
        <v>Vũ</v>
      </c>
      <c r="D962" s="42" t="str">
        <f>IFERROR(VLOOKUP($A962,INPUT_Du_lieu_nhan_vien!$A:$AJ,36,0),"-")</f>
        <v>Nghỉ việc</v>
      </c>
      <c r="E962" s="69" t="s">
        <v>3032</v>
      </c>
      <c r="F962" s="70" t="s">
        <v>6582</v>
      </c>
      <c r="G962" s="71">
        <v>40431</v>
      </c>
      <c r="H962" s="54"/>
      <c r="I962" s="54" t="s">
        <v>17</v>
      </c>
      <c r="J962" s="54"/>
      <c r="L962" s="54"/>
      <c r="N962" s="70" t="s">
        <v>3506</v>
      </c>
      <c r="W962" t="s">
        <v>6563</v>
      </c>
      <c r="X962">
        <v>3729</v>
      </c>
      <c r="Y962">
        <f t="shared" si="140"/>
        <v>4741</v>
      </c>
      <c r="Z962">
        <f t="shared" si="141"/>
        <v>51</v>
      </c>
      <c r="AA962" t="str">
        <f t="shared" si="142"/>
        <v/>
      </c>
      <c r="AB962">
        <f t="shared" si="143"/>
        <v>3740</v>
      </c>
      <c r="AE962" s="19">
        <v>40431</v>
      </c>
      <c r="AH962" s="71">
        <v>40431</v>
      </c>
      <c r="AI962" s="78" t="s">
        <v>8889</v>
      </c>
      <c r="AJ962" s="413" t="str">
        <f t="shared" si="144"/>
        <v>10</v>
      </c>
      <c r="AK962" t="str">
        <f t="shared" si="145"/>
        <v>09</v>
      </c>
      <c r="AL962" t="str">
        <f t="shared" si="146"/>
        <v>2010</v>
      </c>
      <c r="AM962" s="427" t="str">
        <f t="shared" si="147"/>
        <v>10</v>
      </c>
      <c r="AN962" t="str">
        <f t="shared" si="148"/>
        <v>09</v>
      </c>
      <c r="AP962" s="19">
        <f t="shared" si="149"/>
        <v>40431</v>
      </c>
    </row>
    <row r="963" spans="1:42" ht="19.5" customHeight="1" x14ac:dyDescent="0.2">
      <c r="A963" s="143">
        <v>20190</v>
      </c>
      <c r="B963" s="42" t="str">
        <f>IFERROR(VLOOKUP($A963,INPUT_Du_lieu_nhan_vien!$A:$C,2,0),"-")</f>
        <v>Vũ Thị Thúy</v>
      </c>
      <c r="C963" s="42" t="str">
        <f>IFERROR(VLOOKUP($A963,INPUT_Du_lieu_nhan_vien!$A:$C,3,0),"-")</f>
        <v>Hằng</v>
      </c>
      <c r="D963" s="42" t="str">
        <f>IFERROR(VLOOKUP($A963,INPUT_Du_lieu_nhan_vien!$A:$AJ,36,0),"-")</f>
        <v>Nghỉ việc</v>
      </c>
      <c r="E963" s="69" t="s">
        <v>3032</v>
      </c>
      <c r="F963" s="70" t="s">
        <v>6583</v>
      </c>
      <c r="G963" s="71" t="s">
        <v>1393</v>
      </c>
      <c r="H963" s="54"/>
      <c r="I963" s="54" t="s">
        <v>16</v>
      </c>
      <c r="J963" s="54"/>
      <c r="L963" s="54"/>
      <c r="N963" s="70" t="s">
        <v>6584</v>
      </c>
      <c r="W963" t="s">
        <v>6564</v>
      </c>
      <c r="X963">
        <v>3730</v>
      </c>
      <c r="Y963">
        <f t="shared" si="140"/>
        <v>4715</v>
      </c>
      <c r="Z963">
        <f t="shared" si="141"/>
        <v>53</v>
      </c>
      <c r="AA963" t="str">
        <f t="shared" si="142"/>
        <v/>
      </c>
      <c r="AB963">
        <f t="shared" si="143"/>
        <v>3741</v>
      </c>
      <c r="AE963" s="19">
        <v>40574</v>
      </c>
      <c r="AH963" s="71" t="s">
        <v>1393</v>
      </c>
      <c r="AI963" s="78" t="s">
        <v>1393</v>
      </c>
      <c r="AJ963" s="413" t="str">
        <f t="shared" si="144"/>
        <v>31</v>
      </c>
      <c r="AK963" t="str">
        <f t="shared" si="145"/>
        <v>1</v>
      </c>
      <c r="AL963" t="str">
        <f t="shared" si="146"/>
        <v>2011</v>
      </c>
      <c r="AM963" s="427" t="str">
        <f t="shared" si="147"/>
        <v>31</v>
      </c>
      <c r="AN963" t="str">
        <f t="shared" si="148"/>
        <v>1</v>
      </c>
      <c r="AP963" s="19">
        <f t="shared" si="149"/>
        <v>40574</v>
      </c>
    </row>
    <row r="964" spans="1:42" ht="19.5" customHeight="1" x14ac:dyDescent="0.2">
      <c r="A964" s="143">
        <v>20050</v>
      </c>
      <c r="B964" s="42" t="str">
        <f>IFERROR(VLOOKUP($A964,INPUT_Du_lieu_nhan_vien!$A:$C,2,0),"-")</f>
        <v>Vũ Thị Hải</v>
      </c>
      <c r="C964" s="42" t="str">
        <f>IFERROR(VLOOKUP($A964,INPUT_Du_lieu_nhan_vien!$A:$C,3,0),"-")</f>
        <v>Hà</v>
      </c>
      <c r="D964" s="42" t="str">
        <f>IFERROR(VLOOKUP($A964,INPUT_Du_lieu_nhan_vien!$A:$AJ,36,0),"-")</f>
        <v>Nghỉ việc</v>
      </c>
      <c r="E964" s="69" t="s">
        <v>3032</v>
      </c>
      <c r="G964" s="71">
        <v>40913</v>
      </c>
      <c r="H964" s="54"/>
      <c r="I964" s="54" t="s">
        <v>17</v>
      </c>
      <c r="J964" s="54"/>
      <c r="L964" s="54"/>
      <c r="N964" s="70" t="s">
        <v>5918</v>
      </c>
      <c r="W964" t="s">
        <v>6565</v>
      </c>
      <c r="X964">
        <v>3731</v>
      </c>
      <c r="Y964">
        <f t="shared" si="140"/>
        <v>4488</v>
      </c>
      <c r="Z964">
        <f t="shared" si="141"/>
        <v>51</v>
      </c>
      <c r="AA964" t="str">
        <f t="shared" si="142"/>
        <v/>
      </c>
      <c r="AB964" t="str">
        <f t="shared" si="143"/>
        <v/>
      </c>
      <c r="AE964" s="19">
        <v>40913</v>
      </c>
      <c r="AH964" s="71">
        <v>40913</v>
      </c>
      <c r="AI964" s="78" t="s">
        <v>8890</v>
      </c>
      <c r="AJ964" s="413" t="str">
        <f t="shared" si="144"/>
        <v>05</v>
      </c>
      <c r="AK964" t="str">
        <f t="shared" si="145"/>
        <v>01</v>
      </c>
      <c r="AL964" t="str">
        <f t="shared" si="146"/>
        <v>2012</v>
      </c>
      <c r="AM964" s="427" t="str">
        <f t="shared" si="147"/>
        <v>05</v>
      </c>
      <c r="AN964" t="str">
        <f t="shared" si="148"/>
        <v>01</v>
      </c>
      <c r="AP964" s="19">
        <f t="shared" si="149"/>
        <v>40913</v>
      </c>
    </row>
    <row r="965" spans="1:42" ht="19.5" customHeight="1" x14ac:dyDescent="0.2">
      <c r="A965" s="143">
        <v>20347</v>
      </c>
      <c r="B965" s="42" t="str">
        <f>IFERROR(VLOOKUP($A965,INPUT_Du_lieu_nhan_vien!$A:$C,2,0),"-")</f>
        <v>Vũ Quang</v>
      </c>
      <c r="C965" s="42" t="str">
        <f>IFERROR(VLOOKUP($A965,INPUT_Du_lieu_nhan_vien!$A:$C,3,0),"-")</f>
        <v>Huy</v>
      </c>
      <c r="D965" s="42" t="str">
        <f>IFERROR(VLOOKUP($A965,INPUT_Du_lieu_nhan_vien!$A:$AJ,36,0),"-")</f>
        <v>Nghỉ việc</v>
      </c>
      <c r="E965" s="69" t="s">
        <v>3032</v>
      </c>
      <c r="F965" s="70" t="s">
        <v>6585</v>
      </c>
      <c r="G965" s="71">
        <v>40916</v>
      </c>
      <c r="H965" s="54"/>
      <c r="I965" s="54"/>
      <c r="J965" s="54"/>
      <c r="L965" s="54"/>
      <c r="W965" t="s">
        <v>6567</v>
      </c>
      <c r="X965">
        <v>3732</v>
      </c>
      <c r="Y965">
        <f t="shared" si="140"/>
        <v>5014</v>
      </c>
      <c r="Z965" t="str">
        <f t="shared" si="141"/>
        <v/>
      </c>
      <c r="AA965" t="str">
        <f t="shared" si="142"/>
        <v/>
      </c>
      <c r="AB965">
        <f t="shared" si="143"/>
        <v>3742</v>
      </c>
      <c r="AE965" s="19">
        <v>40916</v>
      </c>
      <c r="AH965" s="71">
        <v>40916</v>
      </c>
      <c r="AI965" s="78" t="s">
        <v>8870</v>
      </c>
      <c r="AJ965" s="413" t="str">
        <f t="shared" si="144"/>
        <v>08</v>
      </c>
      <c r="AK965" t="str">
        <f t="shared" si="145"/>
        <v>01</v>
      </c>
      <c r="AL965" t="str">
        <f t="shared" si="146"/>
        <v>2012</v>
      </c>
      <c r="AM965" s="427" t="str">
        <f t="shared" si="147"/>
        <v>08</v>
      </c>
      <c r="AN965" t="str">
        <f t="shared" si="148"/>
        <v>01</v>
      </c>
      <c r="AP965" s="19">
        <f t="shared" si="149"/>
        <v>40916</v>
      </c>
    </row>
    <row r="966" spans="1:42" ht="19.5" customHeight="1" x14ac:dyDescent="0.2">
      <c r="A966" s="143">
        <v>20217</v>
      </c>
      <c r="B966" s="42" t="str">
        <f>IFERROR(VLOOKUP($A966,INPUT_Du_lieu_nhan_vien!$A:$C,2,0),"-")</f>
        <v>Vũ Thị</v>
      </c>
      <c r="C966" s="42" t="str">
        <f>IFERROR(VLOOKUP($A966,INPUT_Du_lieu_nhan_vien!$A:$C,3,0),"-")</f>
        <v>Hiệp</v>
      </c>
      <c r="D966" s="42" t="str">
        <f>IFERROR(VLOOKUP($A966,INPUT_Du_lieu_nhan_vien!$A:$AJ,36,0),"-")</f>
        <v>Nghỉ việc</v>
      </c>
      <c r="E966" s="69" t="s">
        <v>3032</v>
      </c>
      <c r="F966" s="70" t="s">
        <v>6586</v>
      </c>
      <c r="G966" s="71">
        <v>40917</v>
      </c>
      <c r="H966" s="54"/>
      <c r="I966" s="54" t="s">
        <v>12</v>
      </c>
      <c r="J966" s="54"/>
      <c r="L966" s="54"/>
      <c r="N966" s="70" t="s">
        <v>6587</v>
      </c>
      <c r="W966" t="s">
        <v>6569</v>
      </c>
      <c r="X966">
        <v>3733</v>
      </c>
      <c r="Y966">
        <f t="shared" ref="Y966:Y1029" si="150">IFERROR(VLOOKUP(A966,$T$5:$U$817,2,FALSE),"")</f>
        <v>4742</v>
      </c>
      <c r="Z966">
        <f t="shared" ref="Z966:Z1029" si="151">IFERROR(VLOOKUP(I966,$R$5:$S$31,2,FALSE),"")</f>
        <v>50</v>
      </c>
      <c r="AA966" t="str">
        <f t="shared" ref="AA966:AA1029" si="152">IFERROR(VLOOKUP(K966,$P$5:$Q$125,2,FALSE),"")</f>
        <v/>
      </c>
      <c r="AB966">
        <f t="shared" ref="AB966:AB1029" si="153">IFERROR(VLOOKUP(F966,$W$5:$X$1104,2,FALSE),"")</f>
        <v>3743</v>
      </c>
      <c r="AE966" s="19">
        <v>40917</v>
      </c>
      <c r="AH966" s="71">
        <v>40917</v>
      </c>
      <c r="AI966" s="78" t="s">
        <v>8873</v>
      </c>
      <c r="AJ966" s="413" t="str">
        <f t="shared" si="144"/>
        <v>09</v>
      </c>
      <c r="AK966" t="str">
        <f t="shared" si="145"/>
        <v>01</v>
      </c>
      <c r="AL966" t="str">
        <f t="shared" si="146"/>
        <v>2012</v>
      </c>
      <c r="AM966" s="427" t="str">
        <f t="shared" si="147"/>
        <v>09</v>
      </c>
      <c r="AN966" t="str">
        <f t="shared" si="148"/>
        <v>01</v>
      </c>
      <c r="AP966" s="19">
        <f t="shared" si="149"/>
        <v>40917</v>
      </c>
    </row>
    <row r="967" spans="1:42" ht="19.5" customHeight="1" x14ac:dyDescent="0.2">
      <c r="A967" s="143">
        <v>20190</v>
      </c>
      <c r="B967" s="42" t="str">
        <f>IFERROR(VLOOKUP($A967,INPUT_Du_lieu_nhan_vien!$A:$C,2,0),"-")</f>
        <v>Vũ Thị Thúy</v>
      </c>
      <c r="C967" s="42" t="str">
        <f>IFERROR(VLOOKUP($A967,INPUT_Du_lieu_nhan_vien!$A:$C,3,0),"-")</f>
        <v>Hằng</v>
      </c>
      <c r="D967" s="42" t="str">
        <f>IFERROR(VLOOKUP($A967,INPUT_Du_lieu_nhan_vien!$A:$AJ,36,0),"-")</f>
        <v>Nghỉ việc</v>
      </c>
      <c r="E967" s="69" t="s">
        <v>3032</v>
      </c>
      <c r="F967" s="70" t="s">
        <v>6588</v>
      </c>
      <c r="G967" s="71">
        <v>40914</v>
      </c>
      <c r="H967" s="54"/>
      <c r="I967" s="54" t="s">
        <v>16</v>
      </c>
      <c r="J967" s="54"/>
      <c r="L967" s="54"/>
      <c r="N967" s="70" t="s">
        <v>5949</v>
      </c>
      <c r="W967" t="s">
        <v>6572</v>
      </c>
      <c r="X967">
        <v>3734</v>
      </c>
      <c r="Y967">
        <f t="shared" si="150"/>
        <v>4715</v>
      </c>
      <c r="Z967">
        <f t="shared" si="151"/>
        <v>53</v>
      </c>
      <c r="AA967" t="str">
        <f t="shared" si="152"/>
        <v/>
      </c>
      <c r="AB967">
        <f t="shared" si="153"/>
        <v>3744</v>
      </c>
      <c r="AE967" s="19">
        <v>40914</v>
      </c>
      <c r="AH967" s="71">
        <v>40914</v>
      </c>
      <c r="AI967" s="78" t="s">
        <v>8875</v>
      </c>
      <c r="AJ967" s="413" t="str">
        <f t="shared" ref="AJ967:AJ1030" si="154">LEFT(AI967,2)</f>
        <v>06</v>
      </c>
      <c r="AK967" t="str">
        <f t="shared" ref="AK967:AK1030" si="155">MID(AI967,FIND("/",AI967)+1,FIND("/",AI967,FIND("/",AI967)+1)-FIND("/",AI967)-1)</f>
        <v>01</v>
      </c>
      <c r="AL967" t="str">
        <f t="shared" ref="AL967:AL1030" si="156">RIGHT(AI967,4)</f>
        <v>2012</v>
      </c>
      <c r="AM967" s="427" t="str">
        <f t="shared" ref="AM967:AM1030" si="157">IF(VALUE(AK967)&gt;12,AK967,AJ967)</f>
        <v>06</v>
      </c>
      <c r="AN967" t="str">
        <f t="shared" ref="AN967:AN1030" si="158">IF(VALUE(AK967)&gt;12,AJ967,AK967)</f>
        <v>01</v>
      </c>
      <c r="AP967" s="19">
        <f t="shared" ref="AP967:AP1030" si="159">IFERROR(DATE(TEXT(AL967,0),TEXT(AN967,0),TEXT(AM967,0)),"")</f>
        <v>40914</v>
      </c>
    </row>
    <row r="968" spans="1:42" ht="19.5" customHeight="1" x14ac:dyDescent="0.2">
      <c r="A968" s="143">
        <v>20299</v>
      </c>
      <c r="B968" s="42" t="str">
        <f>IFERROR(VLOOKUP($A968,INPUT_Du_lieu_nhan_vien!$A:$C,2,0),"-")</f>
        <v>Vi Thị</v>
      </c>
      <c r="C968" s="42" t="str">
        <f>IFERROR(VLOOKUP($A968,INPUT_Du_lieu_nhan_vien!$A:$C,3,0),"-")</f>
        <v>Hằng</v>
      </c>
      <c r="D968" s="42" t="str">
        <f>IFERROR(VLOOKUP($A968,INPUT_Du_lieu_nhan_vien!$A:$AJ,36,0),"-")</f>
        <v>Nghỉ việc</v>
      </c>
      <c r="E968" s="69" t="s">
        <v>3032</v>
      </c>
      <c r="F968" s="70" t="s">
        <v>6589</v>
      </c>
      <c r="G968" s="71">
        <v>40917</v>
      </c>
      <c r="H968" s="54"/>
      <c r="I968" s="54" t="s">
        <v>16</v>
      </c>
      <c r="J968" s="54"/>
      <c r="L968" s="54"/>
      <c r="N968" s="70" t="s">
        <v>5959</v>
      </c>
      <c r="W968" t="s">
        <v>6574</v>
      </c>
      <c r="X968">
        <v>3735</v>
      </c>
      <c r="Y968">
        <f t="shared" si="150"/>
        <v>4832</v>
      </c>
      <c r="Z968">
        <f t="shared" si="151"/>
        <v>53</v>
      </c>
      <c r="AA968" t="str">
        <f t="shared" si="152"/>
        <v/>
      </c>
      <c r="AB968">
        <f t="shared" si="153"/>
        <v>3745</v>
      </c>
      <c r="AE968" s="19">
        <v>40917</v>
      </c>
      <c r="AH968" s="71">
        <v>40917</v>
      </c>
      <c r="AI968" s="78" t="s">
        <v>8873</v>
      </c>
      <c r="AJ968" s="413" t="str">
        <f t="shared" si="154"/>
        <v>09</v>
      </c>
      <c r="AK968" t="str">
        <f t="shared" si="155"/>
        <v>01</v>
      </c>
      <c r="AL968" t="str">
        <f t="shared" si="156"/>
        <v>2012</v>
      </c>
      <c r="AM968" s="427" t="str">
        <f t="shared" si="157"/>
        <v>09</v>
      </c>
      <c r="AN968" t="str">
        <f t="shared" si="158"/>
        <v>01</v>
      </c>
      <c r="AP968" s="19">
        <f t="shared" si="159"/>
        <v>40917</v>
      </c>
    </row>
    <row r="969" spans="1:42" ht="19.5" customHeight="1" x14ac:dyDescent="0.2">
      <c r="A969" s="143">
        <v>20183</v>
      </c>
      <c r="B969" s="42" t="str">
        <f>IFERROR(VLOOKUP($A969,INPUT_Du_lieu_nhan_vien!$A:$C,2,0),"-")</f>
        <v>Vũ Thị</v>
      </c>
      <c r="C969" s="42" t="str">
        <f>IFERROR(VLOOKUP($A969,INPUT_Du_lieu_nhan_vien!$A:$C,3,0),"-")</f>
        <v>Trang</v>
      </c>
      <c r="D969" s="42" t="str">
        <f>IFERROR(VLOOKUP($A969,INPUT_Du_lieu_nhan_vien!$A:$AJ,36,0),"-")</f>
        <v>Nghỉ việc</v>
      </c>
      <c r="E969" s="69" t="s">
        <v>3032</v>
      </c>
      <c r="F969" s="70" t="s">
        <v>6590</v>
      </c>
      <c r="G969" s="71">
        <v>41041</v>
      </c>
      <c r="H969" s="54"/>
      <c r="I969" s="54" t="s">
        <v>17</v>
      </c>
      <c r="J969" s="54"/>
      <c r="L969" s="54"/>
      <c r="N969" s="70" t="s">
        <v>5252</v>
      </c>
      <c r="W969" t="s">
        <v>6577</v>
      </c>
      <c r="X969">
        <v>3736</v>
      </c>
      <c r="Y969">
        <f t="shared" si="150"/>
        <v>4708</v>
      </c>
      <c r="Z969">
        <f t="shared" si="151"/>
        <v>51</v>
      </c>
      <c r="AA969" t="str">
        <f t="shared" si="152"/>
        <v/>
      </c>
      <c r="AB969">
        <f t="shared" si="153"/>
        <v>3746</v>
      </c>
      <c r="AE969" s="19">
        <v>41041</v>
      </c>
      <c r="AH969" s="71">
        <v>41041</v>
      </c>
      <c r="AI969" s="78" t="s">
        <v>8797</v>
      </c>
      <c r="AJ969" s="413" t="str">
        <f t="shared" si="154"/>
        <v>12</v>
      </c>
      <c r="AK969" t="str">
        <f t="shared" si="155"/>
        <v>05</v>
      </c>
      <c r="AL969" t="str">
        <f t="shared" si="156"/>
        <v>2012</v>
      </c>
      <c r="AM969" s="427" t="str">
        <f t="shared" si="157"/>
        <v>12</v>
      </c>
      <c r="AN969" t="str">
        <f t="shared" si="158"/>
        <v>05</v>
      </c>
      <c r="AP969" s="19">
        <f t="shared" si="159"/>
        <v>41041</v>
      </c>
    </row>
    <row r="970" spans="1:42" ht="19.5" customHeight="1" x14ac:dyDescent="0.2">
      <c r="A970" s="143">
        <v>20347</v>
      </c>
      <c r="B970" s="42" t="str">
        <f>IFERROR(VLOOKUP($A970,INPUT_Du_lieu_nhan_vien!$A:$C,2,0),"-")</f>
        <v>Vũ Quang</v>
      </c>
      <c r="C970" s="42" t="str">
        <f>IFERROR(VLOOKUP($A970,INPUT_Du_lieu_nhan_vien!$A:$C,3,0),"-")</f>
        <v>Huy</v>
      </c>
      <c r="D970" s="42" t="str">
        <f>IFERROR(VLOOKUP($A970,INPUT_Du_lieu_nhan_vien!$A:$AJ,36,0),"-")</f>
        <v>Nghỉ việc</v>
      </c>
      <c r="E970" s="69" t="s">
        <v>3032</v>
      </c>
      <c r="F970" s="70" t="s">
        <v>6591</v>
      </c>
      <c r="G970" s="20" t="s">
        <v>6592</v>
      </c>
      <c r="H970" s="54"/>
      <c r="I970" s="54" t="s">
        <v>17</v>
      </c>
      <c r="J970" s="54"/>
      <c r="L970" s="54"/>
      <c r="N970" s="70" t="s">
        <v>6593</v>
      </c>
      <c r="W970" t="s">
        <v>6578</v>
      </c>
      <c r="X970">
        <v>3737</v>
      </c>
      <c r="Y970">
        <f t="shared" si="150"/>
        <v>5014</v>
      </c>
      <c r="Z970">
        <f t="shared" si="151"/>
        <v>51</v>
      </c>
      <c r="AA970" t="str">
        <f t="shared" si="152"/>
        <v/>
      </c>
      <c r="AB970">
        <f t="shared" si="153"/>
        <v>3747</v>
      </c>
      <c r="AE970" s="19">
        <v>41390</v>
      </c>
      <c r="AH970" s="20" t="s">
        <v>6592</v>
      </c>
      <c r="AI970" s="79" t="s">
        <v>6592</v>
      </c>
      <c r="AJ970" s="413" t="str">
        <f t="shared" si="154"/>
        <v>26</v>
      </c>
      <c r="AK970" t="str">
        <f t="shared" si="155"/>
        <v>4</v>
      </c>
      <c r="AL970" t="str">
        <f t="shared" si="156"/>
        <v>2013</v>
      </c>
      <c r="AM970" s="427" t="str">
        <f t="shared" si="157"/>
        <v>26</v>
      </c>
      <c r="AN970" t="str">
        <f t="shared" si="158"/>
        <v>4</v>
      </c>
      <c r="AP970" s="19">
        <f t="shared" si="159"/>
        <v>41390</v>
      </c>
    </row>
    <row r="971" spans="1:42" ht="19.5" customHeight="1" x14ac:dyDescent="0.2">
      <c r="A971" s="143">
        <v>20009</v>
      </c>
      <c r="B971" s="42" t="str">
        <f>IFERROR(VLOOKUP($A971,INPUT_Du_lieu_nhan_vien!$A:$C,2,0),"-")</f>
        <v>Bùi Thị</v>
      </c>
      <c r="C971" s="42" t="str">
        <f>IFERROR(VLOOKUP($A971,INPUT_Du_lieu_nhan_vien!$A:$C,3,0),"-")</f>
        <v>Nga</v>
      </c>
      <c r="D971" s="42" t="str">
        <f>IFERROR(VLOOKUP($A971,INPUT_Du_lieu_nhan_vien!$A:$AJ,36,0),"-")</f>
        <v>Chính thức</v>
      </c>
      <c r="E971" s="69" t="s">
        <v>3060</v>
      </c>
      <c r="F971" s="70" t="s">
        <v>6594</v>
      </c>
      <c r="G971" s="71">
        <v>39873</v>
      </c>
      <c r="I971" s="54" t="s">
        <v>16</v>
      </c>
      <c r="K971" s="54" t="s">
        <v>31</v>
      </c>
      <c r="M971" s="54" t="s">
        <v>37</v>
      </c>
      <c r="W971" t="s">
        <v>6580</v>
      </c>
      <c r="X971">
        <v>3738</v>
      </c>
      <c r="Y971">
        <f t="shared" si="150"/>
        <v>4449</v>
      </c>
      <c r="Z971">
        <f t="shared" si="151"/>
        <v>53</v>
      </c>
      <c r="AA971">
        <f t="shared" si="152"/>
        <v>182</v>
      </c>
      <c r="AB971">
        <f t="shared" si="153"/>
        <v>3757</v>
      </c>
      <c r="AE971" s="19">
        <v>39873</v>
      </c>
      <c r="AH971" s="71">
        <v>39873</v>
      </c>
      <c r="AI971" s="78" t="s">
        <v>8682</v>
      </c>
      <c r="AJ971" s="413" t="str">
        <f t="shared" si="154"/>
        <v>01</v>
      </c>
      <c r="AK971" t="str">
        <f t="shared" si="155"/>
        <v>03</v>
      </c>
      <c r="AL971" t="str">
        <f t="shared" si="156"/>
        <v>2009</v>
      </c>
      <c r="AM971" s="427" t="str">
        <f t="shared" si="157"/>
        <v>01</v>
      </c>
      <c r="AN971" t="str">
        <f t="shared" si="158"/>
        <v>03</v>
      </c>
      <c r="AP971" s="19">
        <f t="shared" si="159"/>
        <v>39873</v>
      </c>
    </row>
    <row r="972" spans="1:42" ht="19.5" customHeight="1" x14ac:dyDescent="0.2">
      <c r="A972" s="143">
        <v>20029</v>
      </c>
      <c r="B972" s="42" t="str">
        <f>IFERROR(VLOOKUP($A972,INPUT_Du_lieu_nhan_vien!$A:$C,2,0),"-")</f>
        <v>Bùi Thị Xuân</v>
      </c>
      <c r="C972" s="42" t="str">
        <f>IFERROR(VLOOKUP($A972,INPUT_Du_lieu_nhan_vien!$A:$C,3,0),"-")</f>
        <v>Thảo</v>
      </c>
      <c r="D972" s="42" t="str">
        <f>IFERROR(VLOOKUP($A972,INPUT_Du_lieu_nhan_vien!$A:$AJ,36,0),"-")</f>
        <v>Chính thức</v>
      </c>
      <c r="E972" s="69" t="s">
        <v>3060</v>
      </c>
      <c r="F972" s="70" t="s">
        <v>6595</v>
      </c>
      <c r="G972" s="71">
        <v>39904</v>
      </c>
      <c r="I972" s="54" t="s">
        <v>17</v>
      </c>
      <c r="K972" s="54" t="s">
        <v>31</v>
      </c>
      <c r="M972" s="54" t="s">
        <v>34</v>
      </c>
      <c r="W972" t="s">
        <v>6581</v>
      </c>
      <c r="X972">
        <v>3739</v>
      </c>
      <c r="Y972">
        <f t="shared" si="150"/>
        <v>4469</v>
      </c>
      <c r="Z972">
        <f t="shared" si="151"/>
        <v>51</v>
      </c>
      <c r="AA972">
        <f t="shared" si="152"/>
        <v>182</v>
      </c>
      <c r="AB972">
        <f t="shared" si="153"/>
        <v>3758</v>
      </c>
      <c r="AE972" s="19">
        <v>39904</v>
      </c>
      <c r="AH972" s="71">
        <v>39904</v>
      </c>
      <c r="AI972" s="78" t="s">
        <v>8621</v>
      </c>
      <c r="AJ972" s="413" t="str">
        <f t="shared" si="154"/>
        <v>01</v>
      </c>
      <c r="AK972" t="str">
        <f t="shared" si="155"/>
        <v>04</v>
      </c>
      <c r="AL972" t="str">
        <f t="shared" si="156"/>
        <v>2009</v>
      </c>
      <c r="AM972" s="427" t="str">
        <f t="shared" si="157"/>
        <v>01</v>
      </c>
      <c r="AN972" t="str">
        <f t="shared" si="158"/>
        <v>04</v>
      </c>
      <c r="AP972" s="19">
        <f t="shared" si="159"/>
        <v>39904</v>
      </c>
    </row>
    <row r="973" spans="1:42" ht="19.5" customHeight="1" x14ac:dyDescent="0.2">
      <c r="A973" s="143">
        <v>20009</v>
      </c>
      <c r="B973" s="42" t="str">
        <f>IFERROR(VLOOKUP($A973,INPUT_Du_lieu_nhan_vien!$A:$C,2,0),"-")</f>
        <v>Bùi Thị</v>
      </c>
      <c r="C973" s="42" t="str">
        <f>IFERROR(VLOOKUP($A973,INPUT_Du_lieu_nhan_vien!$A:$C,3,0),"-")</f>
        <v>Nga</v>
      </c>
      <c r="D973" s="42" t="str">
        <f>IFERROR(VLOOKUP($A973,INPUT_Du_lieu_nhan_vien!$A:$AJ,36,0),"-")</f>
        <v>Chính thức</v>
      </c>
      <c r="E973" s="69" t="s">
        <v>3060</v>
      </c>
      <c r="F973" s="70" t="s">
        <v>6596</v>
      </c>
      <c r="G973" s="71">
        <v>40330</v>
      </c>
      <c r="I973" s="54" t="s">
        <v>17</v>
      </c>
      <c r="K973" s="54" t="s">
        <v>31</v>
      </c>
      <c r="M973" s="54" t="s">
        <v>34</v>
      </c>
      <c r="W973" t="s">
        <v>6582</v>
      </c>
      <c r="X973">
        <v>3740</v>
      </c>
      <c r="Y973">
        <f t="shared" si="150"/>
        <v>4449</v>
      </c>
      <c r="Z973">
        <f t="shared" si="151"/>
        <v>51</v>
      </c>
      <c r="AA973">
        <f t="shared" si="152"/>
        <v>182</v>
      </c>
      <c r="AB973">
        <f t="shared" si="153"/>
        <v>3759</v>
      </c>
      <c r="AE973" s="19">
        <v>40330</v>
      </c>
      <c r="AH973" s="71">
        <v>40330</v>
      </c>
      <c r="AI973" s="78" t="s">
        <v>8599</v>
      </c>
      <c r="AJ973" s="413" t="str">
        <f t="shared" si="154"/>
        <v>01</v>
      </c>
      <c r="AK973" t="str">
        <f t="shared" si="155"/>
        <v>06</v>
      </c>
      <c r="AL973" t="str">
        <f t="shared" si="156"/>
        <v>2010</v>
      </c>
      <c r="AM973" s="427" t="str">
        <f t="shared" si="157"/>
        <v>01</v>
      </c>
      <c r="AN973" t="str">
        <f t="shared" si="158"/>
        <v>06</v>
      </c>
      <c r="AP973" s="19">
        <f t="shared" si="159"/>
        <v>40330</v>
      </c>
    </row>
    <row r="974" spans="1:42" ht="19.5" customHeight="1" x14ac:dyDescent="0.2">
      <c r="A974" s="143">
        <v>20036</v>
      </c>
      <c r="B974" s="42" t="str">
        <f>IFERROR(VLOOKUP($A974,INPUT_Du_lieu_nhan_vien!$A:$C,2,0),"-")</f>
        <v>Bùi Thị Phương</v>
      </c>
      <c r="C974" s="42" t="str">
        <f>IFERROR(VLOOKUP($A974,INPUT_Du_lieu_nhan_vien!$A:$C,3,0),"-")</f>
        <v>Thùy</v>
      </c>
      <c r="D974" s="42" t="str">
        <f>IFERROR(VLOOKUP($A974,INPUT_Du_lieu_nhan_vien!$A:$AJ,36,0),"-")</f>
        <v>Chính thức</v>
      </c>
      <c r="E974" s="69" t="s">
        <v>3060</v>
      </c>
      <c r="F974" s="70" t="s">
        <v>6597</v>
      </c>
      <c r="G974" s="71">
        <v>40452</v>
      </c>
      <c r="I974" s="54" t="s">
        <v>17</v>
      </c>
      <c r="K974" s="54"/>
      <c r="M974" s="54"/>
      <c r="N974" s="70" t="s">
        <v>6598</v>
      </c>
      <c r="W974" t="s">
        <v>6583</v>
      </c>
      <c r="X974">
        <v>3741</v>
      </c>
      <c r="Y974">
        <f t="shared" si="150"/>
        <v>4474</v>
      </c>
      <c r="Z974">
        <f t="shared" si="151"/>
        <v>51</v>
      </c>
      <c r="AA974" t="str">
        <f t="shared" si="152"/>
        <v/>
      </c>
      <c r="AB974">
        <f t="shared" si="153"/>
        <v>3760</v>
      </c>
      <c r="AE974" s="19">
        <v>40452</v>
      </c>
      <c r="AH974" s="71">
        <v>40452</v>
      </c>
      <c r="AI974" s="78" t="s">
        <v>8742</v>
      </c>
      <c r="AJ974" s="413" t="str">
        <f t="shared" si="154"/>
        <v>01</v>
      </c>
      <c r="AK974" t="str">
        <f t="shared" si="155"/>
        <v>10</v>
      </c>
      <c r="AL974" t="str">
        <f t="shared" si="156"/>
        <v>2010</v>
      </c>
      <c r="AM974" s="427" t="str">
        <f t="shared" si="157"/>
        <v>01</v>
      </c>
      <c r="AN974" t="str">
        <f t="shared" si="158"/>
        <v>10</v>
      </c>
      <c r="AP974" s="19">
        <f t="shared" si="159"/>
        <v>40452</v>
      </c>
    </row>
    <row r="975" spans="1:42" ht="19.5" customHeight="1" x14ac:dyDescent="0.2">
      <c r="A975" s="143">
        <v>20009</v>
      </c>
      <c r="B975" s="42" t="str">
        <f>IFERROR(VLOOKUP($A975,INPUT_Du_lieu_nhan_vien!$A:$C,2,0),"-")</f>
        <v>Bùi Thị</v>
      </c>
      <c r="C975" s="42" t="str">
        <f>IFERROR(VLOOKUP($A975,INPUT_Du_lieu_nhan_vien!$A:$C,3,0),"-")</f>
        <v>Nga</v>
      </c>
      <c r="D975" s="42" t="str">
        <f>IFERROR(VLOOKUP($A975,INPUT_Du_lieu_nhan_vien!$A:$AJ,36,0),"-")</f>
        <v>Chính thức</v>
      </c>
      <c r="E975" s="69" t="s">
        <v>3060</v>
      </c>
      <c r="F975" s="70" t="s">
        <v>6599</v>
      </c>
      <c r="G975" s="71">
        <v>41253</v>
      </c>
      <c r="I975" s="54"/>
      <c r="K975" s="54" t="s">
        <v>2972</v>
      </c>
      <c r="M975" s="54" t="s">
        <v>2976</v>
      </c>
      <c r="W975" t="s">
        <v>6585</v>
      </c>
      <c r="X975">
        <v>3742</v>
      </c>
      <c r="Y975">
        <f t="shared" si="150"/>
        <v>4449</v>
      </c>
      <c r="Z975" t="str">
        <f t="shared" si="151"/>
        <v/>
      </c>
      <c r="AA975">
        <f t="shared" si="152"/>
        <v>270</v>
      </c>
      <c r="AB975">
        <f t="shared" si="153"/>
        <v>3761</v>
      </c>
      <c r="AE975" s="19">
        <v>41253</v>
      </c>
      <c r="AH975" s="71">
        <v>41253</v>
      </c>
      <c r="AI975" s="78" t="s">
        <v>2721</v>
      </c>
      <c r="AJ975" s="413" t="str">
        <f t="shared" si="154"/>
        <v>10</v>
      </c>
      <c r="AK975" t="str">
        <f t="shared" si="155"/>
        <v>12</v>
      </c>
      <c r="AL975" t="str">
        <f t="shared" si="156"/>
        <v>2012</v>
      </c>
      <c r="AM975" s="427" t="str">
        <f t="shared" si="157"/>
        <v>10</v>
      </c>
      <c r="AN975" t="str">
        <f t="shared" si="158"/>
        <v>12</v>
      </c>
      <c r="AP975" s="19">
        <f t="shared" si="159"/>
        <v>41253</v>
      </c>
    </row>
    <row r="976" spans="1:42" ht="19.5" customHeight="1" x14ac:dyDescent="0.2">
      <c r="A976" s="143">
        <v>20036</v>
      </c>
      <c r="B976" s="42" t="str">
        <f>IFERROR(VLOOKUP($A976,INPUT_Du_lieu_nhan_vien!$A:$C,2,0),"-")</f>
        <v>Bùi Thị Phương</v>
      </c>
      <c r="C976" s="42" t="str">
        <f>IFERROR(VLOOKUP($A976,INPUT_Du_lieu_nhan_vien!$A:$C,3,0),"-")</f>
        <v>Thùy</v>
      </c>
      <c r="D976" s="42" t="str">
        <f>IFERROR(VLOOKUP($A976,INPUT_Du_lieu_nhan_vien!$A:$AJ,36,0),"-")</f>
        <v>Chính thức</v>
      </c>
      <c r="E976" s="69" t="s">
        <v>3060</v>
      </c>
      <c r="F976" s="70" t="s">
        <v>6600</v>
      </c>
      <c r="G976" s="71">
        <v>41214</v>
      </c>
      <c r="I976" s="54"/>
      <c r="K976" s="54" t="s">
        <v>31</v>
      </c>
      <c r="M976" s="54"/>
      <c r="W976" t="s">
        <v>6586</v>
      </c>
      <c r="X976">
        <v>3743</v>
      </c>
      <c r="Y976">
        <f t="shared" si="150"/>
        <v>4474</v>
      </c>
      <c r="Z976" t="str">
        <f t="shared" si="151"/>
        <v/>
      </c>
      <c r="AA976">
        <f t="shared" si="152"/>
        <v>182</v>
      </c>
      <c r="AB976">
        <f t="shared" si="153"/>
        <v>3762</v>
      </c>
      <c r="AE976" s="19">
        <v>41214</v>
      </c>
      <c r="AH976" s="71">
        <v>41214</v>
      </c>
      <c r="AI976" s="78" t="s">
        <v>3185</v>
      </c>
      <c r="AJ976" s="413" t="str">
        <f t="shared" si="154"/>
        <v>01</v>
      </c>
      <c r="AK976" t="str">
        <f t="shared" si="155"/>
        <v>11</v>
      </c>
      <c r="AL976" t="str">
        <f t="shared" si="156"/>
        <v>2012</v>
      </c>
      <c r="AM976" s="427" t="str">
        <f t="shared" si="157"/>
        <v>01</v>
      </c>
      <c r="AN976" t="str">
        <f t="shared" si="158"/>
        <v>11</v>
      </c>
      <c r="AP976" s="19">
        <f t="shared" si="159"/>
        <v>41214</v>
      </c>
    </row>
    <row r="977" spans="1:42" ht="19.5" customHeight="1" x14ac:dyDescent="0.2">
      <c r="A977" s="143">
        <v>20102</v>
      </c>
      <c r="B977" s="42" t="str">
        <f>IFERROR(VLOOKUP($A977,INPUT_Du_lieu_nhan_vien!$A:$C,2,0),"-")</f>
        <v>Đàm Thị</v>
      </c>
      <c r="C977" s="42" t="str">
        <f>IFERROR(VLOOKUP($A977,INPUT_Du_lieu_nhan_vien!$A:$C,3,0),"-")</f>
        <v>Bình</v>
      </c>
      <c r="D977" s="42" t="str">
        <f>IFERROR(VLOOKUP($A977,INPUT_Du_lieu_nhan_vien!$A:$AJ,36,0),"-")</f>
        <v>Nghỉ việc</v>
      </c>
      <c r="E977" s="69" t="s">
        <v>3060</v>
      </c>
      <c r="F977" s="70" t="s">
        <v>6601</v>
      </c>
      <c r="G977" s="71">
        <v>40179</v>
      </c>
      <c r="H977" s="54"/>
      <c r="I977" s="54" t="s">
        <v>17</v>
      </c>
      <c r="J977" s="54"/>
      <c r="K977" s="54"/>
      <c r="L977" s="54"/>
      <c r="M977" s="54"/>
      <c r="N977" s="70" t="s">
        <v>6602</v>
      </c>
      <c r="W977" t="s">
        <v>6588</v>
      </c>
      <c r="X977">
        <v>3744</v>
      </c>
      <c r="Y977">
        <f t="shared" si="150"/>
        <v>4540</v>
      </c>
      <c r="Z977">
        <f t="shared" si="151"/>
        <v>51</v>
      </c>
      <c r="AA977" t="str">
        <f t="shared" si="152"/>
        <v/>
      </c>
      <c r="AB977">
        <f t="shared" si="153"/>
        <v>3763</v>
      </c>
      <c r="AE977" s="19">
        <v>40179</v>
      </c>
      <c r="AH977" s="71">
        <v>40179</v>
      </c>
      <c r="AI977" s="78" t="s">
        <v>8609</v>
      </c>
      <c r="AJ977" s="413" t="str">
        <f t="shared" si="154"/>
        <v>01</v>
      </c>
      <c r="AK977" t="str">
        <f t="shared" si="155"/>
        <v>01</v>
      </c>
      <c r="AL977" t="str">
        <f t="shared" si="156"/>
        <v>2010</v>
      </c>
      <c r="AM977" s="427" t="str">
        <f t="shared" si="157"/>
        <v>01</v>
      </c>
      <c r="AN977" t="str">
        <f t="shared" si="158"/>
        <v>01</v>
      </c>
      <c r="AP977" s="19">
        <f t="shared" si="159"/>
        <v>40179</v>
      </c>
    </row>
    <row r="978" spans="1:42" ht="19.5" customHeight="1" x14ac:dyDescent="0.2">
      <c r="A978" s="143">
        <v>20303</v>
      </c>
      <c r="B978" s="42" t="str">
        <f>IFERROR(VLOOKUP($A978,INPUT_Du_lieu_nhan_vien!$A:$C,2,0),"-")</f>
        <v>Đào Thu</v>
      </c>
      <c r="C978" s="42" t="str">
        <f>IFERROR(VLOOKUP($A978,INPUT_Du_lieu_nhan_vien!$A:$C,3,0),"-")</f>
        <v>Ngân</v>
      </c>
      <c r="D978" s="42" t="str">
        <f>IFERROR(VLOOKUP($A978,INPUT_Du_lieu_nhan_vien!$A:$AJ,36,0),"-")</f>
        <v>Nghỉ việc</v>
      </c>
      <c r="E978" s="69" t="s">
        <v>3060</v>
      </c>
      <c r="F978" s="70" t="s">
        <v>6603</v>
      </c>
      <c r="G978" s="71">
        <v>40910</v>
      </c>
      <c r="H978" s="54"/>
      <c r="I978" s="54" t="s">
        <v>17</v>
      </c>
      <c r="J978" s="54"/>
      <c r="K978" s="54"/>
      <c r="L978" s="54"/>
      <c r="M978" s="54"/>
      <c r="N978" s="70" t="s">
        <v>6604</v>
      </c>
      <c r="W978" t="s">
        <v>6589</v>
      </c>
      <c r="X978">
        <v>3745</v>
      </c>
      <c r="Y978">
        <f t="shared" si="150"/>
        <v>4839</v>
      </c>
      <c r="Z978">
        <f t="shared" si="151"/>
        <v>51</v>
      </c>
      <c r="AA978" t="str">
        <f t="shared" si="152"/>
        <v/>
      </c>
      <c r="AB978">
        <f t="shared" si="153"/>
        <v>3764</v>
      </c>
      <c r="AE978" s="19">
        <v>40910</v>
      </c>
      <c r="AH978" s="71">
        <v>40910</v>
      </c>
      <c r="AI978" s="78" t="s">
        <v>8876</v>
      </c>
      <c r="AJ978" s="413" t="str">
        <f t="shared" si="154"/>
        <v>02</v>
      </c>
      <c r="AK978" t="str">
        <f t="shared" si="155"/>
        <v>01</v>
      </c>
      <c r="AL978" t="str">
        <f t="shared" si="156"/>
        <v>2012</v>
      </c>
      <c r="AM978" s="427" t="str">
        <f t="shared" si="157"/>
        <v>02</v>
      </c>
      <c r="AN978" t="str">
        <f t="shared" si="158"/>
        <v>01</v>
      </c>
      <c r="AP978" s="19">
        <f t="shared" si="159"/>
        <v>40910</v>
      </c>
    </row>
    <row r="979" spans="1:42" ht="19.5" customHeight="1" x14ac:dyDescent="0.2">
      <c r="A979" s="143">
        <v>20261</v>
      </c>
      <c r="B979" s="42" t="str">
        <f>IFERROR(VLOOKUP($A979,INPUT_Du_lieu_nhan_vien!$A:$C,2,0),"-")</f>
        <v>Đặng Lê Linh</v>
      </c>
      <c r="C979" s="42" t="str">
        <f>IFERROR(VLOOKUP($A979,INPUT_Du_lieu_nhan_vien!$A:$C,3,0),"-")</f>
        <v>Chi</v>
      </c>
      <c r="D979" s="42" t="str">
        <f>IFERROR(VLOOKUP($A979,INPUT_Du_lieu_nhan_vien!$A:$AJ,36,0),"-")</f>
        <v>Chính thức</v>
      </c>
      <c r="E979" s="70" t="s">
        <v>3060</v>
      </c>
      <c r="F979" s="70" t="s">
        <v>6605</v>
      </c>
      <c r="G979" s="71">
        <v>41061</v>
      </c>
      <c r="H979" s="54"/>
      <c r="I979" s="54" t="s">
        <v>16</v>
      </c>
      <c r="J979" s="54"/>
      <c r="K979" s="54"/>
      <c r="L979" s="54"/>
      <c r="M979" s="54"/>
      <c r="N979" s="70" t="s">
        <v>6606</v>
      </c>
      <c r="W979" t="s">
        <v>6590</v>
      </c>
      <c r="X979">
        <v>3746</v>
      </c>
      <c r="Y979">
        <f t="shared" si="150"/>
        <v>4785</v>
      </c>
      <c r="Z979">
        <f t="shared" si="151"/>
        <v>53</v>
      </c>
      <c r="AA979" t="str">
        <f t="shared" si="152"/>
        <v/>
      </c>
      <c r="AB979">
        <f t="shared" si="153"/>
        <v>3765</v>
      </c>
      <c r="AE979" s="19">
        <v>41061</v>
      </c>
      <c r="AH979" s="71">
        <v>41061</v>
      </c>
      <c r="AI979" s="78" t="s">
        <v>8644</v>
      </c>
      <c r="AJ979" s="413" t="str">
        <f t="shared" si="154"/>
        <v>01</v>
      </c>
      <c r="AK979" t="str">
        <f t="shared" si="155"/>
        <v>06</v>
      </c>
      <c r="AL979" t="str">
        <f t="shared" si="156"/>
        <v>2012</v>
      </c>
      <c r="AM979" s="427" t="str">
        <f t="shared" si="157"/>
        <v>01</v>
      </c>
      <c r="AN979" t="str">
        <f t="shared" si="158"/>
        <v>06</v>
      </c>
      <c r="AP979" s="19">
        <f t="shared" si="159"/>
        <v>41061</v>
      </c>
    </row>
    <row r="980" spans="1:42" ht="19.5" customHeight="1" x14ac:dyDescent="0.2">
      <c r="A980" s="143">
        <v>20261</v>
      </c>
      <c r="B980" s="42" t="str">
        <f>IFERROR(VLOOKUP($A980,INPUT_Du_lieu_nhan_vien!$A:$C,2,0),"-")</f>
        <v>Đặng Lê Linh</v>
      </c>
      <c r="C980" s="42" t="str">
        <f>IFERROR(VLOOKUP($A980,INPUT_Du_lieu_nhan_vien!$A:$C,3,0),"-")</f>
        <v>Chi</v>
      </c>
      <c r="D980" s="42" t="str">
        <f>IFERROR(VLOOKUP($A980,INPUT_Du_lieu_nhan_vien!$A:$AJ,36,0),"-")</f>
        <v>Chính thức</v>
      </c>
      <c r="E980" s="70" t="s">
        <v>3060</v>
      </c>
      <c r="F980" s="70" t="s">
        <v>6607</v>
      </c>
      <c r="G980" s="71">
        <v>41091</v>
      </c>
      <c r="H980" s="54"/>
      <c r="I980" s="54" t="s">
        <v>17</v>
      </c>
      <c r="J980" s="54"/>
      <c r="K980" s="54"/>
      <c r="L980" s="54"/>
      <c r="M980" s="54"/>
      <c r="N980" s="70" t="s">
        <v>6608</v>
      </c>
      <c r="W980" t="s">
        <v>6591</v>
      </c>
      <c r="X980">
        <v>3747</v>
      </c>
      <c r="Y980">
        <f t="shared" si="150"/>
        <v>4785</v>
      </c>
      <c r="Z980">
        <f t="shared" si="151"/>
        <v>51</v>
      </c>
      <c r="AA980" t="str">
        <f t="shared" si="152"/>
        <v/>
      </c>
      <c r="AB980">
        <f t="shared" si="153"/>
        <v>3766</v>
      </c>
      <c r="AE980" s="19">
        <v>41091</v>
      </c>
      <c r="AH980" s="71">
        <v>41091</v>
      </c>
      <c r="AI980" s="78" t="s">
        <v>8592</v>
      </c>
      <c r="AJ980" s="413" t="str">
        <f t="shared" si="154"/>
        <v>01</v>
      </c>
      <c r="AK980" t="str">
        <f t="shared" si="155"/>
        <v>07</v>
      </c>
      <c r="AL980" t="str">
        <f t="shared" si="156"/>
        <v>2012</v>
      </c>
      <c r="AM980" s="427" t="str">
        <f t="shared" si="157"/>
        <v>01</v>
      </c>
      <c r="AN980" t="str">
        <f t="shared" si="158"/>
        <v>07</v>
      </c>
      <c r="AP980" s="19">
        <f t="shared" si="159"/>
        <v>41091</v>
      </c>
    </row>
    <row r="981" spans="1:42" ht="19.5" customHeight="1" x14ac:dyDescent="0.2">
      <c r="A981" s="143">
        <v>20261</v>
      </c>
      <c r="B981" s="42" t="str">
        <f>IFERROR(VLOOKUP($A981,INPUT_Du_lieu_nhan_vien!$A:$C,2,0),"-")</f>
        <v>Đặng Lê Linh</v>
      </c>
      <c r="C981" s="42" t="str">
        <f>IFERROR(VLOOKUP($A981,INPUT_Du_lieu_nhan_vien!$A:$C,3,0),"-")</f>
        <v>Chi</v>
      </c>
      <c r="D981" s="42" t="str">
        <f>IFERROR(VLOOKUP($A981,INPUT_Du_lieu_nhan_vien!$A:$AJ,36,0),"-")</f>
        <v>Chính thức</v>
      </c>
      <c r="E981" s="70" t="s">
        <v>3060</v>
      </c>
      <c r="F981" s="70" t="s">
        <v>6609</v>
      </c>
      <c r="G981" s="71">
        <v>41220</v>
      </c>
      <c r="H981" s="54"/>
      <c r="I981" s="54" t="s">
        <v>17</v>
      </c>
      <c r="J981" s="54"/>
      <c r="K981" s="54"/>
      <c r="L981" s="54"/>
      <c r="M981" s="54"/>
      <c r="N981" s="70" t="s">
        <v>6610</v>
      </c>
      <c r="W981" t="s">
        <v>6647</v>
      </c>
      <c r="X981">
        <v>3748</v>
      </c>
      <c r="Y981">
        <f t="shared" si="150"/>
        <v>4785</v>
      </c>
      <c r="Z981">
        <f t="shared" si="151"/>
        <v>51</v>
      </c>
      <c r="AA981" t="str">
        <f t="shared" si="152"/>
        <v/>
      </c>
      <c r="AB981">
        <f t="shared" si="153"/>
        <v>3767</v>
      </c>
      <c r="AE981" s="19">
        <v>41220</v>
      </c>
      <c r="AH981" s="71">
        <v>41220</v>
      </c>
      <c r="AI981" s="78" t="s">
        <v>8891</v>
      </c>
      <c r="AJ981" s="413" t="str">
        <f t="shared" si="154"/>
        <v>07</v>
      </c>
      <c r="AK981" t="str">
        <f t="shared" si="155"/>
        <v>11</v>
      </c>
      <c r="AL981" t="str">
        <f t="shared" si="156"/>
        <v>2012</v>
      </c>
      <c r="AM981" s="427" t="str">
        <f t="shared" si="157"/>
        <v>07</v>
      </c>
      <c r="AN981" t="str">
        <f t="shared" si="158"/>
        <v>11</v>
      </c>
      <c r="AP981" s="19">
        <f t="shared" si="159"/>
        <v>41220</v>
      </c>
    </row>
    <row r="982" spans="1:42" ht="19.5" customHeight="1" x14ac:dyDescent="0.2">
      <c r="A982" s="143">
        <v>20290</v>
      </c>
      <c r="B982" s="42" t="str">
        <f>IFERROR(VLOOKUP($A982,INPUT_Du_lieu_nhan_vien!$A:$C,2,0),"-")</f>
        <v>Đào Thanh</v>
      </c>
      <c r="C982" s="42" t="str">
        <f>IFERROR(VLOOKUP($A982,INPUT_Du_lieu_nhan_vien!$A:$C,3,0),"-")</f>
        <v>Bình</v>
      </c>
      <c r="D982" s="42" t="str">
        <f>IFERROR(VLOOKUP($A982,INPUT_Du_lieu_nhan_vien!$A:$AJ,36,0),"-")</f>
        <v>Nghỉ việc</v>
      </c>
      <c r="E982" s="70" t="s">
        <v>3060</v>
      </c>
      <c r="F982" s="70" t="s">
        <v>6611</v>
      </c>
      <c r="G982" s="71">
        <v>41194</v>
      </c>
      <c r="H982" s="54"/>
      <c r="I982" s="54" t="s">
        <v>12</v>
      </c>
      <c r="J982" s="54"/>
      <c r="K982" s="54"/>
      <c r="L982" s="54"/>
      <c r="M982" s="54"/>
      <c r="N982" s="70" t="s">
        <v>6612</v>
      </c>
      <c r="W982" t="s">
        <v>6676</v>
      </c>
      <c r="X982">
        <v>3749</v>
      </c>
      <c r="Y982">
        <f t="shared" si="150"/>
        <v>4814</v>
      </c>
      <c r="Z982">
        <f t="shared" si="151"/>
        <v>50</v>
      </c>
      <c r="AA982" t="str">
        <f t="shared" si="152"/>
        <v/>
      </c>
      <c r="AB982">
        <f t="shared" si="153"/>
        <v>3768</v>
      </c>
      <c r="AE982" s="19">
        <v>41194</v>
      </c>
      <c r="AH982" s="71">
        <v>41194</v>
      </c>
      <c r="AI982" s="78" t="s">
        <v>8892</v>
      </c>
      <c r="AJ982" s="413" t="str">
        <f t="shared" si="154"/>
        <v>12</v>
      </c>
      <c r="AK982" t="str">
        <f t="shared" si="155"/>
        <v>10</v>
      </c>
      <c r="AL982" t="str">
        <f t="shared" si="156"/>
        <v>2012</v>
      </c>
      <c r="AM982" s="427" t="str">
        <f t="shared" si="157"/>
        <v>12</v>
      </c>
      <c r="AN982" t="str">
        <f t="shared" si="158"/>
        <v>10</v>
      </c>
      <c r="AP982" s="19">
        <f t="shared" si="159"/>
        <v>41194</v>
      </c>
    </row>
    <row r="983" spans="1:42" ht="19.5" customHeight="1" x14ac:dyDescent="0.2">
      <c r="A983" s="143">
        <v>20397</v>
      </c>
      <c r="B983" s="42" t="str">
        <f>IFERROR(VLOOKUP($A983,INPUT_Du_lieu_nhan_vien!$A:$C,2,0),"-")</f>
        <v>Đào Mạnh</v>
      </c>
      <c r="C983" s="42" t="str">
        <f>IFERROR(VLOOKUP($A983,INPUT_Du_lieu_nhan_vien!$A:$C,3,0),"-")</f>
        <v>Thắng</v>
      </c>
      <c r="D983" s="42" t="str">
        <f>IFERROR(VLOOKUP($A983,INPUT_Du_lieu_nhan_vien!$A:$AJ,36,0),"-")</f>
        <v>Chính thức</v>
      </c>
      <c r="E983" s="69" t="s">
        <v>3060</v>
      </c>
      <c r="F983" s="70" t="s">
        <v>6613</v>
      </c>
      <c r="G983" s="71">
        <v>41194</v>
      </c>
      <c r="H983" s="54"/>
      <c r="I983" s="54" t="s">
        <v>17</v>
      </c>
      <c r="J983" s="54"/>
      <c r="K983" s="54" t="s">
        <v>2972</v>
      </c>
      <c r="L983" s="54"/>
      <c r="M983" s="54"/>
      <c r="N983" s="70" t="s">
        <v>6614</v>
      </c>
      <c r="W983" t="s">
        <v>6681</v>
      </c>
      <c r="X983">
        <v>3750</v>
      </c>
      <c r="Y983">
        <f t="shared" si="150"/>
        <v>5075</v>
      </c>
      <c r="Z983">
        <f t="shared" si="151"/>
        <v>51</v>
      </c>
      <c r="AA983">
        <f t="shared" si="152"/>
        <v>270</v>
      </c>
      <c r="AB983">
        <f t="shared" si="153"/>
        <v>3769</v>
      </c>
      <c r="AE983" s="19">
        <v>41194</v>
      </c>
      <c r="AH983" s="71">
        <v>41194</v>
      </c>
      <c r="AI983" s="78" t="s">
        <v>8892</v>
      </c>
      <c r="AJ983" s="413" t="str">
        <f t="shared" si="154"/>
        <v>12</v>
      </c>
      <c r="AK983" t="str">
        <f t="shared" si="155"/>
        <v>10</v>
      </c>
      <c r="AL983" t="str">
        <f t="shared" si="156"/>
        <v>2012</v>
      </c>
      <c r="AM983" s="427" t="str">
        <f t="shared" si="157"/>
        <v>12</v>
      </c>
      <c r="AN983" t="str">
        <f t="shared" si="158"/>
        <v>10</v>
      </c>
      <c r="AP983" s="19">
        <f t="shared" si="159"/>
        <v>41194</v>
      </c>
    </row>
    <row r="984" spans="1:42" ht="19.5" customHeight="1" x14ac:dyDescent="0.2">
      <c r="A984" s="143">
        <v>20162</v>
      </c>
      <c r="B984" s="42" t="str">
        <f>IFERROR(VLOOKUP($A984,INPUT_Du_lieu_nhan_vien!$A:$C,2,0),"-")</f>
        <v>Đinh Thị Thanh</v>
      </c>
      <c r="C984" s="42" t="str">
        <f>IFERROR(VLOOKUP($A984,INPUT_Du_lieu_nhan_vien!$A:$C,3,0),"-")</f>
        <v>Tâm</v>
      </c>
      <c r="D984" s="42" t="str">
        <f>IFERROR(VLOOKUP($A984,INPUT_Du_lieu_nhan_vien!$A:$AJ,36,0),"-")</f>
        <v>Chính thức</v>
      </c>
      <c r="E984" s="69" t="s">
        <v>3060</v>
      </c>
      <c r="F984" s="70" t="s">
        <v>6615</v>
      </c>
      <c r="G984" s="71">
        <v>41253</v>
      </c>
      <c r="H984" s="54"/>
      <c r="I984" s="54" t="s">
        <v>12</v>
      </c>
      <c r="J984" s="54"/>
      <c r="K984" s="54" t="s">
        <v>2972</v>
      </c>
      <c r="L984" s="54"/>
      <c r="M984" s="54"/>
      <c r="N984" s="70" t="s">
        <v>6616</v>
      </c>
      <c r="W984" t="s">
        <v>6674</v>
      </c>
      <c r="X984">
        <v>3751</v>
      </c>
      <c r="Y984">
        <f t="shared" si="150"/>
        <v>4687</v>
      </c>
      <c r="Z984">
        <f t="shared" si="151"/>
        <v>50</v>
      </c>
      <c r="AA984">
        <f t="shared" si="152"/>
        <v>270</v>
      </c>
      <c r="AB984">
        <f t="shared" si="153"/>
        <v>3770</v>
      </c>
      <c r="AE984" s="19">
        <v>41253</v>
      </c>
      <c r="AH984" s="71">
        <v>41253</v>
      </c>
      <c r="AI984" s="78" t="s">
        <v>2721</v>
      </c>
      <c r="AJ984" s="413" t="str">
        <f t="shared" si="154"/>
        <v>10</v>
      </c>
      <c r="AK984" t="str">
        <f t="shared" si="155"/>
        <v>12</v>
      </c>
      <c r="AL984" t="str">
        <f t="shared" si="156"/>
        <v>2012</v>
      </c>
      <c r="AM984" s="427" t="str">
        <f t="shared" si="157"/>
        <v>10</v>
      </c>
      <c r="AN984" t="str">
        <f t="shared" si="158"/>
        <v>12</v>
      </c>
      <c r="AP984" s="19">
        <f t="shared" si="159"/>
        <v>41253</v>
      </c>
    </row>
    <row r="985" spans="1:42" ht="19.5" customHeight="1" x14ac:dyDescent="0.2">
      <c r="A985" s="143">
        <v>20247</v>
      </c>
      <c r="B985" s="42" t="str">
        <f>IFERROR(VLOOKUP($A985,INPUT_Du_lieu_nhan_vien!$A:$C,2,0),"-")</f>
        <v>Đặng Thị Minh</v>
      </c>
      <c r="C985" s="42" t="str">
        <f>IFERROR(VLOOKUP($A985,INPUT_Du_lieu_nhan_vien!$A:$C,3,0),"-")</f>
        <v>Tâm</v>
      </c>
      <c r="D985" s="42" t="str">
        <f>IFERROR(VLOOKUP($A985,INPUT_Du_lieu_nhan_vien!$A:$AJ,36,0),"-")</f>
        <v>Chính thức</v>
      </c>
      <c r="E985" s="69" t="s">
        <v>3060</v>
      </c>
      <c r="F985" s="70" t="s">
        <v>6617</v>
      </c>
      <c r="G985" s="71">
        <v>41267</v>
      </c>
      <c r="H985" s="54"/>
      <c r="I985" s="54" t="s">
        <v>17</v>
      </c>
      <c r="J985" s="54"/>
      <c r="K985" s="54"/>
      <c r="L985" s="54"/>
      <c r="M985" s="54"/>
      <c r="N985" s="70" t="s">
        <v>6618</v>
      </c>
      <c r="W985" t="s">
        <v>6695</v>
      </c>
      <c r="X985">
        <v>3752</v>
      </c>
      <c r="Y985">
        <f t="shared" si="150"/>
        <v>4772</v>
      </c>
      <c r="Z985">
        <f t="shared" si="151"/>
        <v>51</v>
      </c>
      <c r="AA985" t="str">
        <f t="shared" si="152"/>
        <v/>
      </c>
      <c r="AB985">
        <f t="shared" si="153"/>
        <v>3771</v>
      </c>
      <c r="AE985" s="19">
        <v>41267</v>
      </c>
      <c r="AH985" s="71">
        <v>41267</v>
      </c>
      <c r="AI985" s="78" t="s">
        <v>2684</v>
      </c>
      <c r="AJ985" s="413" t="str">
        <f t="shared" si="154"/>
        <v>24</v>
      </c>
      <c r="AK985" t="str">
        <f t="shared" si="155"/>
        <v>12</v>
      </c>
      <c r="AL985" t="str">
        <f t="shared" si="156"/>
        <v>2012</v>
      </c>
      <c r="AM985" s="427" t="str">
        <f t="shared" si="157"/>
        <v>24</v>
      </c>
      <c r="AN985" t="str">
        <f t="shared" si="158"/>
        <v>12</v>
      </c>
      <c r="AP985" s="19">
        <f t="shared" si="159"/>
        <v>41267</v>
      </c>
    </row>
    <row r="986" spans="1:42" ht="19.5" customHeight="1" x14ac:dyDescent="0.2">
      <c r="A986" s="143">
        <v>20155</v>
      </c>
      <c r="B986" s="42" t="str">
        <f>IFERROR(VLOOKUP($A986,INPUT_Du_lieu_nhan_vien!$A:$C,2,0),"-")</f>
        <v>Đặng Thị Thuy</v>
      </c>
      <c r="C986" s="42" t="str">
        <f>IFERROR(VLOOKUP($A986,INPUT_Du_lieu_nhan_vien!$A:$C,3,0),"-")</f>
        <v>Thùy</v>
      </c>
      <c r="D986" s="42" t="str">
        <f>IFERROR(VLOOKUP($A986,INPUT_Du_lieu_nhan_vien!$A:$AJ,36,0),"-")</f>
        <v>Chính thức</v>
      </c>
      <c r="E986" s="69" t="s">
        <v>3060</v>
      </c>
      <c r="F986" s="70" t="s">
        <v>6619</v>
      </c>
      <c r="G986" s="71">
        <v>41244</v>
      </c>
      <c r="H986" s="54"/>
      <c r="I986" s="54" t="s">
        <v>8</v>
      </c>
      <c r="J986" s="54"/>
      <c r="K986" s="54" t="s">
        <v>2672</v>
      </c>
      <c r="L986" s="54"/>
      <c r="M986" s="54"/>
      <c r="W986" t="s">
        <v>6705</v>
      </c>
      <c r="X986">
        <v>3753</v>
      </c>
      <c r="Y986">
        <f t="shared" si="150"/>
        <v>4680</v>
      </c>
      <c r="Z986">
        <f t="shared" si="151"/>
        <v>36</v>
      </c>
      <c r="AA986">
        <f t="shared" si="152"/>
        <v>167</v>
      </c>
      <c r="AB986">
        <f t="shared" si="153"/>
        <v>3772</v>
      </c>
      <c r="AE986" s="19">
        <v>41244</v>
      </c>
      <c r="AH986" s="71">
        <v>41244</v>
      </c>
      <c r="AI986" s="78" t="s">
        <v>2683</v>
      </c>
      <c r="AJ986" s="413" t="str">
        <f t="shared" si="154"/>
        <v>01</v>
      </c>
      <c r="AK986" t="str">
        <f t="shared" si="155"/>
        <v>12</v>
      </c>
      <c r="AL986" t="str">
        <f t="shared" si="156"/>
        <v>2012</v>
      </c>
      <c r="AM986" s="427" t="str">
        <f t="shared" si="157"/>
        <v>01</v>
      </c>
      <c r="AN986" t="str">
        <f t="shared" si="158"/>
        <v>12</v>
      </c>
      <c r="AP986" s="19">
        <f t="shared" si="159"/>
        <v>41244</v>
      </c>
    </row>
    <row r="987" spans="1:42" ht="19.5" customHeight="1" x14ac:dyDescent="0.2">
      <c r="A987" s="143">
        <v>20397</v>
      </c>
      <c r="B987" s="42" t="str">
        <f>IFERROR(VLOOKUP($A987,INPUT_Du_lieu_nhan_vien!$A:$C,2,0),"-")</f>
        <v>Đào Mạnh</v>
      </c>
      <c r="C987" s="42" t="str">
        <f>IFERROR(VLOOKUP($A987,INPUT_Du_lieu_nhan_vien!$A:$C,3,0),"-")</f>
        <v>Thắng</v>
      </c>
      <c r="D987" s="42" t="str">
        <f>IFERROR(VLOOKUP($A987,INPUT_Du_lieu_nhan_vien!$A:$AJ,36,0),"-")</f>
        <v>Chính thức</v>
      </c>
      <c r="E987" s="69" t="s">
        <v>3060</v>
      </c>
      <c r="F987" s="70" t="s">
        <v>6620</v>
      </c>
      <c r="G987" s="71">
        <v>41258</v>
      </c>
      <c r="H987" s="54"/>
      <c r="I987" s="54" t="s">
        <v>17</v>
      </c>
      <c r="J987" s="54"/>
      <c r="K987" s="54" t="s">
        <v>56</v>
      </c>
      <c r="L987" s="54"/>
      <c r="M987" s="54"/>
      <c r="N987" s="70" t="s">
        <v>6621</v>
      </c>
      <c r="W987" t="s">
        <v>6820</v>
      </c>
      <c r="X987">
        <v>3754</v>
      </c>
      <c r="Y987">
        <f t="shared" si="150"/>
        <v>5075</v>
      </c>
      <c r="Z987">
        <f t="shared" si="151"/>
        <v>51</v>
      </c>
      <c r="AA987">
        <f t="shared" si="152"/>
        <v>168</v>
      </c>
      <c r="AB987">
        <f t="shared" si="153"/>
        <v>3773</v>
      </c>
      <c r="AE987" s="19">
        <v>41258</v>
      </c>
      <c r="AH987" s="71">
        <v>41258</v>
      </c>
      <c r="AI987" s="78" t="s">
        <v>2566</v>
      </c>
      <c r="AJ987" s="413" t="str">
        <f t="shared" si="154"/>
        <v>15</v>
      </c>
      <c r="AK987" t="str">
        <f t="shared" si="155"/>
        <v>12</v>
      </c>
      <c r="AL987" t="str">
        <f t="shared" si="156"/>
        <v>2012</v>
      </c>
      <c r="AM987" s="427" t="str">
        <f t="shared" si="157"/>
        <v>15</v>
      </c>
      <c r="AN987" t="str">
        <f t="shared" si="158"/>
        <v>12</v>
      </c>
      <c r="AP987" s="19">
        <f t="shared" si="159"/>
        <v>41258</v>
      </c>
    </row>
    <row r="988" spans="1:42" ht="19.5" customHeight="1" x14ac:dyDescent="0.2">
      <c r="A988" s="143">
        <v>20247</v>
      </c>
      <c r="B988" s="42" t="str">
        <f>IFERROR(VLOOKUP($A988,INPUT_Du_lieu_nhan_vien!$A:$C,2,0),"-")</f>
        <v>Đặng Thị Minh</v>
      </c>
      <c r="C988" s="42" t="str">
        <f>IFERROR(VLOOKUP($A988,INPUT_Du_lieu_nhan_vien!$A:$C,3,0),"-")</f>
        <v>Tâm</v>
      </c>
      <c r="D988" s="42" t="str">
        <f>IFERROR(VLOOKUP($A988,INPUT_Du_lieu_nhan_vien!$A:$AJ,36,0),"-")</f>
        <v>Chính thức</v>
      </c>
      <c r="E988" s="69" t="s">
        <v>3060</v>
      </c>
      <c r="F988" s="70" t="s">
        <v>6622</v>
      </c>
      <c r="G988" s="71">
        <v>41275</v>
      </c>
      <c r="H988" s="54"/>
      <c r="I988" s="54"/>
      <c r="J988" s="54"/>
      <c r="K988" s="54"/>
      <c r="L988" s="54"/>
      <c r="M988" s="54"/>
      <c r="W988" t="s">
        <v>6708</v>
      </c>
      <c r="X988">
        <v>3755</v>
      </c>
      <c r="Y988">
        <f t="shared" si="150"/>
        <v>4772</v>
      </c>
      <c r="Z988" t="str">
        <f t="shared" si="151"/>
        <v/>
      </c>
      <c r="AA988" t="str">
        <f t="shared" si="152"/>
        <v/>
      </c>
      <c r="AB988">
        <f t="shared" si="153"/>
        <v>3774</v>
      </c>
      <c r="AE988" s="19">
        <v>41275</v>
      </c>
      <c r="AH988" s="71">
        <v>41275</v>
      </c>
      <c r="AI988" s="78" t="s">
        <v>8619</v>
      </c>
      <c r="AJ988" s="413" t="str">
        <f t="shared" si="154"/>
        <v>01</v>
      </c>
      <c r="AK988" t="str">
        <f t="shared" si="155"/>
        <v>01</v>
      </c>
      <c r="AL988" t="str">
        <f t="shared" si="156"/>
        <v>2013</v>
      </c>
      <c r="AM988" s="427" t="str">
        <f t="shared" si="157"/>
        <v>01</v>
      </c>
      <c r="AN988" t="str">
        <f t="shared" si="158"/>
        <v>01</v>
      </c>
      <c r="AP988" s="19">
        <f t="shared" si="159"/>
        <v>41275</v>
      </c>
    </row>
    <row r="989" spans="1:42" ht="19.5" customHeight="1" x14ac:dyDescent="0.2">
      <c r="A989" s="143">
        <v>20161</v>
      </c>
      <c r="B989" s="42" t="str">
        <f>IFERROR(VLOOKUP($A989,INPUT_Du_lieu_nhan_vien!$A:$C,2,0),"-")</f>
        <v>Hà Thị Ngọc</v>
      </c>
      <c r="C989" s="42" t="str">
        <f>IFERROR(VLOOKUP($A989,INPUT_Du_lieu_nhan_vien!$A:$C,3,0),"-")</f>
        <v>Anh</v>
      </c>
      <c r="D989" s="42" t="str">
        <f>IFERROR(VLOOKUP($A989,INPUT_Du_lieu_nhan_vien!$A:$AJ,36,0),"-")</f>
        <v>Chính thức</v>
      </c>
      <c r="E989" s="69" t="s">
        <v>3060</v>
      </c>
      <c r="F989" s="70" t="s">
        <v>6623</v>
      </c>
      <c r="G989" s="71">
        <v>40338</v>
      </c>
      <c r="H989" s="54"/>
      <c r="I989" s="54" t="s">
        <v>17</v>
      </c>
      <c r="J989" s="54"/>
      <c r="K989" s="54"/>
      <c r="L989" s="54"/>
      <c r="M989" s="54"/>
      <c r="N989" s="70" t="s">
        <v>6602</v>
      </c>
      <c r="W989" t="s">
        <v>8147</v>
      </c>
      <c r="X989">
        <v>3756</v>
      </c>
      <c r="Y989">
        <f t="shared" si="150"/>
        <v>4686</v>
      </c>
      <c r="Z989">
        <f t="shared" si="151"/>
        <v>51</v>
      </c>
      <c r="AA989" t="str">
        <f t="shared" si="152"/>
        <v/>
      </c>
      <c r="AB989">
        <f t="shared" si="153"/>
        <v>3775</v>
      </c>
      <c r="AE989" s="19">
        <v>40338</v>
      </c>
      <c r="AH989" s="71">
        <v>40338</v>
      </c>
      <c r="AI989" s="78" t="s">
        <v>8893</v>
      </c>
      <c r="AJ989" s="413" t="str">
        <f t="shared" si="154"/>
        <v>09</v>
      </c>
      <c r="AK989" t="str">
        <f t="shared" si="155"/>
        <v>06</v>
      </c>
      <c r="AL989" t="str">
        <f t="shared" si="156"/>
        <v>2010</v>
      </c>
      <c r="AM989" s="427" t="str">
        <f t="shared" si="157"/>
        <v>09</v>
      </c>
      <c r="AN989" t="str">
        <f t="shared" si="158"/>
        <v>06</v>
      </c>
      <c r="AP989" s="19">
        <f t="shared" si="159"/>
        <v>40338</v>
      </c>
    </row>
    <row r="990" spans="1:42" ht="19.5" customHeight="1" x14ac:dyDescent="0.2">
      <c r="A990" s="143">
        <v>20175</v>
      </c>
      <c r="B990" s="42" t="str">
        <f>IFERROR(VLOOKUP($A990,INPUT_Du_lieu_nhan_vien!$A:$C,2,0),"-")</f>
        <v>Hạ Thị Thùy</v>
      </c>
      <c r="C990" s="42" t="str">
        <f>IFERROR(VLOOKUP($A990,INPUT_Du_lieu_nhan_vien!$A:$C,3,0),"-")</f>
        <v>Trang</v>
      </c>
      <c r="D990" s="42" t="str">
        <f>IFERROR(VLOOKUP($A990,INPUT_Du_lieu_nhan_vien!$A:$AJ,36,0),"-")</f>
        <v>Nghỉ việc</v>
      </c>
      <c r="E990" s="69" t="s">
        <v>3060</v>
      </c>
      <c r="F990" s="70" t="s">
        <v>6624</v>
      </c>
      <c r="G990" s="71">
        <v>40188</v>
      </c>
      <c r="H990" s="54"/>
      <c r="I990" s="54" t="s">
        <v>17</v>
      </c>
      <c r="J990" s="54"/>
      <c r="K990" s="54"/>
      <c r="L990" s="54"/>
      <c r="M990" s="54"/>
      <c r="N990" s="70" t="s">
        <v>6625</v>
      </c>
      <c r="W990" t="s">
        <v>6594</v>
      </c>
      <c r="X990">
        <v>3757</v>
      </c>
      <c r="Y990">
        <f t="shared" si="150"/>
        <v>4700</v>
      </c>
      <c r="Z990">
        <f t="shared" si="151"/>
        <v>51</v>
      </c>
      <c r="AA990" t="str">
        <f t="shared" si="152"/>
        <v/>
      </c>
      <c r="AB990">
        <f t="shared" si="153"/>
        <v>3776</v>
      </c>
      <c r="AE990" s="19">
        <v>40188</v>
      </c>
      <c r="AH990" s="71">
        <v>40188</v>
      </c>
      <c r="AI990" s="78" t="s">
        <v>8864</v>
      </c>
      <c r="AJ990" s="413" t="str">
        <f t="shared" si="154"/>
        <v>10</v>
      </c>
      <c r="AK990" t="str">
        <f t="shared" si="155"/>
        <v>01</v>
      </c>
      <c r="AL990" t="str">
        <f t="shared" si="156"/>
        <v>2010</v>
      </c>
      <c r="AM990" s="427" t="str">
        <f t="shared" si="157"/>
        <v>10</v>
      </c>
      <c r="AN990" t="str">
        <f t="shared" si="158"/>
        <v>01</v>
      </c>
      <c r="AP990" s="19">
        <f t="shared" si="159"/>
        <v>40188</v>
      </c>
    </row>
    <row r="991" spans="1:42" ht="19.5" customHeight="1" x14ac:dyDescent="0.2">
      <c r="A991" s="143">
        <v>20175</v>
      </c>
      <c r="B991" s="42" t="str">
        <f>IFERROR(VLOOKUP($A991,INPUT_Du_lieu_nhan_vien!$A:$C,2,0),"-")</f>
        <v>Hạ Thị Thùy</v>
      </c>
      <c r="C991" s="42" t="str">
        <f>IFERROR(VLOOKUP($A991,INPUT_Du_lieu_nhan_vien!$A:$C,3,0),"-")</f>
        <v>Trang</v>
      </c>
      <c r="D991" s="42" t="str">
        <f>IFERROR(VLOOKUP($A991,INPUT_Du_lieu_nhan_vien!$A:$AJ,36,0),"-")</f>
        <v>Nghỉ việc</v>
      </c>
      <c r="E991" s="69" t="s">
        <v>3060</v>
      </c>
      <c r="F991" s="70" t="s">
        <v>6626</v>
      </c>
      <c r="G991" s="20" t="s">
        <v>3185</v>
      </c>
      <c r="H991" s="54"/>
      <c r="I991" s="54"/>
      <c r="J991" s="54"/>
      <c r="K991" s="54"/>
      <c r="L991" s="54"/>
      <c r="M991" s="54"/>
      <c r="W991" t="s">
        <v>6595</v>
      </c>
      <c r="X991">
        <v>3758</v>
      </c>
      <c r="Y991">
        <f t="shared" si="150"/>
        <v>4700</v>
      </c>
      <c r="Z991" t="str">
        <f t="shared" si="151"/>
        <v/>
      </c>
      <c r="AA991" t="str">
        <f t="shared" si="152"/>
        <v/>
      </c>
      <c r="AB991">
        <f t="shared" si="153"/>
        <v>3777</v>
      </c>
      <c r="AE991" s="19">
        <v>41214</v>
      </c>
      <c r="AH991" s="20" t="s">
        <v>3185</v>
      </c>
      <c r="AI991" s="79" t="s">
        <v>3185</v>
      </c>
      <c r="AJ991" s="413" t="str">
        <f t="shared" si="154"/>
        <v>01</v>
      </c>
      <c r="AK991" t="str">
        <f t="shared" si="155"/>
        <v>11</v>
      </c>
      <c r="AL991" t="str">
        <f t="shared" si="156"/>
        <v>2012</v>
      </c>
      <c r="AM991" s="427" t="str">
        <f t="shared" si="157"/>
        <v>01</v>
      </c>
      <c r="AN991" t="str">
        <f t="shared" si="158"/>
        <v>11</v>
      </c>
      <c r="AP991" s="19">
        <f t="shared" si="159"/>
        <v>41214</v>
      </c>
    </row>
    <row r="992" spans="1:42" ht="19.5" customHeight="1" x14ac:dyDescent="0.2">
      <c r="A992" s="143">
        <v>20350</v>
      </c>
      <c r="B992" s="42" t="str">
        <f>IFERROR(VLOOKUP($A992,INPUT_Du_lieu_nhan_vien!$A:$C,2,0),"-")</f>
        <v>Hoàng Thị</v>
      </c>
      <c r="C992" s="42" t="str">
        <f>IFERROR(VLOOKUP($A992,INPUT_Du_lieu_nhan_vien!$A:$C,3,0),"-")</f>
        <v>Huệ</v>
      </c>
      <c r="D992" s="42" t="str">
        <f>IFERROR(VLOOKUP($A992,INPUT_Du_lieu_nhan_vien!$A:$AJ,36,0),"-")</f>
        <v>Chính thức</v>
      </c>
      <c r="E992" s="69" t="s">
        <v>3060</v>
      </c>
      <c r="F992" s="70" t="s">
        <v>6627</v>
      </c>
      <c r="G992" s="71">
        <v>41090</v>
      </c>
      <c r="H992" s="54"/>
      <c r="I992" s="54" t="s">
        <v>17</v>
      </c>
      <c r="J992" s="54"/>
      <c r="K992" s="54"/>
      <c r="L992" s="54"/>
      <c r="M992" s="54"/>
      <c r="N992" s="70" t="s">
        <v>6628</v>
      </c>
      <c r="W992" t="s">
        <v>6596</v>
      </c>
      <c r="X992">
        <v>3759</v>
      </c>
      <c r="Y992">
        <f t="shared" si="150"/>
        <v>5017</v>
      </c>
      <c r="Z992">
        <f t="shared" si="151"/>
        <v>51</v>
      </c>
      <c r="AA992" t="str">
        <f t="shared" si="152"/>
        <v/>
      </c>
      <c r="AB992">
        <f t="shared" si="153"/>
        <v>3778</v>
      </c>
      <c r="AE992" s="19">
        <v>41090</v>
      </c>
      <c r="AH992" s="71">
        <v>41090</v>
      </c>
      <c r="AI992" s="78" t="s">
        <v>8894</v>
      </c>
      <c r="AJ992" s="413" t="str">
        <f t="shared" si="154"/>
        <v>30</v>
      </c>
      <c r="AK992" t="str">
        <f t="shared" si="155"/>
        <v>06</v>
      </c>
      <c r="AL992" t="str">
        <f t="shared" si="156"/>
        <v>2012</v>
      </c>
      <c r="AM992" s="427" t="str">
        <f t="shared" si="157"/>
        <v>30</v>
      </c>
      <c r="AN992" t="str">
        <f t="shared" si="158"/>
        <v>06</v>
      </c>
      <c r="AP992" s="19">
        <f t="shared" si="159"/>
        <v>41090</v>
      </c>
    </row>
    <row r="993" spans="1:42" ht="19.5" customHeight="1" x14ac:dyDescent="0.2">
      <c r="A993" s="143">
        <v>20441</v>
      </c>
      <c r="B993" s="42" t="str">
        <f>IFERROR(VLOOKUP($A993,INPUT_Du_lieu_nhan_vien!$A:$C,2,0),"-")</f>
        <v>Hoàng Văn</v>
      </c>
      <c r="C993" s="42" t="str">
        <f>IFERROR(VLOOKUP($A993,INPUT_Du_lieu_nhan_vien!$A:$C,3,0),"-")</f>
        <v>Thắng</v>
      </c>
      <c r="D993" s="42" t="str">
        <f>IFERROR(VLOOKUP($A993,INPUT_Du_lieu_nhan_vien!$A:$AJ,36,0),"-")</f>
        <v>Nghỉ việc</v>
      </c>
      <c r="E993" s="69" t="s">
        <v>3060</v>
      </c>
      <c r="F993" s="70" t="s">
        <v>6629</v>
      </c>
      <c r="G993" s="20" t="s">
        <v>3185</v>
      </c>
      <c r="H993" s="54"/>
      <c r="I993" s="54" t="s">
        <v>17</v>
      </c>
      <c r="J993" s="54"/>
      <c r="K993" s="54"/>
      <c r="L993" s="54"/>
      <c r="M993" s="54"/>
      <c r="N993" s="70" t="s">
        <v>6630</v>
      </c>
      <c r="W993" t="s">
        <v>6597</v>
      </c>
      <c r="X993">
        <v>3760</v>
      </c>
      <c r="Y993">
        <f t="shared" si="150"/>
        <v>5183</v>
      </c>
      <c r="Z993">
        <f t="shared" si="151"/>
        <v>51</v>
      </c>
      <c r="AA993" t="str">
        <f t="shared" si="152"/>
        <v/>
      </c>
      <c r="AB993">
        <f t="shared" si="153"/>
        <v>3779</v>
      </c>
      <c r="AE993" s="19">
        <v>41214</v>
      </c>
      <c r="AH993" s="20" t="s">
        <v>3185</v>
      </c>
      <c r="AI993" s="79" t="s">
        <v>3185</v>
      </c>
      <c r="AJ993" s="413" t="str">
        <f t="shared" si="154"/>
        <v>01</v>
      </c>
      <c r="AK993" t="str">
        <f t="shared" si="155"/>
        <v>11</v>
      </c>
      <c r="AL993" t="str">
        <f t="shared" si="156"/>
        <v>2012</v>
      </c>
      <c r="AM993" s="427" t="str">
        <f t="shared" si="157"/>
        <v>01</v>
      </c>
      <c r="AN993" t="str">
        <f t="shared" si="158"/>
        <v>11</v>
      </c>
      <c r="AP993" s="19">
        <f t="shared" si="159"/>
        <v>41214</v>
      </c>
    </row>
    <row r="994" spans="1:42" ht="19.5" customHeight="1" x14ac:dyDescent="0.2">
      <c r="A994" s="143">
        <v>20350</v>
      </c>
      <c r="B994" s="42" t="str">
        <f>IFERROR(VLOOKUP($A994,INPUT_Du_lieu_nhan_vien!$A:$C,2,0),"-")</f>
        <v>Hoàng Thị</v>
      </c>
      <c r="C994" s="42" t="str">
        <f>IFERROR(VLOOKUP($A994,INPUT_Du_lieu_nhan_vien!$A:$C,3,0),"-")</f>
        <v>Huệ</v>
      </c>
      <c r="D994" s="42" t="str">
        <f>IFERROR(VLOOKUP($A994,INPUT_Du_lieu_nhan_vien!$A:$AJ,36,0),"-")</f>
        <v>Chính thức</v>
      </c>
      <c r="E994" s="69" t="s">
        <v>3060</v>
      </c>
      <c r="F994" s="70" t="s">
        <v>6631</v>
      </c>
      <c r="G994" s="71">
        <v>41253</v>
      </c>
      <c r="H994" s="54"/>
      <c r="I994" s="54" t="s">
        <v>17</v>
      </c>
      <c r="J994" s="54"/>
      <c r="K994" s="54"/>
      <c r="L994" s="54"/>
      <c r="M994" s="54"/>
      <c r="N994" s="70" t="s">
        <v>6632</v>
      </c>
      <c r="W994" t="s">
        <v>6599</v>
      </c>
      <c r="X994">
        <v>3761</v>
      </c>
      <c r="Y994">
        <f t="shared" si="150"/>
        <v>5017</v>
      </c>
      <c r="Z994">
        <f t="shared" si="151"/>
        <v>51</v>
      </c>
      <c r="AA994" t="str">
        <f t="shared" si="152"/>
        <v/>
      </c>
      <c r="AB994">
        <f t="shared" si="153"/>
        <v>3780</v>
      </c>
      <c r="AE994" s="19">
        <v>41253</v>
      </c>
      <c r="AH994" s="71">
        <v>41253</v>
      </c>
      <c r="AI994" s="78" t="s">
        <v>2721</v>
      </c>
      <c r="AJ994" s="413" t="str">
        <f t="shared" si="154"/>
        <v>10</v>
      </c>
      <c r="AK994" t="str">
        <f t="shared" si="155"/>
        <v>12</v>
      </c>
      <c r="AL994" t="str">
        <f t="shared" si="156"/>
        <v>2012</v>
      </c>
      <c r="AM994" s="427" t="str">
        <f t="shared" si="157"/>
        <v>10</v>
      </c>
      <c r="AN994" t="str">
        <f t="shared" si="158"/>
        <v>12</v>
      </c>
      <c r="AP994" s="19">
        <f t="shared" si="159"/>
        <v>41253</v>
      </c>
    </row>
    <row r="995" spans="1:42" ht="19.5" customHeight="1" x14ac:dyDescent="0.2">
      <c r="A995" s="143">
        <v>20508</v>
      </c>
      <c r="B995" s="42" t="str">
        <f>IFERROR(VLOOKUP($A995,INPUT_Du_lieu_nhan_vien!$A:$C,2,0),"-")</f>
        <v>Hoàng Như</v>
      </c>
      <c r="C995" s="42" t="str">
        <f>IFERROR(VLOOKUP($A995,INPUT_Du_lieu_nhan_vien!$A:$C,3,0),"-")</f>
        <v>Anh</v>
      </c>
      <c r="D995" s="42" t="str">
        <f>IFERROR(VLOOKUP($A995,INPUT_Du_lieu_nhan_vien!$A:$AJ,36,0),"-")</f>
        <v>Chính thức</v>
      </c>
      <c r="E995" s="69" t="s">
        <v>3060</v>
      </c>
      <c r="F995" s="70" t="s">
        <v>6633</v>
      </c>
      <c r="G995" s="71">
        <v>41275</v>
      </c>
      <c r="H995" s="54"/>
      <c r="I995" s="54" t="s">
        <v>17</v>
      </c>
      <c r="J995" s="54"/>
      <c r="K995" s="54"/>
      <c r="L995" s="54"/>
      <c r="M995" s="54"/>
      <c r="N995" s="70" t="s">
        <v>6634</v>
      </c>
      <c r="W995" t="s">
        <v>6600</v>
      </c>
      <c r="X995">
        <v>3762</v>
      </c>
      <c r="Y995">
        <f t="shared" si="150"/>
        <v>5322</v>
      </c>
      <c r="Z995">
        <f t="shared" si="151"/>
        <v>51</v>
      </c>
      <c r="AA995" t="str">
        <f t="shared" si="152"/>
        <v/>
      </c>
      <c r="AB995">
        <f t="shared" si="153"/>
        <v>3781</v>
      </c>
      <c r="AE995" s="19">
        <v>41275</v>
      </c>
      <c r="AH995" s="71">
        <v>41275</v>
      </c>
      <c r="AI995" s="78" t="s">
        <v>8619</v>
      </c>
      <c r="AJ995" s="413" t="str">
        <f t="shared" si="154"/>
        <v>01</v>
      </c>
      <c r="AK995" t="str">
        <f t="shared" si="155"/>
        <v>01</v>
      </c>
      <c r="AL995" t="str">
        <f t="shared" si="156"/>
        <v>2013</v>
      </c>
      <c r="AM995" s="427" t="str">
        <f t="shared" si="157"/>
        <v>01</v>
      </c>
      <c r="AN995" t="str">
        <f t="shared" si="158"/>
        <v>01</v>
      </c>
      <c r="AP995" s="19">
        <f t="shared" si="159"/>
        <v>41275</v>
      </c>
    </row>
    <row r="996" spans="1:42" ht="19.5" customHeight="1" x14ac:dyDescent="0.2">
      <c r="A996" s="143">
        <v>20126</v>
      </c>
      <c r="B996" s="42" t="str">
        <f>IFERROR(VLOOKUP($A996,INPUT_Du_lieu_nhan_vien!$A:$C,2,0),"-")</f>
        <v>Hoàng Thị</v>
      </c>
      <c r="C996" s="42" t="str">
        <f>IFERROR(VLOOKUP($A996,INPUT_Du_lieu_nhan_vien!$A:$C,3,0),"-")</f>
        <v>Vinh</v>
      </c>
      <c r="D996" s="42" t="str">
        <f>IFERROR(VLOOKUP($A996,INPUT_Du_lieu_nhan_vien!$A:$AJ,36,0),"-")</f>
        <v>Nghỉ khác</v>
      </c>
      <c r="E996" s="69" t="s">
        <v>3060</v>
      </c>
      <c r="F996" s="70" t="s">
        <v>6635</v>
      </c>
      <c r="H996" s="54"/>
      <c r="I996" s="54" t="s">
        <v>12</v>
      </c>
      <c r="J996" s="54"/>
      <c r="K996" s="54"/>
      <c r="L996" s="54"/>
      <c r="M996" s="54"/>
      <c r="N996" s="70" t="s">
        <v>6636</v>
      </c>
      <c r="W996" t="s">
        <v>6601</v>
      </c>
      <c r="X996">
        <v>3763</v>
      </c>
      <c r="Y996">
        <f t="shared" si="150"/>
        <v>4642</v>
      </c>
      <c r="Z996">
        <f t="shared" si="151"/>
        <v>50</v>
      </c>
      <c r="AA996" t="str">
        <f t="shared" si="152"/>
        <v/>
      </c>
      <c r="AB996">
        <f t="shared" si="153"/>
        <v>3782</v>
      </c>
      <c r="AE996" s="19" t="s">
        <v>623</v>
      </c>
      <c r="AJ996" s="413" t="str">
        <f t="shared" si="154"/>
        <v/>
      </c>
      <c r="AK996" t="e">
        <f t="shared" si="155"/>
        <v>#VALUE!</v>
      </c>
      <c r="AL996" t="str">
        <f t="shared" si="156"/>
        <v/>
      </c>
      <c r="AM996" s="427" t="e">
        <f t="shared" si="157"/>
        <v>#VALUE!</v>
      </c>
      <c r="AN996" t="e">
        <f t="shared" si="158"/>
        <v>#VALUE!</v>
      </c>
      <c r="AP996" s="19" t="str">
        <f t="shared" si="159"/>
        <v/>
      </c>
    </row>
    <row r="997" spans="1:42" ht="19.5" customHeight="1" x14ac:dyDescent="0.2">
      <c r="A997" s="143">
        <v>20302</v>
      </c>
      <c r="B997" s="42" t="str">
        <f>IFERROR(VLOOKUP($A997,INPUT_Du_lieu_nhan_vien!$A:$C,2,0),"-")</f>
        <v>Huỳnh Thị Lệ</v>
      </c>
      <c r="C997" s="42" t="str">
        <f>IFERROR(VLOOKUP($A997,INPUT_Du_lieu_nhan_vien!$A:$C,3,0),"-")</f>
        <v>Dung</v>
      </c>
      <c r="D997" s="42" t="str">
        <f>IFERROR(VLOOKUP($A997,INPUT_Du_lieu_nhan_vien!$A:$AJ,36,0),"-")</f>
        <v>Chính thức</v>
      </c>
      <c r="E997" s="69" t="s">
        <v>3060</v>
      </c>
      <c r="F997" s="70" t="s">
        <v>6637</v>
      </c>
      <c r="G997" s="71">
        <v>41122</v>
      </c>
      <c r="H997" s="54"/>
      <c r="I997" s="54" t="s">
        <v>17</v>
      </c>
      <c r="J997" s="54"/>
      <c r="K997" s="54"/>
      <c r="L997" s="54"/>
      <c r="M997" s="54"/>
      <c r="N997" s="70" t="s">
        <v>6638</v>
      </c>
      <c r="W997" t="s">
        <v>6603</v>
      </c>
      <c r="X997">
        <v>3764</v>
      </c>
      <c r="Y997">
        <f t="shared" si="150"/>
        <v>4837</v>
      </c>
      <c r="Z997">
        <f t="shared" si="151"/>
        <v>51</v>
      </c>
      <c r="AA997" t="str">
        <f t="shared" si="152"/>
        <v/>
      </c>
      <c r="AB997">
        <f t="shared" si="153"/>
        <v>3783</v>
      </c>
      <c r="AE997" s="19">
        <v>41122</v>
      </c>
      <c r="AH997" s="71">
        <v>41122</v>
      </c>
      <c r="AI997" s="78" t="s">
        <v>8674</v>
      </c>
      <c r="AJ997" s="413" t="str">
        <f t="shared" si="154"/>
        <v>01</v>
      </c>
      <c r="AK997" t="str">
        <f t="shared" si="155"/>
        <v>08</v>
      </c>
      <c r="AL997" t="str">
        <f t="shared" si="156"/>
        <v>2012</v>
      </c>
      <c r="AM997" s="427" t="str">
        <f t="shared" si="157"/>
        <v>01</v>
      </c>
      <c r="AN997" t="str">
        <f t="shared" si="158"/>
        <v>08</v>
      </c>
      <c r="AP997" s="19">
        <f t="shared" si="159"/>
        <v>41122</v>
      </c>
    </row>
    <row r="998" spans="1:42" ht="19.5" customHeight="1" x14ac:dyDescent="0.2">
      <c r="A998" s="143">
        <v>20302</v>
      </c>
      <c r="B998" s="42" t="str">
        <f>IFERROR(VLOOKUP($A998,INPUT_Du_lieu_nhan_vien!$A:$C,2,0),"-")</f>
        <v>Huỳnh Thị Lệ</v>
      </c>
      <c r="C998" s="42" t="str">
        <f>IFERROR(VLOOKUP($A998,INPUT_Du_lieu_nhan_vien!$A:$C,3,0),"-")</f>
        <v>Dung</v>
      </c>
      <c r="D998" s="42" t="str">
        <f>IFERROR(VLOOKUP($A998,INPUT_Du_lieu_nhan_vien!$A:$AJ,36,0),"-")</f>
        <v>Chính thức</v>
      </c>
      <c r="E998" s="69" t="s">
        <v>3060</v>
      </c>
      <c r="F998" s="70" t="s">
        <v>6639</v>
      </c>
      <c r="G998" s="71">
        <v>41244</v>
      </c>
      <c r="H998" s="54"/>
      <c r="I998" s="54" t="s">
        <v>12</v>
      </c>
      <c r="J998" s="54"/>
      <c r="K998" s="54"/>
      <c r="L998" s="54"/>
      <c r="M998" s="54"/>
      <c r="N998" s="70" t="s">
        <v>6640</v>
      </c>
      <c r="W998" t="s">
        <v>6605</v>
      </c>
      <c r="X998">
        <v>3765</v>
      </c>
      <c r="Y998">
        <f t="shared" si="150"/>
        <v>4837</v>
      </c>
      <c r="Z998">
        <f t="shared" si="151"/>
        <v>50</v>
      </c>
      <c r="AA998" t="str">
        <f t="shared" si="152"/>
        <v/>
      </c>
      <c r="AB998">
        <f t="shared" si="153"/>
        <v>3784</v>
      </c>
      <c r="AE998" s="19">
        <v>41244</v>
      </c>
      <c r="AH998" s="71">
        <v>41244</v>
      </c>
      <c r="AI998" s="78" t="s">
        <v>2683</v>
      </c>
      <c r="AJ998" s="413" t="str">
        <f t="shared" si="154"/>
        <v>01</v>
      </c>
      <c r="AK998" t="str">
        <f t="shared" si="155"/>
        <v>12</v>
      </c>
      <c r="AL998" t="str">
        <f t="shared" si="156"/>
        <v>2012</v>
      </c>
      <c r="AM998" s="427" t="str">
        <f t="shared" si="157"/>
        <v>01</v>
      </c>
      <c r="AN998" t="str">
        <f t="shared" si="158"/>
        <v>12</v>
      </c>
      <c r="AP998" s="19">
        <f t="shared" si="159"/>
        <v>41244</v>
      </c>
    </row>
    <row r="999" spans="1:42" ht="19.5" customHeight="1" x14ac:dyDescent="0.2">
      <c r="A999" s="143">
        <v>20302</v>
      </c>
      <c r="B999" s="42" t="str">
        <f>IFERROR(VLOOKUP($A999,INPUT_Du_lieu_nhan_vien!$A:$C,2,0),"-")</f>
        <v>Huỳnh Thị Lệ</v>
      </c>
      <c r="C999" s="42" t="str">
        <f>IFERROR(VLOOKUP($A999,INPUT_Du_lieu_nhan_vien!$A:$C,3,0),"-")</f>
        <v>Dung</v>
      </c>
      <c r="D999" s="42" t="str">
        <f>IFERROR(VLOOKUP($A999,INPUT_Du_lieu_nhan_vien!$A:$AJ,36,0),"-")</f>
        <v>Chính thức</v>
      </c>
      <c r="E999" s="69" t="s">
        <v>3060</v>
      </c>
      <c r="F999" s="70" t="s">
        <v>6641</v>
      </c>
      <c r="G999" s="71">
        <v>41365</v>
      </c>
      <c r="H999" s="54"/>
      <c r="I999" s="54" t="s">
        <v>3012</v>
      </c>
      <c r="J999" s="54"/>
      <c r="K999" s="54" t="s">
        <v>2632</v>
      </c>
      <c r="L999" s="54"/>
      <c r="M999" s="54"/>
      <c r="N999" s="70" t="s">
        <v>6642</v>
      </c>
      <c r="W999" t="s">
        <v>6607</v>
      </c>
      <c r="X999">
        <v>3766</v>
      </c>
      <c r="Y999">
        <f t="shared" si="150"/>
        <v>4837</v>
      </c>
      <c r="Z999">
        <f t="shared" si="151"/>
        <v>56</v>
      </c>
      <c r="AA999">
        <f t="shared" si="152"/>
        <v>163</v>
      </c>
      <c r="AB999">
        <f t="shared" si="153"/>
        <v>3785</v>
      </c>
      <c r="AE999" s="19">
        <v>41365</v>
      </c>
      <c r="AH999" s="71">
        <v>41365</v>
      </c>
      <c r="AI999" s="78" t="s">
        <v>8829</v>
      </c>
      <c r="AJ999" s="413" t="str">
        <f t="shared" si="154"/>
        <v>01</v>
      </c>
      <c r="AK999" t="str">
        <f t="shared" si="155"/>
        <v>04</v>
      </c>
      <c r="AL999" t="str">
        <f t="shared" si="156"/>
        <v>2013</v>
      </c>
      <c r="AM999" s="427" t="str">
        <f t="shared" si="157"/>
        <v>01</v>
      </c>
      <c r="AN999" t="str">
        <f t="shared" si="158"/>
        <v>04</v>
      </c>
      <c r="AP999" s="19">
        <f t="shared" si="159"/>
        <v>41365</v>
      </c>
    </row>
    <row r="1000" spans="1:42" ht="19.5" customHeight="1" x14ac:dyDescent="0.2">
      <c r="A1000" s="143">
        <v>20302</v>
      </c>
      <c r="B1000" s="42" t="str">
        <f>IFERROR(VLOOKUP($A1000,INPUT_Du_lieu_nhan_vien!$A:$C,2,0),"-")</f>
        <v>Huỳnh Thị Lệ</v>
      </c>
      <c r="C1000" s="42" t="str">
        <f>IFERROR(VLOOKUP($A1000,INPUT_Du_lieu_nhan_vien!$A:$C,3,0),"-")</f>
        <v>Dung</v>
      </c>
      <c r="D1000" s="42" t="str">
        <f>IFERROR(VLOOKUP($A1000,INPUT_Du_lieu_nhan_vien!$A:$AJ,36,0),"-")</f>
        <v>Chính thức</v>
      </c>
      <c r="E1000" s="69" t="s">
        <v>3060</v>
      </c>
      <c r="F1000" s="70" t="s">
        <v>6643</v>
      </c>
      <c r="G1000" s="71">
        <v>41365</v>
      </c>
      <c r="H1000" s="54"/>
      <c r="I1000" s="54" t="s">
        <v>17</v>
      </c>
      <c r="J1000" s="54"/>
      <c r="K1000" s="54" t="s">
        <v>2632</v>
      </c>
      <c r="L1000" s="54"/>
      <c r="M1000" s="54"/>
      <c r="N1000" s="70" t="s">
        <v>6644</v>
      </c>
      <c r="W1000" t="s">
        <v>6609</v>
      </c>
      <c r="X1000">
        <v>3767</v>
      </c>
      <c r="Y1000">
        <f t="shared" si="150"/>
        <v>4837</v>
      </c>
      <c r="Z1000">
        <f t="shared" si="151"/>
        <v>51</v>
      </c>
      <c r="AA1000">
        <f t="shared" si="152"/>
        <v>163</v>
      </c>
      <c r="AB1000">
        <f t="shared" si="153"/>
        <v>3786</v>
      </c>
      <c r="AE1000" s="19">
        <v>41365</v>
      </c>
      <c r="AH1000" s="71">
        <v>41365</v>
      </c>
      <c r="AI1000" s="78" t="s">
        <v>8829</v>
      </c>
      <c r="AJ1000" s="413" t="str">
        <f t="shared" si="154"/>
        <v>01</v>
      </c>
      <c r="AK1000" t="str">
        <f t="shared" si="155"/>
        <v>04</v>
      </c>
      <c r="AL1000" t="str">
        <f t="shared" si="156"/>
        <v>2013</v>
      </c>
      <c r="AM1000" s="427" t="str">
        <f t="shared" si="157"/>
        <v>01</v>
      </c>
      <c r="AN1000" t="str">
        <f t="shared" si="158"/>
        <v>04</v>
      </c>
      <c r="AP1000" s="19">
        <f t="shared" si="159"/>
        <v>41365</v>
      </c>
    </row>
    <row r="1001" spans="1:42" ht="19.5" customHeight="1" x14ac:dyDescent="0.2">
      <c r="A1001" s="143">
        <v>20149</v>
      </c>
      <c r="B1001" s="42" t="str">
        <f>IFERROR(VLOOKUP($A1001,INPUT_Du_lieu_nhan_vien!$A:$C,2,0),"-")</f>
        <v>Lâm Thị Thúy</v>
      </c>
      <c r="C1001" s="42" t="str">
        <f>IFERROR(VLOOKUP($A1001,INPUT_Du_lieu_nhan_vien!$A:$C,3,0),"-")</f>
        <v>Mai</v>
      </c>
      <c r="D1001" s="42" t="str">
        <f>IFERROR(VLOOKUP($A1001,INPUT_Du_lieu_nhan_vien!$A:$AJ,36,0),"-")</f>
        <v>Chính thức</v>
      </c>
      <c r="E1001" s="69" t="s">
        <v>3060</v>
      </c>
      <c r="F1001" s="70" t="s">
        <v>6645</v>
      </c>
      <c r="G1001" s="71">
        <v>41534</v>
      </c>
      <c r="H1001" s="54"/>
      <c r="I1001" s="54" t="s">
        <v>17</v>
      </c>
      <c r="J1001" s="54"/>
      <c r="K1001" s="54"/>
      <c r="L1001" s="54"/>
      <c r="M1001" s="54"/>
      <c r="N1001" s="70" t="s">
        <v>6646</v>
      </c>
      <c r="W1001" t="s">
        <v>6611</v>
      </c>
      <c r="X1001">
        <v>3768</v>
      </c>
      <c r="Y1001">
        <f t="shared" si="150"/>
        <v>4675</v>
      </c>
      <c r="Z1001">
        <f t="shared" si="151"/>
        <v>51</v>
      </c>
      <c r="AA1001" t="str">
        <f t="shared" si="152"/>
        <v/>
      </c>
      <c r="AB1001">
        <f t="shared" si="153"/>
        <v>3787</v>
      </c>
      <c r="AE1001" s="19">
        <v>41534</v>
      </c>
      <c r="AH1001" s="71">
        <v>41534</v>
      </c>
      <c r="AI1001" s="78" t="s">
        <v>8895</v>
      </c>
      <c r="AJ1001" s="413" t="str">
        <f t="shared" si="154"/>
        <v>17</v>
      </c>
      <c r="AK1001" t="str">
        <f t="shared" si="155"/>
        <v>09</v>
      </c>
      <c r="AL1001" t="str">
        <f t="shared" si="156"/>
        <v>2013</v>
      </c>
      <c r="AM1001" s="427" t="str">
        <f t="shared" si="157"/>
        <v>17</v>
      </c>
      <c r="AN1001" t="str">
        <f t="shared" si="158"/>
        <v>09</v>
      </c>
      <c r="AP1001" s="19">
        <f t="shared" si="159"/>
        <v>41534</v>
      </c>
    </row>
    <row r="1002" spans="1:42" ht="19.5" customHeight="1" x14ac:dyDescent="0.2">
      <c r="A1002" s="143">
        <v>20311</v>
      </c>
      <c r="B1002" s="42" t="str">
        <f>IFERROR(VLOOKUP($A1002,INPUT_Du_lieu_nhan_vien!$A:$C,2,0),"-")</f>
        <v>Lâm Thị Ngọc</v>
      </c>
      <c r="C1002" s="42" t="str">
        <f>IFERROR(VLOOKUP($A1002,INPUT_Du_lieu_nhan_vien!$A:$C,3,0),"-")</f>
        <v>Huệ</v>
      </c>
      <c r="D1002" s="42" t="str">
        <f>IFERROR(VLOOKUP($A1002,INPUT_Du_lieu_nhan_vien!$A:$AJ,36,0),"-")</f>
        <v>Nghỉ việc</v>
      </c>
      <c r="E1002" s="69" t="s">
        <v>3032</v>
      </c>
      <c r="F1002" s="70" t="s">
        <v>6647</v>
      </c>
      <c r="G1002" s="71">
        <v>40910</v>
      </c>
      <c r="H1002" s="54"/>
      <c r="I1002" s="54" t="s">
        <v>17</v>
      </c>
      <c r="J1002" s="54"/>
      <c r="K1002" s="54"/>
      <c r="L1002" s="54"/>
      <c r="M1002" s="54"/>
      <c r="N1002" s="70" t="s">
        <v>6648</v>
      </c>
      <c r="W1002" t="s">
        <v>6613</v>
      </c>
      <c r="X1002">
        <v>3769</v>
      </c>
      <c r="Y1002">
        <f t="shared" si="150"/>
        <v>4969</v>
      </c>
      <c r="Z1002">
        <f t="shared" si="151"/>
        <v>51</v>
      </c>
      <c r="AA1002" t="str">
        <f t="shared" si="152"/>
        <v/>
      </c>
      <c r="AB1002">
        <f t="shared" si="153"/>
        <v>3748</v>
      </c>
      <c r="AE1002" s="19">
        <v>40910</v>
      </c>
      <c r="AH1002" s="71">
        <v>40910</v>
      </c>
      <c r="AI1002" s="78" t="s">
        <v>8876</v>
      </c>
      <c r="AJ1002" s="413" t="str">
        <f t="shared" si="154"/>
        <v>02</v>
      </c>
      <c r="AK1002" t="str">
        <f t="shared" si="155"/>
        <v>01</v>
      </c>
      <c r="AL1002" t="str">
        <f t="shared" si="156"/>
        <v>2012</v>
      </c>
      <c r="AM1002" s="427" t="str">
        <f t="shared" si="157"/>
        <v>02</v>
      </c>
      <c r="AN1002" t="str">
        <f t="shared" si="158"/>
        <v>01</v>
      </c>
      <c r="AP1002" s="19">
        <f t="shared" si="159"/>
        <v>40910</v>
      </c>
    </row>
    <row r="1003" spans="1:42" ht="47.25" x14ac:dyDescent="0.2">
      <c r="A1003" s="143">
        <v>20037</v>
      </c>
      <c r="B1003" s="42" t="str">
        <f>IFERROR(VLOOKUP($A1003,INPUT_Du_lieu_nhan_vien!$A:$C,2,0),"-")</f>
        <v>Lê Ngọc</v>
      </c>
      <c r="C1003" s="42" t="str">
        <f>IFERROR(VLOOKUP($A1003,INPUT_Du_lieu_nhan_vien!$A:$C,3,0),"-")</f>
        <v>Thúy</v>
      </c>
      <c r="D1003" s="42" t="str">
        <f>IFERROR(VLOOKUP($A1003,INPUT_Du_lieu_nhan_vien!$A:$AJ,36,0),"-")</f>
        <v>Nghỉ việc</v>
      </c>
      <c r="E1003" s="69" t="s">
        <v>3060</v>
      </c>
      <c r="F1003" s="70" t="s">
        <v>6649</v>
      </c>
      <c r="G1003" s="71">
        <v>40185</v>
      </c>
      <c r="H1003" s="54"/>
      <c r="I1003" s="54" t="s">
        <v>12</v>
      </c>
      <c r="J1003" s="54"/>
      <c r="K1003" s="54"/>
      <c r="L1003" s="54"/>
      <c r="M1003" s="54"/>
      <c r="N1003" s="70" t="s">
        <v>6650</v>
      </c>
      <c r="W1003" t="s">
        <v>6615</v>
      </c>
      <c r="X1003">
        <v>3770</v>
      </c>
      <c r="Y1003">
        <f t="shared" si="150"/>
        <v>4475</v>
      </c>
      <c r="Z1003">
        <f t="shared" si="151"/>
        <v>50</v>
      </c>
      <c r="AA1003" t="str">
        <f t="shared" si="152"/>
        <v/>
      </c>
      <c r="AB1003">
        <f t="shared" si="153"/>
        <v>3788</v>
      </c>
      <c r="AE1003" s="19">
        <v>40185</v>
      </c>
      <c r="AH1003" s="71">
        <v>40185</v>
      </c>
      <c r="AI1003" s="78" t="s">
        <v>8896</v>
      </c>
      <c r="AJ1003" s="413" t="str">
        <f t="shared" si="154"/>
        <v>07</v>
      </c>
      <c r="AK1003" t="str">
        <f t="shared" si="155"/>
        <v>01</v>
      </c>
      <c r="AL1003" t="str">
        <f t="shared" si="156"/>
        <v>2010</v>
      </c>
      <c r="AM1003" s="427" t="str">
        <f t="shared" si="157"/>
        <v>07</v>
      </c>
      <c r="AN1003" t="str">
        <f t="shared" si="158"/>
        <v>01</v>
      </c>
      <c r="AP1003" s="19">
        <f t="shared" si="159"/>
        <v>40185</v>
      </c>
    </row>
    <row r="1004" spans="1:42" ht="31.5" x14ac:dyDescent="0.2">
      <c r="A1004" s="143">
        <v>20251</v>
      </c>
      <c r="B1004" s="42" t="str">
        <f>IFERROR(VLOOKUP($A1004,INPUT_Du_lieu_nhan_vien!$A:$C,2,0),"-")</f>
        <v>Lê Minh</v>
      </c>
      <c r="C1004" s="42" t="str">
        <f>IFERROR(VLOOKUP($A1004,INPUT_Du_lieu_nhan_vien!$A:$C,3,0),"-")</f>
        <v>Thư</v>
      </c>
      <c r="D1004" s="42" t="str">
        <f>IFERROR(VLOOKUP($A1004,INPUT_Du_lieu_nhan_vien!$A:$AJ,36,0),"-")</f>
        <v>Chính thức</v>
      </c>
      <c r="E1004" s="69" t="s">
        <v>3060</v>
      </c>
      <c r="F1004" s="70" t="s">
        <v>6651</v>
      </c>
      <c r="G1004" s="71">
        <v>40876</v>
      </c>
      <c r="H1004" s="54"/>
      <c r="I1004" s="54" t="s">
        <v>17</v>
      </c>
      <c r="J1004" s="54"/>
      <c r="K1004" s="54"/>
      <c r="L1004" s="54"/>
      <c r="M1004" s="54"/>
      <c r="N1004" s="70" t="s">
        <v>6652</v>
      </c>
      <c r="W1004" t="s">
        <v>6617</v>
      </c>
      <c r="X1004">
        <v>3771</v>
      </c>
      <c r="Y1004">
        <f t="shared" si="150"/>
        <v>4776</v>
      </c>
      <c r="Z1004">
        <f t="shared" si="151"/>
        <v>51</v>
      </c>
      <c r="AA1004" t="str">
        <f t="shared" si="152"/>
        <v/>
      </c>
      <c r="AB1004">
        <f t="shared" si="153"/>
        <v>3789</v>
      </c>
      <c r="AE1004" s="19">
        <v>40876</v>
      </c>
      <c r="AH1004" s="71">
        <v>40876</v>
      </c>
      <c r="AI1004" s="78" t="s">
        <v>8897</v>
      </c>
      <c r="AJ1004" s="413" t="str">
        <f t="shared" si="154"/>
        <v>29</v>
      </c>
      <c r="AK1004" t="str">
        <f t="shared" si="155"/>
        <v>11</v>
      </c>
      <c r="AL1004" t="str">
        <f t="shared" si="156"/>
        <v>2011</v>
      </c>
      <c r="AM1004" s="427" t="str">
        <f t="shared" si="157"/>
        <v>29</v>
      </c>
      <c r="AN1004" t="str">
        <f t="shared" si="158"/>
        <v>11</v>
      </c>
      <c r="AP1004" s="19">
        <f t="shared" si="159"/>
        <v>40876</v>
      </c>
    </row>
    <row r="1005" spans="1:42" ht="31.5" x14ac:dyDescent="0.2">
      <c r="A1005" s="143">
        <v>20325</v>
      </c>
      <c r="B1005" s="42" t="str">
        <f>IFERROR(VLOOKUP($A1005,INPUT_Du_lieu_nhan_vien!$A:$C,2,0),"-")</f>
        <v>Lê Thị Bích</v>
      </c>
      <c r="C1005" s="42" t="str">
        <f>IFERROR(VLOOKUP($A1005,INPUT_Du_lieu_nhan_vien!$A:$C,3,0),"-")</f>
        <v>Ngọc</v>
      </c>
      <c r="D1005" s="42" t="str">
        <f>IFERROR(VLOOKUP($A1005,INPUT_Du_lieu_nhan_vien!$A:$AJ,36,0),"-")</f>
        <v>Chính thức</v>
      </c>
      <c r="E1005" s="69" t="s">
        <v>3060</v>
      </c>
      <c r="F1005" s="70" t="s">
        <v>6653</v>
      </c>
      <c r="G1005" s="71">
        <v>41030</v>
      </c>
      <c r="H1005" s="54"/>
      <c r="I1005" s="54" t="s">
        <v>17</v>
      </c>
      <c r="J1005" s="54"/>
      <c r="K1005" s="54"/>
      <c r="L1005" s="54"/>
      <c r="M1005" s="54"/>
      <c r="N1005" s="70" t="s">
        <v>6654</v>
      </c>
      <c r="W1005" t="s">
        <v>6619</v>
      </c>
      <c r="X1005">
        <v>3772</v>
      </c>
      <c r="Y1005">
        <f t="shared" si="150"/>
        <v>4984</v>
      </c>
      <c r="Z1005">
        <f t="shared" si="151"/>
        <v>51</v>
      </c>
      <c r="AA1005" t="str">
        <f t="shared" si="152"/>
        <v/>
      </c>
      <c r="AB1005">
        <f t="shared" si="153"/>
        <v>3790</v>
      </c>
      <c r="AE1005" s="19">
        <v>41030</v>
      </c>
      <c r="AH1005" s="71">
        <v>41030</v>
      </c>
      <c r="AI1005" s="78" t="s">
        <v>3708</v>
      </c>
      <c r="AJ1005" s="413" t="str">
        <f t="shared" si="154"/>
        <v>01</v>
      </c>
      <c r="AK1005" t="str">
        <f t="shared" si="155"/>
        <v>05</v>
      </c>
      <c r="AL1005" t="str">
        <f t="shared" si="156"/>
        <v>2012</v>
      </c>
      <c r="AM1005" s="427" t="str">
        <f t="shared" si="157"/>
        <v>01</v>
      </c>
      <c r="AN1005" t="str">
        <f t="shared" si="158"/>
        <v>05</v>
      </c>
      <c r="AP1005" s="19">
        <f t="shared" si="159"/>
        <v>41030</v>
      </c>
    </row>
    <row r="1006" spans="1:42" ht="31.5" x14ac:dyDescent="0.2">
      <c r="A1006" s="143">
        <v>20444</v>
      </c>
      <c r="B1006" s="42" t="str">
        <f>IFERROR(VLOOKUP($A1006,INPUT_Du_lieu_nhan_vien!$A:$C,2,0),"-")</f>
        <v>Lê Quang</v>
      </c>
      <c r="C1006" s="42" t="str">
        <f>IFERROR(VLOOKUP($A1006,INPUT_Du_lieu_nhan_vien!$A:$C,3,0),"-")</f>
        <v>Anh</v>
      </c>
      <c r="D1006" s="42" t="str">
        <f>IFERROR(VLOOKUP($A1006,INPUT_Du_lieu_nhan_vien!$A:$AJ,36,0),"-")</f>
        <v>Nghỉ việc</v>
      </c>
      <c r="E1006" s="69" t="s">
        <v>3060</v>
      </c>
      <c r="F1006" s="70" t="s">
        <v>6655</v>
      </c>
      <c r="G1006" s="71" t="s">
        <v>2649</v>
      </c>
      <c r="H1006" s="54"/>
      <c r="I1006" s="54" t="s">
        <v>17</v>
      </c>
      <c r="J1006" s="54"/>
      <c r="K1006" s="54"/>
      <c r="L1006" s="54"/>
      <c r="M1006" s="54"/>
      <c r="N1006" s="70" t="s">
        <v>6608</v>
      </c>
      <c r="W1006" t="s">
        <v>6620</v>
      </c>
      <c r="X1006">
        <v>3773</v>
      </c>
      <c r="Y1006">
        <f t="shared" si="150"/>
        <v>5186</v>
      </c>
      <c r="Z1006">
        <f t="shared" si="151"/>
        <v>51</v>
      </c>
      <c r="AA1006" t="str">
        <f t="shared" si="152"/>
        <v/>
      </c>
      <c r="AB1006">
        <f t="shared" si="153"/>
        <v>3791</v>
      </c>
      <c r="AE1006" s="19">
        <v>41229</v>
      </c>
      <c r="AH1006" s="71" t="s">
        <v>2649</v>
      </c>
      <c r="AI1006" s="78" t="s">
        <v>2649</v>
      </c>
      <c r="AJ1006" s="413" t="str">
        <f t="shared" si="154"/>
        <v>16</v>
      </c>
      <c r="AK1006" t="str">
        <f t="shared" si="155"/>
        <v>11</v>
      </c>
      <c r="AL1006" t="str">
        <f t="shared" si="156"/>
        <v>2012</v>
      </c>
      <c r="AM1006" s="427" t="str">
        <f t="shared" si="157"/>
        <v>16</v>
      </c>
      <c r="AN1006" t="str">
        <f t="shared" si="158"/>
        <v>11</v>
      </c>
      <c r="AP1006" s="19">
        <f t="shared" si="159"/>
        <v>41229</v>
      </c>
    </row>
    <row r="1007" spans="1:42" ht="31.5" x14ac:dyDescent="0.2">
      <c r="A1007" s="143">
        <v>20083</v>
      </c>
      <c r="B1007" s="42" t="str">
        <f>IFERROR(VLOOKUP($A1007,INPUT_Du_lieu_nhan_vien!$A:$C,2,0),"-")</f>
        <v>Lê Đức</v>
      </c>
      <c r="C1007" s="42" t="str">
        <f>IFERROR(VLOOKUP($A1007,INPUT_Du_lieu_nhan_vien!$A:$C,3,0),"-")</f>
        <v>Trung</v>
      </c>
      <c r="D1007" s="42" t="str">
        <f>IFERROR(VLOOKUP($A1007,INPUT_Du_lieu_nhan_vien!$A:$AJ,36,0),"-")</f>
        <v>Chính thức</v>
      </c>
      <c r="E1007" s="69" t="s">
        <v>3060</v>
      </c>
      <c r="F1007" s="70" t="s">
        <v>6656</v>
      </c>
      <c r="G1007" s="71">
        <v>41214</v>
      </c>
      <c r="H1007" s="54"/>
      <c r="I1007" s="54" t="s">
        <v>17</v>
      </c>
      <c r="J1007" s="54"/>
      <c r="K1007" s="54"/>
      <c r="L1007" s="54"/>
      <c r="M1007" s="54"/>
      <c r="N1007" s="70" t="s">
        <v>6657</v>
      </c>
      <c r="W1007" t="s">
        <v>6622</v>
      </c>
      <c r="X1007">
        <v>3774</v>
      </c>
      <c r="Y1007">
        <f t="shared" si="150"/>
        <v>4521</v>
      </c>
      <c r="Z1007">
        <f t="shared" si="151"/>
        <v>51</v>
      </c>
      <c r="AA1007" t="str">
        <f t="shared" si="152"/>
        <v/>
      </c>
      <c r="AB1007">
        <f t="shared" si="153"/>
        <v>3792</v>
      </c>
      <c r="AE1007" s="19">
        <v>41214</v>
      </c>
      <c r="AH1007" s="71">
        <v>41214</v>
      </c>
      <c r="AI1007" s="78" t="s">
        <v>3185</v>
      </c>
      <c r="AJ1007" s="413" t="str">
        <f t="shared" si="154"/>
        <v>01</v>
      </c>
      <c r="AK1007" t="str">
        <f t="shared" si="155"/>
        <v>11</v>
      </c>
      <c r="AL1007" t="str">
        <f t="shared" si="156"/>
        <v>2012</v>
      </c>
      <c r="AM1007" s="427" t="str">
        <f t="shared" si="157"/>
        <v>01</v>
      </c>
      <c r="AN1007" t="str">
        <f t="shared" si="158"/>
        <v>11</v>
      </c>
      <c r="AP1007" s="19">
        <f t="shared" si="159"/>
        <v>41214</v>
      </c>
    </row>
    <row r="1008" spans="1:42" ht="51" x14ac:dyDescent="0.2">
      <c r="A1008" s="143">
        <v>20439</v>
      </c>
      <c r="B1008" s="42" t="str">
        <f>IFERROR(VLOOKUP($A1008,INPUT_Du_lieu_nhan_vien!$A:$C,2,0),"-")</f>
        <v>Lê Nguyễn Thanh</v>
      </c>
      <c r="C1008" s="42" t="str">
        <f>IFERROR(VLOOKUP($A1008,INPUT_Du_lieu_nhan_vien!$A:$C,3,0),"-")</f>
        <v>Thanh</v>
      </c>
      <c r="D1008" s="42" t="str">
        <f>IFERROR(VLOOKUP($A1008,INPUT_Du_lieu_nhan_vien!$A:$AJ,36,0),"-")</f>
        <v>Nghỉ việc</v>
      </c>
      <c r="E1008" s="69" t="s">
        <v>3060</v>
      </c>
      <c r="F1008" s="70" t="s">
        <v>6658</v>
      </c>
      <c r="G1008" s="20" t="s">
        <v>3185</v>
      </c>
      <c r="H1008" s="54"/>
      <c r="I1008" s="54" t="s">
        <v>17</v>
      </c>
      <c r="J1008" s="54"/>
      <c r="K1008" s="54"/>
      <c r="L1008" s="54"/>
      <c r="M1008" s="54"/>
      <c r="N1008" s="70" t="s">
        <v>6659</v>
      </c>
      <c r="W1008" t="s">
        <v>6623</v>
      </c>
      <c r="X1008">
        <v>3775</v>
      </c>
      <c r="Y1008">
        <f t="shared" si="150"/>
        <v>5181</v>
      </c>
      <c r="Z1008">
        <f t="shared" si="151"/>
        <v>51</v>
      </c>
      <c r="AA1008" t="str">
        <f t="shared" si="152"/>
        <v/>
      </c>
      <c r="AB1008">
        <f t="shared" si="153"/>
        <v>3793</v>
      </c>
      <c r="AE1008" s="19">
        <v>41214</v>
      </c>
      <c r="AH1008" s="20" t="s">
        <v>3185</v>
      </c>
      <c r="AI1008" s="79" t="s">
        <v>3185</v>
      </c>
      <c r="AJ1008" s="413" t="str">
        <f t="shared" si="154"/>
        <v>01</v>
      </c>
      <c r="AK1008" t="str">
        <f t="shared" si="155"/>
        <v>11</v>
      </c>
      <c r="AL1008" t="str">
        <f t="shared" si="156"/>
        <v>2012</v>
      </c>
      <c r="AM1008" s="427" t="str">
        <f t="shared" si="157"/>
        <v>01</v>
      </c>
      <c r="AN1008" t="str">
        <f t="shared" si="158"/>
        <v>11</v>
      </c>
      <c r="AP1008" s="19">
        <f t="shared" si="159"/>
        <v>41214</v>
      </c>
    </row>
    <row r="1009" spans="1:42" ht="63" x14ac:dyDescent="0.2">
      <c r="A1009" s="143">
        <v>20396</v>
      </c>
      <c r="B1009" s="42" t="str">
        <f>IFERROR(VLOOKUP($A1009,INPUT_Du_lieu_nhan_vien!$A:$C,2,0),"-")</f>
        <v>Lê Thị Ngọc</v>
      </c>
      <c r="C1009" s="42" t="str">
        <f>IFERROR(VLOOKUP($A1009,INPUT_Du_lieu_nhan_vien!$A:$C,3,0),"-")</f>
        <v>Hồi</v>
      </c>
      <c r="D1009" s="42" t="str">
        <f>IFERROR(VLOOKUP($A1009,INPUT_Du_lieu_nhan_vien!$A:$AJ,36,0),"-")</f>
        <v>Nghỉ việc</v>
      </c>
      <c r="E1009" s="69" t="s">
        <v>3060</v>
      </c>
      <c r="F1009" s="70" t="s">
        <v>6660</v>
      </c>
      <c r="G1009" s="71">
        <v>41194</v>
      </c>
      <c r="H1009" s="54"/>
      <c r="I1009" s="54" t="s">
        <v>17</v>
      </c>
      <c r="J1009" s="54"/>
      <c r="K1009" s="54"/>
      <c r="L1009" s="54"/>
      <c r="M1009" s="54"/>
      <c r="N1009" s="70" t="s">
        <v>6614</v>
      </c>
      <c r="W1009" t="s">
        <v>6624</v>
      </c>
      <c r="X1009">
        <v>3776</v>
      </c>
      <c r="Y1009">
        <f t="shared" si="150"/>
        <v>5074</v>
      </c>
      <c r="Z1009">
        <f t="shared" si="151"/>
        <v>51</v>
      </c>
      <c r="AA1009" t="str">
        <f t="shared" si="152"/>
        <v/>
      </c>
      <c r="AB1009">
        <f t="shared" si="153"/>
        <v>3794</v>
      </c>
      <c r="AE1009" s="19">
        <v>41194</v>
      </c>
      <c r="AH1009" s="71">
        <v>41194</v>
      </c>
      <c r="AI1009" s="78" t="s">
        <v>8892</v>
      </c>
      <c r="AJ1009" s="413" t="str">
        <f t="shared" si="154"/>
        <v>12</v>
      </c>
      <c r="AK1009" t="str">
        <f t="shared" si="155"/>
        <v>10</v>
      </c>
      <c r="AL1009" t="str">
        <f t="shared" si="156"/>
        <v>2012</v>
      </c>
      <c r="AM1009" s="427" t="str">
        <f t="shared" si="157"/>
        <v>12</v>
      </c>
      <c r="AN1009" t="str">
        <f t="shared" si="158"/>
        <v>10</v>
      </c>
      <c r="AP1009" s="19">
        <f t="shared" si="159"/>
        <v>41194</v>
      </c>
    </row>
    <row r="1010" spans="1:42" ht="51" x14ac:dyDescent="0.2">
      <c r="A1010" s="143">
        <v>20325</v>
      </c>
      <c r="B1010" s="42" t="str">
        <f>IFERROR(VLOOKUP($A1010,INPUT_Du_lieu_nhan_vien!$A:$C,2,0),"-")</f>
        <v>Lê Thị Bích</v>
      </c>
      <c r="C1010" s="42" t="str">
        <f>IFERROR(VLOOKUP($A1010,INPUT_Du_lieu_nhan_vien!$A:$C,3,0),"-")</f>
        <v>Ngọc</v>
      </c>
      <c r="D1010" s="42" t="str">
        <f>IFERROR(VLOOKUP($A1010,INPUT_Du_lieu_nhan_vien!$A:$AJ,36,0),"-")</f>
        <v>Chính thức</v>
      </c>
      <c r="E1010" s="69" t="s">
        <v>3060</v>
      </c>
      <c r="F1010" s="70" t="s">
        <v>6661</v>
      </c>
      <c r="G1010" s="71">
        <v>41253</v>
      </c>
      <c r="H1010" s="54"/>
      <c r="I1010" s="54" t="s">
        <v>17</v>
      </c>
      <c r="J1010" s="54"/>
      <c r="K1010" s="54"/>
      <c r="L1010" s="54"/>
      <c r="M1010" s="54"/>
      <c r="N1010" s="70" t="s">
        <v>6662</v>
      </c>
      <c r="W1010" t="s">
        <v>6626</v>
      </c>
      <c r="X1010">
        <v>3777</v>
      </c>
      <c r="Y1010">
        <f t="shared" si="150"/>
        <v>4984</v>
      </c>
      <c r="Z1010">
        <f t="shared" si="151"/>
        <v>51</v>
      </c>
      <c r="AA1010" t="str">
        <f t="shared" si="152"/>
        <v/>
      </c>
      <c r="AB1010">
        <f t="shared" si="153"/>
        <v>3795</v>
      </c>
      <c r="AE1010" s="19">
        <v>41253</v>
      </c>
      <c r="AH1010" s="71">
        <v>41253</v>
      </c>
      <c r="AI1010" s="78" t="s">
        <v>2721</v>
      </c>
      <c r="AJ1010" s="413" t="str">
        <f t="shared" si="154"/>
        <v>10</v>
      </c>
      <c r="AK1010" t="str">
        <f t="shared" si="155"/>
        <v>12</v>
      </c>
      <c r="AL1010" t="str">
        <f t="shared" si="156"/>
        <v>2012</v>
      </c>
      <c r="AM1010" s="427" t="str">
        <f t="shared" si="157"/>
        <v>10</v>
      </c>
      <c r="AN1010" t="str">
        <f t="shared" si="158"/>
        <v>12</v>
      </c>
      <c r="AP1010" s="19">
        <f t="shared" si="159"/>
        <v>41253</v>
      </c>
    </row>
    <row r="1011" spans="1:42" ht="51" x14ac:dyDescent="0.2">
      <c r="A1011" s="143">
        <v>20497</v>
      </c>
      <c r="B1011" s="42" t="str">
        <f>IFERROR(VLOOKUP($A1011,INPUT_Du_lieu_nhan_vien!$A:$C,2,0),"-")</f>
        <v>Lê Thị</v>
      </c>
      <c r="C1011" s="42" t="str">
        <f>IFERROR(VLOOKUP($A1011,INPUT_Du_lieu_nhan_vien!$A:$C,3,0),"-")</f>
        <v>Trang</v>
      </c>
      <c r="D1011" s="42" t="str">
        <f>IFERROR(VLOOKUP($A1011,INPUT_Du_lieu_nhan_vien!$A:$AJ,36,0),"-")</f>
        <v>Nghỉ việc</v>
      </c>
      <c r="E1011" s="69" t="s">
        <v>3060</v>
      </c>
      <c r="F1011" s="70" t="s">
        <v>6663</v>
      </c>
      <c r="G1011" s="20" t="s">
        <v>2683</v>
      </c>
      <c r="H1011" s="54"/>
      <c r="I1011" s="54" t="s">
        <v>14</v>
      </c>
      <c r="J1011" s="54"/>
      <c r="K1011" s="54"/>
      <c r="L1011" s="54"/>
      <c r="M1011" s="54"/>
      <c r="N1011" s="70" t="s">
        <v>6664</v>
      </c>
      <c r="W1011" t="s">
        <v>6627</v>
      </c>
      <c r="X1011">
        <v>3778</v>
      </c>
      <c r="Y1011">
        <f t="shared" si="150"/>
        <v>5312</v>
      </c>
      <c r="Z1011">
        <f t="shared" si="151"/>
        <v>33</v>
      </c>
      <c r="AA1011" t="str">
        <f t="shared" si="152"/>
        <v/>
      </c>
      <c r="AB1011">
        <f t="shared" si="153"/>
        <v>3796</v>
      </c>
      <c r="AE1011" s="19">
        <v>41244</v>
      </c>
      <c r="AH1011" s="20" t="s">
        <v>2683</v>
      </c>
      <c r="AI1011" s="79" t="s">
        <v>2683</v>
      </c>
      <c r="AJ1011" s="413" t="str">
        <f t="shared" si="154"/>
        <v>01</v>
      </c>
      <c r="AK1011" t="str">
        <f t="shared" si="155"/>
        <v>12</v>
      </c>
      <c r="AL1011" t="str">
        <f t="shared" si="156"/>
        <v>2012</v>
      </c>
      <c r="AM1011" s="427" t="str">
        <f t="shared" si="157"/>
        <v>01</v>
      </c>
      <c r="AN1011" t="str">
        <f t="shared" si="158"/>
        <v>12</v>
      </c>
      <c r="AP1011" s="19">
        <f t="shared" si="159"/>
        <v>41244</v>
      </c>
    </row>
    <row r="1012" spans="1:42" ht="51" x14ac:dyDescent="0.2">
      <c r="A1012" s="143">
        <v>20439</v>
      </c>
      <c r="B1012" s="42" t="str">
        <f>IFERROR(VLOOKUP($A1012,INPUT_Du_lieu_nhan_vien!$A:$C,2,0),"-")</f>
        <v>Lê Nguyễn Thanh</v>
      </c>
      <c r="C1012" s="42" t="str">
        <f>IFERROR(VLOOKUP($A1012,INPUT_Du_lieu_nhan_vien!$A:$C,3,0),"-")</f>
        <v>Thanh</v>
      </c>
      <c r="D1012" s="42" t="str">
        <f>IFERROR(VLOOKUP($A1012,INPUT_Du_lieu_nhan_vien!$A:$AJ,36,0),"-")</f>
        <v>Nghỉ việc</v>
      </c>
      <c r="E1012" s="69" t="s">
        <v>3060</v>
      </c>
      <c r="F1012" s="70" t="s">
        <v>6665</v>
      </c>
      <c r="G1012" s="20" t="s">
        <v>2683</v>
      </c>
      <c r="H1012" s="54"/>
      <c r="I1012" s="54" t="s">
        <v>17</v>
      </c>
      <c r="J1012" s="54"/>
      <c r="K1012" s="54"/>
      <c r="L1012" s="54"/>
      <c r="M1012" s="54"/>
      <c r="N1012" s="70" t="s">
        <v>6666</v>
      </c>
      <c r="W1012" t="s">
        <v>6629</v>
      </c>
      <c r="X1012">
        <v>3779</v>
      </c>
      <c r="Y1012">
        <f t="shared" si="150"/>
        <v>5181</v>
      </c>
      <c r="Z1012">
        <f t="shared" si="151"/>
        <v>51</v>
      </c>
      <c r="AA1012" t="str">
        <f t="shared" si="152"/>
        <v/>
      </c>
      <c r="AB1012">
        <f t="shared" si="153"/>
        <v>3797</v>
      </c>
      <c r="AE1012" s="19">
        <v>41244</v>
      </c>
      <c r="AH1012" s="20" t="s">
        <v>2683</v>
      </c>
      <c r="AI1012" s="79" t="s">
        <v>2683</v>
      </c>
      <c r="AJ1012" s="413" t="str">
        <f t="shared" si="154"/>
        <v>01</v>
      </c>
      <c r="AK1012" t="str">
        <f t="shared" si="155"/>
        <v>12</v>
      </c>
      <c r="AL1012" t="str">
        <f t="shared" si="156"/>
        <v>2012</v>
      </c>
      <c r="AM1012" s="427" t="str">
        <f t="shared" si="157"/>
        <v>01</v>
      </c>
      <c r="AN1012" t="str">
        <f t="shared" si="158"/>
        <v>12</v>
      </c>
      <c r="AP1012" s="19">
        <f t="shared" si="159"/>
        <v>41244</v>
      </c>
    </row>
    <row r="1013" spans="1:42" ht="47.25" x14ac:dyDescent="0.2">
      <c r="A1013" s="143">
        <v>20130</v>
      </c>
      <c r="B1013" s="42" t="str">
        <f>IFERROR(VLOOKUP($A1013,INPUT_Du_lieu_nhan_vien!$A:$C,2,0),"-")</f>
        <v>Lê Thị Kim</v>
      </c>
      <c r="C1013" s="42" t="str">
        <f>IFERROR(VLOOKUP($A1013,INPUT_Du_lieu_nhan_vien!$A:$C,3,0),"-")</f>
        <v>Hằng</v>
      </c>
      <c r="D1013" s="42" t="str">
        <f>IFERROR(VLOOKUP($A1013,INPUT_Du_lieu_nhan_vien!$A:$AJ,36,0),"-")</f>
        <v>Chính thức</v>
      </c>
      <c r="E1013" s="69" t="s">
        <v>3060</v>
      </c>
      <c r="F1013" s="70" t="s">
        <v>6667</v>
      </c>
      <c r="G1013" s="71">
        <v>41275</v>
      </c>
      <c r="H1013" s="54"/>
      <c r="I1013" s="54" t="s">
        <v>17</v>
      </c>
      <c r="J1013" s="54"/>
      <c r="K1013" s="54"/>
      <c r="L1013" s="54"/>
      <c r="M1013" s="54"/>
      <c r="N1013" s="70" t="s">
        <v>6668</v>
      </c>
      <c r="W1013" t="s">
        <v>6631</v>
      </c>
      <c r="X1013">
        <v>3780</v>
      </c>
      <c r="Y1013">
        <f t="shared" si="150"/>
        <v>4646</v>
      </c>
      <c r="Z1013">
        <f t="shared" si="151"/>
        <v>51</v>
      </c>
      <c r="AA1013" t="str">
        <f t="shared" si="152"/>
        <v/>
      </c>
      <c r="AB1013">
        <f t="shared" si="153"/>
        <v>3798</v>
      </c>
      <c r="AE1013" s="19">
        <v>41275</v>
      </c>
      <c r="AH1013" s="71">
        <v>41275</v>
      </c>
      <c r="AI1013" s="78" t="s">
        <v>8619</v>
      </c>
      <c r="AJ1013" s="413" t="str">
        <f t="shared" si="154"/>
        <v>01</v>
      </c>
      <c r="AK1013" t="str">
        <f t="shared" si="155"/>
        <v>01</v>
      </c>
      <c r="AL1013" t="str">
        <f t="shared" si="156"/>
        <v>2013</v>
      </c>
      <c r="AM1013" s="427" t="str">
        <f t="shared" si="157"/>
        <v>01</v>
      </c>
      <c r="AN1013" t="str">
        <f t="shared" si="158"/>
        <v>01</v>
      </c>
      <c r="AP1013" s="19">
        <f t="shared" si="159"/>
        <v>41275</v>
      </c>
    </row>
    <row r="1014" spans="1:42" ht="31.5" x14ac:dyDescent="0.2">
      <c r="A1014" s="143">
        <v>20252</v>
      </c>
      <c r="B1014" s="42" t="str">
        <f>IFERROR(VLOOKUP($A1014,INPUT_Du_lieu_nhan_vien!$A:$C,2,0),"-")</f>
        <v>Lê Thị</v>
      </c>
      <c r="C1014" s="42" t="str">
        <f>IFERROR(VLOOKUP($A1014,INPUT_Du_lieu_nhan_vien!$A:$C,3,0),"-")</f>
        <v>Nga</v>
      </c>
      <c r="D1014" s="42" t="str">
        <f>IFERROR(VLOOKUP($A1014,INPUT_Du_lieu_nhan_vien!$A:$AJ,36,0),"-")</f>
        <v>Chính thức</v>
      </c>
      <c r="E1014" s="69" t="s">
        <v>3028</v>
      </c>
      <c r="F1014" s="70" t="s">
        <v>6669</v>
      </c>
      <c r="G1014" s="71">
        <v>41365</v>
      </c>
      <c r="H1014" s="54"/>
      <c r="I1014" s="54" t="s">
        <v>12</v>
      </c>
      <c r="J1014" s="54"/>
      <c r="K1014" s="54" t="s">
        <v>2632</v>
      </c>
      <c r="L1014" s="54"/>
      <c r="M1014" s="54"/>
      <c r="N1014" s="70" t="s">
        <v>6636</v>
      </c>
      <c r="W1014" t="s">
        <v>6633</v>
      </c>
      <c r="X1014">
        <v>3781</v>
      </c>
      <c r="Y1014">
        <f t="shared" si="150"/>
        <v>4777</v>
      </c>
      <c r="Z1014">
        <f t="shared" si="151"/>
        <v>50</v>
      </c>
      <c r="AA1014">
        <f t="shared" si="152"/>
        <v>163</v>
      </c>
      <c r="AB1014">
        <f t="shared" si="153"/>
        <v>3554</v>
      </c>
      <c r="AE1014" s="19">
        <v>41365</v>
      </c>
      <c r="AH1014" s="71">
        <v>41365</v>
      </c>
      <c r="AI1014" s="78" t="s">
        <v>8829</v>
      </c>
      <c r="AJ1014" s="413" t="str">
        <f t="shared" si="154"/>
        <v>01</v>
      </c>
      <c r="AK1014" t="str">
        <f t="shared" si="155"/>
        <v>04</v>
      </c>
      <c r="AL1014" t="str">
        <f t="shared" si="156"/>
        <v>2013</v>
      </c>
      <c r="AM1014" s="427" t="str">
        <f t="shared" si="157"/>
        <v>01</v>
      </c>
      <c r="AN1014" t="str">
        <f t="shared" si="158"/>
        <v>04</v>
      </c>
      <c r="AP1014" s="19">
        <f t="shared" si="159"/>
        <v>41365</v>
      </c>
    </row>
    <row r="1015" spans="1:42" ht="31.5" x14ac:dyDescent="0.2">
      <c r="A1015" s="143">
        <v>20410</v>
      </c>
      <c r="B1015" s="42" t="str">
        <f>IFERROR(VLOOKUP($A1015,INPUT_Du_lieu_nhan_vien!$A:$C,2,0),"-")</f>
        <v>Lê Thị Ánh</v>
      </c>
      <c r="C1015" s="42" t="str">
        <f>IFERROR(VLOOKUP($A1015,INPUT_Du_lieu_nhan_vien!$A:$C,3,0),"-")</f>
        <v>Ly</v>
      </c>
      <c r="D1015" s="42" t="str">
        <f>IFERROR(VLOOKUP($A1015,INPUT_Du_lieu_nhan_vien!$A:$AJ,36,0),"-")</f>
        <v>Chính thức</v>
      </c>
      <c r="E1015" s="69" t="s">
        <v>3060</v>
      </c>
      <c r="F1015" s="70" t="s">
        <v>6670</v>
      </c>
      <c r="G1015" s="71">
        <v>41365</v>
      </c>
      <c r="H1015" s="54"/>
      <c r="I1015" s="54" t="s">
        <v>3012</v>
      </c>
      <c r="J1015" s="54"/>
      <c r="K1015" s="54" t="s">
        <v>2632</v>
      </c>
      <c r="L1015" s="54"/>
      <c r="M1015" s="54"/>
      <c r="N1015" s="70" t="s">
        <v>6644</v>
      </c>
      <c r="W1015" t="s">
        <v>6635</v>
      </c>
      <c r="X1015">
        <v>3782</v>
      </c>
      <c r="Y1015">
        <f t="shared" si="150"/>
        <v>5088</v>
      </c>
      <c r="Z1015">
        <f t="shared" si="151"/>
        <v>56</v>
      </c>
      <c r="AA1015">
        <f t="shared" si="152"/>
        <v>163</v>
      </c>
      <c r="AB1015">
        <f t="shared" si="153"/>
        <v>3799</v>
      </c>
      <c r="AE1015" s="19">
        <v>41365</v>
      </c>
      <c r="AH1015" s="71">
        <v>41365</v>
      </c>
      <c r="AI1015" s="78" t="s">
        <v>8829</v>
      </c>
      <c r="AJ1015" s="413" t="str">
        <f t="shared" si="154"/>
        <v>01</v>
      </c>
      <c r="AK1015" t="str">
        <f t="shared" si="155"/>
        <v>04</v>
      </c>
      <c r="AL1015" t="str">
        <f t="shared" si="156"/>
        <v>2013</v>
      </c>
      <c r="AM1015" s="427" t="str">
        <f t="shared" si="157"/>
        <v>01</v>
      </c>
      <c r="AN1015" t="str">
        <f t="shared" si="158"/>
        <v>04</v>
      </c>
      <c r="AP1015" s="19">
        <f t="shared" si="159"/>
        <v>41365</v>
      </c>
    </row>
    <row r="1016" spans="1:42" ht="51" x14ac:dyDescent="0.2">
      <c r="A1016" s="143">
        <v>20323</v>
      </c>
      <c r="B1016" s="42" t="str">
        <f>IFERROR(VLOOKUP($A1016,INPUT_Du_lieu_nhan_vien!$A:$C,2,0),"-")</f>
        <v>Lê Thị Thanh</v>
      </c>
      <c r="C1016" s="42" t="str">
        <f>IFERROR(VLOOKUP($A1016,INPUT_Du_lieu_nhan_vien!$A:$C,3,0),"-")</f>
        <v>Hương</v>
      </c>
      <c r="D1016" s="42" t="str">
        <f>IFERROR(VLOOKUP($A1016,INPUT_Du_lieu_nhan_vien!$A:$AJ,36,0),"-")</f>
        <v>Chính thức</v>
      </c>
      <c r="E1016" s="69" t="s">
        <v>3060</v>
      </c>
      <c r="F1016" s="70" t="s">
        <v>6671</v>
      </c>
      <c r="G1016" s="71">
        <v>41365</v>
      </c>
      <c r="H1016" s="54"/>
      <c r="I1016" s="54" t="s">
        <v>3012</v>
      </c>
      <c r="J1016" s="54"/>
      <c r="K1016" s="54" t="s">
        <v>2632</v>
      </c>
      <c r="L1016" s="54"/>
      <c r="M1016" s="54"/>
      <c r="N1016" s="70" t="s">
        <v>6644</v>
      </c>
      <c r="W1016" t="s">
        <v>6637</v>
      </c>
      <c r="X1016">
        <v>3783</v>
      </c>
      <c r="Y1016">
        <f t="shared" si="150"/>
        <v>4982</v>
      </c>
      <c r="Z1016">
        <f t="shared" si="151"/>
        <v>56</v>
      </c>
      <c r="AA1016">
        <f t="shared" si="152"/>
        <v>163</v>
      </c>
      <c r="AB1016">
        <f t="shared" si="153"/>
        <v>3800</v>
      </c>
      <c r="AE1016" s="19">
        <v>41365</v>
      </c>
      <c r="AH1016" s="71">
        <v>41365</v>
      </c>
      <c r="AI1016" s="78" t="s">
        <v>8829</v>
      </c>
      <c r="AJ1016" s="413" t="str">
        <f t="shared" si="154"/>
        <v>01</v>
      </c>
      <c r="AK1016" t="str">
        <f t="shared" si="155"/>
        <v>04</v>
      </c>
      <c r="AL1016" t="str">
        <f t="shared" si="156"/>
        <v>2013</v>
      </c>
      <c r="AM1016" s="427" t="str">
        <f t="shared" si="157"/>
        <v>01</v>
      </c>
      <c r="AN1016" t="str">
        <f t="shared" si="158"/>
        <v>04</v>
      </c>
      <c r="AP1016" s="19">
        <f t="shared" si="159"/>
        <v>41365</v>
      </c>
    </row>
    <row r="1017" spans="1:42" ht="25.5" x14ac:dyDescent="0.2">
      <c r="A1017" s="143">
        <v>20034</v>
      </c>
      <c r="B1017" s="42" t="str">
        <f>IFERROR(VLOOKUP($A1017,INPUT_Du_lieu_nhan_vien!$A:$C,2,0),"-")</f>
        <v>Nguyễn Thị</v>
      </c>
      <c r="C1017" s="42" t="str">
        <f>IFERROR(VLOOKUP($A1017,INPUT_Du_lieu_nhan_vien!$A:$C,3,0),"-")</f>
        <v>Tho</v>
      </c>
      <c r="D1017" s="42" t="str">
        <f>IFERROR(VLOOKUP($A1017,INPUT_Du_lieu_nhan_vien!$A:$AJ,36,0),"-")</f>
        <v>Nghỉ việc</v>
      </c>
      <c r="E1017" s="69" t="s">
        <v>3060</v>
      </c>
      <c r="F1017" s="70" t="s">
        <v>6672</v>
      </c>
      <c r="G1017" s="71">
        <v>39816</v>
      </c>
      <c r="H1017" s="54"/>
      <c r="I1017" s="54" t="s">
        <v>16</v>
      </c>
      <c r="J1017" s="54"/>
      <c r="K1017" s="54" t="s">
        <v>65</v>
      </c>
      <c r="L1017" s="54"/>
      <c r="M1017" s="54" t="s">
        <v>70</v>
      </c>
      <c r="N1017" s="70" t="s">
        <v>6673</v>
      </c>
      <c r="W1017" t="s">
        <v>6639</v>
      </c>
      <c r="X1017">
        <v>3784</v>
      </c>
      <c r="Y1017">
        <f t="shared" si="150"/>
        <v>4472</v>
      </c>
      <c r="Z1017">
        <f t="shared" si="151"/>
        <v>53</v>
      </c>
      <c r="AA1017">
        <f t="shared" si="152"/>
        <v>177</v>
      </c>
      <c r="AB1017">
        <f t="shared" si="153"/>
        <v>3801</v>
      </c>
      <c r="AE1017" s="19">
        <v>39816</v>
      </c>
      <c r="AH1017" s="71">
        <v>39816</v>
      </c>
      <c r="AI1017" s="78" t="s">
        <v>8898</v>
      </c>
      <c r="AJ1017" s="413" t="str">
        <f t="shared" si="154"/>
        <v>03</v>
      </c>
      <c r="AK1017" t="str">
        <f t="shared" si="155"/>
        <v>01</v>
      </c>
      <c r="AL1017" t="str">
        <f t="shared" si="156"/>
        <v>2009</v>
      </c>
      <c r="AM1017" s="427" t="str">
        <f t="shared" si="157"/>
        <v>03</v>
      </c>
      <c r="AN1017" t="str">
        <f t="shared" si="158"/>
        <v>01</v>
      </c>
      <c r="AP1017" s="19">
        <f t="shared" si="159"/>
        <v>39816</v>
      </c>
    </row>
    <row r="1018" spans="1:42" ht="31.5" x14ac:dyDescent="0.2">
      <c r="A1018" s="143">
        <v>20110</v>
      </c>
      <c r="B1018" s="42" t="str">
        <f>IFERROR(VLOOKUP($A1018,INPUT_Du_lieu_nhan_vien!$A:$C,2,0),"-")</f>
        <v>Nguyễn Thị Thu</v>
      </c>
      <c r="C1018" s="42" t="str">
        <f>IFERROR(VLOOKUP($A1018,INPUT_Du_lieu_nhan_vien!$A:$C,3,0),"-")</f>
        <v>Trang</v>
      </c>
      <c r="D1018" s="42" t="str">
        <f>IFERROR(VLOOKUP($A1018,INPUT_Du_lieu_nhan_vien!$A:$AJ,36,0),"-")</f>
        <v>Nghỉ việc</v>
      </c>
      <c r="E1018" s="69" t="s">
        <v>3060</v>
      </c>
      <c r="F1018" s="70" t="s">
        <v>6678</v>
      </c>
      <c r="G1018" s="71" t="s">
        <v>6679</v>
      </c>
      <c r="H1018" s="54"/>
      <c r="I1018" s="54" t="s">
        <v>17</v>
      </c>
      <c r="J1018" s="54"/>
      <c r="K1018" s="54"/>
      <c r="L1018" s="54"/>
      <c r="M1018" s="54"/>
      <c r="N1018" s="70" t="s">
        <v>6680</v>
      </c>
      <c r="W1018" t="s">
        <v>6641</v>
      </c>
      <c r="X1018">
        <v>3785</v>
      </c>
      <c r="Y1018">
        <f t="shared" si="150"/>
        <v>4626</v>
      </c>
      <c r="Z1018">
        <f t="shared" si="151"/>
        <v>51</v>
      </c>
      <c r="AA1018" t="str">
        <f t="shared" si="152"/>
        <v/>
      </c>
      <c r="AB1018">
        <f t="shared" si="153"/>
        <v>3802</v>
      </c>
      <c r="AE1018" s="19">
        <v>40500</v>
      </c>
      <c r="AH1018" s="71" t="s">
        <v>6679</v>
      </c>
      <c r="AI1018" s="78" t="s">
        <v>6679</v>
      </c>
      <c r="AJ1018" s="413" t="str">
        <f t="shared" si="154"/>
        <v>18</v>
      </c>
      <c r="AK1018" t="str">
        <f t="shared" si="155"/>
        <v>11</v>
      </c>
      <c r="AL1018" t="str">
        <f t="shared" si="156"/>
        <v>2010</v>
      </c>
      <c r="AM1018" s="427" t="str">
        <f t="shared" si="157"/>
        <v>18</v>
      </c>
      <c r="AN1018" t="str">
        <f t="shared" si="158"/>
        <v>11</v>
      </c>
      <c r="AP1018" s="19">
        <f t="shared" si="159"/>
        <v>40500</v>
      </c>
    </row>
    <row r="1019" spans="1:42" ht="15.75" x14ac:dyDescent="0.2">
      <c r="A1019" s="143">
        <v>20511</v>
      </c>
      <c r="B1019" s="42" t="str">
        <f>IFERROR(VLOOKUP($A1019,INPUT_Du_lieu_nhan_vien!$A:$C,2,0),"-")</f>
        <v>Nguyễn Thị Thanh</v>
      </c>
      <c r="C1019" s="42" t="str">
        <f>IFERROR(VLOOKUP($A1019,INPUT_Du_lieu_nhan_vien!$A:$C,3,0),"-")</f>
        <v>Nhàn</v>
      </c>
      <c r="D1019" s="42" t="str">
        <f>IFERROR(VLOOKUP($A1019,INPUT_Du_lieu_nhan_vien!$A:$AJ,36,0),"-")</f>
        <v>Nghỉ việc</v>
      </c>
      <c r="E1019" s="69" t="s">
        <v>3060</v>
      </c>
      <c r="G1019" s="71">
        <v>40189</v>
      </c>
      <c r="H1019" s="54"/>
      <c r="I1019" s="54" t="s">
        <v>17</v>
      </c>
      <c r="J1019" s="54"/>
      <c r="K1019" s="54"/>
      <c r="L1019" s="54"/>
      <c r="M1019" s="54"/>
      <c r="N1019" s="70" t="s">
        <v>3071</v>
      </c>
      <c r="W1019" t="s">
        <v>6643</v>
      </c>
      <c r="X1019">
        <v>3786</v>
      </c>
      <c r="Y1019">
        <f t="shared" si="150"/>
        <v>5325</v>
      </c>
      <c r="Z1019">
        <f t="shared" si="151"/>
        <v>51</v>
      </c>
      <c r="AA1019" t="str">
        <f t="shared" si="152"/>
        <v/>
      </c>
      <c r="AB1019" t="str">
        <f t="shared" si="153"/>
        <v/>
      </c>
      <c r="AE1019" s="19">
        <v>40189</v>
      </c>
      <c r="AH1019" s="71">
        <v>40189</v>
      </c>
      <c r="AI1019" s="78" t="s">
        <v>8872</v>
      </c>
      <c r="AJ1019" s="413" t="str">
        <f t="shared" si="154"/>
        <v>11</v>
      </c>
      <c r="AK1019" t="str">
        <f t="shared" si="155"/>
        <v>01</v>
      </c>
      <c r="AL1019" t="str">
        <f t="shared" si="156"/>
        <v>2010</v>
      </c>
      <c r="AM1019" s="427" t="str">
        <f t="shared" si="157"/>
        <v>11</v>
      </c>
      <c r="AN1019" t="str">
        <f t="shared" si="158"/>
        <v>01</v>
      </c>
      <c r="AP1019" s="19">
        <f t="shared" si="159"/>
        <v>40189</v>
      </c>
    </row>
    <row r="1020" spans="1:42" ht="51" x14ac:dyDescent="0.2">
      <c r="A1020" s="143">
        <v>20110</v>
      </c>
      <c r="B1020" s="42" t="str">
        <f>IFERROR(VLOOKUP($A1020,INPUT_Du_lieu_nhan_vien!$A:$C,2,0),"-")</f>
        <v>Nguyễn Thị Thu</v>
      </c>
      <c r="C1020" s="42" t="str">
        <f>IFERROR(VLOOKUP($A1020,INPUT_Du_lieu_nhan_vien!$A:$C,3,0),"-")</f>
        <v>Trang</v>
      </c>
      <c r="D1020" s="42" t="str">
        <f>IFERROR(VLOOKUP($A1020,INPUT_Du_lieu_nhan_vien!$A:$AJ,36,0),"-")</f>
        <v>Nghỉ việc</v>
      </c>
      <c r="E1020" s="69" t="s">
        <v>3060</v>
      </c>
      <c r="F1020" s="70" t="s">
        <v>6683</v>
      </c>
      <c r="G1020" s="71">
        <v>40190</v>
      </c>
      <c r="H1020" s="54"/>
      <c r="I1020" s="54" t="s">
        <v>17</v>
      </c>
      <c r="J1020" s="54"/>
      <c r="K1020" s="54"/>
      <c r="L1020" s="54"/>
      <c r="M1020" s="54"/>
      <c r="N1020" s="70" t="s">
        <v>6684</v>
      </c>
      <c r="W1020" t="s">
        <v>6645</v>
      </c>
      <c r="X1020">
        <v>3787</v>
      </c>
      <c r="Y1020">
        <f t="shared" si="150"/>
        <v>4626</v>
      </c>
      <c r="Z1020">
        <f t="shared" si="151"/>
        <v>51</v>
      </c>
      <c r="AA1020" t="str">
        <f t="shared" si="152"/>
        <v/>
      </c>
      <c r="AB1020">
        <f t="shared" si="153"/>
        <v>3803</v>
      </c>
      <c r="AE1020" s="19">
        <v>40190</v>
      </c>
      <c r="AH1020" s="71">
        <v>40190</v>
      </c>
      <c r="AI1020" s="78" t="s">
        <v>8727</v>
      </c>
      <c r="AJ1020" s="413" t="str">
        <f t="shared" si="154"/>
        <v>12</v>
      </c>
      <c r="AK1020" t="str">
        <f t="shared" si="155"/>
        <v>01</v>
      </c>
      <c r="AL1020" t="str">
        <f t="shared" si="156"/>
        <v>2010</v>
      </c>
      <c r="AM1020" s="427" t="str">
        <f t="shared" si="157"/>
        <v>12</v>
      </c>
      <c r="AN1020" t="str">
        <f t="shared" si="158"/>
        <v>01</v>
      </c>
      <c r="AP1020" s="19">
        <f t="shared" si="159"/>
        <v>40190</v>
      </c>
    </row>
    <row r="1021" spans="1:42" ht="51" x14ac:dyDescent="0.2">
      <c r="A1021" s="143">
        <v>20321</v>
      </c>
      <c r="B1021" s="42" t="str">
        <f>IFERROR(VLOOKUP($A1021,INPUT_Du_lieu_nhan_vien!$A:$C,2,0),"-")</f>
        <v>Nguyễn Thùy</v>
      </c>
      <c r="C1021" s="42" t="str">
        <f>IFERROR(VLOOKUP($A1021,INPUT_Du_lieu_nhan_vien!$A:$C,3,0),"-")</f>
        <v>Dung</v>
      </c>
      <c r="D1021" s="42" t="str">
        <f>IFERROR(VLOOKUP($A1021,INPUT_Du_lieu_nhan_vien!$A:$AJ,36,0),"-")</f>
        <v>Nghỉ việc</v>
      </c>
      <c r="E1021" s="69" t="s">
        <v>3060</v>
      </c>
      <c r="F1021" s="70" t="s">
        <v>6685</v>
      </c>
      <c r="G1021" s="71">
        <v>40544</v>
      </c>
      <c r="H1021" s="54"/>
      <c r="I1021" s="54" t="s">
        <v>17</v>
      </c>
      <c r="J1021" s="54"/>
      <c r="K1021" s="54"/>
      <c r="L1021" s="54"/>
      <c r="M1021" s="54"/>
      <c r="N1021" s="70" t="s">
        <v>6686</v>
      </c>
      <c r="W1021" t="s">
        <v>6649</v>
      </c>
      <c r="X1021">
        <v>3788</v>
      </c>
      <c r="Y1021">
        <f t="shared" si="150"/>
        <v>4980</v>
      </c>
      <c r="Z1021">
        <f t="shared" si="151"/>
        <v>51</v>
      </c>
      <c r="AA1021" t="str">
        <f t="shared" si="152"/>
        <v/>
      </c>
      <c r="AB1021">
        <f t="shared" si="153"/>
        <v>3804</v>
      </c>
      <c r="AE1021" s="19">
        <v>40544</v>
      </c>
      <c r="AH1021" s="71">
        <v>40544</v>
      </c>
      <c r="AI1021" s="78" t="s">
        <v>8678</v>
      </c>
      <c r="AJ1021" s="413" t="str">
        <f t="shared" si="154"/>
        <v>01</v>
      </c>
      <c r="AK1021" t="str">
        <f t="shared" si="155"/>
        <v>01</v>
      </c>
      <c r="AL1021" t="str">
        <f t="shared" si="156"/>
        <v>2011</v>
      </c>
      <c r="AM1021" s="427" t="str">
        <f t="shared" si="157"/>
        <v>01</v>
      </c>
      <c r="AN1021" t="str">
        <f t="shared" si="158"/>
        <v>01</v>
      </c>
      <c r="AP1021" s="19">
        <f t="shared" si="159"/>
        <v>40544</v>
      </c>
    </row>
    <row r="1022" spans="1:42" ht="51" x14ac:dyDescent="0.2">
      <c r="A1022" s="143">
        <v>20257</v>
      </c>
      <c r="B1022" s="42" t="str">
        <f>IFERROR(VLOOKUP($A1022,INPUT_Du_lieu_nhan_vien!$A:$C,2,0),"-")</f>
        <v>Nguyễn Thị Thanh</v>
      </c>
      <c r="C1022" s="42" t="str">
        <f>IFERROR(VLOOKUP($A1022,INPUT_Du_lieu_nhan_vien!$A:$C,3,0),"-")</f>
        <v>Nga</v>
      </c>
      <c r="D1022" s="42" t="str">
        <f>IFERROR(VLOOKUP($A1022,INPUT_Du_lieu_nhan_vien!$A:$AJ,36,0),"-")</f>
        <v>Nghỉ việc</v>
      </c>
      <c r="E1022" s="69" t="s">
        <v>3060</v>
      </c>
      <c r="F1022" s="70" t="s">
        <v>6687</v>
      </c>
      <c r="G1022" s="71" t="s">
        <v>6688</v>
      </c>
      <c r="H1022" s="54"/>
      <c r="I1022" s="54" t="s">
        <v>17</v>
      </c>
      <c r="J1022" s="54"/>
      <c r="K1022" s="54"/>
      <c r="L1022" s="54"/>
      <c r="M1022" s="54"/>
      <c r="N1022" s="70" t="s">
        <v>6689</v>
      </c>
      <c r="W1022" t="s">
        <v>6651</v>
      </c>
      <c r="X1022">
        <v>3789</v>
      </c>
      <c r="Y1022">
        <f t="shared" si="150"/>
        <v>4782</v>
      </c>
      <c r="Z1022">
        <f t="shared" si="151"/>
        <v>51</v>
      </c>
      <c r="AA1022" t="str">
        <f t="shared" si="152"/>
        <v/>
      </c>
      <c r="AB1022">
        <f t="shared" si="153"/>
        <v>3805</v>
      </c>
      <c r="AE1022" s="19">
        <v>40651</v>
      </c>
      <c r="AH1022" s="71" t="s">
        <v>6688</v>
      </c>
      <c r="AI1022" s="78" t="s">
        <v>6688</v>
      </c>
      <c r="AJ1022" s="413" t="str">
        <f t="shared" si="154"/>
        <v>18</v>
      </c>
      <c r="AK1022" t="str">
        <f t="shared" si="155"/>
        <v>4</v>
      </c>
      <c r="AL1022" t="str">
        <f t="shared" si="156"/>
        <v>2011</v>
      </c>
      <c r="AM1022" s="427" t="str">
        <f t="shared" si="157"/>
        <v>18</v>
      </c>
      <c r="AN1022" t="str">
        <f t="shared" si="158"/>
        <v>4</v>
      </c>
      <c r="AP1022" s="19">
        <f t="shared" si="159"/>
        <v>40651</v>
      </c>
    </row>
    <row r="1023" spans="1:42" ht="51" x14ac:dyDescent="0.2">
      <c r="A1023" s="143">
        <v>20331</v>
      </c>
      <c r="B1023" s="42" t="str">
        <f>IFERROR(VLOOKUP($A1023,INPUT_Du_lieu_nhan_vien!$A:$C,2,0),"-")</f>
        <v>Nguyễn Phương</v>
      </c>
      <c r="C1023" s="42" t="str">
        <f>IFERROR(VLOOKUP($A1023,INPUT_Du_lieu_nhan_vien!$A:$C,3,0),"-")</f>
        <v>Thảo</v>
      </c>
      <c r="D1023" s="42" t="str">
        <f>IFERROR(VLOOKUP($A1023,INPUT_Du_lieu_nhan_vien!$A:$AJ,36,0),"-")</f>
        <v>Chính thức</v>
      </c>
      <c r="E1023" s="69" t="s">
        <v>3060</v>
      </c>
      <c r="F1023" s="70" t="s">
        <v>5537</v>
      </c>
      <c r="G1023" s="71">
        <v>41000</v>
      </c>
      <c r="H1023" s="54"/>
      <c r="I1023" s="54" t="s">
        <v>17</v>
      </c>
      <c r="J1023" s="54"/>
      <c r="K1023" s="54"/>
      <c r="L1023" s="54"/>
      <c r="M1023" s="54"/>
      <c r="N1023" s="70" t="s">
        <v>6690</v>
      </c>
      <c r="W1023" t="s">
        <v>6653</v>
      </c>
      <c r="X1023">
        <v>3790</v>
      </c>
      <c r="Y1023">
        <f t="shared" si="150"/>
        <v>4990</v>
      </c>
      <c r="Z1023">
        <f t="shared" si="151"/>
        <v>51</v>
      </c>
      <c r="AA1023" t="str">
        <f t="shared" si="152"/>
        <v/>
      </c>
      <c r="AB1023">
        <f t="shared" si="153"/>
        <v>2705</v>
      </c>
      <c r="AE1023" s="19">
        <v>41000</v>
      </c>
      <c r="AH1023" s="71">
        <v>41000</v>
      </c>
      <c r="AI1023" s="78" t="s">
        <v>8640</v>
      </c>
      <c r="AJ1023" s="413" t="str">
        <f t="shared" si="154"/>
        <v>01</v>
      </c>
      <c r="AK1023" t="str">
        <f t="shared" si="155"/>
        <v>04</v>
      </c>
      <c r="AL1023" t="str">
        <f t="shared" si="156"/>
        <v>2012</v>
      </c>
      <c r="AM1023" s="427" t="str">
        <f t="shared" si="157"/>
        <v>01</v>
      </c>
      <c r="AN1023" t="str">
        <f t="shared" si="158"/>
        <v>04</v>
      </c>
      <c r="AP1023" s="19">
        <f t="shared" si="159"/>
        <v>41000</v>
      </c>
    </row>
    <row r="1024" spans="1:42" ht="78.75" x14ac:dyDescent="0.2">
      <c r="A1024" s="143">
        <v>20332</v>
      </c>
      <c r="B1024" s="42" t="str">
        <f>IFERROR(VLOOKUP($A1024,INPUT_Du_lieu_nhan_vien!$A:$C,2,0),"-")</f>
        <v>Nguyễn Thị</v>
      </c>
      <c r="C1024" s="42" t="str">
        <f>IFERROR(VLOOKUP($A1024,INPUT_Du_lieu_nhan_vien!$A:$C,3,0),"-")</f>
        <v>Nga</v>
      </c>
      <c r="D1024" s="42" t="str">
        <f>IFERROR(VLOOKUP($A1024,INPUT_Du_lieu_nhan_vien!$A:$AJ,36,0),"-")</f>
        <v>Chính thức</v>
      </c>
      <c r="E1024" s="69" t="s">
        <v>3060</v>
      </c>
      <c r="F1024" s="70" t="s">
        <v>6691</v>
      </c>
      <c r="G1024" s="71">
        <v>41043</v>
      </c>
      <c r="H1024" s="54"/>
      <c r="I1024" s="54" t="s">
        <v>12</v>
      </c>
      <c r="J1024" s="54"/>
      <c r="K1024" s="54"/>
      <c r="L1024" s="54"/>
      <c r="M1024" s="54"/>
      <c r="N1024" s="70" t="s">
        <v>6692</v>
      </c>
      <c r="W1024" t="s">
        <v>6655</v>
      </c>
      <c r="X1024">
        <v>3791</v>
      </c>
      <c r="Y1024">
        <f t="shared" si="150"/>
        <v>4991</v>
      </c>
      <c r="Z1024">
        <f t="shared" si="151"/>
        <v>50</v>
      </c>
      <c r="AA1024" t="str">
        <f t="shared" si="152"/>
        <v/>
      </c>
      <c r="AB1024">
        <f t="shared" si="153"/>
        <v>3807</v>
      </c>
      <c r="AE1024" s="19">
        <v>41043</v>
      </c>
      <c r="AH1024" s="71">
        <v>41043</v>
      </c>
      <c r="AI1024" s="78" t="s">
        <v>8899</v>
      </c>
      <c r="AJ1024" s="413" t="str">
        <f t="shared" si="154"/>
        <v>14</v>
      </c>
      <c r="AK1024" t="str">
        <f t="shared" si="155"/>
        <v>05</v>
      </c>
      <c r="AL1024" t="str">
        <f t="shared" si="156"/>
        <v>2012</v>
      </c>
      <c r="AM1024" s="427" t="str">
        <f t="shared" si="157"/>
        <v>14</v>
      </c>
      <c r="AN1024" t="str">
        <f t="shared" si="158"/>
        <v>05</v>
      </c>
      <c r="AP1024" s="19">
        <f t="shared" si="159"/>
        <v>41043</v>
      </c>
    </row>
    <row r="1025" spans="1:42" ht="51" x14ac:dyDescent="0.2">
      <c r="A1025" s="143">
        <v>20264</v>
      </c>
      <c r="B1025" s="42" t="str">
        <f>IFERROR(VLOOKUP($A1025,INPUT_Du_lieu_nhan_vien!$A:$C,2,0),"-")</f>
        <v>Nguyễn Trọng</v>
      </c>
      <c r="C1025" s="42" t="str">
        <f>IFERROR(VLOOKUP($A1025,INPUT_Du_lieu_nhan_vien!$A:$C,3,0),"-")</f>
        <v>Duy</v>
      </c>
      <c r="D1025" s="42" t="str">
        <f>IFERROR(VLOOKUP($A1025,INPUT_Du_lieu_nhan_vien!$A:$AJ,36,0),"-")</f>
        <v>Nghỉ việc</v>
      </c>
      <c r="E1025" s="69" t="s">
        <v>3060</v>
      </c>
      <c r="F1025" s="70" t="s">
        <v>6693</v>
      </c>
      <c r="G1025" s="71">
        <v>40916</v>
      </c>
      <c r="H1025" s="54"/>
      <c r="I1025" s="54" t="s">
        <v>11</v>
      </c>
      <c r="J1025" s="54"/>
      <c r="K1025" s="54"/>
      <c r="L1025" s="54"/>
      <c r="M1025" s="54"/>
      <c r="N1025" s="70" t="s">
        <v>6694</v>
      </c>
      <c r="W1025" t="s">
        <v>6656</v>
      </c>
      <c r="X1025">
        <v>3792</v>
      </c>
      <c r="Y1025">
        <f t="shared" si="150"/>
        <v>4788</v>
      </c>
      <c r="Z1025">
        <f t="shared" si="151"/>
        <v>34</v>
      </c>
      <c r="AA1025" t="str">
        <f t="shared" si="152"/>
        <v/>
      </c>
      <c r="AB1025">
        <f t="shared" si="153"/>
        <v>3808</v>
      </c>
      <c r="AE1025" s="19">
        <v>40916</v>
      </c>
      <c r="AH1025" s="71">
        <v>40916</v>
      </c>
      <c r="AI1025" s="78" t="s">
        <v>8870</v>
      </c>
      <c r="AJ1025" s="413" t="str">
        <f t="shared" si="154"/>
        <v>08</v>
      </c>
      <c r="AK1025" t="str">
        <f t="shared" si="155"/>
        <v>01</v>
      </c>
      <c r="AL1025" t="str">
        <f t="shared" si="156"/>
        <v>2012</v>
      </c>
      <c r="AM1025" s="427" t="str">
        <f t="shared" si="157"/>
        <v>08</v>
      </c>
      <c r="AN1025" t="str">
        <f t="shared" si="158"/>
        <v>01</v>
      </c>
      <c r="AP1025" s="19">
        <f t="shared" si="159"/>
        <v>40916</v>
      </c>
    </row>
    <row r="1026" spans="1:42" ht="51" x14ac:dyDescent="0.2">
      <c r="A1026" s="143">
        <v>20169</v>
      </c>
      <c r="B1026" s="42" t="str">
        <f>IFERROR(VLOOKUP($A1026,INPUT_Du_lieu_nhan_vien!$A:$C,2,0),"-")</f>
        <v>Nguyễn Danh</v>
      </c>
      <c r="C1026" s="42" t="str">
        <f>IFERROR(VLOOKUP($A1026,INPUT_Du_lieu_nhan_vien!$A:$C,3,0),"-")</f>
        <v>Tú</v>
      </c>
      <c r="D1026" s="42" t="str">
        <f>IFERROR(VLOOKUP($A1026,INPUT_Du_lieu_nhan_vien!$A:$AJ,36,0),"-")</f>
        <v>Chính thức</v>
      </c>
      <c r="E1026" s="69" t="s">
        <v>3060</v>
      </c>
      <c r="F1026" s="70" t="s">
        <v>6697</v>
      </c>
      <c r="G1026" s="71">
        <v>41121</v>
      </c>
      <c r="H1026" s="54"/>
      <c r="I1026" s="54" t="s">
        <v>8</v>
      </c>
      <c r="J1026" s="54"/>
      <c r="K1026" s="54"/>
      <c r="L1026" s="54"/>
      <c r="M1026" s="54"/>
      <c r="N1026" s="70" t="s">
        <v>6698</v>
      </c>
      <c r="W1026" t="s">
        <v>6658</v>
      </c>
      <c r="X1026">
        <v>3793</v>
      </c>
      <c r="Y1026">
        <f t="shared" si="150"/>
        <v>4694</v>
      </c>
      <c r="Z1026">
        <f t="shared" si="151"/>
        <v>36</v>
      </c>
      <c r="AA1026" t="str">
        <f t="shared" si="152"/>
        <v/>
      </c>
      <c r="AB1026">
        <f t="shared" si="153"/>
        <v>3809</v>
      </c>
      <c r="AE1026" s="19">
        <v>41121</v>
      </c>
      <c r="AH1026" s="71">
        <v>41121</v>
      </c>
      <c r="AI1026" s="78" t="s">
        <v>8786</v>
      </c>
      <c r="AJ1026" s="413" t="str">
        <f t="shared" si="154"/>
        <v>31</v>
      </c>
      <c r="AK1026" t="str">
        <f t="shared" si="155"/>
        <v>07</v>
      </c>
      <c r="AL1026" t="str">
        <f t="shared" si="156"/>
        <v>2012</v>
      </c>
      <c r="AM1026" s="427" t="str">
        <f t="shared" si="157"/>
        <v>31</v>
      </c>
      <c r="AN1026" t="str">
        <f t="shared" si="158"/>
        <v>07</v>
      </c>
      <c r="AP1026" s="19">
        <f t="shared" si="159"/>
        <v>41121</v>
      </c>
    </row>
    <row r="1027" spans="1:42" ht="31.5" x14ac:dyDescent="0.2">
      <c r="A1027" s="143">
        <v>20386</v>
      </c>
      <c r="B1027" s="42" t="str">
        <f>IFERROR(VLOOKUP($A1027,INPUT_Du_lieu_nhan_vien!$A:$C,2,0),"-")</f>
        <v>Nguyễn Văn</v>
      </c>
      <c r="C1027" s="42" t="str">
        <f>IFERROR(VLOOKUP($A1027,INPUT_Du_lieu_nhan_vien!$A:$C,3,0),"-")</f>
        <v>Phi</v>
      </c>
      <c r="D1027" s="42" t="str">
        <f>IFERROR(VLOOKUP($A1027,INPUT_Du_lieu_nhan_vien!$A:$AJ,36,0),"-")</f>
        <v>Nghỉ việc</v>
      </c>
      <c r="E1027" s="69" t="s">
        <v>3060</v>
      </c>
      <c r="F1027" s="70" t="s">
        <v>6699</v>
      </c>
      <c r="G1027" s="71">
        <v>40919</v>
      </c>
      <c r="H1027" s="54"/>
      <c r="I1027" s="54" t="s">
        <v>17</v>
      </c>
      <c r="J1027" s="54"/>
      <c r="K1027" s="54"/>
      <c r="L1027" s="54"/>
      <c r="M1027" s="54"/>
      <c r="N1027" s="70" t="s">
        <v>6700</v>
      </c>
      <c r="W1027" t="s">
        <v>6660</v>
      </c>
      <c r="X1027">
        <v>3794</v>
      </c>
      <c r="Y1027">
        <f t="shared" si="150"/>
        <v>5054</v>
      </c>
      <c r="Z1027">
        <f t="shared" si="151"/>
        <v>51</v>
      </c>
      <c r="AA1027" t="str">
        <f t="shared" si="152"/>
        <v/>
      </c>
      <c r="AB1027">
        <f t="shared" si="153"/>
        <v>3810</v>
      </c>
      <c r="AE1027" s="19">
        <v>40919</v>
      </c>
      <c r="AH1027" s="71">
        <v>40919</v>
      </c>
      <c r="AI1027" s="78" t="s">
        <v>8635</v>
      </c>
      <c r="AJ1027" s="413" t="str">
        <f t="shared" si="154"/>
        <v>11</v>
      </c>
      <c r="AK1027" t="str">
        <f t="shared" si="155"/>
        <v>01</v>
      </c>
      <c r="AL1027" t="str">
        <f t="shared" si="156"/>
        <v>2012</v>
      </c>
      <c r="AM1027" s="427" t="str">
        <f t="shared" si="157"/>
        <v>11</v>
      </c>
      <c r="AN1027" t="str">
        <f t="shared" si="158"/>
        <v>01</v>
      </c>
      <c r="AP1027" s="19">
        <f t="shared" si="159"/>
        <v>40919</v>
      </c>
    </row>
    <row r="1028" spans="1:42" ht="31.5" x14ac:dyDescent="0.2">
      <c r="A1028" s="143">
        <v>20265</v>
      </c>
      <c r="B1028" s="42" t="str">
        <f>IFERROR(VLOOKUP($A1028,INPUT_Du_lieu_nhan_vien!$A:$C,2,0),"-")</f>
        <v>Nguyễn Thuần</v>
      </c>
      <c r="C1028" s="42" t="str">
        <f>IFERROR(VLOOKUP($A1028,INPUT_Du_lieu_nhan_vien!$A:$C,3,0),"-")</f>
        <v>Chất</v>
      </c>
      <c r="D1028" s="42" t="str">
        <f>IFERROR(VLOOKUP($A1028,INPUT_Du_lieu_nhan_vien!$A:$AJ,36,0),"-")</f>
        <v>Nghỉ việc</v>
      </c>
      <c r="E1028" s="69" t="s">
        <v>3060</v>
      </c>
      <c r="F1028" s="70" t="s">
        <v>6701</v>
      </c>
      <c r="G1028" s="71">
        <v>40919</v>
      </c>
      <c r="H1028" s="54"/>
      <c r="I1028" s="54" t="s">
        <v>17</v>
      </c>
      <c r="J1028" s="54"/>
      <c r="K1028" s="54"/>
      <c r="L1028" s="54"/>
      <c r="M1028" s="54"/>
      <c r="N1028" s="70" t="s">
        <v>6702</v>
      </c>
      <c r="W1028" t="s">
        <v>6661</v>
      </c>
      <c r="X1028">
        <v>3795</v>
      </c>
      <c r="Y1028">
        <f t="shared" si="150"/>
        <v>4789</v>
      </c>
      <c r="Z1028">
        <f t="shared" si="151"/>
        <v>51</v>
      </c>
      <c r="AA1028" t="str">
        <f t="shared" si="152"/>
        <v/>
      </c>
      <c r="AB1028">
        <f t="shared" si="153"/>
        <v>3811</v>
      </c>
      <c r="AE1028" s="19">
        <v>40919</v>
      </c>
      <c r="AH1028" s="71">
        <v>40919</v>
      </c>
      <c r="AI1028" s="78" t="s">
        <v>8635</v>
      </c>
      <c r="AJ1028" s="413" t="str">
        <f t="shared" si="154"/>
        <v>11</v>
      </c>
      <c r="AK1028" t="str">
        <f t="shared" si="155"/>
        <v>01</v>
      </c>
      <c r="AL1028" t="str">
        <f t="shared" si="156"/>
        <v>2012</v>
      </c>
      <c r="AM1028" s="427" t="str">
        <f t="shared" si="157"/>
        <v>11</v>
      </c>
      <c r="AN1028" t="str">
        <f t="shared" si="158"/>
        <v>01</v>
      </c>
      <c r="AP1028" s="19">
        <f t="shared" si="159"/>
        <v>40919</v>
      </c>
    </row>
    <row r="1029" spans="1:42" ht="31.5" x14ac:dyDescent="0.2">
      <c r="A1029" s="143">
        <v>20382</v>
      </c>
      <c r="B1029" s="42" t="str">
        <f>IFERROR(VLOOKUP($A1029,INPUT_Du_lieu_nhan_vien!$A:$C,2,0),"-")</f>
        <v>Nguyễn Tuấn</v>
      </c>
      <c r="C1029" s="42" t="str">
        <f>IFERROR(VLOOKUP($A1029,INPUT_Du_lieu_nhan_vien!$A:$C,3,0),"-")</f>
        <v>Anh</v>
      </c>
      <c r="D1029" s="42" t="str">
        <f>IFERROR(VLOOKUP($A1029,INPUT_Du_lieu_nhan_vien!$A:$AJ,36,0),"-")</f>
        <v>Chính thức</v>
      </c>
      <c r="E1029" s="69" t="s">
        <v>3060</v>
      </c>
      <c r="F1029" s="70" t="s">
        <v>6703</v>
      </c>
      <c r="G1029" s="71">
        <v>41214</v>
      </c>
      <c r="H1029" s="54"/>
      <c r="I1029" s="54" t="s">
        <v>17</v>
      </c>
      <c r="J1029" s="54"/>
      <c r="K1029" s="54"/>
      <c r="L1029" s="54"/>
      <c r="M1029" s="54"/>
      <c r="N1029" s="70" t="s">
        <v>6704</v>
      </c>
      <c r="W1029" t="s">
        <v>6663</v>
      </c>
      <c r="X1029">
        <v>3796</v>
      </c>
      <c r="Y1029">
        <f t="shared" si="150"/>
        <v>5050</v>
      </c>
      <c r="Z1029">
        <f t="shared" si="151"/>
        <v>51</v>
      </c>
      <c r="AA1029" t="str">
        <f t="shared" si="152"/>
        <v/>
      </c>
      <c r="AB1029">
        <f t="shared" si="153"/>
        <v>3812</v>
      </c>
      <c r="AE1029" s="19">
        <v>41214</v>
      </c>
      <c r="AH1029" s="71">
        <v>41214</v>
      </c>
      <c r="AI1029" s="78" t="s">
        <v>3185</v>
      </c>
      <c r="AJ1029" s="413" t="str">
        <f t="shared" si="154"/>
        <v>01</v>
      </c>
      <c r="AK1029" t="str">
        <f t="shared" si="155"/>
        <v>11</v>
      </c>
      <c r="AL1029" t="str">
        <f t="shared" si="156"/>
        <v>2012</v>
      </c>
      <c r="AM1029" s="427" t="str">
        <f t="shared" si="157"/>
        <v>01</v>
      </c>
      <c r="AN1029" t="str">
        <f t="shared" si="158"/>
        <v>11</v>
      </c>
      <c r="AP1029" s="19">
        <f t="shared" si="159"/>
        <v>41214</v>
      </c>
    </row>
    <row r="1030" spans="1:42" ht="47.25" x14ac:dyDescent="0.2">
      <c r="A1030" s="143">
        <v>20221</v>
      </c>
      <c r="B1030" s="42" t="str">
        <f>IFERROR(VLOOKUP($A1030,INPUT_Du_lieu_nhan_vien!$A:$C,2,0),"-")</f>
        <v>Nguyễn Thị</v>
      </c>
      <c r="C1030" s="42" t="str">
        <f>IFERROR(VLOOKUP($A1030,INPUT_Du_lieu_nhan_vien!$A:$C,3,0),"-")</f>
        <v>Thúy</v>
      </c>
      <c r="D1030" s="42" t="str">
        <f>IFERROR(VLOOKUP($A1030,INPUT_Du_lieu_nhan_vien!$A:$AJ,36,0),"-")</f>
        <v>Chính thức</v>
      </c>
      <c r="E1030" s="69" t="s">
        <v>3060</v>
      </c>
      <c r="F1030" s="70" t="s">
        <v>6707</v>
      </c>
      <c r="G1030" s="71">
        <v>41253</v>
      </c>
      <c r="H1030" s="54"/>
      <c r="I1030" s="54" t="s">
        <v>17</v>
      </c>
      <c r="J1030" s="54"/>
      <c r="K1030" s="54"/>
      <c r="L1030" s="54"/>
      <c r="M1030" s="54"/>
      <c r="N1030" s="70" t="s">
        <v>6706</v>
      </c>
      <c r="W1030" t="s">
        <v>6665</v>
      </c>
      <c r="X1030">
        <v>3797</v>
      </c>
      <c r="Y1030">
        <f t="shared" ref="Y1030:Y1093" si="160">IFERROR(VLOOKUP(A1030,$T$5:$U$817,2,FALSE),"")</f>
        <v>4746</v>
      </c>
      <c r="Z1030">
        <f t="shared" ref="Z1030:Z1093" si="161">IFERROR(VLOOKUP(I1030,$R$5:$S$31,2,FALSE),"")</f>
        <v>51</v>
      </c>
      <c r="AA1030" t="str">
        <f t="shared" ref="AA1030:AA1093" si="162">IFERROR(VLOOKUP(K1030,$P$5:$Q$125,2,FALSE),"")</f>
        <v/>
      </c>
      <c r="AB1030">
        <f t="shared" ref="AB1030:AB1093" si="163">IFERROR(VLOOKUP(F1030,$W$5:$X$1104,2,FALSE),"")</f>
        <v>3813</v>
      </c>
      <c r="AE1030" s="19">
        <v>41253</v>
      </c>
      <c r="AH1030" s="71">
        <v>41253</v>
      </c>
      <c r="AI1030" s="78" t="s">
        <v>2721</v>
      </c>
      <c r="AJ1030" s="413" t="str">
        <f t="shared" si="154"/>
        <v>10</v>
      </c>
      <c r="AK1030" t="str">
        <f t="shared" si="155"/>
        <v>12</v>
      </c>
      <c r="AL1030" t="str">
        <f t="shared" si="156"/>
        <v>2012</v>
      </c>
      <c r="AM1030" s="427" t="str">
        <f t="shared" si="157"/>
        <v>10</v>
      </c>
      <c r="AN1030" t="str">
        <f t="shared" si="158"/>
        <v>12</v>
      </c>
      <c r="AP1030" s="19">
        <f t="shared" si="159"/>
        <v>41253</v>
      </c>
    </row>
    <row r="1031" spans="1:42" ht="63" x14ac:dyDescent="0.2">
      <c r="A1031" s="143">
        <v>20382</v>
      </c>
      <c r="B1031" s="42" t="str">
        <f>IFERROR(VLOOKUP($A1031,INPUT_Du_lieu_nhan_vien!$A:$C,2,0),"-")</f>
        <v>Nguyễn Tuấn</v>
      </c>
      <c r="C1031" s="42" t="str">
        <f>IFERROR(VLOOKUP($A1031,INPUT_Du_lieu_nhan_vien!$A:$C,3,0),"-")</f>
        <v>Anh</v>
      </c>
      <c r="D1031" s="42" t="str">
        <f>IFERROR(VLOOKUP($A1031,INPUT_Du_lieu_nhan_vien!$A:$AJ,36,0),"-")</f>
        <v>Chính thức</v>
      </c>
      <c r="E1031" s="69" t="s">
        <v>3060</v>
      </c>
      <c r="F1031" s="70" t="s">
        <v>6709</v>
      </c>
      <c r="G1031" s="71">
        <v>41253</v>
      </c>
      <c r="H1031" s="54"/>
      <c r="I1031" s="54" t="s">
        <v>17</v>
      </c>
      <c r="J1031" s="54"/>
      <c r="K1031" s="54"/>
      <c r="L1031" s="54"/>
      <c r="M1031" s="54"/>
      <c r="N1031" s="70" t="s">
        <v>6614</v>
      </c>
      <c r="W1031" t="s">
        <v>6667</v>
      </c>
      <c r="X1031">
        <v>3798</v>
      </c>
      <c r="Y1031">
        <f t="shared" si="160"/>
        <v>5050</v>
      </c>
      <c r="Z1031">
        <f t="shared" si="161"/>
        <v>51</v>
      </c>
      <c r="AA1031" t="str">
        <f t="shared" si="162"/>
        <v/>
      </c>
      <c r="AB1031">
        <f t="shared" si="163"/>
        <v>3814</v>
      </c>
      <c r="AE1031" s="19">
        <v>41253</v>
      </c>
      <c r="AH1031" s="71">
        <v>41253</v>
      </c>
      <c r="AI1031" s="78" t="s">
        <v>2721</v>
      </c>
      <c r="AJ1031" s="413" t="str">
        <f t="shared" ref="AJ1031:AJ1094" si="164">LEFT(AI1031,2)</f>
        <v>10</v>
      </c>
      <c r="AK1031" t="str">
        <f t="shared" ref="AK1031:AK1094" si="165">MID(AI1031,FIND("/",AI1031)+1,FIND("/",AI1031,FIND("/",AI1031)+1)-FIND("/",AI1031)-1)</f>
        <v>12</v>
      </c>
      <c r="AL1031" t="str">
        <f t="shared" ref="AL1031:AL1094" si="166">RIGHT(AI1031,4)</f>
        <v>2012</v>
      </c>
      <c r="AM1031" s="427" t="str">
        <f t="shared" ref="AM1031:AM1094" si="167">IF(VALUE(AK1031)&gt;12,AK1031,AJ1031)</f>
        <v>10</v>
      </c>
      <c r="AN1031" t="str">
        <f t="shared" ref="AN1031:AN1094" si="168">IF(VALUE(AK1031)&gt;12,AJ1031,AK1031)</f>
        <v>12</v>
      </c>
      <c r="AP1031" s="19">
        <f t="shared" ref="AP1031:AP1094" si="169">IFERROR(DATE(TEXT(AL1031,0),TEXT(AN1031,0),TEXT(AM1031,0)),"")</f>
        <v>41253</v>
      </c>
    </row>
    <row r="1032" spans="1:42" ht="47.25" x14ac:dyDescent="0.2">
      <c r="A1032" s="143">
        <v>20331</v>
      </c>
      <c r="B1032" s="42" t="str">
        <f>IFERROR(VLOOKUP($A1032,INPUT_Du_lieu_nhan_vien!$A:$C,2,0),"-")</f>
        <v>Nguyễn Phương</v>
      </c>
      <c r="C1032" s="42" t="str">
        <f>IFERROR(VLOOKUP($A1032,INPUT_Du_lieu_nhan_vien!$A:$C,3,0),"-")</f>
        <v>Thảo</v>
      </c>
      <c r="D1032" s="42" t="str">
        <f>IFERROR(VLOOKUP($A1032,INPUT_Du_lieu_nhan_vien!$A:$AJ,36,0),"-")</f>
        <v>Chính thức</v>
      </c>
      <c r="E1032" s="69" t="s">
        <v>3060</v>
      </c>
      <c r="F1032" s="70" t="s">
        <v>6710</v>
      </c>
      <c r="G1032" s="71">
        <v>41253</v>
      </c>
      <c r="H1032" s="54"/>
      <c r="I1032" s="54" t="s">
        <v>17</v>
      </c>
      <c r="J1032" s="54"/>
      <c r="K1032" s="54"/>
      <c r="L1032" s="54"/>
      <c r="M1032" s="54"/>
      <c r="N1032" s="70" t="s">
        <v>6662</v>
      </c>
      <c r="W1032" t="s">
        <v>6670</v>
      </c>
      <c r="X1032">
        <v>3799</v>
      </c>
      <c r="Y1032">
        <f t="shared" si="160"/>
        <v>4990</v>
      </c>
      <c r="Z1032">
        <f t="shared" si="161"/>
        <v>51</v>
      </c>
      <c r="AA1032" t="str">
        <f t="shared" si="162"/>
        <v/>
      </c>
      <c r="AB1032">
        <f t="shared" si="163"/>
        <v>3815</v>
      </c>
      <c r="AE1032" s="19">
        <v>41253</v>
      </c>
      <c r="AH1032" s="71">
        <v>41253</v>
      </c>
      <c r="AI1032" s="78" t="s">
        <v>2721</v>
      </c>
      <c r="AJ1032" s="413" t="str">
        <f t="shared" si="164"/>
        <v>10</v>
      </c>
      <c r="AK1032" t="str">
        <f t="shared" si="165"/>
        <v>12</v>
      </c>
      <c r="AL1032" t="str">
        <f t="shared" si="166"/>
        <v>2012</v>
      </c>
      <c r="AM1032" s="427" t="str">
        <f t="shared" si="167"/>
        <v>10</v>
      </c>
      <c r="AN1032" t="str">
        <f t="shared" si="168"/>
        <v>12</v>
      </c>
      <c r="AP1032" s="19">
        <f t="shared" si="169"/>
        <v>41253</v>
      </c>
    </row>
    <row r="1033" spans="1:42" ht="47.25" x14ac:dyDescent="0.2">
      <c r="A1033" s="143">
        <v>20077</v>
      </c>
      <c r="B1033" s="42" t="str">
        <f>IFERROR(VLOOKUP($A1033,INPUT_Du_lieu_nhan_vien!$A:$C,2,0),"-")</f>
        <v>Nguyễn Thị Thu</v>
      </c>
      <c r="C1033" s="42" t="str">
        <f>IFERROR(VLOOKUP($A1033,INPUT_Du_lieu_nhan_vien!$A:$C,3,0),"-")</f>
        <v>Hà</v>
      </c>
      <c r="D1033" s="42" t="str">
        <f>IFERROR(VLOOKUP($A1033,INPUT_Du_lieu_nhan_vien!$A:$AJ,36,0),"-")</f>
        <v>Nghỉ việc</v>
      </c>
      <c r="E1033" s="69" t="s">
        <v>3060</v>
      </c>
      <c r="F1033" s="70" t="s">
        <v>6711</v>
      </c>
      <c r="G1033" s="71">
        <v>41194</v>
      </c>
      <c r="H1033" s="54"/>
      <c r="I1033" s="54" t="s">
        <v>17</v>
      </c>
      <c r="J1033" s="54"/>
      <c r="K1033" s="54"/>
      <c r="L1033" s="54"/>
      <c r="M1033" s="54"/>
      <c r="N1033" s="70" t="s">
        <v>6712</v>
      </c>
      <c r="W1033" t="s">
        <v>6671</v>
      </c>
      <c r="X1033">
        <v>3800</v>
      </c>
      <c r="Y1033">
        <f t="shared" si="160"/>
        <v>4515</v>
      </c>
      <c r="Z1033">
        <f t="shared" si="161"/>
        <v>51</v>
      </c>
      <c r="AA1033" t="str">
        <f t="shared" si="162"/>
        <v/>
      </c>
      <c r="AB1033">
        <f t="shared" si="163"/>
        <v>3816</v>
      </c>
      <c r="AE1033" s="19">
        <v>41194</v>
      </c>
      <c r="AH1033" s="71">
        <v>41194</v>
      </c>
      <c r="AI1033" s="78" t="s">
        <v>8892</v>
      </c>
      <c r="AJ1033" s="413" t="str">
        <f t="shared" si="164"/>
        <v>12</v>
      </c>
      <c r="AK1033" t="str">
        <f t="shared" si="165"/>
        <v>10</v>
      </c>
      <c r="AL1033" t="str">
        <f t="shared" si="166"/>
        <v>2012</v>
      </c>
      <c r="AM1033" s="427" t="str">
        <f t="shared" si="167"/>
        <v>12</v>
      </c>
      <c r="AN1033" t="str">
        <f t="shared" si="168"/>
        <v>10</v>
      </c>
      <c r="AP1033" s="19">
        <f t="shared" si="169"/>
        <v>41194</v>
      </c>
    </row>
    <row r="1034" spans="1:42" ht="47.25" x14ac:dyDescent="0.2">
      <c r="A1034" s="143">
        <v>20265</v>
      </c>
      <c r="B1034" s="42" t="str">
        <f>IFERROR(VLOOKUP($A1034,INPUT_Du_lieu_nhan_vien!$A:$C,2,0),"-")</f>
        <v>Nguyễn Thuần</v>
      </c>
      <c r="C1034" s="42" t="str">
        <f>IFERROR(VLOOKUP($A1034,INPUT_Du_lieu_nhan_vien!$A:$C,3,0),"-")</f>
        <v>Chất</v>
      </c>
      <c r="D1034" s="42" t="str">
        <f>IFERROR(VLOOKUP($A1034,INPUT_Du_lieu_nhan_vien!$A:$AJ,36,0),"-")</f>
        <v>Nghỉ việc</v>
      </c>
      <c r="E1034" s="69" t="s">
        <v>3060</v>
      </c>
      <c r="F1034" s="70" t="s">
        <v>6713</v>
      </c>
      <c r="G1034" s="71">
        <v>40919</v>
      </c>
      <c r="H1034" s="54"/>
      <c r="I1034" s="54" t="s">
        <v>17</v>
      </c>
      <c r="J1034" s="54"/>
      <c r="K1034" s="54"/>
      <c r="L1034" s="54"/>
      <c r="M1034" s="54"/>
      <c r="N1034" s="70" t="s">
        <v>6714</v>
      </c>
      <c r="W1034" t="s">
        <v>6672</v>
      </c>
      <c r="X1034">
        <v>3801</v>
      </c>
      <c r="Y1034">
        <f t="shared" si="160"/>
        <v>4789</v>
      </c>
      <c r="Z1034">
        <f t="shared" si="161"/>
        <v>51</v>
      </c>
      <c r="AA1034" t="str">
        <f t="shared" si="162"/>
        <v/>
      </c>
      <c r="AB1034">
        <f t="shared" si="163"/>
        <v>3817</v>
      </c>
      <c r="AE1034" s="19">
        <v>40919</v>
      </c>
      <c r="AH1034" s="71">
        <v>40919</v>
      </c>
      <c r="AI1034" s="78" t="s">
        <v>8635</v>
      </c>
      <c r="AJ1034" s="413" t="str">
        <f t="shared" si="164"/>
        <v>11</v>
      </c>
      <c r="AK1034" t="str">
        <f t="shared" si="165"/>
        <v>01</v>
      </c>
      <c r="AL1034" t="str">
        <f t="shared" si="166"/>
        <v>2012</v>
      </c>
      <c r="AM1034" s="427" t="str">
        <f t="shared" si="167"/>
        <v>11</v>
      </c>
      <c r="AN1034" t="str">
        <f t="shared" si="168"/>
        <v>01</v>
      </c>
      <c r="AP1034" s="19">
        <f t="shared" si="169"/>
        <v>40919</v>
      </c>
    </row>
    <row r="1035" spans="1:42" ht="63" x14ac:dyDescent="0.2">
      <c r="A1035" s="143">
        <v>20253</v>
      </c>
      <c r="B1035" s="42" t="str">
        <f>IFERROR(VLOOKUP($A1035,INPUT_Du_lieu_nhan_vien!$A:$C,2,0),"-")</f>
        <v>Nguyễn Thị Minh</v>
      </c>
      <c r="C1035" s="42" t="str">
        <f>IFERROR(VLOOKUP($A1035,INPUT_Du_lieu_nhan_vien!$A:$C,3,0),"-")</f>
        <v>Phượng</v>
      </c>
      <c r="D1035" s="42" t="str">
        <f>IFERROR(VLOOKUP($A1035,INPUT_Du_lieu_nhan_vien!$A:$AJ,36,0),"-")</f>
        <v>Chính thức</v>
      </c>
      <c r="E1035" s="69" t="s">
        <v>3060</v>
      </c>
      <c r="F1035" s="70" t="s">
        <v>6715</v>
      </c>
      <c r="G1035" s="71">
        <v>41244</v>
      </c>
      <c r="H1035" s="54"/>
      <c r="I1035" s="54" t="s">
        <v>11</v>
      </c>
      <c r="J1035" s="54"/>
      <c r="K1035" s="54"/>
      <c r="L1035" s="54"/>
      <c r="M1035" s="54"/>
      <c r="N1035" s="70" t="s">
        <v>6716</v>
      </c>
      <c r="W1035" t="s">
        <v>6678</v>
      </c>
      <c r="X1035">
        <v>3802</v>
      </c>
      <c r="Y1035">
        <f t="shared" si="160"/>
        <v>4778</v>
      </c>
      <c r="Z1035">
        <f t="shared" si="161"/>
        <v>34</v>
      </c>
      <c r="AA1035" t="str">
        <f t="shared" si="162"/>
        <v/>
      </c>
      <c r="AB1035">
        <f t="shared" si="163"/>
        <v>3818</v>
      </c>
      <c r="AE1035" s="19">
        <v>41244</v>
      </c>
      <c r="AH1035" s="71">
        <v>41244</v>
      </c>
      <c r="AI1035" s="78" t="s">
        <v>2683</v>
      </c>
      <c r="AJ1035" s="413" t="str">
        <f t="shared" si="164"/>
        <v>01</v>
      </c>
      <c r="AK1035" t="str">
        <f t="shared" si="165"/>
        <v>12</v>
      </c>
      <c r="AL1035" t="str">
        <f t="shared" si="166"/>
        <v>2012</v>
      </c>
      <c r="AM1035" s="427" t="str">
        <f t="shared" si="167"/>
        <v>01</v>
      </c>
      <c r="AN1035" t="str">
        <f t="shared" si="168"/>
        <v>12</v>
      </c>
      <c r="AP1035" s="19">
        <f t="shared" si="169"/>
        <v>41244</v>
      </c>
    </row>
    <row r="1036" spans="1:42" s="1" customFormat="1" ht="22.5" customHeight="1" x14ac:dyDescent="0.2">
      <c r="A1036" s="354">
        <v>20297</v>
      </c>
      <c r="B1036" s="355" t="str">
        <f>IFERROR(VLOOKUP($A1036,INPUT_Du_lieu_nhan_vien!$A:$C,2,0),"-")</f>
        <v>Nguyễn Công</v>
      </c>
      <c r="C1036" s="355" t="str">
        <f>IFERROR(VLOOKUP($A1036,INPUT_Du_lieu_nhan_vien!$A:$C,3,0),"-")</f>
        <v>Thành</v>
      </c>
      <c r="D1036" s="355" t="str">
        <f>IFERROR(VLOOKUP($A1036,INPUT_Du_lieu_nhan_vien!$A:$AJ,36,0),"-")</f>
        <v>Chính thức</v>
      </c>
      <c r="E1036" s="356" t="s">
        <v>3060</v>
      </c>
      <c r="F1036" s="70" t="s">
        <v>6717</v>
      </c>
      <c r="G1036" s="71">
        <v>41244</v>
      </c>
      <c r="H1036" s="341"/>
      <c r="I1036" s="54" t="s">
        <v>12</v>
      </c>
      <c r="J1036" s="341"/>
      <c r="K1036" s="341"/>
      <c r="L1036" s="341"/>
      <c r="M1036" s="341"/>
      <c r="N1036" s="70" t="s">
        <v>6718</v>
      </c>
      <c r="W1036" s="1" t="s">
        <v>6683</v>
      </c>
      <c r="X1036" s="1">
        <v>3803</v>
      </c>
      <c r="Y1036">
        <f t="shared" si="160"/>
        <v>4830</v>
      </c>
      <c r="Z1036">
        <f t="shared" si="161"/>
        <v>50</v>
      </c>
      <c r="AA1036" t="str">
        <f t="shared" si="162"/>
        <v/>
      </c>
      <c r="AB1036">
        <f t="shared" si="163"/>
        <v>3819</v>
      </c>
      <c r="AE1036" s="19">
        <v>41244</v>
      </c>
      <c r="AH1036" s="71">
        <v>41244</v>
      </c>
      <c r="AI1036" s="78" t="s">
        <v>2683</v>
      </c>
      <c r="AJ1036" s="413" t="str">
        <f t="shared" si="164"/>
        <v>01</v>
      </c>
      <c r="AK1036" t="str">
        <f t="shared" si="165"/>
        <v>12</v>
      </c>
      <c r="AL1036" t="str">
        <f t="shared" si="166"/>
        <v>2012</v>
      </c>
      <c r="AM1036" s="427" t="str">
        <f t="shared" si="167"/>
        <v>01</v>
      </c>
      <c r="AN1036" t="str">
        <f t="shared" si="168"/>
        <v>12</v>
      </c>
      <c r="AO1036"/>
      <c r="AP1036" s="19">
        <f t="shared" si="169"/>
        <v>41244</v>
      </c>
    </row>
    <row r="1037" spans="1:42" ht="51" x14ac:dyDescent="0.2">
      <c r="A1037" s="143">
        <v>20106</v>
      </c>
      <c r="B1037" s="42" t="str">
        <f>IFERROR(VLOOKUP($A1037,INPUT_Du_lieu_nhan_vien!$A:$C,2,0),"-")</f>
        <v>Nguyễn Thu</v>
      </c>
      <c r="C1037" s="42" t="str">
        <f>IFERROR(VLOOKUP($A1037,INPUT_Du_lieu_nhan_vien!$A:$C,3,0),"-")</f>
        <v>Hiền</v>
      </c>
      <c r="D1037" s="42" t="str">
        <f>IFERROR(VLOOKUP($A1037,INPUT_Du_lieu_nhan_vien!$A:$AJ,36,0),"-")</f>
        <v>Nghỉ việc</v>
      </c>
      <c r="E1037" s="69" t="s">
        <v>3060</v>
      </c>
      <c r="F1037" s="70" t="s">
        <v>6719</v>
      </c>
      <c r="G1037" s="19">
        <v>41278</v>
      </c>
      <c r="H1037" s="54"/>
      <c r="I1037" s="54" t="s">
        <v>17</v>
      </c>
      <c r="J1037" s="54"/>
      <c r="K1037" s="54"/>
      <c r="L1037" s="54"/>
      <c r="M1037" s="54"/>
      <c r="N1037" s="70" t="s">
        <v>6644</v>
      </c>
      <c r="W1037" t="s">
        <v>6685</v>
      </c>
      <c r="X1037">
        <v>3804</v>
      </c>
      <c r="Y1037">
        <f t="shared" si="160"/>
        <v>4544</v>
      </c>
      <c r="Z1037">
        <f t="shared" si="161"/>
        <v>51</v>
      </c>
      <c r="AA1037" t="str">
        <f t="shared" si="162"/>
        <v/>
      </c>
      <c r="AB1037">
        <f t="shared" si="163"/>
        <v>3820</v>
      </c>
      <c r="AE1037" s="19">
        <v>41278</v>
      </c>
      <c r="AH1037" s="19">
        <v>41278</v>
      </c>
      <c r="AI1037" s="414" t="s">
        <v>8783</v>
      </c>
      <c r="AJ1037" s="413" t="str">
        <f t="shared" si="164"/>
        <v>04</v>
      </c>
      <c r="AK1037" t="str">
        <f t="shared" si="165"/>
        <v>01</v>
      </c>
      <c r="AL1037" t="str">
        <f t="shared" si="166"/>
        <v>2013</v>
      </c>
      <c r="AM1037" s="427" t="str">
        <f t="shared" si="167"/>
        <v>04</v>
      </c>
      <c r="AN1037" t="str">
        <f t="shared" si="168"/>
        <v>01</v>
      </c>
      <c r="AP1037" s="19">
        <f t="shared" si="169"/>
        <v>41278</v>
      </c>
    </row>
    <row r="1038" spans="1:42" ht="51" x14ac:dyDescent="0.2">
      <c r="A1038" s="143">
        <v>20334</v>
      </c>
      <c r="B1038" s="42" t="str">
        <f>IFERROR(VLOOKUP($A1038,INPUT_Du_lieu_nhan_vien!$A:$C,2,0),"-")</f>
        <v>Nguyễn Cao Thanh</v>
      </c>
      <c r="C1038" s="42" t="str">
        <f>IFERROR(VLOOKUP($A1038,INPUT_Du_lieu_nhan_vien!$A:$C,3,0),"-")</f>
        <v>Thảo</v>
      </c>
      <c r="D1038" s="42" t="str">
        <f>IFERROR(VLOOKUP($A1038,INPUT_Du_lieu_nhan_vien!$A:$AJ,36,0),"-")</f>
        <v>Chính thức</v>
      </c>
      <c r="E1038" s="69" t="s">
        <v>3060</v>
      </c>
      <c r="F1038" s="70" t="s">
        <v>6720</v>
      </c>
      <c r="G1038" s="71">
        <v>41365</v>
      </c>
      <c r="H1038" s="54"/>
      <c r="I1038" s="54" t="s">
        <v>12</v>
      </c>
      <c r="J1038" s="54"/>
      <c r="K1038" s="54"/>
      <c r="L1038" s="54"/>
      <c r="M1038" s="54"/>
      <c r="N1038" s="70" t="s">
        <v>6636</v>
      </c>
      <c r="W1038" t="s">
        <v>6687</v>
      </c>
      <c r="X1038">
        <v>3805</v>
      </c>
      <c r="Y1038">
        <f t="shared" si="160"/>
        <v>4993</v>
      </c>
      <c r="Z1038">
        <f t="shared" si="161"/>
        <v>50</v>
      </c>
      <c r="AA1038" t="str">
        <f t="shared" si="162"/>
        <v/>
      </c>
      <c r="AB1038">
        <f t="shared" si="163"/>
        <v>3821</v>
      </c>
      <c r="AE1038" s="19">
        <v>41365</v>
      </c>
      <c r="AH1038" s="71">
        <v>41365</v>
      </c>
      <c r="AI1038" s="78" t="s">
        <v>8829</v>
      </c>
      <c r="AJ1038" s="413" t="str">
        <f t="shared" si="164"/>
        <v>01</v>
      </c>
      <c r="AK1038" t="str">
        <f t="shared" si="165"/>
        <v>04</v>
      </c>
      <c r="AL1038" t="str">
        <f t="shared" si="166"/>
        <v>2013</v>
      </c>
      <c r="AM1038" s="427" t="str">
        <f t="shared" si="167"/>
        <v>01</v>
      </c>
      <c r="AN1038" t="str">
        <f t="shared" si="168"/>
        <v>04</v>
      </c>
      <c r="AP1038" s="19">
        <f t="shared" si="169"/>
        <v>41365</v>
      </c>
    </row>
    <row r="1039" spans="1:42" ht="51" x14ac:dyDescent="0.2">
      <c r="A1039" s="143">
        <v>20342</v>
      </c>
      <c r="B1039" s="42" t="str">
        <f>IFERROR(VLOOKUP($A1039,INPUT_Du_lieu_nhan_vien!$A:$C,2,0),"-")</f>
        <v>Nguyễn Ngọc Hoàng</v>
      </c>
      <c r="C1039" s="42" t="str">
        <f>IFERROR(VLOOKUP($A1039,INPUT_Du_lieu_nhan_vien!$A:$C,3,0),"-")</f>
        <v>Cầm</v>
      </c>
      <c r="D1039" s="42" t="str">
        <f>IFERROR(VLOOKUP($A1039,INPUT_Du_lieu_nhan_vien!$A:$AJ,36,0),"-")</f>
        <v>Chính thức</v>
      </c>
      <c r="E1039" s="69" t="s">
        <v>3060</v>
      </c>
      <c r="F1039" s="70" t="s">
        <v>6721</v>
      </c>
      <c r="G1039" s="19">
        <v>41365</v>
      </c>
      <c r="H1039" s="54"/>
      <c r="I1039" s="54" t="s">
        <v>11</v>
      </c>
      <c r="J1039" s="54"/>
      <c r="K1039" s="54"/>
      <c r="L1039" s="54"/>
      <c r="M1039" s="54"/>
      <c r="N1039" s="70" t="s">
        <v>6722</v>
      </c>
      <c r="W1039" t="s">
        <v>6691</v>
      </c>
      <c r="X1039">
        <v>3807</v>
      </c>
      <c r="Y1039">
        <f t="shared" si="160"/>
        <v>5009</v>
      </c>
      <c r="Z1039">
        <f t="shared" si="161"/>
        <v>34</v>
      </c>
      <c r="AA1039" t="str">
        <f t="shared" si="162"/>
        <v/>
      </c>
      <c r="AB1039">
        <f t="shared" si="163"/>
        <v>3822</v>
      </c>
      <c r="AE1039" s="19">
        <v>41365</v>
      </c>
      <c r="AH1039" s="19">
        <v>41365</v>
      </c>
      <c r="AI1039" s="414" t="s">
        <v>8829</v>
      </c>
      <c r="AJ1039" s="413" t="str">
        <f t="shared" si="164"/>
        <v>01</v>
      </c>
      <c r="AK1039" t="str">
        <f t="shared" si="165"/>
        <v>04</v>
      </c>
      <c r="AL1039" t="str">
        <f t="shared" si="166"/>
        <v>2013</v>
      </c>
      <c r="AM1039" s="427" t="str">
        <f t="shared" si="167"/>
        <v>01</v>
      </c>
      <c r="AN1039" t="str">
        <f t="shared" si="168"/>
        <v>04</v>
      </c>
      <c r="AP1039" s="19">
        <f t="shared" si="169"/>
        <v>41365</v>
      </c>
    </row>
    <row r="1040" spans="1:42" ht="51" x14ac:dyDescent="0.2">
      <c r="A1040" s="143">
        <v>20375</v>
      </c>
      <c r="B1040" s="42" t="str">
        <f>IFERROR(VLOOKUP($A1040,INPUT_Du_lieu_nhan_vien!$A:$C,2,0),"-")</f>
        <v>Nguyễn Thị Mỹ</v>
      </c>
      <c r="C1040" s="42" t="str">
        <f>IFERROR(VLOOKUP($A1040,INPUT_Du_lieu_nhan_vien!$A:$C,3,0),"-")</f>
        <v>Lợi</v>
      </c>
      <c r="D1040" s="42" t="str">
        <f>IFERROR(VLOOKUP($A1040,INPUT_Du_lieu_nhan_vien!$A:$AJ,36,0),"-")</f>
        <v>Chính thức</v>
      </c>
      <c r="E1040" s="69" t="s">
        <v>3060</v>
      </c>
      <c r="F1040" s="70" t="s">
        <v>6723</v>
      </c>
      <c r="G1040" s="19">
        <v>41365</v>
      </c>
      <c r="H1040" s="54"/>
      <c r="I1040" s="54" t="s">
        <v>17</v>
      </c>
      <c r="J1040" s="54"/>
      <c r="K1040" s="54"/>
      <c r="L1040" s="54"/>
      <c r="M1040" s="54"/>
      <c r="N1040" s="70" t="s">
        <v>6644</v>
      </c>
      <c r="W1040" t="s">
        <v>6693</v>
      </c>
      <c r="X1040">
        <v>3808</v>
      </c>
      <c r="Y1040">
        <f t="shared" si="160"/>
        <v>5043</v>
      </c>
      <c r="Z1040">
        <f t="shared" si="161"/>
        <v>51</v>
      </c>
      <c r="AA1040" t="str">
        <f t="shared" si="162"/>
        <v/>
      </c>
      <c r="AB1040">
        <f t="shared" si="163"/>
        <v>3823</v>
      </c>
      <c r="AE1040" s="19">
        <v>41365</v>
      </c>
      <c r="AH1040" s="19">
        <v>41365</v>
      </c>
      <c r="AI1040" s="414" t="s">
        <v>8829</v>
      </c>
      <c r="AJ1040" s="413" t="str">
        <f t="shared" si="164"/>
        <v>01</v>
      </c>
      <c r="AK1040" t="str">
        <f t="shared" si="165"/>
        <v>04</v>
      </c>
      <c r="AL1040" t="str">
        <f t="shared" si="166"/>
        <v>2013</v>
      </c>
      <c r="AM1040" s="427" t="str">
        <f t="shared" si="167"/>
        <v>01</v>
      </c>
      <c r="AN1040" t="str">
        <f t="shared" si="168"/>
        <v>04</v>
      </c>
      <c r="AP1040" s="19">
        <f t="shared" si="169"/>
        <v>41365</v>
      </c>
    </row>
    <row r="1041" spans="1:42" ht="51" x14ac:dyDescent="0.2">
      <c r="A1041" s="143">
        <v>20264</v>
      </c>
      <c r="B1041" s="42" t="str">
        <f>IFERROR(VLOOKUP($A1041,INPUT_Du_lieu_nhan_vien!$A:$C,2,0),"-")</f>
        <v>Nguyễn Trọng</v>
      </c>
      <c r="C1041" s="42" t="str">
        <f>IFERROR(VLOOKUP($A1041,INPUT_Du_lieu_nhan_vien!$A:$C,3,0),"-")</f>
        <v>Duy</v>
      </c>
      <c r="D1041" s="42" t="str">
        <f>IFERROR(VLOOKUP($A1041,INPUT_Du_lieu_nhan_vien!$A:$AJ,36,0),"-")</f>
        <v>Nghỉ việc</v>
      </c>
      <c r="E1041" s="69" t="s">
        <v>3060</v>
      </c>
      <c r="F1041" s="70" t="s">
        <v>6724</v>
      </c>
      <c r="G1041" s="20" t="s">
        <v>3913</v>
      </c>
      <c r="H1041" s="54"/>
      <c r="I1041" s="54" t="s">
        <v>11</v>
      </c>
      <c r="J1041" s="54"/>
      <c r="K1041" s="54"/>
      <c r="L1041" s="54"/>
      <c r="M1041" s="54"/>
      <c r="N1041" s="70" t="s">
        <v>6725</v>
      </c>
      <c r="W1041" t="s">
        <v>6697</v>
      </c>
      <c r="X1041">
        <v>3809</v>
      </c>
      <c r="Y1041">
        <f t="shared" si="160"/>
        <v>4788</v>
      </c>
      <c r="Z1041">
        <f t="shared" si="161"/>
        <v>34</v>
      </c>
      <c r="AA1041" t="str">
        <f t="shared" si="162"/>
        <v/>
      </c>
      <c r="AB1041">
        <f t="shared" si="163"/>
        <v>3824</v>
      </c>
      <c r="AE1041" s="19">
        <v>41365</v>
      </c>
      <c r="AH1041" s="20" t="s">
        <v>3913</v>
      </c>
      <c r="AI1041" s="79" t="s">
        <v>3913</v>
      </c>
      <c r="AJ1041" s="413" t="str">
        <f t="shared" si="164"/>
        <v>1/</v>
      </c>
      <c r="AK1041" t="str">
        <f t="shared" si="165"/>
        <v>4</v>
      </c>
      <c r="AL1041" t="str">
        <f t="shared" si="166"/>
        <v>2013</v>
      </c>
      <c r="AM1041" s="427">
        <v>1</v>
      </c>
      <c r="AN1041" t="str">
        <f t="shared" si="168"/>
        <v>4</v>
      </c>
      <c r="AP1041" s="19">
        <f t="shared" si="169"/>
        <v>41365</v>
      </c>
    </row>
    <row r="1042" spans="1:42" ht="51" x14ac:dyDescent="0.2">
      <c r="A1042" s="143">
        <v>10013</v>
      </c>
      <c r="B1042" s="42" t="str">
        <f>IFERROR(VLOOKUP($A1042,INPUT_Du_lieu_nhan_vien!$A:$C,2,0),"-")</f>
        <v>Vũ Thị Hồng</v>
      </c>
      <c r="C1042" s="42" t="str">
        <f>IFERROR(VLOOKUP($A1042,INPUT_Du_lieu_nhan_vien!$A:$C,3,0),"-")</f>
        <v>Thúy</v>
      </c>
      <c r="D1042" s="42" t="str">
        <f>IFERROR(VLOOKUP($A1042,INPUT_Du_lieu_nhan_vien!$A:$AJ,36,0),"-")</f>
        <v>Chính thức</v>
      </c>
      <c r="E1042" s="69" t="s">
        <v>3028</v>
      </c>
      <c r="F1042" s="70"/>
      <c r="G1042" s="20">
        <v>39986</v>
      </c>
      <c r="H1042" s="54"/>
      <c r="I1042" s="54" t="s">
        <v>11</v>
      </c>
      <c r="J1042" s="54"/>
      <c r="K1042" s="54"/>
      <c r="L1042" s="54"/>
      <c r="M1042" s="54"/>
      <c r="N1042" s="70"/>
      <c r="W1042" t="s">
        <v>6699</v>
      </c>
      <c r="X1042">
        <v>3810</v>
      </c>
      <c r="Y1042">
        <f t="shared" si="160"/>
        <v>4430</v>
      </c>
      <c r="Z1042">
        <f t="shared" si="161"/>
        <v>34</v>
      </c>
      <c r="AA1042" t="str">
        <f t="shared" si="162"/>
        <v/>
      </c>
      <c r="AB1042" t="str">
        <f t="shared" si="163"/>
        <v/>
      </c>
      <c r="AE1042" s="19">
        <v>39986</v>
      </c>
      <c r="AH1042" s="20">
        <v>39986</v>
      </c>
      <c r="AI1042" s="79" t="s">
        <v>8900</v>
      </c>
      <c r="AJ1042" s="413" t="str">
        <f t="shared" si="164"/>
        <v>22</v>
      </c>
      <c r="AK1042" t="str">
        <f t="shared" si="165"/>
        <v>06</v>
      </c>
      <c r="AL1042" t="str">
        <f t="shared" si="166"/>
        <v>2009</v>
      </c>
      <c r="AM1042" s="427" t="str">
        <f t="shared" si="167"/>
        <v>22</v>
      </c>
      <c r="AN1042" t="str">
        <f t="shared" si="168"/>
        <v>06</v>
      </c>
      <c r="AP1042" s="19">
        <f t="shared" si="169"/>
        <v>39986</v>
      </c>
    </row>
    <row r="1043" spans="1:42" ht="51" x14ac:dyDescent="0.2">
      <c r="A1043" s="143">
        <v>10013</v>
      </c>
      <c r="B1043" s="42" t="str">
        <f>IFERROR(VLOOKUP($A1043,INPUT_Du_lieu_nhan_vien!$A:$C,2,0),"-")</f>
        <v>Vũ Thị Hồng</v>
      </c>
      <c r="C1043" s="42" t="str">
        <f>IFERROR(VLOOKUP($A1043,INPUT_Du_lieu_nhan_vien!$A:$C,3,0),"-")</f>
        <v>Thúy</v>
      </c>
      <c r="D1043" s="42" t="str">
        <f>IFERROR(VLOOKUP($A1043,INPUT_Du_lieu_nhan_vien!$A:$AJ,36,0),"-")</f>
        <v>Chính thức</v>
      </c>
      <c r="E1043" s="69" t="s">
        <v>3028</v>
      </c>
      <c r="F1043" s="70" t="s">
        <v>6531</v>
      </c>
      <c r="G1043" s="71">
        <v>40634</v>
      </c>
      <c r="H1043" s="54"/>
      <c r="I1043" s="54" t="s">
        <v>8</v>
      </c>
      <c r="J1043" s="54"/>
      <c r="K1043" s="54" t="s">
        <v>60</v>
      </c>
      <c r="L1043" s="54"/>
      <c r="M1043" s="54"/>
      <c r="N1043" s="70"/>
      <c r="W1043" t="s">
        <v>6701</v>
      </c>
      <c r="X1043">
        <v>3811</v>
      </c>
      <c r="Y1043">
        <f t="shared" si="160"/>
        <v>4430</v>
      </c>
      <c r="Z1043">
        <f t="shared" si="161"/>
        <v>36</v>
      </c>
      <c r="AA1043">
        <f t="shared" si="162"/>
        <v>188</v>
      </c>
      <c r="AB1043">
        <f t="shared" si="163"/>
        <v>3555</v>
      </c>
      <c r="AE1043" s="19">
        <v>40634</v>
      </c>
      <c r="AH1043" s="71">
        <v>40634</v>
      </c>
      <c r="AI1043" s="78" t="s">
        <v>8595</v>
      </c>
      <c r="AJ1043" s="413" t="str">
        <f t="shared" si="164"/>
        <v>01</v>
      </c>
      <c r="AK1043" t="str">
        <f t="shared" si="165"/>
        <v>04</v>
      </c>
      <c r="AL1043" t="str">
        <f t="shared" si="166"/>
        <v>2011</v>
      </c>
      <c r="AM1043" s="427" t="str">
        <f t="shared" si="167"/>
        <v>01</v>
      </c>
      <c r="AN1043" t="str">
        <f t="shared" si="168"/>
        <v>04</v>
      </c>
      <c r="AP1043" s="19">
        <f t="shared" si="169"/>
        <v>40634</v>
      </c>
    </row>
    <row r="1044" spans="1:42" ht="51" x14ac:dyDescent="0.2">
      <c r="A1044" s="143">
        <v>20013</v>
      </c>
      <c r="B1044" s="42" t="str">
        <f>IFERROR(VLOOKUP($A1044,INPUT_Du_lieu_nhan_vien!$A:$C,2,0),"-")</f>
        <v>Phạm Thị Ngọc</v>
      </c>
      <c r="C1044" s="42" t="str">
        <f>IFERROR(VLOOKUP($A1044,INPUT_Du_lieu_nhan_vien!$A:$C,3,0),"-")</f>
        <v>Lan</v>
      </c>
      <c r="D1044" s="42" t="str">
        <f>IFERROR(VLOOKUP($A1044,INPUT_Du_lieu_nhan_vien!$A:$AJ,36,0),"-")</f>
        <v>Chính thức</v>
      </c>
      <c r="E1044" s="69" t="s">
        <v>3028</v>
      </c>
      <c r="F1044" s="70" t="s">
        <v>6529</v>
      </c>
      <c r="G1044" s="71">
        <v>40299</v>
      </c>
      <c r="H1044" s="54"/>
      <c r="I1044" s="54" t="s">
        <v>12</v>
      </c>
      <c r="J1044" s="54"/>
      <c r="K1044" s="54"/>
      <c r="L1044" s="54"/>
      <c r="M1044" s="54"/>
      <c r="N1044" s="70"/>
      <c r="W1044" t="s">
        <v>6703</v>
      </c>
      <c r="X1044">
        <v>3812</v>
      </c>
      <c r="Y1044">
        <f t="shared" si="160"/>
        <v>4453</v>
      </c>
      <c r="Z1044">
        <f t="shared" si="161"/>
        <v>50</v>
      </c>
      <c r="AA1044" t="str">
        <f t="shared" si="162"/>
        <v/>
      </c>
      <c r="AB1044">
        <f t="shared" si="163"/>
        <v>3556</v>
      </c>
      <c r="AE1044" s="19">
        <v>40299</v>
      </c>
      <c r="AH1044" s="71">
        <v>40299</v>
      </c>
      <c r="AI1044" s="78" t="s">
        <v>8901</v>
      </c>
      <c r="AJ1044" s="413" t="str">
        <f t="shared" si="164"/>
        <v>01</v>
      </c>
      <c r="AK1044" t="str">
        <f t="shared" si="165"/>
        <v>05</v>
      </c>
      <c r="AL1044" t="str">
        <f t="shared" si="166"/>
        <v>2010</v>
      </c>
      <c r="AM1044" s="427" t="str">
        <f t="shared" si="167"/>
        <v>01</v>
      </c>
      <c r="AN1044" t="str">
        <f t="shared" si="168"/>
        <v>05</v>
      </c>
      <c r="AP1044" s="19">
        <f t="shared" si="169"/>
        <v>40299</v>
      </c>
    </row>
    <row r="1045" spans="1:42" ht="31.5" x14ac:dyDescent="0.2">
      <c r="A1045" s="143">
        <v>20024</v>
      </c>
      <c r="B1045" s="42" t="str">
        <f>IFERROR(VLOOKUP($A1045,INPUT_Du_lieu_nhan_vien!$A:$C,2,0),"-")</f>
        <v>Ngô Thị Thanh</v>
      </c>
      <c r="C1045" s="42" t="str">
        <f>IFERROR(VLOOKUP($A1045,INPUT_Du_lieu_nhan_vien!$A:$C,3,0),"-")</f>
        <v>Thủy</v>
      </c>
      <c r="D1045" s="42" t="str">
        <f>IFERROR(VLOOKUP($A1045,INPUT_Du_lieu_nhan_vien!$A:$AJ,36,0),"-")</f>
        <v>Chính thức</v>
      </c>
      <c r="E1045" s="69" t="s">
        <v>3028</v>
      </c>
      <c r="F1045" s="70" t="s">
        <v>6528</v>
      </c>
      <c r="G1045" s="71">
        <v>40299</v>
      </c>
      <c r="H1045" s="54"/>
      <c r="I1045" s="54" t="s">
        <v>12</v>
      </c>
      <c r="J1045" s="54"/>
      <c r="K1045" s="54"/>
      <c r="L1045" s="54"/>
      <c r="M1045" s="54"/>
      <c r="N1045" s="70"/>
      <c r="W1045" t="s">
        <v>6707</v>
      </c>
      <c r="X1045">
        <v>3813</v>
      </c>
      <c r="Y1045">
        <f t="shared" si="160"/>
        <v>4464</v>
      </c>
      <c r="Z1045">
        <f t="shared" si="161"/>
        <v>50</v>
      </c>
      <c r="AA1045" t="str">
        <f t="shared" si="162"/>
        <v/>
      </c>
      <c r="AB1045">
        <f t="shared" si="163"/>
        <v>3557</v>
      </c>
      <c r="AE1045" s="19">
        <v>40299</v>
      </c>
      <c r="AH1045" s="71">
        <v>40299</v>
      </c>
      <c r="AI1045" s="78" t="s">
        <v>8901</v>
      </c>
      <c r="AJ1045" s="413" t="str">
        <f t="shared" si="164"/>
        <v>01</v>
      </c>
      <c r="AK1045" t="str">
        <f t="shared" si="165"/>
        <v>05</v>
      </c>
      <c r="AL1045" t="str">
        <f t="shared" si="166"/>
        <v>2010</v>
      </c>
      <c r="AM1045" s="427" t="str">
        <f t="shared" si="167"/>
        <v>01</v>
      </c>
      <c r="AN1045" t="str">
        <f t="shared" si="168"/>
        <v>05</v>
      </c>
      <c r="AP1045" s="19">
        <f t="shared" si="169"/>
        <v>40299</v>
      </c>
    </row>
    <row r="1046" spans="1:42" ht="31.5" x14ac:dyDescent="0.2">
      <c r="A1046" s="143">
        <v>10011</v>
      </c>
      <c r="B1046" s="42" t="str">
        <f>IFERROR(VLOOKUP($A1046,INPUT_Du_lieu_nhan_vien!$A:$C,2,0),"-")</f>
        <v>Nguyễn Hoàng</v>
      </c>
      <c r="C1046" s="42" t="str">
        <f>IFERROR(VLOOKUP($A1046,INPUT_Du_lieu_nhan_vien!$A:$C,3,0),"-")</f>
        <v>Tú</v>
      </c>
      <c r="D1046" s="42" t="str">
        <f>IFERROR(VLOOKUP($A1046,INPUT_Du_lieu_nhan_vien!$A:$AJ,36,0),"-")</f>
        <v>Nghỉ việc</v>
      </c>
      <c r="E1046" s="69" t="s">
        <v>3028</v>
      </c>
      <c r="F1046" s="70" t="s">
        <v>6530</v>
      </c>
      <c r="G1046" s="20">
        <v>40546</v>
      </c>
      <c r="H1046" s="54"/>
      <c r="I1046" s="54" t="s">
        <v>8</v>
      </c>
      <c r="J1046" s="54"/>
      <c r="K1046" s="54"/>
      <c r="L1046" s="54"/>
      <c r="M1046" s="54"/>
      <c r="N1046" s="70"/>
      <c r="W1046" t="s">
        <v>6709</v>
      </c>
      <c r="X1046">
        <v>3814</v>
      </c>
      <c r="Y1046">
        <f t="shared" si="160"/>
        <v>4428</v>
      </c>
      <c r="Z1046">
        <f t="shared" si="161"/>
        <v>36</v>
      </c>
      <c r="AA1046" t="str">
        <f t="shared" si="162"/>
        <v/>
      </c>
      <c r="AB1046">
        <f t="shared" si="163"/>
        <v>3558</v>
      </c>
      <c r="AE1046" s="19">
        <v>40546</v>
      </c>
      <c r="AH1046" s="20">
        <v>40546</v>
      </c>
      <c r="AI1046" s="79" t="s">
        <v>8865</v>
      </c>
      <c r="AJ1046" s="413" t="str">
        <f t="shared" si="164"/>
        <v>03</v>
      </c>
      <c r="AK1046" t="str">
        <f t="shared" si="165"/>
        <v>01</v>
      </c>
      <c r="AL1046" t="str">
        <f t="shared" si="166"/>
        <v>2011</v>
      </c>
      <c r="AM1046" s="427" t="str">
        <f t="shared" si="167"/>
        <v>03</v>
      </c>
      <c r="AN1046" t="str">
        <f t="shared" si="168"/>
        <v>01</v>
      </c>
      <c r="AP1046" s="19">
        <f t="shared" si="169"/>
        <v>40546</v>
      </c>
    </row>
    <row r="1047" spans="1:42" ht="31.5" x14ac:dyDescent="0.2">
      <c r="A1047" s="143">
        <v>10011</v>
      </c>
      <c r="B1047" s="42" t="str">
        <f>IFERROR(VLOOKUP($A1047,INPUT_Du_lieu_nhan_vien!$A:$C,2,0),"-")</f>
        <v>Nguyễn Hoàng</v>
      </c>
      <c r="C1047" s="42" t="str">
        <f>IFERROR(VLOOKUP($A1047,INPUT_Du_lieu_nhan_vien!$A:$C,3,0),"-")</f>
        <v>Tú</v>
      </c>
      <c r="D1047" s="42" t="str">
        <f>IFERROR(VLOOKUP($A1047,INPUT_Du_lieu_nhan_vien!$A:$AJ,36,0),"-")</f>
        <v>Nghỉ việc</v>
      </c>
      <c r="E1047" s="69" t="s">
        <v>3028</v>
      </c>
      <c r="F1047" s="70" t="s">
        <v>6534</v>
      </c>
      <c r="G1047" s="20">
        <v>40547</v>
      </c>
      <c r="H1047" s="54"/>
      <c r="I1047" s="54" t="s">
        <v>8</v>
      </c>
      <c r="J1047" s="54"/>
      <c r="K1047" s="54" t="s">
        <v>49</v>
      </c>
      <c r="L1047" s="54"/>
      <c r="M1047" s="54"/>
      <c r="N1047" s="70"/>
      <c r="W1047" t="s">
        <v>6710</v>
      </c>
      <c r="X1047">
        <v>3815</v>
      </c>
      <c r="Y1047">
        <f t="shared" si="160"/>
        <v>4428</v>
      </c>
      <c r="Z1047">
        <f t="shared" si="161"/>
        <v>36</v>
      </c>
      <c r="AA1047">
        <f t="shared" si="162"/>
        <v>175</v>
      </c>
      <c r="AB1047">
        <f t="shared" si="163"/>
        <v>3559</v>
      </c>
      <c r="AE1047" s="19">
        <v>40547</v>
      </c>
      <c r="AH1047" s="20">
        <v>40547</v>
      </c>
      <c r="AI1047" s="79" t="s">
        <v>8885</v>
      </c>
      <c r="AJ1047" s="413" t="str">
        <f t="shared" si="164"/>
        <v>04</v>
      </c>
      <c r="AK1047" t="str">
        <f t="shared" si="165"/>
        <v>01</v>
      </c>
      <c r="AL1047" t="str">
        <f t="shared" si="166"/>
        <v>2011</v>
      </c>
      <c r="AM1047" s="427" t="str">
        <f t="shared" si="167"/>
        <v>04</v>
      </c>
      <c r="AN1047" t="str">
        <f t="shared" si="168"/>
        <v>01</v>
      </c>
      <c r="AP1047" s="19">
        <f t="shared" si="169"/>
        <v>40547</v>
      </c>
    </row>
    <row r="1048" spans="1:42" ht="31.5" x14ac:dyDescent="0.2">
      <c r="A1048" s="143">
        <v>20048</v>
      </c>
      <c r="B1048" s="42" t="str">
        <f>IFERROR(VLOOKUP($A1048,INPUT_Du_lieu_nhan_vien!$A:$C,2,0),"-")</f>
        <v>Lê Thị Anh</v>
      </c>
      <c r="C1048" s="42" t="str">
        <f>IFERROR(VLOOKUP($A1048,INPUT_Du_lieu_nhan_vien!$A:$C,3,0),"-")</f>
        <v>Tú</v>
      </c>
      <c r="D1048" s="42" t="str">
        <f>IFERROR(VLOOKUP($A1048,INPUT_Du_lieu_nhan_vien!$A:$AJ,36,0),"-")</f>
        <v>Chính thức</v>
      </c>
      <c r="E1048" s="69" t="s">
        <v>3028</v>
      </c>
      <c r="F1048" s="70" t="s">
        <v>6532</v>
      </c>
      <c r="G1048" s="71">
        <v>40634</v>
      </c>
      <c r="H1048" s="54"/>
      <c r="I1048" s="54" t="s">
        <v>8</v>
      </c>
      <c r="J1048" s="54"/>
      <c r="K1048" s="54" t="s">
        <v>6533</v>
      </c>
      <c r="L1048" s="54"/>
      <c r="M1048" s="54"/>
      <c r="N1048" s="70"/>
      <c r="W1048" t="s">
        <v>6711</v>
      </c>
      <c r="X1048">
        <v>3816</v>
      </c>
      <c r="Y1048">
        <f t="shared" si="160"/>
        <v>4486</v>
      </c>
      <c r="Z1048">
        <f t="shared" si="161"/>
        <v>36</v>
      </c>
      <c r="AA1048" t="str">
        <f t="shared" si="162"/>
        <v/>
      </c>
      <c r="AB1048">
        <f t="shared" si="163"/>
        <v>3560</v>
      </c>
      <c r="AE1048" s="19">
        <v>40634</v>
      </c>
      <c r="AH1048" s="71">
        <v>40634</v>
      </c>
      <c r="AI1048" s="78" t="s">
        <v>8595</v>
      </c>
      <c r="AJ1048" s="413" t="str">
        <f t="shared" si="164"/>
        <v>01</v>
      </c>
      <c r="AK1048" t="str">
        <f t="shared" si="165"/>
        <v>04</v>
      </c>
      <c r="AL1048" t="str">
        <f t="shared" si="166"/>
        <v>2011</v>
      </c>
      <c r="AM1048" s="427" t="str">
        <f t="shared" si="167"/>
        <v>01</v>
      </c>
      <c r="AN1048" t="str">
        <f t="shared" si="168"/>
        <v>04</v>
      </c>
      <c r="AP1048" s="19">
        <f t="shared" si="169"/>
        <v>40634</v>
      </c>
    </row>
    <row r="1049" spans="1:42" ht="51" x14ac:dyDescent="0.2">
      <c r="A1049" s="143">
        <v>20052</v>
      </c>
      <c r="B1049" s="42" t="str">
        <f>IFERROR(VLOOKUP($A1049,INPUT_Du_lieu_nhan_vien!$A:$C,2,0),"-")</f>
        <v>Trần Vũ Việt</v>
      </c>
      <c r="C1049" s="42" t="str">
        <f>IFERROR(VLOOKUP($A1049,INPUT_Du_lieu_nhan_vien!$A:$C,3,0),"-")</f>
        <v>Hà</v>
      </c>
      <c r="D1049" s="42" t="str">
        <f>IFERROR(VLOOKUP($A1049,INPUT_Du_lieu_nhan_vien!$A:$AJ,36,0),"-")</f>
        <v>Chính thức</v>
      </c>
      <c r="E1049" s="69" t="s">
        <v>3028</v>
      </c>
      <c r="F1049" s="70" t="s">
        <v>6527</v>
      </c>
      <c r="G1049" s="71">
        <v>40299</v>
      </c>
      <c r="H1049" s="54"/>
      <c r="I1049" s="54" t="s">
        <v>12</v>
      </c>
      <c r="J1049" s="54"/>
      <c r="K1049" s="54"/>
      <c r="L1049" s="54"/>
      <c r="M1049" s="54"/>
      <c r="N1049" s="70"/>
      <c r="W1049" t="s">
        <v>6713</v>
      </c>
      <c r="X1049">
        <v>3817</v>
      </c>
      <c r="Y1049">
        <f t="shared" si="160"/>
        <v>4490</v>
      </c>
      <c r="Z1049">
        <f t="shared" si="161"/>
        <v>50</v>
      </c>
      <c r="AA1049" t="str">
        <f t="shared" si="162"/>
        <v/>
      </c>
      <c r="AB1049">
        <f t="shared" si="163"/>
        <v>3561</v>
      </c>
      <c r="AE1049" s="19">
        <v>40299</v>
      </c>
      <c r="AH1049" s="71">
        <v>40299</v>
      </c>
      <c r="AI1049" s="78" t="s">
        <v>8901</v>
      </c>
      <c r="AJ1049" s="413" t="str">
        <f t="shared" si="164"/>
        <v>01</v>
      </c>
      <c r="AK1049" t="str">
        <f t="shared" si="165"/>
        <v>05</v>
      </c>
      <c r="AL1049" t="str">
        <f t="shared" si="166"/>
        <v>2010</v>
      </c>
      <c r="AM1049" s="427" t="str">
        <f t="shared" si="167"/>
        <v>01</v>
      </c>
      <c r="AN1049" t="str">
        <f t="shared" si="168"/>
        <v>05</v>
      </c>
      <c r="AP1049" s="19">
        <f t="shared" si="169"/>
        <v>40299</v>
      </c>
    </row>
    <row r="1050" spans="1:42" ht="31.5" x14ac:dyDescent="0.2">
      <c r="A1050" s="143">
        <v>20136</v>
      </c>
      <c r="B1050" s="42" t="str">
        <f>IFERROR(VLOOKUP($A1050,INPUT_Du_lieu_nhan_vien!$A:$C,2,0),"-")</f>
        <v>Phạm Chí</v>
      </c>
      <c r="C1050" s="42" t="str">
        <f>IFERROR(VLOOKUP($A1050,INPUT_Du_lieu_nhan_vien!$A:$C,3,0),"-")</f>
        <v>Kiên</v>
      </c>
      <c r="D1050" s="42" t="str">
        <f>IFERROR(VLOOKUP($A1050,INPUT_Du_lieu_nhan_vien!$A:$AJ,36,0),"-")</f>
        <v>Chính thức</v>
      </c>
      <c r="E1050" s="69" t="s">
        <v>3028</v>
      </c>
      <c r="F1050" s="70" t="s">
        <v>6535</v>
      </c>
      <c r="G1050" s="71">
        <v>40634</v>
      </c>
      <c r="H1050" s="54"/>
      <c r="I1050" s="54" t="s">
        <v>11</v>
      </c>
      <c r="J1050" s="54"/>
      <c r="K1050" s="54" t="s">
        <v>54</v>
      </c>
      <c r="L1050" s="54"/>
      <c r="M1050" s="54"/>
      <c r="N1050" s="70"/>
      <c r="W1050" t="s">
        <v>6715</v>
      </c>
      <c r="X1050">
        <v>3818</v>
      </c>
      <c r="Y1050">
        <f t="shared" si="160"/>
        <v>4652</v>
      </c>
      <c r="Z1050">
        <f t="shared" si="161"/>
        <v>34</v>
      </c>
      <c r="AA1050">
        <f t="shared" si="162"/>
        <v>173</v>
      </c>
      <c r="AB1050">
        <f t="shared" si="163"/>
        <v>3562</v>
      </c>
      <c r="AE1050" s="19">
        <v>40634</v>
      </c>
      <c r="AH1050" s="71">
        <v>40634</v>
      </c>
      <c r="AI1050" s="78" t="s">
        <v>8595</v>
      </c>
      <c r="AJ1050" s="413" t="str">
        <f t="shared" si="164"/>
        <v>01</v>
      </c>
      <c r="AK1050" t="str">
        <f t="shared" si="165"/>
        <v>04</v>
      </c>
      <c r="AL1050" t="str">
        <f t="shared" si="166"/>
        <v>2011</v>
      </c>
      <c r="AM1050" s="427" t="str">
        <f t="shared" si="167"/>
        <v>01</v>
      </c>
      <c r="AN1050" t="str">
        <f t="shared" si="168"/>
        <v>04</v>
      </c>
      <c r="AP1050" s="19">
        <f t="shared" si="169"/>
        <v>40634</v>
      </c>
    </row>
    <row r="1051" spans="1:42" ht="31.5" x14ac:dyDescent="0.2">
      <c r="A1051" s="143">
        <v>20038</v>
      </c>
      <c r="B1051" s="42" t="str">
        <f>IFERROR(VLOOKUP($A1051,INPUT_Du_lieu_nhan_vien!$A:$C,2,0),"-")</f>
        <v>Phạm Thị</v>
      </c>
      <c r="C1051" s="42" t="str">
        <f>IFERROR(VLOOKUP($A1051,INPUT_Du_lieu_nhan_vien!$A:$C,3,0),"-")</f>
        <v>Thúy</v>
      </c>
      <c r="D1051" s="42" t="str">
        <f>IFERROR(VLOOKUP($A1051,INPUT_Du_lieu_nhan_vien!$A:$AJ,36,0),"-")</f>
        <v>Nghỉ khác</v>
      </c>
      <c r="E1051" s="69" t="s">
        <v>3060</v>
      </c>
      <c r="F1051" s="70" t="s">
        <v>6798</v>
      </c>
      <c r="G1051" s="71">
        <v>40188</v>
      </c>
      <c r="H1051" s="54"/>
      <c r="I1051" s="54"/>
      <c r="J1051" s="54"/>
      <c r="K1051" s="54"/>
      <c r="L1051" s="54"/>
      <c r="M1051" s="54" t="s">
        <v>37</v>
      </c>
      <c r="N1051" s="70"/>
      <c r="W1051" t="s">
        <v>6717</v>
      </c>
      <c r="X1051">
        <v>3819</v>
      </c>
      <c r="Y1051">
        <f t="shared" si="160"/>
        <v>4476</v>
      </c>
      <c r="Z1051" t="str">
        <f t="shared" si="161"/>
        <v/>
      </c>
      <c r="AA1051" t="str">
        <f t="shared" si="162"/>
        <v/>
      </c>
      <c r="AB1051">
        <f t="shared" si="163"/>
        <v>3825</v>
      </c>
      <c r="AE1051" s="19">
        <v>40188</v>
      </c>
      <c r="AH1051" s="71">
        <v>40188</v>
      </c>
      <c r="AI1051" s="78" t="s">
        <v>8864</v>
      </c>
      <c r="AJ1051" s="413" t="str">
        <f t="shared" si="164"/>
        <v>10</v>
      </c>
      <c r="AK1051" t="str">
        <f t="shared" si="165"/>
        <v>01</v>
      </c>
      <c r="AL1051" t="str">
        <f t="shared" si="166"/>
        <v>2010</v>
      </c>
      <c r="AM1051" s="427" t="str">
        <f t="shared" si="167"/>
        <v>10</v>
      </c>
      <c r="AN1051" t="str">
        <f t="shared" si="168"/>
        <v>01</v>
      </c>
      <c r="AP1051" s="19">
        <f t="shared" si="169"/>
        <v>40188</v>
      </c>
    </row>
    <row r="1052" spans="1:42" ht="31.5" x14ac:dyDescent="0.2">
      <c r="A1052" s="143">
        <v>20310</v>
      </c>
      <c r="B1052" s="42" t="str">
        <f>IFERROR(VLOOKUP($A1052,INPUT_Du_lieu_nhan_vien!$A:$C,2,0),"-")</f>
        <v>Phạm Văn</v>
      </c>
      <c r="C1052" s="42" t="str">
        <f>IFERROR(VLOOKUP($A1052,INPUT_Du_lieu_nhan_vien!$A:$C,3,0),"-")</f>
        <v>Diễn</v>
      </c>
      <c r="D1052" s="42" t="str">
        <f>IFERROR(VLOOKUP($A1052,INPUT_Du_lieu_nhan_vien!$A:$AJ,36,0),"-")</f>
        <v>Thử việc</v>
      </c>
      <c r="E1052" s="69" t="s">
        <v>3060</v>
      </c>
      <c r="F1052" s="70" t="s">
        <v>6799</v>
      </c>
      <c r="G1052" s="71">
        <v>41081</v>
      </c>
      <c r="H1052" s="54"/>
      <c r="I1052" s="54" t="s">
        <v>17</v>
      </c>
      <c r="J1052" s="54"/>
      <c r="K1052" s="54"/>
      <c r="L1052" s="54"/>
      <c r="M1052" s="54"/>
      <c r="N1052" s="70" t="s">
        <v>6800</v>
      </c>
      <c r="W1052" t="s">
        <v>6719</v>
      </c>
      <c r="X1052">
        <v>3820</v>
      </c>
      <c r="Y1052">
        <f t="shared" si="160"/>
        <v>4968</v>
      </c>
      <c r="Z1052">
        <f t="shared" si="161"/>
        <v>51</v>
      </c>
      <c r="AA1052" t="str">
        <f t="shared" si="162"/>
        <v/>
      </c>
      <c r="AB1052">
        <f t="shared" si="163"/>
        <v>3826</v>
      </c>
      <c r="AE1052" s="19">
        <v>41081</v>
      </c>
      <c r="AH1052" s="71">
        <v>41081</v>
      </c>
      <c r="AI1052" s="78" t="s">
        <v>8902</v>
      </c>
      <c r="AJ1052" s="413" t="str">
        <f t="shared" si="164"/>
        <v>21</v>
      </c>
      <c r="AK1052" t="str">
        <f t="shared" si="165"/>
        <v>06</v>
      </c>
      <c r="AL1052" t="str">
        <f t="shared" si="166"/>
        <v>2012</v>
      </c>
      <c r="AM1052" s="427" t="str">
        <f t="shared" si="167"/>
        <v>21</v>
      </c>
      <c r="AN1052" t="str">
        <f t="shared" si="168"/>
        <v>06</v>
      </c>
      <c r="AP1052" s="19">
        <f t="shared" si="169"/>
        <v>41081</v>
      </c>
    </row>
    <row r="1053" spans="1:42" ht="31.5" x14ac:dyDescent="0.2">
      <c r="A1053" s="143">
        <v>20231</v>
      </c>
      <c r="B1053" s="42" t="str">
        <f>IFERROR(VLOOKUP($A1053,INPUT_Du_lieu_nhan_vien!$A:$C,2,0),"-")</f>
        <v>Phạm Thị Tuyết</v>
      </c>
      <c r="C1053" s="42" t="str">
        <f>IFERROR(VLOOKUP($A1053,INPUT_Du_lieu_nhan_vien!$A:$C,3,0),"-")</f>
        <v>Nhung</v>
      </c>
      <c r="D1053" s="42" t="str">
        <f>IFERROR(VLOOKUP($A1053,INPUT_Du_lieu_nhan_vien!$A:$AJ,36,0),"-")</f>
        <v>Chính thức</v>
      </c>
      <c r="E1053" s="69" t="s">
        <v>3060</v>
      </c>
      <c r="F1053" s="70" t="s">
        <v>6801</v>
      </c>
      <c r="G1053" s="71">
        <v>41214</v>
      </c>
      <c r="H1053" s="54"/>
      <c r="I1053" s="54" t="s">
        <v>17</v>
      </c>
      <c r="J1053" s="54"/>
      <c r="K1053" s="54"/>
      <c r="L1053" s="54"/>
      <c r="M1053" s="54"/>
      <c r="N1053" s="70" t="s">
        <v>6657</v>
      </c>
      <c r="W1053" t="s">
        <v>6720</v>
      </c>
      <c r="X1053">
        <v>3821</v>
      </c>
      <c r="Y1053">
        <f t="shared" si="160"/>
        <v>4756</v>
      </c>
      <c r="Z1053">
        <f t="shared" si="161"/>
        <v>51</v>
      </c>
      <c r="AA1053" t="str">
        <f t="shared" si="162"/>
        <v/>
      </c>
      <c r="AB1053">
        <f t="shared" si="163"/>
        <v>3827</v>
      </c>
      <c r="AE1053" s="19">
        <v>41214</v>
      </c>
      <c r="AH1053" s="71">
        <v>41214</v>
      </c>
      <c r="AI1053" s="78" t="s">
        <v>3185</v>
      </c>
      <c r="AJ1053" s="413" t="str">
        <f t="shared" si="164"/>
        <v>01</v>
      </c>
      <c r="AK1053" t="str">
        <f t="shared" si="165"/>
        <v>11</v>
      </c>
      <c r="AL1053" t="str">
        <f t="shared" si="166"/>
        <v>2012</v>
      </c>
      <c r="AM1053" s="427" t="str">
        <f t="shared" si="167"/>
        <v>01</v>
      </c>
      <c r="AN1053" t="str">
        <f t="shared" si="168"/>
        <v>11</v>
      </c>
      <c r="AP1053" s="19">
        <f t="shared" si="169"/>
        <v>41214</v>
      </c>
    </row>
    <row r="1054" spans="1:42" ht="47.25" x14ac:dyDescent="0.2">
      <c r="A1054" s="143">
        <v>20231</v>
      </c>
      <c r="B1054" s="42" t="str">
        <f>IFERROR(VLOOKUP($A1054,INPUT_Du_lieu_nhan_vien!$A:$C,2,0),"-")</f>
        <v>Phạm Thị Tuyết</v>
      </c>
      <c r="C1054" s="42" t="str">
        <f>IFERROR(VLOOKUP($A1054,INPUT_Du_lieu_nhan_vien!$A:$C,3,0),"-")</f>
        <v>Nhung</v>
      </c>
      <c r="D1054" s="42" t="str">
        <f>IFERROR(VLOOKUP($A1054,INPUT_Du_lieu_nhan_vien!$A:$AJ,36,0),"-")</f>
        <v>Chính thức</v>
      </c>
      <c r="E1054" s="69" t="s">
        <v>3060</v>
      </c>
      <c r="F1054" s="70" t="s">
        <v>6802</v>
      </c>
      <c r="G1054" s="71">
        <v>41244</v>
      </c>
      <c r="H1054" s="54"/>
      <c r="I1054" s="54" t="s">
        <v>12</v>
      </c>
      <c r="J1054" s="54"/>
      <c r="K1054" s="54"/>
      <c r="L1054" s="54"/>
      <c r="M1054" s="54"/>
      <c r="N1054" s="70" t="s">
        <v>6803</v>
      </c>
      <c r="W1054" t="s">
        <v>6721</v>
      </c>
      <c r="X1054">
        <v>3822</v>
      </c>
      <c r="Y1054">
        <f t="shared" si="160"/>
        <v>4756</v>
      </c>
      <c r="Z1054">
        <f t="shared" si="161"/>
        <v>50</v>
      </c>
      <c r="AA1054" t="str">
        <f t="shared" si="162"/>
        <v/>
      </c>
      <c r="AB1054">
        <f t="shared" si="163"/>
        <v>3828</v>
      </c>
      <c r="AE1054" s="19">
        <v>41244</v>
      </c>
      <c r="AH1054" s="71">
        <v>41244</v>
      </c>
      <c r="AI1054" s="78" t="s">
        <v>2683</v>
      </c>
      <c r="AJ1054" s="413" t="str">
        <f t="shared" si="164"/>
        <v>01</v>
      </c>
      <c r="AK1054" t="str">
        <f t="shared" si="165"/>
        <v>12</v>
      </c>
      <c r="AL1054" t="str">
        <f t="shared" si="166"/>
        <v>2012</v>
      </c>
      <c r="AM1054" s="427" t="str">
        <f t="shared" si="167"/>
        <v>01</v>
      </c>
      <c r="AN1054" t="str">
        <f t="shared" si="168"/>
        <v>12</v>
      </c>
      <c r="AP1054" s="19">
        <f t="shared" si="169"/>
        <v>41244</v>
      </c>
    </row>
    <row r="1055" spans="1:42" ht="47.25" x14ac:dyDescent="0.2">
      <c r="A1055" s="143">
        <v>20502</v>
      </c>
      <c r="B1055" s="42" t="str">
        <f>IFERROR(VLOOKUP($A1055,INPUT_Du_lieu_nhan_vien!$A:$C,2,0),"-")</f>
        <v>Phạm Cao</v>
      </c>
      <c r="C1055" s="42" t="str">
        <f>IFERROR(VLOOKUP($A1055,INPUT_Du_lieu_nhan_vien!$A:$C,3,0),"-")</f>
        <v>Hiền</v>
      </c>
      <c r="D1055" s="42" t="str">
        <f>IFERROR(VLOOKUP($A1055,INPUT_Du_lieu_nhan_vien!$A:$AJ,36,0),"-")</f>
        <v>Nghỉ việc</v>
      </c>
      <c r="E1055" s="69" t="s">
        <v>3060</v>
      </c>
      <c r="F1055" s="70" t="s">
        <v>6804</v>
      </c>
      <c r="G1055" s="20">
        <v>41244</v>
      </c>
      <c r="H1055" s="54"/>
      <c r="I1055" s="54" t="s">
        <v>14</v>
      </c>
      <c r="J1055" s="54"/>
      <c r="K1055" s="54"/>
      <c r="L1055" s="54"/>
      <c r="M1055" s="54"/>
      <c r="N1055" s="70" t="s">
        <v>6805</v>
      </c>
      <c r="W1055" t="s">
        <v>6723</v>
      </c>
      <c r="X1055">
        <v>3823</v>
      </c>
      <c r="Y1055">
        <f t="shared" si="160"/>
        <v>5316</v>
      </c>
      <c r="Z1055">
        <f t="shared" si="161"/>
        <v>33</v>
      </c>
      <c r="AA1055" t="str">
        <f t="shared" si="162"/>
        <v/>
      </c>
      <c r="AB1055">
        <f t="shared" si="163"/>
        <v>3829</v>
      </c>
      <c r="AE1055" s="19">
        <v>41244</v>
      </c>
      <c r="AH1055" s="20">
        <v>41244</v>
      </c>
      <c r="AI1055" s="79" t="s">
        <v>2683</v>
      </c>
      <c r="AJ1055" s="413" t="str">
        <f t="shared" si="164"/>
        <v>01</v>
      </c>
      <c r="AK1055" t="str">
        <f t="shared" si="165"/>
        <v>12</v>
      </c>
      <c r="AL1055" t="str">
        <f t="shared" si="166"/>
        <v>2012</v>
      </c>
      <c r="AM1055" s="427" t="str">
        <f t="shared" si="167"/>
        <v>01</v>
      </c>
      <c r="AN1055" t="str">
        <f t="shared" si="168"/>
        <v>12</v>
      </c>
      <c r="AP1055" s="19">
        <f t="shared" si="169"/>
        <v>41244</v>
      </c>
    </row>
    <row r="1056" spans="1:42" ht="63" x14ac:dyDescent="0.2">
      <c r="A1056" s="143">
        <v>20061</v>
      </c>
      <c r="B1056" s="42" t="str">
        <f>IFERROR(VLOOKUP($A1056,INPUT_Du_lieu_nhan_vien!$A:$C,2,0),"-")</f>
        <v>Phạm Ngọc</v>
      </c>
      <c r="C1056" s="42" t="str">
        <f>IFERROR(VLOOKUP($A1056,INPUT_Du_lieu_nhan_vien!$A:$C,3,0),"-")</f>
        <v>Lân</v>
      </c>
      <c r="D1056" s="42" t="str">
        <f>IFERROR(VLOOKUP($A1056,INPUT_Du_lieu_nhan_vien!$A:$AJ,36,0),"-")</f>
        <v>Chính thức</v>
      </c>
      <c r="E1056" s="69" t="s">
        <v>3060</v>
      </c>
      <c r="F1056" s="70" t="s">
        <v>6806</v>
      </c>
      <c r="G1056" s="71">
        <v>41365</v>
      </c>
      <c r="H1056" s="54"/>
      <c r="I1056" s="54" t="s">
        <v>17</v>
      </c>
      <c r="J1056" s="54" t="s">
        <v>49</v>
      </c>
      <c r="K1056" s="54" t="s">
        <v>2972</v>
      </c>
      <c r="L1056" s="54"/>
      <c r="M1056" s="54"/>
      <c r="N1056" s="70" t="s">
        <v>6807</v>
      </c>
      <c r="W1056" t="s">
        <v>6724</v>
      </c>
      <c r="X1056">
        <v>3824</v>
      </c>
      <c r="Y1056">
        <f t="shared" si="160"/>
        <v>4498</v>
      </c>
      <c r="Z1056">
        <f t="shared" si="161"/>
        <v>51</v>
      </c>
      <c r="AA1056">
        <f t="shared" si="162"/>
        <v>270</v>
      </c>
      <c r="AB1056">
        <f t="shared" si="163"/>
        <v>3830</v>
      </c>
      <c r="AE1056" s="19">
        <v>41365</v>
      </c>
      <c r="AH1056" s="71">
        <v>41365</v>
      </c>
      <c r="AI1056" s="78" t="s">
        <v>8829</v>
      </c>
      <c r="AJ1056" s="413" t="str">
        <f t="shared" si="164"/>
        <v>01</v>
      </c>
      <c r="AK1056" t="str">
        <f t="shared" si="165"/>
        <v>04</v>
      </c>
      <c r="AL1056" t="str">
        <f t="shared" si="166"/>
        <v>2013</v>
      </c>
      <c r="AM1056" s="427" t="str">
        <f t="shared" si="167"/>
        <v>01</v>
      </c>
      <c r="AN1056" t="str">
        <f t="shared" si="168"/>
        <v>04</v>
      </c>
      <c r="AP1056" s="19">
        <f t="shared" si="169"/>
        <v>41365</v>
      </c>
    </row>
    <row r="1057" spans="1:42" ht="51" x14ac:dyDescent="0.2">
      <c r="A1057" s="143">
        <v>20218</v>
      </c>
      <c r="B1057" s="42" t="str">
        <f>IFERROR(VLOOKUP($A1057,INPUT_Du_lieu_nhan_vien!$A:$C,2,0),"-")</f>
        <v>Phan Thị Diễm</v>
      </c>
      <c r="C1057" s="42" t="str">
        <f>IFERROR(VLOOKUP($A1057,INPUT_Du_lieu_nhan_vien!$A:$C,3,0),"-")</f>
        <v>Trinh</v>
      </c>
      <c r="D1057" s="42" t="str">
        <f>IFERROR(VLOOKUP($A1057,INPUT_Du_lieu_nhan_vien!$A:$AJ,36,0),"-")</f>
        <v>Nghỉ việc</v>
      </c>
      <c r="E1057" s="69" t="s">
        <v>3060</v>
      </c>
      <c r="F1057" s="70" t="s">
        <v>6808</v>
      </c>
      <c r="G1057" s="71" t="s">
        <v>6809</v>
      </c>
      <c r="H1057" s="54"/>
      <c r="I1057" s="54" t="s">
        <v>17</v>
      </c>
      <c r="J1057" s="54"/>
      <c r="K1057" s="54"/>
      <c r="L1057" s="54"/>
      <c r="M1057" s="54"/>
      <c r="N1057" s="70" t="s">
        <v>6810</v>
      </c>
      <c r="W1057" t="s">
        <v>6798</v>
      </c>
      <c r="X1057">
        <v>3825</v>
      </c>
      <c r="Y1057">
        <f t="shared" si="160"/>
        <v>4743</v>
      </c>
      <c r="Z1057">
        <f t="shared" si="161"/>
        <v>51</v>
      </c>
      <c r="AA1057" t="str">
        <f t="shared" si="162"/>
        <v/>
      </c>
      <c r="AB1057">
        <f t="shared" si="163"/>
        <v>3831</v>
      </c>
      <c r="AE1057" s="19">
        <v>40648</v>
      </c>
      <c r="AH1057" s="71" t="s">
        <v>6809</v>
      </c>
      <c r="AI1057" s="78" t="s">
        <v>6809</v>
      </c>
      <c r="AJ1057" s="413" t="str">
        <f t="shared" si="164"/>
        <v>15</v>
      </c>
      <c r="AK1057" t="str">
        <f t="shared" si="165"/>
        <v>4</v>
      </c>
      <c r="AL1057" t="str">
        <f t="shared" si="166"/>
        <v>2011</v>
      </c>
      <c r="AM1057" s="427" t="str">
        <f t="shared" si="167"/>
        <v>15</v>
      </c>
      <c r="AN1057" t="str">
        <f t="shared" si="168"/>
        <v>4</v>
      </c>
      <c r="AP1057" s="19">
        <f t="shared" si="169"/>
        <v>40648</v>
      </c>
    </row>
    <row r="1058" spans="1:42" ht="51" x14ac:dyDescent="0.2">
      <c r="A1058" s="143">
        <v>20488</v>
      </c>
      <c r="B1058" s="42" t="str">
        <f>IFERROR(VLOOKUP($A1058,INPUT_Du_lieu_nhan_vien!$A:$C,2,0),"-")</f>
        <v>Phan Thanh</v>
      </c>
      <c r="C1058" s="42" t="str">
        <f>IFERROR(VLOOKUP($A1058,INPUT_Du_lieu_nhan_vien!$A:$C,3,0),"-")</f>
        <v>Toàn</v>
      </c>
      <c r="D1058" s="42" t="str">
        <f>IFERROR(VLOOKUP($A1058,INPUT_Du_lieu_nhan_vien!$A:$AJ,36,0),"-")</f>
        <v>Chính thức</v>
      </c>
      <c r="E1058" s="69" t="s">
        <v>3060</v>
      </c>
      <c r="F1058" s="70" t="s">
        <v>6811</v>
      </c>
      <c r="G1058" s="71">
        <v>41253</v>
      </c>
      <c r="H1058" s="54"/>
      <c r="I1058" s="54" t="s">
        <v>12</v>
      </c>
      <c r="J1058" s="54"/>
      <c r="K1058" s="54"/>
      <c r="L1058" s="54"/>
      <c r="M1058" s="54"/>
      <c r="N1058" s="70" t="s">
        <v>6612</v>
      </c>
      <c r="W1058" t="s">
        <v>6799</v>
      </c>
      <c r="X1058">
        <v>3826</v>
      </c>
      <c r="Y1058">
        <f t="shared" si="160"/>
        <v>5303</v>
      </c>
      <c r="Z1058">
        <f t="shared" si="161"/>
        <v>50</v>
      </c>
      <c r="AA1058" t="str">
        <f t="shared" si="162"/>
        <v/>
      </c>
      <c r="AB1058">
        <f t="shared" si="163"/>
        <v>3832</v>
      </c>
      <c r="AE1058" s="19">
        <v>41253</v>
      </c>
      <c r="AH1058" s="71">
        <v>41253</v>
      </c>
      <c r="AI1058" s="78" t="s">
        <v>2721</v>
      </c>
      <c r="AJ1058" s="413" t="str">
        <f t="shared" si="164"/>
        <v>10</v>
      </c>
      <c r="AK1058" t="str">
        <f t="shared" si="165"/>
        <v>12</v>
      </c>
      <c r="AL1058" t="str">
        <f t="shared" si="166"/>
        <v>2012</v>
      </c>
      <c r="AM1058" s="427" t="str">
        <f t="shared" si="167"/>
        <v>10</v>
      </c>
      <c r="AN1058" t="str">
        <f t="shared" si="168"/>
        <v>12</v>
      </c>
      <c r="AP1058" s="19">
        <f t="shared" si="169"/>
        <v>41253</v>
      </c>
    </row>
    <row r="1059" spans="1:42" ht="51" x14ac:dyDescent="0.2">
      <c r="A1059" s="143">
        <v>20408</v>
      </c>
      <c r="B1059" s="42" t="str">
        <f>IFERROR(VLOOKUP($A1059,INPUT_Du_lieu_nhan_vien!$A:$C,2,0),"-")</f>
        <v>Phan Thế</v>
      </c>
      <c r="C1059" s="42" t="str">
        <f>IFERROR(VLOOKUP($A1059,INPUT_Du_lieu_nhan_vien!$A:$C,3,0),"-")</f>
        <v>Công</v>
      </c>
      <c r="D1059" s="42" t="str">
        <f>IFERROR(VLOOKUP($A1059,INPUT_Du_lieu_nhan_vien!$A:$AJ,36,0),"-")</f>
        <v>Chính thức</v>
      </c>
      <c r="E1059" s="69" t="s">
        <v>3060</v>
      </c>
      <c r="F1059" s="70" t="s">
        <v>6812</v>
      </c>
      <c r="G1059" s="71">
        <v>41253</v>
      </c>
      <c r="H1059" s="54"/>
      <c r="I1059" s="54" t="s">
        <v>14</v>
      </c>
      <c r="J1059" s="54"/>
      <c r="K1059" s="54"/>
      <c r="L1059" s="54"/>
      <c r="M1059" s="54"/>
      <c r="N1059" s="70" t="s">
        <v>6813</v>
      </c>
      <c r="W1059" t="s">
        <v>6801</v>
      </c>
      <c r="X1059">
        <v>3827</v>
      </c>
      <c r="Y1059">
        <f t="shared" si="160"/>
        <v>5086</v>
      </c>
      <c r="Z1059">
        <f t="shared" si="161"/>
        <v>33</v>
      </c>
      <c r="AA1059" t="str">
        <f t="shared" si="162"/>
        <v/>
      </c>
      <c r="AB1059">
        <f t="shared" si="163"/>
        <v>3833</v>
      </c>
      <c r="AE1059" s="19">
        <v>41253</v>
      </c>
      <c r="AH1059" s="71">
        <v>41253</v>
      </c>
      <c r="AI1059" s="78" t="s">
        <v>2721</v>
      </c>
      <c r="AJ1059" s="413" t="str">
        <f t="shared" si="164"/>
        <v>10</v>
      </c>
      <c r="AK1059" t="str">
        <f t="shared" si="165"/>
        <v>12</v>
      </c>
      <c r="AL1059" t="str">
        <f t="shared" si="166"/>
        <v>2012</v>
      </c>
      <c r="AM1059" s="427" t="str">
        <f t="shared" si="167"/>
        <v>10</v>
      </c>
      <c r="AN1059" t="str">
        <f t="shared" si="168"/>
        <v>12</v>
      </c>
      <c r="AP1059" s="19">
        <f t="shared" si="169"/>
        <v>41253</v>
      </c>
    </row>
    <row r="1060" spans="1:42" ht="31.5" x14ac:dyDescent="0.2">
      <c r="A1060" s="143">
        <v>20246</v>
      </c>
      <c r="B1060" s="42" t="str">
        <f>IFERROR(VLOOKUP($A1060,INPUT_Du_lieu_nhan_vien!$A:$C,2,0),"-")</f>
        <v>Tống Thị</v>
      </c>
      <c r="C1060" s="42" t="str">
        <f>IFERROR(VLOOKUP($A1060,INPUT_Du_lieu_nhan_vien!$A:$C,3,0),"-")</f>
        <v>Hà</v>
      </c>
      <c r="D1060" s="42" t="str">
        <f>IFERROR(VLOOKUP($A1060,INPUT_Du_lieu_nhan_vien!$A:$AJ,36,0),"-")</f>
        <v>Nghỉ việc</v>
      </c>
      <c r="E1060" s="69" t="s">
        <v>3060</v>
      </c>
      <c r="F1060" s="70"/>
      <c r="G1060" s="71">
        <v>40756</v>
      </c>
      <c r="H1060" s="54"/>
      <c r="I1060" s="54" t="s">
        <v>17</v>
      </c>
      <c r="J1060" s="54"/>
      <c r="K1060" s="54"/>
      <c r="L1060" s="54"/>
      <c r="M1060" s="54"/>
      <c r="N1060" s="70" t="s">
        <v>6652</v>
      </c>
      <c r="W1060" t="s">
        <v>6802</v>
      </c>
      <c r="X1060">
        <v>3828</v>
      </c>
      <c r="Y1060">
        <f t="shared" si="160"/>
        <v>4771</v>
      </c>
      <c r="Z1060">
        <f t="shared" si="161"/>
        <v>51</v>
      </c>
      <c r="AA1060" t="str">
        <f t="shared" si="162"/>
        <v/>
      </c>
      <c r="AB1060" t="str">
        <f t="shared" si="163"/>
        <v/>
      </c>
      <c r="AE1060" s="19">
        <v>40756</v>
      </c>
      <c r="AH1060" s="71">
        <v>40756</v>
      </c>
      <c r="AI1060" s="78" t="s">
        <v>8624</v>
      </c>
      <c r="AJ1060" s="413" t="str">
        <f t="shared" si="164"/>
        <v>01</v>
      </c>
      <c r="AK1060" t="str">
        <f t="shared" si="165"/>
        <v>08</v>
      </c>
      <c r="AL1060" t="str">
        <f t="shared" si="166"/>
        <v>2011</v>
      </c>
      <c r="AM1060" s="427" t="str">
        <f t="shared" si="167"/>
        <v>01</v>
      </c>
      <c r="AN1060" t="str">
        <f t="shared" si="168"/>
        <v>08</v>
      </c>
      <c r="AP1060" s="19">
        <f t="shared" si="169"/>
        <v>40756</v>
      </c>
    </row>
    <row r="1061" spans="1:42" ht="63" x14ac:dyDescent="0.2">
      <c r="A1061" s="229">
        <v>20188</v>
      </c>
      <c r="B1061" s="42" t="str">
        <f>IFERROR(VLOOKUP($A1061,INPUT_Du_lieu_nhan_vien!$A:$C,2,0),"-")</f>
        <v>Thân Thị</v>
      </c>
      <c r="C1061" s="42" t="str">
        <f>IFERROR(VLOOKUP($A1061,INPUT_Du_lieu_nhan_vien!$A:$C,3,0),"-")</f>
        <v>Khuyên</v>
      </c>
      <c r="D1061" s="42" t="str">
        <f>IFERROR(VLOOKUP($A1061,INPUT_Du_lieu_nhan_vien!$A:$AJ,36,0),"-")</f>
        <v>Nghỉ việc</v>
      </c>
      <c r="E1061" s="69" t="s">
        <v>3060</v>
      </c>
      <c r="F1061" s="70" t="s">
        <v>6814</v>
      </c>
      <c r="G1061" s="71">
        <v>41194</v>
      </c>
      <c r="H1061" s="54"/>
      <c r="I1061" s="54" t="s">
        <v>17</v>
      </c>
      <c r="J1061" s="54"/>
      <c r="K1061" s="54"/>
      <c r="L1061" s="54"/>
      <c r="M1061" s="54"/>
      <c r="N1061" s="70" t="s">
        <v>6614</v>
      </c>
      <c r="W1061" t="s">
        <v>6804</v>
      </c>
      <c r="X1061">
        <v>3829</v>
      </c>
      <c r="Y1061">
        <f t="shared" si="160"/>
        <v>4713</v>
      </c>
      <c r="Z1061">
        <f t="shared" si="161"/>
        <v>51</v>
      </c>
      <c r="AA1061" t="str">
        <f t="shared" si="162"/>
        <v/>
      </c>
      <c r="AB1061">
        <f t="shared" si="163"/>
        <v>3834</v>
      </c>
      <c r="AE1061" s="19">
        <v>41194</v>
      </c>
      <c r="AH1061" s="71">
        <v>41194</v>
      </c>
      <c r="AI1061" s="78" t="s">
        <v>8892</v>
      </c>
      <c r="AJ1061" s="413" t="str">
        <f t="shared" si="164"/>
        <v>12</v>
      </c>
      <c r="AK1061" t="str">
        <f t="shared" si="165"/>
        <v>10</v>
      </c>
      <c r="AL1061" t="str">
        <f t="shared" si="166"/>
        <v>2012</v>
      </c>
      <c r="AM1061" s="427" t="str">
        <f t="shared" si="167"/>
        <v>12</v>
      </c>
      <c r="AN1061" t="str">
        <f t="shared" si="168"/>
        <v>10</v>
      </c>
      <c r="AP1061" s="19">
        <f t="shared" si="169"/>
        <v>41194</v>
      </c>
    </row>
    <row r="1062" spans="1:42" ht="31.5" x14ac:dyDescent="0.2">
      <c r="A1062" s="143">
        <v>20237</v>
      </c>
      <c r="B1062" s="42" t="str">
        <f>IFERROR(VLOOKUP($A1062,INPUT_Du_lieu_nhan_vien!$A:$C,2,0),"-")</f>
        <v>Tống Thị</v>
      </c>
      <c r="C1062" s="42" t="str">
        <f>IFERROR(VLOOKUP($A1062,INPUT_Du_lieu_nhan_vien!$A:$C,3,0),"-")</f>
        <v>Hường</v>
      </c>
      <c r="D1062" s="42" t="str">
        <f>IFERROR(VLOOKUP($A1062,INPUT_Du_lieu_nhan_vien!$A:$AJ,36,0),"-")</f>
        <v>Chính thức</v>
      </c>
      <c r="E1062" s="69" t="s">
        <v>3060</v>
      </c>
      <c r="F1062" s="70" t="s">
        <v>6815</v>
      </c>
      <c r="G1062" s="71">
        <v>41253</v>
      </c>
      <c r="H1062" s="54"/>
      <c r="I1062" s="54" t="s">
        <v>17</v>
      </c>
      <c r="J1062" s="54"/>
      <c r="K1062" s="54"/>
      <c r="L1062" s="54"/>
      <c r="M1062" s="54"/>
      <c r="N1062" s="70" t="s">
        <v>6816</v>
      </c>
      <c r="W1062" t="s">
        <v>6806</v>
      </c>
      <c r="X1062">
        <v>3830</v>
      </c>
      <c r="Y1062">
        <f t="shared" si="160"/>
        <v>4762</v>
      </c>
      <c r="Z1062">
        <f t="shared" si="161"/>
        <v>51</v>
      </c>
      <c r="AA1062" t="str">
        <f t="shared" si="162"/>
        <v/>
      </c>
      <c r="AB1062">
        <f t="shared" si="163"/>
        <v>3835</v>
      </c>
      <c r="AE1062" s="19">
        <v>41253</v>
      </c>
      <c r="AH1062" s="71">
        <v>41253</v>
      </c>
      <c r="AI1062" s="78" t="s">
        <v>2721</v>
      </c>
      <c r="AJ1062" s="413" t="str">
        <f t="shared" si="164"/>
        <v>10</v>
      </c>
      <c r="AK1062" t="str">
        <f t="shared" si="165"/>
        <v>12</v>
      </c>
      <c r="AL1062" t="str">
        <f t="shared" si="166"/>
        <v>2012</v>
      </c>
      <c r="AM1062" s="427" t="str">
        <f t="shared" si="167"/>
        <v>10</v>
      </c>
      <c r="AN1062" t="str">
        <f t="shared" si="168"/>
        <v>12</v>
      </c>
      <c r="AP1062" s="19">
        <f t="shared" si="169"/>
        <v>41253</v>
      </c>
    </row>
    <row r="1063" spans="1:42" ht="110.25" x14ac:dyDescent="0.2">
      <c r="A1063" s="229">
        <v>20188</v>
      </c>
      <c r="B1063" s="42" t="str">
        <f>IFERROR(VLOOKUP($A1063,INPUT_Du_lieu_nhan_vien!$A:$C,2,0),"-")</f>
        <v>Thân Thị</v>
      </c>
      <c r="C1063" s="42" t="str">
        <f>IFERROR(VLOOKUP($A1063,INPUT_Du_lieu_nhan_vien!$A:$C,3,0),"-")</f>
        <v>Khuyên</v>
      </c>
      <c r="D1063" s="42" t="str">
        <f>IFERROR(VLOOKUP($A1063,INPUT_Du_lieu_nhan_vien!$A:$AJ,36,0),"-")</f>
        <v>Nghỉ việc</v>
      </c>
      <c r="E1063" s="69" t="s">
        <v>3060</v>
      </c>
      <c r="F1063" s="70" t="s">
        <v>6817</v>
      </c>
      <c r="G1063" s="71">
        <v>40463</v>
      </c>
      <c r="H1063" s="54"/>
      <c r="I1063" s="54" t="s">
        <v>17</v>
      </c>
      <c r="J1063" s="54"/>
      <c r="K1063" s="54"/>
      <c r="L1063" s="54"/>
      <c r="M1063" s="54"/>
      <c r="N1063" s="70" t="s">
        <v>6818</v>
      </c>
      <c r="W1063" t="s">
        <v>6808</v>
      </c>
      <c r="X1063">
        <v>3831</v>
      </c>
      <c r="Y1063">
        <f t="shared" si="160"/>
        <v>4713</v>
      </c>
      <c r="Z1063">
        <f t="shared" si="161"/>
        <v>51</v>
      </c>
      <c r="AA1063" t="str">
        <f t="shared" si="162"/>
        <v/>
      </c>
      <c r="AB1063">
        <f t="shared" si="163"/>
        <v>3836</v>
      </c>
      <c r="AE1063" s="19">
        <v>40463</v>
      </c>
      <c r="AH1063" s="71">
        <v>40463</v>
      </c>
      <c r="AI1063" s="78" t="s">
        <v>8903</v>
      </c>
      <c r="AJ1063" s="413" t="str">
        <f t="shared" si="164"/>
        <v>12</v>
      </c>
      <c r="AK1063" t="str">
        <f t="shared" si="165"/>
        <v>10</v>
      </c>
      <c r="AL1063" t="str">
        <f t="shared" si="166"/>
        <v>2010</v>
      </c>
      <c r="AM1063" s="427" t="str">
        <f t="shared" si="167"/>
        <v>12</v>
      </c>
      <c r="AN1063" t="str">
        <f t="shared" si="168"/>
        <v>10</v>
      </c>
      <c r="AP1063" s="19">
        <f t="shared" si="169"/>
        <v>40463</v>
      </c>
    </row>
    <row r="1064" spans="1:42" ht="25.5" x14ac:dyDescent="0.2">
      <c r="A1064" s="143">
        <v>20052</v>
      </c>
      <c r="B1064" s="42" t="str">
        <f>IFERROR(VLOOKUP($A1064,INPUT_Du_lieu_nhan_vien!$A:$C,2,0),"-")</f>
        <v>Trần Vũ Việt</v>
      </c>
      <c r="C1064" s="42" t="str">
        <f>IFERROR(VLOOKUP($A1064,INPUT_Du_lieu_nhan_vien!$A:$C,3,0),"-")</f>
        <v>Hà</v>
      </c>
      <c r="D1064" s="42" t="str">
        <f>IFERROR(VLOOKUP($A1064,INPUT_Du_lieu_nhan_vien!$A:$AJ,36,0),"-")</f>
        <v>Chính thức</v>
      </c>
      <c r="E1064" s="69" t="s">
        <v>3060</v>
      </c>
      <c r="F1064" s="70" t="s">
        <v>6819</v>
      </c>
      <c r="G1064" s="71">
        <v>41145</v>
      </c>
      <c r="H1064" s="54"/>
      <c r="I1064" s="54" t="s">
        <v>17</v>
      </c>
      <c r="J1064" s="54"/>
      <c r="K1064" s="54"/>
      <c r="L1064" s="54"/>
      <c r="M1064" s="54"/>
      <c r="N1064" s="70" t="s">
        <v>6675</v>
      </c>
      <c r="W1064" t="s">
        <v>6811</v>
      </c>
      <c r="X1064">
        <v>3832</v>
      </c>
      <c r="Y1064">
        <f t="shared" si="160"/>
        <v>4490</v>
      </c>
      <c r="Z1064">
        <f t="shared" si="161"/>
        <v>51</v>
      </c>
      <c r="AA1064" t="str">
        <f t="shared" si="162"/>
        <v/>
      </c>
      <c r="AB1064">
        <f t="shared" si="163"/>
        <v>3837</v>
      </c>
      <c r="AE1064" s="19">
        <v>41145</v>
      </c>
      <c r="AH1064" s="71">
        <v>41145</v>
      </c>
      <c r="AI1064" s="78" t="s">
        <v>8904</v>
      </c>
      <c r="AJ1064" s="413" t="str">
        <f t="shared" si="164"/>
        <v>24</v>
      </c>
      <c r="AK1064" t="str">
        <f t="shared" si="165"/>
        <v>08</v>
      </c>
      <c r="AL1064" t="str">
        <f t="shared" si="166"/>
        <v>2012</v>
      </c>
      <c r="AM1064" s="427" t="str">
        <f t="shared" si="167"/>
        <v>24</v>
      </c>
      <c r="AN1064" t="str">
        <f t="shared" si="168"/>
        <v>08</v>
      </c>
      <c r="AP1064" s="19">
        <f t="shared" si="169"/>
        <v>41145</v>
      </c>
    </row>
    <row r="1065" spans="1:42" ht="31.5" x14ac:dyDescent="0.2">
      <c r="A1065" s="143">
        <v>20122</v>
      </c>
      <c r="B1065" s="42" t="str">
        <f>IFERROR(VLOOKUP($A1065,INPUT_Du_lieu_nhan_vien!$A:$C,2,0),"-")</f>
        <v>Trần Thị Mỹ</v>
      </c>
      <c r="C1065" s="42" t="str">
        <f>IFERROR(VLOOKUP($A1065,INPUT_Du_lieu_nhan_vien!$A:$C,3,0),"-")</f>
        <v>Linh</v>
      </c>
      <c r="D1065" s="42" t="str">
        <f>IFERROR(VLOOKUP($A1065,INPUT_Du_lieu_nhan_vien!$A:$AJ,36,0),"-")</f>
        <v>Chính thức</v>
      </c>
      <c r="E1065" s="69" t="s">
        <v>3060</v>
      </c>
      <c r="F1065" s="70" t="s">
        <v>6822</v>
      </c>
      <c r="G1065" s="71">
        <v>40588</v>
      </c>
      <c r="H1065" s="54"/>
      <c r="I1065" s="54" t="s">
        <v>17</v>
      </c>
      <c r="J1065" s="54"/>
      <c r="K1065" s="54"/>
      <c r="L1065" s="54"/>
      <c r="M1065" s="54"/>
      <c r="N1065" s="70" t="s">
        <v>6824</v>
      </c>
      <c r="W1065" t="s">
        <v>6812</v>
      </c>
      <c r="X1065">
        <v>3833</v>
      </c>
      <c r="Y1065">
        <f t="shared" si="160"/>
        <v>4638</v>
      </c>
      <c r="Z1065">
        <f t="shared" si="161"/>
        <v>51</v>
      </c>
      <c r="AA1065" t="str">
        <f t="shared" si="162"/>
        <v/>
      </c>
      <c r="AB1065">
        <f t="shared" si="163"/>
        <v>3838</v>
      </c>
      <c r="AE1065" s="19">
        <v>40588</v>
      </c>
      <c r="AH1065" s="71">
        <v>40588</v>
      </c>
      <c r="AI1065" s="78" t="s">
        <v>8905</v>
      </c>
      <c r="AJ1065" s="413" t="str">
        <f t="shared" si="164"/>
        <v>14</v>
      </c>
      <c r="AK1065" t="str">
        <f t="shared" si="165"/>
        <v>02</v>
      </c>
      <c r="AL1065" t="str">
        <f t="shared" si="166"/>
        <v>2011</v>
      </c>
      <c r="AM1065" s="427" t="str">
        <f t="shared" si="167"/>
        <v>14</v>
      </c>
      <c r="AN1065" t="str">
        <f t="shared" si="168"/>
        <v>02</v>
      </c>
      <c r="AP1065" s="19">
        <f t="shared" si="169"/>
        <v>40588</v>
      </c>
    </row>
    <row r="1066" spans="1:42" ht="31.5" x14ac:dyDescent="0.2">
      <c r="A1066" s="143">
        <v>20163</v>
      </c>
      <c r="B1066" s="42" t="str">
        <f>IFERROR(VLOOKUP($A1066,INPUT_Du_lieu_nhan_vien!$A:$C,2,0),"-")</f>
        <v>Trần Thị Bích</v>
      </c>
      <c r="C1066" s="42" t="str">
        <f>IFERROR(VLOOKUP($A1066,INPUT_Du_lieu_nhan_vien!$A:$C,3,0),"-")</f>
        <v>Hảo</v>
      </c>
      <c r="D1066" s="42" t="str">
        <f>IFERROR(VLOOKUP($A1066,INPUT_Du_lieu_nhan_vien!$A:$AJ,36,0),"-")</f>
        <v>Chính thức</v>
      </c>
      <c r="E1066" s="69" t="s">
        <v>3060</v>
      </c>
      <c r="F1066" s="70" t="s">
        <v>6825</v>
      </c>
      <c r="G1066" s="71">
        <v>40817</v>
      </c>
      <c r="H1066" s="54"/>
      <c r="I1066" s="54"/>
      <c r="J1066" s="54"/>
      <c r="K1066" s="54"/>
      <c r="L1066" s="54"/>
      <c r="M1066" s="54"/>
      <c r="N1066" s="70"/>
      <c r="W1066" t="s">
        <v>6814</v>
      </c>
      <c r="X1066">
        <v>3834</v>
      </c>
      <c r="Y1066">
        <f t="shared" si="160"/>
        <v>4688</v>
      </c>
      <c r="Z1066" t="str">
        <f t="shared" si="161"/>
        <v/>
      </c>
      <c r="AA1066" t="str">
        <f t="shared" si="162"/>
        <v/>
      </c>
      <c r="AB1066">
        <f t="shared" si="163"/>
        <v>3839</v>
      </c>
      <c r="AE1066" s="19">
        <v>40817</v>
      </c>
      <c r="AH1066" s="71">
        <v>40817</v>
      </c>
      <c r="AI1066" s="78" t="s">
        <v>8607</v>
      </c>
      <c r="AJ1066" s="413" t="str">
        <f t="shared" si="164"/>
        <v>01</v>
      </c>
      <c r="AK1066" t="str">
        <f t="shared" si="165"/>
        <v>10</v>
      </c>
      <c r="AL1066" t="str">
        <f t="shared" si="166"/>
        <v>2011</v>
      </c>
      <c r="AM1066" s="427" t="str">
        <f t="shared" si="167"/>
        <v>01</v>
      </c>
      <c r="AN1066" t="str">
        <f t="shared" si="168"/>
        <v>10</v>
      </c>
      <c r="AP1066" s="19">
        <f t="shared" si="169"/>
        <v>40817</v>
      </c>
    </row>
    <row r="1067" spans="1:42" ht="31.5" x14ac:dyDescent="0.2">
      <c r="A1067" s="143">
        <v>20248</v>
      </c>
      <c r="B1067" s="42" t="str">
        <f>IFERROR(VLOOKUP($A1067,INPUT_Du_lieu_nhan_vien!$A:$C,2,0),"-")</f>
        <v>Trần Thị Khánh</v>
      </c>
      <c r="C1067" s="42" t="str">
        <f>IFERROR(VLOOKUP($A1067,INPUT_Du_lieu_nhan_vien!$A:$C,3,0),"-")</f>
        <v>Linh</v>
      </c>
      <c r="D1067" s="42" t="str">
        <f>IFERROR(VLOOKUP($A1067,INPUT_Du_lieu_nhan_vien!$A:$AJ,36,0),"-")</f>
        <v>Chính thức</v>
      </c>
      <c r="E1067" s="69" t="s">
        <v>3060</v>
      </c>
      <c r="F1067" s="70" t="s">
        <v>6826</v>
      </c>
      <c r="G1067" s="71">
        <v>40695</v>
      </c>
      <c r="H1067" s="54"/>
      <c r="I1067" s="54" t="s">
        <v>17</v>
      </c>
      <c r="J1067" s="54"/>
      <c r="K1067" s="54"/>
      <c r="L1067" s="54"/>
      <c r="M1067" s="54"/>
      <c r="N1067" s="70" t="s">
        <v>6827</v>
      </c>
      <c r="W1067" t="s">
        <v>6815</v>
      </c>
      <c r="X1067">
        <v>3835</v>
      </c>
      <c r="Y1067">
        <f t="shared" si="160"/>
        <v>4773</v>
      </c>
      <c r="Z1067">
        <f t="shared" si="161"/>
        <v>51</v>
      </c>
      <c r="AA1067" t="str">
        <f t="shared" si="162"/>
        <v/>
      </c>
      <c r="AB1067">
        <f t="shared" si="163"/>
        <v>3840</v>
      </c>
      <c r="AE1067" s="19">
        <v>40695</v>
      </c>
      <c r="AH1067" s="71">
        <v>40695</v>
      </c>
      <c r="AI1067" s="78" t="s">
        <v>8673</v>
      </c>
      <c r="AJ1067" s="413" t="str">
        <f t="shared" si="164"/>
        <v>01</v>
      </c>
      <c r="AK1067" t="str">
        <f t="shared" si="165"/>
        <v>06</v>
      </c>
      <c r="AL1067" t="str">
        <f t="shared" si="166"/>
        <v>2011</v>
      </c>
      <c r="AM1067" s="427" t="str">
        <f t="shared" si="167"/>
        <v>01</v>
      </c>
      <c r="AN1067" t="str">
        <f t="shared" si="168"/>
        <v>06</v>
      </c>
      <c r="AP1067" s="19">
        <f t="shared" si="169"/>
        <v>40695</v>
      </c>
    </row>
    <row r="1068" spans="1:42" ht="47.25" x14ac:dyDescent="0.2">
      <c r="A1068" s="143">
        <v>20353</v>
      </c>
      <c r="B1068" s="42" t="str">
        <f>IFERROR(VLOOKUP($A1068,INPUT_Du_lieu_nhan_vien!$A:$C,2,0),"-")</f>
        <v>Trần Thu</v>
      </c>
      <c r="C1068" s="42" t="str">
        <f>IFERROR(VLOOKUP($A1068,INPUT_Du_lieu_nhan_vien!$A:$C,3,0),"-")</f>
        <v>Thủy</v>
      </c>
      <c r="D1068" s="42" t="str">
        <f>IFERROR(VLOOKUP($A1068,INPUT_Du_lieu_nhan_vien!$A:$AJ,36,0),"-")</f>
        <v>Nghỉ việc</v>
      </c>
      <c r="E1068" s="69" t="s">
        <v>3060</v>
      </c>
      <c r="F1068" s="70" t="s">
        <v>6828</v>
      </c>
      <c r="G1068" s="71" t="s">
        <v>3206</v>
      </c>
      <c r="H1068" s="54"/>
      <c r="I1068" s="54" t="s">
        <v>17</v>
      </c>
      <c r="J1068" s="54"/>
      <c r="K1068" s="54"/>
      <c r="L1068" s="54"/>
      <c r="M1068" s="54"/>
      <c r="N1068" s="70" t="s">
        <v>6829</v>
      </c>
      <c r="W1068" t="s">
        <v>6817</v>
      </c>
      <c r="X1068">
        <v>3836</v>
      </c>
      <c r="Y1068">
        <f t="shared" si="160"/>
        <v>5020</v>
      </c>
      <c r="Z1068">
        <f t="shared" si="161"/>
        <v>51</v>
      </c>
      <c r="AA1068" t="str">
        <f t="shared" si="162"/>
        <v/>
      </c>
      <c r="AB1068">
        <f t="shared" si="163"/>
        <v>3841</v>
      </c>
      <c r="AE1068" s="19">
        <v>41105</v>
      </c>
      <c r="AH1068" s="71" t="s">
        <v>3206</v>
      </c>
      <c r="AI1068" s="78" t="s">
        <v>3206</v>
      </c>
      <c r="AJ1068" s="413" t="str">
        <f t="shared" si="164"/>
        <v>15</v>
      </c>
      <c r="AK1068" t="str">
        <f t="shared" si="165"/>
        <v>7</v>
      </c>
      <c r="AL1068" t="str">
        <f t="shared" si="166"/>
        <v>2012</v>
      </c>
      <c r="AM1068" s="427" t="str">
        <f t="shared" si="167"/>
        <v>15</v>
      </c>
      <c r="AN1068" t="str">
        <f t="shared" si="168"/>
        <v>7</v>
      </c>
      <c r="AP1068" s="19">
        <f t="shared" si="169"/>
        <v>41105</v>
      </c>
    </row>
    <row r="1069" spans="1:42" ht="38.25" x14ac:dyDescent="0.2">
      <c r="A1069" s="143">
        <v>20052</v>
      </c>
      <c r="B1069" s="42" t="str">
        <f>IFERROR(VLOOKUP($A1069,INPUT_Du_lieu_nhan_vien!$A:$C,2,0),"-")</f>
        <v>Trần Vũ Việt</v>
      </c>
      <c r="C1069" s="42" t="str">
        <f>IFERROR(VLOOKUP($A1069,INPUT_Du_lieu_nhan_vien!$A:$C,3,0),"-")</f>
        <v>Hà</v>
      </c>
      <c r="D1069" s="42" t="str">
        <f>IFERROR(VLOOKUP($A1069,INPUT_Du_lieu_nhan_vien!$A:$AJ,36,0),"-")</f>
        <v>Chính thức</v>
      </c>
      <c r="E1069" s="69" t="s">
        <v>3060</v>
      </c>
      <c r="F1069" s="70" t="s">
        <v>6830</v>
      </c>
      <c r="G1069" s="71">
        <v>41138</v>
      </c>
      <c r="H1069" s="54"/>
      <c r="I1069" s="54" t="s">
        <v>16</v>
      </c>
      <c r="J1069" s="54"/>
      <c r="K1069" s="54"/>
      <c r="L1069" s="54"/>
      <c r="M1069" s="54"/>
      <c r="N1069" s="70" t="s">
        <v>6832</v>
      </c>
      <c r="W1069" t="s">
        <v>6819</v>
      </c>
      <c r="X1069">
        <v>3837</v>
      </c>
      <c r="Y1069">
        <f t="shared" si="160"/>
        <v>4490</v>
      </c>
      <c r="Z1069">
        <f t="shared" si="161"/>
        <v>53</v>
      </c>
      <c r="AA1069" t="str">
        <f t="shared" si="162"/>
        <v/>
      </c>
      <c r="AB1069">
        <f t="shared" si="163"/>
        <v>3842</v>
      </c>
      <c r="AE1069" s="19">
        <v>41138</v>
      </c>
      <c r="AH1069" s="71">
        <v>41138</v>
      </c>
      <c r="AI1069" s="78" t="s">
        <v>8906</v>
      </c>
      <c r="AJ1069" s="413" t="str">
        <f t="shared" si="164"/>
        <v>17</v>
      </c>
      <c r="AK1069" t="str">
        <f t="shared" si="165"/>
        <v>08</v>
      </c>
      <c r="AL1069" t="str">
        <f t="shared" si="166"/>
        <v>2012</v>
      </c>
      <c r="AM1069" s="427" t="str">
        <f t="shared" si="167"/>
        <v>17</v>
      </c>
      <c r="AN1069" t="str">
        <f t="shared" si="168"/>
        <v>08</v>
      </c>
      <c r="AP1069" s="19">
        <f t="shared" si="169"/>
        <v>41138</v>
      </c>
    </row>
    <row r="1070" spans="1:42" ht="51" x14ac:dyDescent="0.2">
      <c r="A1070" s="143">
        <v>20205</v>
      </c>
      <c r="B1070" s="42" t="str">
        <f>IFERROR(VLOOKUP($A1070,INPUT_Du_lieu_nhan_vien!$A:$C,2,0),"-")</f>
        <v>Trần Thị Mai</v>
      </c>
      <c r="C1070" s="42" t="str">
        <f>IFERROR(VLOOKUP($A1070,INPUT_Du_lieu_nhan_vien!$A:$C,3,0),"-")</f>
        <v>Thúy</v>
      </c>
      <c r="D1070" s="42" t="str">
        <f>IFERROR(VLOOKUP($A1070,INPUT_Du_lieu_nhan_vien!$A:$AJ,36,0),"-")</f>
        <v>Chính thức</v>
      </c>
      <c r="E1070" s="69" t="s">
        <v>3060</v>
      </c>
      <c r="F1070" s="70" t="s">
        <v>6833</v>
      </c>
      <c r="G1070" s="71">
        <v>41214</v>
      </c>
      <c r="H1070" s="54"/>
      <c r="I1070" s="54" t="s">
        <v>17</v>
      </c>
      <c r="J1070" s="54"/>
      <c r="K1070" s="54"/>
      <c r="L1070" s="54"/>
      <c r="M1070" s="54"/>
      <c r="N1070" s="70" t="s">
        <v>6834</v>
      </c>
      <c r="W1070" t="s">
        <v>6822</v>
      </c>
      <c r="X1070">
        <v>3838</v>
      </c>
      <c r="Y1070">
        <f t="shared" si="160"/>
        <v>4730</v>
      </c>
      <c r="Z1070">
        <f t="shared" si="161"/>
        <v>51</v>
      </c>
      <c r="AA1070" t="str">
        <f t="shared" si="162"/>
        <v/>
      </c>
      <c r="AB1070">
        <f t="shared" si="163"/>
        <v>3843</v>
      </c>
      <c r="AE1070" s="19">
        <v>41214</v>
      </c>
      <c r="AH1070" s="71">
        <v>41214</v>
      </c>
      <c r="AI1070" s="78" t="s">
        <v>3185</v>
      </c>
      <c r="AJ1070" s="413" t="str">
        <f t="shared" si="164"/>
        <v>01</v>
      </c>
      <c r="AK1070" t="str">
        <f t="shared" si="165"/>
        <v>11</v>
      </c>
      <c r="AL1070" t="str">
        <f t="shared" si="166"/>
        <v>2012</v>
      </c>
      <c r="AM1070" s="427" t="str">
        <f t="shared" si="167"/>
        <v>01</v>
      </c>
      <c r="AN1070" t="str">
        <f t="shared" si="168"/>
        <v>11</v>
      </c>
      <c r="AP1070" s="19">
        <f t="shared" si="169"/>
        <v>41214</v>
      </c>
    </row>
    <row r="1071" spans="1:42" ht="51" x14ac:dyDescent="0.2">
      <c r="A1071" s="143">
        <v>20445</v>
      </c>
      <c r="B1071" s="42" t="str">
        <f>IFERROR(VLOOKUP($A1071,INPUT_Du_lieu_nhan_vien!$A:$C,2,0),"-")</f>
        <v>Trần Thành</v>
      </c>
      <c r="C1071" s="42" t="str">
        <f>IFERROR(VLOOKUP($A1071,INPUT_Du_lieu_nhan_vien!$A:$C,3,0),"-")</f>
        <v>Trung</v>
      </c>
      <c r="D1071" s="42" t="str">
        <f>IFERROR(VLOOKUP($A1071,INPUT_Du_lieu_nhan_vien!$A:$AJ,36,0),"-")</f>
        <v>Chính thức</v>
      </c>
      <c r="E1071" s="69" t="s">
        <v>3060</v>
      </c>
      <c r="F1071" s="70" t="s">
        <v>6835</v>
      </c>
      <c r="G1071" s="71">
        <v>41253</v>
      </c>
      <c r="H1071" s="54"/>
      <c r="I1071" s="54" t="s">
        <v>17</v>
      </c>
      <c r="J1071" s="54"/>
      <c r="K1071" s="54"/>
      <c r="L1071" s="54"/>
      <c r="M1071" s="54"/>
      <c r="N1071" s="70" t="s">
        <v>6706</v>
      </c>
      <c r="W1071" t="s">
        <v>6825</v>
      </c>
      <c r="X1071">
        <v>3839</v>
      </c>
      <c r="Y1071">
        <f t="shared" si="160"/>
        <v>5187</v>
      </c>
      <c r="Z1071">
        <f t="shared" si="161"/>
        <v>51</v>
      </c>
      <c r="AA1071" t="str">
        <f t="shared" si="162"/>
        <v/>
      </c>
      <c r="AB1071">
        <f t="shared" si="163"/>
        <v>3844</v>
      </c>
      <c r="AE1071" s="19">
        <v>41253</v>
      </c>
      <c r="AH1071" s="71">
        <v>41253</v>
      </c>
      <c r="AI1071" s="78" t="s">
        <v>2721</v>
      </c>
      <c r="AJ1071" s="413" t="str">
        <f t="shared" si="164"/>
        <v>10</v>
      </c>
      <c r="AK1071" t="str">
        <f t="shared" si="165"/>
        <v>12</v>
      </c>
      <c r="AL1071" t="str">
        <f t="shared" si="166"/>
        <v>2012</v>
      </c>
      <c r="AM1071" s="427" t="str">
        <f t="shared" si="167"/>
        <v>10</v>
      </c>
      <c r="AN1071" t="str">
        <f t="shared" si="168"/>
        <v>12</v>
      </c>
      <c r="AP1071" s="19">
        <f t="shared" si="169"/>
        <v>41253</v>
      </c>
    </row>
    <row r="1072" spans="1:42" ht="51" x14ac:dyDescent="0.2">
      <c r="A1072" s="143">
        <v>20438</v>
      </c>
      <c r="B1072" s="42" t="str">
        <f>IFERROR(VLOOKUP($A1072,INPUT_Du_lieu_nhan_vien!$A:$C,2,0),"-")</f>
        <v>Trần Thế</v>
      </c>
      <c r="C1072" s="42" t="str">
        <f>IFERROR(VLOOKUP($A1072,INPUT_Du_lieu_nhan_vien!$A:$C,3,0),"-")</f>
        <v>Nữ</v>
      </c>
      <c r="D1072" s="42" t="str">
        <f>IFERROR(VLOOKUP($A1072,INPUT_Du_lieu_nhan_vien!$A:$AJ,36,0),"-")</f>
        <v>Chính thức</v>
      </c>
      <c r="E1072" s="69" t="s">
        <v>3060</v>
      </c>
      <c r="F1072" s="70" t="s">
        <v>6836</v>
      </c>
      <c r="G1072" s="71">
        <v>41253</v>
      </c>
      <c r="H1072" s="54"/>
      <c r="I1072" s="54" t="s">
        <v>12</v>
      </c>
      <c r="J1072" s="54"/>
      <c r="K1072" s="54"/>
      <c r="L1072" s="54"/>
      <c r="M1072" s="54"/>
      <c r="N1072" s="70" t="s">
        <v>6612</v>
      </c>
      <c r="W1072" t="s">
        <v>6826</v>
      </c>
      <c r="X1072">
        <v>3840</v>
      </c>
      <c r="Y1072">
        <f t="shared" si="160"/>
        <v>5178</v>
      </c>
      <c r="Z1072">
        <f t="shared" si="161"/>
        <v>50</v>
      </c>
      <c r="AA1072" t="str">
        <f t="shared" si="162"/>
        <v/>
      </c>
      <c r="AB1072">
        <f t="shared" si="163"/>
        <v>3845</v>
      </c>
      <c r="AE1072" s="19">
        <v>41253</v>
      </c>
      <c r="AH1072" s="71">
        <v>41253</v>
      </c>
      <c r="AI1072" s="78" t="s">
        <v>2721</v>
      </c>
      <c r="AJ1072" s="413" t="str">
        <f t="shared" si="164"/>
        <v>10</v>
      </c>
      <c r="AK1072" t="str">
        <f t="shared" si="165"/>
        <v>12</v>
      </c>
      <c r="AL1072" t="str">
        <f t="shared" si="166"/>
        <v>2012</v>
      </c>
      <c r="AM1072" s="427" t="str">
        <f t="shared" si="167"/>
        <v>10</v>
      </c>
      <c r="AN1072" t="str">
        <f t="shared" si="168"/>
        <v>12</v>
      </c>
      <c r="AP1072" s="19">
        <f t="shared" si="169"/>
        <v>41253</v>
      </c>
    </row>
    <row r="1073" spans="1:42" ht="51" x14ac:dyDescent="0.2">
      <c r="A1073" s="143">
        <v>20275</v>
      </c>
      <c r="B1073" s="42" t="str">
        <f>IFERROR(VLOOKUP($A1073,INPUT_Du_lieu_nhan_vien!$A:$C,2,0),"-")</f>
        <v>Trần Tuệ</v>
      </c>
      <c r="C1073" s="42" t="str">
        <f>IFERROR(VLOOKUP($A1073,INPUT_Du_lieu_nhan_vien!$A:$C,3,0),"-")</f>
        <v>An</v>
      </c>
      <c r="D1073" s="42" t="str">
        <f>IFERROR(VLOOKUP($A1073,INPUT_Du_lieu_nhan_vien!$A:$AJ,36,0),"-")</f>
        <v>Chính thức</v>
      </c>
      <c r="E1073" s="69" t="s">
        <v>3060</v>
      </c>
      <c r="F1073" s="70" t="s">
        <v>6837</v>
      </c>
      <c r="G1073" s="71">
        <v>41253</v>
      </c>
      <c r="H1073" s="54"/>
      <c r="I1073" s="54" t="s">
        <v>17</v>
      </c>
      <c r="J1073" s="54"/>
      <c r="K1073" s="54"/>
      <c r="L1073" s="54"/>
      <c r="M1073" s="54"/>
      <c r="N1073" s="70" t="s">
        <v>6632</v>
      </c>
      <c r="W1073" t="s">
        <v>6828</v>
      </c>
      <c r="X1073">
        <v>3841</v>
      </c>
      <c r="Y1073">
        <f t="shared" si="160"/>
        <v>4799</v>
      </c>
      <c r="Z1073">
        <f t="shared" si="161"/>
        <v>51</v>
      </c>
      <c r="AA1073" t="str">
        <f t="shared" si="162"/>
        <v/>
      </c>
      <c r="AB1073">
        <f t="shared" si="163"/>
        <v>3846</v>
      </c>
      <c r="AE1073" s="19">
        <v>41253</v>
      </c>
      <c r="AH1073" s="71">
        <v>41253</v>
      </c>
      <c r="AI1073" s="78" t="s">
        <v>2721</v>
      </c>
      <c r="AJ1073" s="413" t="str">
        <f t="shared" si="164"/>
        <v>10</v>
      </c>
      <c r="AK1073" t="str">
        <f t="shared" si="165"/>
        <v>12</v>
      </c>
      <c r="AL1073" t="str">
        <f t="shared" si="166"/>
        <v>2012</v>
      </c>
      <c r="AM1073" s="427" t="str">
        <f t="shared" si="167"/>
        <v>10</v>
      </c>
      <c r="AN1073" t="str">
        <f t="shared" si="168"/>
        <v>12</v>
      </c>
      <c r="AP1073" s="19">
        <f t="shared" si="169"/>
        <v>41253</v>
      </c>
    </row>
    <row r="1074" spans="1:42" ht="51" x14ac:dyDescent="0.2">
      <c r="A1074" s="143">
        <v>20333</v>
      </c>
      <c r="B1074" s="42" t="str">
        <f>IFERROR(VLOOKUP($A1074,INPUT_Du_lieu_nhan_vien!$A:$C,2,0),"-")</f>
        <v>Trần Thu</v>
      </c>
      <c r="C1074" s="42" t="str">
        <f>IFERROR(VLOOKUP($A1074,INPUT_Du_lieu_nhan_vien!$A:$C,3,0),"-")</f>
        <v>Trang</v>
      </c>
      <c r="D1074" s="42" t="str">
        <f>IFERROR(VLOOKUP($A1074,INPUT_Du_lieu_nhan_vien!$A:$AJ,36,0),"-")</f>
        <v>Chính thức</v>
      </c>
      <c r="E1074" s="69" t="s">
        <v>3060</v>
      </c>
      <c r="F1074" s="70" t="s">
        <v>6838</v>
      </c>
      <c r="G1074" s="71">
        <v>41253</v>
      </c>
      <c r="H1074" s="54"/>
      <c r="I1074" s="54" t="s">
        <v>17</v>
      </c>
      <c r="J1074" s="54"/>
      <c r="K1074" s="54"/>
      <c r="L1074" s="54"/>
      <c r="M1074" s="54"/>
      <c r="N1074" s="70" t="s">
        <v>6839</v>
      </c>
      <c r="W1074" t="s">
        <v>6830</v>
      </c>
      <c r="X1074">
        <v>3842</v>
      </c>
      <c r="Y1074">
        <f t="shared" si="160"/>
        <v>4992</v>
      </c>
      <c r="Z1074">
        <f t="shared" si="161"/>
        <v>51</v>
      </c>
      <c r="AA1074" t="str">
        <f t="shared" si="162"/>
        <v/>
      </c>
      <c r="AB1074">
        <f t="shared" si="163"/>
        <v>3847</v>
      </c>
      <c r="AE1074" s="19">
        <v>41253</v>
      </c>
      <c r="AH1074" s="71">
        <v>41253</v>
      </c>
      <c r="AI1074" s="78" t="s">
        <v>2721</v>
      </c>
      <c r="AJ1074" s="413" t="str">
        <f t="shared" si="164"/>
        <v>10</v>
      </c>
      <c r="AK1074" t="str">
        <f t="shared" si="165"/>
        <v>12</v>
      </c>
      <c r="AL1074" t="str">
        <f t="shared" si="166"/>
        <v>2012</v>
      </c>
      <c r="AM1074" s="427" t="str">
        <f t="shared" si="167"/>
        <v>10</v>
      </c>
      <c r="AN1074" t="str">
        <f t="shared" si="168"/>
        <v>12</v>
      </c>
      <c r="AP1074" s="19">
        <f t="shared" si="169"/>
        <v>41253</v>
      </c>
    </row>
    <row r="1075" spans="1:42" ht="51" x14ac:dyDescent="0.2">
      <c r="A1075" s="143">
        <v>20320</v>
      </c>
      <c r="B1075" s="42" t="str">
        <f>IFERROR(VLOOKUP($A1075,INPUT_Du_lieu_nhan_vien!$A:$C,2,0),"-")</f>
        <v>Trần Mạnh</v>
      </c>
      <c r="C1075" s="42" t="str">
        <f>IFERROR(VLOOKUP($A1075,INPUT_Du_lieu_nhan_vien!$A:$C,3,0),"-")</f>
        <v>Thắng</v>
      </c>
      <c r="D1075" s="42" t="str">
        <f>IFERROR(VLOOKUP($A1075,INPUT_Du_lieu_nhan_vien!$A:$AJ,36,0),"-")</f>
        <v>Chính thức</v>
      </c>
      <c r="E1075" s="69" t="s">
        <v>3060</v>
      </c>
      <c r="F1075" s="70" t="s">
        <v>6840</v>
      </c>
      <c r="G1075" s="71">
        <v>41194</v>
      </c>
      <c r="H1075" s="54"/>
      <c r="I1075" s="54" t="s">
        <v>11</v>
      </c>
      <c r="J1075" s="54"/>
      <c r="K1075" s="54"/>
      <c r="L1075" s="54"/>
      <c r="M1075" s="54"/>
      <c r="N1075" s="70" t="s">
        <v>6841</v>
      </c>
      <c r="W1075" t="s">
        <v>6833</v>
      </c>
      <c r="X1075">
        <v>3843</v>
      </c>
      <c r="Y1075">
        <f t="shared" si="160"/>
        <v>4979</v>
      </c>
      <c r="Z1075">
        <f t="shared" si="161"/>
        <v>34</v>
      </c>
      <c r="AA1075" t="str">
        <f t="shared" si="162"/>
        <v/>
      </c>
      <c r="AB1075">
        <f t="shared" si="163"/>
        <v>3848</v>
      </c>
      <c r="AE1075" s="19">
        <v>41194</v>
      </c>
      <c r="AH1075" s="71">
        <v>41194</v>
      </c>
      <c r="AI1075" s="78" t="s">
        <v>8892</v>
      </c>
      <c r="AJ1075" s="413" t="str">
        <f t="shared" si="164"/>
        <v>12</v>
      </c>
      <c r="AK1075" t="str">
        <f t="shared" si="165"/>
        <v>10</v>
      </c>
      <c r="AL1075" t="str">
        <f t="shared" si="166"/>
        <v>2012</v>
      </c>
      <c r="AM1075" s="427" t="str">
        <f t="shared" si="167"/>
        <v>12</v>
      </c>
      <c r="AN1075" t="str">
        <f t="shared" si="168"/>
        <v>10</v>
      </c>
      <c r="AP1075" s="19">
        <f t="shared" si="169"/>
        <v>41194</v>
      </c>
    </row>
    <row r="1076" spans="1:42" ht="31.5" x14ac:dyDescent="0.2">
      <c r="A1076" s="143">
        <v>20372</v>
      </c>
      <c r="B1076" s="42" t="str">
        <f>IFERROR(VLOOKUP($A1076,INPUT_Du_lieu_nhan_vien!$A:$C,2,0),"-")</f>
        <v>Trần Thị Khắc</v>
      </c>
      <c r="C1076" s="42" t="str">
        <f>IFERROR(VLOOKUP($A1076,INPUT_Du_lieu_nhan_vien!$A:$C,3,0),"-")</f>
        <v>Hiếu</v>
      </c>
      <c r="D1076" s="42" t="str">
        <f>IFERROR(VLOOKUP($A1076,INPUT_Du_lieu_nhan_vien!$A:$AJ,36,0),"-")</f>
        <v>Chính thức</v>
      </c>
      <c r="E1076" s="69" t="s">
        <v>3060</v>
      </c>
      <c r="F1076" s="70" t="s">
        <v>6842</v>
      </c>
      <c r="H1076" s="54"/>
      <c r="I1076" s="54" t="s">
        <v>17</v>
      </c>
      <c r="J1076" s="54"/>
      <c r="K1076" s="54"/>
      <c r="L1076" s="54"/>
      <c r="M1076" s="54"/>
      <c r="N1076" s="70" t="s">
        <v>6644</v>
      </c>
      <c r="W1076" t="s">
        <v>6835</v>
      </c>
      <c r="X1076">
        <v>3844</v>
      </c>
      <c r="Y1076">
        <f t="shared" si="160"/>
        <v>5040</v>
      </c>
      <c r="Z1076">
        <f t="shared" si="161"/>
        <v>51</v>
      </c>
      <c r="AA1076" t="str">
        <f t="shared" si="162"/>
        <v/>
      </c>
      <c r="AB1076">
        <f t="shared" si="163"/>
        <v>3849</v>
      </c>
      <c r="AE1076" s="19" t="s">
        <v>623</v>
      </c>
      <c r="AJ1076" s="413" t="str">
        <f t="shared" si="164"/>
        <v/>
      </c>
      <c r="AK1076" t="e">
        <f t="shared" si="165"/>
        <v>#VALUE!</v>
      </c>
      <c r="AL1076" t="str">
        <f t="shared" si="166"/>
        <v/>
      </c>
      <c r="AM1076" s="427" t="e">
        <f t="shared" si="167"/>
        <v>#VALUE!</v>
      </c>
      <c r="AN1076" t="e">
        <f t="shared" si="168"/>
        <v>#VALUE!</v>
      </c>
      <c r="AP1076" s="19" t="str">
        <f t="shared" si="169"/>
        <v/>
      </c>
    </row>
    <row r="1077" spans="1:42" ht="31.5" x14ac:dyDescent="0.2">
      <c r="A1077" s="143">
        <v>20504</v>
      </c>
      <c r="B1077" s="42" t="str">
        <f>IFERROR(VLOOKUP($A1077,INPUT_Du_lieu_nhan_vien!$A:$C,2,0),"-")</f>
        <v>Trần Khánh</v>
      </c>
      <c r="C1077" s="42" t="str">
        <f>IFERROR(VLOOKUP($A1077,INPUT_Du_lieu_nhan_vien!$A:$C,3,0),"-")</f>
        <v>Vân</v>
      </c>
      <c r="D1077" s="42" t="str">
        <f>IFERROR(VLOOKUP($A1077,INPUT_Du_lieu_nhan_vien!$A:$AJ,36,0),"-")</f>
        <v>Chính thức</v>
      </c>
      <c r="E1077" s="69" t="s">
        <v>3060</v>
      </c>
      <c r="F1077" s="70" t="s">
        <v>6843</v>
      </c>
      <c r="G1077" s="71">
        <v>41365</v>
      </c>
      <c r="H1077" s="54" t="s">
        <v>17</v>
      </c>
      <c r="I1077" s="54" t="s">
        <v>17</v>
      </c>
      <c r="J1077" s="54" t="s">
        <v>31</v>
      </c>
      <c r="K1077" s="54" t="s">
        <v>31</v>
      </c>
      <c r="L1077" s="54" t="s">
        <v>37</v>
      </c>
      <c r="M1077" s="54" t="s">
        <v>34</v>
      </c>
      <c r="N1077" s="70" t="s">
        <v>6844</v>
      </c>
      <c r="W1077" t="s">
        <v>6836</v>
      </c>
      <c r="X1077">
        <v>3845</v>
      </c>
      <c r="Y1077">
        <f t="shared" si="160"/>
        <v>5318</v>
      </c>
      <c r="Z1077">
        <f t="shared" si="161"/>
        <v>51</v>
      </c>
      <c r="AA1077">
        <f t="shared" si="162"/>
        <v>182</v>
      </c>
      <c r="AB1077">
        <f t="shared" si="163"/>
        <v>3850</v>
      </c>
      <c r="AE1077" s="19">
        <v>41365</v>
      </c>
      <c r="AH1077" s="71">
        <v>41365</v>
      </c>
      <c r="AI1077" s="78" t="s">
        <v>8829</v>
      </c>
      <c r="AJ1077" s="413" t="str">
        <f t="shared" si="164"/>
        <v>01</v>
      </c>
      <c r="AK1077" t="str">
        <f t="shared" si="165"/>
        <v>04</v>
      </c>
      <c r="AL1077" t="str">
        <f t="shared" si="166"/>
        <v>2013</v>
      </c>
      <c r="AM1077" s="427" t="str">
        <f t="shared" si="167"/>
        <v>01</v>
      </c>
      <c r="AN1077" t="str">
        <f t="shared" si="168"/>
        <v>04</v>
      </c>
      <c r="AP1077" s="19">
        <f t="shared" si="169"/>
        <v>41365</v>
      </c>
    </row>
    <row r="1078" spans="1:42" ht="31.5" x14ac:dyDescent="0.2">
      <c r="A1078" s="143">
        <v>20158</v>
      </c>
      <c r="B1078" s="42" t="str">
        <f>IFERROR(VLOOKUP($A1078,INPUT_Du_lieu_nhan_vien!$A:$C,2,0),"-")</f>
        <v>Vũ Phương</v>
      </c>
      <c r="C1078" s="42" t="str">
        <f>IFERROR(VLOOKUP($A1078,INPUT_Du_lieu_nhan_vien!$A:$C,3,0),"-")</f>
        <v>Thảo</v>
      </c>
      <c r="D1078" s="42" t="str">
        <f>IFERROR(VLOOKUP($A1078,INPUT_Du_lieu_nhan_vien!$A:$AJ,36,0),"-")</f>
        <v>Nghỉ việc</v>
      </c>
      <c r="E1078" s="69" t="s">
        <v>3060</v>
      </c>
      <c r="F1078" s="70" t="s">
        <v>6845</v>
      </c>
      <c r="G1078" s="71">
        <v>40190</v>
      </c>
      <c r="H1078" s="54"/>
      <c r="I1078" s="54" t="s">
        <v>17</v>
      </c>
      <c r="J1078" s="54"/>
      <c r="K1078" s="54"/>
      <c r="L1078" s="54"/>
      <c r="M1078" s="54"/>
      <c r="N1078" s="70" t="s">
        <v>3778</v>
      </c>
      <c r="W1078" t="s">
        <v>6837</v>
      </c>
      <c r="X1078">
        <v>3846</v>
      </c>
      <c r="Y1078">
        <f t="shared" si="160"/>
        <v>4683</v>
      </c>
      <c r="Z1078">
        <f t="shared" si="161"/>
        <v>51</v>
      </c>
      <c r="AA1078" t="str">
        <f t="shared" si="162"/>
        <v/>
      </c>
      <c r="AB1078">
        <f t="shared" si="163"/>
        <v>3851</v>
      </c>
      <c r="AE1078" s="19">
        <v>40190</v>
      </c>
      <c r="AH1078" s="71">
        <v>40190</v>
      </c>
      <c r="AI1078" s="78" t="s">
        <v>8727</v>
      </c>
      <c r="AJ1078" s="413" t="str">
        <f t="shared" si="164"/>
        <v>12</v>
      </c>
      <c r="AK1078" t="str">
        <f t="shared" si="165"/>
        <v>01</v>
      </c>
      <c r="AL1078" t="str">
        <f t="shared" si="166"/>
        <v>2010</v>
      </c>
      <c r="AM1078" s="427" t="str">
        <f t="shared" si="167"/>
        <v>12</v>
      </c>
      <c r="AN1078" t="str">
        <f t="shared" si="168"/>
        <v>01</v>
      </c>
      <c r="AP1078" s="19">
        <f t="shared" si="169"/>
        <v>40190</v>
      </c>
    </row>
    <row r="1079" spans="1:42" ht="25.5" x14ac:dyDescent="0.2">
      <c r="A1079" s="143">
        <v>20158</v>
      </c>
      <c r="B1079" s="42" t="str">
        <f>IFERROR(VLOOKUP($A1079,INPUT_Du_lieu_nhan_vien!$A:$C,2,0),"-")</f>
        <v>Vũ Phương</v>
      </c>
      <c r="C1079" s="42" t="str">
        <f>IFERROR(VLOOKUP($A1079,INPUT_Du_lieu_nhan_vien!$A:$C,3,0),"-")</f>
        <v>Thảo</v>
      </c>
      <c r="D1079" s="42" t="str">
        <f>IFERROR(VLOOKUP($A1079,INPUT_Du_lieu_nhan_vien!$A:$AJ,36,0),"-")</f>
        <v>Nghỉ việc</v>
      </c>
      <c r="E1079" s="69" t="s">
        <v>3060</v>
      </c>
      <c r="F1079" s="70" t="s">
        <v>6846</v>
      </c>
      <c r="G1079" s="71" t="s">
        <v>6823</v>
      </c>
      <c r="H1079" s="54"/>
      <c r="I1079" s="54" t="s">
        <v>17</v>
      </c>
      <c r="J1079" s="54"/>
      <c r="K1079" s="54"/>
      <c r="L1079" s="54"/>
      <c r="M1079" s="54"/>
      <c r="N1079" s="70" t="s">
        <v>6675</v>
      </c>
      <c r="W1079" t="s">
        <v>6838</v>
      </c>
      <c r="X1079">
        <v>3847</v>
      </c>
      <c r="Y1079">
        <f t="shared" si="160"/>
        <v>4683</v>
      </c>
      <c r="Z1079">
        <f t="shared" si="161"/>
        <v>51</v>
      </c>
      <c r="AA1079" t="str">
        <f t="shared" si="162"/>
        <v/>
      </c>
      <c r="AB1079">
        <f t="shared" si="163"/>
        <v>3852</v>
      </c>
      <c r="AE1079" s="19">
        <v>40588</v>
      </c>
      <c r="AH1079" s="71" t="s">
        <v>6823</v>
      </c>
      <c r="AI1079" s="78" t="s">
        <v>6823</v>
      </c>
      <c r="AJ1079" s="413" t="str">
        <f t="shared" si="164"/>
        <v>14</v>
      </c>
      <c r="AK1079" t="str">
        <f t="shared" si="165"/>
        <v>2</v>
      </c>
      <c r="AL1079" t="str">
        <f t="shared" si="166"/>
        <v>2011</v>
      </c>
      <c r="AM1079" s="427" t="str">
        <f t="shared" si="167"/>
        <v>14</v>
      </c>
      <c r="AN1079" t="str">
        <f t="shared" si="168"/>
        <v>2</v>
      </c>
      <c r="AP1079" s="19">
        <f t="shared" si="169"/>
        <v>40588</v>
      </c>
    </row>
    <row r="1080" spans="1:42" ht="31.5" x14ac:dyDescent="0.2">
      <c r="A1080" s="143">
        <v>20069</v>
      </c>
      <c r="B1080" s="42" t="str">
        <f>IFERROR(VLOOKUP($A1080,INPUT_Du_lieu_nhan_vien!$A:$C,2,0),"-")</f>
        <v>Vũ Phương</v>
      </c>
      <c r="C1080" s="42" t="str">
        <f>IFERROR(VLOOKUP($A1080,INPUT_Du_lieu_nhan_vien!$A:$C,3,0),"-")</f>
        <v>Uyên</v>
      </c>
      <c r="D1080" s="42" t="str">
        <f>IFERROR(VLOOKUP($A1080,INPUT_Du_lieu_nhan_vien!$A:$AJ,36,0),"-")</f>
        <v>Chính thức</v>
      </c>
      <c r="E1080" s="69" t="s">
        <v>3060</v>
      </c>
      <c r="F1080" s="70" t="s">
        <v>6847</v>
      </c>
      <c r="G1080" s="71">
        <v>40817</v>
      </c>
      <c r="H1080" s="54"/>
      <c r="I1080" s="54" t="s">
        <v>17</v>
      </c>
      <c r="J1080" s="54"/>
      <c r="K1080" s="54"/>
      <c r="L1080" s="54"/>
      <c r="M1080" s="54"/>
      <c r="N1080" s="70" t="s">
        <v>6598</v>
      </c>
      <c r="W1080" t="s">
        <v>6840</v>
      </c>
      <c r="X1080">
        <v>3848</v>
      </c>
      <c r="Y1080">
        <f t="shared" si="160"/>
        <v>4506</v>
      </c>
      <c r="Z1080">
        <f t="shared" si="161"/>
        <v>51</v>
      </c>
      <c r="AA1080" t="str">
        <f t="shared" si="162"/>
        <v/>
      </c>
      <c r="AB1080">
        <f t="shared" si="163"/>
        <v>3853</v>
      </c>
      <c r="AE1080" s="19">
        <v>40817</v>
      </c>
      <c r="AH1080" s="71">
        <v>40817</v>
      </c>
      <c r="AI1080" s="78" t="s">
        <v>8607</v>
      </c>
      <c r="AJ1080" s="413" t="str">
        <f t="shared" si="164"/>
        <v>01</v>
      </c>
      <c r="AK1080" t="str">
        <f t="shared" si="165"/>
        <v>10</v>
      </c>
      <c r="AL1080" t="str">
        <f t="shared" si="166"/>
        <v>2011</v>
      </c>
      <c r="AM1080" s="427" t="str">
        <f t="shared" si="167"/>
        <v>01</v>
      </c>
      <c r="AN1080" t="str">
        <f t="shared" si="168"/>
        <v>10</v>
      </c>
      <c r="AP1080" s="19">
        <f t="shared" si="169"/>
        <v>40817</v>
      </c>
    </row>
    <row r="1081" spans="1:42" ht="31.5" x14ac:dyDescent="0.2">
      <c r="A1081" s="143">
        <v>20222</v>
      </c>
      <c r="B1081" s="42" t="str">
        <f>IFERROR(VLOOKUP($A1081,INPUT_Du_lieu_nhan_vien!$A:$C,2,0),"-")</f>
        <v>Vương Quyết</v>
      </c>
      <c r="C1081" s="42" t="str">
        <f>IFERROR(VLOOKUP($A1081,INPUT_Du_lieu_nhan_vien!$A:$C,3,0),"-")</f>
        <v>Thắng</v>
      </c>
      <c r="D1081" s="42" t="str">
        <f>IFERROR(VLOOKUP($A1081,INPUT_Du_lieu_nhan_vien!$A:$AJ,36,0),"-")</f>
        <v>Nghỉ việc</v>
      </c>
      <c r="E1081" s="69" t="s">
        <v>3060</v>
      </c>
      <c r="F1081" s="70" t="s">
        <v>6848</v>
      </c>
      <c r="G1081" s="71">
        <v>40548</v>
      </c>
      <c r="H1081" s="54"/>
      <c r="I1081" s="54" t="s">
        <v>17</v>
      </c>
      <c r="J1081" s="54"/>
      <c r="K1081" s="54"/>
      <c r="L1081" s="54"/>
      <c r="M1081" s="54"/>
      <c r="N1081" s="70" t="s">
        <v>6677</v>
      </c>
      <c r="W1081" t="s">
        <v>6842</v>
      </c>
      <c r="X1081">
        <v>3849</v>
      </c>
      <c r="Y1081">
        <f t="shared" si="160"/>
        <v>4747</v>
      </c>
      <c r="Z1081">
        <f t="shared" si="161"/>
        <v>51</v>
      </c>
      <c r="AA1081" t="str">
        <f t="shared" si="162"/>
        <v/>
      </c>
      <c r="AB1081">
        <f t="shared" si="163"/>
        <v>3854</v>
      </c>
      <c r="AE1081" s="19">
        <v>40548</v>
      </c>
      <c r="AH1081" s="71">
        <v>40548</v>
      </c>
      <c r="AI1081" s="78" t="s">
        <v>8907</v>
      </c>
      <c r="AJ1081" s="413" t="str">
        <f t="shared" si="164"/>
        <v>05</v>
      </c>
      <c r="AK1081" t="str">
        <f t="shared" si="165"/>
        <v>01</v>
      </c>
      <c r="AL1081" t="str">
        <f t="shared" si="166"/>
        <v>2011</v>
      </c>
      <c r="AM1081" s="427" t="str">
        <f t="shared" si="167"/>
        <v>05</v>
      </c>
      <c r="AN1081" t="str">
        <f t="shared" si="168"/>
        <v>01</v>
      </c>
      <c r="AP1081" s="19">
        <f t="shared" si="169"/>
        <v>40548</v>
      </c>
    </row>
    <row r="1082" spans="1:42" ht="47.25" x14ac:dyDescent="0.2">
      <c r="A1082" s="143">
        <v>20299</v>
      </c>
      <c r="B1082" s="42" t="str">
        <f>IFERROR(VLOOKUP($A1082,INPUT_Du_lieu_nhan_vien!$A:$C,2,0),"-")</f>
        <v>Vi Thị</v>
      </c>
      <c r="C1082" s="42" t="str">
        <f>IFERROR(VLOOKUP($A1082,INPUT_Du_lieu_nhan_vien!$A:$C,3,0),"-")</f>
        <v>Hằng</v>
      </c>
      <c r="D1082" s="42" t="str">
        <f>IFERROR(VLOOKUP($A1082,INPUT_Du_lieu_nhan_vien!$A:$AJ,36,0),"-")</f>
        <v>Nghỉ việc</v>
      </c>
      <c r="E1082" s="69" t="s">
        <v>3060</v>
      </c>
      <c r="F1082" s="70" t="s">
        <v>6849</v>
      </c>
      <c r="G1082" s="71">
        <v>40909</v>
      </c>
      <c r="H1082" s="54"/>
      <c r="I1082" s="54" t="s">
        <v>17</v>
      </c>
      <c r="J1082" s="54"/>
      <c r="K1082" s="54"/>
      <c r="L1082" s="54"/>
      <c r="M1082" s="54"/>
      <c r="N1082" s="70" t="s">
        <v>6850</v>
      </c>
      <c r="W1082" t="s">
        <v>6843</v>
      </c>
      <c r="X1082">
        <v>3850</v>
      </c>
      <c r="Y1082">
        <f t="shared" si="160"/>
        <v>4832</v>
      </c>
      <c r="Z1082">
        <f t="shared" si="161"/>
        <v>51</v>
      </c>
      <c r="AA1082" t="str">
        <f t="shared" si="162"/>
        <v/>
      </c>
      <c r="AB1082">
        <f t="shared" si="163"/>
        <v>3855</v>
      </c>
      <c r="AE1082" s="19">
        <v>40909</v>
      </c>
      <c r="AH1082" s="71">
        <v>40909</v>
      </c>
      <c r="AI1082" s="78" t="s">
        <v>8600</v>
      </c>
      <c r="AJ1082" s="413" t="str">
        <f t="shared" si="164"/>
        <v>01</v>
      </c>
      <c r="AK1082" t="str">
        <f t="shared" si="165"/>
        <v>01</v>
      </c>
      <c r="AL1082" t="str">
        <f t="shared" si="166"/>
        <v>2012</v>
      </c>
      <c r="AM1082" s="427" t="str">
        <f t="shared" si="167"/>
        <v>01</v>
      </c>
      <c r="AN1082" t="str">
        <f t="shared" si="168"/>
        <v>01</v>
      </c>
      <c r="AP1082" s="19">
        <f t="shared" si="169"/>
        <v>40909</v>
      </c>
    </row>
    <row r="1083" spans="1:42" ht="51" x14ac:dyDescent="0.2">
      <c r="A1083" s="143">
        <v>20349</v>
      </c>
      <c r="B1083" s="42" t="str">
        <f>IFERROR(VLOOKUP($A1083,INPUT_Du_lieu_nhan_vien!$A:$C,2,0),"-")</f>
        <v>Vũ Thị Hoài</v>
      </c>
      <c r="C1083" s="42" t="str">
        <f>IFERROR(VLOOKUP($A1083,INPUT_Du_lieu_nhan_vien!$A:$C,3,0),"-")</f>
        <v>Nam</v>
      </c>
      <c r="D1083" s="42" t="str">
        <f>IFERROR(VLOOKUP($A1083,INPUT_Du_lieu_nhan_vien!$A:$AJ,36,0),"-")</f>
        <v>Chính thức</v>
      </c>
      <c r="E1083" s="69" t="s">
        <v>3060</v>
      </c>
      <c r="F1083" s="70" t="s">
        <v>6851</v>
      </c>
      <c r="G1083" s="71">
        <v>41075</v>
      </c>
      <c r="H1083" s="54"/>
      <c r="I1083" s="54" t="s">
        <v>17</v>
      </c>
      <c r="J1083" s="54"/>
      <c r="K1083" s="54"/>
      <c r="L1083" s="54"/>
      <c r="M1083" s="54"/>
      <c r="N1083" s="70" t="s">
        <v>6852</v>
      </c>
      <c r="W1083" t="s">
        <v>6845</v>
      </c>
      <c r="X1083">
        <v>3851</v>
      </c>
      <c r="Y1083">
        <f t="shared" si="160"/>
        <v>5016</v>
      </c>
      <c r="Z1083">
        <f t="shared" si="161"/>
        <v>51</v>
      </c>
      <c r="AA1083" t="str">
        <f t="shared" si="162"/>
        <v/>
      </c>
      <c r="AB1083">
        <f t="shared" si="163"/>
        <v>3856</v>
      </c>
      <c r="AE1083" s="19">
        <v>41075</v>
      </c>
      <c r="AH1083" s="71">
        <v>41075</v>
      </c>
      <c r="AI1083" s="78" t="s">
        <v>8908</v>
      </c>
      <c r="AJ1083" s="413" t="str">
        <f t="shared" si="164"/>
        <v>15</v>
      </c>
      <c r="AK1083" t="str">
        <f t="shared" si="165"/>
        <v>06</v>
      </c>
      <c r="AL1083" t="str">
        <f t="shared" si="166"/>
        <v>2012</v>
      </c>
      <c r="AM1083" s="427" t="str">
        <f t="shared" si="167"/>
        <v>15</v>
      </c>
      <c r="AN1083" t="str">
        <f t="shared" si="168"/>
        <v>06</v>
      </c>
      <c r="AP1083" s="19">
        <f t="shared" si="169"/>
        <v>41075</v>
      </c>
    </row>
    <row r="1084" spans="1:42" ht="47.25" x14ac:dyDescent="0.2">
      <c r="A1084" s="143">
        <v>20183</v>
      </c>
      <c r="B1084" s="42" t="str">
        <f>IFERROR(VLOOKUP($A1084,INPUT_Du_lieu_nhan_vien!$A:$C,2,0),"-")</f>
        <v>Vũ Thị</v>
      </c>
      <c r="C1084" s="42" t="str">
        <f>IFERROR(VLOOKUP($A1084,INPUT_Du_lieu_nhan_vien!$A:$C,3,0),"-")</f>
        <v>Trang</v>
      </c>
      <c r="D1084" s="42" t="str">
        <f>IFERROR(VLOOKUP($A1084,INPUT_Du_lieu_nhan_vien!$A:$AJ,36,0),"-")</f>
        <v>Nghỉ việc</v>
      </c>
      <c r="E1084" s="69" t="s">
        <v>3060</v>
      </c>
      <c r="F1084" s="70" t="s">
        <v>6853</v>
      </c>
      <c r="G1084" s="71" t="s">
        <v>1730</v>
      </c>
      <c r="H1084" s="54"/>
      <c r="I1084" s="54" t="s">
        <v>12</v>
      </c>
      <c r="J1084" s="54"/>
      <c r="K1084" s="54"/>
      <c r="L1084" s="54"/>
      <c r="M1084" s="54"/>
      <c r="N1084" s="70" t="s">
        <v>6854</v>
      </c>
      <c r="W1084" t="s">
        <v>6846</v>
      </c>
      <c r="X1084">
        <v>3852</v>
      </c>
      <c r="Y1084">
        <f t="shared" si="160"/>
        <v>4708</v>
      </c>
      <c r="Z1084">
        <f t="shared" si="161"/>
        <v>50</v>
      </c>
      <c r="AA1084" t="str">
        <f t="shared" si="162"/>
        <v/>
      </c>
      <c r="AB1084">
        <f t="shared" si="163"/>
        <v>3857</v>
      </c>
      <c r="AE1084" s="19">
        <v>41075</v>
      </c>
      <c r="AH1084" s="71" t="s">
        <v>1730</v>
      </c>
      <c r="AI1084" s="78" t="s">
        <v>1730</v>
      </c>
      <c r="AJ1084" s="413" t="str">
        <f t="shared" si="164"/>
        <v>15</v>
      </c>
      <c r="AK1084" t="str">
        <f t="shared" si="165"/>
        <v>6</v>
      </c>
      <c r="AL1084" t="str">
        <f t="shared" si="166"/>
        <v>2012</v>
      </c>
      <c r="AM1084" s="427" t="str">
        <f t="shared" si="167"/>
        <v>15</v>
      </c>
      <c r="AN1084" t="str">
        <f t="shared" si="168"/>
        <v>6</v>
      </c>
      <c r="AP1084" s="19">
        <f t="shared" si="169"/>
        <v>41075</v>
      </c>
    </row>
    <row r="1085" spans="1:42" ht="51" x14ac:dyDescent="0.2">
      <c r="A1085" s="143">
        <v>20347</v>
      </c>
      <c r="B1085" s="42" t="str">
        <f>IFERROR(VLOOKUP($A1085,INPUT_Du_lieu_nhan_vien!$A:$C,2,0),"-")</f>
        <v>Vũ Quang</v>
      </c>
      <c r="C1085" s="42" t="str">
        <f>IFERROR(VLOOKUP($A1085,INPUT_Du_lieu_nhan_vien!$A:$C,3,0),"-")</f>
        <v>Huy</v>
      </c>
      <c r="D1085" s="42" t="str">
        <f>IFERROR(VLOOKUP($A1085,INPUT_Du_lieu_nhan_vien!$A:$AJ,36,0),"-")</f>
        <v>Nghỉ việc</v>
      </c>
      <c r="E1085" s="69" t="s">
        <v>3060</v>
      </c>
      <c r="F1085" s="70" t="s">
        <v>6855</v>
      </c>
      <c r="G1085" s="71" t="s">
        <v>6856</v>
      </c>
      <c r="H1085" s="54"/>
      <c r="I1085" s="54" t="s">
        <v>17</v>
      </c>
      <c r="J1085" s="54"/>
      <c r="K1085" s="54"/>
      <c r="L1085" s="54"/>
      <c r="M1085" s="54"/>
      <c r="N1085" s="70" t="s">
        <v>6857</v>
      </c>
      <c r="W1085" t="s">
        <v>6847</v>
      </c>
      <c r="X1085">
        <v>3853</v>
      </c>
      <c r="Y1085">
        <f t="shared" si="160"/>
        <v>5014</v>
      </c>
      <c r="Z1085">
        <f t="shared" si="161"/>
        <v>51</v>
      </c>
      <c r="AA1085" t="str">
        <f t="shared" si="162"/>
        <v/>
      </c>
      <c r="AB1085">
        <f t="shared" si="163"/>
        <v>3858</v>
      </c>
      <c r="AE1085" s="19" t="s">
        <v>623</v>
      </c>
      <c r="AH1085" s="71" t="s">
        <v>6856</v>
      </c>
      <c r="AI1085" s="78" t="s">
        <v>6856</v>
      </c>
      <c r="AJ1085" s="413" t="str">
        <f t="shared" si="164"/>
        <v>'0</v>
      </c>
      <c r="AK1085" t="str">
        <f t="shared" si="165"/>
        <v>8</v>
      </c>
      <c r="AL1085" t="str">
        <f t="shared" si="166"/>
        <v>2012</v>
      </c>
      <c r="AM1085" s="427" t="str">
        <f t="shared" si="167"/>
        <v>'0</v>
      </c>
      <c r="AN1085" t="str">
        <f t="shared" si="168"/>
        <v>8</v>
      </c>
      <c r="AP1085" s="19" t="str">
        <f t="shared" si="169"/>
        <v/>
      </c>
    </row>
    <row r="1086" spans="1:42" ht="51" x14ac:dyDescent="0.2">
      <c r="A1086" s="143">
        <v>20183</v>
      </c>
      <c r="B1086" s="42" t="str">
        <f>IFERROR(VLOOKUP($A1086,INPUT_Du_lieu_nhan_vien!$A:$C,2,0),"-")</f>
        <v>Vũ Thị</v>
      </c>
      <c r="C1086" s="42" t="str">
        <f>IFERROR(VLOOKUP($A1086,INPUT_Du_lieu_nhan_vien!$A:$C,3,0),"-")</f>
        <v>Trang</v>
      </c>
      <c r="D1086" s="42" t="str">
        <f>IFERROR(VLOOKUP($A1086,INPUT_Du_lieu_nhan_vien!$A:$AJ,36,0),"-")</f>
        <v>Nghỉ việc</v>
      </c>
      <c r="E1086" s="69" t="s">
        <v>3060</v>
      </c>
      <c r="F1086" s="70" t="s">
        <v>6858</v>
      </c>
      <c r="G1086" s="71">
        <v>40919</v>
      </c>
      <c r="H1086" s="54"/>
      <c r="I1086" s="54" t="s">
        <v>17</v>
      </c>
      <c r="J1086" s="54"/>
      <c r="K1086" s="54"/>
      <c r="L1086" s="54"/>
      <c r="M1086" s="54"/>
      <c r="N1086" s="70" t="s">
        <v>6610</v>
      </c>
      <c r="W1086" t="s">
        <v>6848</v>
      </c>
      <c r="X1086">
        <v>3854</v>
      </c>
      <c r="Y1086">
        <f t="shared" si="160"/>
        <v>4708</v>
      </c>
      <c r="Z1086">
        <f t="shared" si="161"/>
        <v>51</v>
      </c>
      <c r="AA1086" t="str">
        <f t="shared" si="162"/>
        <v/>
      </c>
      <c r="AB1086">
        <f t="shared" si="163"/>
        <v>3859</v>
      </c>
      <c r="AE1086" s="19">
        <v>40919</v>
      </c>
      <c r="AH1086" s="71">
        <v>40919</v>
      </c>
      <c r="AI1086" s="78" t="s">
        <v>8635</v>
      </c>
      <c r="AJ1086" s="413" t="str">
        <f t="shared" si="164"/>
        <v>11</v>
      </c>
      <c r="AK1086" t="str">
        <f t="shared" si="165"/>
        <v>01</v>
      </c>
      <c r="AL1086" t="str">
        <f t="shared" si="166"/>
        <v>2012</v>
      </c>
      <c r="AM1086" s="427" t="str">
        <f t="shared" si="167"/>
        <v>11</v>
      </c>
      <c r="AN1086" t="str">
        <f t="shared" si="168"/>
        <v>01</v>
      </c>
      <c r="AP1086" s="19">
        <f t="shared" si="169"/>
        <v>40919</v>
      </c>
    </row>
    <row r="1087" spans="1:42" ht="51" x14ac:dyDescent="0.2">
      <c r="A1087" s="143">
        <v>20199</v>
      </c>
      <c r="B1087" s="42" t="str">
        <f>IFERROR(VLOOKUP($A1087,INPUT_Du_lieu_nhan_vien!$A:$C,2,0),"-")</f>
        <v>Vũ Trí</v>
      </c>
      <c r="C1087" s="42" t="str">
        <f>IFERROR(VLOOKUP($A1087,INPUT_Du_lieu_nhan_vien!$A:$C,3,0),"-")</f>
        <v>Bình</v>
      </c>
      <c r="D1087" s="42" t="str">
        <f>IFERROR(VLOOKUP($A1087,INPUT_Du_lieu_nhan_vien!$A:$AJ,36,0),"-")</f>
        <v>Chính thức</v>
      </c>
      <c r="E1087" s="69" t="s">
        <v>3060</v>
      </c>
      <c r="F1087" s="70" t="s">
        <v>6859</v>
      </c>
      <c r="G1087" s="71">
        <v>41214</v>
      </c>
      <c r="H1087" s="54"/>
      <c r="I1087" s="54" t="s">
        <v>17</v>
      </c>
      <c r="J1087" s="54"/>
      <c r="K1087" s="54"/>
      <c r="L1087" s="54"/>
      <c r="M1087" s="54"/>
      <c r="N1087" s="70" t="s">
        <v>6860</v>
      </c>
      <c r="W1087" t="s">
        <v>6849</v>
      </c>
      <c r="X1087">
        <v>3855</v>
      </c>
      <c r="Y1087">
        <f t="shared" si="160"/>
        <v>4724</v>
      </c>
      <c r="Z1087">
        <f t="shared" si="161"/>
        <v>51</v>
      </c>
      <c r="AA1087" t="str">
        <f t="shared" si="162"/>
        <v/>
      </c>
      <c r="AB1087">
        <f t="shared" si="163"/>
        <v>3860</v>
      </c>
      <c r="AE1087" s="19">
        <v>41214</v>
      </c>
      <c r="AH1087" s="71">
        <v>41214</v>
      </c>
      <c r="AI1087" s="78" t="s">
        <v>3185</v>
      </c>
      <c r="AJ1087" s="413" t="str">
        <f t="shared" si="164"/>
        <v>01</v>
      </c>
      <c r="AK1087" t="str">
        <f t="shared" si="165"/>
        <v>11</v>
      </c>
      <c r="AL1087" t="str">
        <f t="shared" si="166"/>
        <v>2012</v>
      </c>
      <c r="AM1087" s="427" t="str">
        <f t="shared" si="167"/>
        <v>01</v>
      </c>
      <c r="AN1087" t="str">
        <f t="shared" si="168"/>
        <v>11</v>
      </c>
      <c r="AP1087" s="19">
        <f t="shared" si="169"/>
        <v>41214</v>
      </c>
    </row>
    <row r="1088" spans="1:42" ht="51" x14ac:dyDescent="0.2">
      <c r="A1088" s="143">
        <v>20317</v>
      </c>
      <c r="B1088" s="42" t="str">
        <f>IFERROR(VLOOKUP($A1088,INPUT_Du_lieu_nhan_vien!$A:$C,2,0),"-")</f>
        <v>Vũ Thị Minh</v>
      </c>
      <c r="C1088" s="42" t="str">
        <f>IFERROR(VLOOKUP($A1088,INPUT_Du_lieu_nhan_vien!$A:$C,3,0),"-")</f>
        <v>Nguyệt</v>
      </c>
      <c r="D1088" s="42" t="str">
        <f>IFERROR(VLOOKUP($A1088,INPUT_Du_lieu_nhan_vien!$A:$AJ,36,0),"-")</f>
        <v>Chính thức</v>
      </c>
      <c r="E1088" s="69" t="s">
        <v>3060</v>
      </c>
      <c r="F1088" s="70" t="s">
        <v>6861</v>
      </c>
      <c r="G1088" s="71">
        <v>41214</v>
      </c>
      <c r="H1088" s="54"/>
      <c r="I1088" s="54" t="s">
        <v>17</v>
      </c>
      <c r="J1088" s="54"/>
      <c r="K1088" s="54"/>
      <c r="L1088" s="54"/>
      <c r="M1088" s="54"/>
      <c r="N1088" s="70" t="s">
        <v>6657</v>
      </c>
      <c r="W1088" t="s">
        <v>6851</v>
      </c>
      <c r="X1088">
        <v>3856</v>
      </c>
      <c r="Y1088">
        <f t="shared" si="160"/>
        <v>4976</v>
      </c>
      <c r="Z1088">
        <f t="shared" si="161"/>
        <v>51</v>
      </c>
      <c r="AA1088" t="str">
        <f t="shared" si="162"/>
        <v/>
      </c>
      <c r="AB1088">
        <f t="shared" si="163"/>
        <v>3861</v>
      </c>
      <c r="AE1088" s="19">
        <v>41214</v>
      </c>
      <c r="AH1088" s="71">
        <v>41214</v>
      </c>
      <c r="AI1088" s="78" t="s">
        <v>3185</v>
      </c>
      <c r="AJ1088" s="413" t="str">
        <f t="shared" si="164"/>
        <v>01</v>
      </c>
      <c r="AK1088" t="str">
        <f t="shared" si="165"/>
        <v>11</v>
      </c>
      <c r="AL1088" t="str">
        <f t="shared" si="166"/>
        <v>2012</v>
      </c>
      <c r="AM1088" s="427" t="str">
        <f t="shared" si="167"/>
        <v>01</v>
      </c>
      <c r="AN1088" t="str">
        <f t="shared" si="168"/>
        <v>11</v>
      </c>
      <c r="AP1088" s="19">
        <f t="shared" si="169"/>
        <v>41214</v>
      </c>
    </row>
    <row r="1089" spans="1:42" ht="63" x14ac:dyDescent="0.2">
      <c r="A1089" s="143">
        <v>20199</v>
      </c>
      <c r="B1089" s="42" t="str">
        <f>IFERROR(VLOOKUP($A1089,INPUT_Du_lieu_nhan_vien!$A:$C,2,0),"-")</f>
        <v>Vũ Trí</v>
      </c>
      <c r="C1089" s="42" t="str">
        <f>IFERROR(VLOOKUP($A1089,INPUT_Du_lieu_nhan_vien!$A:$C,3,0),"-")</f>
        <v>Bình</v>
      </c>
      <c r="D1089" s="42" t="str">
        <f>IFERROR(VLOOKUP($A1089,INPUT_Du_lieu_nhan_vien!$A:$AJ,36,0),"-")</f>
        <v>Chính thức</v>
      </c>
      <c r="E1089" s="69" t="s">
        <v>3060</v>
      </c>
      <c r="F1089" s="70" t="s">
        <v>6862</v>
      </c>
      <c r="G1089" s="71">
        <v>41253</v>
      </c>
      <c r="H1089" s="54"/>
      <c r="I1089" s="54" t="s">
        <v>12</v>
      </c>
      <c r="J1089" s="54"/>
      <c r="K1089" s="54"/>
      <c r="L1089" s="54"/>
      <c r="M1089" s="54"/>
      <c r="N1089" s="70" t="s">
        <v>6863</v>
      </c>
      <c r="W1089" t="s">
        <v>6853</v>
      </c>
      <c r="X1089">
        <v>3857</v>
      </c>
      <c r="Y1089">
        <f t="shared" si="160"/>
        <v>4724</v>
      </c>
      <c r="Z1089">
        <f t="shared" si="161"/>
        <v>50</v>
      </c>
      <c r="AA1089" t="str">
        <f t="shared" si="162"/>
        <v/>
      </c>
      <c r="AB1089">
        <f t="shared" si="163"/>
        <v>3862</v>
      </c>
      <c r="AE1089" s="19">
        <v>41253</v>
      </c>
      <c r="AH1089" s="71">
        <v>41253</v>
      </c>
      <c r="AI1089" s="78" t="s">
        <v>2721</v>
      </c>
      <c r="AJ1089" s="413" t="str">
        <f t="shared" si="164"/>
        <v>10</v>
      </c>
      <c r="AK1089" t="str">
        <f t="shared" si="165"/>
        <v>12</v>
      </c>
      <c r="AL1089" t="str">
        <f t="shared" si="166"/>
        <v>2012</v>
      </c>
      <c r="AM1089" s="427" t="str">
        <f t="shared" si="167"/>
        <v>10</v>
      </c>
      <c r="AN1089" t="str">
        <f t="shared" si="168"/>
        <v>12</v>
      </c>
      <c r="AP1089" s="19">
        <f t="shared" si="169"/>
        <v>41253</v>
      </c>
    </row>
    <row r="1090" spans="1:42" ht="63" x14ac:dyDescent="0.2">
      <c r="A1090" s="143">
        <v>20336</v>
      </c>
      <c r="B1090" s="42" t="str">
        <f>IFERROR(VLOOKUP($A1090,INPUT_Du_lieu_nhan_vien!$A:$C,2,0),"-")</f>
        <v>Võ Ngọc</v>
      </c>
      <c r="C1090" s="42" t="str">
        <f>IFERROR(VLOOKUP($A1090,INPUT_Du_lieu_nhan_vien!$A:$C,3,0),"-")</f>
        <v>Tuyền</v>
      </c>
      <c r="D1090" s="42" t="str">
        <f>IFERROR(VLOOKUP($A1090,INPUT_Du_lieu_nhan_vien!$A:$AJ,36,0),"-")</f>
        <v>Chính thức</v>
      </c>
      <c r="E1090" s="69" t="s">
        <v>3060</v>
      </c>
      <c r="F1090" s="70" t="s">
        <v>6864</v>
      </c>
      <c r="G1090" s="71">
        <v>41214</v>
      </c>
      <c r="H1090" s="54"/>
      <c r="I1090" s="54" t="s">
        <v>17</v>
      </c>
      <c r="J1090" s="54"/>
      <c r="K1090" s="54"/>
      <c r="L1090" s="54"/>
      <c r="M1090" s="54"/>
      <c r="N1090" s="70" t="s">
        <v>6630</v>
      </c>
      <c r="W1090" t="s">
        <v>6855</v>
      </c>
      <c r="X1090">
        <v>3858</v>
      </c>
      <c r="Y1090">
        <f t="shared" si="160"/>
        <v>5003</v>
      </c>
      <c r="Z1090">
        <f t="shared" si="161"/>
        <v>51</v>
      </c>
      <c r="AA1090" t="str">
        <f t="shared" si="162"/>
        <v/>
      </c>
      <c r="AB1090">
        <f t="shared" si="163"/>
        <v>3863</v>
      </c>
      <c r="AE1090" s="19">
        <v>41214</v>
      </c>
      <c r="AH1090" s="71">
        <v>41214</v>
      </c>
      <c r="AI1090" s="78" t="s">
        <v>3185</v>
      </c>
      <c r="AJ1090" s="413" t="str">
        <f t="shared" si="164"/>
        <v>01</v>
      </c>
      <c r="AK1090" t="str">
        <f t="shared" si="165"/>
        <v>11</v>
      </c>
      <c r="AL1090" t="str">
        <f t="shared" si="166"/>
        <v>2012</v>
      </c>
      <c r="AM1090" s="427" t="str">
        <f t="shared" si="167"/>
        <v>01</v>
      </c>
      <c r="AN1090" t="str">
        <f t="shared" si="168"/>
        <v>11</v>
      </c>
      <c r="AP1090" s="19">
        <f t="shared" si="169"/>
        <v>41214</v>
      </c>
    </row>
    <row r="1091" spans="1:42" ht="51" x14ac:dyDescent="0.2">
      <c r="A1091" s="143">
        <v>20317</v>
      </c>
      <c r="B1091" s="42" t="str">
        <f>IFERROR(VLOOKUP($A1091,INPUT_Du_lieu_nhan_vien!$A:$C,2,0),"-")</f>
        <v>Vũ Thị Minh</v>
      </c>
      <c r="C1091" s="42" t="str">
        <f>IFERROR(VLOOKUP($A1091,INPUT_Du_lieu_nhan_vien!$A:$C,3,0),"-")</f>
        <v>Nguyệt</v>
      </c>
      <c r="D1091" s="42" t="str">
        <f>IFERROR(VLOOKUP($A1091,INPUT_Du_lieu_nhan_vien!$A:$AJ,36,0),"-")</f>
        <v>Chính thức</v>
      </c>
      <c r="E1091" s="69" t="s">
        <v>3060</v>
      </c>
      <c r="F1091" s="70" t="s">
        <v>6865</v>
      </c>
      <c r="G1091" s="71">
        <v>41244</v>
      </c>
      <c r="H1091" s="54"/>
      <c r="I1091" s="54" t="s">
        <v>17</v>
      </c>
      <c r="J1091" s="54"/>
      <c r="K1091" s="54"/>
      <c r="L1091" s="54"/>
      <c r="M1091" s="54"/>
      <c r="N1091" s="70" t="s">
        <v>6666</v>
      </c>
      <c r="W1091" t="s">
        <v>6858</v>
      </c>
      <c r="X1091">
        <v>3859</v>
      </c>
      <c r="Y1091">
        <f t="shared" si="160"/>
        <v>4976</v>
      </c>
      <c r="Z1091">
        <f t="shared" si="161"/>
        <v>51</v>
      </c>
      <c r="AA1091" t="str">
        <f t="shared" si="162"/>
        <v/>
      </c>
      <c r="AB1091">
        <f t="shared" si="163"/>
        <v>3864</v>
      </c>
      <c r="AE1091" s="19">
        <v>41244</v>
      </c>
      <c r="AH1091" s="71">
        <v>41244</v>
      </c>
      <c r="AI1091" s="78" t="s">
        <v>2683</v>
      </c>
      <c r="AJ1091" s="413" t="str">
        <f t="shared" si="164"/>
        <v>01</v>
      </c>
      <c r="AK1091" t="str">
        <f t="shared" si="165"/>
        <v>12</v>
      </c>
      <c r="AL1091" t="str">
        <f t="shared" si="166"/>
        <v>2012</v>
      </c>
      <c r="AM1091" s="427" t="str">
        <f t="shared" si="167"/>
        <v>01</v>
      </c>
      <c r="AN1091" t="str">
        <f t="shared" si="168"/>
        <v>12</v>
      </c>
      <c r="AP1091" s="19">
        <f t="shared" si="169"/>
        <v>41244</v>
      </c>
    </row>
    <row r="1092" spans="1:42" ht="51" x14ac:dyDescent="0.2">
      <c r="A1092" s="143">
        <v>20317</v>
      </c>
      <c r="B1092" s="42" t="str">
        <f>IFERROR(VLOOKUP($A1092,INPUT_Du_lieu_nhan_vien!$A:$C,2,0),"-")</f>
        <v>Vũ Thị Minh</v>
      </c>
      <c r="C1092" s="42" t="str">
        <f>IFERROR(VLOOKUP($A1092,INPUT_Du_lieu_nhan_vien!$A:$C,3,0),"-")</f>
        <v>Nguyệt</v>
      </c>
      <c r="D1092" s="42" t="str">
        <f>IFERROR(VLOOKUP($A1092,INPUT_Du_lieu_nhan_vien!$A:$AJ,36,0),"-")</f>
        <v>Chính thức</v>
      </c>
      <c r="E1092" s="69" t="s">
        <v>3060</v>
      </c>
      <c r="F1092" s="70" t="s">
        <v>6866</v>
      </c>
      <c r="G1092" s="71">
        <v>41365</v>
      </c>
      <c r="H1092" s="54"/>
      <c r="I1092" s="54" t="s">
        <v>17</v>
      </c>
      <c r="J1092" s="54"/>
      <c r="K1092" s="54"/>
      <c r="L1092" s="54"/>
      <c r="M1092" s="54"/>
      <c r="N1092" s="70" t="s">
        <v>6867</v>
      </c>
      <c r="W1092" t="s">
        <v>6859</v>
      </c>
      <c r="X1092">
        <v>3860</v>
      </c>
      <c r="Y1092">
        <f t="shared" si="160"/>
        <v>4976</v>
      </c>
      <c r="Z1092">
        <f t="shared" si="161"/>
        <v>51</v>
      </c>
      <c r="AA1092" t="str">
        <f t="shared" si="162"/>
        <v/>
      </c>
      <c r="AB1092">
        <f t="shared" si="163"/>
        <v>3865</v>
      </c>
      <c r="AE1092" s="19">
        <v>41365</v>
      </c>
      <c r="AH1092" s="71">
        <v>41365</v>
      </c>
      <c r="AI1092" s="78" t="s">
        <v>8829</v>
      </c>
      <c r="AJ1092" s="413" t="str">
        <f t="shared" si="164"/>
        <v>01</v>
      </c>
      <c r="AK1092" t="str">
        <f t="shared" si="165"/>
        <v>04</v>
      </c>
      <c r="AL1092" t="str">
        <f t="shared" si="166"/>
        <v>2013</v>
      </c>
      <c r="AM1092" s="427" t="str">
        <f t="shared" si="167"/>
        <v>01</v>
      </c>
      <c r="AN1092" t="str">
        <f t="shared" si="168"/>
        <v>04</v>
      </c>
      <c r="AP1092" s="19">
        <f t="shared" si="169"/>
        <v>41365</v>
      </c>
    </row>
    <row r="1093" spans="1:42" ht="63" x14ac:dyDescent="0.2">
      <c r="A1093" s="143">
        <v>20263</v>
      </c>
      <c r="B1093" s="42" t="str">
        <f>IFERROR(VLOOKUP($A1093,INPUT_Du_lieu_nhan_vien!$A:$C,2,0),"-")</f>
        <v>Đỗ Xuân</v>
      </c>
      <c r="C1093" s="42" t="str">
        <f>IFERROR(VLOOKUP($A1093,INPUT_Du_lieu_nhan_vien!$A:$C,3,0),"-")</f>
        <v>Khoa</v>
      </c>
      <c r="D1093" s="42" t="str">
        <f>IFERROR(VLOOKUP($A1093,INPUT_Du_lieu_nhan_vien!$A:$AJ,36,0),"-")</f>
        <v>Nghỉ việc</v>
      </c>
      <c r="E1093" s="69" t="s">
        <v>3028</v>
      </c>
      <c r="F1093" s="141" t="s">
        <v>7327</v>
      </c>
      <c r="G1093" s="142">
        <v>40189</v>
      </c>
      <c r="H1093" s="54"/>
      <c r="I1093" s="54" t="s">
        <v>11</v>
      </c>
      <c r="J1093" s="54"/>
      <c r="K1093" s="54"/>
      <c r="L1093" s="54"/>
      <c r="M1093" s="54"/>
      <c r="N1093" s="141" t="s">
        <v>7328</v>
      </c>
      <c r="W1093" t="s">
        <v>6861</v>
      </c>
      <c r="X1093">
        <v>3861</v>
      </c>
      <c r="Y1093">
        <f t="shared" si="160"/>
        <v>4787</v>
      </c>
      <c r="Z1093">
        <f t="shared" si="161"/>
        <v>34</v>
      </c>
      <c r="AA1093" t="str">
        <f t="shared" si="162"/>
        <v/>
      </c>
      <c r="AB1093">
        <f t="shared" si="163"/>
        <v>3563</v>
      </c>
      <c r="AE1093" s="19">
        <v>40189</v>
      </c>
      <c r="AH1093" s="142">
        <v>40189</v>
      </c>
      <c r="AI1093" s="420" t="s">
        <v>8872</v>
      </c>
      <c r="AJ1093" s="413" t="str">
        <f t="shared" si="164"/>
        <v>11</v>
      </c>
      <c r="AK1093" t="str">
        <f t="shared" si="165"/>
        <v>01</v>
      </c>
      <c r="AL1093" t="str">
        <f t="shared" si="166"/>
        <v>2010</v>
      </c>
      <c r="AM1093" s="427" t="str">
        <f t="shared" si="167"/>
        <v>11</v>
      </c>
      <c r="AN1093" t="str">
        <f t="shared" si="168"/>
        <v>01</v>
      </c>
      <c r="AP1093" s="19">
        <f t="shared" si="169"/>
        <v>40189</v>
      </c>
    </row>
    <row r="1094" spans="1:42" ht="31.5" x14ac:dyDescent="0.2">
      <c r="A1094" s="143">
        <v>20054</v>
      </c>
      <c r="B1094" s="42" t="str">
        <f>IFERROR(VLOOKUP($A1094,INPUT_Du_lieu_nhan_vien!$A:$C,2,0),"-")</f>
        <v>Trần Thị</v>
      </c>
      <c r="C1094" s="42" t="str">
        <f>IFERROR(VLOOKUP($A1094,INPUT_Du_lieu_nhan_vien!$A:$C,3,0),"-")</f>
        <v>Hợi</v>
      </c>
      <c r="D1094" s="42" t="str">
        <f>IFERROR(VLOOKUP($A1094,INPUT_Du_lieu_nhan_vien!$A:$AJ,36,0),"-")</f>
        <v>Chính thức</v>
      </c>
      <c r="E1094" s="69" t="s">
        <v>3028</v>
      </c>
      <c r="F1094" s="141" t="s">
        <v>7330</v>
      </c>
      <c r="G1094" s="71">
        <v>40299</v>
      </c>
      <c r="H1094" s="54"/>
      <c r="I1094" s="54" t="s">
        <v>12</v>
      </c>
      <c r="J1094" s="54"/>
      <c r="K1094" s="54"/>
      <c r="L1094" s="54"/>
      <c r="M1094" s="54"/>
      <c r="N1094" s="141" t="s">
        <v>7329</v>
      </c>
      <c r="W1094" t="s">
        <v>6862</v>
      </c>
      <c r="X1094">
        <v>3862</v>
      </c>
      <c r="Y1094">
        <f t="shared" ref="Y1094:Y1157" si="170">IFERROR(VLOOKUP(A1094,$T$5:$U$817,2,FALSE),"")</f>
        <v>4492</v>
      </c>
      <c r="Z1094">
        <f t="shared" ref="Z1094:Z1157" si="171">IFERROR(VLOOKUP(I1094,$R$5:$S$31,2,FALSE),"")</f>
        <v>50</v>
      </c>
      <c r="AA1094" t="str">
        <f t="shared" ref="AA1094:AA1157" si="172">IFERROR(VLOOKUP(K1094,$P$5:$Q$125,2,FALSE),"")</f>
        <v/>
      </c>
      <c r="AB1094">
        <f t="shared" ref="AB1094:AB1104" si="173">IFERROR(VLOOKUP(F1094,$W$5:$X$1104,2,FALSE),"")</f>
        <v>3564</v>
      </c>
      <c r="AE1094" s="19">
        <v>40299</v>
      </c>
      <c r="AH1094" s="71">
        <v>40299</v>
      </c>
      <c r="AI1094" s="78" t="s">
        <v>8901</v>
      </c>
      <c r="AJ1094" s="413" t="str">
        <f t="shared" si="164"/>
        <v>01</v>
      </c>
      <c r="AK1094" t="str">
        <f t="shared" si="165"/>
        <v>05</v>
      </c>
      <c r="AL1094" t="str">
        <f t="shared" si="166"/>
        <v>2010</v>
      </c>
      <c r="AM1094" s="427" t="str">
        <f t="shared" si="167"/>
        <v>01</v>
      </c>
      <c r="AN1094" t="str">
        <f t="shared" si="168"/>
        <v>05</v>
      </c>
      <c r="AP1094" s="19">
        <f t="shared" si="169"/>
        <v>40299</v>
      </c>
    </row>
    <row r="1095" spans="1:42" ht="31.5" x14ac:dyDescent="0.2">
      <c r="D1095" s="42" t="str">
        <f>IFERROR(VLOOKUP($A1095,INPUT_Du_lieu_nhan_vien!$A:$AJ,36,0),"-")</f>
        <v>-</v>
      </c>
      <c r="F1095" s="141" t="s">
        <v>6529</v>
      </c>
      <c r="W1095" t="s">
        <v>6864</v>
      </c>
      <c r="X1095">
        <v>3863</v>
      </c>
      <c r="Y1095" t="str">
        <f t="shared" si="170"/>
        <v/>
      </c>
      <c r="Z1095" t="str">
        <f t="shared" si="171"/>
        <v/>
      </c>
      <c r="AA1095" t="str">
        <f t="shared" si="172"/>
        <v/>
      </c>
      <c r="AB1095">
        <f t="shared" si="173"/>
        <v>3556</v>
      </c>
      <c r="AE1095" s="19" t="s">
        <v>623</v>
      </c>
      <c r="AJ1095" s="413" t="str">
        <f t="shared" ref="AJ1095:AJ1158" si="174">LEFT(AI1095,2)</f>
        <v/>
      </c>
      <c r="AK1095" t="e">
        <f t="shared" ref="AK1095:AK1158" si="175">MID(AI1095,FIND("/",AI1095)+1,FIND("/",AI1095,FIND("/",AI1095)+1)-FIND("/",AI1095)-1)</f>
        <v>#VALUE!</v>
      </c>
      <c r="AL1095" t="str">
        <f t="shared" ref="AL1095:AL1158" si="176">RIGHT(AI1095,4)</f>
        <v/>
      </c>
      <c r="AM1095" s="427" t="e">
        <f t="shared" ref="AM1095:AM1158" si="177">IF(VALUE(AK1095)&gt;12,AK1095,AJ1095)</f>
        <v>#VALUE!</v>
      </c>
      <c r="AN1095" t="e">
        <f t="shared" ref="AN1095:AN1158" si="178">IF(VALUE(AK1095)&gt;12,AJ1095,AK1095)</f>
        <v>#VALUE!</v>
      </c>
      <c r="AP1095" s="19" t="str">
        <f t="shared" ref="AP1095:AP1158" si="179">IFERROR(DATE(TEXT(AL1095,0),TEXT(AN1095,0),TEXT(AM1095,0)),"")</f>
        <v/>
      </c>
    </row>
    <row r="1096" spans="1:42" ht="78.75" x14ac:dyDescent="0.2">
      <c r="A1096" s="143">
        <v>20020</v>
      </c>
      <c r="B1096" s="42" t="str">
        <f>IFERROR(VLOOKUP($A1096,INPUT_Du_lieu_nhan_vien!$A:$C,2,0),"-")</f>
        <v>Trần Thị</v>
      </c>
      <c r="C1096" s="42" t="str">
        <f>IFERROR(VLOOKUP($A1096,INPUT_Du_lieu_nhan_vien!$A:$C,3,0),"-")</f>
        <v>Ngọc</v>
      </c>
      <c r="D1096" s="42" t="str">
        <f>IFERROR(VLOOKUP($A1096,INPUT_Du_lieu_nhan_vien!$A:$AJ,36,0),"-")</f>
        <v>Nghỉ việc</v>
      </c>
      <c r="E1096" s="69" t="s">
        <v>3028</v>
      </c>
      <c r="F1096" s="141" t="s">
        <v>7331</v>
      </c>
      <c r="G1096" s="142">
        <v>40547</v>
      </c>
      <c r="H1096" s="54"/>
      <c r="I1096" s="54" t="s">
        <v>12</v>
      </c>
      <c r="J1096" s="54"/>
      <c r="K1096" s="54"/>
      <c r="L1096" s="54"/>
      <c r="M1096" s="54"/>
      <c r="N1096" s="141" t="s">
        <v>7332</v>
      </c>
      <c r="W1096" t="s">
        <v>6865</v>
      </c>
      <c r="X1096">
        <v>3864</v>
      </c>
      <c r="Y1096">
        <f t="shared" si="170"/>
        <v>4460</v>
      </c>
      <c r="Z1096">
        <f t="shared" si="171"/>
        <v>50</v>
      </c>
      <c r="AA1096" t="str">
        <f t="shared" si="172"/>
        <v/>
      </c>
      <c r="AB1096">
        <f t="shared" si="173"/>
        <v>3565</v>
      </c>
      <c r="AE1096" s="19">
        <v>40547</v>
      </c>
      <c r="AH1096" s="142">
        <v>40547</v>
      </c>
      <c r="AI1096" s="420" t="s">
        <v>8885</v>
      </c>
      <c r="AJ1096" s="413" t="str">
        <f t="shared" si="174"/>
        <v>04</v>
      </c>
      <c r="AK1096" t="str">
        <f t="shared" si="175"/>
        <v>01</v>
      </c>
      <c r="AL1096" t="str">
        <f t="shared" si="176"/>
        <v>2011</v>
      </c>
      <c r="AM1096" s="427" t="str">
        <f t="shared" si="177"/>
        <v>04</v>
      </c>
      <c r="AN1096" t="str">
        <f t="shared" si="178"/>
        <v>01</v>
      </c>
      <c r="AP1096" s="19">
        <f t="shared" si="179"/>
        <v>40547</v>
      </c>
    </row>
    <row r="1097" spans="1:42" ht="31.5" x14ac:dyDescent="0.2">
      <c r="A1097" s="143">
        <v>20086</v>
      </c>
      <c r="B1097" s="42" t="str">
        <f>IFERROR(VLOOKUP($A1097,INPUT_Du_lieu_nhan_vien!$A:$C,2,0),"-")</f>
        <v>Nguyễn Thị</v>
      </c>
      <c r="C1097" s="42" t="str">
        <f>IFERROR(VLOOKUP($A1097,INPUT_Du_lieu_nhan_vien!$A:$C,3,0),"-")</f>
        <v>Hà</v>
      </c>
      <c r="D1097" s="42" t="str">
        <f>IFERROR(VLOOKUP($A1097,INPUT_Du_lieu_nhan_vien!$A:$AJ,36,0),"-")</f>
        <v>Nghỉ việc</v>
      </c>
      <c r="E1097" s="69" t="s">
        <v>3028</v>
      </c>
      <c r="F1097" s="141" t="s">
        <v>7333</v>
      </c>
      <c r="G1097" s="142">
        <v>40547</v>
      </c>
      <c r="H1097" s="54"/>
      <c r="I1097" s="54" t="s">
        <v>14</v>
      </c>
      <c r="J1097" s="54"/>
      <c r="K1097" s="54"/>
      <c r="L1097" s="54"/>
      <c r="M1097" s="54"/>
      <c r="N1097" s="141" t="s">
        <v>7334</v>
      </c>
      <c r="W1097" t="s">
        <v>6866</v>
      </c>
      <c r="X1097">
        <v>3865</v>
      </c>
      <c r="Y1097">
        <f t="shared" si="170"/>
        <v>4524</v>
      </c>
      <c r="Z1097">
        <f t="shared" si="171"/>
        <v>33</v>
      </c>
      <c r="AA1097" t="str">
        <f t="shared" si="172"/>
        <v/>
      </c>
      <c r="AB1097">
        <f t="shared" si="173"/>
        <v>3566</v>
      </c>
      <c r="AE1097" s="19">
        <v>40547</v>
      </c>
      <c r="AH1097" s="142">
        <v>40547</v>
      </c>
      <c r="AI1097" s="420" t="s">
        <v>8885</v>
      </c>
      <c r="AJ1097" s="413" t="str">
        <f t="shared" si="174"/>
        <v>04</v>
      </c>
      <c r="AK1097" t="str">
        <f t="shared" si="175"/>
        <v>01</v>
      </c>
      <c r="AL1097" t="str">
        <f t="shared" si="176"/>
        <v>2011</v>
      </c>
      <c r="AM1097" s="427" t="str">
        <f t="shared" si="177"/>
        <v>04</v>
      </c>
      <c r="AN1097" t="str">
        <f t="shared" si="178"/>
        <v>01</v>
      </c>
      <c r="AP1097" s="19">
        <f t="shared" si="179"/>
        <v>40547</v>
      </c>
    </row>
    <row r="1098" spans="1:42" ht="63.75" x14ac:dyDescent="0.2">
      <c r="A1098" s="143">
        <v>20162</v>
      </c>
      <c r="B1098" s="42" t="str">
        <f>IFERROR(VLOOKUP($A1098,INPUT_Du_lieu_nhan_vien!$A:$C,2,0),"-")</f>
        <v>Đinh Thị Thanh</v>
      </c>
      <c r="C1098" s="42" t="str">
        <f>IFERROR(VLOOKUP($A1098,INPUT_Du_lieu_nhan_vien!$A:$C,3,0),"-")</f>
        <v>Tâm</v>
      </c>
      <c r="D1098" s="42" t="str">
        <f>IFERROR(VLOOKUP($A1098,INPUT_Du_lieu_nhan_vien!$A:$AJ,36,0),"-")</f>
        <v>Chính thức</v>
      </c>
      <c r="E1098" s="69" t="s">
        <v>3028</v>
      </c>
      <c r="F1098" s="141" t="s">
        <v>7335</v>
      </c>
      <c r="G1098" s="71">
        <v>40634</v>
      </c>
      <c r="H1098" s="54"/>
      <c r="I1098" s="54" t="s">
        <v>12</v>
      </c>
      <c r="J1098" s="54"/>
      <c r="K1098" s="54"/>
      <c r="L1098" s="54"/>
      <c r="M1098" s="54"/>
      <c r="N1098" s="141" t="s">
        <v>7336</v>
      </c>
      <c r="W1098" t="s">
        <v>7673</v>
      </c>
      <c r="X1098">
        <v>3866</v>
      </c>
      <c r="Y1098">
        <f t="shared" si="170"/>
        <v>4687</v>
      </c>
      <c r="Z1098">
        <f t="shared" si="171"/>
        <v>50</v>
      </c>
      <c r="AA1098" t="str">
        <f t="shared" si="172"/>
        <v/>
      </c>
      <c r="AB1098">
        <f t="shared" si="173"/>
        <v>3567</v>
      </c>
      <c r="AE1098" s="19">
        <v>40634</v>
      </c>
      <c r="AH1098" s="71">
        <v>40634</v>
      </c>
      <c r="AI1098" s="78" t="s">
        <v>8595</v>
      </c>
      <c r="AJ1098" s="413" t="str">
        <f t="shared" si="174"/>
        <v>01</v>
      </c>
      <c r="AK1098" t="str">
        <f t="shared" si="175"/>
        <v>04</v>
      </c>
      <c r="AL1098" t="str">
        <f t="shared" si="176"/>
        <v>2011</v>
      </c>
      <c r="AM1098" s="427" t="str">
        <f t="shared" si="177"/>
        <v>01</v>
      </c>
      <c r="AN1098" t="str">
        <f t="shared" si="178"/>
        <v>04</v>
      </c>
      <c r="AP1098" s="19">
        <f t="shared" si="179"/>
        <v>40634</v>
      </c>
    </row>
    <row r="1099" spans="1:42" ht="31.5" x14ac:dyDescent="0.2">
      <c r="A1099" s="143">
        <v>20009</v>
      </c>
      <c r="B1099" s="42" t="str">
        <f>IFERROR(VLOOKUP($A1099,INPUT_Du_lieu_nhan_vien!$A:$C,2,0),"-")</f>
        <v>Bùi Thị</v>
      </c>
      <c r="C1099" s="42" t="str">
        <f>IFERROR(VLOOKUP($A1099,INPUT_Du_lieu_nhan_vien!$A:$C,3,0),"-")</f>
        <v>Nga</v>
      </c>
      <c r="D1099" s="42" t="str">
        <f>IFERROR(VLOOKUP($A1099,INPUT_Du_lieu_nhan_vien!$A:$AJ,36,0),"-")</f>
        <v>Chính thức</v>
      </c>
      <c r="E1099" s="69" t="s">
        <v>3028</v>
      </c>
      <c r="F1099" s="141" t="s">
        <v>7337</v>
      </c>
      <c r="G1099" s="71">
        <v>40634</v>
      </c>
      <c r="I1099" s="54" t="s">
        <v>14</v>
      </c>
      <c r="K1099" s="54" t="s">
        <v>2972</v>
      </c>
      <c r="M1099" s="54" t="s">
        <v>2976</v>
      </c>
      <c r="N1099" s="141" t="s">
        <v>7338</v>
      </c>
      <c r="W1099" t="s">
        <v>7677</v>
      </c>
      <c r="X1099">
        <v>3867</v>
      </c>
      <c r="Y1099">
        <f t="shared" si="170"/>
        <v>4449</v>
      </c>
      <c r="Z1099">
        <f t="shared" si="171"/>
        <v>33</v>
      </c>
      <c r="AA1099">
        <f t="shared" si="172"/>
        <v>270</v>
      </c>
      <c r="AB1099">
        <f t="shared" si="173"/>
        <v>3568</v>
      </c>
      <c r="AE1099" s="19">
        <v>40634</v>
      </c>
      <c r="AH1099" s="71">
        <v>40634</v>
      </c>
      <c r="AI1099" s="78" t="s">
        <v>8595</v>
      </c>
      <c r="AJ1099" s="413" t="str">
        <f t="shared" si="174"/>
        <v>01</v>
      </c>
      <c r="AK1099" t="str">
        <f t="shared" si="175"/>
        <v>04</v>
      </c>
      <c r="AL1099" t="str">
        <f t="shared" si="176"/>
        <v>2011</v>
      </c>
      <c r="AM1099" s="427" t="str">
        <f t="shared" si="177"/>
        <v>01</v>
      </c>
      <c r="AN1099" t="str">
        <f t="shared" si="178"/>
        <v>04</v>
      </c>
      <c r="AP1099" s="19">
        <f t="shared" si="179"/>
        <v>40634</v>
      </c>
    </row>
    <row r="1100" spans="1:42" ht="47.25" x14ac:dyDescent="0.2">
      <c r="A1100" s="143">
        <v>20061</v>
      </c>
      <c r="B1100" s="42" t="str">
        <f>IFERROR(VLOOKUP($A1100,INPUT_Du_lieu_nhan_vien!$A:$C,2,0),"-")</f>
        <v>Phạm Ngọc</v>
      </c>
      <c r="C1100" s="42" t="str">
        <f>IFERROR(VLOOKUP($A1100,INPUT_Du_lieu_nhan_vien!$A:$C,3,0),"-")</f>
        <v>Lân</v>
      </c>
      <c r="D1100" s="42" t="str">
        <f>IFERROR(VLOOKUP($A1100,INPUT_Du_lieu_nhan_vien!$A:$AJ,36,0),"-")</f>
        <v>Chính thức</v>
      </c>
      <c r="E1100" s="69" t="s">
        <v>3028</v>
      </c>
      <c r="F1100" s="141" t="s">
        <v>7339</v>
      </c>
      <c r="G1100" s="71">
        <v>40634</v>
      </c>
      <c r="H1100" s="54"/>
      <c r="I1100" s="54" t="s">
        <v>12</v>
      </c>
      <c r="J1100" s="54"/>
      <c r="K1100" s="54"/>
      <c r="L1100" s="54"/>
      <c r="M1100" s="54"/>
      <c r="N1100" s="141" t="s">
        <v>7340</v>
      </c>
      <c r="W1100" t="s">
        <v>7674</v>
      </c>
      <c r="X1100">
        <v>3868</v>
      </c>
      <c r="Y1100">
        <f t="shared" si="170"/>
        <v>4498</v>
      </c>
      <c r="Z1100">
        <f t="shared" si="171"/>
        <v>50</v>
      </c>
      <c r="AA1100" t="str">
        <f t="shared" si="172"/>
        <v/>
      </c>
      <c r="AB1100">
        <f t="shared" si="173"/>
        <v>3569</v>
      </c>
      <c r="AE1100" s="19">
        <v>40634</v>
      </c>
      <c r="AH1100" s="71">
        <v>40634</v>
      </c>
      <c r="AI1100" s="78" t="s">
        <v>8595</v>
      </c>
      <c r="AJ1100" s="413" t="str">
        <f t="shared" si="174"/>
        <v>01</v>
      </c>
      <c r="AK1100" t="str">
        <f t="shared" si="175"/>
        <v>04</v>
      </c>
      <c r="AL1100" t="str">
        <f t="shared" si="176"/>
        <v>2011</v>
      </c>
      <c r="AM1100" s="427" t="str">
        <f t="shared" si="177"/>
        <v>01</v>
      </c>
      <c r="AN1100" t="str">
        <f t="shared" si="178"/>
        <v>04</v>
      </c>
      <c r="AP1100" s="19">
        <f t="shared" si="179"/>
        <v>40634</v>
      </c>
    </row>
    <row r="1101" spans="1:42" ht="63" x14ac:dyDescent="0.2">
      <c r="A1101" s="143">
        <v>10017</v>
      </c>
      <c r="B1101" s="42" t="str">
        <f>IFERROR(VLOOKUP($A1101,INPUT_Du_lieu_nhan_vien!$A:$C,2,0),"-")</f>
        <v>Nguyễn Đình</v>
      </c>
      <c r="C1101" s="42" t="str">
        <f>IFERROR(VLOOKUP($A1101,INPUT_Du_lieu_nhan_vien!$A:$C,3,0),"-")</f>
        <v>Thông</v>
      </c>
      <c r="D1101" s="42" t="str">
        <f>IFERROR(VLOOKUP($A1101,INPUT_Du_lieu_nhan_vien!$A:$AJ,36,0),"-")</f>
        <v>Nghỉ việc</v>
      </c>
      <c r="E1101" s="69" t="s">
        <v>3028</v>
      </c>
      <c r="F1101" s="141" t="s">
        <v>7343</v>
      </c>
      <c r="G1101" s="142">
        <v>40546</v>
      </c>
      <c r="H1101" s="54"/>
      <c r="I1101" s="54" t="s">
        <v>12</v>
      </c>
      <c r="J1101" s="54"/>
      <c r="K1101" s="54"/>
      <c r="L1101" s="54"/>
      <c r="M1101" s="54"/>
      <c r="N1101" s="141" t="s">
        <v>7344</v>
      </c>
      <c r="W1101" t="s">
        <v>7678</v>
      </c>
      <c r="X1101">
        <v>3869</v>
      </c>
      <c r="Y1101">
        <f t="shared" si="170"/>
        <v>4435</v>
      </c>
      <c r="Z1101">
        <f t="shared" si="171"/>
        <v>50</v>
      </c>
      <c r="AA1101" t="str">
        <f t="shared" si="172"/>
        <v/>
      </c>
      <c r="AB1101">
        <f t="shared" si="173"/>
        <v>3570</v>
      </c>
      <c r="AE1101" s="19">
        <v>40546</v>
      </c>
      <c r="AH1101" s="142">
        <v>40546</v>
      </c>
      <c r="AI1101" s="420" t="s">
        <v>8865</v>
      </c>
      <c r="AJ1101" s="413" t="str">
        <f t="shared" si="174"/>
        <v>03</v>
      </c>
      <c r="AK1101" t="str">
        <f t="shared" si="175"/>
        <v>01</v>
      </c>
      <c r="AL1101" t="str">
        <f t="shared" si="176"/>
        <v>2011</v>
      </c>
      <c r="AM1101" s="427" t="str">
        <f t="shared" si="177"/>
        <v>03</v>
      </c>
      <c r="AN1101" t="str">
        <f t="shared" si="178"/>
        <v>01</v>
      </c>
      <c r="AP1101" s="19">
        <f t="shared" si="179"/>
        <v>40546</v>
      </c>
    </row>
    <row r="1102" spans="1:42" ht="47.25" x14ac:dyDescent="0.2">
      <c r="A1102" s="143">
        <v>20119</v>
      </c>
      <c r="B1102" s="42" t="str">
        <f>IFERROR(VLOOKUP($A1102,INPUT_Du_lieu_nhan_vien!$A:$C,2,0),"-")</f>
        <v>Trương Hữu</v>
      </c>
      <c r="C1102" s="42" t="str">
        <f>IFERROR(VLOOKUP($A1102,INPUT_Du_lieu_nhan_vien!$A:$C,3,0),"-")</f>
        <v>Tỉnh</v>
      </c>
      <c r="D1102" s="42" t="str">
        <f>IFERROR(VLOOKUP($A1102,INPUT_Du_lieu_nhan_vien!$A:$AJ,36,0),"-")</f>
        <v>Chính thức</v>
      </c>
      <c r="E1102" s="69" t="s">
        <v>3028</v>
      </c>
      <c r="F1102" s="141" t="s">
        <v>7345</v>
      </c>
      <c r="G1102" s="71">
        <v>40634</v>
      </c>
      <c r="H1102" s="54"/>
      <c r="I1102" s="54" t="s">
        <v>14</v>
      </c>
      <c r="J1102" s="54"/>
      <c r="K1102" s="54" t="s">
        <v>54</v>
      </c>
      <c r="L1102" s="54"/>
      <c r="M1102" s="54" t="s">
        <v>823</v>
      </c>
      <c r="N1102" s="141" t="s">
        <v>7346</v>
      </c>
      <c r="W1102" t="s">
        <v>7676</v>
      </c>
      <c r="X1102">
        <v>3870</v>
      </c>
      <c r="Y1102">
        <f t="shared" si="170"/>
        <v>4635</v>
      </c>
      <c r="Z1102">
        <f t="shared" si="171"/>
        <v>33</v>
      </c>
      <c r="AA1102">
        <f t="shared" si="172"/>
        <v>173</v>
      </c>
      <c r="AB1102">
        <f t="shared" si="173"/>
        <v>3571</v>
      </c>
      <c r="AE1102" s="19">
        <v>40634</v>
      </c>
      <c r="AH1102" s="71">
        <v>40634</v>
      </c>
      <c r="AI1102" s="78" t="s">
        <v>8595</v>
      </c>
      <c r="AJ1102" s="413" t="str">
        <f t="shared" si="174"/>
        <v>01</v>
      </c>
      <c r="AK1102" t="str">
        <f t="shared" si="175"/>
        <v>04</v>
      </c>
      <c r="AL1102" t="str">
        <f t="shared" si="176"/>
        <v>2011</v>
      </c>
      <c r="AM1102" s="427" t="str">
        <f t="shared" si="177"/>
        <v>01</v>
      </c>
      <c r="AN1102" t="str">
        <f t="shared" si="178"/>
        <v>04</v>
      </c>
      <c r="AP1102" s="19">
        <f t="shared" si="179"/>
        <v>40634</v>
      </c>
    </row>
    <row r="1103" spans="1:42" ht="31.5" x14ac:dyDescent="0.2">
      <c r="A1103" s="143">
        <v>20265</v>
      </c>
      <c r="B1103" s="42" t="str">
        <f>IFERROR(VLOOKUP($A1103,INPUT_Du_lieu_nhan_vien!$A:$C,2,0),"-")</f>
        <v>Nguyễn Thuần</v>
      </c>
      <c r="C1103" s="42" t="str">
        <f>IFERROR(VLOOKUP($A1103,INPUT_Du_lieu_nhan_vien!$A:$C,3,0),"-")</f>
        <v>Chất</v>
      </c>
      <c r="D1103" s="42" t="str">
        <f>IFERROR(VLOOKUP($A1103,INPUT_Du_lieu_nhan_vien!$A:$AJ,36,0),"-")</f>
        <v>Nghỉ việc</v>
      </c>
      <c r="E1103" s="69" t="s">
        <v>3028</v>
      </c>
      <c r="F1103" s="141" t="s">
        <v>7349</v>
      </c>
      <c r="G1103" s="302" t="s">
        <v>6975</v>
      </c>
      <c r="H1103" s="54"/>
      <c r="I1103" s="54" t="s">
        <v>14</v>
      </c>
      <c r="J1103" s="54"/>
      <c r="K1103" s="54"/>
      <c r="L1103" s="54"/>
      <c r="M1103" s="54"/>
      <c r="N1103" s="141" t="s">
        <v>7350</v>
      </c>
      <c r="W1103" t="s">
        <v>7675</v>
      </c>
      <c r="X1103">
        <v>3871</v>
      </c>
      <c r="Y1103">
        <f t="shared" si="170"/>
        <v>4789</v>
      </c>
      <c r="Z1103">
        <f t="shared" si="171"/>
        <v>33</v>
      </c>
      <c r="AA1103" t="str">
        <f t="shared" si="172"/>
        <v/>
      </c>
      <c r="AB1103">
        <f t="shared" si="173"/>
        <v>3572</v>
      </c>
      <c r="AE1103" s="19">
        <v>41382</v>
      </c>
      <c r="AH1103" s="302" t="s">
        <v>6975</v>
      </c>
      <c r="AI1103" s="301" t="s">
        <v>6975</v>
      </c>
      <c r="AJ1103" s="413" t="str">
        <f t="shared" si="174"/>
        <v>18</v>
      </c>
      <c r="AK1103" t="str">
        <f t="shared" si="175"/>
        <v>4</v>
      </c>
      <c r="AL1103" t="str">
        <f t="shared" si="176"/>
        <v>2013</v>
      </c>
      <c r="AM1103" s="427" t="str">
        <f t="shared" si="177"/>
        <v>18</v>
      </c>
      <c r="AN1103" t="str">
        <f t="shared" si="178"/>
        <v>4</v>
      </c>
      <c r="AP1103" s="19">
        <f t="shared" si="179"/>
        <v>41382</v>
      </c>
    </row>
    <row r="1104" spans="1:42" ht="51" x14ac:dyDescent="0.2">
      <c r="A1104" s="143">
        <v>20139</v>
      </c>
      <c r="B1104" s="42" t="str">
        <f>IFERROR(VLOOKUP($A1104,INPUT_Du_lieu_nhan_vien!$A:$C,2,0),"-")</f>
        <v>Trần Thế</v>
      </c>
      <c r="C1104" s="42" t="str">
        <f>IFERROR(VLOOKUP($A1104,INPUT_Du_lieu_nhan_vien!$A:$C,3,0),"-")</f>
        <v>Giang</v>
      </c>
      <c r="D1104" s="42" t="str">
        <f>IFERROR(VLOOKUP($A1104,INPUT_Du_lieu_nhan_vien!$A:$AJ,36,0),"-")</f>
        <v>Chính thức</v>
      </c>
      <c r="E1104" s="69" t="s">
        <v>3028</v>
      </c>
      <c r="F1104" s="141" t="s">
        <v>7351</v>
      </c>
      <c r="G1104" s="71">
        <v>41379</v>
      </c>
      <c r="H1104" s="54"/>
      <c r="I1104" s="54" t="s">
        <v>12</v>
      </c>
      <c r="J1104" s="54"/>
      <c r="K1104" s="54"/>
      <c r="L1104" s="54"/>
      <c r="M1104" s="54"/>
      <c r="N1104" s="141" t="s">
        <v>7352</v>
      </c>
      <c r="W1104" t="s">
        <v>3181</v>
      </c>
      <c r="X1104">
        <v>3875</v>
      </c>
      <c r="Y1104">
        <f t="shared" si="170"/>
        <v>4655</v>
      </c>
      <c r="Z1104">
        <f t="shared" si="171"/>
        <v>50</v>
      </c>
      <c r="AA1104" t="str">
        <f t="shared" si="172"/>
        <v/>
      </c>
      <c r="AB1104">
        <f t="shared" si="173"/>
        <v>3573</v>
      </c>
      <c r="AE1104" s="19">
        <v>41379</v>
      </c>
      <c r="AH1104" s="71">
        <v>41379</v>
      </c>
      <c r="AI1104" s="78" t="s">
        <v>8909</v>
      </c>
      <c r="AJ1104" s="413" t="str">
        <f t="shared" si="174"/>
        <v>15</v>
      </c>
      <c r="AK1104" t="str">
        <f t="shared" si="175"/>
        <v>04</v>
      </c>
      <c r="AL1104" t="str">
        <f t="shared" si="176"/>
        <v>2013</v>
      </c>
      <c r="AM1104" s="427" t="str">
        <f t="shared" si="177"/>
        <v>15</v>
      </c>
      <c r="AN1104" t="str">
        <f t="shared" si="178"/>
        <v>04</v>
      </c>
      <c r="AP1104" s="19">
        <f t="shared" si="179"/>
        <v>41379</v>
      </c>
    </row>
    <row r="1105" spans="1:42" ht="31.5" x14ac:dyDescent="0.2">
      <c r="A1105" s="143">
        <v>20195</v>
      </c>
      <c r="B1105" s="42" t="str">
        <f>IFERROR(VLOOKUP($A1105,INPUT_Du_lieu_nhan_vien!$A:$C,2,0),"-")</f>
        <v>Phạm Anh</v>
      </c>
      <c r="C1105" s="42" t="str">
        <f>IFERROR(VLOOKUP($A1105,INPUT_Du_lieu_nhan_vien!$A:$C,3,0),"-")</f>
        <v>Tuấn</v>
      </c>
      <c r="D1105" s="42" t="str">
        <f>IFERROR(VLOOKUP($A1105,INPUT_Du_lieu_nhan_vien!$A:$AJ,36,0),"-")</f>
        <v>Chính thức</v>
      </c>
      <c r="E1105" s="69" t="s">
        <v>3028</v>
      </c>
      <c r="F1105" s="141" t="s">
        <v>7353</v>
      </c>
      <c r="G1105" s="71">
        <v>41379</v>
      </c>
      <c r="H1105" s="54"/>
      <c r="I1105" t="s">
        <v>17</v>
      </c>
      <c r="L1105" s="54"/>
      <c r="N1105" s="141" t="s">
        <v>7354</v>
      </c>
      <c r="Y1105">
        <f t="shared" si="170"/>
        <v>4720</v>
      </c>
      <c r="Z1105">
        <f t="shared" si="171"/>
        <v>51</v>
      </c>
      <c r="AA1105" t="str">
        <f t="shared" si="172"/>
        <v/>
      </c>
      <c r="AE1105" s="19">
        <v>41379</v>
      </c>
      <c r="AH1105" s="71">
        <v>41379</v>
      </c>
      <c r="AI1105" s="78" t="s">
        <v>8909</v>
      </c>
      <c r="AJ1105" s="413" t="str">
        <f t="shared" si="174"/>
        <v>15</v>
      </c>
      <c r="AK1105" t="str">
        <f t="shared" si="175"/>
        <v>04</v>
      </c>
      <c r="AL1105" t="str">
        <f t="shared" si="176"/>
        <v>2013</v>
      </c>
      <c r="AM1105" s="427" t="str">
        <f t="shared" si="177"/>
        <v>15</v>
      </c>
      <c r="AN1105" t="str">
        <f t="shared" si="178"/>
        <v>04</v>
      </c>
      <c r="AP1105" s="19">
        <f t="shared" si="179"/>
        <v>41379</v>
      </c>
    </row>
    <row r="1106" spans="1:42" ht="31.5" x14ac:dyDescent="0.2">
      <c r="A1106" s="143">
        <v>20119</v>
      </c>
      <c r="B1106" s="42" t="str">
        <f>IFERROR(VLOOKUP($A1106,INPUT_Du_lieu_nhan_vien!$A:$C,2,0),"-")</f>
        <v>Trương Hữu</v>
      </c>
      <c r="C1106" s="42" t="str">
        <f>IFERROR(VLOOKUP($A1106,INPUT_Du_lieu_nhan_vien!$A:$C,3,0),"-")</f>
        <v>Tỉnh</v>
      </c>
      <c r="D1106" s="42" t="str">
        <f>IFERROR(VLOOKUP($A1106,INPUT_Du_lieu_nhan_vien!$A:$AJ,36,0),"-")</f>
        <v>Chính thức</v>
      </c>
      <c r="E1106" s="69" t="s">
        <v>3028</v>
      </c>
      <c r="F1106" s="141" t="s">
        <v>7355</v>
      </c>
      <c r="G1106" s="71">
        <v>41379</v>
      </c>
      <c r="H1106" s="54"/>
      <c r="I1106" s="54" t="s">
        <v>11</v>
      </c>
      <c r="J1106" s="54"/>
      <c r="K1106" s="54" t="s">
        <v>54</v>
      </c>
      <c r="L1106" s="54"/>
      <c r="M1106" s="54" t="s">
        <v>823</v>
      </c>
      <c r="N1106" s="141" t="s">
        <v>7356</v>
      </c>
      <c r="Y1106">
        <f t="shared" si="170"/>
        <v>4635</v>
      </c>
      <c r="Z1106">
        <f t="shared" si="171"/>
        <v>34</v>
      </c>
      <c r="AA1106">
        <f t="shared" si="172"/>
        <v>173</v>
      </c>
      <c r="AE1106" s="19">
        <v>41379</v>
      </c>
      <c r="AH1106" s="71">
        <v>41379</v>
      </c>
      <c r="AI1106" s="78" t="s">
        <v>8909</v>
      </c>
      <c r="AJ1106" s="413" t="str">
        <f t="shared" si="174"/>
        <v>15</v>
      </c>
      <c r="AK1106" t="str">
        <f t="shared" si="175"/>
        <v>04</v>
      </c>
      <c r="AL1106" t="str">
        <f t="shared" si="176"/>
        <v>2013</v>
      </c>
      <c r="AM1106" s="427" t="str">
        <f t="shared" si="177"/>
        <v>15</v>
      </c>
      <c r="AN1106" t="str">
        <f t="shared" si="178"/>
        <v>04</v>
      </c>
      <c r="AP1106" s="19">
        <f t="shared" si="179"/>
        <v>41379</v>
      </c>
    </row>
    <row r="1107" spans="1:42" ht="31.5" x14ac:dyDescent="0.2">
      <c r="A1107" s="143">
        <v>20342</v>
      </c>
      <c r="B1107" s="42" t="str">
        <f>IFERROR(VLOOKUP($A1107,INPUT_Du_lieu_nhan_vien!$A:$C,2,0),"-")</f>
        <v>Nguyễn Ngọc Hoàng</v>
      </c>
      <c r="C1107" s="42" t="str">
        <f>IFERROR(VLOOKUP($A1107,INPUT_Du_lieu_nhan_vien!$A:$C,3,0),"-")</f>
        <v>Cầm</v>
      </c>
      <c r="D1107" s="42" t="str">
        <f>IFERROR(VLOOKUP($A1107,INPUT_Du_lieu_nhan_vien!$A:$AJ,36,0),"-")</f>
        <v>Chính thức</v>
      </c>
      <c r="E1107" s="69" t="s">
        <v>3028</v>
      </c>
      <c r="F1107" s="144" t="s">
        <v>6536</v>
      </c>
      <c r="G1107" s="71">
        <v>41367</v>
      </c>
      <c r="H1107" s="54"/>
      <c r="I1107" s="54" t="s">
        <v>9</v>
      </c>
      <c r="J1107" s="54"/>
      <c r="K1107" s="54" t="s">
        <v>2632</v>
      </c>
      <c r="L1107" s="54"/>
      <c r="M1107" s="54"/>
      <c r="N1107" s="144" t="s">
        <v>7357</v>
      </c>
      <c r="Y1107">
        <f t="shared" si="170"/>
        <v>5009</v>
      </c>
      <c r="Z1107">
        <f t="shared" si="171"/>
        <v>35</v>
      </c>
      <c r="AA1107">
        <f t="shared" si="172"/>
        <v>163</v>
      </c>
      <c r="AE1107" s="19">
        <v>41367</v>
      </c>
      <c r="AH1107" s="71">
        <v>41367</v>
      </c>
      <c r="AI1107" s="78" t="s">
        <v>8788</v>
      </c>
      <c r="AJ1107" s="413" t="str">
        <f t="shared" si="174"/>
        <v>03</v>
      </c>
      <c r="AK1107" t="str">
        <f t="shared" si="175"/>
        <v>04</v>
      </c>
      <c r="AL1107" t="str">
        <f t="shared" si="176"/>
        <v>2013</v>
      </c>
      <c r="AM1107" s="427" t="str">
        <f t="shared" si="177"/>
        <v>03</v>
      </c>
      <c r="AN1107" t="str">
        <f t="shared" si="178"/>
        <v>04</v>
      </c>
      <c r="AP1107" s="19">
        <f t="shared" si="179"/>
        <v>41367</v>
      </c>
    </row>
    <row r="1108" spans="1:42" ht="47.25" x14ac:dyDescent="0.2">
      <c r="A1108" s="143">
        <v>20408</v>
      </c>
      <c r="B1108" s="42" t="str">
        <f>IFERROR(VLOOKUP($A1108,INPUT_Du_lieu_nhan_vien!$A:$C,2,0),"-")</f>
        <v>Phan Thế</v>
      </c>
      <c r="C1108" s="42" t="str">
        <f>IFERROR(VLOOKUP($A1108,INPUT_Du_lieu_nhan_vien!$A:$C,3,0),"-")</f>
        <v>Công</v>
      </c>
      <c r="D1108" s="42" t="str">
        <f>IFERROR(VLOOKUP($A1108,INPUT_Du_lieu_nhan_vien!$A:$AJ,36,0),"-")</f>
        <v>Chính thức</v>
      </c>
      <c r="E1108" s="69" t="s">
        <v>3028</v>
      </c>
      <c r="F1108" s="70" t="s">
        <v>7391</v>
      </c>
      <c r="G1108" s="71">
        <v>41518</v>
      </c>
      <c r="H1108" s="54" t="s">
        <v>12</v>
      </c>
      <c r="I1108" s="54" t="s">
        <v>14</v>
      </c>
      <c r="J1108" s="54" t="s">
        <v>2972</v>
      </c>
      <c r="K1108" s="54"/>
      <c r="L1108" s="54"/>
      <c r="M1108" s="54"/>
      <c r="N1108" s="70" t="s">
        <v>6813</v>
      </c>
      <c r="Y1108">
        <f t="shared" si="170"/>
        <v>5086</v>
      </c>
      <c r="Z1108">
        <f t="shared" si="171"/>
        <v>33</v>
      </c>
      <c r="AA1108" t="str">
        <f t="shared" si="172"/>
        <v/>
      </c>
      <c r="AE1108" s="19">
        <v>41518</v>
      </c>
      <c r="AH1108" s="71">
        <v>41518</v>
      </c>
      <c r="AI1108" s="78" t="s">
        <v>8910</v>
      </c>
      <c r="AJ1108" s="413" t="str">
        <f t="shared" si="174"/>
        <v>01</v>
      </c>
      <c r="AK1108" t="str">
        <f t="shared" si="175"/>
        <v>09</v>
      </c>
      <c r="AL1108" t="str">
        <f t="shared" si="176"/>
        <v>2013</v>
      </c>
      <c r="AM1108" s="427" t="str">
        <f t="shared" si="177"/>
        <v>01</v>
      </c>
      <c r="AN1108" t="str">
        <f t="shared" si="178"/>
        <v>09</v>
      </c>
      <c r="AP1108" s="19">
        <f t="shared" si="179"/>
        <v>41518</v>
      </c>
    </row>
    <row r="1109" spans="1:42" ht="15.75" x14ac:dyDescent="0.2">
      <c r="A1109" s="143">
        <v>20007</v>
      </c>
      <c r="B1109" s="42" t="str">
        <f>IFERROR(VLOOKUP($A1109,INPUT_Du_lieu_nhan_vien!$A:$C,2,0),"-")</f>
        <v>Nguyễn Thành</v>
      </c>
      <c r="C1109" s="42" t="str">
        <f>IFERROR(VLOOKUP($A1109,INPUT_Du_lieu_nhan_vien!$A:$C,3,0),"-")</f>
        <v>Luân</v>
      </c>
      <c r="D1109" s="42" t="str">
        <f>IFERROR(VLOOKUP($A1109,INPUT_Du_lieu_nhan_vien!$A:$AJ,36,0),"-")</f>
        <v>Chính thức</v>
      </c>
      <c r="E1109" s="69" t="s">
        <v>3028</v>
      </c>
      <c r="F1109" s="70" t="s">
        <v>7392</v>
      </c>
      <c r="G1109" s="71">
        <v>41527</v>
      </c>
      <c r="H1109" s="54"/>
      <c r="I1109" s="54" t="s">
        <v>9</v>
      </c>
      <c r="J1109" s="54"/>
      <c r="K1109" s="54" t="s">
        <v>31</v>
      </c>
      <c r="L1109" s="54"/>
      <c r="M1109" s="54"/>
      <c r="N1109" s="70"/>
      <c r="Y1109">
        <f t="shared" si="170"/>
        <v>4447</v>
      </c>
      <c r="Z1109">
        <f t="shared" si="171"/>
        <v>35</v>
      </c>
      <c r="AA1109">
        <f t="shared" si="172"/>
        <v>182</v>
      </c>
      <c r="AE1109" s="19">
        <v>41527</v>
      </c>
      <c r="AH1109" s="71">
        <v>41527</v>
      </c>
      <c r="AI1109" s="78" t="s">
        <v>8911</v>
      </c>
      <c r="AJ1109" s="413" t="str">
        <f t="shared" si="174"/>
        <v>10</v>
      </c>
      <c r="AK1109" t="str">
        <f t="shared" si="175"/>
        <v>09</v>
      </c>
      <c r="AL1109" t="str">
        <f t="shared" si="176"/>
        <v>2013</v>
      </c>
      <c r="AM1109" s="427" t="str">
        <f t="shared" si="177"/>
        <v>10</v>
      </c>
      <c r="AN1109" t="str">
        <f t="shared" si="178"/>
        <v>09</v>
      </c>
      <c r="AP1109" s="19">
        <f t="shared" si="179"/>
        <v>41527</v>
      </c>
    </row>
    <row r="1110" spans="1:42" ht="19.5" customHeight="1" x14ac:dyDescent="0.2">
      <c r="A1110" s="143">
        <v>20012</v>
      </c>
      <c r="B1110" s="42" t="str">
        <f>IFERROR(VLOOKUP($A1110,INPUT_Du_lieu_nhan_vien!$A:$C,2,0),"-")</f>
        <v>Lê Thanh</v>
      </c>
      <c r="C1110" s="42" t="str">
        <f>IFERROR(VLOOKUP($A1110,INPUT_Du_lieu_nhan_vien!$A:$C,3,0),"-")</f>
        <v>Tâm</v>
      </c>
      <c r="D1110" s="42" t="str">
        <f>IFERROR(VLOOKUP($A1110,INPUT_Du_lieu_nhan_vien!$A:$AJ,36,0),"-")</f>
        <v>Nghỉ khác</v>
      </c>
      <c r="E1110" s="69" t="s">
        <v>3028</v>
      </c>
      <c r="F1110" s="70" t="s">
        <v>7648</v>
      </c>
      <c r="G1110" s="71" t="s">
        <v>7649</v>
      </c>
      <c r="H1110" s="69" t="s">
        <v>11</v>
      </c>
      <c r="I1110" s="69" t="s">
        <v>9</v>
      </c>
      <c r="J1110" s="54" t="s">
        <v>2567</v>
      </c>
      <c r="K1110" s="69" t="s">
        <v>2567</v>
      </c>
      <c r="L1110" s="54"/>
      <c r="M1110" s="69"/>
      <c r="N1110" s="69"/>
      <c r="Y1110">
        <f t="shared" si="170"/>
        <v>4452</v>
      </c>
      <c r="Z1110">
        <f t="shared" si="171"/>
        <v>35</v>
      </c>
      <c r="AA1110">
        <f t="shared" si="172"/>
        <v>172</v>
      </c>
      <c r="AE1110" s="19">
        <v>41440</v>
      </c>
      <c r="AH1110" s="71" t="s">
        <v>7649</v>
      </c>
      <c r="AI1110" s="78" t="s">
        <v>7649</v>
      </c>
      <c r="AJ1110" s="413" t="str">
        <f t="shared" si="174"/>
        <v>15</v>
      </c>
      <c r="AK1110" t="str">
        <f t="shared" si="175"/>
        <v>6</v>
      </c>
      <c r="AL1110" t="str">
        <f t="shared" si="176"/>
        <v>2013</v>
      </c>
      <c r="AM1110" s="427" t="str">
        <f t="shared" si="177"/>
        <v>15</v>
      </c>
      <c r="AN1110" t="str">
        <f t="shared" si="178"/>
        <v>6</v>
      </c>
      <c r="AP1110" s="19">
        <f t="shared" si="179"/>
        <v>41440</v>
      </c>
    </row>
    <row r="1111" spans="1:42" ht="31.5" x14ac:dyDescent="0.2">
      <c r="A1111" s="143">
        <v>20096</v>
      </c>
      <c r="B1111" s="42" t="str">
        <f>IFERROR(VLOOKUP($A1111,INPUT_Du_lieu_nhan_vien!$A:$C,2,0),"-")</f>
        <v>Đỗ Thị</v>
      </c>
      <c r="C1111" s="42" t="str">
        <f>IFERROR(VLOOKUP($A1111,INPUT_Du_lieu_nhan_vien!$A:$C,3,0),"-")</f>
        <v>Ngọc</v>
      </c>
      <c r="D1111" s="42" t="str">
        <f>IFERROR(VLOOKUP($A1111,INPUT_Du_lieu_nhan_vien!$A:$AJ,36,0),"-")</f>
        <v>Chính thức</v>
      </c>
      <c r="E1111" s="69" t="s">
        <v>3028</v>
      </c>
      <c r="F1111" s="70" t="s">
        <v>7653</v>
      </c>
      <c r="G1111" s="71">
        <v>41426</v>
      </c>
      <c r="H1111" s="54"/>
      <c r="I1111" s="54" t="s">
        <v>14</v>
      </c>
      <c r="J1111" s="54"/>
      <c r="K1111" s="54" t="s">
        <v>31</v>
      </c>
      <c r="L1111" s="54"/>
      <c r="M1111" s="54"/>
      <c r="N1111" s="70" t="s">
        <v>7654</v>
      </c>
      <c r="Y1111">
        <f t="shared" si="170"/>
        <v>4534</v>
      </c>
      <c r="Z1111">
        <f t="shared" si="171"/>
        <v>33</v>
      </c>
      <c r="AA1111">
        <f t="shared" si="172"/>
        <v>182</v>
      </c>
      <c r="AE1111" s="19">
        <v>41426</v>
      </c>
      <c r="AH1111" s="71">
        <v>41426</v>
      </c>
      <c r="AI1111" s="78" t="s">
        <v>8912</v>
      </c>
      <c r="AJ1111" s="413" t="str">
        <f t="shared" si="174"/>
        <v>01</v>
      </c>
      <c r="AK1111" t="str">
        <f t="shared" si="175"/>
        <v>06</v>
      </c>
      <c r="AL1111" t="str">
        <f t="shared" si="176"/>
        <v>2013</v>
      </c>
      <c r="AM1111" s="427" t="str">
        <f t="shared" si="177"/>
        <v>01</v>
      </c>
      <c r="AN1111" t="str">
        <f t="shared" si="178"/>
        <v>06</v>
      </c>
      <c r="AP1111" s="19">
        <f t="shared" si="179"/>
        <v>41426</v>
      </c>
    </row>
    <row r="1112" spans="1:42" ht="19.5" customHeight="1" x14ac:dyDescent="0.2">
      <c r="A1112" s="143">
        <v>20326</v>
      </c>
      <c r="B1112" s="42" t="str">
        <f>IFERROR(VLOOKUP($A1112,INPUT_Du_lieu_nhan_vien!$A:$C,2,0),"-")</f>
        <v>Triệu Bích</v>
      </c>
      <c r="C1112" s="42" t="str">
        <f>IFERROR(VLOOKUP($A1112,INPUT_Du_lieu_nhan_vien!$A:$C,3,0),"-")</f>
        <v>Hảo</v>
      </c>
      <c r="D1112" s="42" t="str">
        <f>IFERROR(VLOOKUP($A1112,INPUT_Du_lieu_nhan_vien!$A:$AJ,36,0),"-")</f>
        <v>Chính thức</v>
      </c>
      <c r="E1112" s="69" t="s">
        <v>3028</v>
      </c>
      <c r="F1112" s="70" t="s">
        <v>7655</v>
      </c>
      <c r="G1112" s="71">
        <v>41426</v>
      </c>
      <c r="H1112" s="54"/>
      <c r="I1112" s="54" t="s">
        <v>14</v>
      </c>
      <c r="J1112" s="54"/>
      <c r="K1112" s="54" t="s">
        <v>31</v>
      </c>
      <c r="L1112" s="54"/>
      <c r="M1112" s="54" t="s">
        <v>37</v>
      </c>
      <c r="N1112" s="70" t="s">
        <v>7656</v>
      </c>
      <c r="Y1112">
        <f t="shared" si="170"/>
        <v>4985</v>
      </c>
      <c r="Z1112">
        <f t="shared" si="171"/>
        <v>33</v>
      </c>
      <c r="AA1112">
        <f t="shared" si="172"/>
        <v>182</v>
      </c>
      <c r="AE1112" s="19">
        <v>41426</v>
      </c>
      <c r="AH1112" s="71">
        <v>41426</v>
      </c>
      <c r="AI1112" s="78" t="s">
        <v>8912</v>
      </c>
      <c r="AJ1112" s="413" t="str">
        <f t="shared" si="174"/>
        <v>01</v>
      </c>
      <c r="AK1112" t="str">
        <f t="shared" si="175"/>
        <v>06</v>
      </c>
      <c r="AL1112" t="str">
        <f t="shared" si="176"/>
        <v>2013</v>
      </c>
      <c r="AM1112" s="427" t="str">
        <f t="shared" si="177"/>
        <v>01</v>
      </c>
      <c r="AN1112" t="str">
        <f t="shared" si="178"/>
        <v>06</v>
      </c>
      <c r="AP1112" s="19">
        <f t="shared" si="179"/>
        <v>41426</v>
      </c>
    </row>
    <row r="1113" spans="1:42" ht="19.5" customHeight="1" x14ac:dyDescent="0.2">
      <c r="A1113" s="143">
        <v>20370</v>
      </c>
      <c r="B1113" s="42" t="str">
        <f>IFERROR(VLOOKUP($A1113,INPUT_Du_lieu_nhan_vien!$A:$C,2,0),"-")</f>
        <v>Nguyễn Thanh</v>
      </c>
      <c r="C1113" s="42" t="str">
        <f>IFERROR(VLOOKUP($A1113,INPUT_Du_lieu_nhan_vien!$A:$C,3,0),"-")</f>
        <v>Thủy</v>
      </c>
      <c r="D1113" s="42" t="str">
        <f>IFERROR(VLOOKUP($A1113,INPUT_Du_lieu_nhan_vien!$A:$AJ,36,0),"-")</f>
        <v>Chính thức</v>
      </c>
      <c r="E1113" s="69" t="s">
        <v>3028</v>
      </c>
      <c r="F1113" s="70"/>
      <c r="G1113" s="71">
        <v>41426</v>
      </c>
      <c r="H1113" s="54"/>
      <c r="I1113" s="54" t="s">
        <v>14</v>
      </c>
      <c r="J1113" s="54"/>
      <c r="K1113" s="54" t="s">
        <v>31</v>
      </c>
      <c r="L1113" s="54"/>
      <c r="M1113" s="54" t="s">
        <v>32</v>
      </c>
      <c r="N1113" s="70" t="s">
        <v>7657</v>
      </c>
      <c r="Y1113">
        <f t="shared" si="170"/>
        <v>5038</v>
      </c>
      <c r="Z1113">
        <f t="shared" si="171"/>
        <v>33</v>
      </c>
      <c r="AA1113">
        <f t="shared" si="172"/>
        <v>182</v>
      </c>
      <c r="AE1113" s="19">
        <v>41426</v>
      </c>
      <c r="AH1113" s="71">
        <v>41426</v>
      </c>
      <c r="AI1113" s="78" t="s">
        <v>8912</v>
      </c>
      <c r="AJ1113" s="413" t="str">
        <f t="shared" si="174"/>
        <v>01</v>
      </c>
      <c r="AK1113" t="str">
        <f t="shared" si="175"/>
        <v>06</v>
      </c>
      <c r="AL1113" t="str">
        <f t="shared" si="176"/>
        <v>2013</v>
      </c>
      <c r="AM1113" s="427" t="str">
        <f t="shared" si="177"/>
        <v>01</v>
      </c>
      <c r="AN1113" t="str">
        <f t="shared" si="178"/>
        <v>06</v>
      </c>
      <c r="AP1113" s="19">
        <f t="shared" si="179"/>
        <v>41426</v>
      </c>
    </row>
    <row r="1114" spans="1:42" ht="31.5" x14ac:dyDescent="0.2">
      <c r="A1114" s="143">
        <v>20342</v>
      </c>
      <c r="B1114" s="42" t="str">
        <f>IFERROR(VLOOKUP($A1114,INPUT_Du_lieu_nhan_vien!$A:$C,2,0),"-")</f>
        <v>Nguyễn Ngọc Hoàng</v>
      </c>
      <c r="C1114" s="42" t="str">
        <f>IFERROR(VLOOKUP($A1114,INPUT_Du_lieu_nhan_vien!$A:$C,3,0),"-")</f>
        <v>Cầm</v>
      </c>
      <c r="D1114" s="42" t="str">
        <f>IFERROR(VLOOKUP($A1114,INPUT_Du_lieu_nhan_vien!$A:$AJ,36,0),"-")</f>
        <v>Chính thức</v>
      </c>
      <c r="E1114" s="69" t="s">
        <v>3028</v>
      </c>
      <c r="F1114" s="144" t="s">
        <v>7658</v>
      </c>
      <c r="G1114" s="71">
        <v>41366</v>
      </c>
      <c r="H1114" s="54"/>
      <c r="I1114" s="54" t="s">
        <v>11</v>
      </c>
      <c r="J1114" s="54"/>
      <c r="K1114" s="54" t="s">
        <v>2632</v>
      </c>
      <c r="L1114" s="54"/>
      <c r="M1114" s="54"/>
      <c r="N1114" s="144" t="s">
        <v>7659</v>
      </c>
      <c r="Y1114">
        <f t="shared" si="170"/>
        <v>5009</v>
      </c>
      <c r="Z1114">
        <f t="shared" si="171"/>
        <v>34</v>
      </c>
      <c r="AA1114">
        <f t="shared" si="172"/>
        <v>163</v>
      </c>
      <c r="AE1114" s="19">
        <v>41366</v>
      </c>
      <c r="AH1114" s="71">
        <v>41366</v>
      </c>
      <c r="AI1114" s="78" t="s">
        <v>8913</v>
      </c>
      <c r="AJ1114" s="413" t="str">
        <f t="shared" si="174"/>
        <v>02</v>
      </c>
      <c r="AK1114" t="str">
        <f t="shared" si="175"/>
        <v>04</v>
      </c>
      <c r="AL1114" t="str">
        <f t="shared" si="176"/>
        <v>2013</v>
      </c>
      <c r="AM1114" s="427" t="str">
        <f t="shared" si="177"/>
        <v>02</v>
      </c>
      <c r="AN1114" t="str">
        <f t="shared" si="178"/>
        <v>04</v>
      </c>
      <c r="AP1114" s="19">
        <f t="shared" si="179"/>
        <v>41366</v>
      </c>
    </row>
    <row r="1115" spans="1:42" ht="19.5" customHeight="1" x14ac:dyDescent="0.2">
      <c r="A1115" s="143">
        <v>20524</v>
      </c>
      <c r="B1115" s="42" t="str">
        <f>IFERROR(VLOOKUP($A1115,INPUT_Du_lieu_nhan_vien!$A:$C,2,0),"-")</f>
        <v>Bùi Thị Thu</v>
      </c>
      <c r="C1115" s="42" t="str">
        <f>IFERROR(VLOOKUP($A1115,INPUT_Du_lieu_nhan_vien!$A:$C,3,0),"-")</f>
        <v>Hà</v>
      </c>
      <c r="D1115" s="42" t="str">
        <f>IFERROR(VLOOKUP($A1115,INPUT_Du_lieu_nhan_vien!$A:$AJ,36,0),"-")</f>
        <v>Nghỉ việc</v>
      </c>
      <c r="E1115" s="69" t="s">
        <v>3028</v>
      </c>
      <c r="F1115" s="70" t="s">
        <v>7660</v>
      </c>
      <c r="G1115" s="78" t="s">
        <v>7661</v>
      </c>
      <c r="H1115" s="54"/>
      <c r="I1115" s="54" t="s">
        <v>14</v>
      </c>
      <c r="J1115" s="54"/>
      <c r="K1115" s="54" t="s">
        <v>2632</v>
      </c>
      <c r="L1115" s="54"/>
      <c r="M1115" s="54" t="s">
        <v>2634</v>
      </c>
      <c r="N1115" s="70" t="s">
        <v>7662</v>
      </c>
      <c r="Y1115">
        <f t="shared" si="170"/>
        <v>5338</v>
      </c>
      <c r="Z1115">
        <f t="shared" si="171"/>
        <v>33</v>
      </c>
      <c r="AA1115">
        <f t="shared" si="172"/>
        <v>163</v>
      </c>
      <c r="AE1115" s="19">
        <v>41366</v>
      </c>
      <c r="AH1115" s="78" t="s">
        <v>7661</v>
      </c>
      <c r="AI1115" s="78" t="s">
        <v>7661</v>
      </c>
      <c r="AJ1115" s="413" t="str">
        <f t="shared" si="174"/>
        <v>2/</v>
      </c>
      <c r="AK1115" t="str">
        <f t="shared" si="175"/>
        <v>4</v>
      </c>
      <c r="AL1115" t="str">
        <f t="shared" si="176"/>
        <v>2013</v>
      </c>
      <c r="AM1115" s="427">
        <v>2</v>
      </c>
      <c r="AN1115" t="str">
        <f t="shared" si="178"/>
        <v>4</v>
      </c>
      <c r="AP1115" s="19">
        <f t="shared" si="179"/>
        <v>41366</v>
      </c>
    </row>
    <row r="1116" spans="1:42" ht="19.5" customHeight="1" x14ac:dyDescent="0.2">
      <c r="A1116" s="143">
        <v>20113</v>
      </c>
      <c r="B1116" s="42" t="str">
        <f>IFERROR(VLOOKUP($A1116,INPUT_Du_lieu_nhan_vien!$A:$C,2,0),"-")</f>
        <v>Vũ Quốc</v>
      </c>
      <c r="C1116" s="42" t="str">
        <f>IFERROR(VLOOKUP($A1116,INPUT_Du_lieu_nhan_vien!$A:$C,3,0),"-")</f>
        <v>Trung</v>
      </c>
      <c r="D1116" s="42" t="str">
        <f>IFERROR(VLOOKUP($A1116,INPUT_Du_lieu_nhan_vien!$A:$AJ,36,0),"-")</f>
        <v>Chính thức</v>
      </c>
      <c r="E1116" s="69" t="s">
        <v>3028</v>
      </c>
      <c r="F1116" s="70" t="s">
        <v>7663</v>
      </c>
      <c r="G1116" s="71">
        <v>41334</v>
      </c>
      <c r="H1116" s="54" t="s">
        <v>11</v>
      </c>
      <c r="I1116" s="54" t="s">
        <v>12</v>
      </c>
      <c r="J1116" s="54" t="s">
        <v>56</v>
      </c>
      <c r="K1116" s="54" t="s">
        <v>56</v>
      </c>
      <c r="L1116" s="54"/>
      <c r="M1116" s="54"/>
      <c r="N1116" s="70" t="s">
        <v>7664</v>
      </c>
      <c r="Y1116">
        <f t="shared" si="170"/>
        <v>4629</v>
      </c>
      <c r="Z1116">
        <f t="shared" si="171"/>
        <v>50</v>
      </c>
      <c r="AA1116">
        <f t="shared" si="172"/>
        <v>168</v>
      </c>
      <c r="AE1116" s="19">
        <v>41334</v>
      </c>
      <c r="AH1116" s="71">
        <v>41334</v>
      </c>
      <c r="AI1116" s="78" t="s">
        <v>8669</v>
      </c>
      <c r="AJ1116" s="413" t="str">
        <f t="shared" si="174"/>
        <v>01</v>
      </c>
      <c r="AK1116" t="str">
        <f t="shared" si="175"/>
        <v>03</v>
      </c>
      <c r="AL1116" t="str">
        <f t="shared" si="176"/>
        <v>2013</v>
      </c>
      <c r="AM1116" s="427" t="str">
        <f t="shared" si="177"/>
        <v>01</v>
      </c>
      <c r="AN1116" t="str">
        <f t="shared" si="178"/>
        <v>03</v>
      </c>
      <c r="AP1116" s="19">
        <f t="shared" si="179"/>
        <v>41334</v>
      </c>
    </row>
    <row r="1117" spans="1:42" ht="15.75" x14ac:dyDescent="0.2">
      <c r="A1117" s="143">
        <v>20130</v>
      </c>
      <c r="B1117" s="42" t="str">
        <f>IFERROR(VLOOKUP($A1117,INPUT_Du_lieu_nhan_vien!$A:$C,2,0),"-")</f>
        <v>Lê Thị Kim</v>
      </c>
      <c r="C1117" s="42" t="str">
        <f>IFERROR(VLOOKUP($A1117,INPUT_Du_lieu_nhan_vien!$A:$C,3,0),"-")</f>
        <v>Hằng</v>
      </c>
      <c r="D1117" s="42" t="str">
        <f>IFERROR(VLOOKUP($A1117,INPUT_Du_lieu_nhan_vien!$A:$AJ,36,0),"-")</f>
        <v>Chính thức</v>
      </c>
      <c r="E1117" s="69" t="s">
        <v>3028</v>
      </c>
      <c r="F1117" s="70" t="s">
        <v>7665</v>
      </c>
      <c r="G1117" s="71">
        <v>41366</v>
      </c>
      <c r="H1117" s="54"/>
      <c r="I1117" s="54" t="s">
        <v>12</v>
      </c>
      <c r="J1117" s="54"/>
      <c r="K1117" s="54" t="s">
        <v>2632</v>
      </c>
      <c r="L1117" s="54"/>
      <c r="M1117" s="54" t="s">
        <v>2635</v>
      </c>
      <c r="N1117" s="70" t="s">
        <v>7666</v>
      </c>
      <c r="Y1117">
        <f t="shared" si="170"/>
        <v>4646</v>
      </c>
      <c r="Z1117">
        <f t="shared" si="171"/>
        <v>50</v>
      </c>
      <c r="AA1117">
        <f t="shared" si="172"/>
        <v>163</v>
      </c>
      <c r="AE1117" s="19">
        <v>41366</v>
      </c>
      <c r="AH1117" s="71">
        <v>41366</v>
      </c>
      <c r="AI1117" s="78" t="s">
        <v>8913</v>
      </c>
      <c r="AJ1117" s="413" t="str">
        <f t="shared" si="174"/>
        <v>02</v>
      </c>
      <c r="AK1117" t="str">
        <f t="shared" si="175"/>
        <v>04</v>
      </c>
      <c r="AL1117" t="str">
        <f t="shared" si="176"/>
        <v>2013</v>
      </c>
      <c r="AM1117" s="427" t="str">
        <f t="shared" si="177"/>
        <v>02</v>
      </c>
      <c r="AN1117" t="str">
        <f t="shared" si="178"/>
        <v>04</v>
      </c>
      <c r="AP1117" s="19">
        <f t="shared" si="179"/>
        <v>41366</v>
      </c>
    </row>
    <row r="1118" spans="1:42" ht="31.5" x14ac:dyDescent="0.2">
      <c r="A1118" s="143">
        <v>20253</v>
      </c>
      <c r="B1118" s="42" t="str">
        <f>IFERROR(VLOOKUP($A1118,INPUT_Du_lieu_nhan_vien!$A:$C,2,0),"-")</f>
        <v>Nguyễn Thị Minh</v>
      </c>
      <c r="C1118" s="42" t="str">
        <f>IFERROR(VLOOKUP($A1118,INPUT_Du_lieu_nhan_vien!$A:$C,3,0),"-")</f>
        <v>Phượng</v>
      </c>
      <c r="D1118" s="42" t="str">
        <f>IFERROR(VLOOKUP($A1118,INPUT_Du_lieu_nhan_vien!$A:$AJ,36,0),"-")</f>
        <v>Chính thức</v>
      </c>
      <c r="E1118" s="69" t="s">
        <v>3028</v>
      </c>
      <c r="F1118" s="70" t="s">
        <v>7667</v>
      </c>
      <c r="G1118" s="71">
        <v>41366</v>
      </c>
      <c r="H1118" s="54"/>
      <c r="I1118" s="54" t="s">
        <v>11</v>
      </c>
      <c r="J1118" s="54"/>
      <c r="K1118" s="54" t="s">
        <v>2632</v>
      </c>
      <c r="L1118" s="54"/>
      <c r="M1118" s="54" t="s">
        <v>2633</v>
      </c>
      <c r="N1118" s="70" t="s">
        <v>7668</v>
      </c>
      <c r="Y1118">
        <f t="shared" si="170"/>
        <v>4778</v>
      </c>
      <c r="Z1118">
        <f t="shared" si="171"/>
        <v>34</v>
      </c>
      <c r="AA1118">
        <f t="shared" si="172"/>
        <v>163</v>
      </c>
      <c r="AE1118" s="19">
        <v>41366</v>
      </c>
      <c r="AH1118" s="71">
        <v>41366</v>
      </c>
      <c r="AI1118" s="78" t="s">
        <v>8913</v>
      </c>
      <c r="AJ1118" s="413" t="str">
        <f t="shared" si="174"/>
        <v>02</v>
      </c>
      <c r="AK1118" t="str">
        <f t="shared" si="175"/>
        <v>04</v>
      </c>
      <c r="AL1118" t="str">
        <f t="shared" si="176"/>
        <v>2013</v>
      </c>
      <c r="AM1118" s="427" t="str">
        <f t="shared" si="177"/>
        <v>02</v>
      </c>
      <c r="AN1118" t="str">
        <f t="shared" si="178"/>
        <v>04</v>
      </c>
      <c r="AP1118" s="19">
        <f t="shared" si="179"/>
        <v>41366</v>
      </c>
    </row>
    <row r="1119" spans="1:42" ht="15.75" x14ac:dyDescent="0.2">
      <c r="A1119" s="143">
        <v>20317</v>
      </c>
      <c r="B1119" s="42" t="str">
        <f>IFERROR(VLOOKUP($A1119,INPUT_Du_lieu_nhan_vien!$A:$C,2,0),"-")</f>
        <v>Vũ Thị Minh</v>
      </c>
      <c r="C1119" s="42" t="str">
        <f>IFERROR(VLOOKUP($A1119,INPUT_Du_lieu_nhan_vien!$A:$C,3,0),"-")</f>
        <v>Nguyệt</v>
      </c>
      <c r="D1119" s="42" t="str">
        <f>IFERROR(VLOOKUP($A1119,INPUT_Du_lieu_nhan_vien!$A:$AJ,36,0),"-")</f>
        <v>Chính thức</v>
      </c>
      <c r="E1119" s="69" t="s">
        <v>3028</v>
      </c>
      <c r="F1119" s="70" t="s">
        <v>7669</v>
      </c>
      <c r="G1119" s="71">
        <v>41366</v>
      </c>
      <c r="H1119" s="54"/>
      <c r="I1119" s="54" t="s">
        <v>12</v>
      </c>
      <c r="J1119" s="54"/>
      <c r="K1119" s="54" t="s">
        <v>2672</v>
      </c>
      <c r="L1119" s="54"/>
      <c r="M1119" s="54"/>
      <c r="N1119" s="70" t="s">
        <v>7670</v>
      </c>
      <c r="Y1119">
        <f t="shared" si="170"/>
        <v>4976</v>
      </c>
      <c r="Z1119">
        <f t="shared" si="171"/>
        <v>50</v>
      </c>
      <c r="AA1119">
        <f t="shared" si="172"/>
        <v>167</v>
      </c>
      <c r="AE1119" s="19">
        <v>41366</v>
      </c>
      <c r="AH1119" s="71">
        <v>41366</v>
      </c>
      <c r="AI1119" s="78" t="s">
        <v>8913</v>
      </c>
      <c r="AJ1119" s="413" t="str">
        <f t="shared" si="174"/>
        <v>02</v>
      </c>
      <c r="AK1119" t="str">
        <f t="shared" si="175"/>
        <v>04</v>
      </c>
      <c r="AL1119" t="str">
        <f t="shared" si="176"/>
        <v>2013</v>
      </c>
      <c r="AM1119" s="427" t="str">
        <f t="shared" si="177"/>
        <v>02</v>
      </c>
      <c r="AN1119" t="str">
        <f t="shared" si="178"/>
        <v>04</v>
      </c>
      <c r="AP1119" s="19">
        <f t="shared" si="179"/>
        <v>41366</v>
      </c>
    </row>
    <row r="1120" spans="1:42" ht="31.5" x14ac:dyDescent="0.2">
      <c r="A1120" s="143">
        <v>20639</v>
      </c>
      <c r="B1120" s="42" t="str">
        <f>IFERROR(VLOOKUP($A1120,INPUT_Du_lieu_nhan_vien!$A:$C,2,0),"-")</f>
        <v>Nguyễn Mỹ Diệu</v>
      </c>
      <c r="C1120" s="42" t="str">
        <f>IFERROR(VLOOKUP($A1120,INPUT_Du_lieu_nhan_vien!$A:$C,3,0),"-")</f>
        <v>Linh</v>
      </c>
      <c r="D1120" s="42" t="str">
        <f>IFERROR(VLOOKUP($A1120,INPUT_Du_lieu_nhan_vien!$A:$AJ,36,0),"-")</f>
        <v>Nghỉ việc</v>
      </c>
      <c r="E1120" s="69" t="s">
        <v>3060</v>
      </c>
      <c r="F1120" s="70" t="s">
        <v>7673</v>
      </c>
      <c r="G1120" s="71">
        <v>41284</v>
      </c>
      <c r="H1120" s="54" t="s">
        <v>17</v>
      </c>
      <c r="I1120" s="54" t="s">
        <v>16</v>
      </c>
      <c r="J1120" s="54" t="s">
        <v>2671</v>
      </c>
      <c r="K1120" s="54" t="s">
        <v>2672</v>
      </c>
      <c r="L1120" s="54" t="s">
        <v>2715</v>
      </c>
      <c r="M1120" s="54" t="s">
        <v>2673</v>
      </c>
      <c r="N1120" s="70"/>
      <c r="Y1120">
        <f t="shared" si="170"/>
        <v>5454</v>
      </c>
      <c r="Z1120">
        <f t="shared" si="171"/>
        <v>53</v>
      </c>
      <c r="AA1120">
        <f t="shared" si="172"/>
        <v>167</v>
      </c>
      <c r="AE1120" s="19">
        <v>41284</v>
      </c>
      <c r="AH1120" s="71">
        <v>41284</v>
      </c>
      <c r="AI1120" s="78" t="s">
        <v>8914</v>
      </c>
      <c r="AJ1120" s="413" t="str">
        <f t="shared" si="174"/>
        <v>10</v>
      </c>
      <c r="AK1120" t="str">
        <f t="shared" si="175"/>
        <v>01</v>
      </c>
      <c r="AL1120" t="str">
        <f t="shared" si="176"/>
        <v>2013</v>
      </c>
      <c r="AM1120" s="427" t="str">
        <f t="shared" si="177"/>
        <v>10</v>
      </c>
      <c r="AN1120" t="str">
        <f t="shared" si="178"/>
        <v>01</v>
      </c>
      <c r="AP1120" s="19">
        <f t="shared" si="179"/>
        <v>41284</v>
      </c>
    </row>
    <row r="1121" spans="1:42" ht="15.75" x14ac:dyDescent="0.2">
      <c r="A1121" s="118">
        <v>20356</v>
      </c>
      <c r="B1121" s="42" t="str">
        <f>IFERROR(VLOOKUP($A1121,INPUT_Du_lieu_nhan_vien!$A:$C,2,0),"-")</f>
        <v>Huỳnh Thị Thúy</v>
      </c>
      <c r="C1121" s="42" t="str">
        <f>IFERROR(VLOOKUP($A1121,INPUT_Du_lieu_nhan_vien!$A:$C,3,0),"-")</f>
        <v>Phượng</v>
      </c>
      <c r="D1121" s="42" t="str">
        <f>IFERROR(VLOOKUP($A1121,INPUT_Du_lieu_nhan_vien!$A:$AJ,36,0),"-")</f>
        <v>Chính thức</v>
      </c>
      <c r="E1121" s="69"/>
      <c r="F1121" s="70"/>
      <c r="G1121" s="71"/>
      <c r="H1121" s="54"/>
      <c r="I1121" s="54"/>
      <c r="J1121" s="54"/>
      <c r="K1121" s="54"/>
      <c r="L1121" s="54"/>
      <c r="M1121" s="54"/>
      <c r="N1121" s="70"/>
      <c r="Y1121">
        <f t="shared" si="170"/>
        <v>5023</v>
      </c>
      <c r="Z1121" t="str">
        <f t="shared" si="171"/>
        <v/>
      </c>
      <c r="AA1121" t="str">
        <f t="shared" si="172"/>
        <v/>
      </c>
      <c r="AE1121" s="19" t="s">
        <v>623</v>
      </c>
      <c r="AH1121" s="71"/>
      <c r="AI1121" s="78"/>
      <c r="AJ1121" s="413" t="str">
        <f t="shared" si="174"/>
        <v/>
      </c>
      <c r="AK1121" t="e">
        <f t="shared" si="175"/>
        <v>#VALUE!</v>
      </c>
      <c r="AL1121" t="str">
        <f t="shared" si="176"/>
        <v/>
      </c>
      <c r="AM1121" s="427" t="e">
        <f t="shared" si="177"/>
        <v>#VALUE!</v>
      </c>
      <c r="AN1121" t="e">
        <f t="shared" si="178"/>
        <v>#VALUE!</v>
      </c>
      <c r="AP1121" s="19" t="str">
        <f t="shared" si="179"/>
        <v/>
      </c>
    </row>
    <row r="1122" spans="1:42" ht="15.75" x14ac:dyDescent="0.2">
      <c r="A1122" s="118">
        <v>20550</v>
      </c>
      <c r="B1122" s="42" t="str">
        <f>IFERROR(VLOOKUP($A1122,INPUT_Du_lieu_nhan_vien!$A:$C,2,0),"-")</f>
        <v>Nguyễn Thị Thanh</v>
      </c>
      <c r="C1122" s="42" t="str">
        <f>IFERROR(VLOOKUP($A1122,INPUT_Du_lieu_nhan_vien!$A:$C,3,0),"-")</f>
        <v>Thùy</v>
      </c>
      <c r="D1122" s="42" t="str">
        <f>IFERROR(VLOOKUP($A1122,INPUT_Du_lieu_nhan_vien!$A:$AJ,36,0),"-")</f>
        <v>Chính thức</v>
      </c>
      <c r="E1122" s="69" t="s">
        <v>3060</v>
      </c>
      <c r="F1122" s="70" t="s">
        <v>7677</v>
      </c>
      <c r="G1122" s="71">
        <v>41548</v>
      </c>
      <c r="H1122" s="54" t="s">
        <v>17</v>
      </c>
      <c r="I1122" s="54" t="s">
        <v>17</v>
      </c>
      <c r="J1122" s="54" t="s">
        <v>2671</v>
      </c>
      <c r="K1122" s="54" t="s">
        <v>2632</v>
      </c>
      <c r="L1122" s="54" t="s">
        <v>2715</v>
      </c>
      <c r="M1122" s="54" t="s">
        <v>2633</v>
      </c>
      <c r="N1122" s="70"/>
      <c r="Y1122">
        <f t="shared" si="170"/>
        <v>5365</v>
      </c>
      <c r="Z1122">
        <f t="shared" si="171"/>
        <v>51</v>
      </c>
      <c r="AA1122">
        <f t="shared" si="172"/>
        <v>163</v>
      </c>
      <c r="AE1122" s="19">
        <v>41548</v>
      </c>
      <c r="AH1122" s="71">
        <v>41548</v>
      </c>
      <c r="AI1122" s="78" t="s">
        <v>8915</v>
      </c>
      <c r="AJ1122" s="413" t="str">
        <f t="shared" si="174"/>
        <v>01</v>
      </c>
      <c r="AK1122" t="str">
        <f t="shared" si="175"/>
        <v>10</v>
      </c>
      <c r="AL1122" t="str">
        <f t="shared" si="176"/>
        <v>2013</v>
      </c>
      <c r="AM1122" s="427" t="str">
        <f t="shared" si="177"/>
        <v>01</v>
      </c>
      <c r="AN1122" t="str">
        <f t="shared" si="178"/>
        <v>10</v>
      </c>
      <c r="AP1122" s="19">
        <f t="shared" si="179"/>
        <v>41548</v>
      </c>
    </row>
    <row r="1123" spans="1:42" ht="25.5" x14ac:dyDescent="0.2">
      <c r="A1123" s="118">
        <v>20558</v>
      </c>
      <c r="B1123" s="42" t="str">
        <f>IFERROR(VLOOKUP($A1123,INPUT_Du_lieu_nhan_vien!$A:$C,2,0),"-")</f>
        <v>Nguyễn Thị Phương</v>
      </c>
      <c r="C1123" s="42" t="str">
        <f>IFERROR(VLOOKUP($A1123,INPUT_Du_lieu_nhan_vien!$A:$C,3,0),"-")</f>
        <v>Thảo</v>
      </c>
      <c r="D1123" s="42" t="str">
        <f>IFERROR(VLOOKUP($A1123,INPUT_Du_lieu_nhan_vien!$A:$AJ,36,0),"-")</f>
        <v>Chính thức</v>
      </c>
      <c r="E1123" s="69" t="s">
        <v>3060</v>
      </c>
      <c r="F1123" s="70" t="s">
        <v>7674</v>
      </c>
      <c r="G1123" s="71">
        <v>41548</v>
      </c>
      <c r="H1123" s="54" t="s">
        <v>17</v>
      </c>
      <c r="I1123" s="54" t="s">
        <v>17</v>
      </c>
      <c r="J1123" s="54" t="s">
        <v>2671</v>
      </c>
      <c r="K1123" s="54" t="s">
        <v>2632</v>
      </c>
      <c r="L1123" s="54" t="s">
        <v>2715</v>
      </c>
      <c r="M1123" s="54" t="s">
        <v>2635</v>
      </c>
      <c r="N1123" s="70"/>
      <c r="Y1123">
        <f t="shared" si="170"/>
        <v>5373</v>
      </c>
      <c r="Z1123">
        <f t="shared" si="171"/>
        <v>51</v>
      </c>
      <c r="AA1123">
        <f t="shared" si="172"/>
        <v>163</v>
      </c>
      <c r="AE1123" s="19">
        <v>41548</v>
      </c>
      <c r="AH1123" s="71">
        <v>41548</v>
      </c>
      <c r="AI1123" s="78" t="s">
        <v>8915</v>
      </c>
      <c r="AJ1123" s="413" t="str">
        <f t="shared" si="174"/>
        <v>01</v>
      </c>
      <c r="AK1123" t="str">
        <f t="shared" si="175"/>
        <v>10</v>
      </c>
      <c r="AL1123" t="str">
        <f t="shared" si="176"/>
        <v>2013</v>
      </c>
      <c r="AM1123" s="427" t="str">
        <f t="shared" si="177"/>
        <v>01</v>
      </c>
      <c r="AN1123" t="str">
        <f t="shared" si="178"/>
        <v>10</v>
      </c>
      <c r="AP1123" s="19">
        <f t="shared" si="179"/>
        <v>41548</v>
      </c>
    </row>
    <row r="1124" spans="1:42" ht="15.75" x14ac:dyDescent="0.2">
      <c r="A1124" s="118">
        <v>20604</v>
      </c>
      <c r="B1124" s="42" t="str">
        <f>IFERROR(VLOOKUP($A1124,INPUT_Du_lieu_nhan_vien!$A:$C,2,0),"-")</f>
        <v>Đậu Hoàng Dạ</v>
      </c>
      <c r="C1124" s="42" t="str">
        <f>IFERROR(VLOOKUP($A1124,INPUT_Du_lieu_nhan_vien!$A:$C,3,0),"-")</f>
        <v>Lan</v>
      </c>
      <c r="D1124" s="42" t="str">
        <f>IFERROR(VLOOKUP($A1124,INPUT_Du_lieu_nhan_vien!$A:$AJ,36,0),"-")</f>
        <v>Chính thức</v>
      </c>
      <c r="E1124" s="69" t="s">
        <v>3060</v>
      </c>
      <c r="F1124" s="70" t="s">
        <v>7678</v>
      </c>
      <c r="G1124" s="71">
        <v>41548</v>
      </c>
      <c r="H1124" s="54" t="s">
        <v>17</v>
      </c>
      <c r="I1124" s="54" t="s">
        <v>17</v>
      </c>
      <c r="J1124" s="54" t="s">
        <v>2671</v>
      </c>
      <c r="K1124" s="54" t="s">
        <v>2632</v>
      </c>
      <c r="L1124" s="54" t="s">
        <v>2715</v>
      </c>
      <c r="M1124" s="54" t="s">
        <v>2634</v>
      </c>
      <c r="N1124" s="70"/>
      <c r="Y1124">
        <f t="shared" si="170"/>
        <v>5419</v>
      </c>
      <c r="Z1124">
        <f t="shared" si="171"/>
        <v>51</v>
      </c>
      <c r="AA1124">
        <f t="shared" si="172"/>
        <v>163</v>
      </c>
      <c r="AE1124" s="19">
        <v>41548</v>
      </c>
      <c r="AH1124" s="71">
        <v>41548</v>
      </c>
      <c r="AI1124" s="78" t="s">
        <v>8915</v>
      </c>
      <c r="AJ1124" s="413" t="str">
        <f t="shared" si="174"/>
        <v>01</v>
      </c>
      <c r="AK1124" t="str">
        <f t="shared" si="175"/>
        <v>10</v>
      </c>
      <c r="AL1124" t="str">
        <f t="shared" si="176"/>
        <v>2013</v>
      </c>
      <c r="AM1124" s="427" t="str">
        <f t="shared" si="177"/>
        <v>01</v>
      </c>
      <c r="AN1124" t="str">
        <f t="shared" si="178"/>
        <v>10</v>
      </c>
      <c r="AP1124" s="19">
        <f t="shared" si="179"/>
        <v>41548</v>
      </c>
    </row>
    <row r="1125" spans="1:42" ht="15.75" x14ac:dyDescent="0.2">
      <c r="A1125" s="118">
        <v>20605</v>
      </c>
      <c r="B1125" s="42" t="str">
        <f>IFERROR(VLOOKUP($A1125,INPUT_Du_lieu_nhan_vien!$A:$C,2,0),"-")</f>
        <v>Nguyễn Mộng</v>
      </c>
      <c r="C1125" s="42" t="str">
        <f>IFERROR(VLOOKUP($A1125,INPUT_Du_lieu_nhan_vien!$A:$C,3,0),"-")</f>
        <v>Vy</v>
      </c>
      <c r="D1125" s="42" t="str">
        <f>IFERROR(VLOOKUP($A1125,INPUT_Du_lieu_nhan_vien!$A:$AJ,36,0),"-")</f>
        <v>Chính thức</v>
      </c>
      <c r="E1125" s="69" t="s">
        <v>3060</v>
      </c>
      <c r="F1125" s="70" t="s">
        <v>7676</v>
      </c>
      <c r="G1125" s="71">
        <v>41548</v>
      </c>
      <c r="H1125" s="54" t="s">
        <v>17</v>
      </c>
      <c r="I1125" s="54" t="s">
        <v>16</v>
      </c>
      <c r="J1125" s="54" t="s">
        <v>2671</v>
      </c>
      <c r="K1125" s="54" t="s">
        <v>2672</v>
      </c>
      <c r="L1125" s="54" t="s">
        <v>2715</v>
      </c>
      <c r="M1125" s="54" t="s">
        <v>2673</v>
      </c>
      <c r="N1125" s="70"/>
      <c r="Y1125">
        <f t="shared" si="170"/>
        <v>5420</v>
      </c>
      <c r="Z1125">
        <f t="shared" si="171"/>
        <v>53</v>
      </c>
      <c r="AA1125">
        <f t="shared" si="172"/>
        <v>167</v>
      </c>
      <c r="AE1125" s="19">
        <v>41548</v>
      </c>
      <c r="AH1125" s="71">
        <v>41548</v>
      </c>
      <c r="AI1125" s="78" t="s">
        <v>8915</v>
      </c>
      <c r="AJ1125" s="413" t="str">
        <f t="shared" si="174"/>
        <v>01</v>
      </c>
      <c r="AK1125" t="str">
        <f t="shared" si="175"/>
        <v>10</v>
      </c>
      <c r="AL1125" t="str">
        <f t="shared" si="176"/>
        <v>2013</v>
      </c>
      <c r="AM1125" s="427" t="str">
        <f t="shared" si="177"/>
        <v>01</v>
      </c>
      <c r="AN1125" t="str">
        <f t="shared" si="178"/>
        <v>10</v>
      </c>
      <c r="AP1125" s="19">
        <f t="shared" si="179"/>
        <v>41548</v>
      </c>
    </row>
    <row r="1126" spans="1:42" ht="15.75" x14ac:dyDescent="0.2">
      <c r="A1126" s="118">
        <v>20623</v>
      </c>
      <c r="B1126" s="42" t="str">
        <f>IFERROR(VLOOKUP($A1126,INPUT_Du_lieu_nhan_vien!$A:$C,2,0),"-")</f>
        <v>Đỗ Thùy</v>
      </c>
      <c r="C1126" s="42" t="str">
        <f>IFERROR(VLOOKUP($A1126,INPUT_Du_lieu_nhan_vien!$A:$C,3,0),"-")</f>
        <v>Ni</v>
      </c>
      <c r="D1126" s="42" t="str">
        <f>IFERROR(VLOOKUP($A1126,INPUT_Du_lieu_nhan_vien!$A:$AJ,36,0),"-")</f>
        <v>Chính thức</v>
      </c>
      <c r="E1126" s="69" t="s">
        <v>3060</v>
      </c>
      <c r="F1126" s="70" t="s">
        <v>7675</v>
      </c>
      <c r="G1126" s="71">
        <v>41284</v>
      </c>
      <c r="H1126" s="54" t="s">
        <v>17</v>
      </c>
      <c r="I1126" s="54" t="s">
        <v>16</v>
      </c>
      <c r="J1126" s="54" t="s">
        <v>2671</v>
      </c>
      <c r="K1126" s="54" t="s">
        <v>2672</v>
      </c>
      <c r="L1126" s="54" t="s">
        <v>2715</v>
      </c>
      <c r="M1126" s="54" t="s">
        <v>2673</v>
      </c>
      <c r="N1126" s="70"/>
      <c r="Y1126">
        <f t="shared" si="170"/>
        <v>5438</v>
      </c>
      <c r="Z1126">
        <f t="shared" si="171"/>
        <v>53</v>
      </c>
      <c r="AA1126">
        <f t="shared" si="172"/>
        <v>167</v>
      </c>
      <c r="AE1126" s="19">
        <v>41284</v>
      </c>
      <c r="AH1126" s="71">
        <v>41284</v>
      </c>
      <c r="AI1126" s="78" t="s">
        <v>8914</v>
      </c>
      <c r="AJ1126" s="413" t="str">
        <f t="shared" si="174"/>
        <v>10</v>
      </c>
      <c r="AK1126" t="str">
        <f t="shared" si="175"/>
        <v>01</v>
      </c>
      <c r="AL1126" t="str">
        <f t="shared" si="176"/>
        <v>2013</v>
      </c>
      <c r="AM1126" s="427" t="str">
        <f t="shared" si="177"/>
        <v>10</v>
      </c>
      <c r="AN1126" t="str">
        <f t="shared" si="178"/>
        <v>01</v>
      </c>
      <c r="AP1126" s="19">
        <f t="shared" si="179"/>
        <v>41284</v>
      </c>
    </row>
    <row r="1127" spans="1:42" ht="15.75" x14ac:dyDescent="0.2">
      <c r="A1127" s="118">
        <v>20640</v>
      </c>
      <c r="B1127" s="42" t="str">
        <f>IFERROR(VLOOKUP($A1127,INPUT_Du_lieu_nhan_vien!$A:$C,2,0),"-")</f>
        <v>Lê Thị Lệ</v>
      </c>
      <c r="C1127" s="42" t="str">
        <f>IFERROR(VLOOKUP($A1127,INPUT_Du_lieu_nhan_vien!$A:$C,3,0),"-")</f>
        <v>Thủy</v>
      </c>
      <c r="D1127" s="42" t="str">
        <f>IFERROR(VLOOKUP($A1127,INPUT_Du_lieu_nhan_vien!$A:$AJ,36,0),"-")</f>
        <v>Chính thức</v>
      </c>
      <c r="E1127" s="69"/>
      <c r="F1127" s="70"/>
      <c r="G1127" s="70"/>
      <c r="H1127" s="54"/>
      <c r="I1127" s="54"/>
      <c r="J1127" s="54"/>
      <c r="K1127" s="54"/>
      <c r="L1127" s="54"/>
      <c r="M1127" s="54"/>
      <c r="N1127" s="54"/>
      <c r="Y1127">
        <f t="shared" si="170"/>
        <v>5455</v>
      </c>
      <c r="Z1127" t="str">
        <f t="shared" si="171"/>
        <v/>
      </c>
      <c r="AA1127" t="str">
        <f t="shared" si="172"/>
        <v/>
      </c>
      <c r="AE1127" s="19" t="s">
        <v>623</v>
      </c>
      <c r="AH1127" s="70"/>
      <c r="AI1127" s="78"/>
      <c r="AJ1127" s="413" t="str">
        <f t="shared" si="174"/>
        <v/>
      </c>
      <c r="AK1127" t="e">
        <f t="shared" si="175"/>
        <v>#VALUE!</v>
      </c>
      <c r="AL1127" t="str">
        <f t="shared" si="176"/>
        <v/>
      </c>
      <c r="AM1127" s="427" t="e">
        <f t="shared" si="177"/>
        <v>#VALUE!</v>
      </c>
      <c r="AN1127" t="e">
        <f t="shared" si="178"/>
        <v>#VALUE!</v>
      </c>
      <c r="AP1127" s="19" t="str">
        <f t="shared" si="179"/>
        <v/>
      </c>
    </row>
    <row r="1128" spans="1:42" ht="15.75" x14ac:dyDescent="0.2">
      <c r="A1128" s="118">
        <v>20641</v>
      </c>
      <c r="B1128" s="42" t="str">
        <f>IFERROR(VLOOKUP($A1128,INPUT_Du_lieu_nhan_vien!$A:$C,2,0),"-")</f>
        <v>Bùi Thị</v>
      </c>
      <c r="C1128" s="42" t="str">
        <f>IFERROR(VLOOKUP($A1128,INPUT_Du_lieu_nhan_vien!$A:$C,3,0),"-")</f>
        <v>Hoa</v>
      </c>
      <c r="D1128" s="42" t="str">
        <f>IFERROR(VLOOKUP($A1128,INPUT_Du_lieu_nhan_vien!$A:$AJ,36,0),"-")</f>
        <v>Chính thức</v>
      </c>
      <c r="E1128" s="69"/>
      <c r="F1128" s="70"/>
      <c r="G1128" s="70"/>
      <c r="H1128" s="54"/>
      <c r="I1128" s="54"/>
      <c r="J1128" s="54"/>
      <c r="K1128" s="54"/>
      <c r="L1128" s="54"/>
      <c r="M1128" s="54"/>
      <c r="N1128" s="54"/>
      <c r="Y1128">
        <f t="shared" si="170"/>
        <v>5456</v>
      </c>
      <c r="Z1128" t="str">
        <f t="shared" si="171"/>
        <v/>
      </c>
      <c r="AA1128" t="str">
        <f t="shared" si="172"/>
        <v/>
      </c>
      <c r="AE1128" s="19" t="s">
        <v>623</v>
      </c>
      <c r="AH1128" s="70"/>
      <c r="AI1128" s="78"/>
      <c r="AJ1128" s="413" t="str">
        <f t="shared" si="174"/>
        <v/>
      </c>
      <c r="AK1128" t="e">
        <f t="shared" si="175"/>
        <v>#VALUE!</v>
      </c>
      <c r="AL1128" t="str">
        <f t="shared" si="176"/>
        <v/>
      </c>
      <c r="AM1128" s="427" t="e">
        <f t="shared" si="177"/>
        <v>#VALUE!</v>
      </c>
      <c r="AN1128" t="e">
        <f t="shared" si="178"/>
        <v>#VALUE!</v>
      </c>
      <c r="AP1128" s="19" t="str">
        <f t="shared" si="179"/>
        <v/>
      </c>
    </row>
    <row r="1129" spans="1:42" ht="15.75" x14ac:dyDescent="0.2">
      <c r="A1129" s="118">
        <v>20642</v>
      </c>
      <c r="B1129" s="42" t="str">
        <f>IFERROR(VLOOKUP($A1129,INPUT_Du_lieu_nhan_vien!$A:$C,2,0),"-")</f>
        <v>Nguyễn Thị</v>
      </c>
      <c r="C1129" s="42" t="str">
        <f>IFERROR(VLOOKUP($A1129,INPUT_Du_lieu_nhan_vien!$A:$C,3,0),"-")</f>
        <v>Lý</v>
      </c>
      <c r="D1129" s="42" t="str">
        <f>IFERROR(VLOOKUP($A1129,INPUT_Du_lieu_nhan_vien!$A:$AJ,36,0),"-")</f>
        <v>Nghỉ việc</v>
      </c>
      <c r="E1129" s="69"/>
      <c r="F1129" s="70"/>
      <c r="G1129" s="70"/>
      <c r="H1129" s="54"/>
      <c r="I1129" s="54"/>
      <c r="J1129" s="54"/>
      <c r="K1129" s="54"/>
      <c r="L1129" s="54"/>
      <c r="M1129" s="54"/>
      <c r="N1129" s="54"/>
      <c r="Y1129">
        <f t="shared" si="170"/>
        <v>5457</v>
      </c>
      <c r="Z1129" t="str">
        <f t="shared" si="171"/>
        <v/>
      </c>
      <c r="AA1129" t="str">
        <f t="shared" si="172"/>
        <v/>
      </c>
      <c r="AE1129" s="19" t="s">
        <v>623</v>
      </c>
      <c r="AH1129" s="70"/>
      <c r="AI1129" s="78"/>
      <c r="AJ1129" s="413" t="str">
        <f t="shared" si="174"/>
        <v/>
      </c>
      <c r="AK1129" t="e">
        <f t="shared" si="175"/>
        <v>#VALUE!</v>
      </c>
      <c r="AL1129" t="str">
        <f t="shared" si="176"/>
        <v/>
      </c>
      <c r="AM1129" s="427" t="e">
        <f t="shared" si="177"/>
        <v>#VALUE!</v>
      </c>
      <c r="AN1129" t="e">
        <f t="shared" si="178"/>
        <v>#VALUE!</v>
      </c>
      <c r="AP1129" s="19" t="str">
        <f t="shared" si="179"/>
        <v/>
      </c>
    </row>
    <row r="1130" spans="1:42" ht="15.75" x14ac:dyDescent="0.2">
      <c r="A1130" s="118">
        <v>20643</v>
      </c>
      <c r="B1130" s="42" t="str">
        <f>IFERROR(VLOOKUP($A1130,INPUT_Du_lieu_nhan_vien!$A:$C,2,0),"-")</f>
        <v>Tống Thị Minh</v>
      </c>
      <c r="C1130" s="42" t="str">
        <f>IFERROR(VLOOKUP($A1130,INPUT_Du_lieu_nhan_vien!$A:$C,3,0),"-")</f>
        <v>Hoa</v>
      </c>
      <c r="D1130" s="42" t="str">
        <f>IFERROR(VLOOKUP($A1130,INPUT_Du_lieu_nhan_vien!$A:$AJ,36,0),"-")</f>
        <v>Nghỉ việc</v>
      </c>
      <c r="E1130" s="69"/>
      <c r="F1130" s="70"/>
      <c r="G1130" s="70"/>
      <c r="H1130" s="54"/>
      <c r="I1130" s="54"/>
      <c r="J1130" s="54"/>
      <c r="K1130" s="54"/>
      <c r="L1130" s="54"/>
      <c r="M1130" s="54"/>
      <c r="N1130" s="54"/>
      <c r="Y1130">
        <f t="shared" si="170"/>
        <v>5458</v>
      </c>
      <c r="Z1130" t="str">
        <f t="shared" si="171"/>
        <v/>
      </c>
      <c r="AA1130" t="str">
        <f t="shared" si="172"/>
        <v/>
      </c>
      <c r="AE1130" s="19" t="s">
        <v>623</v>
      </c>
      <c r="AH1130" s="70"/>
      <c r="AI1130" s="78"/>
      <c r="AJ1130" s="413" t="str">
        <f t="shared" si="174"/>
        <v/>
      </c>
      <c r="AK1130" t="e">
        <f t="shared" si="175"/>
        <v>#VALUE!</v>
      </c>
      <c r="AL1130" t="str">
        <f t="shared" si="176"/>
        <v/>
      </c>
      <c r="AM1130" s="427" t="e">
        <f t="shared" si="177"/>
        <v>#VALUE!</v>
      </c>
      <c r="AN1130" t="e">
        <f t="shared" si="178"/>
        <v>#VALUE!</v>
      </c>
      <c r="AP1130" s="19" t="str">
        <f t="shared" si="179"/>
        <v/>
      </c>
    </row>
    <row r="1131" spans="1:42" ht="15.75" x14ac:dyDescent="0.2">
      <c r="A1131" s="118">
        <v>20644</v>
      </c>
      <c r="B1131" s="42" t="str">
        <f>IFERROR(VLOOKUP($A1131,INPUT_Du_lieu_nhan_vien!$A:$C,2,0),"-")</f>
        <v>Đỗ Thị Khánh</v>
      </c>
      <c r="C1131" s="42" t="str">
        <f>IFERROR(VLOOKUP($A1131,INPUT_Du_lieu_nhan_vien!$A:$C,3,0),"-")</f>
        <v>Ly</v>
      </c>
      <c r="D1131" s="42" t="str">
        <f>IFERROR(VLOOKUP($A1131,INPUT_Du_lieu_nhan_vien!$A:$AJ,36,0),"-")</f>
        <v>Chính thức</v>
      </c>
      <c r="E1131" s="69"/>
      <c r="F1131" s="70"/>
      <c r="G1131" s="70"/>
      <c r="H1131" s="54"/>
      <c r="I1131" s="54"/>
      <c r="J1131" s="54"/>
      <c r="K1131" s="54"/>
      <c r="L1131" s="54"/>
      <c r="M1131" s="54"/>
      <c r="N1131" s="54"/>
      <c r="Y1131">
        <f t="shared" si="170"/>
        <v>5459</v>
      </c>
      <c r="Z1131" t="str">
        <f t="shared" si="171"/>
        <v/>
      </c>
      <c r="AA1131" t="str">
        <f t="shared" si="172"/>
        <v/>
      </c>
      <c r="AE1131" s="19" t="s">
        <v>623</v>
      </c>
      <c r="AH1131" s="70"/>
      <c r="AI1131" s="78"/>
      <c r="AJ1131" s="413" t="str">
        <f t="shared" si="174"/>
        <v/>
      </c>
      <c r="AK1131" t="e">
        <f t="shared" si="175"/>
        <v>#VALUE!</v>
      </c>
      <c r="AL1131" t="str">
        <f t="shared" si="176"/>
        <v/>
      </c>
      <c r="AM1131" s="427" t="e">
        <f t="shared" si="177"/>
        <v>#VALUE!</v>
      </c>
      <c r="AN1131" t="e">
        <f t="shared" si="178"/>
        <v>#VALUE!</v>
      </c>
      <c r="AP1131" s="19" t="str">
        <f t="shared" si="179"/>
        <v/>
      </c>
    </row>
    <row r="1132" spans="1:42" ht="15.75" x14ac:dyDescent="0.2">
      <c r="A1132" s="118">
        <v>20645</v>
      </c>
      <c r="B1132" s="42" t="str">
        <f>IFERROR(VLOOKUP($A1132,INPUT_Du_lieu_nhan_vien!$A:$C,2,0),"-")</f>
        <v>Trần Thị Hương</v>
      </c>
      <c r="C1132" s="42" t="str">
        <f>IFERROR(VLOOKUP($A1132,INPUT_Du_lieu_nhan_vien!$A:$C,3,0),"-")</f>
        <v>Nam</v>
      </c>
      <c r="D1132" s="42" t="str">
        <f>IFERROR(VLOOKUP($A1132,INPUT_Du_lieu_nhan_vien!$A:$AJ,36,0),"-")</f>
        <v>Nghỉ việc</v>
      </c>
      <c r="E1132" s="69"/>
      <c r="F1132" s="70"/>
      <c r="G1132" s="70"/>
      <c r="H1132" s="54"/>
      <c r="I1132" s="54"/>
      <c r="J1132" s="54"/>
      <c r="K1132" s="54"/>
      <c r="L1132" s="54"/>
      <c r="M1132" s="54"/>
      <c r="N1132" s="54"/>
      <c r="Y1132">
        <f t="shared" si="170"/>
        <v>5460</v>
      </c>
      <c r="Z1132" t="str">
        <f t="shared" si="171"/>
        <v/>
      </c>
      <c r="AA1132" t="str">
        <f t="shared" si="172"/>
        <v/>
      </c>
      <c r="AE1132" s="19" t="s">
        <v>623</v>
      </c>
      <c r="AH1132" s="70"/>
      <c r="AI1132" s="78"/>
      <c r="AJ1132" s="413" t="str">
        <f t="shared" si="174"/>
        <v/>
      </c>
      <c r="AK1132" t="e">
        <f t="shared" si="175"/>
        <v>#VALUE!</v>
      </c>
      <c r="AL1132" t="str">
        <f t="shared" si="176"/>
        <v/>
      </c>
      <c r="AM1132" s="427" t="e">
        <f t="shared" si="177"/>
        <v>#VALUE!</v>
      </c>
      <c r="AN1132" t="e">
        <f t="shared" si="178"/>
        <v>#VALUE!</v>
      </c>
      <c r="AP1132" s="19" t="str">
        <f t="shared" si="179"/>
        <v/>
      </c>
    </row>
    <row r="1133" spans="1:42" ht="15.75" x14ac:dyDescent="0.2">
      <c r="A1133" s="118">
        <v>20646</v>
      </c>
      <c r="B1133" s="42" t="str">
        <f>IFERROR(VLOOKUP($A1133,INPUT_Du_lieu_nhan_vien!$A:$C,2,0),"-")</f>
        <v>Cao Thu</v>
      </c>
      <c r="C1133" s="42" t="str">
        <f>IFERROR(VLOOKUP($A1133,INPUT_Du_lieu_nhan_vien!$A:$C,3,0),"-")</f>
        <v>Phương</v>
      </c>
      <c r="D1133" s="42" t="str">
        <f>IFERROR(VLOOKUP($A1133,INPUT_Du_lieu_nhan_vien!$A:$AJ,36,0),"-")</f>
        <v>Chính thức</v>
      </c>
      <c r="E1133" s="69"/>
      <c r="F1133" s="70"/>
      <c r="G1133" s="70"/>
      <c r="H1133" s="54"/>
      <c r="I1133" s="54"/>
      <c r="J1133" s="54"/>
      <c r="K1133" s="54"/>
      <c r="L1133" s="54"/>
      <c r="M1133" s="54"/>
      <c r="N1133" s="54"/>
      <c r="Y1133">
        <f t="shared" si="170"/>
        <v>5461</v>
      </c>
      <c r="Z1133" t="str">
        <f t="shared" si="171"/>
        <v/>
      </c>
      <c r="AA1133" t="str">
        <f t="shared" si="172"/>
        <v/>
      </c>
      <c r="AE1133" s="19" t="s">
        <v>623</v>
      </c>
      <c r="AH1133" s="70"/>
      <c r="AI1133" s="78"/>
      <c r="AJ1133" s="413" t="str">
        <f t="shared" si="174"/>
        <v/>
      </c>
      <c r="AK1133" t="e">
        <f t="shared" si="175"/>
        <v>#VALUE!</v>
      </c>
      <c r="AL1133" t="str">
        <f t="shared" si="176"/>
        <v/>
      </c>
      <c r="AM1133" s="427" t="e">
        <f t="shared" si="177"/>
        <v>#VALUE!</v>
      </c>
      <c r="AN1133" t="e">
        <f t="shared" si="178"/>
        <v>#VALUE!</v>
      </c>
      <c r="AP1133" s="19" t="str">
        <f t="shared" si="179"/>
        <v/>
      </c>
    </row>
    <row r="1134" spans="1:42" ht="15.75" x14ac:dyDescent="0.2">
      <c r="A1134" s="118">
        <v>20647</v>
      </c>
      <c r="B1134" s="42" t="str">
        <f>IFERROR(VLOOKUP($A1134,INPUT_Du_lieu_nhan_vien!$A:$C,2,0),"-")</f>
        <v>Trần Thị</v>
      </c>
      <c r="C1134" s="42" t="str">
        <f>IFERROR(VLOOKUP($A1134,INPUT_Du_lieu_nhan_vien!$A:$C,3,0),"-")</f>
        <v>Phương</v>
      </c>
      <c r="D1134" s="42" t="str">
        <f>IFERROR(VLOOKUP($A1134,INPUT_Du_lieu_nhan_vien!$A:$AJ,36,0),"-")</f>
        <v>Chính thức</v>
      </c>
      <c r="E1134" s="69"/>
      <c r="F1134" s="70"/>
      <c r="G1134" s="70"/>
      <c r="H1134" s="54"/>
      <c r="I1134" s="54"/>
      <c r="J1134" s="54"/>
      <c r="K1134" s="54"/>
      <c r="L1134" s="54"/>
      <c r="M1134" s="54"/>
      <c r="N1134" s="54"/>
      <c r="Y1134">
        <f t="shared" si="170"/>
        <v>5462</v>
      </c>
      <c r="Z1134" t="str">
        <f t="shared" si="171"/>
        <v/>
      </c>
      <c r="AA1134" t="str">
        <f t="shared" si="172"/>
        <v/>
      </c>
      <c r="AE1134" s="19" t="s">
        <v>623</v>
      </c>
      <c r="AH1134" s="70"/>
      <c r="AI1134" s="78"/>
      <c r="AJ1134" s="413" t="str">
        <f t="shared" si="174"/>
        <v/>
      </c>
      <c r="AK1134" t="e">
        <f t="shared" si="175"/>
        <v>#VALUE!</v>
      </c>
      <c r="AL1134" t="str">
        <f t="shared" si="176"/>
        <v/>
      </c>
      <c r="AM1134" s="427" t="e">
        <f t="shared" si="177"/>
        <v>#VALUE!</v>
      </c>
      <c r="AN1134" t="e">
        <f t="shared" si="178"/>
        <v>#VALUE!</v>
      </c>
      <c r="AP1134" s="19" t="str">
        <f t="shared" si="179"/>
        <v/>
      </c>
    </row>
    <row r="1135" spans="1:42" ht="15.75" x14ac:dyDescent="0.2">
      <c r="A1135" s="118">
        <v>20648</v>
      </c>
      <c r="B1135" s="42" t="str">
        <f>IFERROR(VLOOKUP($A1135,INPUT_Du_lieu_nhan_vien!$A:$C,2,0),"-")</f>
        <v>Nguyễn Thị</v>
      </c>
      <c r="C1135" s="42" t="str">
        <f>IFERROR(VLOOKUP($A1135,INPUT_Du_lieu_nhan_vien!$A:$C,3,0),"-")</f>
        <v>Hoa</v>
      </c>
      <c r="D1135" s="42" t="str">
        <f>IFERROR(VLOOKUP($A1135,INPUT_Du_lieu_nhan_vien!$A:$AJ,36,0),"-")</f>
        <v>Chính thức</v>
      </c>
      <c r="E1135" s="69"/>
      <c r="F1135" s="70"/>
      <c r="G1135" s="70"/>
      <c r="H1135" s="54"/>
      <c r="I1135" s="54"/>
      <c r="J1135" s="54"/>
      <c r="K1135" s="54"/>
      <c r="L1135" s="54"/>
      <c r="M1135" s="54"/>
      <c r="N1135" s="54"/>
      <c r="Y1135">
        <f t="shared" si="170"/>
        <v>5463</v>
      </c>
      <c r="Z1135" t="str">
        <f t="shared" si="171"/>
        <v/>
      </c>
      <c r="AA1135" t="str">
        <f t="shared" si="172"/>
        <v/>
      </c>
      <c r="AE1135" s="19" t="s">
        <v>623</v>
      </c>
      <c r="AH1135" s="70"/>
      <c r="AI1135" s="78"/>
      <c r="AJ1135" s="413" t="str">
        <f t="shared" si="174"/>
        <v/>
      </c>
      <c r="AK1135" t="e">
        <f t="shared" si="175"/>
        <v>#VALUE!</v>
      </c>
      <c r="AL1135" t="str">
        <f t="shared" si="176"/>
        <v/>
      </c>
      <c r="AM1135" s="427" t="e">
        <f t="shared" si="177"/>
        <v>#VALUE!</v>
      </c>
      <c r="AN1135" t="e">
        <f t="shared" si="178"/>
        <v>#VALUE!</v>
      </c>
      <c r="AP1135" s="19" t="str">
        <f t="shared" si="179"/>
        <v/>
      </c>
    </row>
    <row r="1136" spans="1:42" ht="15.75" x14ac:dyDescent="0.2">
      <c r="A1136" s="118">
        <v>20649</v>
      </c>
      <c r="B1136" s="42" t="str">
        <f>IFERROR(VLOOKUP($A1136,INPUT_Du_lieu_nhan_vien!$A:$C,2,0),"-")</f>
        <v>Bùi Thị Thúy</v>
      </c>
      <c r="C1136" s="42" t="str">
        <f>IFERROR(VLOOKUP($A1136,INPUT_Du_lieu_nhan_vien!$A:$C,3,0),"-")</f>
        <v>Nga</v>
      </c>
      <c r="D1136" s="42" t="str">
        <f>IFERROR(VLOOKUP($A1136,INPUT_Du_lieu_nhan_vien!$A:$AJ,36,0),"-")</f>
        <v>Chính thức</v>
      </c>
      <c r="E1136" s="69"/>
      <c r="F1136" s="70"/>
      <c r="G1136" s="70"/>
      <c r="H1136" s="54"/>
      <c r="I1136" s="54"/>
      <c r="J1136" s="54"/>
      <c r="K1136" s="54"/>
      <c r="L1136" s="54"/>
      <c r="M1136" s="54"/>
      <c r="N1136" s="54"/>
      <c r="Y1136">
        <f t="shared" si="170"/>
        <v>5464</v>
      </c>
      <c r="Z1136" t="str">
        <f t="shared" si="171"/>
        <v/>
      </c>
      <c r="AA1136" t="str">
        <f t="shared" si="172"/>
        <v/>
      </c>
      <c r="AE1136" s="19" t="s">
        <v>623</v>
      </c>
      <c r="AH1136" s="70"/>
      <c r="AI1136" s="78"/>
      <c r="AJ1136" s="413" t="str">
        <f t="shared" si="174"/>
        <v/>
      </c>
      <c r="AK1136" t="e">
        <f t="shared" si="175"/>
        <v>#VALUE!</v>
      </c>
      <c r="AL1136" t="str">
        <f t="shared" si="176"/>
        <v/>
      </c>
      <c r="AM1136" s="427" t="e">
        <f t="shared" si="177"/>
        <v>#VALUE!</v>
      </c>
      <c r="AN1136" t="e">
        <f t="shared" si="178"/>
        <v>#VALUE!</v>
      </c>
      <c r="AP1136" s="19" t="str">
        <f t="shared" si="179"/>
        <v/>
      </c>
    </row>
    <row r="1137" spans="1:42" ht="15.75" x14ac:dyDescent="0.2">
      <c r="A1137" s="118">
        <v>20650</v>
      </c>
      <c r="B1137" s="42" t="str">
        <f>IFERROR(VLOOKUP($A1137,INPUT_Du_lieu_nhan_vien!$A:$C,2,0),"-")</f>
        <v>Trần Thị</v>
      </c>
      <c r="C1137" s="42" t="str">
        <f>IFERROR(VLOOKUP($A1137,INPUT_Du_lieu_nhan_vien!$A:$C,3,0),"-")</f>
        <v>Hằng</v>
      </c>
      <c r="D1137" s="42" t="str">
        <f>IFERROR(VLOOKUP($A1137,INPUT_Du_lieu_nhan_vien!$A:$AJ,36,0),"-")</f>
        <v>Chính thức</v>
      </c>
      <c r="E1137" s="69"/>
      <c r="F1137" s="70"/>
      <c r="G1137" s="70"/>
      <c r="H1137" s="54"/>
      <c r="I1137" s="54"/>
      <c r="J1137" s="54"/>
      <c r="K1137" s="54"/>
      <c r="L1137" s="54"/>
      <c r="M1137" s="54"/>
      <c r="N1137" s="54"/>
      <c r="Y1137">
        <f t="shared" si="170"/>
        <v>5465</v>
      </c>
      <c r="Z1137" t="str">
        <f t="shared" si="171"/>
        <v/>
      </c>
      <c r="AA1137" t="str">
        <f t="shared" si="172"/>
        <v/>
      </c>
      <c r="AE1137" s="19" t="s">
        <v>623</v>
      </c>
      <c r="AH1137" s="70"/>
      <c r="AI1137" s="78"/>
      <c r="AJ1137" s="413" t="str">
        <f t="shared" si="174"/>
        <v/>
      </c>
      <c r="AK1137" t="e">
        <f t="shared" si="175"/>
        <v>#VALUE!</v>
      </c>
      <c r="AL1137" t="str">
        <f t="shared" si="176"/>
        <v/>
      </c>
      <c r="AM1137" s="427" t="e">
        <f t="shared" si="177"/>
        <v>#VALUE!</v>
      </c>
      <c r="AN1137" t="e">
        <f t="shared" si="178"/>
        <v>#VALUE!</v>
      </c>
      <c r="AP1137" s="19" t="str">
        <f t="shared" si="179"/>
        <v/>
      </c>
    </row>
    <row r="1138" spans="1:42" ht="15.75" x14ac:dyDescent="0.2">
      <c r="A1138" s="118">
        <v>20651</v>
      </c>
      <c r="B1138" s="42" t="str">
        <f>IFERROR(VLOOKUP($A1138,INPUT_Du_lieu_nhan_vien!$A:$C,2,0),"-")</f>
        <v>Liêu Quốc</v>
      </c>
      <c r="C1138" s="42" t="str">
        <f>IFERROR(VLOOKUP($A1138,INPUT_Du_lieu_nhan_vien!$A:$C,3,0),"-")</f>
        <v>Tuấn</v>
      </c>
      <c r="D1138" s="42" t="str">
        <f>IFERROR(VLOOKUP($A1138,INPUT_Du_lieu_nhan_vien!$A:$AJ,36,0),"-")</f>
        <v>Nghỉ việc</v>
      </c>
      <c r="E1138" s="69"/>
      <c r="F1138" s="70"/>
      <c r="G1138" s="70"/>
      <c r="H1138" s="54"/>
      <c r="I1138" s="54"/>
      <c r="J1138" s="54"/>
      <c r="K1138" s="54"/>
      <c r="L1138" s="54"/>
      <c r="M1138" s="54"/>
      <c r="N1138" s="54"/>
      <c r="Y1138">
        <f t="shared" si="170"/>
        <v>5466</v>
      </c>
      <c r="Z1138" t="str">
        <f t="shared" si="171"/>
        <v/>
      </c>
      <c r="AA1138" t="str">
        <f t="shared" si="172"/>
        <v/>
      </c>
      <c r="AE1138" s="19" t="s">
        <v>623</v>
      </c>
      <c r="AH1138" s="70"/>
      <c r="AI1138" s="78"/>
      <c r="AJ1138" s="413" t="str">
        <f t="shared" si="174"/>
        <v/>
      </c>
      <c r="AK1138" t="e">
        <f t="shared" si="175"/>
        <v>#VALUE!</v>
      </c>
      <c r="AL1138" t="str">
        <f t="shared" si="176"/>
        <v/>
      </c>
      <c r="AM1138" s="427" t="e">
        <f t="shared" si="177"/>
        <v>#VALUE!</v>
      </c>
      <c r="AN1138" t="e">
        <f t="shared" si="178"/>
        <v>#VALUE!</v>
      </c>
      <c r="AP1138" s="19" t="str">
        <f t="shared" si="179"/>
        <v/>
      </c>
    </row>
    <row r="1139" spans="1:42" ht="15.75" x14ac:dyDescent="0.2">
      <c r="A1139" s="118">
        <v>20652</v>
      </c>
      <c r="B1139" s="42" t="str">
        <f>IFERROR(VLOOKUP($A1139,INPUT_Du_lieu_nhan_vien!$A:$C,2,0),"-")</f>
        <v>Bùi Thị</v>
      </c>
      <c r="C1139" s="42" t="str">
        <f>IFERROR(VLOOKUP($A1139,INPUT_Du_lieu_nhan_vien!$A:$C,3,0),"-")</f>
        <v>Mai</v>
      </c>
      <c r="D1139" s="42" t="str">
        <f>IFERROR(VLOOKUP($A1139,INPUT_Du_lieu_nhan_vien!$A:$AJ,36,0),"-")</f>
        <v>Nghỉ việc</v>
      </c>
      <c r="E1139" s="69"/>
      <c r="F1139" s="70"/>
      <c r="G1139" s="70"/>
      <c r="H1139" s="54"/>
      <c r="I1139" s="54"/>
      <c r="J1139" s="54"/>
      <c r="K1139" s="54"/>
      <c r="L1139" s="54"/>
      <c r="M1139" s="54"/>
      <c r="N1139" s="54"/>
      <c r="Y1139">
        <f t="shared" si="170"/>
        <v>5467</v>
      </c>
      <c r="Z1139" t="str">
        <f t="shared" si="171"/>
        <v/>
      </c>
      <c r="AA1139" t="str">
        <f t="shared" si="172"/>
        <v/>
      </c>
      <c r="AE1139" s="19" t="s">
        <v>623</v>
      </c>
      <c r="AH1139" s="70"/>
      <c r="AI1139" s="78"/>
      <c r="AJ1139" s="413" t="str">
        <f t="shared" si="174"/>
        <v/>
      </c>
      <c r="AK1139" t="e">
        <f t="shared" si="175"/>
        <v>#VALUE!</v>
      </c>
      <c r="AL1139" t="str">
        <f t="shared" si="176"/>
        <v/>
      </c>
      <c r="AM1139" s="427" t="e">
        <f t="shared" si="177"/>
        <v>#VALUE!</v>
      </c>
      <c r="AN1139" t="e">
        <f t="shared" si="178"/>
        <v>#VALUE!</v>
      </c>
      <c r="AP1139" s="19" t="str">
        <f t="shared" si="179"/>
        <v/>
      </c>
    </row>
    <row r="1140" spans="1:42" ht="15.75" x14ac:dyDescent="0.2">
      <c r="A1140" s="118">
        <v>20653</v>
      </c>
      <c r="B1140" s="42" t="str">
        <f>IFERROR(VLOOKUP($A1140,INPUT_Du_lieu_nhan_vien!$A:$C,2,0),"-")</f>
        <v>Nguyễn Hoàng</v>
      </c>
      <c r="C1140" s="42" t="str">
        <f>IFERROR(VLOOKUP($A1140,INPUT_Du_lieu_nhan_vien!$A:$C,3,0),"-")</f>
        <v>Giang</v>
      </c>
      <c r="D1140" s="42" t="str">
        <f>IFERROR(VLOOKUP($A1140,INPUT_Du_lieu_nhan_vien!$A:$AJ,36,0),"-")</f>
        <v>Chính thức</v>
      </c>
      <c r="E1140" s="69"/>
      <c r="F1140" s="70"/>
      <c r="G1140" s="70"/>
      <c r="H1140" s="54"/>
      <c r="I1140" s="54"/>
      <c r="J1140" s="54"/>
      <c r="K1140" s="54"/>
      <c r="L1140" s="54"/>
      <c r="M1140" s="54"/>
      <c r="N1140" s="54"/>
      <c r="Y1140">
        <f t="shared" si="170"/>
        <v>5468</v>
      </c>
      <c r="Z1140" t="str">
        <f t="shared" si="171"/>
        <v/>
      </c>
      <c r="AA1140" t="str">
        <f t="shared" si="172"/>
        <v/>
      </c>
      <c r="AE1140" s="19" t="s">
        <v>623</v>
      </c>
      <c r="AH1140" s="70"/>
      <c r="AI1140" s="78"/>
      <c r="AJ1140" s="413" t="str">
        <f t="shared" si="174"/>
        <v/>
      </c>
      <c r="AK1140" t="e">
        <f t="shared" si="175"/>
        <v>#VALUE!</v>
      </c>
      <c r="AL1140" t="str">
        <f t="shared" si="176"/>
        <v/>
      </c>
      <c r="AM1140" s="427" t="e">
        <f t="shared" si="177"/>
        <v>#VALUE!</v>
      </c>
      <c r="AN1140" t="e">
        <f t="shared" si="178"/>
        <v>#VALUE!</v>
      </c>
      <c r="AP1140" s="19" t="str">
        <f t="shared" si="179"/>
        <v/>
      </c>
    </row>
    <row r="1141" spans="1:42" ht="15.75" x14ac:dyDescent="0.2">
      <c r="A1141" s="118">
        <v>20654</v>
      </c>
      <c r="B1141" s="42" t="str">
        <f>IFERROR(VLOOKUP($A1141,INPUT_Du_lieu_nhan_vien!$A:$C,2,0),"-")</f>
        <v>Ngô Sơn</v>
      </c>
      <c r="C1141" s="42" t="str">
        <f>IFERROR(VLOOKUP($A1141,INPUT_Du_lieu_nhan_vien!$A:$C,3,0),"-")</f>
        <v>Tùng</v>
      </c>
      <c r="D1141" s="42" t="str">
        <f>IFERROR(VLOOKUP($A1141,INPUT_Du_lieu_nhan_vien!$A:$AJ,36,0),"-")</f>
        <v>Chính thức</v>
      </c>
      <c r="E1141" s="69"/>
      <c r="F1141" s="70"/>
      <c r="G1141" s="70"/>
      <c r="H1141" s="54"/>
      <c r="I1141" s="54"/>
      <c r="J1141" s="54"/>
      <c r="K1141" s="54"/>
      <c r="L1141" s="54"/>
      <c r="M1141" s="54"/>
      <c r="N1141" s="54"/>
      <c r="Y1141">
        <f t="shared" si="170"/>
        <v>5469</v>
      </c>
      <c r="Z1141" t="str">
        <f t="shared" si="171"/>
        <v/>
      </c>
      <c r="AA1141" t="str">
        <f t="shared" si="172"/>
        <v/>
      </c>
      <c r="AE1141" s="19" t="s">
        <v>623</v>
      </c>
      <c r="AH1141" s="70"/>
      <c r="AI1141" s="78"/>
      <c r="AJ1141" s="413" t="str">
        <f t="shared" si="174"/>
        <v/>
      </c>
      <c r="AK1141" t="e">
        <f t="shared" si="175"/>
        <v>#VALUE!</v>
      </c>
      <c r="AL1141" t="str">
        <f t="shared" si="176"/>
        <v/>
      </c>
      <c r="AM1141" s="427" t="e">
        <f t="shared" si="177"/>
        <v>#VALUE!</v>
      </c>
      <c r="AN1141" t="e">
        <f t="shared" si="178"/>
        <v>#VALUE!</v>
      </c>
      <c r="AP1141" s="19" t="str">
        <f t="shared" si="179"/>
        <v/>
      </c>
    </row>
    <row r="1142" spans="1:42" ht="15.75" x14ac:dyDescent="0.2">
      <c r="A1142" s="118">
        <v>20655</v>
      </c>
      <c r="B1142" s="42" t="str">
        <f>IFERROR(VLOOKUP($A1142,INPUT_Du_lieu_nhan_vien!$A:$C,2,0),"-")</f>
        <v>Phạm Vân</v>
      </c>
      <c r="C1142" s="42" t="str">
        <f>IFERROR(VLOOKUP($A1142,INPUT_Du_lieu_nhan_vien!$A:$C,3,0),"-")</f>
        <v>Khánh</v>
      </c>
      <c r="D1142" s="42" t="str">
        <f>IFERROR(VLOOKUP($A1142,INPUT_Du_lieu_nhan_vien!$A:$AJ,36,0),"-")</f>
        <v>Chính thức</v>
      </c>
      <c r="E1142" s="69"/>
      <c r="F1142" s="70"/>
      <c r="G1142" s="70"/>
      <c r="H1142" s="54"/>
      <c r="I1142" s="54"/>
      <c r="J1142" s="54"/>
      <c r="K1142" s="54"/>
      <c r="L1142" s="54"/>
      <c r="M1142" s="54"/>
      <c r="N1142" s="54"/>
      <c r="Y1142">
        <f t="shared" si="170"/>
        <v>5470</v>
      </c>
      <c r="Z1142" t="str">
        <f t="shared" si="171"/>
        <v/>
      </c>
      <c r="AA1142" t="str">
        <f t="shared" si="172"/>
        <v/>
      </c>
      <c r="AE1142" s="19" t="s">
        <v>623</v>
      </c>
      <c r="AH1142" s="70"/>
      <c r="AI1142" s="78"/>
      <c r="AJ1142" s="413" t="str">
        <f t="shared" si="174"/>
        <v/>
      </c>
      <c r="AK1142" t="e">
        <f t="shared" si="175"/>
        <v>#VALUE!</v>
      </c>
      <c r="AL1142" t="str">
        <f t="shared" si="176"/>
        <v/>
      </c>
      <c r="AM1142" s="427" t="e">
        <f t="shared" si="177"/>
        <v>#VALUE!</v>
      </c>
      <c r="AN1142" t="e">
        <f t="shared" si="178"/>
        <v>#VALUE!</v>
      </c>
      <c r="AP1142" s="19" t="str">
        <f t="shared" si="179"/>
        <v/>
      </c>
    </row>
    <row r="1143" spans="1:42" ht="15.75" x14ac:dyDescent="0.2">
      <c r="A1143" s="118">
        <v>20656</v>
      </c>
      <c r="B1143" s="42" t="str">
        <f>IFERROR(VLOOKUP($A1143,INPUT_Du_lieu_nhan_vien!$A:$C,2,0),"-")</f>
        <v>Phạm Thị</v>
      </c>
      <c r="C1143" s="42" t="str">
        <f>IFERROR(VLOOKUP($A1143,INPUT_Du_lieu_nhan_vien!$A:$C,3,0),"-")</f>
        <v>Hằng</v>
      </c>
      <c r="D1143" s="42" t="str">
        <f>IFERROR(VLOOKUP($A1143,INPUT_Du_lieu_nhan_vien!$A:$AJ,36,0),"-")</f>
        <v>Chính thức</v>
      </c>
      <c r="E1143" s="69"/>
      <c r="F1143" s="70"/>
      <c r="G1143" s="70"/>
      <c r="H1143" s="54"/>
      <c r="I1143" s="54"/>
      <c r="J1143" s="54"/>
      <c r="K1143" s="54"/>
      <c r="L1143" s="54"/>
      <c r="M1143" s="54"/>
      <c r="N1143" s="54"/>
      <c r="Y1143">
        <f t="shared" si="170"/>
        <v>5471</v>
      </c>
      <c r="Z1143" t="str">
        <f t="shared" si="171"/>
        <v/>
      </c>
      <c r="AA1143" t="str">
        <f t="shared" si="172"/>
        <v/>
      </c>
      <c r="AE1143" s="19" t="s">
        <v>623</v>
      </c>
      <c r="AH1143" s="70"/>
      <c r="AI1143" s="78"/>
      <c r="AJ1143" s="413" t="str">
        <f t="shared" si="174"/>
        <v/>
      </c>
      <c r="AK1143" t="e">
        <f t="shared" si="175"/>
        <v>#VALUE!</v>
      </c>
      <c r="AL1143" t="str">
        <f t="shared" si="176"/>
        <v/>
      </c>
      <c r="AM1143" s="427" t="e">
        <f t="shared" si="177"/>
        <v>#VALUE!</v>
      </c>
      <c r="AN1143" t="e">
        <f t="shared" si="178"/>
        <v>#VALUE!</v>
      </c>
      <c r="AP1143" s="19" t="str">
        <f t="shared" si="179"/>
        <v/>
      </c>
    </row>
    <row r="1144" spans="1:42" ht="15.75" x14ac:dyDescent="0.2">
      <c r="A1144" s="118">
        <v>20657</v>
      </c>
      <c r="B1144" s="42" t="str">
        <f>IFERROR(VLOOKUP($A1144,INPUT_Du_lieu_nhan_vien!$A:$C,2,0),"-")</f>
        <v>Trần Thị Kim</v>
      </c>
      <c r="C1144" s="42" t="str">
        <f>IFERROR(VLOOKUP($A1144,INPUT_Du_lieu_nhan_vien!$A:$C,3,0),"-")</f>
        <v>Tuyền</v>
      </c>
      <c r="D1144" s="42" t="str">
        <f>IFERROR(VLOOKUP($A1144,INPUT_Du_lieu_nhan_vien!$A:$AJ,36,0),"-")</f>
        <v>Chính thức</v>
      </c>
      <c r="E1144" s="69"/>
      <c r="F1144" s="70"/>
      <c r="G1144" s="70"/>
      <c r="H1144" s="54"/>
      <c r="I1144" s="54"/>
      <c r="J1144" s="54"/>
      <c r="K1144" s="54"/>
      <c r="L1144" s="54"/>
      <c r="M1144" s="54"/>
      <c r="N1144" s="54"/>
      <c r="Y1144">
        <f t="shared" si="170"/>
        <v>5472</v>
      </c>
      <c r="Z1144" t="str">
        <f t="shared" si="171"/>
        <v/>
      </c>
      <c r="AA1144" t="str">
        <f t="shared" si="172"/>
        <v/>
      </c>
      <c r="AE1144" s="19" t="s">
        <v>623</v>
      </c>
      <c r="AH1144" s="70"/>
      <c r="AI1144" s="78"/>
      <c r="AJ1144" s="413" t="str">
        <f t="shared" si="174"/>
        <v/>
      </c>
      <c r="AK1144" t="e">
        <f t="shared" si="175"/>
        <v>#VALUE!</v>
      </c>
      <c r="AL1144" t="str">
        <f t="shared" si="176"/>
        <v/>
      </c>
      <c r="AM1144" s="427" t="e">
        <f t="shared" si="177"/>
        <v>#VALUE!</v>
      </c>
      <c r="AN1144" t="e">
        <f t="shared" si="178"/>
        <v>#VALUE!</v>
      </c>
      <c r="AP1144" s="19" t="str">
        <f t="shared" si="179"/>
        <v/>
      </c>
    </row>
    <row r="1145" spans="1:42" ht="15.75" x14ac:dyDescent="0.2">
      <c r="A1145" s="118">
        <v>20658</v>
      </c>
      <c r="B1145" s="42" t="str">
        <f>IFERROR(VLOOKUP($A1145,INPUT_Du_lieu_nhan_vien!$A:$C,2,0),"-")</f>
        <v>Trần Thị Thanh</v>
      </c>
      <c r="C1145" s="42" t="str">
        <f>IFERROR(VLOOKUP($A1145,INPUT_Du_lieu_nhan_vien!$A:$C,3,0),"-")</f>
        <v>Thúy</v>
      </c>
      <c r="D1145" s="42" t="str">
        <f>IFERROR(VLOOKUP($A1145,INPUT_Du_lieu_nhan_vien!$A:$AJ,36,0),"-")</f>
        <v>Nghỉ việc</v>
      </c>
      <c r="E1145" s="69"/>
      <c r="F1145" s="70"/>
      <c r="G1145" s="70"/>
      <c r="H1145" s="54"/>
      <c r="I1145" s="54"/>
      <c r="J1145" s="54"/>
      <c r="K1145" s="54"/>
      <c r="L1145" s="54"/>
      <c r="M1145" s="54"/>
      <c r="N1145" s="54"/>
      <c r="Y1145">
        <f t="shared" si="170"/>
        <v>5473</v>
      </c>
      <c r="Z1145" t="str">
        <f t="shared" si="171"/>
        <v/>
      </c>
      <c r="AA1145" t="str">
        <f t="shared" si="172"/>
        <v/>
      </c>
      <c r="AE1145" s="19" t="s">
        <v>623</v>
      </c>
      <c r="AH1145" s="70"/>
      <c r="AI1145" s="78"/>
      <c r="AJ1145" s="413" t="str">
        <f t="shared" si="174"/>
        <v/>
      </c>
      <c r="AK1145" t="e">
        <f t="shared" si="175"/>
        <v>#VALUE!</v>
      </c>
      <c r="AL1145" t="str">
        <f t="shared" si="176"/>
        <v/>
      </c>
      <c r="AM1145" s="427" t="e">
        <f t="shared" si="177"/>
        <v>#VALUE!</v>
      </c>
      <c r="AN1145" t="e">
        <f t="shared" si="178"/>
        <v>#VALUE!</v>
      </c>
      <c r="AP1145" s="19" t="str">
        <f t="shared" si="179"/>
        <v/>
      </c>
    </row>
    <row r="1146" spans="1:42" ht="15.75" x14ac:dyDescent="0.2">
      <c r="A1146" s="118">
        <v>20659</v>
      </c>
      <c r="B1146" s="42" t="str">
        <f>IFERROR(VLOOKUP($A1146,INPUT_Du_lieu_nhan_vien!$A:$C,2,0),"-")</f>
        <v>Nguyễn Thị Anh</v>
      </c>
      <c r="C1146" s="42" t="str">
        <f>IFERROR(VLOOKUP($A1146,INPUT_Du_lieu_nhan_vien!$A:$C,3,0),"-")</f>
        <v>Đào</v>
      </c>
      <c r="D1146" s="42" t="str">
        <f>IFERROR(VLOOKUP($A1146,INPUT_Du_lieu_nhan_vien!$A:$AJ,36,0),"-")</f>
        <v>Chính thức</v>
      </c>
      <c r="E1146" s="69"/>
      <c r="F1146" s="70"/>
      <c r="G1146" s="70"/>
      <c r="H1146" s="54"/>
      <c r="I1146" s="54"/>
      <c r="J1146" s="54"/>
      <c r="K1146" s="54"/>
      <c r="L1146" s="54"/>
      <c r="M1146" s="54"/>
      <c r="N1146" s="54"/>
      <c r="Y1146">
        <f t="shared" si="170"/>
        <v>5474</v>
      </c>
      <c r="Z1146" t="str">
        <f t="shared" si="171"/>
        <v/>
      </c>
      <c r="AA1146" t="str">
        <f t="shared" si="172"/>
        <v/>
      </c>
      <c r="AE1146" s="19" t="s">
        <v>623</v>
      </c>
      <c r="AH1146" s="70"/>
      <c r="AI1146" s="78"/>
      <c r="AJ1146" s="413" t="str">
        <f t="shared" si="174"/>
        <v/>
      </c>
      <c r="AK1146" t="e">
        <f t="shared" si="175"/>
        <v>#VALUE!</v>
      </c>
      <c r="AL1146" t="str">
        <f t="shared" si="176"/>
        <v/>
      </c>
      <c r="AM1146" s="427" t="e">
        <f t="shared" si="177"/>
        <v>#VALUE!</v>
      </c>
      <c r="AN1146" t="e">
        <f t="shared" si="178"/>
        <v>#VALUE!</v>
      </c>
      <c r="AP1146" s="19" t="str">
        <f t="shared" si="179"/>
        <v/>
      </c>
    </row>
    <row r="1147" spans="1:42" ht="15.75" x14ac:dyDescent="0.2">
      <c r="A1147" s="118">
        <v>20660</v>
      </c>
      <c r="B1147" s="42" t="str">
        <f>IFERROR(VLOOKUP($A1147,INPUT_Du_lieu_nhan_vien!$A:$C,2,0),"-")</f>
        <v>Phan Lê Tường</v>
      </c>
      <c r="C1147" s="42" t="str">
        <f>IFERROR(VLOOKUP($A1147,INPUT_Du_lieu_nhan_vien!$A:$C,3,0),"-")</f>
        <v>Vy</v>
      </c>
      <c r="D1147" s="42" t="str">
        <f>IFERROR(VLOOKUP($A1147,INPUT_Du_lieu_nhan_vien!$A:$AJ,36,0),"-")</f>
        <v>Chính thức</v>
      </c>
      <c r="E1147" s="69"/>
      <c r="F1147" s="70"/>
      <c r="G1147" s="70"/>
      <c r="H1147" s="54"/>
      <c r="I1147" s="54"/>
      <c r="J1147" s="54"/>
      <c r="K1147" s="54"/>
      <c r="L1147" s="54"/>
      <c r="M1147" s="54"/>
      <c r="N1147" s="54"/>
      <c r="Y1147">
        <f t="shared" si="170"/>
        <v>5475</v>
      </c>
      <c r="Z1147" t="str">
        <f t="shared" si="171"/>
        <v/>
      </c>
      <c r="AA1147" t="str">
        <f t="shared" si="172"/>
        <v/>
      </c>
      <c r="AE1147" s="19" t="s">
        <v>623</v>
      </c>
      <c r="AH1147" s="70"/>
      <c r="AI1147" s="78"/>
      <c r="AJ1147" s="413" t="str">
        <f t="shared" si="174"/>
        <v/>
      </c>
      <c r="AK1147" t="e">
        <f t="shared" si="175"/>
        <v>#VALUE!</v>
      </c>
      <c r="AL1147" t="str">
        <f t="shared" si="176"/>
        <v/>
      </c>
      <c r="AM1147" s="427" t="e">
        <f t="shared" si="177"/>
        <v>#VALUE!</v>
      </c>
      <c r="AN1147" t="e">
        <f t="shared" si="178"/>
        <v>#VALUE!</v>
      </c>
      <c r="AP1147" s="19" t="str">
        <f t="shared" si="179"/>
        <v/>
      </c>
    </row>
    <row r="1148" spans="1:42" ht="15.75" x14ac:dyDescent="0.2">
      <c r="A1148" s="118">
        <v>20661</v>
      </c>
      <c r="B1148" s="42" t="str">
        <f>IFERROR(VLOOKUP($A1148,INPUT_Du_lieu_nhan_vien!$A:$C,2,0),"-")</f>
        <v>Phan Thị Hương</v>
      </c>
      <c r="C1148" s="42" t="str">
        <f>IFERROR(VLOOKUP($A1148,INPUT_Du_lieu_nhan_vien!$A:$C,3,0),"-")</f>
        <v>Giang</v>
      </c>
      <c r="D1148" s="42" t="str">
        <f>IFERROR(VLOOKUP($A1148,INPUT_Du_lieu_nhan_vien!$A:$AJ,36,0),"-")</f>
        <v>Chính thức</v>
      </c>
      <c r="E1148" s="69"/>
      <c r="F1148" s="70"/>
      <c r="G1148" s="70"/>
      <c r="H1148" s="54"/>
      <c r="I1148" s="54"/>
      <c r="J1148" s="54"/>
      <c r="K1148" s="54"/>
      <c r="L1148" s="54"/>
      <c r="M1148" s="54"/>
      <c r="N1148" s="54"/>
      <c r="Y1148">
        <f t="shared" si="170"/>
        <v>5476</v>
      </c>
      <c r="Z1148" t="str">
        <f t="shared" si="171"/>
        <v/>
      </c>
      <c r="AA1148" t="str">
        <f t="shared" si="172"/>
        <v/>
      </c>
      <c r="AE1148" s="19" t="s">
        <v>623</v>
      </c>
      <c r="AH1148" s="70"/>
      <c r="AI1148" s="78"/>
      <c r="AJ1148" s="413" t="str">
        <f t="shared" si="174"/>
        <v/>
      </c>
      <c r="AK1148" t="e">
        <f t="shared" si="175"/>
        <v>#VALUE!</v>
      </c>
      <c r="AL1148" t="str">
        <f t="shared" si="176"/>
        <v/>
      </c>
      <c r="AM1148" s="427" t="e">
        <f t="shared" si="177"/>
        <v>#VALUE!</v>
      </c>
      <c r="AN1148" t="e">
        <f t="shared" si="178"/>
        <v>#VALUE!</v>
      </c>
      <c r="AP1148" s="19" t="str">
        <f t="shared" si="179"/>
        <v/>
      </c>
    </row>
    <row r="1149" spans="1:42" ht="15.75" x14ac:dyDescent="0.2">
      <c r="A1149" s="118">
        <v>20662</v>
      </c>
      <c r="B1149" s="42" t="str">
        <f>IFERROR(VLOOKUP($A1149,INPUT_Du_lieu_nhan_vien!$A:$C,2,0),"-")</f>
        <v>Chu Xuân Đình</v>
      </c>
      <c r="C1149" s="42" t="str">
        <f>IFERROR(VLOOKUP($A1149,INPUT_Du_lieu_nhan_vien!$A:$C,3,0),"-")</f>
        <v>Thảo</v>
      </c>
      <c r="D1149" s="42" t="str">
        <f>IFERROR(VLOOKUP($A1149,INPUT_Du_lieu_nhan_vien!$A:$AJ,36,0),"-")</f>
        <v>Nghỉ việc</v>
      </c>
      <c r="E1149" s="69"/>
      <c r="F1149" s="70"/>
      <c r="G1149" s="70"/>
      <c r="H1149" s="54"/>
      <c r="I1149" s="54"/>
      <c r="J1149" s="54"/>
      <c r="K1149" s="54"/>
      <c r="L1149" s="54"/>
      <c r="M1149" s="54"/>
      <c r="N1149" s="54"/>
      <c r="Y1149">
        <f t="shared" si="170"/>
        <v>5477</v>
      </c>
      <c r="Z1149" t="str">
        <f t="shared" si="171"/>
        <v/>
      </c>
      <c r="AA1149" t="str">
        <f t="shared" si="172"/>
        <v/>
      </c>
      <c r="AE1149" s="19" t="s">
        <v>623</v>
      </c>
      <c r="AH1149" s="70"/>
      <c r="AI1149" s="78"/>
      <c r="AJ1149" s="413" t="str">
        <f t="shared" si="174"/>
        <v/>
      </c>
      <c r="AK1149" t="e">
        <f t="shared" si="175"/>
        <v>#VALUE!</v>
      </c>
      <c r="AL1149" t="str">
        <f t="shared" si="176"/>
        <v/>
      </c>
      <c r="AM1149" s="427" t="e">
        <f t="shared" si="177"/>
        <v>#VALUE!</v>
      </c>
      <c r="AN1149" t="e">
        <f t="shared" si="178"/>
        <v>#VALUE!</v>
      </c>
      <c r="AP1149" s="19" t="str">
        <f t="shared" si="179"/>
        <v/>
      </c>
    </row>
    <row r="1150" spans="1:42" ht="15.75" x14ac:dyDescent="0.2">
      <c r="A1150" s="118">
        <v>20663</v>
      </c>
      <c r="B1150" s="42" t="str">
        <f>IFERROR(VLOOKUP($A1150,INPUT_Du_lieu_nhan_vien!$A:$C,2,0),"-")</f>
        <v>Trịnh Thị Lan</v>
      </c>
      <c r="C1150" s="42" t="str">
        <f>IFERROR(VLOOKUP($A1150,INPUT_Du_lieu_nhan_vien!$A:$C,3,0),"-")</f>
        <v>Oanh</v>
      </c>
      <c r="D1150" s="42" t="str">
        <f>IFERROR(VLOOKUP($A1150,INPUT_Du_lieu_nhan_vien!$A:$AJ,36,0),"-")</f>
        <v>Nghỉ việc</v>
      </c>
      <c r="E1150" s="69"/>
      <c r="F1150" s="70"/>
      <c r="G1150" s="70"/>
      <c r="H1150" s="54"/>
      <c r="I1150" s="54"/>
      <c r="J1150" s="54"/>
      <c r="K1150" s="54"/>
      <c r="L1150" s="54"/>
      <c r="M1150" s="54"/>
      <c r="N1150" s="54"/>
      <c r="Y1150">
        <f t="shared" si="170"/>
        <v>5478</v>
      </c>
      <c r="Z1150" t="str">
        <f t="shared" si="171"/>
        <v/>
      </c>
      <c r="AA1150" t="str">
        <f t="shared" si="172"/>
        <v/>
      </c>
      <c r="AE1150" s="19" t="s">
        <v>623</v>
      </c>
      <c r="AH1150" s="70"/>
      <c r="AI1150" s="78"/>
      <c r="AJ1150" s="413" t="str">
        <f t="shared" si="174"/>
        <v/>
      </c>
      <c r="AK1150" t="e">
        <f t="shared" si="175"/>
        <v>#VALUE!</v>
      </c>
      <c r="AL1150" t="str">
        <f t="shared" si="176"/>
        <v/>
      </c>
      <c r="AM1150" s="427" t="e">
        <f t="shared" si="177"/>
        <v>#VALUE!</v>
      </c>
      <c r="AN1150" t="e">
        <f t="shared" si="178"/>
        <v>#VALUE!</v>
      </c>
      <c r="AP1150" s="19" t="str">
        <f t="shared" si="179"/>
        <v/>
      </c>
    </row>
    <row r="1151" spans="1:42" ht="15.75" x14ac:dyDescent="0.2">
      <c r="A1151" s="118">
        <v>20664</v>
      </c>
      <c r="B1151" s="42" t="str">
        <f>IFERROR(VLOOKUP($A1151,INPUT_Du_lieu_nhan_vien!$A:$C,2,0),"-")</f>
        <v>Dương Thị Kim</v>
      </c>
      <c r="C1151" s="42" t="str">
        <f>IFERROR(VLOOKUP($A1151,INPUT_Du_lieu_nhan_vien!$A:$C,3,0),"-")</f>
        <v>Mai</v>
      </c>
      <c r="D1151" s="42" t="str">
        <f>IFERROR(VLOOKUP($A1151,INPUT_Du_lieu_nhan_vien!$A:$AJ,36,0),"-")</f>
        <v>Chính thức</v>
      </c>
      <c r="E1151" s="69"/>
      <c r="F1151" s="70"/>
      <c r="G1151" s="70"/>
      <c r="H1151" s="54"/>
      <c r="I1151" s="54"/>
      <c r="J1151" s="54"/>
      <c r="K1151" s="54"/>
      <c r="L1151" s="54"/>
      <c r="M1151" s="54"/>
      <c r="N1151" s="54"/>
      <c r="Y1151">
        <f t="shared" si="170"/>
        <v>5479</v>
      </c>
      <c r="Z1151" t="str">
        <f t="shared" si="171"/>
        <v/>
      </c>
      <c r="AA1151" t="str">
        <f t="shared" si="172"/>
        <v/>
      </c>
      <c r="AE1151" s="19" t="s">
        <v>623</v>
      </c>
      <c r="AH1151" s="70"/>
      <c r="AI1151" s="78"/>
      <c r="AJ1151" s="413" t="str">
        <f t="shared" si="174"/>
        <v/>
      </c>
      <c r="AK1151" t="e">
        <f t="shared" si="175"/>
        <v>#VALUE!</v>
      </c>
      <c r="AL1151" t="str">
        <f t="shared" si="176"/>
        <v/>
      </c>
      <c r="AM1151" s="427" t="e">
        <f t="shared" si="177"/>
        <v>#VALUE!</v>
      </c>
      <c r="AN1151" t="e">
        <f t="shared" si="178"/>
        <v>#VALUE!</v>
      </c>
      <c r="AP1151" s="19" t="str">
        <f t="shared" si="179"/>
        <v/>
      </c>
    </row>
    <row r="1152" spans="1:42" ht="15.75" x14ac:dyDescent="0.2">
      <c r="A1152" s="118">
        <v>20665</v>
      </c>
      <c r="B1152" s="42" t="str">
        <f>IFERROR(VLOOKUP($A1152,INPUT_Du_lieu_nhan_vien!$A:$C,2,0),"-")</f>
        <v xml:space="preserve">Đặng Thị Thu </v>
      </c>
      <c r="C1152" s="42" t="str">
        <f>IFERROR(VLOOKUP($A1152,INPUT_Du_lieu_nhan_vien!$A:$C,3,0),"-")</f>
        <v>Hiền</v>
      </c>
      <c r="D1152" s="42" t="str">
        <f>IFERROR(VLOOKUP($A1152,INPUT_Du_lieu_nhan_vien!$A:$AJ,36,0),"-")</f>
        <v>Chính thức</v>
      </c>
      <c r="E1152" s="69"/>
      <c r="F1152" s="70"/>
      <c r="G1152" s="70"/>
      <c r="H1152" s="54"/>
      <c r="I1152" s="54"/>
      <c r="J1152" s="54"/>
      <c r="K1152" s="54"/>
      <c r="L1152" s="54"/>
      <c r="M1152" s="54"/>
      <c r="N1152" s="54"/>
      <c r="Y1152">
        <f t="shared" si="170"/>
        <v>5480</v>
      </c>
      <c r="Z1152" t="str">
        <f t="shared" si="171"/>
        <v/>
      </c>
      <c r="AA1152" t="str">
        <f t="shared" si="172"/>
        <v/>
      </c>
      <c r="AE1152" s="19" t="s">
        <v>623</v>
      </c>
      <c r="AH1152" s="70"/>
      <c r="AI1152" s="78"/>
      <c r="AJ1152" s="413" t="str">
        <f t="shared" si="174"/>
        <v/>
      </c>
      <c r="AK1152" t="e">
        <f t="shared" si="175"/>
        <v>#VALUE!</v>
      </c>
      <c r="AL1152" t="str">
        <f t="shared" si="176"/>
        <v/>
      </c>
      <c r="AM1152" s="427" t="e">
        <f t="shared" si="177"/>
        <v>#VALUE!</v>
      </c>
      <c r="AN1152" t="e">
        <f t="shared" si="178"/>
        <v>#VALUE!</v>
      </c>
      <c r="AP1152" s="19" t="str">
        <f t="shared" si="179"/>
        <v/>
      </c>
    </row>
    <row r="1153" spans="1:42" ht="15.75" x14ac:dyDescent="0.2">
      <c r="A1153" s="118">
        <v>20666</v>
      </c>
      <c r="B1153" s="42" t="str">
        <f>IFERROR(VLOOKUP($A1153,INPUT_Du_lieu_nhan_vien!$A:$C,2,0),"-")</f>
        <v>Chu Thị Thu</v>
      </c>
      <c r="C1153" s="42" t="str">
        <f>IFERROR(VLOOKUP($A1153,INPUT_Du_lieu_nhan_vien!$A:$C,3,0),"-")</f>
        <v>Quỳnh</v>
      </c>
      <c r="D1153" s="42" t="str">
        <f>IFERROR(VLOOKUP($A1153,INPUT_Du_lieu_nhan_vien!$A:$AJ,36,0),"-")</f>
        <v>Nghỉ việc</v>
      </c>
      <c r="E1153" s="69"/>
      <c r="F1153" s="70"/>
      <c r="G1153" s="70"/>
      <c r="H1153" s="54"/>
      <c r="I1153" s="54"/>
      <c r="J1153" s="54"/>
      <c r="K1153" s="54"/>
      <c r="L1153" s="54"/>
      <c r="M1153" s="54"/>
      <c r="N1153" s="54"/>
      <c r="Y1153">
        <f t="shared" si="170"/>
        <v>5481</v>
      </c>
      <c r="Z1153" t="str">
        <f t="shared" si="171"/>
        <v/>
      </c>
      <c r="AA1153" t="str">
        <f t="shared" si="172"/>
        <v/>
      </c>
      <c r="AE1153" s="19" t="s">
        <v>623</v>
      </c>
      <c r="AH1153" s="70"/>
      <c r="AI1153" s="78"/>
      <c r="AJ1153" s="413" t="str">
        <f t="shared" si="174"/>
        <v/>
      </c>
      <c r="AK1153" t="e">
        <f t="shared" si="175"/>
        <v>#VALUE!</v>
      </c>
      <c r="AL1153" t="str">
        <f t="shared" si="176"/>
        <v/>
      </c>
      <c r="AM1153" s="427" t="e">
        <f t="shared" si="177"/>
        <v>#VALUE!</v>
      </c>
      <c r="AN1153" t="e">
        <f t="shared" si="178"/>
        <v>#VALUE!</v>
      </c>
      <c r="AP1153" s="19" t="str">
        <f t="shared" si="179"/>
        <v/>
      </c>
    </row>
    <row r="1154" spans="1:42" ht="15.75" x14ac:dyDescent="0.2">
      <c r="A1154" s="118">
        <v>20667</v>
      </c>
      <c r="B1154" s="42" t="str">
        <f>IFERROR(VLOOKUP($A1154,INPUT_Du_lieu_nhan_vien!$A:$C,2,0),"-")</f>
        <v>Nguyễn Lê Minh</v>
      </c>
      <c r="C1154" s="42" t="str">
        <f>IFERROR(VLOOKUP($A1154,INPUT_Du_lieu_nhan_vien!$A:$C,3,0),"-")</f>
        <v>Phương</v>
      </c>
      <c r="D1154" s="42" t="str">
        <f>IFERROR(VLOOKUP($A1154,INPUT_Du_lieu_nhan_vien!$A:$AJ,36,0),"-")</f>
        <v>Chính thức</v>
      </c>
      <c r="E1154" s="69"/>
      <c r="F1154" s="70"/>
      <c r="G1154" s="70"/>
      <c r="H1154" s="54"/>
      <c r="I1154" s="54"/>
      <c r="J1154" s="54"/>
      <c r="K1154" s="54"/>
      <c r="L1154" s="54"/>
      <c r="M1154" s="54"/>
      <c r="N1154" s="54"/>
      <c r="Y1154">
        <f t="shared" si="170"/>
        <v>5482</v>
      </c>
      <c r="Z1154" t="str">
        <f t="shared" si="171"/>
        <v/>
      </c>
      <c r="AA1154" t="str">
        <f t="shared" si="172"/>
        <v/>
      </c>
      <c r="AE1154" s="19" t="s">
        <v>623</v>
      </c>
      <c r="AH1154" s="70"/>
      <c r="AI1154" s="78"/>
      <c r="AJ1154" s="413" t="str">
        <f t="shared" si="174"/>
        <v/>
      </c>
      <c r="AK1154" t="e">
        <f t="shared" si="175"/>
        <v>#VALUE!</v>
      </c>
      <c r="AL1154" t="str">
        <f t="shared" si="176"/>
        <v/>
      </c>
      <c r="AM1154" s="427" t="e">
        <f t="shared" si="177"/>
        <v>#VALUE!</v>
      </c>
      <c r="AN1154" t="e">
        <f t="shared" si="178"/>
        <v>#VALUE!</v>
      </c>
      <c r="AP1154" s="19" t="str">
        <f t="shared" si="179"/>
        <v/>
      </c>
    </row>
    <row r="1155" spans="1:42" ht="15.75" x14ac:dyDescent="0.2">
      <c r="A1155" s="118">
        <v>20668</v>
      </c>
      <c r="B1155" s="42" t="str">
        <f>IFERROR(VLOOKUP($A1155,INPUT_Du_lieu_nhan_vien!$A:$C,2,0),"-")</f>
        <v>Nguyễn Đức</v>
      </c>
      <c r="C1155" s="42" t="str">
        <f>IFERROR(VLOOKUP($A1155,INPUT_Du_lieu_nhan_vien!$A:$C,3,0),"-")</f>
        <v>Mạnh</v>
      </c>
      <c r="D1155" s="42" t="str">
        <f>IFERROR(VLOOKUP($A1155,INPUT_Du_lieu_nhan_vien!$A:$AJ,36,0),"-")</f>
        <v>Chính thức</v>
      </c>
      <c r="E1155" s="69"/>
      <c r="F1155" s="70"/>
      <c r="G1155" s="70"/>
      <c r="H1155" s="54"/>
      <c r="I1155" s="54"/>
      <c r="J1155" s="54"/>
      <c r="K1155" s="54"/>
      <c r="L1155" s="54"/>
      <c r="M1155" s="54"/>
      <c r="N1155" s="54"/>
      <c r="Y1155">
        <f t="shared" si="170"/>
        <v>5483</v>
      </c>
      <c r="Z1155" t="str">
        <f t="shared" si="171"/>
        <v/>
      </c>
      <c r="AA1155" t="str">
        <f t="shared" si="172"/>
        <v/>
      </c>
      <c r="AE1155" s="19" t="s">
        <v>623</v>
      </c>
      <c r="AH1155" s="70"/>
      <c r="AI1155" s="78"/>
      <c r="AJ1155" s="413" t="str">
        <f t="shared" si="174"/>
        <v/>
      </c>
      <c r="AK1155" t="e">
        <f t="shared" si="175"/>
        <v>#VALUE!</v>
      </c>
      <c r="AL1155" t="str">
        <f t="shared" si="176"/>
        <v/>
      </c>
      <c r="AM1155" s="427" t="e">
        <f t="shared" si="177"/>
        <v>#VALUE!</v>
      </c>
      <c r="AN1155" t="e">
        <f t="shared" si="178"/>
        <v>#VALUE!</v>
      </c>
      <c r="AP1155" s="19" t="str">
        <f t="shared" si="179"/>
        <v/>
      </c>
    </row>
    <row r="1156" spans="1:42" ht="15.75" x14ac:dyDescent="0.2">
      <c r="A1156" s="118">
        <v>20669</v>
      </c>
      <c r="B1156" s="42" t="str">
        <f>IFERROR(VLOOKUP($A1156,INPUT_Du_lieu_nhan_vien!$A:$C,2,0),"-")</f>
        <v>Đàm Văn</v>
      </c>
      <c r="C1156" s="42" t="str">
        <f>IFERROR(VLOOKUP($A1156,INPUT_Du_lieu_nhan_vien!$A:$C,3,0),"-")</f>
        <v>Tuyên</v>
      </c>
      <c r="D1156" s="42" t="str">
        <f>IFERROR(VLOOKUP($A1156,INPUT_Du_lieu_nhan_vien!$A:$AJ,36,0),"-")</f>
        <v>Chính thức</v>
      </c>
      <c r="E1156" s="69"/>
      <c r="F1156" s="70"/>
      <c r="G1156" s="70"/>
      <c r="H1156" s="54"/>
      <c r="I1156" s="54"/>
      <c r="J1156" s="54"/>
      <c r="K1156" s="54"/>
      <c r="L1156" s="54"/>
      <c r="M1156" s="54"/>
      <c r="N1156" s="54"/>
      <c r="Y1156">
        <f t="shared" si="170"/>
        <v>5484</v>
      </c>
      <c r="Z1156" t="str">
        <f t="shared" si="171"/>
        <v/>
      </c>
      <c r="AA1156" t="str">
        <f t="shared" si="172"/>
        <v/>
      </c>
      <c r="AE1156" s="19" t="s">
        <v>623</v>
      </c>
      <c r="AH1156" s="70"/>
      <c r="AI1156" s="78"/>
      <c r="AJ1156" s="413" t="str">
        <f t="shared" si="174"/>
        <v/>
      </c>
      <c r="AK1156" t="e">
        <f t="shared" si="175"/>
        <v>#VALUE!</v>
      </c>
      <c r="AL1156" t="str">
        <f t="shared" si="176"/>
        <v/>
      </c>
      <c r="AM1156" s="427" t="e">
        <f t="shared" si="177"/>
        <v>#VALUE!</v>
      </c>
      <c r="AN1156" t="e">
        <f t="shared" si="178"/>
        <v>#VALUE!</v>
      </c>
      <c r="AP1156" s="19" t="str">
        <f t="shared" si="179"/>
        <v/>
      </c>
    </row>
    <row r="1157" spans="1:42" ht="15.75" x14ac:dyDescent="0.2">
      <c r="A1157" s="118">
        <v>20670</v>
      </c>
      <c r="B1157" s="42" t="str">
        <f>IFERROR(VLOOKUP($A1157,INPUT_Du_lieu_nhan_vien!$A:$C,2,0),"-")</f>
        <v>Lê Xuân</v>
      </c>
      <c r="C1157" s="42" t="str">
        <f>IFERROR(VLOOKUP($A1157,INPUT_Du_lieu_nhan_vien!$A:$C,3,0),"-")</f>
        <v>Đăng</v>
      </c>
      <c r="D1157" s="42" t="str">
        <f>IFERROR(VLOOKUP($A1157,INPUT_Du_lieu_nhan_vien!$A:$AJ,36,0),"-")</f>
        <v>Chính thức</v>
      </c>
      <c r="E1157" s="69"/>
      <c r="F1157" s="70"/>
      <c r="G1157" s="70"/>
      <c r="H1157" s="54"/>
      <c r="I1157" s="54"/>
      <c r="J1157" s="54"/>
      <c r="K1157" s="54"/>
      <c r="L1157" s="54"/>
      <c r="M1157" s="54"/>
      <c r="N1157" s="54"/>
      <c r="Y1157">
        <f t="shared" si="170"/>
        <v>5485</v>
      </c>
      <c r="Z1157" t="str">
        <f t="shared" si="171"/>
        <v/>
      </c>
      <c r="AA1157" t="str">
        <f t="shared" si="172"/>
        <v/>
      </c>
      <c r="AE1157" s="19" t="s">
        <v>623</v>
      </c>
      <c r="AH1157" s="70"/>
      <c r="AI1157" s="78"/>
      <c r="AJ1157" s="413" t="str">
        <f t="shared" si="174"/>
        <v/>
      </c>
      <c r="AK1157" t="e">
        <f t="shared" si="175"/>
        <v>#VALUE!</v>
      </c>
      <c r="AL1157" t="str">
        <f t="shared" si="176"/>
        <v/>
      </c>
      <c r="AM1157" s="427" t="e">
        <f t="shared" si="177"/>
        <v>#VALUE!</v>
      </c>
      <c r="AN1157" t="e">
        <f t="shared" si="178"/>
        <v>#VALUE!</v>
      </c>
      <c r="AP1157" s="19" t="str">
        <f t="shared" si="179"/>
        <v/>
      </c>
    </row>
    <row r="1158" spans="1:42" ht="15.75" x14ac:dyDescent="0.2">
      <c r="A1158" s="118">
        <v>20671</v>
      </c>
      <c r="B1158" s="42" t="str">
        <f>IFERROR(VLOOKUP($A1158,INPUT_Du_lieu_nhan_vien!$A:$C,2,0),"-")</f>
        <v>Trần Thanh</v>
      </c>
      <c r="C1158" s="42" t="str">
        <f>IFERROR(VLOOKUP($A1158,INPUT_Du_lieu_nhan_vien!$A:$C,3,0),"-")</f>
        <v>Vân</v>
      </c>
      <c r="D1158" s="42" t="str">
        <f>IFERROR(VLOOKUP($A1158,INPUT_Du_lieu_nhan_vien!$A:$AJ,36,0),"-")</f>
        <v>Chính thức</v>
      </c>
      <c r="E1158" s="69"/>
      <c r="F1158" s="70"/>
      <c r="G1158" s="70"/>
      <c r="H1158" s="54"/>
      <c r="I1158" s="54"/>
      <c r="J1158" s="54"/>
      <c r="K1158" s="54"/>
      <c r="L1158" s="54"/>
      <c r="M1158" s="54"/>
      <c r="N1158" s="54"/>
      <c r="Y1158">
        <f t="shared" ref="Y1158:Y1221" si="180">IFERROR(VLOOKUP(A1158,$T$5:$U$817,2,FALSE),"")</f>
        <v>5486</v>
      </c>
      <c r="Z1158" t="str">
        <f t="shared" ref="Z1158:Z1221" si="181">IFERROR(VLOOKUP(I1158,$R$5:$S$31,2,FALSE),"")</f>
        <v/>
      </c>
      <c r="AA1158" t="str">
        <f t="shared" ref="AA1158:AA1221" si="182">IFERROR(VLOOKUP(K1158,$P$5:$Q$125,2,FALSE),"")</f>
        <v/>
      </c>
      <c r="AE1158" s="19" t="s">
        <v>623</v>
      </c>
      <c r="AH1158" s="70"/>
      <c r="AI1158" s="78"/>
      <c r="AJ1158" s="413" t="str">
        <f t="shared" si="174"/>
        <v/>
      </c>
      <c r="AK1158" t="e">
        <f t="shared" si="175"/>
        <v>#VALUE!</v>
      </c>
      <c r="AL1158" t="str">
        <f t="shared" si="176"/>
        <v/>
      </c>
      <c r="AM1158" s="427" t="e">
        <f t="shared" si="177"/>
        <v>#VALUE!</v>
      </c>
      <c r="AN1158" t="e">
        <f t="shared" si="178"/>
        <v>#VALUE!</v>
      </c>
      <c r="AP1158" s="19" t="str">
        <f t="shared" si="179"/>
        <v/>
      </c>
    </row>
    <row r="1159" spans="1:42" ht="15.75" x14ac:dyDescent="0.2">
      <c r="A1159" s="118">
        <v>20672</v>
      </c>
      <c r="B1159" s="42" t="str">
        <f>IFERROR(VLOOKUP($A1159,INPUT_Du_lieu_nhan_vien!$A:$C,2,0),"-")</f>
        <v>Nguyễn Thị</v>
      </c>
      <c r="C1159" s="42" t="str">
        <f>IFERROR(VLOOKUP($A1159,INPUT_Du_lieu_nhan_vien!$A:$C,3,0),"-")</f>
        <v>Vân</v>
      </c>
      <c r="D1159" s="42" t="str">
        <f>IFERROR(VLOOKUP($A1159,INPUT_Du_lieu_nhan_vien!$A:$AJ,36,0),"-")</f>
        <v>Chính thức</v>
      </c>
      <c r="E1159" s="69"/>
      <c r="F1159" s="70"/>
      <c r="G1159" s="70"/>
      <c r="H1159" s="54"/>
      <c r="I1159" s="54"/>
      <c r="J1159" s="54"/>
      <c r="K1159" s="54"/>
      <c r="L1159" s="54"/>
      <c r="M1159" s="54"/>
      <c r="N1159" s="54"/>
      <c r="Y1159">
        <f t="shared" si="180"/>
        <v>5487</v>
      </c>
      <c r="Z1159" t="str">
        <f t="shared" si="181"/>
        <v/>
      </c>
      <c r="AA1159" t="str">
        <f t="shared" si="182"/>
        <v/>
      </c>
      <c r="AE1159" s="19" t="s">
        <v>623</v>
      </c>
      <c r="AH1159" s="70"/>
      <c r="AI1159" s="78"/>
      <c r="AJ1159" s="413" t="str">
        <f t="shared" ref="AJ1159:AJ1222" si="183">LEFT(AI1159,2)</f>
        <v/>
      </c>
      <c r="AK1159" t="e">
        <f t="shared" ref="AK1159:AK1222" si="184">MID(AI1159,FIND("/",AI1159)+1,FIND("/",AI1159,FIND("/",AI1159)+1)-FIND("/",AI1159)-1)</f>
        <v>#VALUE!</v>
      </c>
      <c r="AL1159" t="str">
        <f t="shared" ref="AL1159:AL1222" si="185">RIGHT(AI1159,4)</f>
        <v/>
      </c>
      <c r="AM1159" s="427" t="e">
        <f t="shared" ref="AM1159:AM1222" si="186">IF(VALUE(AK1159)&gt;12,AK1159,AJ1159)</f>
        <v>#VALUE!</v>
      </c>
      <c r="AN1159" t="e">
        <f t="shared" ref="AN1159:AN1222" si="187">IF(VALUE(AK1159)&gt;12,AJ1159,AK1159)</f>
        <v>#VALUE!</v>
      </c>
      <c r="AP1159" s="19" t="str">
        <f t="shared" ref="AP1159:AP1222" si="188">IFERROR(DATE(TEXT(AL1159,0),TEXT(AN1159,0),TEXT(AM1159,0)),"")</f>
        <v/>
      </c>
    </row>
    <row r="1160" spans="1:42" ht="15.75" x14ac:dyDescent="0.2">
      <c r="A1160" s="118">
        <v>20673</v>
      </c>
      <c r="B1160" s="42" t="str">
        <f>IFERROR(VLOOKUP($A1160,INPUT_Du_lieu_nhan_vien!$A:$C,2,0),"-")</f>
        <v>Hoàng Thị Lệ</v>
      </c>
      <c r="C1160" s="42" t="str">
        <f>IFERROR(VLOOKUP($A1160,INPUT_Du_lieu_nhan_vien!$A:$C,3,0),"-")</f>
        <v>Thủy</v>
      </c>
      <c r="D1160" s="42" t="str">
        <f>IFERROR(VLOOKUP($A1160,INPUT_Du_lieu_nhan_vien!$A:$AJ,36,0),"-")</f>
        <v>Chính thức</v>
      </c>
      <c r="E1160" s="69"/>
      <c r="F1160" s="70"/>
      <c r="G1160" s="70"/>
      <c r="H1160" s="54"/>
      <c r="I1160" s="54"/>
      <c r="J1160" s="54"/>
      <c r="K1160" s="54"/>
      <c r="L1160" s="54"/>
      <c r="M1160" s="54"/>
      <c r="N1160" s="54"/>
      <c r="Y1160">
        <f t="shared" si="180"/>
        <v>5488</v>
      </c>
      <c r="Z1160" t="str">
        <f t="shared" si="181"/>
        <v/>
      </c>
      <c r="AA1160" t="str">
        <f t="shared" si="182"/>
        <v/>
      </c>
      <c r="AE1160" s="19" t="s">
        <v>623</v>
      </c>
      <c r="AH1160" s="70"/>
      <c r="AI1160" s="78"/>
      <c r="AJ1160" s="413" t="str">
        <f t="shared" si="183"/>
        <v/>
      </c>
      <c r="AK1160" t="e">
        <f t="shared" si="184"/>
        <v>#VALUE!</v>
      </c>
      <c r="AL1160" t="str">
        <f t="shared" si="185"/>
        <v/>
      </c>
      <c r="AM1160" s="427" t="e">
        <f t="shared" si="186"/>
        <v>#VALUE!</v>
      </c>
      <c r="AN1160" t="e">
        <f t="shared" si="187"/>
        <v>#VALUE!</v>
      </c>
      <c r="AP1160" s="19" t="str">
        <f t="shared" si="188"/>
        <v/>
      </c>
    </row>
    <row r="1161" spans="1:42" ht="15.75" x14ac:dyDescent="0.2">
      <c r="A1161" s="118">
        <v>20674</v>
      </c>
      <c r="B1161" s="42" t="str">
        <f>IFERROR(VLOOKUP($A1161,INPUT_Du_lieu_nhan_vien!$A:$C,2,0),"-")</f>
        <v>Lê Thị</v>
      </c>
      <c r="C1161" s="42" t="str">
        <f>IFERROR(VLOOKUP($A1161,INPUT_Du_lieu_nhan_vien!$A:$C,3,0),"-")</f>
        <v>Hà</v>
      </c>
      <c r="D1161" s="42" t="str">
        <f>IFERROR(VLOOKUP($A1161,INPUT_Du_lieu_nhan_vien!$A:$AJ,36,0),"-")</f>
        <v>Chính thức</v>
      </c>
      <c r="E1161" s="69"/>
      <c r="F1161" s="70"/>
      <c r="G1161" s="70"/>
      <c r="H1161" s="54"/>
      <c r="I1161" s="54"/>
      <c r="J1161" s="54"/>
      <c r="K1161" s="54"/>
      <c r="L1161" s="54"/>
      <c r="M1161" s="54"/>
      <c r="N1161" s="54"/>
      <c r="Y1161">
        <f t="shared" si="180"/>
        <v>5489</v>
      </c>
      <c r="Z1161" t="str">
        <f t="shared" si="181"/>
        <v/>
      </c>
      <c r="AA1161" t="str">
        <f t="shared" si="182"/>
        <v/>
      </c>
      <c r="AE1161" s="19" t="s">
        <v>623</v>
      </c>
      <c r="AH1161" s="70"/>
      <c r="AI1161" s="78"/>
      <c r="AJ1161" s="413" t="str">
        <f t="shared" si="183"/>
        <v/>
      </c>
      <c r="AK1161" t="e">
        <f t="shared" si="184"/>
        <v>#VALUE!</v>
      </c>
      <c r="AL1161" t="str">
        <f t="shared" si="185"/>
        <v/>
      </c>
      <c r="AM1161" s="427" t="e">
        <f t="shared" si="186"/>
        <v>#VALUE!</v>
      </c>
      <c r="AN1161" t="e">
        <f t="shared" si="187"/>
        <v>#VALUE!</v>
      </c>
      <c r="AP1161" s="19" t="str">
        <f t="shared" si="188"/>
        <v/>
      </c>
    </row>
    <row r="1162" spans="1:42" ht="15.75" x14ac:dyDescent="0.2">
      <c r="A1162" s="118">
        <v>20675</v>
      </c>
      <c r="B1162" s="42" t="str">
        <f>IFERROR(VLOOKUP($A1162,INPUT_Du_lieu_nhan_vien!$A:$C,2,0),"-")</f>
        <v>Nguyễn Thị Kim</v>
      </c>
      <c r="C1162" s="42" t="str">
        <f>IFERROR(VLOOKUP($A1162,INPUT_Du_lieu_nhan_vien!$A:$C,3,0),"-")</f>
        <v>Thúy</v>
      </c>
      <c r="D1162" s="42" t="str">
        <f>IFERROR(VLOOKUP($A1162,INPUT_Du_lieu_nhan_vien!$A:$AJ,36,0),"-")</f>
        <v>Chính thức</v>
      </c>
      <c r="E1162" s="69"/>
      <c r="F1162" s="70"/>
      <c r="G1162" s="70"/>
      <c r="H1162" s="54"/>
      <c r="I1162" s="54"/>
      <c r="J1162" s="54"/>
      <c r="K1162" s="54"/>
      <c r="L1162" s="54"/>
      <c r="M1162" s="54"/>
      <c r="N1162" s="54"/>
      <c r="Y1162">
        <f t="shared" si="180"/>
        <v>5490</v>
      </c>
      <c r="Z1162" t="str">
        <f t="shared" si="181"/>
        <v/>
      </c>
      <c r="AA1162" t="str">
        <f t="shared" si="182"/>
        <v/>
      </c>
      <c r="AE1162" s="19" t="s">
        <v>623</v>
      </c>
      <c r="AH1162" s="70"/>
      <c r="AI1162" s="78"/>
      <c r="AJ1162" s="413" t="str">
        <f t="shared" si="183"/>
        <v/>
      </c>
      <c r="AK1162" t="e">
        <f t="shared" si="184"/>
        <v>#VALUE!</v>
      </c>
      <c r="AL1162" t="str">
        <f t="shared" si="185"/>
        <v/>
      </c>
      <c r="AM1162" s="427" t="e">
        <f t="shared" si="186"/>
        <v>#VALUE!</v>
      </c>
      <c r="AN1162" t="e">
        <f t="shared" si="187"/>
        <v>#VALUE!</v>
      </c>
      <c r="AP1162" s="19" t="str">
        <f t="shared" si="188"/>
        <v/>
      </c>
    </row>
    <row r="1163" spans="1:42" ht="31.5" x14ac:dyDescent="0.2">
      <c r="A1163" s="118">
        <v>20676</v>
      </c>
      <c r="B1163" s="42" t="str">
        <f>IFERROR(VLOOKUP($A1163,INPUT_Du_lieu_nhan_vien!$A:$C,2,0),"-")</f>
        <v>Nguyễn Thị Tuyết</v>
      </c>
      <c r="C1163" s="42" t="str">
        <f>IFERROR(VLOOKUP($A1163,INPUT_Du_lieu_nhan_vien!$A:$C,3,0),"-")</f>
        <v>Mai</v>
      </c>
      <c r="D1163" s="42" t="str">
        <f>IFERROR(VLOOKUP($A1163,INPUT_Du_lieu_nhan_vien!$A:$AJ,36,0),"-")</f>
        <v>Thử việc</v>
      </c>
      <c r="E1163" s="69" t="s">
        <v>3031</v>
      </c>
      <c r="F1163" s="70" t="s">
        <v>8181</v>
      </c>
      <c r="G1163" s="71">
        <v>41615</v>
      </c>
      <c r="H1163" s="54"/>
      <c r="I1163" s="54"/>
      <c r="J1163" s="54"/>
      <c r="K1163" s="54" t="s">
        <v>2677</v>
      </c>
      <c r="L1163" s="54"/>
      <c r="M1163" s="54" t="s">
        <v>2678</v>
      </c>
      <c r="N1163" s="54"/>
      <c r="Y1163">
        <f t="shared" si="180"/>
        <v>5491</v>
      </c>
      <c r="Z1163" t="str">
        <f t="shared" si="181"/>
        <v/>
      </c>
      <c r="AA1163">
        <f t="shared" si="182"/>
        <v>166</v>
      </c>
      <c r="AE1163" s="19">
        <v>41615</v>
      </c>
      <c r="AH1163" s="71">
        <v>41615</v>
      </c>
      <c r="AI1163" s="78" t="s">
        <v>8916</v>
      </c>
      <c r="AJ1163" s="413" t="str">
        <f t="shared" si="183"/>
        <v>07</v>
      </c>
      <c r="AK1163" t="str">
        <f t="shared" si="184"/>
        <v>12</v>
      </c>
      <c r="AL1163" t="str">
        <f t="shared" si="185"/>
        <v>2013</v>
      </c>
      <c r="AM1163" s="427" t="str">
        <f t="shared" si="186"/>
        <v>07</v>
      </c>
      <c r="AN1163" t="str">
        <f t="shared" si="187"/>
        <v>12</v>
      </c>
      <c r="AP1163" s="19">
        <f t="shared" si="188"/>
        <v>41615</v>
      </c>
    </row>
    <row r="1164" spans="1:42" ht="15.75" x14ac:dyDescent="0.2">
      <c r="A1164" s="118">
        <v>20677</v>
      </c>
      <c r="B1164" s="42" t="str">
        <f>IFERROR(VLOOKUP($A1164,INPUT_Du_lieu_nhan_vien!$A:$C,2,0),"-")</f>
        <v>Đỗ Hoài</v>
      </c>
      <c r="C1164" s="42" t="str">
        <f>IFERROR(VLOOKUP($A1164,INPUT_Du_lieu_nhan_vien!$A:$C,3,0),"-")</f>
        <v>Giang</v>
      </c>
      <c r="D1164" s="42" t="str">
        <f>IFERROR(VLOOKUP($A1164,INPUT_Du_lieu_nhan_vien!$A:$AJ,36,0),"-")</f>
        <v>Thử việc</v>
      </c>
      <c r="E1164" s="69"/>
      <c r="F1164" s="70"/>
      <c r="G1164" s="70"/>
      <c r="H1164" s="54"/>
      <c r="I1164" s="54"/>
      <c r="J1164" s="54"/>
      <c r="K1164" s="54"/>
      <c r="L1164" s="54"/>
      <c r="M1164" s="54"/>
      <c r="N1164" s="54"/>
      <c r="Y1164">
        <f t="shared" si="180"/>
        <v>5492</v>
      </c>
      <c r="Z1164" t="str">
        <f t="shared" si="181"/>
        <v/>
      </c>
      <c r="AA1164" t="str">
        <f t="shared" si="182"/>
        <v/>
      </c>
      <c r="AE1164" s="19" t="s">
        <v>623</v>
      </c>
      <c r="AH1164" s="70"/>
      <c r="AI1164" s="78"/>
      <c r="AJ1164" s="413" t="str">
        <f t="shared" si="183"/>
        <v/>
      </c>
      <c r="AK1164" t="e">
        <f t="shared" si="184"/>
        <v>#VALUE!</v>
      </c>
      <c r="AL1164" t="str">
        <f t="shared" si="185"/>
        <v/>
      </c>
      <c r="AM1164" s="427" t="e">
        <f t="shared" si="186"/>
        <v>#VALUE!</v>
      </c>
      <c r="AN1164" t="e">
        <f t="shared" si="187"/>
        <v>#VALUE!</v>
      </c>
      <c r="AP1164" s="19" t="str">
        <f t="shared" si="188"/>
        <v/>
      </c>
    </row>
    <row r="1165" spans="1:42" ht="15.75" x14ac:dyDescent="0.2">
      <c r="A1165" s="118">
        <v>20678</v>
      </c>
      <c r="B1165" s="42" t="str">
        <f>IFERROR(VLOOKUP($A1165,INPUT_Du_lieu_nhan_vien!$A:$C,2,0),"-")</f>
        <v>Trần Thị Khánh</v>
      </c>
      <c r="C1165" s="42" t="str">
        <f>IFERROR(VLOOKUP($A1165,INPUT_Du_lieu_nhan_vien!$A:$C,3,0),"-")</f>
        <v>Ly</v>
      </c>
      <c r="D1165" s="42" t="str">
        <f>IFERROR(VLOOKUP($A1165,INPUT_Du_lieu_nhan_vien!$A:$AJ,36,0),"-")</f>
        <v>Thử việc</v>
      </c>
      <c r="E1165" s="69"/>
      <c r="F1165" s="70"/>
      <c r="G1165" s="70"/>
      <c r="H1165" s="54"/>
      <c r="I1165" s="54"/>
      <c r="J1165" s="54"/>
      <c r="K1165" s="54"/>
      <c r="L1165" s="54"/>
      <c r="M1165" s="54"/>
      <c r="N1165" s="54"/>
      <c r="Y1165">
        <f t="shared" si="180"/>
        <v>5493</v>
      </c>
      <c r="Z1165" t="str">
        <f t="shared" si="181"/>
        <v/>
      </c>
      <c r="AA1165" t="str">
        <f t="shared" si="182"/>
        <v/>
      </c>
      <c r="AE1165" s="19" t="s">
        <v>623</v>
      </c>
      <c r="AH1165" s="70"/>
      <c r="AI1165" s="78"/>
      <c r="AJ1165" s="413" t="str">
        <f t="shared" si="183"/>
        <v/>
      </c>
      <c r="AK1165" t="e">
        <f t="shared" si="184"/>
        <v>#VALUE!</v>
      </c>
      <c r="AL1165" t="str">
        <f t="shared" si="185"/>
        <v/>
      </c>
      <c r="AM1165" s="427" t="e">
        <f t="shared" si="186"/>
        <v>#VALUE!</v>
      </c>
      <c r="AN1165" t="e">
        <f t="shared" si="187"/>
        <v>#VALUE!</v>
      </c>
      <c r="AP1165" s="19" t="str">
        <f t="shared" si="188"/>
        <v/>
      </c>
    </row>
    <row r="1166" spans="1:42" ht="15.75" x14ac:dyDescent="0.2">
      <c r="A1166" s="118">
        <v>20679</v>
      </c>
      <c r="B1166" s="42" t="str">
        <f>IFERROR(VLOOKUP($A1166,INPUT_Du_lieu_nhan_vien!$A:$C,2,0),"-")</f>
        <v>Nguyễn Quốc</v>
      </c>
      <c r="C1166" s="42" t="str">
        <f>IFERROR(VLOOKUP($A1166,INPUT_Du_lieu_nhan_vien!$A:$C,3,0),"-")</f>
        <v>Bình</v>
      </c>
      <c r="D1166" s="42" t="str">
        <f>IFERROR(VLOOKUP($A1166,INPUT_Du_lieu_nhan_vien!$A:$AJ,36,0),"-")</f>
        <v>Chính thức</v>
      </c>
      <c r="E1166" s="69"/>
      <c r="F1166" s="70"/>
      <c r="G1166" s="70"/>
      <c r="H1166" s="54"/>
      <c r="I1166" s="54"/>
      <c r="J1166" s="54"/>
      <c r="K1166" s="54"/>
      <c r="L1166" s="54"/>
      <c r="M1166" s="54"/>
      <c r="N1166" s="54"/>
      <c r="Y1166">
        <f t="shared" si="180"/>
        <v>5494</v>
      </c>
      <c r="Z1166" t="str">
        <f t="shared" si="181"/>
        <v/>
      </c>
      <c r="AA1166" t="str">
        <f t="shared" si="182"/>
        <v/>
      </c>
      <c r="AE1166" s="19" t="s">
        <v>623</v>
      </c>
      <c r="AH1166" s="70"/>
      <c r="AI1166" s="78"/>
      <c r="AJ1166" s="413" t="str">
        <f t="shared" si="183"/>
        <v/>
      </c>
      <c r="AK1166" t="e">
        <f t="shared" si="184"/>
        <v>#VALUE!</v>
      </c>
      <c r="AL1166" t="str">
        <f t="shared" si="185"/>
        <v/>
      </c>
      <c r="AM1166" s="427" t="e">
        <f t="shared" si="186"/>
        <v>#VALUE!</v>
      </c>
      <c r="AN1166" t="e">
        <f t="shared" si="187"/>
        <v>#VALUE!</v>
      </c>
      <c r="AP1166" s="19" t="str">
        <f t="shared" si="188"/>
        <v/>
      </c>
    </row>
    <row r="1167" spans="1:42" ht="15.75" x14ac:dyDescent="0.2">
      <c r="A1167" s="118">
        <v>20680</v>
      </c>
      <c r="B1167" s="42" t="str">
        <f>IFERROR(VLOOKUP($A1167,INPUT_Du_lieu_nhan_vien!$A:$C,2,0),"-")</f>
        <v>Nguyễn Thị Hoàng</v>
      </c>
      <c r="C1167" s="42" t="str">
        <f>IFERROR(VLOOKUP($A1167,INPUT_Du_lieu_nhan_vien!$A:$C,3,0),"-")</f>
        <v>Anh</v>
      </c>
      <c r="D1167" s="42" t="str">
        <f>IFERROR(VLOOKUP($A1167,INPUT_Du_lieu_nhan_vien!$A:$AJ,36,0),"-")</f>
        <v>Nghỉ việc</v>
      </c>
      <c r="E1167" s="69"/>
      <c r="F1167" s="70"/>
      <c r="G1167" s="70"/>
      <c r="H1167" s="54"/>
      <c r="I1167" s="54"/>
      <c r="J1167" s="54"/>
      <c r="K1167" s="54"/>
      <c r="L1167" s="54"/>
      <c r="M1167" s="54"/>
      <c r="N1167" s="54"/>
      <c r="Y1167">
        <f t="shared" si="180"/>
        <v>5495</v>
      </c>
      <c r="Z1167" t="str">
        <f t="shared" si="181"/>
        <v/>
      </c>
      <c r="AA1167" t="str">
        <f t="shared" si="182"/>
        <v/>
      </c>
      <c r="AE1167" s="19" t="s">
        <v>623</v>
      </c>
      <c r="AH1167" s="70"/>
      <c r="AI1167" s="78"/>
      <c r="AJ1167" s="413" t="str">
        <f t="shared" si="183"/>
        <v/>
      </c>
      <c r="AK1167" t="e">
        <f t="shared" si="184"/>
        <v>#VALUE!</v>
      </c>
      <c r="AL1167" t="str">
        <f t="shared" si="185"/>
        <v/>
      </c>
      <c r="AM1167" s="427" t="e">
        <f t="shared" si="186"/>
        <v>#VALUE!</v>
      </c>
      <c r="AN1167" t="e">
        <f t="shared" si="187"/>
        <v>#VALUE!</v>
      </c>
      <c r="AP1167" s="19" t="str">
        <f t="shared" si="188"/>
        <v/>
      </c>
    </row>
    <row r="1168" spans="1:42" ht="15.75" x14ac:dyDescent="0.2">
      <c r="A1168" s="118">
        <v>20681</v>
      </c>
      <c r="B1168" s="42" t="str">
        <f>IFERROR(VLOOKUP($A1168,INPUT_Du_lieu_nhan_vien!$A:$C,2,0),"-")</f>
        <v>Lê Thị Mỹ</v>
      </c>
      <c r="C1168" s="42" t="str">
        <f>IFERROR(VLOOKUP($A1168,INPUT_Du_lieu_nhan_vien!$A:$C,3,0),"-")</f>
        <v>Loan</v>
      </c>
      <c r="D1168" s="42" t="str">
        <f>IFERROR(VLOOKUP($A1168,INPUT_Du_lieu_nhan_vien!$A:$AJ,36,0),"-")</f>
        <v>Thử việc</v>
      </c>
      <c r="E1168" s="69"/>
      <c r="F1168" s="70"/>
      <c r="G1168" s="70"/>
      <c r="H1168" s="54"/>
      <c r="I1168" s="54"/>
      <c r="J1168" s="54"/>
      <c r="K1168" s="54"/>
      <c r="L1168" s="54"/>
      <c r="M1168" s="54"/>
      <c r="N1168" s="54"/>
      <c r="Y1168">
        <f t="shared" si="180"/>
        <v>5496</v>
      </c>
      <c r="Z1168" t="str">
        <f t="shared" si="181"/>
        <v/>
      </c>
      <c r="AA1168" t="str">
        <f t="shared" si="182"/>
        <v/>
      </c>
      <c r="AE1168" s="19" t="s">
        <v>623</v>
      </c>
      <c r="AH1168" s="70"/>
      <c r="AI1168" s="78"/>
      <c r="AJ1168" s="413" t="str">
        <f t="shared" si="183"/>
        <v/>
      </c>
      <c r="AK1168" t="e">
        <f t="shared" si="184"/>
        <v>#VALUE!</v>
      </c>
      <c r="AL1168" t="str">
        <f t="shared" si="185"/>
        <v/>
      </c>
      <c r="AM1168" s="427" t="e">
        <f t="shared" si="186"/>
        <v>#VALUE!</v>
      </c>
      <c r="AN1168" t="e">
        <f t="shared" si="187"/>
        <v>#VALUE!</v>
      </c>
      <c r="AP1168" s="19" t="str">
        <f t="shared" si="188"/>
        <v/>
      </c>
    </row>
    <row r="1169" spans="1:42" ht="15.75" x14ac:dyDescent="0.2">
      <c r="A1169" s="118">
        <v>20682</v>
      </c>
      <c r="B1169" s="42" t="str">
        <f>IFERROR(VLOOKUP($A1169,INPUT_Du_lieu_nhan_vien!$A:$C,2,0),"-")</f>
        <v>Phạm Thị Mỹ</v>
      </c>
      <c r="C1169" s="42" t="str">
        <f>IFERROR(VLOOKUP($A1169,INPUT_Du_lieu_nhan_vien!$A:$C,3,0),"-")</f>
        <v>Linh</v>
      </c>
      <c r="D1169" s="42" t="str">
        <f>IFERROR(VLOOKUP($A1169,INPUT_Du_lieu_nhan_vien!$A:$AJ,36,0),"-")</f>
        <v>Nghỉ việc</v>
      </c>
      <c r="E1169" s="69"/>
      <c r="F1169" s="70"/>
      <c r="G1169" s="70"/>
      <c r="H1169" s="54"/>
      <c r="I1169" s="54"/>
      <c r="J1169" s="54"/>
      <c r="K1169" s="54"/>
      <c r="L1169" s="54"/>
      <c r="M1169" s="54"/>
      <c r="N1169" s="54"/>
      <c r="Y1169">
        <f t="shared" si="180"/>
        <v>5497</v>
      </c>
      <c r="Z1169" t="str">
        <f t="shared" si="181"/>
        <v/>
      </c>
      <c r="AA1169" t="str">
        <f t="shared" si="182"/>
        <v/>
      </c>
      <c r="AE1169" s="19" t="s">
        <v>623</v>
      </c>
      <c r="AH1169" s="70"/>
      <c r="AI1169" s="78"/>
      <c r="AJ1169" s="413" t="str">
        <f t="shared" si="183"/>
        <v/>
      </c>
      <c r="AK1169" t="e">
        <f t="shared" si="184"/>
        <v>#VALUE!</v>
      </c>
      <c r="AL1169" t="str">
        <f t="shared" si="185"/>
        <v/>
      </c>
      <c r="AM1169" s="427" t="e">
        <f t="shared" si="186"/>
        <v>#VALUE!</v>
      </c>
      <c r="AN1169" t="e">
        <f t="shared" si="187"/>
        <v>#VALUE!</v>
      </c>
      <c r="AP1169" s="19" t="str">
        <f t="shared" si="188"/>
        <v/>
      </c>
    </row>
    <row r="1170" spans="1:42" ht="31.5" x14ac:dyDescent="0.2">
      <c r="A1170" s="118">
        <v>20683</v>
      </c>
      <c r="B1170" s="42" t="str">
        <f>IFERROR(VLOOKUP($A1170,INPUT_Du_lieu_nhan_vien!$A:$C,2,0),"-")</f>
        <v>Lê Ngọc</v>
      </c>
      <c r="C1170" s="42" t="str">
        <f>IFERROR(VLOOKUP($A1170,INPUT_Du_lieu_nhan_vien!$A:$C,3,0),"-")</f>
        <v>Tiến</v>
      </c>
      <c r="D1170" s="42" t="str">
        <f>IFERROR(VLOOKUP($A1170,INPUT_Du_lieu_nhan_vien!$A:$AJ,36,0),"-")</f>
        <v>Thử việc</v>
      </c>
      <c r="E1170" s="69" t="s">
        <v>3031</v>
      </c>
      <c r="F1170" s="70" t="s">
        <v>8194</v>
      </c>
      <c r="G1170" s="71">
        <v>41641</v>
      </c>
      <c r="H1170" s="54"/>
      <c r="I1170" s="54"/>
      <c r="J1170" s="54"/>
      <c r="K1170" s="54" t="s">
        <v>2672</v>
      </c>
      <c r="L1170" s="54"/>
      <c r="M1170" s="54" t="s">
        <v>2673</v>
      </c>
      <c r="N1170" s="54"/>
      <c r="Y1170">
        <f t="shared" si="180"/>
        <v>5498</v>
      </c>
      <c r="Z1170" t="str">
        <f t="shared" si="181"/>
        <v/>
      </c>
      <c r="AA1170">
        <f t="shared" si="182"/>
        <v>167</v>
      </c>
      <c r="AE1170" s="19">
        <v>41641</v>
      </c>
      <c r="AH1170" s="71">
        <v>41641</v>
      </c>
      <c r="AI1170" s="78" t="s">
        <v>8917</v>
      </c>
      <c r="AJ1170" s="413" t="str">
        <f t="shared" si="183"/>
        <v>02</v>
      </c>
      <c r="AK1170" t="str">
        <f t="shared" si="184"/>
        <v>01</v>
      </c>
      <c r="AL1170" t="str">
        <f t="shared" si="185"/>
        <v>2014</v>
      </c>
      <c r="AM1170" s="427" t="str">
        <f t="shared" si="186"/>
        <v>02</v>
      </c>
      <c r="AN1170" t="str">
        <f t="shared" si="187"/>
        <v>01</v>
      </c>
      <c r="AP1170" s="19">
        <f t="shared" si="188"/>
        <v>41641</v>
      </c>
    </row>
    <row r="1171" spans="1:42" ht="31.5" x14ac:dyDescent="0.2">
      <c r="A1171" s="118">
        <v>20684</v>
      </c>
      <c r="B1171" s="42" t="str">
        <f>IFERROR(VLOOKUP($A1171,INPUT_Du_lieu_nhan_vien!$A:$C,2,0),"-")</f>
        <v>Nguyễn Thị</v>
      </c>
      <c r="C1171" s="42" t="str">
        <f>IFERROR(VLOOKUP($A1171,INPUT_Du_lieu_nhan_vien!$A:$C,3,0),"-")</f>
        <v>Ngân</v>
      </c>
      <c r="D1171" s="42" t="str">
        <f>IFERROR(VLOOKUP($A1171,INPUT_Du_lieu_nhan_vien!$A:$AJ,36,0),"-")</f>
        <v>Thử việc</v>
      </c>
      <c r="E1171" s="69" t="s">
        <v>3031</v>
      </c>
      <c r="F1171" s="70" t="s">
        <v>8193</v>
      </c>
      <c r="G1171" s="71">
        <v>41641</v>
      </c>
      <c r="H1171" s="54"/>
      <c r="I1171" s="54" t="s">
        <v>16</v>
      </c>
      <c r="J1171" s="54"/>
      <c r="K1171" s="54" t="s">
        <v>2672</v>
      </c>
      <c r="L1171" s="54"/>
      <c r="M1171" s="54" t="s">
        <v>2673</v>
      </c>
      <c r="N1171" s="54"/>
      <c r="Y1171">
        <f t="shared" si="180"/>
        <v>5499</v>
      </c>
      <c r="Z1171">
        <f t="shared" si="181"/>
        <v>53</v>
      </c>
      <c r="AA1171">
        <f t="shared" si="182"/>
        <v>167</v>
      </c>
      <c r="AE1171" s="19">
        <v>41641</v>
      </c>
      <c r="AH1171" s="71">
        <v>41641</v>
      </c>
      <c r="AI1171" s="78" t="s">
        <v>8917</v>
      </c>
      <c r="AJ1171" s="413" t="str">
        <f t="shared" si="183"/>
        <v>02</v>
      </c>
      <c r="AK1171" t="str">
        <f t="shared" si="184"/>
        <v>01</v>
      </c>
      <c r="AL1171" t="str">
        <f t="shared" si="185"/>
        <v>2014</v>
      </c>
      <c r="AM1171" s="427" t="str">
        <f t="shared" si="186"/>
        <v>02</v>
      </c>
      <c r="AN1171" t="str">
        <f t="shared" si="187"/>
        <v>01</v>
      </c>
      <c r="AP1171" s="19">
        <f t="shared" si="188"/>
        <v>41641</v>
      </c>
    </row>
    <row r="1172" spans="1:42" ht="15.75" x14ac:dyDescent="0.2">
      <c r="A1172" s="118">
        <v>20685</v>
      </c>
      <c r="B1172" s="42" t="str">
        <f>IFERROR(VLOOKUP($A1172,INPUT_Du_lieu_nhan_vien!$A:$C,2,0),"-")</f>
        <v>Đỗ Thị Mỹ</v>
      </c>
      <c r="C1172" s="42" t="str">
        <f>IFERROR(VLOOKUP($A1172,INPUT_Du_lieu_nhan_vien!$A:$C,3,0),"-")</f>
        <v>Kim</v>
      </c>
      <c r="D1172" s="42" t="str">
        <f>IFERROR(VLOOKUP($A1172,INPUT_Du_lieu_nhan_vien!$A:$AJ,36,0),"-")</f>
        <v>Nghỉ việc</v>
      </c>
      <c r="E1172" s="69"/>
      <c r="F1172" s="70"/>
      <c r="G1172" s="70"/>
      <c r="H1172" s="54"/>
      <c r="I1172" s="54"/>
      <c r="J1172" s="54"/>
      <c r="K1172" s="54"/>
      <c r="L1172" s="54"/>
      <c r="M1172" s="54"/>
      <c r="N1172" s="54"/>
      <c r="Y1172">
        <f t="shared" si="180"/>
        <v>5500</v>
      </c>
      <c r="Z1172" t="str">
        <f t="shared" si="181"/>
        <v/>
      </c>
      <c r="AA1172" t="str">
        <f t="shared" si="182"/>
        <v/>
      </c>
      <c r="AE1172" s="19" t="s">
        <v>623</v>
      </c>
      <c r="AH1172" s="70"/>
      <c r="AI1172" s="78"/>
      <c r="AJ1172" s="413" t="str">
        <f t="shared" si="183"/>
        <v/>
      </c>
      <c r="AK1172" t="e">
        <f t="shared" si="184"/>
        <v>#VALUE!</v>
      </c>
      <c r="AL1172" t="str">
        <f t="shared" si="185"/>
        <v/>
      </c>
      <c r="AM1172" s="427" t="e">
        <f t="shared" si="186"/>
        <v>#VALUE!</v>
      </c>
      <c r="AN1172" t="e">
        <f t="shared" si="187"/>
        <v>#VALUE!</v>
      </c>
      <c r="AP1172" s="19" t="str">
        <f t="shared" si="188"/>
        <v/>
      </c>
    </row>
    <row r="1173" spans="1:42" ht="15.75" x14ac:dyDescent="0.2">
      <c r="A1173" s="118">
        <v>20686</v>
      </c>
      <c r="B1173" s="42" t="str">
        <f>IFERROR(VLOOKUP($A1173,INPUT_Du_lieu_nhan_vien!$A:$C,2,0),"-")</f>
        <v>Tạ Thị Thanh</v>
      </c>
      <c r="C1173" s="42" t="str">
        <f>IFERROR(VLOOKUP($A1173,INPUT_Du_lieu_nhan_vien!$A:$C,3,0),"-")</f>
        <v>Vân</v>
      </c>
      <c r="D1173" s="42" t="str">
        <f>IFERROR(VLOOKUP($A1173,INPUT_Du_lieu_nhan_vien!$A:$AJ,36,0),"-")</f>
        <v>Nghỉ việc</v>
      </c>
      <c r="E1173" s="69"/>
      <c r="F1173" s="70"/>
      <c r="G1173" s="70"/>
      <c r="H1173" s="54"/>
      <c r="I1173" s="54"/>
      <c r="J1173" s="54"/>
      <c r="K1173" s="54"/>
      <c r="L1173" s="54"/>
      <c r="M1173" s="54"/>
      <c r="N1173" s="54"/>
      <c r="Y1173">
        <f t="shared" si="180"/>
        <v>5501</v>
      </c>
      <c r="Z1173" t="str">
        <f t="shared" si="181"/>
        <v/>
      </c>
      <c r="AA1173" t="str">
        <f t="shared" si="182"/>
        <v/>
      </c>
      <c r="AE1173" s="19" t="s">
        <v>623</v>
      </c>
      <c r="AH1173" s="70"/>
      <c r="AI1173" s="78"/>
      <c r="AJ1173" s="413" t="str">
        <f t="shared" si="183"/>
        <v/>
      </c>
      <c r="AK1173" t="e">
        <f t="shared" si="184"/>
        <v>#VALUE!</v>
      </c>
      <c r="AL1173" t="str">
        <f t="shared" si="185"/>
        <v/>
      </c>
      <c r="AM1173" s="427" t="e">
        <f t="shared" si="186"/>
        <v>#VALUE!</v>
      </c>
      <c r="AN1173" t="e">
        <f t="shared" si="187"/>
        <v>#VALUE!</v>
      </c>
      <c r="AP1173" s="19" t="str">
        <f t="shared" si="188"/>
        <v/>
      </c>
    </row>
    <row r="1174" spans="1:42" ht="15.75" x14ac:dyDescent="0.2">
      <c r="A1174" s="118">
        <v>20687</v>
      </c>
      <c r="B1174" s="42" t="str">
        <f>IFERROR(VLOOKUP($A1174,INPUT_Du_lieu_nhan_vien!$A:$C,2,0),"-")</f>
        <v>Nguyễn Thái</v>
      </c>
      <c r="C1174" s="42" t="str">
        <f>IFERROR(VLOOKUP($A1174,INPUT_Du_lieu_nhan_vien!$A:$C,3,0),"-")</f>
        <v>Phượng</v>
      </c>
      <c r="D1174" s="42" t="str">
        <f>IFERROR(VLOOKUP($A1174,INPUT_Du_lieu_nhan_vien!$A:$AJ,36,0),"-")</f>
        <v>Thử việc</v>
      </c>
      <c r="E1174" s="69"/>
      <c r="F1174" s="70"/>
      <c r="G1174" s="70"/>
      <c r="H1174" s="54"/>
      <c r="I1174" s="54"/>
      <c r="J1174" s="54"/>
      <c r="K1174" s="54"/>
      <c r="L1174" s="54"/>
      <c r="M1174" s="54"/>
      <c r="N1174" s="54"/>
      <c r="Y1174">
        <f t="shared" si="180"/>
        <v>5502</v>
      </c>
      <c r="Z1174" t="str">
        <f t="shared" si="181"/>
        <v/>
      </c>
      <c r="AA1174" t="str">
        <f t="shared" si="182"/>
        <v/>
      </c>
      <c r="AE1174" s="19" t="s">
        <v>623</v>
      </c>
      <c r="AH1174" s="70"/>
      <c r="AI1174" s="78"/>
      <c r="AJ1174" s="413" t="str">
        <f t="shared" si="183"/>
        <v/>
      </c>
      <c r="AK1174" t="e">
        <f t="shared" si="184"/>
        <v>#VALUE!</v>
      </c>
      <c r="AL1174" t="str">
        <f t="shared" si="185"/>
        <v/>
      </c>
      <c r="AM1174" s="427" t="e">
        <f t="shared" si="186"/>
        <v>#VALUE!</v>
      </c>
      <c r="AN1174" t="e">
        <f t="shared" si="187"/>
        <v>#VALUE!</v>
      </c>
      <c r="AP1174" s="19" t="str">
        <f t="shared" si="188"/>
        <v/>
      </c>
    </row>
    <row r="1175" spans="1:42" ht="31.5" x14ac:dyDescent="0.2">
      <c r="A1175" s="118">
        <v>20688</v>
      </c>
      <c r="B1175" s="42" t="str">
        <f>IFERROR(VLOOKUP($A1175,INPUT_Du_lieu_nhan_vien!$A:$C,2,0),"-")</f>
        <v>Vũ Văn</v>
      </c>
      <c r="C1175" s="42" t="str">
        <f>IFERROR(VLOOKUP($A1175,INPUT_Du_lieu_nhan_vien!$A:$C,3,0),"-")</f>
        <v>Định</v>
      </c>
      <c r="D1175" s="42" t="str">
        <f>IFERROR(VLOOKUP($A1175,INPUT_Du_lieu_nhan_vien!$A:$AJ,36,0),"-")</f>
        <v>Thử việc</v>
      </c>
      <c r="E1175" s="69" t="s">
        <v>3031</v>
      </c>
      <c r="F1175" s="70" t="s">
        <v>8200</v>
      </c>
      <c r="G1175" s="71">
        <v>41629</v>
      </c>
      <c r="H1175" s="54"/>
      <c r="I1175" s="54" t="s">
        <v>12</v>
      </c>
      <c r="J1175" s="54"/>
      <c r="K1175" s="54" t="s">
        <v>31</v>
      </c>
      <c r="L1175" s="54"/>
      <c r="M1175" s="54" t="s">
        <v>33</v>
      </c>
      <c r="N1175" s="54"/>
      <c r="Y1175">
        <f t="shared" si="180"/>
        <v>5503</v>
      </c>
      <c r="Z1175">
        <f t="shared" si="181"/>
        <v>50</v>
      </c>
      <c r="AA1175">
        <f t="shared" si="182"/>
        <v>182</v>
      </c>
      <c r="AE1175" s="19">
        <v>41629</v>
      </c>
      <c r="AH1175" s="71">
        <v>41629</v>
      </c>
      <c r="AI1175" s="78" t="s">
        <v>8918</v>
      </c>
      <c r="AJ1175" s="413" t="str">
        <f t="shared" si="183"/>
        <v>21</v>
      </c>
      <c r="AK1175" t="str">
        <f t="shared" si="184"/>
        <v>12</v>
      </c>
      <c r="AL1175" t="str">
        <f t="shared" si="185"/>
        <v>2013</v>
      </c>
      <c r="AM1175" s="427" t="str">
        <f t="shared" si="186"/>
        <v>21</v>
      </c>
      <c r="AN1175" t="str">
        <f t="shared" si="187"/>
        <v>12</v>
      </c>
      <c r="AP1175" s="19">
        <f t="shared" si="188"/>
        <v>41629</v>
      </c>
    </row>
    <row r="1176" spans="1:42" ht="31.5" x14ac:dyDescent="0.2">
      <c r="A1176" s="118">
        <v>20689</v>
      </c>
      <c r="B1176" s="42" t="str">
        <f>IFERROR(VLOOKUP($A1176,INPUT_Du_lieu_nhan_vien!$A:$C,2,0),"-")</f>
        <v>Nguyễn Xuân</v>
      </c>
      <c r="C1176" s="42" t="str">
        <f>IFERROR(VLOOKUP($A1176,INPUT_Du_lieu_nhan_vien!$A:$C,3,0),"-")</f>
        <v>Phương</v>
      </c>
      <c r="D1176" s="42" t="str">
        <f>IFERROR(VLOOKUP($A1176,INPUT_Du_lieu_nhan_vien!$A:$AJ,36,0),"-")</f>
        <v>Thử việc</v>
      </c>
      <c r="E1176" s="69" t="s">
        <v>3031</v>
      </c>
      <c r="F1176" s="70" t="s">
        <v>8196</v>
      </c>
      <c r="G1176" s="71">
        <v>41641</v>
      </c>
      <c r="H1176" s="54"/>
      <c r="I1176" s="54" t="s">
        <v>16</v>
      </c>
      <c r="J1176" s="54"/>
      <c r="K1176" s="54" t="s">
        <v>2672</v>
      </c>
      <c r="L1176" s="54"/>
      <c r="M1176" s="54" t="s">
        <v>2673</v>
      </c>
      <c r="N1176" s="54"/>
      <c r="Y1176">
        <f t="shared" si="180"/>
        <v>5504</v>
      </c>
      <c r="Z1176">
        <f t="shared" si="181"/>
        <v>53</v>
      </c>
      <c r="AA1176">
        <f t="shared" si="182"/>
        <v>167</v>
      </c>
      <c r="AE1176" s="19">
        <v>41641</v>
      </c>
      <c r="AH1176" s="71">
        <v>41641</v>
      </c>
      <c r="AI1176" s="78" t="s">
        <v>8917</v>
      </c>
      <c r="AJ1176" s="413" t="str">
        <f t="shared" si="183"/>
        <v>02</v>
      </c>
      <c r="AK1176" t="str">
        <f t="shared" si="184"/>
        <v>01</v>
      </c>
      <c r="AL1176" t="str">
        <f t="shared" si="185"/>
        <v>2014</v>
      </c>
      <c r="AM1176" s="427" t="str">
        <f t="shared" si="186"/>
        <v>02</v>
      </c>
      <c r="AN1176" t="str">
        <f t="shared" si="187"/>
        <v>01</v>
      </c>
      <c r="AP1176" s="19">
        <f t="shared" si="188"/>
        <v>41641</v>
      </c>
    </row>
    <row r="1177" spans="1:42" ht="31.5" x14ac:dyDescent="0.2">
      <c r="A1177" s="118">
        <v>20690</v>
      </c>
      <c r="B1177" s="42" t="str">
        <f>IFERROR(VLOOKUP($A1177,INPUT_Du_lieu_nhan_vien!$A:$C,2,0),"-")</f>
        <v>Lê Thị</v>
      </c>
      <c r="C1177" s="42" t="str">
        <f>IFERROR(VLOOKUP($A1177,INPUT_Du_lieu_nhan_vien!$A:$C,3,0),"-")</f>
        <v>Quỳnh</v>
      </c>
      <c r="D1177" s="42" t="str">
        <f>IFERROR(VLOOKUP($A1177,INPUT_Du_lieu_nhan_vien!$A:$AJ,36,0),"-")</f>
        <v>Thử việc</v>
      </c>
      <c r="E1177" s="69" t="s">
        <v>3031</v>
      </c>
      <c r="F1177" s="70" t="s">
        <v>8150</v>
      </c>
      <c r="G1177" s="71">
        <v>41640</v>
      </c>
      <c r="H1177" s="69" t="s">
        <v>16</v>
      </c>
      <c r="I1177" s="69" t="s">
        <v>16</v>
      </c>
      <c r="J1177" s="69" t="s">
        <v>31</v>
      </c>
      <c r="K1177" s="69" t="s">
        <v>31</v>
      </c>
      <c r="L1177" s="69" t="s">
        <v>37</v>
      </c>
      <c r="M1177" s="69" t="s">
        <v>37</v>
      </c>
      <c r="N1177" s="54"/>
      <c r="Y1177">
        <f t="shared" si="180"/>
        <v>5505</v>
      </c>
      <c r="Z1177">
        <f t="shared" si="181"/>
        <v>53</v>
      </c>
      <c r="AA1177">
        <f t="shared" si="182"/>
        <v>182</v>
      </c>
      <c r="AE1177" s="19">
        <v>41640</v>
      </c>
      <c r="AH1177" s="71">
        <v>41640</v>
      </c>
      <c r="AI1177" s="78" t="s">
        <v>8770</v>
      </c>
      <c r="AJ1177" s="413" t="str">
        <f t="shared" si="183"/>
        <v>01</v>
      </c>
      <c r="AK1177" t="str">
        <f t="shared" si="184"/>
        <v>01</v>
      </c>
      <c r="AL1177" t="str">
        <f t="shared" si="185"/>
        <v>2014</v>
      </c>
      <c r="AM1177" s="427" t="str">
        <f t="shared" si="186"/>
        <v>01</v>
      </c>
      <c r="AN1177" t="str">
        <f t="shared" si="187"/>
        <v>01</v>
      </c>
      <c r="AP1177" s="19">
        <f t="shared" si="188"/>
        <v>41640</v>
      </c>
    </row>
    <row r="1178" spans="1:42" ht="15.75" x14ac:dyDescent="0.2">
      <c r="A1178" s="118">
        <v>20691</v>
      </c>
      <c r="B1178" s="42" t="str">
        <f>IFERROR(VLOOKUP($A1178,INPUT_Du_lieu_nhan_vien!$A:$C,2,0),"-")</f>
        <v>Nguyễn Thị Ngọc</v>
      </c>
      <c r="C1178" s="42" t="str">
        <f>IFERROR(VLOOKUP($A1178,INPUT_Du_lieu_nhan_vien!$A:$C,3,0),"-")</f>
        <v>Mến</v>
      </c>
      <c r="D1178" s="42" t="str">
        <f>IFERROR(VLOOKUP($A1178,INPUT_Du_lieu_nhan_vien!$A:$AJ,36,0),"-")</f>
        <v>Thử việc</v>
      </c>
      <c r="E1178" s="69"/>
      <c r="F1178" s="70"/>
      <c r="G1178" s="70"/>
      <c r="H1178" s="54"/>
      <c r="I1178" s="54"/>
      <c r="J1178" s="54"/>
      <c r="K1178" s="54"/>
      <c r="L1178" s="54"/>
      <c r="M1178" s="54"/>
      <c r="N1178" s="54"/>
      <c r="Y1178">
        <f t="shared" si="180"/>
        <v>5506</v>
      </c>
      <c r="Z1178" t="str">
        <f t="shared" si="181"/>
        <v/>
      </c>
      <c r="AA1178" t="str">
        <f t="shared" si="182"/>
        <v/>
      </c>
      <c r="AE1178" s="19" t="s">
        <v>623</v>
      </c>
      <c r="AH1178" s="70"/>
      <c r="AI1178" s="78"/>
      <c r="AJ1178" s="413" t="str">
        <f t="shared" si="183"/>
        <v/>
      </c>
      <c r="AK1178" t="e">
        <f t="shared" si="184"/>
        <v>#VALUE!</v>
      </c>
      <c r="AL1178" t="str">
        <f t="shared" si="185"/>
        <v/>
      </c>
      <c r="AM1178" s="427" t="e">
        <f t="shared" si="186"/>
        <v>#VALUE!</v>
      </c>
      <c r="AN1178" t="e">
        <f t="shared" si="187"/>
        <v>#VALUE!</v>
      </c>
      <c r="AP1178" s="19" t="str">
        <f t="shared" si="188"/>
        <v/>
      </c>
    </row>
    <row r="1179" spans="1:42" ht="31.5" x14ac:dyDescent="0.2">
      <c r="A1179" s="118">
        <v>20692</v>
      </c>
      <c r="B1179" s="42" t="str">
        <f>IFERROR(VLOOKUP($A1179,INPUT_Du_lieu_nhan_vien!$A:$C,2,0),"-")</f>
        <v>Doãn Thị Hải</v>
      </c>
      <c r="C1179" s="42" t="str">
        <f>IFERROR(VLOOKUP($A1179,INPUT_Du_lieu_nhan_vien!$A:$C,3,0),"-")</f>
        <v>Anh</v>
      </c>
      <c r="D1179" s="42" t="str">
        <f>IFERROR(VLOOKUP($A1179,INPUT_Du_lieu_nhan_vien!$A:$AJ,36,0),"-")</f>
        <v>Thử việc</v>
      </c>
      <c r="E1179" s="69" t="s">
        <v>3031</v>
      </c>
      <c r="F1179" s="70" t="s">
        <v>8179</v>
      </c>
      <c r="G1179" s="71">
        <v>41640</v>
      </c>
      <c r="H1179" s="54"/>
      <c r="I1179" s="69" t="s">
        <v>16</v>
      </c>
      <c r="J1179" s="54"/>
      <c r="K1179" s="69" t="s">
        <v>31</v>
      </c>
      <c r="L1179" s="54"/>
      <c r="M1179" s="69" t="s">
        <v>37</v>
      </c>
      <c r="N1179" s="54"/>
      <c r="Y1179">
        <f t="shared" si="180"/>
        <v>5507</v>
      </c>
      <c r="Z1179">
        <f t="shared" si="181"/>
        <v>53</v>
      </c>
      <c r="AA1179">
        <f t="shared" si="182"/>
        <v>182</v>
      </c>
      <c r="AE1179" s="19">
        <v>41640</v>
      </c>
      <c r="AH1179" s="71">
        <v>41640</v>
      </c>
      <c r="AI1179" s="78" t="s">
        <v>8770</v>
      </c>
      <c r="AJ1179" s="413" t="str">
        <f t="shared" si="183"/>
        <v>01</v>
      </c>
      <c r="AK1179" t="str">
        <f t="shared" si="184"/>
        <v>01</v>
      </c>
      <c r="AL1179" t="str">
        <f t="shared" si="185"/>
        <v>2014</v>
      </c>
      <c r="AM1179" s="427" t="str">
        <f t="shared" si="186"/>
        <v>01</v>
      </c>
      <c r="AN1179" t="str">
        <f t="shared" si="187"/>
        <v>01</v>
      </c>
      <c r="AP1179" s="19">
        <f t="shared" si="188"/>
        <v>41640</v>
      </c>
    </row>
    <row r="1180" spans="1:42" ht="31.5" x14ac:dyDescent="0.2">
      <c r="A1180" s="118">
        <v>20693</v>
      </c>
      <c r="B1180" s="42" t="str">
        <f>IFERROR(VLOOKUP($A1180,INPUT_Du_lieu_nhan_vien!$A:$C,2,0),"-")</f>
        <v>Dương Thị Huyền</v>
      </c>
      <c r="C1180" s="42" t="str">
        <f>IFERROR(VLOOKUP($A1180,INPUT_Du_lieu_nhan_vien!$A:$C,3,0),"-")</f>
        <v>Trang</v>
      </c>
      <c r="D1180" s="42" t="str">
        <f>IFERROR(VLOOKUP($A1180,INPUT_Du_lieu_nhan_vien!$A:$AJ,36,0),"-")</f>
        <v>Thử việc</v>
      </c>
      <c r="E1180" s="69" t="s">
        <v>3031</v>
      </c>
      <c r="F1180" s="70" t="s">
        <v>8180</v>
      </c>
      <c r="G1180" s="71">
        <v>41640</v>
      </c>
      <c r="H1180" s="54"/>
      <c r="I1180" s="69" t="s">
        <v>16</v>
      </c>
      <c r="J1180" s="54"/>
      <c r="K1180" s="69" t="s">
        <v>31</v>
      </c>
      <c r="L1180" s="54"/>
      <c r="M1180" s="69" t="s">
        <v>37</v>
      </c>
      <c r="N1180" s="54"/>
      <c r="Y1180">
        <f t="shared" si="180"/>
        <v>5508</v>
      </c>
      <c r="Z1180">
        <f t="shared" si="181"/>
        <v>53</v>
      </c>
      <c r="AA1180">
        <f t="shared" si="182"/>
        <v>182</v>
      </c>
      <c r="AE1180" s="19">
        <v>41640</v>
      </c>
      <c r="AH1180" s="71">
        <v>41640</v>
      </c>
      <c r="AI1180" s="78" t="s">
        <v>8770</v>
      </c>
      <c r="AJ1180" s="413" t="str">
        <f t="shared" si="183"/>
        <v>01</v>
      </c>
      <c r="AK1180" t="str">
        <f t="shared" si="184"/>
        <v>01</v>
      </c>
      <c r="AL1180" t="str">
        <f t="shared" si="185"/>
        <v>2014</v>
      </c>
      <c r="AM1180" s="427" t="str">
        <f t="shared" si="186"/>
        <v>01</v>
      </c>
      <c r="AN1180" t="str">
        <f t="shared" si="187"/>
        <v>01</v>
      </c>
      <c r="AP1180" s="19">
        <f t="shared" si="188"/>
        <v>41640</v>
      </c>
    </row>
    <row r="1181" spans="1:42" ht="15.75" x14ac:dyDescent="0.2">
      <c r="A1181" s="118">
        <v>20694</v>
      </c>
      <c r="B1181" s="42" t="str">
        <f>IFERROR(VLOOKUP($A1181,INPUT_Du_lieu_nhan_vien!$A:$C,2,0),"-")</f>
        <v>Nguyễn Thị</v>
      </c>
      <c r="C1181" s="42" t="str">
        <f>IFERROR(VLOOKUP($A1181,INPUT_Du_lieu_nhan_vien!$A:$C,3,0),"-")</f>
        <v>Trang</v>
      </c>
      <c r="D1181" s="42" t="str">
        <f>IFERROR(VLOOKUP($A1181,INPUT_Du_lieu_nhan_vien!$A:$AJ,36,0),"-")</f>
        <v>Thử việc</v>
      </c>
      <c r="E1181" s="69"/>
      <c r="F1181" s="70"/>
      <c r="G1181" s="70"/>
      <c r="H1181" s="54"/>
      <c r="I1181" s="54"/>
      <c r="J1181" s="54"/>
      <c r="K1181" s="54"/>
      <c r="L1181" s="54"/>
      <c r="M1181" s="54"/>
      <c r="N1181" s="54"/>
      <c r="Y1181">
        <f t="shared" si="180"/>
        <v>5509</v>
      </c>
      <c r="Z1181" t="str">
        <f t="shared" si="181"/>
        <v/>
      </c>
      <c r="AA1181" t="str">
        <f t="shared" si="182"/>
        <v/>
      </c>
      <c r="AE1181" s="19" t="s">
        <v>623</v>
      </c>
      <c r="AH1181" s="70"/>
      <c r="AI1181" s="78"/>
      <c r="AJ1181" s="413" t="str">
        <f t="shared" si="183"/>
        <v/>
      </c>
      <c r="AK1181" t="e">
        <f t="shared" si="184"/>
        <v>#VALUE!</v>
      </c>
      <c r="AL1181" t="str">
        <f t="shared" si="185"/>
        <v/>
      </c>
      <c r="AM1181" s="427" t="e">
        <f t="shared" si="186"/>
        <v>#VALUE!</v>
      </c>
      <c r="AN1181" t="e">
        <f t="shared" si="187"/>
        <v>#VALUE!</v>
      </c>
      <c r="AP1181" s="19" t="str">
        <f t="shared" si="188"/>
        <v/>
      </c>
    </row>
    <row r="1182" spans="1:42" ht="31.5" x14ac:dyDescent="0.2">
      <c r="A1182" s="118">
        <v>20695</v>
      </c>
      <c r="B1182" s="42" t="str">
        <f>IFERROR(VLOOKUP($A1182,INPUT_Du_lieu_nhan_vien!$A:$C,2,0),"-")</f>
        <v>Đặng Hồng</v>
      </c>
      <c r="C1182" s="42" t="str">
        <f>IFERROR(VLOOKUP($A1182,INPUT_Du_lieu_nhan_vien!$A:$C,3,0),"-")</f>
        <v>Hậu</v>
      </c>
      <c r="D1182" s="42" t="str">
        <f>IFERROR(VLOOKUP($A1182,INPUT_Du_lieu_nhan_vien!$A:$AJ,36,0),"-")</f>
        <v>Thử việc</v>
      </c>
      <c r="E1182" s="69" t="s">
        <v>3031</v>
      </c>
      <c r="F1182" s="70" t="s">
        <v>8148</v>
      </c>
      <c r="G1182" s="71">
        <v>41640</v>
      </c>
      <c r="H1182" s="54" t="s">
        <v>3012</v>
      </c>
      <c r="I1182" s="54" t="s">
        <v>3012</v>
      </c>
      <c r="J1182" s="54"/>
      <c r="K1182" s="54" t="s">
        <v>2631</v>
      </c>
      <c r="L1182" s="54"/>
      <c r="M1182" s="54"/>
      <c r="N1182" s="54"/>
      <c r="Y1182">
        <f t="shared" si="180"/>
        <v>5510</v>
      </c>
      <c r="Z1182">
        <f t="shared" si="181"/>
        <v>56</v>
      </c>
      <c r="AA1182">
        <f t="shared" si="182"/>
        <v>164</v>
      </c>
      <c r="AE1182" s="19">
        <v>41640</v>
      </c>
      <c r="AH1182" s="71">
        <v>41640</v>
      </c>
      <c r="AI1182" s="78" t="s">
        <v>8770</v>
      </c>
      <c r="AJ1182" s="413" t="str">
        <f t="shared" si="183"/>
        <v>01</v>
      </c>
      <c r="AK1182" t="str">
        <f t="shared" si="184"/>
        <v>01</v>
      </c>
      <c r="AL1182" t="str">
        <f t="shared" si="185"/>
        <v>2014</v>
      </c>
      <c r="AM1182" s="427" t="str">
        <f t="shared" si="186"/>
        <v>01</v>
      </c>
      <c r="AN1182" t="str">
        <f t="shared" si="187"/>
        <v>01</v>
      </c>
      <c r="AP1182" s="19">
        <f t="shared" si="188"/>
        <v>41640</v>
      </c>
    </row>
    <row r="1183" spans="1:42" ht="15.75" x14ac:dyDescent="0.2">
      <c r="A1183" s="118">
        <v>20696</v>
      </c>
      <c r="B1183" s="42" t="str">
        <f>IFERROR(VLOOKUP($A1183,INPUT_Du_lieu_nhan_vien!$A:$C,2,0),"-")</f>
        <v>Lương Thị Bích</v>
      </c>
      <c r="C1183" s="42" t="str">
        <f>IFERROR(VLOOKUP($A1183,INPUT_Du_lieu_nhan_vien!$A:$C,3,0),"-")</f>
        <v>Liên</v>
      </c>
      <c r="D1183" s="42" t="str">
        <f>IFERROR(VLOOKUP($A1183,INPUT_Du_lieu_nhan_vien!$A:$AJ,36,0),"-")</f>
        <v>Nghỉ việc</v>
      </c>
      <c r="E1183" s="69"/>
      <c r="F1183" s="70"/>
      <c r="G1183" s="70"/>
      <c r="H1183" s="54"/>
      <c r="I1183" s="54"/>
      <c r="J1183" s="54"/>
      <c r="K1183" s="54"/>
      <c r="L1183" s="54"/>
      <c r="M1183" s="54"/>
      <c r="Y1183">
        <f t="shared" si="180"/>
        <v>5511</v>
      </c>
      <c r="Z1183" t="str">
        <f t="shared" si="181"/>
        <v/>
      </c>
      <c r="AA1183" t="str">
        <f t="shared" si="182"/>
        <v/>
      </c>
      <c r="AE1183" s="19" t="s">
        <v>623</v>
      </c>
      <c r="AH1183" s="70"/>
      <c r="AI1183" s="78"/>
      <c r="AJ1183" s="413" t="str">
        <f t="shared" si="183"/>
        <v/>
      </c>
      <c r="AK1183" t="e">
        <f t="shared" si="184"/>
        <v>#VALUE!</v>
      </c>
      <c r="AL1183" t="str">
        <f t="shared" si="185"/>
        <v/>
      </c>
      <c r="AM1183" s="427" t="e">
        <f t="shared" si="186"/>
        <v>#VALUE!</v>
      </c>
      <c r="AN1183" t="e">
        <f t="shared" si="187"/>
        <v>#VALUE!</v>
      </c>
      <c r="AP1183" s="19" t="str">
        <f t="shared" si="188"/>
        <v/>
      </c>
    </row>
    <row r="1184" spans="1:42" ht="25.5" x14ac:dyDescent="0.2">
      <c r="A1184" s="341">
        <v>20387</v>
      </c>
      <c r="B1184" s="42" t="str">
        <f>IFERROR(VLOOKUP($A1184,INPUT_Du_lieu_nhan_vien!$A:$C,2,0),"-")</f>
        <v>Tô Thị Hạnh</v>
      </c>
      <c r="C1184" s="42" t="str">
        <f>IFERROR(VLOOKUP($A1184,INPUT_Du_lieu_nhan_vien!$A:$C,3,0),"-")</f>
        <v>Nguyên</v>
      </c>
      <c r="D1184" s="42" t="str">
        <f>IFERROR(VLOOKUP($A1184,INPUT_Du_lieu_nhan_vien!$A:$AJ,36,0),"-")</f>
        <v>Nghỉ việc</v>
      </c>
      <c r="E1184" s="341" t="s">
        <v>3030</v>
      </c>
      <c r="F1184" s="344" t="s">
        <v>8047</v>
      </c>
      <c r="G1184" s="353">
        <v>40987</v>
      </c>
      <c r="Y1184">
        <f t="shared" si="180"/>
        <v>5055</v>
      </c>
      <c r="Z1184" t="str">
        <f t="shared" si="181"/>
        <v/>
      </c>
      <c r="AA1184" t="str">
        <f t="shared" si="182"/>
        <v/>
      </c>
      <c r="AE1184" s="19">
        <v>40987</v>
      </c>
      <c r="AH1184" s="353">
        <v>40987</v>
      </c>
      <c r="AI1184" s="423" t="s">
        <v>8629</v>
      </c>
      <c r="AJ1184" s="413" t="str">
        <f t="shared" si="183"/>
        <v>19</v>
      </c>
      <c r="AK1184" t="str">
        <f t="shared" si="184"/>
        <v>03</v>
      </c>
      <c r="AL1184" t="str">
        <f t="shared" si="185"/>
        <v>2012</v>
      </c>
      <c r="AM1184" s="427" t="str">
        <f t="shared" si="186"/>
        <v>19</v>
      </c>
      <c r="AN1184" t="str">
        <f t="shared" si="187"/>
        <v>03</v>
      </c>
      <c r="AP1184" s="19">
        <f t="shared" si="188"/>
        <v>40987</v>
      </c>
    </row>
    <row r="1185" spans="1:42" ht="25.5" x14ac:dyDescent="0.2">
      <c r="A1185" s="341">
        <v>20632</v>
      </c>
      <c r="B1185" s="42" t="str">
        <f>IFERROR(VLOOKUP($A1185,INPUT_Du_lieu_nhan_vien!$A:$C,2,0),"-")</f>
        <v>Nguyễn Duy</v>
      </c>
      <c r="C1185" s="42" t="str">
        <f>IFERROR(VLOOKUP($A1185,INPUT_Du_lieu_nhan_vien!$A:$C,3,0),"-")</f>
        <v>Cung</v>
      </c>
      <c r="D1185" s="42" t="str">
        <f>IFERROR(VLOOKUP($A1185,INPUT_Du_lieu_nhan_vien!$A:$AJ,36,0),"-")</f>
        <v>Chính thức</v>
      </c>
      <c r="E1185" s="341" t="s">
        <v>3030</v>
      </c>
      <c r="F1185" s="344" t="s">
        <v>8048</v>
      </c>
      <c r="G1185" s="345">
        <v>41491</v>
      </c>
      <c r="Y1185">
        <f t="shared" si="180"/>
        <v>5447</v>
      </c>
      <c r="Z1185" t="str">
        <f t="shared" si="181"/>
        <v/>
      </c>
      <c r="AA1185" t="str">
        <f t="shared" si="182"/>
        <v/>
      </c>
      <c r="AE1185" s="19">
        <v>41402</v>
      </c>
      <c r="AH1185" s="345">
        <v>41491</v>
      </c>
      <c r="AI1185" s="423" t="s">
        <v>8919</v>
      </c>
      <c r="AJ1185" s="413" t="str">
        <f t="shared" si="183"/>
        <v>8/</v>
      </c>
      <c r="AK1185" t="str">
        <f t="shared" si="184"/>
        <v>5</v>
      </c>
      <c r="AL1185" t="str">
        <f t="shared" si="185"/>
        <v>2013</v>
      </c>
      <c r="AM1185" s="427">
        <v>8</v>
      </c>
      <c r="AN1185" t="str">
        <f t="shared" si="187"/>
        <v>5</v>
      </c>
      <c r="AP1185" s="19">
        <f t="shared" si="188"/>
        <v>41402</v>
      </c>
    </row>
    <row r="1186" spans="1:42" ht="25.5" x14ac:dyDescent="0.2">
      <c r="A1186" s="341">
        <v>20644</v>
      </c>
      <c r="B1186" s="42" t="str">
        <f>IFERROR(VLOOKUP($A1186,INPUT_Du_lieu_nhan_vien!$A:$C,2,0),"-")</f>
        <v>Đỗ Thị Khánh</v>
      </c>
      <c r="C1186" s="42" t="str">
        <f>IFERROR(VLOOKUP($A1186,INPUT_Du_lieu_nhan_vien!$A:$C,3,0),"-")</f>
        <v>Ly</v>
      </c>
      <c r="D1186" s="42" t="str">
        <f>IFERROR(VLOOKUP($A1186,INPUT_Du_lieu_nhan_vien!$A:$AJ,36,0),"-")</f>
        <v>Chính thức</v>
      </c>
      <c r="E1186" s="341" t="s">
        <v>3030</v>
      </c>
      <c r="F1186" s="344" t="s">
        <v>8049</v>
      </c>
      <c r="G1186" s="345">
        <v>41520</v>
      </c>
      <c r="Y1186">
        <f t="shared" si="180"/>
        <v>5459</v>
      </c>
      <c r="Z1186" t="str">
        <f t="shared" si="181"/>
        <v/>
      </c>
      <c r="AA1186" t="str">
        <f t="shared" si="182"/>
        <v/>
      </c>
      <c r="AE1186" s="19">
        <v>41342</v>
      </c>
      <c r="AH1186" s="345">
        <v>41520</v>
      </c>
      <c r="AI1186" s="423" t="s">
        <v>8920</v>
      </c>
      <c r="AJ1186" s="413" t="str">
        <f t="shared" si="183"/>
        <v>9/</v>
      </c>
      <c r="AK1186" t="str">
        <f t="shared" si="184"/>
        <v>3</v>
      </c>
      <c r="AL1186" t="str">
        <f t="shared" si="185"/>
        <v>2013</v>
      </c>
      <c r="AM1186" s="427">
        <v>9</v>
      </c>
      <c r="AN1186" t="str">
        <f t="shared" si="187"/>
        <v>3</v>
      </c>
      <c r="AP1186" s="19">
        <f t="shared" si="188"/>
        <v>41342</v>
      </c>
    </row>
    <row r="1187" spans="1:42" ht="25.5" x14ac:dyDescent="0.2">
      <c r="A1187" s="341">
        <v>20650</v>
      </c>
      <c r="B1187" s="42" t="str">
        <f>IFERROR(VLOOKUP($A1187,INPUT_Du_lieu_nhan_vien!$A:$C,2,0),"-")</f>
        <v>Trần Thị</v>
      </c>
      <c r="C1187" s="42" t="str">
        <f>IFERROR(VLOOKUP($A1187,INPUT_Du_lieu_nhan_vien!$A:$C,3,0),"-")</f>
        <v>Hằng</v>
      </c>
      <c r="D1187" s="42" t="str">
        <f>IFERROR(VLOOKUP($A1187,INPUT_Du_lieu_nhan_vien!$A:$AJ,36,0),"-")</f>
        <v>Chính thức</v>
      </c>
      <c r="E1187" s="342" t="s">
        <v>3030</v>
      </c>
      <c r="F1187" s="344" t="s">
        <v>8050</v>
      </c>
      <c r="G1187" s="345">
        <v>41529</v>
      </c>
      <c r="Y1187">
        <f t="shared" si="180"/>
        <v>5465</v>
      </c>
      <c r="Z1187" t="str">
        <f t="shared" si="181"/>
        <v/>
      </c>
      <c r="AA1187" t="str">
        <f t="shared" si="182"/>
        <v/>
      </c>
      <c r="AE1187" s="19">
        <v>41617</v>
      </c>
      <c r="AH1187" s="345">
        <v>41529</v>
      </c>
      <c r="AI1187" s="423" t="s">
        <v>8921</v>
      </c>
      <c r="AJ1187" s="413" t="str">
        <f t="shared" si="183"/>
        <v>9/</v>
      </c>
      <c r="AK1187" t="str">
        <f t="shared" si="184"/>
        <v>12</v>
      </c>
      <c r="AL1187" t="str">
        <f t="shared" si="185"/>
        <v>2013</v>
      </c>
      <c r="AM1187" s="427">
        <v>9</v>
      </c>
      <c r="AN1187" t="str">
        <f t="shared" si="187"/>
        <v>12</v>
      </c>
      <c r="AP1187" s="19">
        <f t="shared" si="188"/>
        <v>41617</v>
      </c>
    </row>
    <row r="1188" spans="1:42" ht="25.5" x14ac:dyDescent="0.2">
      <c r="A1188" s="341">
        <v>20657</v>
      </c>
      <c r="B1188" s="42" t="str">
        <f>IFERROR(VLOOKUP($A1188,INPUT_Du_lieu_nhan_vien!$A:$C,2,0),"-")</f>
        <v>Trần Thị Kim</v>
      </c>
      <c r="C1188" s="42" t="str">
        <f>IFERROR(VLOOKUP($A1188,INPUT_Du_lieu_nhan_vien!$A:$C,3,0),"-")</f>
        <v>Tuyền</v>
      </c>
      <c r="D1188" s="42" t="str">
        <f>IFERROR(VLOOKUP($A1188,INPUT_Du_lieu_nhan_vien!$A:$AJ,36,0),"-")</f>
        <v>Chính thức</v>
      </c>
      <c r="E1188" s="341" t="s">
        <v>3030</v>
      </c>
      <c r="F1188" s="344" t="s">
        <v>8051</v>
      </c>
      <c r="G1188" s="344" t="s">
        <v>8052</v>
      </c>
      <c r="Y1188">
        <f t="shared" si="180"/>
        <v>5472</v>
      </c>
      <c r="Z1188" t="str">
        <f t="shared" si="181"/>
        <v/>
      </c>
      <c r="AA1188" t="str">
        <f t="shared" si="182"/>
        <v/>
      </c>
      <c r="AE1188" s="19">
        <v>41513</v>
      </c>
      <c r="AH1188" s="344" t="s">
        <v>8052</v>
      </c>
      <c r="AI1188" s="423" t="s">
        <v>8052</v>
      </c>
      <c r="AJ1188" s="413" t="str">
        <f t="shared" si="183"/>
        <v>08</v>
      </c>
      <c r="AK1188" t="str">
        <f t="shared" si="184"/>
        <v>27</v>
      </c>
      <c r="AL1188" t="str">
        <f t="shared" si="185"/>
        <v>2013</v>
      </c>
      <c r="AM1188" s="427" t="str">
        <f t="shared" si="186"/>
        <v>27</v>
      </c>
      <c r="AN1188" t="str">
        <f t="shared" si="187"/>
        <v>08</v>
      </c>
      <c r="AP1188" s="19">
        <f t="shared" si="188"/>
        <v>41513</v>
      </c>
    </row>
    <row r="1189" spans="1:42" ht="25.5" x14ac:dyDescent="0.2">
      <c r="A1189" s="341">
        <v>20665</v>
      </c>
      <c r="B1189" s="42" t="str">
        <f>IFERROR(VLOOKUP($A1189,INPUT_Du_lieu_nhan_vien!$A:$C,2,0),"-")</f>
        <v xml:space="preserve">Đặng Thị Thu </v>
      </c>
      <c r="C1189" s="42" t="str">
        <f>IFERROR(VLOOKUP($A1189,INPUT_Du_lieu_nhan_vien!$A:$C,3,0),"-")</f>
        <v>Hiền</v>
      </c>
      <c r="D1189" s="42" t="str">
        <f>IFERROR(VLOOKUP($A1189,INPUT_Du_lieu_nhan_vien!$A:$AJ,36,0),"-")</f>
        <v>Chính thức</v>
      </c>
      <c r="E1189" s="341" t="s">
        <v>3030</v>
      </c>
      <c r="F1189" s="344" t="s">
        <v>8053</v>
      </c>
      <c r="G1189" s="344" t="s">
        <v>8054</v>
      </c>
      <c r="Y1189">
        <f t="shared" si="180"/>
        <v>5480</v>
      </c>
      <c r="Z1189" t="str">
        <f t="shared" si="181"/>
        <v/>
      </c>
      <c r="AA1189" t="str">
        <f t="shared" si="182"/>
        <v/>
      </c>
      <c r="AE1189" s="19">
        <v>41532</v>
      </c>
      <c r="AH1189" s="344" t="s">
        <v>8054</v>
      </c>
      <c r="AI1189" s="423" t="s">
        <v>8054</v>
      </c>
      <c r="AJ1189" s="413" t="str">
        <f t="shared" si="183"/>
        <v>09</v>
      </c>
      <c r="AK1189" t="str">
        <f t="shared" si="184"/>
        <v>15</v>
      </c>
      <c r="AL1189" t="str">
        <f t="shared" si="185"/>
        <v>2013</v>
      </c>
      <c r="AM1189" s="427" t="str">
        <f t="shared" si="186"/>
        <v>15</v>
      </c>
      <c r="AN1189" t="str">
        <f t="shared" si="187"/>
        <v>09</v>
      </c>
      <c r="AP1189" s="19">
        <f t="shared" si="188"/>
        <v>41532</v>
      </c>
    </row>
    <row r="1190" spans="1:42" ht="25.5" x14ac:dyDescent="0.2">
      <c r="A1190" s="341">
        <v>20671</v>
      </c>
      <c r="B1190" s="42" t="str">
        <f>IFERROR(VLOOKUP($A1190,INPUT_Du_lieu_nhan_vien!$A:$C,2,0),"-")</f>
        <v>Trần Thanh</v>
      </c>
      <c r="C1190" s="42" t="str">
        <f>IFERROR(VLOOKUP($A1190,INPUT_Du_lieu_nhan_vien!$A:$C,3,0),"-")</f>
        <v>Vân</v>
      </c>
      <c r="D1190" s="42" t="str">
        <f>IFERROR(VLOOKUP($A1190,INPUT_Du_lieu_nhan_vien!$A:$AJ,36,0),"-")</f>
        <v>Chính thức</v>
      </c>
      <c r="E1190" s="54" t="s">
        <v>3030</v>
      </c>
      <c r="F1190" s="344" t="s">
        <v>8055</v>
      </c>
      <c r="G1190" s="345">
        <v>41548</v>
      </c>
      <c r="Y1190">
        <f t="shared" si="180"/>
        <v>5486</v>
      </c>
      <c r="Z1190" t="str">
        <f t="shared" si="181"/>
        <v/>
      </c>
      <c r="AA1190" t="str">
        <f t="shared" si="182"/>
        <v/>
      </c>
      <c r="AE1190" s="19">
        <v>41284</v>
      </c>
      <c r="AH1190" s="345">
        <v>41548</v>
      </c>
      <c r="AI1190" s="423" t="s">
        <v>8922</v>
      </c>
      <c r="AJ1190" s="413" t="str">
        <f t="shared" si="183"/>
        <v>10</v>
      </c>
      <c r="AK1190" t="str">
        <f t="shared" si="184"/>
        <v>1</v>
      </c>
      <c r="AL1190" t="str">
        <f t="shared" si="185"/>
        <v>2013</v>
      </c>
      <c r="AM1190" s="427" t="str">
        <f t="shared" si="186"/>
        <v>10</v>
      </c>
      <c r="AN1190" t="str">
        <f t="shared" si="187"/>
        <v>1</v>
      </c>
      <c r="AP1190" s="19">
        <f t="shared" si="188"/>
        <v>41284</v>
      </c>
    </row>
    <row r="1191" spans="1:42" ht="25.5" x14ac:dyDescent="0.2">
      <c r="A1191" s="341">
        <v>20674</v>
      </c>
      <c r="B1191" s="42" t="str">
        <f>IFERROR(VLOOKUP($A1191,INPUT_Du_lieu_nhan_vien!$A:$C,2,0),"-")</f>
        <v>Lê Thị</v>
      </c>
      <c r="C1191" s="42" t="str">
        <f>IFERROR(VLOOKUP($A1191,INPUT_Du_lieu_nhan_vien!$A:$C,3,0),"-")</f>
        <v>Hà</v>
      </c>
      <c r="D1191" s="42" t="str">
        <f>IFERROR(VLOOKUP($A1191,INPUT_Du_lieu_nhan_vien!$A:$AJ,36,0),"-")</f>
        <v>Chính thức</v>
      </c>
      <c r="E1191" s="227" t="s">
        <v>3030</v>
      </c>
      <c r="F1191" s="341" t="s">
        <v>8056</v>
      </c>
      <c r="G1191" s="345">
        <v>41548</v>
      </c>
      <c r="Y1191">
        <f t="shared" si="180"/>
        <v>5489</v>
      </c>
      <c r="Z1191" t="str">
        <f t="shared" si="181"/>
        <v/>
      </c>
      <c r="AA1191" t="str">
        <f t="shared" si="182"/>
        <v/>
      </c>
      <c r="AE1191" s="19">
        <v>41284</v>
      </c>
      <c r="AH1191" s="345">
        <v>41548</v>
      </c>
      <c r="AI1191" s="423" t="s">
        <v>8922</v>
      </c>
      <c r="AJ1191" s="413" t="str">
        <f t="shared" si="183"/>
        <v>10</v>
      </c>
      <c r="AK1191" t="str">
        <f t="shared" si="184"/>
        <v>1</v>
      </c>
      <c r="AL1191" t="str">
        <f t="shared" si="185"/>
        <v>2013</v>
      </c>
      <c r="AM1191" s="427" t="str">
        <f t="shared" si="186"/>
        <v>10</v>
      </c>
      <c r="AN1191" t="str">
        <f t="shared" si="187"/>
        <v>1</v>
      </c>
      <c r="AP1191" s="19">
        <f t="shared" si="188"/>
        <v>41284</v>
      </c>
    </row>
    <row r="1192" spans="1:42" ht="25.5" x14ac:dyDescent="0.2">
      <c r="A1192" s="341">
        <v>20676</v>
      </c>
      <c r="B1192" s="42" t="str">
        <f>IFERROR(VLOOKUP($A1192,INPUT_Du_lieu_nhan_vien!$A:$C,2,0),"-")</f>
        <v>Nguyễn Thị Tuyết</v>
      </c>
      <c r="C1192" s="42" t="str">
        <f>IFERROR(VLOOKUP($A1192,INPUT_Du_lieu_nhan_vien!$A:$C,3,0),"-")</f>
        <v>Mai</v>
      </c>
      <c r="D1192" s="42" t="str">
        <f>IFERROR(VLOOKUP($A1192,INPUT_Du_lieu_nhan_vien!$A:$AJ,36,0),"-")</f>
        <v>Thử việc</v>
      </c>
      <c r="E1192" s="341" t="s">
        <v>3030</v>
      </c>
      <c r="F1192" s="344" t="s">
        <v>8057</v>
      </c>
      <c r="G1192" s="345">
        <v>41554</v>
      </c>
      <c r="Y1192">
        <f t="shared" si="180"/>
        <v>5491</v>
      </c>
      <c r="Z1192" t="str">
        <f t="shared" si="181"/>
        <v/>
      </c>
      <c r="AA1192" t="str">
        <f t="shared" si="182"/>
        <v/>
      </c>
      <c r="AE1192" s="19">
        <v>41465</v>
      </c>
      <c r="AH1192" s="345">
        <v>41554</v>
      </c>
      <c r="AI1192" s="423" t="s">
        <v>8923</v>
      </c>
      <c r="AJ1192" s="413" t="str">
        <f t="shared" si="183"/>
        <v>10</v>
      </c>
      <c r="AK1192" t="str">
        <f t="shared" si="184"/>
        <v>7</v>
      </c>
      <c r="AL1192" t="str">
        <f t="shared" si="185"/>
        <v>2013</v>
      </c>
      <c r="AM1192" s="427" t="str">
        <f t="shared" si="186"/>
        <v>10</v>
      </c>
      <c r="AN1192" t="str">
        <f t="shared" si="187"/>
        <v>7</v>
      </c>
      <c r="AP1192" s="19">
        <f t="shared" si="188"/>
        <v>41465</v>
      </c>
    </row>
    <row r="1193" spans="1:42" ht="25.5" x14ac:dyDescent="0.2">
      <c r="A1193" s="341">
        <v>20678</v>
      </c>
      <c r="B1193" s="42" t="str">
        <f>IFERROR(VLOOKUP($A1193,INPUT_Du_lieu_nhan_vien!$A:$C,2,0),"-")</f>
        <v>Trần Thị Khánh</v>
      </c>
      <c r="C1193" s="42" t="str">
        <f>IFERROR(VLOOKUP($A1193,INPUT_Du_lieu_nhan_vien!$A:$C,3,0),"-")</f>
        <v>Ly</v>
      </c>
      <c r="D1193" s="42" t="str">
        <f>IFERROR(VLOOKUP($A1193,INPUT_Du_lieu_nhan_vien!$A:$AJ,36,0),"-")</f>
        <v>Thử việc</v>
      </c>
      <c r="E1193" s="341" t="s">
        <v>3030</v>
      </c>
      <c r="F1193" s="344" t="s">
        <v>8058</v>
      </c>
      <c r="G1193" s="345">
        <v>41557</v>
      </c>
      <c r="Y1193">
        <f t="shared" si="180"/>
        <v>5493</v>
      </c>
      <c r="Z1193" t="str">
        <f t="shared" si="181"/>
        <v/>
      </c>
      <c r="AA1193" t="str">
        <f t="shared" si="182"/>
        <v/>
      </c>
      <c r="AE1193" s="19">
        <v>41557</v>
      </c>
      <c r="AH1193" s="345">
        <v>41557</v>
      </c>
      <c r="AI1193" s="423" t="s">
        <v>8924</v>
      </c>
      <c r="AJ1193" s="413" t="str">
        <f t="shared" si="183"/>
        <v>10</v>
      </c>
      <c r="AK1193" t="str">
        <f t="shared" si="184"/>
        <v>10</v>
      </c>
      <c r="AL1193" t="str">
        <f t="shared" si="185"/>
        <v>2013</v>
      </c>
      <c r="AM1193" s="427" t="str">
        <f t="shared" si="186"/>
        <v>10</v>
      </c>
      <c r="AN1193" t="str">
        <f t="shared" si="187"/>
        <v>10</v>
      </c>
      <c r="AP1193" s="19">
        <f t="shared" si="188"/>
        <v>41557</v>
      </c>
    </row>
    <row r="1194" spans="1:42" ht="25.5" x14ac:dyDescent="0.2">
      <c r="A1194" s="341">
        <v>20680</v>
      </c>
      <c r="B1194" s="42" t="str">
        <f>IFERROR(VLOOKUP($A1194,INPUT_Du_lieu_nhan_vien!$A:$C,2,0),"-")</f>
        <v>Nguyễn Thị Hoàng</v>
      </c>
      <c r="C1194" s="42" t="str">
        <f>IFERROR(VLOOKUP($A1194,INPUT_Du_lieu_nhan_vien!$A:$C,3,0),"-")</f>
        <v>Anh</v>
      </c>
      <c r="D1194" s="42" t="str">
        <f>IFERROR(VLOOKUP($A1194,INPUT_Du_lieu_nhan_vien!$A:$AJ,36,0),"-")</f>
        <v>Nghỉ việc</v>
      </c>
      <c r="E1194" s="54" t="s">
        <v>3030</v>
      </c>
      <c r="F1194" s="341" t="s">
        <v>8059</v>
      </c>
      <c r="G1194" s="344" t="s">
        <v>8060</v>
      </c>
      <c r="Y1194">
        <f t="shared" si="180"/>
        <v>5495</v>
      </c>
      <c r="Z1194" t="str">
        <f t="shared" si="181"/>
        <v/>
      </c>
      <c r="AA1194" t="str">
        <f t="shared" si="182"/>
        <v/>
      </c>
      <c r="AE1194" s="19">
        <v>41563</v>
      </c>
      <c r="AH1194" s="344" t="s">
        <v>8060</v>
      </c>
      <c r="AI1194" s="423" t="s">
        <v>8060</v>
      </c>
      <c r="AJ1194" s="413" t="str">
        <f t="shared" si="183"/>
        <v>10</v>
      </c>
      <c r="AK1194" t="str">
        <f t="shared" si="184"/>
        <v>16</v>
      </c>
      <c r="AL1194" t="str">
        <f t="shared" si="185"/>
        <v>2013</v>
      </c>
      <c r="AM1194" s="427" t="str">
        <f t="shared" si="186"/>
        <v>16</v>
      </c>
      <c r="AN1194" t="str">
        <f t="shared" si="187"/>
        <v>10</v>
      </c>
      <c r="AP1194" s="19">
        <f t="shared" si="188"/>
        <v>41563</v>
      </c>
    </row>
    <row r="1195" spans="1:42" ht="25.5" x14ac:dyDescent="0.2">
      <c r="A1195" s="341">
        <v>20681</v>
      </c>
      <c r="B1195" s="42" t="str">
        <f>IFERROR(VLOOKUP($A1195,INPUT_Du_lieu_nhan_vien!$A:$C,2,0),"-")</f>
        <v>Lê Thị Mỹ</v>
      </c>
      <c r="C1195" s="42" t="str">
        <f>IFERROR(VLOOKUP($A1195,INPUT_Du_lieu_nhan_vien!$A:$C,3,0),"-")</f>
        <v>Loan</v>
      </c>
      <c r="D1195" s="42" t="str">
        <f>IFERROR(VLOOKUP($A1195,INPUT_Du_lieu_nhan_vien!$A:$AJ,36,0),"-")</f>
        <v>Thử việc</v>
      </c>
      <c r="E1195" s="69" t="s">
        <v>3031</v>
      </c>
      <c r="F1195" s="341" t="s">
        <v>8195</v>
      </c>
      <c r="G1195" s="353">
        <v>41641</v>
      </c>
      <c r="J1195" t="s">
        <v>2672</v>
      </c>
      <c r="K1195" t="s">
        <v>2672</v>
      </c>
      <c r="L1195" t="s">
        <v>2673</v>
      </c>
      <c r="M1195" t="s">
        <v>2673</v>
      </c>
      <c r="Y1195">
        <f t="shared" si="180"/>
        <v>5496</v>
      </c>
      <c r="Z1195" t="str">
        <f t="shared" si="181"/>
        <v/>
      </c>
      <c r="AA1195">
        <f t="shared" si="182"/>
        <v>167</v>
      </c>
      <c r="AE1195" s="19">
        <v>41641</v>
      </c>
      <c r="AH1195" s="353">
        <v>41641</v>
      </c>
      <c r="AI1195" s="423" t="s">
        <v>8917</v>
      </c>
      <c r="AJ1195" s="413" t="str">
        <f t="shared" si="183"/>
        <v>02</v>
      </c>
      <c r="AK1195" t="str">
        <f t="shared" si="184"/>
        <v>01</v>
      </c>
      <c r="AL1195" t="str">
        <f t="shared" si="185"/>
        <v>2014</v>
      </c>
      <c r="AM1195" s="427" t="str">
        <f t="shared" si="186"/>
        <v>02</v>
      </c>
      <c r="AN1195" t="str">
        <f t="shared" si="187"/>
        <v>01</v>
      </c>
      <c r="AP1195" s="19">
        <f t="shared" si="188"/>
        <v>41641</v>
      </c>
    </row>
    <row r="1196" spans="1:42" ht="25.5" x14ac:dyDescent="0.2">
      <c r="A1196" s="341">
        <v>20681</v>
      </c>
      <c r="B1196" s="42" t="str">
        <f>IFERROR(VLOOKUP($A1196,INPUT_Du_lieu_nhan_vien!$A:$C,2,0),"-")</f>
        <v>Lê Thị Mỹ</v>
      </c>
      <c r="C1196" s="42" t="str">
        <f>IFERROR(VLOOKUP($A1196,INPUT_Du_lieu_nhan_vien!$A:$C,3,0),"-")</f>
        <v>Loan</v>
      </c>
      <c r="D1196" s="42" t="str">
        <f>IFERROR(VLOOKUP($A1196,INPUT_Du_lieu_nhan_vien!$A:$AJ,36,0),"-")</f>
        <v>Thử việc</v>
      </c>
      <c r="E1196" s="54" t="s">
        <v>3030</v>
      </c>
      <c r="F1196" s="341" t="s">
        <v>8061</v>
      </c>
      <c r="G1196" s="344" t="s">
        <v>8060</v>
      </c>
      <c r="Y1196">
        <f t="shared" si="180"/>
        <v>5496</v>
      </c>
      <c r="Z1196" t="str">
        <f t="shared" si="181"/>
        <v/>
      </c>
      <c r="AA1196" t="str">
        <f t="shared" si="182"/>
        <v/>
      </c>
      <c r="AE1196" s="19">
        <v>41563</v>
      </c>
      <c r="AH1196" s="344" t="s">
        <v>8060</v>
      </c>
      <c r="AI1196" s="423" t="s">
        <v>8060</v>
      </c>
      <c r="AJ1196" s="413" t="str">
        <f t="shared" si="183"/>
        <v>10</v>
      </c>
      <c r="AK1196" t="str">
        <f t="shared" si="184"/>
        <v>16</v>
      </c>
      <c r="AL1196" t="str">
        <f t="shared" si="185"/>
        <v>2013</v>
      </c>
      <c r="AM1196" s="427" t="str">
        <f t="shared" si="186"/>
        <v>16</v>
      </c>
      <c r="AN1196" t="str">
        <f t="shared" si="187"/>
        <v>10</v>
      </c>
      <c r="AP1196" s="19">
        <f t="shared" si="188"/>
        <v>41563</v>
      </c>
    </row>
    <row r="1197" spans="1:42" ht="25.5" x14ac:dyDescent="0.2">
      <c r="A1197" s="341">
        <v>20682</v>
      </c>
      <c r="B1197" s="42" t="str">
        <f>IFERROR(VLOOKUP($A1197,INPUT_Du_lieu_nhan_vien!$A:$C,2,0),"-")</f>
        <v>Phạm Thị Mỹ</v>
      </c>
      <c r="C1197" s="42" t="str">
        <f>IFERROR(VLOOKUP($A1197,INPUT_Du_lieu_nhan_vien!$A:$C,3,0),"-")</f>
        <v>Linh</v>
      </c>
      <c r="D1197" s="42" t="str">
        <f>IFERROR(VLOOKUP($A1197,INPUT_Du_lieu_nhan_vien!$A:$AJ,36,0),"-")</f>
        <v>Nghỉ việc</v>
      </c>
      <c r="E1197" s="54" t="s">
        <v>3030</v>
      </c>
      <c r="F1197" s="341" t="s">
        <v>8062</v>
      </c>
      <c r="G1197" s="344" t="s">
        <v>8060</v>
      </c>
      <c r="Y1197">
        <f t="shared" si="180"/>
        <v>5497</v>
      </c>
      <c r="Z1197" t="str">
        <f t="shared" si="181"/>
        <v/>
      </c>
      <c r="AA1197" t="str">
        <f t="shared" si="182"/>
        <v/>
      </c>
      <c r="AE1197" s="19">
        <v>41563</v>
      </c>
      <c r="AH1197" s="344" t="s">
        <v>8060</v>
      </c>
      <c r="AI1197" s="423" t="s">
        <v>8060</v>
      </c>
      <c r="AJ1197" s="413" t="str">
        <f t="shared" si="183"/>
        <v>10</v>
      </c>
      <c r="AK1197" t="str">
        <f t="shared" si="184"/>
        <v>16</v>
      </c>
      <c r="AL1197" t="str">
        <f t="shared" si="185"/>
        <v>2013</v>
      </c>
      <c r="AM1197" s="427" t="str">
        <f t="shared" si="186"/>
        <v>16</v>
      </c>
      <c r="AN1197" t="str">
        <f t="shared" si="187"/>
        <v>10</v>
      </c>
      <c r="AP1197" s="19">
        <f t="shared" si="188"/>
        <v>41563</v>
      </c>
    </row>
    <row r="1198" spans="1:42" ht="25.5" x14ac:dyDescent="0.2">
      <c r="A1198" s="341">
        <v>20683</v>
      </c>
      <c r="B1198" s="42" t="str">
        <f>IFERROR(VLOOKUP($A1198,INPUT_Du_lieu_nhan_vien!$A:$C,2,0),"-")</f>
        <v>Lê Ngọc</v>
      </c>
      <c r="C1198" s="42" t="str">
        <f>IFERROR(VLOOKUP($A1198,INPUT_Du_lieu_nhan_vien!$A:$C,3,0),"-")</f>
        <v>Tiến</v>
      </c>
      <c r="D1198" s="42" t="str">
        <f>IFERROR(VLOOKUP($A1198,INPUT_Du_lieu_nhan_vien!$A:$AJ,36,0),"-")</f>
        <v>Thử việc</v>
      </c>
      <c r="E1198" s="341" t="s">
        <v>3030</v>
      </c>
      <c r="F1198" s="344" t="s">
        <v>8063</v>
      </c>
      <c r="G1198" s="344" t="s">
        <v>8060</v>
      </c>
      <c r="Y1198">
        <f t="shared" si="180"/>
        <v>5498</v>
      </c>
      <c r="Z1198" t="str">
        <f t="shared" si="181"/>
        <v/>
      </c>
      <c r="AA1198" t="str">
        <f t="shared" si="182"/>
        <v/>
      </c>
      <c r="AE1198" s="19">
        <v>41563</v>
      </c>
      <c r="AH1198" s="344" t="s">
        <v>8060</v>
      </c>
      <c r="AI1198" s="423" t="s">
        <v>8060</v>
      </c>
      <c r="AJ1198" s="413" t="str">
        <f t="shared" si="183"/>
        <v>10</v>
      </c>
      <c r="AK1198" t="str">
        <f t="shared" si="184"/>
        <v>16</v>
      </c>
      <c r="AL1198" t="str">
        <f t="shared" si="185"/>
        <v>2013</v>
      </c>
      <c r="AM1198" s="427" t="str">
        <f t="shared" si="186"/>
        <v>16</v>
      </c>
      <c r="AN1198" t="str">
        <f t="shared" si="187"/>
        <v>10</v>
      </c>
      <c r="AP1198" s="19">
        <f t="shared" si="188"/>
        <v>41563</v>
      </c>
    </row>
    <row r="1199" spans="1:42" ht="25.5" x14ac:dyDescent="0.2">
      <c r="A1199" s="341">
        <v>20684</v>
      </c>
      <c r="B1199" s="42" t="str">
        <f>IFERROR(VLOOKUP($A1199,INPUT_Du_lieu_nhan_vien!$A:$C,2,0),"-")</f>
        <v>Nguyễn Thị</v>
      </c>
      <c r="C1199" s="42" t="str">
        <f>IFERROR(VLOOKUP($A1199,INPUT_Du_lieu_nhan_vien!$A:$C,3,0),"-")</f>
        <v>Ngân</v>
      </c>
      <c r="D1199" s="42" t="str">
        <f>IFERROR(VLOOKUP($A1199,INPUT_Du_lieu_nhan_vien!$A:$AJ,36,0),"-")</f>
        <v>Thử việc</v>
      </c>
      <c r="E1199" s="54" t="s">
        <v>3030</v>
      </c>
      <c r="F1199" s="341" t="s">
        <v>8064</v>
      </c>
      <c r="G1199" s="344" t="s">
        <v>8060</v>
      </c>
      <c r="Y1199">
        <f t="shared" si="180"/>
        <v>5499</v>
      </c>
      <c r="Z1199" t="str">
        <f t="shared" si="181"/>
        <v/>
      </c>
      <c r="AA1199" t="str">
        <f t="shared" si="182"/>
        <v/>
      </c>
      <c r="AE1199" s="19">
        <v>41563</v>
      </c>
      <c r="AH1199" s="344" t="s">
        <v>8060</v>
      </c>
      <c r="AI1199" s="423" t="s">
        <v>8060</v>
      </c>
      <c r="AJ1199" s="413" t="str">
        <f t="shared" si="183"/>
        <v>10</v>
      </c>
      <c r="AK1199" t="str">
        <f t="shared" si="184"/>
        <v>16</v>
      </c>
      <c r="AL1199" t="str">
        <f t="shared" si="185"/>
        <v>2013</v>
      </c>
      <c r="AM1199" s="427" t="str">
        <f t="shared" si="186"/>
        <v>16</v>
      </c>
      <c r="AN1199" t="str">
        <f t="shared" si="187"/>
        <v>10</v>
      </c>
      <c r="AP1199" s="19">
        <f t="shared" si="188"/>
        <v>41563</v>
      </c>
    </row>
    <row r="1200" spans="1:42" ht="25.5" x14ac:dyDescent="0.2">
      <c r="A1200" s="341">
        <v>20685</v>
      </c>
      <c r="B1200" s="42" t="str">
        <f>IFERROR(VLOOKUP($A1200,INPUT_Du_lieu_nhan_vien!$A:$C,2,0),"-")</f>
        <v>Đỗ Thị Mỹ</v>
      </c>
      <c r="C1200" s="42" t="str">
        <f>IFERROR(VLOOKUP($A1200,INPUT_Du_lieu_nhan_vien!$A:$C,3,0),"-")</f>
        <v>Kim</v>
      </c>
      <c r="D1200" s="42" t="str">
        <f>IFERROR(VLOOKUP($A1200,INPUT_Du_lieu_nhan_vien!$A:$AJ,36,0),"-")</f>
        <v>Nghỉ việc</v>
      </c>
      <c r="E1200" s="341" t="s">
        <v>3030</v>
      </c>
      <c r="F1200" s="344" t="s">
        <v>8065</v>
      </c>
      <c r="G1200" s="344" t="s">
        <v>8066</v>
      </c>
      <c r="Y1200">
        <f t="shared" si="180"/>
        <v>5500</v>
      </c>
      <c r="Z1200" t="str">
        <f t="shared" si="181"/>
        <v/>
      </c>
      <c r="AA1200" t="str">
        <f t="shared" si="182"/>
        <v/>
      </c>
      <c r="AE1200" s="19">
        <v>41562</v>
      </c>
      <c r="AH1200" s="344" t="s">
        <v>8066</v>
      </c>
      <c r="AI1200" s="423" t="s">
        <v>8066</v>
      </c>
      <c r="AJ1200" s="413" t="str">
        <f t="shared" si="183"/>
        <v>10</v>
      </c>
      <c r="AK1200" t="str">
        <f t="shared" si="184"/>
        <v>15</v>
      </c>
      <c r="AL1200" t="str">
        <f t="shared" si="185"/>
        <v>2013</v>
      </c>
      <c r="AM1200" s="427" t="str">
        <f t="shared" si="186"/>
        <v>15</v>
      </c>
      <c r="AN1200" t="str">
        <f t="shared" si="187"/>
        <v>10</v>
      </c>
      <c r="AP1200" s="19">
        <f t="shared" si="188"/>
        <v>41562</v>
      </c>
    </row>
    <row r="1201" spans="1:42" ht="25.5" x14ac:dyDescent="0.2">
      <c r="A1201" s="341">
        <v>20686</v>
      </c>
      <c r="B1201" s="42" t="str">
        <f>IFERROR(VLOOKUP($A1201,INPUT_Du_lieu_nhan_vien!$A:$C,2,0),"-")</f>
        <v>Tạ Thị Thanh</v>
      </c>
      <c r="C1201" s="42" t="str">
        <f>IFERROR(VLOOKUP($A1201,INPUT_Du_lieu_nhan_vien!$A:$C,3,0),"-")</f>
        <v>Vân</v>
      </c>
      <c r="D1201" s="42" t="str">
        <f>IFERROR(VLOOKUP($A1201,INPUT_Du_lieu_nhan_vien!$A:$AJ,36,0),"-")</f>
        <v>Nghỉ việc</v>
      </c>
      <c r="E1201" s="341" t="s">
        <v>3030</v>
      </c>
      <c r="F1201" s="344" t="s">
        <v>8067</v>
      </c>
      <c r="G1201" s="344" t="s">
        <v>8066</v>
      </c>
      <c r="Y1201">
        <f t="shared" si="180"/>
        <v>5501</v>
      </c>
      <c r="Z1201" t="str">
        <f t="shared" si="181"/>
        <v/>
      </c>
      <c r="AA1201" t="str">
        <f t="shared" si="182"/>
        <v/>
      </c>
      <c r="AE1201" s="19">
        <v>41562</v>
      </c>
      <c r="AH1201" s="344" t="s">
        <v>8066</v>
      </c>
      <c r="AI1201" s="423" t="s">
        <v>8066</v>
      </c>
      <c r="AJ1201" s="413" t="str">
        <f t="shared" si="183"/>
        <v>10</v>
      </c>
      <c r="AK1201" t="str">
        <f t="shared" si="184"/>
        <v>15</v>
      </c>
      <c r="AL1201" t="str">
        <f t="shared" si="185"/>
        <v>2013</v>
      </c>
      <c r="AM1201" s="427" t="str">
        <f t="shared" si="186"/>
        <v>15</v>
      </c>
      <c r="AN1201" t="str">
        <f t="shared" si="187"/>
        <v>10</v>
      </c>
      <c r="AP1201" s="19">
        <f t="shared" si="188"/>
        <v>41562</v>
      </c>
    </row>
    <row r="1202" spans="1:42" ht="25.5" x14ac:dyDescent="0.2">
      <c r="A1202" s="341">
        <v>20687</v>
      </c>
      <c r="B1202" s="42" t="str">
        <f>IFERROR(VLOOKUP($A1202,INPUT_Du_lieu_nhan_vien!$A:$C,2,0),"-")</f>
        <v>Nguyễn Thái</v>
      </c>
      <c r="C1202" s="42" t="str">
        <f>IFERROR(VLOOKUP($A1202,INPUT_Du_lieu_nhan_vien!$A:$C,3,0),"-")</f>
        <v>Phượng</v>
      </c>
      <c r="D1202" s="42" t="str">
        <f>IFERROR(VLOOKUP($A1202,INPUT_Du_lieu_nhan_vien!$A:$AJ,36,0),"-")</f>
        <v>Thử việc</v>
      </c>
      <c r="E1202" s="341" t="s">
        <v>3030</v>
      </c>
      <c r="F1202" s="344" t="s">
        <v>8068</v>
      </c>
      <c r="G1202" s="344" t="s">
        <v>8060</v>
      </c>
      <c r="Y1202">
        <f t="shared" si="180"/>
        <v>5502</v>
      </c>
      <c r="Z1202" t="str">
        <f t="shared" si="181"/>
        <v/>
      </c>
      <c r="AA1202" t="str">
        <f t="shared" si="182"/>
        <v/>
      </c>
      <c r="AE1202" s="19">
        <v>41563</v>
      </c>
      <c r="AH1202" s="344" t="s">
        <v>8060</v>
      </c>
      <c r="AI1202" s="423" t="s">
        <v>8060</v>
      </c>
      <c r="AJ1202" s="413" t="str">
        <f t="shared" si="183"/>
        <v>10</v>
      </c>
      <c r="AK1202" t="str">
        <f t="shared" si="184"/>
        <v>16</v>
      </c>
      <c r="AL1202" t="str">
        <f t="shared" si="185"/>
        <v>2013</v>
      </c>
      <c r="AM1202" s="427" t="str">
        <f t="shared" si="186"/>
        <v>16</v>
      </c>
      <c r="AN1202" t="str">
        <f t="shared" si="187"/>
        <v>10</v>
      </c>
      <c r="AP1202" s="19">
        <f t="shared" si="188"/>
        <v>41563</v>
      </c>
    </row>
    <row r="1203" spans="1:42" ht="25.5" x14ac:dyDescent="0.2">
      <c r="A1203" s="341">
        <v>20688</v>
      </c>
      <c r="B1203" s="42" t="str">
        <f>IFERROR(VLOOKUP($A1203,INPUT_Du_lieu_nhan_vien!$A:$C,2,0),"-")</f>
        <v>Vũ Văn</v>
      </c>
      <c r="C1203" s="42" t="str">
        <f>IFERROR(VLOOKUP($A1203,INPUT_Du_lieu_nhan_vien!$A:$C,3,0),"-")</f>
        <v>Định</v>
      </c>
      <c r="D1203" s="42" t="str">
        <f>IFERROR(VLOOKUP($A1203,INPUT_Du_lieu_nhan_vien!$A:$AJ,36,0),"-")</f>
        <v>Thử việc</v>
      </c>
      <c r="E1203" s="341" t="s">
        <v>3030</v>
      </c>
      <c r="F1203" s="344" t="s">
        <v>8069</v>
      </c>
      <c r="G1203" s="344" t="s">
        <v>8070</v>
      </c>
      <c r="Y1203">
        <f t="shared" si="180"/>
        <v>5503</v>
      </c>
      <c r="Z1203" t="str">
        <f t="shared" si="181"/>
        <v/>
      </c>
      <c r="AA1203" t="str">
        <f t="shared" si="182"/>
        <v/>
      </c>
      <c r="AE1203" s="19">
        <v>41568</v>
      </c>
      <c r="AH1203" s="344" t="s">
        <v>8070</v>
      </c>
      <c r="AI1203" s="423" t="s">
        <v>8070</v>
      </c>
      <c r="AJ1203" s="413" t="str">
        <f t="shared" si="183"/>
        <v>10</v>
      </c>
      <c r="AK1203" t="str">
        <f t="shared" si="184"/>
        <v>21</v>
      </c>
      <c r="AL1203" t="str">
        <f t="shared" si="185"/>
        <v>2013</v>
      </c>
      <c r="AM1203" s="427" t="str">
        <f t="shared" si="186"/>
        <v>21</v>
      </c>
      <c r="AN1203" t="str">
        <f t="shared" si="187"/>
        <v>10</v>
      </c>
      <c r="AP1203" s="19">
        <f t="shared" si="188"/>
        <v>41568</v>
      </c>
    </row>
    <row r="1204" spans="1:42" ht="25.5" x14ac:dyDescent="0.2">
      <c r="A1204" s="341">
        <v>20689</v>
      </c>
      <c r="B1204" s="42" t="str">
        <f>IFERROR(VLOOKUP($A1204,INPUT_Du_lieu_nhan_vien!$A:$C,2,0),"-")</f>
        <v>Nguyễn Xuân</v>
      </c>
      <c r="C1204" s="42" t="str">
        <f>IFERROR(VLOOKUP($A1204,INPUT_Du_lieu_nhan_vien!$A:$C,3,0),"-")</f>
        <v>Phương</v>
      </c>
      <c r="D1204" s="42" t="str">
        <f>IFERROR(VLOOKUP($A1204,INPUT_Du_lieu_nhan_vien!$A:$AJ,36,0),"-")</f>
        <v>Thử việc</v>
      </c>
      <c r="E1204" s="341" t="s">
        <v>3030</v>
      </c>
      <c r="F1204" s="344" t="s">
        <v>8071</v>
      </c>
      <c r="G1204" s="345">
        <v>41582</v>
      </c>
      <c r="Y1204">
        <f t="shared" si="180"/>
        <v>5504</v>
      </c>
      <c r="Z1204" t="str">
        <f t="shared" si="181"/>
        <v/>
      </c>
      <c r="AA1204" t="str">
        <f t="shared" si="182"/>
        <v/>
      </c>
      <c r="AE1204" s="19">
        <v>41375</v>
      </c>
      <c r="AH1204" s="345">
        <v>41582</v>
      </c>
      <c r="AI1204" s="423" t="s">
        <v>8925</v>
      </c>
      <c r="AJ1204" s="413" t="str">
        <f t="shared" si="183"/>
        <v>11</v>
      </c>
      <c r="AK1204" t="str">
        <f t="shared" si="184"/>
        <v>4</v>
      </c>
      <c r="AL1204" t="str">
        <f t="shared" si="185"/>
        <v>2013</v>
      </c>
      <c r="AM1204" s="427" t="str">
        <f t="shared" si="186"/>
        <v>11</v>
      </c>
      <c r="AN1204" t="str">
        <f t="shared" si="187"/>
        <v>4</v>
      </c>
      <c r="AP1204" s="19">
        <f t="shared" si="188"/>
        <v>41375</v>
      </c>
    </row>
    <row r="1205" spans="1:42" ht="25.5" x14ac:dyDescent="0.2">
      <c r="A1205" s="341">
        <v>20690</v>
      </c>
      <c r="B1205" s="42" t="str">
        <f>IFERROR(VLOOKUP($A1205,INPUT_Du_lieu_nhan_vien!$A:$C,2,0),"-")</f>
        <v>Lê Thị</v>
      </c>
      <c r="C1205" s="42" t="str">
        <f>IFERROR(VLOOKUP($A1205,INPUT_Du_lieu_nhan_vien!$A:$C,3,0),"-")</f>
        <v>Quỳnh</v>
      </c>
      <c r="D1205" s="42" t="str">
        <f>IFERROR(VLOOKUP($A1205,INPUT_Du_lieu_nhan_vien!$A:$AJ,36,0),"-")</f>
        <v>Thử việc</v>
      </c>
      <c r="E1205" s="54" t="s">
        <v>3030</v>
      </c>
      <c r="F1205" s="341" t="s">
        <v>8072</v>
      </c>
      <c r="G1205" s="344" t="s">
        <v>8073</v>
      </c>
      <c r="Y1205">
        <f t="shared" si="180"/>
        <v>5505</v>
      </c>
      <c r="Z1205" t="str">
        <f t="shared" si="181"/>
        <v/>
      </c>
      <c r="AA1205" t="str">
        <f t="shared" si="182"/>
        <v/>
      </c>
      <c r="AE1205" s="19">
        <v>41593</v>
      </c>
      <c r="AH1205" s="344" t="s">
        <v>8073</v>
      </c>
      <c r="AI1205" s="423" t="s">
        <v>8073</v>
      </c>
      <c r="AJ1205" s="413" t="str">
        <f t="shared" si="183"/>
        <v>11</v>
      </c>
      <c r="AK1205" t="str">
        <f t="shared" si="184"/>
        <v>15</v>
      </c>
      <c r="AL1205" t="str">
        <f t="shared" si="185"/>
        <v>2013</v>
      </c>
      <c r="AM1205" s="427" t="str">
        <f t="shared" si="186"/>
        <v>15</v>
      </c>
      <c r="AN1205" t="str">
        <f t="shared" si="187"/>
        <v>11</v>
      </c>
      <c r="AP1205" s="19">
        <f t="shared" si="188"/>
        <v>41593</v>
      </c>
    </row>
    <row r="1206" spans="1:42" ht="25.5" x14ac:dyDescent="0.2">
      <c r="A1206" s="341">
        <v>20691</v>
      </c>
      <c r="B1206" s="42" t="str">
        <f>IFERROR(VLOOKUP($A1206,INPUT_Du_lieu_nhan_vien!$A:$C,2,0),"-")</f>
        <v>Nguyễn Thị Ngọc</v>
      </c>
      <c r="C1206" s="42" t="str">
        <f>IFERROR(VLOOKUP($A1206,INPUT_Du_lieu_nhan_vien!$A:$C,3,0),"-")</f>
        <v>Mến</v>
      </c>
      <c r="D1206" s="42" t="str">
        <f>IFERROR(VLOOKUP($A1206,INPUT_Du_lieu_nhan_vien!$A:$AJ,36,0),"-")</f>
        <v>Thử việc</v>
      </c>
      <c r="E1206" s="341" t="s">
        <v>3030</v>
      </c>
      <c r="F1206" s="344" t="s">
        <v>8074</v>
      </c>
      <c r="G1206" s="344" t="s">
        <v>8073</v>
      </c>
      <c r="Y1206">
        <f t="shared" si="180"/>
        <v>5506</v>
      </c>
      <c r="Z1206" t="str">
        <f t="shared" si="181"/>
        <v/>
      </c>
      <c r="AA1206" t="str">
        <f t="shared" si="182"/>
        <v/>
      </c>
      <c r="AE1206" s="19">
        <v>41593</v>
      </c>
      <c r="AH1206" s="344" t="s">
        <v>8073</v>
      </c>
      <c r="AI1206" s="423" t="s">
        <v>8073</v>
      </c>
      <c r="AJ1206" s="413" t="str">
        <f t="shared" si="183"/>
        <v>11</v>
      </c>
      <c r="AK1206" t="str">
        <f t="shared" si="184"/>
        <v>15</v>
      </c>
      <c r="AL1206" t="str">
        <f t="shared" si="185"/>
        <v>2013</v>
      </c>
      <c r="AM1206" s="427" t="str">
        <f t="shared" si="186"/>
        <v>15</v>
      </c>
      <c r="AN1206" t="str">
        <f t="shared" si="187"/>
        <v>11</v>
      </c>
      <c r="AP1206" s="19">
        <f t="shared" si="188"/>
        <v>41593</v>
      </c>
    </row>
    <row r="1207" spans="1:42" ht="25.5" x14ac:dyDescent="0.2">
      <c r="A1207" s="341">
        <v>20692</v>
      </c>
      <c r="B1207" s="42" t="str">
        <f>IFERROR(VLOOKUP($A1207,INPUT_Du_lieu_nhan_vien!$A:$C,2,0),"-")</f>
        <v>Doãn Thị Hải</v>
      </c>
      <c r="C1207" s="42" t="str">
        <f>IFERROR(VLOOKUP($A1207,INPUT_Du_lieu_nhan_vien!$A:$C,3,0),"-")</f>
        <v>Anh</v>
      </c>
      <c r="D1207" s="42" t="str">
        <f>IFERROR(VLOOKUP($A1207,INPUT_Du_lieu_nhan_vien!$A:$AJ,36,0),"-")</f>
        <v>Thử việc</v>
      </c>
      <c r="E1207" s="54" t="s">
        <v>3030</v>
      </c>
      <c r="F1207" s="341" t="s">
        <v>8075</v>
      </c>
      <c r="G1207" s="344" t="s">
        <v>8073</v>
      </c>
      <c r="Y1207">
        <f t="shared" si="180"/>
        <v>5507</v>
      </c>
      <c r="Z1207" t="str">
        <f t="shared" si="181"/>
        <v/>
      </c>
      <c r="AA1207" t="str">
        <f t="shared" si="182"/>
        <v/>
      </c>
      <c r="AE1207" s="19">
        <v>41593</v>
      </c>
      <c r="AH1207" s="344" t="s">
        <v>8073</v>
      </c>
      <c r="AI1207" s="423" t="s">
        <v>8073</v>
      </c>
      <c r="AJ1207" s="413" t="str">
        <f t="shared" si="183"/>
        <v>11</v>
      </c>
      <c r="AK1207" t="str">
        <f t="shared" si="184"/>
        <v>15</v>
      </c>
      <c r="AL1207" t="str">
        <f t="shared" si="185"/>
        <v>2013</v>
      </c>
      <c r="AM1207" s="427" t="str">
        <f t="shared" si="186"/>
        <v>15</v>
      </c>
      <c r="AN1207" t="str">
        <f t="shared" si="187"/>
        <v>11</v>
      </c>
      <c r="AP1207" s="19">
        <f t="shared" si="188"/>
        <v>41593</v>
      </c>
    </row>
    <row r="1208" spans="1:42" ht="25.5" x14ac:dyDescent="0.2">
      <c r="A1208" s="341">
        <v>20695</v>
      </c>
      <c r="B1208" s="42" t="str">
        <f>IFERROR(VLOOKUP($A1208,INPUT_Du_lieu_nhan_vien!$A:$C,2,0),"-")</f>
        <v>Đặng Hồng</v>
      </c>
      <c r="C1208" s="42" t="str">
        <f>IFERROR(VLOOKUP($A1208,INPUT_Du_lieu_nhan_vien!$A:$C,3,0),"-")</f>
        <v>Hậu</v>
      </c>
      <c r="D1208" s="42" t="str">
        <f>IFERROR(VLOOKUP($A1208,INPUT_Du_lieu_nhan_vien!$A:$AJ,36,0),"-")</f>
        <v>Thử việc</v>
      </c>
      <c r="E1208" s="341" t="s">
        <v>3030</v>
      </c>
      <c r="F1208" s="344" t="s">
        <v>8076</v>
      </c>
      <c r="G1208" s="345">
        <v>41579</v>
      </c>
      <c r="Y1208">
        <f t="shared" si="180"/>
        <v>5510</v>
      </c>
      <c r="Z1208" t="str">
        <f t="shared" si="181"/>
        <v/>
      </c>
      <c r="AA1208" t="str">
        <f t="shared" si="182"/>
        <v/>
      </c>
      <c r="AE1208" s="19">
        <v>41285</v>
      </c>
      <c r="AH1208" s="345">
        <v>41579</v>
      </c>
      <c r="AI1208" s="423" t="s">
        <v>6966</v>
      </c>
      <c r="AJ1208" s="413" t="str">
        <f t="shared" si="183"/>
        <v>11</v>
      </c>
      <c r="AK1208" t="str">
        <f t="shared" si="184"/>
        <v>1</v>
      </c>
      <c r="AL1208" t="str">
        <f t="shared" si="185"/>
        <v>2013</v>
      </c>
      <c r="AM1208" s="427" t="str">
        <f t="shared" si="186"/>
        <v>11</v>
      </c>
      <c r="AN1208" t="str">
        <f t="shared" si="187"/>
        <v>1</v>
      </c>
      <c r="AP1208" s="19">
        <f t="shared" si="188"/>
        <v>41285</v>
      </c>
    </row>
    <row r="1209" spans="1:42" ht="25.5" x14ac:dyDescent="0.2">
      <c r="A1209" s="341">
        <v>20696</v>
      </c>
      <c r="B1209" s="42" t="str">
        <f>IFERROR(VLOOKUP($A1209,INPUT_Du_lieu_nhan_vien!$A:$C,2,0),"-")</f>
        <v>Lương Thị Bích</v>
      </c>
      <c r="C1209" s="42" t="str">
        <f>IFERROR(VLOOKUP($A1209,INPUT_Du_lieu_nhan_vien!$A:$C,3,0),"-")</f>
        <v>Liên</v>
      </c>
      <c r="D1209" s="42" t="str">
        <f>IFERROR(VLOOKUP($A1209,INPUT_Du_lieu_nhan_vien!$A:$AJ,36,0),"-")</f>
        <v>Nghỉ việc</v>
      </c>
      <c r="E1209" s="341" t="s">
        <v>3030</v>
      </c>
      <c r="F1209" s="344" t="s">
        <v>8077</v>
      </c>
      <c r="G1209" s="344" t="s">
        <v>8078</v>
      </c>
      <c r="Y1209">
        <f t="shared" si="180"/>
        <v>5511</v>
      </c>
      <c r="Z1209" t="str">
        <f t="shared" si="181"/>
        <v/>
      </c>
      <c r="AA1209" t="str">
        <f t="shared" si="182"/>
        <v/>
      </c>
      <c r="AE1209" s="19">
        <v>41547</v>
      </c>
      <c r="AH1209" s="344" t="s">
        <v>8078</v>
      </c>
      <c r="AI1209" s="423" t="s">
        <v>8078</v>
      </c>
      <c r="AJ1209" s="413" t="str">
        <f t="shared" si="183"/>
        <v>09</v>
      </c>
      <c r="AK1209" t="str">
        <f t="shared" si="184"/>
        <v>30</v>
      </c>
      <c r="AL1209" t="str">
        <f t="shared" si="185"/>
        <v>2013</v>
      </c>
      <c r="AM1209" s="427" t="str">
        <f t="shared" si="186"/>
        <v>30</v>
      </c>
      <c r="AN1209" t="str">
        <f t="shared" si="187"/>
        <v>09</v>
      </c>
      <c r="AP1209" s="19">
        <f t="shared" si="188"/>
        <v>41547</v>
      </c>
    </row>
    <row r="1210" spans="1:42" ht="25.5" x14ac:dyDescent="0.2">
      <c r="A1210" s="341">
        <v>20697</v>
      </c>
      <c r="B1210" s="42" t="str">
        <f>IFERROR(VLOOKUP($A1210,INPUT_Du_lieu_nhan_vien!$A:$C,2,0),"-")</f>
        <v>Nguyễn Thị Huyền</v>
      </c>
      <c r="C1210" s="42" t="str">
        <f>IFERROR(VLOOKUP($A1210,INPUT_Du_lieu_nhan_vien!$A:$C,3,0),"-")</f>
        <v>Trang</v>
      </c>
      <c r="D1210" s="42" t="str">
        <f>IFERROR(VLOOKUP($A1210,INPUT_Du_lieu_nhan_vien!$A:$AJ,36,0),"-")</f>
        <v>Thử việc</v>
      </c>
      <c r="E1210" s="341" t="s">
        <v>3030</v>
      </c>
      <c r="F1210" s="344" t="s">
        <v>8079</v>
      </c>
      <c r="G1210" s="345">
        <v>41590</v>
      </c>
      <c r="H1210" s="54"/>
      <c r="I1210" s="54"/>
      <c r="J1210" s="54"/>
      <c r="K1210" s="54"/>
      <c r="L1210" s="54"/>
      <c r="M1210" s="54"/>
      <c r="N1210" s="54"/>
      <c r="Y1210">
        <f t="shared" si="180"/>
        <v>5512</v>
      </c>
      <c r="Z1210" t="str">
        <f t="shared" si="181"/>
        <v/>
      </c>
      <c r="AA1210" t="str">
        <f t="shared" si="182"/>
        <v/>
      </c>
      <c r="AE1210" s="19">
        <v>41619</v>
      </c>
      <c r="AH1210" s="345">
        <v>41590</v>
      </c>
      <c r="AI1210" s="423" t="s">
        <v>8926</v>
      </c>
      <c r="AJ1210" s="413" t="str">
        <f t="shared" si="183"/>
        <v>11</v>
      </c>
      <c r="AK1210" t="str">
        <f t="shared" si="184"/>
        <v>12</v>
      </c>
      <c r="AL1210" t="str">
        <f t="shared" si="185"/>
        <v>2013</v>
      </c>
      <c r="AM1210" s="427" t="str">
        <f t="shared" si="186"/>
        <v>11</v>
      </c>
      <c r="AN1210" t="str">
        <f t="shared" si="187"/>
        <v>12</v>
      </c>
      <c r="AP1210" s="19">
        <f t="shared" si="188"/>
        <v>41619</v>
      </c>
    </row>
    <row r="1211" spans="1:42" ht="25.5" x14ac:dyDescent="0.2">
      <c r="A1211" s="341">
        <v>20637</v>
      </c>
      <c r="B1211" s="42" t="str">
        <f>IFERROR(VLOOKUP($A1211,INPUT_Du_lieu_nhan_vien!$A:$C,2,0),"-")</f>
        <v>Trần</v>
      </c>
      <c r="C1211" s="42" t="str">
        <f>IFERROR(VLOOKUP($A1211,INPUT_Du_lieu_nhan_vien!$A:$C,3,0),"-")</f>
        <v>Huê</v>
      </c>
      <c r="D1211" s="42" t="str">
        <f>IFERROR(VLOOKUP($A1211,INPUT_Du_lieu_nhan_vien!$A:$AJ,36,0),"-")</f>
        <v>Chính thức</v>
      </c>
      <c r="E1211" s="341" t="s">
        <v>3030</v>
      </c>
      <c r="F1211" s="344" t="s">
        <v>8080</v>
      </c>
      <c r="G1211" s="345">
        <v>41491</v>
      </c>
      <c r="Y1211">
        <f t="shared" si="180"/>
        <v>5452</v>
      </c>
      <c r="Z1211" t="str">
        <f t="shared" si="181"/>
        <v/>
      </c>
      <c r="AA1211" t="str">
        <f t="shared" si="182"/>
        <v/>
      </c>
      <c r="AE1211" s="19">
        <v>41402</v>
      </c>
      <c r="AH1211" s="345">
        <v>41491</v>
      </c>
      <c r="AI1211" s="423" t="s">
        <v>8919</v>
      </c>
      <c r="AJ1211" s="413" t="str">
        <f t="shared" si="183"/>
        <v>8/</v>
      </c>
      <c r="AK1211" t="str">
        <f t="shared" si="184"/>
        <v>5</v>
      </c>
      <c r="AL1211" t="str">
        <f t="shared" si="185"/>
        <v>2013</v>
      </c>
      <c r="AM1211" s="427">
        <v>8</v>
      </c>
      <c r="AN1211" t="str">
        <f t="shared" si="187"/>
        <v>5</v>
      </c>
      <c r="AP1211" s="19">
        <f t="shared" si="188"/>
        <v>41402</v>
      </c>
    </row>
    <row r="1212" spans="1:42" ht="25.5" x14ac:dyDescent="0.2">
      <c r="A1212" s="341">
        <v>20636</v>
      </c>
      <c r="B1212" s="42" t="str">
        <f>IFERROR(VLOOKUP($A1212,INPUT_Du_lieu_nhan_vien!$A:$C,2,0),"-")</f>
        <v>Đặng Thị Minh</v>
      </c>
      <c r="C1212" s="42" t="str">
        <f>IFERROR(VLOOKUP($A1212,INPUT_Du_lieu_nhan_vien!$A:$C,3,0),"-")</f>
        <v>Nhật</v>
      </c>
      <c r="D1212" s="42" t="str">
        <f>IFERROR(VLOOKUP($A1212,INPUT_Du_lieu_nhan_vien!$A:$AJ,36,0),"-")</f>
        <v>Nghỉ việc</v>
      </c>
      <c r="E1212" s="341" t="s">
        <v>3030</v>
      </c>
      <c r="F1212" s="344" t="s">
        <v>8081</v>
      </c>
      <c r="G1212" s="345">
        <v>41491</v>
      </c>
      <c r="Y1212">
        <f t="shared" si="180"/>
        <v>5451</v>
      </c>
      <c r="Z1212" t="str">
        <f t="shared" si="181"/>
        <v/>
      </c>
      <c r="AA1212" t="str">
        <f t="shared" si="182"/>
        <v/>
      </c>
      <c r="AE1212" s="19">
        <v>41402</v>
      </c>
      <c r="AH1212" s="345">
        <v>41491</v>
      </c>
      <c r="AI1212" s="423" t="s">
        <v>8919</v>
      </c>
      <c r="AJ1212" s="413" t="str">
        <f t="shared" si="183"/>
        <v>8/</v>
      </c>
      <c r="AK1212" t="str">
        <f t="shared" si="184"/>
        <v>5</v>
      </c>
      <c r="AL1212" t="str">
        <f t="shared" si="185"/>
        <v>2013</v>
      </c>
      <c r="AM1212" s="427">
        <v>8</v>
      </c>
      <c r="AN1212" t="str">
        <f t="shared" si="187"/>
        <v>5</v>
      </c>
      <c r="AP1212" s="19">
        <f t="shared" si="188"/>
        <v>41402</v>
      </c>
    </row>
    <row r="1213" spans="1:42" ht="25.5" x14ac:dyDescent="0.2">
      <c r="A1213" s="341">
        <v>20638</v>
      </c>
      <c r="B1213" s="42" t="str">
        <f>IFERROR(VLOOKUP($A1213,INPUT_Du_lieu_nhan_vien!$A:$C,2,0),"-")</f>
        <v>Vũ Thị</v>
      </c>
      <c r="C1213" s="42" t="str">
        <f>IFERROR(VLOOKUP($A1213,INPUT_Du_lieu_nhan_vien!$A:$C,3,0),"-")</f>
        <v>Ngân</v>
      </c>
      <c r="D1213" s="42" t="str">
        <f>IFERROR(VLOOKUP($A1213,INPUT_Du_lieu_nhan_vien!$A:$AJ,36,0),"-")</f>
        <v>Chính thức</v>
      </c>
      <c r="E1213" s="341" t="s">
        <v>3030</v>
      </c>
      <c r="F1213" s="344" t="s">
        <v>8082</v>
      </c>
      <c r="G1213" s="345">
        <v>41491</v>
      </c>
      <c r="Y1213">
        <f t="shared" si="180"/>
        <v>5453</v>
      </c>
      <c r="Z1213" t="str">
        <f t="shared" si="181"/>
        <v/>
      </c>
      <c r="AA1213" t="str">
        <f t="shared" si="182"/>
        <v/>
      </c>
      <c r="AE1213" s="19">
        <v>41402</v>
      </c>
      <c r="AH1213" s="345">
        <v>41491</v>
      </c>
      <c r="AI1213" s="423" t="s">
        <v>8919</v>
      </c>
      <c r="AJ1213" s="413" t="str">
        <f t="shared" si="183"/>
        <v>8/</v>
      </c>
      <c r="AK1213" t="str">
        <f t="shared" si="184"/>
        <v>5</v>
      </c>
      <c r="AL1213" t="str">
        <f t="shared" si="185"/>
        <v>2013</v>
      </c>
      <c r="AM1213" s="427">
        <v>8</v>
      </c>
      <c r="AN1213" t="str">
        <f t="shared" si="187"/>
        <v>5</v>
      </c>
      <c r="AP1213" s="19">
        <f t="shared" si="188"/>
        <v>41402</v>
      </c>
    </row>
    <row r="1214" spans="1:42" ht="31.5" x14ac:dyDescent="0.2">
      <c r="A1214" s="341">
        <v>20677</v>
      </c>
      <c r="B1214" s="42" t="str">
        <f>IFERROR(VLOOKUP($A1214,INPUT_Du_lieu_nhan_vien!$A:$C,2,0),"-")</f>
        <v>Đỗ Hoài</v>
      </c>
      <c r="C1214" s="42" t="str">
        <f>IFERROR(VLOOKUP($A1214,INPUT_Du_lieu_nhan_vien!$A:$C,3,0),"-")</f>
        <v>Giang</v>
      </c>
      <c r="D1214" s="42" t="str">
        <f>IFERROR(VLOOKUP($A1214,INPUT_Du_lieu_nhan_vien!$A:$AJ,36,0),"-")</f>
        <v>Thử việc</v>
      </c>
      <c r="E1214" s="341" t="s">
        <v>3030</v>
      </c>
      <c r="F1214" s="346" t="s">
        <v>8083</v>
      </c>
      <c r="G1214" s="347">
        <v>41555</v>
      </c>
      <c r="Y1214">
        <f t="shared" si="180"/>
        <v>5492</v>
      </c>
      <c r="Z1214" t="str">
        <f t="shared" si="181"/>
        <v/>
      </c>
      <c r="AA1214" t="str">
        <f t="shared" si="182"/>
        <v/>
      </c>
      <c r="AE1214" s="19">
        <v>41496</v>
      </c>
      <c r="AH1214" s="347">
        <v>41555</v>
      </c>
      <c r="AI1214" s="424" t="s">
        <v>8927</v>
      </c>
      <c r="AJ1214" s="413" t="str">
        <f t="shared" si="183"/>
        <v>10</v>
      </c>
      <c r="AK1214" t="str">
        <f t="shared" si="184"/>
        <v>8</v>
      </c>
      <c r="AL1214" t="str">
        <f t="shared" si="185"/>
        <v>2013</v>
      </c>
      <c r="AM1214" s="427" t="str">
        <f t="shared" si="186"/>
        <v>10</v>
      </c>
      <c r="AN1214" t="str">
        <f t="shared" si="187"/>
        <v>8</v>
      </c>
      <c r="AP1214" s="19">
        <f t="shared" si="188"/>
        <v>41496</v>
      </c>
    </row>
    <row r="1215" spans="1:42" ht="31.5" x14ac:dyDescent="0.2">
      <c r="A1215" s="341">
        <v>20361</v>
      </c>
      <c r="B1215" s="42" t="str">
        <f>IFERROR(VLOOKUP($A1215,INPUT_Du_lieu_nhan_vien!$A:$C,2,0),"-")</f>
        <v>Châu Thanh</v>
      </c>
      <c r="C1215" s="42" t="str">
        <f>IFERROR(VLOOKUP($A1215,INPUT_Du_lieu_nhan_vien!$A:$C,3,0),"-")</f>
        <v>Trung</v>
      </c>
      <c r="D1215" s="42" t="str">
        <f>IFERROR(VLOOKUP($A1215,INPUT_Du_lieu_nhan_vien!$A:$AJ,36,0),"-")</f>
        <v>Chính thức</v>
      </c>
      <c r="E1215" s="343" t="s">
        <v>3030</v>
      </c>
      <c r="F1215" s="348" t="s">
        <v>8084</v>
      </c>
      <c r="G1215" s="346" t="s">
        <v>8085</v>
      </c>
      <c r="Y1215">
        <f t="shared" si="180"/>
        <v>5029</v>
      </c>
      <c r="Z1215" t="str">
        <f t="shared" si="181"/>
        <v/>
      </c>
      <c r="AA1215" t="str">
        <f t="shared" si="182"/>
        <v/>
      </c>
      <c r="AE1215" s="19">
        <v>40959</v>
      </c>
      <c r="AH1215" s="346" t="s">
        <v>8085</v>
      </c>
      <c r="AI1215" s="424" t="s">
        <v>8085</v>
      </c>
      <c r="AJ1215" s="413" t="str">
        <f t="shared" si="183"/>
        <v>02</v>
      </c>
      <c r="AK1215" t="str">
        <f t="shared" si="184"/>
        <v>20</v>
      </c>
      <c r="AL1215" t="str">
        <f t="shared" si="185"/>
        <v>2012</v>
      </c>
      <c r="AM1215" s="427" t="str">
        <f t="shared" si="186"/>
        <v>20</v>
      </c>
      <c r="AN1215" t="str">
        <f t="shared" si="187"/>
        <v>02</v>
      </c>
      <c r="AP1215" s="19">
        <f t="shared" si="188"/>
        <v>40959</v>
      </c>
    </row>
    <row r="1216" spans="1:42" ht="25.5" x14ac:dyDescent="0.2">
      <c r="A1216" s="341">
        <v>20355</v>
      </c>
      <c r="B1216" s="42" t="str">
        <f>IFERROR(VLOOKUP($A1216,INPUT_Du_lieu_nhan_vien!$A:$C,2,0),"-")</f>
        <v>Hồ Thị Thu</v>
      </c>
      <c r="C1216" s="42" t="str">
        <f>IFERROR(VLOOKUP($A1216,INPUT_Du_lieu_nhan_vien!$A:$C,3,0),"-")</f>
        <v>Thủy</v>
      </c>
      <c r="D1216" s="42" t="str">
        <f>IFERROR(VLOOKUP($A1216,INPUT_Du_lieu_nhan_vien!$A:$AJ,36,0),"-")</f>
        <v>Chính thức</v>
      </c>
      <c r="E1216" s="341" t="s">
        <v>3031</v>
      </c>
      <c r="F1216" s="344" t="s">
        <v>8086</v>
      </c>
      <c r="G1216" s="345">
        <v>41426</v>
      </c>
      <c r="Y1216">
        <f t="shared" si="180"/>
        <v>5022</v>
      </c>
      <c r="Z1216" t="str">
        <f t="shared" si="181"/>
        <v/>
      </c>
      <c r="AA1216" t="str">
        <f t="shared" si="182"/>
        <v/>
      </c>
      <c r="AE1216" s="19">
        <v>41280</v>
      </c>
      <c r="AH1216" s="345">
        <v>41426</v>
      </c>
      <c r="AI1216" s="423" t="s">
        <v>8928</v>
      </c>
      <c r="AJ1216" s="413" t="str">
        <f t="shared" si="183"/>
        <v>6/</v>
      </c>
      <c r="AK1216" t="str">
        <f t="shared" si="184"/>
        <v>1</v>
      </c>
      <c r="AL1216" t="str">
        <f t="shared" si="185"/>
        <v>2013</v>
      </c>
      <c r="AM1216" s="427">
        <v>6</v>
      </c>
      <c r="AN1216" t="str">
        <f t="shared" si="187"/>
        <v>1</v>
      </c>
      <c r="AP1216" s="19">
        <f t="shared" si="188"/>
        <v>41280</v>
      </c>
    </row>
    <row r="1217" spans="1:42" ht="25.5" x14ac:dyDescent="0.2">
      <c r="A1217" s="341">
        <v>20513</v>
      </c>
      <c r="B1217" s="42" t="str">
        <f>IFERROR(VLOOKUP($A1217,INPUT_Du_lieu_nhan_vien!$A:$C,2,0),"-")</f>
        <v>Trần Thị Hương</v>
      </c>
      <c r="C1217" s="42" t="str">
        <f>IFERROR(VLOOKUP($A1217,INPUT_Du_lieu_nhan_vien!$A:$C,3,0),"-")</f>
        <v>Lan</v>
      </c>
      <c r="D1217" s="42" t="str">
        <f>IFERROR(VLOOKUP($A1217,INPUT_Du_lieu_nhan_vien!$A:$AJ,36,0),"-")</f>
        <v>Nghỉ việc</v>
      </c>
      <c r="E1217" s="341" t="s">
        <v>3031</v>
      </c>
      <c r="F1217" s="344" t="s">
        <v>8087</v>
      </c>
      <c r="G1217" s="345">
        <v>41335</v>
      </c>
      <c r="Y1217">
        <f t="shared" si="180"/>
        <v>5327</v>
      </c>
      <c r="Z1217" t="str">
        <f t="shared" si="181"/>
        <v/>
      </c>
      <c r="AA1217" t="str">
        <f t="shared" si="182"/>
        <v/>
      </c>
      <c r="AE1217" s="19">
        <v>41308</v>
      </c>
      <c r="AH1217" s="345">
        <v>41335</v>
      </c>
      <c r="AI1217" s="423" t="s">
        <v>5826</v>
      </c>
      <c r="AJ1217" s="413" t="str">
        <f t="shared" si="183"/>
        <v>3/</v>
      </c>
      <c r="AK1217" t="str">
        <f t="shared" si="184"/>
        <v>2</v>
      </c>
      <c r="AL1217" t="str">
        <f t="shared" si="185"/>
        <v>2013</v>
      </c>
      <c r="AM1217" s="427">
        <v>3</v>
      </c>
      <c r="AN1217" t="str">
        <f t="shared" si="187"/>
        <v>2</v>
      </c>
      <c r="AP1217" s="19">
        <f t="shared" si="188"/>
        <v>41308</v>
      </c>
    </row>
    <row r="1218" spans="1:42" ht="25.5" x14ac:dyDescent="0.2">
      <c r="A1218" s="341">
        <v>20527</v>
      </c>
      <c r="B1218" s="42" t="str">
        <f>IFERROR(VLOOKUP($A1218,INPUT_Du_lieu_nhan_vien!$A:$C,2,0),"-")</f>
        <v>Phạm Thái Hoàng</v>
      </c>
      <c r="C1218" s="42" t="str">
        <f>IFERROR(VLOOKUP($A1218,INPUT_Du_lieu_nhan_vien!$A:$C,3,0),"-")</f>
        <v>An</v>
      </c>
      <c r="D1218" s="42" t="str">
        <f>IFERROR(VLOOKUP($A1218,INPUT_Du_lieu_nhan_vien!$A:$AJ,36,0),"-")</f>
        <v>Nghỉ việc</v>
      </c>
      <c r="E1218" s="341" t="s">
        <v>3031</v>
      </c>
      <c r="F1218" s="344" t="s">
        <v>8088</v>
      </c>
      <c r="G1218" s="345">
        <v>41365</v>
      </c>
      <c r="Y1218">
        <f t="shared" si="180"/>
        <v>5341</v>
      </c>
      <c r="Z1218" t="str">
        <f t="shared" si="181"/>
        <v/>
      </c>
      <c r="AA1218" t="str">
        <f t="shared" si="182"/>
        <v/>
      </c>
      <c r="AE1218" s="19">
        <v>41278</v>
      </c>
      <c r="AH1218" s="345">
        <v>41365</v>
      </c>
      <c r="AI1218" s="423" t="s">
        <v>6963</v>
      </c>
      <c r="AJ1218" s="413" t="str">
        <f t="shared" si="183"/>
        <v>4/</v>
      </c>
      <c r="AK1218" t="str">
        <f t="shared" si="184"/>
        <v>1</v>
      </c>
      <c r="AL1218" t="str">
        <f t="shared" si="185"/>
        <v>2013</v>
      </c>
      <c r="AM1218" s="427">
        <v>4</v>
      </c>
      <c r="AN1218" t="str">
        <f t="shared" si="187"/>
        <v>1</v>
      </c>
      <c r="AP1218" s="19">
        <f t="shared" si="188"/>
        <v>41278</v>
      </c>
    </row>
    <row r="1219" spans="1:42" ht="25.5" x14ac:dyDescent="0.2">
      <c r="A1219" s="341">
        <v>20528</v>
      </c>
      <c r="B1219" s="42" t="str">
        <f>IFERROR(VLOOKUP($A1219,INPUT_Du_lieu_nhan_vien!$A:$C,2,0),"-")</f>
        <v>Trần Thị</v>
      </c>
      <c r="C1219" s="42" t="str">
        <f>IFERROR(VLOOKUP($A1219,INPUT_Du_lieu_nhan_vien!$A:$C,3,0),"-")</f>
        <v>Thuận</v>
      </c>
      <c r="D1219" s="42" t="str">
        <f>IFERROR(VLOOKUP($A1219,INPUT_Du_lieu_nhan_vien!$A:$AJ,36,0),"-")</f>
        <v>Nghỉ việc</v>
      </c>
      <c r="E1219" s="341" t="s">
        <v>3031</v>
      </c>
      <c r="F1219" s="344" t="s">
        <v>8089</v>
      </c>
      <c r="G1219" s="345">
        <v>41365</v>
      </c>
      <c r="Y1219">
        <f t="shared" si="180"/>
        <v>5342</v>
      </c>
      <c r="Z1219" t="str">
        <f t="shared" si="181"/>
        <v/>
      </c>
      <c r="AA1219" t="str">
        <f t="shared" si="182"/>
        <v/>
      </c>
      <c r="AE1219" s="19">
        <v>41278</v>
      </c>
      <c r="AH1219" s="345">
        <v>41365</v>
      </c>
      <c r="AI1219" s="423" t="s">
        <v>6963</v>
      </c>
      <c r="AJ1219" s="413" t="str">
        <f t="shared" si="183"/>
        <v>4/</v>
      </c>
      <c r="AK1219" t="str">
        <f t="shared" si="184"/>
        <v>1</v>
      </c>
      <c r="AL1219" t="str">
        <f t="shared" si="185"/>
        <v>2013</v>
      </c>
      <c r="AM1219" s="427">
        <v>4</v>
      </c>
      <c r="AN1219" t="str">
        <f t="shared" si="187"/>
        <v>1</v>
      </c>
      <c r="AP1219" s="19">
        <f t="shared" si="188"/>
        <v>41278</v>
      </c>
    </row>
    <row r="1220" spans="1:42" ht="25.5" x14ac:dyDescent="0.2">
      <c r="A1220" s="349">
        <v>20529</v>
      </c>
      <c r="B1220" s="42" t="str">
        <f>IFERROR(VLOOKUP($A1220,INPUT_Du_lieu_nhan_vien!$A:$C,2,0),"-")</f>
        <v>Ngô Thị Huỳnh</v>
      </c>
      <c r="C1220" s="42" t="str">
        <f>IFERROR(VLOOKUP($A1220,INPUT_Du_lieu_nhan_vien!$A:$C,3,0),"-")</f>
        <v>Hà</v>
      </c>
      <c r="D1220" s="42" t="str">
        <f>IFERROR(VLOOKUP($A1220,INPUT_Du_lieu_nhan_vien!$A:$AJ,36,0),"-")</f>
        <v>Chính thức</v>
      </c>
      <c r="E1220" s="54" t="s">
        <v>3031</v>
      </c>
      <c r="F1220" s="341" t="s">
        <v>8090</v>
      </c>
      <c r="G1220" s="345">
        <v>41365</v>
      </c>
      <c r="Y1220">
        <f t="shared" si="180"/>
        <v>5343</v>
      </c>
      <c r="Z1220" t="str">
        <f t="shared" si="181"/>
        <v/>
      </c>
      <c r="AA1220" t="str">
        <f t="shared" si="182"/>
        <v/>
      </c>
      <c r="AE1220" s="19">
        <v>41278</v>
      </c>
      <c r="AH1220" s="345">
        <v>41365</v>
      </c>
      <c r="AI1220" s="423" t="s">
        <v>6963</v>
      </c>
      <c r="AJ1220" s="413" t="str">
        <f t="shared" si="183"/>
        <v>4/</v>
      </c>
      <c r="AK1220" t="str">
        <f t="shared" si="184"/>
        <v>1</v>
      </c>
      <c r="AL1220" t="str">
        <f t="shared" si="185"/>
        <v>2013</v>
      </c>
      <c r="AM1220" s="427">
        <v>4</v>
      </c>
      <c r="AN1220" t="str">
        <f t="shared" si="187"/>
        <v>1</v>
      </c>
      <c r="AP1220" s="19">
        <f t="shared" si="188"/>
        <v>41278</v>
      </c>
    </row>
    <row r="1221" spans="1:42" ht="25.5" x14ac:dyDescent="0.2">
      <c r="A1221" s="341">
        <v>20530</v>
      </c>
      <c r="B1221" s="42" t="str">
        <f>IFERROR(VLOOKUP($A1221,INPUT_Du_lieu_nhan_vien!$A:$C,2,0),"-")</f>
        <v>Dương Thị Ngọc</v>
      </c>
      <c r="C1221" s="42" t="str">
        <f>IFERROR(VLOOKUP($A1221,INPUT_Du_lieu_nhan_vien!$A:$C,3,0),"-")</f>
        <v>Tài</v>
      </c>
      <c r="D1221" s="42" t="str">
        <f>IFERROR(VLOOKUP($A1221,INPUT_Du_lieu_nhan_vien!$A:$AJ,36,0),"-")</f>
        <v>Nghỉ việc</v>
      </c>
      <c r="E1221" s="341" t="s">
        <v>3031</v>
      </c>
      <c r="F1221" s="344" t="s">
        <v>8091</v>
      </c>
      <c r="G1221" s="345">
        <v>41365</v>
      </c>
      <c r="Y1221">
        <f t="shared" si="180"/>
        <v>5344</v>
      </c>
      <c r="Z1221" t="str">
        <f t="shared" si="181"/>
        <v/>
      </c>
      <c r="AA1221" t="str">
        <f t="shared" si="182"/>
        <v/>
      </c>
      <c r="AE1221" s="19">
        <v>41278</v>
      </c>
      <c r="AH1221" s="345">
        <v>41365</v>
      </c>
      <c r="AI1221" s="423" t="s">
        <v>6963</v>
      </c>
      <c r="AJ1221" s="413" t="str">
        <f t="shared" si="183"/>
        <v>4/</v>
      </c>
      <c r="AK1221" t="str">
        <f t="shared" si="184"/>
        <v>1</v>
      </c>
      <c r="AL1221" t="str">
        <f t="shared" si="185"/>
        <v>2013</v>
      </c>
      <c r="AM1221" s="427">
        <v>4</v>
      </c>
      <c r="AN1221" t="str">
        <f t="shared" si="187"/>
        <v>1</v>
      </c>
      <c r="AP1221" s="19">
        <f t="shared" si="188"/>
        <v>41278</v>
      </c>
    </row>
    <row r="1222" spans="1:42" ht="25.5" x14ac:dyDescent="0.2">
      <c r="A1222" s="349">
        <v>20535</v>
      </c>
      <c r="B1222" s="42" t="str">
        <f>IFERROR(VLOOKUP($A1222,INPUT_Du_lieu_nhan_vien!$A:$C,2,0),"-")</f>
        <v>Phạm Quang</v>
      </c>
      <c r="C1222" s="42" t="str">
        <f>IFERROR(VLOOKUP($A1222,INPUT_Du_lieu_nhan_vien!$A:$C,3,0),"-")</f>
        <v>Long</v>
      </c>
      <c r="D1222" s="42" t="str">
        <f>IFERROR(VLOOKUP($A1222,INPUT_Du_lieu_nhan_vien!$A:$AJ,36,0),"-")</f>
        <v>Chính thức</v>
      </c>
      <c r="E1222" s="341" t="s">
        <v>3031</v>
      </c>
      <c r="F1222" s="344" t="s">
        <v>8092</v>
      </c>
      <c r="G1222" s="345">
        <v>41432</v>
      </c>
      <c r="Y1222">
        <f t="shared" ref="Y1222:Y1285" si="189">IFERROR(VLOOKUP(A1222,$T$5:$U$817,2,FALSE),"")</f>
        <v>5349</v>
      </c>
      <c r="Z1222" t="str">
        <f t="shared" ref="Z1222:Z1285" si="190">IFERROR(VLOOKUP(I1222,$R$5:$S$31,2,FALSE),"")</f>
        <v/>
      </c>
      <c r="AA1222" t="str">
        <f t="shared" ref="AA1222:AA1285" si="191">IFERROR(VLOOKUP(K1222,$P$5:$Q$125,2,FALSE),"")</f>
        <v/>
      </c>
      <c r="AE1222" s="19">
        <v>41461</v>
      </c>
      <c r="AH1222" s="345">
        <v>41432</v>
      </c>
      <c r="AI1222" s="423" t="s">
        <v>6887</v>
      </c>
      <c r="AJ1222" s="413" t="str">
        <f t="shared" si="183"/>
        <v>6/</v>
      </c>
      <c r="AK1222" t="str">
        <f t="shared" si="184"/>
        <v>7</v>
      </c>
      <c r="AL1222" t="str">
        <f t="shared" si="185"/>
        <v>2013</v>
      </c>
      <c r="AM1222" s="427">
        <v>6</v>
      </c>
      <c r="AN1222" t="str">
        <f t="shared" si="187"/>
        <v>7</v>
      </c>
      <c r="AP1222" s="19">
        <f t="shared" si="188"/>
        <v>41461</v>
      </c>
    </row>
    <row r="1223" spans="1:42" ht="25.5" x14ac:dyDescent="0.2">
      <c r="A1223" s="349">
        <v>20536</v>
      </c>
      <c r="B1223" s="42" t="str">
        <f>IFERROR(VLOOKUP($A1223,INPUT_Du_lieu_nhan_vien!$A:$C,2,0),"-")</f>
        <v>Ngô Thị</v>
      </c>
      <c r="C1223" s="42" t="str">
        <f>IFERROR(VLOOKUP($A1223,INPUT_Du_lieu_nhan_vien!$A:$C,3,0),"-")</f>
        <v>Huyên</v>
      </c>
      <c r="D1223" s="42" t="str">
        <f>IFERROR(VLOOKUP($A1223,INPUT_Du_lieu_nhan_vien!$A:$AJ,36,0),"-")</f>
        <v>Chính thức</v>
      </c>
      <c r="E1223" s="341" t="s">
        <v>3031</v>
      </c>
      <c r="F1223" s="344" t="s">
        <v>8093</v>
      </c>
      <c r="G1223" s="345">
        <v>41395</v>
      </c>
      <c r="Y1223">
        <f t="shared" si="189"/>
        <v>5350</v>
      </c>
      <c r="Z1223" t="str">
        <f t="shared" si="190"/>
        <v/>
      </c>
      <c r="AA1223" t="str">
        <f t="shared" si="191"/>
        <v/>
      </c>
      <c r="AE1223" s="19">
        <v>41279</v>
      </c>
      <c r="AH1223" s="345">
        <v>41395</v>
      </c>
      <c r="AI1223" s="423" t="s">
        <v>2668</v>
      </c>
      <c r="AJ1223" s="413" t="str">
        <f t="shared" ref="AJ1223:AJ1286" si="192">LEFT(AI1223,2)</f>
        <v>5/</v>
      </c>
      <c r="AK1223" t="str">
        <f t="shared" ref="AK1223:AK1286" si="193">MID(AI1223,FIND("/",AI1223)+1,FIND("/",AI1223,FIND("/",AI1223)+1)-FIND("/",AI1223)-1)</f>
        <v>1</v>
      </c>
      <c r="AL1223" t="str">
        <f t="shared" ref="AL1223:AL1286" si="194">RIGHT(AI1223,4)</f>
        <v>2013</v>
      </c>
      <c r="AM1223" s="427">
        <v>5</v>
      </c>
      <c r="AN1223" t="str">
        <f t="shared" ref="AN1223:AN1286" si="195">IF(VALUE(AK1223)&gt;12,AJ1223,AK1223)</f>
        <v>1</v>
      </c>
      <c r="AP1223" s="19">
        <f t="shared" ref="AP1223:AP1286" si="196">IFERROR(DATE(TEXT(AL1223,0),TEXT(AN1223,0),TEXT(AM1223,0)),"")</f>
        <v>41279</v>
      </c>
    </row>
    <row r="1224" spans="1:42" ht="25.5" x14ac:dyDescent="0.2">
      <c r="A1224" s="341">
        <v>20544</v>
      </c>
      <c r="B1224" s="42" t="str">
        <f>IFERROR(VLOOKUP($A1224,INPUT_Du_lieu_nhan_vien!$A:$C,2,0),"-")</f>
        <v>Phan Thị Thanh</v>
      </c>
      <c r="C1224" s="42" t="str">
        <f>IFERROR(VLOOKUP($A1224,INPUT_Du_lieu_nhan_vien!$A:$C,3,0),"-")</f>
        <v>Luận</v>
      </c>
      <c r="D1224" s="42" t="str">
        <f>IFERROR(VLOOKUP($A1224,INPUT_Du_lieu_nhan_vien!$A:$AJ,36,0),"-")</f>
        <v>Nghỉ việc</v>
      </c>
      <c r="E1224" s="341" t="s">
        <v>3031</v>
      </c>
      <c r="F1224" s="344" t="s">
        <v>8094</v>
      </c>
      <c r="G1224" s="345">
        <v>41435</v>
      </c>
      <c r="Y1224">
        <f t="shared" si="189"/>
        <v>5358</v>
      </c>
      <c r="Z1224" t="str">
        <f t="shared" si="190"/>
        <v/>
      </c>
      <c r="AA1224" t="str">
        <f t="shared" si="191"/>
        <v/>
      </c>
      <c r="AE1224" s="19">
        <v>41553</v>
      </c>
      <c r="AH1224" s="345">
        <v>41435</v>
      </c>
      <c r="AI1224" s="423" t="s">
        <v>8929</v>
      </c>
      <c r="AJ1224" s="413" t="str">
        <f t="shared" si="192"/>
        <v>6/</v>
      </c>
      <c r="AK1224" t="str">
        <f t="shared" si="193"/>
        <v>10</v>
      </c>
      <c r="AL1224" t="str">
        <f t="shared" si="194"/>
        <v>2013</v>
      </c>
      <c r="AM1224" s="427">
        <v>6</v>
      </c>
      <c r="AN1224" t="str">
        <f t="shared" si="195"/>
        <v>10</v>
      </c>
      <c r="AP1224" s="19">
        <f t="shared" si="196"/>
        <v>41553</v>
      </c>
    </row>
    <row r="1225" spans="1:42" ht="25.5" x14ac:dyDescent="0.2">
      <c r="A1225" s="341">
        <v>20545</v>
      </c>
      <c r="B1225" s="42" t="str">
        <f>IFERROR(VLOOKUP($A1225,INPUT_Du_lieu_nhan_vien!$A:$C,2,0),"-")</f>
        <v>Nguyễn Lê Ngọc</v>
      </c>
      <c r="C1225" s="42" t="str">
        <f>IFERROR(VLOOKUP($A1225,INPUT_Du_lieu_nhan_vien!$A:$C,3,0),"-")</f>
        <v>Diễm</v>
      </c>
      <c r="D1225" s="42" t="str">
        <f>IFERROR(VLOOKUP($A1225,INPUT_Du_lieu_nhan_vien!$A:$AJ,36,0),"-")</f>
        <v>Nghỉ việc</v>
      </c>
      <c r="E1225" s="341" t="s">
        <v>3031</v>
      </c>
      <c r="F1225" s="344" t="s">
        <v>8095</v>
      </c>
      <c r="G1225" s="345">
        <v>41435</v>
      </c>
      <c r="Y1225">
        <f t="shared" si="189"/>
        <v>5359</v>
      </c>
      <c r="Z1225" t="str">
        <f t="shared" si="190"/>
        <v/>
      </c>
      <c r="AA1225" t="str">
        <f t="shared" si="191"/>
        <v/>
      </c>
      <c r="AE1225" s="19">
        <v>41553</v>
      </c>
      <c r="AH1225" s="345">
        <v>41435</v>
      </c>
      <c r="AI1225" s="423" t="s">
        <v>8929</v>
      </c>
      <c r="AJ1225" s="413" t="str">
        <f t="shared" si="192"/>
        <v>6/</v>
      </c>
      <c r="AK1225" t="str">
        <f t="shared" si="193"/>
        <v>10</v>
      </c>
      <c r="AL1225" t="str">
        <f t="shared" si="194"/>
        <v>2013</v>
      </c>
      <c r="AM1225" s="427">
        <v>6</v>
      </c>
      <c r="AN1225" t="str">
        <f t="shared" si="195"/>
        <v>10</v>
      </c>
      <c r="AP1225" s="19">
        <f t="shared" si="196"/>
        <v>41553</v>
      </c>
    </row>
    <row r="1226" spans="1:42" ht="25.5" x14ac:dyDescent="0.2">
      <c r="A1226" s="341">
        <v>20549</v>
      </c>
      <c r="B1226" s="42" t="str">
        <f>IFERROR(VLOOKUP($A1226,INPUT_Du_lieu_nhan_vien!$A:$C,2,0),"-")</f>
        <v>Trần Thị Thanh</v>
      </c>
      <c r="C1226" s="42" t="str">
        <f>IFERROR(VLOOKUP($A1226,INPUT_Du_lieu_nhan_vien!$A:$C,3,0),"-")</f>
        <v>Thảo</v>
      </c>
      <c r="D1226" s="42" t="str">
        <f>IFERROR(VLOOKUP($A1226,INPUT_Du_lieu_nhan_vien!$A:$AJ,36,0),"-")</f>
        <v>Nghỉ việc</v>
      </c>
      <c r="E1226" s="341" t="s">
        <v>3031</v>
      </c>
      <c r="F1226" s="344" t="s">
        <v>8096</v>
      </c>
      <c r="G1226" s="345">
        <v>41463</v>
      </c>
      <c r="Y1226">
        <f t="shared" si="189"/>
        <v>5364</v>
      </c>
      <c r="Z1226" t="str">
        <f t="shared" si="190"/>
        <v/>
      </c>
      <c r="AA1226" t="str">
        <f t="shared" si="191"/>
        <v/>
      </c>
      <c r="AE1226" s="19">
        <v>41493</v>
      </c>
      <c r="AH1226" s="345">
        <v>41463</v>
      </c>
      <c r="AI1226" s="423" t="s">
        <v>8930</v>
      </c>
      <c r="AJ1226" s="413" t="str">
        <f t="shared" si="192"/>
        <v>7/</v>
      </c>
      <c r="AK1226" t="str">
        <f t="shared" si="193"/>
        <v>8</v>
      </c>
      <c r="AL1226" t="str">
        <f t="shared" si="194"/>
        <v>2013</v>
      </c>
      <c r="AM1226" s="427">
        <v>7</v>
      </c>
      <c r="AN1226" t="str">
        <f t="shared" si="195"/>
        <v>8</v>
      </c>
      <c r="AP1226" s="19">
        <f t="shared" si="196"/>
        <v>41493</v>
      </c>
    </row>
    <row r="1227" spans="1:42" ht="25.5" x14ac:dyDescent="0.2">
      <c r="A1227" s="341">
        <v>20552</v>
      </c>
      <c r="B1227" s="42" t="str">
        <f>IFERROR(VLOOKUP($A1227,INPUT_Du_lieu_nhan_vien!$A:$C,2,0),"-")</f>
        <v>Trần Ngọc Bảo</v>
      </c>
      <c r="C1227" s="42" t="str">
        <f>IFERROR(VLOOKUP($A1227,INPUT_Du_lieu_nhan_vien!$A:$C,3,0),"-")</f>
        <v>Tú</v>
      </c>
      <c r="D1227" s="42" t="str">
        <f>IFERROR(VLOOKUP($A1227,INPUT_Du_lieu_nhan_vien!$A:$AJ,36,0),"-")</f>
        <v>Chính thức</v>
      </c>
      <c r="E1227" s="341" t="s">
        <v>3031</v>
      </c>
      <c r="F1227" s="344" t="s">
        <v>8097</v>
      </c>
      <c r="G1227" s="345">
        <v>41461</v>
      </c>
      <c r="Y1227">
        <f t="shared" si="189"/>
        <v>5367</v>
      </c>
      <c r="Z1227" t="str">
        <f t="shared" si="190"/>
        <v/>
      </c>
      <c r="AA1227" t="str">
        <f t="shared" si="191"/>
        <v/>
      </c>
      <c r="AE1227" s="19">
        <v>41432</v>
      </c>
      <c r="AH1227" s="345">
        <v>41461</v>
      </c>
      <c r="AI1227" s="423" t="s">
        <v>8931</v>
      </c>
      <c r="AJ1227" s="413" t="str">
        <f t="shared" si="192"/>
        <v>7/</v>
      </c>
      <c r="AK1227" t="str">
        <f t="shared" si="193"/>
        <v>6</v>
      </c>
      <c r="AL1227" t="str">
        <f t="shared" si="194"/>
        <v>2013</v>
      </c>
      <c r="AM1227" s="427">
        <v>7</v>
      </c>
      <c r="AN1227" t="str">
        <f t="shared" si="195"/>
        <v>6</v>
      </c>
      <c r="AP1227" s="19">
        <f t="shared" si="196"/>
        <v>41432</v>
      </c>
    </row>
    <row r="1228" spans="1:42" ht="25.5" x14ac:dyDescent="0.2">
      <c r="A1228" s="341">
        <v>20553</v>
      </c>
      <c r="B1228" s="42" t="str">
        <f>IFERROR(VLOOKUP($A1228,INPUT_Du_lieu_nhan_vien!$A:$C,2,0),"-")</f>
        <v>Hoàng Thị</v>
      </c>
      <c r="C1228" s="42" t="str">
        <f>IFERROR(VLOOKUP($A1228,INPUT_Du_lieu_nhan_vien!$A:$C,3,0),"-")</f>
        <v>Nữ</v>
      </c>
      <c r="D1228" s="42" t="str">
        <f>IFERROR(VLOOKUP($A1228,INPUT_Du_lieu_nhan_vien!$A:$AJ,36,0),"-")</f>
        <v>Chính thức</v>
      </c>
      <c r="E1228" s="54" t="s">
        <v>3031</v>
      </c>
      <c r="F1228" s="341" t="s">
        <v>8098</v>
      </c>
      <c r="G1228" s="345">
        <v>41456</v>
      </c>
      <c r="Y1228">
        <f t="shared" si="189"/>
        <v>5368</v>
      </c>
      <c r="Z1228" t="str">
        <f t="shared" si="190"/>
        <v/>
      </c>
      <c r="AA1228" t="str">
        <f t="shared" si="191"/>
        <v/>
      </c>
      <c r="AE1228" s="19">
        <v>41281</v>
      </c>
      <c r="AH1228" s="345">
        <v>41456</v>
      </c>
      <c r="AI1228" s="423" t="s">
        <v>8932</v>
      </c>
      <c r="AJ1228" s="413" t="str">
        <f t="shared" si="192"/>
        <v>7/</v>
      </c>
      <c r="AK1228" t="str">
        <f t="shared" si="193"/>
        <v>1</v>
      </c>
      <c r="AL1228" t="str">
        <f t="shared" si="194"/>
        <v>2013</v>
      </c>
      <c r="AM1228" s="427">
        <v>7</v>
      </c>
      <c r="AN1228" t="str">
        <f t="shared" si="195"/>
        <v>1</v>
      </c>
      <c r="AP1228" s="19">
        <f t="shared" si="196"/>
        <v>41281</v>
      </c>
    </row>
    <row r="1229" spans="1:42" ht="25.5" x14ac:dyDescent="0.2">
      <c r="A1229" s="341">
        <v>20559</v>
      </c>
      <c r="B1229" s="42" t="str">
        <f>IFERROR(VLOOKUP($A1229,INPUT_Du_lieu_nhan_vien!$A:$C,2,0),"-")</f>
        <v>Nguyễn Thị Vân</v>
      </c>
      <c r="C1229" s="42" t="str">
        <f>IFERROR(VLOOKUP($A1229,INPUT_Du_lieu_nhan_vien!$A:$C,3,0),"-")</f>
        <v>Anh</v>
      </c>
      <c r="D1229" s="42" t="str">
        <f>IFERROR(VLOOKUP($A1229,INPUT_Du_lieu_nhan_vien!$A:$AJ,36,0),"-")</f>
        <v>Nghỉ việc</v>
      </c>
      <c r="E1229" s="54" t="s">
        <v>3031</v>
      </c>
      <c r="F1229" s="341" t="s">
        <v>8099</v>
      </c>
      <c r="G1229" s="345">
        <v>41435</v>
      </c>
      <c r="Y1229">
        <f t="shared" si="189"/>
        <v>5374</v>
      </c>
      <c r="Z1229" t="str">
        <f t="shared" si="190"/>
        <v/>
      </c>
      <c r="AA1229" t="str">
        <f t="shared" si="191"/>
        <v/>
      </c>
      <c r="AE1229" s="19">
        <v>41553</v>
      </c>
      <c r="AH1229" s="345">
        <v>41435</v>
      </c>
      <c r="AI1229" s="423" t="s">
        <v>8929</v>
      </c>
      <c r="AJ1229" s="413" t="str">
        <f t="shared" si="192"/>
        <v>6/</v>
      </c>
      <c r="AK1229" t="str">
        <f t="shared" si="193"/>
        <v>10</v>
      </c>
      <c r="AL1229" t="str">
        <f t="shared" si="194"/>
        <v>2013</v>
      </c>
      <c r="AM1229" s="427">
        <v>6</v>
      </c>
      <c r="AN1229" t="str">
        <f t="shared" si="195"/>
        <v>10</v>
      </c>
      <c r="AP1229" s="19">
        <f t="shared" si="196"/>
        <v>41553</v>
      </c>
    </row>
    <row r="1230" spans="1:42" ht="25.5" x14ac:dyDescent="0.2">
      <c r="A1230" s="341">
        <v>20561</v>
      </c>
      <c r="B1230" s="42" t="str">
        <f>IFERROR(VLOOKUP($A1230,INPUT_Du_lieu_nhan_vien!$A:$C,2,0),"-")</f>
        <v>Chung Thị Huyền</v>
      </c>
      <c r="C1230" s="42" t="str">
        <f>IFERROR(VLOOKUP($A1230,INPUT_Du_lieu_nhan_vien!$A:$C,3,0),"-")</f>
        <v>Trinh</v>
      </c>
      <c r="D1230" s="42" t="str">
        <f>IFERROR(VLOOKUP($A1230,INPUT_Du_lieu_nhan_vien!$A:$AJ,36,0),"-")</f>
        <v>Chính thức</v>
      </c>
      <c r="E1230" s="341" t="s">
        <v>3031</v>
      </c>
      <c r="F1230" s="344" t="s">
        <v>8100</v>
      </c>
      <c r="G1230" s="345">
        <v>41487</v>
      </c>
      <c r="Y1230">
        <f t="shared" si="189"/>
        <v>5376</v>
      </c>
      <c r="Z1230" t="str">
        <f t="shared" si="190"/>
        <v/>
      </c>
      <c r="AA1230" t="str">
        <f t="shared" si="191"/>
        <v/>
      </c>
      <c r="AE1230" s="19">
        <v>41282</v>
      </c>
      <c r="AH1230" s="345">
        <v>41487</v>
      </c>
      <c r="AI1230" s="423" t="s">
        <v>8933</v>
      </c>
      <c r="AJ1230" s="413" t="str">
        <f t="shared" si="192"/>
        <v>8/</v>
      </c>
      <c r="AK1230" t="str">
        <f t="shared" si="193"/>
        <v>1</v>
      </c>
      <c r="AL1230" t="str">
        <f t="shared" si="194"/>
        <v>2013</v>
      </c>
      <c r="AM1230" s="427">
        <v>8</v>
      </c>
      <c r="AN1230" t="str">
        <f t="shared" si="195"/>
        <v>1</v>
      </c>
      <c r="AP1230" s="19">
        <f t="shared" si="196"/>
        <v>41282</v>
      </c>
    </row>
    <row r="1231" spans="1:42" ht="25.5" x14ac:dyDescent="0.2">
      <c r="A1231" s="341">
        <v>20563</v>
      </c>
      <c r="B1231" s="42" t="str">
        <f>IFERROR(VLOOKUP($A1231,INPUT_Du_lieu_nhan_vien!$A:$C,2,0),"-")</f>
        <v>Phạm Thị</v>
      </c>
      <c r="C1231" s="42" t="str">
        <f>IFERROR(VLOOKUP($A1231,INPUT_Du_lieu_nhan_vien!$A:$C,3,0),"-")</f>
        <v>Hòa</v>
      </c>
      <c r="D1231" s="42" t="str">
        <f>IFERROR(VLOOKUP($A1231,INPUT_Du_lieu_nhan_vien!$A:$AJ,36,0),"-")</f>
        <v>Chính thức</v>
      </c>
      <c r="E1231" s="54" t="s">
        <v>3031</v>
      </c>
      <c r="F1231" s="341" t="s">
        <v>8101</v>
      </c>
      <c r="G1231" s="345">
        <v>41496</v>
      </c>
      <c r="Y1231">
        <f t="shared" si="189"/>
        <v>5378</v>
      </c>
      <c r="Z1231" t="str">
        <f t="shared" si="190"/>
        <v/>
      </c>
      <c r="AA1231" t="str">
        <f t="shared" si="191"/>
        <v/>
      </c>
      <c r="AE1231" s="19">
        <v>41555</v>
      </c>
      <c r="AH1231" s="345">
        <v>41496</v>
      </c>
      <c r="AI1231" s="423" t="s">
        <v>8934</v>
      </c>
      <c r="AJ1231" s="413" t="str">
        <f t="shared" si="192"/>
        <v>8/</v>
      </c>
      <c r="AK1231" t="str">
        <f t="shared" si="193"/>
        <v>10</v>
      </c>
      <c r="AL1231" t="str">
        <f t="shared" si="194"/>
        <v>2013</v>
      </c>
      <c r="AM1231" s="427">
        <v>8</v>
      </c>
      <c r="AN1231" t="str">
        <f t="shared" si="195"/>
        <v>10</v>
      </c>
      <c r="AP1231" s="19">
        <f t="shared" si="196"/>
        <v>41555</v>
      </c>
    </row>
    <row r="1232" spans="1:42" ht="25.5" x14ac:dyDescent="0.2">
      <c r="A1232" s="341">
        <v>20566</v>
      </c>
      <c r="B1232" s="42" t="str">
        <f>IFERROR(VLOOKUP($A1232,INPUT_Du_lieu_nhan_vien!$A:$C,2,0),"-")</f>
        <v>Nguyễn Thị</v>
      </c>
      <c r="C1232" s="42" t="str">
        <f>IFERROR(VLOOKUP($A1232,INPUT_Du_lieu_nhan_vien!$A:$C,3,0),"-")</f>
        <v>Thư</v>
      </c>
      <c r="D1232" s="42" t="str">
        <f>IFERROR(VLOOKUP($A1232,INPUT_Du_lieu_nhan_vien!$A:$AJ,36,0),"-")</f>
        <v>Chính thức</v>
      </c>
      <c r="E1232" s="54" t="s">
        <v>3031</v>
      </c>
      <c r="F1232" s="341" t="s">
        <v>8102</v>
      </c>
      <c r="G1232" s="345">
        <v>41496</v>
      </c>
      <c r="Y1232">
        <f t="shared" si="189"/>
        <v>5381</v>
      </c>
      <c r="Z1232" t="str">
        <f t="shared" si="190"/>
        <v/>
      </c>
      <c r="AA1232" t="str">
        <f t="shared" si="191"/>
        <v/>
      </c>
      <c r="AE1232" s="19">
        <v>41555</v>
      </c>
      <c r="AH1232" s="345">
        <v>41496</v>
      </c>
      <c r="AI1232" s="423" t="s">
        <v>8934</v>
      </c>
      <c r="AJ1232" s="413" t="str">
        <f t="shared" si="192"/>
        <v>8/</v>
      </c>
      <c r="AK1232" t="str">
        <f t="shared" si="193"/>
        <v>10</v>
      </c>
      <c r="AL1232" t="str">
        <f t="shared" si="194"/>
        <v>2013</v>
      </c>
      <c r="AM1232" s="427">
        <v>8</v>
      </c>
      <c r="AN1232" t="str">
        <f t="shared" si="195"/>
        <v>10</v>
      </c>
      <c r="AP1232" s="19">
        <f t="shared" si="196"/>
        <v>41555</v>
      </c>
    </row>
    <row r="1233" spans="1:42" ht="25.5" x14ac:dyDescent="0.2">
      <c r="A1233" s="341">
        <v>20567</v>
      </c>
      <c r="B1233" s="42" t="str">
        <f>IFERROR(VLOOKUP($A1233,INPUT_Du_lieu_nhan_vien!$A:$C,2,0),"-")</f>
        <v>Quách Văn</v>
      </c>
      <c r="C1233" s="42" t="str">
        <f>IFERROR(VLOOKUP($A1233,INPUT_Du_lieu_nhan_vien!$A:$C,3,0),"-")</f>
        <v>Long</v>
      </c>
      <c r="D1233" s="42" t="str">
        <f>IFERROR(VLOOKUP($A1233,INPUT_Du_lieu_nhan_vien!$A:$AJ,36,0),"-")</f>
        <v>Chính thức</v>
      </c>
      <c r="E1233" s="341" t="s">
        <v>3031</v>
      </c>
      <c r="F1233" s="344" t="s">
        <v>8103</v>
      </c>
      <c r="G1233" s="345">
        <v>41426</v>
      </c>
      <c r="Y1233">
        <f t="shared" si="189"/>
        <v>5382</v>
      </c>
      <c r="Z1233" t="str">
        <f t="shared" si="190"/>
        <v/>
      </c>
      <c r="AA1233" t="str">
        <f t="shared" si="191"/>
        <v/>
      </c>
      <c r="AE1233" s="19">
        <v>41280</v>
      </c>
      <c r="AH1233" s="345">
        <v>41426</v>
      </c>
      <c r="AI1233" s="423" t="s">
        <v>8928</v>
      </c>
      <c r="AJ1233" s="413" t="str">
        <f t="shared" si="192"/>
        <v>6/</v>
      </c>
      <c r="AK1233" t="str">
        <f t="shared" si="193"/>
        <v>1</v>
      </c>
      <c r="AL1233" t="str">
        <f t="shared" si="194"/>
        <v>2013</v>
      </c>
      <c r="AM1233" s="427">
        <v>6</v>
      </c>
      <c r="AN1233" t="str">
        <f t="shared" si="195"/>
        <v>1</v>
      </c>
      <c r="AP1233" s="19">
        <f t="shared" si="196"/>
        <v>41280</v>
      </c>
    </row>
    <row r="1234" spans="1:42" ht="25.5" x14ac:dyDescent="0.2">
      <c r="A1234" s="341">
        <v>20568</v>
      </c>
      <c r="B1234" s="42" t="str">
        <f>IFERROR(VLOOKUP($A1234,INPUT_Du_lieu_nhan_vien!$A:$C,2,0),"-")</f>
        <v>Hoàng</v>
      </c>
      <c r="C1234" s="42" t="str">
        <f>IFERROR(VLOOKUP($A1234,INPUT_Du_lieu_nhan_vien!$A:$C,3,0),"-")</f>
        <v>Khánh</v>
      </c>
      <c r="D1234" s="42" t="str">
        <f>IFERROR(VLOOKUP($A1234,INPUT_Du_lieu_nhan_vien!$A:$AJ,36,0),"-")</f>
        <v>Chính thức</v>
      </c>
      <c r="E1234" s="341" t="s">
        <v>3031</v>
      </c>
      <c r="F1234" s="344" t="s">
        <v>8104</v>
      </c>
      <c r="G1234" s="345">
        <v>41426</v>
      </c>
      <c r="Y1234">
        <f t="shared" si="189"/>
        <v>5383</v>
      </c>
      <c r="Z1234" t="str">
        <f t="shared" si="190"/>
        <v/>
      </c>
      <c r="AA1234" t="str">
        <f t="shared" si="191"/>
        <v/>
      </c>
      <c r="AE1234" s="19">
        <v>41280</v>
      </c>
      <c r="AH1234" s="345">
        <v>41426</v>
      </c>
      <c r="AI1234" s="423" t="s">
        <v>8928</v>
      </c>
      <c r="AJ1234" s="413" t="str">
        <f t="shared" si="192"/>
        <v>6/</v>
      </c>
      <c r="AK1234" t="str">
        <f t="shared" si="193"/>
        <v>1</v>
      </c>
      <c r="AL1234" t="str">
        <f t="shared" si="194"/>
        <v>2013</v>
      </c>
      <c r="AM1234" s="427">
        <v>6</v>
      </c>
      <c r="AN1234" t="str">
        <f t="shared" si="195"/>
        <v>1</v>
      </c>
      <c r="AP1234" s="19">
        <f t="shared" si="196"/>
        <v>41280</v>
      </c>
    </row>
    <row r="1235" spans="1:42" ht="25.5" x14ac:dyDescent="0.2">
      <c r="A1235" s="341">
        <v>20571</v>
      </c>
      <c r="B1235" s="42" t="str">
        <f>IFERROR(VLOOKUP($A1235,INPUT_Du_lieu_nhan_vien!$A:$C,2,0),"-")</f>
        <v>Bùi Thị</v>
      </c>
      <c r="C1235" s="42" t="str">
        <f>IFERROR(VLOOKUP($A1235,INPUT_Du_lieu_nhan_vien!$A:$C,3,0),"-")</f>
        <v>Thu</v>
      </c>
      <c r="D1235" s="42" t="str">
        <f>IFERROR(VLOOKUP($A1235,INPUT_Du_lieu_nhan_vien!$A:$AJ,36,0),"-")</f>
        <v>Nghỉ việc</v>
      </c>
      <c r="E1235" s="54" t="s">
        <v>3031</v>
      </c>
      <c r="F1235" s="341" t="s">
        <v>8105</v>
      </c>
      <c r="G1235" s="345">
        <v>41496</v>
      </c>
      <c r="Y1235">
        <f t="shared" si="189"/>
        <v>5386</v>
      </c>
      <c r="Z1235" t="str">
        <f t="shared" si="190"/>
        <v/>
      </c>
      <c r="AA1235" t="str">
        <f t="shared" si="191"/>
        <v/>
      </c>
      <c r="AE1235" s="19">
        <v>41555</v>
      </c>
      <c r="AH1235" s="345">
        <v>41496</v>
      </c>
      <c r="AI1235" s="423" t="s">
        <v>8934</v>
      </c>
      <c r="AJ1235" s="413" t="str">
        <f t="shared" si="192"/>
        <v>8/</v>
      </c>
      <c r="AK1235" t="str">
        <f t="shared" si="193"/>
        <v>10</v>
      </c>
      <c r="AL1235" t="str">
        <f t="shared" si="194"/>
        <v>2013</v>
      </c>
      <c r="AM1235" s="427">
        <v>8</v>
      </c>
      <c r="AN1235" t="str">
        <f t="shared" si="195"/>
        <v>10</v>
      </c>
      <c r="AP1235" s="19">
        <f t="shared" si="196"/>
        <v>41555</v>
      </c>
    </row>
    <row r="1236" spans="1:42" ht="25.5" x14ac:dyDescent="0.2">
      <c r="A1236" s="341">
        <v>20573</v>
      </c>
      <c r="B1236" s="42" t="str">
        <f>IFERROR(VLOOKUP($A1236,INPUT_Du_lieu_nhan_vien!$A:$C,2,0),"-")</f>
        <v>Lê Huyền</v>
      </c>
      <c r="C1236" s="42" t="str">
        <f>IFERROR(VLOOKUP($A1236,INPUT_Du_lieu_nhan_vien!$A:$C,3,0),"-")</f>
        <v>Trang</v>
      </c>
      <c r="D1236" s="42" t="str">
        <f>IFERROR(VLOOKUP($A1236,INPUT_Du_lieu_nhan_vien!$A:$AJ,36,0),"-")</f>
        <v>Chính thức</v>
      </c>
      <c r="E1236" s="341" t="s">
        <v>3031</v>
      </c>
      <c r="F1236" s="344" t="s">
        <v>8106</v>
      </c>
      <c r="G1236" s="345">
        <v>41496</v>
      </c>
      <c r="H1236" s="54"/>
      <c r="I1236" s="54"/>
      <c r="J1236" s="54"/>
      <c r="K1236" s="54"/>
      <c r="L1236" s="54"/>
      <c r="M1236" s="54"/>
      <c r="N1236" s="54"/>
      <c r="Y1236">
        <f t="shared" si="189"/>
        <v>5388</v>
      </c>
      <c r="Z1236" t="str">
        <f t="shared" si="190"/>
        <v/>
      </c>
      <c r="AA1236" t="str">
        <f t="shared" si="191"/>
        <v/>
      </c>
      <c r="AE1236" s="19">
        <v>41555</v>
      </c>
      <c r="AH1236" s="345">
        <v>41496</v>
      </c>
      <c r="AI1236" s="423" t="s">
        <v>8934</v>
      </c>
      <c r="AJ1236" s="413" t="str">
        <f t="shared" si="192"/>
        <v>8/</v>
      </c>
      <c r="AK1236" t="str">
        <f t="shared" si="193"/>
        <v>10</v>
      </c>
      <c r="AL1236" t="str">
        <f t="shared" si="194"/>
        <v>2013</v>
      </c>
      <c r="AM1236" s="427">
        <v>8</v>
      </c>
      <c r="AN1236" t="str">
        <f t="shared" si="195"/>
        <v>10</v>
      </c>
      <c r="AP1236" s="19">
        <f t="shared" si="196"/>
        <v>41555</v>
      </c>
    </row>
    <row r="1237" spans="1:42" ht="25.5" x14ac:dyDescent="0.2">
      <c r="A1237" s="341">
        <v>20581</v>
      </c>
      <c r="B1237" s="42" t="str">
        <f>IFERROR(VLOOKUP($A1237,INPUT_Du_lieu_nhan_vien!$A:$C,2,0),"-")</f>
        <v>Lê Xuân</v>
      </c>
      <c r="C1237" s="42" t="str">
        <f>IFERROR(VLOOKUP($A1237,INPUT_Du_lieu_nhan_vien!$A:$C,3,0),"-")</f>
        <v>Công</v>
      </c>
      <c r="D1237" s="42" t="str">
        <f>IFERROR(VLOOKUP($A1237,INPUT_Du_lieu_nhan_vien!$A:$AJ,36,0),"-")</f>
        <v>Chính thức</v>
      </c>
      <c r="E1237" s="341" t="s">
        <v>3031</v>
      </c>
      <c r="F1237" s="344" t="s">
        <v>8107</v>
      </c>
      <c r="G1237" s="345">
        <v>41487</v>
      </c>
      <c r="Y1237">
        <f t="shared" si="189"/>
        <v>5396</v>
      </c>
      <c r="Z1237" t="str">
        <f t="shared" si="190"/>
        <v/>
      </c>
      <c r="AA1237" t="str">
        <f t="shared" si="191"/>
        <v/>
      </c>
      <c r="AE1237" s="19">
        <v>41282</v>
      </c>
      <c r="AH1237" s="345">
        <v>41487</v>
      </c>
      <c r="AI1237" s="423" t="s">
        <v>8933</v>
      </c>
      <c r="AJ1237" s="413" t="str">
        <f t="shared" si="192"/>
        <v>8/</v>
      </c>
      <c r="AK1237" t="str">
        <f t="shared" si="193"/>
        <v>1</v>
      </c>
      <c r="AL1237" t="str">
        <f t="shared" si="194"/>
        <v>2013</v>
      </c>
      <c r="AM1237" s="427">
        <v>8</v>
      </c>
      <c r="AN1237" t="str">
        <f t="shared" si="195"/>
        <v>1</v>
      </c>
      <c r="AP1237" s="19">
        <f t="shared" si="196"/>
        <v>41282</v>
      </c>
    </row>
    <row r="1238" spans="1:42" ht="25.5" x14ac:dyDescent="0.2">
      <c r="A1238" s="341">
        <v>20586</v>
      </c>
      <c r="B1238" s="42" t="str">
        <f>IFERROR(VLOOKUP($A1238,INPUT_Du_lieu_nhan_vien!$A:$C,2,0),"-")</f>
        <v>Nguyễn Mạnh</v>
      </c>
      <c r="C1238" s="42" t="str">
        <f>IFERROR(VLOOKUP($A1238,INPUT_Du_lieu_nhan_vien!$A:$C,3,0),"-")</f>
        <v>Hà</v>
      </c>
      <c r="D1238" s="42" t="str">
        <f>IFERROR(VLOOKUP($A1238,INPUT_Du_lieu_nhan_vien!$A:$AJ,36,0),"-")</f>
        <v>Chính thức</v>
      </c>
      <c r="E1238" s="54" t="s">
        <v>3031</v>
      </c>
      <c r="F1238" s="341" t="s">
        <v>8108</v>
      </c>
      <c r="G1238" s="345">
        <v>41459</v>
      </c>
      <c r="Y1238">
        <f t="shared" si="189"/>
        <v>5401</v>
      </c>
      <c r="Z1238" t="str">
        <f t="shared" si="190"/>
        <v/>
      </c>
      <c r="AA1238" t="str">
        <f t="shared" si="191"/>
        <v/>
      </c>
      <c r="AE1238" s="19">
        <v>41371</v>
      </c>
      <c r="AH1238" s="345">
        <v>41459</v>
      </c>
      <c r="AI1238" s="423" t="s">
        <v>8935</v>
      </c>
      <c r="AJ1238" s="413" t="str">
        <f t="shared" si="192"/>
        <v>7/</v>
      </c>
      <c r="AK1238" t="str">
        <f t="shared" si="193"/>
        <v>4</v>
      </c>
      <c r="AL1238" t="str">
        <f t="shared" si="194"/>
        <v>2013</v>
      </c>
      <c r="AM1238" s="427">
        <v>7</v>
      </c>
      <c r="AN1238" t="str">
        <f t="shared" si="195"/>
        <v>4</v>
      </c>
      <c r="AP1238" s="19">
        <f t="shared" si="196"/>
        <v>41371</v>
      </c>
    </row>
    <row r="1239" spans="1:42" ht="25.5" x14ac:dyDescent="0.2">
      <c r="A1239" s="341">
        <v>20593</v>
      </c>
      <c r="B1239" s="42" t="str">
        <f>IFERROR(VLOOKUP($A1239,INPUT_Du_lieu_nhan_vien!$A:$C,2,0),"-")</f>
        <v>Nguyễn Thị</v>
      </c>
      <c r="C1239" s="42" t="str">
        <f>IFERROR(VLOOKUP($A1239,INPUT_Du_lieu_nhan_vien!$A:$C,3,0),"-")</f>
        <v>Hạnh</v>
      </c>
      <c r="D1239" s="42" t="str">
        <f>IFERROR(VLOOKUP($A1239,INPUT_Du_lieu_nhan_vien!$A:$AJ,36,0),"-")</f>
        <v>Chính thức</v>
      </c>
      <c r="E1239" s="54" t="s">
        <v>3031</v>
      </c>
      <c r="F1239" s="341" t="s">
        <v>8109</v>
      </c>
      <c r="G1239" s="345">
        <v>41525</v>
      </c>
      <c r="Y1239">
        <f t="shared" si="189"/>
        <v>5408</v>
      </c>
      <c r="Z1239" t="str">
        <f t="shared" si="190"/>
        <v/>
      </c>
      <c r="AA1239" t="str">
        <f t="shared" si="191"/>
        <v/>
      </c>
      <c r="AE1239" s="19">
        <v>41495</v>
      </c>
      <c r="AH1239" s="345">
        <v>41525</v>
      </c>
      <c r="AI1239" s="423" t="s">
        <v>8936</v>
      </c>
      <c r="AJ1239" s="413" t="str">
        <f t="shared" si="192"/>
        <v>9/</v>
      </c>
      <c r="AK1239" t="str">
        <f t="shared" si="193"/>
        <v>8</v>
      </c>
      <c r="AL1239" t="str">
        <f t="shared" si="194"/>
        <v>2013</v>
      </c>
      <c r="AM1239" s="427">
        <v>9</v>
      </c>
      <c r="AN1239" t="str">
        <f t="shared" si="195"/>
        <v>8</v>
      </c>
      <c r="AP1239" s="19">
        <f t="shared" si="196"/>
        <v>41495</v>
      </c>
    </row>
    <row r="1240" spans="1:42" ht="25.5" x14ac:dyDescent="0.2">
      <c r="A1240" s="341">
        <v>20598</v>
      </c>
      <c r="B1240" s="42" t="str">
        <f>IFERROR(VLOOKUP($A1240,INPUT_Du_lieu_nhan_vien!$A:$C,2,0),"-")</f>
        <v>Phạm Trọng</v>
      </c>
      <c r="C1240" s="42" t="str">
        <f>IFERROR(VLOOKUP($A1240,INPUT_Du_lieu_nhan_vien!$A:$C,3,0),"-")</f>
        <v>Lương</v>
      </c>
      <c r="D1240" s="42" t="str">
        <f>IFERROR(VLOOKUP($A1240,INPUT_Du_lieu_nhan_vien!$A:$AJ,36,0),"-")</f>
        <v>Chính thức</v>
      </c>
      <c r="E1240" s="341" t="s">
        <v>3031</v>
      </c>
      <c r="F1240" s="344" t="s">
        <v>8110</v>
      </c>
      <c r="G1240" s="345">
        <v>41525</v>
      </c>
      <c r="Y1240">
        <f t="shared" si="189"/>
        <v>5413</v>
      </c>
      <c r="Z1240" t="str">
        <f t="shared" si="190"/>
        <v/>
      </c>
      <c r="AA1240" t="str">
        <f t="shared" si="191"/>
        <v/>
      </c>
      <c r="AE1240" s="19">
        <v>41495</v>
      </c>
      <c r="AH1240" s="345">
        <v>41525</v>
      </c>
      <c r="AI1240" s="423" t="s">
        <v>8936</v>
      </c>
      <c r="AJ1240" s="413" t="str">
        <f t="shared" si="192"/>
        <v>9/</v>
      </c>
      <c r="AK1240" t="str">
        <f t="shared" si="193"/>
        <v>8</v>
      </c>
      <c r="AL1240" t="str">
        <f t="shared" si="194"/>
        <v>2013</v>
      </c>
      <c r="AM1240" s="427">
        <v>9</v>
      </c>
      <c r="AN1240" t="str">
        <f t="shared" si="195"/>
        <v>8</v>
      </c>
      <c r="AP1240" s="19">
        <f t="shared" si="196"/>
        <v>41495</v>
      </c>
    </row>
    <row r="1241" spans="1:42" ht="25.5" x14ac:dyDescent="0.2">
      <c r="A1241" s="341">
        <v>20606</v>
      </c>
      <c r="B1241" s="42" t="str">
        <f>IFERROR(VLOOKUP($A1241,INPUT_Du_lieu_nhan_vien!$A:$C,2,0),"-")</f>
        <v>Đinh Hồng</v>
      </c>
      <c r="C1241" s="42" t="str">
        <f>IFERROR(VLOOKUP($A1241,INPUT_Du_lieu_nhan_vien!$A:$C,3,0),"-")</f>
        <v>Lĩnh</v>
      </c>
      <c r="D1241" s="42" t="str">
        <f>IFERROR(VLOOKUP($A1241,INPUT_Du_lieu_nhan_vien!$A:$AJ,36,0),"-")</f>
        <v>Chính thức</v>
      </c>
      <c r="E1241" s="341" t="s">
        <v>3031</v>
      </c>
      <c r="F1241" s="344" t="s">
        <v>8111</v>
      </c>
      <c r="G1241" s="345">
        <v>41456</v>
      </c>
      <c r="Y1241">
        <f t="shared" si="189"/>
        <v>5421</v>
      </c>
      <c r="Z1241" t="str">
        <f t="shared" si="190"/>
        <v/>
      </c>
      <c r="AA1241" t="str">
        <f t="shared" si="191"/>
        <v/>
      </c>
      <c r="AE1241" s="19">
        <v>41281</v>
      </c>
      <c r="AH1241" s="345">
        <v>41456</v>
      </c>
      <c r="AI1241" s="423" t="s">
        <v>8932</v>
      </c>
      <c r="AJ1241" s="413" t="str">
        <f t="shared" si="192"/>
        <v>7/</v>
      </c>
      <c r="AK1241" t="str">
        <f t="shared" si="193"/>
        <v>1</v>
      </c>
      <c r="AL1241" t="str">
        <f t="shared" si="194"/>
        <v>2013</v>
      </c>
      <c r="AM1241" s="427">
        <v>7</v>
      </c>
      <c r="AN1241" t="str">
        <f t="shared" si="195"/>
        <v>1</v>
      </c>
      <c r="AP1241" s="19">
        <f t="shared" si="196"/>
        <v>41281</v>
      </c>
    </row>
    <row r="1242" spans="1:42" ht="25.5" x14ac:dyDescent="0.2">
      <c r="A1242" s="341">
        <v>20614</v>
      </c>
      <c r="B1242" s="42" t="str">
        <f>IFERROR(VLOOKUP($A1242,INPUT_Du_lieu_nhan_vien!$A:$C,2,0),"-")</f>
        <v>Đinh Thị</v>
      </c>
      <c r="C1242" s="42" t="str">
        <f>IFERROR(VLOOKUP($A1242,INPUT_Du_lieu_nhan_vien!$A:$C,3,0),"-")</f>
        <v>Kiều</v>
      </c>
      <c r="D1242" s="42" t="str">
        <f>IFERROR(VLOOKUP($A1242,INPUT_Du_lieu_nhan_vien!$A:$AJ,36,0),"-")</f>
        <v>Chính thức</v>
      </c>
      <c r="E1242" s="341" t="s">
        <v>3031</v>
      </c>
      <c r="F1242" s="344" t="s">
        <v>8112</v>
      </c>
      <c r="G1242" s="345">
        <v>41494</v>
      </c>
      <c r="Y1242">
        <f t="shared" si="189"/>
        <v>5429</v>
      </c>
      <c r="Z1242" t="str">
        <f t="shared" si="190"/>
        <v/>
      </c>
      <c r="AA1242" t="str">
        <f t="shared" si="191"/>
        <v/>
      </c>
      <c r="AE1242" s="19">
        <v>41494</v>
      </c>
      <c r="AH1242" s="345">
        <v>41494</v>
      </c>
      <c r="AI1242" s="423" t="s">
        <v>8937</v>
      </c>
      <c r="AJ1242" s="413" t="str">
        <f t="shared" si="192"/>
        <v>8/</v>
      </c>
      <c r="AK1242" t="str">
        <f t="shared" si="193"/>
        <v>8</v>
      </c>
      <c r="AL1242" t="str">
        <f t="shared" si="194"/>
        <v>2013</v>
      </c>
      <c r="AM1242" s="427">
        <v>8</v>
      </c>
      <c r="AN1242" t="str">
        <f t="shared" si="195"/>
        <v>8</v>
      </c>
      <c r="AP1242" s="19">
        <f t="shared" si="196"/>
        <v>41494</v>
      </c>
    </row>
    <row r="1243" spans="1:42" ht="25.5" x14ac:dyDescent="0.2">
      <c r="A1243" s="341">
        <v>20616</v>
      </c>
      <c r="B1243" s="42" t="str">
        <f>IFERROR(VLOOKUP($A1243,INPUT_Du_lieu_nhan_vien!$A:$C,2,0),"-")</f>
        <v>Nguyễn Phương</v>
      </c>
      <c r="C1243" s="42" t="str">
        <f>IFERROR(VLOOKUP($A1243,INPUT_Du_lieu_nhan_vien!$A:$C,3,0),"-")</f>
        <v>Thảo</v>
      </c>
      <c r="D1243" s="42" t="str">
        <f>IFERROR(VLOOKUP($A1243,INPUT_Du_lieu_nhan_vien!$A:$AJ,36,0),"-")</f>
        <v>Chính thức</v>
      </c>
      <c r="E1243" s="54" t="s">
        <v>3031</v>
      </c>
      <c r="F1243" s="341" t="s">
        <v>8113</v>
      </c>
      <c r="G1243" s="345">
        <v>41496</v>
      </c>
      <c r="Y1243">
        <f t="shared" si="189"/>
        <v>5431</v>
      </c>
      <c r="Z1243" t="str">
        <f t="shared" si="190"/>
        <v/>
      </c>
      <c r="AA1243" t="str">
        <f t="shared" si="191"/>
        <v/>
      </c>
      <c r="AE1243" s="19">
        <v>41555</v>
      </c>
      <c r="AH1243" s="345">
        <v>41496</v>
      </c>
      <c r="AI1243" s="423" t="s">
        <v>8934</v>
      </c>
      <c r="AJ1243" s="413" t="str">
        <f t="shared" si="192"/>
        <v>8/</v>
      </c>
      <c r="AK1243" t="str">
        <f t="shared" si="193"/>
        <v>10</v>
      </c>
      <c r="AL1243" t="str">
        <f t="shared" si="194"/>
        <v>2013</v>
      </c>
      <c r="AM1243" s="427">
        <v>8</v>
      </c>
      <c r="AN1243" t="str">
        <f t="shared" si="195"/>
        <v>10</v>
      </c>
      <c r="AP1243" s="19">
        <f t="shared" si="196"/>
        <v>41555</v>
      </c>
    </row>
    <row r="1244" spans="1:42" ht="25.5" x14ac:dyDescent="0.2">
      <c r="A1244" s="341">
        <v>20617</v>
      </c>
      <c r="B1244" s="42" t="str">
        <f>IFERROR(VLOOKUP($A1244,INPUT_Du_lieu_nhan_vien!$A:$C,2,0),"-")</f>
        <v>Vũ Quỳnh</v>
      </c>
      <c r="C1244" s="42" t="str">
        <f>IFERROR(VLOOKUP($A1244,INPUT_Du_lieu_nhan_vien!$A:$C,3,0),"-")</f>
        <v>Trâm</v>
      </c>
      <c r="D1244" s="42" t="str">
        <f>IFERROR(VLOOKUP($A1244,INPUT_Du_lieu_nhan_vien!$A:$AJ,36,0),"-")</f>
        <v>Nghỉ việc</v>
      </c>
      <c r="E1244" s="341" t="s">
        <v>3031</v>
      </c>
      <c r="F1244" s="344" t="s">
        <v>8114</v>
      </c>
      <c r="G1244" s="345">
        <v>41496</v>
      </c>
      <c r="Y1244">
        <f t="shared" si="189"/>
        <v>5432</v>
      </c>
      <c r="Z1244" t="str">
        <f t="shared" si="190"/>
        <v/>
      </c>
      <c r="AA1244" t="str">
        <f t="shared" si="191"/>
        <v/>
      </c>
      <c r="AE1244" s="19">
        <v>41555</v>
      </c>
      <c r="AH1244" s="345">
        <v>41496</v>
      </c>
      <c r="AI1244" s="423" t="s">
        <v>8934</v>
      </c>
      <c r="AJ1244" s="413" t="str">
        <f t="shared" si="192"/>
        <v>8/</v>
      </c>
      <c r="AK1244" t="str">
        <f t="shared" si="193"/>
        <v>10</v>
      </c>
      <c r="AL1244" t="str">
        <f t="shared" si="194"/>
        <v>2013</v>
      </c>
      <c r="AM1244" s="427">
        <v>8</v>
      </c>
      <c r="AN1244" t="str">
        <f t="shared" si="195"/>
        <v>10</v>
      </c>
      <c r="AP1244" s="19">
        <f t="shared" si="196"/>
        <v>41555</v>
      </c>
    </row>
    <row r="1245" spans="1:42" ht="25.5" x14ac:dyDescent="0.2">
      <c r="A1245" s="341">
        <v>20620</v>
      </c>
      <c r="B1245" s="42" t="str">
        <f>IFERROR(VLOOKUP($A1245,INPUT_Du_lieu_nhan_vien!$A:$C,2,0),"-")</f>
        <v>Trần Thị Minh</v>
      </c>
      <c r="C1245" s="42" t="str">
        <f>IFERROR(VLOOKUP($A1245,INPUT_Du_lieu_nhan_vien!$A:$C,3,0),"-")</f>
        <v>Hiền</v>
      </c>
      <c r="D1245" s="42" t="str">
        <f>IFERROR(VLOOKUP($A1245,INPUT_Du_lieu_nhan_vien!$A:$AJ,36,0),"-")</f>
        <v>Chính thức</v>
      </c>
      <c r="E1245" s="341" t="s">
        <v>3031</v>
      </c>
      <c r="F1245" s="344" t="s">
        <v>8115</v>
      </c>
      <c r="G1245" s="345">
        <v>41518</v>
      </c>
      <c r="Y1245">
        <f t="shared" si="189"/>
        <v>5435</v>
      </c>
      <c r="Z1245" t="str">
        <f t="shared" si="190"/>
        <v/>
      </c>
      <c r="AA1245" t="str">
        <f t="shared" si="191"/>
        <v/>
      </c>
      <c r="AE1245" s="19">
        <v>41283</v>
      </c>
      <c r="AH1245" s="345">
        <v>41518</v>
      </c>
      <c r="AI1245" s="423" t="s">
        <v>8938</v>
      </c>
      <c r="AJ1245" s="413" t="str">
        <f t="shared" si="192"/>
        <v>9/</v>
      </c>
      <c r="AK1245" t="str">
        <f t="shared" si="193"/>
        <v>1</v>
      </c>
      <c r="AL1245" t="str">
        <f t="shared" si="194"/>
        <v>2013</v>
      </c>
      <c r="AM1245" s="427">
        <v>9</v>
      </c>
      <c r="AN1245" t="str">
        <f t="shared" si="195"/>
        <v>1</v>
      </c>
      <c r="AP1245" s="19">
        <f t="shared" si="196"/>
        <v>41283</v>
      </c>
    </row>
    <row r="1246" spans="1:42" ht="25.5" x14ac:dyDescent="0.2">
      <c r="A1246" s="341">
        <v>20621</v>
      </c>
      <c r="B1246" s="42" t="str">
        <f>IFERROR(VLOOKUP($A1246,INPUT_Du_lieu_nhan_vien!$A:$C,2,0),"-")</f>
        <v>Nguyễn Thị Tuệ</v>
      </c>
      <c r="C1246" s="42" t="str">
        <f>IFERROR(VLOOKUP($A1246,INPUT_Du_lieu_nhan_vien!$A:$C,3,0),"-")</f>
        <v>Hiền</v>
      </c>
      <c r="D1246" s="42" t="str">
        <f>IFERROR(VLOOKUP($A1246,INPUT_Du_lieu_nhan_vien!$A:$AJ,36,0),"-")</f>
        <v>Chính thức</v>
      </c>
      <c r="E1246" s="341" t="s">
        <v>3031</v>
      </c>
      <c r="F1246" s="344" t="s">
        <v>8116</v>
      </c>
      <c r="G1246" s="345">
        <v>41518</v>
      </c>
      <c r="Y1246">
        <f t="shared" si="189"/>
        <v>5436</v>
      </c>
      <c r="Z1246" t="str">
        <f t="shared" si="190"/>
        <v/>
      </c>
      <c r="AA1246" t="str">
        <f t="shared" si="191"/>
        <v/>
      </c>
      <c r="AE1246" s="19">
        <v>41283</v>
      </c>
      <c r="AH1246" s="345">
        <v>41518</v>
      </c>
      <c r="AI1246" s="423" t="s">
        <v>8938</v>
      </c>
      <c r="AJ1246" s="413" t="str">
        <f t="shared" si="192"/>
        <v>9/</v>
      </c>
      <c r="AK1246" t="str">
        <f t="shared" si="193"/>
        <v>1</v>
      </c>
      <c r="AL1246" t="str">
        <f t="shared" si="194"/>
        <v>2013</v>
      </c>
      <c r="AM1246" s="427">
        <v>9</v>
      </c>
      <c r="AN1246" t="str">
        <f t="shared" si="195"/>
        <v>1</v>
      </c>
      <c r="AP1246" s="19">
        <f t="shared" si="196"/>
        <v>41283</v>
      </c>
    </row>
    <row r="1247" spans="1:42" ht="25.5" x14ac:dyDescent="0.2">
      <c r="A1247" s="341">
        <v>20629</v>
      </c>
      <c r="B1247" s="42" t="str">
        <f>IFERROR(VLOOKUP($A1247,INPUT_Du_lieu_nhan_vien!$A:$C,2,0),"-")</f>
        <v>Phạm Nhật</v>
      </c>
      <c r="C1247" s="42" t="str">
        <f>IFERROR(VLOOKUP($A1247,INPUT_Du_lieu_nhan_vien!$A:$C,3,0),"-")</f>
        <v>Anh</v>
      </c>
      <c r="D1247" s="42" t="str">
        <f>IFERROR(VLOOKUP($A1247,INPUT_Du_lieu_nhan_vien!$A:$AJ,36,0),"-")</f>
        <v>Chính thức</v>
      </c>
      <c r="E1247" s="54" t="s">
        <v>3031</v>
      </c>
      <c r="F1247" s="341" t="s">
        <v>8117</v>
      </c>
      <c r="G1247" s="345">
        <v>41487</v>
      </c>
      <c r="Y1247">
        <f t="shared" si="189"/>
        <v>5444</v>
      </c>
      <c r="Z1247" t="str">
        <f t="shared" si="190"/>
        <v/>
      </c>
      <c r="AA1247" t="str">
        <f t="shared" si="191"/>
        <v/>
      </c>
      <c r="AE1247" s="19">
        <v>41282</v>
      </c>
      <c r="AH1247" s="345">
        <v>41487</v>
      </c>
      <c r="AI1247" s="423" t="s">
        <v>8933</v>
      </c>
      <c r="AJ1247" s="413" t="str">
        <f t="shared" si="192"/>
        <v>8/</v>
      </c>
      <c r="AK1247" t="str">
        <f t="shared" si="193"/>
        <v>1</v>
      </c>
      <c r="AL1247" t="str">
        <f t="shared" si="194"/>
        <v>2013</v>
      </c>
      <c r="AM1247" s="427">
        <v>8</v>
      </c>
      <c r="AN1247" t="str">
        <f t="shared" si="195"/>
        <v>1</v>
      </c>
      <c r="AP1247" s="19">
        <f t="shared" si="196"/>
        <v>41282</v>
      </c>
    </row>
    <row r="1248" spans="1:42" ht="25.5" x14ac:dyDescent="0.2">
      <c r="A1248" s="341">
        <v>20630</v>
      </c>
      <c r="B1248" s="42" t="str">
        <f>IFERROR(VLOOKUP($A1248,INPUT_Du_lieu_nhan_vien!$A:$C,2,0),"-")</f>
        <v>Nghiêm Thị</v>
      </c>
      <c r="C1248" s="42" t="str">
        <f>IFERROR(VLOOKUP($A1248,INPUT_Du_lieu_nhan_vien!$A:$C,3,0),"-")</f>
        <v>Hồng</v>
      </c>
      <c r="D1248" s="42" t="str">
        <f>IFERROR(VLOOKUP($A1248,INPUT_Du_lieu_nhan_vien!$A:$AJ,36,0),"-")</f>
        <v>Chính thức</v>
      </c>
      <c r="E1248" s="341" t="s">
        <v>3031</v>
      </c>
      <c r="F1248" s="344" t="s">
        <v>8118</v>
      </c>
      <c r="G1248" s="345">
        <v>41552</v>
      </c>
      <c r="Y1248">
        <f t="shared" si="189"/>
        <v>5445</v>
      </c>
      <c r="Z1248" t="str">
        <f t="shared" si="190"/>
        <v/>
      </c>
      <c r="AA1248" t="str">
        <f t="shared" si="191"/>
        <v/>
      </c>
      <c r="AE1248" s="19">
        <v>41404</v>
      </c>
      <c r="AH1248" s="345">
        <v>41552</v>
      </c>
      <c r="AI1248" s="423" t="s">
        <v>6976</v>
      </c>
      <c r="AJ1248" s="413" t="str">
        <f t="shared" si="192"/>
        <v>10</v>
      </c>
      <c r="AK1248" t="str">
        <f t="shared" si="193"/>
        <v>5</v>
      </c>
      <c r="AL1248" t="str">
        <f t="shared" si="194"/>
        <v>2013</v>
      </c>
      <c r="AM1248" s="427" t="str">
        <f t="shared" ref="AM1223:AM1286" si="197">IF(VALUE(AK1248)&gt;12,AK1248,AJ1248)</f>
        <v>10</v>
      </c>
      <c r="AN1248" t="str">
        <f t="shared" si="195"/>
        <v>5</v>
      </c>
      <c r="AP1248" s="19">
        <f t="shared" si="196"/>
        <v>41404</v>
      </c>
    </row>
    <row r="1249" spans="1:42" ht="25.5" x14ac:dyDescent="0.2">
      <c r="A1249" s="341">
        <v>20631</v>
      </c>
      <c r="B1249" s="42" t="str">
        <f>IFERROR(VLOOKUP($A1249,INPUT_Du_lieu_nhan_vien!$A:$C,2,0),"-")</f>
        <v>Nguyễn Đức</v>
      </c>
      <c r="C1249" s="42" t="str">
        <f>IFERROR(VLOOKUP($A1249,INPUT_Du_lieu_nhan_vien!$A:$C,3,0),"-")</f>
        <v>Thắng</v>
      </c>
      <c r="D1249" s="42" t="str">
        <f>IFERROR(VLOOKUP($A1249,INPUT_Du_lieu_nhan_vien!$A:$AJ,36,0),"-")</f>
        <v>Chính thức</v>
      </c>
      <c r="E1249" s="54" t="s">
        <v>3031</v>
      </c>
      <c r="F1249" s="341" t="s">
        <v>8119</v>
      </c>
      <c r="G1249" s="345">
        <v>41552</v>
      </c>
      <c r="Y1249">
        <f t="shared" si="189"/>
        <v>5446</v>
      </c>
      <c r="Z1249" t="str">
        <f t="shared" si="190"/>
        <v/>
      </c>
      <c r="AA1249" t="str">
        <f t="shared" si="191"/>
        <v/>
      </c>
      <c r="AE1249" s="19">
        <v>41404</v>
      </c>
      <c r="AH1249" s="345">
        <v>41552</v>
      </c>
      <c r="AI1249" s="423" t="s">
        <v>6976</v>
      </c>
      <c r="AJ1249" s="413" t="str">
        <f t="shared" si="192"/>
        <v>10</v>
      </c>
      <c r="AK1249" t="str">
        <f t="shared" si="193"/>
        <v>5</v>
      </c>
      <c r="AL1249" t="str">
        <f t="shared" si="194"/>
        <v>2013</v>
      </c>
      <c r="AM1249" s="427" t="str">
        <f t="shared" si="197"/>
        <v>10</v>
      </c>
      <c r="AN1249" t="str">
        <f t="shared" si="195"/>
        <v>5</v>
      </c>
      <c r="AP1249" s="19">
        <f t="shared" si="196"/>
        <v>41404</v>
      </c>
    </row>
    <row r="1250" spans="1:42" ht="25.5" x14ac:dyDescent="0.2">
      <c r="A1250" s="341">
        <v>20633</v>
      </c>
      <c r="B1250" s="42" t="str">
        <f>IFERROR(VLOOKUP($A1250,INPUT_Du_lieu_nhan_vien!$A:$C,2,0),"-")</f>
        <v>Bạch Hải</v>
      </c>
      <c r="C1250" s="42" t="str">
        <f>IFERROR(VLOOKUP($A1250,INPUT_Du_lieu_nhan_vien!$A:$C,3,0),"-")</f>
        <v>Anh</v>
      </c>
      <c r="D1250" s="42" t="str">
        <f>IFERROR(VLOOKUP($A1250,INPUT_Du_lieu_nhan_vien!$A:$AJ,36,0),"-")</f>
        <v>Chính thức</v>
      </c>
      <c r="E1250" s="54" t="s">
        <v>3031</v>
      </c>
      <c r="F1250" s="341" t="s">
        <v>8120</v>
      </c>
      <c r="G1250" s="345">
        <v>41552</v>
      </c>
      <c r="Y1250">
        <f t="shared" si="189"/>
        <v>5448</v>
      </c>
      <c r="Z1250" t="str">
        <f t="shared" si="190"/>
        <v/>
      </c>
      <c r="AA1250" t="str">
        <f t="shared" si="191"/>
        <v/>
      </c>
      <c r="AE1250" s="19">
        <v>41404</v>
      </c>
      <c r="AH1250" s="345">
        <v>41552</v>
      </c>
      <c r="AI1250" s="423" t="s">
        <v>6976</v>
      </c>
      <c r="AJ1250" s="413" t="str">
        <f t="shared" si="192"/>
        <v>10</v>
      </c>
      <c r="AK1250" t="str">
        <f t="shared" si="193"/>
        <v>5</v>
      </c>
      <c r="AL1250" t="str">
        <f t="shared" si="194"/>
        <v>2013</v>
      </c>
      <c r="AM1250" s="427" t="str">
        <f t="shared" si="197"/>
        <v>10</v>
      </c>
      <c r="AN1250" t="str">
        <f t="shared" si="195"/>
        <v>5</v>
      </c>
      <c r="AP1250" s="19">
        <f t="shared" si="196"/>
        <v>41404</v>
      </c>
    </row>
    <row r="1251" spans="1:42" ht="25.5" x14ac:dyDescent="0.2">
      <c r="A1251" s="341">
        <v>20636</v>
      </c>
      <c r="B1251" s="42" t="str">
        <f>IFERROR(VLOOKUP($A1251,INPUT_Du_lieu_nhan_vien!$A:$C,2,0),"-")</f>
        <v>Đặng Thị Minh</v>
      </c>
      <c r="C1251" s="42" t="str">
        <f>IFERROR(VLOOKUP($A1251,INPUT_Du_lieu_nhan_vien!$A:$C,3,0),"-")</f>
        <v>Nhật</v>
      </c>
      <c r="D1251" s="42" t="str">
        <f>IFERROR(VLOOKUP($A1251,INPUT_Du_lieu_nhan_vien!$A:$AJ,36,0),"-")</f>
        <v>Nghỉ việc</v>
      </c>
      <c r="E1251" s="341" t="s">
        <v>3031</v>
      </c>
      <c r="F1251" s="344" t="s">
        <v>8121</v>
      </c>
      <c r="G1251" s="345">
        <v>41552</v>
      </c>
      <c r="Y1251">
        <f t="shared" si="189"/>
        <v>5451</v>
      </c>
      <c r="Z1251" t="str">
        <f t="shared" si="190"/>
        <v/>
      </c>
      <c r="AA1251" t="str">
        <f t="shared" si="191"/>
        <v/>
      </c>
      <c r="AE1251" s="19">
        <v>41404</v>
      </c>
      <c r="AH1251" s="345">
        <v>41552</v>
      </c>
      <c r="AI1251" s="423" t="s">
        <v>6976</v>
      </c>
      <c r="AJ1251" s="413" t="str">
        <f t="shared" si="192"/>
        <v>10</v>
      </c>
      <c r="AK1251" t="str">
        <f t="shared" si="193"/>
        <v>5</v>
      </c>
      <c r="AL1251" t="str">
        <f t="shared" si="194"/>
        <v>2013</v>
      </c>
      <c r="AM1251" s="427" t="str">
        <f t="shared" si="197"/>
        <v>10</v>
      </c>
      <c r="AN1251" t="str">
        <f t="shared" si="195"/>
        <v>5</v>
      </c>
      <c r="AP1251" s="19">
        <f t="shared" si="196"/>
        <v>41404</v>
      </c>
    </row>
    <row r="1252" spans="1:42" ht="25.5" x14ac:dyDescent="0.2">
      <c r="A1252" s="341">
        <v>20637</v>
      </c>
      <c r="B1252" s="42" t="str">
        <f>IFERROR(VLOOKUP($A1252,INPUT_Du_lieu_nhan_vien!$A:$C,2,0),"-")</f>
        <v>Trần</v>
      </c>
      <c r="C1252" s="42" t="str">
        <f>IFERROR(VLOOKUP($A1252,INPUT_Du_lieu_nhan_vien!$A:$C,3,0),"-")</f>
        <v>Huê</v>
      </c>
      <c r="D1252" s="42" t="str">
        <f>IFERROR(VLOOKUP($A1252,INPUT_Du_lieu_nhan_vien!$A:$AJ,36,0),"-")</f>
        <v>Chính thức</v>
      </c>
      <c r="E1252" s="341" t="s">
        <v>3031</v>
      </c>
      <c r="F1252" s="344" t="s">
        <v>8122</v>
      </c>
      <c r="G1252" s="345">
        <v>41552</v>
      </c>
      <c r="Y1252">
        <f t="shared" si="189"/>
        <v>5452</v>
      </c>
      <c r="Z1252" t="str">
        <f t="shared" si="190"/>
        <v/>
      </c>
      <c r="AA1252" t="str">
        <f t="shared" si="191"/>
        <v/>
      </c>
      <c r="AE1252" s="19">
        <v>41404</v>
      </c>
      <c r="AH1252" s="345">
        <v>41552</v>
      </c>
      <c r="AI1252" s="423" t="s">
        <v>6976</v>
      </c>
      <c r="AJ1252" s="413" t="str">
        <f t="shared" si="192"/>
        <v>10</v>
      </c>
      <c r="AK1252" t="str">
        <f t="shared" si="193"/>
        <v>5</v>
      </c>
      <c r="AL1252" t="str">
        <f t="shared" si="194"/>
        <v>2013</v>
      </c>
      <c r="AM1252" s="427" t="str">
        <f t="shared" si="197"/>
        <v>10</v>
      </c>
      <c r="AN1252" t="str">
        <f t="shared" si="195"/>
        <v>5</v>
      </c>
      <c r="AP1252" s="19">
        <f t="shared" si="196"/>
        <v>41404</v>
      </c>
    </row>
    <row r="1253" spans="1:42" ht="25.5" x14ac:dyDescent="0.2">
      <c r="A1253" s="341">
        <v>20638</v>
      </c>
      <c r="B1253" s="42" t="str">
        <f>IFERROR(VLOOKUP($A1253,INPUT_Du_lieu_nhan_vien!$A:$C,2,0),"-")</f>
        <v>Vũ Thị</v>
      </c>
      <c r="C1253" s="42" t="str">
        <f>IFERROR(VLOOKUP($A1253,INPUT_Du_lieu_nhan_vien!$A:$C,3,0),"-")</f>
        <v>Ngân</v>
      </c>
      <c r="D1253" s="42" t="str">
        <f>IFERROR(VLOOKUP($A1253,INPUT_Du_lieu_nhan_vien!$A:$AJ,36,0),"-")</f>
        <v>Chính thức</v>
      </c>
      <c r="E1253" s="341" t="s">
        <v>3031</v>
      </c>
      <c r="F1253" s="344" t="s">
        <v>8123</v>
      </c>
      <c r="G1253" s="345">
        <v>41552</v>
      </c>
      <c r="Y1253">
        <f t="shared" si="189"/>
        <v>5453</v>
      </c>
      <c r="Z1253" t="str">
        <f t="shared" si="190"/>
        <v/>
      </c>
      <c r="AA1253" t="str">
        <f t="shared" si="191"/>
        <v/>
      </c>
      <c r="AE1253" s="19">
        <v>41404</v>
      </c>
      <c r="AH1253" s="345">
        <v>41552</v>
      </c>
      <c r="AI1253" s="423" t="s">
        <v>6976</v>
      </c>
      <c r="AJ1253" s="413" t="str">
        <f t="shared" si="192"/>
        <v>10</v>
      </c>
      <c r="AK1253" t="str">
        <f t="shared" si="193"/>
        <v>5</v>
      </c>
      <c r="AL1253" t="str">
        <f t="shared" si="194"/>
        <v>2013</v>
      </c>
      <c r="AM1253" s="427" t="str">
        <f t="shared" si="197"/>
        <v>10</v>
      </c>
      <c r="AN1253" t="str">
        <f t="shared" si="195"/>
        <v>5</v>
      </c>
      <c r="AP1253" s="19">
        <f t="shared" si="196"/>
        <v>41404</v>
      </c>
    </row>
    <row r="1254" spans="1:42" ht="25.5" x14ac:dyDescent="0.2">
      <c r="A1254" s="341">
        <v>20640</v>
      </c>
      <c r="B1254" s="42" t="str">
        <f>IFERROR(VLOOKUP($A1254,INPUT_Du_lieu_nhan_vien!$A:$C,2,0),"-")</f>
        <v>Lê Thị Lệ</v>
      </c>
      <c r="C1254" s="42" t="str">
        <f>IFERROR(VLOOKUP($A1254,INPUT_Du_lieu_nhan_vien!$A:$C,3,0),"-")</f>
        <v>Thủy</v>
      </c>
      <c r="D1254" s="42" t="str">
        <f>IFERROR(VLOOKUP($A1254,INPUT_Du_lieu_nhan_vien!$A:$AJ,36,0),"-")</f>
        <v>Chính thức</v>
      </c>
      <c r="E1254" s="341" t="s">
        <v>3031</v>
      </c>
      <c r="F1254" s="344" t="s">
        <v>8124</v>
      </c>
      <c r="G1254" s="345">
        <v>41528</v>
      </c>
      <c r="Y1254">
        <f t="shared" si="189"/>
        <v>5455</v>
      </c>
      <c r="Z1254" t="str">
        <f t="shared" si="190"/>
        <v/>
      </c>
      <c r="AA1254" t="str">
        <f t="shared" si="191"/>
        <v/>
      </c>
      <c r="AE1254" s="19">
        <v>41587</v>
      </c>
      <c r="AH1254" s="345">
        <v>41528</v>
      </c>
      <c r="AI1254" s="423" t="s">
        <v>8939</v>
      </c>
      <c r="AJ1254" s="413" t="str">
        <f t="shared" si="192"/>
        <v>9/</v>
      </c>
      <c r="AK1254" t="str">
        <f t="shared" si="193"/>
        <v>11</v>
      </c>
      <c r="AL1254" t="str">
        <f t="shared" si="194"/>
        <v>2013</v>
      </c>
      <c r="AM1254" s="427">
        <v>9</v>
      </c>
      <c r="AN1254" t="str">
        <f t="shared" si="195"/>
        <v>11</v>
      </c>
      <c r="AP1254" s="19">
        <f t="shared" si="196"/>
        <v>41587</v>
      </c>
    </row>
    <row r="1255" spans="1:42" ht="25.5" x14ac:dyDescent="0.2">
      <c r="A1255" s="341">
        <v>20641</v>
      </c>
      <c r="B1255" s="42" t="str">
        <f>IFERROR(VLOOKUP($A1255,INPUT_Du_lieu_nhan_vien!$A:$C,2,0),"-")</f>
        <v>Bùi Thị</v>
      </c>
      <c r="C1255" s="42" t="str">
        <f>IFERROR(VLOOKUP($A1255,INPUT_Du_lieu_nhan_vien!$A:$C,3,0),"-")</f>
        <v>Hoa</v>
      </c>
      <c r="D1255" s="42" t="str">
        <f>IFERROR(VLOOKUP($A1255,INPUT_Du_lieu_nhan_vien!$A:$AJ,36,0),"-")</f>
        <v>Chính thức</v>
      </c>
      <c r="E1255" s="54" t="s">
        <v>3031</v>
      </c>
      <c r="F1255" s="341" t="s">
        <v>8125</v>
      </c>
      <c r="G1255" s="345">
        <v>41548</v>
      </c>
      <c r="Y1255">
        <f t="shared" si="189"/>
        <v>5456</v>
      </c>
      <c r="Z1255" t="str">
        <f t="shared" si="190"/>
        <v/>
      </c>
      <c r="AA1255" t="str">
        <f t="shared" si="191"/>
        <v/>
      </c>
      <c r="AE1255" s="19">
        <v>41284</v>
      </c>
      <c r="AH1255" s="345">
        <v>41548</v>
      </c>
      <c r="AI1255" s="423" t="s">
        <v>8922</v>
      </c>
      <c r="AJ1255" s="413" t="str">
        <f t="shared" si="192"/>
        <v>10</v>
      </c>
      <c r="AK1255" t="str">
        <f t="shared" si="193"/>
        <v>1</v>
      </c>
      <c r="AL1255" t="str">
        <f t="shared" si="194"/>
        <v>2013</v>
      </c>
      <c r="AM1255" s="427" t="str">
        <f t="shared" si="197"/>
        <v>10</v>
      </c>
      <c r="AN1255" t="str">
        <f t="shared" si="195"/>
        <v>1</v>
      </c>
      <c r="AP1255" s="19">
        <f t="shared" si="196"/>
        <v>41284</v>
      </c>
    </row>
    <row r="1256" spans="1:42" ht="25.5" x14ac:dyDescent="0.2">
      <c r="A1256" s="341">
        <v>20643</v>
      </c>
      <c r="B1256" s="42" t="str">
        <f>IFERROR(VLOOKUP($A1256,INPUT_Du_lieu_nhan_vien!$A:$C,2,0),"-")</f>
        <v>Tống Thị Minh</v>
      </c>
      <c r="C1256" s="42" t="str">
        <f>IFERROR(VLOOKUP($A1256,INPUT_Du_lieu_nhan_vien!$A:$C,3,0),"-")</f>
        <v>Hoa</v>
      </c>
      <c r="D1256" s="42" t="str">
        <f>IFERROR(VLOOKUP($A1256,INPUT_Du_lieu_nhan_vien!$A:$AJ,36,0),"-")</f>
        <v>Nghỉ việc</v>
      </c>
      <c r="E1256" s="341" t="s">
        <v>3031</v>
      </c>
      <c r="F1256" s="344" t="s">
        <v>8126</v>
      </c>
      <c r="G1256" s="345">
        <v>41582</v>
      </c>
      <c r="Y1256">
        <f t="shared" si="189"/>
        <v>5458</v>
      </c>
      <c r="Z1256" t="str">
        <f t="shared" si="190"/>
        <v/>
      </c>
      <c r="AA1256" t="str">
        <f t="shared" si="191"/>
        <v/>
      </c>
      <c r="AE1256" s="19">
        <v>41375</v>
      </c>
      <c r="AH1256" s="345">
        <v>41582</v>
      </c>
      <c r="AI1256" s="423" t="s">
        <v>8925</v>
      </c>
      <c r="AJ1256" s="413" t="str">
        <f t="shared" si="192"/>
        <v>11</v>
      </c>
      <c r="AK1256" t="str">
        <f t="shared" si="193"/>
        <v>4</v>
      </c>
      <c r="AL1256" t="str">
        <f t="shared" si="194"/>
        <v>2013</v>
      </c>
      <c r="AM1256" s="427" t="str">
        <f t="shared" si="197"/>
        <v>11</v>
      </c>
      <c r="AN1256" t="str">
        <f t="shared" si="195"/>
        <v>4</v>
      </c>
      <c r="AP1256" s="19">
        <f t="shared" si="196"/>
        <v>41375</v>
      </c>
    </row>
    <row r="1257" spans="1:42" ht="25.5" x14ac:dyDescent="0.2">
      <c r="A1257" s="341">
        <v>20646</v>
      </c>
      <c r="B1257" s="42" t="str">
        <f>IFERROR(VLOOKUP($A1257,INPUT_Du_lieu_nhan_vien!$A:$C,2,0),"-")</f>
        <v>Cao Thu</v>
      </c>
      <c r="C1257" s="42" t="str">
        <f>IFERROR(VLOOKUP($A1257,INPUT_Du_lieu_nhan_vien!$A:$C,3,0),"-")</f>
        <v>Phương</v>
      </c>
      <c r="D1257" s="42" t="str">
        <f>IFERROR(VLOOKUP($A1257,INPUT_Du_lieu_nhan_vien!$A:$AJ,36,0),"-")</f>
        <v>Chính thức</v>
      </c>
      <c r="E1257" s="341" t="s">
        <v>3031</v>
      </c>
      <c r="F1257" s="344" t="s">
        <v>8127</v>
      </c>
      <c r="G1257" s="350">
        <v>41587</v>
      </c>
      <c r="Y1257">
        <f t="shared" si="189"/>
        <v>5461</v>
      </c>
      <c r="Z1257" t="str">
        <f t="shared" si="190"/>
        <v/>
      </c>
      <c r="AA1257" t="str">
        <f t="shared" si="191"/>
        <v/>
      </c>
      <c r="AE1257" s="19">
        <v>41528</v>
      </c>
      <c r="AH1257" s="350">
        <v>41587</v>
      </c>
      <c r="AI1257" s="425" t="s">
        <v>8940</v>
      </c>
      <c r="AJ1257" s="413" t="str">
        <f t="shared" si="192"/>
        <v>11</v>
      </c>
      <c r="AK1257" t="str">
        <f t="shared" si="193"/>
        <v>9</v>
      </c>
      <c r="AL1257" t="str">
        <f t="shared" si="194"/>
        <v>2013</v>
      </c>
      <c r="AM1257" s="427" t="str">
        <f t="shared" si="197"/>
        <v>11</v>
      </c>
      <c r="AN1257" t="str">
        <f t="shared" si="195"/>
        <v>9</v>
      </c>
      <c r="AP1257" s="19">
        <f t="shared" si="196"/>
        <v>41528</v>
      </c>
    </row>
    <row r="1258" spans="1:42" ht="25.5" x14ac:dyDescent="0.2">
      <c r="A1258" s="341">
        <v>20656</v>
      </c>
      <c r="B1258" s="42" t="str">
        <f>IFERROR(VLOOKUP($A1258,INPUT_Du_lieu_nhan_vien!$A:$C,2,0),"-")</f>
        <v>Phạm Thị</v>
      </c>
      <c r="C1258" s="42" t="str">
        <f>IFERROR(VLOOKUP($A1258,INPUT_Du_lieu_nhan_vien!$A:$C,3,0),"-")</f>
        <v>Hằng</v>
      </c>
      <c r="D1258" s="42" t="str">
        <f>IFERROR(VLOOKUP($A1258,INPUT_Du_lieu_nhan_vien!$A:$AJ,36,0),"-")</f>
        <v>Chính thức</v>
      </c>
      <c r="E1258" s="54" t="s">
        <v>3031</v>
      </c>
      <c r="F1258" s="341" t="s">
        <v>8128</v>
      </c>
      <c r="G1258" s="345">
        <v>41579</v>
      </c>
      <c r="Y1258">
        <f t="shared" si="189"/>
        <v>5471</v>
      </c>
      <c r="Z1258" t="str">
        <f t="shared" si="190"/>
        <v/>
      </c>
      <c r="AA1258" t="str">
        <f t="shared" si="191"/>
        <v/>
      </c>
      <c r="AE1258" s="19">
        <v>41285</v>
      </c>
      <c r="AH1258" s="345">
        <v>41579</v>
      </c>
      <c r="AI1258" s="423" t="s">
        <v>6966</v>
      </c>
      <c r="AJ1258" s="413" t="str">
        <f t="shared" si="192"/>
        <v>11</v>
      </c>
      <c r="AK1258" t="str">
        <f t="shared" si="193"/>
        <v>1</v>
      </c>
      <c r="AL1258" t="str">
        <f t="shared" si="194"/>
        <v>2013</v>
      </c>
      <c r="AM1258" s="427" t="str">
        <f t="shared" si="197"/>
        <v>11</v>
      </c>
      <c r="AN1258" t="str">
        <f t="shared" si="195"/>
        <v>1</v>
      </c>
      <c r="AP1258" s="19">
        <f t="shared" si="196"/>
        <v>41285</v>
      </c>
    </row>
    <row r="1259" spans="1:42" ht="25.5" x14ac:dyDescent="0.2">
      <c r="A1259" s="341">
        <v>20664</v>
      </c>
      <c r="B1259" s="42" t="str">
        <f>IFERROR(VLOOKUP($A1259,INPUT_Du_lieu_nhan_vien!$A:$C,2,0),"-")</f>
        <v>Dương Thị Kim</v>
      </c>
      <c r="C1259" s="42" t="str">
        <f>IFERROR(VLOOKUP($A1259,INPUT_Du_lieu_nhan_vien!$A:$C,3,0),"-")</f>
        <v>Mai</v>
      </c>
      <c r="D1259" s="42" t="str">
        <f>IFERROR(VLOOKUP($A1259,INPUT_Du_lieu_nhan_vien!$A:$AJ,36,0),"-")</f>
        <v>Chính thức</v>
      </c>
      <c r="E1259" s="341" t="s">
        <v>3031</v>
      </c>
      <c r="F1259" s="344" t="s">
        <v>8129</v>
      </c>
      <c r="G1259" s="345">
        <v>41609</v>
      </c>
      <c r="Y1259">
        <f t="shared" si="189"/>
        <v>5479</v>
      </c>
      <c r="Z1259" t="str">
        <f t="shared" si="190"/>
        <v/>
      </c>
      <c r="AA1259" t="str">
        <f t="shared" si="191"/>
        <v/>
      </c>
      <c r="AE1259" s="19">
        <v>41286</v>
      </c>
      <c r="AH1259" s="345">
        <v>41609</v>
      </c>
      <c r="AI1259" s="423" t="s">
        <v>6967</v>
      </c>
      <c r="AJ1259" s="413" t="str">
        <f t="shared" si="192"/>
        <v>12</v>
      </c>
      <c r="AK1259" t="str">
        <f t="shared" si="193"/>
        <v>1</v>
      </c>
      <c r="AL1259" t="str">
        <f t="shared" si="194"/>
        <v>2013</v>
      </c>
      <c r="AM1259" s="427" t="str">
        <f t="shared" si="197"/>
        <v>12</v>
      </c>
      <c r="AN1259" t="str">
        <f t="shared" si="195"/>
        <v>1</v>
      </c>
      <c r="AP1259" s="19">
        <f t="shared" si="196"/>
        <v>41286</v>
      </c>
    </row>
    <row r="1260" spans="1:42" ht="25.5" x14ac:dyDescent="0.2">
      <c r="A1260" s="341">
        <v>20667</v>
      </c>
      <c r="B1260" s="42" t="str">
        <f>IFERROR(VLOOKUP($A1260,INPUT_Du_lieu_nhan_vien!$A:$C,2,0),"-")</f>
        <v>Nguyễn Lê Minh</v>
      </c>
      <c r="C1260" s="42" t="str">
        <f>IFERROR(VLOOKUP($A1260,INPUT_Du_lieu_nhan_vien!$A:$C,3,0),"-")</f>
        <v>Phương</v>
      </c>
      <c r="D1260" s="42" t="str">
        <f>IFERROR(VLOOKUP($A1260,INPUT_Du_lieu_nhan_vien!$A:$AJ,36,0),"-")</f>
        <v>Chính thức</v>
      </c>
      <c r="E1260" s="341" t="s">
        <v>3031</v>
      </c>
      <c r="F1260" s="344" t="s">
        <v>8130</v>
      </c>
      <c r="G1260" s="345">
        <v>41548</v>
      </c>
      <c r="Y1260">
        <f t="shared" si="189"/>
        <v>5482</v>
      </c>
      <c r="Z1260" t="str">
        <f t="shared" si="190"/>
        <v/>
      </c>
      <c r="AA1260" t="str">
        <f t="shared" si="191"/>
        <v/>
      </c>
      <c r="AE1260" s="19">
        <v>41284</v>
      </c>
      <c r="AH1260" s="345">
        <v>41548</v>
      </c>
      <c r="AI1260" s="423" t="s">
        <v>8922</v>
      </c>
      <c r="AJ1260" s="413" t="str">
        <f t="shared" si="192"/>
        <v>10</v>
      </c>
      <c r="AK1260" t="str">
        <f t="shared" si="193"/>
        <v>1</v>
      </c>
      <c r="AL1260" t="str">
        <f t="shared" si="194"/>
        <v>2013</v>
      </c>
      <c r="AM1260" s="427" t="str">
        <f t="shared" si="197"/>
        <v>10</v>
      </c>
      <c r="AN1260" t="str">
        <f t="shared" si="195"/>
        <v>1</v>
      </c>
      <c r="AP1260" s="19">
        <f t="shared" si="196"/>
        <v>41284</v>
      </c>
    </row>
    <row r="1261" spans="1:42" ht="25.5" x14ac:dyDescent="0.2">
      <c r="A1261" s="341">
        <v>20668</v>
      </c>
      <c r="B1261" s="42" t="str">
        <f>IFERROR(VLOOKUP($A1261,INPUT_Du_lieu_nhan_vien!$A:$C,2,0),"-")</f>
        <v>Nguyễn Đức</v>
      </c>
      <c r="C1261" s="42" t="str">
        <f>IFERROR(VLOOKUP($A1261,INPUT_Du_lieu_nhan_vien!$A:$C,3,0),"-")</f>
        <v>Mạnh</v>
      </c>
      <c r="D1261" s="42" t="str">
        <f>IFERROR(VLOOKUP($A1261,INPUT_Du_lieu_nhan_vien!$A:$AJ,36,0),"-")</f>
        <v>Chính thức</v>
      </c>
      <c r="E1261" s="54" t="s">
        <v>3031</v>
      </c>
      <c r="F1261" s="341" t="s">
        <v>8131</v>
      </c>
      <c r="G1261" s="345">
        <v>41548</v>
      </c>
      <c r="Y1261">
        <f t="shared" si="189"/>
        <v>5483</v>
      </c>
      <c r="Z1261" t="str">
        <f t="shared" si="190"/>
        <v/>
      </c>
      <c r="AA1261" t="str">
        <f t="shared" si="191"/>
        <v/>
      </c>
      <c r="AE1261" s="19">
        <v>41284</v>
      </c>
      <c r="AH1261" s="345">
        <v>41548</v>
      </c>
      <c r="AI1261" s="423" t="s">
        <v>8922</v>
      </c>
      <c r="AJ1261" s="413" t="str">
        <f t="shared" si="192"/>
        <v>10</v>
      </c>
      <c r="AK1261" t="str">
        <f t="shared" si="193"/>
        <v>1</v>
      </c>
      <c r="AL1261" t="str">
        <f t="shared" si="194"/>
        <v>2013</v>
      </c>
      <c r="AM1261" s="427" t="str">
        <f t="shared" si="197"/>
        <v>10</v>
      </c>
      <c r="AN1261" t="str">
        <f t="shared" si="195"/>
        <v>1</v>
      </c>
      <c r="AP1261" s="19">
        <f t="shared" si="196"/>
        <v>41284</v>
      </c>
    </row>
    <row r="1262" spans="1:42" ht="25.5" x14ac:dyDescent="0.2">
      <c r="A1262" s="341">
        <v>20669</v>
      </c>
      <c r="B1262" s="42" t="str">
        <f>IFERROR(VLOOKUP($A1262,INPUT_Du_lieu_nhan_vien!$A:$C,2,0),"-")</f>
        <v>Đàm Văn</v>
      </c>
      <c r="C1262" s="42" t="str">
        <f>IFERROR(VLOOKUP($A1262,INPUT_Du_lieu_nhan_vien!$A:$C,3,0),"-")</f>
        <v>Tuyên</v>
      </c>
      <c r="D1262" s="42" t="str">
        <f>IFERROR(VLOOKUP($A1262,INPUT_Du_lieu_nhan_vien!$A:$AJ,36,0),"-")</f>
        <v>Chính thức</v>
      </c>
      <c r="E1262" s="341" t="s">
        <v>3031</v>
      </c>
      <c r="F1262" s="344" t="s">
        <v>8132</v>
      </c>
      <c r="G1262" s="345">
        <v>41548</v>
      </c>
      <c r="Y1262">
        <f t="shared" si="189"/>
        <v>5484</v>
      </c>
      <c r="Z1262" t="str">
        <f t="shared" si="190"/>
        <v/>
      </c>
      <c r="AA1262" t="str">
        <f t="shared" si="191"/>
        <v/>
      </c>
      <c r="AE1262" s="19">
        <v>41284</v>
      </c>
      <c r="AH1262" s="345">
        <v>41548</v>
      </c>
      <c r="AI1262" s="423" t="s">
        <v>8922</v>
      </c>
      <c r="AJ1262" s="413" t="str">
        <f t="shared" si="192"/>
        <v>10</v>
      </c>
      <c r="AK1262" t="str">
        <f t="shared" si="193"/>
        <v>1</v>
      </c>
      <c r="AL1262" t="str">
        <f t="shared" si="194"/>
        <v>2013</v>
      </c>
      <c r="AM1262" s="427" t="str">
        <f t="shared" si="197"/>
        <v>10</v>
      </c>
      <c r="AN1262" t="str">
        <f t="shared" si="195"/>
        <v>1</v>
      </c>
      <c r="AP1262" s="19">
        <f t="shared" si="196"/>
        <v>41284</v>
      </c>
    </row>
    <row r="1263" spans="1:42" ht="25.5" x14ac:dyDescent="0.2">
      <c r="A1263" s="341">
        <v>20670</v>
      </c>
      <c r="B1263" s="42" t="str">
        <f>IFERROR(VLOOKUP($A1263,INPUT_Du_lieu_nhan_vien!$A:$C,2,0),"-")</f>
        <v>Lê Xuân</v>
      </c>
      <c r="C1263" s="42" t="str">
        <f>IFERROR(VLOOKUP($A1263,INPUT_Du_lieu_nhan_vien!$A:$C,3,0),"-")</f>
        <v>Đăng</v>
      </c>
      <c r="D1263" s="42" t="str">
        <f>IFERROR(VLOOKUP($A1263,INPUT_Du_lieu_nhan_vien!$A:$AJ,36,0),"-")</f>
        <v>Chính thức</v>
      </c>
      <c r="E1263" s="341" t="s">
        <v>3031</v>
      </c>
      <c r="F1263" s="344" t="s">
        <v>8133</v>
      </c>
      <c r="G1263" s="345">
        <v>41548</v>
      </c>
      <c r="Y1263">
        <f t="shared" si="189"/>
        <v>5485</v>
      </c>
      <c r="Z1263" t="str">
        <f t="shared" si="190"/>
        <v/>
      </c>
      <c r="AA1263" t="str">
        <f t="shared" si="191"/>
        <v/>
      </c>
      <c r="AE1263" s="19">
        <v>41284</v>
      </c>
      <c r="AH1263" s="345">
        <v>41548</v>
      </c>
      <c r="AI1263" s="423" t="s">
        <v>8922</v>
      </c>
      <c r="AJ1263" s="413" t="str">
        <f t="shared" si="192"/>
        <v>10</v>
      </c>
      <c r="AK1263" t="str">
        <f t="shared" si="193"/>
        <v>1</v>
      </c>
      <c r="AL1263" t="str">
        <f t="shared" si="194"/>
        <v>2013</v>
      </c>
      <c r="AM1263" s="427" t="str">
        <f t="shared" si="197"/>
        <v>10</v>
      </c>
      <c r="AN1263" t="str">
        <f t="shared" si="195"/>
        <v>1</v>
      </c>
      <c r="AP1263" s="19">
        <f t="shared" si="196"/>
        <v>41284</v>
      </c>
    </row>
    <row r="1264" spans="1:42" ht="25.5" x14ac:dyDescent="0.2">
      <c r="A1264" s="341">
        <v>20672</v>
      </c>
      <c r="B1264" s="42" t="str">
        <f>IFERROR(VLOOKUP($A1264,INPUT_Du_lieu_nhan_vien!$A:$C,2,0),"-")</f>
        <v>Nguyễn Thị</v>
      </c>
      <c r="C1264" s="42" t="str">
        <f>IFERROR(VLOOKUP($A1264,INPUT_Du_lieu_nhan_vien!$A:$C,3,0),"-")</f>
        <v>Vân</v>
      </c>
      <c r="D1264" s="42" t="str">
        <f>IFERROR(VLOOKUP($A1264,INPUT_Du_lieu_nhan_vien!$A:$AJ,36,0),"-")</f>
        <v>Chính thức</v>
      </c>
      <c r="E1264" s="351" t="s">
        <v>3031</v>
      </c>
      <c r="F1264" s="344" t="s">
        <v>8134</v>
      </c>
      <c r="G1264" s="345">
        <v>41609</v>
      </c>
      <c r="Y1264">
        <f t="shared" si="189"/>
        <v>5487</v>
      </c>
      <c r="Z1264" t="str">
        <f t="shared" si="190"/>
        <v/>
      </c>
      <c r="AA1264" t="str">
        <f t="shared" si="191"/>
        <v/>
      </c>
      <c r="AE1264" s="19">
        <v>41286</v>
      </c>
      <c r="AH1264" s="345">
        <v>41609</v>
      </c>
      <c r="AI1264" s="423" t="s">
        <v>6967</v>
      </c>
      <c r="AJ1264" s="413" t="str">
        <f t="shared" si="192"/>
        <v>12</v>
      </c>
      <c r="AK1264" t="str">
        <f t="shared" si="193"/>
        <v>1</v>
      </c>
      <c r="AL1264" t="str">
        <f t="shared" si="194"/>
        <v>2013</v>
      </c>
      <c r="AM1264" s="427" t="str">
        <f t="shared" si="197"/>
        <v>12</v>
      </c>
      <c r="AN1264" t="str">
        <f t="shared" si="195"/>
        <v>1</v>
      </c>
      <c r="AP1264" s="19">
        <f t="shared" si="196"/>
        <v>41286</v>
      </c>
    </row>
    <row r="1265" spans="1:42" ht="25.5" x14ac:dyDescent="0.2">
      <c r="A1265" s="341">
        <v>20673</v>
      </c>
      <c r="B1265" s="42" t="str">
        <f>IFERROR(VLOOKUP($A1265,INPUT_Du_lieu_nhan_vien!$A:$C,2,0),"-")</f>
        <v>Hoàng Thị Lệ</v>
      </c>
      <c r="C1265" s="42" t="str">
        <f>IFERROR(VLOOKUP($A1265,INPUT_Du_lieu_nhan_vien!$A:$C,3,0),"-")</f>
        <v>Thủy</v>
      </c>
      <c r="D1265" s="42" t="str">
        <f>IFERROR(VLOOKUP($A1265,INPUT_Du_lieu_nhan_vien!$A:$AJ,36,0),"-")</f>
        <v>Chính thức</v>
      </c>
      <c r="E1265" t="s">
        <v>3031</v>
      </c>
      <c r="F1265" s="352" t="s">
        <v>8135</v>
      </c>
      <c r="G1265" s="345">
        <v>41609</v>
      </c>
      <c r="Y1265">
        <f t="shared" si="189"/>
        <v>5488</v>
      </c>
      <c r="Z1265" t="str">
        <f t="shared" si="190"/>
        <v/>
      </c>
      <c r="AA1265" t="str">
        <f t="shared" si="191"/>
        <v/>
      </c>
      <c r="AE1265" s="19">
        <v>41286</v>
      </c>
      <c r="AH1265" s="345">
        <v>41609</v>
      </c>
      <c r="AI1265" s="423" t="s">
        <v>6967</v>
      </c>
      <c r="AJ1265" s="413" t="str">
        <f t="shared" si="192"/>
        <v>12</v>
      </c>
      <c r="AK1265" t="str">
        <f t="shared" si="193"/>
        <v>1</v>
      </c>
      <c r="AL1265" t="str">
        <f t="shared" si="194"/>
        <v>2013</v>
      </c>
      <c r="AM1265" s="427" t="str">
        <f t="shared" si="197"/>
        <v>12</v>
      </c>
      <c r="AN1265" t="str">
        <f t="shared" si="195"/>
        <v>1</v>
      </c>
      <c r="AP1265" s="19">
        <f t="shared" si="196"/>
        <v>41286</v>
      </c>
    </row>
    <row r="1266" spans="1:42" ht="25.5" x14ac:dyDescent="0.2">
      <c r="A1266" s="341">
        <v>20677</v>
      </c>
      <c r="B1266" s="42" t="str">
        <f>IFERROR(VLOOKUP($A1266,INPUT_Du_lieu_nhan_vien!$A:$C,2,0),"-")</f>
        <v>Đỗ Hoài</v>
      </c>
      <c r="C1266" s="42" t="str">
        <f>IFERROR(VLOOKUP($A1266,INPUT_Du_lieu_nhan_vien!$A:$C,3,0),"-")</f>
        <v>Giang</v>
      </c>
      <c r="D1266" s="42" t="str">
        <f>IFERROR(VLOOKUP($A1266,INPUT_Du_lieu_nhan_vien!$A:$AJ,36,0),"-")</f>
        <v>Thử việc</v>
      </c>
      <c r="E1266" s="54" t="s">
        <v>3031</v>
      </c>
      <c r="F1266" s="344" t="s">
        <v>8136</v>
      </c>
      <c r="G1266" s="345">
        <v>41586</v>
      </c>
      <c r="Y1266">
        <f t="shared" si="189"/>
        <v>5492</v>
      </c>
      <c r="Z1266" t="str">
        <f t="shared" si="190"/>
        <v/>
      </c>
      <c r="AA1266" t="str">
        <f t="shared" si="191"/>
        <v/>
      </c>
      <c r="AE1266" s="19">
        <v>41497</v>
      </c>
      <c r="AH1266" s="345">
        <v>41586</v>
      </c>
      <c r="AI1266" s="423" t="s">
        <v>8941</v>
      </c>
      <c r="AJ1266" s="413" t="str">
        <f t="shared" si="192"/>
        <v>11</v>
      </c>
      <c r="AK1266" t="str">
        <f t="shared" si="193"/>
        <v>8</v>
      </c>
      <c r="AL1266" t="str">
        <f t="shared" si="194"/>
        <v>2013</v>
      </c>
      <c r="AM1266" s="427" t="str">
        <f t="shared" si="197"/>
        <v>11</v>
      </c>
      <c r="AN1266" t="str">
        <f t="shared" si="195"/>
        <v>8</v>
      </c>
      <c r="AP1266" s="19">
        <f t="shared" si="196"/>
        <v>41497</v>
      </c>
    </row>
    <row r="1267" spans="1:42" ht="25.5" x14ac:dyDescent="0.2">
      <c r="A1267" s="341">
        <v>20710</v>
      </c>
      <c r="B1267" s="42" t="str">
        <f>IFERROR(VLOOKUP($A1267,INPUT_Du_lieu_nhan_vien!$A:$C,2,0),"-")</f>
        <v>Lê Đại</v>
      </c>
      <c r="C1267" s="42" t="str">
        <f>IFERROR(VLOOKUP($A1267,INPUT_Du_lieu_nhan_vien!$A:$C,3,0),"-")</f>
        <v>Nam</v>
      </c>
      <c r="D1267" s="42" t="str">
        <f>IFERROR(VLOOKUP($A1267,INPUT_Du_lieu_nhan_vien!$A:$AJ,36,0),"-")</f>
        <v>Chính thức</v>
      </c>
      <c r="E1267" t="s">
        <v>3031</v>
      </c>
      <c r="F1267" s="352" t="s">
        <v>8137</v>
      </c>
      <c r="G1267" s="345">
        <v>41617</v>
      </c>
      <c r="Y1267">
        <f t="shared" si="189"/>
        <v>5525</v>
      </c>
      <c r="Z1267" t="str">
        <f t="shared" si="190"/>
        <v/>
      </c>
      <c r="AA1267" t="str">
        <f t="shared" si="191"/>
        <v/>
      </c>
      <c r="AE1267" s="19">
        <v>41529</v>
      </c>
      <c r="AH1267" s="345">
        <v>41617</v>
      </c>
      <c r="AI1267" s="423" t="s">
        <v>8942</v>
      </c>
      <c r="AJ1267" s="413" t="str">
        <f t="shared" si="192"/>
        <v>12</v>
      </c>
      <c r="AK1267" t="str">
        <f t="shared" si="193"/>
        <v>9</v>
      </c>
      <c r="AL1267" t="str">
        <f t="shared" si="194"/>
        <v>2013</v>
      </c>
      <c r="AM1267" s="427" t="str">
        <f t="shared" si="197"/>
        <v>12</v>
      </c>
      <c r="AN1267" t="str">
        <f t="shared" si="195"/>
        <v>9</v>
      </c>
      <c r="AP1267" s="19">
        <f t="shared" si="196"/>
        <v>41529</v>
      </c>
    </row>
    <row r="1268" spans="1:42" ht="25.5" x14ac:dyDescent="0.2">
      <c r="A1268" s="341">
        <v>20094</v>
      </c>
      <c r="B1268" s="42" t="str">
        <f>IFERROR(VLOOKUP($A1268,INPUT_Du_lieu_nhan_vien!$A:$C,2,0),"-")</f>
        <v>Phan Thị</v>
      </c>
      <c r="C1268" s="42" t="str">
        <f>IFERROR(VLOOKUP($A1268,INPUT_Du_lieu_nhan_vien!$A:$C,3,0),"-")</f>
        <v>Hiền</v>
      </c>
      <c r="D1268" s="42" t="str">
        <f>IFERROR(VLOOKUP($A1268,INPUT_Du_lieu_nhan_vien!$A:$AJ,36,0),"-")</f>
        <v>Chính thức</v>
      </c>
      <c r="E1268" s="341" t="s">
        <v>3031</v>
      </c>
      <c r="F1268" s="344" t="s">
        <v>8138</v>
      </c>
      <c r="G1268" s="345">
        <v>41461</v>
      </c>
      <c r="Y1268">
        <f t="shared" si="189"/>
        <v>4532</v>
      </c>
      <c r="Z1268" t="str">
        <f t="shared" si="190"/>
        <v/>
      </c>
      <c r="AA1268" t="str">
        <f t="shared" si="191"/>
        <v/>
      </c>
      <c r="AE1268" s="19">
        <v>41432</v>
      </c>
      <c r="AH1268" s="345">
        <v>41461</v>
      </c>
      <c r="AI1268" s="423" t="s">
        <v>8931</v>
      </c>
      <c r="AJ1268" s="413" t="str">
        <f t="shared" si="192"/>
        <v>7/</v>
      </c>
      <c r="AK1268" t="str">
        <f t="shared" si="193"/>
        <v>6</v>
      </c>
      <c r="AL1268" t="str">
        <f t="shared" si="194"/>
        <v>2013</v>
      </c>
      <c r="AM1268" s="427">
        <v>7</v>
      </c>
      <c r="AN1268" t="str">
        <f t="shared" si="195"/>
        <v>6</v>
      </c>
      <c r="AP1268" s="19">
        <f t="shared" si="196"/>
        <v>41432</v>
      </c>
    </row>
    <row r="1269" spans="1:42" ht="25.5" x14ac:dyDescent="0.2">
      <c r="A1269" s="341">
        <v>20558</v>
      </c>
      <c r="B1269" s="42" t="str">
        <f>IFERROR(VLOOKUP($A1269,INPUT_Du_lieu_nhan_vien!$A:$C,2,0),"-")</f>
        <v>Nguyễn Thị Phương</v>
      </c>
      <c r="C1269" s="42" t="str">
        <f>IFERROR(VLOOKUP($A1269,INPUT_Du_lieu_nhan_vien!$A:$C,3,0),"-")</f>
        <v>Thảo</v>
      </c>
      <c r="D1269" s="42" t="str">
        <f>IFERROR(VLOOKUP($A1269,INPUT_Du_lieu_nhan_vien!$A:$AJ,36,0),"-")</f>
        <v>Chính thức</v>
      </c>
      <c r="E1269" s="341" t="s">
        <v>3031</v>
      </c>
      <c r="F1269" s="344" t="s">
        <v>8139</v>
      </c>
      <c r="G1269" s="345">
        <v>41426</v>
      </c>
      <c r="Y1269">
        <f t="shared" si="189"/>
        <v>5373</v>
      </c>
      <c r="Z1269" t="str">
        <f t="shared" si="190"/>
        <v/>
      </c>
      <c r="AA1269" t="str">
        <f t="shared" si="191"/>
        <v/>
      </c>
      <c r="AE1269" s="19">
        <v>41280</v>
      </c>
      <c r="AH1269" s="345">
        <v>41426</v>
      </c>
      <c r="AI1269" s="423" t="s">
        <v>8928</v>
      </c>
      <c r="AJ1269" s="413" t="str">
        <f t="shared" si="192"/>
        <v>6/</v>
      </c>
      <c r="AK1269" t="str">
        <f t="shared" si="193"/>
        <v>1</v>
      </c>
      <c r="AL1269" t="str">
        <f t="shared" si="194"/>
        <v>2013</v>
      </c>
      <c r="AM1269" s="427">
        <v>6</v>
      </c>
      <c r="AN1269" t="str">
        <f t="shared" si="195"/>
        <v>1</v>
      </c>
      <c r="AP1269" s="19">
        <f t="shared" si="196"/>
        <v>41280</v>
      </c>
    </row>
    <row r="1270" spans="1:42" ht="25.5" x14ac:dyDescent="0.2">
      <c r="A1270" s="341">
        <v>20550</v>
      </c>
      <c r="B1270" s="42" t="str">
        <f>IFERROR(VLOOKUP($A1270,INPUT_Du_lieu_nhan_vien!$A:$C,2,0),"-")</f>
        <v>Nguyễn Thị Thanh</v>
      </c>
      <c r="C1270" s="42" t="str">
        <f>IFERROR(VLOOKUP($A1270,INPUT_Du_lieu_nhan_vien!$A:$C,3,0),"-")</f>
        <v>Thùy</v>
      </c>
      <c r="D1270" s="42" t="str">
        <f>IFERROR(VLOOKUP($A1270,INPUT_Du_lieu_nhan_vien!$A:$AJ,36,0),"-")</f>
        <v>Chính thức</v>
      </c>
      <c r="E1270" s="341" t="s">
        <v>3031</v>
      </c>
      <c r="F1270" s="344" t="s">
        <v>8140</v>
      </c>
      <c r="G1270" s="345">
        <v>41426</v>
      </c>
      <c r="Y1270">
        <f t="shared" si="189"/>
        <v>5365</v>
      </c>
      <c r="Z1270" t="str">
        <f t="shared" si="190"/>
        <v/>
      </c>
      <c r="AA1270" t="str">
        <f t="shared" si="191"/>
        <v/>
      </c>
      <c r="AE1270" s="19">
        <v>41280</v>
      </c>
      <c r="AH1270" s="345">
        <v>41426</v>
      </c>
      <c r="AI1270" s="423" t="s">
        <v>8928</v>
      </c>
      <c r="AJ1270" s="413" t="str">
        <f t="shared" si="192"/>
        <v>6/</v>
      </c>
      <c r="AK1270" t="str">
        <f t="shared" si="193"/>
        <v>1</v>
      </c>
      <c r="AL1270" t="str">
        <f t="shared" si="194"/>
        <v>2013</v>
      </c>
      <c r="AM1270" s="427">
        <v>6</v>
      </c>
      <c r="AN1270" t="str">
        <f t="shared" si="195"/>
        <v>1</v>
      </c>
      <c r="AP1270" s="19">
        <f t="shared" si="196"/>
        <v>41280</v>
      </c>
    </row>
    <row r="1271" spans="1:42" ht="25.5" x14ac:dyDescent="0.2">
      <c r="A1271" s="341">
        <v>20644</v>
      </c>
      <c r="B1271" s="42" t="str">
        <f>IFERROR(VLOOKUP($A1271,INPUT_Du_lieu_nhan_vien!$A:$C,2,0),"-")</f>
        <v>Đỗ Thị Khánh</v>
      </c>
      <c r="C1271" s="42" t="str">
        <f>IFERROR(VLOOKUP($A1271,INPUT_Du_lieu_nhan_vien!$A:$C,3,0),"-")</f>
        <v>Ly</v>
      </c>
      <c r="D1271" s="42" t="str">
        <f>IFERROR(VLOOKUP($A1271,INPUT_Du_lieu_nhan_vien!$A:$AJ,36,0),"-")</f>
        <v>Chính thức</v>
      </c>
      <c r="E1271" s="341" t="s">
        <v>3031</v>
      </c>
      <c r="F1271" s="344" t="s">
        <v>8141</v>
      </c>
      <c r="G1271" s="345">
        <v>41548</v>
      </c>
      <c r="Y1271">
        <f t="shared" si="189"/>
        <v>5459</v>
      </c>
      <c r="Z1271" t="str">
        <f t="shared" si="190"/>
        <v/>
      </c>
      <c r="AA1271" t="str">
        <f t="shared" si="191"/>
        <v/>
      </c>
      <c r="AE1271" s="19">
        <v>41284</v>
      </c>
      <c r="AH1271" s="345">
        <v>41548</v>
      </c>
      <c r="AI1271" s="423" t="s">
        <v>8922</v>
      </c>
      <c r="AJ1271" s="413" t="str">
        <f t="shared" si="192"/>
        <v>10</v>
      </c>
      <c r="AK1271" t="str">
        <f t="shared" si="193"/>
        <v>1</v>
      </c>
      <c r="AL1271" t="str">
        <f t="shared" si="194"/>
        <v>2013</v>
      </c>
      <c r="AM1271" s="427" t="str">
        <f t="shared" si="197"/>
        <v>10</v>
      </c>
      <c r="AN1271" t="str">
        <f t="shared" si="195"/>
        <v>1</v>
      </c>
      <c r="AP1271" s="19">
        <f t="shared" si="196"/>
        <v>41284</v>
      </c>
    </row>
    <row r="1272" spans="1:42" ht="25.5" x14ac:dyDescent="0.2">
      <c r="A1272" s="341">
        <v>20632</v>
      </c>
      <c r="B1272" s="42" t="str">
        <f>IFERROR(VLOOKUP($A1272,INPUT_Du_lieu_nhan_vien!$A:$C,2,0),"-")</f>
        <v>Nguyễn Duy</v>
      </c>
      <c r="C1272" s="42" t="str">
        <f>IFERROR(VLOOKUP($A1272,INPUT_Du_lieu_nhan_vien!$A:$C,3,0),"-")</f>
        <v>Cung</v>
      </c>
      <c r="D1272" s="42" t="str">
        <f>IFERROR(VLOOKUP($A1272,INPUT_Du_lieu_nhan_vien!$A:$AJ,36,0),"-")</f>
        <v>Chính thức</v>
      </c>
      <c r="E1272" s="341" t="s">
        <v>3031</v>
      </c>
      <c r="F1272" s="344" t="s">
        <v>8142</v>
      </c>
      <c r="G1272" s="345">
        <v>41552</v>
      </c>
      <c r="Y1272">
        <f t="shared" si="189"/>
        <v>5447</v>
      </c>
      <c r="Z1272" t="str">
        <f t="shared" si="190"/>
        <v/>
      </c>
      <c r="AA1272" t="str">
        <f t="shared" si="191"/>
        <v/>
      </c>
      <c r="AE1272" s="19">
        <v>41404</v>
      </c>
      <c r="AH1272" s="345">
        <v>41552</v>
      </c>
      <c r="AI1272" s="423" t="s">
        <v>6976</v>
      </c>
      <c r="AJ1272" s="413" t="str">
        <f t="shared" si="192"/>
        <v>10</v>
      </c>
      <c r="AK1272" t="str">
        <f t="shared" si="193"/>
        <v>5</v>
      </c>
      <c r="AL1272" t="str">
        <f t="shared" si="194"/>
        <v>2013</v>
      </c>
      <c r="AM1272" s="427" t="str">
        <f t="shared" si="197"/>
        <v>10</v>
      </c>
      <c r="AN1272" t="str">
        <f t="shared" si="195"/>
        <v>5</v>
      </c>
      <c r="AP1272" s="19">
        <f t="shared" si="196"/>
        <v>41404</v>
      </c>
    </row>
    <row r="1273" spans="1:42" ht="25.5" x14ac:dyDescent="0.2">
      <c r="A1273" s="341">
        <v>20397</v>
      </c>
      <c r="B1273" s="42" t="str">
        <f>IFERROR(VLOOKUP($A1273,INPUT_Du_lieu_nhan_vien!$A:$C,2,0),"-")</f>
        <v>Đào Mạnh</v>
      </c>
      <c r="C1273" s="42" t="str">
        <f>IFERROR(VLOOKUP($A1273,INPUT_Du_lieu_nhan_vien!$A:$C,3,0),"-")</f>
        <v>Thắng</v>
      </c>
      <c r="D1273" s="42" t="str">
        <f>IFERROR(VLOOKUP($A1273,INPUT_Du_lieu_nhan_vien!$A:$AJ,36,0),"-")</f>
        <v>Chính thức</v>
      </c>
      <c r="E1273" s="341" t="s">
        <v>3031</v>
      </c>
      <c r="F1273" s="344" t="s">
        <v>8143</v>
      </c>
      <c r="G1273" s="345">
        <v>41526</v>
      </c>
      <c r="Y1273">
        <f t="shared" si="189"/>
        <v>5075</v>
      </c>
      <c r="Z1273" t="str">
        <f t="shared" si="190"/>
        <v/>
      </c>
      <c r="AA1273" t="str">
        <f t="shared" si="191"/>
        <v/>
      </c>
      <c r="AE1273" s="19">
        <v>41526</v>
      </c>
      <c r="AH1273" s="345">
        <v>41526</v>
      </c>
      <c r="AI1273" s="423" t="s">
        <v>8943</v>
      </c>
      <c r="AJ1273" s="413" t="str">
        <f t="shared" si="192"/>
        <v>9/</v>
      </c>
      <c r="AK1273" t="str">
        <f t="shared" si="193"/>
        <v>9</v>
      </c>
      <c r="AL1273" t="str">
        <f t="shared" si="194"/>
        <v>2013</v>
      </c>
      <c r="AM1273" s="427">
        <v>9</v>
      </c>
      <c r="AN1273" t="str">
        <f t="shared" si="195"/>
        <v>9</v>
      </c>
      <c r="AP1273" s="19">
        <f t="shared" si="196"/>
        <v>41526</v>
      </c>
    </row>
    <row r="1274" spans="1:42" ht="25.5" x14ac:dyDescent="0.2">
      <c r="A1274" s="341">
        <v>20665</v>
      </c>
      <c r="B1274" s="42" t="str">
        <f>IFERROR(VLOOKUP($A1274,INPUT_Du_lieu_nhan_vien!$A:$C,2,0),"-")</f>
        <v xml:space="preserve">Đặng Thị Thu </v>
      </c>
      <c r="C1274" s="42" t="str">
        <f>IFERROR(VLOOKUP($A1274,INPUT_Du_lieu_nhan_vien!$A:$C,3,0),"-")</f>
        <v>Hiền</v>
      </c>
      <c r="D1274" s="42" t="str">
        <f>IFERROR(VLOOKUP($A1274,INPUT_Du_lieu_nhan_vien!$A:$AJ,36,0),"-")</f>
        <v>Chính thức</v>
      </c>
      <c r="E1274" s="341" t="s">
        <v>3031</v>
      </c>
      <c r="F1274" s="344" t="s">
        <v>8144</v>
      </c>
      <c r="G1274" s="345">
        <v>41609</v>
      </c>
      <c r="Y1274">
        <f t="shared" si="189"/>
        <v>5480</v>
      </c>
      <c r="Z1274" t="str">
        <f t="shared" si="190"/>
        <v/>
      </c>
      <c r="AA1274" t="str">
        <f t="shared" si="191"/>
        <v/>
      </c>
      <c r="AE1274" s="19">
        <v>41286</v>
      </c>
      <c r="AH1274" s="345">
        <v>41609</v>
      </c>
      <c r="AI1274" s="423" t="s">
        <v>6967</v>
      </c>
      <c r="AJ1274" s="413" t="str">
        <f t="shared" si="192"/>
        <v>12</v>
      </c>
      <c r="AK1274" t="str">
        <f t="shared" si="193"/>
        <v>1</v>
      </c>
      <c r="AL1274" t="str">
        <f t="shared" si="194"/>
        <v>2013</v>
      </c>
      <c r="AM1274" s="427" t="str">
        <f t="shared" si="197"/>
        <v>12</v>
      </c>
      <c r="AN1274" t="str">
        <f t="shared" si="195"/>
        <v>1</v>
      </c>
      <c r="AP1274" s="19">
        <f t="shared" si="196"/>
        <v>41286</v>
      </c>
    </row>
    <row r="1275" spans="1:42" ht="25.5" x14ac:dyDescent="0.2">
      <c r="A1275" s="341">
        <v>20504</v>
      </c>
      <c r="B1275" s="42" t="str">
        <f>IFERROR(VLOOKUP($A1275,INPUT_Du_lieu_nhan_vien!$A:$C,2,0),"-")</f>
        <v>Trần Khánh</v>
      </c>
      <c r="C1275" s="42" t="str">
        <f>IFERROR(VLOOKUP($A1275,INPUT_Du_lieu_nhan_vien!$A:$C,3,0),"-")</f>
        <v>Vân</v>
      </c>
      <c r="D1275" s="42" t="str">
        <f>IFERROR(VLOOKUP($A1275,INPUT_Du_lieu_nhan_vien!$A:$AJ,36,0),"-")</f>
        <v>Chính thức</v>
      </c>
      <c r="E1275" s="341" t="s">
        <v>3031</v>
      </c>
      <c r="F1275" s="344" t="s">
        <v>8145</v>
      </c>
      <c r="G1275" s="345">
        <v>41365</v>
      </c>
      <c r="Y1275">
        <f t="shared" si="189"/>
        <v>5318</v>
      </c>
      <c r="Z1275" t="str">
        <f t="shared" si="190"/>
        <v/>
      </c>
      <c r="AA1275" t="str">
        <f t="shared" si="191"/>
        <v/>
      </c>
      <c r="AE1275" s="19">
        <v>41278</v>
      </c>
      <c r="AH1275" s="345">
        <v>41365</v>
      </c>
      <c r="AI1275" s="423" t="s">
        <v>6963</v>
      </c>
      <c r="AJ1275" s="413" t="str">
        <f t="shared" si="192"/>
        <v>4/</v>
      </c>
      <c r="AK1275" t="str">
        <f t="shared" si="193"/>
        <v>1</v>
      </c>
      <c r="AL1275" t="str">
        <f t="shared" si="194"/>
        <v>2013</v>
      </c>
      <c r="AM1275" s="427">
        <v>4</v>
      </c>
      <c r="AN1275" t="str">
        <f t="shared" si="195"/>
        <v>1</v>
      </c>
      <c r="AP1275" s="19">
        <f t="shared" si="196"/>
        <v>41278</v>
      </c>
    </row>
    <row r="1276" spans="1:42" ht="25.5" x14ac:dyDescent="0.2">
      <c r="A1276" s="341">
        <v>20678</v>
      </c>
      <c r="B1276" s="42" t="str">
        <f>IFERROR(VLOOKUP($A1276,INPUT_Du_lieu_nhan_vien!$A:$C,2,0),"-")</f>
        <v>Trần Thị Khánh</v>
      </c>
      <c r="C1276" s="42" t="str">
        <f>IFERROR(VLOOKUP($A1276,INPUT_Du_lieu_nhan_vien!$A:$C,3,0),"-")</f>
        <v>Ly</v>
      </c>
      <c r="D1276" s="42" t="str">
        <f>IFERROR(VLOOKUP($A1276,INPUT_Du_lieu_nhan_vien!$A:$AJ,36,0),"-")</f>
        <v>Thử việc</v>
      </c>
      <c r="E1276" s="341" t="s">
        <v>3031</v>
      </c>
      <c r="F1276" s="344" t="s">
        <v>8146</v>
      </c>
      <c r="G1276" s="345">
        <v>41588</v>
      </c>
      <c r="Y1276">
        <f t="shared" si="189"/>
        <v>5493</v>
      </c>
      <c r="Z1276" t="str">
        <f t="shared" si="190"/>
        <v/>
      </c>
      <c r="AA1276" t="str">
        <f t="shared" si="191"/>
        <v/>
      </c>
      <c r="AE1276" s="19">
        <v>41558</v>
      </c>
      <c r="AH1276" s="345">
        <v>41588</v>
      </c>
      <c r="AI1276" s="423" t="s">
        <v>8944</v>
      </c>
      <c r="AJ1276" s="413" t="str">
        <f t="shared" si="192"/>
        <v>11</v>
      </c>
      <c r="AK1276" t="str">
        <f t="shared" si="193"/>
        <v>10</v>
      </c>
      <c r="AL1276" t="str">
        <f t="shared" si="194"/>
        <v>2013</v>
      </c>
      <c r="AM1276" s="427" t="str">
        <f t="shared" si="197"/>
        <v>11</v>
      </c>
      <c r="AN1276" t="str">
        <f t="shared" si="195"/>
        <v>10</v>
      </c>
      <c r="AP1276" s="19">
        <f t="shared" si="196"/>
        <v>41558</v>
      </c>
    </row>
    <row r="1277" spans="1:42" ht="15.75" x14ac:dyDescent="0.2">
      <c r="A1277" s="118">
        <v>20697</v>
      </c>
      <c r="B1277" s="42" t="str">
        <f>IFERROR(VLOOKUP($A1277,INPUT_Du_lieu_nhan_vien!$A:$C,2,0),"-")</f>
        <v>Nguyễn Thị Huyền</v>
      </c>
      <c r="C1277" s="42" t="str">
        <f>IFERROR(VLOOKUP($A1277,INPUT_Du_lieu_nhan_vien!$A:$C,3,0),"-")</f>
        <v>Trang</v>
      </c>
      <c r="D1277" s="42" t="str">
        <f>IFERROR(VLOOKUP($A1277,INPUT_Du_lieu_nhan_vien!$A:$AJ,36,0),"-")</f>
        <v>Thử việc</v>
      </c>
      <c r="H1277" s="54"/>
      <c r="I1277" s="54"/>
      <c r="J1277" s="54"/>
      <c r="K1277" s="54"/>
      <c r="L1277" s="54"/>
      <c r="M1277" s="54"/>
      <c r="N1277" s="54"/>
      <c r="Y1277">
        <f t="shared" si="189"/>
        <v>5512</v>
      </c>
      <c r="Z1277" t="str">
        <f t="shared" si="190"/>
        <v/>
      </c>
      <c r="AA1277" t="str">
        <f t="shared" si="191"/>
        <v/>
      </c>
      <c r="AE1277" s="19" t="s">
        <v>623</v>
      </c>
      <c r="AJ1277" s="413" t="str">
        <f t="shared" si="192"/>
        <v/>
      </c>
      <c r="AK1277" t="e">
        <f t="shared" si="193"/>
        <v>#VALUE!</v>
      </c>
      <c r="AL1277" t="str">
        <f t="shared" si="194"/>
        <v/>
      </c>
      <c r="AM1277" s="427" t="e">
        <f t="shared" si="197"/>
        <v>#VALUE!</v>
      </c>
      <c r="AN1277" t="e">
        <f t="shared" si="195"/>
        <v>#VALUE!</v>
      </c>
      <c r="AP1277" s="19" t="str">
        <f t="shared" si="196"/>
        <v/>
      </c>
    </row>
    <row r="1278" spans="1:42" ht="25.5" x14ac:dyDescent="0.2">
      <c r="A1278" s="118">
        <v>20698</v>
      </c>
      <c r="B1278" s="42" t="str">
        <f>IFERROR(VLOOKUP($A1278,INPUT_Du_lieu_nhan_vien!$A:$C,2,0),"-")</f>
        <v>Nguyễn Thị</v>
      </c>
      <c r="C1278" s="42" t="str">
        <f>IFERROR(VLOOKUP($A1278,INPUT_Du_lieu_nhan_vien!$A:$C,3,0),"-")</f>
        <v>Thu</v>
      </c>
      <c r="D1278" s="42" t="str">
        <f>IFERROR(VLOOKUP($A1278,INPUT_Du_lieu_nhan_vien!$A:$AJ,36,0),"-")</f>
        <v>Thử việc</v>
      </c>
      <c r="E1278" t="s">
        <v>3031</v>
      </c>
      <c r="F1278" t="s">
        <v>8199</v>
      </c>
      <c r="G1278" s="19">
        <v>41650</v>
      </c>
      <c r="I1278" t="s">
        <v>3012</v>
      </c>
      <c r="K1278" t="s">
        <v>45</v>
      </c>
      <c r="M1278" t="s">
        <v>46</v>
      </c>
      <c r="Y1278">
        <f t="shared" si="189"/>
        <v>5513</v>
      </c>
      <c r="Z1278">
        <f t="shared" si="190"/>
        <v>56</v>
      </c>
      <c r="AA1278">
        <f t="shared" si="191"/>
        <v>171</v>
      </c>
      <c r="AE1278" s="19">
        <v>41650</v>
      </c>
      <c r="AH1278" s="19">
        <v>41650</v>
      </c>
      <c r="AI1278" s="414" t="s">
        <v>8945</v>
      </c>
      <c r="AJ1278" s="413" t="str">
        <f t="shared" si="192"/>
        <v>11</v>
      </c>
      <c r="AK1278" t="str">
        <f t="shared" si="193"/>
        <v>01</v>
      </c>
      <c r="AL1278" t="str">
        <f t="shared" si="194"/>
        <v>2014</v>
      </c>
      <c r="AM1278" s="427" t="str">
        <f t="shared" si="197"/>
        <v>11</v>
      </c>
      <c r="AN1278" t="str">
        <f t="shared" si="195"/>
        <v>01</v>
      </c>
      <c r="AP1278" s="19">
        <f t="shared" si="196"/>
        <v>41650</v>
      </c>
    </row>
    <row r="1279" spans="1:42" ht="15.75" x14ac:dyDescent="0.2">
      <c r="A1279" s="118">
        <v>20699</v>
      </c>
      <c r="B1279" s="42" t="str">
        <f>IFERROR(VLOOKUP($A1279,INPUT_Du_lieu_nhan_vien!$A:$C,2,0),"-")</f>
        <v>Vũ Thanh</v>
      </c>
      <c r="C1279" s="42" t="str">
        <f>IFERROR(VLOOKUP($A1279,INPUT_Du_lieu_nhan_vien!$A:$C,3,0),"-")</f>
        <v>Hải</v>
      </c>
      <c r="D1279" s="42" t="str">
        <f>IFERROR(VLOOKUP($A1279,INPUT_Du_lieu_nhan_vien!$A:$AJ,36,0),"-")</f>
        <v>Chính thức</v>
      </c>
      <c r="Y1279">
        <f t="shared" si="189"/>
        <v>5514</v>
      </c>
      <c r="Z1279" t="str">
        <f t="shared" si="190"/>
        <v/>
      </c>
      <c r="AA1279" t="str">
        <f t="shared" si="191"/>
        <v/>
      </c>
      <c r="AE1279" s="19" t="s">
        <v>623</v>
      </c>
      <c r="AJ1279" s="413" t="str">
        <f t="shared" si="192"/>
        <v/>
      </c>
      <c r="AK1279" t="e">
        <f t="shared" si="193"/>
        <v>#VALUE!</v>
      </c>
      <c r="AL1279" t="str">
        <f t="shared" si="194"/>
        <v/>
      </c>
      <c r="AM1279" s="427" t="e">
        <f t="shared" si="197"/>
        <v>#VALUE!</v>
      </c>
      <c r="AN1279" t="e">
        <f t="shared" si="195"/>
        <v>#VALUE!</v>
      </c>
      <c r="AP1279" s="19" t="str">
        <f t="shared" si="196"/>
        <v/>
      </c>
    </row>
    <row r="1280" spans="1:42" ht="25.5" x14ac:dyDescent="0.2">
      <c r="A1280" s="118">
        <v>20700</v>
      </c>
      <c r="B1280" s="42" t="str">
        <f>IFERROR(VLOOKUP($A1280,INPUT_Du_lieu_nhan_vien!$A:$C,2,0),"-")</f>
        <v>Nguyễn Ánh</v>
      </c>
      <c r="C1280" s="42" t="str">
        <f>IFERROR(VLOOKUP($A1280,INPUT_Du_lieu_nhan_vien!$A:$C,3,0),"-")</f>
        <v>Ngọc</v>
      </c>
      <c r="D1280" s="42" t="str">
        <f>IFERROR(VLOOKUP($A1280,INPUT_Du_lieu_nhan_vien!$A:$AJ,36,0),"-")</f>
        <v>Thử việc</v>
      </c>
      <c r="E1280" s="341" t="s">
        <v>3031</v>
      </c>
      <c r="F1280" s="2" t="s">
        <v>8149</v>
      </c>
      <c r="G1280" s="19">
        <v>41640</v>
      </c>
      <c r="H1280" s="2" t="s">
        <v>16</v>
      </c>
      <c r="I1280" s="2" t="s">
        <v>16</v>
      </c>
      <c r="J1280" s="2" t="s">
        <v>31</v>
      </c>
      <c r="K1280" s="2" t="s">
        <v>31</v>
      </c>
      <c r="M1280" s="2" t="s">
        <v>37</v>
      </c>
      <c r="Y1280">
        <f t="shared" si="189"/>
        <v>5515</v>
      </c>
      <c r="Z1280">
        <f t="shared" si="190"/>
        <v>53</v>
      </c>
      <c r="AA1280">
        <f t="shared" si="191"/>
        <v>182</v>
      </c>
      <c r="AE1280" s="19">
        <v>41640</v>
      </c>
      <c r="AH1280" s="19">
        <v>41640</v>
      </c>
      <c r="AI1280" s="414" t="s">
        <v>8770</v>
      </c>
      <c r="AJ1280" s="413" t="str">
        <f t="shared" si="192"/>
        <v>01</v>
      </c>
      <c r="AK1280" t="str">
        <f t="shared" si="193"/>
        <v>01</v>
      </c>
      <c r="AL1280" t="str">
        <f t="shared" si="194"/>
        <v>2014</v>
      </c>
      <c r="AM1280" s="427" t="str">
        <f t="shared" si="197"/>
        <v>01</v>
      </c>
      <c r="AN1280" t="str">
        <f t="shared" si="195"/>
        <v>01</v>
      </c>
      <c r="AP1280" s="19">
        <f t="shared" si="196"/>
        <v>41640</v>
      </c>
    </row>
    <row r="1281" spans="1:42" ht="15.75" x14ac:dyDescent="0.2">
      <c r="A1281" s="118">
        <v>20701</v>
      </c>
      <c r="B1281" s="42" t="str">
        <f>IFERROR(VLOOKUP($A1281,INPUT_Du_lieu_nhan_vien!$A:$C,2,0),"-")</f>
        <v xml:space="preserve">Lương Thị </v>
      </c>
      <c r="C1281" s="42" t="str">
        <f>IFERROR(VLOOKUP($A1281,INPUT_Du_lieu_nhan_vien!$A:$C,3,0),"-")</f>
        <v>Huyền</v>
      </c>
      <c r="D1281" s="42" t="str">
        <f>IFERROR(VLOOKUP($A1281,INPUT_Du_lieu_nhan_vien!$A:$AJ,36,0),"-")</f>
        <v>Thử việc</v>
      </c>
      <c r="Y1281">
        <f t="shared" si="189"/>
        <v>5516</v>
      </c>
      <c r="Z1281" t="str">
        <f t="shared" si="190"/>
        <v/>
      </c>
      <c r="AA1281" t="str">
        <f t="shared" si="191"/>
        <v/>
      </c>
      <c r="AE1281" s="19" t="s">
        <v>623</v>
      </c>
      <c r="AJ1281" s="413" t="str">
        <f t="shared" si="192"/>
        <v/>
      </c>
      <c r="AK1281" t="e">
        <f t="shared" si="193"/>
        <v>#VALUE!</v>
      </c>
      <c r="AL1281" t="str">
        <f t="shared" si="194"/>
        <v/>
      </c>
      <c r="AM1281" s="427" t="e">
        <f t="shared" si="197"/>
        <v>#VALUE!</v>
      </c>
      <c r="AN1281" t="e">
        <f t="shared" si="195"/>
        <v>#VALUE!</v>
      </c>
      <c r="AP1281" s="19" t="str">
        <f t="shared" si="196"/>
        <v/>
      </c>
    </row>
    <row r="1282" spans="1:42" ht="15.75" x14ac:dyDescent="0.2">
      <c r="A1282" s="118">
        <v>20702</v>
      </c>
      <c r="B1282" s="42" t="str">
        <f>IFERROR(VLOOKUP($A1282,INPUT_Du_lieu_nhan_vien!$A:$C,2,0),"-")</f>
        <v>Phan Thu</v>
      </c>
      <c r="C1282" s="42" t="str">
        <f>IFERROR(VLOOKUP($A1282,INPUT_Du_lieu_nhan_vien!$A:$C,3,0),"-")</f>
        <v>Liễu</v>
      </c>
      <c r="D1282" s="42" t="str">
        <f>IFERROR(VLOOKUP($A1282,INPUT_Du_lieu_nhan_vien!$A:$AJ,36,0),"-")</f>
        <v>Thử việc</v>
      </c>
      <c r="Y1282">
        <f t="shared" si="189"/>
        <v>5517</v>
      </c>
      <c r="Z1282" t="str">
        <f t="shared" si="190"/>
        <v/>
      </c>
      <c r="AA1282" t="str">
        <f t="shared" si="191"/>
        <v/>
      </c>
      <c r="AE1282" s="19" t="s">
        <v>623</v>
      </c>
      <c r="AJ1282" s="413" t="str">
        <f t="shared" si="192"/>
        <v/>
      </c>
      <c r="AK1282" t="e">
        <f t="shared" si="193"/>
        <v>#VALUE!</v>
      </c>
      <c r="AL1282" t="str">
        <f t="shared" si="194"/>
        <v/>
      </c>
      <c r="AM1282" s="427" t="e">
        <f t="shared" si="197"/>
        <v>#VALUE!</v>
      </c>
      <c r="AN1282" t="e">
        <f t="shared" si="195"/>
        <v>#VALUE!</v>
      </c>
      <c r="AP1282" s="19" t="str">
        <f t="shared" si="196"/>
        <v/>
      </c>
    </row>
    <row r="1283" spans="1:42" ht="15.75" x14ac:dyDescent="0.2">
      <c r="A1283" s="118">
        <v>20703</v>
      </c>
      <c r="B1283" s="42" t="str">
        <f>IFERROR(VLOOKUP($A1283,INPUT_Du_lieu_nhan_vien!$A:$C,2,0),"-")</f>
        <v>Vũ Đào Quỳnh</v>
      </c>
      <c r="C1283" s="42" t="str">
        <f>IFERROR(VLOOKUP($A1283,INPUT_Du_lieu_nhan_vien!$A:$C,3,0),"-")</f>
        <v>Trang</v>
      </c>
      <c r="D1283" s="42" t="str">
        <f>IFERROR(VLOOKUP($A1283,INPUT_Du_lieu_nhan_vien!$A:$AJ,36,0),"-")</f>
        <v>Thử việc</v>
      </c>
      <c r="H1283" s="54"/>
      <c r="I1283" s="54"/>
      <c r="J1283" s="54"/>
      <c r="K1283" s="54"/>
      <c r="L1283" s="54"/>
      <c r="M1283" s="54"/>
      <c r="N1283" s="54"/>
      <c r="Y1283">
        <f t="shared" si="189"/>
        <v>5518</v>
      </c>
      <c r="Z1283" t="str">
        <f t="shared" si="190"/>
        <v/>
      </c>
      <c r="AA1283" t="str">
        <f t="shared" si="191"/>
        <v/>
      </c>
      <c r="AE1283" s="19" t="s">
        <v>623</v>
      </c>
      <c r="AJ1283" s="413" t="str">
        <f t="shared" si="192"/>
        <v/>
      </c>
      <c r="AK1283" t="e">
        <f t="shared" si="193"/>
        <v>#VALUE!</v>
      </c>
      <c r="AL1283" t="str">
        <f t="shared" si="194"/>
        <v/>
      </c>
      <c r="AM1283" s="427" t="e">
        <f t="shared" si="197"/>
        <v>#VALUE!</v>
      </c>
      <c r="AN1283" t="e">
        <f t="shared" si="195"/>
        <v>#VALUE!</v>
      </c>
      <c r="AP1283" s="19" t="str">
        <f t="shared" si="196"/>
        <v/>
      </c>
    </row>
    <row r="1284" spans="1:42" ht="15.75" x14ac:dyDescent="0.2">
      <c r="A1284" s="118">
        <v>20704</v>
      </c>
      <c r="B1284" s="42" t="str">
        <f>IFERROR(VLOOKUP($A1284,INPUT_Du_lieu_nhan_vien!$A:$C,2,0),"-")</f>
        <v>Phùng Ngọc</v>
      </c>
      <c r="C1284" s="42" t="str">
        <f>IFERROR(VLOOKUP($A1284,INPUT_Du_lieu_nhan_vien!$A:$C,3,0),"-")</f>
        <v>Hạnh</v>
      </c>
      <c r="D1284" s="42" t="str">
        <f>IFERROR(VLOOKUP($A1284,INPUT_Du_lieu_nhan_vien!$A:$AJ,36,0),"-")</f>
        <v>Thử việc</v>
      </c>
      <c r="Y1284">
        <f t="shared" si="189"/>
        <v>5519</v>
      </c>
      <c r="Z1284" t="str">
        <f t="shared" si="190"/>
        <v/>
      </c>
      <c r="AA1284" t="str">
        <f t="shared" si="191"/>
        <v/>
      </c>
      <c r="AE1284" s="19" t="s">
        <v>623</v>
      </c>
      <c r="AJ1284" s="413" t="str">
        <f t="shared" si="192"/>
        <v/>
      </c>
      <c r="AK1284" t="e">
        <f t="shared" si="193"/>
        <v>#VALUE!</v>
      </c>
      <c r="AL1284" t="str">
        <f t="shared" si="194"/>
        <v/>
      </c>
      <c r="AM1284" s="427" t="e">
        <f t="shared" si="197"/>
        <v>#VALUE!</v>
      </c>
      <c r="AN1284" t="e">
        <f t="shared" si="195"/>
        <v>#VALUE!</v>
      </c>
      <c r="AP1284" s="19" t="str">
        <f t="shared" si="196"/>
        <v/>
      </c>
    </row>
    <row r="1285" spans="1:42" ht="15.75" x14ac:dyDescent="0.2">
      <c r="A1285" s="118">
        <v>20705</v>
      </c>
      <c r="B1285" s="42" t="str">
        <f>IFERROR(VLOOKUP($A1285,INPUT_Du_lieu_nhan_vien!$A:$C,2,0),"-")</f>
        <v>Lê Ngọc</v>
      </c>
      <c r="C1285" s="42" t="str">
        <f>IFERROR(VLOOKUP($A1285,INPUT_Du_lieu_nhan_vien!$A:$C,3,0),"-")</f>
        <v>Vân</v>
      </c>
      <c r="D1285" s="42" t="str">
        <f>IFERROR(VLOOKUP($A1285,INPUT_Du_lieu_nhan_vien!$A:$AJ,36,0),"-")</f>
        <v>Thử việc</v>
      </c>
      <c r="Y1285">
        <f t="shared" si="189"/>
        <v>5520</v>
      </c>
      <c r="Z1285" t="str">
        <f t="shared" si="190"/>
        <v/>
      </c>
      <c r="AA1285" t="str">
        <f t="shared" si="191"/>
        <v/>
      </c>
      <c r="AE1285" s="19" t="s">
        <v>623</v>
      </c>
      <c r="AJ1285" s="413" t="str">
        <f t="shared" si="192"/>
        <v/>
      </c>
      <c r="AK1285" t="e">
        <f t="shared" si="193"/>
        <v>#VALUE!</v>
      </c>
      <c r="AL1285" t="str">
        <f t="shared" si="194"/>
        <v/>
      </c>
      <c r="AM1285" s="427" t="e">
        <f t="shared" si="197"/>
        <v>#VALUE!</v>
      </c>
      <c r="AN1285" t="e">
        <f t="shared" si="195"/>
        <v>#VALUE!</v>
      </c>
      <c r="AP1285" s="19" t="str">
        <f t="shared" si="196"/>
        <v/>
      </c>
    </row>
    <row r="1286" spans="1:42" ht="15.75" x14ac:dyDescent="0.2">
      <c r="A1286" s="118">
        <v>20706</v>
      </c>
      <c r="B1286" s="42" t="str">
        <f>IFERROR(VLOOKUP($A1286,INPUT_Du_lieu_nhan_vien!$A:$C,2,0),"-")</f>
        <v>Nguyễn Lan</v>
      </c>
      <c r="C1286" s="42" t="str">
        <f>IFERROR(VLOOKUP($A1286,INPUT_Du_lieu_nhan_vien!$A:$C,3,0),"-")</f>
        <v>Hương</v>
      </c>
      <c r="D1286" s="42" t="str">
        <f>IFERROR(VLOOKUP($A1286,INPUT_Du_lieu_nhan_vien!$A:$AJ,36,0),"-")</f>
        <v>Thử việc</v>
      </c>
      <c r="Y1286">
        <f t="shared" ref="Y1286:Y1348" si="198">IFERROR(VLOOKUP(A1286,$T$5:$U$817,2,FALSE),"")</f>
        <v>5521</v>
      </c>
      <c r="Z1286" t="str">
        <f t="shared" ref="Z1286:Z1348" si="199">IFERROR(VLOOKUP(I1286,$R$5:$S$31,2,FALSE),"")</f>
        <v/>
      </c>
      <c r="AA1286" t="str">
        <f t="shared" ref="AA1286:AA1348" si="200">IFERROR(VLOOKUP(K1286,$P$5:$Q$125,2,FALSE),"")</f>
        <v/>
      </c>
      <c r="AE1286" s="19" t="s">
        <v>623</v>
      </c>
      <c r="AJ1286" s="413" t="str">
        <f t="shared" si="192"/>
        <v/>
      </c>
      <c r="AK1286" t="e">
        <f t="shared" si="193"/>
        <v>#VALUE!</v>
      </c>
      <c r="AL1286" t="str">
        <f t="shared" si="194"/>
        <v/>
      </c>
      <c r="AM1286" s="427" t="e">
        <f t="shared" si="197"/>
        <v>#VALUE!</v>
      </c>
      <c r="AN1286" t="e">
        <f t="shared" si="195"/>
        <v>#VALUE!</v>
      </c>
      <c r="AP1286" s="19" t="str">
        <f t="shared" si="196"/>
        <v/>
      </c>
    </row>
    <row r="1287" spans="1:42" ht="15.75" x14ac:dyDescent="0.2">
      <c r="A1287" s="118">
        <v>20707</v>
      </c>
      <c r="B1287" s="42" t="str">
        <f>IFERROR(VLOOKUP($A1287,INPUT_Du_lieu_nhan_vien!$A:$C,2,0),"-")</f>
        <v>Đoàn Thị Kim</v>
      </c>
      <c r="C1287" s="42" t="str">
        <f>IFERROR(VLOOKUP($A1287,INPUT_Du_lieu_nhan_vien!$A:$C,3,0),"-")</f>
        <v>Thanh</v>
      </c>
      <c r="D1287" s="42" t="str">
        <f>IFERROR(VLOOKUP($A1287,INPUT_Du_lieu_nhan_vien!$A:$AJ,36,0),"-")</f>
        <v>Thử việc</v>
      </c>
      <c r="Y1287">
        <f t="shared" si="198"/>
        <v>5522</v>
      </c>
      <c r="Z1287" t="str">
        <f t="shared" si="199"/>
        <v/>
      </c>
      <c r="AA1287" t="str">
        <f t="shared" si="200"/>
        <v/>
      </c>
      <c r="AE1287" s="19" t="s">
        <v>623</v>
      </c>
      <c r="AJ1287" s="413" t="str">
        <f t="shared" ref="AJ1287:AJ1350" si="201">LEFT(AI1287,2)</f>
        <v/>
      </c>
      <c r="AK1287" t="e">
        <f t="shared" ref="AK1287:AK1350" si="202">MID(AI1287,FIND("/",AI1287)+1,FIND("/",AI1287,FIND("/",AI1287)+1)-FIND("/",AI1287)-1)</f>
        <v>#VALUE!</v>
      </c>
      <c r="AL1287" t="str">
        <f t="shared" ref="AL1287:AL1350" si="203">RIGHT(AI1287,4)</f>
        <v/>
      </c>
      <c r="AM1287" s="427" t="e">
        <f t="shared" ref="AM1287:AM1350" si="204">IF(VALUE(AK1287)&gt;12,AK1287,AJ1287)</f>
        <v>#VALUE!</v>
      </c>
      <c r="AN1287" t="e">
        <f t="shared" ref="AN1287:AN1350" si="205">IF(VALUE(AK1287)&gt;12,AJ1287,AK1287)</f>
        <v>#VALUE!</v>
      </c>
      <c r="AP1287" s="19" t="str">
        <f t="shared" ref="AP1287:AP1350" si="206">IFERROR(DATE(TEXT(AL1287,0),TEXT(AN1287,0),TEXT(AM1287,0)),"")</f>
        <v/>
      </c>
    </row>
    <row r="1288" spans="1:42" ht="15.75" x14ac:dyDescent="0.2">
      <c r="A1288" s="118">
        <v>20708</v>
      </c>
      <c r="B1288" s="42" t="str">
        <f>IFERROR(VLOOKUP($A1288,INPUT_Du_lieu_nhan_vien!$A:$C,2,0),"-")</f>
        <v>Lê Thi Thu</v>
      </c>
      <c r="C1288" s="42" t="str">
        <f>IFERROR(VLOOKUP($A1288,INPUT_Du_lieu_nhan_vien!$A:$C,3,0),"-")</f>
        <v>Huyên</v>
      </c>
      <c r="D1288" s="42" t="str">
        <f>IFERROR(VLOOKUP($A1288,INPUT_Du_lieu_nhan_vien!$A:$AJ,36,0),"-")</f>
        <v>Thử việc</v>
      </c>
      <c r="Y1288">
        <f t="shared" si="198"/>
        <v>5523</v>
      </c>
      <c r="Z1288" t="str">
        <f t="shared" si="199"/>
        <v/>
      </c>
      <c r="AA1288" t="str">
        <f t="shared" si="200"/>
        <v/>
      </c>
      <c r="AE1288" s="19" t="s">
        <v>623</v>
      </c>
      <c r="AJ1288" s="413" t="str">
        <f t="shared" si="201"/>
        <v/>
      </c>
      <c r="AK1288" t="e">
        <f t="shared" si="202"/>
        <v>#VALUE!</v>
      </c>
      <c r="AL1288" t="str">
        <f t="shared" si="203"/>
        <v/>
      </c>
      <c r="AM1288" s="427" t="e">
        <f t="shared" si="204"/>
        <v>#VALUE!</v>
      </c>
      <c r="AN1288" t="e">
        <f t="shared" si="205"/>
        <v>#VALUE!</v>
      </c>
      <c r="AP1288" s="19" t="str">
        <f t="shared" si="206"/>
        <v/>
      </c>
    </row>
    <row r="1289" spans="1:42" ht="15.75" x14ac:dyDescent="0.2">
      <c r="A1289" s="118">
        <v>20709</v>
      </c>
      <c r="B1289" s="42" t="str">
        <f>IFERROR(VLOOKUP($A1289,INPUT_Du_lieu_nhan_vien!$A:$C,2,0),"-")</f>
        <v>Lại Hương</v>
      </c>
      <c r="C1289" s="42" t="str">
        <f>IFERROR(VLOOKUP($A1289,INPUT_Du_lieu_nhan_vien!$A:$C,3,0),"-")</f>
        <v>Giang</v>
      </c>
      <c r="D1289" s="42" t="str">
        <f>IFERROR(VLOOKUP($A1289,INPUT_Du_lieu_nhan_vien!$A:$AJ,36,0),"-")</f>
        <v>Thử việc</v>
      </c>
      <c r="Y1289">
        <f t="shared" si="198"/>
        <v>5524</v>
      </c>
      <c r="Z1289" t="str">
        <f t="shared" si="199"/>
        <v/>
      </c>
      <c r="AA1289" t="str">
        <f t="shared" si="200"/>
        <v/>
      </c>
      <c r="AE1289" s="19" t="s">
        <v>623</v>
      </c>
      <c r="AJ1289" s="413" t="str">
        <f t="shared" si="201"/>
        <v/>
      </c>
      <c r="AK1289" t="e">
        <f t="shared" si="202"/>
        <v>#VALUE!</v>
      </c>
      <c r="AL1289" t="str">
        <f t="shared" si="203"/>
        <v/>
      </c>
      <c r="AM1289" s="427" t="e">
        <f t="shared" si="204"/>
        <v>#VALUE!</v>
      </c>
      <c r="AN1289" t="e">
        <f t="shared" si="205"/>
        <v>#VALUE!</v>
      </c>
      <c r="AP1289" s="19" t="str">
        <f t="shared" si="206"/>
        <v/>
      </c>
    </row>
    <row r="1290" spans="1:42" ht="15.75" x14ac:dyDescent="0.2">
      <c r="A1290" s="118">
        <v>20711</v>
      </c>
      <c r="B1290" s="42" t="str">
        <f>IFERROR(VLOOKUP($A1290,INPUT_Du_lieu_nhan_vien!$A:$C,2,0),"-")</f>
        <v>Vương Thị</v>
      </c>
      <c r="C1290" s="42" t="str">
        <f>IFERROR(VLOOKUP($A1290,INPUT_Du_lieu_nhan_vien!$A:$C,3,0),"-")</f>
        <v>Loan</v>
      </c>
      <c r="D1290" s="42" t="str">
        <f>IFERROR(VLOOKUP($A1290,INPUT_Du_lieu_nhan_vien!$A:$AJ,36,0),"-")</f>
        <v>Thử việc</v>
      </c>
      <c r="Y1290">
        <f t="shared" si="198"/>
        <v>5526</v>
      </c>
      <c r="Z1290" t="str">
        <f t="shared" si="199"/>
        <v/>
      </c>
      <c r="AA1290" t="str">
        <f t="shared" si="200"/>
        <v/>
      </c>
      <c r="AE1290" s="19" t="s">
        <v>623</v>
      </c>
      <c r="AJ1290" s="413" t="str">
        <f t="shared" si="201"/>
        <v/>
      </c>
      <c r="AK1290" t="e">
        <f t="shared" si="202"/>
        <v>#VALUE!</v>
      </c>
      <c r="AL1290" t="str">
        <f t="shared" si="203"/>
        <v/>
      </c>
      <c r="AM1290" s="427" t="e">
        <f t="shared" si="204"/>
        <v>#VALUE!</v>
      </c>
      <c r="AN1290" t="e">
        <f t="shared" si="205"/>
        <v>#VALUE!</v>
      </c>
      <c r="AP1290" s="19" t="str">
        <f t="shared" si="206"/>
        <v/>
      </c>
    </row>
    <row r="1291" spans="1:42" ht="15.75" x14ac:dyDescent="0.2">
      <c r="A1291" s="118">
        <v>20712</v>
      </c>
      <c r="B1291" s="42" t="str">
        <f>IFERROR(VLOOKUP($A1291,INPUT_Du_lieu_nhan_vien!$A:$C,2,0),"-")</f>
        <v>Chu Thị</v>
      </c>
      <c r="C1291" s="42" t="str">
        <f>IFERROR(VLOOKUP($A1291,INPUT_Du_lieu_nhan_vien!$A:$C,3,0),"-")</f>
        <v>Trang</v>
      </c>
      <c r="D1291" s="42" t="str">
        <f>IFERROR(VLOOKUP($A1291,INPUT_Du_lieu_nhan_vien!$A:$AJ,36,0),"-")</f>
        <v>Thử việc</v>
      </c>
      <c r="H1291" s="54"/>
      <c r="I1291" s="54"/>
      <c r="J1291" s="54"/>
      <c r="K1291" s="54"/>
      <c r="L1291" s="54"/>
      <c r="M1291" s="54"/>
      <c r="N1291" s="54"/>
      <c r="Y1291">
        <f t="shared" si="198"/>
        <v>5527</v>
      </c>
      <c r="Z1291" t="str">
        <f t="shared" si="199"/>
        <v/>
      </c>
      <c r="AA1291" t="str">
        <f t="shared" si="200"/>
        <v/>
      </c>
      <c r="AE1291" s="19" t="s">
        <v>623</v>
      </c>
      <c r="AJ1291" s="413" t="str">
        <f t="shared" si="201"/>
        <v/>
      </c>
      <c r="AK1291" t="e">
        <f t="shared" si="202"/>
        <v>#VALUE!</v>
      </c>
      <c r="AL1291" t="str">
        <f t="shared" si="203"/>
        <v/>
      </c>
      <c r="AM1291" s="427" t="e">
        <f t="shared" si="204"/>
        <v>#VALUE!</v>
      </c>
      <c r="AN1291" t="e">
        <f t="shared" si="205"/>
        <v>#VALUE!</v>
      </c>
      <c r="AP1291" s="19" t="str">
        <f t="shared" si="206"/>
        <v/>
      </c>
    </row>
    <row r="1292" spans="1:42" ht="15.75" x14ac:dyDescent="0.2">
      <c r="A1292" s="118">
        <v>20713</v>
      </c>
      <c r="B1292" s="42" t="str">
        <f>IFERROR(VLOOKUP($A1292,INPUT_Du_lieu_nhan_vien!$A:$C,2,0),"-")</f>
        <v>Lê Minh</v>
      </c>
      <c r="C1292" s="42" t="str">
        <f>IFERROR(VLOOKUP($A1292,INPUT_Du_lieu_nhan_vien!$A:$C,3,0),"-")</f>
        <v>Đức</v>
      </c>
      <c r="D1292" s="42" t="str">
        <f>IFERROR(VLOOKUP($A1292,INPUT_Du_lieu_nhan_vien!$A:$AJ,36,0),"-")</f>
        <v>Thử việc</v>
      </c>
      <c r="Y1292">
        <f t="shared" si="198"/>
        <v>5528</v>
      </c>
      <c r="Z1292" t="str">
        <f t="shared" si="199"/>
        <v/>
      </c>
      <c r="AA1292" t="str">
        <f t="shared" si="200"/>
        <v/>
      </c>
      <c r="AE1292" s="19" t="s">
        <v>623</v>
      </c>
      <c r="AJ1292" s="413" t="str">
        <f t="shared" si="201"/>
        <v/>
      </c>
      <c r="AK1292" t="e">
        <f t="shared" si="202"/>
        <v>#VALUE!</v>
      </c>
      <c r="AL1292" t="str">
        <f t="shared" si="203"/>
        <v/>
      </c>
      <c r="AM1292" s="427" t="e">
        <f t="shared" si="204"/>
        <v>#VALUE!</v>
      </c>
      <c r="AN1292" t="e">
        <f t="shared" si="205"/>
        <v>#VALUE!</v>
      </c>
      <c r="AP1292" s="19" t="str">
        <f t="shared" si="206"/>
        <v/>
      </c>
    </row>
    <row r="1293" spans="1:42" ht="15.75" x14ac:dyDescent="0.2">
      <c r="A1293" s="118">
        <v>20714</v>
      </c>
      <c r="B1293" s="42" t="str">
        <f>IFERROR(VLOOKUP($A1293,INPUT_Du_lieu_nhan_vien!$A:$C,2,0),"-")</f>
        <v>Hồ Thị Bích</v>
      </c>
      <c r="C1293" s="42" t="str">
        <f>IFERROR(VLOOKUP($A1293,INPUT_Du_lieu_nhan_vien!$A:$C,3,0),"-")</f>
        <v>Liên</v>
      </c>
      <c r="D1293" s="42" t="str">
        <f>IFERROR(VLOOKUP($A1293,INPUT_Du_lieu_nhan_vien!$A:$AJ,36,0),"-")</f>
        <v>Thử việc</v>
      </c>
      <c r="Y1293">
        <f t="shared" si="198"/>
        <v>5529</v>
      </c>
      <c r="Z1293" t="str">
        <f t="shared" si="199"/>
        <v/>
      </c>
      <c r="AA1293" t="str">
        <f t="shared" si="200"/>
        <v/>
      </c>
      <c r="AE1293" s="19" t="s">
        <v>623</v>
      </c>
      <c r="AJ1293" s="413" t="str">
        <f t="shared" si="201"/>
        <v/>
      </c>
      <c r="AK1293" t="e">
        <f t="shared" si="202"/>
        <v>#VALUE!</v>
      </c>
      <c r="AL1293" t="str">
        <f t="shared" si="203"/>
        <v/>
      </c>
      <c r="AM1293" s="427" t="e">
        <f t="shared" si="204"/>
        <v>#VALUE!</v>
      </c>
      <c r="AN1293" t="e">
        <f t="shared" si="205"/>
        <v>#VALUE!</v>
      </c>
      <c r="AP1293" s="19" t="str">
        <f t="shared" si="206"/>
        <v/>
      </c>
    </row>
    <row r="1294" spans="1:42" ht="15.75" x14ac:dyDescent="0.2">
      <c r="A1294" s="118">
        <v>20715</v>
      </c>
      <c r="B1294" s="42" t="str">
        <f>IFERROR(VLOOKUP($A1294,INPUT_Du_lieu_nhan_vien!$A:$C,2,0),"-")</f>
        <v>Nguyễn Lê Mỹ</v>
      </c>
      <c r="C1294" s="42" t="str">
        <f>IFERROR(VLOOKUP($A1294,INPUT_Du_lieu_nhan_vien!$A:$C,3,0),"-")</f>
        <v>Dung</v>
      </c>
      <c r="D1294" s="42" t="str">
        <f>IFERROR(VLOOKUP($A1294,INPUT_Du_lieu_nhan_vien!$A:$AJ,36,0),"-")</f>
        <v>Thử việc</v>
      </c>
      <c r="Y1294">
        <f t="shared" si="198"/>
        <v>5530</v>
      </c>
      <c r="Z1294" t="str">
        <f t="shared" si="199"/>
        <v/>
      </c>
      <c r="AA1294" t="str">
        <f t="shared" si="200"/>
        <v/>
      </c>
      <c r="AE1294" s="19" t="s">
        <v>623</v>
      </c>
      <c r="AJ1294" s="413" t="str">
        <f t="shared" si="201"/>
        <v/>
      </c>
      <c r="AK1294" t="e">
        <f t="shared" si="202"/>
        <v>#VALUE!</v>
      </c>
      <c r="AL1294" t="str">
        <f t="shared" si="203"/>
        <v/>
      </c>
      <c r="AM1294" s="427" t="e">
        <f t="shared" si="204"/>
        <v>#VALUE!</v>
      </c>
      <c r="AN1294" t="e">
        <f t="shared" si="205"/>
        <v>#VALUE!</v>
      </c>
      <c r="AP1294" s="19" t="str">
        <f t="shared" si="206"/>
        <v/>
      </c>
    </row>
    <row r="1295" spans="1:42" ht="15.75" x14ac:dyDescent="0.2">
      <c r="A1295" s="118">
        <v>20716</v>
      </c>
      <c r="B1295" s="42" t="str">
        <f>IFERROR(VLOOKUP($A1295,INPUT_Du_lieu_nhan_vien!$A:$C,2,0),"-")</f>
        <v>Trần Thi</v>
      </c>
      <c r="C1295" s="42" t="str">
        <f>IFERROR(VLOOKUP($A1295,INPUT_Du_lieu_nhan_vien!$A:$C,3,0),"-")</f>
        <v>Thuần</v>
      </c>
      <c r="D1295" s="42" t="str">
        <f>IFERROR(VLOOKUP($A1295,INPUT_Du_lieu_nhan_vien!$A:$AJ,36,0),"-")</f>
        <v>Chính thức</v>
      </c>
      <c r="Y1295">
        <f t="shared" si="198"/>
        <v>5531</v>
      </c>
      <c r="Z1295" t="str">
        <f t="shared" si="199"/>
        <v/>
      </c>
      <c r="AA1295" t="str">
        <f t="shared" si="200"/>
        <v/>
      </c>
      <c r="AE1295" s="19" t="s">
        <v>623</v>
      </c>
      <c r="AJ1295" s="413" t="str">
        <f t="shared" si="201"/>
        <v/>
      </c>
      <c r="AK1295" t="e">
        <f t="shared" si="202"/>
        <v>#VALUE!</v>
      </c>
      <c r="AL1295" t="str">
        <f t="shared" si="203"/>
        <v/>
      </c>
      <c r="AM1295" s="427" t="e">
        <f t="shared" si="204"/>
        <v>#VALUE!</v>
      </c>
      <c r="AN1295" t="e">
        <f t="shared" si="205"/>
        <v>#VALUE!</v>
      </c>
      <c r="AP1295" s="19" t="str">
        <f t="shared" si="206"/>
        <v/>
      </c>
    </row>
    <row r="1296" spans="1:42" ht="15.75" x14ac:dyDescent="0.2">
      <c r="A1296" s="118">
        <v>20717</v>
      </c>
      <c r="B1296" s="42" t="str">
        <f>IFERROR(VLOOKUP($A1296,INPUT_Du_lieu_nhan_vien!$A:$C,2,0),"-")</f>
        <v>Nguyễn Thị</v>
      </c>
      <c r="C1296" s="42" t="str">
        <f>IFERROR(VLOOKUP($A1296,INPUT_Du_lieu_nhan_vien!$A:$C,3,0),"-")</f>
        <v>Nhung</v>
      </c>
      <c r="D1296" s="42" t="str">
        <f>IFERROR(VLOOKUP($A1296,INPUT_Du_lieu_nhan_vien!$A:$AJ,36,0),"-")</f>
        <v>Thử việc</v>
      </c>
      <c r="Y1296">
        <f t="shared" si="198"/>
        <v>5532</v>
      </c>
      <c r="Z1296" t="str">
        <f t="shared" si="199"/>
        <v/>
      </c>
      <c r="AA1296" t="str">
        <f t="shared" si="200"/>
        <v/>
      </c>
      <c r="AE1296" s="19" t="s">
        <v>623</v>
      </c>
      <c r="AJ1296" s="413" t="str">
        <f t="shared" si="201"/>
        <v/>
      </c>
      <c r="AK1296" t="e">
        <f t="shared" si="202"/>
        <v>#VALUE!</v>
      </c>
      <c r="AL1296" t="str">
        <f t="shared" si="203"/>
        <v/>
      </c>
      <c r="AM1296" s="427" t="e">
        <f t="shared" si="204"/>
        <v>#VALUE!</v>
      </c>
      <c r="AN1296" t="e">
        <f t="shared" si="205"/>
        <v>#VALUE!</v>
      </c>
      <c r="AP1296" s="19" t="str">
        <f t="shared" si="206"/>
        <v/>
      </c>
    </row>
    <row r="1297" spans="1:42" ht="15.75" x14ac:dyDescent="0.2">
      <c r="A1297" s="118">
        <v>20718</v>
      </c>
      <c r="B1297" s="42" t="str">
        <f>IFERROR(VLOOKUP($A1297,INPUT_Du_lieu_nhan_vien!$A:$C,2,0),"-")</f>
        <v>Nguyễn Mạnh</v>
      </c>
      <c r="C1297" s="42" t="str">
        <f>IFERROR(VLOOKUP($A1297,INPUT_Du_lieu_nhan_vien!$A:$C,3,0),"-")</f>
        <v>Tuyên</v>
      </c>
      <c r="D1297" s="42" t="str">
        <f>IFERROR(VLOOKUP($A1297,INPUT_Du_lieu_nhan_vien!$A:$AJ,36,0),"-")</f>
        <v>Thử việc</v>
      </c>
      <c r="Y1297">
        <f t="shared" si="198"/>
        <v>5533</v>
      </c>
      <c r="Z1297" t="str">
        <f t="shared" si="199"/>
        <v/>
      </c>
      <c r="AA1297" t="str">
        <f t="shared" si="200"/>
        <v/>
      </c>
      <c r="AE1297" s="19" t="s">
        <v>623</v>
      </c>
      <c r="AJ1297" s="413" t="str">
        <f t="shared" si="201"/>
        <v/>
      </c>
      <c r="AK1297" t="e">
        <f t="shared" si="202"/>
        <v>#VALUE!</v>
      </c>
      <c r="AL1297" t="str">
        <f t="shared" si="203"/>
        <v/>
      </c>
      <c r="AM1297" s="427" t="e">
        <f t="shared" si="204"/>
        <v>#VALUE!</v>
      </c>
      <c r="AN1297" t="e">
        <f t="shared" si="205"/>
        <v>#VALUE!</v>
      </c>
      <c r="AP1297" s="19" t="str">
        <f t="shared" si="206"/>
        <v/>
      </c>
    </row>
    <row r="1298" spans="1:42" ht="15.75" x14ac:dyDescent="0.2">
      <c r="A1298" s="118">
        <v>20719</v>
      </c>
      <c r="B1298" s="42" t="str">
        <f>IFERROR(VLOOKUP($A1298,INPUT_Du_lieu_nhan_vien!$A:$C,2,0),"-")</f>
        <v>Nguyễn Thị Bích</v>
      </c>
      <c r="C1298" s="42" t="str">
        <f>IFERROR(VLOOKUP($A1298,INPUT_Du_lieu_nhan_vien!$A:$C,3,0),"-")</f>
        <v>Ngọc</v>
      </c>
      <c r="D1298" s="42" t="str">
        <f>IFERROR(VLOOKUP($A1298,INPUT_Du_lieu_nhan_vien!$A:$AJ,36,0),"-")</f>
        <v>Thử việc</v>
      </c>
      <c r="Y1298">
        <f t="shared" si="198"/>
        <v>5534</v>
      </c>
      <c r="Z1298" t="str">
        <f t="shared" si="199"/>
        <v/>
      </c>
      <c r="AA1298" t="str">
        <f t="shared" si="200"/>
        <v/>
      </c>
      <c r="AE1298" s="19" t="s">
        <v>623</v>
      </c>
      <c r="AJ1298" s="413" t="str">
        <f t="shared" si="201"/>
        <v/>
      </c>
      <c r="AK1298" t="e">
        <f t="shared" si="202"/>
        <v>#VALUE!</v>
      </c>
      <c r="AL1298" t="str">
        <f t="shared" si="203"/>
        <v/>
      </c>
      <c r="AM1298" s="427" t="e">
        <f t="shared" si="204"/>
        <v>#VALUE!</v>
      </c>
      <c r="AN1298" t="e">
        <f t="shared" si="205"/>
        <v>#VALUE!</v>
      </c>
      <c r="AP1298" s="19" t="str">
        <f t="shared" si="206"/>
        <v/>
      </c>
    </row>
    <row r="1299" spans="1:42" ht="15.75" x14ac:dyDescent="0.2">
      <c r="A1299" s="118">
        <v>20720</v>
      </c>
      <c r="B1299" s="42" t="str">
        <f>IFERROR(VLOOKUP($A1299,INPUT_Du_lieu_nhan_vien!$A:$C,2,0),"-")</f>
        <v>Lê Nguyễn Hoàng</v>
      </c>
      <c r="C1299" s="42" t="str">
        <f>IFERROR(VLOOKUP($A1299,INPUT_Du_lieu_nhan_vien!$A:$C,3,0),"-")</f>
        <v>Anh</v>
      </c>
      <c r="D1299" s="42" t="str">
        <f>IFERROR(VLOOKUP($A1299,INPUT_Du_lieu_nhan_vien!$A:$AJ,36,0),"-")</f>
        <v>Thử việc</v>
      </c>
      <c r="Y1299">
        <f t="shared" si="198"/>
        <v>5535</v>
      </c>
      <c r="Z1299" t="str">
        <f t="shared" si="199"/>
        <v/>
      </c>
      <c r="AA1299" t="str">
        <f t="shared" si="200"/>
        <v/>
      </c>
      <c r="AE1299" s="19" t="s">
        <v>623</v>
      </c>
      <c r="AJ1299" s="413" t="str">
        <f t="shared" si="201"/>
        <v/>
      </c>
      <c r="AK1299" t="e">
        <f t="shared" si="202"/>
        <v>#VALUE!</v>
      </c>
      <c r="AL1299" t="str">
        <f t="shared" si="203"/>
        <v/>
      </c>
      <c r="AM1299" s="427" t="e">
        <f t="shared" si="204"/>
        <v>#VALUE!</v>
      </c>
      <c r="AN1299" t="e">
        <f t="shared" si="205"/>
        <v>#VALUE!</v>
      </c>
      <c r="AP1299" s="19" t="str">
        <f t="shared" si="206"/>
        <v/>
      </c>
    </row>
    <row r="1300" spans="1:42" ht="15.75" x14ac:dyDescent="0.2">
      <c r="A1300" s="118">
        <v>20721</v>
      </c>
      <c r="B1300" s="42" t="str">
        <f>IFERROR(VLOOKUP($A1300,INPUT_Du_lieu_nhan_vien!$A:$C,2,0),"-")</f>
        <v>Trần Thị Hoàng</v>
      </c>
      <c r="C1300" s="42" t="str">
        <f>IFERROR(VLOOKUP($A1300,INPUT_Du_lieu_nhan_vien!$A:$C,3,0),"-")</f>
        <v>Yến</v>
      </c>
      <c r="D1300" s="42" t="str">
        <f>IFERROR(VLOOKUP($A1300,INPUT_Du_lieu_nhan_vien!$A:$AJ,36,0),"-")</f>
        <v>Thử việc</v>
      </c>
      <c r="Y1300">
        <f t="shared" si="198"/>
        <v>5536</v>
      </c>
      <c r="Z1300" t="str">
        <f t="shared" si="199"/>
        <v/>
      </c>
      <c r="AA1300" t="str">
        <f t="shared" si="200"/>
        <v/>
      </c>
      <c r="AE1300" s="19" t="s">
        <v>623</v>
      </c>
      <c r="AJ1300" s="413" t="str">
        <f t="shared" si="201"/>
        <v/>
      </c>
      <c r="AK1300" t="e">
        <f t="shared" si="202"/>
        <v>#VALUE!</v>
      </c>
      <c r="AL1300" t="str">
        <f t="shared" si="203"/>
        <v/>
      </c>
      <c r="AM1300" s="427" t="e">
        <f t="shared" si="204"/>
        <v>#VALUE!</v>
      </c>
      <c r="AN1300" t="e">
        <f t="shared" si="205"/>
        <v>#VALUE!</v>
      </c>
      <c r="AP1300" s="19" t="str">
        <f t="shared" si="206"/>
        <v/>
      </c>
    </row>
    <row r="1301" spans="1:42" ht="15.75" x14ac:dyDescent="0.2">
      <c r="A1301" s="118">
        <v>20722</v>
      </c>
      <c r="B1301" s="42" t="str">
        <f>IFERROR(VLOOKUP($A1301,INPUT_Du_lieu_nhan_vien!$A:$C,2,0),"-")</f>
        <v>Trần Nguyên</v>
      </c>
      <c r="C1301" s="42" t="str">
        <f>IFERROR(VLOOKUP($A1301,INPUT_Du_lieu_nhan_vien!$A:$C,3,0),"-")</f>
        <v>Khang</v>
      </c>
      <c r="D1301" s="42" t="str">
        <f>IFERROR(VLOOKUP($A1301,INPUT_Du_lieu_nhan_vien!$A:$AJ,36,0),"-")</f>
        <v>Thử việc</v>
      </c>
      <c r="Y1301">
        <f t="shared" si="198"/>
        <v>5537</v>
      </c>
      <c r="Z1301" t="str">
        <f t="shared" si="199"/>
        <v/>
      </c>
      <c r="AA1301" t="str">
        <f t="shared" si="200"/>
        <v/>
      </c>
      <c r="AE1301" s="19" t="s">
        <v>623</v>
      </c>
      <c r="AJ1301" s="413" t="str">
        <f t="shared" si="201"/>
        <v/>
      </c>
      <c r="AK1301" t="e">
        <f t="shared" si="202"/>
        <v>#VALUE!</v>
      </c>
      <c r="AL1301" t="str">
        <f t="shared" si="203"/>
        <v/>
      </c>
      <c r="AM1301" s="427" t="e">
        <f t="shared" si="204"/>
        <v>#VALUE!</v>
      </c>
      <c r="AN1301" t="e">
        <f t="shared" si="205"/>
        <v>#VALUE!</v>
      </c>
      <c r="AP1301" s="19" t="str">
        <f t="shared" si="206"/>
        <v/>
      </c>
    </row>
    <row r="1302" spans="1:42" ht="15.75" x14ac:dyDescent="0.2">
      <c r="A1302" s="118">
        <v>20723</v>
      </c>
      <c r="B1302" s="42" t="str">
        <f>IFERROR(VLOOKUP($A1302,INPUT_Du_lieu_nhan_vien!$A:$C,2,0),"-")</f>
        <v>Đặng Thị Thanh</v>
      </c>
      <c r="C1302" s="42" t="str">
        <f>IFERROR(VLOOKUP($A1302,INPUT_Du_lieu_nhan_vien!$A:$C,3,0),"-")</f>
        <v>Thảo</v>
      </c>
      <c r="D1302" s="42" t="str">
        <f>IFERROR(VLOOKUP($A1302,INPUT_Du_lieu_nhan_vien!$A:$AJ,36,0),"-")</f>
        <v>Thử việc</v>
      </c>
      <c r="Y1302">
        <f t="shared" si="198"/>
        <v>5538</v>
      </c>
      <c r="Z1302" t="str">
        <f t="shared" si="199"/>
        <v/>
      </c>
      <c r="AA1302" t="str">
        <f t="shared" si="200"/>
        <v/>
      </c>
      <c r="AE1302" s="19" t="s">
        <v>623</v>
      </c>
      <c r="AJ1302" s="413" t="str">
        <f t="shared" si="201"/>
        <v/>
      </c>
      <c r="AK1302" t="e">
        <f t="shared" si="202"/>
        <v>#VALUE!</v>
      </c>
      <c r="AL1302" t="str">
        <f t="shared" si="203"/>
        <v/>
      </c>
      <c r="AM1302" s="427" t="e">
        <f t="shared" si="204"/>
        <v>#VALUE!</v>
      </c>
      <c r="AN1302" t="e">
        <f t="shared" si="205"/>
        <v>#VALUE!</v>
      </c>
      <c r="AP1302" s="19" t="str">
        <f t="shared" si="206"/>
        <v/>
      </c>
    </row>
    <row r="1303" spans="1:42" ht="15.75" x14ac:dyDescent="0.2">
      <c r="A1303" s="118">
        <v>20724</v>
      </c>
      <c r="B1303" s="42" t="str">
        <f>IFERROR(VLOOKUP($A1303,INPUT_Du_lieu_nhan_vien!$A:$C,2,0),"-")</f>
        <v>Nguyễn Thị Mỹ</v>
      </c>
      <c r="C1303" s="42" t="str">
        <f>IFERROR(VLOOKUP($A1303,INPUT_Du_lieu_nhan_vien!$A:$C,3,0),"-")</f>
        <v>Hạnh</v>
      </c>
      <c r="D1303" s="42" t="str">
        <f>IFERROR(VLOOKUP($A1303,INPUT_Du_lieu_nhan_vien!$A:$AJ,36,0),"-")</f>
        <v>Thử việc</v>
      </c>
      <c r="Y1303">
        <f t="shared" si="198"/>
        <v>5539</v>
      </c>
      <c r="Z1303" t="str">
        <f t="shared" si="199"/>
        <v/>
      </c>
      <c r="AA1303" t="str">
        <f t="shared" si="200"/>
        <v/>
      </c>
      <c r="AE1303" s="19" t="s">
        <v>623</v>
      </c>
      <c r="AJ1303" s="413" t="str">
        <f t="shared" si="201"/>
        <v/>
      </c>
      <c r="AK1303" t="e">
        <f t="shared" si="202"/>
        <v>#VALUE!</v>
      </c>
      <c r="AL1303" t="str">
        <f t="shared" si="203"/>
        <v/>
      </c>
      <c r="AM1303" s="427" t="e">
        <f t="shared" si="204"/>
        <v>#VALUE!</v>
      </c>
      <c r="AN1303" t="e">
        <f t="shared" si="205"/>
        <v>#VALUE!</v>
      </c>
      <c r="AP1303" s="19" t="str">
        <f t="shared" si="206"/>
        <v/>
      </c>
    </row>
    <row r="1304" spans="1:42" ht="15.75" x14ac:dyDescent="0.2">
      <c r="A1304" s="118">
        <v>20725</v>
      </c>
      <c r="B1304" s="42" t="str">
        <f>IFERROR(VLOOKUP($A1304,INPUT_Du_lieu_nhan_vien!$A:$C,2,0),"-")</f>
        <v>Mai Danh</v>
      </c>
      <c r="C1304" s="42" t="str">
        <f>IFERROR(VLOOKUP($A1304,INPUT_Du_lieu_nhan_vien!$A:$C,3,0),"-")</f>
        <v>Hảo</v>
      </c>
      <c r="D1304" s="42" t="str">
        <f>IFERROR(VLOOKUP($A1304,INPUT_Du_lieu_nhan_vien!$A:$AJ,36,0),"-")</f>
        <v>Thử việc</v>
      </c>
      <c r="Y1304">
        <f t="shared" si="198"/>
        <v>5540</v>
      </c>
      <c r="Z1304" t="str">
        <f t="shared" si="199"/>
        <v/>
      </c>
      <c r="AA1304" t="str">
        <f t="shared" si="200"/>
        <v/>
      </c>
      <c r="AE1304" s="19" t="s">
        <v>623</v>
      </c>
      <c r="AJ1304" s="413" t="str">
        <f t="shared" si="201"/>
        <v/>
      </c>
      <c r="AK1304" t="e">
        <f t="shared" si="202"/>
        <v>#VALUE!</v>
      </c>
      <c r="AL1304" t="str">
        <f t="shared" si="203"/>
        <v/>
      </c>
      <c r="AM1304" s="427" t="e">
        <f t="shared" si="204"/>
        <v>#VALUE!</v>
      </c>
      <c r="AN1304" t="e">
        <f t="shared" si="205"/>
        <v>#VALUE!</v>
      </c>
      <c r="AP1304" s="19" t="str">
        <f t="shared" si="206"/>
        <v/>
      </c>
    </row>
    <row r="1305" spans="1:42" ht="15.75" x14ac:dyDescent="0.2">
      <c r="A1305" s="118">
        <v>20726</v>
      </c>
      <c r="B1305" s="42" t="str">
        <f>IFERROR(VLOOKUP($A1305,INPUT_Du_lieu_nhan_vien!$A:$C,2,0),"-")</f>
        <v>Ninh Chí</v>
      </c>
      <c r="C1305" s="42" t="str">
        <f>IFERROR(VLOOKUP($A1305,INPUT_Du_lieu_nhan_vien!$A:$C,3,0),"-")</f>
        <v>Tuệ</v>
      </c>
      <c r="D1305" s="42" t="str">
        <f>IFERROR(VLOOKUP($A1305,INPUT_Du_lieu_nhan_vien!$A:$AJ,36,0),"-")</f>
        <v>Thử việc</v>
      </c>
      <c r="Y1305">
        <f t="shared" si="198"/>
        <v>5541</v>
      </c>
      <c r="Z1305" t="str">
        <f t="shared" si="199"/>
        <v/>
      </c>
      <c r="AA1305" t="str">
        <f t="shared" si="200"/>
        <v/>
      </c>
      <c r="AE1305" s="19" t="s">
        <v>623</v>
      </c>
      <c r="AJ1305" s="413" t="str">
        <f t="shared" si="201"/>
        <v/>
      </c>
      <c r="AK1305" t="e">
        <f t="shared" si="202"/>
        <v>#VALUE!</v>
      </c>
      <c r="AL1305" t="str">
        <f t="shared" si="203"/>
        <v/>
      </c>
      <c r="AM1305" s="427" t="e">
        <f t="shared" si="204"/>
        <v>#VALUE!</v>
      </c>
      <c r="AN1305" t="e">
        <f t="shared" si="205"/>
        <v>#VALUE!</v>
      </c>
      <c r="AP1305" s="19" t="str">
        <f t="shared" si="206"/>
        <v/>
      </c>
    </row>
    <row r="1306" spans="1:42" ht="25.5" x14ac:dyDescent="0.2">
      <c r="A1306" s="118">
        <v>20727</v>
      </c>
      <c r="B1306" s="42" t="str">
        <f>IFERROR(VLOOKUP($A1306,INPUT_Du_lieu_nhan_vien!$A:$C,2,0),"-")</f>
        <v>Trần Thị Thu</v>
      </c>
      <c r="C1306" s="42" t="str">
        <f>IFERROR(VLOOKUP($A1306,INPUT_Du_lieu_nhan_vien!$A:$C,3,0),"-")</f>
        <v>Phương</v>
      </c>
      <c r="D1306" s="42" t="str">
        <f>IFERROR(VLOOKUP($A1306,INPUT_Du_lieu_nhan_vien!$A:$AJ,36,0),"-")</f>
        <v>Thử việc</v>
      </c>
      <c r="E1306" s="341" t="s">
        <v>3031</v>
      </c>
      <c r="F1306" t="s">
        <v>8197</v>
      </c>
      <c r="G1306" s="19">
        <v>41655</v>
      </c>
      <c r="I1306" t="s">
        <v>8198</v>
      </c>
      <c r="K1306" t="s">
        <v>2568</v>
      </c>
      <c r="M1306" t="s">
        <v>2571</v>
      </c>
      <c r="Y1306">
        <f t="shared" si="198"/>
        <v>5542</v>
      </c>
      <c r="Z1306">
        <f t="shared" si="199"/>
        <v>58</v>
      </c>
      <c r="AA1306">
        <f t="shared" si="200"/>
        <v>169</v>
      </c>
      <c r="AE1306" s="19">
        <v>41655</v>
      </c>
      <c r="AH1306" s="19">
        <v>41655</v>
      </c>
      <c r="AI1306" s="414" t="s">
        <v>8946</v>
      </c>
      <c r="AJ1306" s="413" t="str">
        <f t="shared" si="201"/>
        <v>16</v>
      </c>
      <c r="AK1306" t="str">
        <f t="shared" si="202"/>
        <v>01</v>
      </c>
      <c r="AL1306" t="str">
        <f t="shared" si="203"/>
        <v>2014</v>
      </c>
      <c r="AM1306" s="427" t="str">
        <f t="shared" si="204"/>
        <v>16</v>
      </c>
      <c r="AN1306" t="str">
        <f t="shared" si="205"/>
        <v>01</v>
      </c>
      <c r="AP1306" s="19">
        <f t="shared" si="206"/>
        <v>41655</v>
      </c>
    </row>
    <row r="1307" spans="1:42" ht="15.75" x14ac:dyDescent="0.2">
      <c r="A1307" s="118">
        <v>20728</v>
      </c>
      <c r="B1307" s="42" t="str">
        <f>IFERROR(VLOOKUP($A1307,INPUT_Du_lieu_nhan_vien!$A:$C,2,0),"-")</f>
        <v>Bùi Quỳnh</v>
      </c>
      <c r="C1307" s="42" t="str">
        <f>IFERROR(VLOOKUP($A1307,INPUT_Du_lieu_nhan_vien!$A:$C,3,0),"-")</f>
        <v>Anh</v>
      </c>
      <c r="D1307" s="42" t="str">
        <f>IFERROR(VLOOKUP($A1307,INPUT_Du_lieu_nhan_vien!$A:$AJ,36,0),"-")</f>
        <v>Thử việc</v>
      </c>
      <c r="Y1307">
        <f t="shared" si="198"/>
        <v>5543</v>
      </c>
      <c r="Z1307" t="str">
        <f t="shared" si="199"/>
        <v/>
      </c>
      <c r="AA1307" t="str">
        <f t="shared" si="200"/>
        <v/>
      </c>
      <c r="AE1307" s="19" t="s">
        <v>623</v>
      </c>
      <c r="AJ1307" s="413" t="str">
        <f t="shared" si="201"/>
        <v/>
      </c>
      <c r="AK1307" t="e">
        <f t="shared" si="202"/>
        <v>#VALUE!</v>
      </c>
      <c r="AL1307" t="str">
        <f t="shared" si="203"/>
        <v/>
      </c>
      <c r="AM1307" s="427" t="e">
        <f t="shared" si="204"/>
        <v>#VALUE!</v>
      </c>
      <c r="AN1307" t="e">
        <f t="shared" si="205"/>
        <v>#VALUE!</v>
      </c>
      <c r="AP1307" s="19" t="str">
        <f t="shared" si="206"/>
        <v/>
      </c>
    </row>
    <row r="1308" spans="1:42" ht="15.75" x14ac:dyDescent="0.2">
      <c r="A1308" s="118">
        <v>20729</v>
      </c>
      <c r="B1308" s="42" t="str">
        <f>IFERROR(VLOOKUP($A1308,INPUT_Du_lieu_nhan_vien!$A:$C,2,0),"-")</f>
        <v>Chu Mạnh</v>
      </c>
      <c r="C1308" s="42" t="str">
        <f>IFERROR(VLOOKUP($A1308,INPUT_Du_lieu_nhan_vien!$A:$C,3,0),"-")</f>
        <v>Hùng</v>
      </c>
      <c r="D1308" s="42" t="str">
        <f>IFERROR(VLOOKUP($A1308,INPUT_Du_lieu_nhan_vien!$A:$AJ,36,0),"-")</f>
        <v>Chính thức</v>
      </c>
      <c r="Y1308">
        <f t="shared" si="198"/>
        <v>5544</v>
      </c>
      <c r="Z1308" t="str">
        <f t="shared" si="199"/>
        <v/>
      </c>
      <c r="AA1308" t="str">
        <f t="shared" si="200"/>
        <v/>
      </c>
      <c r="AE1308" s="19" t="s">
        <v>623</v>
      </c>
      <c r="AJ1308" s="413" t="str">
        <f t="shared" si="201"/>
        <v/>
      </c>
      <c r="AK1308" t="e">
        <f t="shared" si="202"/>
        <v>#VALUE!</v>
      </c>
      <c r="AL1308" t="str">
        <f t="shared" si="203"/>
        <v/>
      </c>
      <c r="AM1308" s="427" t="e">
        <f t="shared" si="204"/>
        <v>#VALUE!</v>
      </c>
      <c r="AN1308" t="e">
        <f t="shared" si="205"/>
        <v>#VALUE!</v>
      </c>
      <c r="AP1308" s="19" t="str">
        <f t="shared" si="206"/>
        <v/>
      </c>
    </row>
    <row r="1309" spans="1:42" ht="15.75" x14ac:dyDescent="0.2">
      <c r="A1309" s="118">
        <v>20730</v>
      </c>
      <c r="B1309" s="42" t="str">
        <f>IFERROR(VLOOKUP($A1309,INPUT_Du_lieu_nhan_vien!$A:$C,2,0),"-")</f>
        <v>Bùi Thị Khánh</v>
      </c>
      <c r="C1309" s="42" t="str">
        <f>IFERROR(VLOOKUP($A1309,INPUT_Du_lieu_nhan_vien!$A:$C,3,0),"-")</f>
        <v>Ly</v>
      </c>
      <c r="D1309" s="42" t="str">
        <f>IFERROR(VLOOKUP($A1309,INPUT_Du_lieu_nhan_vien!$A:$AJ,36,0),"-")</f>
        <v>Nghỉ việc</v>
      </c>
      <c r="Y1309">
        <f t="shared" si="198"/>
        <v>5545</v>
      </c>
      <c r="Z1309" t="str">
        <f t="shared" si="199"/>
        <v/>
      </c>
      <c r="AA1309" t="str">
        <f t="shared" si="200"/>
        <v/>
      </c>
      <c r="AE1309" s="19" t="s">
        <v>623</v>
      </c>
      <c r="AJ1309" s="413" t="str">
        <f t="shared" si="201"/>
        <v/>
      </c>
      <c r="AK1309" t="e">
        <f t="shared" si="202"/>
        <v>#VALUE!</v>
      </c>
      <c r="AL1309" t="str">
        <f t="shared" si="203"/>
        <v/>
      </c>
      <c r="AM1309" s="427" t="e">
        <f t="shared" si="204"/>
        <v>#VALUE!</v>
      </c>
      <c r="AN1309" t="e">
        <f t="shared" si="205"/>
        <v>#VALUE!</v>
      </c>
      <c r="AP1309" s="19" t="str">
        <f t="shared" si="206"/>
        <v/>
      </c>
    </row>
    <row r="1310" spans="1:42" ht="15.75" x14ac:dyDescent="0.2">
      <c r="A1310" s="118">
        <v>20731</v>
      </c>
      <c r="B1310" s="42" t="str">
        <f>IFERROR(VLOOKUP($A1310,INPUT_Du_lieu_nhan_vien!$A:$C,2,0),"-")</f>
        <v>Ngô Phương</v>
      </c>
      <c r="C1310" s="42" t="str">
        <f>IFERROR(VLOOKUP($A1310,INPUT_Du_lieu_nhan_vien!$A:$C,3,0),"-")</f>
        <v>Dung</v>
      </c>
      <c r="D1310" s="42" t="str">
        <f>IFERROR(VLOOKUP($A1310,INPUT_Du_lieu_nhan_vien!$A:$AJ,36,0),"-")</f>
        <v>Thử việc</v>
      </c>
      <c r="Y1310">
        <f t="shared" si="198"/>
        <v>5546</v>
      </c>
      <c r="Z1310" t="str">
        <f t="shared" si="199"/>
        <v/>
      </c>
      <c r="AA1310" t="str">
        <f t="shared" si="200"/>
        <v/>
      </c>
      <c r="AE1310" s="19" t="s">
        <v>623</v>
      </c>
      <c r="AJ1310" s="413" t="str">
        <f t="shared" si="201"/>
        <v/>
      </c>
      <c r="AK1310" t="e">
        <f t="shared" si="202"/>
        <v>#VALUE!</v>
      </c>
      <c r="AL1310" t="str">
        <f t="shared" si="203"/>
        <v/>
      </c>
      <c r="AM1310" s="427" t="e">
        <f t="shared" si="204"/>
        <v>#VALUE!</v>
      </c>
      <c r="AN1310" t="e">
        <f t="shared" si="205"/>
        <v>#VALUE!</v>
      </c>
      <c r="AP1310" s="19" t="str">
        <f t="shared" si="206"/>
        <v/>
      </c>
    </row>
    <row r="1311" spans="1:42" ht="15.75" x14ac:dyDescent="0.2">
      <c r="A1311" s="118">
        <v>20732</v>
      </c>
      <c r="B1311" s="42" t="str">
        <f>IFERROR(VLOOKUP($A1311,INPUT_Du_lieu_nhan_vien!$A:$C,2,0),"-")</f>
        <v>Vũ Thế</v>
      </c>
      <c r="C1311" s="42" t="str">
        <f>IFERROR(VLOOKUP($A1311,INPUT_Du_lieu_nhan_vien!$A:$C,3,0),"-")</f>
        <v>Anh</v>
      </c>
      <c r="D1311" s="42" t="str">
        <f>IFERROR(VLOOKUP($A1311,INPUT_Du_lieu_nhan_vien!$A:$AJ,36,0),"-")</f>
        <v>Thử việc</v>
      </c>
      <c r="Y1311">
        <f t="shared" si="198"/>
        <v>5547</v>
      </c>
      <c r="Z1311" t="str">
        <f t="shared" si="199"/>
        <v/>
      </c>
      <c r="AA1311" t="str">
        <f t="shared" si="200"/>
        <v/>
      </c>
      <c r="AE1311" s="19" t="s">
        <v>623</v>
      </c>
      <c r="AJ1311" s="413" t="str">
        <f t="shared" si="201"/>
        <v/>
      </c>
      <c r="AK1311" t="e">
        <f t="shared" si="202"/>
        <v>#VALUE!</v>
      </c>
      <c r="AL1311" t="str">
        <f t="shared" si="203"/>
        <v/>
      </c>
      <c r="AM1311" s="427" t="e">
        <f t="shared" si="204"/>
        <v>#VALUE!</v>
      </c>
      <c r="AN1311" t="e">
        <f t="shared" si="205"/>
        <v>#VALUE!</v>
      </c>
      <c r="AP1311" s="19" t="str">
        <f t="shared" si="206"/>
        <v/>
      </c>
    </row>
    <row r="1312" spans="1:42" ht="15.75" x14ac:dyDescent="0.2">
      <c r="A1312" s="118">
        <v>20733</v>
      </c>
      <c r="B1312" s="42" t="str">
        <f>IFERROR(VLOOKUP($A1312,INPUT_Du_lieu_nhan_vien!$A:$C,2,0),"-")</f>
        <v>Lê Minh</v>
      </c>
      <c r="C1312" s="42" t="str">
        <f>IFERROR(VLOOKUP($A1312,INPUT_Du_lieu_nhan_vien!$A:$C,3,0),"-")</f>
        <v>Tuấn</v>
      </c>
      <c r="D1312" s="42" t="str">
        <f>IFERROR(VLOOKUP($A1312,INPUT_Du_lieu_nhan_vien!$A:$AJ,36,0),"-")</f>
        <v>Thử việc</v>
      </c>
      <c r="Y1312">
        <f t="shared" si="198"/>
        <v>5548</v>
      </c>
      <c r="Z1312" t="str">
        <f t="shared" si="199"/>
        <v/>
      </c>
      <c r="AA1312" t="str">
        <f t="shared" si="200"/>
        <v/>
      </c>
      <c r="AE1312" s="19" t="s">
        <v>623</v>
      </c>
      <c r="AJ1312" s="413" t="str">
        <f t="shared" si="201"/>
        <v/>
      </c>
      <c r="AK1312" t="e">
        <f t="shared" si="202"/>
        <v>#VALUE!</v>
      </c>
      <c r="AL1312" t="str">
        <f t="shared" si="203"/>
        <v/>
      </c>
      <c r="AM1312" s="427" t="e">
        <f t="shared" si="204"/>
        <v>#VALUE!</v>
      </c>
      <c r="AN1312" t="e">
        <f t="shared" si="205"/>
        <v>#VALUE!</v>
      </c>
      <c r="AP1312" s="19" t="str">
        <f t="shared" si="206"/>
        <v/>
      </c>
    </row>
    <row r="1313" spans="1:42" ht="15.75" x14ac:dyDescent="0.2">
      <c r="A1313" s="118">
        <v>20734</v>
      </c>
      <c r="B1313" s="42" t="str">
        <f>IFERROR(VLOOKUP($A1313,INPUT_Du_lieu_nhan_vien!$A:$C,2,0),"-")</f>
        <v>Nguyễn Ngọc</v>
      </c>
      <c r="C1313" s="42" t="str">
        <f>IFERROR(VLOOKUP($A1313,INPUT_Du_lieu_nhan_vien!$A:$C,3,0),"-")</f>
        <v>Công</v>
      </c>
      <c r="D1313" s="42" t="str">
        <f>IFERROR(VLOOKUP($A1313,INPUT_Du_lieu_nhan_vien!$A:$AJ,36,0),"-")</f>
        <v>Chính thức</v>
      </c>
      <c r="Y1313">
        <f t="shared" si="198"/>
        <v>5549</v>
      </c>
      <c r="Z1313" t="str">
        <f t="shared" si="199"/>
        <v/>
      </c>
      <c r="AA1313" t="str">
        <f t="shared" si="200"/>
        <v/>
      </c>
      <c r="AE1313" s="19" t="s">
        <v>623</v>
      </c>
      <c r="AJ1313" s="413" t="str">
        <f t="shared" si="201"/>
        <v/>
      </c>
      <c r="AK1313" t="e">
        <f t="shared" si="202"/>
        <v>#VALUE!</v>
      </c>
      <c r="AL1313" t="str">
        <f t="shared" si="203"/>
        <v/>
      </c>
      <c r="AM1313" s="427" t="e">
        <f t="shared" si="204"/>
        <v>#VALUE!</v>
      </c>
      <c r="AN1313" t="e">
        <f t="shared" si="205"/>
        <v>#VALUE!</v>
      </c>
      <c r="AP1313" s="19" t="str">
        <f t="shared" si="206"/>
        <v/>
      </c>
    </row>
    <row r="1314" spans="1:42" ht="15.75" x14ac:dyDescent="0.2">
      <c r="A1314" s="118">
        <v>20735</v>
      </c>
      <c r="B1314" s="42" t="str">
        <f>IFERROR(VLOOKUP($A1314,INPUT_Du_lieu_nhan_vien!$A:$C,2,0),"-")</f>
        <v>Nguyễn Thị</v>
      </c>
      <c r="C1314" s="42" t="str">
        <f>IFERROR(VLOOKUP($A1314,INPUT_Du_lieu_nhan_vien!$A:$C,3,0),"-")</f>
        <v>Tâm</v>
      </c>
      <c r="D1314" s="42" t="str">
        <f>IFERROR(VLOOKUP($A1314,INPUT_Du_lieu_nhan_vien!$A:$AJ,36,0),"-")</f>
        <v>Chính thức</v>
      </c>
      <c r="Y1314">
        <f t="shared" si="198"/>
        <v>5550</v>
      </c>
      <c r="Z1314" t="str">
        <f t="shared" si="199"/>
        <v/>
      </c>
      <c r="AA1314" t="str">
        <f t="shared" si="200"/>
        <v/>
      </c>
      <c r="AE1314" s="19" t="s">
        <v>623</v>
      </c>
      <c r="AJ1314" s="413" t="str">
        <f t="shared" si="201"/>
        <v/>
      </c>
      <c r="AK1314" t="e">
        <f t="shared" si="202"/>
        <v>#VALUE!</v>
      </c>
      <c r="AL1314" t="str">
        <f t="shared" si="203"/>
        <v/>
      </c>
      <c r="AM1314" s="427" t="e">
        <f t="shared" si="204"/>
        <v>#VALUE!</v>
      </c>
      <c r="AN1314" t="e">
        <f t="shared" si="205"/>
        <v>#VALUE!</v>
      </c>
      <c r="AP1314" s="19" t="str">
        <f t="shared" si="206"/>
        <v/>
      </c>
    </row>
    <row r="1315" spans="1:42" ht="15.75" x14ac:dyDescent="0.2">
      <c r="A1315" s="118">
        <v>20736</v>
      </c>
      <c r="B1315" s="42" t="str">
        <f>IFERROR(VLOOKUP($A1315,INPUT_Du_lieu_nhan_vien!$A:$C,2,0),"-")</f>
        <v>Nguyễn Thị Thu</v>
      </c>
      <c r="C1315" s="42" t="str">
        <f>IFERROR(VLOOKUP($A1315,INPUT_Du_lieu_nhan_vien!$A:$C,3,0),"-")</f>
        <v>Trang</v>
      </c>
      <c r="D1315" s="42" t="str">
        <f>IFERROR(VLOOKUP($A1315,INPUT_Du_lieu_nhan_vien!$A:$AJ,36,0),"-")</f>
        <v>Thử việc</v>
      </c>
      <c r="H1315" s="54"/>
      <c r="I1315" s="54"/>
      <c r="J1315" s="54"/>
      <c r="K1315" s="54"/>
      <c r="L1315" s="54"/>
      <c r="M1315" s="54"/>
      <c r="N1315" s="54"/>
      <c r="Y1315">
        <f t="shared" si="198"/>
        <v>5551</v>
      </c>
      <c r="Z1315" t="str">
        <f t="shared" si="199"/>
        <v/>
      </c>
      <c r="AA1315" t="str">
        <f t="shared" si="200"/>
        <v/>
      </c>
      <c r="AE1315" s="19" t="s">
        <v>623</v>
      </c>
      <c r="AJ1315" s="413" t="str">
        <f t="shared" si="201"/>
        <v/>
      </c>
      <c r="AK1315" t="e">
        <f t="shared" si="202"/>
        <v>#VALUE!</v>
      </c>
      <c r="AL1315" t="str">
        <f t="shared" si="203"/>
        <v/>
      </c>
      <c r="AM1315" s="427" t="e">
        <f t="shared" si="204"/>
        <v>#VALUE!</v>
      </c>
      <c r="AN1315" t="e">
        <f t="shared" si="205"/>
        <v>#VALUE!</v>
      </c>
      <c r="AP1315" s="19" t="str">
        <f t="shared" si="206"/>
        <v/>
      </c>
    </row>
    <row r="1316" spans="1:42" ht="15.75" x14ac:dyDescent="0.2">
      <c r="A1316" s="118">
        <v>20737</v>
      </c>
      <c r="B1316" s="42" t="str">
        <f>IFERROR(VLOOKUP($A1316,INPUT_Du_lieu_nhan_vien!$A:$C,2,0),"-")</f>
        <v>Đỗ Thị</v>
      </c>
      <c r="C1316" s="42" t="str">
        <f>IFERROR(VLOOKUP($A1316,INPUT_Du_lieu_nhan_vien!$A:$C,3,0),"-")</f>
        <v>Hương</v>
      </c>
      <c r="D1316" s="42" t="str">
        <f>IFERROR(VLOOKUP($A1316,INPUT_Du_lieu_nhan_vien!$A:$AJ,36,0),"-")</f>
        <v>Thử việc</v>
      </c>
      <c r="Y1316">
        <f t="shared" si="198"/>
        <v>5552</v>
      </c>
      <c r="Z1316" t="str">
        <f t="shared" si="199"/>
        <v/>
      </c>
      <c r="AA1316" t="str">
        <f t="shared" si="200"/>
        <v/>
      </c>
      <c r="AE1316" s="19" t="s">
        <v>623</v>
      </c>
      <c r="AJ1316" s="413" t="str">
        <f t="shared" si="201"/>
        <v/>
      </c>
      <c r="AK1316" t="e">
        <f t="shared" si="202"/>
        <v>#VALUE!</v>
      </c>
      <c r="AL1316" t="str">
        <f t="shared" si="203"/>
        <v/>
      </c>
      <c r="AM1316" s="427" t="e">
        <f t="shared" si="204"/>
        <v>#VALUE!</v>
      </c>
      <c r="AN1316" t="e">
        <f t="shared" si="205"/>
        <v>#VALUE!</v>
      </c>
      <c r="AP1316" s="19" t="str">
        <f t="shared" si="206"/>
        <v/>
      </c>
    </row>
    <row r="1317" spans="1:42" ht="15.75" x14ac:dyDescent="0.2">
      <c r="A1317" s="118">
        <v>20738</v>
      </c>
      <c r="B1317" s="42" t="str">
        <f>IFERROR(VLOOKUP($A1317,INPUT_Du_lieu_nhan_vien!$A:$C,2,0),"-")</f>
        <v>Nguyễn Thị</v>
      </c>
      <c r="C1317" s="42" t="str">
        <f>IFERROR(VLOOKUP($A1317,INPUT_Du_lieu_nhan_vien!$A:$C,3,0),"-")</f>
        <v>Trà</v>
      </c>
      <c r="D1317" s="42" t="str">
        <f>IFERROR(VLOOKUP($A1317,INPUT_Du_lieu_nhan_vien!$A:$AJ,36,0),"-")</f>
        <v>Chính thức</v>
      </c>
      <c r="Y1317">
        <f t="shared" si="198"/>
        <v>5553</v>
      </c>
      <c r="Z1317" t="str">
        <f t="shared" si="199"/>
        <v/>
      </c>
      <c r="AA1317" t="str">
        <f t="shared" si="200"/>
        <v/>
      </c>
      <c r="AE1317" s="19" t="s">
        <v>623</v>
      </c>
      <c r="AJ1317" s="413" t="str">
        <f t="shared" si="201"/>
        <v/>
      </c>
      <c r="AK1317" t="e">
        <f t="shared" si="202"/>
        <v>#VALUE!</v>
      </c>
      <c r="AL1317" t="str">
        <f t="shared" si="203"/>
        <v/>
      </c>
      <c r="AM1317" s="427" t="e">
        <f t="shared" si="204"/>
        <v>#VALUE!</v>
      </c>
      <c r="AN1317" t="e">
        <f t="shared" si="205"/>
        <v>#VALUE!</v>
      </c>
      <c r="AP1317" s="19" t="str">
        <f t="shared" si="206"/>
        <v/>
      </c>
    </row>
    <row r="1318" spans="1:42" ht="15.75" x14ac:dyDescent="0.2">
      <c r="A1318" s="118">
        <v>20739</v>
      </c>
      <c r="B1318" s="42" t="str">
        <f>IFERROR(VLOOKUP($A1318,INPUT_Du_lieu_nhan_vien!$A:$C,2,0),"-")</f>
        <v>Nguyễn Thị</v>
      </c>
      <c r="C1318" s="42" t="str">
        <f>IFERROR(VLOOKUP($A1318,INPUT_Du_lieu_nhan_vien!$A:$C,3,0),"-")</f>
        <v>Lý</v>
      </c>
      <c r="D1318" s="42" t="str">
        <f>IFERROR(VLOOKUP($A1318,INPUT_Du_lieu_nhan_vien!$A:$AJ,36,0),"-")</f>
        <v>Nghỉ việc</v>
      </c>
      <c r="Y1318">
        <f t="shared" si="198"/>
        <v>5554</v>
      </c>
      <c r="Z1318" t="str">
        <f t="shared" si="199"/>
        <v/>
      </c>
      <c r="AA1318" t="str">
        <f t="shared" si="200"/>
        <v/>
      </c>
      <c r="AE1318" s="19" t="s">
        <v>623</v>
      </c>
      <c r="AJ1318" s="413" t="str">
        <f t="shared" si="201"/>
        <v/>
      </c>
      <c r="AK1318" t="e">
        <f t="shared" si="202"/>
        <v>#VALUE!</v>
      </c>
      <c r="AL1318" t="str">
        <f t="shared" si="203"/>
        <v/>
      </c>
      <c r="AM1318" s="427" t="e">
        <f t="shared" si="204"/>
        <v>#VALUE!</v>
      </c>
      <c r="AN1318" t="e">
        <f t="shared" si="205"/>
        <v>#VALUE!</v>
      </c>
      <c r="AP1318" s="19" t="str">
        <f t="shared" si="206"/>
        <v/>
      </c>
    </row>
    <row r="1319" spans="1:42" ht="15.75" x14ac:dyDescent="0.2">
      <c r="A1319" s="118">
        <v>20740</v>
      </c>
      <c r="B1319" s="42" t="str">
        <f>IFERROR(VLOOKUP($A1319,INPUT_Du_lieu_nhan_vien!$A:$C,2,0),"-")</f>
        <v>Đinh Thị Châu</v>
      </c>
      <c r="C1319" s="42" t="str">
        <f>IFERROR(VLOOKUP($A1319,INPUT_Du_lieu_nhan_vien!$A:$C,3,0),"-")</f>
        <v>Giang</v>
      </c>
      <c r="D1319" s="42" t="str">
        <f>IFERROR(VLOOKUP($A1319,INPUT_Du_lieu_nhan_vien!$A:$AJ,36,0),"-")</f>
        <v>Thử việc</v>
      </c>
      <c r="Y1319">
        <f t="shared" si="198"/>
        <v>5555</v>
      </c>
      <c r="Z1319" t="str">
        <f t="shared" si="199"/>
        <v/>
      </c>
      <c r="AA1319" t="str">
        <f t="shared" si="200"/>
        <v/>
      </c>
      <c r="AE1319" s="19" t="s">
        <v>623</v>
      </c>
      <c r="AJ1319" s="413" t="str">
        <f t="shared" si="201"/>
        <v/>
      </c>
      <c r="AK1319" t="e">
        <f t="shared" si="202"/>
        <v>#VALUE!</v>
      </c>
      <c r="AL1319" t="str">
        <f t="shared" si="203"/>
        <v/>
      </c>
      <c r="AM1319" s="427" t="e">
        <f t="shared" si="204"/>
        <v>#VALUE!</v>
      </c>
      <c r="AN1319" t="e">
        <f t="shared" si="205"/>
        <v>#VALUE!</v>
      </c>
      <c r="AP1319" s="19" t="str">
        <f t="shared" si="206"/>
        <v/>
      </c>
    </row>
    <row r="1320" spans="1:42" ht="15.75" x14ac:dyDescent="0.2">
      <c r="A1320" s="118">
        <v>20741</v>
      </c>
      <c r="B1320" s="42" t="str">
        <f>IFERROR(VLOOKUP($A1320,INPUT_Du_lieu_nhan_vien!$A:$C,2,0),"-")</f>
        <v>Phan Thị Phương</v>
      </c>
      <c r="C1320" s="42" t="str">
        <f>IFERROR(VLOOKUP($A1320,INPUT_Du_lieu_nhan_vien!$A:$C,3,0),"-")</f>
        <v>Thảo</v>
      </c>
      <c r="D1320" s="42" t="str">
        <f>IFERROR(VLOOKUP($A1320,INPUT_Du_lieu_nhan_vien!$A:$AJ,36,0),"-")</f>
        <v>Thử việc</v>
      </c>
      <c r="Y1320">
        <f t="shared" si="198"/>
        <v>5556</v>
      </c>
      <c r="Z1320" t="str">
        <f t="shared" si="199"/>
        <v/>
      </c>
      <c r="AA1320" t="str">
        <f t="shared" si="200"/>
        <v/>
      </c>
      <c r="AE1320" s="19" t="s">
        <v>623</v>
      </c>
      <c r="AJ1320" s="413" t="str">
        <f t="shared" si="201"/>
        <v/>
      </c>
      <c r="AK1320" t="e">
        <f t="shared" si="202"/>
        <v>#VALUE!</v>
      </c>
      <c r="AL1320" t="str">
        <f t="shared" si="203"/>
        <v/>
      </c>
      <c r="AM1320" s="427" t="e">
        <f t="shared" si="204"/>
        <v>#VALUE!</v>
      </c>
      <c r="AN1320" t="e">
        <f t="shared" si="205"/>
        <v>#VALUE!</v>
      </c>
      <c r="AP1320" s="19" t="str">
        <f t="shared" si="206"/>
        <v/>
      </c>
    </row>
    <row r="1321" spans="1:42" ht="15.75" x14ac:dyDescent="0.2">
      <c r="A1321" s="118">
        <v>20742</v>
      </c>
      <c r="B1321" s="42" t="str">
        <f>IFERROR(VLOOKUP($A1321,INPUT_Du_lieu_nhan_vien!$A:$C,2,0),"-")</f>
        <v>Nguyễn Thị Thùy</v>
      </c>
      <c r="C1321" s="42" t="str">
        <f>IFERROR(VLOOKUP($A1321,INPUT_Du_lieu_nhan_vien!$A:$C,3,0),"-")</f>
        <v>Trang</v>
      </c>
      <c r="D1321" s="42" t="str">
        <f>IFERROR(VLOOKUP($A1321,INPUT_Du_lieu_nhan_vien!$A:$AJ,36,0),"-")</f>
        <v>Thử việc</v>
      </c>
      <c r="H1321" s="54"/>
      <c r="I1321" s="54"/>
      <c r="J1321" s="54"/>
      <c r="K1321" s="54"/>
      <c r="L1321" s="54"/>
      <c r="M1321" s="54"/>
      <c r="N1321" s="54"/>
      <c r="Y1321">
        <f t="shared" si="198"/>
        <v>5557</v>
      </c>
      <c r="Z1321" t="str">
        <f t="shared" si="199"/>
        <v/>
      </c>
      <c r="AA1321" t="str">
        <f t="shared" si="200"/>
        <v/>
      </c>
      <c r="AE1321" s="19" t="s">
        <v>623</v>
      </c>
      <c r="AJ1321" s="413" t="str">
        <f t="shared" si="201"/>
        <v/>
      </c>
      <c r="AK1321" t="e">
        <f t="shared" si="202"/>
        <v>#VALUE!</v>
      </c>
      <c r="AL1321" t="str">
        <f t="shared" si="203"/>
        <v/>
      </c>
      <c r="AM1321" s="427" t="e">
        <f t="shared" si="204"/>
        <v>#VALUE!</v>
      </c>
      <c r="AN1321" t="e">
        <f t="shared" si="205"/>
        <v>#VALUE!</v>
      </c>
      <c r="AP1321" s="19" t="str">
        <f t="shared" si="206"/>
        <v/>
      </c>
    </row>
    <row r="1322" spans="1:42" ht="15.75" x14ac:dyDescent="0.2">
      <c r="A1322" s="118">
        <v>20743</v>
      </c>
      <c r="B1322" s="42" t="str">
        <f>IFERROR(VLOOKUP($A1322,INPUT_Du_lieu_nhan_vien!$A:$C,2,0),"-")</f>
        <v>Đoàn Thị Ngọc</v>
      </c>
      <c r="C1322" s="42" t="str">
        <f>IFERROR(VLOOKUP($A1322,INPUT_Du_lieu_nhan_vien!$A:$C,3,0),"-")</f>
        <v>Hạnh</v>
      </c>
      <c r="D1322" s="42" t="str">
        <f>IFERROR(VLOOKUP($A1322,INPUT_Du_lieu_nhan_vien!$A:$AJ,36,0),"-")</f>
        <v>Thử việc</v>
      </c>
      <c r="Y1322">
        <f t="shared" si="198"/>
        <v>5558</v>
      </c>
      <c r="Z1322" t="str">
        <f t="shared" si="199"/>
        <v/>
      </c>
      <c r="AA1322" t="str">
        <f t="shared" si="200"/>
        <v/>
      </c>
      <c r="AE1322" s="19" t="s">
        <v>623</v>
      </c>
      <c r="AJ1322" s="413" t="str">
        <f t="shared" si="201"/>
        <v/>
      </c>
      <c r="AK1322" t="e">
        <f t="shared" si="202"/>
        <v>#VALUE!</v>
      </c>
      <c r="AL1322" t="str">
        <f t="shared" si="203"/>
        <v/>
      </c>
      <c r="AM1322" s="427" t="e">
        <f t="shared" si="204"/>
        <v>#VALUE!</v>
      </c>
      <c r="AN1322" t="e">
        <f t="shared" si="205"/>
        <v>#VALUE!</v>
      </c>
      <c r="AP1322" s="19" t="str">
        <f t="shared" si="206"/>
        <v/>
      </c>
    </row>
    <row r="1323" spans="1:42" ht="15.75" x14ac:dyDescent="0.2">
      <c r="A1323" s="118">
        <v>20744</v>
      </c>
      <c r="B1323" s="42" t="str">
        <f>IFERROR(VLOOKUP($A1323,INPUT_Du_lieu_nhan_vien!$A:$C,2,0),"-")</f>
        <v>Lưu Thị Trúc</v>
      </c>
      <c r="C1323" s="42" t="str">
        <f>IFERROR(VLOOKUP($A1323,INPUT_Du_lieu_nhan_vien!$A:$C,3,0),"-")</f>
        <v>Loan</v>
      </c>
      <c r="D1323" s="42" t="str">
        <f>IFERROR(VLOOKUP($A1323,INPUT_Du_lieu_nhan_vien!$A:$AJ,36,0),"-")</f>
        <v>Thử việc</v>
      </c>
      <c r="Y1323">
        <f t="shared" si="198"/>
        <v>5559</v>
      </c>
      <c r="Z1323" t="str">
        <f t="shared" si="199"/>
        <v/>
      </c>
      <c r="AA1323" t="str">
        <f t="shared" si="200"/>
        <v/>
      </c>
      <c r="AE1323" s="19" t="s">
        <v>623</v>
      </c>
      <c r="AJ1323" s="413" t="str">
        <f t="shared" si="201"/>
        <v/>
      </c>
      <c r="AK1323" t="e">
        <f t="shared" si="202"/>
        <v>#VALUE!</v>
      </c>
      <c r="AL1323" t="str">
        <f t="shared" si="203"/>
        <v/>
      </c>
      <c r="AM1323" s="427" t="e">
        <f t="shared" si="204"/>
        <v>#VALUE!</v>
      </c>
      <c r="AN1323" t="e">
        <f t="shared" si="205"/>
        <v>#VALUE!</v>
      </c>
      <c r="AP1323" s="19" t="str">
        <f t="shared" si="206"/>
        <v/>
      </c>
    </row>
    <row r="1324" spans="1:42" ht="25.5" x14ac:dyDescent="0.2">
      <c r="A1324" s="118">
        <v>20745</v>
      </c>
      <c r="B1324" s="42" t="str">
        <f>IFERROR(VLOOKUP($A1324,INPUT_Du_lieu_nhan_vien!$A:$C,2,0),"-")</f>
        <v>Dương Thị Quỳnh</v>
      </c>
      <c r="C1324" s="42" t="str">
        <f>IFERROR(VLOOKUP($A1324,INPUT_Du_lieu_nhan_vien!$A:$C,3,0),"-")</f>
        <v>Châu</v>
      </c>
      <c r="D1324" s="42" t="str">
        <f>IFERROR(VLOOKUP($A1324,INPUT_Du_lieu_nhan_vien!$A:$AJ,36,0),"-")</f>
        <v>Thử việc</v>
      </c>
      <c r="E1324" s="69" t="s">
        <v>3030</v>
      </c>
      <c r="F1324" t="s">
        <v>8183</v>
      </c>
      <c r="G1324" s="19">
        <v>41652</v>
      </c>
      <c r="I1324" t="s">
        <v>17</v>
      </c>
      <c r="K1324" t="s">
        <v>2568</v>
      </c>
      <c r="M1324" t="s">
        <v>2572</v>
      </c>
      <c r="Y1324">
        <f t="shared" si="198"/>
        <v>5560</v>
      </c>
      <c r="Z1324">
        <f t="shared" si="199"/>
        <v>51</v>
      </c>
      <c r="AA1324">
        <f t="shared" si="200"/>
        <v>169</v>
      </c>
      <c r="AE1324" s="19">
        <v>41652</v>
      </c>
      <c r="AH1324" s="19">
        <v>41652</v>
      </c>
      <c r="AI1324" s="414" t="s">
        <v>8947</v>
      </c>
      <c r="AJ1324" s="413" t="str">
        <f t="shared" si="201"/>
        <v>13</v>
      </c>
      <c r="AK1324" t="str">
        <f t="shared" si="202"/>
        <v>01</v>
      </c>
      <c r="AL1324" t="str">
        <f t="shared" si="203"/>
        <v>2014</v>
      </c>
      <c r="AM1324" s="427" t="str">
        <f t="shared" si="204"/>
        <v>13</v>
      </c>
      <c r="AN1324" t="str">
        <f t="shared" si="205"/>
        <v>01</v>
      </c>
      <c r="AP1324" s="19">
        <f t="shared" si="206"/>
        <v>41652</v>
      </c>
    </row>
    <row r="1325" spans="1:42" ht="15.75" x14ac:dyDescent="0.2">
      <c r="A1325" s="118">
        <v>20746</v>
      </c>
      <c r="B1325" s="42" t="str">
        <f>IFERROR(VLOOKUP($A1325,INPUT_Du_lieu_nhan_vien!$A:$C,2,0),"-")</f>
        <v>Đoàn Thị</v>
      </c>
      <c r="C1325" s="42" t="str">
        <f>IFERROR(VLOOKUP($A1325,INPUT_Du_lieu_nhan_vien!$A:$C,3,0),"-")</f>
        <v>Ánh</v>
      </c>
      <c r="D1325" s="42" t="str">
        <f>IFERROR(VLOOKUP($A1325,INPUT_Du_lieu_nhan_vien!$A:$AJ,36,0),"-")</f>
        <v>Thử việc</v>
      </c>
      <c r="Y1325">
        <f t="shared" si="198"/>
        <v>5561</v>
      </c>
      <c r="Z1325" t="str">
        <f t="shared" si="199"/>
        <v/>
      </c>
      <c r="AA1325" t="str">
        <f t="shared" si="200"/>
        <v/>
      </c>
      <c r="AE1325" s="19" t="s">
        <v>623</v>
      </c>
      <c r="AJ1325" s="413" t="str">
        <f t="shared" si="201"/>
        <v/>
      </c>
      <c r="AK1325" t="e">
        <f t="shared" si="202"/>
        <v>#VALUE!</v>
      </c>
      <c r="AL1325" t="str">
        <f t="shared" si="203"/>
        <v/>
      </c>
      <c r="AM1325" s="427" t="e">
        <f t="shared" si="204"/>
        <v>#VALUE!</v>
      </c>
      <c r="AN1325" t="e">
        <f t="shared" si="205"/>
        <v>#VALUE!</v>
      </c>
      <c r="AP1325" s="19" t="str">
        <f t="shared" si="206"/>
        <v/>
      </c>
    </row>
    <row r="1326" spans="1:42" ht="15.75" x14ac:dyDescent="0.2">
      <c r="A1326" s="118">
        <v>20747</v>
      </c>
      <c r="B1326" s="42" t="str">
        <f>IFERROR(VLOOKUP($A1326,INPUT_Du_lieu_nhan_vien!$A:$C,2,0),"-")</f>
        <v>Trần Thị Minh</v>
      </c>
      <c r="C1326" s="42" t="str">
        <f>IFERROR(VLOOKUP($A1326,INPUT_Du_lieu_nhan_vien!$A:$C,3,0),"-")</f>
        <v>Châu</v>
      </c>
      <c r="D1326" s="42" t="str">
        <f>IFERROR(VLOOKUP($A1326,INPUT_Du_lieu_nhan_vien!$A:$AJ,36,0),"-")</f>
        <v>Thử việc</v>
      </c>
      <c r="Y1326">
        <f t="shared" si="198"/>
        <v>5562</v>
      </c>
      <c r="Z1326" t="str">
        <f t="shared" si="199"/>
        <v/>
      </c>
      <c r="AA1326" t="str">
        <f t="shared" si="200"/>
        <v/>
      </c>
      <c r="AE1326" s="19" t="s">
        <v>623</v>
      </c>
      <c r="AJ1326" s="413" t="str">
        <f t="shared" si="201"/>
        <v/>
      </c>
      <c r="AK1326" t="e">
        <f t="shared" si="202"/>
        <v>#VALUE!</v>
      </c>
      <c r="AL1326" t="str">
        <f t="shared" si="203"/>
        <v/>
      </c>
      <c r="AM1326" s="427" t="e">
        <f t="shared" si="204"/>
        <v>#VALUE!</v>
      </c>
      <c r="AN1326" t="e">
        <f t="shared" si="205"/>
        <v>#VALUE!</v>
      </c>
      <c r="AP1326" s="19" t="str">
        <f t="shared" si="206"/>
        <v/>
      </c>
    </row>
    <row r="1327" spans="1:42" ht="15.75" x14ac:dyDescent="0.2">
      <c r="A1327" s="118">
        <v>20748</v>
      </c>
      <c r="B1327" s="42" t="str">
        <f>IFERROR(VLOOKUP($A1327,INPUT_Du_lieu_nhan_vien!$A:$C,2,0),"-")</f>
        <v>Phạm Đình</v>
      </c>
      <c r="C1327" s="42" t="str">
        <f>IFERROR(VLOOKUP($A1327,INPUT_Du_lieu_nhan_vien!$A:$C,3,0),"-")</f>
        <v>Trọng</v>
      </c>
      <c r="D1327" s="42" t="str">
        <f>IFERROR(VLOOKUP($A1327,INPUT_Du_lieu_nhan_vien!$A:$AJ,36,0),"-")</f>
        <v>Thử việc</v>
      </c>
      <c r="Y1327">
        <f t="shared" si="198"/>
        <v>5563</v>
      </c>
      <c r="Z1327" t="str">
        <f t="shared" si="199"/>
        <v/>
      </c>
      <c r="AA1327" t="str">
        <f t="shared" si="200"/>
        <v/>
      </c>
      <c r="AE1327" s="19" t="s">
        <v>623</v>
      </c>
      <c r="AJ1327" s="413" t="str">
        <f t="shared" si="201"/>
        <v/>
      </c>
      <c r="AK1327" t="e">
        <f t="shared" si="202"/>
        <v>#VALUE!</v>
      </c>
      <c r="AL1327" t="str">
        <f t="shared" si="203"/>
        <v/>
      </c>
      <c r="AM1327" s="427" t="e">
        <f t="shared" si="204"/>
        <v>#VALUE!</v>
      </c>
      <c r="AN1327" t="e">
        <f t="shared" si="205"/>
        <v>#VALUE!</v>
      </c>
      <c r="AP1327" s="19" t="str">
        <f t="shared" si="206"/>
        <v/>
      </c>
    </row>
    <row r="1328" spans="1:42" ht="15.75" x14ac:dyDescent="0.2">
      <c r="A1328" s="118">
        <v>20749</v>
      </c>
      <c r="B1328" s="42" t="str">
        <f>IFERROR(VLOOKUP($A1328,INPUT_Du_lieu_nhan_vien!$A:$C,2,0),"-")</f>
        <v>Trần Văn</v>
      </c>
      <c r="C1328" s="42" t="str">
        <f>IFERROR(VLOOKUP($A1328,INPUT_Du_lieu_nhan_vien!$A:$C,3,0),"-")</f>
        <v>Nghĩa</v>
      </c>
      <c r="D1328" s="42" t="str">
        <f>IFERROR(VLOOKUP($A1328,INPUT_Du_lieu_nhan_vien!$A:$AJ,36,0),"-")</f>
        <v>Thử việc</v>
      </c>
      <c r="Y1328">
        <f t="shared" si="198"/>
        <v>5564</v>
      </c>
      <c r="Z1328" t="str">
        <f t="shared" si="199"/>
        <v/>
      </c>
      <c r="AA1328" t="str">
        <f t="shared" si="200"/>
        <v/>
      </c>
      <c r="AE1328" s="19" t="s">
        <v>623</v>
      </c>
      <c r="AJ1328" s="413" t="str">
        <f t="shared" si="201"/>
        <v/>
      </c>
      <c r="AK1328" t="e">
        <f t="shared" si="202"/>
        <v>#VALUE!</v>
      </c>
      <c r="AL1328" t="str">
        <f t="shared" si="203"/>
        <v/>
      </c>
      <c r="AM1328" s="427" t="e">
        <f t="shared" si="204"/>
        <v>#VALUE!</v>
      </c>
      <c r="AN1328" t="e">
        <f t="shared" si="205"/>
        <v>#VALUE!</v>
      </c>
      <c r="AP1328" s="19" t="str">
        <f t="shared" si="206"/>
        <v/>
      </c>
    </row>
    <row r="1329" spans="1:42" ht="15.75" x14ac:dyDescent="0.2">
      <c r="A1329" s="118">
        <v>20750</v>
      </c>
      <c r="B1329" s="42" t="str">
        <f>IFERROR(VLOOKUP($A1329,INPUT_Du_lieu_nhan_vien!$A:$C,2,0),"-")</f>
        <v>Nguyễn Kiên</v>
      </c>
      <c r="C1329" s="42" t="str">
        <f>IFERROR(VLOOKUP($A1329,INPUT_Du_lieu_nhan_vien!$A:$C,3,0),"-")</f>
        <v>Quyết</v>
      </c>
      <c r="D1329" s="42" t="str">
        <f>IFERROR(VLOOKUP($A1329,INPUT_Du_lieu_nhan_vien!$A:$AJ,36,0),"-")</f>
        <v>Thử việc</v>
      </c>
      <c r="Y1329">
        <f t="shared" si="198"/>
        <v>5565</v>
      </c>
      <c r="Z1329" t="str">
        <f t="shared" si="199"/>
        <v/>
      </c>
      <c r="AA1329" t="str">
        <f t="shared" si="200"/>
        <v/>
      </c>
      <c r="AE1329" s="19" t="s">
        <v>623</v>
      </c>
      <c r="AJ1329" s="413" t="str">
        <f t="shared" si="201"/>
        <v/>
      </c>
      <c r="AK1329" t="e">
        <f t="shared" si="202"/>
        <v>#VALUE!</v>
      </c>
      <c r="AL1329" t="str">
        <f t="shared" si="203"/>
        <v/>
      </c>
      <c r="AM1329" s="427" t="e">
        <f t="shared" si="204"/>
        <v>#VALUE!</v>
      </c>
      <c r="AN1329" t="e">
        <f t="shared" si="205"/>
        <v>#VALUE!</v>
      </c>
      <c r="AP1329" s="19" t="str">
        <f t="shared" si="206"/>
        <v/>
      </c>
    </row>
    <row r="1330" spans="1:42" ht="15.75" x14ac:dyDescent="0.2">
      <c r="A1330" s="118">
        <v>20751</v>
      </c>
      <c r="B1330" s="42" t="str">
        <f>IFERROR(VLOOKUP($A1330,INPUT_Du_lieu_nhan_vien!$A:$C,2,0),"-")</f>
        <v>Lại Nguyên</v>
      </c>
      <c r="C1330" s="42" t="str">
        <f>IFERROR(VLOOKUP($A1330,INPUT_Du_lieu_nhan_vien!$A:$C,3,0),"-")</f>
        <v>Khôi</v>
      </c>
      <c r="D1330" s="42" t="str">
        <f>IFERROR(VLOOKUP($A1330,INPUT_Du_lieu_nhan_vien!$A:$AJ,36,0),"-")</f>
        <v>Thử việc</v>
      </c>
      <c r="Y1330">
        <f t="shared" si="198"/>
        <v>5566</v>
      </c>
      <c r="Z1330" t="str">
        <f t="shared" si="199"/>
        <v/>
      </c>
      <c r="AA1330" t="str">
        <f t="shared" si="200"/>
        <v/>
      </c>
      <c r="AE1330" s="19" t="s">
        <v>623</v>
      </c>
      <c r="AJ1330" s="413" t="str">
        <f t="shared" si="201"/>
        <v/>
      </c>
      <c r="AK1330" t="e">
        <f t="shared" si="202"/>
        <v>#VALUE!</v>
      </c>
      <c r="AL1330" t="str">
        <f t="shared" si="203"/>
        <v/>
      </c>
      <c r="AM1330" s="427" t="e">
        <f t="shared" si="204"/>
        <v>#VALUE!</v>
      </c>
      <c r="AN1330" t="e">
        <f t="shared" si="205"/>
        <v>#VALUE!</v>
      </c>
      <c r="AP1330" s="19" t="str">
        <f t="shared" si="206"/>
        <v/>
      </c>
    </row>
    <row r="1331" spans="1:42" ht="15.75" x14ac:dyDescent="0.2">
      <c r="A1331" s="118">
        <v>20752</v>
      </c>
      <c r="B1331" s="42" t="str">
        <f>IFERROR(VLOOKUP($A1331,INPUT_Du_lieu_nhan_vien!$A:$C,2,0),"-")</f>
        <v>Nghiêm Minh</v>
      </c>
      <c r="C1331" s="42" t="str">
        <f>IFERROR(VLOOKUP($A1331,INPUT_Du_lieu_nhan_vien!$A:$C,3,0),"-")</f>
        <v>Hoàng</v>
      </c>
      <c r="D1331" s="42" t="str">
        <f>IFERROR(VLOOKUP($A1331,INPUT_Du_lieu_nhan_vien!$A:$AJ,36,0),"-")</f>
        <v>Thử việc</v>
      </c>
      <c r="Y1331">
        <f t="shared" si="198"/>
        <v>5567</v>
      </c>
      <c r="Z1331" t="str">
        <f t="shared" si="199"/>
        <v/>
      </c>
      <c r="AA1331" t="str">
        <f t="shared" si="200"/>
        <v/>
      </c>
      <c r="AE1331" s="19" t="s">
        <v>623</v>
      </c>
      <c r="AJ1331" s="413" t="str">
        <f t="shared" si="201"/>
        <v/>
      </c>
      <c r="AK1331" t="e">
        <f t="shared" si="202"/>
        <v>#VALUE!</v>
      </c>
      <c r="AL1331" t="str">
        <f t="shared" si="203"/>
        <v/>
      </c>
      <c r="AM1331" s="427" t="e">
        <f t="shared" si="204"/>
        <v>#VALUE!</v>
      </c>
      <c r="AN1331" t="e">
        <f t="shared" si="205"/>
        <v>#VALUE!</v>
      </c>
      <c r="AP1331" s="19" t="str">
        <f t="shared" si="206"/>
        <v/>
      </c>
    </row>
    <row r="1332" spans="1:42" ht="15.75" x14ac:dyDescent="0.2">
      <c r="A1332" s="118">
        <v>20753</v>
      </c>
      <c r="B1332" s="42" t="str">
        <f>IFERROR(VLOOKUP($A1332,INPUT_Du_lieu_nhan_vien!$A:$C,2,0),"-")</f>
        <v>Đào Huyền</v>
      </c>
      <c r="C1332" s="42" t="str">
        <f>IFERROR(VLOOKUP($A1332,INPUT_Du_lieu_nhan_vien!$A:$C,3,0),"-")</f>
        <v>Trang</v>
      </c>
      <c r="D1332" s="42" t="str">
        <f>IFERROR(VLOOKUP($A1332,INPUT_Du_lieu_nhan_vien!$A:$AJ,36,0),"-")</f>
        <v>Chính thức</v>
      </c>
      <c r="H1332" s="54"/>
      <c r="I1332" s="54"/>
      <c r="J1332" s="54"/>
      <c r="K1332" s="54"/>
      <c r="L1332" s="54"/>
      <c r="M1332" s="54"/>
      <c r="N1332" s="54"/>
      <c r="Y1332">
        <f t="shared" si="198"/>
        <v>5568</v>
      </c>
      <c r="Z1332" t="str">
        <f t="shared" si="199"/>
        <v/>
      </c>
      <c r="AA1332" t="str">
        <f t="shared" si="200"/>
        <v/>
      </c>
      <c r="AE1332" s="19" t="s">
        <v>623</v>
      </c>
      <c r="AJ1332" s="413" t="str">
        <f t="shared" si="201"/>
        <v/>
      </c>
      <c r="AK1332" t="e">
        <f t="shared" si="202"/>
        <v>#VALUE!</v>
      </c>
      <c r="AL1332" t="str">
        <f t="shared" si="203"/>
        <v/>
      </c>
      <c r="AM1332" s="427" t="e">
        <f t="shared" si="204"/>
        <v>#VALUE!</v>
      </c>
      <c r="AN1332" t="e">
        <f t="shared" si="205"/>
        <v>#VALUE!</v>
      </c>
      <c r="AP1332" s="19" t="str">
        <f t="shared" si="206"/>
        <v/>
      </c>
    </row>
    <row r="1333" spans="1:42" ht="15.75" x14ac:dyDescent="0.2">
      <c r="A1333" s="118">
        <v>20754</v>
      </c>
      <c r="B1333" s="42" t="str">
        <f>IFERROR(VLOOKUP($A1333,INPUT_Du_lieu_nhan_vien!$A:$C,2,0),"-")</f>
        <v>Trần Thị Kiều</v>
      </c>
      <c r="C1333" s="42" t="str">
        <f>IFERROR(VLOOKUP($A1333,INPUT_Du_lieu_nhan_vien!$A:$C,3,0),"-")</f>
        <v>Trang</v>
      </c>
      <c r="D1333" s="42" t="str">
        <f>IFERROR(VLOOKUP($A1333,INPUT_Du_lieu_nhan_vien!$A:$AJ,36,0),"-")</f>
        <v>Chính thức</v>
      </c>
      <c r="H1333" s="54"/>
      <c r="I1333" s="54"/>
      <c r="J1333" s="54"/>
      <c r="K1333" s="54"/>
      <c r="L1333" s="54"/>
      <c r="M1333" s="54"/>
      <c r="N1333" s="54"/>
      <c r="Y1333">
        <f t="shared" si="198"/>
        <v>5569</v>
      </c>
      <c r="Z1333" t="str">
        <f t="shared" si="199"/>
        <v/>
      </c>
      <c r="AA1333" t="str">
        <f t="shared" si="200"/>
        <v/>
      </c>
      <c r="AE1333" s="19" t="s">
        <v>623</v>
      </c>
      <c r="AJ1333" s="413" t="str">
        <f t="shared" si="201"/>
        <v/>
      </c>
      <c r="AK1333" t="e">
        <f t="shared" si="202"/>
        <v>#VALUE!</v>
      </c>
      <c r="AL1333" t="str">
        <f t="shared" si="203"/>
        <v/>
      </c>
      <c r="AM1333" s="427" t="e">
        <f t="shared" si="204"/>
        <v>#VALUE!</v>
      </c>
      <c r="AN1333" t="e">
        <f t="shared" si="205"/>
        <v>#VALUE!</v>
      </c>
      <c r="AP1333" s="19" t="str">
        <f t="shared" si="206"/>
        <v/>
      </c>
    </row>
    <row r="1334" spans="1:42" ht="25.5" x14ac:dyDescent="0.2">
      <c r="A1334" s="118">
        <v>20755</v>
      </c>
      <c r="B1334" s="42" t="str">
        <f>IFERROR(VLOOKUP($A1334,INPUT_Du_lieu_nhan_vien!$A:$C,2,0),"-")</f>
        <v>Nguyễn Thị Phương</v>
      </c>
      <c r="C1334" s="42" t="str">
        <f>IFERROR(VLOOKUP($A1334,INPUT_Du_lieu_nhan_vien!$A:$C,3,0),"-")</f>
        <v>Trang</v>
      </c>
      <c r="D1334" s="42" t="str">
        <f>IFERROR(VLOOKUP($A1334,INPUT_Du_lieu_nhan_vien!$A:$AJ,36,0),"-")</f>
        <v>Thử việc</v>
      </c>
      <c r="E1334" s="341" t="s">
        <v>3030</v>
      </c>
      <c r="F1334" s="2" t="s">
        <v>8178</v>
      </c>
      <c r="G1334" s="19">
        <v>41652</v>
      </c>
      <c r="H1334" s="54"/>
      <c r="I1334" s="69" t="s">
        <v>16</v>
      </c>
      <c r="J1334" s="54"/>
      <c r="K1334" s="69" t="s">
        <v>31</v>
      </c>
      <c r="L1334" s="54" t="s">
        <v>37</v>
      </c>
      <c r="M1334" s="69" t="s">
        <v>37</v>
      </c>
      <c r="N1334" s="54"/>
      <c r="Y1334">
        <f t="shared" si="198"/>
        <v>5570</v>
      </c>
      <c r="Z1334">
        <f t="shared" si="199"/>
        <v>53</v>
      </c>
      <c r="AA1334">
        <f t="shared" si="200"/>
        <v>182</v>
      </c>
      <c r="AE1334" s="19">
        <v>41652</v>
      </c>
      <c r="AH1334" s="19">
        <v>41652</v>
      </c>
      <c r="AI1334" s="414" t="s">
        <v>8947</v>
      </c>
      <c r="AJ1334" s="413" t="str">
        <f t="shared" si="201"/>
        <v>13</v>
      </c>
      <c r="AK1334" t="str">
        <f t="shared" si="202"/>
        <v>01</v>
      </c>
      <c r="AL1334" t="str">
        <f t="shared" si="203"/>
        <v>2014</v>
      </c>
      <c r="AM1334" s="427" t="str">
        <f t="shared" si="204"/>
        <v>13</v>
      </c>
      <c r="AN1334" t="str">
        <f t="shared" si="205"/>
        <v>01</v>
      </c>
      <c r="AP1334" s="19">
        <f t="shared" si="206"/>
        <v>41652</v>
      </c>
    </row>
    <row r="1335" spans="1:42" ht="25.5" x14ac:dyDescent="0.2">
      <c r="A1335" s="118">
        <v>20756</v>
      </c>
      <c r="B1335" s="42" t="str">
        <f>IFERROR(VLOOKUP($A1335,INPUT_Du_lieu_nhan_vien!$A:$C,2,0),"-")</f>
        <v>Trần Minh</v>
      </c>
      <c r="C1335" s="42" t="str">
        <f>IFERROR(VLOOKUP($A1335,INPUT_Du_lieu_nhan_vien!$A:$C,3,0),"-")</f>
        <v>Thúy</v>
      </c>
      <c r="D1335" s="42" t="str">
        <f>IFERROR(VLOOKUP($A1335,INPUT_Du_lieu_nhan_vien!$A:$AJ,36,0),"-")</f>
        <v>Thử việc</v>
      </c>
      <c r="E1335" s="69" t="s">
        <v>3030</v>
      </c>
      <c r="F1335" s="2" t="s">
        <v>8177</v>
      </c>
      <c r="G1335" s="71">
        <v>41652</v>
      </c>
      <c r="I1335" s="2" t="s">
        <v>16</v>
      </c>
      <c r="K1335" s="2" t="s">
        <v>31</v>
      </c>
      <c r="M1335" s="2" t="s">
        <v>37</v>
      </c>
      <c r="Y1335">
        <f t="shared" si="198"/>
        <v>5571</v>
      </c>
      <c r="Z1335">
        <f t="shared" si="199"/>
        <v>53</v>
      </c>
      <c r="AA1335">
        <f t="shared" si="200"/>
        <v>182</v>
      </c>
      <c r="AE1335" s="19">
        <v>41652</v>
      </c>
      <c r="AH1335" s="71">
        <v>41652</v>
      </c>
      <c r="AI1335" s="78" t="s">
        <v>8947</v>
      </c>
      <c r="AJ1335" s="413" t="str">
        <f t="shared" si="201"/>
        <v>13</v>
      </c>
      <c r="AK1335" t="str">
        <f t="shared" si="202"/>
        <v>01</v>
      </c>
      <c r="AL1335" t="str">
        <f t="shared" si="203"/>
        <v>2014</v>
      </c>
      <c r="AM1335" s="427" t="str">
        <f t="shared" si="204"/>
        <v>13</v>
      </c>
      <c r="AN1335" t="str">
        <f t="shared" si="205"/>
        <v>01</v>
      </c>
      <c r="AP1335" s="19">
        <f t="shared" si="206"/>
        <v>41652</v>
      </c>
    </row>
    <row r="1336" spans="1:42" ht="15.75" x14ac:dyDescent="0.2">
      <c r="A1336" s="118">
        <v>20757</v>
      </c>
      <c r="B1336" s="42" t="str">
        <f>IFERROR(VLOOKUP($A1336,INPUT_Du_lieu_nhan_vien!$A:$C,2,0),"-")</f>
        <v>Vũ Thùy</v>
      </c>
      <c r="C1336" s="42" t="str">
        <f>IFERROR(VLOOKUP($A1336,INPUT_Du_lieu_nhan_vien!$A:$C,3,0),"-")</f>
        <v>Linh</v>
      </c>
      <c r="D1336" s="42" t="str">
        <f>IFERROR(VLOOKUP($A1336,INPUT_Du_lieu_nhan_vien!$A:$AJ,36,0),"-")</f>
        <v>Thử việc</v>
      </c>
      <c r="Y1336">
        <f t="shared" si="198"/>
        <v>5572</v>
      </c>
      <c r="Z1336" t="str">
        <f t="shared" si="199"/>
        <v/>
      </c>
      <c r="AA1336" t="str">
        <f t="shared" si="200"/>
        <v/>
      </c>
      <c r="AE1336" s="19" t="s">
        <v>623</v>
      </c>
      <c r="AJ1336" s="413" t="str">
        <f t="shared" si="201"/>
        <v/>
      </c>
      <c r="AK1336" t="e">
        <f t="shared" si="202"/>
        <v>#VALUE!</v>
      </c>
      <c r="AL1336" t="str">
        <f t="shared" si="203"/>
        <v/>
      </c>
      <c r="AM1336" s="427" t="e">
        <f t="shared" si="204"/>
        <v>#VALUE!</v>
      </c>
      <c r="AN1336" t="e">
        <f t="shared" si="205"/>
        <v>#VALUE!</v>
      </c>
      <c r="AP1336" s="19" t="str">
        <f t="shared" si="206"/>
        <v/>
      </c>
    </row>
    <row r="1337" spans="1:42" ht="15.75" x14ac:dyDescent="0.2">
      <c r="A1337" s="118">
        <v>20758</v>
      </c>
      <c r="B1337" s="42" t="str">
        <f>IFERROR(VLOOKUP($A1337,INPUT_Du_lieu_nhan_vien!$A:$C,2,0),"-")</f>
        <v>Ngô Thị Hà</v>
      </c>
      <c r="C1337" s="42" t="str">
        <f>IFERROR(VLOOKUP($A1337,INPUT_Du_lieu_nhan_vien!$A:$C,3,0),"-")</f>
        <v>My</v>
      </c>
      <c r="D1337" s="42" t="str">
        <f>IFERROR(VLOOKUP($A1337,INPUT_Du_lieu_nhan_vien!$A:$AJ,36,0),"-")</f>
        <v>Thử việc</v>
      </c>
      <c r="Y1337">
        <f t="shared" si="198"/>
        <v>5573</v>
      </c>
      <c r="Z1337" t="str">
        <f t="shared" si="199"/>
        <v/>
      </c>
      <c r="AA1337" t="str">
        <f t="shared" si="200"/>
        <v/>
      </c>
      <c r="AE1337" s="19" t="s">
        <v>623</v>
      </c>
      <c r="AJ1337" s="413" t="str">
        <f t="shared" si="201"/>
        <v/>
      </c>
      <c r="AK1337" t="e">
        <f t="shared" si="202"/>
        <v>#VALUE!</v>
      </c>
      <c r="AL1337" t="str">
        <f t="shared" si="203"/>
        <v/>
      </c>
      <c r="AM1337" s="427" t="e">
        <f t="shared" si="204"/>
        <v>#VALUE!</v>
      </c>
      <c r="AN1337" t="e">
        <f t="shared" si="205"/>
        <v>#VALUE!</v>
      </c>
      <c r="AP1337" s="19" t="str">
        <f t="shared" si="206"/>
        <v/>
      </c>
    </row>
    <row r="1338" spans="1:42" ht="15.75" x14ac:dyDescent="0.2">
      <c r="A1338" s="118">
        <v>20759</v>
      </c>
      <c r="B1338" s="42" t="str">
        <f>IFERROR(VLOOKUP($A1338,INPUT_Du_lieu_nhan_vien!$A:$C,2,0),"-")</f>
        <v>Đỗ Thị Trà</v>
      </c>
      <c r="C1338" s="42" t="str">
        <f>IFERROR(VLOOKUP($A1338,INPUT_Du_lieu_nhan_vien!$A:$C,3,0),"-")</f>
        <v>Ly</v>
      </c>
      <c r="D1338" s="42" t="str">
        <f>IFERROR(VLOOKUP($A1338,INPUT_Du_lieu_nhan_vien!$A:$AJ,36,0),"-")</f>
        <v>Chính thức</v>
      </c>
      <c r="Y1338">
        <f t="shared" si="198"/>
        <v>5574</v>
      </c>
      <c r="Z1338" t="str">
        <f t="shared" si="199"/>
        <v/>
      </c>
      <c r="AA1338" t="str">
        <f t="shared" si="200"/>
        <v/>
      </c>
      <c r="AE1338" s="19" t="s">
        <v>623</v>
      </c>
      <c r="AJ1338" s="413" t="str">
        <f t="shared" si="201"/>
        <v/>
      </c>
      <c r="AK1338" t="e">
        <f t="shared" si="202"/>
        <v>#VALUE!</v>
      </c>
      <c r="AL1338" t="str">
        <f t="shared" si="203"/>
        <v/>
      </c>
      <c r="AM1338" s="427" t="e">
        <f t="shared" si="204"/>
        <v>#VALUE!</v>
      </c>
      <c r="AN1338" t="e">
        <f t="shared" si="205"/>
        <v>#VALUE!</v>
      </c>
      <c r="AP1338" s="19" t="str">
        <f t="shared" si="206"/>
        <v/>
      </c>
    </row>
    <row r="1339" spans="1:42" ht="15.75" x14ac:dyDescent="0.2">
      <c r="A1339" s="118">
        <v>20760</v>
      </c>
      <c r="B1339" s="42" t="str">
        <f>IFERROR(VLOOKUP($A1339,INPUT_Du_lieu_nhan_vien!$A:$C,2,0),"-")</f>
        <v>Trần Thị</v>
      </c>
      <c r="C1339" s="42" t="str">
        <f>IFERROR(VLOOKUP($A1339,INPUT_Du_lieu_nhan_vien!$A:$C,3,0),"-")</f>
        <v>Sếnh</v>
      </c>
      <c r="D1339" s="42" t="str">
        <f>IFERROR(VLOOKUP($A1339,INPUT_Du_lieu_nhan_vien!$A:$AJ,36,0),"-")</f>
        <v>Chính thức</v>
      </c>
      <c r="Y1339">
        <f t="shared" si="198"/>
        <v>5575</v>
      </c>
      <c r="Z1339" t="str">
        <f t="shared" si="199"/>
        <v/>
      </c>
      <c r="AA1339" t="str">
        <f t="shared" si="200"/>
        <v/>
      </c>
      <c r="AE1339" s="19" t="s">
        <v>623</v>
      </c>
      <c r="AJ1339" s="413" t="str">
        <f t="shared" si="201"/>
        <v/>
      </c>
      <c r="AK1339" t="e">
        <f t="shared" si="202"/>
        <v>#VALUE!</v>
      </c>
      <c r="AL1339" t="str">
        <f t="shared" si="203"/>
        <v/>
      </c>
      <c r="AM1339" s="427" t="e">
        <f t="shared" si="204"/>
        <v>#VALUE!</v>
      </c>
      <c r="AN1339" t="e">
        <f t="shared" si="205"/>
        <v>#VALUE!</v>
      </c>
      <c r="AP1339" s="19" t="str">
        <f t="shared" si="206"/>
        <v/>
      </c>
    </row>
    <row r="1340" spans="1:42" ht="15.75" x14ac:dyDescent="0.2">
      <c r="A1340" s="118">
        <v>20761</v>
      </c>
      <c r="B1340" s="42" t="str">
        <f>IFERROR(VLOOKUP($A1340,INPUT_Du_lieu_nhan_vien!$A:$C,2,0),"-")</f>
        <v>Lê Thị Tình</v>
      </c>
      <c r="C1340" s="42" t="str">
        <f>IFERROR(VLOOKUP($A1340,INPUT_Du_lieu_nhan_vien!$A:$C,3,0),"-")</f>
        <v>Tuyết</v>
      </c>
      <c r="D1340" s="42" t="str">
        <f>IFERROR(VLOOKUP($A1340,INPUT_Du_lieu_nhan_vien!$A:$AJ,36,0),"-")</f>
        <v>Thử việc</v>
      </c>
      <c r="Y1340">
        <f t="shared" si="198"/>
        <v>5576</v>
      </c>
      <c r="Z1340" t="str">
        <f t="shared" si="199"/>
        <v/>
      </c>
      <c r="AA1340" t="str">
        <f t="shared" si="200"/>
        <v/>
      </c>
      <c r="AE1340" s="19" t="s">
        <v>623</v>
      </c>
      <c r="AJ1340" s="413" t="str">
        <f t="shared" si="201"/>
        <v/>
      </c>
      <c r="AK1340" t="e">
        <f t="shared" si="202"/>
        <v>#VALUE!</v>
      </c>
      <c r="AL1340" t="str">
        <f t="shared" si="203"/>
        <v/>
      </c>
      <c r="AM1340" s="427" t="e">
        <f t="shared" si="204"/>
        <v>#VALUE!</v>
      </c>
      <c r="AN1340" t="e">
        <f t="shared" si="205"/>
        <v>#VALUE!</v>
      </c>
      <c r="AP1340" s="19" t="str">
        <f t="shared" si="206"/>
        <v/>
      </c>
    </row>
    <row r="1341" spans="1:42" ht="15.75" x14ac:dyDescent="0.2">
      <c r="A1341" s="118">
        <v>20762</v>
      </c>
      <c r="B1341" s="42" t="str">
        <f>IFERROR(VLOOKUP($A1341,INPUT_Du_lieu_nhan_vien!$A:$C,2,0),"-")</f>
        <v>Lê Hồng Ngọc</v>
      </c>
      <c r="C1341" s="42" t="str">
        <f>IFERROR(VLOOKUP($A1341,INPUT_Du_lieu_nhan_vien!$A:$C,3,0),"-")</f>
        <v>Hân</v>
      </c>
      <c r="D1341" s="42" t="str">
        <f>IFERROR(VLOOKUP($A1341,INPUT_Du_lieu_nhan_vien!$A:$AJ,36,0),"-")</f>
        <v>Thử việc</v>
      </c>
      <c r="Y1341">
        <f t="shared" si="198"/>
        <v>5577</v>
      </c>
      <c r="Z1341" t="str">
        <f t="shared" si="199"/>
        <v/>
      </c>
      <c r="AA1341" t="str">
        <f t="shared" si="200"/>
        <v/>
      </c>
      <c r="AE1341" s="19" t="s">
        <v>623</v>
      </c>
      <c r="AJ1341" s="413" t="str">
        <f t="shared" si="201"/>
        <v/>
      </c>
      <c r="AK1341" t="e">
        <f t="shared" si="202"/>
        <v>#VALUE!</v>
      </c>
      <c r="AL1341" t="str">
        <f t="shared" si="203"/>
        <v/>
      </c>
      <c r="AM1341" s="427" t="e">
        <f t="shared" si="204"/>
        <v>#VALUE!</v>
      </c>
      <c r="AN1341" t="e">
        <f t="shared" si="205"/>
        <v>#VALUE!</v>
      </c>
      <c r="AP1341" s="19" t="str">
        <f t="shared" si="206"/>
        <v/>
      </c>
    </row>
    <row r="1342" spans="1:42" ht="15.75" x14ac:dyDescent="0.2">
      <c r="A1342" s="118">
        <v>20763</v>
      </c>
      <c r="B1342" s="42" t="str">
        <f>IFERROR(VLOOKUP($A1342,INPUT_Du_lieu_nhan_vien!$A:$C,2,0),"-")</f>
        <v>Thái Quỳnh Linh</v>
      </c>
      <c r="C1342" s="42" t="str">
        <f>IFERROR(VLOOKUP($A1342,INPUT_Du_lieu_nhan_vien!$A:$C,3,0),"-")</f>
        <v>Ngọc</v>
      </c>
      <c r="D1342" s="42" t="str">
        <f>IFERROR(VLOOKUP($A1342,INPUT_Du_lieu_nhan_vien!$A:$AJ,36,0),"-")</f>
        <v>Thử việc</v>
      </c>
      <c r="Y1342">
        <f t="shared" si="198"/>
        <v>5578</v>
      </c>
      <c r="Z1342" t="str">
        <f t="shared" si="199"/>
        <v/>
      </c>
      <c r="AA1342" t="str">
        <f t="shared" si="200"/>
        <v/>
      </c>
      <c r="AE1342" s="19" t="s">
        <v>623</v>
      </c>
      <c r="AJ1342" s="413" t="str">
        <f t="shared" si="201"/>
        <v/>
      </c>
      <c r="AK1342" t="e">
        <f t="shared" si="202"/>
        <v>#VALUE!</v>
      </c>
      <c r="AL1342" t="str">
        <f t="shared" si="203"/>
        <v/>
      </c>
      <c r="AM1342" s="427" t="e">
        <f t="shared" si="204"/>
        <v>#VALUE!</v>
      </c>
      <c r="AN1342" t="e">
        <f t="shared" si="205"/>
        <v>#VALUE!</v>
      </c>
      <c r="AP1342" s="19" t="str">
        <f t="shared" si="206"/>
        <v/>
      </c>
    </row>
    <row r="1343" spans="1:42" ht="15.75" x14ac:dyDescent="0.2">
      <c r="A1343" s="118">
        <v>20764</v>
      </c>
      <c r="B1343" s="42" t="str">
        <f>IFERROR(VLOOKUP($A1343,INPUT_Du_lieu_nhan_vien!$A:$C,2,0),"-")</f>
        <v>Cao Thị Thu</v>
      </c>
      <c r="C1343" s="42" t="str">
        <f>IFERROR(VLOOKUP($A1343,INPUT_Du_lieu_nhan_vien!$A:$C,3,0),"-")</f>
        <v>Phương</v>
      </c>
      <c r="D1343" s="42" t="str">
        <f>IFERROR(VLOOKUP($A1343,INPUT_Du_lieu_nhan_vien!$A:$AJ,36,0),"-")</f>
        <v>Chính thức</v>
      </c>
      <c r="Y1343">
        <f t="shared" si="198"/>
        <v>5579</v>
      </c>
      <c r="Z1343" t="str">
        <f t="shared" si="199"/>
        <v/>
      </c>
      <c r="AA1343" t="str">
        <f t="shared" si="200"/>
        <v/>
      </c>
      <c r="AE1343" s="19" t="s">
        <v>623</v>
      </c>
      <c r="AJ1343" s="413" t="str">
        <f t="shared" si="201"/>
        <v/>
      </c>
      <c r="AK1343" t="e">
        <f t="shared" si="202"/>
        <v>#VALUE!</v>
      </c>
      <c r="AL1343" t="str">
        <f t="shared" si="203"/>
        <v/>
      </c>
      <c r="AM1343" s="427" t="e">
        <f t="shared" si="204"/>
        <v>#VALUE!</v>
      </c>
      <c r="AN1343" t="e">
        <f t="shared" si="205"/>
        <v>#VALUE!</v>
      </c>
      <c r="AP1343" s="19" t="str">
        <f t="shared" si="206"/>
        <v/>
      </c>
    </row>
    <row r="1344" spans="1:42" ht="15.75" x14ac:dyDescent="0.2">
      <c r="A1344" s="118">
        <v>20765</v>
      </c>
      <c r="B1344" s="42" t="str">
        <f>IFERROR(VLOOKUP($A1344,INPUT_Du_lieu_nhan_vien!$A:$C,2,0),"-")</f>
        <v>Nguyễn Thế</v>
      </c>
      <c r="C1344" s="42" t="str">
        <f>IFERROR(VLOOKUP($A1344,INPUT_Du_lieu_nhan_vien!$A:$C,3,0),"-")</f>
        <v>Tú</v>
      </c>
      <c r="D1344" s="42" t="str">
        <f>IFERROR(VLOOKUP($A1344,INPUT_Du_lieu_nhan_vien!$A:$AJ,36,0),"-")</f>
        <v>Thử việc</v>
      </c>
      <c r="Y1344">
        <f t="shared" si="198"/>
        <v>5580</v>
      </c>
      <c r="Z1344" t="str">
        <f t="shared" si="199"/>
        <v/>
      </c>
      <c r="AA1344" t="str">
        <f t="shared" si="200"/>
        <v/>
      </c>
      <c r="AE1344" s="19" t="s">
        <v>623</v>
      </c>
      <c r="AJ1344" s="413" t="str">
        <f t="shared" si="201"/>
        <v/>
      </c>
      <c r="AK1344" t="e">
        <f t="shared" si="202"/>
        <v>#VALUE!</v>
      </c>
      <c r="AL1344" t="str">
        <f t="shared" si="203"/>
        <v/>
      </c>
      <c r="AM1344" s="427" t="e">
        <f t="shared" si="204"/>
        <v>#VALUE!</v>
      </c>
      <c r="AN1344" t="e">
        <f t="shared" si="205"/>
        <v>#VALUE!</v>
      </c>
      <c r="AP1344" s="19" t="str">
        <f t="shared" si="206"/>
        <v/>
      </c>
    </row>
    <row r="1345" spans="1:42" ht="25.5" x14ac:dyDescent="0.2">
      <c r="A1345" s="118">
        <v>20766</v>
      </c>
      <c r="B1345" s="42" t="str">
        <f>IFERROR(VLOOKUP($A1345,INPUT_Du_lieu_nhan_vien!$A:$C,2,0),"-")</f>
        <v>Nguyễn Hoàng</v>
      </c>
      <c r="C1345" s="42" t="str">
        <f>IFERROR(VLOOKUP($A1345,INPUT_Du_lieu_nhan_vien!$A:$C,3,0),"-")</f>
        <v>Việt</v>
      </c>
      <c r="D1345" s="42" t="str">
        <f>IFERROR(VLOOKUP($A1345,INPUT_Du_lieu_nhan_vien!$A:$AJ,36,0),"-")</f>
        <v>Nghỉ việc</v>
      </c>
      <c r="E1345" s="69" t="s">
        <v>3030</v>
      </c>
      <c r="F1345" t="s">
        <v>8182</v>
      </c>
      <c r="G1345" s="19">
        <v>41656</v>
      </c>
      <c r="I1345" t="s">
        <v>17</v>
      </c>
      <c r="K1345" t="s">
        <v>2568</v>
      </c>
      <c r="M1345" t="s">
        <v>2572</v>
      </c>
      <c r="Y1345">
        <f t="shared" si="198"/>
        <v>5581</v>
      </c>
      <c r="Z1345">
        <f t="shared" si="199"/>
        <v>51</v>
      </c>
      <c r="AA1345">
        <f t="shared" si="200"/>
        <v>169</v>
      </c>
      <c r="AE1345" s="19">
        <v>41656</v>
      </c>
      <c r="AH1345" s="19">
        <v>41656</v>
      </c>
      <c r="AI1345" s="414" t="s">
        <v>8948</v>
      </c>
      <c r="AJ1345" s="413" t="str">
        <f t="shared" si="201"/>
        <v>17</v>
      </c>
      <c r="AK1345" t="str">
        <f t="shared" si="202"/>
        <v>01</v>
      </c>
      <c r="AL1345" t="str">
        <f t="shared" si="203"/>
        <v>2014</v>
      </c>
      <c r="AM1345" s="427" t="str">
        <f t="shared" si="204"/>
        <v>17</v>
      </c>
      <c r="AN1345" t="str">
        <f t="shared" si="205"/>
        <v>01</v>
      </c>
      <c r="AP1345" s="19">
        <f t="shared" si="206"/>
        <v>41656</v>
      </c>
    </row>
    <row r="1346" spans="1:42" ht="15.75" x14ac:dyDescent="0.2">
      <c r="A1346" s="143">
        <v>20317</v>
      </c>
      <c r="B1346" s="42" t="str">
        <f>IFERROR(VLOOKUP($A1346,INPUT_Du_lieu_nhan_vien!$A:$C,2,0),"-")</f>
        <v>Vũ Thị Minh</v>
      </c>
      <c r="C1346" s="42" t="str">
        <f>IFERROR(VLOOKUP($A1346,INPUT_Du_lieu_nhan_vien!$A:$C,3,0),"-")</f>
        <v>Nguyệt</v>
      </c>
      <c r="D1346" s="42" t="str">
        <f>IFERROR(VLOOKUP($A1346,INPUT_Du_lieu_nhan_vien!$A:$AJ,36,0),"-")</f>
        <v>Chính thức</v>
      </c>
      <c r="E1346" s="69" t="s">
        <v>3028</v>
      </c>
      <c r="F1346" s="70" t="s">
        <v>8207</v>
      </c>
      <c r="G1346" s="71">
        <v>41704</v>
      </c>
      <c r="H1346" s="54"/>
      <c r="I1346" s="54" t="s">
        <v>14</v>
      </c>
      <c r="J1346" s="54"/>
      <c r="K1346" s="54" t="s">
        <v>2672</v>
      </c>
      <c r="L1346" s="54"/>
      <c r="M1346" s="54"/>
      <c r="N1346" s="70" t="s">
        <v>8208</v>
      </c>
      <c r="Y1346">
        <f t="shared" si="198"/>
        <v>4976</v>
      </c>
      <c r="Z1346">
        <f t="shared" si="199"/>
        <v>33</v>
      </c>
      <c r="AA1346">
        <f t="shared" si="200"/>
        <v>167</v>
      </c>
      <c r="AE1346" s="19">
        <v>41704</v>
      </c>
      <c r="AH1346" s="71">
        <v>41704</v>
      </c>
      <c r="AI1346" s="78" t="s">
        <v>8949</v>
      </c>
      <c r="AJ1346" s="413" t="str">
        <f t="shared" si="201"/>
        <v>06</v>
      </c>
      <c r="AK1346" t="str">
        <f t="shared" si="202"/>
        <v>03</v>
      </c>
      <c r="AL1346" t="str">
        <f t="shared" si="203"/>
        <v>2014</v>
      </c>
      <c r="AM1346" s="427" t="str">
        <f t="shared" si="204"/>
        <v>06</v>
      </c>
      <c r="AN1346" t="str">
        <f t="shared" si="205"/>
        <v>03</v>
      </c>
      <c r="AP1346" s="19">
        <f t="shared" si="206"/>
        <v>41704</v>
      </c>
    </row>
    <row r="1347" spans="1:42" ht="15.75" x14ac:dyDescent="0.2">
      <c r="A1347" s="143">
        <v>20253</v>
      </c>
      <c r="B1347" s="42" t="str">
        <f>IFERROR(VLOOKUP($A1347,INPUT_Du_lieu_nhan_vien!$A:$C,2,0),"-")</f>
        <v>Nguyễn Thị Minh</v>
      </c>
      <c r="C1347" s="42" t="str">
        <f>IFERROR(VLOOKUP($A1347,INPUT_Du_lieu_nhan_vien!$A:$C,3,0),"-")</f>
        <v>Phượng</v>
      </c>
      <c r="D1347" s="42" t="str">
        <f>IFERROR(VLOOKUP($A1347,INPUT_Du_lieu_nhan_vien!$A:$AJ,36,0),"-")</f>
        <v>Chính thức</v>
      </c>
      <c r="E1347" s="69" t="s">
        <v>3028</v>
      </c>
      <c r="F1347" s="70" t="s">
        <v>8207</v>
      </c>
      <c r="G1347" s="71">
        <v>41339</v>
      </c>
      <c r="H1347" s="54"/>
      <c r="I1347" s="54" t="s">
        <v>9</v>
      </c>
      <c r="J1347" s="54"/>
      <c r="K1347" s="54" t="s">
        <v>2632</v>
      </c>
      <c r="L1347" s="54"/>
      <c r="M1347" s="54"/>
      <c r="N1347" s="70" t="s">
        <v>8209</v>
      </c>
      <c r="Y1347">
        <f t="shared" si="198"/>
        <v>4778</v>
      </c>
      <c r="Z1347">
        <f t="shared" si="199"/>
        <v>35</v>
      </c>
      <c r="AA1347">
        <f t="shared" si="200"/>
        <v>163</v>
      </c>
      <c r="AE1347" s="19">
        <v>41339</v>
      </c>
      <c r="AH1347" s="71">
        <v>41339</v>
      </c>
      <c r="AI1347" s="78" t="s">
        <v>8950</v>
      </c>
      <c r="AJ1347" s="413" t="str">
        <f t="shared" si="201"/>
        <v>06</v>
      </c>
      <c r="AK1347" t="str">
        <f t="shared" si="202"/>
        <v>03</v>
      </c>
      <c r="AL1347" t="str">
        <f t="shared" si="203"/>
        <v>2013</v>
      </c>
      <c r="AM1347" s="427" t="str">
        <f t="shared" si="204"/>
        <v>06</v>
      </c>
      <c r="AN1347" t="str">
        <f t="shared" si="205"/>
        <v>03</v>
      </c>
      <c r="AP1347" s="19">
        <f t="shared" si="206"/>
        <v>41339</v>
      </c>
    </row>
    <row r="1348" spans="1:42" ht="15.75" x14ac:dyDescent="0.2">
      <c r="Y1348" t="str">
        <f t="shared" si="198"/>
        <v/>
      </c>
      <c r="Z1348" t="str">
        <f t="shared" si="199"/>
        <v/>
      </c>
      <c r="AA1348" t="str">
        <f t="shared" si="200"/>
        <v/>
      </c>
      <c r="AE1348" s="19">
        <v>41339</v>
      </c>
      <c r="AI1348" s="414" t="s">
        <v>8950</v>
      </c>
      <c r="AJ1348" s="413" t="str">
        <f t="shared" si="201"/>
        <v>06</v>
      </c>
      <c r="AK1348" t="str">
        <f t="shared" si="202"/>
        <v>03</v>
      </c>
      <c r="AL1348" t="str">
        <f t="shared" si="203"/>
        <v>2013</v>
      </c>
      <c r="AM1348" s="427" t="str">
        <f t="shared" si="204"/>
        <v>06</v>
      </c>
      <c r="AN1348" t="str">
        <f t="shared" si="205"/>
        <v>03</v>
      </c>
      <c r="AP1348" s="19">
        <f t="shared" si="206"/>
        <v>41339</v>
      </c>
    </row>
    <row r="1349" spans="1:42" ht="15.75" x14ac:dyDescent="0.2">
      <c r="AJ1349" s="413" t="str">
        <f t="shared" si="201"/>
        <v/>
      </c>
      <c r="AK1349" t="e">
        <f t="shared" si="202"/>
        <v>#VALUE!</v>
      </c>
      <c r="AL1349" t="str">
        <f t="shared" si="203"/>
        <v/>
      </c>
      <c r="AM1349" s="427" t="e">
        <f t="shared" si="204"/>
        <v>#VALUE!</v>
      </c>
      <c r="AN1349" t="e">
        <f t="shared" si="205"/>
        <v>#VALUE!</v>
      </c>
      <c r="AP1349" s="19" t="str">
        <f t="shared" si="206"/>
        <v/>
      </c>
    </row>
    <row r="1350" spans="1:42" ht="15.75" x14ac:dyDescent="0.2">
      <c r="AJ1350" s="413" t="str">
        <f t="shared" si="201"/>
        <v/>
      </c>
      <c r="AK1350" t="e">
        <f t="shared" si="202"/>
        <v>#VALUE!</v>
      </c>
      <c r="AL1350" t="str">
        <f t="shared" si="203"/>
        <v/>
      </c>
      <c r="AM1350" s="427" t="e">
        <f t="shared" si="204"/>
        <v>#VALUE!</v>
      </c>
      <c r="AN1350" t="e">
        <f t="shared" si="205"/>
        <v>#VALUE!</v>
      </c>
      <c r="AP1350" s="19" t="str">
        <f t="shared" si="206"/>
        <v/>
      </c>
    </row>
    <row r="1351" spans="1:42" ht="15.75" x14ac:dyDescent="0.2">
      <c r="AJ1351" s="413" t="str">
        <f t="shared" ref="AJ1351:AJ1414" si="207">LEFT(AI1351,2)</f>
        <v/>
      </c>
      <c r="AK1351" t="e">
        <f t="shared" ref="AK1351:AK1414" si="208">MID(AI1351,FIND("/",AI1351)+1,FIND("/",AI1351,FIND("/",AI1351)+1)-FIND("/",AI1351)-1)</f>
        <v>#VALUE!</v>
      </c>
      <c r="AL1351" t="str">
        <f t="shared" ref="AL1351:AL1414" si="209">RIGHT(AI1351,4)</f>
        <v/>
      </c>
      <c r="AM1351" s="427" t="e">
        <f t="shared" ref="AM1351:AM1414" si="210">IF(VALUE(AK1351)&gt;12,AK1351,AJ1351)</f>
        <v>#VALUE!</v>
      </c>
      <c r="AN1351" t="e">
        <f t="shared" ref="AN1351:AN1414" si="211">IF(VALUE(AK1351)&gt;12,AJ1351,AK1351)</f>
        <v>#VALUE!</v>
      </c>
      <c r="AP1351" s="19" t="str">
        <f t="shared" ref="AP1351:AP1414" si="212">IFERROR(DATE(TEXT(AL1351,0),TEXT(AN1351,0),TEXT(AM1351,0)),"")</f>
        <v/>
      </c>
    </row>
    <row r="1352" spans="1:42" ht="15.75" x14ac:dyDescent="0.2">
      <c r="AJ1352" s="413" t="str">
        <f t="shared" si="207"/>
        <v/>
      </c>
      <c r="AK1352" t="e">
        <f t="shared" si="208"/>
        <v>#VALUE!</v>
      </c>
      <c r="AL1352" t="str">
        <f t="shared" si="209"/>
        <v/>
      </c>
      <c r="AM1352" s="427" t="e">
        <f t="shared" si="210"/>
        <v>#VALUE!</v>
      </c>
      <c r="AN1352" t="e">
        <f t="shared" si="211"/>
        <v>#VALUE!</v>
      </c>
      <c r="AP1352" s="19" t="str">
        <f t="shared" si="212"/>
        <v/>
      </c>
    </row>
    <row r="1353" spans="1:42" ht="15.75" x14ac:dyDescent="0.2">
      <c r="AJ1353" s="413" t="str">
        <f t="shared" si="207"/>
        <v/>
      </c>
      <c r="AK1353" t="e">
        <f t="shared" si="208"/>
        <v>#VALUE!</v>
      </c>
      <c r="AL1353" t="str">
        <f t="shared" si="209"/>
        <v/>
      </c>
      <c r="AM1353" s="427" t="e">
        <f t="shared" si="210"/>
        <v>#VALUE!</v>
      </c>
      <c r="AN1353" t="e">
        <f t="shared" si="211"/>
        <v>#VALUE!</v>
      </c>
      <c r="AP1353" s="19" t="str">
        <f t="shared" si="212"/>
        <v/>
      </c>
    </row>
    <row r="1354" spans="1:42" ht="15.75" x14ac:dyDescent="0.2">
      <c r="AJ1354" s="413" t="str">
        <f t="shared" si="207"/>
        <v/>
      </c>
      <c r="AK1354" t="e">
        <f t="shared" si="208"/>
        <v>#VALUE!</v>
      </c>
      <c r="AL1354" t="str">
        <f t="shared" si="209"/>
        <v/>
      </c>
      <c r="AM1354" s="427" t="e">
        <f t="shared" si="210"/>
        <v>#VALUE!</v>
      </c>
      <c r="AN1354" t="e">
        <f t="shared" si="211"/>
        <v>#VALUE!</v>
      </c>
      <c r="AP1354" s="19" t="str">
        <f t="shared" si="212"/>
        <v/>
      </c>
    </row>
    <row r="1355" spans="1:42" ht="15.75" x14ac:dyDescent="0.2">
      <c r="AJ1355" s="413" t="str">
        <f t="shared" si="207"/>
        <v/>
      </c>
      <c r="AK1355" t="e">
        <f t="shared" si="208"/>
        <v>#VALUE!</v>
      </c>
      <c r="AL1355" t="str">
        <f t="shared" si="209"/>
        <v/>
      </c>
      <c r="AM1355" s="427" t="e">
        <f t="shared" si="210"/>
        <v>#VALUE!</v>
      </c>
      <c r="AN1355" t="e">
        <f t="shared" si="211"/>
        <v>#VALUE!</v>
      </c>
      <c r="AP1355" s="19" t="str">
        <f t="shared" si="212"/>
        <v/>
      </c>
    </row>
    <row r="1356" spans="1:42" ht="15.75" x14ac:dyDescent="0.2">
      <c r="AJ1356" s="413" t="str">
        <f t="shared" si="207"/>
        <v/>
      </c>
      <c r="AK1356" t="e">
        <f t="shared" si="208"/>
        <v>#VALUE!</v>
      </c>
      <c r="AL1356" t="str">
        <f t="shared" si="209"/>
        <v/>
      </c>
      <c r="AM1356" s="427" t="e">
        <f t="shared" si="210"/>
        <v>#VALUE!</v>
      </c>
      <c r="AN1356" t="e">
        <f t="shared" si="211"/>
        <v>#VALUE!</v>
      </c>
      <c r="AP1356" s="19" t="str">
        <f t="shared" si="212"/>
        <v/>
      </c>
    </row>
    <row r="1357" spans="1:42" ht="15.75" x14ac:dyDescent="0.2">
      <c r="AJ1357" s="413" t="str">
        <f t="shared" si="207"/>
        <v/>
      </c>
      <c r="AK1357" t="e">
        <f t="shared" si="208"/>
        <v>#VALUE!</v>
      </c>
      <c r="AL1357" t="str">
        <f t="shared" si="209"/>
        <v/>
      </c>
      <c r="AM1357" s="427" t="e">
        <f t="shared" si="210"/>
        <v>#VALUE!</v>
      </c>
      <c r="AN1357" t="e">
        <f t="shared" si="211"/>
        <v>#VALUE!</v>
      </c>
      <c r="AP1357" s="19" t="str">
        <f t="shared" si="212"/>
        <v/>
      </c>
    </row>
    <row r="1358" spans="1:42" ht="15.75" x14ac:dyDescent="0.2">
      <c r="AJ1358" s="413" t="str">
        <f t="shared" si="207"/>
        <v/>
      </c>
      <c r="AK1358" t="e">
        <f t="shared" si="208"/>
        <v>#VALUE!</v>
      </c>
      <c r="AL1358" t="str">
        <f t="shared" si="209"/>
        <v/>
      </c>
      <c r="AM1358" s="427" t="e">
        <f t="shared" si="210"/>
        <v>#VALUE!</v>
      </c>
      <c r="AN1358" t="e">
        <f t="shared" si="211"/>
        <v>#VALUE!</v>
      </c>
      <c r="AP1358" s="19" t="str">
        <f t="shared" si="212"/>
        <v/>
      </c>
    </row>
    <row r="1359" spans="1:42" ht="15.75" x14ac:dyDescent="0.2">
      <c r="AJ1359" s="413" t="str">
        <f t="shared" si="207"/>
        <v/>
      </c>
      <c r="AK1359" t="e">
        <f t="shared" si="208"/>
        <v>#VALUE!</v>
      </c>
      <c r="AL1359" t="str">
        <f t="shared" si="209"/>
        <v/>
      </c>
      <c r="AM1359" s="427" t="e">
        <f t="shared" si="210"/>
        <v>#VALUE!</v>
      </c>
      <c r="AN1359" t="e">
        <f t="shared" si="211"/>
        <v>#VALUE!</v>
      </c>
      <c r="AP1359" s="19" t="str">
        <f t="shared" si="212"/>
        <v/>
      </c>
    </row>
    <row r="1360" spans="1:42" ht="15.75" x14ac:dyDescent="0.2">
      <c r="AJ1360" s="413" t="str">
        <f t="shared" si="207"/>
        <v/>
      </c>
      <c r="AK1360" t="e">
        <f t="shared" si="208"/>
        <v>#VALUE!</v>
      </c>
      <c r="AL1360" t="str">
        <f t="shared" si="209"/>
        <v/>
      </c>
      <c r="AM1360" s="427" t="e">
        <f t="shared" si="210"/>
        <v>#VALUE!</v>
      </c>
      <c r="AN1360" t="e">
        <f t="shared" si="211"/>
        <v>#VALUE!</v>
      </c>
      <c r="AP1360" s="19" t="str">
        <f t="shared" si="212"/>
        <v/>
      </c>
    </row>
    <row r="1361" spans="36:42" ht="15.75" x14ac:dyDescent="0.2">
      <c r="AJ1361" s="413" t="str">
        <f t="shared" si="207"/>
        <v/>
      </c>
      <c r="AK1361" t="e">
        <f t="shared" si="208"/>
        <v>#VALUE!</v>
      </c>
      <c r="AL1361" t="str">
        <f t="shared" si="209"/>
        <v/>
      </c>
      <c r="AM1361" s="427" t="e">
        <f t="shared" si="210"/>
        <v>#VALUE!</v>
      </c>
      <c r="AN1361" t="e">
        <f t="shared" si="211"/>
        <v>#VALUE!</v>
      </c>
      <c r="AP1361" s="19" t="str">
        <f t="shared" si="212"/>
        <v/>
      </c>
    </row>
    <row r="1362" spans="36:42" ht="15.75" x14ac:dyDescent="0.2">
      <c r="AJ1362" s="413" t="str">
        <f t="shared" si="207"/>
        <v/>
      </c>
      <c r="AK1362" t="e">
        <f t="shared" si="208"/>
        <v>#VALUE!</v>
      </c>
      <c r="AL1362" t="str">
        <f t="shared" si="209"/>
        <v/>
      </c>
      <c r="AM1362" s="427" t="e">
        <f t="shared" si="210"/>
        <v>#VALUE!</v>
      </c>
      <c r="AN1362" t="e">
        <f t="shared" si="211"/>
        <v>#VALUE!</v>
      </c>
      <c r="AP1362" s="19" t="str">
        <f t="shared" si="212"/>
        <v/>
      </c>
    </row>
    <row r="1363" spans="36:42" ht="15.75" x14ac:dyDescent="0.2">
      <c r="AJ1363" s="413" t="str">
        <f t="shared" si="207"/>
        <v/>
      </c>
      <c r="AK1363" t="e">
        <f t="shared" si="208"/>
        <v>#VALUE!</v>
      </c>
      <c r="AL1363" t="str">
        <f t="shared" si="209"/>
        <v/>
      </c>
      <c r="AM1363" s="427" t="e">
        <f t="shared" si="210"/>
        <v>#VALUE!</v>
      </c>
      <c r="AN1363" t="e">
        <f t="shared" si="211"/>
        <v>#VALUE!</v>
      </c>
      <c r="AP1363" s="19" t="str">
        <f t="shared" si="212"/>
        <v/>
      </c>
    </row>
    <row r="1364" spans="36:42" ht="15.75" x14ac:dyDescent="0.2">
      <c r="AJ1364" s="413" t="str">
        <f t="shared" si="207"/>
        <v/>
      </c>
      <c r="AK1364" t="e">
        <f t="shared" si="208"/>
        <v>#VALUE!</v>
      </c>
      <c r="AL1364" t="str">
        <f t="shared" si="209"/>
        <v/>
      </c>
      <c r="AM1364" s="427" t="e">
        <f t="shared" si="210"/>
        <v>#VALUE!</v>
      </c>
      <c r="AN1364" t="e">
        <f t="shared" si="211"/>
        <v>#VALUE!</v>
      </c>
      <c r="AP1364" s="19" t="str">
        <f t="shared" si="212"/>
        <v/>
      </c>
    </row>
    <row r="1365" spans="36:42" ht="15.75" x14ac:dyDescent="0.2">
      <c r="AJ1365" s="413" t="str">
        <f t="shared" si="207"/>
        <v/>
      </c>
      <c r="AK1365" t="e">
        <f t="shared" si="208"/>
        <v>#VALUE!</v>
      </c>
      <c r="AL1365" t="str">
        <f t="shared" si="209"/>
        <v/>
      </c>
      <c r="AM1365" s="427" t="e">
        <f t="shared" si="210"/>
        <v>#VALUE!</v>
      </c>
      <c r="AN1365" t="e">
        <f t="shared" si="211"/>
        <v>#VALUE!</v>
      </c>
      <c r="AP1365" s="19" t="str">
        <f t="shared" si="212"/>
        <v/>
      </c>
    </row>
    <row r="1366" spans="36:42" ht="15.75" x14ac:dyDescent="0.2">
      <c r="AJ1366" s="413" t="str">
        <f t="shared" si="207"/>
        <v/>
      </c>
      <c r="AK1366" t="e">
        <f t="shared" si="208"/>
        <v>#VALUE!</v>
      </c>
      <c r="AL1366" t="str">
        <f t="shared" si="209"/>
        <v/>
      </c>
      <c r="AM1366" s="427" t="e">
        <f t="shared" si="210"/>
        <v>#VALUE!</v>
      </c>
      <c r="AN1366" t="e">
        <f t="shared" si="211"/>
        <v>#VALUE!</v>
      </c>
      <c r="AP1366" s="19" t="str">
        <f t="shared" si="212"/>
        <v/>
      </c>
    </row>
    <row r="1367" spans="36:42" ht="15.75" x14ac:dyDescent="0.2">
      <c r="AJ1367" s="413" t="str">
        <f t="shared" si="207"/>
        <v/>
      </c>
      <c r="AK1367" t="e">
        <f t="shared" si="208"/>
        <v>#VALUE!</v>
      </c>
      <c r="AL1367" t="str">
        <f t="shared" si="209"/>
        <v/>
      </c>
      <c r="AM1367" s="427" t="e">
        <f t="shared" si="210"/>
        <v>#VALUE!</v>
      </c>
      <c r="AN1367" t="e">
        <f t="shared" si="211"/>
        <v>#VALUE!</v>
      </c>
      <c r="AP1367" s="19" t="str">
        <f t="shared" si="212"/>
        <v/>
      </c>
    </row>
    <row r="1368" spans="36:42" ht="15.75" x14ac:dyDescent="0.2">
      <c r="AJ1368" s="413" t="str">
        <f t="shared" si="207"/>
        <v/>
      </c>
      <c r="AK1368" t="e">
        <f t="shared" si="208"/>
        <v>#VALUE!</v>
      </c>
      <c r="AL1368" t="str">
        <f t="shared" si="209"/>
        <v/>
      </c>
      <c r="AM1368" s="427" t="e">
        <f t="shared" si="210"/>
        <v>#VALUE!</v>
      </c>
      <c r="AN1368" t="e">
        <f t="shared" si="211"/>
        <v>#VALUE!</v>
      </c>
      <c r="AP1368" s="19" t="str">
        <f t="shared" si="212"/>
        <v/>
      </c>
    </row>
    <row r="1369" spans="36:42" ht="15.75" x14ac:dyDescent="0.2">
      <c r="AJ1369" s="413" t="str">
        <f t="shared" si="207"/>
        <v/>
      </c>
      <c r="AK1369" t="e">
        <f t="shared" si="208"/>
        <v>#VALUE!</v>
      </c>
      <c r="AL1369" t="str">
        <f t="shared" si="209"/>
        <v/>
      </c>
      <c r="AM1369" s="427" t="e">
        <f t="shared" si="210"/>
        <v>#VALUE!</v>
      </c>
      <c r="AN1369" t="e">
        <f t="shared" si="211"/>
        <v>#VALUE!</v>
      </c>
      <c r="AP1369" s="19" t="str">
        <f t="shared" si="212"/>
        <v/>
      </c>
    </row>
    <row r="1370" spans="36:42" ht="15.75" x14ac:dyDescent="0.2">
      <c r="AJ1370" s="413" t="str">
        <f t="shared" si="207"/>
        <v/>
      </c>
      <c r="AK1370" t="e">
        <f t="shared" si="208"/>
        <v>#VALUE!</v>
      </c>
      <c r="AL1370" t="str">
        <f t="shared" si="209"/>
        <v/>
      </c>
      <c r="AM1370" s="427" t="e">
        <f t="shared" si="210"/>
        <v>#VALUE!</v>
      </c>
      <c r="AN1370" t="e">
        <f t="shared" si="211"/>
        <v>#VALUE!</v>
      </c>
      <c r="AP1370" s="19" t="str">
        <f t="shared" si="212"/>
        <v/>
      </c>
    </row>
    <row r="1371" spans="36:42" ht="15.75" x14ac:dyDescent="0.2">
      <c r="AJ1371" s="413" t="str">
        <f t="shared" si="207"/>
        <v/>
      </c>
      <c r="AK1371" t="e">
        <f t="shared" si="208"/>
        <v>#VALUE!</v>
      </c>
      <c r="AL1371" t="str">
        <f t="shared" si="209"/>
        <v/>
      </c>
      <c r="AM1371" s="427" t="e">
        <f t="shared" si="210"/>
        <v>#VALUE!</v>
      </c>
      <c r="AN1371" t="e">
        <f t="shared" si="211"/>
        <v>#VALUE!</v>
      </c>
      <c r="AP1371" s="19" t="str">
        <f t="shared" si="212"/>
        <v/>
      </c>
    </row>
    <row r="1372" spans="36:42" ht="15.75" x14ac:dyDescent="0.2">
      <c r="AJ1372" s="413" t="str">
        <f t="shared" si="207"/>
        <v/>
      </c>
      <c r="AK1372" t="e">
        <f t="shared" si="208"/>
        <v>#VALUE!</v>
      </c>
      <c r="AL1372" t="str">
        <f t="shared" si="209"/>
        <v/>
      </c>
      <c r="AM1372" s="427" t="e">
        <f t="shared" si="210"/>
        <v>#VALUE!</v>
      </c>
      <c r="AN1372" t="e">
        <f t="shared" si="211"/>
        <v>#VALUE!</v>
      </c>
      <c r="AP1372" s="19" t="str">
        <f t="shared" si="212"/>
        <v/>
      </c>
    </row>
    <row r="1373" spans="36:42" ht="15.75" x14ac:dyDescent="0.2">
      <c r="AJ1373" s="413" t="str">
        <f t="shared" si="207"/>
        <v/>
      </c>
      <c r="AK1373" t="e">
        <f t="shared" si="208"/>
        <v>#VALUE!</v>
      </c>
      <c r="AL1373" t="str">
        <f t="shared" si="209"/>
        <v/>
      </c>
      <c r="AM1373" s="427" t="e">
        <f t="shared" si="210"/>
        <v>#VALUE!</v>
      </c>
      <c r="AN1373" t="e">
        <f t="shared" si="211"/>
        <v>#VALUE!</v>
      </c>
      <c r="AP1373" s="19" t="str">
        <f t="shared" si="212"/>
        <v/>
      </c>
    </row>
    <row r="1374" spans="36:42" ht="15.75" x14ac:dyDescent="0.2">
      <c r="AJ1374" s="413" t="str">
        <f t="shared" si="207"/>
        <v/>
      </c>
      <c r="AK1374" t="e">
        <f t="shared" si="208"/>
        <v>#VALUE!</v>
      </c>
      <c r="AL1374" t="str">
        <f t="shared" si="209"/>
        <v/>
      </c>
      <c r="AM1374" s="427" t="e">
        <f t="shared" si="210"/>
        <v>#VALUE!</v>
      </c>
      <c r="AN1374" t="e">
        <f t="shared" si="211"/>
        <v>#VALUE!</v>
      </c>
      <c r="AP1374" s="19" t="str">
        <f t="shared" si="212"/>
        <v/>
      </c>
    </row>
    <row r="1375" spans="36:42" ht="15.75" x14ac:dyDescent="0.2">
      <c r="AJ1375" s="413" t="str">
        <f t="shared" si="207"/>
        <v/>
      </c>
      <c r="AK1375" t="e">
        <f t="shared" si="208"/>
        <v>#VALUE!</v>
      </c>
      <c r="AL1375" t="str">
        <f t="shared" si="209"/>
        <v/>
      </c>
      <c r="AM1375" s="427" t="e">
        <f t="shared" si="210"/>
        <v>#VALUE!</v>
      </c>
      <c r="AN1375" t="e">
        <f t="shared" si="211"/>
        <v>#VALUE!</v>
      </c>
      <c r="AP1375" s="19" t="str">
        <f t="shared" si="212"/>
        <v/>
      </c>
    </row>
    <row r="1376" spans="36:42" ht="15.75" x14ac:dyDescent="0.2">
      <c r="AJ1376" s="413" t="str">
        <f t="shared" si="207"/>
        <v/>
      </c>
      <c r="AK1376" t="e">
        <f t="shared" si="208"/>
        <v>#VALUE!</v>
      </c>
      <c r="AL1376" t="str">
        <f t="shared" si="209"/>
        <v/>
      </c>
      <c r="AM1376" s="427" t="e">
        <f t="shared" si="210"/>
        <v>#VALUE!</v>
      </c>
      <c r="AN1376" t="e">
        <f t="shared" si="211"/>
        <v>#VALUE!</v>
      </c>
      <c r="AP1376" s="19" t="str">
        <f t="shared" si="212"/>
        <v/>
      </c>
    </row>
    <row r="1377" spans="36:42" ht="15.75" x14ac:dyDescent="0.2">
      <c r="AJ1377" s="413" t="str">
        <f t="shared" si="207"/>
        <v/>
      </c>
      <c r="AK1377" t="e">
        <f t="shared" si="208"/>
        <v>#VALUE!</v>
      </c>
      <c r="AL1377" t="str">
        <f t="shared" si="209"/>
        <v/>
      </c>
      <c r="AM1377" s="427" t="e">
        <f t="shared" si="210"/>
        <v>#VALUE!</v>
      </c>
      <c r="AN1377" t="e">
        <f t="shared" si="211"/>
        <v>#VALUE!</v>
      </c>
      <c r="AP1377" s="19" t="str">
        <f t="shared" si="212"/>
        <v/>
      </c>
    </row>
    <row r="1378" spans="36:42" ht="15.75" x14ac:dyDescent="0.2">
      <c r="AJ1378" s="413" t="str">
        <f t="shared" si="207"/>
        <v/>
      </c>
      <c r="AK1378" t="e">
        <f t="shared" si="208"/>
        <v>#VALUE!</v>
      </c>
      <c r="AL1378" t="str">
        <f t="shared" si="209"/>
        <v/>
      </c>
      <c r="AM1378" s="427" t="e">
        <f t="shared" si="210"/>
        <v>#VALUE!</v>
      </c>
      <c r="AN1378" t="e">
        <f t="shared" si="211"/>
        <v>#VALUE!</v>
      </c>
      <c r="AP1378" s="19" t="str">
        <f t="shared" si="212"/>
        <v/>
      </c>
    </row>
    <row r="1379" spans="36:42" ht="15.75" x14ac:dyDescent="0.2">
      <c r="AJ1379" s="413" t="str">
        <f t="shared" si="207"/>
        <v/>
      </c>
      <c r="AK1379" t="e">
        <f t="shared" si="208"/>
        <v>#VALUE!</v>
      </c>
      <c r="AL1379" t="str">
        <f t="shared" si="209"/>
        <v/>
      </c>
      <c r="AM1379" s="427" t="e">
        <f t="shared" si="210"/>
        <v>#VALUE!</v>
      </c>
      <c r="AN1379" t="e">
        <f t="shared" si="211"/>
        <v>#VALUE!</v>
      </c>
      <c r="AP1379" s="19" t="str">
        <f t="shared" si="212"/>
        <v/>
      </c>
    </row>
    <row r="1380" spans="36:42" ht="15.75" x14ac:dyDescent="0.2">
      <c r="AJ1380" s="413" t="str">
        <f t="shared" si="207"/>
        <v/>
      </c>
      <c r="AK1380" t="e">
        <f t="shared" si="208"/>
        <v>#VALUE!</v>
      </c>
      <c r="AL1380" t="str">
        <f t="shared" si="209"/>
        <v/>
      </c>
      <c r="AM1380" s="427" t="e">
        <f t="shared" si="210"/>
        <v>#VALUE!</v>
      </c>
      <c r="AN1380" t="e">
        <f t="shared" si="211"/>
        <v>#VALUE!</v>
      </c>
      <c r="AP1380" s="19" t="str">
        <f t="shared" si="212"/>
        <v/>
      </c>
    </row>
    <row r="1381" spans="36:42" ht="15.75" x14ac:dyDescent="0.2">
      <c r="AJ1381" s="413" t="str">
        <f t="shared" si="207"/>
        <v/>
      </c>
      <c r="AK1381" t="e">
        <f t="shared" si="208"/>
        <v>#VALUE!</v>
      </c>
      <c r="AL1381" t="str">
        <f t="shared" si="209"/>
        <v/>
      </c>
      <c r="AM1381" s="427" t="e">
        <f t="shared" si="210"/>
        <v>#VALUE!</v>
      </c>
      <c r="AN1381" t="e">
        <f t="shared" si="211"/>
        <v>#VALUE!</v>
      </c>
      <c r="AP1381" s="19" t="str">
        <f t="shared" si="212"/>
        <v/>
      </c>
    </row>
    <row r="1382" spans="36:42" ht="15.75" x14ac:dyDescent="0.2">
      <c r="AJ1382" s="413" t="str">
        <f t="shared" si="207"/>
        <v/>
      </c>
      <c r="AK1382" t="e">
        <f t="shared" si="208"/>
        <v>#VALUE!</v>
      </c>
      <c r="AL1382" t="str">
        <f t="shared" si="209"/>
        <v/>
      </c>
      <c r="AM1382" s="427" t="e">
        <f t="shared" si="210"/>
        <v>#VALUE!</v>
      </c>
      <c r="AN1382" t="e">
        <f t="shared" si="211"/>
        <v>#VALUE!</v>
      </c>
      <c r="AP1382" s="19" t="str">
        <f t="shared" si="212"/>
        <v/>
      </c>
    </row>
    <row r="1383" spans="36:42" ht="15.75" x14ac:dyDescent="0.2">
      <c r="AJ1383" s="413" t="str">
        <f t="shared" si="207"/>
        <v/>
      </c>
      <c r="AK1383" t="e">
        <f t="shared" si="208"/>
        <v>#VALUE!</v>
      </c>
      <c r="AL1383" t="str">
        <f t="shared" si="209"/>
        <v/>
      </c>
      <c r="AM1383" s="427" t="e">
        <f t="shared" si="210"/>
        <v>#VALUE!</v>
      </c>
      <c r="AN1383" t="e">
        <f t="shared" si="211"/>
        <v>#VALUE!</v>
      </c>
      <c r="AP1383" s="19" t="str">
        <f t="shared" si="212"/>
        <v/>
      </c>
    </row>
    <row r="1384" spans="36:42" ht="15.75" x14ac:dyDescent="0.2">
      <c r="AJ1384" s="413" t="str">
        <f t="shared" si="207"/>
        <v/>
      </c>
      <c r="AK1384" t="e">
        <f t="shared" si="208"/>
        <v>#VALUE!</v>
      </c>
      <c r="AL1384" t="str">
        <f t="shared" si="209"/>
        <v/>
      </c>
      <c r="AM1384" s="427" t="e">
        <f t="shared" si="210"/>
        <v>#VALUE!</v>
      </c>
      <c r="AN1384" t="e">
        <f t="shared" si="211"/>
        <v>#VALUE!</v>
      </c>
      <c r="AP1384" s="19" t="str">
        <f t="shared" si="212"/>
        <v/>
      </c>
    </row>
    <row r="1385" spans="36:42" ht="15.75" x14ac:dyDescent="0.2">
      <c r="AJ1385" s="413" t="str">
        <f t="shared" si="207"/>
        <v/>
      </c>
      <c r="AK1385" t="e">
        <f t="shared" si="208"/>
        <v>#VALUE!</v>
      </c>
      <c r="AL1385" t="str">
        <f t="shared" si="209"/>
        <v/>
      </c>
      <c r="AM1385" s="427" t="e">
        <f t="shared" si="210"/>
        <v>#VALUE!</v>
      </c>
      <c r="AN1385" t="e">
        <f t="shared" si="211"/>
        <v>#VALUE!</v>
      </c>
      <c r="AP1385" s="19" t="str">
        <f t="shared" si="212"/>
        <v/>
      </c>
    </row>
    <row r="1386" spans="36:42" ht="15.75" x14ac:dyDescent="0.2">
      <c r="AJ1386" s="413" t="str">
        <f t="shared" si="207"/>
        <v/>
      </c>
      <c r="AK1386" t="e">
        <f t="shared" si="208"/>
        <v>#VALUE!</v>
      </c>
      <c r="AL1386" t="str">
        <f t="shared" si="209"/>
        <v/>
      </c>
      <c r="AM1386" s="427" t="e">
        <f t="shared" si="210"/>
        <v>#VALUE!</v>
      </c>
      <c r="AN1386" t="e">
        <f t="shared" si="211"/>
        <v>#VALUE!</v>
      </c>
      <c r="AP1386" s="19" t="str">
        <f t="shared" si="212"/>
        <v/>
      </c>
    </row>
    <row r="1387" spans="36:42" ht="15.75" x14ac:dyDescent="0.2">
      <c r="AJ1387" s="413" t="str">
        <f t="shared" si="207"/>
        <v/>
      </c>
      <c r="AK1387" t="e">
        <f t="shared" si="208"/>
        <v>#VALUE!</v>
      </c>
      <c r="AL1387" t="str">
        <f t="shared" si="209"/>
        <v/>
      </c>
      <c r="AM1387" s="427" t="e">
        <f t="shared" si="210"/>
        <v>#VALUE!</v>
      </c>
      <c r="AN1387" t="e">
        <f t="shared" si="211"/>
        <v>#VALUE!</v>
      </c>
      <c r="AP1387" s="19" t="str">
        <f t="shared" si="212"/>
        <v/>
      </c>
    </row>
    <row r="1388" spans="36:42" ht="15.75" x14ac:dyDescent="0.2">
      <c r="AJ1388" s="413" t="str">
        <f t="shared" si="207"/>
        <v/>
      </c>
      <c r="AK1388" t="e">
        <f t="shared" si="208"/>
        <v>#VALUE!</v>
      </c>
      <c r="AL1388" t="str">
        <f t="shared" si="209"/>
        <v/>
      </c>
      <c r="AM1388" s="427" t="e">
        <f t="shared" si="210"/>
        <v>#VALUE!</v>
      </c>
      <c r="AN1388" t="e">
        <f t="shared" si="211"/>
        <v>#VALUE!</v>
      </c>
      <c r="AP1388" s="19" t="str">
        <f t="shared" si="212"/>
        <v/>
      </c>
    </row>
    <row r="1389" spans="36:42" ht="15.75" x14ac:dyDescent="0.2">
      <c r="AJ1389" s="413" t="str">
        <f t="shared" si="207"/>
        <v/>
      </c>
      <c r="AK1389" t="e">
        <f t="shared" si="208"/>
        <v>#VALUE!</v>
      </c>
      <c r="AL1389" t="str">
        <f t="shared" si="209"/>
        <v/>
      </c>
      <c r="AM1389" s="427" t="e">
        <f t="shared" si="210"/>
        <v>#VALUE!</v>
      </c>
      <c r="AN1389" t="e">
        <f t="shared" si="211"/>
        <v>#VALUE!</v>
      </c>
      <c r="AP1389" s="19" t="str">
        <f t="shared" si="212"/>
        <v/>
      </c>
    </row>
    <row r="1390" spans="36:42" ht="15.75" x14ac:dyDescent="0.2">
      <c r="AJ1390" s="413" t="str">
        <f t="shared" si="207"/>
        <v/>
      </c>
      <c r="AK1390" t="e">
        <f t="shared" si="208"/>
        <v>#VALUE!</v>
      </c>
      <c r="AL1390" t="str">
        <f t="shared" si="209"/>
        <v/>
      </c>
      <c r="AM1390" s="427" t="e">
        <f t="shared" si="210"/>
        <v>#VALUE!</v>
      </c>
      <c r="AN1390" t="e">
        <f t="shared" si="211"/>
        <v>#VALUE!</v>
      </c>
      <c r="AP1390" s="19" t="str">
        <f t="shared" si="212"/>
        <v/>
      </c>
    </row>
    <row r="1391" spans="36:42" ht="15.75" x14ac:dyDescent="0.2">
      <c r="AJ1391" s="413" t="str">
        <f t="shared" si="207"/>
        <v/>
      </c>
      <c r="AK1391" t="e">
        <f t="shared" si="208"/>
        <v>#VALUE!</v>
      </c>
      <c r="AL1391" t="str">
        <f t="shared" si="209"/>
        <v/>
      </c>
      <c r="AM1391" s="427" t="e">
        <f t="shared" si="210"/>
        <v>#VALUE!</v>
      </c>
      <c r="AN1391" t="e">
        <f t="shared" si="211"/>
        <v>#VALUE!</v>
      </c>
      <c r="AP1391" s="19" t="str">
        <f t="shared" si="212"/>
        <v/>
      </c>
    </row>
    <row r="1392" spans="36:42" ht="15.75" x14ac:dyDescent="0.2">
      <c r="AJ1392" s="413" t="str">
        <f t="shared" si="207"/>
        <v/>
      </c>
      <c r="AK1392" t="e">
        <f t="shared" si="208"/>
        <v>#VALUE!</v>
      </c>
      <c r="AL1392" t="str">
        <f t="shared" si="209"/>
        <v/>
      </c>
      <c r="AM1392" s="427" t="e">
        <f t="shared" si="210"/>
        <v>#VALUE!</v>
      </c>
      <c r="AN1392" t="e">
        <f t="shared" si="211"/>
        <v>#VALUE!</v>
      </c>
      <c r="AP1392" s="19" t="str">
        <f t="shared" si="212"/>
        <v/>
      </c>
    </row>
    <row r="1393" spans="36:42" ht="15.75" x14ac:dyDescent="0.2">
      <c r="AJ1393" s="413" t="str">
        <f t="shared" si="207"/>
        <v/>
      </c>
      <c r="AK1393" t="e">
        <f t="shared" si="208"/>
        <v>#VALUE!</v>
      </c>
      <c r="AL1393" t="str">
        <f t="shared" si="209"/>
        <v/>
      </c>
      <c r="AM1393" s="427" t="e">
        <f t="shared" si="210"/>
        <v>#VALUE!</v>
      </c>
      <c r="AN1393" t="e">
        <f t="shared" si="211"/>
        <v>#VALUE!</v>
      </c>
      <c r="AP1393" s="19" t="str">
        <f t="shared" si="212"/>
        <v/>
      </c>
    </row>
    <row r="1394" spans="36:42" ht="15.75" x14ac:dyDescent="0.2">
      <c r="AJ1394" s="413" t="str">
        <f t="shared" si="207"/>
        <v/>
      </c>
      <c r="AK1394" t="e">
        <f t="shared" si="208"/>
        <v>#VALUE!</v>
      </c>
      <c r="AL1394" t="str">
        <f t="shared" si="209"/>
        <v/>
      </c>
      <c r="AM1394" s="427" t="e">
        <f t="shared" si="210"/>
        <v>#VALUE!</v>
      </c>
      <c r="AN1394" t="e">
        <f t="shared" si="211"/>
        <v>#VALUE!</v>
      </c>
      <c r="AP1394" s="19" t="str">
        <f t="shared" si="212"/>
        <v/>
      </c>
    </row>
    <row r="1395" spans="36:42" ht="15.75" x14ac:dyDescent="0.2">
      <c r="AJ1395" s="413" t="str">
        <f t="shared" si="207"/>
        <v/>
      </c>
      <c r="AK1395" t="e">
        <f t="shared" si="208"/>
        <v>#VALUE!</v>
      </c>
      <c r="AL1395" t="str">
        <f t="shared" si="209"/>
        <v/>
      </c>
      <c r="AM1395" s="427" t="e">
        <f t="shared" si="210"/>
        <v>#VALUE!</v>
      </c>
      <c r="AN1395" t="e">
        <f t="shared" si="211"/>
        <v>#VALUE!</v>
      </c>
      <c r="AP1395" s="19" t="str">
        <f t="shared" si="212"/>
        <v/>
      </c>
    </row>
    <row r="1396" spans="36:42" ht="15.75" x14ac:dyDescent="0.2">
      <c r="AJ1396" s="413" t="str">
        <f t="shared" si="207"/>
        <v/>
      </c>
      <c r="AK1396" t="e">
        <f t="shared" si="208"/>
        <v>#VALUE!</v>
      </c>
      <c r="AL1396" t="str">
        <f t="shared" si="209"/>
        <v/>
      </c>
      <c r="AM1396" s="427" t="e">
        <f t="shared" si="210"/>
        <v>#VALUE!</v>
      </c>
      <c r="AN1396" t="e">
        <f t="shared" si="211"/>
        <v>#VALUE!</v>
      </c>
      <c r="AP1396" s="19" t="str">
        <f t="shared" si="212"/>
        <v/>
      </c>
    </row>
    <row r="1397" spans="36:42" ht="15.75" x14ac:dyDescent="0.2">
      <c r="AJ1397" s="413" t="str">
        <f t="shared" si="207"/>
        <v/>
      </c>
      <c r="AK1397" t="e">
        <f t="shared" si="208"/>
        <v>#VALUE!</v>
      </c>
      <c r="AL1397" t="str">
        <f t="shared" si="209"/>
        <v/>
      </c>
      <c r="AM1397" s="427" t="e">
        <f t="shared" si="210"/>
        <v>#VALUE!</v>
      </c>
      <c r="AN1397" t="e">
        <f t="shared" si="211"/>
        <v>#VALUE!</v>
      </c>
      <c r="AP1397" s="19" t="str">
        <f t="shared" si="212"/>
        <v/>
      </c>
    </row>
    <row r="1398" spans="36:42" ht="15.75" x14ac:dyDescent="0.2">
      <c r="AJ1398" s="413" t="str">
        <f t="shared" si="207"/>
        <v/>
      </c>
      <c r="AK1398" t="e">
        <f t="shared" si="208"/>
        <v>#VALUE!</v>
      </c>
      <c r="AL1398" t="str">
        <f t="shared" si="209"/>
        <v/>
      </c>
      <c r="AM1398" s="427" t="e">
        <f t="shared" si="210"/>
        <v>#VALUE!</v>
      </c>
      <c r="AN1398" t="e">
        <f t="shared" si="211"/>
        <v>#VALUE!</v>
      </c>
      <c r="AP1398" s="19" t="str">
        <f t="shared" si="212"/>
        <v/>
      </c>
    </row>
    <row r="1399" spans="36:42" ht="15.75" x14ac:dyDescent="0.2">
      <c r="AJ1399" s="413" t="str">
        <f t="shared" si="207"/>
        <v/>
      </c>
      <c r="AK1399" t="e">
        <f t="shared" si="208"/>
        <v>#VALUE!</v>
      </c>
      <c r="AL1399" t="str">
        <f t="shared" si="209"/>
        <v/>
      </c>
      <c r="AM1399" s="427" t="e">
        <f t="shared" si="210"/>
        <v>#VALUE!</v>
      </c>
      <c r="AN1399" t="e">
        <f t="shared" si="211"/>
        <v>#VALUE!</v>
      </c>
      <c r="AP1399" s="19" t="str">
        <f t="shared" si="212"/>
        <v/>
      </c>
    </row>
    <row r="1400" spans="36:42" ht="15.75" x14ac:dyDescent="0.2">
      <c r="AJ1400" s="413" t="str">
        <f t="shared" si="207"/>
        <v/>
      </c>
      <c r="AK1400" t="e">
        <f t="shared" si="208"/>
        <v>#VALUE!</v>
      </c>
      <c r="AL1400" t="str">
        <f t="shared" si="209"/>
        <v/>
      </c>
      <c r="AM1400" s="427" t="e">
        <f t="shared" si="210"/>
        <v>#VALUE!</v>
      </c>
      <c r="AN1400" t="e">
        <f t="shared" si="211"/>
        <v>#VALUE!</v>
      </c>
      <c r="AP1400" s="19" t="str">
        <f t="shared" si="212"/>
        <v/>
      </c>
    </row>
    <row r="1401" spans="36:42" ht="15.75" x14ac:dyDescent="0.2">
      <c r="AJ1401" s="413" t="str">
        <f t="shared" si="207"/>
        <v/>
      </c>
      <c r="AK1401" t="e">
        <f t="shared" si="208"/>
        <v>#VALUE!</v>
      </c>
      <c r="AL1401" t="str">
        <f t="shared" si="209"/>
        <v/>
      </c>
      <c r="AM1401" s="427" t="e">
        <f t="shared" si="210"/>
        <v>#VALUE!</v>
      </c>
      <c r="AN1401" t="e">
        <f t="shared" si="211"/>
        <v>#VALUE!</v>
      </c>
      <c r="AP1401" s="19" t="str">
        <f t="shared" si="212"/>
        <v/>
      </c>
    </row>
    <row r="1402" spans="36:42" ht="15.75" x14ac:dyDescent="0.2">
      <c r="AJ1402" s="413" t="str">
        <f t="shared" si="207"/>
        <v/>
      </c>
      <c r="AK1402" t="e">
        <f t="shared" si="208"/>
        <v>#VALUE!</v>
      </c>
      <c r="AL1402" t="str">
        <f t="shared" si="209"/>
        <v/>
      </c>
      <c r="AM1402" s="427" t="e">
        <f t="shared" si="210"/>
        <v>#VALUE!</v>
      </c>
      <c r="AN1402" t="e">
        <f t="shared" si="211"/>
        <v>#VALUE!</v>
      </c>
      <c r="AP1402" s="19" t="str">
        <f t="shared" si="212"/>
        <v/>
      </c>
    </row>
    <row r="1403" spans="36:42" ht="15.75" x14ac:dyDescent="0.2">
      <c r="AJ1403" s="413" t="str">
        <f t="shared" si="207"/>
        <v/>
      </c>
      <c r="AK1403" t="e">
        <f t="shared" si="208"/>
        <v>#VALUE!</v>
      </c>
      <c r="AL1403" t="str">
        <f t="shared" si="209"/>
        <v/>
      </c>
      <c r="AM1403" s="427" t="e">
        <f t="shared" si="210"/>
        <v>#VALUE!</v>
      </c>
      <c r="AN1403" t="e">
        <f t="shared" si="211"/>
        <v>#VALUE!</v>
      </c>
      <c r="AP1403" s="19" t="str">
        <f t="shared" si="212"/>
        <v/>
      </c>
    </row>
    <row r="1404" spans="36:42" ht="15.75" x14ac:dyDescent="0.2">
      <c r="AJ1404" s="413" t="str">
        <f t="shared" si="207"/>
        <v/>
      </c>
      <c r="AK1404" t="e">
        <f t="shared" si="208"/>
        <v>#VALUE!</v>
      </c>
      <c r="AL1404" t="str">
        <f t="shared" si="209"/>
        <v/>
      </c>
      <c r="AM1404" s="427" t="e">
        <f t="shared" si="210"/>
        <v>#VALUE!</v>
      </c>
      <c r="AN1404" t="e">
        <f t="shared" si="211"/>
        <v>#VALUE!</v>
      </c>
      <c r="AP1404" s="19" t="str">
        <f t="shared" si="212"/>
        <v/>
      </c>
    </row>
    <row r="1405" spans="36:42" ht="15.75" x14ac:dyDescent="0.2">
      <c r="AJ1405" s="413" t="str">
        <f t="shared" si="207"/>
        <v/>
      </c>
      <c r="AK1405" t="e">
        <f t="shared" si="208"/>
        <v>#VALUE!</v>
      </c>
      <c r="AL1405" t="str">
        <f t="shared" si="209"/>
        <v/>
      </c>
      <c r="AM1405" s="427" t="e">
        <f t="shared" si="210"/>
        <v>#VALUE!</v>
      </c>
      <c r="AN1405" t="e">
        <f t="shared" si="211"/>
        <v>#VALUE!</v>
      </c>
      <c r="AP1405" s="19" t="str">
        <f t="shared" si="212"/>
        <v/>
      </c>
    </row>
    <row r="1406" spans="36:42" ht="15.75" x14ac:dyDescent="0.2">
      <c r="AJ1406" s="413" t="str">
        <f t="shared" si="207"/>
        <v/>
      </c>
      <c r="AK1406" t="e">
        <f t="shared" si="208"/>
        <v>#VALUE!</v>
      </c>
      <c r="AL1406" t="str">
        <f t="shared" si="209"/>
        <v/>
      </c>
      <c r="AM1406" s="427" t="e">
        <f t="shared" si="210"/>
        <v>#VALUE!</v>
      </c>
      <c r="AN1406" t="e">
        <f t="shared" si="211"/>
        <v>#VALUE!</v>
      </c>
      <c r="AP1406" s="19" t="str">
        <f t="shared" si="212"/>
        <v/>
      </c>
    </row>
    <row r="1407" spans="36:42" ht="15.75" x14ac:dyDescent="0.2">
      <c r="AJ1407" s="413" t="str">
        <f t="shared" si="207"/>
        <v/>
      </c>
      <c r="AK1407" t="e">
        <f t="shared" si="208"/>
        <v>#VALUE!</v>
      </c>
      <c r="AL1407" t="str">
        <f t="shared" si="209"/>
        <v/>
      </c>
      <c r="AM1407" s="427" t="e">
        <f t="shared" si="210"/>
        <v>#VALUE!</v>
      </c>
      <c r="AN1407" t="e">
        <f t="shared" si="211"/>
        <v>#VALUE!</v>
      </c>
      <c r="AP1407" s="19" t="str">
        <f t="shared" si="212"/>
        <v/>
      </c>
    </row>
    <row r="1408" spans="36:42" ht="15.75" x14ac:dyDescent="0.2">
      <c r="AJ1408" s="413" t="str">
        <f t="shared" si="207"/>
        <v/>
      </c>
      <c r="AK1408" t="e">
        <f t="shared" si="208"/>
        <v>#VALUE!</v>
      </c>
      <c r="AL1408" t="str">
        <f t="shared" si="209"/>
        <v/>
      </c>
      <c r="AM1408" s="427" t="e">
        <f t="shared" si="210"/>
        <v>#VALUE!</v>
      </c>
      <c r="AN1408" t="e">
        <f t="shared" si="211"/>
        <v>#VALUE!</v>
      </c>
      <c r="AP1408" s="19" t="str">
        <f t="shared" si="212"/>
        <v/>
      </c>
    </row>
    <row r="1409" spans="36:42" ht="15.75" x14ac:dyDescent="0.2">
      <c r="AJ1409" s="413" t="str">
        <f t="shared" si="207"/>
        <v/>
      </c>
      <c r="AK1409" t="e">
        <f t="shared" si="208"/>
        <v>#VALUE!</v>
      </c>
      <c r="AL1409" t="str">
        <f t="shared" si="209"/>
        <v/>
      </c>
      <c r="AM1409" s="427" t="e">
        <f t="shared" si="210"/>
        <v>#VALUE!</v>
      </c>
      <c r="AN1409" t="e">
        <f t="shared" si="211"/>
        <v>#VALUE!</v>
      </c>
      <c r="AP1409" s="19" t="str">
        <f t="shared" si="212"/>
        <v/>
      </c>
    </row>
    <row r="1410" spans="36:42" ht="15.75" x14ac:dyDescent="0.2">
      <c r="AJ1410" s="413" t="str">
        <f t="shared" si="207"/>
        <v/>
      </c>
      <c r="AK1410" t="e">
        <f t="shared" si="208"/>
        <v>#VALUE!</v>
      </c>
      <c r="AL1410" t="str">
        <f t="shared" si="209"/>
        <v/>
      </c>
      <c r="AM1410" s="427" t="e">
        <f t="shared" si="210"/>
        <v>#VALUE!</v>
      </c>
      <c r="AN1410" t="e">
        <f t="shared" si="211"/>
        <v>#VALUE!</v>
      </c>
      <c r="AP1410" s="19" t="str">
        <f t="shared" si="212"/>
        <v/>
      </c>
    </row>
    <row r="1411" spans="36:42" ht="15.75" x14ac:dyDescent="0.2">
      <c r="AJ1411" s="413" t="str">
        <f t="shared" si="207"/>
        <v/>
      </c>
      <c r="AK1411" t="e">
        <f t="shared" si="208"/>
        <v>#VALUE!</v>
      </c>
      <c r="AL1411" t="str">
        <f t="shared" si="209"/>
        <v/>
      </c>
      <c r="AM1411" s="427" t="e">
        <f t="shared" si="210"/>
        <v>#VALUE!</v>
      </c>
      <c r="AN1411" t="e">
        <f t="shared" si="211"/>
        <v>#VALUE!</v>
      </c>
      <c r="AP1411" s="19" t="str">
        <f t="shared" si="212"/>
        <v/>
      </c>
    </row>
    <row r="1412" spans="36:42" ht="15.75" x14ac:dyDescent="0.2">
      <c r="AJ1412" s="413" t="str">
        <f t="shared" si="207"/>
        <v/>
      </c>
      <c r="AK1412" t="e">
        <f t="shared" si="208"/>
        <v>#VALUE!</v>
      </c>
      <c r="AL1412" t="str">
        <f t="shared" si="209"/>
        <v/>
      </c>
      <c r="AM1412" s="427" t="e">
        <f t="shared" si="210"/>
        <v>#VALUE!</v>
      </c>
      <c r="AN1412" t="e">
        <f t="shared" si="211"/>
        <v>#VALUE!</v>
      </c>
      <c r="AP1412" s="19" t="str">
        <f t="shared" si="212"/>
        <v/>
      </c>
    </row>
    <row r="1413" spans="36:42" ht="15.75" x14ac:dyDescent="0.2">
      <c r="AJ1413" s="413" t="str">
        <f t="shared" si="207"/>
        <v/>
      </c>
      <c r="AK1413" t="e">
        <f t="shared" si="208"/>
        <v>#VALUE!</v>
      </c>
      <c r="AL1413" t="str">
        <f t="shared" si="209"/>
        <v/>
      </c>
      <c r="AM1413" s="427" t="e">
        <f t="shared" si="210"/>
        <v>#VALUE!</v>
      </c>
      <c r="AN1413" t="e">
        <f t="shared" si="211"/>
        <v>#VALUE!</v>
      </c>
      <c r="AP1413" s="19" t="str">
        <f t="shared" si="212"/>
        <v/>
      </c>
    </row>
    <row r="1414" spans="36:42" ht="15.75" x14ac:dyDescent="0.2">
      <c r="AJ1414" s="413" t="str">
        <f t="shared" si="207"/>
        <v/>
      </c>
      <c r="AK1414" t="e">
        <f t="shared" si="208"/>
        <v>#VALUE!</v>
      </c>
      <c r="AL1414" t="str">
        <f t="shared" si="209"/>
        <v/>
      </c>
      <c r="AM1414" s="427" t="e">
        <f t="shared" si="210"/>
        <v>#VALUE!</v>
      </c>
      <c r="AN1414" t="e">
        <f t="shared" si="211"/>
        <v>#VALUE!</v>
      </c>
      <c r="AP1414" s="19" t="str">
        <f t="shared" si="212"/>
        <v/>
      </c>
    </row>
    <row r="1415" spans="36:42" ht="15.75" x14ac:dyDescent="0.2">
      <c r="AJ1415" s="413" t="str">
        <f t="shared" ref="AJ1415:AJ1478" si="213">LEFT(AI1415,2)</f>
        <v/>
      </c>
      <c r="AK1415" t="e">
        <f t="shared" ref="AK1415:AK1478" si="214">MID(AI1415,FIND("/",AI1415)+1,FIND("/",AI1415,FIND("/",AI1415)+1)-FIND("/",AI1415)-1)</f>
        <v>#VALUE!</v>
      </c>
      <c r="AL1415" t="str">
        <f t="shared" ref="AL1415:AL1478" si="215">RIGHT(AI1415,4)</f>
        <v/>
      </c>
      <c r="AM1415" s="427" t="e">
        <f t="shared" ref="AM1415:AM1478" si="216">IF(VALUE(AK1415)&gt;12,AK1415,AJ1415)</f>
        <v>#VALUE!</v>
      </c>
      <c r="AN1415" t="e">
        <f t="shared" ref="AN1415:AN1478" si="217">IF(VALUE(AK1415)&gt;12,AJ1415,AK1415)</f>
        <v>#VALUE!</v>
      </c>
      <c r="AP1415" s="19" t="str">
        <f t="shared" ref="AP1415:AP1478" si="218">IFERROR(DATE(TEXT(AL1415,0),TEXT(AN1415,0),TEXT(AM1415,0)),"")</f>
        <v/>
      </c>
    </row>
    <row r="1416" spans="36:42" ht="15.75" x14ac:dyDescent="0.2">
      <c r="AJ1416" s="413" t="str">
        <f t="shared" si="213"/>
        <v/>
      </c>
      <c r="AK1416" t="e">
        <f t="shared" si="214"/>
        <v>#VALUE!</v>
      </c>
      <c r="AL1416" t="str">
        <f t="shared" si="215"/>
        <v/>
      </c>
      <c r="AM1416" s="427" t="e">
        <f t="shared" si="216"/>
        <v>#VALUE!</v>
      </c>
      <c r="AN1416" t="e">
        <f t="shared" si="217"/>
        <v>#VALUE!</v>
      </c>
      <c r="AP1416" s="19" t="str">
        <f t="shared" si="218"/>
        <v/>
      </c>
    </row>
    <row r="1417" spans="36:42" ht="15.75" x14ac:dyDescent="0.2">
      <c r="AJ1417" s="413" t="str">
        <f t="shared" si="213"/>
        <v/>
      </c>
      <c r="AK1417" t="e">
        <f t="shared" si="214"/>
        <v>#VALUE!</v>
      </c>
      <c r="AL1417" t="str">
        <f t="shared" si="215"/>
        <v/>
      </c>
      <c r="AM1417" s="427" t="e">
        <f t="shared" si="216"/>
        <v>#VALUE!</v>
      </c>
      <c r="AN1417" t="e">
        <f t="shared" si="217"/>
        <v>#VALUE!</v>
      </c>
      <c r="AP1417" s="19" t="str">
        <f t="shared" si="218"/>
        <v/>
      </c>
    </row>
    <row r="1418" spans="36:42" ht="15.75" x14ac:dyDescent="0.2">
      <c r="AJ1418" s="413" t="str">
        <f t="shared" si="213"/>
        <v/>
      </c>
      <c r="AK1418" t="e">
        <f t="shared" si="214"/>
        <v>#VALUE!</v>
      </c>
      <c r="AL1418" t="str">
        <f t="shared" si="215"/>
        <v/>
      </c>
      <c r="AM1418" s="427" t="e">
        <f t="shared" si="216"/>
        <v>#VALUE!</v>
      </c>
      <c r="AN1418" t="e">
        <f t="shared" si="217"/>
        <v>#VALUE!</v>
      </c>
      <c r="AP1418" s="19" t="str">
        <f t="shared" si="218"/>
        <v/>
      </c>
    </row>
    <row r="1419" spans="36:42" ht="15.75" x14ac:dyDescent="0.2">
      <c r="AJ1419" s="413" t="str">
        <f t="shared" si="213"/>
        <v/>
      </c>
      <c r="AK1419" t="e">
        <f t="shared" si="214"/>
        <v>#VALUE!</v>
      </c>
      <c r="AL1419" t="str">
        <f t="shared" si="215"/>
        <v/>
      </c>
      <c r="AM1419" s="427" t="e">
        <f t="shared" si="216"/>
        <v>#VALUE!</v>
      </c>
      <c r="AN1419" t="e">
        <f t="shared" si="217"/>
        <v>#VALUE!</v>
      </c>
      <c r="AP1419" s="19" t="str">
        <f t="shared" si="218"/>
        <v/>
      </c>
    </row>
    <row r="1420" spans="36:42" ht="15.75" x14ac:dyDescent="0.2">
      <c r="AJ1420" s="413" t="str">
        <f t="shared" si="213"/>
        <v/>
      </c>
      <c r="AK1420" t="e">
        <f t="shared" si="214"/>
        <v>#VALUE!</v>
      </c>
      <c r="AL1420" t="str">
        <f t="shared" si="215"/>
        <v/>
      </c>
      <c r="AM1420" s="427" t="e">
        <f t="shared" si="216"/>
        <v>#VALUE!</v>
      </c>
      <c r="AN1420" t="e">
        <f t="shared" si="217"/>
        <v>#VALUE!</v>
      </c>
      <c r="AP1420" s="19" t="str">
        <f t="shared" si="218"/>
        <v/>
      </c>
    </row>
    <row r="1421" spans="36:42" ht="15.75" x14ac:dyDescent="0.2">
      <c r="AJ1421" s="413" t="str">
        <f t="shared" si="213"/>
        <v/>
      </c>
      <c r="AK1421" t="e">
        <f t="shared" si="214"/>
        <v>#VALUE!</v>
      </c>
      <c r="AL1421" t="str">
        <f t="shared" si="215"/>
        <v/>
      </c>
      <c r="AM1421" s="427" t="e">
        <f t="shared" si="216"/>
        <v>#VALUE!</v>
      </c>
      <c r="AN1421" t="e">
        <f t="shared" si="217"/>
        <v>#VALUE!</v>
      </c>
      <c r="AP1421" s="19" t="str">
        <f t="shared" si="218"/>
        <v/>
      </c>
    </row>
    <row r="1422" spans="36:42" ht="15.75" x14ac:dyDescent="0.2">
      <c r="AJ1422" s="413" t="str">
        <f t="shared" si="213"/>
        <v/>
      </c>
      <c r="AK1422" t="e">
        <f t="shared" si="214"/>
        <v>#VALUE!</v>
      </c>
      <c r="AL1422" t="str">
        <f t="shared" si="215"/>
        <v/>
      </c>
      <c r="AM1422" s="427" t="e">
        <f t="shared" si="216"/>
        <v>#VALUE!</v>
      </c>
      <c r="AN1422" t="e">
        <f t="shared" si="217"/>
        <v>#VALUE!</v>
      </c>
      <c r="AP1422" s="19" t="str">
        <f t="shared" si="218"/>
        <v/>
      </c>
    </row>
    <row r="1423" spans="36:42" ht="15.75" x14ac:dyDescent="0.2">
      <c r="AJ1423" s="413" t="str">
        <f t="shared" si="213"/>
        <v/>
      </c>
      <c r="AK1423" t="e">
        <f t="shared" si="214"/>
        <v>#VALUE!</v>
      </c>
      <c r="AL1423" t="str">
        <f t="shared" si="215"/>
        <v/>
      </c>
      <c r="AM1423" s="427" t="e">
        <f t="shared" si="216"/>
        <v>#VALUE!</v>
      </c>
      <c r="AN1423" t="e">
        <f t="shared" si="217"/>
        <v>#VALUE!</v>
      </c>
      <c r="AP1423" s="19" t="str">
        <f t="shared" si="218"/>
        <v/>
      </c>
    </row>
    <row r="1424" spans="36:42" ht="15.75" x14ac:dyDescent="0.2">
      <c r="AJ1424" s="413" t="str">
        <f t="shared" si="213"/>
        <v/>
      </c>
      <c r="AK1424" t="e">
        <f t="shared" si="214"/>
        <v>#VALUE!</v>
      </c>
      <c r="AL1424" t="str">
        <f t="shared" si="215"/>
        <v/>
      </c>
      <c r="AM1424" s="427" t="e">
        <f t="shared" si="216"/>
        <v>#VALUE!</v>
      </c>
      <c r="AN1424" t="e">
        <f t="shared" si="217"/>
        <v>#VALUE!</v>
      </c>
      <c r="AP1424" s="19" t="str">
        <f t="shared" si="218"/>
        <v/>
      </c>
    </row>
    <row r="1425" spans="36:42" ht="15.75" x14ac:dyDescent="0.2">
      <c r="AJ1425" s="413" t="str">
        <f t="shared" si="213"/>
        <v/>
      </c>
      <c r="AK1425" t="e">
        <f t="shared" si="214"/>
        <v>#VALUE!</v>
      </c>
      <c r="AL1425" t="str">
        <f t="shared" si="215"/>
        <v/>
      </c>
      <c r="AM1425" s="427" t="e">
        <f t="shared" si="216"/>
        <v>#VALUE!</v>
      </c>
      <c r="AN1425" t="e">
        <f t="shared" si="217"/>
        <v>#VALUE!</v>
      </c>
      <c r="AP1425" s="19" t="str">
        <f t="shared" si="218"/>
        <v/>
      </c>
    </row>
    <row r="1426" spans="36:42" ht="15.75" x14ac:dyDescent="0.2">
      <c r="AJ1426" s="413" t="str">
        <f t="shared" si="213"/>
        <v/>
      </c>
      <c r="AK1426" t="e">
        <f t="shared" si="214"/>
        <v>#VALUE!</v>
      </c>
      <c r="AL1426" t="str">
        <f t="shared" si="215"/>
        <v/>
      </c>
      <c r="AM1426" s="427" t="e">
        <f t="shared" si="216"/>
        <v>#VALUE!</v>
      </c>
      <c r="AN1426" t="e">
        <f t="shared" si="217"/>
        <v>#VALUE!</v>
      </c>
      <c r="AP1426" s="19" t="str">
        <f t="shared" si="218"/>
        <v/>
      </c>
    </row>
    <row r="1427" spans="36:42" ht="15.75" x14ac:dyDescent="0.2">
      <c r="AJ1427" s="413" t="str">
        <f t="shared" si="213"/>
        <v/>
      </c>
      <c r="AK1427" t="e">
        <f t="shared" si="214"/>
        <v>#VALUE!</v>
      </c>
      <c r="AL1427" t="str">
        <f t="shared" si="215"/>
        <v/>
      </c>
      <c r="AM1427" s="427" t="e">
        <f t="shared" si="216"/>
        <v>#VALUE!</v>
      </c>
      <c r="AN1427" t="e">
        <f t="shared" si="217"/>
        <v>#VALUE!</v>
      </c>
      <c r="AP1427" s="19" t="str">
        <f t="shared" si="218"/>
        <v/>
      </c>
    </row>
    <row r="1428" spans="36:42" ht="15.75" x14ac:dyDescent="0.2">
      <c r="AJ1428" s="413" t="str">
        <f t="shared" si="213"/>
        <v/>
      </c>
      <c r="AK1428" t="e">
        <f t="shared" si="214"/>
        <v>#VALUE!</v>
      </c>
      <c r="AL1428" t="str">
        <f t="shared" si="215"/>
        <v/>
      </c>
      <c r="AM1428" s="427" t="e">
        <f t="shared" si="216"/>
        <v>#VALUE!</v>
      </c>
      <c r="AN1428" t="e">
        <f t="shared" si="217"/>
        <v>#VALUE!</v>
      </c>
      <c r="AP1428" s="19" t="str">
        <f t="shared" si="218"/>
        <v/>
      </c>
    </row>
    <row r="1429" spans="36:42" ht="15.75" x14ac:dyDescent="0.2">
      <c r="AJ1429" s="413" t="str">
        <f t="shared" si="213"/>
        <v/>
      </c>
      <c r="AK1429" t="e">
        <f t="shared" si="214"/>
        <v>#VALUE!</v>
      </c>
      <c r="AL1429" t="str">
        <f t="shared" si="215"/>
        <v/>
      </c>
      <c r="AM1429" s="427" t="e">
        <f t="shared" si="216"/>
        <v>#VALUE!</v>
      </c>
      <c r="AN1429" t="e">
        <f t="shared" si="217"/>
        <v>#VALUE!</v>
      </c>
      <c r="AP1429" s="19" t="str">
        <f t="shared" si="218"/>
        <v/>
      </c>
    </row>
    <row r="1430" spans="36:42" ht="15.75" x14ac:dyDescent="0.2">
      <c r="AJ1430" s="413" t="str">
        <f t="shared" si="213"/>
        <v/>
      </c>
      <c r="AK1430" t="e">
        <f t="shared" si="214"/>
        <v>#VALUE!</v>
      </c>
      <c r="AL1430" t="str">
        <f t="shared" si="215"/>
        <v/>
      </c>
      <c r="AM1430" s="427" t="e">
        <f t="shared" si="216"/>
        <v>#VALUE!</v>
      </c>
      <c r="AN1430" t="e">
        <f t="shared" si="217"/>
        <v>#VALUE!</v>
      </c>
      <c r="AP1430" s="19" t="str">
        <f t="shared" si="218"/>
        <v/>
      </c>
    </row>
    <row r="1431" spans="36:42" ht="15.75" x14ac:dyDescent="0.2">
      <c r="AJ1431" s="413" t="str">
        <f t="shared" si="213"/>
        <v/>
      </c>
      <c r="AK1431" t="e">
        <f t="shared" si="214"/>
        <v>#VALUE!</v>
      </c>
      <c r="AL1431" t="str">
        <f t="shared" si="215"/>
        <v/>
      </c>
      <c r="AM1431" s="427" t="e">
        <f t="shared" si="216"/>
        <v>#VALUE!</v>
      </c>
      <c r="AN1431" t="e">
        <f t="shared" si="217"/>
        <v>#VALUE!</v>
      </c>
      <c r="AP1431" s="19" t="str">
        <f t="shared" si="218"/>
        <v/>
      </c>
    </row>
    <row r="1432" spans="36:42" ht="15.75" x14ac:dyDescent="0.2">
      <c r="AJ1432" s="413" t="str">
        <f t="shared" si="213"/>
        <v/>
      </c>
      <c r="AK1432" t="e">
        <f t="shared" si="214"/>
        <v>#VALUE!</v>
      </c>
      <c r="AL1432" t="str">
        <f t="shared" si="215"/>
        <v/>
      </c>
      <c r="AM1432" s="427" t="e">
        <f t="shared" si="216"/>
        <v>#VALUE!</v>
      </c>
      <c r="AN1432" t="e">
        <f t="shared" si="217"/>
        <v>#VALUE!</v>
      </c>
      <c r="AP1432" s="19" t="str">
        <f t="shared" si="218"/>
        <v/>
      </c>
    </row>
    <row r="1433" spans="36:42" ht="15.75" x14ac:dyDescent="0.2">
      <c r="AJ1433" s="413" t="str">
        <f t="shared" si="213"/>
        <v/>
      </c>
      <c r="AK1433" t="e">
        <f t="shared" si="214"/>
        <v>#VALUE!</v>
      </c>
      <c r="AL1433" t="str">
        <f t="shared" si="215"/>
        <v/>
      </c>
      <c r="AM1433" s="427" t="e">
        <f t="shared" si="216"/>
        <v>#VALUE!</v>
      </c>
      <c r="AN1433" t="e">
        <f t="shared" si="217"/>
        <v>#VALUE!</v>
      </c>
      <c r="AP1433" s="19" t="str">
        <f t="shared" si="218"/>
        <v/>
      </c>
    </row>
    <row r="1434" spans="36:42" ht="15.75" x14ac:dyDescent="0.2">
      <c r="AJ1434" s="413" t="str">
        <f t="shared" si="213"/>
        <v/>
      </c>
      <c r="AK1434" t="e">
        <f t="shared" si="214"/>
        <v>#VALUE!</v>
      </c>
      <c r="AL1434" t="str">
        <f t="shared" si="215"/>
        <v/>
      </c>
      <c r="AM1434" s="427" t="e">
        <f t="shared" si="216"/>
        <v>#VALUE!</v>
      </c>
      <c r="AN1434" t="e">
        <f t="shared" si="217"/>
        <v>#VALUE!</v>
      </c>
      <c r="AP1434" s="19" t="str">
        <f t="shared" si="218"/>
        <v/>
      </c>
    </row>
    <row r="1435" spans="36:42" ht="15.75" x14ac:dyDescent="0.2">
      <c r="AJ1435" s="413" t="str">
        <f t="shared" si="213"/>
        <v/>
      </c>
      <c r="AK1435" t="e">
        <f t="shared" si="214"/>
        <v>#VALUE!</v>
      </c>
      <c r="AL1435" t="str">
        <f t="shared" si="215"/>
        <v/>
      </c>
      <c r="AM1435" s="427" t="e">
        <f t="shared" si="216"/>
        <v>#VALUE!</v>
      </c>
      <c r="AN1435" t="e">
        <f t="shared" si="217"/>
        <v>#VALUE!</v>
      </c>
      <c r="AP1435" s="19" t="str">
        <f t="shared" si="218"/>
        <v/>
      </c>
    </row>
    <row r="1436" spans="36:42" ht="15.75" x14ac:dyDescent="0.2">
      <c r="AJ1436" s="413" t="str">
        <f t="shared" si="213"/>
        <v/>
      </c>
      <c r="AK1436" t="e">
        <f t="shared" si="214"/>
        <v>#VALUE!</v>
      </c>
      <c r="AL1436" t="str">
        <f t="shared" si="215"/>
        <v/>
      </c>
      <c r="AM1436" s="427" t="e">
        <f t="shared" si="216"/>
        <v>#VALUE!</v>
      </c>
      <c r="AN1436" t="e">
        <f t="shared" si="217"/>
        <v>#VALUE!</v>
      </c>
      <c r="AP1436" s="19" t="str">
        <f t="shared" si="218"/>
        <v/>
      </c>
    </row>
    <row r="1437" spans="36:42" ht="15.75" x14ac:dyDescent="0.2">
      <c r="AJ1437" s="413" t="str">
        <f t="shared" si="213"/>
        <v/>
      </c>
      <c r="AK1437" t="e">
        <f t="shared" si="214"/>
        <v>#VALUE!</v>
      </c>
      <c r="AL1437" t="str">
        <f t="shared" si="215"/>
        <v/>
      </c>
      <c r="AM1437" s="427" t="e">
        <f t="shared" si="216"/>
        <v>#VALUE!</v>
      </c>
      <c r="AN1437" t="e">
        <f t="shared" si="217"/>
        <v>#VALUE!</v>
      </c>
      <c r="AP1437" s="19" t="str">
        <f t="shared" si="218"/>
        <v/>
      </c>
    </row>
    <row r="1438" spans="36:42" ht="15.75" x14ac:dyDescent="0.2">
      <c r="AJ1438" s="413" t="str">
        <f t="shared" si="213"/>
        <v/>
      </c>
      <c r="AK1438" t="e">
        <f t="shared" si="214"/>
        <v>#VALUE!</v>
      </c>
      <c r="AL1438" t="str">
        <f t="shared" si="215"/>
        <v/>
      </c>
      <c r="AM1438" s="427" t="e">
        <f t="shared" si="216"/>
        <v>#VALUE!</v>
      </c>
      <c r="AN1438" t="e">
        <f t="shared" si="217"/>
        <v>#VALUE!</v>
      </c>
      <c r="AP1438" s="19" t="str">
        <f t="shared" si="218"/>
        <v/>
      </c>
    </row>
    <row r="1439" spans="36:42" ht="15.75" x14ac:dyDescent="0.2">
      <c r="AJ1439" s="413" t="str">
        <f t="shared" si="213"/>
        <v/>
      </c>
      <c r="AK1439" t="e">
        <f t="shared" si="214"/>
        <v>#VALUE!</v>
      </c>
      <c r="AL1439" t="str">
        <f t="shared" si="215"/>
        <v/>
      </c>
      <c r="AM1439" s="427" t="e">
        <f t="shared" si="216"/>
        <v>#VALUE!</v>
      </c>
      <c r="AN1439" t="e">
        <f t="shared" si="217"/>
        <v>#VALUE!</v>
      </c>
      <c r="AP1439" s="19" t="str">
        <f t="shared" si="218"/>
        <v/>
      </c>
    </row>
    <row r="1440" spans="36:42" ht="15.75" x14ac:dyDescent="0.2">
      <c r="AJ1440" s="413" t="str">
        <f t="shared" si="213"/>
        <v/>
      </c>
      <c r="AK1440" t="e">
        <f t="shared" si="214"/>
        <v>#VALUE!</v>
      </c>
      <c r="AL1440" t="str">
        <f t="shared" si="215"/>
        <v/>
      </c>
      <c r="AM1440" s="427" t="e">
        <f t="shared" si="216"/>
        <v>#VALUE!</v>
      </c>
      <c r="AN1440" t="e">
        <f t="shared" si="217"/>
        <v>#VALUE!</v>
      </c>
      <c r="AP1440" s="19" t="str">
        <f t="shared" si="218"/>
        <v/>
      </c>
    </row>
    <row r="1441" spans="36:42" ht="15.75" x14ac:dyDescent="0.2">
      <c r="AJ1441" s="413" t="str">
        <f t="shared" si="213"/>
        <v/>
      </c>
      <c r="AK1441" t="e">
        <f t="shared" si="214"/>
        <v>#VALUE!</v>
      </c>
      <c r="AL1441" t="str">
        <f t="shared" si="215"/>
        <v/>
      </c>
      <c r="AM1441" s="427" t="e">
        <f t="shared" si="216"/>
        <v>#VALUE!</v>
      </c>
      <c r="AN1441" t="e">
        <f t="shared" si="217"/>
        <v>#VALUE!</v>
      </c>
      <c r="AP1441" s="19" t="str">
        <f t="shared" si="218"/>
        <v/>
      </c>
    </row>
    <row r="1442" spans="36:42" ht="15.75" x14ac:dyDescent="0.2">
      <c r="AJ1442" s="413" t="str">
        <f t="shared" si="213"/>
        <v/>
      </c>
      <c r="AK1442" t="e">
        <f t="shared" si="214"/>
        <v>#VALUE!</v>
      </c>
      <c r="AL1442" t="str">
        <f t="shared" si="215"/>
        <v/>
      </c>
      <c r="AM1442" s="427" t="e">
        <f t="shared" si="216"/>
        <v>#VALUE!</v>
      </c>
      <c r="AN1442" t="e">
        <f t="shared" si="217"/>
        <v>#VALUE!</v>
      </c>
      <c r="AP1442" s="19" t="str">
        <f t="shared" si="218"/>
        <v/>
      </c>
    </row>
    <row r="1443" spans="36:42" ht="15.75" x14ac:dyDescent="0.2">
      <c r="AJ1443" s="413" t="str">
        <f t="shared" si="213"/>
        <v/>
      </c>
      <c r="AK1443" t="e">
        <f t="shared" si="214"/>
        <v>#VALUE!</v>
      </c>
      <c r="AL1443" t="str">
        <f t="shared" si="215"/>
        <v/>
      </c>
      <c r="AM1443" s="427" t="e">
        <f t="shared" si="216"/>
        <v>#VALUE!</v>
      </c>
      <c r="AN1443" t="e">
        <f t="shared" si="217"/>
        <v>#VALUE!</v>
      </c>
      <c r="AP1443" s="19" t="str">
        <f t="shared" si="218"/>
        <v/>
      </c>
    </row>
    <row r="1444" spans="36:42" ht="15.75" x14ac:dyDescent="0.2">
      <c r="AJ1444" s="413" t="str">
        <f t="shared" si="213"/>
        <v/>
      </c>
      <c r="AK1444" t="e">
        <f t="shared" si="214"/>
        <v>#VALUE!</v>
      </c>
      <c r="AL1444" t="str">
        <f t="shared" si="215"/>
        <v/>
      </c>
      <c r="AM1444" s="427" t="e">
        <f t="shared" si="216"/>
        <v>#VALUE!</v>
      </c>
      <c r="AN1444" t="e">
        <f t="shared" si="217"/>
        <v>#VALUE!</v>
      </c>
      <c r="AP1444" s="19" t="str">
        <f t="shared" si="218"/>
        <v/>
      </c>
    </row>
    <row r="1445" spans="36:42" ht="15.75" x14ac:dyDescent="0.2">
      <c r="AJ1445" s="413" t="str">
        <f t="shared" si="213"/>
        <v/>
      </c>
      <c r="AK1445" t="e">
        <f t="shared" si="214"/>
        <v>#VALUE!</v>
      </c>
      <c r="AL1445" t="str">
        <f t="shared" si="215"/>
        <v/>
      </c>
      <c r="AM1445" s="427" t="e">
        <f t="shared" si="216"/>
        <v>#VALUE!</v>
      </c>
      <c r="AN1445" t="e">
        <f t="shared" si="217"/>
        <v>#VALUE!</v>
      </c>
      <c r="AP1445" s="19" t="str">
        <f t="shared" si="218"/>
        <v/>
      </c>
    </row>
    <row r="1446" spans="36:42" ht="15.75" x14ac:dyDescent="0.2">
      <c r="AJ1446" s="413" t="str">
        <f t="shared" si="213"/>
        <v/>
      </c>
      <c r="AK1446" t="e">
        <f t="shared" si="214"/>
        <v>#VALUE!</v>
      </c>
      <c r="AL1446" t="str">
        <f t="shared" si="215"/>
        <v/>
      </c>
      <c r="AM1446" s="427" t="e">
        <f t="shared" si="216"/>
        <v>#VALUE!</v>
      </c>
      <c r="AN1446" t="e">
        <f t="shared" si="217"/>
        <v>#VALUE!</v>
      </c>
      <c r="AP1446" s="19" t="str">
        <f t="shared" si="218"/>
        <v/>
      </c>
    </row>
    <row r="1447" spans="36:42" ht="15.75" x14ac:dyDescent="0.2">
      <c r="AJ1447" s="413" t="str">
        <f t="shared" si="213"/>
        <v/>
      </c>
      <c r="AK1447" t="e">
        <f t="shared" si="214"/>
        <v>#VALUE!</v>
      </c>
      <c r="AL1447" t="str">
        <f t="shared" si="215"/>
        <v/>
      </c>
      <c r="AM1447" s="427" t="e">
        <f t="shared" si="216"/>
        <v>#VALUE!</v>
      </c>
      <c r="AN1447" t="e">
        <f t="shared" si="217"/>
        <v>#VALUE!</v>
      </c>
      <c r="AP1447" s="19" t="str">
        <f t="shared" si="218"/>
        <v/>
      </c>
    </row>
    <row r="1448" spans="36:42" ht="15.75" x14ac:dyDescent="0.2">
      <c r="AJ1448" s="413" t="str">
        <f t="shared" si="213"/>
        <v/>
      </c>
      <c r="AK1448" t="e">
        <f t="shared" si="214"/>
        <v>#VALUE!</v>
      </c>
      <c r="AL1448" t="str">
        <f t="shared" si="215"/>
        <v/>
      </c>
      <c r="AM1448" s="427" t="e">
        <f t="shared" si="216"/>
        <v>#VALUE!</v>
      </c>
      <c r="AN1448" t="e">
        <f t="shared" si="217"/>
        <v>#VALUE!</v>
      </c>
      <c r="AP1448" s="19" t="str">
        <f t="shared" si="218"/>
        <v/>
      </c>
    </row>
    <row r="1449" spans="36:42" ht="15.75" x14ac:dyDescent="0.2">
      <c r="AJ1449" s="413" t="str">
        <f t="shared" si="213"/>
        <v/>
      </c>
      <c r="AK1449" t="e">
        <f t="shared" si="214"/>
        <v>#VALUE!</v>
      </c>
      <c r="AL1449" t="str">
        <f t="shared" si="215"/>
        <v/>
      </c>
      <c r="AM1449" s="427" t="e">
        <f t="shared" si="216"/>
        <v>#VALUE!</v>
      </c>
      <c r="AN1449" t="e">
        <f t="shared" si="217"/>
        <v>#VALUE!</v>
      </c>
      <c r="AP1449" s="19" t="str">
        <f t="shared" si="218"/>
        <v/>
      </c>
    </row>
    <row r="1450" spans="36:42" ht="15.75" x14ac:dyDescent="0.2">
      <c r="AJ1450" s="413" t="str">
        <f t="shared" si="213"/>
        <v/>
      </c>
      <c r="AK1450" t="e">
        <f t="shared" si="214"/>
        <v>#VALUE!</v>
      </c>
      <c r="AL1450" t="str">
        <f t="shared" si="215"/>
        <v/>
      </c>
      <c r="AM1450" s="427" t="e">
        <f t="shared" si="216"/>
        <v>#VALUE!</v>
      </c>
      <c r="AN1450" t="e">
        <f t="shared" si="217"/>
        <v>#VALUE!</v>
      </c>
      <c r="AP1450" s="19" t="str">
        <f t="shared" si="218"/>
        <v/>
      </c>
    </row>
    <row r="1451" spans="36:42" ht="15.75" x14ac:dyDescent="0.2">
      <c r="AJ1451" s="413" t="str">
        <f t="shared" si="213"/>
        <v/>
      </c>
      <c r="AK1451" t="e">
        <f t="shared" si="214"/>
        <v>#VALUE!</v>
      </c>
      <c r="AL1451" t="str">
        <f t="shared" si="215"/>
        <v/>
      </c>
      <c r="AM1451" s="427" t="e">
        <f t="shared" si="216"/>
        <v>#VALUE!</v>
      </c>
      <c r="AN1451" t="e">
        <f t="shared" si="217"/>
        <v>#VALUE!</v>
      </c>
      <c r="AP1451" s="19" t="str">
        <f t="shared" si="218"/>
        <v/>
      </c>
    </row>
    <row r="1452" spans="36:42" ht="15.75" x14ac:dyDescent="0.2">
      <c r="AJ1452" s="413" t="str">
        <f t="shared" si="213"/>
        <v/>
      </c>
      <c r="AK1452" t="e">
        <f t="shared" si="214"/>
        <v>#VALUE!</v>
      </c>
      <c r="AL1452" t="str">
        <f t="shared" si="215"/>
        <v/>
      </c>
      <c r="AM1452" s="427" t="e">
        <f t="shared" si="216"/>
        <v>#VALUE!</v>
      </c>
      <c r="AN1452" t="e">
        <f t="shared" si="217"/>
        <v>#VALUE!</v>
      </c>
      <c r="AP1452" s="19" t="str">
        <f t="shared" si="218"/>
        <v/>
      </c>
    </row>
    <row r="1453" spans="36:42" ht="15.75" x14ac:dyDescent="0.2">
      <c r="AJ1453" s="413" t="str">
        <f t="shared" si="213"/>
        <v/>
      </c>
      <c r="AK1453" t="e">
        <f t="shared" si="214"/>
        <v>#VALUE!</v>
      </c>
      <c r="AL1453" t="str">
        <f t="shared" si="215"/>
        <v/>
      </c>
      <c r="AM1453" s="427" t="e">
        <f t="shared" si="216"/>
        <v>#VALUE!</v>
      </c>
      <c r="AN1453" t="e">
        <f t="shared" si="217"/>
        <v>#VALUE!</v>
      </c>
      <c r="AP1453" s="19" t="str">
        <f t="shared" si="218"/>
        <v/>
      </c>
    </row>
    <row r="1454" spans="36:42" ht="15.75" x14ac:dyDescent="0.2">
      <c r="AJ1454" s="413" t="str">
        <f t="shared" si="213"/>
        <v/>
      </c>
      <c r="AK1454" t="e">
        <f t="shared" si="214"/>
        <v>#VALUE!</v>
      </c>
      <c r="AL1454" t="str">
        <f t="shared" si="215"/>
        <v/>
      </c>
      <c r="AM1454" s="427" t="e">
        <f t="shared" si="216"/>
        <v>#VALUE!</v>
      </c>
      <c r="AN1454" t="e">
        <f t="shared" si="217"/>
        <v>#VALUE!</v>
      </c>
      <c r="AP1454" s="19" t="str">
        <f t="shared" si="218"/>
        <v/>
      </c>
    </row>
    <row r="1455" spans="36:42" ht="15.75" x14ac:dyDescent="0.2">
      <c r="AJ1455" s="413" t="str">
        <f t="shared" si="213"/>
        <v/>
      </c>
      <c r="AK1455" t="e">
        <f t="shared" si="214"/>
        <v>#VALUE!</v>
      </c>
      <c r="AL1455" t="str">
        <f t="shared" si="215"/>
        <v/>
      </c>
      <c r="AM1455" s="427" t="e">
        <f t="shared" si="216"/>
        <v>#VALUE!</v>
      </c>
      <c r="AN1455" t="e">
        <f t="shared" si="217"/>
        <v>#VALUE!</v>
      </c>
      <c r="AP1455" s="19" t="str">
        <f t="shared" si="218"/>
        <v/>
      </c>
    </row>
    <row r="1456" spans="36:42" ht="15.75" x14ac:dyDescent="0.2">
      <c r="AJ1456" s="413" t="str">
        <f t="shared" si="213"/>
        <v/>
      </c>
      <c r="AK1456" t="e">
        <f t="shared" si="214"/>
        <v>#VALUE!</v>
      </c>
      <c r="AL1456" t="str">
        <f t="shared" si="215"/>
        <v/>
      </c>
      <c r="AM1456" s="427" t="e">
        <f t="shared" si="216"/>
        <v>#VALUE!</v>
      </c>
      <c r="AN1456" t="e">
        <f t="shared" si="217"/>
        <v>#VALUE!</v>
      </c>
      <c r="AP1456" s="19" t="str">
        <f t="shared" si="218"/>
        <v/>
      </c>
    </row>
    <row r="1457" spans="36:42" ht="15.75" x14ac:dyDescent="0.2">
      <c r="AJ1457" s="413" t="str">
        <f t="shared" si="213"/>
        <v/>
      </c>
      <c r="AK1457" t="e">
        <f t="shared" si="214"/>
        <v>#VALUE!</v>
      </c>
      <c r="AL1457" t="str">
        <f t="shared" si="215"/>
        <v/>
      </c>
      <c r="AM1457" s="427" t="e">
        <f t="shared" si="216"/>
        <v>#VALUE!</v>
      </c>
      <c r="AN1457" t="e">
        <f t="shared" si="217"/>
        <v>#VALUE!</v>
      </c>
      <c r="AP1457" s="19" t="str">
        <f t="shared" si="218"/>
        <v/>
      </c>
    </row>
    <row r="1458" spans="36:42" ht="15.75" x14ac:dyDescent="0.2">
      <c r="AJ1458" s="413" t="str">
        <f t="shared" si="213"/>
        <v/>
      </c>
      <c r="AK1458" t="e">
        <f t="shared" si="214"/>
        <v>#VALUE!</v>
      </c>
      <c r="AL1458" t="str">
        <f t="shared" si="215"/>
        <v/>
      </c>
      <c r="AM1458" s="427" t="e">
        <f t="shared" si="216"/>
        <v>#VALUE!</v>
      </c>
      <c r="AN1458" t="e">
        <f t="shared" si="217"/>
        <v>#VALUE!</v>
      </c>
      <c r="AP1458" s="19" t="str">
        <f t="shared" si="218"/>
        <v/>
      </c>
    </row>
    <row r="1459" spans="36:42" ht="15.75" x14ac:dyDescent="0.2">
      <c r="AJ1459" s="413" t="str">
        <f t="shared" si="213"/>
        <v/>
      </c>
      <c r="AK1459" t="e">
        <f t="shared" si="214"/>
        <v>#VALUE!</v>
      </c>
      <c r="AL1459" t="str">
        <f t="shared" si="215"/>
        <v/>
      </c>
      <c r="AM1459" s="427" t="e">
        <f t="shared" si="216"/>
        <v>#VALUE!</v>
      </c>
      <c r="AN1459" t="e">
        <f t="shared" si="217"/>
        <v>#VALUE!</v>
      </c>
      <c r="AP1459" s="19" t="str">
        <f t="shared" si="218"/>
        <v/>
      </c>
    </row>
    <row r="1460" spans="36:42" ht="15.75" x14ac:dyDescent="0.2">
      <c r="AJ1460" s="413" t="str">
        <f t="shared" si="213"/>
        <v/>
      </c>
      <c r="AK1460" t="e">
        <f t="shared" si="214"/>
        <v>#VALUE!</v>
      </c>
      <c r="AL1460" t="str">
        <f t="shared" si="215"/>
        <v/>
      </c>
      <c r="AM1460" s="427" t="e">
        <f t="shared" si="216"/>
        <v>#VALUE!</v>
      </c>
      <c r="AN1460" t="e">
        <f t="shared" si="217"/>
        <v>#VALUE!</v>
      </c>
      <c r="AP1460" s="19" t="str">
        <f t="shared" si="218"/>
        <v/>
      </c>
    </row>
    <row r="1461" spans="36:42" ht="15.75" x14ac:dyDescent="0.2">
      <c r="AJ1461" s="413" t="str">
        <f t="shared" si="213"/>
        <v/>
      </c>
      <c r="AK1461" t="e">
        <f t="shared" si="214"/>
        <v>#VALUE!</v>
      </c>
      <c r="AL1461" t="str">
        <f t="shared" si="215"/>
        <v/>
      </c>
      <c r="AM1461" s="427" t="e">
        <f t="shared" si="216"/>
        <v>#VALUE!</v>
      </c>
      <c r="AN1461" t="e">
        <f t="shared" si="217"/>
        <v>#VALUE!</v>
      </c>
      <c r="AP1461" s="19" t="str">
        <f t="shared" si="218"/>
        <v/>
      </c>
    </row>
    <row r="1462" spans="36:42" ht="15.75" x14ac:dyDescent="0.2">
      <c r="AJ1462" s="413" t="str">
        <f t="shared" si="213"/>
        <v/>
      </c>
      <c r="AK1462" t="e">
        <f t="shared" si="214"/>
        <v>#VALUE!</v>
      </c>
      <c r="AL1462" t="str">
        <f t="shared" si="215"/>
        <v/>
      </c>
      <c r="AM1462" s="427" t="e">
        <f t="shared" si="216"/>
        <v>#VALUE!</v>
      </c>
      <c r="AN1462" t="e">
        <f t="shared" si="217"/>
        <v>#VALUE!</v>
      </c>
      <c r="AP1462" s="19" t="str">
        <f t="shared" si="218"/>
        <v/>
      </c>
    </row>
    <row r="1463" spans="36:42" ht="15.75" x14ac:dyDescent="0.2">
      <c r="AJ1463" s="413" t="str">
        <f t="shared" si="213"/>
        <v/>
      </c>
      <c r="AK1463" t="e">
        <f t="shared" si="214"/>
        <v>#VALUE!</v>
      </c>
      <c r="AL1463" t="str">
        <f t="shared" si="215"/>
        <v/>
      </c>
      <c r="AM1463" s="427" t="e">
        <f t="shared" si="216"/>
        <v>#VALUE!</v>
      </c>
      <c r="AN1463" t="e">
        <f t="shared" si="217"/>
        <v>#VALUE!</v>
      </c>
      <c r="AP1463" s="19" t="str">
        <f t="shared" si="218"/>
        <v/>
      </c>
    </row>
    <row r="1464" spans="36:42" ht="15.75" x14ac:dyDescent="0.2">
      <c r="AJ1464" s="413" t="str">
        <f t="shared" si="213"/>
        <v/>
      </c>
      <c r="AK1464" t="e">
        <f t="shared" si="214"/>
        <v>#VALUE!</v>
      </c>
      <c r="AL1464" t="str">
        <f t="shared" si="215"/>
        <v/>
      </c>
      <c r="AM1464" s="427" t="e">
        <f t="shared" si="216"/>
        <v>#VALUE!</v>
      </c>
      <c r="AN1464" t="e">
        <f t="shared" si="217"/>
        <v>#VALUE!</v>
      </c>
      <c r="AP1464" s="19" t="str">
        <f t="shared" si="218"/>
        <v/>
      </c>
    </row>
    <row r="1465" spans="36:42" ht="15.75" x14ac:dyDescent="0.2">
      <c r="AJ1465" s="413" t="str">
        <f t="shared" si="213"/>
        <v/>
      </c>
      <c r="AK1465" t="e">
        <f t="shared" si="214"/>
        <v>#VALUE!</v>
      </c>
      <c r="AL1465" t="str">
        <f t="shared" si="215"/>
        <v/>
      </c>
      <c r="AM1465" s="427" t="e">
        <f t="shared" si="216"/>
        <v>#VALUE!</v>
      </c>
      <c r="AN1465" t="e">
        <f t="shared" si="217"/>
        <v>#VALUE!</v>
      </c>
      <c r="AP1465" s="19" t="str">
        <f t="shared" si="218"/>
        <v/>
      </c>
    </row>
    <row r="1466" spans="36:42" ht="15.75" x14ac:dyDescent="0.2">
      <c r="AJ1466" s="413" t="str">
        <f t="shared" si="213"/>
        <v/>
      </c>
      <c r="AK1466" t="e">
        <f t="shared" si="214"/>
        <v>#VALUE!</v>
      </c>
      <c r="AL1466" t="str">
        <f t="shared" si="215"/>
        <v/>
      </c>
      <c r="AM1466" s="427" t="e">
        <f t="shared" si="216"/>
        <v>#VALUE!</v>
      </c>
      <c r="AN1466" t="e">
        <f t="shared" si="217"/>
        <v>#VALUE!</v>
      </c>
      <c r="AP1466" s="19" t="str">
        <f t="shared" si="218"/>
        <v/>
      </c>
    </row>
    <row r="1467" spans="36:42" ht="15.75" x14ac:dyDescent="0.2">
      <c r="AJ1467" s="413" t="str">
        <f t="shared" si="213"/>
        <v/>
      </c>
      <c r="AK1467" t="e">
        <f t="shared" si="214"/>
        <v>#VALUE!</v>
      </c>
      <c r="AL1467" t="str">
        <f t="shared" si="215"/>
        <v/>
      </c>
      <c r="AM1467" s="427" t="e">
        <f t="shared" si="216"/>
        <v>#VALUE!</v>
      </c>
      <c r="AN1467" t="e">
        <f t="shared" si="217"/>
        <v>#VALUE!</v>
      </c>
      <c r="AP1467" s="19" t="str">
        <f t="shared" si="218"/>
        <v/>
      </c>
    </row>
    <row r="1468" spans="36:42" ht="15.75" x14ac:dyDescent="0.2">
      <c r="AJ1468" s="413" t="str">
        <f t="shared" si="213"/>
        <v/>
      </c>
      <c r="AK1468" t="e">
        <f t="shared" si="214"/>
        <v>#VALUE!</v>
      </c>
      <c r="AL1468" t="str">
        <f t="shared" si="215"/>
        <v/>
      </c>
      <c r="AM1468" s="427" t="e">
        <f t="shared" si="216"/>
        <v>#VALUE!</v>
      </c>
      <c r="AN1468" t="e">
        <f t="shared" si="217"/>
        <v>#VALUE!</v>
      </c>
      <c r="AP1468" s="19" t="str">
        <f t="shared" si="218"/>
        <v/>
      </c>
    </row>
    <row r="1469" spans="36:42" ht="15.75" x14ac:dyDescent="0.2">
      <c r="AJ1469" s="413" t="str">
        <f t="shared" si="213"/>
        <v/>
      </c>
      <c r="AK1469" t="e">
        <f t="shared" si="214"/>
        <v>#VALUE!</v>
      </c>
      <c r="AL1469" t="str">
        <f t="shared" si="215"/>
        <v/>
      </c>
      <c r="AM1469" s="427" t="e">
        <f t="shared" si="216"/>
        <v>#VALUE!</v>
      </c>
      <c r="AN1469" t="e">
        <f t="shared" si="217"/>
        <v>#VALUE!</v>
      </c>
      <c r="AP1469" s="19" t="str">
        <f t="shared" si="218"/>
        <v/>
      </c>
    </row>
    <row r="1470" spans="36:42" ht="15.75" x14ac:dyDescent="0.2">
      <c r="AJ1470" s="413" t="str">
        <f t="shared" si="213"/>
        <v/>
      </c>
      <c r="AK1470" t="e">
        <f t="shared" si="214"/>
        <v>#VALUE!</v>
      </c>
      <c r="AL1470" t="str">
        <f t="shared" si="215"/>
        <v/>
      </c>
      <c r="AM1470" s="427" t="e">
        <f t="shared" si="216"/>
        <v>#VALUE!</v>
      </c>
      <c r="AN1470" t="e">
        <f t="shared" si="217"/>
        <v>#VALUE!</v>
      </c>
      <c r="AP1470" s="19" t="str">
        <f t="shared" si="218"/>
        <v/>
      </c>
    </row>
    <row r="1471" spans="36:42" ht="15.75" x14ac:dyDescent="0.2">
      <c r="AJ1471" s="413" t="str">
        <f t="shared" si="213"/>
        <v/>
      </c>
      <c r="AK1471" t="e">
        <f t="shared" si="214"/>
        <v>#VALUE!</v>
      </c>
      <c r="AL1471" t="str">
        <f t="shared" si="215"/>
        <v/>
      </c>
      <c r="AM1471" s="427" t="e">
        <f t="shared" si="216"/>
        <v>#VALUE!</v>
      </c>
      <c r="AN1471" t="e">
        <f t="shared" si="217"/>
        <v>#VALUE!</v>
      </c>
      <c r="AP1471" s="19" t="str">
        <f t="shared" si="218"/>
        <v/>
      </c>
    </row>
    <row r="1472" spans="36:42" ht="15.75" x14ac:dyDescent="0.2">
      <c r="AJ1472" s="413" t="str">
        <f t="shared" si="213"/>
        <v/>
      </c>
      <c r="AK1472" t="e">
        <f t="shared" si="214"/>
        <v>#VALUE!</v>
      </c>
      <c r="AL1472" t="str">
        <f t="shared" si="215"/>
        <v/>
      </c>
      <c r="AM1472" s="427" t="e">
        <f t="shared" si="216"/>
        <v>#VALUE!</v>
      </c>
      <c r="AN1472" t="e">
        <f t="shared" si="217"/>
        <v>#VALUE!</v>
      </c>
      <c r="AP1472" s="19" t="str">
        <f t="shared" si="218"/>
        <v/>
      </c>
    </row>
    <row r="1473" spans="36:42" ht="15.75" x14ac:dyDescent="0.2">
      <c r="AJ1473" s="413" t="str">
        <f t="shared" si="213"/>
        <v/>
      </c>
      <c r="AK1473" t="e">
        <f t="shared" si="214"/>
        <v>#VALUE!</v>
      </c>
      <c r="AL1473" t="str">
        <f t="shared" si="215"/>
        <v/>
      </c>
      <c r="AM1473" s="427" t="e">
        <f t="shared" si="216"/>
        <v>#VALUE!</v>
      </c>
      <c r="AN1473" t="e">
        <f t="shared" si="217"/>
        <v>#VALUE!</v>
      </c>
      <c r="AP1473" s="19" t="str">
        <f t="shared" si="218"/>
        <v/>
      </c>
    </row>
    <row r="1474" spans="36:42" ht="15.75" x14ac:dyDescent="0.2">
      <c r="AJ1474" s="413" t="str">
        <f t="shared" si="213"/>
        <v/>
      </c>
      <c r="AK1474" t="e">
        <f t="shared" si="214"/>
        <v>#VALUE!</v>
      </c>
      <c r="AL1474" t="str">
        <f t="shared" si="215"/>
        <v/>
      </c>
      <c r="AM1474" s="427" t="e">
        <f t="shared" si="216"/>
        <v>#VALUE!</v>
      </c>
      <c r="AN1474" t="e">
        <f t="shared" si="217"/>
        <v>#VALUE!</v>
      </c>
      <c r="AP1474" s="19" t="str">
        <f t="shared" si="218"/>
        <v/>
      </c>
    </row>
    <row r="1475" spans="36:42" ht="15.75" x14ac:dyDescent="0.2">
      <c r="AJ1475" s="413" t="str">
        <f t="shared" si="213"/>
        <v/>
      </c>
      <c r="AK1475" t="e">
        <f t="shared" si="214"/>
        <v>#VALUE!</v>
      </c>
      <c r="AL1475" t="str">
        <f t="shared" si="215"/>
        <v/>
      </c>
      <c r="AM1475" s="427" t="e">
        <f t="shared" si="216"/>
        <v>#VALUE!</v>
      </c>
      <c r="AN1475" t="e">
        <f t="shared" si="217"/>
        <v>#VALUE!</v>
      </c>
      <c r="AP1475" s="19" t="str">
        <f t="shared" si="218"/>
        <v/>
      </c>
    </row>
    <row r="1476" spans="36:42" ht="15.75" x14ac:dyDescent="0.2">
      <c r="AJ1476" s="413" t="str">
        <f t="shared" si="213"/>
        <v/>
      </c>
      <c r="AK1476" t="e">
        <f t="shared" si="214"/>
        <v>#VALUE!</v>
      </c>
      <c r="AL1476" t="str">
        <f t="shared" si="215"/>
        <v/>
      </c>
      <c r="AM1476" s="427" t="e">
        <f t="shared" si="216"/>
        <v>#VALUE!</v>
      </c>
      <c r="AN1476" t="e">
        <f t="shared" si="217"/>
        <v>#VALUE!</v>
      </c>
      <c r="AP1476" s="19" t="str">
        <f t="shared" si="218"/>
        <v/>
      </c>
    </row>
    <row r="1477" spans="36:42" ht="15.75" x14ac:dyDescent="0.2">
      <c r="AJ1477" s="413" t="str">
        <f t="shared" si="213"/>
        <v/>
      </c>
      <c r="AK1477" t="e">
        <f t="shared" si="214"/>
        <v>#VALUE!</v>
      </c>
      <c r="AL1477" t="str">
        <f t="shared" si="215"/>
        <v/>
      </c>
      <c r="AM1477" s="427" t="e">
        <f t="shared" si="216"/>
        <v>#VALUE!</v>
      </c>
      <c r="AN1477" t="e">
        <f t="shared" si="217"/>
        <v>#VALUE!</v>
      </c>
      <c r="AP1477" s="19" t="str">
        <f t="shared" si="218"/>
        <v/>
      </c>
    </row>
    <row r="1478" spans="36:42" ht="15.75" x14ac:dyDescent="0.2">
      <c r="AJ1478" s="413" t="str">
        <f t="shared" si="213"/>
        <v/>
      </c>
      <c r="AK1478" t="e">
        <f t="shared" si="214"/>
        <v>#VALUE!</v>
      </c>
      <c r="AL1478" t="str">
        <f t="shared" si="215"/>
        <v/>
      </c>
      <c r="AM1478" s="427" t="e">
        <f t="shared" si="216"/>
        <v>#VALUE!</v>
      </c>
      <c r="AN1478" t="e">
        <f t="shared" si="217"/>
        <v>#VALUE!</v>
      </c>
      <c r="AP1478" s="19" t="str">
        <f t="shared" si="218"/>
        <v/>
      </c>
    </row>
    <row r="1479" spans="36:42" ht="15.75" x14ac:dyDescent="0.2">
      <c r="AJ1479" s="413" t="str">
        <f t="shared" ref="AJ1479:AJ1542" si="219">LEFT(AI1479,2)</f>
        <v/>
      </c>
      <c r="AK1479" t="e">
        <f t="shared" ref="AK1479:AK1542" si="220">MID(AI1479,FIND("/",AI1479)+1,FIND("/",AI1479,FIND("/",AI1479)+1)-FIND("/",AI1479)-1)</f>
        <v>#VALUE!</v>
      </c>
      <c r="AL1479" t="str">
        <f t="shared" ref="AL1479:AL1542" si="221">RIGHT(AI1479,4)</f>
        <v/>
      </c>
      <c r="AM1479" s="427" t="e">
        <f t="shared" ref="AM1479:AM1542" si="222">IF(VALUE(AK1479)&gt;12,AK1479,AJ1479)</f>
        <v>#VALUE!</v>
      </c>
      <c r="AN1479" t="e">
        <f t="shared" ref="AN1479:AN1542" si="223">IF(VALUE(AK1479)&gt;12,AJ1479,AK1479)</f>
        <v>#VALUE!</v>
      </c>
      <c r="AP1479" s="19" t="str">
        <f t="shared" ref="AP1479:AP1542" si="224">IFERROR(DATE(TEXT(AL1479,0),TEXT(AN1479,0),TEXT(AM1479,0)),"")</f>
        <v/>
      </c>
    </row>
    <row r="1480" spans="36:42" ht="15.75" x14ac:dyDescent="0.2">
      <c r="AJ1480" s="413" t="str">
        <f t="shared" si="219"/>
        <v/>
      </c>
      <c r="AK1480" t="e">
        <f t="shared" si="220"/>
        <v>#VALUE!</v>
      </c>
      <c r="AL1480" t="str">
        <f t="shared" si="221"/>
        <v/>
      </c>
      <c r="AM1480" s="427" t="e">
        <f t="shared" si="222"/>
        <v>#VALUE!</v>
      </c>
      <c r="AN1480" t="e">
        <f t="shared" si="223"/>
        <v>#VALUE!</v>
      </c>
      <c r="AP1480" s="19" t="str">
        <f t="shared" si="224"/>
        <v/>
      </c>
    </row>
    <row r="1481" spans="36:42" ht="15.75" x14ac:dyDescent="0.2">
      <c r="AJ1481" s="413" t="str">
        <f t="shared" si="219"/>
        <v/>
      </c>
      <c r="AK1481" t="e">
        <f t="shared" si="220"/>
        <v>#VALUE!</v>
      </c>
      <c r="AL1481" t="str">
        <f t="shared" si="221"/>
        <v/>
      </c>
      <c r="AM1481" s="427" t="e">
        <f t="shared" si="222"/>
        <v>#VALUE!</v>
      </c>
      <c r="AN1481" t="e">
        <f t="shared" si="223"/>
        <v>#VALUE!</v>
      </c>
      <c r="AP1481" s="19" t="str">
        <f t="shared" si="224"/>
        <v/>
      </c>
    </row>
    <row r="1482" spans="36:42" ht="15.75" x14ac:dyDescent="0.2">
      <c r="AJ1482" s="413" t="str">
        <f t="shared" si="219"/>
        <v/>
      </c>
      <c r="AK1482" t="e">
        <f t="shared" si="220"/>
        <v>#VALUE!</v>
      </c>
      <c r="AL1482" t="str">
        <f t="shared" si="221"/>
        <v/>
      </c>
      <c r="AM1482" s="427" t="e">
        <f t="shared" si="222"/>
        <v>#VALUE!</v>
      </c>
      <c r="AN1482" t="e">
        <f t="shared" si="223"/>
        <v>#VALUE!</v>
      </c>
      <c r="AP1482" s="19" t="str">
        <f t="shared" si="224"/>
        <v/>
      </c>
    </row>
    <row r="1483" spans="36:42" ht="15.75" x14ac:dyDescent="0.2">
      <c r="AJ1483" s="413" t="str">
        <f t="shared" si="219"/>
        <v/>
      </c>
      <c r="AK1483" t="e">
        <f t="shared" si="220"/>
        <v>#VALUE!</v>
      </c>
      <c r="AL1483" t="str">
        <f t="shared" si="221"/>
        <v/>
      </c>
      <c r="AM1483" s="427" t="e">
        <f t="shared" si="222"/>
        <v>#VALUE!</v>
      </c>
      <c r="AN1483" t="e">
        <f t="shared" si="223"/>
        <v>#VALUE!</v>
      </c>
      <c r="AP1483" s="19" t="str">
        <f t="shared" si="224"/>
        <v/>
      </c>
    </row>
    <row r="1484" spans="36:42" ht="15.75" x14ac:dyDescent="0.2">
      <c r="AJ1484" s="413" t="str">
        <f t="shared" si="219"/>
        <v/>
      </c>
      <c r="AK1484" t="e">
        <f t="shared" si="220"/>
        <v>#VALUE!</v>
      </c>
      <c r="AL1484" t="str">
        <f t="shared" si="221"/>
        <v/>
      </c>
      <c r="AM1484" s="427" t="e">
        <f t="shared" si="222"/>
        <v>#VALUE!</v>
      </c>
      <c r="AN1484" t="e">
        <f t="shared" si="223"/>
        <v>#VALUE!</v>
      </c>
      <c r="AP1484" s="19" t="str">
        <f t="shared" si="224"/>
        <v/>
      </c>
    </row>
    <row r="1485" spans="36:42" ht="15.75" x14ac:dyDescent="0.2">
      <c r="AJ1485" s="413" t="str">
        <f t="shared" si="219"/>
        <v/>
      </c>
      <c r="AK1485" t="e">
        <f t="shared" si="220"/>
        <v>#VALUE!</v>
      </c>
      <c r="AL1485" t="str">
        <f t="shared" si="221"/>
        <v/>
      </c>
      <c r="AM1485" s="427" t="e">
        <f t="shared" si="222"/>
        <v>#VALUE!</v>
      </c>
      <c r="AN1485" t="e">
        <f t="shared" si="223"/>
        <v>#VALUE!</v>
      </c>
      <c r="AP1485" s="19" t="str">
        <f t="shared" si="224"/>
        <v/>
      </c>
    </row>
    <row r="1486" spans="36:42" ht="15.75" x14ac:dyDescent="0.2">
      <c r="AJ1486" s="413" t="str">
        <f t="shared" si="219"/>
        <v/>
      </c>
      <c r="AK1486" t="e">
        <f t="shared" si="220"/>
        <v>#VALUE!</v>
      </c>
      <c r="AL1486" t="str">
        <f t="shared" si="221"/>
        <v/>
      </c>
      <c r="AM1486" s="427" t="e">
        <f t="shared" si="222"/>
        <v>#VALUE!</v>
      </c>
      <c r="AN1486" t="e">
        <f t="shared" si="223"/>
        <v>#VALUE!</v>
      </c>
      <c r="AP1486" s="19" t="str">
        <f t="shared" si="224"/>
        <v/>
      </c>
    </row>
    <row r="1487" spans="36:42" ht="15.75" x14ac:dyDescent="0.2">
      <c r="AJ1487" s="413" t="str">
        <f t="shared" si="219"/>
        <v/>
      </c>
      <c r="AK1487" t="e">
        <f t="shared" si="220"/>
        <v>#VALUE!</v>
      </c>
      <c r="AL1487" t="str">
        <f t="shared" si="221"/>
        <v/>
      </c>
      <c r="AM1487" s="427" t="e">
        <f t="shared" si="222"/>
        <v>#VALUE!</v>
      </c>
      <c r="AN1487" t="e">
        <f t="shared" si="223"/>
        <v>#VALUE!</v>
      </c>
      <c r="AP1487" s="19" t="str">
        <f t="shared" si="224"/>
        <v/>
      </c>
    </row>
    <row r="1488" spans="36:42" ht="15.75" x14ac:dyDescent="0.2">
      <c r="AJ1488" s="413" t="str">
        <f t="shared" si="219"/>
        <v/>
      </c>
      <c r="AK1488" t="e">
        <f t="shared" si="220"/>
        <v>#VALUE!</v>
      </c>
      <c r="AL1488" t="str">
        <f t="shared" si="221"/>
        <v/>
      </c>
      <c r="AM1488" s="427" t="e">
        <f t="shared" si="222"/>
        <v>#VALUE!</v>
      </c>
      <c r="AN1488" t="e">
        <f t="shared" si="223"/>
        <v>#VALUE!</v>
      </c>
      <c r="AP1488" s="19" t="str">
        <f t="shared" si="224"/>
        <v/>
      </c>
    </row>
    <row r="1489" spans="36:42" ht="15.75" x14ac:dyDescent="0.2">
      <c r="AJ1489" s="413" t="str">
        <f t="shared" si="219"/>
        <v/>
      </c>
      <c r="AK1489" t="e">
        <f t="shared" si="220"/>
        <v>#VALUE!</v>
      </c>
      <c r="AL1489" t="str">
        <f t="shared" si="221"/>
        <v/>
      </c>
      <c r="AM1489" s="427" t="e">
        <f t="shared" si="222"/>
        <v>#VALUE!</v>
      </c>
      <c r="AN1489" t="e">
        <f t="shared" si="223"/>
        <v>#VALUE!</v>
      </c>
      <c r="AP1489" s="19" t="str">
        <f t="shared" si="224"/>
        <v/>
      </c>
    </row>
    <row r="1490" spans="36:42" ht="15.75" x14ac:dyDescent="0.2">
      <c r="AJ1490" s="413" t="str">
        <f t="shared" si="219"/>
        <v/>
      </c>
      <c r="AK1490" t="e">
        <f t="shared" si="220"/>
        <v>#VALUE!</v>
      </c>
      <c r="AL1490" t="str">
        <f t="shared" si="221"/>
        <v/>
      </c>
      <c r="AM1490" s="427" t="e">
        <f t="shared" si="222"/>
        <v>#VALUE!</v>
      </c>
      <c r="AN1490" t="e">
        <f t="shared" si="223"/>
        <v>#VALUE!</v>
      </c>
      <c r="AP1490" s="19" t="str">
        <f t="shared" si="224"/>
        <v/>
      </c>
    </row>
    <row r="1491" spans="36:42" ht="15.75" x14ac:dyDescent="0.2">
      <c r="AJ1491" s="413" t="str">
        <f t="shared" si="219"/>
        <v/>
      </c>
      <c r="AK1491" t="e">
        <f t="shared" si="220"/>
        <v>#VALUE!</v>
      </c>
      <c r="AL1491" t="str">
        <f t="shared" si="221"/>
        <v/>
      </c>
      <c r="AM1491" s="427" t="e">
        <f t="shared" si="222"/>
        <v>#VALUE!</v>
      </c>
      <c r="AN1491" t="e">
        <f t="shared" si="223"/>
        <v>#VALUE!</v>
      </c>
      <c r="AP1491" s="19" t="str">
        <f t="shared" si="224"/>
        <v/>
      </c>
    </row>
    <row r="1492" spans="36:42" ht="15.75" x14ac:dyDescent="0.2">
      <c r="AJ1492" s="413" t="str">
        <f t="shared" si="219"/>
        <v/>
      </c>
      <c r="AK1492" t="e">
        <f t="shared" si="220"/>
        <v>#VALUE!</v>
      </c>
      <c r="AL1492" t="str">
        <f t="shared" si="221"/>
        <v/>
      </c>
      <c r="AM1492" s="427" t="e">
        <f t="shared" si="222"/>
        <v>#VALUE!</v>
      </c>
      <c r="AN1492" t="e">
        <f t="shared" si="223"/>
        <v>#VALUE!</v>
      </c>
      <c r="AP1492" s="19" t="str">
        <f t="shared" si="224"/>
        <v/>
      </c>
    </row>
    <row r="1493" spans="36:42" ht="15.75" x14ac:dyDescent="0.2">
      <c r="AJ1493" s="413" t="str">
        <f t="shared" si="219"/>
        <v/>
      </c>
      <c r="AK1493" t="e">
        <f t="shared" si="220"/>
        <v>#VALUE!</v>
      </c>
      <c r="AL1493" t="str">
        <f t="shared" si="221"/>
        <v/>
      </c>
      <c r="AM1493" s="427" t="e">
        <f t="shared" si="222"/>
        <v>#VALUE!</v>
      </c>
      <c r="AN1493" t="e">
        <f t="shared" si="223"/>
        <v>#VALUE!</v>
      </c>
      <c r="AP1493" s="19" t="str">
        <f t="shared" si="224"/>
        <v/>
      </c>
    </row>
    <row r="1494" spans="36:42" ht="15.75" x14ac:dyDescent="0.2">
      <c r="AJ1494" s="413" t="str">
        <f t="shared" si="219"/>
        <v/>
      </c>
      <c r="AK1494" t="e">
        <f t="shared" si="220"/>
        <v>#VALUE!</v>
      </c>
      <c r="AL1494" t="str">
        <f t="shared" si="221"/>
        <v/>
      </c>
      <c r="AM1494" s="427" t="e">
        <f t="shared" si="222"/>
        <v>#VALUE!</v>
      </c>
      <c r="AN1494" t="e">
        <f t="shared" si="223"/>
        <v>#VALUE!</v>
      </c>
      <c r="AP1494" s="19" t="str">
        <f t="shared" si="224"/>
        <v/>
      </c>
    </row>
    <row r="1495" spans="36:42" ht="15.75" x14ac:dyDescent="0.2">
      <c r="AJ1495" s="413" t="str">
        <f t="shared" si="219"/>
        <v/>
      </c>
      <c r="AK1495" t="e">
        <f t="shared" si="220"/>
        <v>#VALUE!</v>
      </c>
      <c r="AL1495" t="str">
        <f t="shared" si="221"/>
        <v/>
      </c>
      <c r="AM1495" s="427" t="e">
        <f t="shared" si="222"/>
        <v>#VALUE!</v>
      </c>
      <c r="AN1495" t="e">
        <f t="shared" si="223"/>
        <v>#VALUE!</v>
      </c>
      <c r="AP1495" s="19" t="str">
        <f t="shared" si="224"/>
        <v/>
      </c>
    </row>
    <row r="1496" spans="36:42" ht="15.75" x14ac:dyDescent="0.2">
      <c r="AJ1496" s="413" t="str">
        <f t="shared" si="219"/>
        <v/>
      </c>
      <c r="AK1496" t="e">
        <f t="shared" si="220"/>
        <v>#VALUE!</v>
      </c>
      <c r="AL1496" t="str">
        <f t="shared" si="221"/>
        <v/>
      </c>
      <c r="AM1496" s="427" t="e">
        <f t="shared" si="222"/>
        <v>#VALUE!</v>
      </c>
      <c r="AN1496" t="e">
        <f t="shared" si="223"/>
        <v>#VALUE!</v>
      </c>
      <c r="AP1496" s="19" t="str">
        <f t="shared" si="224"/>
        <v/>
      </c>
    </row>
    <row r="1497" spans="36:42" ht="15.75" x14ac:dyDescent="0.2">
      <c r="AJ1497" s="413" t="str">
        <f t="shared" si="219"/>
        <v/>
      </c>
      <c r="AK1497" t="e">
        <f t="shared" si="220"/>
        <v>#VALUE!</v>
      </c>
      <c r="AL1497" t="str">
        <f t="shared" si="221"/>
        <v/>
      </c>
      <c r="AM1497" s="427" t="e">
        <f t="shared" si="222"/>
        <v>#VALUE!</v>
      </c>
      <c r="AN1497" t="e">
        <f t="shared" si="223"/>
        <v>#VALUE!</v>
      </c>
      <c r="AP1497" s="19" t="str">
        <f t="shared" si="224"/>
        <v/>
      </c>
    </row>
    <row r="1498" spans="36:42" ht="15.75" x14ac:dyDescent="0.2">
      <c r="AJ1498" s="413" t="str">
        <f t="shared" si="219"/>
        <v/>
      </c>
      <c r="AK1498" t="e">
        <f t="shared" si="220"/>
        <v>#VALUE!</v>
      </c>
      <c r="AL1498" t="str">
        <f t="shared" si="221"/>
        <v/>
      </c>
      <c r="AM1498" s="427" t="e">
        <f t="shared" si="222"/>
        <v>#VALUE!</v>
      </c>
      <c r="AN1498" t="e">
        <f t="shared" si="223"/>
        <v>#VALUE!</v>
      </c>
      <c r="AP1498" s="19" t="str">
        <f t="shared" si="224"/>
        <v/>
      </c>
    </row>
    <row r="1499" spans="36:42" ht="15.75" x14ac:dyDescent="0.2">
      <c r="AJ1499" s="413" t="str">
        <f t="shared" si="219"/>
        <v/>
      </c>
      <c r="AK1499" t="e">
        <f t="shared" si="220"/>
        <v>#VALUE!</v>
      </c>
      <c r="AL1499" t="str">
        <f t="shared" si="221"/>
        <v/>
      </c>
      <c r="AM1499" s="427" t="e">
        <f t="shared" si="222"/>
        <v>#VALUE!</v>
      </c>
      <c r="AN1499" t="e">
        <f t="shared" si="223"/>
        <v>#VALUE!</v>
      </c>
      <c r="AP1499" s="19" t="str">
        <f t="shared" si="224"/>
        <v/>
      </c>
    </row>
    <row r="1500" spans="36:42" ht="15.75" x14ac:dyDescent="0.2">
      <c r="AJ1500" s="413" t="str">
        <f t="shared" si="219"/>
        <v/>
      </c>
      <c r="AK1500" t="e">
        <f t="shared" si="220"/>
        <v>#VALUE!</v>
      </c>
      <c r="AL1500" t="str">
        <f t="shared" si="221"/>
        <v/>
      </c>
      <c r="AM1500" s="427" t="e">
        <f t="shared" si="222"/>
        <v>#VALUE!</v>
      </c>
      <c r="AN1500" t="e">
        <f t="shared" si="223"/>
        <v>#VALUE!</v>
      </c>
      <c r="AP1500" s="19" t="str">
        <f t="shared" si="224"/>
        <v/>
      </c>
    </row>
    <row r="1501" spans="36:42" ht="15.75" x14ac:dyDescent="0.2">
      <c r="AJ1501" s="413" t="str">
        <f t="shared" si="219"/>
        <v/>
      </c>
      <c r="AK1501" t="e">
        <f t="shared" si="220"/>
        <v>#VALUE!</v>
      </c>
      <c r="AL1501" t="str">
        <f t="shared" si="221"/>
        <v/>
      </c>
      <c r="AM1501" s="427" t="e">
        <f t="shared" si="222"/>
        <v>#VALUE!</v>
      </c>
      <c r="AN1501" t="e">
        <f t="shared" si="223"/>
        <v>#VALUE!</v>
      </c>
      <c r="AP1501" s="19" t="str">
        <f t="shared" si="224"/>
        <v/>
      </c>
    </row>
    <row r="1502" spans="36:42" ht="15.75" x14ac:dyDescent="0.2">
      <c r="AJ1502" s="413" t="str">
        <f t="shared" si="219"/>
        <v/>
      </c>
      <c r="AK1502" t="e">
        <f t="shared" si="220"/>
        <v>#VALUE!</v>
      </c>
      <c r="AL1502" t="str">
        <f t="shared" si="221"/>
        <v/>
      </c>
      <c r="AM1502" s="427" t="e">
        <f t="shared" si="222"/>
        <v>#VALUE!</v>
      </c>
      <c r="AN1502" t="e">
        <f t="shared" si="223"/>
        <v>#VALUE!</v>
      </c>
      <c r="AP1502" s="19" t="str">
        <f t="shared" si="224"/>
        <v/>
      </c>
    </row>
    <row r="1503" spans="36:42" ht="15.75" x14ac:dyDescent="0.2">
      <c r="AJ1503" s="413" t="str">
        <f t="shared" si="219"/>
        <v/>
      </c>
      <c r="AK1503" t="e">
        <f t="shared" si="220"/>
        <v>#VALUE!</v>
      </c>
      <c r="AL1503" t="str">
        <f t="shared" si="221"/>
        <v/>
      </c>
      <c r="AM1503" s="427" t="e">
        <f t="shared" si="222"/>
        <v>#VALUE!</v>
      </c>
      <c r="AN1503" t="e">
        <f t="shared" si="223"/>
        <v>#VALUE!</v>
      </c>
      <c r="AP1503" s="19" t="str">
        <f t="shared" si="224"/>
        <v/>
      </c>
    </row>
    <row r="1504" spans="36:42" ht="15.75" x14ac:dyDescent="0.2">
      <c r="AJ1504" s="413" t="str">
        <f t="shared" si="219"/>
        <v/>
      </c>
      <c r="AK1504" t="e">
        <f t="shared" si="220"/>
        <v>#VALUE!</v>
      </c>
      <c r="AL1504" t="str">
        <f t="shared" si="221"/>
        <v/>
      </c>
      <c r="AM1504" s="427" t="e">
        <f t="shared" si="222"/>
        <v>#VALUE!</v>
      </c>
      <c r="AN1504" t="e">
        <f t="shared" si="223"/>
        <v>#VALUE!</v>
      </c>
      <c r="AP1504" s="19" t="str">
        <f t="shared" si="224"/>
        <v/>
      </c>
    </row>
    <row r="1505" spans="36:42" ht="15.75" x14ac:dyDescent="0.2">
      <c r="AJ1505" s="413" t="str">
        <f t="shared" si="219"/>
        <v/>
      </c>
      <c r="AK1505" t="e">
        <f t="shared" si="220"/>
        <v>#VALUE!</v>
      </c>
      <c r="AL1505" t="str">
        <f t="shared" si="221"/>
        <v/>
      </c>
      <c r="AM1505" s="427" t="e">
        <f t="shared" si="222"/>
        <v>#VALUE!</v>
      </c>
      <c r="AN1505" t="e">
        <f t="shared" si="223"/>
        <v>#VALUE!</v>
      </c>
      <c r="AP1505" s="19" t="str">
        <f t="shared" si="224"/>
        <v/>
      </c>
    </row>
    <row r="1506" spans="36:42" ht="15.75" x14ac:dyDescent="0.2">
      <c r="AJ1506" s="413" t="str">
        <f t="shared" si="219"/>
        <v/>
      </c>
      <c r="AK1506" t="e">
        <f t="shared" si="220"/>
        <v>#VALUE!</v>
      </c>
      <c r="AL1506" t="str">
        <f t="shared" si="221"/>
        <v/>
      </c>
      <c r="AM1506" s="427" t="e">
        <f t="shared" si="222"/>
        <v>#VALUE!</v>
      </c>
      <c r="AN1506" t="e">
        <f t="shared" si="223"/>
        <v>#VALUE!</v>
      </c>
      <c r="AP1506" s="19" t="str">
        <f t="shared" si="224"/>
        <v/>
      </c>
    </row>
    <row r="1507" spans="36:42" ht="15.75" x14ac:dyDescent="0.2">
      <c r="AJ1507" s="413" t="str">
        <f t="shared" si="219"/>
        <v/>
      </c>
      <c r="AK1507" t="e">
        <f t="shared" si="220"/>
        <v>#VALUE!</v>
      </c>
      <c r="AL1507" t="str">
        <f t="shared" si="221"/>
        <v/>
      </c>
      <c r="AM1507" s="427" t="e">
        <f t="shared" si="222"/>
        <v>#VALUE!</v>
      </c>
      <c r="AN1507" t="e">
        <f t="shared" si="223"/>
        <v>#VALUE!</v>
      </c>
      <c r="AP1507" s="19" t="str">
        <f t="shared" si="224"/>
        <v/>
      </c>
    </row>
    <row r="1508" spans="36:42" ht="15.75" x14ac:dyDescent="0.2">
      <c r="AJ1508" s="413" t="str">
        <f t="shared" si="219"/>
        <v/>
      </c>
      <c r="AK1508" t="e">
        <f t="shared" si="220"/>
        <v>#VALUE!</v>
      </c>
      <c r="AL1508" t="str">
        <f t="shared" si="221"/>
        <v/>
      </c>
      <c r="AM1508" s="427" t="e">
        <f t="shared" si="222"/>
        <v>#VALUE!</v>
      </c>
      <c r="AN1508" t="e">
        <f t="shared" si="223"/>
        <v>#VALUE!</v>
      </c>
      <c r="AP1508" s="19" t="str">
        <f t="shared" si="224"/>
        <v/>
      </c>
    </row>
    <row r="1509" spans="36:42" ht="15.75" x14ac:dyDescent="0.2">
      <c r="AJ1509" s="413" t="str">
        <f t="shared" si="219"/>
        <v/>
      </c>
      <c r="AK1509" t="e">
        <f t="shared" si="220"/>
        <v>#VALUE!</v>
      </c>
      <c r="AL1509" t="str">
        <f t="shared" si="221"/>
        <v/>
      </c>
      <c r="AM1509" s="427" t="e">
        <f t="shared" si="222"/>
        <v>#VALUE!</v>
      </c>
      <c r="AN1509" t="e">
        <f t="shared" si="223"/>
        <v>#VALUE!</v>
      </c>
      <c r="AP1509" s="19" t="str">
        <f t="shared" si="224"/>
        <v/>
      </c>
    </row>
    <row r="1510" spans="36:42" ht="15.75" x14ac:dyDescent="0.2">
      <c r="AJ1510" s="413" t="str">
        <f t="shared" si="219"/>
        <v/>
      </c>
      <c r="AK1510" t="e">
        <f t="shared" si="220"/>
        <v>#VALUE!</v>
      </c>
      <c r="AL1510" t="str">
        <f t="shared" si="221"/>
        <v/>
      </c>
      <c r="AM1510" s="427" t="e">
        <f t="shared" si="222"/>
        <v>#VALUE!</v>
      </c>
      <c r="AN1510" t="e">
        <f t="shared" si="223"/>
        <v>#VALUE!</v>
      </c>
      <c r="AP1510" s="19" t="str">
        <f t="shared" si="224"/>
        <v/>
      </c>
    </row>
    <row r="1511" spans="36:42" ht="15.75" x14ac:dyDescent="0.2">
      <c r="AJ1511" s="413" t="str">
        <f t="shared" si="219"/>
        <v/>
      </c>
      <c r="AK1511" t="e">
        <f t="shared" si="220"/>
        <v>#VALUE!</v>
      </c>
      <c r="AL1511" t="str">
        <f t="shared" si="221"/>
        <v/>
      </c>
      <c r="AM1511" s="427" t="e">
        <f t="shared" si="222"/>
        <v>#VALUE!</v>
      </c>
      <c r="AN1511" t="e">
        <f t="shared" si="223"/>
        <v>#VALUE!</v>
      </c>
      <c r="AP1511" s="19" t="str">
        <f t="shared" si="224"/>
        <v/>
      </c>
    </row>
    <row r="1512" spans="36:42" ht="15.75" x14ac:dyDescent="0.2">
      <c r="AJ1512" s="413" t="str">
        <f t="shared" si="219"/>
        <v/>
      </c>
      <c r="AK1512" t="e">
        <f t="shared" si="220"/>
        <v>#VALUE!</v>
      </c>
      <c r="AL1512" t="str">
        <f t="shared" si="221"/>
        <v/>
      </c>
      <c r="AM1512" s="427" t="e">
        <f t="shared" si="222"/>
        <v>#VALUE!</v>
      </c>
      <c r="AN1512" t="e">
        <f t="shared" si="223"/>
        <v>#VALUE!</v>
      </c>
      <c r="AP1512" s="19" t="str">
        <f t="shared" si="224"/>
        <v/>
      </c>
    </row>
    <row r="1513" spans="36:42" ht="15.75" x14ac:dyDescent="0.2">
      <c r="AJ1513" s="413" t="str">
        <f t="shared" si="219"/>
        <v/>
      </c>
      <c r="AK1513" t="e">
        <f t="shared" si="220"/>
        <v>#VALUE!</v>
      </c>
      <c r="AL1513" t="str">
        <f t="shared" si="221"/>
        <v/>
      </c>
      <c r="AM1513" s="427" t="e">
        <f t="shared" si="222"/>
        <v>#VALUE!</v>
      </c>
      <c r="AN1513" t="e">
        <f t="shared" si="223"/>
        <v>#VALUE!</v>
      </c>
      <c r="AP1513" s="19" t="str">
        <f t="shared" si="224"/>
        <v/>
      </c>
    </row>
    <row r="1514" spans="36:42" ht="15.75" x14ac:dyDescent="0.2">
      <c r="AJ1514" s="413" t="str">
        <f t="shared" si="219"/>
        <v/>
      </c>
      <c r="AK1514" t="e">
        <f t="shared" si="220"/>
        <v>#VALUE!</v>
      </c>
      <c r="AL1514" t="str">
        <f t="shared" si="221"/>
        <v/>
      </c>
      <c r="AM1514" s="427" t="e">
        <f t="shared" si="222"/>
        <v>#VALUE!</v>
      </c>
      <c r="AN1514" t="e">
        <f t="shared" si="223"/>
        <v>#VALUE!</v>
      </c>
      <c r="AP1514" s="19" t="str">
        <f t="shared" si="224"/>
        <v/>
      </c>
    </row>
    <row r="1515" spans="36:42" ht="15.75" x14ac:dyDescent="0.2">
      <c r="AJ1515" s="413" t="str">
        <f t="shared" si="219"/>
        <v/>
      </c>
      <c r="AK1515" t="e">
        <f t="shared" si="220"/>
        <v>#VALUE!</v>
      </c>
      <c r="AL1515" t="str">
        <f t="shared" si="221"/>
        <v/>
      </c>
      <c r="AM1515" s="427" t="e">
        <f t="shared" si="222"/>
        <v>#VALUE!</v>
      </c>
      <c r="AN1515" t="e">
        <f t="shared" si="223"/>
        <v>#VALUE!</v>
      </c>
      <c r="AP1515" s="19" t="str">
        <f t="shared" si="224"/>
        <v/>
      </c>
    </row>
    <row r="1516" spans="36:42" ht="15.75" x14ac:dyDescent="0.2">
      <c r="AJ1516" s="413" t="str">
        <f t="shared" si="219"/>
        <v/>
      </c>
      <c r="AK1516" t="e">
        <f t="shared" si="220"/>
        <v>#VALUE!</v>
      </c>
      <c r="AL1516" t="str">
        <f t="shared" si="221"/>
        <v/>
      </c>
      <c r="AM1516" s="427" t="e">
        <f t="shared" si="222"/>
        <v>#VALUE!</v>
      </c>
      <c r="AN1516" t="e">
        <f t="shared" si="223"/>
        <v>#VALUE!</v>
      </c>
      <c r="AP1516" s="19" t="str">
        <f t="shared" si="224"/>
        <v/>
      </c>
    </row>
    <row r="1517" spans="36:42" ht="15.75" x14ac:dyDescent="0.2">
      <c r="AJ1517" s="413" t="str">
        <f t="shared" si="219"/>
        <v/>
      </c>
      <c r="AK1517" t="e">
        <f t="shared" si="220"/>
        <v>#VALUE!</v>
      </c>
      <c r="AL1517" t="str">
        <f t="shared" si="221"/>
        <v/>
      </c>
      <c r="AM1517" s="427" t="e">
        <f t="shared" si="222"/>
        <v>#VALUE!</v>
      </c>
      <c r="AN1517" t="e">
        <f t="shared" si="223"/>
        <v>#VALUE!</v>
      </c>
      <c r="AP1517" s="19" t="str">
        <f t="shared" si="224"/>
        <v/>
      </c>
    </row>
    <row r="1518" spans="36:42" ht="15.75" x14ac:dyDescent="0.2">
      <c r="AJ1518" s="413" t="str">
        <f t="shared" si="219"/>
        <v/>
      </c>
      <c r="AK1518" t="e">
        <f t="shared" si="220"/>
        <v>#VALUE!</v>
      </c>
      <c r="AL1518" t="str">
        <f t="shared" si="221"/>
        <v/>
      </c>
      <c r="AM1518" s="427" t="e">
        <f t="shared" si="222"/>
        <v>#VALUE!</v>
      </c>
      <c r="AN1518" t="e">
        <f t="shared" si="223"/>
        <v>#VALUE!</v>
      </c>
      <c r="AP1518" s="19" t="str">
        <f t="shared" si="224"/>
        <v/>
      </c>
    </row>
    <row r="1519" spans="36:42" ht="15.75" x14ac:dyDescent="0.2">
      <c r="AJ1519" s="413" t="str">
        <f t="shared" si="219"/>
        <v/>
      </c>
      <c r="AK1519" t="e">
        <f t="shared" si="220"/>
        <v>#VALUE!</v>
      </c>
      <c r="AL1519" t="str">
        <f t="shared" si="221"/>
        <v/>
      </c>
      <c r="AM1519" s="427" t="e">
        <f t="shared" si="222"/>
        <v>#VALUE!</v>
      </c>
      <c r="AN1519" t="e">
        <f t="shared" si="223"/>
        <v>#VALUE!</v>
      </c>
      <c r="AP1519" s="19" t="str">
        <f t="shared" si="224"/>
        <v/>
      </c>
    </row>
    <row r="1520" spans="36:42" ht="15.75" x14ac:dyDescent="0.2">
      <c r="AJ1520" s="413" t="str">
        <f t="shared" si="219"/>
        <v/>
      </c>
      <c r="AK1520" t="e">
        <f t="shared" si="220"/>
        <v>#VALUE!</v>
      </c>
      <c r="AL1520" t="str">
        <f t="shared" si="221"/>
        <v/>
      </c>
      <c r="AM1520" s="427" t="e">
        <f t="shared" si="222"/>
        <v>#VALUE!</v>
      </c>
      <c r="AN1520" t="e">
        <f t="shared" si="223"/>
        <v>#VALUE!</v>
      </c>
      <c r="AP1520" s="19" t="str">
        <f t="shared" si="224"/>
        <v/>
      </c>
    </row>
    <row r="1521" spans="36:42" ht="15.75" x14ac:dyDescent="0.2">
      <c r="AJ1521" s="413" t="str">
        <f t="shared" si="219"/>
        <v/>
      </c>
      <c r="AK1521" t="e">
        <f t="shared" si="220"/>
        <v>#VALUE!</v>
      </c>
      <c r="AL1521" t="str">
        <f t="shared" si="221"/>
        <v/>
      </c>
      <c r="AM1521" s="427" t="e">
        <f t="shared" si="222"/>
        <v>#VALUE!</v>
      </c>
      <c r="AN1521" t="e">
        <f t="shared" si="223"/>
        <v>#VALUE!</v>
      </c>
      <c r="AP1521" s="19" t="str">
        <f t="shared" si="224"/>
        <v/>
      </c>
    </row>
    <row r="1522" spans="36:42" ht="15.75" x14ac:dyDescent="0.2">
      <c r="AJ1522" s="413" t="str">
        <f t="shared" si="219"/>
        <v/>
      </c>
      <c r="AK1522" t="e">
        <f t="shared" si="220"/>
        <v>#VALUE!</v>
      </c>
      <c r="AL1522" t="str">
        <f t="shared" si="221"/>
        <v/>
      </c>
      <c r="AM1522" s="427" t="e">
        <f t="shared" si="222"/>
        <v>#VALUE!</v>
      </c>
      <c r="AN1522" t="e">
        <f t="shared" si="223"/>
        <v>#VALUE!</v>
      </c>
      <c r="AP1522" s="19" t="str">
        <f t="shared" si="224"/>
        <v/>
      </c>
    </row>
    <row r="1523" spans="36:42" ht="15.75" x14ac:dyDescent="0.2">
      <c r="AJ1523" s="413" t="str">
        <f t="shared" si="219"/>
        <v/>
      </c>
      <c r="AK1523" t="e">
        <f t="shared" si="220"/>
        <v>#VALUE!</v>
      </c>
      <c r="AL1523" t="str">
        <f t="shared" si="221"/>
        <v/>
      </c>
      <c r="AM1523" s="427" t="e">
        <f t="shared" si="222"/>
        <v>#VALUE!</v>
      </c>
      <c r="AN1523" t="e">
        <f t="shared" si="223"/>
        <v>#VALUE!</v>
      </c>
      <c r="AP1523" s="19" t="str">
        <f t="shared" si="224"/>
        <v/>
      </c>
    </row>
    <row r="1524" spans="36:42" ht="15.75" x14ac:dyDescent="0.2">
      <c r="AJ1524" s="413" t="str">
        <f t="shared" si="219"/>
        <v/>
      </c>
      <c r="AK1524" t="e">
        <f t="shared" si="220"/>
        <v>#VALUE!</v>
      </c>
      <c r="AL1524" t="str">
        <f t="shared" si="221"/>
        <v/>
      </c>
      <c r="AM1524" s="427" t="e">
        <f t="shared" si="222"/>
        <v>#VALUE!</v>
      </c>
      <c r="AN1524" t="e">
        <f t="shared" si="223"/>
        <v>#VALUE!</v>
      </c>
      <c r="AP1524" s="19" t="str">
        <f t="shared" si="224"/>
        <v/>
      </c>
    </row>
    <row r="1525" spans="36:42" ht="15.75" x14ac:dyDescent="0.2">
      <c r="AJ1525" s="413" t="str">
        <f t="shared" si="219"/>
        <v/>
      </c>
      <c r="AK1525" t="e">
        <f t="shared" si="220"/>
        <v>#VALUE!</v>
      </c>
      <c r="AL1525" t="str">
        <f t="shared" si="221"/>
        <v/>
      </c>
      <c r="AM1525" s="427" t="e">
        <f t="shared" si="222"/>
        <v>#VALUE!</v>
      </c>
      <c r="AN1525" t="e">
        <f t="shared" si="223"/>
        <v>#VALUE!</v>
      </c>
      <c r="AP1525" s="19" t="str">
        <f t="shared" si="224"/>
        <v/>
      </c>
    </row>
    <row r="1526" spans="36:42" ht="15.75" x14ac:dyDescent="0.2">
      <c r="AJ1526" s="413" t="str">
        <f t="shared" si="219"/>
        <v/>
      </c>
      <c r="AK1526" t="e">
        <f t="shared" si="220"/>
        <v>#VALUE!</v>
      </c>
      <c r="AL1526" t="str">
        <f t="shared" si="221"/>
        <v/>
      </c>
      <c r="AM1526" s="427" t="e">
        <f t="shared" si="222"/>
        <v>#VALUE!</v>
      </c>
      <c r="AN1526" t="e">
        <f t="shared" si="223"/>
        <v>#VALUE!</v>
      </c>
      <c r="AP1526" s="19" t="str">
        <f t="shared" si="224"/>
        <v/>
      </c>
    </row>
    <row r="1527" spans="36:42" ht="15.75" x14ac:dyDescent="0.2">
      <c r="AJ1527" s="413" t="str">
        <f t="shared" si="219"/>
        <v/>
      </c>
      <c r="AK1527" t="e">
        <f t="shared" si="220"/>
        <v>#VALUE!</v>
      </c>
      <c r="AL1527" t="str">
        <f t="shared" si="221"/>
        <v/>
      </c>
      <c r="AM1527" s="427" t="e">
        <f t="shared" si="222"/>
        <v>#VALUE!</v>
      </c>
      <c r="AN1527" t="e">
        <f t="shared" si="223"/>
        <v>#VALUE!</v>
      </c>
      <c r="AP1527" s="19" t="str">
        <f t="shared" si="224"/>
        <v/>
      </c>
    </row>
    <row r="1528" spans="36:42" ht="15.75" x14ac:dyDescent="0.2">
      <c r="AJ1528" s="413" t="str">
        <f t="shared" si="219"/>
        <v/>
      </c>
      <c r="AK1528" t="e">
        <f t="shared" si="220"/>
        <v>#VALUE!</v>
      </c>
      <c r="AL1528" t="str">
        <f t="shared" si="221"/>
        <v/>
      </c>
      <c r="AM1528" s="427" t="e">
        <f t="shared" si="222"/>
        <v>#VALUE!</v>
      </c>
      <c r="AN1528" t="e">
        <f t="shared" si="223"/>
        <v>#VALUE!</v>
      </c>
      <c r="AP1528" s="19" t="str">
        <f t="shared" si="224"/>
        <v/>
      </c>
    </row>
    <row r="1529" spans="36:42" ht="15.75" x14ac:dyDescent="0.2">
      <c r="AJ1529" s="413" t="str">
        <f t="shared" si="219"/>
        <v/>
      </c>
      <c r="AK1529" t="e">
        <f t="shared" si="220"/>
        <v>#VALUE!</v>
      </c>
      <c r="AL1529" t="str">
        <f t="shared" si="221"/>
        <v/>
      </c>
      <c r="AM1529" s="427" t="e">
        <f t="shared" si="222"/>
        <v>#VALUE!</v>
      </c>
      <c r="AN1529" t="e">
        <f t="shared" si="223"/>
        <v>#VALUE!</v>
      </c>
      <c r="AP1529" s="19" t="str">
        <f t="shared" si="224"/>
        <v/>
      </c>
    </row>
    <row r="1530" spans="36:42" ht="15.75" x14ac:dyDescent="0.2">
      <c r="AJ1530" s="413" t="str">
        <f t="shared" si="219"/>
        <v/>
      </c>
      <c r="AK1530" t="e">
        <f t="shared" si="220"/>
        <v>#VALUE!</v>
      </c>
      <c r="AL1530" t="str">
        <f t="shared" si="221"/>
        <v/>
      </c>
      <c r="AM1530" s="427" t="e">
        <f t="shared" si="222"/>
        <v>#VALUE!</v>
      </c>
      <c r="AN1530" t="e">
        <f t="shared" si="223"/>
        <v>#VALUE!</v>
      </c>
      <c r="AP1530" s="19" t="str">
        <f t="shared" si="224"/>
        <v/>
      </c>
    </row>
    <row r="1531" spans="36:42" ht="15.75" x14ac:dyDescent="0.2">
      <c r="AJ1531" s="413" t="str">
        <f t="shared" si="219"/>
        <v/>
      </c>
      <c r="AK1531" t="e">
        <f t="shared" si="220"/>
        <v>#VALUE!</v>
      </c>
      <c r="AL1531" t="str">
        <f t="shared" si="221"/>
        <v/>
      </c>
      <c r="AM1531" s="427" t="e">
        <f t="shared" si="222"/>
        <v>#VALUE!</v>
      </c>
      <c r="AN1531" t="e">
        <f t="shared" si="223"/>
        <v>#VALUE!</v>
      </c>
      <c r="AP1531" s="19" t="str">
        <f t="shared" si="224"/>
        <v/>
      </c>
    </row>
    <row r="1532" spans="36:42" ht="15.75" x14ac:dyDescent="0.2">
      <c r="AJ1532" s="413" t="str">
        <f t="shared" si="219"/>
        <v/>
      </c>
      <c r="AK1532" t="e">
        <f t="shared" si="220"/>
        <v>#VALUE!</v>
      </c>
      <c r="AL1532" t="str">
        <f t="shared" si="221"/>
        <v/>
      </c>
      <c r="AM1532" s="427" t="e">
        <f t="shared" si="222"/>
        <v>#VALUE!</v>
      </c>
      <c r="AN1532" t="e">
        <f t="shared" si="223"/>
        <v>#VALUE!</v>
      </c>
      <c r="AP1532" s="19" t="str">
        <f t="shared" si="224"/>
        <v/>
      </c>
    </row>
    <row r="1533" spans="36:42" ht="15.75" x14ac:dyDescent="0.2">
      <c r="AJ1533" s="413" t="str">
        <f t="shared" si="219"/>
        <v/>
      </c>
      <c r="AK1533" t="e">
        <f t="shared" si="220"/>
        <v>#VALUE!</v>
      </c>
      <c r="AL1533" t="str">
        <f t="shared" si="221"/>
        <v/>
      </c>
      <c r="AM1533" s="427" t="e">
        <f t="shared" si="222"/>
        <v>#VALUE!</v>
      </c>
      <c r="AN1533" t="e">
        <f t="shared" si="223"/>
        <v>#VALUE!</v>
      </c>
      <c r="AP1533" s="19" t="str">
        <f t="shared" si="224"/>
        <v/>
      </c>
    </row>
    <row r="1534" spans="36:42" ht="15.75" x14ac:dyDescent="0.2">
      <c r="AJ1534" s="413" t="str">
        <f t="shared" si="219"/>
        <v/>
      </c>
      <c r="AK1534" t="e">
        <f t="shared" si="220"/>
        <v>#VALUE!</v>
      </c>
      <c r="AL1534" t="str">
        <f t="shared" si="221"/>
        <v/>
      </c>
      <c r="AM1534" s="427" t="e">
        <f t="shared" si="222"/>
        <v>#VALUE!</v>
      </c>
      <c r="AN1534" t="e">
        <f t="shared" si="223"/>
        <v>#VALUE!</v>
      </c>
      <c r="AP1534" s="19" t="str">
        <f t="shared" si="224"/>
        <v/>
      </c>
    </row>
    <row r="1535" spans="36:42" ht="15.75" x14ac:dyDescent="0.2">
      <c r="AJ1535" s="413" t="str">
        <f t="shared" si="219"/>
        <v/>
      </c>
      <c r="AK1535" t="e">
        <f t="shared" si="220"/>
        <v>#VALUE!</v>
      </c>
      <c r="AL1535" t="str">
        <f t="shared" si="221"/>
        <v/>
      </c>
      <c r="AM1535" s="427" t="e">
        <f t="shared" si="222"/>
        <v>#VALUE!</v>
      </c>
      <c r="AN1535" t="e">
        <f t="shared" si="223"/>
        <v>#VALUE!</v>
      </c>
      <c r="AP1535" s="19" t="str">
        <f t="shared" si="224"/>
        <v/>
      </c>
    </row>
    <row r="1536" spans="36:42" ht="15.75" x14ac:dyDescent="0.2">
      <c r="AJ1536" s="413" t="str">
        <f t="shared" si="219"/>
        <v/>
      </c>
      <c r="AK1536" t="e">
        <f t="shared" si="220"/>
        <v>#VALUE!</v>
      </c>
      <c r="AL1536" t="str">
        <f t="shared" si="221"/>
        <v/>
      </c>
      <c r="AM1536" s="427" t="e">
        <f t="shared" si="222"/>
        <v>#VALUE!</v>
      </c>
      <c r="AN1536" t="e">
        <f t="shared" si="223"/>
        <v>#VALUE!</v>
      </c>
      <c r="AP1536" s="19" t="str">
        <f t="shared" si="224"/>
        <v/>
      </c>
    </row>
    <row r="1537" spans="36:42" ht="15.75" x14ac:dyDescent="0.2">
      <c r="AJ1537" s="413" t="str">
        <f t="shared" si="219"/>
        <v/>
      </c>
      <c r="AK1537" t="e">
        <f t="shared" si="220"/>
        <v>#VALUE!</v>
      </c>
      <c r="AL1537" t="str">
        <f t="shared" si="221"/>
        <v/>
      </c>
      <c r="AM1537" s="427" t="e">
        <f t="shared" si="222"/>
        <v>#VALUE!</v>
      </c>
      <c r="AN1537" t="e">
        <f t="shared" si="223"/>
        <v>#VALUE!</v>
      </c>
      <c r="AP1537" s="19" t="str">
        <f t="shared" si="224"/>
        <v/>
      </c>
    </row>
    <row r="1538" spans="36:42" ht="15.75" x14ac:dyDescent="0.2">
      <c r="AJ1538" s="413" t="str">
        <f t="shared" si="219"/>
        <v/>
      </c>
      <c r="AK1538" t="e">
        <f t="shared" si="220"/>
        <v>#VALUE!</v>
      </c>
      <c r="AL1538" t="str">
        <f t="shared" si="221"/>
        <v/>
      </c>
      <c r="AM1538" s="427" t="e">
        <f t="shared" si="222"/>
        <v>#VALUE!</v>
      </c>
      <c r="AN1538" t="e">
        <f t="shared" si="223"/>
        <v>#VALUE!</v>
      </c>
      <c r="AP1538" s="19" t="str">
        <f t="shared" si="224"/>
        <v/>
      </c>
    </row>
    <row r="1539" spans="36:42" ht="15.75" x14ac:dyDescent="0.2">
      <c r="AJ1539" s="413" t="str">
        <f t="shared" si="219"/>
        <v/>
      </c>
      <c r="AK1539" t="e">
        <f t="shared" si="220"/>
        <v>#VALUE!</v>
      </c>
      <c r="AL1539" t="str">
        <f t="shared" si="221"/>
        <v/>
      </c>
      <c r="AM1539" s="427" t="e">
        <f t="shared" si="222"/>
        <v>#VALUE!</v>
      </c>
      <c r="AN1539" t="e">
        <f t="shared" si="223"/>
        <v>#VALUE!</v>
      </c>
      <c r="AP1539" s="19" t="str">
        <f t="shared" si="224"/>
        <v/>
      </c>
    </row>
    <row r="1540" spans="36:42" ht="15.75" x14ac:dyDescent="0.2">
      <c r="AJ1540" s="413" t="str">
        <f t="shared" si="219"/>
        <v/>
      </c>
      <c r="AK1540" t="e">
        <f t="shared" si="220"/>
        <v>#VALUE!</v>
      </c>
      <c r="AL1540" t="str">
        <f t="shared" si="221"/>
        <v/>
      </c>
      <c r="AM1540" s="427" t="e">
        <f t="shared" si="222"/>
        <v>#VALUE!</v>
      </c>
      <c r="AN1540" t="e">
        <f t="shared" si="223"/>
        <v>#VALUE!</v>
      </c>
      <c r="AP1540" s="19" t="str">
        <f t="shared" si="224"/>
        <v/>
      </c>
    </row>
    <row r="1541" spans="36:42" ht="15.75" x14ac:dyDescent="0.2">
      <c r="AJ1541" s="413" t="str">
        <f t="shared" si="219"/>
        <v/>
      </c>
      <c r="AK1541" t="e">
        <f t="shared" si="220"/>
        <v>#VALUE!</v>
      </c>
      <c r="AL1541" t="str">
        <f t="shared" si="221"/>
        <v/>
      </c>
      <c r="AM1541" s="427" t="e">
        <f t="shared" si="222"/>
        <v>#VALUE!</v>
      </c>
      <c r="AN1541" t="e">
        <f t="shared" si="223"/>
        <v>#VALUE!</v>
      </c>
      <c r="AP1541" s="19" t="str">
        <f t="shared" si="224"/>
        <v/>
      </c>
    </row>
    <row r="1542" spans="36:42" ht="15.75" x14ac:dyDescent="0.2">
      <c r="AJ1542" s="413" t="str">
        <f t="shared" si="219"/>
        <v/>
      </c>
      <c r="AK1542" t="e">
        <f t="shared" si="220"/>
        <v>#VALUE!</v>
      </c>
      <c r="AL1542" t="str">
        <f t="shared" si="221"/>
        <v/>
      </c>
      <c r="AM1542" s="427" t="e">
        <f t="shared" si="222"/>
        <v>#VALUE!</v>
      </c>
      <c r="AN1542" t="e">
        <f t="shared" si="223"/>
        <v>#VALUE!</v>
      </c>
      <c r="AP1542" s="19" t="str">
        <f t="shared" si="224"/>
        <v/>
      </c>
    </row>
    <row r="1543" spans="36:42" ht="15.75" x14ac:dyDescent="0.2">
      <c r="AJ1543" s="413" t="str">
        <f t="shared" ref="AJ1543:AJ1606" si="225">LEFT(AI1543,2)</f>
        <v/>
      </c>
      <c r="AK1543" t="e">
        <f t="shared" ref="AK1543:AK1606" si="226">MID(AI1543,FIND("/",AI1543)+1,FIND("/",AI1543,FIND("/",AI1543)+1)-FIND("/",AI1543)-1)</f>
        <v>#VALUE!</v>
      </c>
      <c r="AL1543" t="str">
        <f t="shared" ref="AL1543:AL1606" si="227">RIGHT(AI1543,4)</f>
        <v/>
      </c>
      <c r="AM1543" s="427" t="e">
        <f t="shared" ref="AM1543:AM1606" si="228">IF(VALUE(AK1543)&gt;12,AK1543,AJ1543)</f>
        <v>#VALUE!</v>
      </c>
      <c r="AN1543" t="e">
        <f t="shared" ref="AN1543:AN1606" si="229">IF(VALUE(AK1543)&gt;12,AJ1543,AK1543)</f>
        <v>#VALUE!</v>
      </c>
      <c r="AP1543" s="19" t="str">
        <f t="shared" ref="AP1543:AP1606" si="230">IFERROR(DATE(TEXT(AL1543,0),TEXT(AN1543,0),TEXT(AM1543,0)),"")</f>
        <v/>
      </c>
    </row>
    <row r="1544" spans="36:42" ht="15.75" x14ac:dyDescent="0.2">
      <c r="AJ1544" s="413" t="str">
        <f t="shared" si="225"/>
        <v/>
      </c>
      <c r="AK1544" t="e">
        <f t="shared" si="226"/>
        <v>#VALUE!</v>
      </c>
      <c r="AL1544" t="str">
        <f t="shared" si="227"/>
        <v/>
      </c>
      <c r="AM1544" s="427" t="e">
        <f t="shared" si="228"/>
        <v>#VALUE!</v>
      </c>
      <c r="AN1544" t="e">
        <f t="shared" si="229"/>
        <v>#VALUE!</v>
      </c>
      <c r="AP1544" s="19" t="str">
        <f t="shared" si="230"/>
        <v/>
      </c>
    </row>
    <row r="1545" spans="36:42" ht="15.75" x14ac:dyDescent="0.2">
      <c r="AJ1545" s="413" t="str">
        <f t="shared" si="225"/>
        <v/>
      </c>
      <c r="AK1545" t="e">
        <f t="shared" si="226"/>
        <v>#VALUE!</v>
      </c>
      <c r="AL1545" t="str">
        <f t="shared" si="227"/>
        <v/>
      </c>
      <c r="AM1545" s="427" t="e">
        <f t="shared" si="228"/>
        <v>#VALUE!</v>
      </c>
      <c r="AN1545" t="e">
        <f t="shared" si="229"/>
        <v>#VALUE!</v>
      </c>
      <c r="AP1545" s="19" t="str">
        <f t="shared" si="230"/>
        <v/>
      </c>
    </row>
    <row r="1546" spans="36:42" ht="15.75" x14ac:dyDescent="0.2">
      <c r="AJ1546" s="413" t="str">
        <f t="shared" si="225"/>
        <v/>
      </c>
      <c r="AK1546" t="e">
        <f t="shared" si="226"/>
        <v>#VALUE!</v>
      </c>
      <c r="AL1546" t="str">
        <f t="shared" si="227"/>
        <v/>
      </c>
      <c r="AM1546" s="427" t="e">
        <f t="shared" si="228"/>
        <v>#VALUE!</v>
      </c>
      <c r="AN1546" t="e">
        <f t="shared" si="229"/>
        <v>#VALUE!</v>
      </c>
      <c r="AP1546" s="19" t="str">
        <f t="shared" si="230"/>
        <v/>
      </c>
    </row>
    <row r="1547" spans="36:42" ht="15.75" x14ac:dyDescent="0.2">
      <c r="AJ1547" s="413" t="str">
        <f t="shared" si="225"/>
        <v/>
      </c>
      <c r="AK1547" t="e">
        <f t="shared" si="226"/>
        <v>#VALUE!</v>
      </c>
      <c r="AL1547" t="str">
        <f t="shared" si="227"/>
        <v/>
      </c>
      <c r="AM1547" s="427" t="e">
        <f t="shared" si="228"/>
        <v>#VALUE!</v>
      </c>
      <c r="AN1547" t="e">
        <f t="shared" si="229"/>
        <v>#VALUE!</v>
      </c>
      <c r="AP1547" s="19" t="str">
        <f t="shared" si="230"/>
        <v/>
      </c>
    </row>
    <row r="1548" spans="36:42" ht="15.75" x14ac:dyDescent="0.2">
      <c r="AJ1548" s="413" t="str">
        <f t="shared" si="225"/>
        <v/>
      </c>
      <c r="AK1548" t="e">
        <f t="shared" si="226"/>
        <v>#VALUE!</v>
      </c>
      <c r="AL1548" t="str">
        <f t="shared" si="227"/>
        <v/>
      </c>
      <c r="AM1548" s="427" t="e">
        <f t="shared" si="228"/>
        <v>#VALUE!</v>
      </c>
      <c r="AN1548" t="e">
        <f t="shared" si="229"/>
        <v>#VALUE!</v>
      </c>
      <c r="AP1548" s="19" t="str">
        <f t="shared" si="230"/>
        <v/>
      </c>
    </row>
    <row r="1549" spans="36:42" ht="15.75" x14ac:dyDescent="0.2">
      <c r="AJ1549" s="413" t="str">
        <f t="shared" si="225"/>
        <v/>
      </c>
      <c r="AK1549" t="e">
        <f t="shared" si="226"/>
        <v>#VALUE!</v>
      </c>
      <c r="AL1549" t="str">
        <f t="shared" si="227"/>
        <v/>
      </c>
      <c r="AM1549" s="427" t="e">
        <f t="shared" si="228"/>
        <v>#VALUE!</v>
      </c>
      <c r="AN1549" t="e">
        <f t="shared" si="229"/>
        <v>#VALUE!</v>
      </c>
      <c r="AP1549" s="19" t="str">
        <f t="shared" si="230"/>
        <v/>
      </c>
    </row>
    <row r="1550" spans="36:42" ht="15.75" x14ac:dyDescent="0.2">
      <c r="AJ1550" s="413" t="str">
        <f t="shared" si="225"/>
        <v/>
      </c>
      <c r="AK1550" t="e">
        <f t="shared" si="226"/>
        <v>#VALUE!</v>
      </c>
      <c r="AL1550" t="str">
        <f t="shared" si="227"/>
        <v/>
      </c>
      <c r="AM1550" s="427" t="e">
        <f t="shared" si="228"/>
        <v>#VALUE!</v>
      </c>
      <c r="AN1550" t="e">
        <f t="shared" si="229"/>
        <v>#VALUE!</v>
      </c>
      <c r="AP1550" s="19" t="str">
        <f t="shared" si="230"/>
        <v/>
      </c>
    </row>
    <row r="1551" spans="36:42" ht="15.75" x14ac:dyDescent="0.2">
      <c r="AJ1551" s="413" t="str">
        <f t="shared" si="225"/>
        <v/>
      </c>
      <c r="AK1551" t="e">
        <f t="shared" si="226"/>
        <v>#VALUE!</v>
      </c>
      <c r="AL1551" t="str">
        <f t="shared" si="227"/>
        <v/>
      </c>
      <c r="AM1551" s="427" t="e">
        <f t="shared" si="228"/>
        <v>#VALUE!</v>
      </c>
      <c r="AN1551" t="e">
        <f t="shared" si="229"/>
        <v>#VALUE!</v>
      </c>
      <c r="AP1551" s="19" t="str">
        <f t="shared" si="230"/>
        <v/>
      </c>
    </row>
    <row r="1552" spans="36:42" ht="15.75" x14ac:dyDescent="0.2">
      <c r="AJ1552" s="413" t="str">
        <f t="shared" si="225"/>
        <v/>
      </c>
      <c r="AK1552" t="e">
        <f t="shared" si="226"/>
        <v>#VALUE!</v>
      </c>
      <c r="AL1552" t="str">
        <f t="shared" si="227"/>
        <v/>
      </c>
      <c r="AM1552" s="427" t="e">
        <f t="shared" si="228"/>
        <v>#VALUE!</v>
      </c>
      <c r="AN1552" t="e">
        <f t="shared" si="229"/>
        <v>#VALUE!</v>
      </c>
      <c r="AP1552" s="19" t="str">
        <f t="shared" si="230"/>
        <v/>
      </c>
    </row>
    <row r="1553" spans="36:42" ht="15.75" x14ac:dyDescent="0.2">
      <c r="AJ1553" s="413" t="str">
        <f t="shared" si="225"/>
        <v/>
      </c>
      <c r="AK1553" t="e">
        <f t="shared" si="226"/>
        <v>#VALUE!</v>
      </c>
      <c r="AL1553" t="str">
        <f t="shared" si="227"/>
        <v/>
      </c>
      <c r="AM1553" s="427" t="e">
        <f t="shared" si="228"/>
        <v>#VALUE!</v>
      </c>
      <c r="AN1553" t="e">
        <f t="shared" si="229"/>
        <v>#VALUE!</v>
      </c>
      <c r="AP1553" s="19" t="str">
        <f t="shared" si="230"/>
        <v/>
      </c>
    </row>
    <row r="1554" spans="36:42" ht="15.75" x14ac:dyDescent="0.2">
      <c r="AJ1554" s="413" t="str">
        <f t="shared" si="225"/>
        <v/>
      </c>
      <c r="AK1554" t="e">
        <f t="shared" si="226"/>
        <v>#VALUE!</v>
      </c>
      <c r="AL1554" t="str">
        <f t="shared" si="227"/>
        <v/>
      </c>
      <c r="AM1554" s="427" t="e">
        <f t="shared" si="228"/>
        <v>#VALUE!</v>
      </c>
      <c r="AN1554" t="e">
        <f t="shared" si="229"/>
        <v>#VALUE!</v>
      </c>
      <c r="AP1554" s="19" t="str">
        <f t="shared" si="230"/>
        <v/>
      </c>
    </row>
    <row r="1555" spans="36:42" ht="15.75" x14ac:dyDescent="0.2">
      <c r="AJ1555" s="413" t="str">
        <f t="shared" si="225"/>
        <v/>
      </c>
      <c r="AK1555" t="e">
        <f t="shared" si="226"/>
        <v>#VALUE!</v>
      </c>
      <c r="AL1555" t="str">
        <f t="shared" si="227"/>
        <v/>
      </c>
      <c r="AM1555" s="427" t="e">
        <f t="shared" si="228"/>
        <v>#VALUE!</v>
      </c>
      <c r="AN1555" t="e">
        <f t="shared" si="229"/>
        <v>#VALUE!</v>
      </c>
      <c r="AP1555" s="19" t="str">
        <f t="shared" si="230"/>
        <v/>
      </c>
    </row>
    <row r="1556" spans="36:42" ht="15.75" x14ac:dyDescent="0.2">
      <c r="AJ1556" s="413" t="str">
        <f t="shared" si="225"/>
        <v/>
      </c>
      <c r="AK1556" t="e">
        <f t="shared" si="226"/>
        <v>#VALUE!</v>
      </c>
      <c r="AL1556" t="str">
        <f t="shared" si="227"/>
        <v/>
      </c>
      <c r="AM1556" s="427" t="e">
        <f t="shared" si="228"/>
        <v>#VALUE!</v>
      </c>
      <c r="AN1556" t="e">
        <f t="shared" si="229"/>
        <v>#VALUE!</v>
      </c>
      <c r="AP1556" s="19" t="str">
        <f t="shared" si="230"/>
        <v/>
      </c>
    </row>
    <row r="1557" spans="36:42" ht="15.75" x14ac:dyDescent="0.2">
      <c r="AJ1557" s="413" t="str">
        <f t="shared" si="225"/>
        <v/>
      </c>
      <c r="AK1557" t="e">
        <f t="shared" si="226"/>
        <v>#VALUE!</v>
      </c>
      <c r="AL1557" t="str">
        <f t="shared" si="227"/>
        <v/>
      </c>
      <c r="AM1557" s="427" t="e">
        <f t="shared" si="228"/>
        <v>#VALUE!</v>
      </c>
      <c r="AN1557" t="e">
        <f t="shared" si="229"/>
        <v>#VALUE!</v>
      </c>
      <c r="AP1557" s="19" t="str">
        <f t="shared" si="230"/>
        <v/>
      </c>
    </row>
    <row r="1558" spans="36:42" ht="15.75" x14ac:dyDescent="0.2">
      <c r="AJ1558" s="413" t="str">
        <f t="shared" si="225"/>
        <v/>
      </c>
      <c r="AK1558" t="e">
        <f t="shared" si="226"/>
        <v>#VALUE!</v>
      </c>
      <c r="AL1558" t="str">
        <f t="shared" si="227"/>
        <v/>
      </c>
      <c r="AM1558" s="427" t="e">
        <f t="shared" si="228"/>
        <v>#VALUE!</v>
      </c>
      <c r="AN1558" t="e">
        <f t="shared" si="229"/>
        <v>#VALUE!</v>
      </c>
      <c r="AP1558" s="19" t="str">
        <f t="shared" si="230"/>
        <v/>
      </c>
    </row>
    <row r="1559" spans="36:42" ht="15.75" x14ac:dyDescent="0.2">
      <c r="AJ1559" s="413" t="str">
        <f t="shared" si="225"/>
        <v/>
      </c>
      <c r="AK1559" t="e">
        <f t="shared" si="226"/>
        <v>#VALUE!</v>
      </c>
      <c r="AL1559" t="str">
        <f t="shared" si="227"/>
        <v/>
      </c>
      <c r="AM1559" s="427" t="e">
        <f t="shared" si="228"/>
        <v>#VALUE!</v>
      </c>
      <c r="AN1559" t="e">
        <f t="shared" si="229"/>
        <v>#VALUE!</v>
      </c>
      <c r="AP1559" s="19" t="str">
        <f t="shared" si="230"/>
        <v/>
      </c>
    </row>
    <row r="1560" spans="36:42" ht="15.75" x14ac:dyDescent="0.2">
      <c r="AJ1560" s="413" t="str">
        <f t="shared" si="225"/>
        <v/>
      </c>
      <c r="AK1560" t="e">
        <f t="shared" si="226"/>
        <v>#VALUE!</v>
      </c>
      <c r="AL1560" t="str">
        <f t="shared" si="227"/>
        <v/>
      </c>
      <c r="AM1560" s="427" t="e">
        <f t="shared" si="228"/>
        <v>#VALUE!</v>
      </c>
      <c r="AN1560" t="e">
        <f t="shared" si="229"/>
        <v>#VALUE!</v>
      </c>
      <c r="AP1560" s="19" t="str">
        <f t="shared" si="230"/>
        <v/>
      </c>
    </row>
    <row r="1561" spans="36:42" ht="15.75" x14ac:dyDescent="0.2">
      <c r="AJ1561" s="413" t="str">
        <f t="shared" si="225"/>
        <v/>
      </c>
      <c r="AK1561" t="e">
        <f t="shared" si="226"/>
        <v>#VALUE!</v>
      </c>
      <c r="AL1561" t="str">
        <f t="shared" si="227"/>
        <v/>
      </c>
      <c r="AM1561" s="427" t="e">
        <f t="shared" si="228"/>
        <v>#VALUE!</v>
      </c>
      <c r="AN1561" t="e">
        <f t="shared" si="229"/>
        <v>#VALUE!</v>
      </c>
      <c r="AP1561" s="19" t="str">
        <f t="shared" si="230"/>
        <v/>
      </c>
    </row>
    <row r="1562" spans="36:42" ht="15.75" x14ac:dyDescent="0.2">
      <c r="AJ1562" s="413" t="str">
        <f t="shared" si="225"/>
        <v/>
      </c>
      <c r="AK1562" t="e">
        <f t="shared" si="226"/>
        <v>#VALUE!</v>
      </c>
      <c r="AL1562" t="str">
        <f t="shared" si="227"/>
        <v/>
      </c>
      <c r="AM1562" s="427" t="e">
        <f t="shared" si="228"/>
        <v>#VALUE!</v>
      </c>
      <c r="AN1562" t="e">
        <f t="shared" si="229"/>
        <v>#VALUE!</v>
      </c>
      <c r="AP1562" s="19" t="str">
        <f t="shared" si="230"/>
        <v/>
      </c>
    </row>
    <row r="1563" spans="36:42" ht="15.75" x14ac:dyDescent="0.2">
      <c r="AJ1563" s="413" t="str">
        <f t="shared" si="225"/>
        <v/>
      </c>
      <c r="AK1563" t="e">
        <f t="shared" si="226"/>
        <v>#VALUE!</v>
      </c>
      <c r="AL1563" t="str">
        <f t="shared" si="227"/>
        <v/>
      </c>
      <c r="AM1563" s="427" t="e">
        <f t="shared" si="228"/>
        <v>#VALUE!</v>
      </c>
      <c r="AN1563" t="e">
        <f t="shared" si="229"/>
        <v>#VALUE!</v>
      </c>
      <c r="AP1563" s="19" t="str">
        <f t="shared" si="230"/>
        <v/>
      </c>
    </row>
    <row r="1564" spans="36:42" ht="15.75" x14ac:dyDescent="0.2">
      <c r="AJ1564" s="413" t="str">
        <f t="shared" si="225"/>
        <v/>
      </c>
      <c r="AK1564" t="e">
        <f t="shared" si="226"/>
        <v>#VALUE!</v>
      </c>
      <c r="AL1564" t="str">
        <f t="shared" si="227"/>
        <v/>
      </c>
      <c r="AM1564" s="427" t="e">
        <f t="shared" si="228"/>
        <v>#VALUE!</v>
      </c>
      <c r="AN1564" t="e">
        <f t="shared" si="229"/>
        <v>#VALUE!</v>
      </c>
      <c r="AP1564" s="19" t="str">
        <f t="shared" si="230"/>
        <v/>
      </c>
    </row>
    <row r="1565" spans="36:42" ht="15.75" x14ac:dyDescent="0.2">
      <c r="AJ1565" s="413" t="str">
        <f t="shared" si="225"/>
        <v/>
      </c>
      <c r="AK1565" t="e">
        <f t="shared" si="226"/>
        <v>#VALUE!</v>
      </c>
      <c r="AL1565" t="str">
        <f t="shared" si="227"/>
        <v/>
      </c>
      <c r="AM1565" s="427" t="e">
        <f t="shared" si="228"/>
        <v>#VALUE!</v>
      </c>
      <c r="AN1565" t="e">
        <f t="shared" si="229"/>
        <v>#VALUE!</v>
      </c>
      <c r="AP1565" s="19" t="str">
        <f t="shared" si="230"/>
        <v/>
      </c>
    </row>
    <row r="1566" spans="36:42" ht="15.75" x14ac:dyDescent="0.2">
      <c r="AJ1566" s="413" t="str">
        <f t="shared" si="225"/>
        <v/>
      </c>
      <c r="AK1566" t="e">
        <f t="shared" si="226"/>
        <v>#VALUE!</v>
      </c>
      <c r="AL1566" t="str">
        <f t="shared" si="227"/>
        <v/>
      </c>
      <c r="AM1566" s="427" t="e">
        <f t="shared" si="228"/>
        <v>#VALUE!</v>
      </c>
      <c r="AN1566" t="e">
        <f t="shared" si="229"/>
        <v>#VALUE!</v>
      </c>
      <c r="AP1566" s="19" t="str">
        <f t="shared" si="230"/>
        <v/>
      </c>
    </row>
    <row r="1567" spans="36:42" ht="15.75" x14ac:dyDescent="0.2">
      <c r="AJ1567" s="413" t="str">
        <f t="shared" si="225"/>
        <v/>
      </c>
      <c r="AK1567" t="e">
        <f t="shared" si="226"/>
        <v>#VALUE!</v>
      </c>
      <c r="AL1567" t="str">
        <f t="shared" si="227"/>
        <v/>
      </c>
      <c r="AM1567" s="427" t="e">
        <f t="shared" si="228"/>
        <v>#VALUE!</v>
      </c>
      <c r="AN1567" t="e">
        <f t="shared" si="229"/>
        <v>#VALUE!</v>
      </c>
      <c r="AP1567" s="19" t="str">
        <f t="shared" si="230"/>
        <v/>
      </c>
    </row>
    <row r="1568" spans="36:42" ht="15.75" x14ac:dyDescent="0.2">
      <c r="AJ1568" s="413" t="str">
        <f t="shared" si="225"/>
        <v/>
      </c>
      <c r="AK1568" t="e">
        <f t="shared" si="226"/>
        <v>#VALUE!</v>
      </c>
      <c r="AL1568" t="str">
        <f t="shared" si="227"/>
        <v/>
      </c>
      <c r="AM1568" s="427" t="e">
        <f t="shared" si="228"/>
        <v>#VALUE!</v>
      </c>
      <c r="AN1568" t="e">
        <f t="shared" si="229"/>
        <v>#VALUE!</v>
      </c>
      <c r="AP1568" s="19" t="str">
        <f t="shared" si="230"/>
        <v/>
      </c>
    </row>
    <row r="1569" spans="36:42" ht="15.75" x14ac:dyDescent="0.2">
      <c r="AJ1569" s="413" t="str">
        <f t="shared" si="225"/>
        <v/>
      </c>
      <c r="AK1569" t="e">
        <f t="shared" si="226"/>
        <v>#VALUE!</v>
      </c>
      <c r="AL1569" t="str">
        <f t="shared" si="227"/>
        <v/>
      </c>
      <c r="AM1569" s="427" t="e">
        <f t="shared" si="228"/>
        <v>#VALUE!</v>
      </c>
      <c r="AN1569" t="e">
        <f t="shared" si="229"/>
        <v>#VALUE!</v>
      </c>
      <c r="AP1569" s="19" t="str">
        <f t="shared" si="230"/>
        <v/>
      </c>
    </row>
    <row r="1570" spans="36:42" ht="15.75" x14ac:dyDescent="0.2">
      <c r="AJ1570" s="413" t="str">
        <f t="shared" si="225"/>
        <v/>
      </c>
      <c r="AK1570" t="e">
        <f t="shared" si="226"/>
        <v>#VALUE!</v>
      </c>
      <c r="AL1570" t="str">
        <f t="shared" si="227"/>
        <v/>
      </c>
      <c r="AM1570" s="427" t="e">
        <f t="shared" si="228"/>
        <v>#VALUE!</v>
      </c>
      <c r="AN1570" t="e">
        <f t="shared" si="229"/>
        <v>#VALUE!</v>
      </c>
      <c r="AP1570" s="19" t="str">
        <f t="shared" si="230"/>
        <v/>
      </c>
    </row>
    <row r="1571" spans="36:42" ht="15.75" x14ac:dyDescent="0.2">
      <c r="AJ1571" s="413" t="str">
        <f t="shared" si="225"/>
        <v/>
      </c>
      <c r="AK1571" t="e">
        <f t="shared" si="226"/>
        <v>#VALUE!</v>
      </c>
      <c r="AL1571" t="str">
        <f t="shared" si="227"/>
        <v/>
      </c>
      <c r="AM1571" s="427" t="e">
        <f t="shared" si="228"/>
        <v>#VALUE!</v>
      </c>
      <c r="AN1571" t="e">
        <f t="shared" si="229"/>
        <v>#VALUE!</v>
      </c>
      <c r="AP1571" s="19" t="str">
        <f t="shared" si="230"/>
        <v/>
      </c>
    </row>
    <row r="1572" spans="36:42" ht="15.75" x14ac:dyDescent="0.2">
      <c r="AJ1572" s="413" t="str">
        <f t="shared" si="225"/>
        <v/>
      </c>
      <c r="AK1572" t="e">
        <f t="shared" si="226"/>
        <v>#VALUE!</v>
      </c>
      <c r="AL1572" t="str">
        <f t="shared" si="227"/>
        <v/>
      </c>
      <c r="AM1572" s="427" t="e">
        <f t="shared" si="228"/>
        <v>#VALUE!</v>
      </c>
      <c r="AN1572" t="e">
        <f t="shared" si="229"/>
        <v>#VALUE!</v>
      </c>
      <c r="AP1572" s="19" t="str">
        <f t="shared" si="230"/>
        <v/>
      </c>
    </row>
    <row r="1573" spans="36:42" ht="15.75" x14ac:dyDescent="0.2">
      <c r="AJ1573" s="413" t="str">
        <f t="shared" si="225"/>
        <v/>
      </c>
      <c r="AK1573" t="e">
        <f t="shared" si="226"/>
        <v>#VALUE!</v>
      </c>
      <c r="AL1573" t="str">
        <f t="shared" si="227"/>
        <v/>
      </c>
      <c r="AM1573" s="427" t="e">
        <f t="shared" si="228"/>
        <v>#VALUE!</v>
      </c>
      <c r="AN1573" t="e">
        <f t="shared" si="229"/>
        <v>#VALUE!</v>
      </c>
      <c r="AP1573" s="19" t="str">
        <f t="shared" si="230"/>
        <v/>
      </c>
    </row>
    <row r="1574" spans="36:42" ht="15.75" x14ac:dyDescent="0.2">
      <c r="AJ1574" s="413" t="str">
        <f t="shared" si="225"/>
        <v/>
      </c>
      <c r="AK1574" t="e">
        <f t="shared" si="226"/>
        <v>#VALUE!</v>
      </c>
      <c r="AL1574" t="str">
        <f t="shared" si="227"/>
        <v/>
      </c>
      <c r="AM1574" s="427" t="e">
        <f t="shared" si="228"/>
        <v>#VALUE!</v>
      </c>
      <c r="AN1574" t="e">
        <f t="shared" si="229"/>
        <v>#VALUE!</v>
      </c>
      <c r="AP1574" s="19" t="str">
        <f t="shared" si="230"/>
        <v/>
      </c>
    </row>
    <row r="1575" spans="36:42" ht="15.75" x14ac:dyDescent="0.2">
      <c r="AJ1575" s="413" t="str">
        <f t="shared" si="225"/>
        <v/>
      </c>
      <c r="AK1575" t="e">
        <f t="shared" si="226"/>
        <v>#VALUE!</v>
      </c>
      <c r="AL1575" t="str">
        <f t="shared" si="227"/>
        <v/>
      </c>
      <c r="AM1575" s="427" t="e">
        <f t="shared" si="228"/>
        <v>#VALUE!</v>
      </c>
      <c r="AN1575" t="e">
        <f t="shared" si="229"/>
        <v>#VALUE!</v>
      </c>
      <c r="AP1575" s="19" t="str">
        <f t="shared" si="230"/>
        <v/>
      </c>
    </row>
    <row r="1576" spans="36:42" ht="15.75" x14ac:dyDescent="0.2">
      <c r="AJ1576" s="413" t="str">
        <f t="shared" si="225"/>
        <v/>
      </c>
      <c r="AK1576" t="e">
        <f t="shared" si="226"/>
        <v>#VALUE!</v>
      </c>
      <c r="AL1576" t="str">
        <f t="shared" si="227"/>
        <v/>
      </c>
      <c r="AM1576" s="427" t="e">
        <f t="shared" si="228"/>
        <v>#VALUE!</v>
      </c>
      <c r="AN1576" t="e">
        <f t="shared" si="229"/>
        <v>#VALUE!</v>
      </c>
      <c r="AP1576" s="19" t="str">
        <f t="shared" si="230"/>
        <v/>
      </c>
    </row>
    <row r="1577" spans="36:42" ht="15.75" x14ac:dyDescent="0.2">
      <c r="AJ1577" s="413" t="str">
        <f t="shared" si="225"/>
        <v/>
      </c>
      <c r="AK1577" t="e">
        <f t="shared" si="226"/>
        <v>#VALUE!</v>
      </c>
      <c r="AL1577" t="str">
        <f t="shared" si="227"/>
        <v/>
      </c>
      <c r="AM1577" s="427" t="e">
        <f t="shared" si="228"/>
        <v>#VALUE!</v>
      </c>
      <c r="AN1577" t="e">
        <f t="shared" si="229"/>
        <v>#VALUE!</v>
      </c>
      <c r="AP1577" s="19" t="str">
        <f t="shared" si="230"/>
        <v/>
      </c>
    </row>
    <row r="1578" spans="36:42" ht="15.75" x14ac:dyDescent="0.2">
      <c r="AJ1578" s="413" t="str">
        <f t="shared" si="225"/>
        <v/>
      </c>
      <c r="AK1578" t="e">
        <f t="shared" si="226"/>
        <v>#VALUE!</v>
      </c>
      <c r="AL1578" t="str">
        <f t="shared" si="227"/>
        <v/>
      </c>
      <c r="AM1578" s="427" t="e">
        <f t="shared" si="228"/>
        <v>#VALUE!</v>
      </c>
      <c r="AN1578" t="e">
        <f t="shared" si="229"/>
        <v>#VALUE!</v>
      </c>
      <c r="AP1578" s="19" t="str">
        <f t="shared" si="230"/>
        <v/>
      </c>
    </row>
    <row r="1579" spans="36:42" ht="15.75" x14ac:dyDescent="0.2">
      <c r="AJ1579" s="413" t="str">
        <f t="shared" si="225"/>
        <v/>
      </c>
      <c r="AK1579" t="e">
        <f t="shared" si="226"/>
        <v>#VALUE!</v>
      </c>
      <c r="AL1579" t="str">
        <f t="shared" si="227"/>
        <v/>
      </c>
      <c r="AM1579" s="427" t="e">
        <f t="shared" si="228"/>
        <v>#VALUE!</v>
      </c>
      <c r="AN1579" t="e">
        <f t="shared" si="229"/>
        <v>#VALUE!</v>
      </c>
      <c r="AP1579" s="19" t="str">
        <f t="shared" si="230"/>
        <v/>
      </c>
    </row>
    <row r="1580" spans="36:42" ht="15.75" x14ac:dyDescent="0.2">
      <c r="AJ1580" s="413" t="str">
        <f t="shared" si="225"/>
        <v/>
      </c>
      <c r="AK1580" t="e">
        <f t="shared" si="226"/>
        <v>#VALUE!</v>
      </c>
      <c r="AL1580" t="str">
        <f t="shared" si="227"/>
        <v/>
      </c>
      <c r="AM1580" s="427" t="e">
        <f t="shared" si="228"/>
        <v>#VALUE!</v>
      </c>
      <c r="AN1580" t="e">
        <f t="shared" si="229"/>
        <v>#VALUE!</v>
      </c>
      <c r="AP1580" s="19" t="str">
        <f t="shared" si="230"/>
        <v/>
      </c>
    </row>
    <row r="1581" spans="36:42" ht="15.75" x14ac:dyDescent="0.2">
      <c r="AJ1581" s="413" t="str">
        <f t="shared" si="225"/>
        <v/>
      </c>
      <c r="AK1581" t="e">
        <f t="shared" si="226"/>
        <v>#VALUE!</v>
      </c>
      <c r="AL1581" t="str">
        <f t="shared" si="227"/>
        <v/>
      </c>
      <c r="AM1581" s="427" t="e">
        <f t="shared" si="228"/>
        <v>#VALUE!</v>
      </c>
      <c r="AN1581" t="e">
        <f t="shared" si="229"/>
        <v>#VALUE!</v>
      </c>
      <c r="AP1581" s="19" t="str">
        <f t="shared" si="230"/>
        <v/>
      </c>
    </row>
    <row r="1582" spans="36:42" ht="15.75" x14ac:dyDescent="0.2">
      <c r="AJ1582" s="413" t="str">
        <f t="shared" si="225"/>
        <v/>
      </c>
      <c r="AK1582" t="e">
        <f t="shared" si="226"/>
        <v>#VALUE!</v>
      </c>
      <c r="AL1582" t="str">
        <f t="shared" si="227"/>
        <v/>
      </c>
      <c r="AM1582" s="427" t="e">
        <f t="shared" si="228"/>
        <v>#VALUE!</v>
      </c>
      <c r="AN1582" t="e">
        <f t="shared" si="229"/>
        <v>#VALUE!</v>
      </c>
      <c r="AP1582" s="19" t="str">
        <f t="shared" si="230"/>
        <v/>
      </c>
    </row>
    <row r="1583" spans="36:42" ht="15.75" x14ac:dyDescent="0.2">
      <c r="AJ1583" s="413" t="str">
        <f t="shared" si="225"/>
        <v/>
      </c>
      <c r="AK1583" t="e">
        <f t="shared" si="226"/>
        <v>#VALUE!</v>
      </c>
      <c r="AL1583" t="str">
        <f t="shared" si="227"/>
        <v/>
      </c>
      <c r="AM1583" s="427" t="e">
        <f t="shared" si="228"/>
        <v>#VALUE!</v>
      </c>
      <c r="AN1583" t="e">
        <f t="shared" si="229"/>
        <v>#VALUE!</v>
      </c>
      <c r="AP1583" s="19" t="str">
        <f t="shared" si="230"/>
        <v/>
      </c>
    </row>
    <row r="1584" spans="36:42" ht="15.75" x14ac:dyDescent="0.2">
      <c r="AJ1584" s="413" t="str">
        <f t="shared" si="225"/>
        <v/>
      </c>
      <c r="AK1584" t="e">
        <f t="shared" si="226"/>
        <v>#VALUE!</v>
      </c>
      <c r="AL1584" t="str">
        <f t="shared" si="227"/>
        <v/>
      </c>
      <c r="AM1584" s="427" t="e">
        <f t="shared" si="228"/>
        <v>#VALUE!</v>
      </c>
      <c r="AN1584" t="e">
        <f t="shared" si="229"/>
        <v>#VALUE!</v>
      </c>
      <c r="AP1584" s="19" t="str">
        <f t="shared" si="230"/>
        <v/>
      </c>
    </row>
    <row r="1585" spans="36:42" ht="15.75" x14ac:dyDescent="0.2">
      <c r="AJ1585" s="413" t="str">
        <f t="shared" si="225"/>
        <v/>
      </c>
      <c r="AK1585" t="e">
        <f t="shared" si="226"/>
        <v>#VALUE!</v>
      </c>
      <c r="AL1585" t="str">
        <f t="shared" si="227"/>
        <v/>
      </c>
      <c r="AM1585" s="427" t="e">
        <f t="shared" si="228"/>
        <v>#VALUE!</v>
      </c>
      <c r="AN1585" t="e">
        <f t="shared" si="229"/>
        <v>#VALUE!</v>
      </c>
      <c r="AP1585" s="19" t="str">
        <f t="shared" si="230"/>
        <v/>
      </c>
    </row>
    <row r="1586" spans="36:42" ht="15.75" x14ac:dyDescent="0.2">
      <c r="AJ1586" s="413" t="str">
        <f t="shared" si="225"/>
        <v/>
      </c>
      <c r="AK1586" t="e">
        <f t="shared" si="226"/>
        <v>#VALUE!</v>
      </c>
      <c r="AL1586" t="str">
        <f t="shared" si="227"/>
        <v/>
      </c>
      <c r="AM1586" s="427" t="e">
        <f t="shared" si="228"/>
        <v>#VALUE!</v>
      </c>
      <c r="AN1586" t="e">
        <f t="shared" si="229"/>
        <v>#VALUE!</v>
      </c>
      <c r="AP1586" s="19" t="str">
        <f t="shared" si="230"/>
        <v/>
      </c>
    </row>
    <row r="1587" spans="36:42" ht="15.75" x14ac:dyDescent="0.2">
      <c r="AJ1587" s="413" t="str">
        <f t="shared" si="225"/>
        <v/>
      </c>
      <c r="AK1587" t="e">
        <f t="shared" si="226"/>
        <v>#VALUE!</v>
      </c>
      <c r="AL1587" t="str">
        <f t="shared" si="227"/>
        <v/>
      </c>
      <c r="AM1587" s="427" t="e">
        <f t="shared" si="228"/>
        <v>#VALUE!</v>
      </c>
      <c r="AN1587" t="e">
        <f t="shared" si="229"/>
        <v>#VALUE!</v>
      </c>
      <c r="AP1587" s="19" t="str">
        <f t="shared" si="230"/>
        <v/>
      </c>
    </row>
    <row r="1588" spans="36:42" ht="15.75" x14ac:dyDescent="0.2">
      <c r="AJ1588" s="413" t="str">
        <f t="shared" si="225"/>
        <v/>
      </c>
      <c r="AK1588" t="e">
        <f t="shared" si="226"/>
        <v>#VALUE!</v>
      </c>
      <c r="AL1588" t="str">
        <f t="shared" si="227"/>
        <v/>
      </c>
      <c r="AM1588" s="427" t="e">
        <f t="shared" si="228"/>
        <v>#VALUE!</v>
      </c>
      <c r="AN1588" t="e">
        <f t="shared" si="229"/>
        <v>#VALUE!</v>
      </c>
      <c r="AP1588" s="19" t="str">
        <f t="shared" si="230"/>
        <v/>
      </c>
    </row>
    <row r="1589" spans="36:42" ht="15.75" x14ac:dyDescent="0.2">
      <c r="AJ1589" s="413" t="str">
        <f t="shared" si="225"/>
        <v/>
      </c>
      <c r="AK1589" t="e">
        <f t="shared" si="226"/>
        <v>#VALUE!</v>
      </c>
      <c r="AL1589" t="str">
        <f t="shared" si="227"/>
        <v/>
      </c>
      <c r="AM1589" s="427" t="e">
        <f t="shared" si="228"/>
        <v>#VALUE!</v>
      </c>
      <c r="AN1589" t="e">
        <f t="shared" si="229"/>
        <v>#VALUE!</v>
      </c>
      <c r="AP1589" s="19" t="str">
        <f t="shared" si="230"/>
        <v/>
      </c>
    </row>
    <row r="1590" spans="36:42" ht="15.75" x14ac:dyDescent="0.2">
      <c r="AJ1590" s="413" t="str">
        <f t="shared" si="225"/>
        <v/>
      </c>
      <c r="AK1590" t="e">
        <f t="shared" si="226"/>
        <v>#VALUE!</v>
      </c>
      <c r="AL1590" t="str">
        <f t="shared" si="227"/>
        <v/>
      </c>
      <c r="AM1590" s="427" t="e">
        <f t="shared" si="228"/>
        <v>#VALUE!</v>
      </c>
      <c r="AN1590" t="e">
        <f t="shared" si="229"/>
        <v>#VALUE!</v>
      </c>
      <c r="AP1590" s="19" t="str">
        <f t="shared" si="230"/>
        <v/>
      </c>
    </row>
    <row r="1591" spans="36:42" ht="15.75" x14ac:dyDescent="0.2">
      <c r="AJ1591" s="413" t="str">
        <f t="shared" si="225"/>
        <v/>
      </c>
      <c r="AK1591" t="e">
        <f t="shared" si="226"/>
        <v>#VALUE!</v>
      </c>
      <c r="AL1591" t="str">
        <f t="shared" si="227"/>
        <v/>
      </c>
      <c r="AM1591" s="427" t="e">
        <f t="shared" si="228"/>
        <v>#VALUE!</v>
      </c>
      <c r="AN1591" t="e">
        <f t="shared" si="229"/>
        <v>#VALUE!</v>
      </c>
      <c r="AP1591" s="19" t="str">
        <f t="shared" si="230"/>
        <v/>
      </c>
    </row>
    <row r="1592" spans="36:42" ht="15.75" x14ac:dyDescent="0.2">
      <c r="AJ1592" s="413" t="str">
        <f t="shared" si="225"/>
        <v/>
      </c>
      <c r="AK1592" t="e">
        <f t="shared" si="226"/>
        <v>#VALUE!</v>
      </c>
      <c r="AL1592" t="str">
        <f t="shared" si="227"/>
        <v/>
      </c>
      <c r="AM1592" s="427" t="e">
        <f t="shared" si="228"/>
        <v>#VALUE!</v>
      </c>
      <c r="AN1592" t="e">
        <f t="shared" si="229"/>
        <v>#VALUE!</v>
      </c>
      <c r="AP1592" s="19" t="str">
        <f t="shared" si="230"/>
        <v/>
      </c>
    </row>
    <row r="1593" spans="36:42" ht="15.75" x14ac:dyDescent="0.2">
      <c r="AJ1593" s="413" t="str">
        <f t="shared" si="225"/>
        <v/>
      </c>
      <c r="AK1593" t="e">
        <f t="shared" si="226"/>
        <v>#VALUE!</v>
      </c>
      <c r="AL1593" t="str">
        <f t="shared" si="227"/>
        <v/>
      </c>
      <c r="AM1593" s="427" t="e">
        <f t="shared" si="228"/>
        <v>#VALUE!</v>
      </c>
      <c r="AN1593" t="e">
        <f t="shared" si="229"/>
        <v>#VALUE!</v>
      </c>
      <c r="AP1593" s="19" t="str">
        <f t="shared" si="230"/>
        <v/>
      </c>
    </row>
    <row r="1594" spans="36:42" ht="15.75" x14ac:dyDescent="0.2">
      <c r="AJ1594" s="413" t="str">
        <f t="shared" si="225"/>
        <v/>
      </c>
      <c r="AK1594" t="e">
        <f t="shared" si="226"/>
        <v>#VALUE!</v>
      </c>
      <c r="AL1594" t="str">
        <f t="shared" si="227"/>
        <v/>
      </c>
      <c r="AM1594" s="427" t="e">
        <f t="shared" si="228"/>
        <v>#VALUE!</v>
      </c>
      <c r="AN1594" t="e">
        <f t="shared" si="229"/>
        <v>#VALUE!</v>
      </c>
      <c r="AP1594" s="19" t="str">
        <f t="shared" si="230"/>
        <v/>
      </c>
    </row>
    <row r="1595" spans="36:42" ht="15.75" x14ac:dyDescent="0.2">
      <c r="AJ1595" s="413" t="str">
        <f t="shared" si="225"/>
        <v/>
      </c>
      <c r="AK1595" t="e">
        <f t="shared" si="226"/>
        <v>#VALUE!</v>
      </c>
      <c r="AL1595" t="str">
        <f t="shared" si="227"/>
        <v/>
      </c>
      <c r="AM1595" s="427" t="e">
        <f t="shared" si="228"/>
        <v>#VALUE!</v>
      </c>
      <c r="AN1595" t="e">
        <f t="shared" si="229"/>
        <v>#VALUE!</v>
      </c>
      <c r="AP1595" s="19" t="str">
        <f t="shared" si="230"/>
        <v/>
      </c>
    </row>
    <row r="1596" spans="36:42" ht="15.75" x14ac:dyDescent="0.2">
      <c r="AJ1596" s="413" t="str">
        <f t="shared" si="225"/>
        <v/>
      </c>
      <c r="AK1596" t="e">
        <f t="shared" si="226"/>
        <v>#VALUE!</v>
      </c>
      <c r="AL1596" t="str">
        <f t="shared" si="227"/>
        <v/>
      </c>
      <c r="AM1596" s="427" t="e">
        <f t="shared" si="228"/>
        <v>#VALUE!</v>
      </c>
      <c r="AN1596" t="e">
        <f t="shared" si="229"/>
        <v>#VALUE!</v>
      </c>
      <c r="AP1596" s="19" t="str">
        <f t="shared" si="230"/>
        <v/>
      </c>
    </row>
    <row r="1597" spans="36:42" ht="15.75" x14ac:dyDescent="0.2">
      <c r="AJ1597" s="413" t="str">
        <f t="shared" si="225"/>
        <v/>
      </c>
      <c r="AK1597" t="e">
        <f t="shared" si="226"/>
        <v>#VALUE!</v>
      </c>
      <c r="AL1597" t="str">
        <f t="shared" si="227"/>
        <v/>
      </c>
      <c r="AM1597" s="427" t="e">
        <f t="shared" si="228"/>
        <v>#VALUE!</v>
      </c>
      <c r="AN1597" t="e">
        <f t="shared" si="229"/>
        <v>#VALUE!</v>
      </c>
      <c r="AP1597" s="19" t="str">
        <f t="shared" si="230"/>
        <v/>
      </c>
    </row>
    <row r="1598" spans="36:42" ht="15.75" x14ac:dyDescent="0.2">
      <c r="AJ1598" s="413" t="str">
        <f t="shared" si="225"/>
        <v/>
      </c>
      <c r="AK1598" t="e">
        <f t="shared" si="226"/>
        <v>#VALUE!</v>
      </c>
      <c r="AL1598" t="str">
        <f t="shared" si="227"/>
        <v/>
      </c>
      <c r="AM1598" s="427" t="e">
        <f t="shared" si="228"/>
        <v>#VALUE!</v>
      </c>
      <c r="AN1598" t="e">
        <f t="shared" si="229"/>
        <v>#VALUE!</v>
      </c>
      <c r="AP1598" s="19" t="str">
        <f t="shared" si="230"/>
        <v/>
      </c>
    </row>
    <row r="1599" spans="36:42" ht="15.75" x14ac:dyDescent="0.2">
      <c r="AJ1599" s="413" t="str">
        <f t="shared" si="225"/>
        <v/>
      </c>
      <c r="AK1599" t="e">
        <f t="shared" si="226"/>
        <v>#VALUE!</v>
      </c>
      <c r="AL1599" t="str">
        <f t="shared" si="227"/>
        <v/>
      </c>
      <c r="AM1599" s="427" t="e">
        <f t="shared" si="228"/>
        <v>#VALUE!</v>
      </c>
      <c r="AN1599" t="e">
        <f t="shared" si="229"/>
        <v>#VALUE!</v>
      </c>
      <c r="AP1599" s="19" t="str">
        <f t="shared" si="230"/>
        <v/>
      </c>
    </row>
    <row r="1600" spans="36:42" ht="15.75" x14ac:dyDescent="0.2">
      <c r="AJ1600" s="413" t="str">
        <f t="shared" si="225"/>
        <v/>
      </c>
      <c r="AK1600" t="e">
        <f t="shared" si="226"/>
        <v>#VALUE!</v>
      </c>
      <c r="AL1600" t="str">
        <f t="shared" si="227"/>
        <v/>
      </c>
      <c r="AM1600" s="427" t="e">
        <f t="shared" si="228"/>
        <v>#VALUE!</v>
      </c>
      <c r="AN1600" t="e">
        <f t="shared" si="229"/>
        <v>#VALUE!</v>
      </c>
      <c r="AP1600" s="19" t="str">
        <f t="shared" si="230"/>
        <v/>
      </c>
    </row>
    <row r="1601" spans="36:42" ht="15.75" x14ac:dyDescent="0.2">
      <c r="AJ1601" s="413" t="str">
        <f t="shared" si="225"/>
        <v/>
      </c>
      <c r="AK1601" t="e">
        <f t="shared" si="226"/>
        <v>#VALUE!</v>
      </c>
      <c r="AL1601" t="str">
        <f t="shared" si="227"/>
        <v/>
      </c>
      <c r="AM1601" s="427" t="e">
        <f t="shared" si="228"/>
        <v>#VALUE!</v>
      </c>
      <c r="AN1601" t="e">
        <f t="shared" si="229"/>
        <v>#VALUE!</v>
      </c>
      <c r="AP1601" s="19" t="str">
        <f t="shared" si="230"/>
        <v/>
      </c>
    </row>
    <row r="1602" spans="36:42" ht="15.75" x14ac:dyDescent="0.2">
      <c r="AJ1602" s="413" t="str">
        <f t="shared" si="225"/>
        <v/>
      </c>
      <c r="AK1602" t="e">
        <f t="shared" si="226"/>
        <v>#VALUE!</v>
      </c>
      <c r="AL1602" t="str">
        <f t="shared" si="227"/>
        <v/>
      </c>
      <c r="AM1602" s="427" t="e">
        <f t="shared" si="228"/>
        <v>#VALUE!</v>
      </c>
      <c r="AN1602" t="e">
        <f t="shared" si="229"/>
        <v>#VALUE!</v>
      </c>
      <c r="AP1602" s="19" t="str">
        <f t="shared" si="230"/>
        <v/>
      </c>
    </row>
    <row r="1603" spans="36:42" ht="15.75" x14ac:dyDescent="0.2">
      <c r="AJ1603" s="413" t="str">
        <f t="shared" si="225"/>
        <v/>
      </c>
      <c r="AK1603" t="e">
        <f t="shared" si="226"/>
        <v>#VALUE!</v>
      </c>
      <c r="AL1603" t="str">
        <f t="shared" si="227"/>
        <v/>
      </c>
      <c r="AM1603" s="427" t="e">
        <f t="shared" si="228"/>
        <v>#VALUE!</v>
      </c>
      <c r="AN1603" t="e">
        <f t="shared" si="229"/>
        <v>#VALUE!</v>
      </c>
      <c r="AP1603" s="19" t="str">
        <f t="shared" si="230"/>
        <v/>
      </c>
    </row>
    <row r="1604" spans="36:42" ht="15.75" x14ac:dyDescent="0.2">
      <c r="AJ1604" s="413" t="str">
        <f t="shared" si="225"/>
        <v/>
      </c>
      <c r="AK1604" t="e">
        <f t="shared" si="226"/>
        <v>#VALUE!</v>
      </c>
      <c r="AL1604" t="str">
        <f t="shared" si="227"/>
        <v/>
      </c>
      <c r="AM1604" s="427" t="e">
        <f t="shared" si="228"/>
        <v>#VALUE!</v>
      </c>
      <c r="AN1604" t="e">
        <f t="shared" si="229"/>
        <v>#VALUE!</v>
      </c>
      <c r="AP1604" s="19" t="str">
        <f t="shared" si="230"/>
        <v/>
      </c>
    </row>
    <row r="1605" spans="36:42" ht="15.75" x14ac:dyDescent="0.2">
      <c r="AJ1605" s="413" t="str">
        <f t="shared" si="225"/>
        <v/>
      </c>
      <c r="AK1605" t="e">
        <f t="shared" si="226"/>
        <v>#VALUE!</v>
      </c>
      <c r="AL1605" t="str">
        <f t="shared" si="227"/>
        <v/>
      </c>
      <c r="AM1605" s="427" t="e">
        <f t="shared" si="228"/>
        <v>#VALUE!</v>
      </c>
      <c r="AN1605" t="e">
        <f t="shared" si="229"/>
        <v>#VALUE!</v>
      </c>
      <c r="AP1605" s="19" t="str">
        <f t="shared" si="230"/>
        <v/>
      </c>
    </row>
    <row r="1606" spans="36:42" ht="15.75" x14ac:dyDescent="0.2">
      <c r="AJ1606" s="413" t="str">
        <f t="shared" si="225"/>
        <v/>
      </c>
      <c r="AK1606" t="e">
        <f t="shared" si="226"/>
        <v>#VALUE!</v>
      </c>
      <c r="AL1606" t="str">
        <f t="shared" si="227"/>
        <v/>
      </c>
      <c r="AM1606" s="427" t="e">
        <f t="shared" si="228"/>
        <v>#VALUE!</v>
      </c>
      <c r="AN1606" t="e">
        <f t="shared" si="229"/>
        <v>#VALUE!</v>
      </c>
      <c r="AP1606" s="19" t="str">
        <f t="shared" si="230"/>
        <v/>
      </c>
    </row>
    <row r="1607" spans="36:42" ht="15.75" x14ac:dyDescent="0.2">
      <c r="AJ1607" s="413" t="str">
        <f t="shared" ref="AJ1607:AJ1670" si="231">LEFT(AI1607,2)</f>
        <v/>
      </c>
      <c r="AK1607" t="e">
        <f t="shared" ref="AK1607:AK1670" si="232">MID(AI1607,FIND("/",AI1607)+1,FIND("/",AI1607,FIND("/",AI1607)+1)-FIND("/",AI1607)-1)</f>
        <v>#VALUE!</v>
      </c>
      <c r="AL1607" t="str">
        <f t="shared" ref="AL1607:AL1670" si="233">RIGHT(AI1607,4)</f>
        <v/>
      </c>
      <c r="AM1607" s="427" t="e">
        <f t="shared" ref="AM1607:AM1670" si="234">IF(VALUE(AK1607)&gt;12,AK1607,AJ1607)</f>
        <v>#VALUE!</v>
      </c>
      <c r="AN1607" t="e">
        <f t="shared" ref="AN1607:AN1670" si="235">IF(VALUE(AK1607)&gt;12,AJ1607,AK1607)</f>
        <v>#VALUE!</v>
      </c>
      <c r="AP1607" s="19" t="str">
        <f t="shared" ref="AP1607:AP1670" si="236">IFERROR(DATE(TEXT(AL1607,0),TEXT(AN1607,0),TEXT(AM1607,0)),"")</f>
        <v/>
      </c>
    </row>
    <row r="1608" spans="36:42" ht="15.75" x14ac:dyDescent="0.2">
      <c r="AJ1608" s="413" t="str">
        <f t="shared" si="231"/>
        <v/>
      </c>
      <c r="AK1608" t="e">
        <f t="shared" si="232"/>
        <v>#VALUE!</v>
      </c>
      <c r="AL1608" t="str">
        <f t="shared" si="233"/>
        <v/>
      </c>
      <c r="AM1608" s="427" t="e">
        <f t="shared" si="234"/>
        <v>#VALUE!</v>
      </c>
      <c r="AN1608" t="e">
        <f t="shared" si="235"/>
        <v>#VALUE!</v>
      </c>
      <c r="AP1608" s="19" t="str">
        <f t="shared" si="236"/>
        <v/>
      </c>
    </row>
    <row r="1609" spans="36:42" ht="15.75" x14ac:dyDescent="0.2">
      <c r="AJ1609" s="413" t="str">
        <f t="shared" si="231"/>
        <v/>
      </c>
      <c r="AK1609" t="e">
        <f t="shared" si="232"/>
        <v>#VALUE!</v>
      </c>
      <c r="AL1609" t="str">
        <f t="shared" si="233"/>
        <v/>
      </c>
      <c r="AM1609" s="427" t="e">
        <f t="shared" si="234"/>
        <v>#VALUE!</v>
      </c>
      <c r="AN1609" t="e">
        <f t="shared" si="235"/>
        <v>#VALUE!</v>
      </c>
      <c r="AP1609" s="19" t="str">
        <f t="shared" si="236"/>
        <v/>
      </c>
    </row>
    <row r="1610" spans="36:42" ht="15.75" x14ac:dyDescent="0.2">
      <c r="AJ1610" s="413" t="str">
        <f t="shared" si="231"/>
        <v/>
      </c>
      <c r="AK1610" t="e">
        <f t="shared" si="232"/>
        <v>#VALUE!</v>
      </c>
      <c r="AL1610" t="str">
        <f t="shared" si="233"/>
        <v/>
      </c>
      <c r="AM1610" s="427" t="e">
        <f t="shared" si="234"/>
        <v>#VALUE!</v>
      </c>
      <c r="AN1610" t="e">
        <f t="shared" si="235"/>
        <v>#VALUE!</v>
      </c>
      <c r="AP1610" s="19" t="str">
        <f t="shared" si="236"/>
        <v/>
      </c>
    </row>
    <row r="1611" spans="36:42" ht="15.75" x14ac:dyDescent="0.2">
      <c r="AJ1611" s="413" t="str">
        <f t="shared" si="231"/>
        <v/>
      </c>
      <c r="AK1611" t="e">
        <f t="shared" si="232"/>
        <v>#VALUE!</v>
      </c>
      <c r="AL1611" t="str">
        <f t="shared" si="233"/>
        <v/>
      </c>
      <c r="AM1611" s="427" t="e">
        <f t="shared" si="234"/>
        <v>#VALUE!</v>
      </c>
      <c r="AN1611" t="e">
        <f t="shared" si="235"/>
        <v>#VALUE!</v>
      </c>
      <c r="AP1611" s="19" t="str">
        <f t="shared" si="236"/>
        <v/>
      </c>
    </row>
    <row r="1612" spans="36:42" ht="15.75" x14ac:dyDescent="0.2">
      <c r="AJ1612" s="413" t="str">
        <f t="shared" si="231"/>
        <v/>
      </c>
      <c r="AK1612" t="e">
        <f t="shared" si="232"/>
        <v>#VALUE!</v>
      </c>
      <c r="AL1612" t="str">
        <f t="shared" si="233"/>
        <v/>
      </c>
      <c r="AM1612" s="427" t="e">
        <f t="shared" si="234"/>
        <v>#VALUE!</v>
      </c>
      <c r="AN1612" t="e">
        <f t="shared" si="235"/>
        <v>#VALUE!</v>
      </c>
      <c r="AP1612" s="19" t="str">
        <f t="shared" si="236"/>
        <v/>
      </c>
    </row>
    <row r="1613" spans="36:42" ht="15.75" x14ac:dyDescent="0.2">
      <c r="AJ1613" s="413" t="str">
        <f t="shared" si="231"/>
        <v/>
      </c>
      <c r="AK1613" t="e">
        <f t="shared" si="232"/>
        <v>#VALUE!</v>
      </c>
      <c r="AL1613" t="str">
        <f t="shared" si="233"/>
        <v/>
      </c>
      <c r="AM1613" s="427" t="e">
        <f t="shared" si="234"/>
        <v>#VALUE!</v>
      </c>
      <c r="AN1613" t="e">
        <f t="shared" si="235"/>
        <v>#VALUE!</v>
      </c>
      <c r="AP1613" s="19" t="str">
        <f t="shared" si="236"/>
        <v/>
      </c>
    </row>
    <row r="1614" spans="36:42" ht="15.75" x14ac:dyDescent="0.2">
      <c r="AJ1614" s="413" t="str">
        <f t="shared" si="231"/>
        <v/>
      </c>
      <c r="AK1614" t="e">
        <f t="shared" si="232"/>
        <v>#VALUE!</v>
      </c>
      <c r="AL1614" t="str">
        <f t="shared" si="233"/>
        <v/>
      </c>
      <c r="AM1614" s="427" t="e">
        <f t="shared" si="234"/>
        <v>#VALUE!</v>
      </c>
      <c r="AN1614" t="e">
        <f t="shared" si="235"/>
        <v>#VALUE!</v>
      </c>
      <c r="AP1614" s="19" t="str">
        <f t="shared" si="236"/>
        <v/>
      </c>
    </row>
    <row r="1615" spans="36:42" ht="15.75" x14ac:dyDescent="0.2">
      <c r="AJ1615" s="413" t="str">
        <f t="shared" si="231"/>
        <v/>
      </c>
      <c r="AK1615" t="e">
        <f t="shared" si="232"/>
        <v>#VALUE!</v>
      </c>
      <c r="AL1615" t="str">
        <f t="shared" si="233"/>
        <v/>
      </c>
      <c r="AM1615" s="427" t="e">
        <f t="shared" si="234"/>
        <v>#VALUE!</v>
      </c>
      <c r="AN1615" t="e">
        <f t="shared" si="235"/>
        <v>#VALUE!</v>
      </c>
      <c r="AP1615" s="19" t="str">
        <f t="shared" si="236"/>
        <v/>
      </c>
    </row>
    <row r="1616" spans="36:42" ht="15.75" x14ac:dyDescent="0.2">
      <c r="AJ1616" s="413" t="str">
        <f t="shared" si="231"/>
        <v/>
      </c>
      <c r="AK1616" t="e">
        <f t="shared" si="232"/>
        <v>#VALUE!</v>
      </c>
      <c r="AL1616" t="str">
        <f t="shared" si="233"/>
        <v/>
      </c>
      <c r="AM1616" s="427" t="e">
        <f t="shared" si="234"/>
        <v>#VALUE!</v>
      </c>
      <c r="AN1616" t="e">
        <f t="shared" si="235"/>
        <v>#VALUE!</v>
      </c>
      <c r="AP1616" s="19" t="str">
        <f t="shared" si="236"/>
        <v/>
      </c>
    </row>
    <row r="1617" spans="36:42" ht="15.75" x14ac:dyDescent="0.2">
      <c r="AJ1617" s="413" t="str">
        <f t="shared" si="231"/>
        <v/>
      </c>
      <c r="AK1617" t="e">
        <f t="shared" si="232"/>
        <v>#VALUE!</v>
      </c>
      <c r="AL1617" t="str">
        <f t="shared" si="233"/>
        <v/>
      </c>
      <c r="AM1617" s="427" t="e">
        <f t="shared" si="234"/>
        <v>#VALUE!</v>
      </c>
      <c r="AN1617" t="e">
        <f t="shared" si="235"/>
        <v>#VALUE!</v>
      </c>
      <c r="AP1617" s="19" t="str">
        <f t="shared" si="236"/>
        <v/>
      </c>
    </row>
    <row r="1618" spans="36:42" ht="15.75" x14ac:dyDescent="0.2">
      <c r="AJ1618" s="413" t="str">
        <f t="shared" si="231"/>
        <v/>
      </c>
      <c r="AK1618" t="e">
        <f t="shared" si="232"/>
        <v>#VALUE!</v>
      </c>
      <c r="AL1618" t="str">
        <f t="shared" si="233"/>
        <v/>
      </c>
      <c r="AM1618" s="427" t="e">
        <f t="shared" si="234"/>
        <v>#VALUE!</v>
      </c>
      <c r="AN1618" t="e">
        <f t="shared" si="235"/>
        <v>#VALUE!</v>
      </c>
      <c r="AP1618" s="19" t="str">
        <f t="shared" si="236"/>
        <v/>
      </c>
    </row>
    <row r="1619" spans="36:42" ht="15.75" x14ac:dyDescent="0.2">
      <c r="AJ1619" s="413" t="str">
        <f t="shared" si="231"/>
        <v/>
      </c>
      <c r="AK1619" t="e">
        <f t="shared" si="232"/>
        <v>#VALUE!</v>
      </c>
      <c r="AL1619" t="str">
        <f t="shared" si="233"/>
        <v/>
      </c>
      <c r="AM1619" s="427" t="e">
        <f t="shared" si="234"/>
        <v>#VALUE!</v>
      </c>
      <c r="AN1619" t="e">
        <f t="shared" si="235"/>
        <v>#VALUE!</v>
      </c>
      <c r="AP1619" s="19" t="str">
        <f t="shared" si="236"/>
        <v/>
      </c>
    </row>
    <row r="1620" spans="36:42" ht="15.75" x14ac:dyDescent="0.2">
      <c r="AJ1620" s="413" t="str">
        <f t="shared" si="231"/>
        <v/>
      </c>
      <c r="AK1620" t="e">
        <f t="shared" si="232"/>
        <v>#VALUE!</v>
      </c>
      <c r="AL1620" t="str">
        <f t="shared" si="233"/>
        <v/>
      </c>
      <c r="AM1620" s="427" t="e">
        <f t="shared" si="234"/>
        <v>#VALUE!</v>
      </c>
      <c r="AN1620" t="e">
        <f t="shared" si="235"/>
        <v>#VALUE!</v>
      </c>
      <c r="AP1620" s="19" t="str">
        <f t="shared" si="236"/>
        <v/>
      </c>
    </row>
    <row r="1621" spans="36:42" ht="15.75" x14ac:dyDescent="0.2">
      <c r="AJ1621" s="413" t="str">
        <f t="shared" si="231"/>
        <v/>
      </c>
      <c r="AK1621" t="e">
        <f t="shared" si="232"/>
        <v>#VALUE!</v>
      </c>
      <c r="AL1621" t="str">
        <f t="shared" si="233"/>
        <v/>
      </c>
      <c r="AM1621" s="427" t="e">
        <f t="shared" si="234"/>
        <v>#VALUE!</v>
      </c>
      <c r="AN1621" t="e">
        <f t="shared" si="235"/>
        <v>#VALUE!</v>
      </c>
      <c r="AP1621" s="19" t="str">
        <f t="shared" si="236"/>
        <v/>
      </c>
    </row>
    <row r="1622" spans="36:42" ht="15.75" x14ac:dyDescent="0.2">
      <c r="AJ1622" s="413" t="str">
        <f t="shared" si="231"/>
        <v/>
      </c>
      <c r="AK1622" t="e">
        <f t="shared" si="232"/>
        <v>#VALUE!</v>
      </c>
      <c r="AL1622" t="str">
        <f t="shared" si="233"/>
        <v/>
      </c>
      <c r="AM1622" s="427" t="e">
        <f t="shared" si="234"/>
        <v>#VALUE!</v>
      </c>
      <c r="AN1622" t="e">
        <f t="shared" si="235"/>
        <v>#VALUE!</v>
      </c>
      <c r="AP1622" s="19" t="str">
        <f t="shared" si="236"/>
        <v/>
      </c>
    </row>
    <row r="1623" spans="36:42" ht="15.75" x14ac:dyDescent="0.2">
      <c r="AJ1623" s="413" t="str">
        <f t="shared" si="231"/>
        <v/>
      </c>
      <c r="AK1623" t="e">
        <f t="shared" si="232"/>
        <v>#VALUE!</v>
      </c>
      <c r="AL1623" t="str">
        <f t="shared" si="233"/>
        <v/>
      </c>
      <c r="AM1623" s="427" t="e">
        <f t="shared" si="234"/>
        <v>#VALUE!</v>
      </c>
      <c r="AN1623" t="e">
        <f t="shared" si="235"/>
        <v>#VALUE!</v>
      </c>
      <c r="AP1623" s="19" t="str">
        <f t="shared" si="236"/>
        <v/>
      </c>
    </row>
    <row r="1624" spans="36:42" ht="15.75" x14ac:dyDescent="0.2">
      <c r="AJ1624" s="413" t="str">
        <f t="shared" si="231"/>
        <v/>
      </c>
      <c r="AK1624" t="e">
        <f t="shared" si="232"/>
        <v>#VALUE!</v>
      </c>
      <c r="AL1624" t="str">
        <f t="shared" si="233"/>
        <v/>
      </c>
      <c r="AM1624" s="427" t="e">
        <f t="shared" si="234"/>
        <v>#VALUE!</v>
      </c>
      <c r="AN1624" t="e">
        <f t="shared" si="235"/>
        <v>#VALUE!</v>
      </c>
      <c r="AP1624" s="19" t="str">
        <f t="shared" si="236"/>
        <v/>
      </c>
    </row>
    <row r="1625" spans="36:42" ht="15.75" x14ac:dyDescent="0.2">
      <c r="AJ1625" s="413" t="str">
        <f t="shared" si="231"/>
        <v/>
      </c>
      <c r="AK1625" t="e">
        <f t="shared" si="232"/>
        <v>#VALUE!</v>
      </c>
      <c r="AL1625" t="str">
        <f t="shared" si="233"/>
        <v/>
      </c>
      <c r="AM1625" s="427" t="e">
        <f t="shared" si="234"/>
        <v>#VALUE!</v>
      </c>
      <c r="AN1625" t="e">
        <f t="shared" si="235"/>
        <v>#VALUE!</v>
      </c>
      <c r="AP1625" s="19" t="str">
        <f t="shared" si="236"/>
        <v/>
      </c>
    </row>
    <row r="1626" spans="36:42" ht="15.75" x14ac:dyDescent="0.2">
      <c r="AJ1626" s="413" t="str">
        <f t="shared" si="231"/>
        <v/>
      </c>
      <c r="AK1626" t="e">
        <f t="shared" si="232"/>
        <v>#VALUE!</v>
      </c>
      <c r="AL1626" t="str">
        <f t="shared" si="233"/>
        <v/>
      </c>
      <c r="AM1626" s="427" t="e">
        <f t="shared" si="234"/>
        <v>#VALUE!</v>
      </c>
      <c r="AN1626" t="e">
        <f t="shared" si="235"/>
        <v>#VALUE!</v>
      </c>
      <c r="AP1626" s="19" t="str">
        <f t="shared" si="236"/>
        <v/>
      </c>
    </row>
    <row r="1627" spans="36:42" ht="15.75" x14ac:dyDescent="0.2">
      <c r="AJ1627" s="413" t="str">
        <f t="shared" si="231"/>
        <v/>
      </c>
      <c r="AK1627" t="e">
        <f t="shared" si="232"/>
        <v>#VALUE!</v>
      </c>
      <c r="AL1627" t="str">
        <f t="shared" si="233"/>
        <v/>
      </c>
      <c r="AM1627" s="427" t="e">
        <f t="shared" si="234"/>
        <v>#VALUE!</v>
      </c>
      <c r="AN1627" t="e">
        <f t="shared" si="235"/>
        <v>#VALUE!</v>
      </c>
      <c r="AP1627" s="19" t="str">
        <f t="shared" si="236"/>
        <v/>
      </c>
    </row>
    <row r="1628" spans="36:42" ht="15.75" x14ac:dyDescent="0.2">
      <c r="AJ1628" s="413" t="str">
        <f t="shared" si="231"/>
        <v/>
      </c>
      <c r="AK1628" t="e">
        <f t="shared" si="232"/>
        <v>#VALUE!</v>
      </c>
      <c r="AL1628" t="str">
        <f t="shared" si="233"/>
        <v/>
      </c>
      <c r="AM1628" s="427" t="e">
        <f t="shared" si="234"/>
        <v>#VALUE!</v>
      </c>
      <c r="AN1628" t="e">
        <f t="shared" si="235"/>
        <v>#VALUE!</v>
      </c>
      <c r="AP1628" s="19" t="str">
        <f t="shared" si="236"/>
        <v/>
      </c>
    </row>
    <row r="1629" spans="36:42" ht="15.75" x14ac:dyDescent="0.2">
      <c r="AJ1629" s="413" t="str">
        <f t="shared" si="231"/>
        <v/>
      </c>
      <c r="AK1629" t="e">
        <f t="shared" si="232"/>
        <v>#VALUE!</v>
      </c>
      <c r="AL1629" t="str">
        <f t="shared" si="233"/>
        <v/>
      </c>
      <c r="AM1629" s="427" t="e">
        <f t="shared" si="234"/>
        <v>#VALUE!</v>
      </c>
      <c r="AN1629" t="e">
        <f t="shared" si="235"/>
        <v>#VALUE!</v>
      </c>
      <c r="AP1629" s="19" t="str">
        <f t="shared" si="236"/>
        <v/>
      </c>
    </row>
    <row r="1630" spans="36:42" ht="15.75" x14ac:dyDescent="0.2">
      <c r="AJ1630" s="413" t="str">
        <f t="shared" si="231"/>
        <v/>
      </c>
      <c r="AK1630" t="e">
        <f t="shared" si="232"/>
        <v>#VALUE!</v>
      </c>
      <c r="AL1630" t="str">
        <f t="shared" si="233"/>
        <v/>
      </c>
      <c r="AM1630" s="427" t="e">
        <f t="shared" si="234"/>
        <v>#VALUE!</v>
      </c>
      <c r="AN1630" t="e">
        <f t="shared" si="235"/>
        <v>#VALUE!</v>
      </c>
      <c r="AP1630" s="19" t="str">
        <f t="shared" si="236"/>
        <v/>
      </c>
    </row>
    <row r="1631" spans="36:42" ht="15.75" x14ac:dyDescent="0.2">
      <c r="AJ1631" s="413" t="str">
        <f t="shared" si="231"/>
        <v/>
      </c>
      <c r="AK1631" t="e">
        <f t="shared" si="232"/>
        <v>#VALUE!</v>
      </c>
      <c r="AL1631" t="str">
        <f t="shared" si="233"/>
        <v/>
      </c>
      <c r="AM1631" s="427" t="e">
        <f t="shared" si="234"/>
        <v>#VALUE!</v>
      </c>
      <c r="AN1631" t="e">
        <f t="shared" si="235"/>
        <v>#VALUE!</v>
      </c>
      <c r="AP1631" s="19" t="str">
        <f t="shared" si="236"/>
        <v/>
      </c>
    </row>
    <row r="1632" spans="36:42" ht="15.75" x14ac:dyDescent="0.2">
      <c r="AJ1632" s="413" t="str">
        <f t="shared" si="231"/>
        <v/>
      </c>
      <c r="AK1632" t="e">
        <f t="shared" si="232"/>
        <v>#VALUE!</v>
      </c>
      <c r="AL1632" t="str">
        <f t="shared" si="233"/>
        <v/>
      </c>
      <c r="AM1632" s="427" t="e">
        <f t="shared" si="234"/>
        <v>#VALUE!</v>
      </c>
      <c r="AN1632" t="e">
        <f t="shared" si="235"/>
        <v>#VALUE!</v>
      </c>
      <c r="AP1632" s="19" t="str">
        <f t="shared" si="236"/>
        <v/>
      </c>
    </row>
    <row r="1633" spans="36:42" ht="15.75" x14ac:dyDescent="0.2">
      <c r="AJ1633" s="413" t="str">
        <f t="shared" si="231"/>
        <v/>
      </c>
      <c r="AK1633" t="e">
        <f t="shared" si="232"/>
        <v>#VALUE!</v>
      </c>
      <c r="AL1633" t="str">
        <f t="shared" si="233"/>
        <v/>
      </c>
      <c r="AM1633" s="427" t="e">
        <f t="shared" si="234"/>
        <v>#VALUE!</v>
      </c>
      <c r="AN1633" t="e">
        <f t="shared" si="235"/>
        <v>#VALUE!</v>
      </c>
      <c r="AP1633" s="19" t="str">
        <f t="shared" si="236"/>
        <v/>
      </c>
    </row>
    <row r="1634" spans="36:42" ht="15.75" x14ac:dyDescent="0.2">
      <c r="AJ1634" s="413" t="str">
        <f t="shared" si="231"/>
        <v/>
      </c>
      <c r="AK1634" t="e">
        <f t="shared" si="232"/>
        <v>#VALUE!</v>
      </c>
      <c r="AL1634" t="str">
        <f t="shared" si="233"/>
        <v/>
      </c>
      <c r="AM1634" s="427" t="e">
        <f t="shared" si="234"/>
        <v>#VALUE!</v>
      </c>
      <c r="AN1634" t="e">
        <f t="shared" si="235"/>
        <v>#VALUE!</v>
      </c>
      <c r="AP1634" s="19" t="str">
        <f t="shared" si="236"/>
        <v/>
      </c>
    </row>
    <row r="1635" spans="36:42" ht="15.75" x14ac:dyDescent="0.2">
      <c r="AJ1635" s="413" t="str">
        <f t="shared" si="231"/>
        <v/>
      </c>
      <c r="AK1635" t="e">
        <f t="shared" si="232"/>
        <v>#VALUE!</v>
      </c>
      <c r="AL1635" t="str">
        <f t="shared" si="233"/>
        <v/>
      </c>
      <c r="AM1635" s="427" t="e">
        <f t="shared" si="234"/>
        <v>#VALUE!</v>
      </c>
      <c r="AN1635" t="e">
        <f t="shared" si="235"/>
        <v>#VALUE!</v>
      </c>
      <c r="AP1635" s="19" t="str">
        <f t="shared" si="236"/>
        <v/>
      </c>
    </row>
    <row r="1636" spans="36:42" ht="15.75" x14ac:dyDescent="0.2">
      <c r="AJ1636" s="413" t="str">
        <f t="shared" si="231"/>
        <v/>
      </c>
      <c r="AK1636" t="e">
        <f t="shared" si="232"/>
        <v>#VALUE!</v>
      </c>
      <c r="AL1636" t="str">
        <f t="shared" si="233"/>
        <v/>
      </c>
      <c r="AM1636" s="427" t="e">
        <f t="shared" si="234"/>
        <v>#VALUE!</v>
      </c>
      <c r="AN1636" t="e">
        <f t="shared" si="235"/>
        <v>#VALUE!</v>
      </c>
      <c r="AP1636" s="19" t="str">
        <f t="shared" si="236"/>
        <v/>
      </c>
    </row>
    <row r="1637" spans="36:42" ht="15.75" x14ac:dyDescent="0.2">
      <c r="AJ1637" s="413" t="str">
        <f t="shared" si="231"/>
        <v/>
      </c>
      <c r="AK1637" t="e">
        <f t="shared" si="232"/>
        <v>#VALUE!</v>
      </c>
      <c r="AL1637" t="str">
        <f t="shared" si="233"/>
        <v/>
      </c>
      <c r="AM1637" s="427" t="e">
        <f t="shared" si="234"/>
        <v>#VALUE!</v>
      </c>
      <c r="AN1637" t="e">
        <f t="shared" si="235"/>
        <v>#VALUE!</v>
      </c>
      <c r="AP1637" s="19" t="str">
        <f t="shared" si="236"/>
        <v/>
      </c>
    </row>
    <row r="1638" spans="36:42" ht="15.75" x14ac:dyDescent="0.2">
      <c r="AJ1638" s="413" t="str">
        <f t="shared" si="231"/>
        <v/>
      </c>
      <c r="AK1638" t="e">
        <f t="shared" si="232"/>
        <v>#VALUE!</v>
      </c>
      <c r="AL1638" t="str">
        <f t="shared" si="233"/>
        <v/>
      </c>
      <c r="AM1638" s="427" t="e">
        <f t="shared" si="234"/>
        <v>#VALUE!</v>
      </c>
      <c r="AN1638" t="e">
        <f t="shared" si="235"/>
        <v>#VALUE!</v>
      </c>
      <c r="AP1638" s="19" t="str">
        <f t="shared" si="236"/>
        <v/>
      </c>
    </row>
    <row r="1639" spans="36:42" ht="15.75" x14ac:dyDescent="0.2">
      <c r="AJ1639" s="413" t="str">
        <f t="shared" si="231"/>
        <v/>
      </c>
      <c r="AK1639" t="e">
        <f t="shared" si="232"/>
        <v>#VALUE!</v>
      </c>
      <c r="AL1639" t="str">
        <f t="shared" si="233"/>
        <v/>
      </c>
      <c r="AM1639" s="427" t="e">
        <f t="shared" si="234"/>
        <v>#VALUE!</v>
      </c>
      <c r="AN1639" t="e">
        <f t="shared" si="235"/>
        <v>#VALUE!</v>
      </c>
      <c r="AP1639" s="19" t="str">
        <f t="shared" si="236"/>
        <v/>
      </c>
    </row>
    <row r="1640" spans="36:42" ht="15.75" x14ac:dyDescent="0.2">
      <c r="AJ1640" s="413" t="str">
        <f t="shared" si="231"/>
        <v/>
      </c>
      <c r="AK1640" t="e">
        <f t="shared" si="232"/>
        <v>#VALUE!</v>
      </c>
      <c r="AL1640" t="str">
        <f t="shared" si="233"/>
        <v/>
      </c>
      <c r="AM1640" s="427" t="e">
        <f t="shared" si="234"/>
        <v>#VALUE!</v>
      </c>
      <c r="AN1640" t="e">
        <f t="shared" si="235"/>
        <v>#VALUE!</v>
      </c>
      <c r="AP1640" s="19" t="str">
        <f t="shared" si="236"/>
        <v/>
      </c>
    </row>
    <row r="1641" spans="36:42" ht="15.75" x14ac:dyDescent="0.2">
      <c r="AJ1641" s="413" t="str">
        <f t="shared" si="231"/>
        <v/>
      </c>
      <c r="AK1641" t="e">
        <f t="shared" si="232"/>
        <v>#VALUE!</v>
      </c>
      <c r="AL1641" t="str">
        <f t="shared" si="233"/>
        <v/>
      </c>
      <c r="AM1641" s="427" t="e">
        <f t="shared" si="234"/>
        <v>#VALUE!</v>
      </c>
      <c r="AN1641" t="e">
        <f t="shared" si="235"/>
        <v>#VALUE!</v>
      </c>
      <c r="AP1641" s="19" t="str">
        <f t="shared" si="236"/>
        <v/>
      </c>
    </row>
    <row r="1642" spans="36:42" ht="15.75" x14ac:dyDescent="0.2">
      <c r="AJ1642" s="413" t="str">
        <f t="shared" si="231"/>
        <v/>
      </c>
      <c r="AK1642" t="e">
        <f t="shared" si="232"/>
        <v>#VALUE!</v>
      </c>
      <c r="AL1642" t="str">
        <f t="shared" si="233"/>
        <v/>
      </c>
      <c r="AM1642" s="427" t="e">
        <f t="shared" si="234"/>
        <v>#VALUE!</v>
      </c>
      <c r="AN1642" t="e">
        <f t="shared" si="235"/>
        <v>#VALUE!</v>
      </c>
      <c r="AP1642" s="19" t="str">
        <f t="shared" si="236"/>
        <v/>
      </c>
    </row>
    <row r="1643" spans="36:42" ht="15.75" x14ac:dyDescent="0.2">
      <c r="AJ1643" s="413" t="str">
        <f t="shared" si="231"/>
        <v/>
      </c>
      <c r="AK1643" t="e">
        <f t="shared" si="232"/>
        <v>#VALUE!</v>
      </c>
      <c r="AL1643" t="str">
        <f t="shared" si="233"/>
        <v/>
      </c>
      <c r="AM1643" s="427" t="e">
        <f t="shared" si="234"/>
        <v>#VALUE!</v>
      </c>
      <c r="AN1643" t="e">
        <f t="shared" si="235"/>
        <v>#VALUE!</v>
      </c>
      <c r="AP1643" s="19" t="str">
        <f t="shared" si="236"/>
        <v/>
      </c>
    </row>
    <row r="1644" spans="36:42" ht="15.75" x14ac:dyDescent="0.2">
      <c r="AJ1644" s="413" t="str">
        <f t="shared" si="231"/>
        <v/>
      </c>
      <c r="AK1644" t="e">
        <f t="shared" si="232"/>
        <v>#VALUE!</v>
      </c>
      <c r="AL1644" t="str">
        <f t="shared" si="233"/>
        <v/>
      </c>
      <c r="AM1644" s="427" t="e">
        <f t="shared" si="234"/>
        <v>#VALUE!</v>
      </c>
      <c r="AN1644" t="e">
        <f t="shared" si="235"/>
        <v>#VALUE!</v>
      </c>
      <c r="AP1644" s="19" t="str">
        <f t="shared" si="236"/>
        <v/>
      </c>
    </row>
    <row r="1645" spans="36:42" ht="15.75" x14ac:dyDescent="0.2">
      <c r="AJ1645" s="413" t="str">
        <f t="shared" si="231"/>
        <v/>
      </c>
      <c r="AK1645" t="e">
        <f t="shared" si="232"/>
        <v>#VALUE!</v>
      </c>
      <c r="AL1645" t="str">
        <f t="shared" si="233"/>
        <v/>
      </c>
      <c r="AM1645" s="427" t="e">
        <f t="shared" si="234"/>
        <v>#VALUE!</v>
      </c>
      <c r="AN1645" t="e">
        <f t="shared" si="235"/>
        <v>#VALUE!</v>
      </c>
      <c r="AP1645" s="19" t="str">
        <f t="shared" si="236"/>
        <v/>
      </c>
    </row>
    <row r="1646" spans="36:42" ht="15.75" x14ac:dyDescent="0.2">
      <c r="AJ1646" s="413" t="str">
        <f t="shared" si="231"/>
        <v/>
      </c>
      <c r="AK1646" t="e">
        <f t="shared" si="232"/>
        <v>#VALUE!</v>
      </c>
      <c r="AL1646" t="str">
        <f t="shared" si="233"/>
        <v/>
      </c>
      <c r="AM1646" s="427" t="e">
        <f t="shared" si="234"/>
        <v>#VALUE!</v>
      </c>
      <c r="AN1646" t="e">
        <f t="shared" si="235"/>
        <v>#VALUE!</v>
      </c>
      <c r="AP1646" s="19" t="str">
        <f t="shared" si="236"/>
        <v/>
      </c>
    </row>
    <row r="1647" spans="36:42" ht="15.75" x14ac:dyDescent="0.2">
      <c r="AJ1647" s="413" t="str">
        <f t="shared" si="231"/>
        <v/>
      </c>
      <c r="AK1647" t="e">
        <f t="shared" si="232"/>
        <v>#VALUE!</v>
      </c>
      <c r="AL1647" t="str">
        <f t="shared" si="233"/>
        <v/>
      </c>
      <c r="AM1647" s="427" t="e">
        <f t="shared" si="234"/>
        <v>#VALUE!</v>
      </c>
      <c r="AN1647" t="e">
        <f t="shared" si="235"/>
        <v>#VALUE!</v>
      </c>
      <c r="AP1647" s="19" t="str">
        <f t="shared" si="236"/>
        <v/>
      </c>
    </row>
    <row r="1648" spans="36:42" ht="15.75" x14ac:dyDescent="0.2">
      <c r="AJ1648" s="413" t="str">
        <f t="shared" si="231"/>
        <v/>
      </c>
      <c r="AK1648" t="e">
        <f t="shared" si="232"/>
        <v>#VALUE!</v>
      </c>
      <c r="AL1648" t="str">
        <f t="shared" si="233"/>
        <v/>
      </c>
      <c r="AM1648" s="427" t="e">
        <f t="shared" si="234"/>
        <v>#VALUE!</v>
      </c>
      <c r="AN1648" t="e">
        <f t="shared" si="235"/>
        <v>#VALUE!</v>
      </c>
      <c r="AP1648" s="19" t="str">
        <f t="shared" si="236"/>
        <v/>
      </c>
    </row>
    <row r="1649" spans="36:42" ht="15.75" x14ac:dyDescent="0.2">
      <c r="AJ1649" s="413" t="str">
        <f t="shared" si="231"/>
        <v/>
      </c>
      <c r="AK1649" t="e">
        <f t="shared" si="232"/>
        <v>#VALUE!</v>
      </c>
      <c r="AL1649" t="str">
        <f t="shared" si="233"/>
        <v/>
      </c>
      <c r="AM1649" s="427" t="e">
        <f t="shared" si="234"/>
        <v>#VALUE!</v>
      </c>
      <c r="AN1649" t="e">
        <f t="shared" si="235"/>
        <v>#VALUE!</v>
      </c>
      <c r="AP1649" s="19" t="str">
        <f t="shared" si="236"/>
        <v/>
      </c>
    </row>
    <row r="1650" spans="36:42" ht="15.75" x14ac:dyDescent="0.2">
      <c r="AJ1650" s="413" t="str">
        <f t="shared" si="231"/>
        <v/>
      </c>
      <c r="AK1650" t="e">
        <f t="shared" si="232"/>
        <v>#VALUE!</v>
      </c>
      <c r="AL1650" t="str">
        <f t="shared" si="233"/>
        <v/>
      </c>
      <c r="AM1650" s="427" t="e">
        <f t="shared" si="234"/>
        <v>#VALUE!</v>
      </c>
      <c r="AN1650" t="e">
        <f t="shared" si="235"/>
        <v>#VALUE!</v>
      </c>
      <c r="AP1650" s="19" t="str">
        <f t="shared" si="236"/>
        <v/>
      </c>
    </row>
    <row r="1651" spans="36:42" ht="15.75" x14ac:dyDescent="0.2">
      <c r="AJ1651" s="413" t="str">
        <f t="shared" si="231"/>
        <v/>
      </c>
      <c r="AK1651" t="e">
        <f t="shared" si="232"/>
        <v>#VALUE!</v>
      </c>
      <c r="AL1651" t="str">
        <f t="shared" si="233"/>
        <v/>
      </c>
      <c r="AM1651" s="427" t="e">
        <f t="shared" si="234"/>
        <v>#VALUE!</v>
      </c>
      <c r="AN1651" t="e">
        <f t="shared" si="235"/>
        <v>#VALUE!</v>
      </c>
      <c r="AP1651" s="19" t="str">
        <f t="shared" si="236"/>
        <v/>
      </c>
    </row>
    <row r="1652" spans="36:42" ht="15.75" x14ac:dyDescent="0.2">
      <c r="AJ1652" s="413" t="str">
        <f t="shared" si="231"/>
        <v/>
      </c>
      <c r="AK1652" t="e">
        <f t="shared" si="232"/>
        <v>#VALUE!</v>
      </c>
      <c r="AL1652" t="str">
        <f t="shared" si="233"/>
        <v/>
      </c>
      <c r="AM1652" s="427" t="e">
        <f t="shared" si="234"/>
        <v>#VALUE!</v>
      </c>
      <c r="AN1652" t="e">
        <f t="shared" si="235"/>
        <v>#VALUE!</v>
      </c>
      <c r="AP1652" s="19" t="str">
        <f t="shared" si="236"/>
        <v/>
      </c>
    </row>
    <row r="1653" spans="36:42" ht="15.75" x14ac:dyDescent="0.2">
      <c r="AJ1653" s="413" t="str">
        <f t="shared" si="231"/>
        <v/>
      </c>
      <c r="AK1653" t="e">
        <f t="shared" si="232"/>
        <v>#VALUE!</v>
      </c>
      <c r="AL1653" t="str">
        <f t="shared" si="233"/>
        <v/>
      </c>
      <c r="AM1653" s="427" t="e">
        <f t="shared" si="234"/>
        <v>#VALUE!</v>
      </c>
      <c r="AN1653" t="e">
        <f t="shared" si="235"/>
        <v>#VALUE!</v>
      </c>
      <c r="AP1653" s="19" t="str">
        <f t="shared" si="236"/>
        <v/>
      </c>
    </row>
    <row r="1654" spans="36:42" ht="15.75" x14ac:dyDescent="0.2">
      <c r="AJ1654" s="413" t="str">
        <f t="shared" si="231"/>
        <v/>
      </c>
      <c r="AK1654" t="e">
        <f t="shared" si="232"/>
        <v>#VALUE!</v>
      </c>
      <c r="AL1654" t="str">
        <f t="shared" si="233"/>
        <v/>
      </c>
      <c r="AM1654" s="427" t="e">
        <f t="shared" si="234"/>
        <v>#VALUE!</v>
      </c>
      <c r="AN1654" t="e">
        <f t="shared" si="235"/>
        <v>#VALUE!</v>
      </c>
      <c r="AP1654" s="19" t="str">
        <f t="shared" si="236"/>
        <v/>
      </c>
    </row>
    <row r="1655" spans="36:42" ht="15.75" x14ac:dyDescent="0.2">
      <c r="AJ1655" s="413" t="str">
        <f t="shared" si="231"/>
        <v/>
      </c>
      <c r="AK1655" t="e">
        <f t="shared" si="232"/>
        <v>#VALUE!</v>
      </c>
      <c r="AL1655" t="str">
        <f t="shared" si="233"/>
        <v/>
      </c>
      <c r="AM1655" s="427" t="e">
        <f t="shared" si="234"/>
        <v>#VALUE!</v>
      </c>
      <c r="AN1655" t="e">
        <f t="shared" si="235"/>
        <v>#VALUE!</v>
      </c>
      <c r="AP1655" s="19" t="str">
        <f t="shared" si="236"/>
        <v/>
      </c>
    </row>
    <row r="1656" spans="36:42" ht="15.75" x14ac:dyDescent="0.2">
      <c r="AJ1656" s="413" t="str">
        <f t="shared" si="231"/>
        <v/>
      </c>
      <c r="AK1656" t="e">
        <f t="shared" si="232"/>
        <v>#VALUE!</v>
      </c>
      <c r="AL1656" t="str">
        <f t="shared" si="233"/>
        <v/>
      </c>
      <c r="AM1656" s="427" t="e">
        <f t="shared" si="234"/>
        <v>#VALUE!</v>
      </c>
      <c r="AN1656" t="e">
        <f t="shared" si="235"/>
        <v>#VALUE!</v>
      </c>
      <c r="AP1656" s="19" t="str">
        <f t="shared" si="236"/>
        <v/>
      </c>
    </row>
    <row r="1657" spans="36:42" ht="15.75" x14ac:dyDescent="0.2">
      <c r="AJ1657" s="413" t="str">
        <f t="shared" si="231"/>
        <v/>
      </c>
      <c r="AK1657" t="e">
        <f t="shared" si="232"/>
        <v>#VALUE!</v>
      </c>
      <c r="AL1657" t="str">
        <f t="shared" si="233"/>
        <v/>
      </c>
      <c r="AM1657" s="427" t="e">
        <f t="shared" si="234"/>
        <v>#VALUE!</v>
      </c>
      <c r="AN1657" t="e">
        <f t="shared" si="235"/>
        <v>#VALUE!</v>
      </c>
      <c r="AP1657" s="19" t="str">
        <f t="shared" si="236"/>
        <v/>
      </c>
    </row>
    <row r="1658" spans="36:42" ht="15.75" x14ac:dyDescent="0.2">
      <c r="AJ1658" s="413" t="str">
        <f t="shared" si="231"/>
        <v/>
      </c>
      <c r="AK1658" t="e">
        <f t="shared" si="232"/>
        <v>#VALUE!</v>
      </c>
      <c r="AL1658" t="str">
        <f t="shared" si="233"/>
        <v/>
      </c>
      <c r="AM1658" s="427" t="e">
        <f t="shared" si="234"/>
        <v>#VALUE!</v>
      </c>
      <c r="AN1658" t="e">
        <f t="shared" si="235"/>
        <v>#VALUE!</v>
      </c>
      <c r="AP1658" s="19" t="str">
        <f t="shared" si="236"/>
        <v/>
      </c>
    </row>
    <row r="1659" spans="36:42" ht="15.75" x14ac:dyDescent="0.2">
      <c r="AJ1659" s="413" t="str">
        <f t="shared" si="231"/>
        <v/>
      </c>
      <c r="AK1659" t="e">
        <f t="shared" si="232"/>
        <v>#VALUE!</v>
      </c>
      <c r="AL1659" t="str">
        <f t="shared" si="233"/>
        <v/>
      </c>
      <c r="AM1659" s="427" t="e">
        <f t="shared" si="234"/>
        <v>#VALUE!</v>
      </c>
      <c r="AN1659" t="e">
        <f t="shared" si="235"/>
        <v>#VALUE!</v>
      </c>
      <c r="AP1659" s="19" t="str">
        <f t="shared" si="236"/>
        <v/>
      </c>
    </row>
    <row r="1660" spans="36:42" ht="15.75" x14ac:dyDescent="0.2">
      <c r="AJ1660" s="413" t="str">
        <f t="shared" si="231"/>
        <v/>
      </c>
      <c r="AK1660" t="e">
        <f t="shared" si="232"/>
        <v>#VALUE!</v>
      </c>
      <c r="AL1660" t="str">
        <f t="shared" si="233"/>
        <v/>
      </c>
      <c r="AM1660" s="427" t="e">
        <f t="shared" si="234"/>
        <v>#VALUE!</v>
      </c>
      <c r="AN1660" t="e">
        <f t="shared" si="235"/>
        <v>#VALUE!</v>
      </c>
      <c r="AP1660" s="19" t="str">
        <f t="shared" si="236"/>
        <v/>
      </c>
    </row>
    <row r="1661" spans="36:42" ht="15.75" x14ac:dyDescent="0.2">
      <c r="AJ1661" s="413" t="str">
        <f t="shared" si="231"/>
        <v/>
      </c>
      <c r="AK1661" t="e">
        <f t="shared" si="232"/>
        <v>#VALUE!</v>
      </c>
      <c r="AL1661" t="str">
        <f t="shared" si="233"/>
        <v/>
      </c>
      <c r="AM1661" s="427" t="e">
        <f t="shared" si="234"/>
        <v>#VALUE!</v>
      </c>
      <c r="AN1661" t="e">
        <f t="shared" si="235"/>
        <v>#VALUE!</v>
      </c>
      <c r="AP1661" s="19" t="str">
        <f t="shared" si="236"/>
        <v/>
      </c>
    </row>
    <row r="1662" spans="36:42" ht="15.75" x14ac:dyDescent="0.2">
      <c r="AJ1662" s="413" t="str">
        <f t="shared" si="231"/>
        <v/>
      </c>
      <c r="AK1662" t="e">
        <f t="shared" si="232"/>
        <v>#VALUE!</v>
      </c>
      <c r="AL1662" t="str">
        <f t="shared" si="233"/>
        <v/>
      </c>
      <c r="AM1662" s="427" t="e">
        <f t="shared" si="234"/>
        <v>#VALUE!</v>
      </c>
      <c r="AN1662" t="e">
        <f t="shared" si="235"/>
        <v>#VALUE!</v>
      </c>
      <c r="AP1662" s="19" t="str">
        <f t="shared" si="236"/>
        <v/>
      </c>
    </row>
    <row r="1663" spans="36:42" ht="15.75" x14ac:dyDescent="0.2">
      <c r="AJ1663" s="413" t="str">
        <f t="shared" si="231"/>
        <v/>
      </c>
      <c r="AK1663" t="e">
        <f t="shared" si="232"/>
        <v>#VALUE!</v>
      </c>
      <c r="AL1663" t="str">
        <f t="shared" si="233"/>
        <v/>
      </c>
      <c r="AM1663" s="427" t="e">
        <f t="shared" si="234"/>
        <v>#VALUE!</v>
      </c>
      <c r="AN1663" t="e">
        <f t="shared" si="235"/>
        <v>#VALUE!</v>
      </c>
      <c r="AP1663" s="19" t="str">
        <f t="shared" si="236"/>
        <v/>
      </c>
    </row>
    <row r="1664" spans="36:42" ht="15.75" x14ac:dyDescent="0.2">
      <c r="AJ1664" s="413" t="str">
        <f t="shared" si="231"/>
        <v/>
      </c>
      <c r="AK1664" t="e">
        <f t="shared" si="232"/>
        <v>#VALUE!</v>
      </c>
      <c r="AL1664" t="str">
        <f t="shared" si="233"/>
        <v/>
      </c>
      <c r="AM1664" s="427" t="e">
        <f t="shared" si="234"/>
        <v>#VALUE!</v>
      </c>
      <c r="AN1664" t="e">
        <f t="shared" si="235"/>
        <v>#VALUE!</v>
      </c>
      <c r="AP1664" s="19" t="str">
        <f t="shared" si="236"/>
        <v/>
      </c>
    </row>
    <row r="1665" spans="36:42" ht="15.75" x14ac:dyDescent="0.2">
      <c r="AJ1665" s="413" t="str">
        <f t="shared" si="231"/>
        <v/>
      </c>
      <c r="AK1665" t="e">
        <f t="shared" si="232"/>
        <v>#VALUE!</v>
      </c>
      <c r="AL1665" t="str">
        <f t="shared" si="233"/>
        <v/>
      </c>
      <c r="AM1665" s="427" t="e">
        <f t="shared" si="234"/>
        <v>#VALUE!</v>
      </c>
      <c r="AN1665" t="e">
        <f t="shared" si="235"/>
        <v>#VALUE!</v>
      </c>
      <c r="AP1665" s="19" t="str">
        <f t="shared" si="236"/>
        <v/>
      </c>
    </row>
    <row r="1666" spans="36:42" ht="15.75" x14ac:dyDescent="0.2">
      <c r="AJ1666" s="413" t="str">
        <f t="shared" si="231"/>
        <v/>
      </c>
      <c r="AK1666" t="e">
        <f t="shared" si="232"/>
        <v>#VALUE!</v>
      </c>
      <c r="AL1666" t="str">
        <f t="shared" si="233"/>
        <v/>
      </c>
      <c r="AM1666" s="427" t="e">
        <f t="shared" si="234"/>
        <v>#VALUE!</v>
      </c>
      <c r="AN1666" t="e">
        <f t="shared" si="235"/>
        <v>#VALUE!</v>
      </c>
      <c r="AP1666" s="19" t="str">
        <f t="shared" si="236"/>
        <v/>
      </c>
    </row>
    <row r="1667" spans="36:42" ht="15.75" x14ac:dyDescent="0.2">
      <c r="AJ1667" s="413" t="str">
        <f t="shared" si="231"/>
        <v/>
      </c>
      <c r="AK1667" t="e">
        <f t="shared" si="232"/>
        <v>#VALUE!</v>
      </c>
      <c r="AL1667" t="str">
        <f t="shared" si="233"/>
        <v/>
      </c>
      <c r="AM1667" s="427" t="e">
        <f t="shared" si="234"/>
        <v>#VALUE!</v>
      </c>
      <c r="AN1667" t="e">
        <f t="shared" si="235"/>
        <v>#VALUE!</v>
      </c>
      <c r="AP1667" s="19" t="str">
        <f t="shared" si="236"/>
        <v/>
      </c>
    </row>
    <row r="1668" spans="36:42" ht="15.75" x14ac:dyDescent="0.2">
      <c r="AJ1668" s="413" t="str">
        <f t="shared" si="231"/>
        <v/>
      </c>
      <c r="AK1668" t="e">
        <f t="shared" si="232"/>
        <v>#VALUE!</v>
      </c>
      <c r="AL1668" t="str">
        <f t="shared" si="233"/>
        <v/>
      </c>
      <c r="AM1668" s="427" t="e">
        <f t="shared" si="234"/>
        <v>#VALUE!</v>
      </c>
      <c r="AN1668" t="e">
        <f t="shared" si="235"/>
        <v>#VALUE!</v>
      </c>
      <c r="AP1668" s="19" t="str">
        <f t="shared" si="236"/>
        <v/>
      </c>
    </row>
    <row r="1669" spans="36:42" ht="15.75" x14ac:dyDescent="0.2">
      <c r="AJ1669" s="413" t="str">
        <f t="shared" si="231"/>
        <v/>
      </c>
      <c r="AK1669" t="e">
        <f t="shared" si="232"/>
        <v>#VALUE!</v>
      </c>
      <c r="AL1669" t="str">
        <f t="shared" si="233"/>
        <v/>
      </c>
      <c r="AM1669" s="427" t="e">
        <f t="shared" si="234"/>
        <v>#VALUE!</v>
      </c>
      <c r="AN1669" t="e">
        <f t="shared" si="235"/>
        <v>#VALUE!</v>
      </c>
      <c r="AP1669" s="19" t="str">
        <f t="shared" si="236"/>
        <v/>
      </c>
    </row>
    <row r="1670" spans="36:42" ht="15.75" x14ac:dyDescent="0.2">
      <c r="AJ1670" s="413" t="str">
        <f t="shared" si="231"/>
        <v/>
      </c>
      <c r="AK1670" t="e">
        <f t="shared" si="232"/>
        <v>#VALUE!</v>
      </c>
      <c r="AL1670" t="str">
        <f t="shared" si="233"/>
        <v/>
      </c>
      <c r="AM1670" s="427" t="e">
        <f t="shared" si="234"/>
        <v>#VALUE!</v>
      </c>
      <c r="AN1670" t="e">
        <f t="shared" si="235"/>
        <v>#VALUE!</v>
      </c>
      <c r="AP1670" s="19" t="str">
        <f t="shared" si="236"/>
        <v/>
      </c>
    </row>
    <row r="1048345" spans="7:13" ht="15.75" x14ac:dyDescent="0.2">
      <c r="G1048345" s="20" t="s">
        <v>1043</v>
      </c>
      <c r="M1048345" s="69"/>
    </row>
  </sheetData>
  <sortState ref="A6:N912">
    <sortCondition ref="C5:C912"/>
  </sortState>
  <conditionalFormatting sqref="A1121">
    <cfRule type="expression" dxfId="192" priority="6">
      <formula>$AT1121="Nghỉ việc"</formula>
    </cfRule>
  </conditionalFormatting>
  <conditionalFormatting sqref="A1122:A1126">
    <cfRule type="expression" dxfId="191" priority="5">
      <formula>$AT1122="Nghỉ việc"</formula>
    </cfRule>
  </conditionalFormatting>
  <conditionalFormatting sqref="A1127:A1183">
    <cfRule type="expression" dxfId="190" priority="4">
      <formula>$AT1127="Nghỉ việc"</formula>
    </cfRule>
  </conditionalFormatting>
  <conditionalFormatting sqref="A1277:A1289">
    <cfRule type="expression" dxfId="189" priority="3">
      <formula>$AQ1277="Nghỉ việc"</formula>
    </cfRule>
  </conditionalFormatting>
  <conditionalFormatting sqref="A1290:A1307">
    <cfRule type="expression" dxfId="188" priority="2">
      <formula>$AQ1290="Nghỉ việc"</formula>
    </cfRule>
  </conditionalFormatting>
  <conditionalFormatting sqref="A1308:A1345">
    <cfRule type="expression" dxfId="187" priority="1">
      <formula>$AQ1308="Nghỉ việc"</formula>
    </cfRule>
  </conditionalFormatting>
  <dataValidations count="7">
    <dataValidation type="list" allowBlank="1" showInputMessage="1" showErrorMessage="1" sqref="M1048345:M1048576 L1116:L1118 L1115:M1115 L1114 L1109:M1113 L1093:L1094 L232:L259 M222:M230 L434:M465 M543 M428 M430 M400 M394 L550:M562 L518:M537 L416:M419 L380:M380 L374:M377 L341:M346 L479:M483 L564 M297:M302 L281:M296 L231:M231 L498:M505 L509:M513 L490:M496 M424:M425 M421 M402 M389 M385 L358:M361 L330:M333 L307:M320 L5:L166 L426:M427 L322:M324 M5:M16 M232:M268 L264:L268 M18:M166 L261:L262 L328:L329 L413:M413 L326:M327 L390:M390 L421:L425 M515 L354:M354 L348:M348 L368:M368 L401:M401 L350:M350 L303:M305 L298:L302 L507:M507 M336:M337 L334:L338 L347 L349 L351:L353 L355:L357 M363:M366 L362:L367 L370:M371 L372:L373 L378 L385:L386 L388:L389 L394:L395 L398:L400 L402:L407 L409:L410 L414 L431:M432 L467:M467 L544:M548 L709:L970 L469:M477 L221:L230 L539:M542 M563:M564 L209:M220 L168:M207 M409 L396:M397 L392:M393 L382:M384 M373 M356 M334 M406:M407 L270:M279 M398 L485:M488 M709:M832 L1332:M1334 M841:M842 M844:M846 M971:M976 L977:L1041 L1042:M1050 M1077 L1051:L1077 L1078:M1092 L1107:L1108 L1106:M1106 M1104 L1103:L1105 L1101:M1102 L1100 M1099 L1096:L1098 L1119:M1183 L1210:M1210 L1236:M1236 L1277:M1277 L1283:M1283 L1291:M1291 L1315:M1315 L1321:M1321 L565:M707 L1346:M1346 L1347">
      <formula1>PH</formula1>
    </dataValidation>
    <dataValidation type="list" showInputMessage="1" showErrorMessage="1" sqref="E1096:E1183 E496:E497 E1070:E1094 E5:E449 E480:E483 E465 E565:E582 E584:E590 E451:E458 E485:E486 E488:E494 E499:E514 E516:E541 E544:E563 E467:E476 E460 E462:E463 E1195 E1051:E1063 E1065:E1068 E1335 E1345:E1347 E1324 E592:E1041">
      <formula1>QT_CT</formula1>
    </dataValidation>
    <dataValidation type="list" allowBlank="1" showInputMessage="1" showErrorMessage="1" sqref="H221 H977:H1094 I485:I493 H341:I361 H222:I254 H479:I483 H451:I465 I506 I415 I420:I422 I387 I911 H209:I220 I909 I297:I306 H1346:I1347 H307:I315 I577 H257:H258 H260:H262 H264:H268 H322:I322 I404:I409 H431:H432 H368:I368 I208 H390:I390 H319:H320 I363:I367 H576:H577 H507 H316:H317 H578:I580 H362:H367 H326:I338 H388:H389 H409:H410 H414 H467:I467 H539:H542 I538:I541 I255:I279 I316:I320 I379 H392:I392 H281:I296 I339:I340 H1096:H1098 I400:I402 I543:I566 I393 I468:I478 I424:I436 H416:I419 H709:H970 I1096:I1101 H1332:I1334 H1105 H1100:H1101 H1106:I1183 H1210:I1210 H1236:I1236 H1277:I1277 H1283:I1283 H1291:I1291 H1315:I1315 H1321:I1321 H581:H707 I396:I398 H1102:I1104 H498:I505 I884:I891 I893:I894 I897:I898 I903:I904 I914 I927:I937 I945 I948 I950 I916:I925 H568:I575 H394:I394 H421:H427 I438:I449 I495:I497 H509:H513 H544:H548 H564:H567 I869:I882 I901 H298:H305 H382:I386 I508:I516 I323:I324 H518:I537 H380:I380 H395:H407 H5:I207 H270:H279 H370:H378 I369:I377 I381 I389 H413:I413 I411:I412 H434:H449 H469:H477 H485:H488 H490:H496 H550:H562 I582:I867 I952:I1094">
      <formula1>MA</formula1>
    </dataValidation>
    <dataValidation type="list" showInputMessage="1" showErrorMessage="1" sqref="K1096 J1116 J1115:K1115 K1113:K1114 J232:J254 K232:K268 J209:J230 K757 K222:K230 K394 K380 K424:K428 K421 K281:K305 K5:K106 K451:K460 J1042 K518:K521 K430:K432 K341:K361 K326:K332 K307:K320 J257:J258 K580 K404 K523:K537 K322:K324 K550:K566 K469:K477 K370:K371 K209:K220 K108:K207 K363:K366 K396:K398 K495:K496 J522:K522 K389:K390 K373:K377 K413 K434:K436 K368 J231:K231 K498:K505 J439:K439 K515 J5:J207 J264:J390 J392:J438 J440:J521 K382:K383 K400:K402 K270:K279 K485:K488 K539:K548 K568:K574 K576:K578 K334:K338 K509:K513 K479:K483 K490:K493 K438 K440:K449 K467 K385:K386 K416:K419 K409 K392 K462:K465 K406:K407 K849:K858 K841:K842 K844:K847 K1117:K1126 K971:K1041 J1077:K1077 J1053:J1056 K1051:K1076 J709:J857 J961:J970 K1078:K1094 J1109:J1113 K1107:K1111 J1106:K1106 J1104 J1100:J1102 K1098:K1104 J523:J707 K582:K738 K1346:K1347">
      <formula1>TRT</formula1>
    </dataValidation>
    <dataValidation type="list" allowBlank="1" showInputMessage="1" showErrorMessage="1" sqref="K1042:K1050 J1043:J1050 J1078:J1092 K1127:K1183 J1119:J1183 J1210:K1210 J1236:K1236 J1277:K1277 J1283:K1283 J1291:K1291 J1315:K1315 J1321:K1321 J1332:K1334 J1346">
      <formula1>T_T</formula1>
    </dataValidation>
    <dataValidation type="list" allowBlank="1" showInputMessage="1" showErrorMessage="1" sqref="E1042:E1050 E1064 E1069">
      <formula1>QT_CT</formula1>
    </dataValidation>
    <dataValidation type="textLength" operator="lessThanOrEqual" allowBlank="1" showInputMessage="1" showErrorMessage="1" errorTitle="Dữ liệu không hợp lệ" error="Dữ liệu không được dài quá 20 kí tự" sqref="A1042:A1050 A1064 A1069 A1121:A1126 A1277:A1345">
      <formula1>20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15"/>
  <sheetViews>
    <sheetView tabSelected="1" workbookViewId="0">
      <selection activeCell="A2" sqref="A2:J1715"/>
    </sheetView>
  </sheetViews>
  <sheetFormatPr defaultRowHeight="12.75" x14ac:dyDescent="0.2"/>
  <cols>
    <col min="9" max="9" width="13.85546875" style="19" customWidth="1"/>
  </cols>
  <sheetData>
    <row r="1" spans="1:10" ht="25.5" x14ac:dyDescent="0.2">
      <c r="A1" s="3" t="s">
        <v>8957</v>
      </c>
      <c r="B1" t="s">
        <v>8579</v>
      </c>
      <c r="C1" t="s">
        <v>8580</v>
      </c>
      <c r="D1" t="s">
        <v>8581</v>
      </c>
      <c r="E1" t="s">
        <v>8582</v>
      </c>
      <c r="F1" s="3" t="s">
        <v>8953</v>
      </c>
      <c r="G1" s="3" t="s">
        <v>8954</v>
      </c>
      <c r="H1" t="s">
        <v>8584</v>
      </c>
      <c r="I1" s="19" t="s">
        <v>8585</v>
      </c>
      <c r="J1" t="s">
        <v>8586</v>
      </c>
    </row>
    <row r="2" spans="1:10" x14ac:dyDescent="0.2">
      <c r="B2" s="23">
        <v>4418</v>
      </c>
      <c r="C2" s="23">
        <v>39</v>
      </c>
      <c r="D2" s="23">
        <v>153</v>
      </c>
      <c r="F2">
        <v>650</v>
      </c>
      <c r="G2" s="3" t="s">
        <v>8955</v>
      </c>
    </row>
    <row r="3" spans="1:10" x14ac:dyDescent="0.2">
      <c r="B3" s="23">
        <v>4419</v>
      </c>
      <c r="C3" s="23">
        <v>59</v>
      </c>
      <c r="D3" s="23">
        <v>187</v>
      </c>
      <c r="F3">
        <v>650</v>
      </c>
      <c r="G3" s="3" t="s">
        <v>8955</v>
      </c>
    </row>
    <row r="4" spans="1:10" x14ac:dyDescent="0.2">
      <c r="B4" s="23">
        <v>4420</v>
      </c>
      <c r="C4" s="23">
        <v>40</v>
      </c>
      <c r="D4" s="23">
        <v>153</v>
      </c>
      <c r="F4">
        <v>650</v>
      </c>
      <c r="G4" s="3" t="s">
        <v>8955</v>
      </c>
    </row>
    <row r="5" spans="1:10" x14ac:dyDescent="0.2">
      <c r="B5" s="23">
        <v>4421</v>
      </c>
      <c r="C5" s="23">
        <v>36</v>
      </c>
      <c r="D5" s="23">
        <v>168</v>
      </c>
      <c r="F5">
        <v>650</v>
      </c>
      <c r="G5" s="3" t="s">
        <v>8955</v>
      </c>
    </row>
    <row r="6" spans="1:10" x14ac:dyDescent="0.2">
      <c r="B6">
        <v>4421</v>
      </c>
      <c r="C6">
        <v>35</v>
      </c>
      <c r="D6" t="s">
        <v>623</v>
      </c>
      <c r="E6">
        <v>3337</v>
      </c>
      <c r="F6">
        <v>650</v>
      </c>
      <c r="G6" s="3" t="s">
        <v>8956</v>
      </c>
      <c r="I6" s="19">
        <v>39918</v>
      </c>
    </row>
    <row r="7" spans="1:10" x14ac:dyDescent="0.2">
      <c r="B7">
        <v>4421</v>
      </c>
      <c r="C7">
        <v>36</v>
      </c>
      <c r="D7">
        <v>176</v>
      </c>
      <c r="E7">
        <v>3404</v>
      </c>
      <c r="F7">
        <v>650</v>
      </c>
      <c r="G7" s="3" t="s">
        <v>8956</v>
      </c>
      <c r="I7" s="19">
        <v>40634</v>
      </c>
    </row>
    <row r="8" spans="1:10" x14ac:dyDescent="0.2">
      <c r="B8">
        <v>4421</v>
      </c>
      <c r="C8">
        <v>36</v>
      </c>
      <c r="D8">
        <v>168</v>
      </c>
      <c r="E8">
        <v>3405</v>
      </c>
      <c r="F8">
        <v>650</v>
      </c>
      <c r="G8" s="3" t="s">
        <v>8956</v>
      </c>
      <c r="I8" s="19">
        <v>40940</v>
      </c>
    </row>
    <row r="9" spans="1:10" x14ac:dyDescent="0.2">
      <c r="B9" s="23">
        <v>4422</v>
      </c>
      <c r="C9" s="23">
        <v>36</v>
      </c>
      <c r="D9" s="23">
        <v>168</v>
      </c>
      <c r="F9">
        <v>650</v>
      </c>
      <c r="G9" s="3" t="s">
        <v>8955</v>
      </c>
    </row>
    <row r="10" spans="1:10" x14ac:dyDescent="0.2">
      <c r="B10">
        <v>4422</v>
      </c>
      <c r="C10">
        <v>35</v>
      </c>
      <c r="D10" t="s">
        <v>623</v>
      </c>
      <c r="E10">
        <v>3402</v>
      </c>
      <c r="F10">
        <v>650</v>
      </c>
      <c r="G10" s="3" t="s">
        <v>8956</v>
      </c>
      <c r="I10" s="19">
        <v>39918</v>
      </c>
    </row>
    <row r="11" spans="1:10" x14ac:dyDescent="0.2">
      <c r="B11">
        <v>4422</v>
      </c>
      <c r="C11">
        <v>36</v>
      </c>
      <c r="D11">
        <v>170</v>
      </c>
      <c r="E11">
        <v>3403</v>
      </c>
      <c r="F11">
        <v>650</v>
      </c>
      <c r="G11" s="3" t="s">
        <v>8956</v>
      </c>
      <c r="I11" s="19">
        <v>40634</v>
      </c>
    </row>
    <row r="12" spans="1:10" x14ac:dyDescent="0.2">
      <c r="B12" s="23">
        <v>4423</v>
      </c>
      <c r="C12" s="23">
        <v>36</v>
      </c>
      <c r="D12" s="23">
        <v>164</v>
      </c>
      <c r="F12">
        <v>650</v>
      </c>
      <c r="G12" s="3" t="s">
        <v>8955</v>
      </c>
    </row>
    <row r="13" spans="1:10" x14ac:dyDescent="0.2">
      <c r="B13">
        <v>4423</v>
      </c>
      <c r="C13">
        <v>36</v>
      </c>
      <c r="D13">
        <v>181</v>
      </c>
      <c r="E13">
        <v>3338</v>
      </c>
      <c r="F13">
        <v>650</v>
      </c>
      <c r="G13" s="3" t="s">
        <v>8956</v>
      </c>
      <c r="I13" s="19">
        <v>40634</v>
      </c>
    </row>
    <row r="14" spans="1:10" x14ac:dyDescent="0.2">
      <c r="B14" s="23">
        <v>4425</v>
      </c>
      <c r="C14" s="23">
        <v>37</v>
      </c>
      <c r="D14" s="23">
        <v>160</v>
      </c>
      <c r="F14">
        <v>650</v>
      </c>
      <c r="G14" s="3" t="s">
        <v>8955</v>
      </c>
    </row>
    <row r="15" spans="1:10" x14ac:dyDescent="0.2">
      <c r="B15">
        <v>4425</v>
      </c>
      <c r="C15">
        <v>36</v>
      </c>
      <c r="D15">
        <v>179</v>
      </c>
      <c r="E15">
        <v>3339</v>
      </c>
      <c r="F15">
        <v>650</v>
      </c>
      <c r="G15" s="3" t="s">
        <v>8956</v>
      </c>
      <c r="I15" s="19">
        <v>40634</v>
      </c>
    </row>
    <row r="16" spans="1:10" x14ac:dyDescent="0.2">
      <c r="B16">
        <v>4425</v>
      </c>
      <c r="C16">
        <v>36</v>
      </c>
      <c r="D16">
        <v>171</v>
      </c>
      <c r="E16">
        <v>3529</v>
      </c>
      <c r="F16">
        <v>650</v>
      </c>
      <c r="G16" s="3" t="s">
        <v>8956</v>
      </c>
      <c r="I16" s="19">
        <v>41121</v>
      </c>
    </row>
    <row r="17" spans="2:9" x14ac:dyDescent="0.2">
      <c r="B17">
        <v>4425</v>
      </c>
      <c r="C17">
        <v>38</v>
      </c>
      <c r="D17" t="s">
        <v>623</v>
      </c>
      <c r="E17">
        <v>3530</v>
      </c>
      <c r="F17">
        <v>650</v>
      </c>
      <c r="G17" s="3" t="s">
        <v>8956</v>
      </c>
      <c r="I17" s="19">
        <v>41183</v>
      </c>
    </row>
    <row r="18" spans="2:9" x14ac:dyDescent="0.2">
      <c r="B18">
        <v>4425</v>
      </c>
      <c r="C18">
        <v>36</v>
      </c>
      <c r="D18">
        <v>172</v>
      </c>
      <c r="E18">
        <v>3531</v>
      </c>
      <c r="F18">
        <v>650</v>
      </c>
      <c r="G18" s="3" t="s">
        <v>8956</v>
      </c>
      <c r="I18" s="19">
        <v>41640</v>
      </c>
    </row>
    <row r="19" spans="2:9" x14ac:dyDescent="0.2">
      <c r="B19" s="23">
        <v>4426</v>
      </c>
      <c r="C19" s="23">
        <v>38</v>
      </c>
      <c r="D19" s="23">
        <v>269</v>
      </c>
      <c r="F19">
        <v>650</v>
      </c>
      <c r="G19" s="3" t="s">
        <v>8955</v>
      </c>
    </row>
    <row r="20" spans="2:9" x14ac:dyDescent="0.2">
      <c r="B20">
        <v>4426</v>
      </c>
      <c r="C20">
        <v>36</v>
      </c>
      <c r="D20">
        <v>182</v>
      </c>
      <c r="E20">
        <v>3340</v>
      </c>
      <c r="F20">
        <v>650</v>
      </c>
      <c r="G20" s="3" t="s">
        <v>8956</v>
      </c>
      <c r="I20" s="19">
        <v>40634</v>
      </c>
    </row>
    <row r="21" spans="2:9" x14ac:dyDescent="0.2">
      <c r="B21">
        <v>4426</v>
      </c>
      <c r="C21">
        <v>38</v>
      </c>
      <c r="D21">
        <v>182</v>
      </c>
      <c r="E21">
        <v>3471</v>
      </c>
      <c r="F21">
        <v>650</v>
      </c>
      <c r="G21" s="3" t="s">
        <v>8956</v>
      </c>
      <c r="I21" s="19">
        <v>40909</v>
      </c>
    </row>
    <row r="22" spans="2:9" x14ac:dyDescent="0.2">
      <c r="B22" s="23">
        <v>4427</v>
      </c>
      <c r="C22" s="23">
        <v>36</v>
      </c>
      <c r="D22" s="23">
        <v>183</v>
      </c>
      <c r="F22">
        <v>650</v>
      </c>
      <c r="G22" s="3" t="s">
        <v>8955</v>
      </c>
    </row>
    <row r="23" spans="2:9" x14ac:dyDescent="0.2">
      <c r="B23">
        <v>4427</v>
      </c>
      <c r="C23">
        <v>36</v>
      </c>
      <c r="D23">
        <v>183</v>
      </c>
      <c r="E23">
        <v>3341</v>
      </c>
      <c r="F23">
        <v>650</v>
      </c>
      <c r="G23" s="3" t="s">
        <v>8956</v>
      </c>
      <c r="I23" s="19">
        <v>40634</v>
      </c>
    </row>
    <row r="24" spans="2:9" x14ac:dyDescent="0.2">
      <c r="B24" s="23">
        <v>4428</v>
      </c>
      <c r="C24" s="23">
        <v>35</v>
      </c>
      <c r="D24" s="23">
        <v>174</v>
      </c>
      <c r="F24">
        <v>650</v>
      </c>
      <c r="G24" s="3" t="s">
        <v>8955</v>
      </c>
    </row>
    <row r="25" spans="2:9" x14ac:dyDescent="0.2">
      <c r="B25">
        <v>4428</v>
      </c>
      <c r="C25">
        <v>36</v>
      </c>
      <c r="D25" t="s">
        <v>623</v>
      </c>
      <c r="E25">
        <v>3544</v>
      </c>
      <c r="F25">
        <v>650</v>
      </c>
      <c r="G25" s="3" t="s">
        <v>8956</v>
      </c>
      <c r="I25" s="19">
        <v>40940</v>
      </c>
    </row>
    <row r="26" spans="2:9" x14ac:dyDescent="0.2">
      <c r="B26">
        <v>4428</v>
      </c>
      <c r="C26">
        <v>35</v>
      </c>
      <c r="D26">
        <v>174</v>
      </c>
      <c r="E26">
        <v>3548</v>
      </c>
      <c r="F26">
        <v>650</v>
      </c>
      <c r="G26" s="3" t="s">
        <v>8956</v>
      </c>
      <c r="I26" s="19">
        <v>41091</v>
      </c>
    </row>
    <row r="27" spans="2:9" x14ac:dyDescent="0.2">
      <c r="B27">
        <v>4428</v>
      </c>
      <c r="C27">
        <v>35</v>
      </c>
      <c r="D27" t="s">
        <v>623</v>
      </c>
      <c r="E27">
        <v>3713</v>
      </c>
      <c r="F27">
        <v>650</v>
      </c>
      <c r="G27" s="3" t="s">
        <v>8956</v>
      </c>
      <c r="I27" s="19">
        <v>41384</v>
      </c>
    </row>
    <row r="28" spans="2:9" x14ac:dyDescent="0.2">
      <c r="B28">
        <v>4428</v>
      </c>
      <c r="C28">
        <v>36</v>
      </c>
      <c r="D28" t="s">
        <v>623</v>
      </c>
      <c r="E28">
        <v>3558</v>
      </c>
      <c r="F28">
        <v>650</v>
      </c>
      <c r="G28" s="3" t="s">
        <v>8956</v>
      </c>
      <c r="I28" s="19">
        <v>40546</v>
      </c>
    </row>
    <row r="29" spans="2:9" x14ac:dyDescent="0.2">
      <c r="B29">
        <v>4428</v>
      </c>
      <c r="C29">
        <v>36</v>
      </c>
      <c r="D29">
        <v>175</v>
      </c>
      <c r="E29">
        <v>3559</v>
      </c>
      <c r="F29">
        <v>650</v>
      </c>
      <c r="G29" s="3" t="s">
        <v>8956</v>
      </c>
      <c r="I29" s="19">
        <v>40547</v>
      </c>
    </row>
    <row r="30" spans="2:9" x14ac:dyDescent="0.2">
      <c r="B30" s="23">
        <v>4430</v>
      </c>
      <c r="C30" s="23">
        <v>36</v>
      </c>
      <c r="D30" s="23">
        <v>178</v>
      </c>
      <c r="F30">
        <v>650</v>
      </c>
      <c r="G30" s="3" t="s">
        <v>8955</v>
      </c>
    </row>
    <row r="31" spans="2:9" x14ac:dyDescent="0.2">
      <c r="B31">
        <v>4430</v>
      </c>
      <c r="C31">
        <v>34</v>
      </c>
      <c r="D31" t="s">
        <v>623</v>
      </c>
      <c r="E31" t="s">
        <v>623</v>
      </c>
      <c r="F31">
        <v>650</v>
      </c>
      <c r="G31" s="3" t="s">
        <v>8956</v>
      </c>
      <c r="I31" s="19">
        <v>39986</v>
      </c>
    </row>
    <row r="32" spans="2:9" x14ac:dyDescent="0.2">
      <c r="B32">
        <v>4430</v>
      </c>
      <c r="C32">
        <v>36</v>
      </c>
      <c r="D32">
        <v>188</v>
      </c>
      <c r="E32">
        <v>3555</v>
      </c>
      <c r="F32">
        <v>650</v>
      </c>
      <c r="G32" s="3" t="s">
        <v>8956</v>
      </c>
      <c r="I32" s="19">
        <v>40634</v>
      </c>
    </row>
    <row r="33" spans="2:9" x14ac:dyDescent="0.2">
      <c r="B33" s="23">
        <v>4431</v>
      </c>
      <c r="C33" s="23">
        <v>33</v>
      </c>
      <c r="D33" s="23">
        <v>182</v>
      </c>
      <c r="F33">
        <v>650</v>
      </c>
      <c r="G33" s="3" t="s">
        <v>8955</v>
      </c>
    </row>
    <row r="34" spans="2:9" x14ac:dyDescent="0.2">
      <c r="B34">
        <v>4431</v>
      </c>
      <c r="C34">
        <v>33</v>
      </c>
      <c r="D34" t="s">
        <v>623</v>
      </c>
      <c r="E34">
        <v>3521</v>
      </c>
      <c r="F34">
        <v>650</v>
      </c>
      <c r="G34" s="3" t="s">
        <v>8956</v>
      </c>
      <c r="I34" s="19">
        <v>40513</v>
      </c>
    </row>
    <row r="35" spans="2:9" x14ac:dyDescent="0.2">
      <c r="B35">
        <v>4432</v>
      </c>
      <c r="C35">
        <v>34</v>
      </c>
      <c r="D35">
        <v>182</v>
      </c>
      <c r="E35">
        <v>2897</v>
      </c>
      <c r="F35">
        <v>650</v>
      </c>
      <c r="G35" s="3" t="s">
        <v>8956</v>
      </c>
      <c r="I35" s="19">
        <v>40018</v>
      </c>
    </row>
    <row r="36" spans="2:9" x14ac:dyDescent="0.2">
      <c r="B36" s="23">
        <v>4434</v>
      </c>
      <c r="C36" s="23">
        <v>36</v>
      </c>
      <c r="D36" s="23">
        <v>186</v>
      </c>
      <c r="F36">
        <v>650</v>
      </c>
      <c r="G36" s="3" t="s">
        <v>8955</v>
      </c>
    </row>
    <row r="37" spans="2:9" x14ac:dyDescent="0.2">
      <c r="B37">
        <v>4434</v>
      </c>
      <c r="C37">
        <v>36</v>
      </c>
      <c r="D37">
        <v>186</v>
      </c>
      <c r="E37">
        <v>3523</v>
      </c>
      <c r="F37">
        <v>650</v>
      </c>
      <c r="G37" s="3" t="s">
        <v>8956</v>
      </c>
      <c r="I37" s="19">
        <v>40634</v>
      </c>
    </row>
    <row r="38" spans="2:9" x14ac:dyDescent="0.2">
      <c r="B38">
        <v>4434</v>
      </c>
      <c r="C38">
        <v>34</v>
      </c>
      <c r="D38">
        <v>186</v>
      </c>
      <c r="E38">
        <v>3525</v>
      </c>
      <c r="F38">
        <v>650</v>
      </c>
      <c r="G38" s="3" t="s">
        <v>8956</v>
      </c>
      <c r="I38" s="19">
        <v>41244</v>
      </c>
    </row>
    <row r="39" spans="2:9" x14ac:dyDescent="0.2">
      <c r="B39">
        <v>4434</v>
      </c>
      <c r="C39">
        <v>34</v>
      </c>
      <c r="D39">
        <v>186</v>
      </c>
      <c r="E39">
        <v>3013</v>
      </c>
      <c r="F39">
        <v>650</v>
      </c>
      <c r="G39" s="3" t="s">
        <v>8956</v>
      </c>
      <c r="I39" s="19">
        <v>40035</v>
      </c>
    </row>
    <row r="40" spans="2:9" x14ac:dyDescent="0.2">
      <c r="B40" s="23">
        <v>4435</v>
      </c>
      <c r="C40" s="23">
        <v>35</v>
      </c>
      <c r="D40" s="23">
        <v>177</v>
      </c>
      <c r="F40">
        <v>650</v>
      </c>
      <c r="G40" s="3" t="s">
        <v>8955</v>
      </c>
    </row>
    <row r="41" spans="2:9" x14ac:dyDescent="0.2">
      <c r="B41">
        <v>4435</v>
      </c>
      <c r="C41">
        <v>34</v>
      </c>
      <c r="D41" t="s">
        <v>623</v>
      </c>
      <c r="E41">
        <v>3009</v>
      </c>
      <c r="F41">
        <v>650</v>
      </c>
      <c r="G41" s="3" t="s">
        <v>8956</v>
      </c>
      <c r="I41" s="19">
        <v>40030</v>
      </c>
    </row>
    <row r="42" spans="2:9" x14ac:dyDescent="0.2">
      <c r="B42">
        <v>4435</v>
      </c>
      <c r="C42">
        <v>35</v>
      </c>
      <c r="D42" t="s">
        <v>623</v>
      </c>
      <c r="E42">
        <v>3636</v>
      </c>
      <c r="F42">
        <v>650</v>
      </c>
      <c r="G42" s="3" t="s">
        <v>8956</v>
      </c>
      <c r="I42" s="19">
        <v>40817</v>
      </c>
    </row>
    <row r="43" spans="2:9" x14ac:dyDescent="0.2">
      <c r="B43">
        <v>4435</v>
      </c>
      <c r="C43">
        <v>50</v>
      </c>
      <c r="D43" t="s">
        <v>623</v>
      </c>
      <c r="E43">
        <v>3570</v>
      </c>
      <c r="F43">
        <v>650</v>
      </c>
      <c r="G43" s="3" t="s">
        <v>8956</v>
      </c>
      <c r="I43" s="19">
        <v>40546</v>
      </c>
    </row>
    <row r="44" spans="2:9" x14ac:dyDescent="0.2">
      <c r="B44" s="23">
        <v>4437</v>
      </c>
      <c r="C44" s="23">
        <v>38</v>
      </c>
      <c r="D44" s="23">
        <v>158</v>
      </c>
      <c r="F44">
        <v>650</v>
      </c>
      <c r="G44" s="3" t="s">
        <v>8955</v>
      </c>
    </row>
    <row r="45" spans="2:9" x14ac:dyDescent="0.2">
      <c r="B45">
        <v>4437</v>
      </c>
      <c r="C45">
        <v>36</v>
      </c>
      <c r="D45">
        <v>177</v>
      </c>
      <c r="E45">
        <v>3342</v>
      </c>
      <c r="F45">
        <v>650</v>
      </c>
      <c r="G45" s="3" t="s">
        <v>8956</v>
      </c>
      <c r="I45" s="19">
        <v>40634</v>
      </c>
    </row>
    <row r="46" spans="2:9" x14ac:dyDescent="0.2">
      <c r="B46">
        <v>4437</v>
      </c>
      <c r="C46">
        <v>38</v>
      </c>
      <c r="D46">
        <v>177</v>
      </c>
      <c r="E46">
        <v>3416</v>
      </c>
      <c r="F46">
        <v>650</v>
      </c>
      <c r="G46" s="3" t="s">
        <v>8956</v>
      </c>
      <c r="I46" s="19">
        <v>40909</v>
      </c>
    </row>
    <row r="47" spans="2:9" x14ac:dyDescent="0.2">
      <c r="B47">
        <v>4437</v>
      </c>
      <c r="C47">
        <v>38</v>
      </c>
      <c r="D47">
        <v>177</v>
      </c>
      <c r="E47">
        <v>3020</v>
      </c>
      <c r="F47">
        <v>650</v>
      </c>
      <c r="G47" s="3" t="s">
        <v>8956</v>
      </c>
      <c r="I47" s="19">
        <v>40179</v>
      </c>
    </row>
    <row r="48" spans="2:9" x14ac:dyDescent="0.2">
      <c r="B48" s="23">
        <v>4438</v>
      </c>
      <c r="C48" s="23">
        <v>59</v>
      </c>
      <c r="D48" s="23">
        <v>187</v>
      </c>
      <c r="F48">
        <v>650</v>
      </c>
      <c r="G48" s="3" t="s">
        <v>8955</v>
      </c>
    </row>
    <row r="49" spans="2:9" x14ac:dyDescent="0.2">
      <c r="B49" s="23">
        <v>4439</v>
      </c>
      <c r="C49" s="23">
        <v>40</v>
      </c>
      <c r="D49" s="23">
        <v>153</v>
      </c>
      <c r="F49">
        <v>650</v>
      </c>
      <c r="G49" s="3" t="s">
        <v>8955</v>
      </c>
    </row>
    <row r="50" spans="2:9" x14ac:dyDescent="0.2">
      <c r="B50" s="23">
        <v>4440</v>
      </c>
      <c r="C50" s="23" t="s">
        <v>623</v>
      </c>
      <c r="D50" s="23">
        <v>175</v>
      </c>
      <c r="F50">
        <v>650</v>
      </c>
      <c r="G50" s="3" t="s">
        <v>8955</v>
      </c>
    </row>
    <row r="51" spans="2:9" x14ac:dyDescent="0.2">
      <c r="B51">
        <v>4440</v>
      </c>
      <c r="C51">
        <v>51</v>
      </c>
      <c r="D51" t="s">
        <v>623</v>
      </c>
      <c r="E51">
        <v>2914</v>
      </c>
      <c r="F51">
        <v>650</v>
      </c>
      <c r="G51" s="3" t="s">
        <v>8956</v>
      </c>
      <c r="I51" s="19">
        <v>40059</v>
      </c>
    </row>
    <row r="52" spans="2:9" x14ac:dyDescent="0.2">
      <c r="B52" s="23">
        <v>4441</v>
      </c>
      <c r="C52" s="23">
        <v>51</v>
      </c>
      <c r="D52" s="23">
        <v>174</v>
      </c>
      <c r="F52">
        <v>650</v>
      </c>
      <c r="G52" s="3" t="s">
        <v>8955</v>
      </c>
    </row>
    <row r="53" spans="2:9" x14ac:dyDescent="0.2">
      <c r="B53">
        <v>4441</v>
      </c>
      <c r="C53">
        <v>51</v>
      </c>
      <c r="D53" t="s">
        <v>623</v>
      </c>
      <c r="E53">
        <v>3591</v>
      </c>
      <c r="F53">
        <v>650</v>
      </c>
      <c r="G53" s="3" t="s">
        <v>8956</v>
      </c>
      <c r="I53" s="19">
        <v>41360</v>
      </c>
    </row>
    <row r="54" spans="2:9" x14ac:dyDescent="0.2">
      <c r="B54" s="23">
        <v>4442</v>
      </c>
      <c r="C54" s="23">
        <v>61</v>
      </c>
      <c r="D54" s="23">
        <v>186</v>
      </c>
      <c r="F54">
        <v>650</v>
      </c>
      <c r="G54" s="3" t="s">
        <v>8955</v>
      </c>
    </row>
    <row r="55" spans="2:9" x14ac:dyDescent="0.2">
      <c r="B55" s="23">
        <v>4443</v>
      </c>
      <c r="C55" s="23">
        <v>33</v>
      </c>
      <c r="D55" s="23">
        <v>182</v>
      </c>
      <c r="F55">
        <v>650</v>
      </c>
      <c r="G55" s="3" t="s">
        <v>8955</v>
      </c>
    </row>
    <row r="56" spans="2:9" x14ac:dyDescent="0.2">
      <c r="B56">
        <v>4443</v>
      </c>
      <c r="C56">
        <v>50</v>
      </c>
      <c r="D56" t="s">
        <v>623</v>
      </c>
      <c r="E56">
        <v>2900</v>
      </c>
      <c r="F56">
        <v>650</v>
      </c>
      <c r="G56" s="3" t="s">
        <v>8956</v>
      </c>
      <c r="I56" s="19">
        <v>40313</v>
      </c>
    </row>
    <row r="57" spans="2:9" x14ac:dyDescent="0.2">
      <c r="B57">
        <v>4443</v>
      </c>
      <c r="C57">
        <v>51</v>
      </c>
      <c r="D57" t="s">
        <v>623</v>
      </c>
      <c r="E57">
        <v>3670</v>
      </c>
      <c r="F57">
        <v>650</v>
      </c>
      <c r="G57" s="3" t="s">
        <v>8956</v>
      </c>
      <c r="I57" s="19">
        <v>39896</v>
      </c>
    </row>
    <row r="58" spans="2:9" x14ac:dyDescent="0.2">
      <c r="B58">
        <v>4443</v>
      </c>
      <c r="C58">
        <v>50</v>
      </c>
      <c r="D58" t="s">
        <v>623</v>
      </c>
      <c r="E58">
        <v>3675</v>
      </c>
      <c r="F58">
        <v>650</v>
      </c>
      <c r="G58" s="3" t="s">
        <v>8956</v>
      </c>
      <c r="I58" s="19">
        <v>40633</v>
      </c>
    </row>
    <row r="59" spans="2:9" x14ac:dyDescent="0.2">
      <c r="B59" s="23">
        <v>4444</v>
      </c>
      <c r="C59" s="23">
        <v>51</v>
      </c>
      <c r="D59" s="23">
        <v>178</v>
      </c>
      <c r="F59">
        <v>650</v>
      </c>
      <c r="G59" s="3" t="s">
        <v>8955</v>
      </c>
    </row>
    <row r="60" spans="2:9" x14ac:dyDescent="0.2">
      <c r="B60" s="23">
        <v>4447</v>
      </c>
      <c r="C60" s="23">
        <v>35</v>
      </c>
      <c r="D60" s="23">
        <v>182</v>
      </c>
      <c r="F60">
        <v>650</v>
      </c>
      <c r="G60" s="3" t="s">
        <v>8955</v>
      </c>
    </row>
    <row r="61" spans="2:9" x14ac:dyDescent="0.2">
      <c r="B61">
        <v>4447</v>
      </c>
      <c r="C61">
        <v>50</v>
      </c>
      <c r="D61">
        <v>182</v>
      </c>
      <c r="E61">
        <v>3497</v>
      </c>
      <c r="F61">
        <v>650</v>
      </c>
      <c r="G61" s="3" t="s">
        <v>8956</v>
      </c>
      <c r="I61" s="19">
        <v>40483</v>
      </c>
    </row>
    <row r="62" spans="2:9" x14ac:dyDescent="0.2">
      <c r="B62">
        <v>4447</v>
      </c>
      <c r="C62">
        <v>50</v>
      </c>
      <c r="D62">
        <v>182</v>
      </c>
      <c r="E62">
        <v>3498</v>
      </c>
      <c r="F62">
        <v>650</v>
      </c>
      <c r="G62" s="3" t="s">
        <v>8956</v>
      </c>
      <c r="I62" s="19">
        <v>40634</v>
      </c>
    </row>
    <row r="63" spans="2:9" x14ac:dyDescent="0.2">
      <c r="B63">
        <v>4447</v>
      </c>
      <c r="C63">
        <v>33</v>
      </c>
      <c r="D63">
        <v>182</v>
      </c>
      <c r="E63">
        <v>3499</v>
      </c>
      <c r="F63">
        <v>650</v>
      </c>
      <c r="G63" s="3" t="s">
        <v>8956</v>
      </c>
      <c r="I63" s="19">
        <v>40798</v>
      </c>
    </row>
    <row r="64" spans="2:9" x14ac:dyDescent="0.2">
      <c r="B64">
        <v>4447</v>
      </c>
      <c r="C64">
        <v>34</v>
      </c>
      <c r="D64">
        <v>182</v>
      </c>
      <c r="E64">
        <v>3500</v>
      </c>
      <c r="F64">
        <v>650</v>
      </c>
      <c r="G64" s="3" t="s">
        <v>8956</v>
      </c>
      <c r="I64" s="19">
        <v>40909</v>
      </c>
    </row>
    <row r="65" spans="2:9" x14ac:dyDescent="0.2">
      <c r="B65">
        <v>4447</v>
      </c>
      <c r="C65">
        <v>51</v>
      </c>
      <c r="D65" t="s">
        <v>623</v>
      </c>
      <c r="E65">
        <v>3614</v>
      </c>
      <c r="F65">
        <v>650</v>
      </c>
      <c r="G65" s="3" t="s">
        <v>8956</v>
      </c>
      <c r="I65" s="19">
        <v>40026</v>
      </c>
    </row>
    <row r="66" spans="2:9" x14ac:dyDescent="0.2">
      <c r="B66">
        <v>4447</v>
      </c>
      <c r="C66">
        <v>35</v>
      </c>
      <c r="D66">
        <v>182</v>
      </c>
      <c r="F66">
        <v>650</v>
      </c>
      <c r="G66" s="3" t="s">
        <v>8956</v>
      </c>
      <c r="I66" s="19">
        <v>41527</v>
      </c>
    </row>
    <row r="67" spans="2:9" x14ac:dyDescent="0.2">
      <c r="B67" s="23">
        <v>4448</v>
      </c>
      <c r="C67" s="23">
        <v>50</v>
      </c>
      <c r="D67" s="23">
        <v>178</v>
      </c>
      <c r="F67">
        <v>650</v>
      </c>
      <c r="G67" s="3" t="s">
        <v>8955</v>
      </c>
    </row>
    <row r="68" spans="2:9" x14ac:dyDescent="0.2">
      <c r="B68" s="23">
        <v>4449</v>
      </c>
      <c r="C68" s="23">
        <v>34</v>
      </c>
      <c r="D68" s="23">
        <v>270</v>
      </c>
      <c r="F68">
        <v>650</v>
      </c>
      <c r="G68" s="3" t="s">
        <v>8955</v>
      </c>
    </row>
    <row r="69" spans="2:9" x14ac:dyDescent="0.2">
      <c r="B69">
        <v>4449</v>
      </c>
      <c r="C69">
        <v>34</v>
      </c>
      <c r="D69">
        <v>175</v>
      </c>
      <c r="E69">
        <v>3343</v>
      </c>
      <c r="F69">
        <v>650</v>
      </c>
      <c r="G69" s="3" t="s">
        <v>8956</v>
      </c>
      <c r="I69" s="19">
        <v>40909</v>
      </c>
    </row>
    <row r="70" spans="2:9" x14ac:dyDescent="0.2">
      <c r="B70">
        <v>4449</v>
      </c>
      <c r="C70">
        <v>53</v>
      </c>
      <c r="D70">
        <v>182</v>
      </c>
      <c r="E70">
        <v>3757</v>
      </c>
      <c r="F70">
        <v>650</v>
      </c>
      <c r="G70" s="3" t="s">
        <v>8956</v>
      </c>
      <c r="I70" s="19">
        <v>39873</v>
      </c>
    </row>
    <row r="71" spans="2:9" x14ac:dyDescent="0.2">
      <c r="B71">
        <v>4449</v>
      </c>
      <c r="C71">
        <v>51</v>
      </c>
      <c r="D71">
        <v>182</v>
      </c>
      <c r="E71">
        <v>3759</v>
      </c>
      <c r="F71">
        <v>650</v>
      </c>
      <c r="G71" s="3" t="s">
        <v>8956</v>
      </c>
      <c r="I71" s="19">
        <v>40330</v>
      </c>
    </row>
    <row r="72" spans="2:9" x14ac:dyDescent="0.2">
      <c r="B72">
        <v>4449</v>
      </c>
      <c r="C72">
        <v>33</v>
      </c>
      <c r="D72">
        <v>270</v>
      </c>
      <c r="E72">
        <v>3568</v>
      </c>
      <c r="F72">
        <v>650</v>
      </c>
      <c r="G72" s="3" t="s">
        <v>8956</v>
      </c>
      <c r="I72" s="19">
        <v>40634</v>
      </c>
    </row>
    <row r="73" spans="2:9" x14ac:dyDescent="0.2">
      <c r="B73" s="23">
        <v>4451</v>
      </c>
      <c r="C73" s="23">
        <v>51</v>
      </c>
      <c r="D73" s="23">
        <v>183</v>
      </c>
      <c r="F73">
        <v>650</v>
      </c>
      <c r="G73" s="3" t="s">
        <v>8955</v>
      </c>
    </row>
    <row r="74" spans="2:9" x14ac:dyDescent="0.2">
      <c r="B74">
        <v>4451</v>
      </c>
      <c r="C74">
        <v>51</v>
      </c>
      <c r="D74" t="s">
        <v>623</v>
      </c>
      <c r="E74">
        <v>3750</v>
      </c>
      <c r="F74">
        <v>650</v>
      </c>
      <c r="G74" s="3" t="s">
        <v>8956</v>
      </c>
      <c r="I74" s="19">
        <v>40513</v>
      </c>
    </row>
    <row r="75" spans="2:9" x14ac:dyDescent="0.2">
      <c r="B75" s="23">
        <v>4452</v>
      </c>
      <c r="C75" s="23">
        <v>35</v>
      </c>
      <c r="D75" s="23">
        <v>172</v>
      </c>
      <c r="F75">
        <v>650</v>
      </c>
      <c r="G75" s="3" t="s">
        <v>8955</v>
      </c>
    </row>
    <row r="76" spans="2:9" x14ac:dyDescent="0.2">
      <c r="B76">
        <v>4452</v>
      </c>
      <c r="C76">
        <v>34</v>
      </c>
      <c r="D76">
        <v>176</v>
      </c>
      <c r="E76">
        <v>3344</v>
      </c>
      <c r="F76">
        <v>650</v>
      </c>
      <c r="G76" s="3" t="s">
        <v>8956</v>
      </c>
      <c r="I76" s="19">
        <v>40634</v>
      </c>
    </row>
    <row r="77" spans="2:9" x14ac:dyDescent="0.2">
      <c r="B77">
        <v>4452</v>
      </c>
      <c r="C77">
        <v>50</v>
      </c>
      <c r="D77">
        <v>270</v>
      </c>
      <c r="E77">
        <v>3514</v>
      </c>
      <c r="F77">
        <v>650</v>
      </c>
      <c r="G77" s="3" t="s">
        <v>8956</v>
      </c>
      <c r="I77" s="19">
        <v>41253</v>
      </c>
    </row>
    <row r="78" spans="2:9" x14ac:dyDescent="0.2">
      <c r="B78">
        <v>4452</v>
      </c>
      <c r="C78">
        <v>35</v>
      </c>
      <c r="D78">
        <v>172</v>
      </c>
      <c r="F78">
        <v>650</v>
      </c>
      <c r="G78" s="3" t="s">
        <v>8956</v>
      </c>
      <c r="I78" s="19">
        <v>41440</v>
      </c>
    </row>
    <row r="79" spans="2:9" x14ac:dyDescent="0.2">
      <c r="B79" s="23">
        <v>4453</v>
      </c>
      <c r="C79" s="23">
        <v>35</v>
      </c>
      <c r="D79" s="23">
        <v>269</v>
      </c>
      <c r="F79">
        <v>650</v>
      </c>
      <c r="G79" s="3" t="s">
        <v>8955</v>
      </c>
    </row>
    <row r="80" spans="2:9" x14ac:dyDescent="0.2">
      <c r="B80">
        <v>4453</v>
      </c>
      <c r="C80">
        <v>35</v>
      </c>
      <c r="D80">
        <v>170</v>
      </c>
      <c r="E80">
        <v>3345</v>
      </c>
      <c r="F80">
        <v>650</v>
      </c>
      <c r="G80" s="3" t="s">
        <v>8956</v>
      </c>
      <c r="I80" s="19">
        <v>40634</v>
      </c>
    </row>
    <row r="81" spans="2:9" x14ac:dyDescent="0.2">
      <c r="B81">
        <v>4453</v>
      </c>
      <c r="C81">
        <v>50</v>
      </c>
      <c r="D81" t="s">
        <v>623</v>
      </c>
      <c r="E81">
        <v>3556</v>
      </c>
      <c r="F81">
        <v>650</v>
      </c>
      <c r="G81" s="3" t="s">
        <v>8956</v>
      </c>
      <c r="I81" s="19">
        <v>40299</v>
      </c>
    </row>
    <row r="82" spans="2:9" x14ac:dyDescent="0.2">
      <c r="B82" s="23">
        <v>4454</v>
      </c>
      <c r="C82" s="23" t="s">
        <v>623</v>
      </c>
      <c r="D82" s="23">
        <v>186</v>
      </c>
      <c r="F82">
        <v>650</v>
      </c>
      <c r="G82" s="3" t="s">
        <v>8955</v>
      </c>
    </row>
    <row r="83" spans="2:9" x14ac:dyDescent="0.2">
      <c r="B83">
        <v>4454</v>
      </c>
      <c r="C83">
        <v>51</v>
      </c>
      <c r="D83" t="s">
        <v>623</v>
      </c>
      <c r="E83" t="s">
        <v>623</v>
      </c>
      <c r="F83">
        <v>650</v>
      </c>
      <c r="G83" s="3" t="s">
        <v>8956</v>
      </c>
      <c r="I83" s="19">
        <v>41030</v>
      </c>
    </row>
    <row r="84" spans="2:9" x14ac:dyDescent="0.2">
      <c r="B84">
        <v>4455</v>
      </c>
      <c r="C84">
        <v>53</v>
      </c>
      <c r="D84" t="s">
        <v>623</v>
      </c>
      <c r="E84">
        <v>2901</v>
      </c>
      <c r="F84">
        <v>650</v>
      </c>
      <c r="G84" s="3" t="s">
        <v>8956</v>
      </c>
      <c r="I84" s="19">
        <v>40544</v>
      </c>
    </row>
    <row r="85" spans="2:9" x14ac:dyDescent="0.2">
      <c r="B85">
        <v>4455</v>
      </c>
      <c r="C85">
        <v>33</v>
      </c>
      <c r="D85">
        <v>162</v>
      </c>
      <c r="E85">
        <v>3019</v>
      </c>
      <c r="F85">
        <v>650</v>
      </c>
      <c r="G85" s="3" t="s">
        <v>8956</v>
      </c>
      <c r="I85" s="19">
        <v>40591</v>
      </c>
    </row>
    <row r="86" spans="2:9" x14ac:dyDescent="0.2">
      <c r="B86">
        <v>4455</v>
      </c>
      <c r="C86">
        <v>51</v>
      </c>
      <c r="D86" t="s">
        <v>623</v>
      </c>
      <c r="E86">
        <v>3645</v>
      </c>
      <c r="F86">
        <v>650</v>
      </c>
      <c r="G86" s="3" t="s">
        <v>8956</v>
      </c>
      <c r="I86" s="19">
        <v>40200</v>
      </c>
    </row>
    <row r="87" spans="2:9" x14ac:dyDescent="0.2">
      <c r="B87" s="23">
        <v>4456</v>
      </c>
      <c r="C87" s="23" t="s">
        <v>623</v>
      </c>
      <c r="D87" s="23">
        <v>186</v>
      </c>
      <c r="F87">
        <v>650</v>
      </c>
      <c r="G87" s="3" t="s">
        <v>8955</v>
      </c>
    </row>
    <row r="88" spans="2:9" x14ac:dyDescent="0.2">
      <c r="B88">
        <v>4456</v>
      </c>
      <c r="C88">
        <v>53</v>
      </c>
      <c r="D88">
        <v>182</v>
      </c>
      <c r="E88">
        <v>2797</v>
      </c>
      <c r="F88">
        <v>650</v>
      </c>
      <c r="G88" s="3" t="s">
        <v>8956</v>
      </c>
      <c r="I88" s="19">
        <v>40030</v>
      </c>
    </row>
    <row r="89" spans="2:9" x14ac:dyDescent="0.2">
      <c r="B89">
        <v>4456</v>
      </c>
      <c r="C89">
        <v>53</v>
      </c>
      <c r="D89" t="s">
        <v>623</v>
      </c>
      <c r="E89" t="s">
        <v>623</v>
      </c>
      <c r="F89">
        <v>650</v>
      </c>
      <c r="G89" s="3" t="s">
        <v>8956</v>
      </c>
      <c r="I89" s="19">
        <v>40725</v>
      </c>
    </row>
    <row r="90" spans="2:9" x14ac:dyDescent="0.2">
      <c r="B90" s="23">
        <v>4457</v>
      </c>
      <c r="C90" s="23" t="s">
        <v>623</v>
      </c>
      <c r="D90" s="23">
        <v>186</v>
      </c>
      <c r="F90">
        <v>650</v>
      </c>
      <c r="G90" s="3" t="s">
        <v>8955</v>
      </c>
    </row>
    <row r="91" spans="2:9" x14ac:dyDescent="0.2">
      <c r="B91" s="23">
        <v>4458</v>
      </c>
      <c r="C91" s="23">
        <v>61</v>
      </c>
      <c r="D91" s="23">
        <v>180</v>
      </c>
      <c r="F91">
        <v>650</v>
      </c>
      <c r="G91" s="3" t="s">
        <v>8955</v>
      </c>
    </row>
    <row r="92" spans="2:9" x14ac:dyDescent="0.2">
      <c r="B92">
        <v>4458</v>
      </c>
      <c r="C92">
        <v>51</v>
      </c>
      <c r="D92" t="s">
        <v>623</v>
      </c>
      <c r="E92">
        <v>3607</v>
      </c>
      <c r="F92">
        <v>650</v>
      </c>
      <c r="G92" s="3" t="s">
        <v>8956</v>
      </c>
      <c r="I92" s="19">
        <v>40026</v>
      </c>
    </row>
    <row r="93" spans="2:9" x14ac:dyDescent="0.2">
      <c r="B93" s="23">
        <v>4459</v>
      </c>
      <c r="C93" s="23">
        <v>61</v>
      </c>
      <c r="D93" s="23">
        <v>188</v>
      </c>
      <c r="F93">
        <v>650</v>
      </c>
      <c r="G93" s="3" t="s">
        <v>8955</v>
      </c>
    </row>
    <row r="94" spans="2:9" x14ac:dyDescent="0.2">
      <c r="B94" s="23">
        <v>4460</v>
      </c>
      <c r="C94" s="23">
        <v>51</v>
      </c>
      <c r="D94" s="23">
        <v>270</v>
      </c>
      <c r="F94">
        <v>650</v>
      </c>
      <c r="G94" s="3" t="s">
        <v>8955</v>
      </c>
    </row>
    <row r="95" spans="2:9" x14ac:dyDescent="0.2">
      <c r="B95">
        <v>4460</v>
      </c>
      <c r="C95">
        <v>50</v>
      </c>
      <c r="D95" t="s">
        <v>623</v>
      </c>
      <c r="E95">
        <v>3490</v>
      </c>
      <c r="F95">
        <v>650</v>
      </c>
      <c r="G95" s="3" t="s">
        <v>8956</v>
      </c>
      <c r="I95" s="19">
        <v>41244</v>
      </c>
    </row>
    <row r="96" spans="2:9" x14ac:dyDescent="0.2">
      <c r="B96">
        <v>4460</v>
      </c>
      <c r="C96">
        <v>51</v>
      </c>
      <c r="D96" t="s">
        <v>623</v>
      </c>
      <c r="E96">
        <v>3735</v>
      </c>
      <c r="F96">
        <v>650</v>
      </c>
      <c r="G96" s="3" t="s">
        <v>8956</v>
      </c>
      <c r="I96" s="19">
        <v>41343</v>
      </c>
    </row>
    <row r="97" spans="2:9" x14ac:dyDescent="0.2">
      <c r="B97">
        <v>4460</v>
      </c>
      <c r="C97">
        <v>50</v>
      </c>
      <c r="D97" t="s">
        <v>623</v>
      </c>
      <c r="E97">
        <v>3565</v>
      </c>
      <c r="F97">
        <v>650</v>
      </c>
      <c r="G97" s="3" t="s">
        <v>8956</v>
      </c>
      <c r="I97" s="19">
        <v>40547</v>
      </c>
    </row>
    <row r="98" spans="2:9" x14ac:dyDescent="0.2">
      <c r="B98" s="23">
        <v>4461</v>
      </c>
      <c r="C98" s="23">
        <v>33</v>
      </c>
      <c r="D98" s="23">
        <v>178</v>
      </c>
      <c r="F98">
        <v>650</v>
      </c>
      <c r="G98" s="3" t="s">
        <v>8955</v>
      </c>
    </row>
    <row r="99" spans="2:9" x14ac:dyDescent="0.2">
      <c r="B99">
        <v>4461</v>
      </c>
      <c r="C99">
        <v>50</v>
      </c>
      <c r="D99">
        <v>180</v>
      </c>
      <c r="E99">
        <v>3346</v>
      </c>
      <c r="F99">
        <v>650</v>
      </c>
      <c r="G99" s="3" t="s">
        <v>8956</v>
      </c>
      <c r="I99" s="19">
        <v>40513</v>
      </c>
    </row>
    <row r="100" spans="2:9" x14ac:dyDescent="0.2">
      <c r="B100">
        <v>4461</v>
      </c>
      <c r="C100">
        <v>50</v>
      </c>
      <c r="D100">
        <v>180</v>
      </c>
      <c r="E100">
        <v>3537</v>
      </c>
      <c r="F100">
        <v>650</v>
      </c>
      <c r="G100" s="3" t="s">
        <v>8956</v>
      </c>
      <c r="I100" s="19">
        <v>40634</v>
      </c>
    </row>
    <row r="101" spans="2:9" x14ac:dyDescent="0.2">
      <c r="B101">
        <v>4461</v>
      </c>
      <c r="C101">
        <v>51</v>
      </c>
      <c r="D101" t="s">
        <v>623</v>
      </c>
      <c r="E101">
        <v>2862</v>
      </c>
      <c r="F101">
        <v>650</v>
      </c>
      <c r="G101" s="3" t="s">
        <v>8956</v>
      </c>
      <c r="I101" s="19">
        <v>41061</v>
      </c>
    </row>
    <row r="102" spans="2:9" x14ac:dyDescent="0.2">
      <c r="B102" s="23">
        <v>4462</v>
      </c>
      <c r="C102" s="23">
        <v>51</v>
      </c>
      <c r="D102" s="23">
        <v>270</v>
      </c>
      <c r="F102">
        <v>650</v>
      </c>
      <c r="G102" s="3" t="s">
        <v>8955</v>
      </c>
    </row>
    <row r="103" spans="2:9" x14ac:dyDescent="0.2">
      <c r="B103">
        <v>4463</v>
      </c>
      <c r="C103">
        <v>51</v>
      </c>
      <c r="D103" t="s">
        <v>623</v>
      </c>
      <c r="E103">
        <v>3694</v>
      </c>
      <c r="F103">
        <v>650</v>
      </c>
      <c r="G103" s="3" t="s">
        <v>8956</v>
      </c>
      <c r="I103" s="19">
        <v>40956</v>
      </c>
    </row>
    <row r="104" spans="2:9" x14ac:dyDescent="0.2">
      <c r="B104" s="23">
        <v>4464</v>
      </c>
      <c r="C104" s="23">
        <v>35</v>
      </c>
      <c r="D104" s="23">
        <v>171</v>
      </c>
      <c r="F104">
        <v>650</v>
      </c>
      <c r="G104" s="3" t="s">
        <v>8955</v>
      </c>
    </row>
    <row r="105" spans="2:9" x14ac:dyDescent="0.2">
      <c r="B105">
        <v>4464</v>
      </c>
      <c r="C105">
        <v>34</v>
      </c>
      <c r="D105">
        <v>179</v>
      </c>
      <c r="E105">
        <v>3347</v>
      </c>
      <c r="F105">
        <v>650</v>
      </c>
      <c r="G105" s="3" t="s">
        <v>8956</v>
      </c>
      <c r="I105" s="19">
        <v>40634</v>
      </c>
    </row>
    <row r="106" spans="2:9" x14ac:dyDescent="0.2">
      <c r="B106">
        <v>4464</v>
      </c>
      <c r="C106">
        <v>35</v>
      </c>
      <c r="D106">
        <v>171</v>
      </c>
      <c r="E106">
        <v>3520</v>
      </c>
      <c r="F106">
        <v>650</v>
      </c>
      <c r="G106" s="3" t="s">
        <v>8956</v>
      </c>
      <c r="I106" s="19">
        <v>41183</v>
      </c>
    </row>
    <row r="107" spans="2:9" x14ac:dyDescent="0.2">
      <c r="B107">
        <v>4464</v>
      </c>
      <c r="C107">
        <v>50</v>
      </c>
      <c r="D107" t="s">
        <v>623</v>
      </c>
      <c r="E107">
        <v>3557</v>
      </c>
      <c r="F107">
        <v>650</v>
      </c>
      <c r="G107" s="3" t="s">
        <v>8956</v>
      </c>
      <c r="I107" s="19">
        <v>40299</v>
      </c>
    </row>
    <row r="108" spans="2:9" x14ac:dyDescent="0.2">
      <c r="B108">
        <v>4465</v>
      </c>
      <c r="C108">
        <v>51</v>
      </c>
      <c r="D108" t="s">
        <v>623</v>
      </c>
      <c r="E108">
        <v>3605</v>
      </c>
      <c r="F108">
        <v>650</v>
      </c>
      <c r="G108" s="3" t="s">
        <v>8956</v>
      </c>
      <c r="I108" s="19">
        <v>40044</v>
      </c>
    </row>
    <row r="109" spans="2:9" x14ac:dyDescent="0.2">
      <c r="B109" s="23">
        <v>4466</v>
      </c>
      <c r="C109" s="23">
        <v>34</v>
      </c>
      <c r="D109" s="23">
        <v>182</v>
      </c>
      <c r="F109">
        <v>650</v>
      </c>
      <c r="G109" s="3" t="s">
        <v>8955</v>
      </c>
    </row>
    <row r="110" spans="2:9" x14ac:dyDescent="0.2">
      <c r="B110">
        <v>4466</v>
      </c>
      <c r="C110">
        <v>50</v>
      </c>
      <c r="D110">
        <v>182</v>
      </c>
      <c r="E110">
        <v>3491</v>
      </c>
      <c r="F110">
        <v>650</v>
      </c>
      <c r="G110" s="3" t="s">
        <v>8956</v>
      </c>
      <c r="I110" s="19">
        <v>40087</v>
      </c>
    </row>
    <row r="111" spans="2:9" x14ac:dyDescent="0.2">
      <c r="B111">
        <v>4466</v>
      </c>
      <c r="C111">
        <v>33</v>
      </c>
      <c r="D111">
        <v>182</v>
      </c>
      <c r="E111">
        <v>3518</v>
      </c>
      <c r="F111">
        <v>650</v>
      </c>
      <c r="G111" s="3" t="s">
        <v>8956</v>
      </c>
      <c r="I111" s="19">
        <v>40330</v>
      </c>
    </row>
    <row r="112" spans="2:9" x14ac:dyDescent="0.2">
      <c r="B112">
        <v>4466</v>
      </c>
      <c r="C112">
        <v>33</v>
      </c>
      <c r="D112">
        <v>182</v>
      </c>
      <c r="E112">
        <v>3519</v>
      </c>
      <c r="F112">
        <v>650</v>
      </c>
      <c r="G112" s="3" t="s">
        <v>8956</v>
      </c>
      <c r="I112" s="19">
        <v>40634</v>
      </c>
    </row>
    <row r="113" spans="2:9" x14ac:dyDescent="0.2">
      <c r="B113">
        <v>4466</v>
      </c>
      <c r="C113">
        <v>33</v>
      </c>
      <c r="D113" t="s">
        <v>623</v>
      </c>
      <c r="E113">
        <v>3688</v>
      </c>
      <c r="F113">
        <v>650</v>
      </c>
      <c r="G113" s="3" t="s">
        <v>8956</v>
      </c>
      <c r="I113" s="19">
        <v>40917</v>
      </c>
    </row>
    <row r="114" spans="2:9" x14ac:dyDescent="0.2">
      <c r="B114" s="23">
        <v>4467</v>
      </c>
      <c r="C114" s="23">
        <v>34</v>
      </c>
      <c r="D114" s="23">
        <v>182</v>
      </c>
      <c r="F114">
        <v>650</v>
      </c>
      <c r="G114" s="3" t="s">
        <v>8955</v>
      </c>
    </row>
    <row r="115" spans="2:9" x14ac:dyDescent="0.2">
      <c r="B115">
        <v>4467</v>
      </c>
      <c r="C115">
        <v>33</v>
      </c>
      <c r="D115">
        <v>182</v>
      </c>
      <c r="E115">
        <v>3374</v>
      </c>
      <c r="F115">
        <v>650</v>
      </c>
      <c r="G115" s="3" t="s">
        <v>8956</v>
      </c>
      <c r="I115" s="19">
        <v>40513</v>
      </c>
    </row>
    <row r="116" spans="2:9" x14ac:dyDescent="0.2">
      <c r="B116">
        <v>4467</v>
      </c>
      <c r="C116">
        <v>34</v>
      </c>
      <c r="D116">
        <v>182</v>
      </c>
      <c r="E116">
        <v>3375</v>
      </c>
      <c r="F116">
        <v>650</v>
      </c>
      <c r="G116" s="3" t="s">
        <v>8956</v>
      </c>
      <c r="I116" s="19">
        <v>40634</v>
      </c>
    </row>
    <row r="117" spans="2:9" x14ac:dyDescent="0.2">
      <c r="B117" s="23">
        <v>4469</v>
      </c>
      <c r="C117" s="23">
        <v>36</v>
      </c>
      <c r="D117" s="23">
        <v>182</v>
      </c>
      <c r="F117">
        <v>650</v>
      </c>
      <c r="G117" s="3" t="s">
        <v>8955</v>
      </c>
    </row>
    <row r="118" spans="2:9" x14ac:dyDescent="0.2">
      <c r="B118">
        <v>4469</v>
      </c>
      <c r="C118">
        <v>50</v>
      </c>
      <c r="D118" t="s">
        <v>623</v>
      </c>
      <c r="E118">
        <v>3348</v>
      </c>
      <c r="F118">
        <v>650</v>
      </c>
      <c r="G118" s="3" t="s">
        <v>8956</v>
      </c>
      <c r="I118" s="19">
        <v>40087</v>
      </c>
    </row>
    <row r="119" spans="2:9" x14ac:dyDescent="0.2">
      <c r="B119">
        <v>4469</v>
      </c>
      <c r="C119">
        <v>34</v>
      </c>
      <c r="D119">
        <v>182</v>
      </c>
      <c r="E119">
        <v>3410</v>
      </c>
      <c r="F119">
        <v>650</v>
      </c>
      <c r="G119" s="3" t="s">
        <v>8956</v>
      </c>
      <c r="I119" s="19">
        <v>40634</v>
      </c>
    </row>
    <row r="120" spans="2:9" x14ac:dyDescent="0.2">
      <c r="B120">
        <v>4469</v>
      </c>
      <c r="C120">
        <v>35</v>
      </c>
      <c r="D120">
        <v>182</v>
      </c>
      <c r="E120">
        <v>3411</v>
      </c>
      <c r="F120">
        <v>650</v>
      </c>
      <c r="G120" s="3" t="s">
        <v>8956</v>
      </c>
      <c r="I120" s="19">
        <v>40909</v>
      </c>
    </row>
    <row r="121" spans="2:9" x14ac:dyDescent="0.2">
      <c r="B121">
        <v>4469</v>
      </c>
      <c r="C121">
        <v>36</v>
      </c>
      <c r="D121">
        <v>182</v>
      </c>
      <c r="E121">
        <v>3412</v>
      </c>
      <c r="F121">
        <v>650</v>
      </c>
      <c r="G121" s="3" t="s">
        <v>8956</v>
      </c>
      <c r="I121" s="19">
        <v>41183</v>
      </c>
    </row>
    <row r="122" spans="2:9" x14ac:dyDescent="0.2">
      <c r="B122">
        <v>4469</v>
      </c>
      <c r="C122">
        <v>33</v>
      </c>
      <c r="D122">
        <v>182</v>
      </c>
      <c r="E122">
        <v>3527</v>
      </c>
      <c r="F122">
        <v>650</v>
      </c>
      <c r="G122" s="3" t="s">
        <v>8956</v>
      </c>
      <c r="I122" s="19">
        <v>40360</v>
      </c>
    </row>
    <row r="123" spans="2:9" x14ac:dyDescent="0.2">
      <c r="B123">
        <v>4469</v>
      </c>
      <c r="C123">
        <v>51</v>
      </c>
      <c r="D123">
        <v>182</v>
      </c>
      <c r="E123">
        <v>3758</v>
      </c>
      <c r="F123">
        <v>650</v>
      </c>
      <c r="G123" s="3" t="s">
        <v>8956</v>
      </c>
      <c r="I123" s="19">
        <v>39904</v>
      </c>
    </row>
    <row r="124" spans="2:9" x14ac:dyDescent="0.2">
      <c r="B124" s="23">
        <v>4470</v>
      </c>
      <c r="C124" s="23">
        <v>61</v>
      </c>
      <c r="D124" s="23">
        <v>186</v>
      </c>
      <c r="F124">
        <v>650</v>
      </c>
      <c r="G124" s="3" t="s">
        <v>8955</v>
      </c>
    </row>
    <row r="125" spans="2:9" x14ac:dyDescent="0.2">
      <c r="B125">
        <v>4471</v>
      </c>
      <c r="C125">
        <v>51</v>
      </c>
      <c r="D125" t="s">
        <v>623</v>
      </c>
      <c r="E125">
        <v>2905</v>
      </c>
      <c r="F125">
        <v>650</v>
      </c>
      <c r="G125" s="3" t="s">
        <v>8956</v>
      </c>
      <c r="I125" s="19">
        <v>39835</v>
      </c>
    </row>
    <row r="126" spans="2:9" x14ac:dyDescent="0.2">
      <c r="B126">
        <v>4471</v>
      </c>
      <c r="C126">
        <v>51</v>
      </c>
      <c r="D126" t="s">
        <v>623</v>
      </c>
      <c r="E126">
        <v>3716</v>
      </c>
      <c r="F126">
        <v>650</v>
      </c>
      <c r="G126" s="3" t="s">
        <v>8956</v>
      </c>
      <c r="I126" s="19">
        <v>40155</v>
      </c>
    </row>
    <row r="127" spans="2:9" x14ac:dyDescent="0.2">
      <c r="B127">
        <v>4472</v>
      </c>
      <c r="C127">
        <v>34</v>
      </c>
      <c r="D127">
        <v>182</v>
      </c>
      <c r="E127">
        <v>3511</v>
      </c>
      <c r="F127">
        <v>650</v>
      </c>
      <c r="G127" s="3" t="s">
        <v>8956</v>
      </c>
      <c r="I127" s="19">
        <v>40909</v>
      </c>
    </row>
    <row r="128" spans="2:9" x14ac:dyDescent="0.2">
      <c r="B128">
        <v>4472</v>
      </c>
      <c r="C128">
        <v>53</v>
      </c>
      <c r="D128">
        <v>177</v>
      </c>
      <c r="E128">
        <v>3000</v>
      </c>
      <c r="F128">
        <v>650</v>
      </c>
      <c r="G128" s="3" t="s">
        <v>8956</v>
      </c>
      <c r="I128" s="19">
        <v>39840</v>
      </c>
    </row>
    <row r="129" spans="2:9" x14ac:dyDescent="0.2">
      <c r="B129">
        <v>4472</v>
      </c>
      <c r="C129">
        <v>33</v>
      </c>
      <c r="D129">
        <v>177</v>
      </c>
      <c r="E129">
        <v>3001</v>
      </c>
      <c r="F129">
        <v>650</v>
      </c>
      <c r="G129" s="3" t="s">
        <v>8956</v>
      </c>
      <c r="I129" s="19">
        <v>41171</v>
      </c>
    </row>
    <row r="130" spans="2:9" x14ac:dyDescent="0.2">
      <c r="B130">
        <v>4472</v>
      </c>
      <c r="C130">
        <v>50</v>
      </c>
      <c r="D130" t="s">
        <v>623</v>
      </c>
      <c r="E130">
        <v>3635</v>
      </c>
      <c r="F130">
        <v>650</v>
      </c>
      <c r="G130" s="3" t="s">
        <v>8956</v>
      </c>
      <c r="I130" s="19">
        <v>40452</v>
      </c>
    </row>
    <row r="131" spans="2:9" x14ac:dyDescent="0.2">
      <c r="B131">
        <v>4472</v>
      </c>
      <c r="C131">
        <v>53</v>
      </c>
      <c r="D131">
        <v>177</v>
      </c>
      <c r="E131">
        <v>3801</v>
      </c>
      <c r="F131">
        <v>650</v>
      </c>
      <c r="G131" s="3" t="s">
        <v>8956</v>
      </c>
      <c r="I131" s="19">
        <v>39816</v>
      </c>
    </row>
    <row r="132" spans="2:9" x14ac:dyDescent="0.2">
      <c r="B132">
        <v>4473</v>
      </c>
      <c r="C132">
        <v>34</v>
      </c>
      <c r="D132" t="s">
        <v>623</v>
      </c>
      <c r="E132" t="s">
        <v>623</v>
      </c>
      <c r="F132">
        <v>650</v>
      </c>
      <c r="G132" s="3" t="s">
        <v>8956</v>
      </c>
      <c r="I132" s="19" t="s">
        <v>623</v>
      </c>
    </row>
    <row r="133" spans="2:9" x14ac:dyDescent="0.2">
      <c r="B133" s="23">
        <v>4474</v>
      </c>
      <c r="C133" s="23">
        <v>33</v>
      </c>
      <c r="D133" s="23">
        <v>182</v>
      </c>
      <c r="F133">
        <v>650</v>
      </c>
      <c r="G133" s="3" t="s">
        <v>8955</v>
      </c>
    </row>
    <row r="134" spans="2:9" x14ac:dyDescent="0.2">
      <c r="B134">
        <v>4474</v>
      </c>
      <c r="C134">
        <v>33</v>
      </c>
      <c r="D134">
        <v>182</v>
      </c>
      <c r="E134">
        <v>3349</v>
      </c>
      <c r="F134">
        <v>650</v>
      </c>
      <c r="G134" s="3" t="s">
        <v>8956</v>
      </c>
      <c r="I134" s="19">
        <v>40940</v>
      </c>
    </row>
    <row r="135" spans="2:9" x14ac:dyDescent="0.2">
      <c r="B135">
        <v>4474</v>
      </c>
      <c r="C135">
        <v>53</v>
      </c>
      <c r="D135">
        <v>182</v>
      </c>
      <c r="E135">
        <v>3017</v>
      </c>
      <c r="F135">
        <v>650</v>
      </c>
      <c r="G135" s="3" t="s">
        <v>8956</v>
      </c>
      <c r="I135" s="19">
        <v>39855</v>
      </c>
    </row>
    <row r="136" spans="2:9" x14ac:dyDescent="0.2">
      <c r="B136">
        <v>4474</v>
      </c>
      <c r="C136">
        <v>51</v>
      </c>
      <c r="D136" t="s">
        <v>623</v>
      </c>
      <c r="E136">
        <v>3760</v>
      </c>
      <c r="F136">
        <v>650</v>
      </c>
      <c r="G136" s="3" t="s">
        <v>8956</v>
      </c>
      <c r="I136" s="19">
        <v>40452</v>
      </c>
    </row>
    <row r="137" spans="2:9" x14ac:dyDescent="0.2">
      <c r="B137" s="23">
        <v>4475</v>
      </c>
      <c r="C137" s="23">
        <v>52</v>
      </c>
      <c r="D137" s="23">
        <v>182</v>
      </c>
      <c r="F137">
        <v>650</v>
      </c>
      <c r="G137" s="3" t="s">
        <v>8955</v>
      </c>
    </row>
    <row r="138" spans="2:9" x14ac:dyDescent="0.2">
      <c r="B138">
        <v>4475</v>
      </c>
      <c r="C138">
        <v>50</v>
      </c>
      <c r="D138">
        <v>182</v>
      </c>
      <c r="E138">
        <v>3492</v>
      </c>
      <c r="F138">
        <v>650</v>
      </c>
      <c r="G138" s="3" t="s">
        <v>8956</v>
      </c>
      <c r="I138" s="19">
        <v>40087</v>
      </c>
    </row>
    <row r="139" spans="2:9" x14ac:dyDescent="0.2">
      <c r="B139">
        <v>4475</v>
      </c>
      <c r="C139">
        <v>53</v>
      </c>
      <c r="D139">
        <v>182</v>
      </c>
      <c r="E139">
        <v>3028</v>
      </c>
      <c r="F139">
        <v>650</v>
      </c>
      <c r="G139" s="3" t="s">
        <v>8956</v>
      </c>
      <c r="I139" s="19">
        <v>39855</v>
      </c>
    </row>
    <row r="140" spans="2:9" x14ac:dyDescent="0.2">
      <c r="B140">
        <v>4475</v>
      </c>
      <c r="C140">
        <v>50</v>
      </c>
      <c r="D140" t="s">
        <v>623</v>
      </c>
      <c r="E140">
        <v>3788</v>
      </c>
      <c r="F140">
        <v>650</v>
      </c>
      <c r="G140" s="3" t="s">
        <v>8956</v>
      </c>
      <c r="I140" s="19">
        <v>40185</v>
      </c>
    </row>
    <row r="141" spans="2:9" x14ac:dyDescent="0.2">
      <c r="B141" s="23">
        <v>4476</v>
      </c>
      <c r="C141" s="23">
        <v>50</v>
      </c>
      <c r="D141" s="23">
        <v>182</v>
      </c>
      <c r="F141">
        <v>650</v>
      </c>
      <c r="G141" s="3" t="s">
        <v>8955</v>
      </c>
    </row>
    <row r="142" spans="2:9" x14ac:dyDescent="0.2">
      <c r="B142">
        <v>4476</v>
      </c>
      <c r="C142">
        <v>53</v>
      </c>
      <c r="D142" t="s">
        <v>623</v>
      </c>
      <c r="E142">
        <v>2800</v>
      </c>
      <c r="F142">
        <v>650</v>
      </c>
      <c r="G142" s="3" t="s">
        <v>8956</v>
      </c>
      <c r="I142" s="19">
        <v>39864</v>
      </c>
    </row>
    <row r="143" spans="2:9" x14ac:dyDescent="0.2">
      <c r="B143" s="23">
        <v>4477</v>
      </c>
      <c r="C143" s="23" t="s">
        <v>623</v>
      </c>
      <c r="D143" s="23">
        <v>186</v>
      </c>
      <c r="F143">
        <v>650</v>
      </c>
      <c r="G143" s="3" t="s">
        <v>8955</v>
      </c>
    </row>
    <row r="144" spans="2:9" x14ac:dyDescent="0.2">
      <c r="B144">
        <v>4477</v>
      </c>
      <c r="C144">
        <v>51</v>
      </c>
      <c r="D144" t="s">
        <v>623</v>
      </c>
      <c r="E144">
        <v>2906</v>
      </c>
      <c r="F144">
        <v>650</v>
      </c>
      <c r="G144" s="3" t="s">
        <v>8956</v>
      </c>
      <c r="I144" s="19">
        <v>39869</v>
      </c>
    </row>
    <row r="145" spans="2:9" x14ac:dyDescent="0.2">
      <c r="B145">
        <v>4478</v>
      </c>
      <c r="C145">
        <v>53</v>
      </c>
      <c r="D145">
        <v>182</v>
      </c>
      <c r="E145">
        <v>2965</v>
      </c>
      <c r="F145">
        <v>650</v>
      </c>
      <c r="G145" s="3" t="s">
        <v>8956</v>
      </c>
      <c r="I145" s="19">
        <v>39869</v>
      </c>
    </row>
    <row r="146" spans="2:9" x14ac:dyDescent="0.2">
      <c r="B146">
        <v>4478</v>
      </c>
      <c r="C146">
        <v>53</v>
      </c>
      <c r="D146" t="s">
        <v>623</v>
      </c>
      <c r="E146">
        <v>3624</v>
      </c>
      <c r="F146">
        <v>650</v>
      </c>
      <c r="G146" s="3" t="s">
        <v>8956</v>
      </c>
      <c r="I146" s="19">
        <v>40999</v>
      </c>
    </row>
    <row r="147" spans="2:9" x14ac:dyDescent="0.2">
      <c r="B147">
        <v>4479</v>
      </c>
      <c r="C147">
        <v>53</v>
      </c>
      <c r="D147" t="s">
        <v>623</v>
      </c>
      <c r="E147">
        <v>2530</v>
      </c>
      <c r="F147">
        <v>650</v>
      </c>
      <c r="G147" s="3" t="s">
        <v>8956</v>
      </c>
      <c r="I147" s="19">
        <v>40980</v>
      </c>
    </row>
    <row r="148" spans="2:9" x14ac:dyDescent="0.2">
      <c r="B148">
        <v>4479</v>
      </c>
      <c r="C148">
        <v>51</v>
      </c>
      <c r="D148" t="s">
        <v>623</v>
      </c>
      <c r="E148">
        <v>3739</v>
      </c>
      <c r="F148">
        <v>650</v>
      </c>
      <c r="G148" s="3" t="s">
        <v>8956</v>
      </c>
      <c r="I148" s="19">
        <v>40181</v>
      </c>
    </row>
    <row r="149" spans="2:9" x14ac:dyDescent="0.2">
      <c r="B149" s="23">
        <v>4480</v>
      </c>
      <c r="C149" s="23">
        <v>51</v>
      </c>
      <c r="D149" s="23">
        <v>176</v>
      </c>
      <c r="F149">
        <v>650</v>
      </c>
      <c r="G149" s="3" t="s">
        <v>8955</v>
      </c>
    </row>
    <row r="150" spans="2:9" x14ac:dyDescent="0.2">
      <c r="B150">
        <v>4480</v>
      </c>
      <c r="C150">
        <v>51</v>
      </c>
      <c r="D150" t="s">
        <v>623</v>
      </c>
      <c r="E150">
        <v>3065</v>
      </c>
      <c r="F150">
        <v>650</v>
      </c>
      <c r="G150" s="3" t="s">
        <v>8956</v>
      </c>
      <c r="I150" s="19">
        <v>39873</v>
      </c>
    </row>
    <row r="151" spans="2:9" x14ac:dyDescent="0.2">
      <c r="B151">
        <v>4480</v>
      </c>
      <c r="C151">
        <v>51</v>
      </c>
      <c r="D151" t="s">
        <v>623</v>
      </c>
      <c r="E151">
        <v>3691</v>
      </c>
      <c r="F151">
        <v>650</v>
      </c>
      <c r="G151" s="3" t="s">
        <v>8956</v>
      </c>
      <c r="I151" s="19">
        <v>40914</v>
      </c>
    </row>
    <row r="152" spans="2:9" x14ac:dyDescent="0.2">
      <c r="B152">
        <v>4481</v>
      </c>
      <c r="C152">
        <v>51</v>
      </c>
      <c r="D152" t="s">
        <v>623</v>
      </c>
      <c r="E152">
        <v>2907</v>
      </c>
      <c r="F152">
        <v>650</v>
      </c>
      <c r="G152" s="3" t="s">
        <v>8956</v>
      </c>
      <c r="I152" s="19">
        <v>39873</v>
      </c>
    </row>
    <row r="153" spans="2:9" x14ac:dyDescent="0.2">
      <c r="B153">
        <v>4481</v>
      </c>
      <c r="C153">
        <v>53</v>
      </c>
      <c r="D153" t="s">
        <v>623</v>
      </c>
      <c r="E153">
        <v>3058</v>
      </c>
      <c r="F153">
        <v>650</v>
      </c>
      <c r="G153" s="3" t="s">
        <v>8956</v>
      </c>
      <c r="I153" s="19">
        <v>40767</v>
      </c>
    </row>
    <row r="154" spans="2:9" x14ac:dyDescent="0.2">
      <c r="B154">
        <v>4481</v>
      </c>
      <c r="C154">
        <v>51</v>
      </c>
      <c r="D154" t="s">
        <v>623</v>
      </c>
      <c r="E154" t="s">
        <v>623</v>
      </c>
      <c r="F154">
        <v>650</v>
      </c>
      <c r="G154" s="3" t="s">
        <v>8956</v>
      </c>
      <c r="I154" s="19">
        <v>40190</v>
      </c>
    </row>
    <row r="155" spans="2:9" x14ac:dyDescent="0.2">
      <c r="B155">
        <v>4483</v>
      </c>
      <c r="C155">
        <v>53</v>
      </c>
      <c r="D155">
        <v>182</v>
      </c>
      <c r="E155">
        <v>2908</v>
      </c>
      <c r="F155">
        <v>650</v>
      </c>
      <c r="G155" s="3" t="s">
        <v>8956</v>
      </c>
      <c r="I155" s="19">
        <v>39896</v>
      </c>
    </row>
    <row r="156" spans="2:9" x14ac:dyDescent="0.2">
      <c r="B156">
        <v>4483</v>
      </c>
      <c r="C156">
        <v>53</v>
      </c>
      <c r="D156" t="s">
        <v>623</v>
      </c>
      <c r="E156">
        <v>3718</v>
      </c>
      <c r="F156">
        <v>650</v>
      </c>
      <c r="G156" s="3" t="s">
        <v>8956</v>
      </c>
      <c r="I156" s="19">
        <v>40392</v>
      </c>
    </row>
    <row r="157" spans="2:9" x14ac:dyDescent="0.2">
      <c r="B157" s="23">
        <v>4484</v>
      </c>
      <c r="C157" s="23">
        <v>34</v>
      </c>
      <c r="D157" s="23">
        <v>271</v>
      </c>
      <c r="F157">
        <v>650</v>
      </c>
      <c r="G157" s="3" t="s">
        <v>8955</v>
      </c>
    </row>
    <row r="158" spans="2:9" x14ac:dyDescent="0.2">
      <c r="B158">
        <v>4484</v>
      </c>
      <c r="C158">
        <v>51</v>
      </c>
      <c r="D158" t="s">
        <v>623</v>
      </c>
      <c r="E158">
        <v>3044</v>
      </c>
      <c r="F158">
        <v>650</v>
      </c>
      <c r="G158" s="3" t="s">
        <v>8956</v>
      </c>
      <c r="I158" s="19">
        <v>39873</v>
      </c>
    </row>
    <row r="159" spans="2:9" x14ac:dyDescent="0.2">
      <c r="B159">
        <v>4484</v>
      </c>
      <c r="C159">
        <v>51</v>
      </c>
      <c r="D159" t="s">
        <v>623</v>
      </c>
      <c r="E159">
        <v>2719</v>
      </c>
      <c r="F159">
        <v>650</v>
      </c>
      <c r="G159" s="3" t="s">
        <v>8956</v>
      </c>
      <c r="I159" s="19">
        <v>39815</v>
      </c>
    </row>
    <row r="160" spans="2:9" x14ac:dyDescent="0.2">
      <c r="B160">
        <v>4485</v>
      </c>
      <c r="C160">
        <v>51</v>
      </c>
      <c r="D160" t="s">
        <v>623</v>
      </c>
      <c r="E160">
        <v>2909</v>
      </c>
      <c r="F160">
        <v>650</v>
      </c>
      <c r="G160" s="3" t="s">
        <v>8956</v>
      </c>
      <c r="I160" s="19">
        <v>39934</v>
      </c>
    </row>
    <row r="161" spans="2:9" x14ac:dyDescent="0.2">
      <c r="B161">
        <v>4485</v>
      </c>
      <c r="C161">
        <v>51</v>
      </c>
      <c r="D161" t="s">
        <v>623</v>
      </c>
      <c r="E161">
        <v>2667</v>
      </c>
      <c r="F161">
        <v>650</v>
      </c>
      <c r="G161" s="3" t="s">
        <v>8956</v>
      </c>
      <c r="I161" s="19">
        <v>39845</v>
      </c>
    </row>
    <row r="162" spans="2:9" x14ac:dyDescent="0.2">
      <c r="B162">
        <v>4485</v>
      </c>
      <c r="C162">
        <v>51</v>
      </c>
      <c r="D162" t="s">
        <v>623</v>
      </c>
      <c r="E162">
        <v>3673</v>
      </c>
      <c r="F162">
        <v>650</v>
      </c>
      <c r="G162" s="3" t="s">
        <v>8956</v>
      </c>
      <c r="I162" s="19">
        <v>40179</v>
      </c>
    </row>
    <row r="163" spans="2:9" x14ac:dyDescent="0.2">
      <c r="B163" s="23">
        <v>4486</v>
      </c>
      <c r="C163" s="23">
        <v>35</v>
      </c>
      <c r="D163" s="23">
        <v>270</v>
      </c>
      <c r="F163">
        <v>650</v>
      </c>
      <c r="G163" s="3" t="s">
        <v>8955</v>
      </c>
    </row>
    <row r="164" spans="2:9" x14ac:dyDescent="0.2">
      <c r="B164">
        <v>4486</v>
      </c>
      <c r="C164">
        <v>33</v>
      </c>
      <c r="D164">
        <v>180</v>
      </c>
      <c r="E164">
        <v>3350</v>
      </c>
      <c r="F164">
        <v>650</v>
      </c>
      <c r="G164" s="3" t="s">
        <v>8956</v>
      </c>
      <c r="I164" s="19">
        <v>39934</v>
      </c>
    </row>
    <row r="165" spans="2:9" x14ac:dyDescent="0.2">
      <c r="B165">
        <v>4486</v>
      </c>
      <c r="C165">
        <v>34</v>
      </c>
      <c r="D165">
        <v>180</v>
      </c>
      <c r="E165">
        <v>3515</v>
      </c>
      <c r="F165">
        <v>650</v>
      </c>
      <c r="G165" s="3" t="s">
        <v>8956</v>
      </c>
      <c r="I165" s="19">
        <v>40513</v>
      </c>
    </row>
    <row r="166" spans="2:9" x14ac:dyDescent="0.2">
      <c r="B166">
        <v>4486</v>
      </c>
      <c r="C166">
        <v>51</v>
      </c>
      <c r="D166">
        <v>180</v>
      </c>
      <c r="E166">
        <v>3029</v>
      </c>
      <c r="F166">
        <v>650</v>
      </c>
      <c r="G166" s="3" t="s">
        <v>8956</v>
      </c>
      <c r="I166" s="19">
        <v>39904</v>
      </c>
    </row>
    <row r="167" spans="2:9" x14ac:dyDescent="0.2">
      <c r="B167">
        <v>4486</v>
      </c>
      <c r="C167">
        <v>51</v>
      </c>
      <c r="D167" t="s">
        <v>623</v>
      </c>
      <c r="E167">
        <v>2668</v>
      </c>
      <c r="F167">
        <v>650</v>
      </c>
      <c r="G167" s="3" t="s">
        <v>8956</v>
      </c>
      <c r="I167" s="19">
        <v>39875</v>
      </c>
    </row>
    <row r="168" spans="2:9" x14ac:dyDescent="0.2">
      <c r="B168">
        <v>4486</v>
      </c>
      <c r="C168">
        <v>36</v>
      </c>
      <c r="D168" t="s">
        <v>623</v>
      </c>
      <c r="E168">
        <v>3560</v>
      </c>
      <c r="F168">
        <v>650</v>
      </c>
      <c r="G168" s="3" t="s">
        <v>8956</v>
      </c>
      <c r="I168" s="19">
        <v>40634</v>
      </c>
    </row>
    <row r="169" spans="2:9" x14ac:dyDescent="0.2">
      <c r="B169">
        <v>4487</v>
      </c>
      <c r="C169">
        <v>51</v>
      </c>
      <c r="D169">
        <v>177</v>
      </c>
      <c r="E169">
        <v>3012</v>
      </c>
      <c r="F169">
        <v>650</v>
      </c>
      <c r="G169" s="3" t="s">
        <v>8956</v>
      </c>
      <c r="I169" s="19">
        <v>39904</v>
      </c>
    </row>
    <row r="170" spans="2:9" x14ac:dyDescent="0.2">
      <c r="B170">
        <v>4488</v>
      </c>
      <c r="C170">
        <v>51</v>
      </c>
      <c r="D170" t="s">
        <v>623</v>
      </c>
      <c r="E170">
        <v>2531</v>
      </c>
      <c r="F170">
        <v>650</v>
      </c>
      <c r="G170" s="3" t="s">
        <v>8956</v>
      </c>
      <c r="I170" s="19">
        <v>39881</v>
      </c>
    </row>
    <row r="171" spans="2:9" x14ac:dyDescent="0.2">
      <c r="B171">
        <v>4488</v>
      </c>
      <c r="C171">
        <v>51</v>
      </c>
      <c r="D171" t="s">
        <v>623</v>
      </c>
      <c r="E171" t="s">
        <v>623</v>
      </c>
      <c r="F171">
        <v>650</v>
      </c>
      <c r="G171" s="3" t="s">
        <v>8956</v>
      </c>
      <c r="I171" s="19">
        <v>40913</v>
      </c>
    </row>
    <row r="172" spans="2:9" x14ac:dyDescent="0.2">
      <c r="B172">
        <v>4489</v>
      </c>
      <c r="C172">
        <v>53</v>
      </c>
      <c r="D172" t="s">
        <v>623</v>
      </c>
      <c r="E172">
        <v>2532</v>
      </c>
      <c r="F172">
        <v>650</v>
      </c>
      <c r="G172" s="3" t="s">
        <v>8956</v>
      </c>
      <c r="I172" s="19">
        <v>39889</v>
      </c>
    </row>
    <row r="173" spans="2:9" x14ac:dyDescent="0.2">
      <c r="B173" s="23">
        <v>4490</v>
      </c>
      <c r="C173" s="23">
        <v>35</v>
      </c>
      <c r="D173" s="23">
        <v>270</v>
      </c>
      <c r="F173">
        <v>650</v>
      </c>
      <c r="G173" s="3" t="s">
        <v>8955</v>
      </c>
    </row>
    <row r="174" spans="2:9" x14ac:dyDescent="0.2">
      <c r="B174">
        <v>4490</v>
      </c>
      <c r="C174">
        <v>34</v>
      </c>
      <c r="D174">
        <v>176</v>
      </c>
      <c r="E174">
        <v>3351</v>
      </c>
      <c r="F174">
        <v>650</v>
      </c>
      <c r="G174" s="3" t="s">
        <v>8956</v>
      </c>
      <c r="I174" s="19">
        <v>40634</v>
      </c>
    </row>
    <row r="175" spans="2:9" x14ac:dyDescent="0.2">
      <c r="B175">
        <v>4490</v>
      </c>
      <c r="C175">
        <v>35</v>
      </c>
      <c r="D175">
        <v>176</v>
      </c>
      <c r="E175">
        <v>3539</v>
      </c>
      <c r="F175">
        <v>650</v>
      </c>
      <c r="G175" s="3" t="s">
        <v>8956</v>
      </c>
      <c r="I175" s="19">
        <v>41183</v>
      </c>
    </row>
    <row r="176" spans="2:9" x14ac:dyDescent="0.2">
      <c r="B176">
        <v>4490</v>
      </c>
      <c r="C176">
        <v>35</v>
      </c>
      <c r="D176">
        <v>270</v>
      </c>
      <c r="E176">
        <v>3540</v>
      </c>
      <c r="F176">
        <v>650</v>
      </c>
      <c r="G176" s="3" t="s">
        <v>8956</v>
      </c>
      <c r="I176" s="19">
        <v>41253</v>
      </c>
    </row>
    <row r="177" spans="2:9" x14ac:dyDescent="0.2">
      <c r="B177">
        <v>4490</v>
      </c>
      <c r="C177">
        <v>51</v>
      </c>
      <c r="D177" t="s">
        <v>623</v>
      </c>
      <c r="E177">
        <v>3045</v>
      </c>
      <c r="F177">
        <v>650</v>
      </c>
      <c r="G177" s="3" t="s">
        <v>8956</v>
      </c>
      <c r="I177" s="19">
        <v>39934</v>
      </c>
    </row>
    <row r="178" spans="2:9" x14ac:dyDescent="0.2">
      <c r="B178">
        <v>4490</v>
      </c>
      <c r="C178">
        <v>51</v>
      </c>
      <c r="D178" t="s">
        <v>623</v>
      </c>
      <c r="E178">
        <v>2720</v>
      </c>
      <c r="F178">
        <v>650</v>
      </c>
      <c r="G178" s="3" t="s">
        <v>8956</v>
      </c>
      <c r="I178" s="19">
        <v>39890</v>
      </c>
    </row>
    <row r="179" spans="2:9" x14ac:dyDescent="0.2">
      <c r="B179">
        <v>4490</v>
      </c>
      <c r="C179">
        <v>50</v>
      </c>
      <c r="D179" t="s">
        <v>623</v>
      </c>
      <c r="E179">
        <v>3561</v>
      </c>
      <c r="F179">
        <v>650</v>
      </c>
      <c r="G179" s="3" t="s">
        <v>8956</v>
      </c>
      <c r="I179" s="19">
        <v>40299</v>
      </c>
    </row>
    <row r="180" spans="2:9" x14ac:dyDescent="0.2">
      <c r="B180">
        <v>4490</v>
      </c>
      <c r="C180">
        <v>51</v>
      </c>
      <c r="D180" t="s">
        <v>623</v>
      </c>
      <c r="E180">
        <v>3837</v>
      </c>
      <c r="F180">
        <v>650</v>
      </c>
      <c r="G180" s="3" t="s">
        <v>8956</v>
      </c>
      <c r="I180" s="19">
        <v>41145</v>
      </c>
    </row>
    <row r="181" spans="2:9" x14ac:dyDescent="0.2">
      <c r="B181">
        <v>4490</v>
      </c>
      <c r="C181">
        <v>53</v>
      </c>
      <c r="D181" t="s">
        <v>623</v>
      </c>
      <c r="E181">
        <v>3842</v>
      </c>
      <c r="F181">
        <v>650</v>
      </c>
      <c r="G181" s="3" t="s">
        <v>8956</v>
      </c>
      <c r="I181" s="19">
        <v>41138</v>
      </c>
    </row>
    <row r="182" spans="2:9" x14ac:dyDescent="0.2">
      <c r="B182">
        <v>4491</v>
      </c>
      <c r="C182">
        <v>53</v>
      </c>
      <c r="D182" t="s">
        <v>623</v>
      </c>
      <c r="E182">
        <v>2533</v>
      </c>
      <c r="F182">
        <v>650</v>
      </c>
      <c r="G182" s="3" t="s">
        <v>8956</v>
      </c>
      <c r="I182" s="19">
        <v>39891</v>
      </c>
    </row>
    <row r="183" spans="2:9" x14ac:dyDescent="0.2">
      <c r="B183" s="23">
        <v>4492</v>
      </c>
      <c r="C183" s="23">
        <v>50</v>
      </c>
      <c r="D183" s="23">
        <v>172</v>
      </c>
      <c r="F183">
        <v>650</v>
      </c>
      <c r="G183" s="3" t="s">
        <v>8955</v>
      </c>
    </row>
    <row r="184" spans="2:9" x14ac:dyDescent="0.2">
      <c r="B184">
        <v>4492</v>
      </c>
      <c r="C184">
        <v>33</v>
      </c>
      <c r="D184">
        <v>176</v>
      </c>
      <c r="E184">
        <v>3352</v>
      </c>
      <c r="F184">
        <v>650</v>
      </c>
      <c r="G184" s="3" t="s">
        <v>8956</v>
      </c>
      <c r="I184" s="19">
        <v>40634</v>
      </c>
    </row>
    <row r="185" spans="2:9" x14ac:dyDescent="0.2">
      <c r="B185">
        <v>4492</v>
      </c>
      <c r="C185">
        <v>56</v>
      </c>
      <c r="D185" t="s">
        <v>623</v>
      </c>
      <c r="E185">
        <v>3046</v>
      </c>
      <c r="F185">
        <v>650</v>
      </c>
      <c r="G185" s="3" t="s">
        <v>8956</v>
      </c>
      <c r="I185" s="19">
        <v>39987</v>
      </c>
    </row>
    <row r="186" spans="2:9" x14ac:dyDescent="0.2">
      <c r="B186">
        <v>4492</v>
      </c>
      <c r="C186">
        <v>51</v>
      </c>
      <c r="D186" t="s">
        <v>623</v>
      </c>
      <c r="E186">
        <v>2721</v>
      </c>
      <c r="F186">
        <v>650</v>
      </c>
      <c r="G186" s="3" t="s">
        <v>8956</v>
      </c>
      <c r="I186" s="19">
        <v>39895</v>
      </c>
    </row>
    <row r="187" spans="2:9" x14ac:dyDescent="0.2">
      <c r="B187">
        <v>4492</v>
      </c>
      <c r="C187">
        <v>50</v>
      </c>
      <c r="D187" t="s">
        <v>623</v>
      </c>
      <c r="E187">
        <v>3564</v>
      </c>
      <c r="F187">
        <v>650</v>
      </c>
      <c r="G187" s="3" t="s">
        <v>8956</v>
      </c>
      <c r="I187" s="19">
        <v>40299</v>
      </c>
    </row>
    <row r="188" spans="2:9" x14ac:dyDescent="0.2">
      <c r="B188">
        <v>4493</v>
      </c>
      <c r="C188">
        <v>51</v>
      </c>
      <c r="D188" t="s">
        <v>623</v>
      </c>
      <c r="E188">
        <v>2534</v>
      </c>
      <c r="F188">
        <v>650</v>
      </c>
      <c r="G188" s="3" t="s">
        <v>8956</v>
      </c>
      <c r="I188" s="19">
        <v>39902</v>
      </c>
    </row>
    <row r="189" spans="2:9" x14ac:dyDescent="0.2">
      <c r="B189">
        <v>4493</v>
      </c>
      <c r="C189">
        <v>50</v>
      </c>
      <c r="D189" t="s">
        <v>623</v>
      </c>
      <c r="E189">
        <v>3639</v>
      </c>
      <c r="F189">
        <v>650</v>
      </c>
      <c r="G189" s="3" t="s">
        <v>8956</v>
      </c>
      <c r="I189" s="19">
        <v>40188</v>
      </c>
    </row>
    <row r="190" spans="2:9" x14ac:dyDescent="0.2">
      <c r="B190">
        <v>4494</v>
      </c>
      <c r="C190">
        <v>51</v>
      </c>
      <c r="D190" t="s">
        <v>623</v>
      </c>
      <c r="E190">
        <v>3068</v>
      </c>
      <c r="F190">
        <v>650</v>
      </c>
      <c r="G190" s="3" t="s">
        <v>8956</v>
      </c>
      <c r="I190" s="19">
        <v>41065</v>
      </c>
    </row>
    <row r="191" spans="2:9" x14ac:dyDescent="0.2">
      <c r="B191">
        <v>4494</v>
      </c>
      <c r="C191">
        <v>51</v>
      </c>
      <c r="D191" t="s">
        <v>623</v>
      </c>
      <c r="E191">
        <v>3714</v>
      </c>
      <c r="F191">
        <v>650</v>
      </c>
      <c r="G191" s="3" t="s">
        <v>8956</v>
      </c>
      <c r="I191" s="19">
        <v>41378</v>
      </c>
    </row>
    <row r="192" spans="2:9" x14ac:dyDescent="0.2">
      <c r="B192">
        <v>4495</v>
      </c>
      <c r="C192">
        <v>56</v>
      </c>
      <c r="D192" t="s">
        <v>623</v>
      </c>
      <c r="E192" t="s">
        <v>623</v>
      </c>
      <c r="F192">
        <v>650</v>
      </c>
      <c r="G192" s="3" t="s">
        <v>8956</v>
      </c>
      <c r="I192" s="19">
        <v>41213</v>
      </c>
    </row>
    <row r="193" spans="2:9" x14ac:dyDescent="0.2">
      <c r="B193" s="23">
        <v>4496</v>
      </c>
      <c r="C193" s="23">
        <v>53</v>
      </c>
      <c r="D193" s="23">
        <v>182</v>
      </c>
      <c r="F193">
        <v>650</v>
      </c>
      <c r="G193" s="3" t="s">
        <v>8955</v>
      </c>
    </row>
    <row r="194" spans="2:9" x14ac:dyDescent="0.2">
      <c r="B194">
        <v>4496</v>
      </c>
      <c r="C194">
        <v>53</v>
      </c>
      <c r="D194" t="s">
        <v>623</v>
      </c>
      <c r="E194">
        <v>2535</v>
      </c>
      <c r="F194">
        <v>650</v>
      </c>
      <c r="G194" s="3" t="s">
        <v>8956</v>
      </c>
      <c r="I194" s="19">
        <v>39911</v>
      </c>
    </row>
    <row r="195" spans="2:9" x14ac:dyDescent="0.2">
      <c r="B195">
        <v>4497</v>
      </c>
      <c r="C195">
        <v>33</v>
      </c>
      <c r="D195" t="s">
        <v>623</v>
      </c>
      <c r="E195">
        <v>2912</v>
      </c>
      <c r="F195">
        <v>650</v>
      </c>
      <c r="G195" s="3" t="s">
        <v>8956</v>
      </c>
      <c r="I195" s="19">
        <v>39947</v>
      </c>
    </row>
    <row r="196" spans="2:9" x14ac:dyDescent="0.2">
      <c r="B196">
        <v>4497</v>
      </c>
      <c r="C196">
        <v>33</v>
      </c>
      <c r="D196" t="s">
        <v>623</v>
      </c>
      <c r="E196">
        <v>3724</v>
      </c>
      <c r="F196">
        <v>650</v>
      </c>
      <c r="G196" s="3" t="s">
        <v>8956</v>
      </c>
      <c r="I196" s="19">
        <v>39819</v>
      </c>
    </row>
    <row r="197" spans="2:9" x14ac:dyDescent="0.2">
      <c r="B197" s="23">
        <v>4498</v>
      </c>
      <c r="C197" s="23">
        <v>51</v>
      </c>
      <c r="D197" s="23">
        <v>270</v>
      </c>
      <c r="F197">
        <v>650</v>
      </c>
      <c r="G197" s="3" t="s">
        <v>8955</v>
      </c>
    </row>
    <row r="198" spans="2:9" x14ac:dyDescent="0.2">
      <c r="B198">
        <v>4498</v>
      </c>
      <c r="C198">
        <v>51</v>
      </c>
      <c r="D198" t="s">
        <v>623</v>
      </c>
      <c r="E198">
        <v>2505</v>
      </c>
      <c r="F198">
        <v>650</v>
      </c>
      <c r="G198" s="3" t="s">
        <v>8956</v>
      </c>
      <c r="I198" s="19">
        <v>39918</v>
      </c>
    </row>
    <row r="199" spans="2:9" x14ac:dyDescent="0.2">
      <c r="B199">
        <v>4498</v>
      </c>
      <c r="C199">
        <v>51</v>
      </c>
      <c r="D199">
        <v>270</v>
      </c>
      <c r="E199">
        <v>3830</v>
      </c>
      <c r="F199">
        <v>650</v>
      </c>
      <c r="G199" s="3" t="s">
        <v>8956</v>
      </c>
      <c r="I199" s="19">
        <v>41365</v>
      </c>
    </row>
    <row r="200" spans="2:9" x14ac:dyDescent="0.2">
      <c r="B200">
        <v>4498</v>
      </c>
      <c r="C200">
        <v>50</v>
      </c>
      <c r="D200" t="s">
        <v>623</v>
      </c>
      <c r="E200">
        <v>3569</v>
      </c>
      <c r="F200">
        <v>650</v>
      </c>
      <c r="G200" s="3" t="s">
        <v>8956</v>
      </c>
      <c r="I200" s="19">
        <v>40634</v>
      </c>
    </row>
    <row r="201" spans="2:9" x14ac:dyDescent="0.2">
      <c r="B201" s="23">
        <v>4499</v>
      </c>
      <c r="C201" s="23">
        <v>59</v>
      </c>
      <c r="D201" s="23">
        <v>187</v>
      </c>
      <c r="F201">
        <v>650</v>
      </c>
      <c r="G201" s="3" t="s">
        <v>8955</v>
      </c>
    </row>
    <row r="202" spans="2:9" x14ac:dyDescent="0.2">
      <c r="B202">
        <v>4499</v>
      </c>
      <c r="C202">
        <v>51</v>
      </c>
      <c r="D202" t="s">
        <v>623</v>
      </c>
      <c r="E202">
        <v>2822</v>
      </c>
      <c r="F202">
        <v>650</v>
      </c>
      <c r="G202" s="3" t="s">
        <v>8956</v>
      </c>
      <c r="I202" s="19">
        <v>39904</v>
      </c>
    </row>
    <row r="203" spans="2:9" x14ac:dyDescent="0.2">
      <c r="B203">
        <v>4500</v>
      </c>
      <c r="C203">
        <v>51</v>
      </c>
      <c r="D203" t="s">
        <v>623</v>
      </c>
      <c r="E203">
        <v>2913</v>
      </c>
      <c r="F203">
        <v>650</v>
      </c>
      <c r="G203" s="3" t="s">
        <v>8956</v>
      </c>
      <c r="I203" s="19">
        <v>39953</v>
      </c>
    </row>
    <row r="204" spans="2:9" x14ac:dyDescent="0.2">
      <c r="B204">
        <v>4500</v>
      </c>
      <c r="C204">
        <v>51</v>
      </c>
      <c r="D204" t="s">
        <v>623</v>
      </c>
      <c r="E204">
        <v>2669</v>
      </c>
      <c r="F204">
        <v>650</v>
      </c>
      <c r="G204" s="3" t="s">
        <v>8956</v>
      </c>
      <c r="I204" s="19">
        <v>39923</v>
      </c>
    </row>
    <row r="205" spans="2:9" x14ac:dyDescent="0.2">
      <c r="B205">
        <v>4500</v>
      </c>
      <c r="C205">
        <v>51</v>
      </c>
      <c r="D205" t="s">
        <v>623</v>
      </c>
      <c r="E205">
        <v>3671</v>
      </c>
      <c r="F205">
        <v>650</v>
      </c>
      <c r="G205" s="3" t="s">
        <v>8956</v>
      </c>
      <c r="I205" s="19">
        <v>40047</v>
      </c>
    </row>
    <row r="206" spans="2:9" x14ac:dyDescent="0.2">
      <c r="B206" s="23">
        <v>4501</v>
      </c>
      <c r="C206" s="23">
        <v>53</v>
      </c>
      <c r="D206" s="23">
        <v>182</v>
      </c>
      <c r="F206">
        <v>650</v>
      </c>
      <c r="G206" s="3" t="s">
        <v>8955</v>
      </c>
    </row>
    <row r="207" spans="2:9" x14ac:dyDescent="0.2">
      <c r="B207">
        <v>4501</v>
      </c>
      <c r="C207">
        <v>51</v>
      </c>
      <c r="D207" t="s">
        <v>623</v>
      </c>
      <c r="E207">
        <v>3749</v>
      </c>
      <c r="F207">
        <v>650</v>
      </c>
      <c r="G207" s="3" t="s">
        <v>8956</v>
      </c>
      <c r="I207" s="19">
        <v>40101</v>
      </c>
    </row>
    <row r="208" spans="2:9" x14ac:dyDescent="0.2">
      <c r="B208">
        <v>4502</v>
      </c>
      <c r="C208">
        <v>53</v>
      </c>
      <c r="D208" t="s">
        <v>623</v>
      </c>
      <c r="E208">
        <v>3599</v>
      </c>
      <c r="F208">
        <v>650</v>
      </c>
      <c r="G208" s="3" t="s">
        <v>8956</v>
      </c>
      <c r="I208" s="19">
        <v>40026</v>
      </c>
    </row>
    <row r="209" spans="2:9" x14ac:dyDescent="0.2">
      <c r="B209" s="23">
        <v>4503</v>
      </c>
      <c r="C209" s="23">
        <v>53</v>
      </c>
      <c r="D209" s="23">
        <v>182</v>
      </c>
      <c r="F209">
        <v>650</v>
      </c>
      <c r="G209" s="3" t="s">
        <v>8955</v>
      </c>
    </row>
    <row r="210" spans="2:9" x14ac:dyDescent="0.2">
      <c r="B210">
        <v>4503</v>
      </c>
      <c r="C210">
        <v>53</v>
      </c>
      <c r="D210">
        <v>182</v>
      </c>
      <c r="E210">
        <v>2973</v>
      </c>
      <c r="F210">
        <v>650</v>
      </c>
      <c r="G210" s="3" t="s">
        <v>8956</v>
      </c>
      <c r="I210" s="19">
        <v>40043</v>
      </c>
    </row>
    <row r="211" spans="2:9" x14ac:dyDescent="0.2">
      <c r="B211">
        <v>4503</v>
      </c>
      <c r="C211">
        <v>53</v>
      </c>
      <c r="D211" t="s">
        <v>623</v>
      </c>
      <c r="E211">
        <v>3628</v>
      </c>
      <c r="F211">
        <v>650</v>
      </c>
      <c r="G211" s="3" t="s">
        <v>8956</v>
      </c>
      <c r="I211" s="19">
        <v>40618</v>
      </c>
    </row>
    <row r="212" spans="2:9" x14ac:dyDescent="0.2">
      <c r="B212">
        <v>4504</v>
      </c>
      <c r="C212">
        <v>51</v>
      </c>
      <c r="D212" t="s">
        <v>623</v>
      </c>
      <c r="E212">
        <v>2536</v>
      </c>
      <c r="F212">
        <v>650</v>
      </c>
      <c r="G212" s="3" t="s">
        <v>8956</v>
      </c>
      <c r="I212" s="19">
        <v>39951</v>
      </c>
    </row>
    <row r="213" spans="2:9" x14ac:dyDescent="0.2">
      <c r="B213" s="23">
        <v>4505</v>
      </c>
      <c r="C213" s="23">
        <v>50</v>
      </c>
      <c r="D213" s="23">
        <v>270</v>
      </c>
      <c r="F213">
        <v>650</v>
      </c>
      <c r="G213" s="3" t="s">
        <v>8955</v>
      </c>
    </row>
    <row r="214" spans="2:9" x14ac:dyDescent="0.2">
      <c r="B214">
        <v>4505</v>
      </c>
      <c r="C214">
        <v>51</v>
      </c>
      <c r="D214" t="s">
        <v>623</v>
      </c>
      <c r="E214">
        <v>2802</v>
      </c>
      <c r="F214">
        <v>650</v>
      </c>
      <c r="G214" s="3" t="s">
        <v>8956</v>
      </c>
      <c r="I214" s="19">
        <v>39984</v>
      </c>
    </row>
    <row r="215" spans="2:9" x14ac:dyDescent="0.2">
      <c r="B215">
        <v>4505</v>
      </c>
      <c r="C215">
        <v>51</v>
      </c>
      <c r="D215" t="s">
        <v>623</v>
      </c>
      <c r="E215">
        <v>2685</v>
      </c>
      <c r="F215">
        <v>650</v>
      </c>
      <c r="G215" s="3" t="s">
        <v>8956</v>
      </c>
      <c r="I215" s="19">
        <v>39953</v>
      </c>
    </row>
    <row r="216" spans="2:9" x14ac:dyDescent="0.2">
      <c r="B216" s="23">
        <v>4506</v>
      </c>
      <c r="C216" s="23">
        <v>34</v>
      </c>
      <c r="D216" s="23">
        <v>182</v>
      </c>
      <c r="F216">
        <v>650</v>
      </c>
      <c r="G216" s="3" t="s">
        <v>8955</v>
      </c>
    </row>
    <row r="217" spans="2:9" x14ac:dyDescent="0.2">
      <c r="B217">
        <v>4506</v>
      </c>
      <c r="C217">
        <v>50</v>
      </c>
      <c r="D217">
        <v>182</v>
      </c>
      <c r="E217">
        <v>3353</v>
      </c>
      <c r="F217">
        <v>650</v>
      </c>
      <c r="G217" s="3" t="s">
        <v>8956</v>
      </c>
      <c r="I217" s="19">
        <v>40909</v>
      </c>
    </row>
    <row r="218" spans="2:9" x14ac:dyDescent="0.2">
      <c r="B218">
        <v>4506</v>
      </c>
      <c r="C218">
        <v>33</v>
      </c>
      <c r="D218">
        <v>182</v>
      </c>
      <c r="E218">
        <v>2760</v>
      </c>
      <c r="F218">
        <v>650</v>
      </c>
      <c r="G218" s="3" t="s">
        <v>8956</v>
      </c>
      <c r="I218" s="19">
        <v>41091</v>
      </c>
    </row>
    <row r="219" spans="2:9" x14ac:dyDescent="0.2">
      <c r="B219">
        <v>4506</v>
      </c>
      <c r="C219">
        <v>34</v>
      </c>
      <c r="D219">
        <v>182</v>
      </c>
      <c r="E219">
        <v>3542</v>
      </c>
      <c r="F219">
        <v>650</v>
      </c>
      <c r="G219" s="3" t="s">
        <v>8956</v>
      </c>
      <c r="I219" s="19">
        <v>41296</v>
      </c>
    </row>
    <row r="220" spans="2:9" x14ac:dyDescent="0.2">
      <c r="B220">
        <v>4506</v>
      </c>
      <c r="C220">
        <v>53</v>
      </c>
      <c r="D220" t="s">
        <v>623</v>
      </c>
      <c r="E220">
        <v>3062</v>
      </c>
      <c r="F220">
        <v>650</v>
      </c>
      <c r="G220" s="3" t="s">
        <v>8956</v>
      </c>
      <c r="I220" s="19">
        <v>40045</v>
      </c>
    </row>
    <row r="221" spans="2:9" x14ac:dyDescent="0.2">
      <c r="B221">
        <v>4506</v>
      </c>
      <c r="C221">
        <v>53</v>
      </c>
      <c r="D221" t="s">
        <v>623</v>
      </c>
      <c r="E221">
        <v>2754</v>
      </c>
      <c r="F221">
        <v>650</v>
      </c>
      <c r="G221" s="3" t="s">
        <v>8956</v>
      </c>
      <c r="I221" s="19">
        <v>39953</v>
      </c>
    </row>
    <row r="222" spans="2:9" x14ac:dyDescent="0.2">
      <c r="B222">
        <v>4506</v>
      </c>
      <c r="C222">
        <v>51</v>
      </c>
      <c r="D222" t="s">
        <v>623</v>
      </c>
      <c r="E222">
        <v>3853</v>
      </c>
      <c r="F222">
        <v>650</v>
      </c>
      <c r="G222" s="3" t="s">
        <v>8956</v>
      </c>
      <c r="I222" s="19">
        <v>40817</v>
      </c>
    </row>
    <row r="223" spans="2:9" x14ac:dyDescent="0.2">
      <c r="B223">
        <v>4507</v>
      </c>
      <c r="C223">
        <v>53</v>
      </c>
      <c r="D223" t="s">
        <v>623</v>
      </c>
      <c r="E223">
        <v>2537</v>
      </c>
      <c r="F223">
        <v>650</v>
      </c>
      <c r="G223" s="3" t="s">
        <v>8956</v>
      </c>
      <c r="I223" s="19">
        <v>39954</v>
      </c>
    </row>
    <row r="224" spans="2:9" x14ac:dyDescent="0.2">
      <c r="B224">
        <v>4508</v>
      </c>
      <c r="C224">
        <v>50</v>
      </c>
      <c r="D224">
        <v>177</v>
      </c>
      <c r="E224">
        <v>3495</v>
      </c>
      <c r="F224">
        <v>650</v>
      </c>
      <c r="G224" s="3" t="s">
        <v>8956</v>
      </c>
      <c r="I224" s="19">
        <v>40042</v>
      </c>
    </row>
    <row r="225" spans="2:9" x14ac:dyDescent="0.2">
      <c r="B225">
        <v>4508</v>
      </c>
      <c r="C225">
        <v>53</v>
      </c>
      <c r="D225" t="s">
        <v>623</v>
      </c>
      <c r="E225">
        <v>3040</v>
      </c>
      <c r="F225">
        <v>650</v>
      </c>
      <c r="G225" s="3" t="s">
        <v>8956</v>
      </c>
      <c r="I225" s="19">
        <v>39985</v>
      </c>
    </row>
    <row r="226" spans="2:9" x14ac:dyDescent="0.2">
      <c r="B226">
        <v>4508</v>
      </c>
      <c r="C226">
        <v>53</v>
      </c>
      <c r="D226" t="s">
        <v>623</v>
      </c>
      <c r="E226">
        <v>2684</v>
      </c>
      <c r="F226">
        <v>650</v>
      </c>
      <c r="G226" s="3" t="s">
        <v>8956</v>
      </c>
      <c r="I226" s="19">
        <v>39958</v>
      </c>
    </row>
    <row r="227" spans="2:9" x14ac:dyDescent="0.2">
      <c r="B227">
        <v>4508</v>
      </c>
      <c r="C227">
        <v>56</v>
      </c>
      <c r="D227" t="s">
        <v>623</v>
      </c>
      <c r="E227">
        <v>3717</v>
      </c>
      <c r="F227">
        <v>650</v>
      </c>
      <c r="G227" s="3" t="s">
        <v>8956</v>
      </c>
      <c r="I227" s="19">
        <v>40181</v>
      </c>
    </row>
    <row r="228" spans="2:9" x14ac:dyDescent="0.2">
      <c r="B228">
        <v>4510</v>
      </c>
      <c r="C228">
        <v>53</v>
      </c>
      <c r="D228">
        <v>177</v>
      </c>
      <c r="E228">
        <v>2916</v>
      </c>
      <c r="F228">
        <v>650</v>
      </c>
      <c r="G228" s="3" t="s">
        <v>8956</v>
      </c>
      <c r="I228" s="19">
        <v>39989</v>
      </c>
    </row>
    <row r="229" spans="2:9" x14ac:dyDescent="0.2">
      <c r="B229">
        <v>4510</v>
      </c>
      <c r="C229">
        <v>53</v>
      </c>
      <c r="D229" t="s">
        <v>623</v>
      </c>
      <c r="E229">
        <v>2670</v>
      </c>
      <c r="F229">
        <v>650</v>
      </c>
      <c r="G229" s="3" t="s">
        <v>8956</v>
      </c>
      <c r="I229" s="19">
        <v>39958</v>
      </c>
    </row>
    <row r="230" spans="2:9" x14ac:dyDescent="0.2">
      <c r="B230">
        <v>4511</v>
      </c>
      <c r="C230">
        <v>51</v>
      </c>
      <c r="D230" t="s">
        <v>623</v>
      </c>
      <c r="E230">
        <v>2538</v>
      </c>
      <c r="F230">
        <v>650</v>
      </c>
      <c r="G230" s="3" t="s">
        <v>8956</v>
      </c>
      <c r="I230" s="19">
        <v>39958</v>
      </c>
    </row>
    <row r="231" spans="2:9" x14ac:dyDescent="0.2">
      <c r="B231">
        <v>4511</v>
      </c>
      <c r="C231">
        <v>51</v>
      </c>
      <c r="D231" t="s">
        <v>623</v>
      </c>
      <c r="E231">
        <v>3726</v>
      </c>
      <c r="F231">
        <v>650</v>
      </c>
      <c r="G231" s="3" t="s">
        <v>8956</v>
      </c>
      <c r="I231" s="19">
        <v>40545</v>
      </c>
    </row>
    <row r="232" spans="2:9" x14ac:dyDescent="0.2">
      <c r="B232">
        <v>4512</v>
      </c>
      <c r="C232">
        <v>50</v>
      </c>
      <c r="D232">
        <v>177</v>
      </c>
      <c r="E232">
        <v>3496</v>
      </c>
      <c r="F232">
        <v>650</v>
      </c>
      <c r="G232" s="3" t="s">
        <v>8956</v>
      </c>
      <c r="I232" s="19">
        <v>40210</v>
      </c>
    </row>
    <row r="233" spans="2:9" x14ac:dyDescent="0.2">
      <c r="B233">
        <v>4512</v>
      </c>
      <c r="C233">
        <v>53</v>
      </c>
      <c r="D233" t="s">
        <v>623</v>
      </c>
      <c r="E233">
        <v>3060</v>
      </c>
      <c r="F233">
        <v>650</v>
      </c>
      <c r="G233" s="3" t="s">
        <v>8956</v>
      </c>
      <c r="I233" s="19">
        <v>39991</v>
      </c>
    </row>
    <row r="234" spans="2:9" x14ac:dyDescent="0.2">
      <c r="B234">
        <v>4512</v>
      </c>
      <c r="C234">
        <v>53</v>
      </c>
      <c r="D234" t="s">
        <v>623</v>
      </c>
      <c r="E234">
        <v>2749</v>
      </c>
      <c r="F234">
        <v>650</v>
      </c>
      <c r="G234" s="3" t="s">
        <v>8956</v>
      </c>
      <c r="I234" s="19">
        <v>39960</v>
      </c>
    </row>
    <row r="235" spans="2:9" x14ac:dyDescent="0.2">
      <c r="B235" s="23">
        <v>4513</v>
      </c>
      <c r="C235" s="23">
        <v>33</v>
      </c>
      <c r="D235" s="23">
        <v>177</v>
      </c>
      <c r="F235">
        <v>650</v>
      </c>
      <c r="G235" s="3" t="s">
        <v>8955</v>
      </c>
    </row>
    <row r="236" spans="2:9" x14ac:dyDescent="0.2">
      <c r="B236">
        <v>4513</v>
      </c>
      <c r="C236">
        <v>33</v>
      </c>
      <c r="D236">
        <v>177</v>
      </c>
      <c r="E236">
        <v>3509</v>
      </c>
      <c r="F236">
        <v>650</v>
      </c>
      <c r="G236" s="3" t="s">
        <v>8956</v>
      </c>
      <c r="I236" s="19">
        <v>40909</v>
      </c>
    </row>
    <row r="237" spans="2:9" x14ac:dyDescent="0.2">
      <c r="B237">
        <v>4513</v>
      </c>
      <c r="C237">
        <v>33</v>
      </c>
      <c r="D237" t="s">
        <v>623</v>
      </c>
      <c r="E237">
        <v>3633</v>
      </c>
      <c r="F237">
        <v>650</v>
      </c>
      <c r="G237" s="3" t="s">
        <v>8956</v>
      </c>
      <c r="I237" s="19">
        <v>41153</v>
      </c>
    </row>
    <row r="238" spans="2:9" x14ac:dyDescent="0.2">
      <c r="B238">
        <v>4514</v>
      </c>
      <c r="C238">
        <v>53</v>
      </c>
      <c r="D238" t="s">
        <v>623</v>
      </c>
      <c r="E238">
        <v>3609</v>
      </c>
      <c r="F238">
        <v>650</v>
      </c>
      <c r="G238" s="3" t="s">
        <v>8956</v>
      </c>
      <c r="I238" s="19">
        <v>39995</v>
      </c>
    </row>
    <row r="239" spans="2:9" x14ac:dyDescent="0.2">
      <c r="B239" s="23">
        <v>4515</v>
      </c>
      <c r="C239" s="23">
        <v>51</v>
      </c>
      <c r="D239" s="23">
        <v>270</v>
      </c>
      <c r="F239">
        <v>650</v>
      </c>
      <c r="G239" s="3" t="s">
        <v>8955</v>
      </c>
    </row>
    <row r="240" spans="2:9" x14ac:dyDescent="0.2">
      <c r="B240">
        <v>4515</v>
      </c>
      <c r="C240">
        <v>50</v>
      </c>
      <c r="D240">
        <v>176</v>
      </c>
      <c r="E240">
        <v>3395</v>
      </c>
      <c r="F240">
        <v>650</v>
      </c>
      <c r="G240" s="3" t="s">
        <v>8956</v>
      </c>
      <c r="I240" s="19">
        <v>40634</v>
      </c>
    </row>
    <row r="241" spans="2:9" x14ac:dyDescent="0.2">
      <c r="B241">
        <v>4515</v>
      </c>
      <c r="C241">
        <v>51</v>
      </c>
      <c r="D241" t="s">
        <v>623</v>
      </c>
      <c r="E241">
        <v>2873</v>
      </c>
      <c r="F241">
        <v>650</v>
      </c>
      <c r="G241" s="3" t="s">
        <v>8956</v>
      </c>
      <c r="I241" s="19">
        <v>40043</v>
      </c>
    </row>
    <row r="242" spans="2:9" x14ac:dyDescent="0.2">
      <c r="B242">
        <v>4515</v>
      </c>
      <c r="C242">
        <v>51</v>
      </c>
      <c r="D242" t="s">
        <v>623</v>
      </c>
      <c r="E242">
        <v>3712</v>
      </c>
      <c r="F242">
        <v>650</v>
      </c>
      <c r="G242" s="3" t="s">
        <v>8956</v>
      </c>
      <c r="I242" s="19">
        <v>41353</v>
      </c>
    </row>
    <row r="243" spans="2:9" x14ac:dyDescent="0.2">
      <c r="B243">
        <v>4515</v>
      </c>
      <c r="C243">
        <v>51</v>
      </c>
      <c r="D243" t="s">
        <v>623</v>
      </c>
      <c r="E243">
        <v>3816</v>
      </c>
      <c r="F243">
        <v>650</v>
      </c>
      <c r="G243" s="3" t="s">
        <v>8956</v>
      </c>
      <c r="I243" s="19">
        <v>41194</v>
      </c>
    </row>
    <row r="244" spans="2:9" x14ac:dyDescent="0.2">
      <c r="B244" s="23">
        <v>4516</v>
      </c>
      <c r="C244" s="23">
        <v>53</v>
      </c>
      <c r="D244" s="23">
        <v>167</v>
      </c>
      <c r="F244">
        <v>650</v>
      </c>
      <c r="G244" s="3" t="s">
        <v>8955</v>
      </c>
    </row>
    <row r="245" spans="2:9" x14ac:dyDescent="0.2">
      <c r="B245">
        <v>4516</v>
      </c>
      <c r="C245">
        <v>50</v>
      </c>
      <c r="D245">
        <v>177</v>
      </c>
      <c r="E245">
        <v>3354</v>
      </c>
      <c r="F245">
        <v>650</v>
      </c>
      <c r="G245" s="3" t="s">
        <v>8956</v>
      </c>
      <c r="I245" s="19">
        <v>41241</v>
      </c>
    </row>
    <row r="246" spans="2:9" x14ac:dyDescent="0.2">
      <c r="B246">
        <v>4516</v>
      </c>
      <c r="C246">
        <v>53</v>
      </c>
      <c r="D246" t="s">
        <v>623</v>
      </c>
      <c r="E246">
        <v>2750</v>
      </c>
      <c r="F246">
        <v>650</v>
      </c>
      <c r="G246" s="3" t="s">
        <v>8956</v>
      </c>
      <c r="I246" s="19">
        <v>39819</v>
      </c>
    </row>
    <row r="247" spans="2:9" x14ac:dyDescent="0.2">
      <c r="B247">
        <v>4518</v>
      </c>
      <c r="C247">
        <v>51</v>
      </c>
      <c r="D247" t="s">
        <v>623</v>
      </c>
      <c r="E247">
        <v>3751</v>
      </c>
      <c r="F247">
        <v>650</v>
      </c>
      <c r="G247" s="3" t="s">
        <v>8956</v>
      </c>
      <c r="I247" s="19">
        <v>40046</v>
      </c>
    </row>
    <row r="248" spans="2:9" x14ac:dyDescent="0.2">
      <c r="B248">
        <v>4519</v>
      </c>
      <c r="C248">
        <v>51</v>
      </c>
      <c r="D248" t="s">
        <v>623</v>
      </c>
      <c r="E248" t="s">
        <v>623</v>
      </c>
      <c r="F248">
        <v>650</v>
      </c>
      <c r="G248" s="3" t="s">
        <v>8956</v>
      </c>
      <c r="I248" s="19">
        <v>40767</v>
      </c>
    </row>
    <row r="249" spans="2:9" x14ac:dyDescent="0.2">
      <c r="B249" s="23">
        <v>4521</v>
      </c>
      <c r="C249" s="23">
        <v>33</v>
      </c>
      <c r="D249" s="23">
        <v>167</v>
      </c>
      <c r="F249">
        <v>650</v>
      </c>
      <c r="G249" s="3" t="s">
        <v>8955</v>
      </c>
    </row>
    <row r="250" spans="2:9" x14ac:dyDescent="0.2">
      <c r="B250">
        <v>4521</v>
      </c>
      <c r="C250">
        <v>33</v>
      </c>
      <c r="D250">
        <v>182</v>
      </c>
      <c r="E250">
        <v>3355</v>
      </c>
      <c r="F250">
        <v>650</v>
      </c>
      <c r="G250" s="3" t="s">
        <v>8956</v>
      </c>
      <c r="I250" s="19">
        <v>40909</v>
      </c>
    </row>
    <row r="251" spans="2:9" x14ac:dyDescent="0.2">
      <c r="B251">
        <v>4521</v>
      </c>
      <c r="C251">
        <v>51</v>
      </c>
      <c r="D251" t="s">
        <v>623</v>
      </c>
      <c r="E251">
        <v>3792</v>
      </c>
      <c r="F251">
        <v>650</v>
      </c>
      <c r="G251" s="3" t="s">
        <v>8956</v>
      </c>
      <c r="I251" s="19">
        <v>41214</v>
      </c>
    </row>
    <row r="252" spans="2:9" x14ac:dyDescent="0.2">
      <c r="B252">
        <v>4522</v>
      </c>
      <c r="C252">
        <v>51</v>
      </c>
      <c r="D252" t="s">
        <v>623</v>
      </c>
      <c r="E252" t="s">
        <v>623</v>
      </c>
      <c r="F252">
        <v>650</v>
      </c>
      <c r="G252" s="3" t="s">
        <v>8956</v>
      </c>
      <c r="I252" s="19">
        <v>40238</v>
      </c>
    </row>
    <row r="253" spans="2:9" x14ac:dyDescent="0.2">
      <c r="B253" s="23">
        <v>4523</v>
      </c>
      <c r="C253" s="23">
        <v>51</v>
      </c>
      <c r="D253" s="23">
        <v>270</v>
      </c>
      <c r="F253">
        <v>650</v>
      </c>
      <c r="G253" s="3" t="s">
        <v>8955</v>
      </c>
    </row>
    <row r="254" spans="2:9" x14ac:dyDescent="0.2">
      <c r="B254" s="23">
        <v>4524</v>
      </c>
      <c r="C254" s="23">
        <v>33</v>
      </c>
      <c r="D254" s="23">
        <v>175</v>
      </c>
      <c r="F254">
        <v>650</v>
      </c>
      <c r="G254" s="3" t="s">
        <v>8955</v>
      </c>
    </row>
    <row r="255" spans="2:9" x14ac:dyDescent="0.2">
      <c r="B255">
        <v>4524</v>
      </c>
      <c r="C255">
        <v>33</v>
      </c>
      <c r="D255">
        <v>175</v>
      </c>
      <c r="E255">
        <v>3396</v>
      </c>
      <c r="F255">
        <v>650</v>
      </c>
      <c r="G255" s="3" t="s">
        <v>8956</v>
      </c>
      <c r="I255" s="19">
        <v>40513</v>
      </c>
    </row>
    <row r="256" spans="2:9" x14ac:dyDescent="0.2">
      <c r="B256">
        <v>4524</v>
      </c>
      <c r="C256">
        <v>33</v>
      </c>
      <c r="D256" t="s">
        <v>623</v>
      </c>
      <c r="E256">
        <v>3708</v>
      </c>
      <c r="F256">
        <v>650</v>
      </c>
      <c r="G256" s="3" t="s">
        <v>8956</v>
      </c>
      <c r="I256" s="19">
        <v>41040</v>
      </c>
    </row>
    <row r="257" spans="2:9" x14ac:dyDescent="0.2">
      <c r="B257">
        <v>4524</v>
      </c>
      <c r="C257">
        <v>33</v>
      </c>
      <c r="D257" t="s">
        <v>623</v>
      </c>
      <c r="E257">
        <v>3566</v>
      </c>
      <c r="F257">
        <v>650</v>
      </c>
      <c r="G257" s="3" t="s">
        <v>8956</v>
      </c>
      <c r="I257" s="19">
        <v>40547</v>
      </c>
    </row>
    <row r="258" spans="2:9" x14ac:dyDescent="0.2">
      <c r="B258" s="23">
        <v>4525</v>
      </c>
      <c r="C258" s="23">
        <v>53</v>
      </c>
      <c r="D258" s="23">
        <v>177</v>
      </c>
      <c r="F258">
        <v>650</v>
      </c>
      <c r="G258" s="3" t="s">
        <v>8955</v>
      </c>
    </row>
    <row r="259" spans="2:9" x14ac:dyDescent="0.2">
      <c r="B259">
        <v>4525</v>
      </c>
      <c r="C259">
        <v>53</v>
      </c>
      <c r="D259">
        <v>177</v>
      </c>
      <c r="E259" t="s">
        <v>623</v>
      </c>
      <c r="F259">
        <v>650</v>
      </c>
      <c r="G259" s="3" t="s">
        <v>8956</v>
      </c>
      <c r="I259" s="19">
        <v>40638</v>
      </c>
    </row>
    <row r="260" spans="2:9" x14ac:dyDescent="0.2">
      <c r="B260">
        <v>4526</v>
      </c>
      <c r="C260">
        <v>51</v>
      </c>
      <c r="D260" t="s">
        <v>623</v>
      </c>
      <c r="E260">
        <v>3603</v>
      </c>
      <c r="F260">
        <v>650</v>
      </c>
      <c r="G260" s="3" t="s">
        <v>8956</v>
      </c>
      <c r="I260" s="19">
        <v>40422</v>
      </c>
    </row>
    <row r="261" spans="2:9" x14ac:dyDescent="0.2">
      <c r="B261">
        <v>4527</v>
      </c>
      <c r="C261">
        <v>51</v>
      </c>
      <c r="D261">
        <v>177</v>
      </c>
      <c r="E261">
        <v>2921</v>
      </c>
      <c r="F261">
        <v>650</v>
      </c>
      <c r="G261" s="3" t="s">
        <v>8956</v>
      </c>
      <c r="I261" s="19">
        <v>40019</v>
      </c>
    </row>
    <row r="262" spans="2:9" x14ac:dyDescent="0.2">
      <c r="B262">
        <v>4527</v>
      </c>
      <c r="C262">
        <v>51</v>
      </c>
      <c r="D262" t="s">
        <v>623</v>
      </c>
      <c r="E262">
        <v>2629</v>
      </c>
      <c r="F262">
        <v>650</v>
      </c>
      <c r="G262" s="3" t="s">
        <v>8956</v>
      </c>
      <c r="I262" s="19">
        <v>39989</v>
      </c>
    </row>
    <row r="263" spans="2:9" x14ac:dyDescent="0.2">
      <c r="B263">
        <v>4527</v>
      </c>
      <c r="C263">
        <v>50</v>
      </c>
      <c r="D263" t="s">
        <v>623</v>
      </c>
      <c r="E263">
        <v>3648</v>
      </c>
      <c r="F263">
        <v>650</v>
      </c>
      <c r="G263" s="3" t="s">
        <v>8956</v>
      </c>
      <c r="I263" s="19">
        <v>40924</v>
      </c>
    </row>
    <row r="264" spans="2:9" x14ac:dyDescent="0.2">
      <c r="B264">
        <v>4528</v>
      </c>
      <c r="C264">
        <v>51</v>
      </c>
      <c r="D264" t="s">
        <v>623</v>
      </c>
      <c r="E264">
        <v>2922</v>
      </c>
      <c r="F264">
        <v>650</v>
      </c>
      <c r="G264" s="3" t="s">
        <v>8956</v>
      </c>
      <c r="I264" s="19">
        <v>40057</v>
      </c>
    </row>
    <row r="265" spans="2:9" x14ac:dyDescent="0.2">
      <c r="B265">
        <v>4529</v>
      </c>
      <c r="C265">
        <v>51</v>
      </c>
      <c r="D265" t="s">
        <v>623</v>
      </c>
      <c r="E265">
        <v>2939</v>
      </c>
      <c r="F265">
        <v>650</v>
      </c>
      <c r="G265" s="3" t="s">
        <v>8956</v>
      </c>
      <c r="I265" s="19">
        <v>40057</v>
      </c>
    </row>
    <row r="266" spans="2:9" x14ac:dyDescent="0.2">
      <c r="B266" s="23">
        <v>4530</v>
      </c>
      <c r="C266" s="23">
        <v>51</v>
      </c>
      <c r="D266" s="23">
        <v>186</v>
      </c>
      <c r="F266">
        <v>650</v>
      </c>
      <c r="G266" s="3" t="s">
        <v>8955</v>
      </c>
    </row>
    <row r="267" spans="2:9" x14ac:dyDescent="0.2">
      <c r="B267">
        <v>4531</v>
      </c>
      <c r="C267">
        <v>51</v>
      </c>
      <c r="D267">
        <v>180</v>
      </c>
      <c r="E267">
        <v>2798</v>
      </c>
      <c r="F267">
        <v>650</v>
      </c>
      <c r="G267" s="3" t="s">
        <v>8956</v>
      </c>
      <c r="I267" s="19">
        <v>40087</v>
      </c>
    </row>
    <row r="268" spans="2:9" x14ac:dyDescent="0.2">
      <c r="B268" s="23">
        <v>4532</v>
      </c>
      <c r="C268" s="23">
        <v>56</v>
      </c>
      <c r="D268" s="23">
        <v>171</v>
      </c>
      <c r="F268">
        <v>650</v>
      </c>
      <c r="G268" s="3" t="s">
        <v>8955</v>
      </c>
    </row>
    <row r="269" spans="2:9" x14ac:dyDescent="0.2">
      <c r="B269">
        <v>4532</v>
      </c>
      <c r="C269">
        <v>51</v>
      </c>
      <c r="D269" t="s">
        <v>623</v>
      </c>
      <c r="E269">
        <v>2803</v>
      </c>
      <c r="F269">
        <v>650</v>
      </c>
      <c r="G269" s="3" t="s">
        <v>8956</v>
      </c>
      <c r="I269" s="19">
        <v>40087</v>
      </c>
    </row>
    <row r="270" spans="2:9" x14ac:dyDescent="0.2">
      <c r="B270">
        <v>4532</v>
      </c>
      <c r="C270">
        <v>51</v>
      </c>
      <c r="D270">
        <v>180</v>
      </c>
      <c r="E270">
        <v>3594</v>
      </c>
      <c r="F270">
        <v>650</v>
      </c>
      <c r="G270" s="3" t="s">
        <v>8956</v>
      </c>
      <c r="I270" s="19">
        <v>41364</v>
      </c>
    </row>
    <row r="271" spans="2:9" x14ac:dyDescent="0.2">
      <c r="B271">
        <v>4532</v>
      </c>
      <c r="C271">
        <v>56</v>
      </c>
      <c r="D271">
        <v>171</v>
      </c>
      <c r="E271">
        <v>2713</v>
      </c>
      <c r="F271">
        <v>650</v>
      </c>
      <c r="G271" s="3" t="s">
        <v>8956</v>
      </c>
      <c r="I271" s="19">
        <v>41401</v>
      </c>
    </row>
    <row r="272" spans="2:9" x14ac:dyDescent="0.2">
      <c r="B272" s="23">
        <v>4533</v>
      </c>
      <c r="C272" s="23">
        <v>61</v>
      </c>
      <c r="D272" s="23">
        <v>270</v>
      </c>
      <c r="F272">
        <v>650</v>
      </c>
      <c r="G272" s="3" t="s">
        <v>8955</v>
      </c>
    </row>
    <row r="273" spans="2:9" x14ac:dyDescent="0.2">
      <c r="B273">
        <v>4533</v>
      </c>
      <c r="C273">
        <v>51</v>
      </c>
      <c r="D273">
        <v>180</v>
      </c>
      <c r="E273">
        <v>2923</v>
      </c>
      <c r="F273">
        <v>650</v>
      </c>
      <c r="G273" s="3" t="s">
        <v>8956</v>
      </c>
      <c r="I273" s="19">
        <v>40087</v>
      </c>
    </row>
    <row r="274" spans="2:9" x14ac:dyDescent="0.2">
      <c r="B274">
        <v>4533</v>
      </c>
      <c r="C274">
        <v>51</v>
      </c>
      <c r="D274" t="s">
        <v>623</v>
      </c>
      <c r="E274">
        <v>3652</v>
      </c>
      <c r="F274">
        <v>650</v>
      </c>
      <c r="G274" s="3" t="s">
        <v>8956</v>
      </c>
      <c r="I274" s="19">
        <v>40650</v>
      </c>
    </row>
    <row r="275" spans="2:9" x14ac:dyDescent="0.2">
      <c r="B275" s="23">
        <v>4534</v>
      </c>
      <c r="C275" s="23">
        <v>33</v>
      </c>
      <c r="D275" s="23">
        <v>182</v>
      </c>
      <c r="F275">
        <v>650</v>
      </c>
      <c r="G275" s="3" t="s">
        <v>8955</v>
      </c>
    </row>
    <row r="276" spans="2:9" x14ac:dyDescent="0.2">
      <c r="B276">
        <v>4534</v>
      </c>
      <c r="C276">
        <v>50</v>
      </c>
      <c r="D276">
        <v>182</v>
      </c>
      <c r="E276">
        <v>3356</v>
      </c>
      <c r="F276">
        <v>650</v>
      </c>
      <c r="G276" s="3" t="s">
        <v>8956</v>
      </c>
      <c r="I276" s="19">
        <v>40909</v>
      </c>
    </row>
    <row r="277" spans="2:9" x14ac:dyDescent="0.2">
      <c r="B277">
        <v>4534</v>
      </c>
      <c r="C277">
        <v>50</v>
      </c>
      <c r="D277">
        <v>182</v>
      </c>
      <c r="E277">
        <v>3418</v>
      </c>
      <c r="F277">
        <v>650</v>
      </c>
      <c r="G277" s="3" t="s">
        <v>8956</v>
      </c>
      <c r="I277" s="19">
        <v>41244</v>
      </c>
    </row>
    <row r="278" spans="2:9" x14ac:dyDescent="0.2">
      <c r="B278">
        <v>4534</v>
      </c>
      <c r="C278">
        <v>33</v>
      </c>
      <c r="D278">
        <v>182</v>
      </c>
      <c r="E278">
        <v>3419</v>
      </c>
      <c r="F278">
        <v>650</v>
      </c>
      <c r="G278" s="3" t="s">
        <v>8956</v>
      </c>
      <c r="I278" s="19">
        <v>41296</v>
      </c>
    </row>
    <row r="279" spans="2:9" x14ac:dyDescent="0.2">
      <c r="B279">
        <v>4534</v>
      </c>
      <c r="C279">
        <v>51</v>
      </c>
      <c r="D279">
        <v>182</v>
      </c>
      <c r="E279">
        <v>3022</v>
      </c>
      <c r="F279">
        <v>650</v>
      </c>
      <c r="G279" s="3" t="s">
        <v>8956</v>
      </c>
      <c r="I279" s="19">
        <v>40095</v>
      </c>
    </row>
    <row r="280" spans="2:9" x14ac:dyDescent="0.2">
      <c r="B280">
        <v>4534</v>
      </c>
      <c r="C280">
        <v>51</v>
      </c>
      <c r="D280" t="s">
        <v>623</v>
      </c>
      <c r="E280">
        <v>2636</v>
      </c>
      <c r="F280">
        <v>650</v>
      </c>
      <c r="G280" s="3" t="s">
        <v>8956</v>
      </c>
      <c r="I280" s="19">
        <v>40065</v>
      </c>
    </row>
    <row r="281" spans="2:9" x14ac:dyDescent="0.2">
      <c r="B281">
        <v>4534</v>
      </c>
      <c r="C281">
        <v>33</v>
      </c>
      <c r="D281">
        <v>182</v>
      </c>
      <c r="F281">
        <v>650</v>
      </c>
      <c r="G281" s="3" t="s">
        <v>8956</v>
      </c>
      <c r="I281" s="19">
        <v>41426</v>
      </c>
    </row>
    <row r="282" spans="2:9" x14ac:dyDescent="0.2">
      <c r="B282">
        <v>4535</v>
      </c>
      <c r="C282">
        <v>53</v>
      </c>
      <c r="D282">
        <v>182</v>
      </c>
      <c r="E282">
        <v>2967</v>
      </c>
      <c r="F282">
        <v>650</v>
      </c>
      <c r="G282" s="3" t="s">
        <v>8956</v>
      </c>
      <c r="I282" s="19">
        <v>40087</v>
      </c>
    </row>
    <row r="283" spans="2:9" x14ac:dyDescent="0.2">
      <c r="B283">
        <v>4535</v>
      </c>
      <c r="C283">
        <v>53</v>
      </c>
      <c r="D283" t="s">
        <v>623</v>
      </c>
      <c r="E283" t="s">
        <v>623</v>
      </c>
      <c r="F283">
        <v>650</v>
      </c>
      <c r="G283" s="3" t="s">
        <v>8956</v>
      </c>
      <c r="I283" s="19">
        <v>40513</v>
      </c>
    </row>
    <row r="284" spans="2:9" x14ac:dyDescent="0.2">
      <c r="B284">
        <v>4537</v>
      </c>
      <c r="C284">
        <v>51</v>
      </c>
      <c r="D284" t="s">
        <v>623</v>
      </c>
      <c r="E284">
        <v>2925</v>
      </c>
      <c r="F284">
        <v>650</v>
      </c>
      <c r="G284" s="3" t="s">
        <v>8956</v>
      </c>
      <c r="I284" s="19">
        <v>40062</v>
      </c>
    </row>
    <row r="285" spans="2:9" x14ac:dyDescent="0.2">
      <c r="B285">
        <v>4537</v>
      </c>
      <c r="C285">
        <v>51</v>
      </c>
      <c r="D285" t="s">
        <v>623</v>
      </c>
      <c r="E285">
        <v>3641</v>
      </c>
      <c r="F285">
        <v>650</v>
      </c>
      <c r="G285" s="3" t="s">
        <v>8956</v>
      </c>
      <c r="I285" s="19">
        <v>40546</v>
      </c>
    </row>
    <row r="286" spans="2:9" x14ac:dyDescent="0.2">
      <c r="B286">
        <v>4538</v>
      </c>
      <c r="C286">
        <v>51</v>
      </c>
      <c r="D286" t="s">
        <v>623</v>
      </c>
      <c r="E286">
        <v>2926</v>
      </c>
      <c r="F286">
        <v>650</v>
      </c>
      <c r="G286" s="3" t="s">
        <v>8956</v>
      </c>
      <c r="I286" s="19">
        <v>40062</v>
      </c>
    </row>
    <row r="287" spans="2:9" x14ac:dyDescent="0.2">
      <c r="B287">
        <v>4538</v>
      </c>
      <c r="C287">
        <v>51</v>
      </c>
      <c r="D287" t="s">
        <v>623</v>
      </c>
      <c r="E287">
        <v>3660</v>
      </c>
      <c r="F287">
        <v>650</v>
      </c>
      <c r="G287" s="3" t="s">
        <v>8956</v>
      </c>
      <c r="I287" s="19">
        <v>40183</v>
      </c>
    </row>
    <row r="288" spans="2:9" x14ac:dyDescent="0.2">
      <c r="B288">
        <v>4540</v>
      </c>
      <c r="C288">
        <v>51</v>
      </c>
      <c r="D288" t="s">
        <v>623</v>
      </c>
      <c r="E288">
        <v>2927</v>
      </c>
      <c r="F288">
        <v>650</v>
      </c>
      <c r="G288" s="3" t="s">
        <v>8956</v>
      </c>
      <c r="I288" s="19">
        <v>40109</v>
      </c>
    </row>
    <row r="289" spans="2:9" x14ac:dyDescent="0.2">
      <c r="B289">
        <v>4540</v>
      </c>
      <c r="C289">
        <v>51</v>
      </c>
      <c r="D289" t="s">
        <v>623</v>
      </c>
      <c r="E289">
        <v>2630</v>
      </c>
      <c r="F289">
        <v>650</v>
      </c>
      <c r="G289" s="3" t="s">
        <v>8956</v>
      </c>
      <c r="I289" s="19">
        <v>40017</v>
      </c>
    </row>
    <row r="290" spans="2:9" x14ac:dyDescent="0.2">
      <c r="B290">
        <v>4540</v>
      </c>
      <c r="C290">
        <v>56</v>
      </c>
      <c r="D290" t="s">
        <v>623</v>
      </c>
      <c r="E290">
        <v>3647</v>
      </c>
      <c r="F290">
        <v>650</v>
      </c>
      <c r="G290" s="3" t="s">
        <v>8956</v>
      </c>
      <c r="I290" s="19">
        <v>40181</v>
      </c>
    </row>
    <row r="291" spans="2:9" x14ac:dyDescent="0.2">
      <c r="B291">
        <v>4540</v>
      </c>
      <c r="C291">
        <v>51</v>
      </c>
      <c r="D291" t="s">
        <v>623</v>
      </c>
      <c r="E291">
        <v>3763</v>
      </c>
      <c r="F291">
        <v>650</v>
      </c>
      <c r="G291" s="3" t="s">
        <v>8956</v>
      </c>
      <c r="I291" s="19">
        <v>40179</v>
      </c>
    </row>
    <row r="292" spans="2:9" x14ac:dyDescent="0.2">
      <c r="B292" s="23">
        <v>4541</v>
      </c>
      <c r="C292" s="23">
        <v>51</v>
      </c>
      <c r="D292" s="23">
        <v>176</v>
      </c>
      <c r="F292">
        <v>650</v>
      </c>
      <c r="G292" s="3" t="s">
        <v>8955</v>
      </c>
    </row>
    <row r="293" spans="2:9" x14ac:dyDescent="0.2">
      <c r="B293">
        <v>4541</v>
      </c>
      <c r="C293">
        <v>51</v>
      </c>
      <c r="D293">
        <v>177</v>
      </c>
      <c r="E293">
        <v>2928</v>
      </c>
      <c r="F293">
        <v>650</v>
      </c>
      <c r="G293" s="3" t="s">
        <v>8956</v>
      </c>
      <c r="I293" s="19">
        <v>40079</v>
      </c>
    </row>
    <row r="294" spans="2:9" x14ac:dyDescent="0.2">
      <c r="B294">
        <v>4541</v>
      </c>
      <c r="C294">
        <v>51</v>
      </c>
      <c r="D294" t="s">
        <v>623</v>
      </c>
      <c r="E294">
        <v>2647</v>
      </c>
      <c r="F294">
        <v>650</v>
      </c>
      <c r="G294" s="3" t="s">
        <v>8956</v>
      </c>
      <c r="I294" s="19">
        <v>40017</v>
      </c>
    </row>
    <row r="295" spans="2:9" x14ac:dyDescent="0.2">
      <c r="B295">
        <v>4541</v>
      </c>
      <c r="C295">
        <v>56</v>
      </c>
      <c r="D295" t="s">
        <v>623</v>
      </c>
      <c r="E295">
        <v>2649</v>
      </c>
      <c r="F295">
        <v>650</v>
      </c>
      <c r="G295" s="3" t="s">
        <v>8956</v>
      </c>
      <c r="I295" s="19">
        <v>40805</v>
      </c>
    </row>
    <row r="296" spans="2:9" x14ac:dyDescent="0.2">
      <c r="B296">
        <v>4541</v>
      </c>
      <c r="C296">
        <v>56</v>
      </c>
      <c r="D296" t="s">
        <v>623</v>
      </c>
      <c r="E296">
        <v>3663</v>
      </c>
      <c r="F296">
        <v>650</v>
      </c>
      <c r="G296" s="3" t="s">
        <v>8956</v>
      </c>
      <c r="I296" s="19">
        <v>40544</v>
      </c>
    </row>
    <row r="297" spans="2:9" x14ac:dyDescent="0.2">
      <c r="B297">
        <v>4541</v>
      </c>
      <c r="C297">
        <v>51</v>
      </c>
      <c r="D297" t="s">
        <v>623</v>
      </c>
      <c r="E297">
        <v>3665</v>
      </c>
      <c r="F297">
        <v>650</v>
      </c>
      <c r="G297" s="3" t="s">
        <v>8956</v>
      </c>
      <c r="I297" s="19">
        <v>40952</v>
      </c>
    </row>
    <row r="298" spans="2:9" x14ac:dyDescent="0.2">
      <c r="B298" s="23">
        <v>4542</v>
      </c>
      <c r="C298" s="23">
        <v>35</v>
      </c>
      <c r="D298" s="23">
        <v>177</v>
      </c>
      <c r="F298">
        <v>650</v>
      </c>
      <c r="G298" s="3" t="s">
        <v>8955</v>
      </c>
    </row>
    <row r="299" spans="2:9" x14ac:dyDescent="0.2">
      <c r="B299">
        <v>4542</v>
      </c>
      <c r="C299">
        <v>33</v>
      </c>
      <c r="D299" t="s">
        <v>623</v>
      </c>
      <c r="E299">
        <v>2929</v>
      </c>
      <c r="F299">
        <v>650</v>
      </c>
      <c r="G299" s="3" t="s">
        <v>8956</v>
      </c>
      <c r="I299" s="19">
        <v>40057</v>
      </c>
    </row>
    <row r="300" spans="2:9" x14ac:dyDescent="0.2">
      <c r="B300">
        <v>4542</v>
      </c>
      <c r="C300">
        <v>33</v>
      </c>
      <c r="D300" t="s">
        <v>623</v>
      </c>
      <c r="E300">
        <v>2755</v>
      </c>
      <c r="F300">
        <v>650</v>
      </c>
      <c r="G300" s="3" t="s">
        <v>8956</v>
      </c>
      <c r="I300" s="19">
        <v>39880</v>
      </c>
    </row>
    <row r="301" spans="2:9" x14ac:dyDescent="0.2">
      <c r="B301">
        <v>4543</v>
      </c>
      <c r="C301">
        <v>33</v>
      </c>
      <c r="D301" t="s">
        <v>623</v>
      </c>
      <c r="E301">
        <v>2930</v>
      </c>
      <c r="F301">
        <v>650</v>
      </c>
      <c r="G301" s="3" t="s">
        <v>8956</v>
      </c>
      <c r="I301" s="19">
        <v>40063</v>
      </c>
    </row>
    <row r="302" spans="2:9" x14ac:dyDescent="0.2">
      <c r="B302">
        <v>4543</v>
      </c>
      <c r="C302">
        <v>51</v>
      </c>
      <c r="D302" t="s">
        <v>623</v>
      </c>
      <c r="E302">
        <v>2671</v>
      </c>
      <c r="F302">
        <v>650</v>
      </c>
      <c r="G302" s="3" t="s">
        <v>8956</v>
      </c>
      <c r="I302" s="19">
        <v>40031</v>
      </c>
    </row>
    <row r="303" spans="2:9" x14ac:dyDescent="0.2">
      <c r="B303">
        <v>4543</v>
      </c>
      <c r="C303">
        <v>33</v>
      </c>
      <c r="D303" t="s">
        <v>623</v>
      </c>
      <c r="E303">
        <v>3672</v>
      </c>
      <c r="F303">
        <v>650</v>
      </c>
      <c r="G303" s="3" t="s">
        <v>8956</v>
      </c>
      <c r="I303" s="19">
        <v>40179</v>
      </c>
    </row>
    <row r="304" spans="2:9" x14ac:dyDescent="0.2">
      <c r="B304" s="23">
        <v>4544</v>
      </c>
      <c r="C304" s="23">
        <v>51</v>
      </c>
      <c r="D304" s="23">
        <v>176</v>
      </c>
      <c r="F304">
        <v>650</v>
      </c>
      <c r="G304" s="3" t="s">
        <v>8955</v>
      </c>
    </row>
    <row r="305" spans="2:9" x14ac:dyDescent="0.2">
      <c r="B305">
        <v>4544</v>
      </c>
      <c r="C305">
        <v>51</v>
      </c>
      <c r="D305" t="s">
        <v>623</v>
      </c>
      <c r="E305">
        <v>2895</v>
      </c>
      <c r="F305">
        <v>650</v>
      </c>
      <c r="G305" s="3" t="s">
        <v>8956</v>
      </c>
      <c r="I305" s="19">
        <v>40124</v>
      </c>
    </row>
    <row r="306" spans="2:9" x14ac:dyDescent="0.2">
      <c r="B306">
        <v>4544</v>
      </c>
      <c r="C306">
        <v>51</v>
      </c>
      <c r="D306" t="s">
        <v>623</v>
      </c>
      <c r="E306">
        <v>3820</v>
      </c>
      <c r="F306">
        <v>650</v>
      </c>
      <c r="G306" s="3" t="s">
        <v>8956</v>
      </c>
      <c r="I306" s="19">
        <v>41278</v>
      </c>
    </row>
    <row r="307" spans="2:9" x14ac:dyDescent="0.2">
      <c r="B307" s="23">
        <v>4545</v>
      </c>
      <c r="C307" s="23">
        <v>33</v>
      </c>
      <c r="D307" s="23">
        <v>176</v>
      </c>
      <c r="F307">
        <v>650</v>
      </c>
      <c r="G307" s="3" t="s">
        <v>8955</v>
      </c>
    </row>
    <row r="308" spans="2:9" x14ac:dyDescent="0.2">
      <c r="B308">
        <v>4545</v>
      </c>
      <c r="C308">
        <v>51</v>
      </c>
      <c r="D308">
        <v>177</v>
      </c>
      <c r="E308">
        <v>2931</v>
      </c>
      <c r="F308">
        <v>650</v>
      </c>
      <c r="G308" s="3" t="s">
        <v>8956</v>
      </c>
      <c r="I308" s="19">
        <v>40095</v>
      </c>
    </row>
    <row r="309" spans="2:9" x14ac:dyDescent="0.2">
      <c r="B309">
        <v>4545</v>
      </c>
      <c r="C309">
        <v>51</v>
      </c>
      <c r="D309" t="s">
        <v>623</v>
      </c>
      <c r="E309">
        <v>2648</v>
      </c>
      <c r="F309">
        <v>650</v>
      </c>
      <c r="G309" s="3" t="s">
        <v>8956</v>
      </c>
      <c r="I309" s="19">
        <v>40035</v>
      </c>
    </row>
    <row r="310" spans="2:9" x14ac:dyDescent="0.2">
      <c r="B310">
        <v>4545</v>
      </c>
      <c r="C310">
        <v>33</v>
      </c>
      <c r="D310" t="s">
        <v>623</v>
      </c>
      <c r="E310">
        <v>3664</v>
      </c>
      <c r="F310">
        <v>650</v>
      </c>
      <c r="G310" s="3" t="s">
        <v>8956</v>
      </c>
      <c r="I310" s="19">
        <v>40708</v>
      </c>
    </row>
    <row r="311" spans="2:9" x14ac:dyDescent="0.2">
      <c r="B311">
        <v>4546</v>
      </c>
      <c r="C311">
        <v>51</v>
      </c>
      <c r="D311" t="s">
        <v>623</v>
      </c>
      <c r="E311">
        <v>3033</v>
      </c>
      <c r="F311">
        <v>650</v>
      </c>
      <c r="G311" s="3" t="s">
        <v>8956</v>
      </c>
      <c r="I311" s="19">
        <v>40094</v>
      </c>
    </row>
    <row r="312" spans="2:9" x14ac:dyDescent="0.2">
      <c r="B312">
        <v>4623</v>
      </c>
      <c r="C312">
        <v>51</v>
      </c>
      <c r="D312">
        <v>177</v>
      </c>
      <c r="E312">
        <v>2932</v>
      </c>
      <c r="F312">
        <v>650</v>
      </c>
      <c r="G312" s="3" t="s">
        <v>8956</v>
      </c>
      <c r="I312" s="19">
        <v>40069</v>
      </c>
    </row>
    <row r="313" spans="2:9" x14ac:dyDescent="0.2">
      <c r="B313">
        <v>4623</v>
      </c>
      <c r="C313">
        <v>51</v>
      </c>
      <c r="D313" t="s">
        <v>623</v>
      </c>
      <c r="E313">
        <v>3674</v>
      </c>
      <c r="F313">
        <v>650</v>
      </c>
      <c r="G313" s="3" t="s">
        <v>8956</v>
      </c>
      <c r="I313" s="19">
        <v>40189</v>
      </c>
    </row>
    <row r="314" spans="2:9" x14ac:dyDescent="0.2">
      <c r="B314" s="23">
        <v>4626</v>
      </c>
      <c r="C314" s="23">
        <v>51</v>
      </c>
      <c r="D314" s="23">
        <v>173</v>
      </c>
      <c r="F314">
        <v>650</v>
      </c>
      <c r="G314" s="3" t="s">
        <v>8955</v>
      </c>
    </row>
    <row r="315" spans="2:9" x14ac:dyDescent="0.2">
      <c r="B315">
        <v>4626</v>
      </c>
      <c r="C315">
        <v>51</v>
      </c>
      <c r="D315" t="s">
        <v>623</v>
      </c>
      <c r="E315">
        <v>3034</v>
      </c>
      <c r="F315">
        <v>650</v>
      </c>
      <c r="G315" s="3" t="s">
        <v>8956</v>
      </c>
      <c r="I315" s="19">
        <v>40103</v>
      </c>
    </row>
    <row r="316" spans="2:9" x14ac:dyDescent="0.2">
      <c r="B316">
        <v>4626</v>
      </c>
      <c r="C316">
        <v>51</v>
      </c>
      <c r="D316" t="s">
        <v>623</v>
      </c>
      <c r="E316">
        <v>3711</v>
      </c>
      <c r="F316">
        <v>650</v>
      </c>
      <c r="G316" s="3" t="s">
        <v>8956</v>
      </c>
      <c r="I316" s="19">
        <v>41364</v>
      </c>
    </row>
    <row r="317" spans="2:9" x14ac:dyDescent="0.2">
      <c r="B317">
        <v>4626</v>
      </c>
      <c r="C317">
        <v>51</v>
      </c>
      <c r="D317" t="s">
        <v>623</v>
      </c>
      <c r="E317">
        <v>3802</v>
      </c>
      <c r="F317">
        <v>650</v>
      </c>
      <c r="G317" s="3" t="s">
        <v>8956</v>
      </c>
      <c r="I317" s="19">
        <v>40500</v>
      </c>
    </row>
    <row r="318" spans="2:9" x14ac:dyDescent="0.2">
      <c r="B318">
        <v>4626</v>
      </c>
      <c r="C318">
        <v>51</v>
      </c>
      <c r="D318" t="s">
        <v>623</v>
      </c>
      <c r="E318">
        <v>3803</v>
      </c>
      <c r="F318">
        <v>650</v>
      </c>
      <c r="G318" s="3" t="s">
        <v>8956</v>
      </c>
      <c r="I318" s="19">
        <v>40190</v>
      </c>
    </row>
    <row r="319" spans="2:9" x14ac:dyDescent="0.2">
      <c r="B319" s="23">
        <v>4629</v>
      </c>
      <c r="C319" s="23">
        <v>50</v>
      </c>
      <c r="D319" s="23">
        <v>168</v>
      </c>
      <c r="F319">
        <v>650</v>
      </c>
      <c r="G319" s="3" t="s">
        <v>8955</v>
      </c>
    </row>
    <row r="320" spans="2:9" x14ac:dyDescent="0.2">
      <c r="B320">
        <v>4629</v>
      </c>
      <c r="C320">
        <v>34</v>
      </c>
      <c r="D320" t="s">
        <v>623</v>
      </c>
      <c r="E320">
        <v>3358</v>
      </c>
      <c r="F320">
        <v>650</v>
      </c>
      <c r="G320" s="3" t="s">
        <v>8956</v>
      </c>
      <c r="I320" s="19">
        <v>40634</v>
      </c>
    </row>
    <row r="321" spans="2:9" x14ac:dyDescent="0.2">
      <c r="B321">
        <v>4629</v>
      </c>
      <c r="C321">
        <v>33</v>
      </c>
      <c r="D321" t="s">
        <v>623</v>
      </c>
      <c r="E321">
        <v>2756</v>
      </c>
      <c r="F321">
        <v>650</v>
      </c>
      <c r="G321" s="3" t="s">
        <v>8956</v>
      </c>
      <c r="I321" s="19">
        <v>40049</v>
      </c>
    </row>
    <row r="322" spans="2:9" x14ac:dyDescent="0.2">
      <c r="B322">
        <v>4629</v>
      </c>
      <c r="C322">
        <v>50</v>
      </c>
      <c r="D322">
        <v>168</v>
      </c>
      <c r="F322">
        <v>650</v>
      </c>
      <c r="G322" s="3" t="s">
        <v>8956</v>
      </c>
      <c r="I322" s="19">
        <v>41334</v>
      </c>
    </row>
    <row r="323" spans="2:9" x14ac:dyDescent="0.2">
      <c r="B323" s="23">
        <v>4630</v>
      </c>
      <c r="C323" s="23">
        <v>33</v>
      </c>
      <c r="D323" s="23">
        <v>164</v>
      </c>
      <c r="F323">
        <v>650</v>
      </c>
      <c r="G323" s="3" t="s">
        <v>8955</v>
      </c>
    </row>
    <row r="324" spans="2:9" x14ac:dyDescent="0.2">
      <c r="B324">
        <v>4630</v>
      </c>
      <c r="C324">
        <v>50</v>
      </c>
      <c r="D324">
        <v>176</v>
      </c>
      <c r="E324">
        <v>3359</v>
      </c>
      <c r="F324">
        <v>650</v>
      </c>
      <c r="G324" s="3" t="s">
        <v>8956</v>
      </c>
      <c r="I324" s="19">
        <v>40817</v>
      </c>
    </row>
    <row r="325" spans="2:9" x14ac:dyDescent="0.2">
      <c r="B325">
        <v>4630</v>
      </c>
      <c r="C325">
        <v>50</v>
      </c>
      <c r="D325">
        <v>176</v>
      </c>
      <c r="E325">
        <v>3473</v>
      </c>
      <c r="F325">
        <v>650</v>
      </c>
      <c r="G325" s="3" t="s">
        <v>8956</v>
      </c>
      <c r="I325" s="19">
        <v>40909</v>
      </c>
    </row>
    <row r="326" spans="2:9" x14ac:dyDescent="0.2">
      <c r="B326">
        <v>4630</v>
      </c>
      <c r="C326">
        <v>33</v>
      </c>
      <c r="D326">
        <v>176</v>
      </c>
      <c r="E326">
        <v>2737</v>
      </c>
      <c r="F326">
        <v>650</v>
      </c>
      <c r="G326" s="3" t="s">
        <v>8956</v>
      </c>
      <c r="I326" s="19">
        <v>41122</v>
      </c>
    </row>
    <row r="327" spans="2:9" x14ac:dyDescent="0.2">
      <c r="B327">
        <v>4630</v>
      </c>
      <c r="C327">
        <v>33</v>
      </c>
      <c r="D327">
        <v>176</v>
      </c>
      <c r="E327">
        <v>3875</v>
      </c>
      <c r="F327">
        <v>650</v>
      </c>
      <c r="G327" s="3" t="s">
        <v>8956</v>
      </c>
      <c r="I327" s="19">
        <v>41183</v>
      </c>
    </row>
    <row r="328" spans="2:9" x14ac:dyDescent="0.2">
      <c r="B328">
        <v>4630</v>
      </c>
      <c r="C328">
        <v>33</v>
      </c>
      <c r="D328">
        <v>270</v>
      </c>
      <c r="E328">
        <v>3487</v>
      </c>
      <c r="F328">
        <v>650</v>
      </c>
      <c r="G328" s="3" t="s">
        <v>8956</v>
      </c>
      <c r="I328" s="19">
        <v>41253</v>
      </c>
    </row>
    <row r="329" spans="2:9" x14ac:dyDescent="0.2">
      <c r="B329">
        <v>4630</v>
      </c>
      <c r="C329">
        <v>51</v>
      </c>
      <c r="D329">
        <v>176</v>
      </c>
      <c r="E329">
        <v>3024</v>
      </c>
      <c r="F329">
        <v>650</v>
      </c>
      <c r="G329" s="3" t="s">
        <v>8956</v>
      </c>
      <c r="I329" s="19">
        <v>40110</v>
      </c>
    </row>
    <row r="330" spans="2:9" x14ac:dyDescent="0.2">
      <c r="B330">
        <v>4630</v>
      </c>
      <c r="C330">
        <v>51</v>
      </c>
      <c r="D330" t="s">
        <v>623</v>
      </c>
      <c r="E330">
        <v>2653</v>
      </c>
      <c r="F330">
        <v>650</v>
      </c>
      <c r="G330" s="3" t="s">
        <v>8956</v>
      </c>
      <c r="I330" s="19">
        <v>40049</v>
      </c>
    </row>
    <row r="331" spans="2:9" x14ac:dyDescent="0.2">
      <c r="B331" s="23">
        <v>4632</v>
      </c>
      <c r="C331" s="23">
        <v>53</v>
      </c>
      <c r="D331" s="23">
        <v>182</v>
      </c>
      <c r="F331">
        <v>650</v>
      </c>
      <c r="G331" s="3" t="s">
        <v>8955</v>
      </c>
    </row>
    <row r="332" spans="2:9" x14ac:dyDescent="0.2">
      <c r="B332">
        <v>4632</v>
      </c>
      <c r="C332">
        <v>53</v>
      </c>
      <c r="D332">
        <v>182</v>
      </c>
      <c r="E332">
        <v>2934</v>
      </c>
      <c r="F332">
        <v>650</v>
      </c>
      <c r="G332" s="3" t="s">
        <v>8956</v>
      </c>
      <c r="I332" s="19">
        <v>40081</v>
      </c>
    </row>
    <row r="333" spans="2:9" x14ac:dyDescent="0.2">
      <c r="B333">
        <v>4632</v>
      </c>
      <c r="C333">
        <v>53</v>
      </c>
      <c r="D333" t="s">
        <v>623</v>
      </c>
      <c r="E333">
        <v>2641</v>
      </c>
      <c r="F333">
        <v>650</v>
      </c>
      <c r="G333" s="3" t="s">
        <v>8956</v>
      </c>
      <c r="I333" s="19">
        <v>40050</v>
      </c>
    </row>
    <row r="334" spans="2:9" x14ac:dyDescent="0.2">
      <c r="B334">
        <v>4632</v>
      </c>
      <c r="C334">
        <v>50</v>
      </c>
      <c r="D334" t="s">
        <v>623</v>
      </c>
      <c r="E334">
        <v>3657</v>
      </c>
      <c r="F334">
        <v>650</v>
      </c>
      <c r="G334" s="3" t="s">
        <v>8956</v>
      </c>
      <c r="I334" s="19">
        <v>40624</v>
      </c>
    </row>
    <row r="335" spans="2:9" x14ac:dyDescent="0.2">
      <c r="B335">
        <v>4633</v>
      </c>
      <c r="C335">
        <v>33</v>
      </c>
      <c r="D335" t="s">
        <v>623</v>
      </c>
      <c r="E335">
        <v>2917</v>
      </c>
      <c r="F335">
        <v>650</v>
      </c>
      <c r="G335" s="3" t="s">
        <v>8956</v>
      </c>
      <c r="I335" s="19">
        <v>40053</v>
      </c>
    </row>
    <row r="336" spans="2:9" x14ac:dyDescent="0.2">
      <c r="B336" s="23">
        <v>4634</v>
      </c>
      <c r="C336" s="23">
        <v>34</v>
      </c>
      <c r="D336" s="23">
        <v>167</v>
      </c>
      <c r="F336">
        <v>650</v>
      </c>
      <c r="G336" s="3" t="s">
        <v>8955</v>
      </c>
    </row>
    <row r="337" spans="2:9" x14ac:dyDescent="0.2">
      <c r="B337">
        <v>4634</v>
      </c>
      <c r="C337">
        <v>33</v>
      </c>
      <c r="D337">
        <v>177</v>
      </c>
      <c r="E337">
        <v>3360</v>
      </c>
      <c r="F337">
        <v>650</v>
      </c>
      <c r="G337" s="3" t="s">
        <v>8956</v>
      </c>
      <c r="I337" s="19">
        <v>40909</v>
      </c>
    </row>
    <row r="338" spans="2:9" x14ac:dyDescent="0.2">
      <c r="B338">
        <v>4634</v>
      </c>
      <c r="C338">
        <v>51</v>
      </c>
      <c r="D338">
        <v>177</v>
      </c>
      <c r="E338">
        <v>3023</v>
      </c>
      <c r="F338">
        <v>650</v>
      </c>
      <c r="G338" s="3" t="s">
        <v>8956</v>
      </c>
      <c r="I338" s="19">
        <v>40087</v>
      </c>
    </row>
    <row r="339" spans="2:9" x14ac:dyDescent="0.2">
      <c r="B339">
        <v>4634</v>
      </c>
      <c r="C339">
        <v>53</v>
      </c>
      <c r="D339" t="s">
        <v>623</v>
      </c>
      <c r="E339">
        <v>2640</v>
      </c>
      <c r="F339">
        <v>650</v>
      </c>
      <c r="G339" s="3" t="s">
        <v>8956</v>
      </c>
      <c r="I339" s="19">
        <v>40054</v>
      </c>
    </row>
    <row r="340" spans="2:9" x14ac:dyDescent="0.2">
      <c r="B340" s="23">
        <v>4635</v>
      </c>
      <c r="C340" s="23">
        <v>34</v>
      </c>
      <c r="D340" s="23">
        <v>173</v>
      </c>
      <c r="F340">
        <v>650</v>
      </c>
      <c r="G340" s="3" t="s">
        <v>8955</v>
      </c>
    </row>
    <row r="341" spans="2:9" x14ac:dyDescent="0.2">
      <c r="B341">
        <v>4635</v>
      </c>
      <c r="C341">
        <v>34</v>
      </c>
      <c r="D341">
        <v>173</v>
      </c>
      <c r="E341">
        <v>3361</v>
      </c>
      <c r="F341">
        <v>650</v>
      </c>
      <c r="G341" s="3" t="s">
        <v>8956</v>
      </c>
      <c r="I341" s="19">
        <v>40909</v>
      </c>
    </row>
    <row r="342" spans="2:9" x14ac:dyDescent="0.2">
      <c r="B342">
        <v>4635</v>
      </c>
      <c r="C342">
        <v>51</v>
      </c>
      <c r="D342" t="s">
        <v>623</v>
      </c>
      <c r="E342">
        <v>2745</v>
      </c>
      <c r="F342">
        <v>650</v>
      </c>
      <c r="G342" s="3" t="s">
        <v>8956</v>
      </c>
      <c r="I342" s="19">
        <v>40057</v>
      </c>
    </row>
    <row r="343" spans="2:9" x14ac:dyDescent="0.2">
      <c r="B343">
        <v>4635</v>
      </c>
      <c r="C343">
        <v>33</v>
      </c>
      <c r="D343">
        <v>173</v>
      </c>
      <c r="E343">
        <v>3571</v>
      </c>
      <c r="F343">
        <v>650</v>
      </c>
      <c r="G343" s="3" t="s">
        <v>8956</v>
      </c>
      <c r="I343" s="19">
        <v>40634</v>
      </c>
    </row>
    <row r="344" spans="2:9" x14ac:dyDescent="0.2">
      <c r="B344">
        <v>4635</v>
      </c>
      <c r="C344">
        <v>34</v>
      </c>
      <c r="D344">
        <v>173</v>
      </c>
      <c r="F344">
        <v>650</v>
      </c>
      <c r="G344" s="3" t="s">
        <v>8956</v>
      </c>
      <c r="I344" s="19">
        <v>41379</v>
      </c>
    </row>
    <row r="345" spans="2:9" x14ac:dyDescent="0.2">
      <c r="B345" s="23">
        <v>4636</v>
      </c>
      <c r="C345" s="23">
        <v>51</v>
      </c>
      <c r="D345" s="23">
        <v>182</v>
      </c>
      <c r="F345">
        <v>650</v>
      </c>
      <c r="G345" s="3" t="s">
        <v>8955</v>
      </c>
    </row>
    <row r="346" spans="2:9" x14ac:dyDescent="0.2">
      <c r="B346">
        <v>4636</v>
      </c>
      <c r="C346">
        <v>51</v>
      </c>
      <c r="D346" t="s">
        <v>623</v>
      </c>
      <c r="E346">
        <v>2935</v>
      </c>
      <c r="F346">
        <v>650</v>
      </c>
      <c r="G346" s="3" t="s">
        <v>8956</v>
      </c>
      <c r="I346" s="19">
        <v>40118</v>
      </c>
    </row>
    <row r="347" spans="2:9" x14ac:dyDescent="0.2">
      <c r="B347">
        <v>4636</v>
      </c>
      <c r="C347">
        <v>51</v>
      </c>
      <c r="D347" t="s">
        <v>623</v>
      </c>
      <c r="E347">
        <v>2686</v>
      </c>
      <c r="F347">
        <v>650</v>
      </c>
      <c r="G347" s="3" t="s">
        <v>8956</v>
      </c>
      <c r="I347" s="19">
        <v>40057</v>
      </c>
    </row>
    <row r="348" spans="2:9" x14ac:dyDescent="0.2">
      <c r="B348" s="23">
        <v>4637</v>
      </c>
      <c r="C348" s="23">
        <v>51</v>
      </c>
      <c r="D348" s="23">
        <v>182</v>
      </c>
      <c r="F348">
        <v>650</v>
      </c>
      <c r="G348" s="3" t="s">
        <v>8955</v>
      </c>
    </row>
    <row r="349" spans="2:9" x14ac:dyDescent="0.2">
      <c r="B349">
        <v>4637</v>
      </c>
      <c r="C349">
        <v>53</v>
      </c>
      <c r="D349" t="s">
        <v>623</v>
      </c>
      <c r="E349">
        <v>3593</v>
      </c>
      <c r="F349">
        <v>650</v>
      </c>
      <c r="G349" s="3" t="s">
        <v>8956</v>
      </c>
      <c r="I349" s="19">
        <v>40817</v>
      </c>
    </row>
    <row r="350" spans="2:9" x14ac:dyDescent="0.2">
      <c r="B350" s="23">
        <v>4638</v>
      </c>
      <c r="C350" s="23">
        <v>50</v>
      </c>
      <c r="D350" s="23">
        <v>166</v>
      </c>
      <c r="F350">
        <v>650</v>
      </c>
      <c r="G350" s="3" t="s">
        <v>8955</v>
      </c>
    </row>
    <row r="351" spans="2:9" x14ac:dyDescent="0.2">
      <c r="B351">
        <v>4638</v>
      </c>
      <c r="C351">
        <v>50</v>
      </c>
      <c r="D351">
        <v>177</v>
      </c>
      <c r="E351">
        <v>3362</v>
      </c>
      <c r="F351">
        <v>650</v>
      </c>
      <c r="G351" s="3" t="s">
        <v>8956</v>
      </c>
      <c r="I351" s="19">
        <v>41091</v>
      </c>
    </row>
    <row r="352" spans="2:9" x14ac:dyDescent="0.2">
      <c r="B352">
        <v>4638</v>
      </c>
      <c r="C352">
        <v>51</v>
      </c>
      <c r="D352" t="s">
        <v>623</v>
      </c>
      <c r="E352">
        <v>3049</v>
      </c>
      <c r="F352">
        <v>650</v>
      </c>
      <c r="G352" s="3" t="s">
        <v>8956</v>
      </c>
      <c r="I352" s="19">
        <v>40087</v>
      </c>
    </row>
    <row r="353" spans="2:9" x14ac:dyDescent="0.2">
      <c r="B353">
        <v>4638</v>
      </c>
      <c r="C353">
        <v>51</v>
      </c>
      <c r="D353" t="s">
        <v>623</v>
      </c>
      <c r="E353">
        <v>3838</v>
      </c>
      <c r="F353">
        <v>650</v>
      </c>
      <c r="G353" s="3" t="s">
        <v>8956</v>
      </c>
      <c r="I353" s="19">
        <v>40588</v>
      </c>
    </row>
    <row r="354" spans="2:9" x14ac:dyDescent="0.2">
      <c r="B354">
        <v>4639</v>
      </c>
      <c r="C354">
        <v>51</v>
      </c>
      <c r="D354">
        <v>177</v>
      </c>
      <c r="E354">
        <v>3066</v>
      </c>
      <c r="F354">
        <v>650</v>
      </c>
      <c r="G354" s="3" t="s">
        <v>8956</v>
      </c>
      <c r="I354" s="19">
        <v>39823</v>
      </c>
    </row>
    <row r="355" spans="2:9" x14ac:dyDescent="0.2">
      <c r="B355">
        <v>4639</v>
      </c>
      <c r="C355">
        <v>51</v>
      </c>
      <c r="D355" t="s">
        <v>623</v>
      </c>
      <c r="E355">
        <v>3690</v>
      </c>
      <c r="F355">
        <v>650</v>
      </c>
      <c r="G355" s="3" t="s">
        <v>8956</v>
      </c>
      <c r="I355" s="19">
        <v>40188</v>
      </c>
    </row>
    <row r="356" spans="2:9" x14ac:dyDescent="0.2">
      <c r="B356" s="23">
        <v>4640</v>
      </c>
      <c r="C356" s="23">
        <v>51</v>
      </c>
      <c r="D356" s="23">
        <v>185</v>
      </c>
      <c r="F356">
        <v>650</v>
      </c>
      <c r="G356" s="3" t="s">
        <v>8955</v>
      </c>
    </row>
    <row r="357" spans="2:9" x14ac:dyDescent="0.2">
      <c r="B357">
        <v>4640</v>
      </c>
      <c r="C357">
        <v>53</v>
      </c>
      <c r="D357" t="s">
        <v>623</v>
      </c>
      <c r="E357">
        <v>2804</v>
      </c>
      <c r="F357">
        <v>650</v>
      </c>
      <c r="G357" s="3" t="s">
        <v>8956</v>
      </c>
      <c r="I357" s="19">
        <v>40087</v>
      </c>
    </row>
    <row r="358" spans="2:9" x14ac:dyDescent="0.2">
      <c r="B358">
        <v>4640</v>
      </c>
      <c r="C358">
        <v>53</v>
      </c>
      <c r="D358" t="s">
        <v>623</v>
      </c>
      <c r="E358">
        <v>2751</v>
      </c>
      <c r="F358">
        <v>650</v>
      </c>
      <c r="G358" s="3" t="s">
        <v>8956</v>
      </c>
      <c r="I358" s="19">
        <v>40054</v>
      </c>
    </row>
    <row r="359" spans="2:9" x14ac:dyDescent="0.2">
      <c r="B359" s="23">
        <v>4641</v>
      </c>
      <c r="C359" s="23">
        <v>51</v>
      </c>
      <c r="D359" s="23">
        <v>182</v>
      </c>
      <c r="F359">
        <v>650</v>
      </c>
      <c r="G359" s="3" t="s">
        <v>8955</v>
      </c>
    </row>
    <row r="360" spans="2:9" x14ac:dyDescent="0.2">
      <c r="B360">
        <v>4641</v>
      </c>
      <c r="C360">
        <v>51</v>
      </c>
      <c r="D360">
        <v>182</v>
      </c>
      <c r="E360">
        <v>2636</v>
      </c>
      <c r="F360">
        <v>650</v>
      </c>
      <c r="G360" s="3" t="s">
        <v>8956</v>
      </c>
      <c r="I360" s="19">
        <v>40057</v>
      </c>
    </row>
    <row r="361" spans="2:9" x14ac:dyDescent="0.2">
      <c r="B361">
        <v>4641</v>
      </c>
      <c r="C361">
        <v>51</v>
      </c>
      <c r="D361" t="s">
        <v>623</v>
      </c>
      <c r="E361">
        <v>3644</v>
      </c>
      <c r="F361">
        <v>650</v>
      </c>
      <c r="G361" s="3" t="s">
        <v>8956</v>
      </c>
      <c r="I361" s="19">
        <v>41358</v>
      </c>
    </row>
    <row r="362" spans="2:9" x14ac:dyDescent="0.2">
      <c r="B362" s="23">
        <v>4642</v>
      </c>
      <c r="C362" s="23">
        <v>50</v>
      </c>
      <c r="D362" s="23">
        <v>163</v>
      </c>
      <c r="F362">
        <v>650</v>
      </c>
      <c r="G362" s="3" t="s">
        <v>8955</v>
      </c>
    </row>
    <row r="363" spans="2:9" x14ac:dyDescent="0.2">
      <c r="B363">
        <v>4642</v>
      </c>
      <c r="C363">
        <v>50</v>
      </c>
      <c r="D363">
        <v>177</v>
      </c>
      <c r="E363">
        <v>3363</v>
      </c>
      <c r="F363">
        <v>650</v>
      </c>
      <c r="G363" s="3" t="s">
        <v>8956</v>
      </c>
      <c r="I363" s="19">
        <v>40909</v>
      </c>
    </row>
    <row r="364" spans="2:9" x14ac:dyDescent="0.2">
      <c r="B364">
        <v>4642</v>
      </c>
      <c r="C364">
        <v>50</v>
      </c>
      <c r="D364">
        <v>177</v>
      </c>
      <c r="E364">
        <v>3472</v>
      </c>
      <c r="F364">
        <v>650</v>
      </c>
      <c r="G364" s="3" t="s">
        <v>8956</v>
      </c>
      <c r="I364" s="19">
        <v>41244</v>
      </c>
    </row>
    <row r="365" spans="2:9" x14ac:dyDescent="0.2">
      <c r="B365">
        <v>4642</v>
      </c>
      <c r="C365">
        <v>51</v>
      </c>
      <c r="D365">
        <v>177</v>
      </c>
      <c r="E365">
        <v>3025</v>
      </c>
      <c r="F365">
        <v>650</v>
      </c>
      <c r="G365" s="3" t="s">
        <v>8956</v>
      </c>
      <c r="I365" s="19">
        <v>40093</v>
      </c>
    </row>
    <row r="366" spans="2:9" x14ac:dyDescent="0.2">
      <c r="B366">
        <v>4642</v>
      </c>
      <c r="C366">
        <v>56</v>
      </c>
      <c r="D366" t="s">
        <v>623</v>
      </c>
      <c r="E366">
        <v>2654</v>
      </c>
      <c r="F366">
        <v>650</v>
      </c>
      <c r="G366" s="3" t="s">
        <v>8956</v>
      </c>
      <c r="I366" s="19">
        <v>40003</v>
      </c>
    </row>
    <row r="367" spans="2:9" x14ac:dyDescent="0.2">
      <c r="B367">
        <v>4642</v>
      </c>
      <c r="C367">
        <v>50</v>
      </c>
      <c r="D367" t="s">
        <v>623</v>
      </c>
      <c r="E367">
        <v>3782</v>
      </c>
      <c r="F367">
        <v>650</v>
      </c>
      <c r="G367" s="3" t="s">
        <v>8956</v>
      </c>
      <c r="I367" s="19" t="s">
        <v>623</v>
      </c>
    </row>
    <row r="368" spans="2:9" x14ac:dyDescent="0.2">
      <c r="B368" s="23">
        <v>4643</v>
      </c>
      <c r="C368" s="23">
        <v>51</v>
      </c>
      <c r="D368" s="23">
        <v>177</v>
      </c>
      <c r="F368">
        <v>650</v>
      </c>
      <c r="G368" s="3" t="s">
        <v>8955</v>
      </c>
    </row>
    <row r="369" spans="2:9" x14ac:dyDescent="0.2">
      <c r="B369">
        <v>4643</v>
      </c>
      <c r="C369">
        <v>51</v>
      </c>
      <c r="D369">
        <v>177</v>
      </c>
      <c r="E369">
        <v>2937</v>
      </c>
      <c r="F369">
        <v>650</v>
      </c>
      <c r="G369" s="3" t="s">
        <v>8956</v>
      </c>
      <c r="I369" s="19">
        <v>40093</v>
      </c>
    </row>
    <row r="370" spans="2:9" x14ac:dyDescent="0.2">
      <c r="B370" s="23">
        <v>4644</v>
      </c>
      <c r="C370" s="23">
        <v>53</v>
      </c>
      <c r="D370" s="23">
        <v>182</v>
      </c>
      <c r="F370">
        <v>650</v>
      </c>
      <c r="G370" s="3" t="s">
        <v>8955</v>
      </c>
    </row>
    <row r="371" spans="2:9" x14ac:dyDescent="0.2">
      <c r="B371">
        <v>4644</v>
      </c>
      <c r="C371">
        <v>53</v>
      </c>
      <c r="D371" t="s">
        <v>623</v>
      </c>
      <c r="E371">
        <v>2938</v>
      </c>
      <c r="F371">
        <v>650</v>
      </c>
      <c r="G371" s="3" t="s">
        <v>8956</v>
      </c>
      <c r="I371" s="19">
        <v>40093</v>
      </c>
    </row>
    <row r="372" spans="2:9" x14ac:dyDescent="0.2">
      <c r="B372">
        <v>4645</v>
      </c>
      <c r="C372">
        <v>50</v>
      </c>
      <c r="D372">
        <v>182</v>
      </c>
      <c r="E372">
        <v>3512</v>
      </c>
      <c r="F372">
        <v>650</v>
      </c>
      <c r="G372" s="3" t="s">
        <v>8956</v>
      </c>
      <c r="I372" s="19">
        <v>40210</v>
      </c>
    </row>
    <row r="373" spans="2:9" x14ac:dyDescent="0.2">
      <c r="B373">
        <v>4645</v>
      </c>
      <c r="C373">
        <v>34</v>
      </c>
      <c r="D373">
        <v>182</v>
      </c>
      <c r="E373">
        <v>3513</v>
      </c>
      <c r="F373">
        <v>650</v>
      </c>
      <c r="G373" s="3" t="s">
        <v>8956</v>
      </c>
      <c r="I373" s="19">
        <v>40603</v>
      </c>
    </row>
    <row r="374" spans="2:9" x14ac:dyDescent="0.2">
      <c r="B374">
        <v>4645</v>
      </c>
      <c r="C374">
        <v>50</v>
      </c>
      <c r="D374">
        <v>177</v>
      </c>
      <c r="E374">
        <v>3004</v>
      </c>
      <c r="F374">
        <v>650</v>
      </c>
      <c r="G374" s="3" t="s">
        <v>8956</v>
      </c>
      <c r="I374" s="19">
        <v>40093</v>
      </c>
    </row>
    <row r="375" spans="2:9" x14ac:dyDescent="0.2">
      <c r="B375" s="23">
        <v>4646</v>
      </c>
      <c r="C375" s="23">
        <v>50</v>
      </c>
      <c r="D375" s="23">
        <v>163</v>
      </c>
      <c r="F375">
        <v>650</v>
      </c>
      <c r="G375" s="3" t="s">
        <v>8955</v>
      </c>
    </row>
    <row r="376" spans="2:9" x14ac:dyDescent="0.2">
      <c r="B376">
        <v>4646</v>
      </c>
      <c r="C376">
        <v>50</v>
      </c>
      <c r="D376">
        <v>177</v>
      </c>
      <c r="E376">
        <v>3364</v>
      </c>
      <c r="F376">
        <v>650</v>
      </c>
      <c r="G376" s="3" t="s">
        <v>8956</v>
      </c>
      <c r="I376" s="19">
        <v>40909</v>
      </c>
    </row>
    <row r="377" spans="2:9" x14ac:dyDescent="0.2">
      <c r="B377">
        <v>4646</v>
      </c>
      <c r="C377">
        <v>50</v>
      </c>
      <c r="D377">
        <v>177</v>
      </c>
      <c r="E377">
        <v>3517</v>
      </c>
      <c r="F377">
        <v>650</v>
      </c>
      <c r="G377" s="3" t="s">
        <v>8956</v>
      </c>
      <c r="I377" s="19">
        <v>41244</v>
      </c>
    </row>
    <row r="378" spans="2:9" x14ac:dyDescent="0.2">
      <c r="B378">
        <v>4646</v>
      </c>
      <c r="C378">
        <v>51</v>
      </c>
      <c r="D378">
        <v>177</v>
      </c>
      <c r="E378">
        <v>3030</v>
      </c>
      <c r="F378">
        <v>650</v>
      </c>
      <c r="G378" s="3" t="s">
        <v>8956</v>
      </c>
      <c r="I378" s="19">
        <v>40093</v>
      </c>
    </row>
    <row r="379" spans="2:9" x14ac:dyDescent="0.2">
      <c r="B379">
        <v>4646</v>
      </c>
      <c r="C379">
        <v>51</v>
      </c>
      <c r="D379" t="s">
        <v>623</v>
      </c>
      <c r="E379">
        <v>3798</v>
      </c>
      <c r="F379">
        <v>650</v>
      </c>
      <c r="G379" s="3" t="s">
        <v>8956</v>
      </c>
      <c r="I379" s="19">
        <v>41275</v>
      </c>
    </row>
    <row r="380" spans="2:9" x14ac:dyDescent="0.2">
      <c r="B380">
        <v>4646</v>
      </c>
      <c r="C380">
        <v>50</v>
      </c>
      <c r="D380">
        <v>163</v>
      </c>
      <c r="F380">
        <v>650</v>
      </c>
      <c r="G380" s="3" t="s">
        <v>8956</v>
      </c>
      <c r="I380" s="19">
        <v>41366</v>
      </c>
    </row>
    <row r="381" spans="2:9" x14ac:dyDescent="0.2">
      <c r="B381" s="23">
        <v>4648</v>
      </c>
      <c r="C381" s="23">
        <v>62</v>
      </c>
      <c r="D381" s="23">
        <v>177</v>
      </c>
      <c r="F381">
        <v>650</v>
      </c>
      <c r="G381" s="3" t="s">
        <v>8955</v>
      </c>
    </row>
    <row r="382" spans="2:9" x14ac:dyDescent="0.2">
      <c r="B382">
        <v>4648</v>
      </c>
      <c r="C382">
        <v>51</v>
      </c>
      <c r="D382" t="s">
        <v>623</v>
      </c>
      <c r="E382">
        <v>2903</v>
      </c>
      <c r="F382">
        <v>650</v>
      </c>
      <c r="G382" s="3" t="s">
        <v>8956</v>
      </c>
      <c r="I382" s="19">
        <v>40125</v>
      </c>
    </row>
    <row r="383" spans="2:9" x14ac:dyDescent="0.2">
      <c r="B383">
        <v>4648</v>
      </c>
      <c r="C383">
        <v>51</v>
      </c>
      <c r="D383" t="s">
        <v>623</v>
      </c>
      <c r="E383">
        <v>3608</v>
      </c>
      <c r="F383">
        <v>650</v>
      </c>
      <c r="G383" s="3" t="s">
        <v>8956</v>
      </c>
      <c r="I383" s="19">
        <v>40238</v>
      </c>
    </row>
    <row r="384" spans="2:9" x14ac:dyDescent="0.2">
      <c r="B384">
        <v>4649</v>
      </c>
      <c r="C384">
        <v>51</v>
      </c>
      <c r="D384">
        <v>182</v>
      </c>
      <c r="E384">
        <v>2941</v>
      </c>
      <c r="F384">
        <v>650</v>
      </c>
      <c r="G384" s="3" t="s">
        <v>8956</v>
      </c>
      <c r="I384" s="19">
        <v>40095</v>
      </c>
    </row>
    <row r="385" spans="2:9" x14ac:dyDescent="0.2">
      <c r="B385">
        <v>4649</v>
      </c>
      <c r="C385">
        <v>51</v>
      </c>
      <c r="D385" t="s">
        <v>623</v>
      </c>
      <c r="E385">
        <v>2613</v>
      </c>
      <c r="F385">
        <v>650</v>
      </c>
      <c r="G385" s="3" t="s">
        <v>8956</v>
      </c>
      <c r="I385" s="19">
        <v>40063</v>
      </c>
    </row>
    <row r="386" spans="2:9" x14ac:dyDescent="0.2">
      <c r="B386">
        <v>4649</v>
      </c>
      <c r="C386">
        <v>51</v>
      </c>
      <c r="D386" t="s">
        <v>623</v>
      </c>
      <c r="E386">
        <v>3640</v>
      </c>
      <c r="F386">
        <v>650</v>
      </c>
      <c r="G386" s="3" t="s">
        <v>8956</v>
      </c>
      <c r="I386" s="19">
        <v>40574</v>
      </c>
    </row>
    <row r="387" spans="2:9" x14ac:dyDescent="0.2">
      <c r="B387">
        <v>4651</v>
      </c>
      <c r="C387">
        <v>53</v>
      </c>
      <c r="D387" t="s">
        <v>623</v>
      </c>
      <c r="E387" t="s">
        <v>623</v>
      </c>
      <c r="F387">
        <v>650</v>
      </c>
      <c r="G387" s="3" t="s">
        <v>8956</v>
      </c>
      <c r="I387" s="19">
        <v>40096</v>
      </c>
    </row>
    <row r="388" spans="2:9" x14ac:dyDescent="0.2">
      <c r="B388">
        <v>4651</v>
      </c>
      <c r="C388">
        <v>51</v>
      </c>
      <c r="D388" t="s">
        <v>623</v>
      </c>
      <c r="E388">
        <v>2687</v>
      </c>
      <c r="F388">
        <v>650</v>
      </c>
      <c r="G388" s="3" t="s">
        <v>8956</v>
      </c>
      <c r="I388" s="19">
        <v>40066</v>
      </c>
    </row>
    <row r="389" spans="2:9" x14ac:dyDescent="0.2">
      <c r="B389" s="23">
        <v>4652</v>
      </c>
      <c r="C389" s="23">
        <v>36</v>
      </c>
      <c r="D389" s="23">
        <v>175</v>
      </c>
      <c r="F389">
        <v>650</v>
      </c>
      <c r="G389" s="3" t="s">
        <v>8955</v>
      </c>
    </row>
    <row r="390" spans="2:9" x14ac:dyDescent="0.2">
      <c r="B390">
        <v>4652</v>
      </c>
      <c r="C390">
        <v>35</v>
      </c>
      <c r="D390">
        <v>173</v>
      </c>
      <c r="E390">
        <v>3365</v>
      </c>
      <c r="F390">
        <v>650</v>
      </c>
      <c r="G390" s="3" t="s">
        <v>8956</v>
      </c>
      <c r="I390" s="19">
        <v>40909</v>
      </c>
    </row>
    <row r="391" spans="2:9" x14ac:dyDescent="0.2">
      <c r="B391">
        <v>4652</v>
      </c>
      <c r="C391">
        <v>36</v>
      </c>
      <c r="D391">
        <v>175</v>
      </c>
      <c r="E391">
        <v>3528</v>
      </c>
      <c r="F391">
        <v>650</v>
      </c>
      <c r="G391" s="3" t="s">
        <v>8956</v>
      </c>
      <c r="I391" s="19">
        <v>41142</v>
      </c>
    </row>
    <row r="392" spans="2:9" x14ac:dyDescent="0.2">
      <c r="B392">
        <v>4652</v>
      </c>
      <c r="C392">
        <v>33</v>
      </c>
      <c r="D392" t="s">
        <v>623</v>
      </c>
      <c r="E392">
        <v>2688</v>
      </c>
      <c r="F392">
        <v>650</v>
      </c>
      <c r="G392" s="3" t="s">
        <v>8956</v>
      </c>
      <c r="I392" s="19">
        <v>40070</v>
      </c>
    </row>
    <row r="393" spans="2:9" x14ac:dyDescent="0.2">
      <c r="B393">
        <v>4652</v>
      </c>
      <c r="C393">
        <v>34</v>
      </c>
      <c r="D393">
        <v>173</v>
      </c>
      <c r="E393">
        <v>3562</v>
      </c>
      <c r="F393">
        <v>650</v>
      </c>
      <c r="G393" s="3" t="s">
        <v>8956</v>
      </c>
      <c r="I393" s="19">
        <v>40634</v>
      </c>
    </row>
    <row r="394" spans="2:9" x14ac:dyDescent="0.2">
      <c r="B394" s="23">
        <v>4653</v>
      </c>
      <c r="C394" s="23">
        <v>51</v>
      </c>
      <c r="D394" s="23">
        <v>186</v>
      </c>
      <c r="F394">
        <v>650</v>
      </c>
      <c r="G394" s="3" t="s">
        <v>8955</v>
      </c>
    </row>
    <row r="395" spans="2:9" x14ac:dyDescent="0.2">
      <c r="B395">
        <v>4653</v>
      </c>
      <c r="C395">
        <v>51</v>
      </c>
      <c r="D395" t="s">
        <v>623</v>
      </c>
      <c r="E395">
        <v>3036</v>
      </c>
      <c r="F395">
        <v>650</v>
      </c>
      <c r="G395" s="3" t="s">
        <v>8956</v>
      </c>
      <c r="I395" s="19">
        <v>40131</v>
      </c>
    </row>
    <row r="396" spans="2:9" x14ac:dyDescent="0.2">
      <c r="B396">
        <v>4653</v>
      </c>
      <c r="C396">
        <v>51</v>
      </c>
      <c r="D396" t="s">
        <v>623</v>
      </c>
      <c r="E396">
        <v>3702</v>
      </c>
      <c r="F396">
        <v>650</v>
      </c>
      <c r="G396" s="3" t="s">
        <v>8956</v>
      </c>
      <c r="I396" s="19">
        <v>41220</v>
      </c>
    </row>
    <row r="397" spans="2:9" x14ac:dyDescent="0.2">
      <c r="B397" s="23">
        <v>4654</v>
      </c>
      <c r="C397" s="23">
        <v>52</v>
      </c>
      <c r="D397" s="23">
        <v>177</v>
      </c>
      <c r="F397">
        <v>650</v>
      </c>
      <c r="G397" s="3" t="s">
        <v>8955</v>
      </c>
    </row>
    <row r="398" spans="2:9" x14ac:dyDescent="0.2">
      <c r="B398">
        <v>4654</v>
      </c>
      <c r="C398">
        <v>51</v>
      </c>
      <c r="D398">
        <v>177</v>
      </c>
      <c r="E398">
        <v>2943</v>
      </c>
      <c r="F398">
        <v>650</v>
      </c>
      <c r="G398" s="3" t="s">
        <v>8956</v>
      </c>
      <c r="I398" s="19">
        <v>40070</v>
      </c>
    </row>
    <row r="399" spans="2:9" x14ac:dyDescent="0.2">
      <c r="B399">
        <v>4654</v>
      </c>
      <c r="C399">
        <v>50</v>
      </c>
      <c r="D399" t="s">
        <v>623</v>
      </c>
      <c r="E399">
        <v>3661</v>
      </c>
      <c r="F399">
        <v>650</v>
      </c>
      <c r="G399" s="3" t="s">
        <v>8956</v>
      </c>
      <c r="I399" s="19">
        <v>40924</v>
      </c>
    </row>
    <row r="400" spans="2:9" x14ac:dyDescent="0.2">
      <c r="B400" s="23">
        <v>4655</v>
      </c>
      <c r="C400" s="23">
        <v>50</v>
      </c>
      <c r="D400" s="23">
        <v>173</v>
      </c>
      <c r="F400">
        <v>650</v>
      </c>
      <c r="G400" s="3" t="s">
        <v>8955</v>
      </c>
    </row>
    <row r="401" spans="2:9" x14ac:dyDescent="0.2">
      <c r="B401">
        <v>4655</v>
      </c>
      <c r="C401">
        <v>51</v>
      </c>
      <c r="D401" t="s">
        <v>623</v>
      </c>
      <c r="E401">
        <v>2506</v>
      </c>
      <c r="F401">
        <v>650</v>
      </c>
      <c r="G401" s="3" t="s">
        <v>8956</v>
      </c>
      <c r="I401" s="19">
        <v>40072</v>
      </c>
    </row>
    <row r="402" spans="2:9" x14ac:dyDescent="0.2">
      <c r="B402">
        <v>4655</v>
      </c>
      <c r="C402">
        <v>50</v>
      </c>
      <c r="D402" t="s">
        <v>623</v>
      </c>
      <c r="E402">
        <v>3573</v>
      </c>
      <c r="F402">
        <v>650</v>
      </c>
      <c r="G402" s="3" t="s">
        <v>8956</v>
      </c>
      <c r="I402" s="19">
        <v>41379</v>
      </c>
    </row>
    <row r="403" spans="2:9" x14ac:dyDescent="0.2">
      <c r="B403">
        <v>4656</v>
      </c>
      <c r="C403">
        <v>51</v>
      </c>
      <c r="D403" t="s">
        <v>623</v>
      </c>
      <c r="E403" t="s">
        <v>623</v>
      </c>
      <c r="F403">
        <v>650</v>
      </c>
      <c r="G403" s="3" t="s">
        <v>8956</v>
      </c>
      <c r="I403" s="19">
        <v>40077</v>
      </c>
    </row>
    <row r="404" spans="2:9" x14ac:dyDescent="0.2">
      <c r="B404">
        <v>4658</v>
      </c>
      <c r="C404">
        <v>53</v>
      </c>
      <c r="D404">
        <v>177</v>
      </c>
      <c r="E404">
        <v>2896</v>
      </c>
      <c r="F404">
        <v>650</v>
      </c>
      <c r="G404" s="3" t="s">
        <v>8956</v>
      </c>
      <c r="I404" s="19">
        <v>40118</v>
      </c>
    </row>
    <row r="405" spans="2:9" x14ac:dyDescent="0.2">
      <c r="B405">
        <v>4658</v>
      </c>
      <c r="C405">
        <v>53</v>
      </c>
      <c r="D405" t="s">
        <v>623</v>
      </c>
      <c r="E405">
        <v>3604</v>
      </c>
      <c r="F405">
        <v>650</v>
      </c>
      <c r="G405" s="3" t="s">
        <v>8956</v>
      </c>
      <c r="I405" s="19">
        <v>40634</v>
      </c>
    </row>
    <row r="406" spans="2:9" x14ac:dyDescent="0.2">
      <c r="B406">
        <v>4659</v>
      </c>
      <c r="C406">
        <v>53</v>
      </c>
      <c r="D406">
        <v>177</v>
      </c>
      <c r="E406">
        <v>2944</v>
      </c>
      <c r="F406">
        <v>650</v>
      </c>
      <c r="G406" s="3" t="s">
        <v>8956</v>
      </c>
      <c r="I406" s="19">
        <v>40118</v>
      </c>
    </row>
    <row r="407" spans="2:9" x14ac:dyDescent="0.2">
      <c r="B407">
        <v>4659</v>
      </c>
      <c r="C407">
        <v>53</v>
      </c>
      <c r="D407" t="s">
        <v>623</v>
      </c>
      <c r="E407">
        <v>2642</v>
      </c>
      <c r="F407">
        <v>650</v>
      </c>
      <c r="G407" s="3" t="s">
        <v>8956</v>
      </c>
      <c r="I407" s="19">
        <v>40087</v>
      </c>
    </row>
    <row r="408" spans="2:9" x14ac:dyDescent="0.2">
      <c r="B408">
        <v>4669</v>
      </c>
      <c r="C408">
        <v>51</v>
      </c>
      <c r="D408" t="s">
        <v>623</v>
      </c>
      <c r="E408">
        <v>3634</v>
      </c>
      <c r="F408">
        <v>650</v>
      </c>
      <c r="G408" s="3" t="s">
        <v>8956</v>
      </c>
      <c r="I408" s="19">
        <v>40483</v>
      </c>
    </row>
    <row r="409" spans="2:9" x14ac:dyDescent="0.2">
      <c r="B409" s="23">
        <v>4670</v>
      </c>
      <c r="C409" s="23">
        <v>33</v>
      </c>
      <c r="D409" s="23">
        <v>182</v>
      </c>
      <c r="F409">
        <v>650</v>
      </c>
      <c r="G409" s="3" t="s">
        <v>8955</v>
      </c>
    </row>
    <row r="410" spans="2:9" x14ac:dyDescent="0.2">
      <c r="B410">
        <v>4670</v>
      </c>
      <c r="C410">
        <v>53</v>
      </c>
      <c r="D410" t="s">
        <v>623</v>
      </c>
      <c r="E410">
        <v>3598</v>
      </c>
      <c r="F410">
        <v>650</v>
      </c>
      <c r="G410" s="3" t="s">
        <v>8956</v>
      </c>
      <c r="I410" s="19">
        <v>41006</v>
      </c>
    </row>
    <row r="411" spans="2:9" x14ac:dyDescent="0.2">
      <c r="B411" s="23">
        <v>4671</v>
      </c>
      <c r="C411" s="23">
        <v>33</v>
      </c>
      <c r="D411" s="23">
        <v>270</v>
      </c>
      <c r="F411">
        <v>650</v>
      </c>
      <c r="G411" s="3" t="s">
        <v>8955</v>
      </c>
    </row>
    <row r="412" spans="2:9" x14ac:dyDescent="0.2">
      <c r="B412">
        <v>4671</v>
      </c>
      <c r="C412">
        <v>33</v>
      </c>
      <c r="D412">
        <v>186</v>
      </c>
      <c r="E412">
        <v>3366</v>
      </c>
      <c r="F412">
        <v>650</v>
      </c>
      <c r="G412" s="3" t="s">
        <v>8956</v>
      </c>
      <c r="I412" s="19">
        <v>40634</v>
      </c>
    </row>
    <row r="413" spans="2:9" x14ac:dyDescent="0.2">
      <c r="B413">
        <v>4671</v>
      </c>
      <c r="C413">
        <v>50</v>
      </c>
      <c r="D413" t="s">
        <v>623</v>
      </c>
      <c r="E413">
        <v>3047</v>
      </c>
      <c r="F413">
        <v>650</v>
      </c>
      <c r="G413" s="3" t="s">
        <v>8956</v>
      </c>
      <c r="I413" s="19">
        <v>40087</v>
      </c>
    </row>
    <row r="414" spans="2:9" x14ac:dyDescent="0.2">
      <c r="B414">
        <v>4672</v>
      </c>
      <c r="C414">
        <v>33</v>
      </c>
      <c r="D414" t="s">
        <v>623</v>
      </c>
      <c r="E414">
        <v>2540</v>
      </c>
      <c r="F414">
        <v>650</v>
      </c>
      <c r="G414" s="3" t="s">
        <v>8956</v>
      </c>
      <c r="I414" s="19">
        <v>40087</v>
      </c>
    </row>
    <row r="415" spans="2:9" x14ac:dyDescent="0.2">
      <c r="B415">
        <v>4673</v>
      </c>
      <c r="C415">
        <v>51</v>
      </c>
      <c r="D415" t="s">
        <v>623</v>
      </c>
      <c r="E415">
        <v>2945</v>
      </c>
      <c r="F415">
        <v>650</v>
      </c>
      <c r="G415" s="3" t="s">
        <v>8956</v>
      </c>
      <c r="I415" s="19">
        <v>40154</v>
      </c>
    </row>
    <row r="416" spans="2:9" x14ac:dyDescent="0.2">
      <c r="B416">
        <v>4673</v>
      </c>
      <c r="C416">
        <v>56</v>
      </c>
      <c r="D416" t="s">
        <v>623</v>
      </c>
      <c r="E416">
        <v>2623</v>
      </c>
      <c r="F416">
        <v>650</v>
      </c>
      <c r="G416" s="3" t="s">
        <v>8956</v>
      </c>
      <c r="I416" s="19">
        <v>40004</v>
      </c>
    </row>
    <row r="417" spans="2:9" x14ac:dyDescent="0.2">
      <c r="B417">
        <v>4673</v>
      </c>
      <c r="C417">
        <v>56</v>
      </c>
      <c r="D417" t="s">
        <v>623</v>
      </c>
      <c r="E417">
        <v>3646</v>
      </c>
      <c r="F417">
        <v>650</v>
      </c>
      <c r="G417" s="3" t="s">
        <v>8956</v>
      </c>
      <c r="I417" s="19">
        <v>40179</v>
      </c>
    </row>
    <row r="418" spans="2:9" x14ac:dyDescent="0.2">
      <c r="B418" s="23">
        <v>4674</v>
      </c>
      <c r="C418" s="23">
        <v>50</v>
      </c>
      <c r="D418" s="23">
        <v>163</v>
      </c>
      <c r="F418">
        <v>650</v>
      </c>
      <c r="G418" s="3" t="s">
        <v>8955</v>
      </c>
    </row>
    <row r="419" spans="2:9" x14ac:dyDescent="0.2">
      <c r="B419">
        <v>4674</v>
      </c>
      <c r="C419">
        <v>50</v>
      </c>
      <c r="D419">
        <v>177</v>
      </c>
      <c r="E419">
        <v>3367</v>
      </c>
      <c r="F419">
        <v>650</v>
      </c>
      <c r="G419" s="3" t="s">
        <v>8956</v>
      </c>
      <c r="I419" s="19">
        <v>40909</v>
      </c>
    </row>
    <row r="420" spans="2:9" x14ac:dyDescent="0.2">
      <c r="B420">
        <v>4674</v>
      </c>
      <c r="C420">
        <v>50</v>
      </c>
      <c r="D420" t="s">
        <v>623</v>
      </c>
      <c r="E420">
        <v>3538</v>
      </c>
      <c r="F420">
        <v>650</v>
      </c>
      <c r="G420" s="3" t="s">
        <v>8956</v>
      </c>
      <c r="I420" s="19">
        <v>41244</v>
      </c>
    </row>
    <row r="421" spans="2:9" x14ac:dyDescent="0.2">
      <c r="B421">
        <v>4674</v>
      </c>
      <c r="C421">
        <v>51</v>
      </c>
      <c r="D421" t="s">
        <v>623</v>
      </c>
      <c r="E421">
        <v>3048</v>
      </c>
      <c r="F421">
        <v>650</v>
      </c>
      <c r="G421" s="3" t="s">
        <v>8956</v>
      </c>
      <c r="I421" s="19">
        <v>40125</v>
      </c>
    </row>
    <row r="422" spans="2:9" x14ac:dyDescent="0.2">
      <c r="B422">
        <v>4674</v>
      </c>
      <c r="C422">
        <v>56</v>
      </c>
      <c r="D422" t="s">
        <v>623</v>
      </c>
      <c r="E422">
        <v>2722</v>
      </c>
      <c r="F422">
        <v>650</v>
      </c>
      <c r="G422" s="3" t="s">
        <v>8956</v>
      </c>
      <c r="I422" s="19">
        <v>40094</v>
      </c>
    </row>
    <row r="423" spans="2:9" x14ac:dyDescent="0.2">
      <c r="B423" s="23">
        <v>4675</v>
      </c>
      <c r="C423" s="23">
        <v>51</v>
      </c>
      <c r="D423" s="23">
        <v>270</v>
      </c>
      <c r="F423">
        <v>650</v>
      </c>
      <c r="G423" s="3" t="s">
        <v>8955</v>
      </c>
    </row>
    <row r="424" spans="2:9" x14ac:dyDescent="0.2">
      <c r="B424">
        <v>4675</v>
      </c>
      <c r="C424">
        <v>51</v>
      </c>
      <c r="D424">
        <v>176</v>
      </c>
      <c r="E424">
        <v>2806</v>
      </c>
      <c r="F424">
        <v>650</v>
      </c>
      <c r="G424" s="3" t="s">
        <v>8956</v>
      </c>
      <c r="I424" s="19">
        <v>40179</v>
      </c>
    </row>
    <row r="425" spans="2:9" x14ac:dyDescent="0.2">
      <c r="B425">
        <v>4675</v>
      </c>
      <c r="C425">
        <v>56</v>
      </c>
      <c r="D425" t="s">
        <v>623</v>
      </c>
      <c r="E425">
        <v>2666</v>
      </c>
      <c r="F425">
        <v>650</v>
      </c>
      <c r="G425" s="3" t="s">
        <v>8956</v>
      </c>
      <c r="I425" s="19">
        <v>40094</v>
      </c>
    </row>
    <row r="426" spans="2:9" x14ac:dyDescent="0.2">
      <c r="B426">
        <v>4675</v>
      </c>
      <c r="C426">
        <v>51</v>
      </c>
      <c r="D426" t="s">
        <v>623</v>
      </c>
      <c r="E426">
        <v>3787</v>
      </c>
      <c r="F426">
        <v>650</v>
      </c>
      <c r="G426" s="3" t="s">
        <v>8956</v>
      </c>
      <c r="I426" s="19">
        <v>41534</v>
      </c>
    </row>
    <row r="427" spans="2:9" x14ac:dyDescent="0.2">
      <c r="B427">
        <v>4676</v>
      </c>
      <c r="C427">
        <v>56</v>
      </c>
      <c r="D427" t="s">
        <v>623</v>
      </c>
      <c r="E427">
        <v>2946</v>
      </c>
      <c r="F427">
        <v>650</v>
      </c>
      <c r="G427" s="3" t="s">
        <v>8956</v>
      </c>
      <c r="I427" s="19">
        <v>40179</v>
      </c>
    </row>
    <row r="428" spans="2:9" x14ac:dyDescent="0.2">
      <c r="B428">
        <v>4676</v>
      </c>
      <c r="C428">
        <v>56</v>
      </c>
      <c r="D428" t="s">
        <v>623</v>
      </c>
      <c r="E428">
        <v>2655</v>
      </c>
      <c r="F428">
        <v>650</v>
      </c>
      <c r="G428" s="3" t="s">
        <v>8956</v>
      </c>
      <c r="I428" s="19">
        <v>40096</v>
      </c>
    </row>
    <row r="429" spans="2:9" x14ac:dyDescent="0.2">
      <c r="B429">
        <v>4677</v>
      </c>
      <c r="C429">
        <v>34</v>
      </c>
      <c r="D429" t="s">
        <v>623</v>
      </c>
      <c r="E429">
        <v>2541</v>
      </c>
      <c r="F429">
        <v>650</v>
      </c>
      <c r="G429" s="3" t="s">
        <v>8956</v>
      </c>
      <c r="I429" s="19">
        <v>41235</v>
      </c>
    </row>
    <row r="430" spans="2:9" x14ac:dyDescent="0.2">
      <c r="B430">
        <v>4678</v>
      </c>
      <c r="C430">
        <v>56</v>
      </c>
      <c r="D430" t="s">
        <v>623</v>
      </c>
      <c r="E430">
        <v>2542</v>
      </c>
      <c r="F430">
        <v>650</v>
      </c>
      <c r="G430" s="3" t="s">
        <v>8956</v>
      </c>
      <c r="I430" s="19">
        <v>40101</v>
      </c>
    </row>
    <row r="431" spans="2:9" x14ac:dyDescent="0.2">
      <c r="B431">
        <v>4678</v>
      </c>
      <c r="C431">
        <v>51</v>
      </c>
      <c r="D431" t="s">
        <v>623</v>
      </c>
      <c r="E431">
        <v>3659</v>
      </c>
      <c r="F431">
        <v>650</v>
      </c>
      <c r="G431" s="3" t="s">
        <v>8956</v>
      </c>
      <c r="I431" s="19">
        <v>40179</v>
      </c>
    </row>
    <row r="432" spans="2:9" x14ac:dyDescent="0.2">
      <c r="B432" s="23">
        <v>4679</v>
      </c>
      <c r="C432" s="23">
        <v>34</v>
      </c>
      <c r="D432" s="23">
        <v>179</v>
      </c>
      <c r="F432">
        <v>650</v>
      </c>
      <c r="G432" s="3" t="s">
        <v>8955</v>
      </c>
    </row>
    <row r="433" spans="2:9" x14ac:dyDescent="0.2">
      <c r="B433">
        <v>4679</v>
      </c>
      <c r="C433">
        <v>33</v>
      </c>
      <c r="D433">
        <v>179</v>
      </c>
      <c r="E433">
        <v>3357</v>
      </c>
      <c r="F433">
        <v>650</v>
      </c>
      <c r="G433" s="3" t="s">
        <v>8956</v>
      </c>
      <c r="I433" s="19">
        <v>40634</v>
      </c>
    </row>
    <row r="434" spans="2:9" x14ac:dyDescent="0.2">
      <c r="B434">
        <v>4679</v>
      </c>
      <c r="C434">
        <v>51</v>
      </c>
      <c r="D434">
        <v>180</v>
      </c>
      <c r="E434">
        <v>2805</v>
      </c>
      <c r="F434">
        <v>650</v>
      </c>
      <c r="G434" s="3" t="s">
        <v>8956</v>
      </c>
      <c r="I434" s="19">
        <v>40179</v>
      </c>
    </row>
    <row r="435" spans="2:9" x14ac:dyDescent="0.2">
      <c r="B435" s="23">
        <v>4680</v>
      </c>
      <c r="C435" s="23">
        <v>36</v>
      </c>
      <c r="D435" s="23">
        <v>167</v>
      </c>
      <c r="F435">
        <v>650</v>
      </c>
      <c r="G435" s="3" t="s">
        <v>8955</v>
      </c>
    </row>
    <row r="436" spans="2:9" x14ac:dyDescent="0.2">
      <c r="B436">
        <v>4680</v>
      </c>
      <c r="C436">
        <v>50</v>
      </c>
      <c r="D436">
        <v>177</v>
      </c>
      <c r="E436" t="s">
        <v>623</v>
      </c>
      <c r="F436">
        <v>650</v>
      </c>
      <c r="G436" s="3" t="s">
        <v>8956</v>
      </c>
      <c r="I436" s="19">
        <v>40179</v>
      </c>
    </row>
    <row r="437" spans="2:9" x14ac:dyDescent="0.2">
      <c r="B437">
        <v>4680</v>
      </c>
      <c r="C437">
        <v>34</v>
      </c>
      <c r="D437">
        <v>177</v>
      </c>
      <c r="E437">
        <v>3406</v>
      </c>
      <c r="F437">
        <v>650</v>
      </c>
      <c r="G437" s="3" t="s">
        <v>8956</v>
      </c>
      <c r="I437" s="19">
        <v>40603</v>
      </c>
    </row>
    <row r="438" spans="2:9" x14ac:dyDescent="0.2">
      <c r="B438">
        <v>4680</v>
      </c>
      <c r="C438">
        <v>35</v>
      </c>
      <c r="D438">
        <v>177</v>
      </c>
      <c r="E438">
        <v>3407</v>
      </c>
      <c r="F438">
        <v>650</v>
      </c>
      <c r="G438" s="3" t="s">
        <v>8956</v>
      </c>
      <c r="I438" s="19">
        <v>40695</v>
      </c>
    </row>
    <row r="439" spans="2:9" x14ac:dyDescent="0.2">
      <c r="B439">
        <v>4680</v>
      </c>
      <c r="C439">
        <v>36</v>
      </c>
      <c r="D439">
        <v>177</v>
      </c>
      <c r="E439">
        <v>3408</v>
      </c>
      <c r="F439">
        <v>650</v>
      </c>
      <c r="G439" s="3" t="s">
        <v>8956</v>
      </c>
      <c r="I439" s="19">
        <v>41183</v>
      </c>
    </row>
    <row r="440" spans="2:9" x14ac:dyDescent="0.2">
      <c r="B440">
        <v>4680</v>
      </c>
      <c r="C440">
        <v>34</v>
      </c>
      <c r="D440">
        <v>167</v>
      </c>
      <c r="E440">
        <v>3409</v>
      </c>
      <c r="F440">
        <v>650</v>
      </c>
      <c r="G440" s="3" t="s">
        <v>8956</v>
      </c>
      <c r="I440" s="19">
        <v>41275</v>
      </c>
    </row>
    <row r="441" spans="2:9" x14ac:dyDescent="0.2">
      <c r="B441">
        <v>4680</v>
      </c>
      <c r="C441">
        <v>51</v>
      </c>
      <c r="D441" t="s">
        <v>623</v>
      </c>
      <c r="E441">
        <v>2631</v>
      </c>
      <c r="F441">
        <v>650</v>
      </c>
      <c r="G441" s="3" t="s">
        <v>8956</v>
      </c>
      <c r="I441" s="19">
        <v>40102</v>
      </c>
    </row>
    <row r="442" spans="2:9" x14ac:dyDescent="0.2">
      <c r="B442">
        <v>4680</v>
      </c>
      <c r="C442">
        <v>36</v>
      </c>
      <c r="D442">
        <v>167</v>
      </c>
      <c r="E442">
        <v>3772</v>
      </c>
      <c r="F442">
        <v>650</v>
      </c>
      <c r="G442" s="3" t="s">
        <v>8956</v>
      </c>
      <c r="I442" s="19">
        <v>41244</v>
      </c>
    </row>
    <row r="443" spans="2:9" x14ac:dyDescent="0.2">
      <c r="B443">
        <v>4681</v>
      </c>
      <c r="C443">
        <v>51</v>
      </c>
      <c r="D443" t="s">
        <v>623</v>
      </c>
      <c r="E443">
        <v>3625</v>
      </c>
      <c r="F443">
        <v>650</v>
      </c>
      <c r="G443" s="3" t="s">
        <v>8956</v>
      </c>
      <c r="I443" s="19">
        <v>40664</v>
      </c>
    </row>
    <row r="444" spans="2:9" x14ac:dyDescent="0.2">
      <c r="B444">
        <v>4682</v>
      </c>
      <c r="C444">
        <v>56</v>
      </c>
      <c r="D444" t="s">
        <v>623</v>
      </c>
      <c r="E444">
        <v>2543</v>
      </c>
      <c r="F444">
        <v>650</v>
      </c>
      <c r="G444" s="3" t="s">
        <v>8956</v>
      </c>
      <c r="I444" s="19">
        <v>40106</v>
      </c>
    </row>
    <row r="445" spans="2:9" x14ac:dyDescent="0.2">
      <c r="B445">
        <v>4682</v>
      </c>
      <c r="C445">
        <v>56</v>
      </c>
      <c r="D445" t="s">
        <v>623</v>
      </c>
      <c r="E445">
        <v>3667</v>
      </c>
      <c r="F445">
        <v>650</v>
      </c>
      <c r="G445" s="3" t="s">
        <v>8956</v>
      </c>
      <c r="I445" s="19">
        <v>40297</v>
      </c>
    </row>
    <row r="446" spans="2:9" x14ac:dyDescent="0.2">
      <c r="B446" s="23">
        <v>4683</v>
      </c>
      <c r="C446" s="23">
        <v>61</v>
      </c>
      <c r="D446" s="23">
        <v>176</v>
      </c>
      <c r="F446">
        <v>650</v>
      </c>
      <c r="G446" s="3" t="s">
        <v>8955</v>
      </c>
    </row>
    <row r="447" spans="2:9" x14ac:dyDescent="0.2">
      <c r="B447">
        <v>4683</v>
      </c>
      <c r="C447">
        <v>56</v>
      </c>
      <c r="D447" t="s">
        <v>623</v>
      </c>
      <c r="E447">
        <v>2948</v>
      </c>
      <c r="F447">
        <v>650</v>
      </c>
      <c r="G447" s="3" t="s">
        <v>8956</v>
      </c>
      <c r="I447" s="19">
        <v>40179</v>
      </c>
    </row>
    <row r="448" spans="2:9" x14ac:dyDescent="0.2">
      <c r="B448">
        <v>4683</v>
      </c>
      <c r="C448">
        <v>51</v>
      </c>
      <c r="D448" t="s">
        <v>623</v>
      </c>
      <c r="E448">
        <v>3851</v>
      </c>
      <c r="F448">
        <v>650</v>
      </c>
      <c r="G448" s="3" t="s">
        <v>8956</v>
      </c>
      <c r="I448" s="19">
        <v>40190</v>
      </c>
    </row>
    <row r="449" spans="2:9" x14ac:dyDescent="0.2">
      <c r="B449">
        <v>4683</v>
      </c>
      <c r="C449">
        <v>51</v>
      </c>
      <c r="D449" t="s">
        <v>623</v>
      </c>
      <c r="E449">
        <v>3852</v>
      </c>
      <c r="F449">
        <v>650</v>
      </c>
      <c r="G449" s="3" t="s">
        <v>8956</v>
      </c>
      <c r="I449" s="19">
        <v>40588</v>
      </c>
    </row>
    <row r="450" spans="2:9" x14ac:dyDescent="0.2">
      <c r="B450" s="23">
        <v>4684</v>
      </c>
      <c r="C450" s="23">
        <v>41</v>
      </c>
      <c r="D450" s="23">
        <v>186</v>
      </c>
      <c r="F450">
        <v>650</v>
      </c>
      <c r="G450" s="3" t="s">
        <v>8955</v>
      </c>
    </row>
    <row r="451" spans="2:9" x14ac:dyDescent="0.2">
      <c r="B451">
        <v>4684</v>
      </c>
      <c r="C451">
        <v>53</v>
      </c>
      <c r="D451">
        <v>182</v>
      </c>
      <c r="E451">
        <v>2807</v>
      </c>
      <c r="F451">
        <v>650</v>
      </c>
      <c r="G451" s="3" t="s">
        <v>8956</v>
      </c>
      <c r="I451" s="19">
        <v>41212</v>
      </c>
    </row>
    <row r="452" spans="2:9" x14ac:dyDescent="0.2">
      <c r="B452">
        <v>4685</v>
      </c>
      <c r="C452">
        <v>51</v>
      </c>
      <c r="D452" t="s">
        <v>623</v>
      </c>
      <c r="E452">
        <v>2544</v>
      </c>
      <c r="F452">
        <v>650</v>
      </c>
      <c r="G452" s="3" t="s">
        <v>8956</v>
      </c>
      <c r="I452" s="19">
        <v>40109</v>
      </c>
    </row>
    <row r="453" spans="2:9" x14ac:dyDescent="0.2">
      <c r="B453">
        <v>4685</v>
      </c>
      <c r="C453">
        <v>51</v>
      </c>
      <c r="D453">
        <v>177</v>
      </c>
      <c r="E453">
        <v>3021</v>
      </c>
      <c r="F453">
        <v>650</v>
      </c>
      <c r="G453" s="3" t="s">
        <v>8956</v>
      </c>
      <c r="I453" s="19">
        <v>40163</v>
      </c>
    </row>
    <row r="454" spans="2:9" x14ac:dyDescent="0.2">
      <c r="B454">
        <v>4685</v>
      </c>
      <c r="C454">
        <v>51</v>
      </c>
      <c r="D454" t="s">
        <v>623</v>
      </c>
      <c r="E454">
        <v>3649</v>
      </c>
      <c r="F454">
        <v>650</v>
      </c>
      <c r="G454" s="3" t="s">
        <v>8956</v>
      </c>
      <c r="I454" s="19">
        <v>40180</v>
      </c>
    </row>
    <row r="455" spans="2:9" x14ac:dyDescent="0.2">
      <c r="B455" s="23">
        <v>4686</v>
      </c>
      <c r="C455" s="23">
        <v>56</v>
      </c>
      <c r="D455" s="23">
        <v>164</v>
      </c>
      <c r="F455">
        <v>650</v>
      </c>
      <c r="G455" s="3" t="s">
        <v>8955</v>
      </c>
    </row>
    <row r="456" spans="2:9" x14ac:dyDescent="0.2">
      <c r="B456">
        <v>4686</v>
      </c>
      <c r="C456">
        <v>53</v>
      </c>
      <c r="D456">
        <v>182</v>
      </c>
      <c r="E456">
        <v>2808</v>
      </c>
      <c r="F456">
        <v>650</v>
      </c>
      <c r="G456" s="3" t="s">
        <v>8956</v>
      </c>
      <c r="I456" s="19">
        <v>40179</v>
      </c>
    </row>
    <row r="457" spans="2:9" x14ac:dyDescent="0.2">
      <c r="B457">
        <v>4686</v>
      </c>
      <c r="C457">
        <v>53</v>
      </c>
      <c r="D457" t="s">
        <v>623</v>
      </c>
      <c r="E457">
        <v>2645</v>
      </c>
      <c r="F457">
        <v>650</v>
      </c>
      <c r="G457" s="3" t="s">
        <v>8956</v>
      </c>
      <c r="I457" s="19">
        <v>40112</v>
      </c>
    </row>
    <row r="458" spans="2:9" x14ac:dyDescent="0.2">
      <c r="B458">
        <v>4686</v>
      </c>
      <c r="C458">
        <v>51</v>
      </c>
      <c r="D458" t="s">
        <v>623</v>
      </c>
      <c r="E458">
        <v>3775</v>
      </c>
      <c r="F458">
        <v>650</v>
      </c>
      <c r="G458" s="3" t="s">
        <v>8956</v>
      </c>
      <c r="I458" s="19">
        <v>40338</v>
      </c>
    </row>
    <row r="459" spans="2:9" x14ac:dyDescent="0.2">
      <c r="B459" s="23">
        <v>4687</v>
      </c>
      <c r="C459" s="23">
        <v>50</v>
      </c>
      <c r="D459" s="23">
        <v>270</v>
      </c>
      <c r="F459">
        <v>650</v>
      </c>
      <c r="G459" s="3" t="s">
        <v>8955</v>
      </c>
    </row>
    <row r="460" spans="2:9" x14ac:dyDescent="0.2">
      <c r="B460">
        <v>4687</v>
      </c>
      <c r="C460">
        <v>51</v>
      </c>
      <c r="D460" t="s">
        <v>623</v>
      </c>
      <c r="E460">
        <v>2507</v>
      </c>
      <c r="F460">
        <v>650</v>
      </c>
      <c r="G460" s="3" t="s">
        <v>8956</v>
      </c>
      <c r="I460" s="19">
        <v>40112</v>
      </c>
    </row>
    <row r="461" spans="2:9" x14ac:dyDescent="0.2">
      <c r="B461">
        <v>4687</v>
      </c>
      <c r="C461">
        <v>50</v>
      </c>
      <c r="D461">
        <v>270</v>
      </c>
      <c r="E461">
        <v>3770</v>
      </c>
      <c r="F461">
        <v>650</v>
      </c>
      <c r="G461" s="3" t="s">
        <v>8956</v>
      </c>
      <c r="I461" s="19">
        <v>41253</v>
      </c>
    </row>
    <row r="462" spans="2:9" x14ac:dyDescent="0.2">
      <c r="B462">
        <v>4687</v>
      </c>
      <c r="C462">
        <v>50</v>
      </c>
      <c r="D462" t="s">
        <v>623</v>
      </c>
      <c r="E462">
        <v>3567</v>
      </c>
      <c r="F462">
        <v>650</v>
      </c>
      <c r="G462" s="3" t="s">
        <v>8956</v>
      </c>
      <c r="I462" s="19">
        <v>40634</v>
      </c>
    </row>
    <row r="463" spans="2:9" x14ac:dyDescent="0.2">
      <c r="B463" s="23">
        <v>4688</v>
      </c>
      <c r="C463" s="23">
        <v>56</v>
      </c>
      <c r="D463" s="23">
        <v>172</v>
      </c>
      <c r="F463">
        <v>650</v>
      </c>
      <c r="G463" s="3" t="s">
        <v>8955</v>
      </c>
    </row>
    <row r="464" spans="2:9" x14ac:dyDescent="0.2">
      <c r="B464">
        <v>4688</v>
      </c>
      <c r="C464">
        <v>53</v>
      </c>
      <c r="D464" t="s">
        <v>623</v>
      </c>
      <c r="E464">
        <v>2809</v>
      </c>
      <c r="F464">
        <v>650</v>
      </c>
      <c r="G464" s="3" t="s">
        <v>8956</v>
      </c>
      <c r="I464" s="19">
        <v>40179</v>
      </c>
    </row>
    <row r="465" spans="2:9" x14ac:dyDescent="0.2">
      <c r="B465">
        <v>4688</v>
      </c>
      <c r="C465">
        <v>56</v>
      </c>
      <c r="D465" t="s">
        <v>623</v>
      </c>
      <c r="E465">
        <v>3055</v>
      </c>
      <c r="F465">
        <v>650</v>
      </c>
      <c r="G465" s="3" t="s">
        <v>8956</v>
      </c>
      <c r="I465" s="19">
        <v>41057</v>
      </c>
    </row>
    <row r="466" spans="2:9" x14ac:dyDescent="0.2">
      <c r="B466" s="23">
        <v>4690</v>
      </c>
      <c r="C466" s="23">
        <v>53</v>
      </c>
      <c r="D466" s="23">
        <v>182</v>
      </c>
      <c r="F466">
        <v>650</v>
      </c>
      <c r="G466" s="3" t="s">
        <v>8955</v>
      </c>
    </row>
    <row r="467" spans="2:9" x14ac:dyDescent="0.2">
      <c r="B467">
        <v>4690</v>
      </c>
      <c r="C467">
        <v>53</v>
      </c>
      <c r="D467" t="s">
        <v>623</v>
      </c>
      <c r="E467">
        <v>2949</v>
      </c>
      <c r="F467">
        <v>650</v>
      </c>
      <c r="G467" s="3" t="s">
        <v>8956</v>
      </c>
      <c r="I467" s="19">
        <v>40179</v>
      </c>
    </row>
    <row r="468" spans="2:9" x14ac:dyDescent="0.2">
      <c r="B468">
        <v>4690</v>
      </c>
      <c r="C468">
        <v>53</v>
      </c>
      <c r="D468" t="s">
        <v>623</v>
      </c>
      <c r="E468" t="s">
        <v>623</v>
      </c>
      <c r="F468">
        <v>650</v>
      </c>
      <c r="G468" s="3" t="s">
        <v>8956</v>
      </c>
      <c r="I468" s="19">
        <v>40178</v>
      </c>
    </row>
    <row r="469" spans="2:9" x14ac:dyDescent="0.2">
      <c r="B469">
        <v>4691</v>
      </c>
      <c r="C469">
        <v>51</v>
      </c>
      <c r="D469" t="s">
        <v>623</v>
      </c>
      <c r="E469">
        <v>2545</v>
      </c>
      <c r="F469">
        <v>650</v>
      </c>
      <c r="G469" s="3" t="s">
        <v>8956</v>
      </c>
      <c r="I469" s="19">
        <v>40186</v>
      </c>
    </row>
    <row r="470" spans="2:9" x14ac:dyDescent="0.2">
      <c r="B470">
        <v>4691</v>
      </c>
      <c r="C470">
        <v>56</v>
      </c>
      <c r="D470" t="s">
        <v>623</v>
      </c>
      <c r="E470">
        <v>3650</v>
      </c>
      <c r="F470">
        <v>650</v>
      </c>
      <c r="G470" s="3" t="s">
        <v>8956</v>
      </c>
      <c r="I470" s="19">
        <v>40393</v>
      </c>
    </row>
    <row r="471" spans="2:9" x14ac:dyDescent="0.2">
      <c r="B471" s="23">
        <v>4692</v>
      </c>
      <c r="C471" s="23">
        <v>53</v>
      </c>
      <c r="D471" s="23">
        <v>167</v>
      </c>
      <c r="F471">
        <v>650</v>
      </c>
      <c r="G471" s="3" t="s">
        <v>8955</v>
      </c>
    </row>
    <row r="472" spans="2:9" x14ac:dyDescent="0.2">
      <c r="B472">
        <v>4692</v>
      </c>
      <c r="C472">
        <v>53</v>
      </c>
      <c r="D472">
        <v>177</v>
      </c>
      <c r="E472">
        <v>2810</v>
      </c>
      <c r="F472">
        <v>650</v>
      </c>
      <c r="G472" s="3" t="s">
        <v>8956</v>
      </c>
      <c r="I472" s="19">
        <v>40150</v>
      </c>
    </row>
    <row r="473" spans="2:9" x14ac:dyDescent="0.2">
      <c r="B473">
        <v>4692</v>
      </c>
      <c r="C473">
        <v>53</v>
      </c>
      <c r="D473" t="s">
        <v>623</v>
      </c>
      <c r="E473">
        <v>2624</v>
      </c>
      <c r="F473">
        <v>650</v>
      </c>
      <c r="G473" s="3" t="s">
        <v>8956</v>
      </c>
      <c r="I473" s="19">
        <v>39883</v>
      </c>
    </row>
    <row r="474" spans="2:9" x14ac:dyDescent="0.2">
      <c r="B474">
        <v>4693</v>
      </c>
      <c r="C474">
        <v>50</v>
      </c>
      <c r="D474">
        <v>182</v>
      </c>
      <c r="E474">
        <v>3501</v>
      </c>
      <c r="F474">
        <v>650</v>
      </c>
      <c r="G474" s="3" t="s">
        <v>8956</v>
      </c>
      <c r="I474" s="19">
        <v>40210</v>
      </c>
    </row>
    <row r="475" spans="2:9" x14ac:dyDescent="0.2">
      <c r="B475">
        <v>4693</v>
      </c>
      <c r="C475">
        <v>53</v>
      </c>
      <c r="D475" t="s">
        <v>623</v>
      </c>
      <c r="E475">
        <v>3050</v>
      </c>
      <c r="F475">
        <v>650</v>
      </c>
      <c r="G475" s="3" t="s">
        <v>8956</v>
      </c>
      <c r="I475" s="19">
        <v>40280</v>
      </c>
    </row>
    <row r="476" spans="2:9" x14ac:dyDescent="0.2">
      <c r="B476" s="23">
        <v>4694</v>
      </c>
      <c r="C476" s="23">
        <v>36</v>
      </c>
      <c r="D476" s="23">
        <v>178</v>
      </c>
      <c r="F476">
        <v>650</v>
      </c>
      <c r="G476" s="3" t="s">
        <v>8955</v>
      </c>
    </row>
    <row r="477" spans="2:9" x14ac:dyDescent="0.2">
      <c r="B477">
        <v>4694</v>
      </c>
      <c r="C477">
        <v>35</v>
      </c>
      <c r="D477">
        <v>176</v>
      </c>
      <c r="E477">
        <v>3545</v>
      </c>
      <c r="F477">
        <v>650</v>
      </c>
      <c r="G477" s="3" t="s">
        <v>8956</v>
      </c>
      <c r="I477" s="19">
        <v>40634</v>
      </c>
    </row>
    <row r="478" spans="2:9" x14ac:dyDescent="0.2">
      <c r="B478">
        <v>4694</v>
      </c>
      <c r="C478">
        <v>36</v>
      </c>
      <c r="D478">
        <v>176</v>
      </c>
      <c r="E478">
        <v>3546</v>
      </c>
      <c r="F478">
        <v>650</v>
      </c>
      <c r="G478" s="3" t="s">
        <v>8956</v>
      </c>
      <c r="I478" s="19">
        <v>40909</v>
      </c>
    </row>
    <row r="479" spans="2:9" x14ac:dyDescent="0.2">
      <c r="B479">
        <v>4694</v>
      </c>
      <c r="C479">
        <v>36</v>
      </c>
      <c r="D479">
        <v>270</v>
      </c>
      <c r="E479">
        <v>3547</v>
      </c>
      <c r="F479">
        <v>650</v>
      </c>
      <c r="G479" s="3" t="s">
        <v>8956</v>
      </c>
      <c r="I479" s="19">
        <v>41253</v>
      </c>
    </row>
    <row r="480" spans="2:9" x14ac:dyDescent="0.2">
      <c r="B480">
        <v>4694</v>
      </c>
      <c r="C480">
        <v>36</v>
      </c>
      <c r="D480">
        <v>172</v>
      </c>
      <c r="E480">
        <v>3590</v>
      </c>
      <c r="F480">
        <v>650</v>
      </c>
      <c r="G480" s="3" t="s">
        <v>8956</v>
      </c>
      <c r="I480" s="19">
        <v>41640</v>
      </c>
    </row>
    <row r="481" spans="2:9" x14ac:dyDescent="0.2">
      <c r="B481">
        <v>4694</v>
      </c>
      <c r="C481">
        <v>33</v>
      </c>
      <c r="D481" t="s">
        <v>623</v>
      </c>
      <c r="E481">
        <v>3064</v>
      </c>
      <c r="F481">
        <v>650</v>
      </c>
      <c r="G481" s="3" t="s">
        <v>8956</v>
      </c>
      <c r="I481" s="19">
        <v>39944</v>
      </c>
    </row>
    <row r="482" spans="2:9" x14ac:dyDescent="0.2">
      <c r="B482">
        <v>4694</v>
      </c>
      <c r="C482">
        <v>36</v>
      </c>
      <c r="D482" t="s">
        <v>623</v>
      </c>
      <c r="E482">
        <v>3809</v>
      </c>
      <c r="F482">
        <v>650</v>
      </c>
      <c r="G482" s="3" t="s">
        <v>8956</v>
      </c>
      <c r="I482" s="19">
        <v>41121</v>
      </c>
    </row>
    <row r="483" spans="2:9" x14ac:dyDescent="0.2">
      <c r="B483" s="23">
        <v>4695</v>
      </c>
      <c r="C483" s="23">
        <v>51</v>
      </c>
      <c r="D483" s="23">
        <v>176</v>
      </c>
      <c r="F483">
        <v>650</v>
      </c>
      <c r="G483" s="3" t="s">
        <v>8955</v>
      </c>
    </row>
    <row r="484" spans="2:9" x14ac:dyDescent="0.2">
      <c r="B484">
        <v>4695</v>
      </c>
      <c r="C484">
        <v>51</v>
      </c>
      <c r="D484" t="s">
        <v>623</v>
      </c>
      <c r="E484">
        <v>2819</v>
      </c>
      <c r="F484">
        <v>650</v>
      </c>
      <c r="G484" s="3" t="s">
        <v>8956</v>
      </c>
      <c r="I484" s="19">
        <v>40219</v>
      </c>
    </row>
    <row r="485" spans="2:9" x14ac:dyDescent="0.2">
      <c r="B485" s="23">
        <v>4696</v>
      </c>
      <c r="C485" s="23">
        <v>51</v>
      </c>
      <c r="D485" s="23">
        <v>270</v>
      </c>
      <c r="F485">
        <v>650</v>
      </c>
      <c r="G485" s="3" t="s">
        <v>8955</v>
      </c>
    </row>
    <row r="486" spans="2:9" x14ac:dyDescent="0.2">
      <c r="B486">
        <v>4696</v>
      </c>
      <c r="C486">
        <v>51</v>
      </c>
      <c r="D486">
        <v>180</v>
      </c>
      <c r="E486">
        <v>2920</v>
      </c>
      <c r="F486">
        <v>650</v>
      </c>
      <c r="G486" s="3" t="s">
        <v>8956</v>
      </c>
      <c r="I486" s="19">
        <v>40179</v>
      </c>
    </row>
    <row r="487" spans="2:9" x14ac:dyDescent="0.2">
      <c r="B487">
        <v>4697</v>
      </c>
      <c r="C487">
        <v>51</v>
      </c>
      <c r="D487" t="s">
        <v>623</v>
      </c>
      <c r="E487">
        <v>2546</v>
      </c>
      <c r="F487">
        <v>650</v>
      </c>
      <c r="G487" s="3" t="s">
        <v>8956</v>
      </c>
      <c r="I487" s="19">
        <v>40133</v>
      </c>
    </row>
    <row r="488" spans="2:9" x14ac:dyDescent="0.2">
      <c r="B488">
        <v>4698</v>
      </c>
      <c r="C488">
        <v>51</v>
      </c>
      <c r="D488" t="s">
        <v>623</v>
      </c>
      <c r="E488">
        <v>3696</v>
      </c>
      <c r="F488">
        <v>650</v>
      </c>
      <c r="G488" s="3" t="s">
        <v>8956</v>
      </c>
      <c r="I488" s="19">
        <v>40184</v>
      </c>
    </row>
    <row r="489" spans="2:9" x14ac:dyDescent="0.2">
      <c r="B489">
        <v>4699</v>
      </c>
      <c r="C489">
        <v>51</v>
      </c>
      <c r="D489" t="s">
        <v>623</v>
      </c>
      <c r="E489">
        <v>2547</v>
      </c>
      <c r="F489">
        <v>650</v>
      </c>
      <c r="G489" s="3" t="s">
        <v>8956</v>
      </c>
      <c r="I489" s="19">
        <v>40147</v>
      </c>
    </row>
    <row r="490" spans="2:9" x14ac:dyDescent="0.2">
      <c r="B490" s="23">
        <v>4700</v>
      </c>
      <c r="C490" s="23">
        <v>35</v>
      </c>
      <c r="D490" s="23">
        <v>167</v>
      </c>
      <c r="F490">
        <v>650</v>
      </c>
      <c r="G490" s="3" t="s">
        <v>8955</v>
      </c>
    </row>
    <row r="491" spans="2:9" x14ac:dyDescent="0.2">
      <c r="B491">
        <v>4700</v>
      </c>
      <c r="C491">
        <v>53</v>
      </c>
      <c r="D491">
        <v>177</v>
      </c>
      <c r="E491">
        <v>2952</v>
      </c>
      <c r="F491">
        <v>650</v>
      </c>
      <c r="G491" s="3" t="s">
        <v>8956</v>
      </c>
      <c r="I491" s="19">
        <v>40179</v>
      </c>
    </row>
    <row r="492" spans="2:9" x14ac:dyDescent="0.2">
      <c r="B492">
        <v>4700</v>
      </c>
      <c r="C492">
        <v>53</v>
      </c>
      <c r="D492" t="s">
        <v>623</v>
      </c>
      <c r="E492">
        <v>2646</v>
      </c>
      <c r="F492">
        <v>650</v>
      </c>
      <c r="G492" s="3" t="s">
        <v>8956</v>
      </c>
      <c r="I492" s="19">
        <v>40147</v>
      </c>
    </row>
    <row r="493" spans="2:9" x14ac:dyDescent="0.2">
      <c r="B493">
        <v>4700</v>
      </c>
      <c r="C493">
        <v>33</v>
      </c>
      <c r="D493" t="s">
        <v>623</v>
      </c>
      <c r="E493">
        <v>3549</v>
      </c>
      <c r="F493">
        <v>650</v>
      </c>
      <c r="G493" s="3" t="s">
        <v>8956</v>
      </c>
      <c r="I493" s="19">
        <v>40603</v>
      </c>
    </row>
    <row r="494" spans="2:9" x14ac:dyDescent="0.2">
      <c r="B494">
        <v>4700</v>
      </c>
      <c r="C494">
        <v>34</v>
      </c>
      <c r="D494" t="s">
        <v>623</v>
      </c>
      <c r="E494">
        <v>3550</v>
      </c>
      <c r="F494">
        <v>650</v>
      </c>
      <c r="G494" s="3" t="s">
        <v>8956</v>
      </c>
      <c r="I494" s="19">
        <v>40742</v>
      </c>
    </row>
    <row r="495" spans="2:9" x14ac:dyDescent="0.2">
      <c r="B495">
        <v>4700</v>
      </c>
      <c r="C495">
        <v>35</v>
      </c>
      <c r="D495" t="s">
        <v>623</v>
      </c>
      <c r="E495">
        <v>3551</v>
      </c>
      <c r="F495">
        <v>650</v>
      </c>
      <c r="G495" s="3" t="s">
        <v>8956</v>
      </c>
      <c r="I495" s="19">
        <v>40909</v>
      </c>
    </row>
    <row r="496" spans="2:9" x14ac:dyDescent="0.2">
      <c r="B496">
        <v>4700</v>
      </c>
      <c r="C496">
        <v>35</v>
      </c>
      <c r="D496" t="s">
        <v>623</v>
      </c>
      <c r="E496">
        <v>3662</v>
      </c>
      <c r="F496">
        <v>650</v>
      </c>
      <c r="G496" s="3" t="s">
        <v>8956</v>
      </c>
      <c r="I496" s="19">
        <v>41334</v>
      </c>
    </row>
    <row r="497" spans="2:9" x14ac:dyDescent="0.2">
      <c r="B497">
        <v>4700</v>
      </c>
      <c r="C497">
        <v>51</v>
      </c>
      <c r="D497" t="s">
        <v>623</v>
      </c>
      <c r="E497">
        <v>3776</v>
      </c>
      <c r="F497">
        <v>650</v>
      </c>
      <c r="G497" s="3" t="s">
        <v>8956</v>
      </c>
      <c r="I497" s="19">
        <v>40188</v>
      </c>
    </row>
    <row r="498" spans="2:9" x14ac:dyDescent="0.2">
      <c r="B498" s="23">
        <v>4701</v>
      </c>
      <c r="C498" s="23">
        <v>61</v>
      </c>
      <c r="D498" s="23">
        <v>182</v>
      </c>
      <c r="F498">
        <v>650</v>
      </c>
      <c r="G498" s="3" t="s">
        <v>8955</v>
      </c>
    </row>
    <row r="499" spans="2:9" x14ac:dyDescent="0.2">
      <c r="B499">
        <v>4701</v>
      </c>
      <c r="C499">
        <v>51</v>
      </c>
      <c r="D499" t="s">
        <v>623</v>
      </c>
      <c r="E499">
        <v>3623</v>
      </c>
      <c r="F499">
        <v>650</v>
      </c>
      <c r="G499" s="3" t="s">
        <v>8956</v>
      </c>
      <c r="I499" s="19">
        <v>40618</v>
      </c>
    </row>
    <row r="500" spans="2:9" x14ac:dyDescent="0.2">
      <c r="B500" s="23">
        <v>4702</v>
      </c>
      <c r="C500" s="23">
        <v>51</v>
      </c>
      <c r="D500" s="23">
        <v>182</v>
      </c>
      <c r="F500">
        <v>650</v>
      </c>
      <c r="G500" s="3" t="s">
        <v>8955</v>
      </c>
    </row>
    <row r="501" spans="2:9" x14ac:dyDescent="0.2">
      <c r="B501" s="23">
        <v>4704</v>
      </c>
      <c r="C501" s="23">
        <v>51</v>
      </c>
      <c r="D501" s="23">
        <v>173</v>
      </c>
      <c r="F501">
        <v>650</v>
      </c>
      <c r="G501" s="3" t="s">
        <v>8955</v>
      </c>
    </row>
    <row r="502" spans="2:9" x14ac:dyDescent="0.2">
      <c r="B502" s="23">
        <v>4705</v>
      </c>
      <c r="C502" s="23">
        <v>34</v>
      </c>
      <c r="D502" s="23">
        <v>166</v>
      </c>
      <c r="F502">
        <v>650</v>
      </c>
      <c r="G502" s="3" t="s">
        <v>8955</v>
      </c>
    </row>
    <row r="503" spans="2:9" x14ac:dyDescent="0.2">
      <c r="B503">
        <v>4705</v>
      </c>
      <c r="C503">
        <v>33</v>
      </c>
      <c r="D503" t="s">
        <v>623</v>
      </c>
      <c r="E503">
        <v>3369</v>
      </c>
      <c r="F503">
        <v>650</v>
      </c>
      <c r="G503" s="3" t="s">
        <v>8956</v>
      </c>
      <c r="I503" s="19">
        <v>40603</v>
      </c>
    </row>
    <row r="504" spans="2:9" x14ac:dyDescent="0.2">
      <c r="B504">
        <v>4705</v>
      </c>
      <c r="C504">
        <v>51</v>
      </c>
      <c r="D504" t="s">
        <v>623</v>
      </c>
      <c r="E504">
        <v>2702</v>
      </c>
      <c r="F504">
        <v>650</v>
      </c>
      <c r="G504" s="3" t="s">
        <v>8956</v>
      </c>
      <c r="I504" s="19">
        <v>40149</v>
      </c>
    </row>
    <row r="505" spans="2:9" x14ac:dyDescent="0.2">
      <c r="B505">
        <v>4706</v>
      </c>
      <c r="C505">
        <v>51</v>
      </c>
      <c r="D505" t="s">
        <v>623</v>
      </c>
      <c r="E505">
        <v>2549</v>
      </c>
      <c r="F505">
        <v>650</v>
      </c>
      <c r="G505" s="3" t="s">
        <v>8956</v>
      </c>
      <c r="I505" s="19">
        <v>40149</v>
      </c>
    </row>
    <row r="506" spans="2:9" x14ac:dyDescent="0.2">
      <c r="B506" s="23">
        <v>4707</v>
      </c>
      <c r="C506" s="23">
        <v>33</v>
      </c>
      <c r="D506" s="23">
        <v>178</v>
      </c>
      <c r="F506">
        <v>650</v>
      </c>
      <c r="G506" s="3" t="s">
        <v>8955</v>
      </c>
    </row>
    <row r="507" spans="2:9" x14ac:dyDescent="0.2">
      <c r="B507">
        <v>4707</v>
      </c>
      <c r="C507">
        <v>33</v>
      </c>
      <c r="D507">
        <v>178</v>
      </c>
      <c r="E507">
        <v>3391</v>
      </c>
      <c r="F507">
        <v>650</v>
      </c>
      <c r="G507" s="3" t="s">
        <v>8956</v>
      </c>
      <c r="I507" s="19">
        <v>40634</v>
      </c>
    </row>
    <row r="508" spans="2:9" x14ac:dyDescent="0.2">
      <c r="B508" s="23">
        <v>4708</v>
      </c>
      <c r="C508" s="23">
        <v>51</v>
      </c>
      <c r="D508" s="23">
        <v>171</v>
      </c>
      <c r="F508">
        <v>650</v>
      </c>
      <c r="G508" s="3" t="s">
        <v>8955</v>
      </c>
    </row>
    <row r="509" spans="2:9" x14ac:dyDescent="0.2">
      <c r="B509">
        <v>4708</v>
      </c>
      <c r="C509">
        <v>51</v>
      </c>
      <c r="D509" t="s">
        <v>623</v>
      </c>
      <c r="E509">
        <v>2550</v>
      </c>
      <c r="F509">
        <v>650</v>
      </c>
      <c r="G509" s="3" t="s">
        <v>8956</v>
      </c>
      <c r="I509" s="19">
        <v>40170</v>
      </c>
    </row>
    <row r="510" spans="2:9" x14ac:dyDescent="0.2">
      <c r="B510">
        <v>4708</v>
      </c>
      <c r="C510">
        <v>51</v>
      </c>
      <c r="D510" t="s">
        <v>623</v>
      </c>
      <c r="E510">
        <v>3746</v>
      </c>
      <c r="F510">
        <v>650</v>
      </c>
      <c r="G510" s="3" t="s">
        <v>8956</v>
      </c>
      <c r="I510" s="19">
        <v>41041</v>
      </c>
    </row>
    <row r="511" spans="2:9" x14ac:dyDescent="0.2">
      <c r="B511">
        <v>4708</v>
      </c>
      <c r="C511">
        <v>50</v>
      </c>
      <c r="D511" t="s">
        <v>623</v>
      </c>
      <c r="E511">
        <v>3857</v>
      </c>
      <c r="F511">
        <v>650</v>
      </c>
      <c r="G511" s="3" t="s">
        <v>8956</v>
      </c>
      <c r="I511" s="19">
        <v>41075</v>
      </c>
    </row>
    <row r="512" spans="2:9" x14ac:dyDescent="0.2">
      <c r="B512">
        <v>4708</v>
      </c>
      <c r="C512">
        <v>51</v>
      </c>
      <c r="D512" t="s">
        <v>623</v>
      </c>
      <c r="E512">
        <v>3859</v>
      </c>
      <c r="F512">
        <v>650</v>
      </c>
      <c r="G512" s="3" t="s">
        <v>8956</v>
      </c>
      <c r="I512" s="19">
        <v>40919</v>
      </c>
    </row>
    <row r="513" spans="2:9" x14ac:dyDescent="0.2">
      <c r="B513" s="23">
        <v>4709</v>
      </c>
      <c r="C513" s="23">
        <v>51</v>
      </c>
      <c r="D513" s="23">
        <v>176</v>
      </c>
      <c r="F513">
        <v>650</v>
      </c>
      <c r="G513" s="3" t="s">
        <v>8955</v>
      </c>
    </row>
    <row r="514" spans="2:9" x14ac:dyDescent="0.2">
      <c r="B514">
        <v>4709</v>
      </c>
      <c r="C514">
        <v>50</v>
      </c>
      <c r="D514">
        <v>176</v>
      </c>
      <c r="E514">
        <v>3392</v>
      </c>
      <c r="F514">
        <v>650</v>
      </c>
      <c r="G514" s="3" t="s">
        <v>8956</v>
      </c>
      <c r="I514" s="19">
        <v>40634</v>
      </c>
    </row>
    <row r="515" spans="2:9" x14ac:dyDescent="0.2">
      <c r="B515">
        <v>4709</v>
      </c>
      <c r="C515">
        <v>51</v>
      </c>
      <c r="D515" t="s">
        <v>623</v>
      </c>
      <c r="E515">
        <v>2839</v>
      </c>
      <c r="F515">
        <v>650</v>
      </c>
      <c r="G515" s="3" t="s">
        <v>8956</v>
      </c>
      <c r="I515" s="19">
        <v>40242</v>
      </c>
    </row>
    <row r="516" spans="2:9" x14ac:dyDescent="0.2">
      <c r="B516">
        <v>4709</v>
      </c>
      <c r="C516">
        <v>50</v>
      </c>
      <c r="D516" t="s">
        <v>623</v>
      </c>
      <c r="E516">
        <v>3600</v>
      </c>
      <c r="F516">
        <v>650</v>
      </c>
      <c r="G516" s="3" t="s">
        <v>8956</v>
      </c>
      <c r="I516" s="19">
        <v>40700</v>
      </c>
    </row>
    <row r="517" spans="2:9" x14ac:dyDescent="0.2">
      <c r="B517" s="23">
        <v>4710</v>
      </c>
      <c r="C517" s="23">
        <v>51</v>
      </c>
      <c r="D517" s="23">
        <v>270</v>
      </c>
      <c r="F517">
        <v>650</v>
      </c>
      <c r="G517" s="3" t="s">
        <v>8955</v>
      </c>
    </row>
    <row r="518" spans="2:9" x14ac:dyDescent="0.2">
      <c r="B518">
        <v>4710</v>
      </c>
      <c r="C518">
        <v>51</v>
      </c>
      <c r="D518" t="s">
        <v>623</v>
      </c>
      <c r="E518">
        <v>3755</v>
      </c>
      <c r="F518">
        <v>650</v>
      </c>
      <c r="G518" s="3" t="s">
        <v>8956</v>
      </c>
      <c r="I518" s="19">
        <v>41253</v>
      </c>
    </row>
    <row r="519" spans="2:9" x14ac:dyDescent="0.2">
      <c r="B519">
        <v>4712</v>
      </c>
      <c r="C519">
        <v>56</v>
      </c>
      <c r="D519" t="s">
        <v>623</v>
      </c>
      <c r="E519">
        <v>2551</v>
      </c>
      <c r="F519">
        <v>650</v>
      </c>
      <c r="G519" s="3" t="s">
        <v>8956</v>
      </c>
      <c r="I519" s="19">
        <v>40190</v>
      </c>
    </row>
    <row r="520" spans="2:9" x14ac:dyDescent="0.2">
      <c r="B520" s="23">
        <v>4713</v>
      </c>
      <c r="C520" s="23">
        <v>51</v>
      </c>
      <c r="D520" s="23">
        <v>270</v>
      </c>
      <c r="F520">
        <v>650</v>
      </c>
      <c r="G520" s="3" t="s">
        <v>8955</v>
      </c>
    </row>
    <row r="521" spans="2:9" x14ac:dyDescent="0.2">
      <c r="B521">
        <v>4713</v>
      </c>
      <c r="C521">
        <v>50</v>
      </c>
      <c r="D521">
        <v>176</v>
      </c>
      <c r="E521">
        <v>3502</v>
      </c>
      <c r="F521">
        <v>650</v>
      </c>
      <c r="G521" s="3" t="s">
        <v>8956</v>
      </c>
      <c r="I521" s="19">
        <v>40709</v>
      </c>
    </row>
    <row r="522" spans="2:9" x14ac:dyDescent="0.2">
      <c r="B522">
        <v>4713</v>
      </c>
      <c r="C522">
        <v>51</v>
      </c>
      <c r="D522" t="s">
        <v>623</v>
      </c>
      <c r="E522">
        <v>3043</v>
      </c>
      <c r="F522">
        <v>650</v>
      </c>
      <c r="G522" s="3" t="s">
        <v>8956</v>
      </c>
      <c r="I522" s="19">
        <v>40252</v>
      </c>
    </row>
    <row r="523" spans="2:9" x14ac:dyDescent="0.2">
      <c r="B523">
        <v>4713</v>
      </c>
      <c r="C523">
        <v>51</v>
      </c>
      <c r="D523" t="s">
        <v>623</v>
      </c>
      <c r="E523">
        <v>2715</v>
      </c>
      <c r="F523">
        <v>650</v>
      </c>
      <c r="G523" s="3" t="s">
        <v>8956</v>
      </c>
      <c r="I523" s="19">
        <v>40193</v>
      </c>
    </row>
    <row r="524" spans="2:9" x14ac:dyDescent="0.2">
      <c r="B524">
        <v>4713</v>
      </c>
      <c r="C524">
        <v>51</v>
      </c>
      <c r="D524">
        <v>270</v>
      </c>
      <c r="E524">
        <v>3723</v>
      </c>
      <c r="F524">
        <v>650</v>
      </c>
      <c r="G524" s="3" t="s">
        <v>8956</v>
      </c>
      <c r="I524" s="19">
        <v>41358</v>
      </c>
    </row>
    <row r="525" spans="2:9" x14ac:dyDescent="0.2">
      <c r="B525">
        <v>4713</v>
      </c>
      <c r="C525">
        <v>51</v>
      </c>
      <c r="D525" t="s">
        <v>623</v>
      </c>
      <c r="E525">
        <v>3834</v>
      </c>
      <c r="F525">
        <v>650</v>
      </c>
      <c r="G525" s="3" t="s">
        <v>8956</v>
      </c>
      <c r="I525" s="19">
        <v>41194</v>
      </c>
    </row>
    <row r="526" spans="2:9" x14ac:dyDescent="0.2">
      <c r="B526">
        <v>4713</v>
      </c>
      <c r="C526">
        <v>51</v>
      </c>
      <c r="D526" t="s">
        <v>623</v>
      </c>
      <c r="E526">
        <v>3836</v>
      </c>
      <c r="F526">
        <v>650</v>
      </c>
      <c r="G526" s="3" t="s">
        <v>8956</v>
      </c>
      <c r="I526" s="19">
        <v>40463</v>
      </c>
    </row>
    <row r="527" spans="2:9" x14ac:dyDescent="0.2">
      <c r="B527">
        <v>4714</v>
      </c>
      <c r="C527">
        <v>51</v>
      </c>
      <c r="D527" t="s">
        <v>623</v>
      </c>
      <c r="E527">
        <v>3637</v>
      </c>
      <c r="F527">
        <v>650</v>
      </c>
      <c r="G527" s="3" t="s">
        <v>8956</v>
      </c>
      <c r="I527" s="19">
        <v>40976</v>
      </c>
    </row>
    <row r="528" spans="2:9" x14ac:dyDescent="0.2">
      <c r="B528">
        <v>4715</v>
      </c>
      <c r="C528">
        <v>53</v>
      </c>
      <c r="D528" t="s">
        <v>623</v>
      </c>
      <c r="E528" t="s">
        <v>623</v>
      </c>
      <c r="F528">
        <v>650</v>
      </c>
      <c r="G528" s="3" t="s">
        <v>8956</v>
      </c>
      <c r="I528" s="19">
        <v>40196</v>
      </c>
    </row>
    <row r="529" spans="2:9" x14ac:dyDescent="0.2">
      <c r="B529">
        <v>4715</v>
      </c>
      <c r="C529">
        <v>53</v>
      </c>
      <c r="D529" t="s">
        <v>623</v>
      </c>
      <c r="E529">
        <v>3741</v>
      </c>
      <c r="F529">
        <v>650</v>
      </c>
      <c r="G529" s="3" t="s">
        <v>8956</v>
      </c>
      <c r="I529" s="19">
        <v>40574</v>
      </c>
    </row>
    <row r="530" spans="2:9" x14ac:dyDescent="0.2">
      <c r="B530">
        <v>4715</v>
      </c>
      <c r="C530">
        <v>53</v>
      </c>
      <c r="D530" t="s">
        <v>623</v>
      </c>
      <c r="E530">
        <v>3744</v>
      </c>
      <c r="F530">
        <v>650</v>
      </c>
      <c r="G530" s="3" t="s">
        <v>8956</v>
      </c>
      <c r="I530" s="19">
        <v>40914</v>
      </c>
    </row>
    <row r="531" spans="2:9" x14ac:dyDescent="0.2">
      <c r="B531">
        <v>4716</v>
      </c>
      <c r="C531">
        <v>56</v>
      </c>
      <c r="D531" t="s">
        <v>623</v>
      </c>
      <c r="E531">
        <v>3616</v>
      </c>
      <c r="F531">
        <v>650</v>
      </c>
      <c r="G531" s="3" t="s">
        <v>8956</v>
      </c>
      <c r="I531" s="19">
        <v>40255</v>
      </c>
    </row>
    <row r="532" spans="2:9" x14ac:dyDescent="0.2">
      <c r="B532">
        <v>4717</v>
      </c>
      <c r="C532">
        <v>51</v>
      </c>
      <c r="D532" t="s">
        <v>623</v>
      </c>
      <c r="E532">
        <v>3754</v>
      </c>
      <c r="F532">
        <v>650</v>
      </c>
      <c r="G532" s="3" t="s">
        <v>8956</v>
      </c>
      <c r="I532" s="19">
        <v>40330</v>
      </c>
    </row>
    <row r="533" spans="2:9" x14ac:dyDescent="0.2">
      <c r="B533" s="23">
        <v>4718</v>
      </c>
      <c r="C533" s="23">
        <v>51</v>
      </c>
      <c r="D533" s="23">
        <v>270</v>
      </c>
      <c r="F533">
        <v>650</v>
      </c>
      <c r="G533" s="3" t="s">
        <v>8955</v>
      </c>
    </row>
    <row r="534" spans="2:9" x14ac:dyDescent="0.2">
      <c r="B534">
        <v>4718</v>
      </c>
      <c r="C534">
        <v>51</v>
      </c>
      <c r="D534" t="s">
        <v>623</v>
      </c>
      <c r="E534">
        <v>3753</v>
      </c>
      <c r="F534">
        <v>650</v>
      </c>
      <c r="G534" s="3" t="s">
        <v>8956</v>
      </c>
      <c r="I534" s="19">
        <v>41253</v>
      </c>
    </row>
    <row r="535" spans="2:9" x14ac:dyDescent="0.2">
      <c r="B535" s="23">
        <v>4719</v>
      </c>
      <c r="C535" s="23">
        <v>50</v>
      </c>
      <c r="D535" s="23">
        <v>172</v>
      </c>
      <c r="F535">
        <v>650</v>
      </c>
      <c r="G535" s="3" t="s">
        <v>8955</v>
      </c>
    </row>
    <row r="536" spans="2:9" x14ac:dyDescent="0.2">
      <c r="B536">
        <v>4719</v>
      </c>
      <c r="C536">
        <v>50</v>
      </c>
      <c r="D536">
        <v>176</v>
      </c>
      <c r="E536">
        <v>3371</v>
      </c>
      <c r="F536">
        <v>650</v>
      </c>
      <c r="G536" s="3" t="s">
        <v>8956</v>
      </c>
      <c r="I536" s="19">
        <v>40634</v>
      </c>
    </row>
    <row r="537" spans="2:9" x14ac:dyDescent="0.2">
      <c r="B537">
        <v>4719</v>
      </c>
      <c r="C537">
        <v>50</v>
      </c>
      <c r="D537">
        <v>176</v>
      </c>
      <c r="E537">
        <v>3417</v>
      </c>
      <c r="F537">
        <v>650</v>
      </c>
      <c r="G537" s="3" t="s">
        <v>8956</v>
      </c>
      <c r="I537" s="19">
        <v>41244</v>
      </c>
    </row>
    <row r="538" spans="2:9" x14ac:dyDescent="0.2">
      <c r="B538">
        <v>4719</v>
      </c>
      <c r="C538">
        <v>56</v>
      </c>
      <c r="D538" t="s">
        <v>623</v>
      </c>
      <c r="E538">
        <v>2632</v>
      </c>
      <c r="F538">
        <v>650</v>
      </c>
      <c r="G538" s="3" t="s">
        <v>8956</v>
      </c>
      <c r="I538" s="19">
        <v>40241</v>
      </c>
    </row>
    <row r="539" spans="2:9" x14ac:dyDescent="0.2">
      <c r="B539" s="23">
        <v>4720</v>
      </c>
      <c r="C539" s="23">
        <v>33</v>
      </c>
      <c r="D539" s="23">
        <v>173</v>
      </c>
      <c r="F539">
        <v>650</v>
      </c>
      <c r="G539" s="3" t="s">
        <v>8955</v>
      </c>
    </row>
    <row r="540" spans="2:9" x14ac:dyDescent="0.2">
      <c r="B540">
        <v>4720</v>
      </c>
      <c r="C540">
        <v>51</v>
      </c>
      <c r="D540" t="s">
        <v>623</v>
      </c>
      <c r="F540">
        <v>650</v>
      </c>
      <c r="G540" s="3" t="s">
        <v>8956</v>
      </c>
      <c r="I540" s="19">
        <v>41379</v>
      </c>
    </row>
    <row r="541" spans="2:9" x14ac:dyDescent="0.2">
      <c r="B541">
        <v>4721</v>
      </c>
      <c r="C541">
        <v>51</v>
      </c>
      <c r="D541" t="s">
        <v>623</v>
      </c>
      <c r="E541">
        <v>3592</v>
      </c>
      <c r="F541">
        <v>650</v>
      </c>
      <c r="G541" s="3" t="s">
        <v>8956</v>
      </c>
      <c r="I541" s="19">
        <v>40330</v>
      </c>
    </row>
    <row r="542" spans="2:9" x14ac:dyDescent="0.2">
      <c r="B542" s="23">
        <v>4722</v>
      </c>
      <c r="C542" s="23">
        <v>50</v>
      </c>
      <c r="D542" s="23">
        <v>178</v>
      </c>
      <c r="F542">
        <v>650</v>
      </c>
      <c r="G542" s="3" t="s">
        <v>8955</v>
      </c>
    </row>
    <row r="543" spans="2:9" x14ac:dyDescent="0.2">
      <c r="B543">
        <v>4722</v>
      </c>
      <c r="C543">
        <v>51</v>
      </c>
      <c r="D543" t="s">
        <v>623</v>
      </c>
      <c r="E543">
        <v>2919</v>
      </c>
      <c r="F543">
        <v>650</v>
      </c>
      <c r="G543" s="3" t="s">
        <v>8956</v>
      </c>
      <c r="I543" s="19">
        <v>40337</v>
      </c>
    </row>
    <row r="544" spans="2:9" x14ac:dyDescent="0.2">
      <c r="B544" s="23">
        <v>4723</v>
      </c>
      <c r="C544" s="23">
        <v>52</v>
      </c>
      <c r="D544" s="23">
        <v>177</v>
      </c>
      <c r="F544">
        <v>650</v>
      </c>
      <c r="G544" s="3" t="s">
        <v>8955</v>
      </c>
    </row>
    <row r="545" spans="2:9" x14ac:dyDescent="0.2">
      <c r="B545">
        <v>4723</v>
      </c>
      <c r="C545">
        <v>50</v>
      </c>
      <c r="D545">
        <v>177</v>
      </c>
      <c r="E545">
        <v>3503</v>
      </c>
      <c r="F545">
        <v>650</v>
      </c>
      <c r="G545" s="3" t="s">
        <v>8956</v>
      </c>
      <c r="I545" s="19">
        <v>40603</v>
      </c>
    </row>
    <row r="546" spans="2:9" x14ac:dyDescent="0.2">
      <c r="B546">
        <v>4723</v>
      </c>
      <c r="C546">
        <v>50</v>
      </c>
      <c r="D546" t="s">
        <v>623</v>
      </c>
      <c r="E546">
        <v>3622</v>
      </c>
      <c r="F546">
        <v>650</v>
      </c>
      <c r="G546" s="3" t="s">
        <v>8956</v>
      </c>
      <c r="I546" s="19">
        <v>40725</v>
      </c>
    </row>
    <row r="547" spans="2:9" x14ac:dyDescent="0.2">
      <c r="B547" s="23">
        <v>4724</v>
      </c>
      <c r="C547" s="23">
        <v>50</v>
      </c>
      <c r="D547" s="23">
        <v>270</v>
      </c>
      <c r="F547">
        <v>650</v>
      </c>
      <c r="G547" s="3" t="s">
        <v>8955</v>
      </c>
    </row>
    <row r="548" spans="2:9" x14ac:dyDescent="0.2">
      <c r="B548">
        <v>4724</v>
      </c>
      <c r="C548">
        <v>51</v>
      </c>
      <c r="D548" t="s">
        <v>623</v>
      </c>
      <c r="E548">
        <v>2815</v>
      </c>
      <c r="F548">
        <v>650</v>
      </c>
      <c r="G548" s="3" t="s">
        <v>8956</v>
      </c>
      <c r="I548" s="19">
        <v>40360</v>
      </c>
    </row>
    <row r="549" spans="2:9" x14ac:dyDescent="0.2">
      <c r="B549">
        <v>4724</v>
      </c>
      <c r="C549">
        <v>51</v>
      </c>
      <c r="D549" t="s">
        <v>623</v>
      </c>
      <c r="E549">
        <v>2757</v>
      </c>
      <c r="F549">
        <v>650</v>
      </c>
      <c r="G549" s="3" t="s">
        <v>8956</v>
      </c>
      <c r="I549" s="19">
        <v>40261</v>
      </c>
    </row>
    <row r="550" spans="2:9" x14ac:dyDescent="0.2">
      <c r="B550">
        <v>4724</v>
      </c>
      <c r="C550">
        <v>51</v>
      </c>
      <c r="D550" t="s">
        <v>623</v>
      </c>
      <c r="E550">
        <v>3860</v>
      </c>
      <c r="F550">
        <v>650</v>
      </c>
      <c r="G550" s="3" t="s">
        <v>8956</v>
      </c>
      <c r="I550" s="19">
        <v>41214</v>
      </c>
    </row>
    <row r="551" spans="2:9" x14ac:dyDescent="0.2">
      <c r="B551">
        <v>4724</v>
      </c>
      <c r="C551">
        <v>50</v>
      </c>
      <c r="D551" t="s">
        <v>623</v>
      </c>
      <c r="E551">
        <v>3862</v>
      </c>
      <c r="F551">
        <v>650</v>
      </c>
      <c r="G551" s="3" t="s">
        <v>8956</v>
      </c>
      <c r="I551" s="19">
        <v>41253</v>
      </c>
    </row>
    <row r="552" spans="2:9" x14ac:dyDescent="0.2">
      <c r="B552" s="23">
        <v>4725</v>
      </c>
      <c r="C552" s="23">
        <v>56</v>
      </c>
      <c r="D552" s="23">
        <v>172</v>
      </c>
      <c r="F552">
        <v>650</v>
      </c>
      <c r="G552" s="3" t="s">
        <v>8955</v>
      </c>
    </row>
    <row r="553" spans="2:9" x14ac:dyDescent="0.2">
      <c r="B553">
        <v>4725</v>
      </c>
      <c r="C553">
        <v>51</v>
      </c>
      <c r="D553">
        <v>177</v>
      </c>
      <c r="E553">
        <v>2816</v>
      </c>
      <c r="F553">
        <v>650</v>
      </c>
      <c r="G553" s="3" t="s">
        <v>8956</v>
      </c>
      <c r="I553" s="19">
        <v>40360</v>
      </c>
    </row>
    <row r="554" spans="2:9" x14ac:dyDescent="0.2">
      <c r="B554">
        <v>4725</v>
      </c>
      <c r="C554">
        <v>56</v>
      </c>
      <c r="D554" t="s">
        <v>623</v>
      </c>
      <c r="E554">
        <v>2625</v>
      </c>
      <c r="F554">
        <v>650</v>
      </c>
      <c r="G554" s="3" t="s">
        <v>8956</v>
      </c>
      <c r="I554" s="19">
        <v>40182</v>
      </c>
    </row>
    <row r="555" spans="2:9" x14ac:dyDescent="0.2">
      <c r="B555" s="23">
        <v>4726</v>
      </c>
      <c r="C555" s="23">
        <v>50</v>
      </c>
      <c r="D555" s="23">
        <v>172</v>
      </c>
      <c r="F555">
        <v>650</v>
      </c>
      <c r="G555" s="3" t="s">
        <v>8955</v>
      </c>
    </row>
    <row r="556" spans="2:9" x14ac:dyDescent="0.2">
      <c r="B556">
        <v>4726</v>
      </c>
      <c r="C556">
        <v>50</v>
      </c>
      <c r="D556">
        <v>176</v>
      </c>
      <c r="E556">
        <v>3372</v>
      </c>
      <c r="F556">
        <v>650</v>
      </c>
      <c r="G556" s="3" t="s">
        <v>8956</v>
      </c>
      <c r="I556" s="19">
        <v>40634</v>
      </c>
    </row>
    <row r="557" spans="2:9" x14ac:dyDescent="0.2">
      <c r="B557">
        <v>4726</v>
      </c>
      <c r="C557">
        <v>50</v>
      </c>
      <c r="D557">
        <v>176</v>
      </c>
      <c r="E557">
        <v>3516</v>
      </c>
      <c r="F557">
        <v>650</v>
      </c>
      <c r="G557" s="3" t="s">
        <v>8956</v>
      </c>
      <c r="I557" s="19">
        <v>41244</v>
      </c>
    </row>
    <row r="558" spans="2:9" x14ac:dyDescent="0.2">
      <c r="B558">
        <v>4727</v>
      </c>
      <c r="C558">
        <v>51</v>
      </c>
      <c r="D558">
        <v>177</v>
      </c>
      <c r="E558">
        <v>2979</v>
      </c>
      <c r="F558">
        <v>650</v>
      </c>
      <c r="G558" s="3" t="s">
        <v>8956</v>
      </c>
      <c r="I558" s="19">
        <v>40360</v>
      </c>
    </row>
    <row r="559" spans="2:9" x14ac:dyDescent="0.2">
      <c r="B559">
        <v>4727</v>
      </c>
      <c r="C559">
        <v>51</v>
      </c>
      <c r="D559" t="s">
        <v>623</v>
      </c>
      <c r="E559">
        <v>3631</v>
      </c>
      <c r="F559">
        <v>650</v>
      </c>
      <c r="G559" s="3" t="s">
        <v>8956</v>
      </c>
      <c r="I559" s="19">
        <v>40610</v>
      </c>
    </row>
    <row r="560" spans="2:9" x14ac:dyDescent="0.2">
      <c r="B560" s="23">
        <v>4728</v>
      </c>
      <c r="C560" s="23">
        <v>56</v>
      </c>
      <c r="D560" s="23">
        <v>163</v>
      </c>
      <c r="F560">
        <v>650</v>
      </c>
      <c r="G560" s="3" t="s">
        <v>8955</v>
      </c>
    </row>
    <row r="561" spans="2:9" x14ac:dyDescent="0.2">
      <c r="B561">
        <v>4729</v>
      </c>
      <c r="C561">
        <v>51</v>
      </c>
      <c r="D561" t="s">
        <v>623</v>
      </c>
      <c r="E561">
        <v>2956</v>
      </c>
      <c r="F561">
        <v>650</v>
      </c>
      <c r="G561" s="3" t="s">
        <v>8956</v>
      </c>
      <c r="I561" s="19">
        <v>40343</v>
      </c>
    </row>
    <row r="562" spans="2:9" x14ac:dyDescent="0.2">
      <c r="B562">
        <v>4729</v>
      </c>
      <c r="C562">
        <v>51</v>
      </c>
      <c r="D562" t="s">
        <v>623</v>
      </c>
      <c r="E562">
        <v>2703</v>
      </c>
      <c r="F562">
        <v>650</v>
      </c>
      <c r="G562" s="3" t="s">
        <v>8956</v>
      </c>
      <c r="I562" s="19">
        <v>40282</v>
      </c>
    </row>
    <row r="563" spans="2:9" x14ac:dyDescent="0.2">
      <c r="B563" s="23">
        <v>4730</v>
      </c>
      <c r="C563" s="23">
        <v>33</v>
      </c>
      <c r="D563" s="23">
        <v>182</v>
      </c>
      <c r="F563">
        <v>650</v>
      </c>
      <c r="G563" s="3" t="s">
        <v>8955</v>
      </c>
    </row>
    <row r="564" spans="2:9" x14ac:dyDescent="0.2">
      <c r="B564">
        <v>4730</v>
      </c>
      <c r="C564">
        <v>50</v>
      </c>
      <c r="D564" t="s">
        <v>623</v>
      </c>
      <c r="E564">
        <v>3373</v>
      </c>
      <c r="F564">
        <v>650</v>
      </c>
      <c r="G564" s="3" t="s">
        <v>8956</v>
      </c>
      <c r="I564" s="19">
        <v>41244</v>
      </c>
    </row>
    <row r="565" spans="2:9" x14ac:dyDescent="0.2">
      <c r="B565">
        <v>4730</v>
      </c>
      <c r="C565">
        <v>51</v>
      </c>
      <c r="D565" t="s">
        <v>623</v>
      </c>
      <c r="E565">
        <v>3051</v>
      </c>
      <c r="F565">
        <v>650</v>
      </c>
      <c r="G565" s="3" t="s">
        <v>8956</v>
      </c>
      <c r="I565" s="19">
        <v>40375</v>
      </c>
    </row>
    <row r="566" spans="2:9" x14ac:dyDescent="0.2">
      <c r="B566">
        <v>4730</v>
      </c>
      <c r="C566">
        <v>51</v>
      </c>
      <c r="D566" t="s">
        <v>623</v>
      </c>
      <c r="E566">
        <v>2724</v>
      </c>
      <c r="F566">
        <v>650</v>
      </c>
      <c r="G566" s="3" t="s">
        <v>8956</v>
      </c>
      <c r="I566" s="19">
        <v>40284</v>
      </c>
    </row>
    <row r="567" spans="2:9" x14ac:dyDescent="0.2">
      <c r="B567">
        <v>4730</v>
      </c>
      <c r="C567">
        <v>51</v>
      </c>
      <c r="D567" t="s">
        <v>623</v>
      </c>
      <c r="E567">
        <v>3843</v>
      </c>
      <c r="F567">
        <v>650</v>
      </c>
      <c r="G567" s="3" t="s">
        <v>8956</v>
      </c>
      <c r="I567" s="19">
        <v>41214</v>
      </c>
    </row>
    <row r="568" spans="2:9" x14ac:dyDescent="0.2">
      <c r="B568" s="23">
        <v>4731</v>
      </c>
      <c r="C568" s="23">
        <v>50</v>
      </c>
      <c r="D568" s="23">
        <v>171</v>
      </c>
      <c r="F568">
        <v>650</v>
      </c>
      <c r="G568" s="3" t="s">
        <v>8955</v>
      </c>
    </row>
    <row r="569" spans="2:9" x14ac:dyDescent="0.2">
      <c r="B569">
        <v>4731</v>
      </c>
      <c r="C569">
        <v>51</v>
      </c>
      <c r="D569" t="s">
        <v>623</v>
      </c>
      <c r="E569">
        <v>2847</v>
      </c>
      <c r="F569">
        <v>650</v>
      </c>
      <c r="G569" s="3" t="s">
        <v>8956</v>
      </c>
      <c r="I569" s="19">
        <v>40348</v>
      </c>
    </row>
    <row r="570" spans="2:9" x14ac:dyDescent="0.2">
      <c r="B570">
        <v>4732</v>
      </c>
      <c r="C570">
        <v>56</v>
      </c>
      <c r="D570" t="s">
        <v>623</v>
      </c>
      <c r="E570">
        <v>2957</v>
      </c>
      <c r="F570">
        <v>650</v>
      </c>
      <c r="G570" s="3" t="s">
        <v>8956</v>
      </c>
      <c r="I570" s="19">
        <v>40349</v>
      </c>
    </row>
    <row r="571" spans="2:9" x14ac:dyDescent="0.2">
      <c r="B571">
        <v>4732</v>
      </c>
      <c r="C571">
        <v>56</v>
      </c>
      <c r="D571" t="s">
        <v>623</v>
      </c>
      <c r="E571">
        <v>2723</v>
      </c>
      <c r="F571">
        <v>650</v>
      </c>
      <c r="G571" s="3" t="s">
        <v>8956</v>
      </c>
      <c r="I571" s="19">
        <v>40288</v>
      </c>
    </row>
    <row r="572" spans="2:9" x14ac:dyDescent="0.2">
      <c r="B572" s="23">
        <v>4733</v>
      </c>
      <c r="C572" s="23">
        <v>53</v>
      </c>
      <c r="D572" s="23">
        <v>182</v>
      </c>
      <c r="F572">
        <v>650</v>
      </c>
      <c r="G572" s="3" t="s">
        <v>8955</v>
      </c>
    </row>
    <row r="573" spans="2:9" x14ac:dyDescent="0.2">
      <c r="B573">
        <v>4733</v>
      </c>
      <c r="C573">
        <v>53</v>
      </c>
      <c r="D573" t="s">
        <v>623</v>
      </c>
      <c r="E573">
        <v>3619</v>
      </c>
      <c r="F573">
        <v>650</v>
      </c>
      <c r="G573" s="3" t="s">
        <v>8956</v>
      </c>
      <c r="I573" s="19">
        <v>40634</v>
      </c>
    </row>
    <row r="574" spans="2:9" x14ac:dyDescent="0.2">
      <c r="B574" s="23">
        <v>4734</v>
      </c>
      <c r="C574" s="23">
        <v>53</v>
      </c>
      <c r="D574" s="23">
        <v>182</v>
      </c>
      <c r="F574">
        <v>650</v>
      </c>
      <c r="G574" s="3" t="s">
        <v>8955</v>
      </c>
    </row>
    <row r="575" spans="2:9" x14ac:dyDescent="0.2">
      <c r="B575" s="23">
        <v>4735</v>
      </c>
      <c r="C575" s="23">
        <v>33</v>
      </c>
      <c r="D575" s="23">
        <v>185</v>
      </c>
      <c r="F575">
        <v>650</v>
      </c>
      <c r="G575" s="3" t="s">
        <v>8955</v>
      </c>
    </row>
    <row r="576" spans="2:9" x14ac:dyDescent="0.2">
      <c r="B576">
        <v>4735</v>
      </c>
      <c r="C576">
        <v>33</v>
      </c>
      <c r="D576" t="s">
        <v>623</v>
      </c>
      <c r="E576">
        <v>3401</v>
      </c>
      <c r="F576">
        <v>650</v>
      </c>
      <c r="G576" s="3" t="s">
        <v>8956</v>
      </c>
      <c r="I576" s="19">
        <v>40634</v>
      </c>
    </row>
    <row r="577" spans="2:9" x14ac:dyDescent="0.2">
      <c r="B577">
        <v>4736</v>
      </c>
      <c r="C577">
        <v>51</v>
      </c>
      <c r="D577" t="s">
        <v>623</v>
      </c>
      <c r="E577">
        <v>3596</v>
      </c>
      <c r="F577">
        <v>650</v>
      </c>
      <c r="G577" s="3" t="s">
        <v>8956</v>
      </c>
      <c r="I577" s="19">
        <v>40467</v>
      </c>
    </row>
    <row r="578" spans="2:9" x14ac:dyDescent="0.2">
      <c r="B578" s="23">
        <v>4737</v>
      </c>
      <c r="C578" s="23">
        <v>61</v>
      </c>
      <c r="D578" s="23">
        <v>182</v>
      </c>
      <c r="F578">
        <v>650</v>
      </c>
      <c r="G578" s="3" t="s">
        <v>8955</v>
      </c>
    </row>
    <row r="579" spans="2:9" x14ac:dyDescent="0.2">
      <c r="B579">
        <v>4737</v>
      </c>
      <c r="C579">
        <v>51</v>
      </c>
      <c r="D579" t="s">
        <v>623</v>
      </c>
      <c r="E579">
        <v>3620</v>
      </c>
      <c r="F579">
        <v>650</v>
      </c>
      <c r="G579" s="3" t="s">
        <v>8956</v>
      </c>
      <c r="I579" s="19">
        <v>41030</v>
      </c>
    </row>
    <row r="580" spans="2:9" x14ac:dyDescent="0.2">
      <c r="B580">
        <v>4738</v>
      </c>
      <c r="C580">
        <v>51</v>
      </c>
      <c r="D580" t="s">
        <v>623</v>
      </c>
      <c r="E580">
        <v>2552</v>
      </c>
      <c r="F580">
        <v>650</v>
      </c>
      <c r="G580" s="3" t="s">
        <v>8956</v>
      </c>
      <c r="I580" s="19">
        <v>40315</v>
      </c>
    </row>
    <row r="581" spans="2:9" x14ac:dyDescent="0.2">
      <c r="B581">
        <v>4738</v>
      </c>
      <c r="C581">
        <v>51</v>
      </c>
      <c r="D581" t="s">
        <v>623</v>
      </c>
      <c r="E581">
        <v>3653</v>
      </c>
      <c r="F581">
        <v>650</v>
      </c>
      <c r="G581" s="3" t="s">
        <v>8956</v>
      </c>
      <c r="I581" s="19">
        <v>40650</v>
      </c>
    </row>
    <row r="582" spans="2:9" x14ac:dyDescent="0.2">
      <c r="B582">
        <v>4739</v>
      </c>
      <c r="C582">
        <v>51</v>
      </c>
      <c r="D582" t="s">
        <v>623</v>
      </c>
      <c r="E582">
        <v>3621</v>
      </c>
      <c r="F582">
        <v>650</v>
      </c>
      <c r="G582" s="3" t="s">
        <v>8956</v>
      </c>
      <c r="I582" s="19">
        <v>40483</v>
      </c>
    </row>
    <row r="583" spans="2:9" x14ac:dyDescent="0.2">
      <c r="B583" s="23">
        <v>4740</v>
      </c>
      <c r="C583" s="23">
        <v>53</v>
      </c>
      <c r="D583" s="23">
        <v>182</v>
      </c>
      <c r="F583">
        <v>650</v>
      </c>
      <c r="G583" s="3" t="s">
        <v>8955</v>
      </c>
    </row>
    <row r="584" spans="2:9" x14ac:dyDescent="0.2">
      <c r="B584">
        <v>4740</v>
      </c>
      <c r="C584">
        <v>53</v>
      </c>
      <c r="D584">
        <v>182</v>
      </c>
      <c r="E584">
        <v>2976</v>
      </c>
      <c r="F584">
        <v>650</v>
      </c>
      <c r="G584" s="3" t="s">
        <v>8956</v>
      </c>
      <c r="I584" s="19">
        <v>40360</v>
      </c>
    </row>
    <row r="585" spans="2:9" x14ac:dyDescent="0.2">
      <c r="B585">
        <v>4741</v>
      </c>
      <c r="C585">
        <v>51</v>
      </c>
      <c r="D585" t="s">
        <v>623</v>
      </c>
      <c r="E585">
        <v>2553</v>
      </c>
      <c r="F585">
        <v>650</v>
      </c>
      <c r="G585" s="3" t="s">
        <v>8956</v>
      </c>
      <c r="I585" s="19">
        <v>40343</v>
      </c>
    </row>
    <row r="586" spans="2:9" x14ac:dyDescent="0.2">
      <c r="B586">
        <v>4741</v>
      </c>
      <c r="C586">
        <v>51</v>
      </c>
      <c r="D586" t="s">
        <v>623</v>
      </c>
      <c r="E586">
        <v>3740</v>
      </c>
      <c r="F586">
        <v>650</v>
      </c>
      <c r="G586" s="3" t="s">
        <v>8956</v>
      </c>
      <c r="I586" s="19">
        <v>40431</v>
      </c>
    </row>
    <row r="587" spans="2:9" x14ac:dyDescent="0.2">
      <c r="B587">
        <v>4742</v>
      </c>
      <c r="C587">
        <v>56</v>
      </c>
      <c r="D587" t="s">
        <v>623</v>
      </c>
      <c r="E587">
        <v>2959</v>
      </c>
      <c r="F587">
        <v>650</v>
      </c>
      <c r="G587" s="3" t="s">
        <v>8956</v>
      </c>
      <c r="I587" s="19">
        <v>40404</v>
      </c>
    </row>
    <row r="588" spans="2:9" x14ac:dyDescent="0.2">
      <c r="B588">
        <v>4742</v>
      </c>
      <c r="C588">
        <v>51</v>
      </c>
      <c r="D588" t="s">
        <v>623</v>
      </c>
      <c r="E588">
        <v>3063</v>
      </c>
      <c r="F588">
        <v>650</v>
      </c>
      <c r="G588" s="3" t="s">
        <v>8956</v>
      </c>
      <c r="I588" s="19">
        <v>41061</v>
      </c>
    </row>
    <row r="589" spans="2:9" x14ac:dyDescent="0.2">
      <c r="B589">
        <v>4742</v>
      </c>
      <c r="C589">
        <v>56</v>
      </c>
      <c r="D589" t="s">
        <v>623</v>
      </c>
      <c r="E589">
        <v>2758</v>
      </c>
      <c r="F589">
        <v>650</v>
      </c>
      <c r="G589" s="3" t="s">
        <v>8956</v>
      </c>
      <c r="I589" s="19">
        <v>40343</v>
      </c>
    </row>
    <row r="590" spans="2:9" x14ac:dyDescent="0.2">
      <c r="B590">
        <v>4742</v>
      </c>
      <c r="C590">
        <v>50</v>
      </c>
      <c r="D590" t="s">
        <v>623</v>
      </c>
      <c r="E590">
        <v>3743</v>
      </c>
      <c r="F590">
        <v>650</v>
      </c>
      <c r="G590" s="3" t="s">
        <v>8956</v>
      </c>
      <c r="I590" s="19">
        <v>40917</v>
      </c>
    </row>
    <row r="591" spans="2:9" x14ac:dyDescent="0.2">
      <c r="B591">
        <v>4743</v>
      </c>
      <c r="C591">
        <v>51</v>
      </c>
      <c r="D591" t="s">
        <v>623</v>
      </c>
      <c r="E591">
        <v>2960</v>
      </c>
      <c r="F591">
        <v>650</v>
      </c>
      <c r="G591" s="3" t="s">
        <v>8956</v>
      </c>
      <c r="I591" s="19">
        <v>40404</v>
      </c>
    </row>
    <row r="592" spans="2:9" x14ac:dyDescent="0.2">
      <c r="B592">
        <v>4743</v>
      </c>
      <c r="C592">
        <v>56</v>
      </c>
      <c r="D592" t="s">
        <v>623</v>
      </c>
      <c r="E592">
        <v>2704</v>
      </c>
      <c r="F592">
        <v>650</v>
      </c>
      <c r="G592" s="3" t="s">
        <v>8956</v>
      </c>
      <c r="I592" s="19">
        <v>40343</v>
      </c>
    </row>
    <row r="593" spans="2:9" x14ac:dyDescent="0.2">
      <c r="B593">
        <v>4743</v>
      </c>
      <c r="C593">
        <v>51</v>
      </c>
      <c r="D593" t="s">
        <v>623</v>
      </c>
      <c r="E593">
        <v>3831</v>
      </c>
      <c r="F593">
        <v>650</v>
      </c>
      <c r="G593" s="3" t="s">
        <v>8956</v>
      </c>
      <c r="I593" s="19">
        <v>40648</v>
      </c>
    </row>
    <row r="594" spans="2:9" x14ac:dyDescent="0.2">
      <c r="B594" s="23">
        <v>4746</v>
      </c>
      <c r="C594" s="23">
        <v>50</v>
      </c>
      <c r="D594" s="23">
        <v>270</v>
      </c>
      <c r="F594">
        <v>650</v>
      </c>
      <c r="G594" s="3" t="s">
        <v>8955</v>
      </c>
    </row>
    <row r="595" spans="2:9" x14ac:dyDescent="0.2">
      <c r="B595">
        <v>4746</v>
      </c>
      <c r="C595">
        <v>50</v>
      </c>
      <c r="D595">
        <v>176</v>
      </c>
      <c r="E595">
        <v>3524</v>
      </c>
      <c r="F595">
        <v>650</v>
      </c>
      <c r="G595" s="3" t="s">
        <v>8956</v>
      </c>
      <c r="I595" s="19">
        <v>41091</v>
      </c>
    </row>
    <row r="596" spans="2:9" x14ac:dyDescent="0.2">
      <c r="B596">
        <v>4746</v>
      </c>
      <c r="C596">
        <v>51</v>
      </c>
      <c r="D596" t="s">
        <v>623</v>
      </c>
      <c r="E596">
        <v>3014</v>
      </c>
      <c r="F596">
        <v>650</v>
      </c>
      <c r="G596" s="3" t="s">
        <v>8956</v>
      </c>
      <c r="I596" s="19">
        <v>40404</v>
      </c>
    </row>
    <row r="597" spans="2:9" x14ac:dyDescent="0.2">
      <c r="B597">
        <v>4746</v>
      </c>
      <c r="C597">
        <v>51</v>
      </c>
      <c r="D597" t="s">
        <v>623</v>
      </c>
      <c r="E597">
        <v>3813</v>
      </c>
      <c r="F597">
        <v>650</v>
      </c>
      <c r="G597" s="3" t="s">
        <v>8956</v>
      </c>
      <c r="I597" s="19">
        <v>41253</v>
      </c>
    </row>
    <row r="598" spans="2:9" x14ac:dyDescent="0.2">
      <c r="B598" s="23">
        <v>4747</v>
      </c>
      <c r="C598" s="23">
        <v>61</v>
      </c>
      <c r="D598" s="23">
        <v>182</v>
      </c>
      <c r="F598">
        <v>650</v>
      </c>
      <c r="G598" s="3" t="s">
        <v>8955</v>
      </c>
    </row>
    <row r="599" spans="2:9" x14ac:dyDescent="0.2">
      <c r="B599">
        <v>4747</v>
      </c>
      <c r="C599">
        <v>51</v>
      </c>
      <c r="D599" t="s">
        <v>623</v>
      </c>
      <c r="E599">
        <v>2961</v>
      </c>
      <c r="F599">
        <v>650</v>
      </c>
      <c r="G599" s="3" t="s">
        <v>8956</v>
      </c>
      <c r="I599" s="19">
        <v>40391</v>
      </c>
    </row>
    <row r="600" spans="2:9" x14ac:dyDescent="0.2">
      <c r="B600">
        <v>4747</v>
      </c>
      <c r="C600">
        <v>51</v>
      </c>
      <c r="D600" t="s">
        <v>623</v>
      </c>
      <c r="E600">
        <v>3854</v>
      </c>
      <c r="F600">
        <v>650</v>
      </c>
      <c r="G600" s="3" t="s">
        <v>8956</v>
      </c>
      <c r="I600" s="19">
        <v>40548</v>
      </c>
    </row>
    <row r="601" spans="2:9" x14ac:dyDescent="0.2">
      <c r="B601" s="23">
        <v>4748</v>
      </c>
      <c r="C601" s="23">
        <v>50</v>
      </c>
      <c r="D601" s="23">
        <v>179</v>
      </c>
      <c r="F601">
        <v>650</v>
      </c>
      <c r="G601" s="3" t="s">
        <v>8955</v>
      </c>
    </row>
    <row r="602" spans="2:9" x14ac:dyDescent="0.2">
      <c r="B602">
        <v>4748</v>
      </c>
      <c r="C602">
        <v>50</v>
      </c>
      <c r="D602">
        <v>179</v>
      </c>
      <c r="E602">
        <v>3376</v>
      </c>
      <c r="F602">
        <v>650</v>
      </c>
      <c r="G602" s="3" t="s">
        <v>8956</v>
      </c>
      <c r="I602" s="19">
        <v>41091</v>
      </c>
    </row>
    <row r="603" spans="2:9" x14ac:dyDescent="0.2">
      <c r="B603">
        <v>4748</v>
      </c>
      <c r="C603">
        <v>51</v>
      </c>
      <c r="D603" t="s">
        <v>623</v>
      </c>
      <c r="E603">
        <v>3026</v>
      </c>
      <c r="F603">
        <v>650</v>
      </c>
      <c r="G603" s="3" t="s">
        <v>8956</v>
      </c>
      <c r="I603" s="19">
        <v>40483</v>
      </c>
    </row>
    <row r="604" spans="2:9" x14ac:dyDescent="0.2">
      <c r="B604">
        <v>4748</v>
      </c>
      <c r="C604">
        <v>51</v>
      </c>
      <c r="D604" t="s">
        <v>623</v>
      </c>
      <c r="E604">
        <v>2656</v>
      </c>
      <c r="F604">
        <v>650</v>
      </c>
      <c r="G604" s="3" t="s">
        <v>8956</v>
      </c>
      <c r="I604" s="19">
        <v>40391</v>
      </c>
    </row>
    <row r="605" spans="2:9" x14ac:dyDescent="0.2">
      <c r="B605" s="23">
        <v>4749</v>
      </c>
      <c r="C605" s="23">
        <v>33</v>
      </c>
      <c r="D605" s="23">
        <v>172</v>
      </c>
      <c r="F605">
        <v>650</v>
      </c>
      <c r="G605" s="3" t="s">
        <v>8955</v>
      </c>
    </row>
    <row r="606" spans="2:9" x14ac:dyDescent="0.2">
      <c r="B606">
        <v>4749</v>
      </c>
      <c r="C606">
        <v>50</v>
      </c>
      <c r="D606">
        <v>270</v>
      </c>
      <c r="E606">
        <v>3506</v>
      </c>
      <c r="F606">
        <v>650</v>
      </c>
      <c r="G606" s="3" t="s">
        <v>8956</v>
      </c>
      <c r="I606" s="19">
        <v>41253</v>
      </c>
    </row>
    <row r="607" spans="2:9" x14ac:dyDescent="0.2">
      <c r="B607">
        <v>4749</v>
      </c>
      <c r="C607">
        <v>51</v>
      </c>
      <c r="D607" t="s">
        <v>623</v>
      </c>
      <c r="E607">
        <v>2977</v>
      </c>
      <c r="F607">
        <v>650</v>
      </c>
      <c r="G607" s="3" t="s">
        <v>8956</v>
      </c>
      <c r="I607" s="19">
        <v>40483</v>
      </c>
    </row>
    <row r="608" spans="2:9" x14ac:dyDescent="0.2">
      <c r="B608">
        <v>4750</v>
      </c>
      <c r="C608">
        <v>33</v>
      </c>
      <c r="D608" t="s">
        <v>623</v>
      </c>
      <c r="E608">
        <v>2554</v>
      </c>
      <c r="F608">
        <v>650</v>
      </c>
      <c r="G608" s="3" t="s">
        <v>8956</v>
      </c>
      <c r="I608" s="19">
        <v>39917</v>
      </c>
    </row>
    <row r="609" spans="2:9" x14ac:dyDescent="0.2">
      <c r="B609">
        <v>4750</v>
      </c>
      <c r="C609">
        <v>51</v>
      </c>
      <c r="D609" t="s">
        <v>623</v>
      </c>
      <c r="E609">
        <v>2725</v>
      </c>
      <c r="F609">
        <v>650</v>
      </c>
      <c r="G609" s="3" t="s">
        <v>8956</v>
      </c>
      <c r="I609" s="19">
        <v>40422</v>
      </c>
    </row>
    <row r="610" spans="2:9" x14ac:dyDescent="0.2">
      <c r="B610" s="23">
        <v>4751</v>
      </c>
      <c r="C610" s="23">
        <v>33</v>
      </c>
      <c r="D610" s="23">
        <v>167</v>
      </c>
      <c r="F610">
        <v>650</v>
      </c>
      <c r="G610" s="3" t="s">
        <v>8955</v>
      </c>
    </row>
    <row r="611" spans="2:9" x14ac:dyDescent="0.2">
      <c r="B611">
        <v>4751</v>
      </c>
      <c r="C611">
        <v>50</v>
      </c>
      <c r="D611">
        <v>177</v>
      </c>
      <c r="E611">
        <v>3507</v>
      </c>
      <c r="F611">
        <v>650</v>
      </c>
      <c r="G611" s="3" t="s">
        <v>8956</v>
      </c>
      <c r="I611" s="19">
        <v>41241</v>
      </c>
    </row>
    <row r="612" spans="2:9" x14ac:dyDescent="0.2">
      <c r="B612">
        <v>4751</v>
      </c>
      <c r="C612">
        <v>33</v>
      </c>
      <c r="D612">
        <v>167</v>
      </c>
      <c r="E612">
        <v>3508</v>
      </c>
      <c r="F612">
        <v>650</v>
      </c>
      <c r="G612" s="3" t="s">
        <v>8956</v>
      </c>
      <c r="I612" s="19">
        <v>41275</v>
      </c>
    </row>
    <row r="613" spans="2:9" x14ac:dyDescent="0.2">
      <c r="B613">
        <v>4751</v>
      </c>
      <c r="C613">
        <v>53</v>
      </c>
      <c r="D613">
        <v>177</v>
      </c>
      <c r="E613">
        <v>2984</v>
      </c>
      <c r="F613">
        <v>650</v>
      </c>
      <c r="G613" s="3" t="s">
        <v>8956</v>
      </c>
      <c r="I613" s="19">
        <v>40488</v>
      </c>
    </row>
    <row r="614" spans="2:9" x14ac:dyDescent="0.2">
      <c r="B614">
        <v>4752</v>
      </c>
      <c r="C614">
        <v>53</v>
      </c>
      <c r="D614" t="s">
        <v>623</v>
      </c>
      <c r="E614">
        <v>3693</v>
      </c>
      <c r="F614">
        <v>650</v>
      </c>
      <c r="G614" s="3" t="s">
        <v>8956</v>
      </c>
      <c r="I614" s="19">
        <v>40495</v>
      </c>
    </row>
    <row r="615" spans="2:9" x14ac:dyDescent="0.2">
      <c r="B615" s="23">
        <v>4754</v>
      </c>
      <c r="C615" s="23">
        <v>51</v>
      </c>
      <c r="D615" s="23">
        <v>177</v>
      </c>
      <c r="F615">
        <v>650</v>
      </c>
      <c r="G615" s="3" t="s">
        <v>8955</v>
      </c>
    </row>
    <row r="616" spans="2:9" x14ac:dyDescent="0.2">
      <c r="B616">
        <v>4754</v>
      </c>
      <c r="C616">
        <v>56</v>
      </c>
      <c r="D616" t="s">
        <v>623</v>
      </c>
      <c r="E616">
        <v>2555</v>
      </c>
      <c r="F616">
        <v>650</v>
      </c>
      <c r="G616" s="3" t="s">
        <v>8956</v>
      </c>
      <c r="I616" s="19">
        <v>40430</v>
      </c>
    </row>
    <row r="617" spans="2:9" x14ac:dyDescent="0.2">
      <c r="B617" s="23">
        <v>4755</v>
      </c>
      <c r="C617" s="23" t="s">
        <v>623</v>
      </c>
      <c r="D617" s="23">
        <v>177</v>
      </c>
      <c r="F617">
        <v>650</v>
      </c>
      <c r="G617" s="3" t="s">
        <v>8955</v>
      </c>
    </row>
    <row r="618" spans="2:9" x14ac:dyDescent="0.2">
      <c r="B618">
        <v>4755</v>
      </c>
      <c r="C618">
        <v>51</v>
      </c>
      <c r="D618" t="s">
        <v>623</v>
      </c>
      <c r="E618">
        <v>2962</v>
      </c>
      <c r="F618">
        <v>650</v>
      </c>
      <c r="G618" s="3" t="s">
        <v>8956</v>
      </c>
      <c r="I618" s="19">
        <v>40488</v>
      </c>
    </row>
    <row r="619" spans="2:9" x14ac:dyDescent="0.2">
      <c r="B619">
        <v>4755</v>
      </c>
      <c r="C619">
        <v>51</v>
      </c>
      <c r="D619" t="s">
        <v>623</v>
      </c>
      <c r="E619">
        <v>2726</v>
      </c>
      <c r="F619">
        <v>650</v>
      </c>
      <c r="G619" s="3" t="s">
        <v>8956</v>
      </c>
      <c r="I619" s="19">
        <v>40436</v>
      </c>
    </row>
    <row r="620" spans="2:9" x14ac:dyDescent="0.2">
      <c r="B620">
        <v>4755</v>
      </c>
      <c r="C620">
        <v>51</v>
      </c>
      <c r="D620" t="s">
        <v>623</v>
      </c>
      <c r="E620">
        <v>3725</v>
      </c>
      <c r="F620">
        <v>650</v>
      </c>
      <c r="G620" s="3" t="s">
        <v>8956</v>
      </c>
      <c r="I620" s="19">
        <v>40574</v>
      </c>
    </row>
    <row r="621" spans="2:9" x14ac:dyDescent="0.2">
      <c r="B621" s="23">
        <v>4756</v>
      </c>
      <c r="C621" s="23">
        <v>50</v>
      </c>
      <c r="D621" s="23">
        <v>163</v>
      </c>
      <c r="F621">
        <v>650</v>
      </c>
      <c r="G621" s="3" t="s">
        <v>8955</v>
      </c>
    </row>
    <row r="622" spans="2:9" x14ac:dyDescent="0.2">
      <c r="B622">
        <v>4756</v>
      </c>
      <c r="C622">
        <v>50</v>
      </c>
      <c r="D622">
        <v>177</v>
      </c>
      <c r="E622">
        <v>3377</v>
      </c>
      <c r="F622">
        <v>650</v>
      </c>
      <c r="G622" s="3" t="s">
        <v>8956</v>
      </c>
      <c r="I622" s="19">
        <v>40909</v>
      </c>
    </row>
    <row r="623" spans="2:9" x14ac:dyDescent="0.2">
      <c r="B623">
        <v>4756</v>
      </c>
      <c r="C623">
        <v>56</v>
      </c>
      <c r="D623" t="s">
        <v>623</v>
      </c>
      <c r="E623">
        <v>2689</v>
      </c>
      <c r="F623">
        <v>650</v>
      </c>
      <c r="G623" s="3" t="s">
        <v>8956</v>
      </c>
      <c r="I623" s="19">
        <v>40441</v>
      </c>
    </row>
    <row r="624" spans="2:9" x14ac:dyDescent="0.2">
      <c r="B624">
        <v>4756</v>
      </c>
      <c r="C624">
        <v>51</v>
      </c>
      <c r="D624" t="s">
        <v>623</v>
      </c>
      <c r="E624">
        <v>3827</v>
      </c>
      <c r="F624">
        <v>650</v>
      </c>
      <c r="G624" s="3" t="s">
        <v>8956</v>
      </c>
      <c r="I624" s="19">
        <v>41214</v>
      </c>
    </row>
    <row r="625" spans="2:9" x14ac:dyDescent="0.2">
      <c r="B625">
        <v>4756</v>
      </c>
      <c r="C625">
        <v>50</v>
      </c>
      <c r="D625" t="s">
        <v>623</v>
      </c>
      <c r="E625">
        <v>3828</v>
      </c>
      <c r="F625">
        <v>650</v>
      </c>
      <c r="G625" s="3" t="s">
        <v>8956</v>
      </c>
      <c r="I625" s="19">
        <v>41244</v>
      </c>
    </row>
    <row r="626" spans="2:9" x14ac:dyDescent="0.2">
      <c r="B626">
        <v>4757</v>
      </c>
      <c r="C626">
        <v>51</v>
      </c>
      <c r="D626">
        <v>177</v>
      </c>
      <c r="E626">
        <v>2963</v>
      </c>
      <c r="F626">
        <v>650</v>
      </c>
      <c r="G626" s="3" t="s">
        <v>8956</v>
      </c>
      <c r="I626" s="19">
        <v>40475</v>
      </c>
    </row>
    <row r="627" spans="2:9" x14ac:dyDescent="0.2">
      <c r="B627">
        <v>4757</v>
      </c>
      <c r="C627">
        <v>51</v>
      </c>
      <c r="D627" t="s">
        <v>623</v>
      </c>
      <c r="E627">
        <v>2643</v>
      </c>
      <c r="F627">
        <v>650</v>
      </c>
      <c r="G627" s="3" t="s">
        <v>8956</v>
      </c>
      <c r="I627" s="19">
        <v>40445</v>
      </c>
    </row>
    <row r="628" spans="2:9" x14ac:dyDescent="0.2">
      <c r="B628" s="23">
        <v>4758</v>
      </c>
      <c r="C628" s="23">
        <v>61</v>
      </c>
      <c r="D628" s="23">
        <v>183</v>
      </c>
      <c r="F628">
        <v>650</v>
      </c>
      <c r="G628" s="3" t="s">
        <v>8955</v>
      </c>
    </row>
    <row r="629" spans="2:9" x14ac:dyDescent="0.2">
      <c r="B629">
        <v>4758</v>
      </c>
      <c r="C629">
        <v>51</v>
      </c>
      <c r="D629" t="s">
        <v>623</v>
      </c>
      <c r="E629">
        <v>2823</v>
      </c>
      <c r="F629">
        <v>650</v>
      </c>
      <c r="G629" s="3" t="s">
        <v>8956</v>
      </c>
      <c r="I629" s="19">
        <v>40483</v>
      </c>
    </row>
    <row r="630" spans="2:9" x14ac:dyDescent="0.2">
      <c r="B630">
        <v>4758</v>
      </c>
      <c r="C630">
        <v>51</v>
      </c>
      <c r="D630" t="s">
        <v>623</v>
      </c>
      <c r="E630">
        <v>3597</v>
      </c>
      <c r="F630">
        <v>650</v>
      </c>
      <c r="G630" s="3" t="s">
        <v>8956</v>
      </c>
      <c r="I630" s="19">
        <v>40633</v>
      </c>
    </row>
    <row r="631" spans="2:9" x14ac:dyDescent="0.2">
      <c r="B631">
        <v>4759</v>
      </c>
      <c r="C631">
        <v>51</v>
      </c>
      <c r="D631">
        <v>177</v>
      </c>
      <c r="E631">
        <v>2556</v>
      </c>
      <c r="F631">
        <v>650</v>
      </c>
      <c r="G631" s="3" t="s">
        <v>8956</v>
      </c>
      <c r="I631" s="19">
        <v>40455</v>
      </c>
    </row>
    <row r="632" spans="2:9" x14ac:dyDescent="0.2">
      <c r="B632">
        <v>4760</v>
      </c>
      <c r="C632">
        <v>51</v>
      </c>
      <c r="D632" t="s">
        <v>623</v>
      </c>
      <c r="E632">
        <v>2557</v>
      </c>
      <c r="F632">
        <v>650</v>
      </c>
      <c r="G632" s="3" t="s">
        <v>8956</v>
      </c>
      <c r="I632" s="19">
        <v>40455</v>
      </c>
    </row>
    <row r="633" spans="2:9" x14ac:dyDescent="0.2">
      <c r="B633" s="23">
        <v>4761</v>
      </c>
      <c r="C633" s="23">
        <v>33</v>
      </c>
      <c r="D633" s="23">
        <v>164</v>
      </c>
      <c r="F633">
        <v>650</v>
      </c>
      <c r="G633" s="3" t="s">
        <v>8955</v>
      </c>
    </row>
    <row r="634" spans="2:9" x14ac:dyDescent="0.2">
      <c r="B634">
        <v>4761</v>
      </c>
      <c r="C634">
        <v>50</v>
      </c>
      <c r="D634">
        <v>176</v>
      </c>
      <c r="E634">
        <v>3552</v>
      </c>
      <c r="F634">
        <v>650</v>
      </c>
      <c r="G634" s="3" t="s">
        <v>8956</v>
      </c>
      <c r="I634" s="19">
        <v>40634</v>
      </c>
    </row>
    <row r="635" spans="2:9" x14ac:dyDescent="0.2">
      <c r="B635">
        <v>4761</v>
      </c>
      <c r="C635">
        <v>33</v>
      </c>
      <c r="D635">
        <v>176</v>
      </c>
      <c r="E635">
        <v>3553</v>
      </c>
      <c r="F635">
        <v>650</v>
      </c>
      <c r="G635" s="3" t="s">
        <v>8956</v>
      </c>
      <c r="I635" s="19">
        <v>40994</v>
      </c>
    </row>
    <row r="636" spans="2:9" x14ac:dyDescent="0.2">
      <c r="B636" s="23">
        <v>4762</v>
      </c>
      <c r="C636" s="23">
        <v>51</v>
      </c>
      <c r="D636" s="23">
        <v>270</v>
      </c>
      <c r="F636">
        <v>650</v>
      </c>
      <c r="G636" s="3" t="s">
        <v>8955</v>
      </c>
    </row>
    <row r="637" spans="2:9" x14ac:dyDescent="0.2">
      <c r="B637">
        <v>4762</v>
      </c>
      <c r="C637">
        <v>51</v>
      </c>
      <c r="D637" t="s">
        <v>623</v>
      </c>
      <c r="E637" t="s">
        <v>623</v>
      </c>
      <c r="F637">
        <v>650</v>
      </c>
      <c r="G637" s="3" t="s">
        <v>8956</v>
      </c>
      <c r="I637" s="19">
        <v>40523</v>
      </c>
    </row>
    <row r="638" spans="2:9" x14ac:dyDescent="0.2">
      <c r="B638">
        <v>4762</v>
      </c>
      <c r="C638">
        <v>51</v>
      </c>
      <c r="D638" t="s">
        <v>623</v>
      </c>
      <c r="E638">
        <v>2716</v>
      </c>
      <c r="F638">
        <v>650</v>
      </c>
      <c r="G638" s="3" t="s">
        <v>8956</v>
      </c>
      <c r="I638" s="19">
        <v>40469</v>
      </c>
    </row>
    <row r="639" spans="2:9" x14ac:dyDescent="0.2">
      <c r="B639">
        <v>4762</v>
      </c>
      <c r="C639">
        <v>53</v>
      </c>
      <c r="D639" t="s">
        <v>623</v>
      </c>
      <c r="E639">
        <v>2718</v>
      </c>
      <c r="F639">
        <v>650</v>
      </c>
      <c r="G639" s="3" t="s">
        <v>8956</v>
      </c>
      <c r="I639" s="19">
        <v>41246</v>
      </c>
    </row>
    <row r="640" spans="2:9" x14ac:dyDescent="0.2">
      <c r="B640">
        <v>4762</v>
      </c>
      <c r="C640">
        <v>51</v>
      </c>
      <c r="D640" t="s">
        <v>623</v>
      </c>
      <c r="E640">
        <v>3835</v>
      </c>
      <c r="F640">
        <v>650</v>
      </c>
      <c r="G640" s="3" t="s">
        <v>8956</v>
      </c>
      <c r="I640" s="19">
        <v>41253</v>
      </c>
    </row>
    <row r="641" spans="2:9" x14ac:dyDescent="0.2">
      <c r="B641">
        <v>4763</v>
      </c>
      <c r="C641">
        <v>53</v>
      </c>
      <c r="D641">
        <v>177</v>
      </c>
      <c r="E641">
        <v>2558</v>
      </c>
      <c r="F641">
        <v>650</v>
      </c>
      <c r="G641" s="3" t="s">
        <v>8956</v>
      </c>
      <c r="I641" s="19">
        <v>40471</v>
      </c>
    </row>
    <row r="642" spans="2:9" x14ac:dyDescent="0.2">
      <c r="B642" s="23">
        <v>4764</v>
      </c>
      <c r="C642" s="23">
        <v>61</v>
      </c>
      <c r="D642" s="23">
        <v>177</v>
      </c>
      <c r="F642">
        <v>650</v>
      </c>
      <c r="G642" s="3" t="s">
        <v>8955</v>
      </c>
    </row>
    <row r="643" spans="2:9" x14ac:dyDescent="0.2">
      <c r="B643">
        <v>4764</v>
      </c>
      <c r="C643">
        <v>51</v>
      </c>
      <c r="D643" t="s">
        <v>623</v>
      </c>
      <c r="E643">
        <v>2559</v>
      </c>
      <c r="F643">
        <v>650</v>
      </c>
      <c r="G643" s="3" t="s">
        <v>8956</v>
      </c>
      <c r="I643" s="19">
        <v>40452</v>
      </c>
    </row>
    <row r="644" spans="2:9" x14ac:dyDescent="0.2">
      <c r="B644">
        <v>4765</v>
      </c>
      <c r="C644">
        <v>56</v>
      </c>
      <c r="D644" t="s">
        <v>623</v>
      </c>
      <c r="E644">
        <v>2828</v>
      </c>
      <c r="F644">
        <v>650</v>
      </c>
      <c r="G644" s="3" t="s">
        <v>8956</v>
      </c>
      <c r="I644" s="19">
        <v>40987</v>
      </c>
    </row>
    <row r="645" spans="2:9" x14ac:dyDescent="0.2">
      <c r="B645" s="23">
        <v>4766</v>
      </c>
      <c r="C645" s="23">
        <v>33</v>
      </c>
      <c r="D645" s="23">
        <v>167</v>
      </c>
      <c r="F645">
        <v>650</v>
      </c>
      <c r="G645" s="3" t="s">
        <v>8955</v>
      </c>
    </row>
    <row r="646" spans="2:9" x14ac:dyDescent="0.2">
      <c r="B646">
        <v>4766</v>
      </c>
      <c r="C646">
        <v>50</v>
      </c>
      <c r="D646">
        <v>182</v>
      </c>
      <c r="E646">
        <v>3378</v>
      </c>
      <c r="F646">
        <v>650</v>
      </c>
      <c r="G646" s="3" t="s">
        <v>8956</v>
      </c>
      <c r="I646" s="19">
        <v>41275</v>
      </c>
    </row>
    <row r="647" spans="2:9" x14ac:dyDescent="0.2">
      <c r="B647">
        <v>4766</v>
      </c>
      <c r="C647">
        <v>53</v>
      </c>
      <c r="D647" t="s">
        <v>623</v>
      </c>
      <c r="E647">
        <v>2714</v>
      </c>
      <c r="F647">
        <v>650</v>
      </c>
      <c r="G647" s="3" t="s">
        <v>8956</v>
      </c>
      <c r="I647" s="19">
        <v>40476</v>
      </c>
    </row>
    <row r="648" spans="2:9" x14ac:dyDescent="0.2">
      <c r="B648" s="23">
        <v>4767</v>
      </c>
      <c r="C648" s="23">
        <v>53</v>
      </c>
      <c r="D648" s="23">
        <v>177</v>
      </c>
      <c r="F648">
        <v>650</v>
      </c>
      <c r="G648" s="3" t="s">
        <v>8955</v>
      </c>
    </row>
    <row r="649" spans="2:9" x14ac:dyDescent="0.2">
      <c r="B649">
        <v>4767</v>
      </c>
      <c r="C649">
        <v>53</v>
      </c>
      <c r="D649" t="s">
        <v>623</v>
      </c>
      <c r="E649">
        <v>2560</v>
      </c>
      <c r="F649">
        <v>650</v>
      </c>
      <c r="G649" s="3" t="s">
        <v>8956</v>
      </c>
      <c r="I649" s="19">
        <v>40476</v>
      </c>
    </row>
    <row r="650" spans="2:9" x14ac:dyDescent="0.2">
      <c r="B650" s="23">
        <v>4768</v>
      </c>
      <c r="C650" s="23">
        <v>61</v>
      </c>
      <c r="D650" s="23">
        <v>186</v>
      </c>
      <c r="F650">
        <v>650</v>
      </c>
      <c r="G650" s="3" t="s">
        <v>8955</v>
      </c>
    </row>
    <row r="651" spans="2:9" x14ac:dyDescent="0.2">
      <c r="B651">
        <v>4768</v>
      </c>
      <c r="C651">
        <v>51</v>
      </c>
      <c r="D651" t="s">
        <v>623</v>
      </c>
      <c r="E651">
        <v>2561</v>
      </c>
      <c r="F651">
        <v>650</v>
      </c>
      <c r="G651" s="3" t="s">
        <v>8956</v>
      </c>
      <c r="I651" s="19">
        <v>40476</v>
      </c>
    </row>
    <row r="652" spans="2:9" x14ac:dyDescent="0.2">
      <c r="B652">
        <v>4769</v>
      </c>
      <c r="C652">
        <v>51</v>
      </c>
      <c r="D652" t="s">
        <v>623</v>
      </c>
      <c r="E652">
        <v>2562</v>
      </c>
      <c r="F652">
        <v>650</v>
      </c>
      <c r="G652" s="3" t="s">
        <v>8956</v>
      </c>
      <c r="I652" s="19">
        <v>40477</v>
      </c>
    </row>
    <row r="653" spans="2:9" x14ac:dyDescent="0.2">
      <c r="B653" s="23">
        <v>4770</v>
      </c>
      <c r="C653" s="23">
        <v>51</v>
      </c>
      <c r="D653" s="23">
        <v>185</v>
      </c>
      <c r="F653">
        <v>650</v>
      </c>
      <c r="G653" s="3" t="s">
        <v>8955</v>
      </c>
    </row>
    <row r="654" spans="2:9" x14ac:dyDescent="0.2">
      <c r="B654" s="23">
        <v>4771</v>
      </c>
      <c r="C654" s="23">
        <v>53</v>
      </c>
      <c r="D654" s="23">
        <v>182</v>
      </c>
      <c r="F654">
        <v>650</v>
      </c>
      <c r="G654" s="3" t="s">
        <v>8955</v>
      </c>
    </row>
    <row r="655" spans="2:9" x14ac:dyDescent="0.2">
      <c r="B655">
        <v>4771</v>
      </c>
      <c r="C655">
        <v>53</v>
      </c>
      <c r="D655" t="s">
        <v>623</v>
      </c>
      <c r="E655">
        <v>2563</v>
      </c>
      <c r="F655">
        <v>650</v>
      </c>
      <c r="G655" s="3" t="s">
        <v>8956</v>
      </c>
      <c r="I655" s="19">
        <v>40497</v>
      </c>
    </row>
    <row r="656" spans="2:9" x14ac:dyDescent="0.2">
      <c r="B656">
        <v>4771</v>
      </c>
      <c r="C656">
        <v>51</v>
      </c>
      <c r="D656">
        <v>182</v>
      </c>
      <c r="E656">
        <v>3720</v>
      </c>
      <c r="F656">
        <v>650</v>
      </c>
      <c r="G656" s="3" t="s">
        <v>8956</v>
      </c>
      <c r="I656" s="19">
        <v>40869</v>
      </c>
    </row>
    <row r="657" spans="2:9" x14ac:dyDescent="0.2">
      <c r="B657">
        <v>4771</v>
      </c>
      <c r="C657">
        <v>51</v>
      </c>
      <c r="D657" t="s">
        <v>623</v>
      </c>
      <c r="E657" t="s">
        <v>623</v>
      </c>
      <c r="F657">
        <v>650</v>
      </c>
      <c r="G657" s="3" t="s">
        <v>8956</v>
      </c>
      <c r="I657" s="19">
        <v>40756</v>
      </c>
    </row>
    <row r="658" spans="2:9" x14ac:dyDescent="0.2">
      <c r="B658" s="23">
        <v>4772</v>
      </c>
      <c r="C658" s="23">
        <v>51</v>
      </c>
      <c r="D658" s="23">
        <v>182</v>
      </c>
      <c r="F658">
        <v>650</v>
      </c>
      <c r="G658" s="3" t="s">
        <v>8955</v>
      </c>
    </row>
    <row r="659" spans="2:9" x14ac:dyDescent="0.2">
      <c r="B659">
        <v>4772</v>
      </c>
      <c r="C659">
        <v>53</v>
      </c>
      <c r="D659" t="s">
        <v>623</v>
      </c>
      <c r="E659">
        <v>2508</v>
      </c>
      <c r="F659">
        <v>650</v>
      </c>
      <c r="G659" s="3" t="s">
        <v>8956</v>
      </c>
      <c r="I659" s="19">
        <v>40466</v>
      </c>
    </row>
    <row r="660" spans="2:9" x14ac:dyDescent="0.2">
      <c r="B660">
        <v>4772</v>
      </c>
      <c r="C660">
        <v>51</v>
      </c>
      <c r="D660" t="s">
        <v>623</v>
      </c>
      <c r="E660">
        <v>3771</v>
      </c>
      <c r="F660">
        <v>650</v>
      </c>
      <c r="G660" s="3" t="s">
        <v>8956</v>
      </c>
      <c r="I660" s="19">
        <v>41267</v>
      </c>
    </row>
    <row r="661" spans="2:9" x14ac:dyDescent="0.2">
      <c r="B661" s="23">
        <v>4773</v>
      </c>
      <c r="C661" s="23">
        <v>33</v>
      </c>
      <c r="D661" s="23">
        <v>182</v>
      </c>
      <c r="F661">
        <v>650</v>
      </c>
      <c r="G661" s="3" t="s">
        <v>8955</v>
      </c>
    </row>
    <row r="662" spans="2:9" x14ac:dyDescent="0.2">
      <c r="B662">
        <v>4773</v>
      </c>
      <c r="C662">
        <v>50</v>
      </c>
      <c r="D662">
        <v>182</v>
      </c>
      <c r="E662">
        <v>3379</v>
      </c>
      <c r="F662">
        <v>650</v>
      </c>
      <c r="G662" s="3" t="s">
        <v>8956</v>
      </c>
      <c r="I662" s="19">
        <v>40909</v>
      </c>
    </row>
    <row r="663" spans="2:9" x14ac:dyDescent="0.2">
      <c r="B663">
        <v>4773</v>
      </c>
      <c r="C663">
        <v>51</v>
      </c>
      <c r="D663" t="s">
        <v>623</v>
      </c>
      <c r="E663">
        <v>3840</v>
      </c>
      <c r="F663">
        <v>650</v>
      </c>
      <c r="G663" s="3" t="s">
        <v>8956</v>
      </c>
      <c r="I663" s="19">
        <v>40695</v>
      </c>
    </row>
    <row r="664" spans="2:9" x14ac:dyDescent="0.2">
      <c r="B664">
        <v>4774</v>
      </c>
      <c r="C664">
        <v>34</v>
      </c>
      <c r="D664">
        <v>177</v>
      </c>
      <c r="E664">
        <v>3397</v>
      </c>
      <c r="F664">
        <v>650</v>
      </c>
      <c r="G664" s="3" t="s">
        <v>8956</v>
      </c>
      <c r="I664" s="19">
        <v>40725</v>
      </c>
    </row>
    <row r="665" spans="2:9" x14ac:dyDescent="0.2">
      <c r="B665">
        <v>4774</v>
      </c>
      <c r="C665">
        <v>51</v>
      </c>
      <c r="D665" t="s">
        <v>623</v>
      </c>
      <c r="E665">
        <v>2875</v>
      </c>
      <c r="F665">
        <v>650</v>
      </c>
      <c r="G665" s="3" t="s">
        <v>8956</v>
      </c>
      <c r="I665" s="19">
        <v>40587</v>
      </c>
    </row>
    <row r="666" spans="2:9" x14ac:dyDescent="0.2">
      <c r="B666" s="23">
        <v>4775</v>
      </c>
      <c r="C666" s="23">
        <v>41</v>
      </c>
      <c r="D666" s="23">
        <v>166</v>
      </c>
      <c r="F666">
        <v>650</v>
      </c>
      <c r="G666" s="3" t="s">
        <v>8955</v>
      </c>
    </row>
    <row r="667" spans="2:9" x14ac:dyDescent="0.2">
      <c r="B667">
        <v>4775</v>
      </c>
      <c r="C667">
        <v>51</v>
      </c>
      <c r="D667" t="s">
        <v>623</v>
      </c>
      <c r="E667">
        <v>2820</v>
      </c>
      <c r="F667">
        <v>650</v>
      </c>
      <c r="G667" s="3" t="s">
        <v>8956</v>
      </c>
      <c r="I667" s="19">
        <v>40590</v>
      </c>
    </row>
    <row r="668" spans="2:9" x14ac:dyDescent="0.2">
      <c r="B668" s="23">
        <v>4776</v>
      </c>
      <c r="C668" s="23">
        <v>50</v>
      </c>
      <c r="D668" s="23">
        <v>178</v>
      </c>
      <c r="F668">
        <v>650</v>
      </c>
      <c r="G668" s="3" t="s">
        <v>8955</v>
      </c>
    </row>
    <row r="669" spans="2:9" x14ac:dyDescent="0.2">
      <c r="B669">
        <v>4776</v>
      </c>
      <c r="C669">
        <v>51</v>
      </c>
      <c r="D669" t="s">
        <v>623</v>
      </c>
      <c r="E669">
        <v>2821</v>
      </c>
      <c r="F669">
        <v>650</v>
      </c>
      <c r="G669" s="3" t="s">
        <v>8956</v>
      </c>
      <c r="I669" s="19">
        <v>40603</v>
      </c>
    </row>
    <row r="670" spans="2:9" x14ac:dyDescent="0.2">
      <c r="B670">
        <v>4776</v>
      </c>
      <c r="C670">
        <v>51</v>
      </c>
      <c r="D670" t="s">
        <v>623</v>
      </c>
      <c r="E670">
        <v>3789</v>
      </c>
      <c r="F670">
        <v>650</v>
      </c>
      <c r="G670" s="3" t="s">
        <v>8956</v>
      </c>
      <c r="I670" s="19">
        <v>40876</v>
      </c>
    </row>
    <row r="671" spans="2:9" x14ac:dyDescent="0.2">
      <c r="B671" s="23">
        <v>4777</v>
      </c>
      <c r="C671" s="23">
        <v>33</v>
      </c>
      <c r="D671" s="23">
        <v>163</v>
      </c>
      <c r="F671">
        <v>650</v>
      </c>
      <c r="G671" s="3" t="s">
        <v>8955</v>
      </c>
    </row>
    <row r="672" spans="2:9" x14ac:dyDescent="0.2">
      <c r="B672">
        <v>4777</v>
      </c>
      <c r="C672">
        <v>33</v>
      </c>
      <c r="D672">
        <v>177</v>
      </c>
      <c r="E672">
        <v>3380</v>
      </c>
      <c r="F672">
        <v>650</v>
      </c>
      <c r="G672" s="3" t="s">
        <v>8956</v>
      </c>
      <c r="I672" s="19">
        <v>40909</v>
      </c>
    </row>
    <row r="673" spans="2:9" x14ac:dyDescent="0.2">
      <c r="B673">
        <v>4777</v>
      </c>
      <c r="C673">
        <v>51</v>
      </c>
      <c r="D673">
        <v>177</v>
      </c>
      <c r="E673">
        <v>3031</v>
      </c>
      <c r="F673">
        <v>650</v>
      </c>
      <c r="G673" s="3" t="s">
        <v>8956</v>
      </c>
      <c r="I673" s="19">
        <v>40603</v>
      </c>
    </row>
    <row r="674" spans="2:9" x14ac:dyDescent="0.2">
      <c r="B674">
        <v>4777</v>
      </c>
      <c r="C674">
        <v>50</v>
      </c>
      <c r="D674">
        <v>163</v>
      </c>
      <c r="E674">
        <v>3554</v>
      </c>
      <c r="F674">
        <v>650</v>
      </c>
      <c r="G674" s="3" t="s">
        <v>8956</v>
      </c>
      <c r="I674" s="19">
        <v>41365</v>
      </c>
    </row>
    <row r="675" spans="2:9" x14ac:dyDescent="0.2">
      <c r="B675" s="23">
        <v>4778</v>
      </c>
      <c r="C675" s="23">
        <v>34</v>
      </c>
      <c r="D675" s="23">
        <v>163</v>
      </c>
      <c r="F675">
        <v>650</v>
      </c>
      <c r="G675" s="3" t="s">
        <v>8955</v>
      </c>
    </row>
    <row r="676" spans="2:9" x14ac:dyDescent="0.2">
      <c r="B676">
        <v>4778</v>
      </c>
      <c r="C676">
        <v>34</v>
      </c>
      <c r="D676">
        <v>177</v>
      </c>
      <c r="E676">
        <v>3505</v>
      </c>
      <c r="F676">
        <v>650</v>
      </c>
      <c r="G676" s="3" t="s">
        <v>8956</v>
      </c>
      <c r="I676" s="19">
        <v>40812</v>
      </c>
    </row>
    <row r="677" spans="2:9" x14ac:dyDescent="0.2">
      <c r="B677">
        <v>4778</v>
      </c>
      <c r="C677">
        <v>51</v>
      </c>
      <c r="D677">
        <v>177</v>
      </c>
      <c r="E677">
        <v>2971</v>
      </c>
      <c r="F677">
        <v>650</v>
      </c>
      <c r="G677" s="3" t="s">
        <v>8956</v>
      </c>
      <c r="I677" s="19">
        <v>40603</v>
      </c>
    </row>
    <row r="678" spans="2:9" x14ac:dyDescent="0.2">
      <c r="B678">
        <v>4778</v>
      </c>
      <c r="C678">
        <v>34</v>
      </c>
      <c r="D678" t="s">
        <v>623</v>
      </c>
      <c r="E678">
        <v>3818</v>
      </c>
      <c r="F678">
        <v>650</v>
      </c>
      <c r="G678" s="3" t="s">
        <v>8956</v>
      </c>
      <c r="I678" s="19">
        <v>41244</v>
      </c>
    </row>
    <row r="679" spans="2:9" x14ac:dyDescent="0.2">
      <c r="B679">
        <v>4778</v>
      </c>
      <c r="C679">
        <v>34</v>
      </c>
      <c r="D679">
        <v>163</v>
      </c>
      <c r="F679">
        <v>650</v>
      </c>
      <c r="G679" s="3" t="s">
        <v>8956</v>
      </c>
      <c r="I679" s="19">
        <v>41366</v>
      </c>
    </row>
    <row r="680" spans="2:9" x14ac:dyDescent="0.2">
      <c r="B680">
        <v>4778</v>
      </c>
      <c r="C680">
        <v>35</v>
      </c>
      <c r="D680">
        <v>163</v>
      </c>
      <c r="F680">
        <v>650</v>
      </c>
      <c r="G680" s="3" t="s">
        <v>8956</v>
      </c>
      <c r="I680" s="19">
        <v>41339</v>
      </c>
    </row>
    <row r="681" spans="2:9" x14ac:dyDescent="0.2">
      <c r="B681" s="23">
        <v>4780</v>
      </c>
      <c r="C681" s="23">
        <v>51</v>
      </c>
      <c r="D681" s="23">
        <v>177</v>
      </c>
      <c r="F681">
        <v>650</v>
      </c>
      <c r="G681" s="3" t="s">
        <v>8955</v>
      </c>
    </row>
    <row r="682" spans="2:9" x14ac:dyDescent="0.2">
      <c r="B682">
        <v>4780</v>
      </c>
      <c r="C682">
        <v>51</v>
      </c>
      <c r="D682" t="s">
        <v>623</v>
      </c>
      <c r="E682">
        <v>2564</v>
      </c>
      <c r="F682">
        <v>650</v>
      </c>
      <c r="G682" s="3" t="s">
        <v>8956</v>
      </c>
      <c r="I682" s="19">
        <v>40611</v>
      </c>
    </row>
    <row r="683" spans="2:9" x14ac:dyDescent="0.2">
      <c r="B683" s="23">
        <v>4781</v>
      </c>
      <c r="C683" s="23">
        <v>50</v>
      </c>
      <c r="D683" s="23">
        <v>167</v>
      </c>
      <c r="F683">
        <v>650</v>
      </c>
      <c r="G683" s="3" t="s">
        <v>8955</v>
      </c>
    </row>
    <row r="684" spans="2:9" x14ac:dyDescent="0.2">
      <c r="B684">
        <v>4781</v>
      </c>
      <c r="C684">
        <v>50</v>
      </c>
      <c r="D684">
        <v>177</v>
      </c>
      <c r="E684">
        <v>3381</v>
      </c>
      <c r="F684">
        <v>650</v>
      </c>
      <c r="G684" s="3" t="s">
        <v>8956</v>
      </c>
      <c r="I684" s="19">
        <v>40909</v>
      </c>
    </row>
    <row r="685" spans="2:9" x14ac:dyDescent="0.2">
      <c r="B685">
        <v>4781</v>
      </c>
      <c r="C685">
        <v>50</v>
      </c>
      <c r="D685">
        <v>177</v>
      </c>
      <c r="E685">
        <v>3413</v>
      </c>
      <c r="F685">
        <v>650</v>
      </c>
      <c r="G685" s="3" t="s">
        <v>8956</v>
      </c>
      <c r="I685" s="19">
        <v>40909</v>
      </c>
    </row>
    <row r="686" spans="2:9" x14ac:dyDescent="0.2">
      <c r="B686">
        <v>4781</v>
      </c>
      <c r="C686">
        <v>50</v>
      </c>
      <c r="D686">
        <v>177</v>
      </c>
      <c r="E686">
        <v>3414</v>
      </c>
      <c r="F686">
        <v>650</v>
      </c>
      <c r="G686" s="3" t="s">
        <v>8956</v>
      </c>
      <c r="I686" s="19">
        <v>41244</v>
      </c>
    </row>
    <row r="687" spans="2:9" x14ac:dyDescent="0.2">
      <c r="B687">
        <v>4781</v>
      </c>
      <c r="C687">
        <v>53</v>
      </c>
      <c r="D687" t="s">
        <v>623</v>
      </c>
      <c r="E687">
        <v>2626</v>
      </c>
      <c r="F687">
        <v>650</v>
      </c>
      <c r="G687" s="3" t="s">
        <v>8956</v>
      </c>
      <c r="I687" s="19">
        <v>40560</v>
      </c>
    </row>
    <row r="688" spans="2:9" x14ac:dyDescent="0.2">
      <c r="B688" s="23">
        <v>4782</v>
      </c>
      <c r="C688" s="23">
        <v>51</v>
      </c>
      <c r="D688" s="23">
        <v>177</v>
      </c>
      <c r="F688">
        <v>650</v>
      </c>
      <c r="G688" s="3" t="s">
        <v>8955</v>
      </c>
    </row>
    <row r="689" spans="2:9" x14ac:dyDescent="0.2">
      <c r="B689">
        <v>4782</v>
      </c>
      <c r="C689">
        <v>51</v>
      </c>
      <c r="D689">
        <v>177</v>
      </c>
      <c r="E689">
        <v>2953</v>
      </c>
      <c r="F689">
        <v>650</v>
      </c>
      <c r="G689" s="3" t="s">
        <v>8956</v>
      </c>
      <c r="I689" s="19">
        <v>40619</v>
      </c>
    </row>
    <row r="690" spans="2:9" x14ac:dyDescent="0.2">
      <c r="B690">
        <v>4782</v>
      </c>
      <c r="C690">
        <v>51</v>
      </c>
      <c r="D690" t="s">
        <v>623</v>
      </c>
      <c r="E690">
        <v>3805</v>
      </c>
      <c r="F690">
        <v>650</v>
      </c>
      <c r="G690" s="3" t="s">
        <v>8956</v>
      </c>
      <c r="I690" s="19">
        <v>40651</v>
      </c>
    </row>
    <row r="691" spans="2:9" x14ac:dyDescent="0.2">
      <c r="B691" s="23">
        <v>4783</v>
      </c>
      <c r="C691" s="23">
        <v>61</v>
      </c>
      <c r="D691" s="23">
        <v>173</v>
      </c>
      <c r="F691">
        <v>650</v>
      </c>
      <c r="G691" s="3" t="s">
        <v>8955</v>
      </c>
    </row>
    <row r="692" spans="2:9" x14ac:dyDescent="0.2">
      <c r="B692" s="23">
        <v>4784</v>
      </c>
      <c r="C692" s="23">
        <v>50</v>
      </c>
      <c r="D692" s="23">
        <v>173</v>
      </c>
      <c r="F692">
        <v>650</v>
      </c>
      <c r="G692" s="3" t="s">
        <v>8955</v>
      </c>
    </row>
    <row r="693" spans="2:9" x14ac:dyDescent="0.2">
      <c r="B693" s="23">
        <v>4785</v>
      </c>
      <c r="C693" s="23">
        <v>50</v>
      </c>
      <c r="D693" s="23">
        <v>171</v>
      </c>
      <c r="F693">
        <v>650</v>
      </c>
      <c r="G693" s="3" t="s">
        <v>8955</v>
      </c>
    </row>
    <row r="694" spans="2:9" x14ac:dyDescent="0.2">
      <c r="B694">
        <v>4785</v>
      </c>
      <c r="C694">
        <v>50</v>
      </c>
      <c r="D694">
        <v>162</v>
      </c>
      <c r="E694">
        <v>3382</v>
      </c>
      <c r="F694">
        <v>650</v>
      </c>
      <c r="G694" s="3" t="s">
        <v>8956</v>
      </c>
      <c r="I694" s="19">
        <v>40909</v>
      </c>
    </row>
    <row r="695" spans="2:9" x14ac:dyDescent="0.2">
      <c r="B695">
        <v>4785</v>
      </c>
      <c r="C695">
        <v>50</v>
      </c>
      <c r="D695">
        <v>171</v>
      </c>
      <c r="E695">
        <v>3415</v>
      </c>
      <c r="F695">
        <v>650</v>
      </c>
      <c r="G695" s="3" t="s">
        <v>8956</v>
      </c>
      <c r="I695" s="19">
        <v>41244</v>
      </c>
    </row>
    <row r="696" spans="2:9" x14ac:dyDescent="0.2">
      <c r="B696">
        <v>4785</v>
      </c>
      <c r="C696">
        <v>51</v>
      </c>
      <c r="D696">
        <v>182</v>
      </c>
      <c r="E696">
        <v>3018</v>
      </c>
      <c r="F696">
        <v>650</v>
      </c>
      <c r="G696" s="3" t="s">
        <v>8956</v>
      </c>
      <c r="I696" s="19">
        <v>40210</v>
      </c>
    </row>
    <row r="697" spans="2:9" x14ac:dyDescent="0.2">
      <c r="B697">
        <v>4785</v>
      </c>
      <c r="C697">
        <v>53</v>
      </c>
      <c r="D697" t="s">
        <v>623</v>
      </c>
      <c r="E697">
        <v>3765</v>
      </c>
      <c r="F697">
        <v>650</v>
      </c>
      <c r="G697" s="3" t="s">
        <v>8956</v>
      </c>
      <c r="I697" s="19">
        <v>41061</v>
      </c>
    </row>
    <row r="698" spans="2:9" x14ac:dyDescent="0.2">
      <c r="B698">
        <v>4785</v>
      </c>
      <c r="C698">
        <v>51</v>
      </c>
      <c r="D698" t="s">
        <v>623</v>
      </c>
      <c r="E698">
        <v>3766</v>
      </c>
      <c r="F698">
        <v>650</v>
      </c>
      <c r="G698" s="3" t="s">
        <v>8956</v>
      </c>
      <c r="I698" s="19">
        <v>41091</v>
      </c>
    </row>
    <row r="699" spans="2:9" x14ac:dyDescent="0.2">
      <c r="B699">
        <v>4785</v>
      </c>
      <c r="C699">
        <v>51</v>
      </c>
      <c r="D699" t="s">
        <v>623</v>
      </c>
      <c r="E699">
        <v>3767</v>
      </c>
      <c r="F699">
        <v>650</v>
      </c>
      <c r="G699" s="3" t="s">
        <v>8956</v>
      </c>
      <c r="I699" s="19">
        <v>41220</v>
      </c>
    </row>
    <row r="700" spans="2:9" x14ac:dyDescent="0.2">
      <c r="B700" s="23">
        <v>4786</v>
      </c>
      <c r="C700" s="23">
        <v>35</v>
      </c>
      <c r="D700" s="23">
        <v>185</v>
      </c>
      <c r="F700">
        <v>650</v>
      </c>
      <c r="G700" s="3" t="s">
        <v>8955</v>
      </c>
    </row>
    <row r="701" spans="2:9" x14ac:dyDescent="0.2">
      <c r="B701">
        <v>4786</v>
      </c>
      <c r="C701">
        <v>35</v>
      </c>
      <c r="D701">
        <v>273</v>
      </c>
      <c r="E701">
        <v>3383</v>
      </c>
      <c r="F701">
        <v>650</v>
      </c>
      <c r="G701" s="3" t="s">
        <v>8956</v>
      </c>
      <c r="I701" s="19">
        <v>40634</v>
      </c>
    </row>
    <row r="702" spans="2:9" x14ac:dyDescent="0.2">
      <c r="B702">
        <v>4786</v>
      </c>
      <c r="C702">
        <v>35</v>
      </c>
      <c r="D702" t="s">
        <v>623</v>
      </c>
      <c r="E702">
        <v>3052</v>
      </c>
      <c r="F702">
        <v>650</v>
      </c>
      <c r="G702" s="3" t="s">
        <v>8956</v>
      </c>
      <c r="I702" s="19">
        <v>40634</v>
      </c>
    </row>
    <row r="703" spans="2:9" x14ac:dyDescent="0.2">
      <c r="B703" s="23">
        <v>4787</v>
      </c>
      <c r="C703" s="23">
        <v>34</v>
      </c>
      <c r="D703" s="23">
        <v>273</v>
      </c>
      <c r="F703">
        <v>650</v>
      </c>
      <c r="G703" s="3" t="s">
        <v>8955</v>
      </c>
    </row>
    <row r="704" spans="2:9" x14ac:dyDescent="0.2">
      <c r="B704">
        <v>4787</v>
      </c>
      <c r="C704">
        <v>34</v>
      </c>
      <c r="D704" t="s">
        <v>623</v>
      </c>
      <c r="E704">
        <v>2966</v>
      </c>
      <c r="F704">
        <v>650</v>
      </c>
      <c r="G704" s="3" t="s">
        <v>8956</v>
      </c>
      <c r="I704" s="19">
        <v>40634</v>
      </c>
    </row>
    <row r="705" spans="2:9" x14ac:dyDescent="0.2">
      <c r="B705">
        <v>4787</v>
      </c>
      <c r="C705">
        <v>51</v>
      </c>
      <c r="D705" t="s">
        <v>623</v>
      </c>
      <c r="E705">
        <v>3651</v>
      </c>
      <c r="F705">
        <v>650</v>
      </c>
      <c r="G705" s="3" t="s">
        <v>8956</v>
      </c>
      <c r="I705" s="19">
        <v>40544</v>
      </c>
    </row>
    <row r="706" spans="2:9" x14ac:dyDescent="0.2">
      <c r="B706">
        <v>4787</v>
      </c>
      <c r="C706">
        <v>34</v>
      </c>
      <c r="D706" t="s">
        <v>623</v>
      </c>
      <c r="E706">
        <v>3563</v>
      </c>
      <c r="F706">
        <v>650</v>
      </c>
      <c r="G706" s="3" t="s">
        <v>8956</v>
      </c>
      <c r="I706" s="19">
        <v>40189</v>
      </c>
    </row>
    <row r="707" spans="2:9" x14ac:dyDescent="0.2">
      <c r="B707" s="23">
        <v>4788</v>
      </c>
      <c r="C707" s="23">
        <v>34</v>
      </c>
      <c r="D707" s="23">
        <v>178</v>
      </c>
      <c r="F707">
        <v>650</v>
      </c>
      <c r="G707" s="3" t="s">
        <v>8955</v>
      </c>
    </row>
    <row r="708" spans="2:9" x14ac:dyDescent="0.2">
      <c r="B708">
        <v>4788</v>
      </c>
      <c r="C708">
        <v>34</v>
      </c>
      <c r="D708">
        <v>173</v>
      </c>
      <c r="E708">
        <v>3390</v>
      </c>
      <c r="F708">
        <v>650</v>
      </c>
      <c r="G708" s="3" t="s">
        <v>8956</v>
      </c>
      <c r="I708" s="19">
        <v>40634</v>
      </c>
    </row>
    <row r="709" spans="2:9" x14ac:dyDescent="0.2">
      <c r="B709">
        <v>4788</v>
      </c>
      <c r="C709">
        <v>34</v>
      </c>
      <c r="D709" t="s">
        <v>623</v>
      </c>
      <c r="E709">
        <v>2834</v>
      </c>
      <c r="F709">
        <v>650</v>
      </c>
      <c r="G709" s="3" t="s">
        <v>8956</v>
      </c>
      <c r="I709" s="19">
        <v>40634</v>
      </c>
    </row>
    <row r="710" spans="2:9" x14ac:dyDescent="0.2">
      <c r="B710">
        <v>4788</v>
      </c>
      <c r="C710">
        <v>34</v>
      </c>
      <c r="D710" t="s">
        <v>623</v>
      </c>
      <c r="E710">
        <v>3808</v>
      </c>
      <c r="F710">
        <v>650</v>
      </c>
      <c r="G710" s="3" t="s">
        <v>8956</v>
      </c>
      <c r="I710" s="19">
        <v>40916</v>
      </c>
    </row>
    <row r="711" spans="2:9" x14ac:dyDescent="0.2">
      <c r="B711">
        <v>4788</v>
      </c>
      <c r="C711">
        <v>34</v>
      </c>
      <c r="D711" t="s">
        <v>623</v>
      </c>
      <c r="E711">
        <v>3824</v>
      </c>
      <c r="F711">
        <v>650</v>
      </c>
      <c r="G711" s="3" t="s">
        <v>8956</v>
      </c>
      <c r="I711" s="19">
        <v>41365</v>
      </c>
    </row>
    <row r="712" spans="2:9" x14ac:dyDescent="0.2">
      <c r="B712" s="23">
        <v>4789</v>
      </c>
      <c r="C712" s="23">
        <v>33</v>
      </c>
      <c r="D712" s="23">
        <v>185</v>
      </c>
      <c r="F712">
        <v>650</v>
      </c>
      <c r="G712" s="3" t="s">
        <v>8955</v>
      </c>
    </row>
    <row r="713" spans="2:9" x14ac:dyDescent="0.2">
      <c r="B713">
        <v>4789</v>
      </c>
      <c r="C713">
        <v>50</v>
      </c>
      <c r="D713">
        <v>162</v>
      </c>
      <c r="E713">
        <v>3370</v>
      </c>
      <c r="F713">
        <v>650</v>
      </c>
      <c r="G713" s="3" t="s">
        <v>8956</v>
      </c>
      <c r="I713" s="19">
        <v>40634</v>
      </c>
    </row>
    <row r="714" spans="2:9" x14ac:dyDescent="0.2">
      <c r="B714">
        <v>4789</v>
      </c>
      <c r="C714">
        <v>51</v>
      </c>
      <c r="D714" t="s">
        <v>623</v>
      </c>
      <c r="E714">
        <v>2814</v>
      </c>
      <c r="F714">
        <v>650</v>
      </c>
      <c r="G714" s="3" t="s">
        <v>8956</v>
      </c>
      <c r="I714" s="19">
        <v>40634</v>
      </c>
    </row>
    <row r="715" spans="2:9" x14ac:dyDescent="0.2">
      <c r="B715">
        <v>4789</v>
      </c>
      <c r="C715">
        <v>51</v>
      </c>
      <c r="D715" t="s">
        <v>623</v>
      </c>
      <c r="E715">
        <v>3811</v>
      </c>
      <c r="F715">
        <v>650</v>
      </c>
      <c r="G715" s="3" t="s">
        <v>8956</v>
      </c>
      <c r="I715" s="19">
        <v>40919</v>
      </c>
    </row>
    <row r="716" spans="2:9" x14ac:dyDescent="0.2">
      <c r="B716">
        <v>4789</v>
      </c>
      <c r="C716">
        <v>51</v>
      </c>
      <c r="D716" t="s">
        <v>623</v>
      </c>
      <c r="E716">
        <v>3817</v>
      </c>
      <c r="F716">
        <v>650</v>
      </c>
      <c r="G716" s="3" t="s">
        <v>8956</v>
      </c>
      <c r="I716" s="19">
        <v>40919</v>
      </c>
    </row>
    <row r="717" spans="2:9" x14ac:dyDescent="0.2">
      <c r="B717">
        <v>4789</v>
      </c>
      <c r="C717">
        <v>33</v>
      </c>
      <c r="D717" t="s">
        <v>623</v>
      </c>
      <c r="E717">
        <v>3572</v>
      </c>
      <c r="F717">
        <v>650</v>
      </c>
      <c r="G717" s="3" t="s">
        <v>8956</v>
      </c>
      <c r="I717" s="19">
        <v>41382</v>
      </c>
    </row>
    <row r="718" spans="2:9" x14ac:dyDescent="0.2">
      <c r="B718">
        <v>4790</v>
      </c>
      <c r="C718">
        <v>51</v>
      </c>
      <c r="D718" t="s">
        <v>623</v>
      </c>
      <c r="E718">
        <v>2898</v>
      </c>
      <c r="F718">
        <v>650</v>
      </c>
      <c r="G718" s="3" t="s">
        <v>8956</v>
      </c>
      <c r="I718" s="19">
        <v>40634</v>
      </c>
    </row>
    <row r="719" spans="2:9" x14ac:dyDescent="0.2">
      <c r="B719">
        <v>4790</v>
      </c>
      <c r="C719">
        <v>51</v>
      </c>
      <c r="D719" t="s">
        <v>623</v>
      </c>
      <c r="E719">
        <v>3606</v>
      </c>
      <c r="F719">
        <v>650</v>
      </c>
      <c r="G719" s="3" t="s">
        <v>8956</v>
      </c>
      <c r="I719" s="19">
        <v>41000</v>
      </c>
    </row>
    <row r="720" spans="2:9" x14ac:dyDescent="0.2">
      <c r="B720" s="23">
        <v>4791</v>
      </c>
      <c r="C720" s="23">
        <v>52</v>
      </c>
      <c r="D720" s="23">
        <v>177</v>
      </c>
      <c r="F720">
        <v>650</v>
      </c>
      <c r="G720" s="3" t="s">
        <v>8955</v>
      </c>
    </row>
    <row r="721" spans="2:9" x14ac:dyDescent="0.2">
      <c r="B721">
        <v>4791</v>
      </c>
      <c r="C721">
        <v>51</v>
      </c>
      <c r="D721">
        <v>177</v>
      </c>
      <c r="E721">
        <v>2818</v>
      </c>
      <c r="F721">
        <v>650</v>
      </c>
      <c r="G721" s="3" t="s">
        <v>8956</v>
      </c>
      <c r="I721" s="19">
        <v>40664</v>
      </c>
    </row>
    <row r="722" spans="2:9" x14ac:dyDescent="0.2">
      <c r="B722">
        <v>4791</v>
      </c>
      <c r="C722">
        <v>50</v>
      </c>
      <c r="D722" t="s">
        <v>623</v>
      </c>
      <c r="E722">
        <v>3595</v>
      </c>
      <c r="F722">
        <v>650</v>
      </c>
      <c r="G722" s="3" t="s">
        <v>8956</v>
      </c>
      <c r="I722" s="19">
        <v>40924</v>
      </c>
    </row>
    <row r="723" spans="2:9" x14ac:dyDescent="0.2">
      <c r="B723" s="23">
        <v>4792</v>
      </c>
      <c r="C723" s="23">
        <v>53</v>
      </c>
      <c r="D723" s="23">
        <v>167</v>
      </c>
      <c r="F723">
        <v>650</v>
      </c>
      <c r="G723" s="3" t="s">
        <v>8955</v>
      </c>
    </row>
    <row r="724" spans="2:9" x14ac:dyDescent="0.2">
      <c r="B724">
        <v>4792</v>
      </c>
      <c r="C724">
        <v>53</v>
      </c>
      <c r="D724" t="s">
        <v>623</v>
      </c>
      <c r="E724">
        <v>2509</v>
      </c>
      <c r="F724">
        <v>650</v>
      </c>
      <c r="G724" s="3" t="s">
        <v>8956</v>
      </c>
      <c r="I724" s="19">
        <v>40603</v>
      </c>
    </row>
    <row r="725" spans="2:9" x14ac:dyDescent="0.2">
      <c r="B725">
        <v>4792</v>
      </c>
      <c r="C725">
        <v>53</v>
      </c>
      <c r="D725" t="s">
        <v>623</v>
      </c>
      <c r="E725">
        <v>2637</v>
      </c>
      <c r="F725">
        <v>650</v>
      </c>
      <c r="G725" s="3" t="s">
        <v>8956</v>
      </c>
      <c r="I725" s="19">
        <v>40634</v>
      </c>
    </row>
    <row r="726" spans="2:9" x14ac:dyDescent="0.2">
      <c r="B726" s="23">
        <v>4793</v>
      </c>
      <c r="C726" s="23">
        <v>61</v>
      </c>
      <c r="D726" s="23">
        <v>177</v>
      </c>
      <c r="F726">
        <v>650</v>
      </c>
      <c r="G726" s="3" t="s">
        <v>8955</v>
      </c>
    </row>
    <row r="727" spans="2:9" x14ac:dyDescent="0.2">
      <c r="B727" s="23">
        <v>4794</v>
      </c>
      <c r="C727" s="23">
        <v>53</v>
      </c>
      <c r="D727" s="23">
        <v>177</v>
      </c>
      <c r="F727">
        <v>650</v>
      </c>
      <c r="G727" s="3" t="s">
        <v>8955</v>
      </c>
    </row>
    <row r="728" spans="2:9" x14ac:dyDescent="0.2">
      <c r="B728" s="23">
        <v>4795</v>
      </c>
      <c r="C728" s="23">
        <v>51</v>
      </c>
      <c r="D728" s="23">
        <v>177</v>
      </c>
      <c r="F728">
        <v>650</v>
      </c>
      <c r="G728" s="3" t="s">
        <v>8955</v>
      </c>
    </row>
    <row r="729" spans="2:9" x14ac:dyDescent="0.2">
      <c r="B729">
        <v>4795</v>
      </c>
      <c r="C729">
        <v>53</v>
      </c>
      <c r="D729" t="s">
        <v>623</v>
      </c>
      <c r="E729">
        <v>3638</v>
      </c>
      <c r="F729">
        <v>650</v>
      </c>
      <c r="G729" s="3" t="s">
        <v>8956</v>
      </c>
      <c r="I729" s="19">
        <v>41168</v>
      </c>
    </row>
    <row r="730" spans="2:9" x14ac:dyDescent="0.2">
      <c r="B730" s="23">
        <v>4796</v>
      </c>
      <c r="C730" s="23">
        <v>61</v>
      </c>
      <c r="D730" s="23">
        <v>177</v>
      </c>
      <c r="F730">
        <v>650</v>
      </c>
      <c r="G730" s="3" t="s">
        <v>8955</v>
      </c>
    </row>
    <row r="731" spans="2:9" x14ac:dyDescent="0.2">
      <c r="B731">
        <v>4796</v>
      </c>
      <c r="C731">
        <v>51</v>
      </c>
      <c r="D731" t="s">
        <v>623</v>
      </c>
      <c r="E731">
        <v>2565</v>
      </c>
      <c r="F731">
        <v>650</v>
      </c>
      <c r="G731" s="3" t="s">
        <v>8956</v>
      </c>
      <c r="I731" s="19">
        <v>40686</v>
      </c>
    </row>
    <row r="732" spans="2:9" x14ac:dyDescent="0.2">
      <c r="B732" s="23">
        <v>4798</v>
      </c>
      <c r="C732" s="23">
        <v>53</v>
      </c>
      <c r="D732" s="23">
        <v>182</v>
      </c>
      <c r="F732">
        <v>650</v>
      </c>
      <c r="G732" s="3" t="s">
        <v>8955</v>
      </c>
    </row>
    <row r="733" spans="2:9" x14ac:dyDescent="0.2">
      <c r="B733" s="23">
        <v>4799</v>
      </c>
      <c r="C733" s="23">
        <v>51</v>
      </c>
      <c r="D733" s="23">
        <v>270</v>
      </c>
      <c r="F733">
        <v>650</v>
      </c>
      <c r="G733" s="3" t="s">
        <v>8955</v>
      </c>
    </row>
    <row r="734" spans="2:9" x14ac:dyDescent="0.2">
      <c r="B734">
        <v>4799</v>
      </c>
      <c r="C734">
        <v>51</v>
      </c>
      <c r="D734" t="s">
        <v>623</v>
      </c>
      <c r="E734">
        <v>2824</v>
      </c>
      <c r="F734">
        <v>650</v>
      </c>
      <c r="G734" s="3" t="s">
        <v>8956</v>
      </c>
      <c r="I734" s="19">
        <v>40756</v>
      </c>
    </row>
    <row r="735" spans="2:9" x14ac:dyDescent="0.2">
      <c r="B735">
        <v>4799</v>
      </c>
      <c r="C735">
        <v>51</v>
      </c>
      <c r="D735" t="s">
        <v>623</v>
      </c>
      <c r="E735">
        <v>2727</v>
      </c>
      <c r="F735">
        <v>650</v>
      </c>
      <c r="G735" s="3" t="s">
        <v>8956</v>
      </c>
      <c r="I735" s="19">
        <v>40696</v>
      </c>
    </row>
    <row r="736" spans="2:9" x14ac:dyDescent="0.2">
      <c r="B736">
        <v>4799</v>
      </c>
      <c r="C736">
        <v>51</v>
      </c>
      <c r="D736" t="s">
        <v>623</v>
      </c>
      <c r="E736">
        <v>3846</v>
      </c>
      <c r="F736">
        <v>650</v>
      </c>
      <c r="G736" s="3" t="s">
        <v>8956</v>
      </c>
      <c r="I736" s="19">
        <v>41253</v>
      </c>
    </row>
    <row r="737" spans="2:9" x14ac:dyDescent="0.2">
      <c r="B737" s="23">
        <v>4800</v>
      </c>
      <c r="C737" s="23">
        <v>50</v>
      </c>
      <c r="D737" s="23">
        <v>182</v>
      </c>
      <c r="F737">
        <v>650</v>
      </c>
      <c r="G737" s="3" t="s">
        <v>8955</v>
      </c>
    </row>
    <row r="738" spans="2:9" x14ac:dyDescent="0.2">
      <c r="B738">
        <v>4800</v>
      </c>
      <c r="C738">
        <v>50</v>
      </c>
      <c r="D738">
        <v>182</v>
      </c>
      <c r="E738">
        <v>3504</v>
      </c>
      <c r="F738">
        <v>650</v>
      </c>
      <c r="G738" s="3" t="s">
        <v>8956</v>
      </c>
      <c r="I738" s="19">
        <v>41030</v>
      </c>
    </row>
    <row r="739" spans="2:9" x14ac:dyDescent="0.2">
      <c r="B739">
        <v>4800</v>
      </c>
      <c r="C739">
        <v>53</v>
      </c>
      <c r="D739" t="s">
        <v>623</v>
      </c>
      <c r="E739" t="s">
        <v>623</v>
      </c>
      <c r="F739">
        <v>650</v>
      </c>
      <c r="G739" s="3" t="s">
        <v>8956</v>
      </c>
      <c r="I739" s="19">
        <v>40707</v>
      </c>
    </row>
    <row r="740" spans="2:9" x14ac:dyDescent="0.2">
      <c r="B740">
        <v>4800</v>
      </c>
      <c r="C740">
        <v>50</v>
      </c>
      <c r="D740" t="s">
        <v>623</v>
      </c>
      <c r="E740">
        <v>3737</v>
      </c>
      <c r="F740">
        <v>650</v>
      </c>
      <c r="G740" s="3" t="s">
        <v>8956</v>
      </c>
      <c r="I740" s="19">
        <v>41253</v>
      </c>
    </row>
    <row r="741" spans="2:9" x14ac:dyDescent="0.2">
      <c r="B741" s="23">
        <v>4801</v>
      </c>
      <c r="C741" s="23">
        <v>53</v>
      </c>
      <c r="D741" s="23">
        <v>182</v>
      </c>
      <c r="F741">
        <v>650</v>
      </c>
      <c r="G741" s="3" t="s">
        <v>8955</v>
      </c>
    </row>
    <row r="742" spans="2:9" x14ac:dyDescent="0.2">
      <c r="B742">
        <v>4801</v>
      </c>
      <c r="C742">
        <v>53</v>
      </c>
      <c r="D742">
        <v>182</v>
      </c>
      <c r="E742">
        <v>3010</v>
      </c>
      <c r="F742">
        <v>650</v>
      </c>
      <c r="G742" s="3" t="s">
        <v>8956</v>
      </c>
      <c r="I742" s="19">
        <v>40767</v>
      </c>
    </row>
    <row r="743" spans="2:9" x14ac:dyDescent="0.2">
      <c r="B743">
        <v>4801</v>
      </c>
      <c r="C743">
        <v>53</v>
      </c>
      <c r="D743">
        <v>182</v>
      </c>
      <c r="E743">
        <v>2611</v>
      </c>
      <c r="F743">
        <v>650</v>
      </c>
      <c r="G743" s="3" t="s">
        <v>8956</v>
      </c>
      <c r="I743" s="19" t="s">
        <v>623</v>
      </c>
    </row>
    <row r="744" spans="2:9" x14ac:dyDescent="0.2">
      <c r="B744" s="23">
        <v>4802</v>
      </c>
      <c r="C744" s="23">
        <v>51</v>
      </c>
      <c r="D744" s="23">
        <v>177</v>
      </c>
      <c r="F744">
        <v>650</v>
      </c>
      <c r="G744" s="3" t="s">
        <v>8955</v>
      </c>
    </row>
    <row r="745" spans="2:9" x14ac:dyDescent="0.2">
      <c r="B745">
        <v>4802</v>
      </c>
      <c r="C745">
        <v>51</v>
      </c>
      <c r="D745" t="s">
        <v>623</v>
      </c>
      <c r="E745">
        <v>3695</v>
      </c>
      <c r="F745">
        <v>650</v>
      </c>
      <c r="G745" s="3" t="s">
        <v>8956</v>
      </c>
      <c r="I745" s="19">
        <v>40278</v>
      </c>
    </row>
    <row r="746" spans="2:9" x14ac:dyDescent="0.2">
      <c r="B746" s="23">
        <v>4803</v>
      </c>
      <c r="C746" s="23">
        <v>51</v>
      </c>
      <c r="D746" s="23">
        <v>182</v>
      </c>
      <c r="F746">
        <v>650</v>
      </c>
      <c r="G746" s="3" t="s">
        <v>8955</v>
      </c>
    </row>
    <row r="747" spans="2:9" x14ac:dyDescent="0.2">
      <c r="B747">
        <v>4803</v>
      </c>
      <c r="C747">
        <v>51</v>
      </c>
      <c r="D747">
        <v>182</v>
      </c>
      <c r="E747">
        <v>2969</v>
      </c>
      <c r="F747">
        <v>650</v>
      </c>
      <c r="G747" s="3" t="s">
        <v>8956</v>
      </c>
      <c r="I747" s="19">
        <v>40768</v>
      </c>
    </row>
    <row r="748" spans="2:9" x14ac:dyDescent="0.2">
      <c r="B748">
        <v>4803</v>
      </c>
      <c r="C748">
        <v>51</v>
      </c>
      <c r="D748" t="s">
        <v>623</v>
      </c>
      <c r="E748" t="s">
        <v>623</v>
      </c>
      <c r="F748">
        <v>650</v>
      </c>
      <c r="G748" s="3" t="s">
        <v>8956</v>
      </c>
      <c r="I748" s="19">
        <v>40707</v>
      </c>
    </row>
    <row r="749" spans="2:9" x14ac:dyDescent="0.2">
      <c r="B749">
        <v>4803</v>
      </c>
      <c r="C749">
        <v>51</v>
      </c>
      <c r="D749" t="s">
        <v>623</v>
      </c>
      <c r="E749">
        <v>3686</v>
      </c>
      <c r="F749">
        <v>650</v>
      </c>
      <c r="G749" s="3" t="s">
        <v>8956</v>
      </c>
      <c r="I749" s="19">
        <v>41291</v>
      </c>
    </row>
    <row r="750" spans="2:9" x14ac:dyDescent="0.2">
      <c r="B750">
        <v>4804</v>
      </c>
      <c r="C750">
        <v>51</v>
      </c>
      <c r="D750" t="s">
        <v>623</v>
      </c>
      <c r="E750">
        <v>2566</v>
      </c>
      <c r="F750">
        <v>650</v>
      </c>
      <c r="G750" s="3" t="s">
        <v>8956</v>
      </c>
      <c r="I750" s="19">
        <v>40707</v>
      </c>
    </row>
    <row r="751" spans="2:9" x14ac:dyDescent="0.2">
      <c r="B751" s="23">
        <v>4805</v>
      </c>
      <c r="C751" s="23">
        <v>51</v>
      </c>
      <c r="D751" s="23">
        <v>176</v>
      </c>
      <c r="F751">
        <v>650</v>
      </c>
      <c r="G751" s="3" t="s">
        <v>8955</v>
      </c>
    </row>
    <row r="752" spans="2:9" x14ac:dyDescent="0.2">
      <c r="B752">
        <v>4805</v>
      </c>
      <c r="C752">
        <v>51</v>
      </c>
      <c r="D752" t="s">
        <v>623</v>
      </c>
      <c r="E752">
        <v>2567</v>
      </c>
      <c r="F752">
        <v>650</v>
      </c>
      <c r="G752" s="3" t="s">
        <v>8956</v>
      </c>
      <c r="I752" s="19">
        <v>40730</v>
      </c>
    </row>
    <row r="753" spans="2:9" x14ac:dyDescent="0.2">
      <c r="B753" s="23">
        <v>4806</v>
      </c>
      <c r="C753" s="23">
        <v>50</v>
      </c>
      <c r="D753" s="23">
        <v>182</v>
      </c>
      <c r="F753">
        <v>650</v>
      </c>
      <c r="G753" s="3" t="s">
        <v>8955</v>
      </c>
    </row>
    <row r="754" spans="2:9" x14ac:dyDescent="0.2">
      <c r="B754">
        <v>4806</v>
      </c>
      <c r="C754">
        <v>50</v>
      </c>
      <c r="D754" t="s">
        <v>623</v>
      </c>
      <c r="E754">
        <v>3384</v>
      </c>
      <c r="F754">
        <v>650</v>
      </c>
      <c r="G754" s="3" t="s">
        <v>8956</v>
      </c>
      <c r="I754" s="19">
        <v>41091</v>
      </c>
    </row>
    <row r="755" spans="2:9" x14ac:dyDescent="0.2">
      <c r="B755">
        <v>4806</v>
      </c>
      <c r="C755">
        <v>53</v>
      </c>
      <c r="D755" t="s">
        <v>623</v>
      </c>
      <c r="E755" t="s">
        <v>623</v>
      </c>
      <c r="F755">
        <v>650</v>
      </c>
      <c r="G755" s="3" t="s">
        <v>8956</v>
      </c>
      <c r="I755" s="19">
        <v>40797</v>
      </c>
    </row>
    <row r="756" spans="2:9" x14ac:dyDescent="0.2">
      <c r="B756" s="23">
        <v>4807</v>
      </c>
      <c r="C756" s="23">
        <v>53</v>
      </c>
      <c r="D756" s="23">
        <v>173</v>
      </c>
      <c r="F756">
        <v>650</v>
      </c>
      <c r="G756" s="3" t="s">
        <v>8955</v>
      </c>
    </row>
    <row r="757" spans="2:9" x14ac:dyDescent="0.2">
      <c r="B757">
        <v>4807</v>
      </c>
      <c r="C757">
        <v>53</v>
      </c>
      <c r="D757">
        <v>182</v>
      </c>
      <c r="E757" t="s">
        <v>623</v>
      </c>
      <c r="F757">
        <v>650</v>
      </c>
      <c r="G757" s="3" t="s">
        <v>8956</v>
      </c>
      <c r="I757" s="19">
        <v>40797</v>
      </c>
    </row>
    <row r="758" spans="2:9" x14ac:dyDescent="0.2">
      <c r="B758">
        <v>4807</v>
      </c>
      <c r="C758">
        <v>53</v>
      </c>
      <c r="D758" t="s">
        <v>623</v>
      </c>
      <c r="E758">
        <v>3676</v>
      </c>
      <c r="F758">
        <v>650</v>
      </c>
      <c r="G758" s="3" t="s">
        <v>8956</v>
      </c>
      <c r="I758" s="19">
        <v>40877</v>
      </c>
    </row>
    <row r="759" spans="2:9" x14ac:dyDescent="0.2">
      <c r="B759">
        <v>4807</v>
      </c>
      <c r="C759">
        <v>51</v>
      </c>
      <c r="D759" t="s">
        <v>623</v>
      </c>
      <c r="E759">
        <v>3678</v>
      </c>
      <c r="F759">
        <v>650</v>
      </c>
      <c r="G759" s="3" t="s">
        <v>8956</v>
      </c>
      <c r="I759" s="19">
        <v>41089</v>
      </c>
    </row>
    <row r="760" spans="2:9" x14ac:dyDescent="0.2">
      <c r="B760" s="23">
        <v>4808</v>
      </c>
      <c r="C760" s="23">
        <v>61</v>
      </c>
      <c r="D760" s="23">
        <v>162</v>
      </c>
      <c r="F760">
        <v>650</v>
      </c>
      <c r="G760" s="3" t="s">
        <v>8955</v>
      </c>
    </row>
    <row r="761" spans="2:9" x14ac:dyDescent="0.2">
      <c r="B761" s="23">
        <v>4809</v>
      </c>
      <c r="C761" s="23">
        <v>51</v>
      </c>
      <c r="D761" s="23">
        <v>177</v>
      </c>
      <c r="F761">
        <v>650</v>
      </c>
      <c r="G761" s="3" t="s">
        <v>8955</v>
      </c>
    </row>
    <row r="762" spans="2:9" x14ac:dyDescent="0.2">
      <c r="B762" s="23">
        <v>4810</v>
      </c>
      <c r="C762" s="23">
        <v>33</v>
      </c>
      <c r="D762" s="23">
        <v>167</v>
      </c>
      <c r="F762">
        <v>650</v>
      </c>
      <c r="G762" s="3" t="s">
        <v>8955</v>
      </c>
    </row>
    <row r="763" spans="2:9" x14ac:dyDescent="0.2">
      <c r="B763">
        <v>4810</v>
      </c>
      <c r="C763">
        <v>33</v>
      </c>
      <c r="D763">
        <v>167</v>
      </c>
      <c r="E763">
        <v>3385</v>
      </c>
      <c r="F763">
        <v>650</v>
      </c>
      <c r="G763" s="3" t="s">
        <v>8956</v>
      </c>
      <c r="I763" s="19">
        <v>41275</v>
      </c>
    </row>
    <row r="764" spans="2:9" x14ac:dyDescent="0.2">
      <c r="B764">
        <v>4810</v>
      </c>
      <c r="C764">
        <v>51</v>
      </c>
      <c r="D764" t="s">
        <v>623</v>
      </c>
      <c r="E764">
        <v>3061</v>
      </c>
      <c r="F764">
        <v>650</v>
      </c>
      <c r="G764" s="3" t="s">
        <v>8956</v>
      </c>
      <c r="I764" s="19">
        <v>40803</v>
      </c>
    </row>
    <row r="765" spans="2:9" x14ac:dyDescent="0.2">
      <c r="B765">
        <v>4810</v>
      </c>
      <c r="C765">
        <v>53</v>
      </c>
      <c r="D765" t="s">
        <v>623</v>
      </c>
      <c r="E765">
        <v>2752</v>
      </c>
      <c r="F765">
        <v>650</v>
      </c>
      <c r="G765" s="3" t="s">
        <v>8956</v>
      </c>
      <c r="I765" s="19">
        <v>40742</v>
      </c>
    </row>
    <row r="766" spans="2:9" x14ac:dyDescent="0.2">
      <c r="B766">
        <v>4813</v>
      </c>
      <c r="C766">
        <v>51</v>
      </c>
      <c r="D766">
        <v>176</v>
      </c>
      <c r="E766">
        <v>3067</v>
      </c>
      <c r="F766">
        <v>650</v>
      </c>
      <c r="G766" s="3" t="s">
        <v>8956</v>
      </c>
      <c r="I766" s="19">
        <v>40672</v>
      </c>
    </row>
    <row r="767" spans="2:9" x14ac:dyDescent="0.2">
      <c r="B767" s="23">
        <v>4814</v>
      </c>
      <c r="C767" s="23">
        <v>50</v>
      </c>
      <c r="D767" s="23">
        <v>270</v>
      </c>
      <c r="F767">
        <v>650</v>
      </c>
      <c r="G767" s="3" t="s">
        <v>8955</v>
      </c>
    </row>
    <row r="768" spans="2:9" x14ac:dyDescent="0.2">
      <c r="B768">
        <v>4814</v>
      </c>
      <c r="C768">
        <v>50</v>
      </c>
      <c r="D768" t="s">
        <v>623</v>
      </c>
      <c r="E768">
        <v>3627</v>
      </c>
      <c r="F768">
        <v>650</v>
      </c>
      <c r="G768" s="3" t="s">
        <v>8956</v>
      </c>
      <c r="I768" s="19">
        <v>41213</v>
      </c>
    </row>
    <row r="769" spans="2:9" x14ac:dyDescent="0.2">
      <c r="B769">
        <v>4814</v>
      </c>
      <c r="C769">
        <v>51</v>
      </c>
      <c r="D769" t="s">
        <v>623</v>
      </c>
      <c r="E769">
        <v>3656</v>
      </c>
      <c r="F769">
        <v>650</v>
      </c>
      <c r="G769" s="3" t="s">
        <v>8956</v>
      </c>
      <c r="I769" s="19">
        <v>41334</v>
      </c>
    </row>
    <row r="770" spans="2:9" x14ac:dyDescent="0.2">
      <c r="B770">
        <v>4814</v>
      </c>
      <c r="C770">
        <v>50</v>
      </c>
      <c r="D770" t="s">
        <v>623</v>
      </c>
      <c r="E770">
        <v>3768</v>
      </c>
      <c r="F770">
        <v>650</v>
      </c>
      <c r="G770" s="3" t="s">
        <v>8956</v>
      </c>
      <c r="I770" s="19">
        <v>41194</v>
      </c>
    </row>
    <row r="771" spans="2:9" x14ac:dyDescent="0.2">
      <c r="B771">
        <v>4815</v>
      </c>
      <c r="C771">
        <v>56</v>
      </c>
      <c r="D771" t="s">
        <v>623</v>
      </c>
      <c r="E771">
        <v>2970</v>
      </c>
      <c r="F771">
        <v>650</v>
      </c>
      <c r="G771" s="3" t="s">
        <v>8956</v>
      </c>
      <c r="I771" s="19">
        <v>40810</v>
      </c>
    </row>
    <row r="772" spans="2:9" x14ac:dyDescent="0.2">
      <c r="B772">
        <v>4815</v>
      </c>
      <c r="C772">
        <v>56</v>
      </c>
      <c r="D772" t="s">
        <v>623</v>
      </c>
      <c r="E772">
        <v>2690</v>
      </c>
      <c r="F772">
        <v>650</v>
      </c>
      <c r="G772" s="3" t="s">
        <v>8956</v>
      </c>
      <c r="I772" s="19">
        <v>40810</v>
      </c>
    </row>
    <row r="773" spans="2:9" x14ac:dyDescent="0.2">
      <c r="B773" s="23">
        <v>4816</v>
      </c>
      <c r="C773" s="23">
        <v>53</v>
      </c>
      <c r="D773" s="23">
        <v>177</v>
      </c>
      <c r="F773">
        <v>650</v>
      </c>
      <c r="G773" s="3" t="s">
        <v>8955</v>
      </c>
    </row>
    <row r="774" spans="2:9" x14ac:dyDescent="0.2">
      <c r="B774">
        <v>4816</v>
      </c>
      <c r="C774">
        <v>53</v>
      </c>
      <c r="D774" t="s">
        <v>623</v>
      </c>
      <c r="E774" t="s">
        <v>623</v>
      </c>
      <c r="F774">
        <v>650</v>
      </c>
      <c r="G774" s="3" t="s">
        <v>8956</v>
      </c>
      <c r="I774" s="19">
        <v>40734</v>
      </c>
    </row>
    <row r="775" spans="2:9" x14ac:dyDescent="0.2">
      <c r="B775" s="23">
        <v>4817</v>
      </c>
      <c r="C775" s="23">
        <v>53</v>
      </c>
      <c r="D775" s="23">
        <v>177</v>
      </c>
      <c r="F775">
        <v>650</v>
      </c>
      <c r="G775" s="3" t="s">
        <v>8955</v>
      </c>
    </row>
    <row r="776" spans="2:9" x14ac:dyDescent="0.2">
      <c r="B776" s="23">
        <v>4827</v>
      </c>
      <c r="C776" s="23">
        <v>34</v>
      </c>
      <c r="D776" s="23">
        <v>166</v>
      </c>
      <c r="F776">
        <v>650</v>
      </c>
      <c r="G776" s="3" t="s">
        <v>8955</v>
      </c>
    </row>
    <row r="777" spans="2:9" x14ac:dyDescent="0.2">
      <c r="B777" s="23">
        <v>4828</v>
      </c>
      <c r="C777" s="23">
        <v>35</v>
      </c>
      <c r="D777" s="23">
        <v>177</v>
      </c>
      <c r="F777">
        <v>650</v>
      </c>
      <c r="G777" s="3" t="s">
        <v>8955</v>
      </c>
    </row>
    <row r="778" spans="2:9" x14ac:dyDescent="0.2">
      <c r="B778" s="23">
        <v>4829</v>
      </c>
      <c r="C778" s="23">
        <v>53</v>
      </c>
      <c r="D778" s="23">
        <v>177</v>
      </c>
      <c r="F778">
        <v>650</v>
      </c>
      <c r="G778" s="3" t="s">
        <v>8955</v>
      </c>
    </row>
    <row r="779" spans="2:9" x14ac:dyDescent="0.2">
      <c r="B779" s="23">
        <v>4830</v>
      </c>
      <c r="C779" s="23">
        <v>50</v>
      </c>
      <c r="D779" s="23">
        <v>163</v>
      </c>
      <c r="F779">
        <v>650</v>
      </c>
      <c r="G779" s="3" t="s">
        <v>8955</v>
      </c>
    </row>
    <row r="780" spans="2:9" x14ac:dyDescent="0.2">
      <c r="B780">
        <v>4830</v>
      </c>
      <c r="C780">
        <v>51</v>
      </c>
      <c r="D780" t="s">
        <v>623</v>
      </c>
      <c r="E780">
        <v>2991</v>
      </c>
      <c r="F780">
        <v>650</v>
      </c>
      <c r="G780" s="3" t="s">
        <v>8956</v>
      </c>
      <c r="I780" s="19">
        <v>40817</v>
      </c>
    </row>
    <row r="781" spans="2:9" x14ac:dyDescent="0.2">
      <c r="B781">
        <v>4830</v>
      </c>
      <c r="C781">
        <v>50</v>
      </c>
      <c r="D781" t="s">
        <v>623</v>
      </c>
      <c r="E781">
        <v>3819</v>
      </c>
      <c r="F781">
        <v>650</v>
      </c>
      <c r="G781" s="3" t="s">
        <v>8956</v>
      </c>
      <c r="I781" s="19">
        <v>41244</v>
      </c>
    </row>
    <row r="782" spans="2:9" x14ac:dyDescent="0.2">
      <c r="B782" s="23">
        <v>4831</v>
      </c>
      <c r="C782" s="23">
        <v>53</v>
      </c>
      <c r="D782" s="23">
        <v>177</v>
      </c>
      <c r="F782">
        <v>650</v>
      </c>
      <c r="G782" s="3" t="s">
        <v>8955</v>
      </c>
    </row>
    <row r="783" spans="2:9" x14ac:dyDescent="0.2">
      <c r="B783">
        <v>4831</v>
      </c>
      <c r="C783">
        <v>53</v>
      </c>
      <c r="D783">
        <v>177</v>
      </c>
      <c r="E783">
        <v>2954</v>
      </c>
      <c r="F783">
        <v>650</v>
      </c>
      <c r="G783" s="3" t="s">
        <v>8956</v>
      </c>
      <c r="I783" s="19">
        <v>40831</v>
      </c>
    </row>
    <row r="784" spans="2:9" x14ac:dyDescent="0.2">
      <c r="B784">
        <v>4831</v>
      </c>
      <c r="C784">
        <v>53</v>
      </c>
      <c r="D784" t="s">
        <v>623</v>
      </c>
      <c r="E784">
        <v>3618</v>
      </c>
      <c r="F784">
        <v>650</v>
      </c>
      <c r="G784" s="3" t="s">
        <v>8956</v>
      </c>
      <c r="I784" s="19">
        <v>41153</v>
      </c>
    </row>
    <row r="785" spans="2:9" x14ac:dyDescent="0.2">
      <c r="B785" s="23">
        <v>4832</v>
      </c>
      <c r="C785" s="23">
        <v>51</v>
      </c>
      <c r="D785" s="23">
        <v>177</v>
      </c>
      <c r="F785">
        <v>650</v>
      </c>
      <c r="G785" s="3" t="s">
        <v>8955</v>
      </c>
    </row>
    <row r="786" spans="2:9" x14ac:dyDescent="0.2">
      <c r="B786">
        <v>4832</v>
      </c>
      <c r="C786">
        <v>56</v>
      </c>
      <c r="D786" t="s">
        <v>623</v>
      </c>
      <c r="E786">
        <v>2568</v>
      </c>
      <c r="F786">
        <v>650</v>
      </c>
      <c r="G786" s="3" t="s">
        <v>8956</v>
      </c>
      <c r="I786" s="19">
        <v>40806</v>
      </c>
    </row>
    <row r="787" spans="2:9" x14ac:dyDescent="0.2">
      <c r="B787">
        <v>4832</v>
      </c>
      <c r="C787">
        <v>53</v>
      </c>
      <c r="D787" t="s">
        <v>623</v>
      </c>
      <c r="E787">
        <v>3745</v>
      </c>
      <c r="F787">
        <v>650</v>
      </c>
      <c r="G787" s="3" t="s">
        <v>8956</v>
      </c>
      <c r="I787" s="19">
        <v>40917</v>
      </c>
    </row>
    <row r="788" spans="2:9" x14ac:dyDescent="0.2">
      <c r="B788">
        <v>4832</v>
      </c>
      <c r="C788">
        <v>51</v>
      </c>
      <c r="D788" t="s">
        <v>623</v>
      </c>
      <c r="E788">
        <v>3855</v>
      </c>
      <c r="F788">
        <v>650</v>
      </c>
      <c r="G788" s="3" t="s">
        <v>8956</v>
      </c>
      <c r="I788" s="19">
        <v>40909</v>
      </c>
    </row>
    <row r="789" spans="2:9" x14ac:dyDescent="0.2">
      <c r="B789" s="23">
        <v>4835</v>
      </c>
      <c r="C789" s="23">
        <v>51</v>
      </c>
      <c r="D789" s="23">
        <v>177</v>
      </c>
      <c r="F789">
        <v>650</v>
      </c>
      <c r="G789" s="3" t="s">
        <v>8955</v>
      </c>
    </row>
    <row r="790" spans="2:9" x14ac:dyDescent="0.2">
      <c r="B790">
        <v>4835</v>
      </c>
      <c r="C790">
        <v>51</v>
      </c>
      <c r="D790" t="s">
        <v>623</v>
      </c>
      <c r="E790">
        <v>2569</v>
      </c>
      <c r="F790">
        <v>650</v>
      </c>
      <c r="G790" s="3" t="s">
        <v>8956</v>
      </c>
      <c r="I790" s="19">
        <v>40793</v>
      </c>
    </row>
    <row r="791" spans="2:9" x14ac:dyDescent="0.2">
      <c r="B791" s="23">
        <v>4836</v>
      </c>
      <c r="C791" s="23">
        <v>51</v>
      </c>
      <c r="D791" s="23">
        <v>177</v>
      </c>
      <c r="F791">
        <v>650</v>
      </c>
      <c r="G791" s="3" t="s">
        <v>8955</v>
      </c>
    </row>
    <row r="792" spans="2:9" x14ac:dyDescent="0.2">
      <c r="B792">
        <v>4836</v>
      </c>
      <c r="C792">
        <v>51</v>
      </c>
      <c r="D792" t="s">
        <v>623</v>
      </c>
      <c r="E792">
        <v>2570</v>
      </c>
      <c r="F792">
        <v>650</v>
      </c>
      <c r="G792" s="3" t="s">
        <v>8956</v>
      </c>
      <c r="I792" s="19">
        <v>40798</v>
      </c>
    </row>
    <row r="793" spans="2:9" x14ac:dyDescent="0.2">
      <c r="B793">
        <v>4836</v>
      </c>
      <c r="C793">
        <v>51</v>
      </c>
      <c r="D793" t="s">
        <v>623</v>
      </c>
      <c r="E793">
        <v>3727</v>
      </c>
      <c r="F793">
        <v>650</v>
      </c>
      <c r="G793" s="3" t="s">
        <v>8956</v>
      </c>
      <c r="I793" s="19">
        <v>40734</v>
      </c>
    </row>
    <row r="794" spans="2:9" x14ac:dyDescent="0.2">
      <c r="B794" s="23">
        <v>4837</v>
      </c>
      <c r="C794" s="23">
        <v>56</v>
      </c>
      <c r="D794" s="23">
        <v>163</v>
      </c>
      <c r="F794">
        <v>650</v>
      </c>
      <c r="G794" s="3" t="s">
        <v>8955</v>
      </c>
    </row>
    <row r="795" spans="2:9" x14ac:dyDescent="0.2">
      <c r="B795">
        <v>4837</v>
      </c>
      <c r="C795">
        <v>51</v>
      </c>
      <c r="D795">
        <v>177</v>
      </c>
      <c r="E795">
        <v>2825</v>
      </c>
      <c r="F795">
        <v>650</v>
      </c>
      <c r="G795" s="3" t="s">
        <v>8956</v>
      </c>
      <c r="I795" s="19">
        <v>40856</v>
      </c>
    </row>
    <row r="796" spans="2:9" x14ac:dyDescent="0.2">
      <c r="B796">
        <v>4837</v>
      </c>
      <c r="C796">
        <v>51</v>
      </c>
      <c r="D796" t="s">
        <v>623</v>
      </c>
      <c r="E796">
        <v>2664</v>
      </c>
      <c r="F796">
        <v>650</v>
      </c>
      <c r="G796" s="3" t="s">
        <v>8956</v>
      </c>
      <c r="I796" s="19">
        <v>40798</v>
      </c>
    </row>
    <row r="797" spans="2:9" x14ac:dyDescent="0.2">
      <c r="B797">
        <v>4837</v>
      </c>
      <c r="C797">
        <v>51</v>
      </c>
      <c r="D797" t="s">
        <v>623</v>
      </c>
      <c r="E797">
        <v>3783</v>
      </c>
      <c r="F797">
        <v>650</v>
      </c>
      <c r="G797" s="3" t="s">
        <v>8956</v>
      </c>
      <c r="I797" s="19">
        <v>41122</v>
      </c>
    </row>
    <row r="798" spans="2:9" x14ac:dyDescent="0.2">
      <c r="B798">
        <v>4837</v>
      </c>
      <c r="C798">
        <v>50</v>
      </c>
      <c r="D798" t="s">
        <v>623</v>
      </c>
      <c r="E798">
        <v>3784</v>
      </c>
      <c r="F798">
        <v>650</v>
      </c>
      <c r="G798" s="3" t="s">
        <v>8956</v>
      </c>
      <c r="I798" s="19">
        <v>41244</v>
      </c>
    </row>
    <row r="799" spans="2:9" x14ac:dyDescent="0.2">
      <c r="B799">
        <v>4837</v>
      </c>
      <c r="C799">
        <v>56</v>
      </c>
      <c r="D799">
        <v>163</v>
      </c>
      <c r="E799">
        <v>3785</v>
      </c>
      <c r="F799">
        <v>650</v>
      </c>
      <c r="G799" s="3" t="s">
        <v>8956</v>
      </c>
      <c r="I799" s="19">
        <v>41365</v>
      </c>
    </row>
    <row r="800" spans="2:9" x14ac:dyDescent="0.2">
      <c r="B800">
        <v>4837</v>
      </c>
      <c r="C800">
        <v>51</v>
      </c>
      <c r="D800">
        <v>163</v>
      </c>
      <c r="E800">
        <v>3786</v>
      </c>
      <c r="F800">
        <v>650</v>
      </c>
      <c r="G800" s="3" t="s">
        <v>8956</v>
      </c>
      <c r="I800" s="19">
        <v>41365</v>
      </c>
    </row>
    <row r="801" spans="2:9" x14ac:dyDescent="0.2">
      <c r="B801">
        <v>4839</v>
      </c>
      <c r="C801">
        <v>53</v>
      </c>
      <c r="D801">
        <v>177</v>
      </c>
      <c r="E801">
        <v>2972</v>
      </c>
      <c r="F801">
        <v>650</v>
      </c>
      <c r="G801" s="3" t="s">
        <v>8956</v>
      </c>
      <c r="I801" s="19">
        <v>40844</v>
      </c>
    </row>
    <row r="802" spans="2:9" x14ac:dyDescent="0.2">
      <c r="B802">
        <v>4839</v>
      </c>
      <c r="C802">
        <v>51</v>
      </c>
      <c r="D802" t="s">
        <v>623</v>
      </c>
      <c r="E802">
        <v>2633</v>
      </c>
      <c r="F802">
        <v>650</v>
      </c>
      <c r="G802" s="3" t="s">
        <v>8956</v>
      </c>
      <c r="I802" s="19">
        <v>40419</v>
      </c>
    </row>
    <row r="803" spans="2:9" x14ac:dyDescent="0.2">
      <c r="B803">
        <v>4839</v>
      </c>
      <c r="C803">
        <v>51</v>
      </c>
      <c r="D803" t="s">
        <v>623</v>
      </c>
      <c r="E803">
        <v>3654</v>
      </c>
      <c r="F803">
        <v>650</v>
      </c>
      <c r="G803" s="3" t="s">
        <v>8956</v>
      </c>
      <c r="I803" s="19">
        <v>41073</v>
      </c>
    </row>
    <row r="804" spans="2:9" x14ac:dyDescent="0.2">
      <c r="B804">
        <v>4839</v>
      </c>
      <c r="C804">
        <v>51</v>
      </c>
      <c r="D804" t="s">
        <v>623</v>
      </c>
      <c r="E804">
        <v>3764</v>
      </c>
      <c r="F804">
        <v>650</v>
      </c>
      <c r="G804" s="3" t="s">
        <v>8956</v>
      </c>
      <c r="I804" s="19">
        <v>40910</v>
      </c>
    </row>
    <row r="805" spans="2:9" x14ac:dyDescent="0.2">
      <c r="B805">
        <v>4840</v>
      </c>
      <c r="C805">
        <v>53</v>
      </c>
      <c r="D805" t="s">
        <v>623</v>
      </c>
      <c r="E805">
        <v>2571</v>
      </c>
      <c r="F805">
        <v>650</v>
      </c>
      <c r="G805" s="3" t="s">
        <v>8956</v>
      </c>
      <c r="I805" s="19">
        <v>40805</v>
      </c>
    </row>
    <row r="806" spans="2:9" x14ac:dyDescent="0.2">
      <c r="B806" s="23">
        <v>4946</v>
      </c>
      <c r="C806" s="23">
        <v>53</v>
      </c>
      <c r="D806" s="23">
        <v>188</v>
      </c>
      <c r="F806">
        <v>650</v>
      </c>
      <c r="G806" s="3" t="s">
        <v>8955</v>
      </c>
    </row>
    <row r="807" spans="2:9" x14ac:dyDescent="0.2">
      <c r="B807" s="23">
        <v>4947</v>
      </c>
      <c r="C807" s="23">
        <v>53</v>
      </c>
      <c r="D807" s="23">
        <v>182</v>
      </c>
      <c r="F807">
        <v>650</v>
      </c>
      <c r="G807" s="3" t="s">
        <v>8955</v>
      </c>
    </row>
    <row r="808" spans="2:9" x14ac:dyDescent="0.2">
      <c r="B808">
        <v>4947</v>
      </c>
      <c r="C808">
        <v>33</v>
      </c>
      <c r="D808" t="s">
        <v>623</v>
      </c>
      <c r="E808">
        <v>3626</v>
      </c>
      <c r="F808">
        <v>650</v>
      </c>
      <c r="G808" s="3" t="s">
        <v>8956</v>
      </c>
      <c r="I808" s="19">
        <v>41168</v>
      </c>
    </row>
    <row r="809" spans="2:9" x14ac:dyDescent="0.2">
      <c r="B809" s="23">
        <v>4965</v>
      </c>
      <c r="C809" s="23">
        <v>51</v>
      </c>
      <c r="D809" s="23">
        <v>178</v>
      </c>
      <c r="F809">
        <v>650</v>
      </c>
      <c r="G809" s="3" t="s">
        <v>8955</v>
      </c>
    </row>
    <row r="810" spans="2:9" x14ac:dyDescent="0.2">
      <c r="B810">
        <v>4965</v>
      </c>
      <c r="C810">
        <v>51</v>
      </c>
      <c r="D810" t="s">
        <v>623</v>
      </c>
      <c r="E810">
        <v>2826</v>
      </c>
      <c r="F810">
        <v>650</v>
      </c>
      <c r="G810" s="3" t="s">
        <v>8956</v>
      </c>
      <c r="I810" s="19">
        <v>40817</v>
      </c>
    </row>
    <row r="811" spans="2:9" x14ac:dyDescent="0.2">
      <c r="B811">
        <v>4965</v>
      </c>
      <c r="C811">
        <v>51</v>
      </c>
      <c r="D811" t="s">
        <v>623</v>
      </c>
      <c r="E811" t="s">
        <v>623</v>
      </c>
      <c r="F811">
        <v>650</v>
      </c>
      <c r="G811" s="3" t="s">
        <v>8956</v>
      </c>
      <c r="I811" s="19">
        <v>40770</v>
      </c>
    </row>
    <row r="812" spans="2:9" x14ac:dyDescent="0.2">
      <c r="B812" s="23">
        <v>4967</v>
      </c>
      <c r="C812" s="23">
        <v>61</v>
      </c>
      <c r="D812" s="23">
        <v>162</v>
      </c>
      <c r="F812">
        <v>650</v>
      </c>
      <c r="G812" s="3" t="s">
        <v>8955</v>
      </c>
    </row>
    <row r="813" spans="2:9" x14ac:dyDescent="0.2">
      <c r="B813" s="23">
        <v>4968</v>
      </c>
      <c r="C813" s="23">
        <v>51</v>
      </c>
      <c r="D813" s="23">
        <v>269</v>
      </c>
      <c r="F813">
        <v>650</v>
      </c>
      <c r="G813" s="3" t="s">
        <v>8955</v>
      </c>
    </row>
    <row r="814" spans="2:9" x14ac:dyDescent="0.2">
      <c r="B814">
        <v>4968</v>
      </c>
      <c r="C814">
        <v>51</v>
      </c>
      <c r="D814" t="s">
        <v>623</v>
      </c>
      <c r="E814">
        <v>2827</v>
      </c>
      <c r="F814">
        <v>650</v>
      </c>
      <c r="G814" s="3" t="s">
        <v>8956</v>
      </c>
      <c r="I814" s="19">
        <v>40842</v>
      </c>
    </row>
    <row r="815" spans="2:9" x14ac:dyDescent="0.2">
      <c r="B815">
        <v>4968</v>
      </c>
      <c r="C815">
        <v>51</v>
      </c>
      <c r="D815" t="s">
        <v>623</v>
      </c>
      <c r="E815">
        <v>2701</v>
      </c>
      <c r="F815">
        <v>650</v>
      </c>
      <c r="G815" s="3" t="s">
        <v>8956</v>
      </c>
      <c r="I815" s="19">
        <v>40813</v>
      </c>
    </row>
    <row r="816" spans="2:9" x14ac:dyDescent="0.2">
      <c r="B816">
        <v>4968</v>
      </c>
      <c r="C816">
        <v>51</v>
      </c>
      <c r="D816" t="s">
        <v>623</v>
      </c>
      <c r="E816">
        <v>3826</v>
      </c>
      <c r="F816">
        <v>650</v>
      </c>
      <c r="G816" s="3" t="s">
        <v>8956</v>
      </c>
      <c r="I816" s="19">
        <v>41081</v>
      </c>
    </row>
    <row r="817" spans="2:9" x14ac:dyDescent="0.2">
      <c r="B817" s="23">
        <v>4969</v>
      </c>
      <c r="C817" s="23">
        <v>51</v>
      </c>
      <c r="D817" s="23">
        <v>177</v>
      </c>
      <c r="F817">
        <v>650</v>
      </c>
      <c r="G817" s="3" t="s">
        <v>8955</v>
      </c>
    </row>
    <row r="818" spans="2:9" x14ac:dyDescent="0.2">
      <c r="B818">
        <v>4969</v>
      </c>
      <c r="C818">
        <v>53</v>
      </c>
      <c r="D818">
        <v>177</v>
      </c>
      <c r="E818">
        <v>2974</v>
      </c>
      <c r="F818">
        <v>650</v>
      </c>
      <c r="G818" s="3" t="s">
        <v>8956</v>
      </c>
      <c r="I818" s="19">
        <v>40880</v>
      </c>
    </row>
    <row r="819" spans="2:9" x14ac:dyDescent="0.2">
      <c r="B819">
        <v>4969</v>
      </c>
      <c r="C819">
        <v>51</v>
      </c>
      <c r="D819" t="s">
        <v>623</v>
      </c>
      <c r="E819">
        <v>3680</v>
      </c>
      <c r="F819">
        <v>650</v>
      </c>
      <c r="G819" s="3" t="s">
        <v>8956</v>
      </c>
      <c r="I819" s="19">
        <v>40919</v>
      </c>
    </row>
    <row r="820" spans="2:9" x14ac:dyDescent="0.2">
      <c r="B820">
        <v>4969</v>
      </c>
      <c r="C820">
        <v>51</v>
      </c>
      <c r="D820" t="s">
        <v>623</v>
      </c>
      <c r="E820">
        <v>3748</v>
      </c>
      <c r="F820">
        <v>650</v>
      </c>
      <c r="G820" s="3" t="s">
        <v>8956</v>
      </c>
      <c r="I820" s="19">
        <v>40910</v>
      </c>
    </row>
    <row r="821" spans="2:9" x14ac:dyDescent="0.2">
      <c r="B821" s="23">
        <v>4971</v>
      </c>
      <c r="C821" s="23">
        <v>34</v>
      </c>
      <c r="D821" s="23">
        <v>177</v>
      </c>
      <c r="F821">
        <v>650</v>
      </c>
      <c r="G821" s="3" t="s">
        <v>8955</v>
      </c>
    </row>
    <row r="822" spans="2:9" x14ac:dyDescent="0.2">
      <c r="B822">
        <v>4971</v>
      </c>
      <c r="C822">
        <v>34</v>
      </c>
      <c r="D822" t="s">
        <v>623</v>
      </c>
      <c r="E822">
        <v>2572</v>
      </c>
      <c r="F822">
        <v>650</v>
      </c>
      <c r="G822" s="3" t="s">
        <v>8956</v>
      </c>
      <c r="I822" s="19">
        <v>40826</v>
      </c>
    </row>
    <row r="823" spans="2:9" x14ac:dyDescent="0.2">
      <c r="B823" s="23">
        <v>4972</v>
      </c>
      <c r="C823" s="23">
        <v>33</v>
      </c>
      <c r="D823" s="23">
        <v>185</v>
      </c>
      <c r="F823">
        <v>650</v>
      </c>
      <c r="G823" s="3" t="s">
        <v>8955</v>
      </c>
    </row>
    <row r="824" spans="2:9" x14ac:dyDescent="0.2">
      <c r="B824">
        <v>4972</v>
      </c>
      <c r="C824">
        <v>33</v>
      </c>
      <c r="D824">
        <v>185</v>
      </c>
      <c r="E824">
        <v>3386</v>
      </c>
      <c r="F824">
        <v>650</v>
      </c>
      <c r="G824" s="3" t="s">
        <v>8956</v>
      </c>
      <c r="I824" s="19">
        <v>41085</v>
      </c>
    </row>
    <row r="825" spans="2:9" x14ac:dyDescent="0.2">
      <c r="B825">
        <v>4972</v>
      </c>
      <c r="C825">
        <v>51</v>
      </c>
      <c r="D825">
        <v>185</v>
      </c>
      <c r="E825">
        <v>3015</v>
      </c>
      <c r="F825">
        <v>650</v>
      </c>
      <c r="G825" s="3" t="s">
        <v>8956</v>
      </c>
      <c r="I825" s="19">
        <v>40886</v>
      </c>
    </row>
    <row r="826" spans="2:9" x14ac:dyDescent="0.2">
      <c r="B826">
        <v>4972</v>
      </c>
      <c r="C826">
        <v>51</v>
      </c>
      <c r="D826" t="s">
        <v>623</v>
      </c>
      <c r="E826">
        <v>2614</v>
      </c>
      <c r="F826">
        <v>650</v>
      </c>
      <c r="G826" s="3" t="s">
        <v>8956</v>
      </c>
      <c r="I826" s="19">
        <v>40826</v>
      </c>
    </row>
    <row r="827" spans="2:9" x14ac:dyDescent="0.2">
      <c r="B827" s="23">
        <v>4974</v>
      </c>
      <c r="C827" s="23">
        <v>51</v>
      </c>
      <c r="D827" s="23">
        <v>177</v>
      </c>
      <c r="F827">
        <v>650</v>
      </c>
      <c r="G827" s="3" t="s">
        <v>8955</v>
      </c>
    </row>
    <row r="828" spans="2:9" x14ac:dyDescent="0.2">
      <c r="B828">
        <v>4974</v>
      </c>
      <c r="C828">
        <v>56</v>
      </c>
      <c r="D828" t="s">
        <v>623</v>
      </c>
      <c r="E828">
        <v>2573</v>
      </c>
      <c r="F828">
        <v>650</v>
      </c>
      <c r="G828" s="3" t="s">
        <v>8956</v>
      </c>
      <c r="I828" s="19">
        <v>40833</v>
      </c>
    </row>
    <row r="829" spans="2:9" x14ac:dyDescent="0.2">
      <c r="B829" s="23">
        <v>4975</v>
      </c>
      <c r="C829" s="23">
        <v>50</v>
      </c>
      <c r="D829" s="23">
        <v>182</v>
      </c>
      <c r="F829">
        <v>650</v>
      </c>
      <c r="G829" s="3" t="s">
        <v>8955</v>
      </c>
    </row>
    <row r="830" spans="2:9" x14ac:dyDescent="0.2">
      <c r="B830">
        <v>4975</v>
      </c>
      <c r="C830">
        <v>50</v>
      </c>
      <c r="D830" t="s">
        <v>623</v>
      </c>
      <c r="E830">
        <v>3493</v>
      </c>
      <c r="F830">
        <v>650</v>
      </c>
      <c r="G830" s="3" t="s">
        <v>8956</v>
      </c>
      <c r="I830" s="19">
        <v>41091</v>
      </c>
    </row>
    <row r="831" spans="2:9" x14ac:dyDescent="0.2">
      <c r="B831">
        <v>4975</v>
      </c>
      <c r="C831">
        <v>53</v>
      </c>
      <c r="D831" t="s">
        <v>623</v>
      </c>
      <c r="E831">
        <v>2910</v>
      </c>
      <c r="F831">
        <v>650</v>
      </c>
      <c r="G831" s="3" t="s">
        <v>8956</v>
      </c>
      <c r="I831" s="19">
        <v>40878</v>
      </c>
    </row>
    <row r="832" spans="2:9" x14ac:dyDescent="0.2">
      <c r="B832">
        <v>4975</v>
      </c>
      <c r="C832">
        <v>53</v>
      </c>
      <c r="D832" t="s">
        <v>623</v>
      </c>
      <c r="E832">
        <v>2911</v>
      </c>
      <c r="F832">
        <v>650</v>
      </c>
      <c r="G832" s="3" t="s">
        <v>8956</v>
      </c>
      <c r="I832" s="19">
        <v>40878</v>
      </c>
    </row>
    <row r="833" spans="2:9" x14ac:dyDescent="0.2">
      <c r="B833" s="23">
        <v>4976</v>
      </c>
      <c r="C833" s="23">
        <v>51</v>
      </c>
      <c r="D833" s="23">
        <v>167</v>
      </c>
      <c r="F833">
        <v>650</v>
      </c>
      <c r="G833" s="3" t="s">
        <v>8955</v>
      </c>
    </row>
    <row r="834" spans="2:9" x14ac:dyDescent="0.2">
      <c r="B834">
        <v>4976</v>
      </c>
      <c r="C834">
        <v>53</v>
      </c>
      <c r="D834" t="s">
        <v>623</v>
      </c>
      <c r="E834">
        <v>2829</v>
      </c>
      <c r="F834">
        <v>650</v>
      </c>
      <c r="G834" s="3" t="s">
        <v>8956</v>
      </c>
      <c r="I834" s="19">
        <v>40901</v>
      </c>
    </row>
    <row r="835" spans="2:9" x14ac:dyDescent="0.2">
      <c r="B835">
        <v>4976</v>
      </c>
      <c r="C835">
        <v>51</v>
      </c>
      <c r="D835" t="s">
        <v>623</v>
      </c>
      <c r="E835">
        <v>2759</v>
      </c>
      <c r="F835">
        <v>650</v>
      </c>
      <c r="G835" s="3" t="s">
        <v>8956</v>
      </c>
      <c r="I835" s="19">
        <v>40840</v>
      </c>
    </row>
    <row r="836" spans="2:9" x14ac:dyDescent="0.2">
      <c r="B836">
        <v>4976</v>
      </c>
      <c r="C836">
        <v>51</v>
      </c>
      <c r="D836" t="s">
        <v>623</v>
      </c>
      <c r="E836">
        <v>3861</v>
      </c>
      <c r="F836">
        <v>650</v>
      </c>
      <c r="G836" s="3" t="s">
        <v>8956</v>
      </c>
      <c r="I836" s="19">
        <v>41214</v>
      </c>
    </row>
    <row r="837" spans="2:9" x14ac:dyDescent="0.2">
      <c r="B837">
        <v>4976</v>
      </c>
      <c r="C837">
        <v>51</v>
      </c>
      <c r="D837" t="s">
        <v>623</v>
      </c>
      <c r="E837">
        <v>3864</v>
      </c>
      <c r="F837">
        <v>650</v>
      </c>
      <c r="G837" s="3" t="s">
        <v>8956</v>
      </c>
      <c r="I837" s="19">
        <v>41244</v>
      </c>
    </row>
    <row r="838" spans="2:9" x14ac:dyDescent="0.2">
      <c r="B838">
        <v>4976</v>
      </c>
      <c r="C838">
        <v>51</v>
      </c>
      <c r="D838" t="s">
        <v>623</v>
      </c>
      <c r="E838">
        <v>3865</v>
      </c>
      <c r="F838">
        <v>650</v>
      </c>
      <c r="G838" s="3" t="s">
        <v>8956</v>
      </c>
      <c r="I838" s="19">
        <v>41365</v>
      </c>
    </row>
    <row r="839" spans="2:9" x14ac:dyDescent="0.2">
      <c r="B839">
        <v>4976</v>
      </c>
      <c r="C839">
        <v>50</v>
      </c>
      <c r="D839">
        <v>167</v>
      </c>
      <c r="F839">
        <v>650</v>
      </c>
      <c r="G839" s="3" t="s">
        <v>8956</v>
      </c>
      <c r="I839" s="19">
        <v>41366</v>
      </c>
    </row>
    <row r="840" spans="2:9" x14ac:dyDescent="0.2">
      <c r="B840">
        <v>4976</v>
      </c>
      <c r="C840">
        <v>33</v>
      </c>
      <c r="D840">
        <v>167</v>
      </c>
      <c r="F840">
        <v>650</v>
      </c>
      <c r="G840" s="3" t="s">
        <v>8956</v>
      </c>
      <c r="I840" s="19">
        <v>41704</v>
      </c>
    </row>
    <row r="841" spans="2:9" x14ac:dyDescent="0.2">
      <c r="B841" s="23">
        <v>4977</v>
      </c>
      <c r="C841" s="23">
        <v>53</v>
      </c>
      <c r="D841" s="23">
        <v>177</v>
      </c>
      <c r="F841">
        <v>650</v>
      </c>
      <c r="G841" s="3" t="s">
        <v>8955</v>
      </c>
    </row>
    <row r="842" spans="2:9" x14ac:dyDescent="0.2">
      <c r="B842">
        <v>4977</v>
      </c>
      <c r="C842">
        <v>53</v>
      </c>
      <c r="D842" t="s">
        <v>623</v>
      </c>
      <c r="E842">
        <v>2975</v>
      </c>
      <c r="F842">
        <v>650</v>
      </c>
      <c r="G842" s="3" t="s">
        <v>8956</v>
      </c>
      <c r="I842" s="19">
        <v>40901</v>
      </c>
    </row>
    <row r="843" spans="2:9" x14ac:dyDescent="0.2">
      <c r="B843">
        <v>4977</v>
      </c>
      <c r="C843">
        <v>53</v>
      </c>
      <c r="D843" t="s">
        <v>623</v>
      </c>
      <c r="E843">
        <v>2728</v>
      </c>
      <c r="F843">
        <v>650</v>
      </c>
      <c r="G843" s="3" t="s">
        <v>8956</v>
      </c>
      <c r="I843" s="19">
        <v>40840</v>
      </c>
    </row>
    <row r="844" spans="2:9" x14ac:dyDescent="0.2">
      <c r="B844">
        <v>4977</v>
      </c>
      <c r="C844">
        <v>53</v>
      </c>
      <c r="D844" t="s">
        <v>623</v>
      </c>
      <c r="E844">
        <v>3732</v>
      </c>
      <c r="F844">
        <v>650</v>
      </c>
      <c r="G844" s="3" t="s">
        <v>8956</v>
      </c>
      <c r="I844" s="19">
        <v>40917</v>
      </c>
    </row>
    <row r="845" spans="2:9" x14ac:dyDescent="0.2">
      <c r="B845" s="23">
        <v>4978</v>
      </c>
      <c r="C845" s="23">
        <v>51</v>
      </c>
      <c r="D845" s="23">
        <v>182</v>
      </c>
      <c r="F845">
        <v>650</v>
      </c>
      <c r="G845" s="3" t="s">
        <v>8955</v>
      </c>
    </row>
    <row r="846" spans="2:9" x14ac:dyDescent="0.2">
      <c r="B846">
        <v>4978</v>
      </c>
      <c r="C846">
        <v>51</v>
      </c>
      <c r="D846" t="s">
        <v>623</v>
      </c>
      <c r="E846">
        <v>2902</v>
      </c>
      <c r="F846">
        <v>650</v>
      </c>
      <c r="G846" s="3" t="s">
        <v>8956</v>
      </c>
      <c r="I846" s="19">
        <v>40878</v>
      </c>
    </row>
    <row r="847" spans="2:9" x14ac:dyDescent="0.2">
      <c r="B847" s="23">
        <v>4979</v>
      </c>
      <c r="C847" s="23">
        <v>35</v>
      </c>
      <c r="D847" s="23">
        <v>185</v>
      </c>
      <c r="F847">
        <v>650</v>
      </c>
      <c r="G847" s="3" t="s">
        <v>8955</v>
      </c>
    </row>
    <row r="848" spans="2:9" x14ac:dyDescent="0.2">
      <c r="B848">
        <v>4979</v>
      </c>
      <c r="C848">
        <v>33</v>
      </c>
      <c r="D848">
        <v>176</v>
      </c>
      <c r="E848">
        <v>3388</v>
      </c>
      <c r="F848">
        <v>650</v>
      </c>
      <c r="G848" s="3" t="s">
        <v>8956</v>
      </c>
      <c r="I848" s="19">
        <v>40969</v>
      </c>
    </row>
    <row r="849" spans="2:9" x14ac:dyDescent="0.2">
      <c r="B849">
        <v>4979</v>
      </c>
      <c r="C849">
        <v>34</v>
      </c>
      <c r="D849">
        <v>176</v>
      </c>
      <c r="E849">
        <v>3534</v>
      </c>
      <c r="F849">
        <v>650</v>
      </c>
      <c r="G849" s="3" t="s">
        <v>8956</v>
      </c>
      <c r="I849" s="19">
        <v>41000</v>
      </c>
    </row>
    <row r="850" spans="2:9" x14ac:dyDescent="0.2">
      <c r="B850">
        <v>4979</v>
      </c>
      <c r="C850">
        <v>35</v>
      </c>
      <c r="D850">
        <v>185</v>
      </c>
      <c r="E850">
        <v>3535</v>
      </c>
      <c r="F850">
        <v>650</v>
      </c>
      <c r="G850" s="3" t="s">
        <v>8956</v>
      </c>
      <c r="I850" s="19">
        <v>41148</v>
      </c>
    </row>
    <row r="851" spans="2:9" x14ac:dyDescent="0.2">
      <c r="B851">
        <v>4979</v>
      </c>
      <c r="C851">
        <v>34</v>
      </c>
      <c r="D851">
        <v>270</v>
      </c>
      <c r="E851">
        <v>2523</v>
      </c>
      <c r="F851">
        <v>650</v>
      </c>
      <c r="G851" s="3" t="s">
        <v>8956</v>
      </c>
      <c r="I851" s="19">
        <v>41353</v>
      </c>
    </row>
    <row r="852" spans="2:9" x14ac:dyDescent="0.2">
      <c r="B852">
        <v>4979</v>
      </c>
      <c r="C852">
        <v>50</v>
      </c>
      <c r="D852" t="s">
        <v>623</v>
      </c>
      <c r="E852">
        <v>3053</v>
      </c>
      <c r="F852">
        <v>650</v>
      </c>
      <c r="G852" s="3" t="s">
        <v>8956</v>
      </c>
      <c r="I852" s="19">
        <v>40848</v>
      </c>
    </row>
    <row r="853" spans="2:9" x14ac:dyDescent="0.2">
      <c r="B853">
        <v>4979</v>
      </c>
      <c r="C853">
        <v>34</v>
      </c>
      <c r="D853" t="s">
        <v>623</v>
      </c>
      <c r="E853">
        <v>3848</v>
      </c>
      <c r="F853">
        <v>650</v>
      </c>
      <c r="G853" s="3" t="s">
        <v>8956</v>
      </c>
      <c r="I853" s="19">
        <v>41194</v>
      </c>
    </row>
    <row r="854" spans="2:9" x14ac:dyDescent="0.2">
      <c r="B854" s="23">
        <v>4980</v>
      </c>
      <c r="C854" s="23">
        <v>61</v>
      </c>
      <c r="D854" s="23">
        <v>162</v>
      </c>
      <c r="F854">
        <v>650</v>
      </c>
      <c r="G854" s="3" t="s">
        <v>8955</v>
      </c>
    </row>
    <row r="855" spans="2:9" x14ac:dyDescent="0.2">
      <c r="B855">
        <v>4980</v>
      </c>
      <c r="C855">
        <v>34</v>
      </c>
      <c r="D855">
        <v>182</v>
      </c>
      <c r="E855">
        <v>3387</v>
      </c>
      <c r="F855">
        <v>650</v>
      </c>
      <c r="G855" s="3" t="s">
        <v>8956</v>
      </c>
      <c r="I855" s="19">
        <v>41091</v>
      </c>
    </row>
    <row r="856" spans="2:9" x14ac:dyDescent="0.2">
      <c r="B856">
        <v>4980</v>
      </c>
      <c r="C856">
        <v>51</v>
      </c>
      <c r="D856" t="s">
        <v>623</v>
      </c>
      <c r="E856">
        <v>3804</v>
      </c>
      <c r="F856">
        <v>650</v>
      </c>
      <c r="G856" s="3" t="s">
        <v>8956</v>
      </c>
      <c r="I856" s="19">
        <v>40544</v>
      </c>
    </row>
    <row r="857" spans="2:9" x14ac:dyDescent="0.2">
      <c r="B857" s="23">
        <v>4981</v>
      </c>
      <c r="C857" s="23" t="s">
        <v>623</v>
      </c>
      <c r="D857" s="23">
        <v>176</v>
      </c>
      <c r="F857">
        <v>650</v>
      </c>
      <c r="G857" s="3" t="s">
        <v>8955</v>
      </c>
    </row>
    <row r="858" spans="2:9" x14ac:dyDescent="0.2">
      <c r="B858">
        <v>4981</v>
      </c>
      <c r="C858">
        <v>33</v>
      </c>
      <c r="D858" t="s">
        <v>623</v>
      </c>
      <c r="E858">
        <v>3629</v>
      </c>
      <c r="F858">
        <v>650</v>
      </c>
      <c r="G858" s="3" t="s">
        <v>8956</v>
      </c>
      <c r="I858" s="19">
        <v>41122</v>
      </c>
    </row>
    <row r="859" spans="2:9" x14ac:dyDescent="0.2">
      <c r="B859" s="23">
        <v>4982</v>
      </c>
      <c r="C859" s="23">
        <v>51</v>
      </c>
      <c r="D859" s="23">
        <v>163</v>
      </c>
      <c r="F859">
        <v>650</v>
      </c>
      <c r="G859" s="3" t="s">
        <v>8955</v>
      </c>
    </row>
    <row r="860" spans="2:9" x14ac:dyDescent="0.2">
      <c r="B860">
        <v>4982</v>
      </c>
      <c r="C860">
        <v>51</v>
      </c>
      <c r="D860">
        <v>177</v>
      </c>
      <c r="E860">
        <v>2830</v>
      </c>
      <c r="F860">
        <v>650</v>
      </c>
      <c r="G860" s="3" t="s">
        <v>8956</v>
      </c>
      <c r="I860" s="19">
        <v>40908</v>
      </c>
    </row>
    <row r="861" spans="2:9" x14ac:dyDescent="0.2">
      <c r="B861">
        <v>4982</v>
      </c>
      <c r="C861">
        <v>56</v>
      </c>
      <c r="D861">
        <v>163</v>
      </c>
      <c r="E861">
        <v>3800</v>
      </c>
      <c r="F861">
        <v>650</v>
      </c>
      <c r="G861" s="3" t="s">
        <v>8956</v>
      </c>
      <c r="I861" s="19">
        <v>41365</v>
      </c>
    </row>
    <row r="862" spans="2:9" x14ac:dyDescent="0.2">
      <c r="B862" s="23">
        <v>4983</v>
      </c>
      <c r="C862" s="23">
        <v>56</v>
      </c>
      <c r="D862" s="23">
        <v>163</v>
      </c>
      <c r="F862">
        <v>650</v>
      </c>
      <c r="G862" s="3" t="s">
        <v>8955</v>
      </c>
    </row>
    <row r="863" spans="2:9" x14ac:dyDescent="0.2">
      <c r="B863">
        <v>4983</v>
      </c>
      <c r="C863">
        <v>51</v>
      </c>
      <c r="D863">
        <v>177</v>
      </c>
      <c r="E863">
        <v>2831</v>
      </c>
      <c r="F863">
        <v>650</v>
      </c>
      <c r="G863" s="3" t="s">
        <v>8956</v>
      </c>
      <c r="I863" s="19">
        <v>40909</v>
      </c>
    </row>
    <row r="864" spans="2:9" x14ac:dyDescent="0.2">
      <c r="B864" s="23">
        <v>4984</v>
      </c>
      <c r="C864" s="23">
        <v>51</v>
      </c>
      <c r="D864" s="23">
        <v>270</v>
      </c>
      <c r="F864">
        <v>650</v>
      </c>
      <c r="G864" s="3" t="s">
        <v>8955</v>
      </c>
    </row>
    <row r="865" spans="2:9" x14ac:dyDescent="0.2">
      <c r="B865">
        <v>4984</v>
      </c>
      <c r="C865">
        <v>51</v>
      </c>
      <c r="D865">
        <v>176</v>
      </c>
      <c r="E865" t="s">
        <v>623</v>
      </c>
      <c r="F865">
        <v>650</v>
      </c>
      <c r="G865" s="3" t="s">
        <v>8956</v>
      </c>
      <c r="I865" s="19">
        <v>40909</v>
      </c>
    </row>
    <row r="866" spans="2:9" x14ac:dyDescent="0.2">
      <c r="B866">
        <v>4984</v>
      </c>
      <c r="C866">
        <v>51</v>
      </c>
      <c r="D866" t="s">
        <v>623</v>
      </c>
      <c r="E866">
        <v>3790</v>
      </c>
      <c r="F866">
        <v>650</v>
      </c>
      <c r="G866" s="3" t="s">
        <v>8956</v>
      </c>
      <c r="I866" s="19">
        <v>41030</v>
      </c>
    </row>
    <row r="867" spans="2:9" x14ac:dyDescent="0.2">
      <c r="B867">
        <v>4984</v>
      </c>
      <c r="C867">
        <v>51</v>
      </c>
      <c r="D867" t="s">
        <v>623</v>
      </c>
      <c r="E867">
        <v>3795</v>
      </c>
      <c r="F867">
        <v>650</v>
      </c>
      <c r="G867" s="3" t="s">
        <v>8956</v>
      </c>
      <c r="I867" s="19">
        <v>41253</v>
      </c>
    </row>
    <row r="868" spans="2:9" x14ac:dyDescent="0.2">
      <c r="B868" s="23">
        <v>4985</v>
      </c>
      <c r="C868" s="23">
        <v>33</v>
      </c>
      <c r="D868" s="23">
        <v>182</v>
      </c>
      <c r="F868">
        <v>650</v>
      </c>
      <c r="G868" s="3" t="s">
        <v>8955</v>
      </c>
    </row>
    <row r="869" spans="2:9" x14ac:dyDescent="0.2">
      <c r="B869">
        <v>4985</v>
      </c>
      <c r="C869">
        <v>33</v>
      </c>
      <c r="D869">
        <v>182</v>
      </c>
      <c r="E869">
        <v>3389</v>
      </c>
      <c r="F869">
        <v>650</v>
      </c>
      <c r="G869" s="3" t="s">
        <v>8956</v>
      </c>
      <c r="I869" s="19">
        <v>41296</v>
      </c>
    </row>
    <row r="870" spans="2:9" x14ac:dyDescent="0.2">
      <c r="B870">
        <v>4985</v>
      </c>
      <c r="C870">
        <v>53</v>
      </c>
      <c r="D870" t="s">
        <v>623</v>
      </c>
      <c r="E870">
        <v>3059</v>
      </c>
      <c r="F870">
        <v>650</v>
      </c>
      <c r="G870" s="3" t="s">
        <v>8956</v>
      </c>
      <c r="I870" s="19">
        <v>40915</v>
      </c>
    </row>
    <row r="871" spans="2:9" x14ac:dyDescent="0.2">
      <c r="B871">
        <v>4985</v>
      </c>
      <c r="C871">
        <v>53</v>
      </c>
      <c r="D871" t="s">
        <v>623</v>
      </c>
      <c r="E871">
        <v>2746</v>
      </c>
      <c r="F871">
        <v>650</v>
      </c>
      <c r="G871" s="3" t="s">
        <v>8956</v>
      </c>
      <c r="I871" s="19">
        <v>40854</v>
      </c>
    </row>
    <row r="872" spans="2:9" x14ac:dyDescent="0.2">
      <c r="B872">
        <v>4985</v>
      </c>
      <c r="C872">
        <v>33</v>
      </c>
      <c r="D872">
        <v>182</v>
      </c>
      <c r="F872">
        <v>650</v>
      </c>
      <c r="G872" s="3" t="s">
        <v>8956</v>
      </c>
      <c r="I872" s="19">
        <v>41426</v>
      </c>
    </row>
    <row r="873" spans="2:9" x14ac:dyDescent="0.2">
      <c r="B873" s="23">
        <v>4986</v>
      </c>
      <c r="C873" s="23">
        <v>53</v>
      </c>
      <c r="D873" s="23">
        <v>177</v>
      </c>
      <c r="F873">
        <v>650</v>
      </c>
      <c r="G873" s="3" t="s">
        <v>8955</v>
      </c>
    </row>
    <row r="874" spans="2:9" x14ac:dyDescent="0.2">
      <c r="B874" s="23">
        <v>4987</v>
      </c>
      <c r="C874" s="23">
        <v>50</v>
      </c>
      <c r="D874" s="23">
        <v>165</v>
      </c>
      <c r="F874">
        <v>650</v>
      </c>
      <c r="G874" s="3" t="s">
        <v>8955</v>
      </c>
    </row>
    <row r="875" spans="2:9" x14ac:dyDescent="0.2">
      <c r="B875">
        <v>4987</v>
      </c>
      <c r="C875">
        <v>50</v>
      </c>
      <c r="D875">
        <v>184</v>
      </c>
      <c r="E875">
        <v>3522</v>
      </c>
      <c r="F875">
        <v>650</v>
      </c>
      <c r="G875" s="3" t="s">
        <v>8956</v>
      </c>
      <c r="I875" s="19">
        <v>41214</v>
      </c>
    </row>
    <row r="876" spans="2:9" x14ac:dyDescent="0.2">
      <c r="B876">
        <v>4987</v>
      </c>
      <c r="C876">
        <v>53</v>
      </c>
      <c r="D876" t="s">
        <v>623</v>
      </c>
      <c r="E876">
        <v>3011</v>
      </c>
      <c r="F876">
        <v>650</v>
      </c>
      <c r="G876" s="3" t="s">
        <v>8956</v>
      </c>
      <c r="I876" s="19">
        <v>40940</v>
      </c>
    </row>
    <row r="877" spans="2:9" x14ac:dyDescent="0.2">
      <c r="B877" s="23">
        <v>4988</v>
      </c>
      <c r="C877" s="23">
        <v>51</v>
      </c>
      <c r="D877" s="23">
        <v>177</v>
      </c>
      <c r="F877">
        <v>650</v>
      </c>
      <c r="G877" s="3" t="s">
        <v>8955</v>
      </c>
    </row>
    <row r="878" spans="2:9" x14ac:dyDescent="0.2">
      <c r="B878">
        <v>4988</v>
      </c>
      <c r="C878">
        <v>53</v>
      </c>
      <c r="D878" t="s">
        <v>623</v>
      </c>
      <c r="E878">
        <v>2915</v>
      </c>
      <c r="F878">
        <v>650</v>
      </c>
      <c r="G878" s="3" t="s">
        <v>8956</v>
      </c>
      <c r="I878" s="19">
        <v>40940</v>
      </c>
    </row>
    <row r="879" spans="2:9" x14ac:dyDescent="0.2">
      <c r="B879">
        <v>4988</v>
      </c>
      <c r="C879">
        <v>53</v>
      </c>
      <c r="D879" t="s">
        <v>623</v>
      </c>
      <c r="E879">
        <v>3699</v>
      </c>
      <c r="F879">
        <v>650</v>
      </c>
      <c r="G879" s="3" t="s">
        <v>8956</v>
      </c>
      <c r="I879" s="19">
        <v>40917</v>
      </c>
    </row>
    <row r="880" spans="2:9" x14ac:dyDescent="0.2">
      <c r="B880" s="23">
        <v>4989</v>
      </c>
      <c r="C880" s="23">
        <v>51</v>
      </c>
      <c r="D880" s="23">
        <v>177</v>
      </c>
      <c r="F880">
        <v>650</v>
      </c>
      <c r="G880" s="3" t="s">
        <v>8955</v>
      </c>
    </row>
    <row r="881" spans="2:9" x14ac:dyDescent="0.2">
      <c r="B881">
        <v>4989</v>
      </c>
      <c r="C881">
        <v>53</v>
      </c>
      <c r="D881" t="s">
        <v>623</v>
      </c>
      <c r="E881">
        <v>3069</v>
      </c>
      <c r="F881">
        <v>650</v>
      </c>
      <c r="G881" s="3" t="s">
        <v>8956</v>
      </c>
      <c r="I881" s="19">
        <v>40910</v>
      </c>
    </row>
    <row r="882" spans="2:9" x14ac:dyDescent="0.2">
      <c r="B882">
        <v>4989</v>
      </c>
      <c r="C882">
        <v>53</v>
      </c>
      <c r="D882" t="s">
        <v>623</v>
      </c>
      <c r="E882">
        <v>3697</v>
      </c>
      <c r="F882">
        <v>650</v>
      </c>
      <c r="G882" s="3" t="s">
        <v>8956</v>
      </c>
      <c r="I882" s="19">
        <v>40917</v>
      </c>
    </row>
    <row r="883" spans="2:9" x14ac:dyDescent="0.2">
      <c r="B883" s="23">
        <v>4990</v>
      </c>
      <c r="C883" s="23">
        <v>33</v>
      </c>
      <c r="D883" s="23">
        <v>270</v>
      </c>
      <c r="F883">
        <v>650</v>
      </c>
      <c r="G883" s="3" t="s">
        <v>8955</v>
      </c>
    </row>
    <row r="884" spans="2:9" x14ac:dyDescent="0.2">
      <c r="B884">
        <v>4990</v>
      </c>
      <c r="C884">
        <v>51</v>
      </c>
      <c r="D884" t="s">
        <v>623</v>
      </c>
      <c r="E884" t="s">
        <v>623</v>
      </c>
      <c r="F884">
        <v>650</v>
      </c>
      <c r="G884" s="3" t="s">
        <v>8956</v>
      </c>
      <c r="I884" s="19">
        <v>40909</v>
      </c>
    </row>
    <row r="885" spans="2:9" x14ac:dyDescent="0.2">
      <c r="B885">
        <v>4990</v>
      </c>
      <c r="C885">
        <v>51</v>
      </c>
      <c r="D885" t="s">
        <v>623</v>
      </c>
      <c r="E885">
        <v>2705</v>
      </c>
      <c r="F885">
        <v>650</v>
      </c>
      <c r="G885" s="3" t="s">
        <v>8956</v>
      </c>
      <c r="I885" s="19">
        <v>41000</v>
      </c>
    </row>
    <row r="886" spans="2:9" x14ac:dyDescent="0.2">
      <c r="B886">
        <v>4990</v>
      </c>
      <c r="C886">
        <v>51</v>
      </c>
      <c r="D886" t="s">
        <v>623</v>
      </c>
      <c r="E886">
        <v>3815</v>
      </c>
      <c r="F886">
        <v>650</v>
      </c>
      <c r="G886" s="3" t="s">
        <v>8956</v>
      </c>
      <c r="I886" s="19">
        <v>41253</v>
      </c>
    </row>
    <row r="887" spans="2:9" x14ac:dyDescent="0.2">
      <c r="B887" s="23">
        <v>4991</v>
      </c>
      <c r="C887" s="23">
        <v>51</v>
      </c>
      <c r="D887" s="23">
        <v>182</v>
      </c>
      <c r="F887">
        <v>650</v>
      </c>
      <c r="G887" s="3" t="s">
        <v>8955</v>
      </c>
    </row>
    <row r="888" spans="2:9" x14ac:dyDescent="0.2">
      <c r="B888">
        <v>4991</v>
      </c>
      <c r="C888">
        <v>53</v>
      </c>
      <c r="D888" t="s">
        <v>623</v>
      </c>
      <c r="E888">
        <v>2947</v>
      </c>
      <c r="F888">
        <v>650</v>
      </c>
      <c r="G888" s="3" t="s">
        <v>8956</v>
      </c>
      <c r="I888" s="19">
        <v>40923</v>
      </c>
    </row>
    <row r="889" spans="2:9" x14ac:dyDescent="0.2">
      <c r="B889">
        <v>4991</v>
      </c>
      <c r="C889">
        <v>50</v>
      </c>
      <c r="D889" t="s">
        <v>623</v>
      </c>
      <c r="E889">
        <v>3807</v>
      </c>
      <c r="F889">
        <v>650</v>
      </c>
      <c r="G889" s="3" t="s">
        <v>8956</v>
      </c>
      <c r="I889" s="19">
        <v>41043</v>
      </c>
    </row>
    <row r="890" spans="2:9" x14ac:dyDescent="0.2">
      <c r="B890" s="23">
        <v>4992</v>
      </c>
      <c r="C890" s="23">
        <v>51</v>
      </c>
      <c r="D890" s="23">
        <v>270</v>
      </c>
      <c r="F890">
        <v>650</v>
      </c>
      <c r="G890" s="3" t="s">
        <v>8955</v>
      </c>
    </row>
    <row r="891" spans="2:9" x14ac:dyDescent="0.2">
      <c r="B891">
        <v>4992</v>
      </c>
      <c r="C891">
        <v>51</v>
      </c>
      <c r="D891" t="s">
        <v>623</v>
      </c>
      <c r="E891" t="s">
        <v>623</v>
      </c>
      <c r="F891">
        <v>650</v>
      </c>
      <c r="G891" s="3" t="s">
        <v>8956</v>
      </c>
      <c r="I891" s="19">
        <v>40909</v>
      </c>
    </row>
    <row r="892" spans="2:9" x14ac:dyDescent="0.2">
      <c r="B892">
        <v>4992</v>
      </c>
      <c r="C892">
        <v>51</v>
      </c>
      <c r="D892" t="s">
        <v>623</v>
      </c>
      <c r="E892">
        <v>2729</v>
      </c>
      <c r="F892">
        <v>650</v>
      </c>
      <c r="G892" s="3" t="s">
        <v>8956</v>
      </c>
      <c r="I892" s="19">
        <v>40868</v>
      </c>
    </row>
    <row r="893" spans="2:9" x14ac:dyDescent="0.2">
      <c r="B893">
        <v>4992</v>
      </c>
      <c r="C893">
        <v>51</v>
      </c>
      <c r="D893" t="s">
        <v>623</v>
      </c>
      <c r="E893">
        <v>3847</v>
      </c>
      <c r="F893">
        <v>650</v>
      </c>
      <c r="G893" s="3" t="s">
        <v>8956</v>
      </c>
      <c r="I893" s="19">
        <v>41253</v>
      </c>
    </row>
    <row r="894" spans="2:9" x14ac:dyDescent="0.2">
      <c r="B894" s="23">
        <v>4993</v>
      </c>
      <c r="C894" s="23">
        <v>50</v>
      </c>
      <c r="D894" s="23">
        <v>163</v>
      </c>
      <c r="F894">
        <v>650</v>
      </c>
      <c r="G894" s="3" t="s">
        <v>8955</v>
      </c>
    </row>
    <row r="895" spans="2:9" x14ac:dyDescent="0.2">
      <c r="B895">
        <v>4993</v>
      </c>
      <c r="C895">
        <v>50</v>
      </c>
      <c r="D895">
        <v>177</v>
      </c>
      <c r="E895">
        <v>3510</v>
      </c>
      <c r="F895">
        <v>650</v>
      </c>
      <c r="G895" s="3" t="s">
        <v>8956</v>
      </c>
      <c r="I895" s="19">
        <v>41091</v>
      </c>
    </row>
    <row r="896" spans="2:9" x14ac:dyDescent="0.2">
      <c r="B896">
        <v>4993</v>
      </c>
      <c r="C896">
        <v>51</v>
      </c>
      <c r="D896">
        <v>177</v>
      </c>
      <c r="E896">
        <v>2994</v>
      </c>
      <c r="F896">
        <v>650</v>
      </c>
      <c r="G896" s="3" t="s">
        <v>8956</v>
      </c>
      <c r="I896" s="19">
        <v>40893</v>
      </c>
    </row>
    <row r="897" spans="2:9" x14ac:dyDescent="0.2">
      <c r="B897">
        <v>4993</v>
      </c>
      <c r="C897">
        <v>50</v>
      </c>
      <c r="D897" t="s">
        <v>623</v>
      </c>
      <c r="E897">
        <v>3821</v>
      </c>
      <c r="F897">
        <v>650</v>
      </c>
      <c r="G897" s="3" t="s">
        <v>8956</v>
      </c>
      <c r="I897" s="19">
        <v>41365</v>
      </c>
    </row>
    <row r="898" spans="2:9" x14ac:dyDescent="0.2">
      <c r="B898" s="23">
        <v>5002</v>
      </c>
      <c r="C898" s="23">
        <v>53</v>
      </c>
      <c r="D898" s="23">
        <v>177</v>
      </c>
      <c r="F898">
        <v>650</v>
      </c>
      <c r="G898" s="3" t="s">
        <v>8955</v>
      </c>
    </row>
    <row r="899" spans="2:9" x14ac:dyDescent="0.2">
      <c r="B899" s="23">
        <v>5003</v>
      </c>
      <c r="C899" s="23">
        <v>51</v>
      </c>
      <c r="D899" s="23">
        <v>167</v>
      </c>
      <c r="F899">
        <v>650</v>
      </c>
      <c r="G899" s="3" t="s">
        <v>8955</v>
      </c>
    </row>
    <row r="900" spans="2:9" x14ac:dyDescent="0.2">
      <c r="B900">
        <v>5003</v>
      </c>
      <c r="C900">
        <v>53</v>
      </c>
      <c r="D900" t="s">
        <v>623</v>
      </c>
      <c r="E900">
        <v>2833</v>
      </c>
      <c r="F900">
        <v>650</v>
      </c>
      <c r="G900" s="3" t="s">
        <v>8956</v>
      </c>
      <c r="I900" s="19">
        <v>41335</v>
      </c>
    </row>
    <row r="901" spans="2:9" x14ac:dyDescent="0.2">
      <c r="B901">
        <v>5003</v>
      </c>
      <c r="C901">
        <v>53</v>
      </c>
      <c r="D901" t="s">
        <v>623</v>
      </c>
      <c r="E901">
        <v>2753</v>
      </c>
      <c r="F901">
        <v>650</v>
      </c>
      <c r="G901" s="3" t="s">
        <v>8956</v>
      </c>
      <c r="I901" s="19">
        <v>40875</v>
      </c>
    </row>
    <row r="902" spans="2:9" x14ac:dyDescent="0.2">
      <c r="B902">
        <v>5003</v>
      </c>
      <c r="C902">
        <v>51</v>
      </c>
      <c r="D902" t="s">
        <v>623</v>
      </c>
      <c r="E902">
        <v>3863</v>
      </c>
      <c r="F902">
        <v>650</v>
      </c>
      <c r="G902" s="3" t="s">
        <v>8956</v>
      </c>
      <c r="I902" s="19">
        <v>41214</v>
      </c>
    </row>
    <row r="903" spans="2:9" x14ac:dyDescent="0.2">
      <c r="B903" s="23">
        <v>5004</v>
      </c>
      <c r="C903" s="23">
        <v>51</v>
      </c>
      <c r="D903" s="23">
        <v>166</v>
      </c>
      <c r="F903">
        <v>650</v>
      </c>
      <c r="G903" s="3" t="s">
        <v>8955</v>
      </c>
    </row>
    <row r="904" spans="2:9" x14ac:dyDescent="0.2">
      <c r="B904">
        <v>5004</v>
      </c>
      <c r="C904">
        <v>51</v>
      </c>
      <c r="D904" t="s">
        <v>623</v>
      </c>
      <c r="E904">
        <v>3630</v>
      </c>
      <c r="F904">
        <v>650</v>
      </c>
      <c r="G904" s="3" t="s">
        <v>8956</v>
      </c>
      <c r="I904" s="19">
        <v>41335</v>
      </c>
    </row>
    <row r="905" spans="2:9" x14ac:dyDescent="0.2">
      <c r="B905" s="23">
        <v>5005</v>
      </c>
      <c r="C905" s="23">
        <v>51</v>
      </c>
      <c r="D905" s="23">
        <v>185</v>
      </c>
      <c r="F905">
        <v>650</v>
      </c>
      <c r="G905" s="3" t="s">
        <v>8955</v>
      </c>
    </row>
    <row r="906" spans="2:9" x14ac:dyDescent="0.2">
      <c r="B906" s="23">
        <v>5006</v>
      </c>
      <c r="C906" s="23">
        <v>51</v>
      </c>
      <c r="D906" s="23">
        <v>186</v>
      </c>
      <c r="F906">
        <v>650</v>
      </c>
      <c r="G906" s="3" t="s">
        <v>8955</v>
      </c>
    </row>
    <row r="907" spans="2:9" x14ac:dyDescent="0.2">
      <c r="B907" s="23">
        <v>5007</v>
      </c>
      <c r="C907" s="23">
        <v>53</v>
      </c>
      <c r="D907" s="23">
        <v>177</v>
      </c>
      <c r="F907">
        <v>650</v>
      </c>
      <c r="G907" s="3" t="s">
        <v>8955</v>
      </c>
    </row>
    <row r="908" spans="2:9" x14ac:dyDescent="0.2">
      <c r="B908">
        <v>5007</v>
      </c>
      <c r="C908">
        <v>53</v>
      </c>
      <c r="D908" t="s">
        <v>623</v>
      </c>
      <c r="E908">
        <v>2574</v>
      </c>
      <c r="F908">
        <v>650</v>
      </c>
      <c r="G908" s="3" t="s">
        <v>8956</v>
      </c>
      <c r="I908" s="19">
        <v>40878</v>
      </c>
    </row>
    <row r="909" spans="2:9" x14ac:dyDescent="0.2">
      <c r="B909">
        <v>5007</v>
      </c>
      <c r="C909">
        <v>53</v>
      </c>
      <c r="D909" t="s">
        <v>623</v>
      </c>
      <c r="E909">
        <v>3687</v>
      </c>
      <c r="F909">
        <v>650</v>
      </c>
      <c r="G909" s="3" t="s">
        <v>8956</v>
      </c>
      <c r="I909" s="19">
        <v>40917</v>
      </c>
    </row>
    <row r="910" spans="2:9" x14ac:dyDescent="0.2">
      <c r="B910" s="23">
        <v>5008</v>
      </c>
      <c r="C910" s="23">
        <v>51</v>
      </c>
      <c r="D910" s="23">
        <v>175</v>
      </c>
      <c r="F910">
        <v>650</v>
      </c>
      <c r="G910" s="3" t="s">
        <v>8955</v>
      </c>
    </row>
    <row r="911" spans="2:9" x14ac:dyDescent="0.2">
      <c r="B911">
        <v>5008</v>
      </c>
      <c r="C911">
        <v>51</v>
      </c>
      <c r="D911" t="s">
        <v>623</v>
      </c>
      <c r="E911">
        <v>2940</v>
      </c>
      <c r="F911">
        <v>650</v>
      </c>
      <c r="G911" s="3" t="s">
        <v>8956</v>
      </c>
      <c r="I911" s="19">
        <v>40952</v>
      </c>
    </row>
    <row r="912" spans="2:9" x14ac:dyDescent="0.2">
      <c r="B912">
        <v>5008</v>
      </c>
      <c r="C912">
        <v>51</v>
      </c>
      <c r="D912" t="s">
        <v>623</v>
      </c>
      <c r="E912">
        <v>3615</v>
      </c>
      <c r="F912">
        <v>650</v>
      </c>
      <c r="G912" s="3" t="s">
        <v>8956</v>
      </c>
      <c r="I912" s="19">
        <v>41126</v>
      </c>
    </row>
    <row r="913" spans="2:9" x14ac:dyDescent="0.2">
      <c r="B913" s="23">
        <v>5009</v>
      </c>
      <c r="C913" s="23">
        <v>35</v>
      </c>
      <c r="D913" s="23">
        <v>163</v>
      </c>
      <c r="F913">
        <v>650</v>
      </c>
      <c r="G913" s="3" t="s">
        <v>8955</v>
      </c>
    </row>
    <row r="914" spans="2:9" x14ac:dyDescent="0.2">
      <c r="B914">
        <v>5009</v>
      </c>
      <c r="C914">
        <v>34</v>
      </c>
      <c r="D914">
        <v>163</v>
      </c>
      <c r="E914">
        <v>3368</v>
      </c>
      <c r="F914">
        <v>650</v>
      </c>
      <c r="G914" s="3" t="s">
        <v>8956</v>
      </c>
      <c r="I914" s="19">
        <v>41244</v>
      </c>
    </row>
    <row r="915" spans="2:9" x14ac:dyDescent="0.2">
      <c r="B915">
        <v>5009</v>
      </c>
      <c r="C915">
        <v>34</v>
      </c>
      <c r="D915" t="s">
        <v>623</v>
      </c>
      <c r="E915">
        <v>2812</v>
      </c>
      <c r="F915">
        <v>650</v>
      </c>
      <c r="G915" s="3" t="s">
        <v>8956</v>
      </c>
      <c r="I915" s="19">
        <v>40954</v>
      </c>
    </row>
    <row r="916" spans="2:9" x14ac:dyDescent="0.2">
      <c r="B916">
        <v>5009</v>
      </c>
      <c r="C916">
        <v>34</v>
      </c>
      <c r="D916" t="s">
        <v>623</v>
      </c>
      <c r="E916">
        <v>3822</v>
      </c>
      <c r="F916">
        <v>650</v>
      </c>
      <c r="G916" s="3" t="s">
        <v>8956</v>
      </c>
      <c r="I916" s="19">
        <v>41365</v>
      </c>
    </row>
    <row r="917" spans="2:9" x14ac:dyDescent="0.2">
      <c r="B917">
        <v>5009</v>
      </c>
      <c r="C917">
        <v>35</v>
      </c>
      <c r="D917">
        <v>163</v>
      </c>
      <c r="F917">
        <v>650</v>
      </c>
      <c r="G917" s="3" t="s">
        <v>8956</v>
      </c>
      <c r="I917" s="19">
        <v>41367</v>
      </c>
    </row>
    <row r="918" spans="2:9" x14ac:dyDescent="0.2">
      <c r="B918">
        <v>5009</v>
      </c>
      <c r="C918">
        <v>34</v>
      </c>
      <c r="D918">
        <v>163</v>
      </c>
      <c r="F918">
        <v>650</v>
      </c>
      <c r="G918" s="3" t="s">
        <v>8956</v>
      </c>
      <c r="I918" s="19">
        <v>41366</v>
      </c>
    </row>
    <row r="919" spans="2:9" x14ac:dyDescent="0.2">
      <c r="B919" s="23">
        <v>5010</v>
      </c>
      <c r="C919" s="23">
        <v>34</v>
      </c>
      <c r="D919" s="23">
        <v>177</v>
      </c>
      <c r="F919">
        <v>650</v>
      </c>
      <c r="G919" s="3" t="s">
        <v>8955</v>
      </c>
    </row>
    <row r="920" spans="2:9" x14ac:dyDescent="0.2">
      <c r="B920">
        <v>5010</v>
      </c>
      <c r="C920">
        <v>34</v>
      </c>
      <c r="D920" t="s">
        <v>623</v>
      </c>
      <c r="E920">
        <v>2883</v>
      </c>
      <c r="F920">
        <v>650</v>
      </c>
      <c r="G920" s="3" t="s">
        <v>8956</v>
      </c>
      <c r="I920" s="19">
        <v>40951</v>
      </c>
    </row>
    <row r="921" spans="2:9" x14ac:dyDescent="0.2">
      <c r="B921">
        <v>5010</v>
      </c>
      <c r="C921">
        <v>34</v>
      </c>
      <c r="D921" t="s">
        <v>623</v>
      </c>
      <c r="E921">
        <v>3601</v>
      </c>
      <c r="F921">
        <v>650</v>
      </c>
      <c r="G921" s="3" t="s">
        <v>8956</v>
      </c>
      <c r="I921" s="19">
        <v>41153</v>
      </c>
    </row>
    <row r="922" spans="2:9" x14ac:dyDescent="0.2">
      <c r="B922" s="23">
        <v>5011</v>
      </c>
      <c r="C922" s="23">
        <v>51</v>
      </c>
      <c r="D922" s="23">
        <v>177</v>
      </c>
      <c r="F922">
        <v>650</v>
      </c>
      <c r="G922" s="3" t="s">
        <v>8955</v>
      </c>
    </row>
    <row r="923" spans="2:9" x14ac:dyDescent="0.2">
      <c r="B923">
        <v>5011</v>
      </c>
      <c r="C923">
        <v>51</v>
      </c>
      <c r="D923" t="s">
        <v>623</v>
      </c>
      <c r="E923">
        <v>2978</v>
      </c>
      <c r="F923">
        <v>650</v>
      </c>
      <c r="G923" s="3" t="s">
        <v>8956</v>
      </c>
      <c r="I923" s="19">
        <v>40965</v>
      </c>
    </row>
    <row r="924" spans="2:9" x14ac:dyDescent="0.2">
      <c r="B924">
        <v>5011</v>
      </c>
      <c r="C924">
        <v>51</v>
      </c>
      <c r="D924" t="s">
        <v>623</v>
      </c>
      <c r="E924">
        <v>2730</v>
      </c>
      <c r="F924">
        <v>650</v>
      </c>
      <c r="G924" s="3" t="s">
        <v>8956</v>
      </c>
      <c r="I924" s="19">
        <v>40903</v>
      </c>
    </row>
    <row r="925" spans="2:9" x14ac:dyDescent="0.2">
      <c r="B925">
        <v>5011</v>
      </c>
      <c r="C925">
        <v>51</v>
      </c>
      <c r="D925" t="s">
        <v>623</v>
      </c>
      <c r="E925">
        <v>3731</v>
      </c>
      <c r="F925">
        <v>650</v>
      </c>
      <c r="G925" s="3" t="s">
        <v>8956</v>
      </c>
      <c r="I925" s="19">
        <v>40917</v>
      </c>
    </row>
    <row r="926" spans="2:9" x14ac:dyDescent="0.2">
      <c r="B926" s="23">
        <v>5012</v>
      </c>
      <c r="C926" s="23">
        <v>34</v>
      </c>
      <c r="D926" s="23">
        <v>176</v>
      </c>
      <c r="F926">
        <v>650</v>
      </c>
      <c r="G926" s="3" t="s">
        <v>8955</v>
      </c>
    </row>
    <row r="927" spans="2:9" x14ac:dyDescent="0.2">
      <c r="B927" s="23">
        <v>5013</v>
      </c>
      <c r="C927" s="23">
        <v>51</v>
      </c>
      <c r="D927" s="23">
        <v>185</v>
      </c>
      <c r="F927">
        <v>650</v>
      </c>
      <c r="G927" s="3" t="s">
        <v>8955</v>
      </c>
    </row>
    <row r="928" spans="2:9" x14ac:dyDescent="0.2">
      <c r="B928">
        <v>5013</v>
      </c>
      <c r="C928">
        <v>50</v>
      </c>
      <c r="D928">
        <v>184</v>
      </c>
      <c r="E928">
        <v>2980</v>
      </c>
      <c r="F928">
        <v>650</v>
      </c>
      <c r="G928" s="3" t="s">
        <v>8956</v>
      </c>
      <c r="I928" s="19">
        <v>40909</v>
      </c>
    </row>
    <row r="929" spans="2:9" x14ac:dyDescent="0.2">
      <c r="B929">
        <v>5013</v>
      </c>
      <c r="C929">
        <v>53</v>
      </c>
      <c r="D929" t="s">
        <v>623</v>
      </c>
      <c r="E929">
        <v>3658</v>
      </c>
      <c r="F929">
        <v>650</v>
      </c>
      <c r="G929" s="3" t="s">
        <v>8956</v>
      </c>
      <c r="I929" s="19">
        <v>40916</v>
      </c>
    </row>
    <row r="930" spans="2:9" x14ac:dyDescent="0.2">
      <c r="B930" s="23">
        <v>5014</v>
      </c>
      <c r="C930" s="23">
        <v>51</v>
      </c>
      <c r="D930" s="23">
        <v>165</v>
      </c>
      <c r="F930">
        <v>650</v>
      </c>
      <c r="G930" s="3" t="s">
        <v>8955</v>
      </c>
    </row>
    <row r="931" spans="2:9" x14ac:dyDescent="0.2">
      <c r="B931">
        <v>5014</v>
      </c>
      <c r="C931">
        <v>51</v>
      </c>
      <c r="D931" t="s">
        <v>623</v>
      </c>
      <c r="E931">
        <v>2835</v>
      </c>
      <c r="F931">
        <v>650</v>
      </c>
      <c r="G931" s="3" t="s">
        <v>8956</v>
      </c>
      <c r="I931" s="19">
        <v>40909</v>
      </c>
    </row>
    <row r="932" spans="2:9" x14ac:dyDescent="0.2">
      <c r="B932">
        <v>5014</v>
      </c>
      <c r="C932">
        <v>51</v>
      </c>
      <c r="D932" t="s">
        <v>623</v>
      </c>
      <c r="E932">
        <v>3747</v>
      </c>
      <c r="F932">
        <v>650</v>
      </c>
      <c r="G932" s="3" t="s">
        <v>8956</v>
      </c>
      <c r="I932" s="19">
        <v>41390</v>
      </c>
    </row>
    <row r="933" spans="2:9" x14ac:dyDescent="0.2">
      <c r="B933">
        <v>5014</v>
      </c>
      <c r="C933">
        <v>51</v>
      </c>
      <c r="D933" t="s">
        <v>623</v>
      </c>
      <c r="E933">
        <v>3858</v>
      </c>
      <c r="F933">
        <v>650</v>
      </c>
      <c r="G933" s="3" t="s">
        <v>8956</v>
      </c>
      <c r="I933" s="19" t="s">
        <v>623</v>
      </c>
    </row>
    <row r="934" spans="2:9" x14ac:dyDescent="0.2">
      <c r="B934" s="23">
        <v>5015</v>
      </c>
      <c r="C934" s="23">
        <v>61</v>
      </c>
      <c r="D934" s="23">
        <v>176</v>
      </c>
      <c r="F934">
        <v>650</v>
      </c>
      <c r="G934" s="3" t="s">
        <v>8955</v>
      </c>
    </row>
    <row r="935" spans="2:9" x14ac:dyDescent="0.2">
      <c r="B935">
        <v>5015</v>
      </c>
      <c r="C935">
        <v>51</v>
      </c>
      <c r="D935" t="s">
        <v>623</v>
      </c>
      <c r="E935">
        <v>2575</v>
      </c>
      <c r="F935">
        <v>650</v>
      </c>
      <c r="G935" s="3" t="s">
        <v>8956</v>
      </c>
      <c r="I935" s="19">
        <v>40918</v>
      </c>
    </row>
    <row r="936" spans="2:9" x14ac:dyDescent="0.2">
      <c r="B936" s="23">
        <v>5016</v>
      </c>
      <c r="C936" s="23">
        <v>51</v>
      </c>
      <c r="D936" s="23">
        <v>185</v>
      </c>
      <c r="F936">
        <v>650</v>
      </c>
      <c r="G936" s="3" t="s">
        <v>8955</v>
      </c>
    </row>
    <row r="937" spans="2:9" x14ac:dyDescent="0.2">
      <c r="B937">
        <v>5016</v>
      </c>
      <c r="C937">
        <v>51</v>
      </c>
      <c r="D937" t="s">
        <v>623</v>
      </c>
      <c r="E937">
        <v>2836</v>
      </c>
      <c r="F937">
        <v>650</v>
      </c>
      <c r="G937" s="3" t="s">
        <v>8956</v>
      </c>
      <c r="I937" s="19">
        <v>40940</v>
      </c>
    </row>
    <row r="938" spans="2:9" x14ac:dyDescent="0.2">
      <c r="B938">
        <v>5016</v>
      </c>
      <c r="C938">
        <v>51</v>
      </c>
      <c r="D938" t="s">
        <v>623</v>
      </c>
      <c r="E938">
        <v>3856</v>
      </c>
      <c r="F938">
        <v>650</v>
      </c>
      <c r="G938" s="3" t="s">
        <v>8956</v>
      </c>
      <c r="I938" s="19">
        <v>41075</v>
      </c>
    </row>
    <row r="939" spans="2:9" x14ac:dyDescent="0.2">
      <c r="B939" s="23">
        <v>5017</v>
      </c>
      <c r="C939" s="23">
        <v>51</v>
      </c>
      <c r="D939" s="23">
        <v>270</v>
      </c>
      <c r="F939">
        <v>650</v>
      </c>
      <c r="G939" s="3" t="s">
        <v>8955</v>
      </c>
    </row>
    <row r="940" spans="2:9" x14ac:dyDescent="0.2">
      <c r="B940">
        <v>5017</v>
      </c>
      <c r="C940">
        <v>51</v>
      </c>
      <c r="D940">
        <v>176</v>
      </c>
      <c r="E940">
        <v>2837</v>
      </c>
      <c r="F940">
        <v>650</v>
      </c>
      <c r="G940" s="3" t="s">
        <v>8956</v>
      </c>
      <c r="I940" s="19">
        <v>40977</v>
      </c>
    </row>
    <row r="941" spans="2:9" x14ac:dyDescent="0.2">
      <c r="B941">
        <v>5017</v>
      </c>
      <c r="C941">
        <v>51</v>
      </c>
      <c r="D941" t="s">
        <v>623</v>
      </c>
      <c r="E941">
        <v>2657</v>
      </c>
      <c r="F941">
        <v>650</v>
      </c>
      <c r="G941" s="3" t="s">
        <v>8956</v>
      </c>
      <c r="I941" s="19">
        <v>40949</v>
      </c>
    </row>
    <row r="942" spans="2:9" x14ac:dyDescent="0.2">
      <c r="B942">
        <v>5017</v>
      </c>
      <c r="C942">
        <v>51</v>
      </c>
      <c r="D942" t="s">
        <v>623</v>
      </c>
      <c r="E942">
        <v>3778</v>
      </c>
      <c r="F942">
        <v>650</v>
      </c>
      <c r="G942" s="3" t="s">
        <v>8956</v>
      </c>
      <c r="I942" s="19">
        <v>41090</v>
      </c>
    </row>
    <row r="943" spans="2:9" x14ac:dyDescent="0.2">
      <c r="B943">
        <v>5017</v>
      </c>
      <c r="C943">
        <v>51</v>
      </c>
      <c r="D943" t="s">
        <v>623</v>
      </c>
      <c r="E943">
        <v>3780</v>
      </c>
      <c r="F943">
        <v>650</v>
      </c>
      <c r="G943" s="3" t="s">
        <v>8956</v>
      </c>
      <c r="I943" s="19">
        <v>41253</v>
      </c>
    </row>
    <row r="944" spans="2:9" x14ac:dyDescent="0.2">
      <c r="B944" s="23">
        <v>5018</v>
      </c>
      <c r="C944" s="23">
        <v>53</v>
      </c>
      <c r="D944" s="23">
        <v>182</v>
      </c>
      <c r="F944">
        <v>650</v>
      </c>
      <c r="G944" s="3" t="s">
        <v>8955</v>
      </c>
    </row>
    <row r="945" spans="2:9" x14ac:dyDescent="0.2">
      <c r="B945">
        <v>5018</v>
      </c>
      <c r="C945">
        <v>53</v>
      </c>
      <c r="D945">
        <v>182</v>
      </c>
      <c r="E945">
        <v>2992</v>
      </c>
      <c r="F945">
        <v>650</v>
      </c>
      <c r="G945" s="3" t="s">
        <v>8956</v>
      </c>
      <c r="I945" s="19">
        <v>41012</v>
      </c>
    </row>
    <row r="946" spans="2:9" x14ac:dyDescent="0.2">
      <c r="B946" s="23">
        <v>5019</v>
      </c>
      <c r="C946" s="23">
        <v>50</v>
      </c>
      <c r="D946" s="23">
        <v>182</v>
      </c>
      <c r="F946">
        <v>650</v>
      </c>
      <c r="G946" s="3" t="s">
        <v>8955</v>
      </c>
    </row>
    <row r="947" spans="2:9" x14ac:dyDescent="0.2">
      <c r="B947">
        <v>5019</v>
      </c>
      <c r="C947">
        <v>53</v>
      </c>
      <c r="D947" t="s">
        <v>623</v>
      </c>
      <c r="E947">
        <v>2950</v>
      </c>
      <c r="F947">
        <v>650</v>
      </c>
      <c r="G947" s="3" t="s">
        <v>8956</v>
      </c>
      <c r="I947" s="19">
        <v>41012</v>
      </c>
    </row>
    <row r="948" spans="2:9" x14ac:dyDescent="0.2">
      <c r="B948" s="23">
        <v>5020</v>
      </c>
      <c r="C948" s="23">
        <v>51</v>
      </c>
      <c r="D948" s="23">
        <v>182</v>
      </c>
      <c r="F948">
        <v>650</v>
      </c>
      <c r="G948" s="3" t="s">
        <v>8955</v>
      </c>
    </row>
    <row r="949" spans="2:9" x14ac:dyDescent="0.2">
      <c r="B949">
        <v>5020</v>
      </c>
      <c r="C949">
        <v>53</v>
      </c>
      <c r="D949" t="s">
        <v>623</v>
      </c>
      <c r="E949">
        <v>2981</v>
      </c>
      <c r="F949">
        <v>650</v>
      </c>
      <c r="G949" s="3" t="s">
        <v>8956</v>
      </c>
      <c r="I949" s="19">
        <v>41012</v>
      </c>
    </row>
    <row r="950" spans="2:9" x14ac:dyDescent="0.2">
      <c r="B950">
        <v>5020</v>
      </c>
      <c r="C950">
        <v>53</v>
      </c>
      <c r="D950" t="s">
        <v>623</v>
      </c>
      <c r="E950">
        <v>2731</v>
      </c>
      <c r="F950">
        <v>650</v>
      </c>
      <c r="G950" s="3" t="s">
        <v>8956</v>
      </c>
      <c r="I950" s="19">
        <v>40952</v>
      </c>
    </row>
    <row r="951" spans="2:9" x14ac:dyDescent="0.2">
      <c r="B951">
        <v>5020</v>
      </c>
      <c r="C951">
        <v>51</v>
      </c>
      <c r="D951" t="s">
        <v>623</v>
      </c>
      <c r="E951">
        <v>3734</v>
      </c>
      <c r="F951">
        <v>650</v>
      </c>
      <c r="G951" s="3" t="s">
        <v>8956</v>
      </c>
      <c r="I951" s="19">
        <v>41242</v>
      </c>
    </row>
    <row r="952" spans="2:9" x14ac:dyDescent="0.2">
      <c r="B952">
        <v>5020</v>
      </c>
      <c r="C952">
        <v>51</v>
      </c>
      <c r="D952" t="s">
        <v>623</v>
      </c>
      <c r="E952">
        <v>3841</v>
      </c>
      <c r="F952">
        <v>650</v>
      </c>
      <c r="G952" s="3" t="s">
        <v>8956</v>
      </c>
      <c r="I952" s="19">
        <v>41105</v>
      </c>
    </row>
    <row r="953" spans="2:9" x14ac:dyDescent="0.2">
      <c r="B953" s="23">
        <v>5021</v>
      </c>
      <c r="C953" s="23">
        <v>53</v>
      </c>
      <c r="D953" s="23">
        <v>182</v>
      </c>
      <c r="F953">
        <v>650</v>
      </c>
      <c r="G953" s="3" t="s">
        <v>8955</v>
      </c>
    </row>
    <row r="954" spans="2:9" x14ac:dyDescent="0.2">
      <c r="B954">
        <v>5021</v>
      </c>
      <c r="C954">
        <v>53</v>
      </c>
      <c r="D954" t="s">
        <v>623</v>
      </c>
      <c r="E954">
        <v>2576</v>
      </c>
      <c r="F954">
        <v>650</v>
      </c>
      <c r="G954" s="3" t="s">
        <v>8956</v>
      </c>
      <c r="I954" s="19">
        <v>40952</v>
      </c>
    </row>
    <row r="955" spans="2:9" x14ac:dyDescent="0.2">
      <c r="B955" s="23">
        <v>5022</v>
      </c>
      <c r="C955" s="23">
        <v>51</v>
      </c>
      <c r="D955" s="23">
        <v>163</v>
      </c>
      <c r="F955">
        <v>650</v>
      </c>
      <c r="G955" s="3" t="s">
        <v>8955</v>
      </c>
    </row>
    <row r="956" spans="2:9" x14ac:dyDescent="0.2">
      <c r="B956">
        <v>5022</v>
      </c>
      <c r="C956">
        <v>51</v>
      </c>
      <c r="D956">
        <v>177</v>
      </c>
      <c r="E956">
        <v>2838</v>
      </c>
      <c r="F956">
        <v>650</v>
      </c>
      <c r="G956" s="3" t="s">
        <v>8956</v>
      </c>
      <c r="I956" s="19">
        <v>41013</v>
      </c>
    </row>
    <row r="957" spans="2:9" x14ac:dyDescent="0.2">
      <c r="B957">
        <v>5022</v>
      </c>
      <c r="C957">
        <v>53</v>
      </c>
      <c r="D957" t="s">
        <v>623</v>
      </c>
      <c r="E957">
        <v>2650</v>
      </c>
      <c r="F957">
        <v>650</v>
      </c>
      <c r="G957" s="3" t="s">
        <v>8956</v>
      </c>
      <c r="I957" s="19">
        <v>40953</v>
      </c>
    </row>
    <row r="958" spans="2:9" x14ac:dyDescent="0.2">
      <c r="B958">
        <v>5022</v>
      </c>
      <c r="C958">
        <v>51</v>
      </c>
      <c r="D958" t="s">
        <v>623</v>
      </c>
      <c r="E958">
        <v>2652</v>
      </c>
      <c r="F958">
        <v>650</v>
      </c>
      <c r="G958" s="3" t="s">
        <v>8956</v>
      </c>
      <c r="I958" s="19">
        <v>41365</v>
      </c>
    </row>
    <row r="959" spans="2:9" x14ac:dyDescent="0.2">
      <c r="B959" s="23">
        <v>5023</v>
      </c>
      <c r="C959" s="23">
        <v>33</v>
      </c>
      <c r="D959" s="23">
        <v>167</v>
      </c>
      <c r="F959">
        <v>650</v>
      </c>
      <c r="G959" s="3" t="s">
        <v>8955</v>
      </c>
    </row>
    <row r="960" spans="2:9" x14ac:dyDescent="0.2">
      <c r="B960">
        <v>5023</v>
      </c>
      <c r="C960">
        <v>50</v>
      </c>
      <c r="D960">
        <v>184</v>
      </c>
      <c r="E960">
        <v>3393</v>
      </c>
      <c r="F960">
        <v>650</v>
      </c>
      <c r="G960" s="3" t="s">
        <v>8956</v>
      </c>
      <c r="I960" s="19">
        <v>40919</v>
      </c>
    </row>
    <row r="961" spans="2:9" x14ac:dyDescent="0.2">
      <c r="B961">
        <v>5023</v>
      </c>
      <c r="C961">
        <v>53</v>
      </c>
      <c r="D961">
        <v>177</v>
      </c>
      <c r="E961">
        <v>3027</v>
      </c>
      <c r="F961">
        <v>650</v>
      </c>
      <c r="G961" s="3" t="s">
        <v>8956</v>
      </c>
      <c r="I961" s="19">
        <v>41013</v>
      </c>
    </row>
    <row r="962" spans="2:9" x14ac:dyDescent="0.2">
      <c r="B962">
        <v>5023</v>
      </c>
      <c r="C962">
        <v>53</v>
      </c>
      <c r="D962" t="s">
        <v>623</v>
      </c>
      <c r="E962">
        <v>2665</v>
      </c>
      <c r="F962">
        <v>650</v>
      </c>
      <c r="G962" s="3" t="s">
        <v>8956</v>
      </c>
      <c r="I962" s="19">
        <v>40953</v>
      </c>
    </row>
    <row r="963" spans="2:9" x14ac:dyDescent="0.2">
      <c r="B963" s="23">
        <v>5024</v>
      </c>
      <c r="C963" s="23">
        <v>53</v>
      </c>
      <c r="D963" s="23">
        <v>167</v>
      </c>
      <c r="F963">
        <v>650</v>
      </c>
      <c r="G963" s="3" t="s">
        <v>8955</v>
      </c>
    </row>
    <row r="964" spans="2:9" x14ac:dyDescent="0.2">
      <c r="B964">
        <v>5024</v>
      </c>
      <c r="C964">
        <v>53</v>
      </c>
      <c r="D964">
        <v>177</v>
      </c>
      <c r="E964">
        <v>2817</v>
      </c>
      <c r="F964">
        <v>650</v>
      </c>
      <c r="G964" s="3" t="s">
        <v>8956</v>
      </c>
      <c r="I964" s="19">
        <v>41013</v>
      </c>
    </row>
    <row r="965" spans="2:9" x14ac:dyDescent="0.2">
      <c r="B965" s="23">
        <v>5025</v>
      </c>
      <c r="C965" s="23">
        <v>53</v>
      </c>
      <c r="D965" s="23">
        <v>167</v>
      </c>
      <c r="F965">
        <v>650</v>
      </c>
      <c r="G965" s="3" t="s">
        <v>8955</v>
      </c>
    </row>
    <row r="966" spans="2:9" x14ac:dyDescent="0.2">
      <c r="B966">
        <v>5025</v>
      </c>
      <c r="C966">
        <v>53</v>
      </c>
      <c r="D966" t="s">
        <v>623</v>
      </c>
      <c r="E966">
        <v>2796</v>
      </c>
      <c r="F966">
        <v>650</v>
      </c>
      <c r="G966" s="3" t="s">
        <v>8956</v>
      </c>
      <c r="I966" s="19">
        <v>41013</v>
      </c>
    </row>
    <row r="967" spans="2:9" x14ac:dyDescent="0.2">
      <c r="B967" s="23">
        <v>5026</v>
      </c>
      <c r="C967" s="23">
        <v>53</v>
      </c>
      <c r="D967" s="23">
        <v>182</v>
      </c>
      <c r="F967">
        <v>650</v>
      </c>
      <c r="G967" s="3" t="s">
        <v>8955</v>
      </c>
    </row>
    <row r="968" spans="2:9" x14ac:dyDescent="0.2">
      <c r="B968">
        <v>5026</v>
      </c>
      <c r="C968">
        <v>51</v>
      </c>
      <c r="D968">
        <v>182</v>
      </c>
      <c r="E968">
        <v>2982</v>
      </c>
      <c r="F968">
        <v>650</v>
      </c>
      <c r="G968" s="3" t="s">
        <v>8956</v>
      </c>
      <c r="I968" s="19">
        <v>41012</v>
      </c>
    </row>
    <row r="969" spans="2:9" x14ac:dyDescent="0.2">
      <c r="B969">
        <v>5026</v>
      </c>
      <c r="C969">
        <v>53</v>
      </c>
      <c r="D969" t="s">
        <v>623</v>
      </c>
      <c r="E969">
        <v>2615</v>
      </c>
      <c r="F969">
        <v>650</v>
      </c>
      <c r="G969" s="3" t="s">
        <v>8956</v>
      </c>
      <c r="I969" s="19">
        <v>40952</v>
      </c>
    </row>
    <row r="970" spans="2:9" x14ac:dyDescent="0.2">
      <c r="B970">
        <v>5026</v>
      </c>
      <c r="C970">
        <v>51</v>
      </c>
      <c r="D970" t="s">
        <v>623</v>
      </c>
      <c r="E970">
        <v>3642</v>
      </c>
      <c r="F970">
        <v>650</v>
      </c>
      <c r="G970" s="3" t="s">
        <v>8956</v>
      </c>
      <c r="I970" s="19">
        <v>41038</v>
      </c>
    </row>
    <row r="971" spans="2:9" x14ac:dyDescent="0.2">
      <c r="B971" s="23">
        <v>5027</v>
      </c>
      <c r="C971" s="23">
        <v>51</v>
      </c>
      <c r="D971" s="23">
        <v>182</v>
      </c>
      <c r="F971">
        <v>650</v>
      </c>
      <c r="G971" s="3" t="s">
        <v>8955</v>
      </c>
    </row>
    <row r="972" spans="2:9" x14ac:dyDescent="0.2">
      <c r="B972" s="23">
        <v>5029</v>
      </c>
      <c r="C972" s="23">
        <v>51</v>
      </c>
      <c r="D972" s="23">
        <v>166</v>
      </c>
      <c r="F972">
        <v>650</v>
      </c>
      <c r="G972" s="3" t="s">
        <v>8955</v>
      </c>
    </row>
    <row r="973" spans="2:9" x14ac:dyDescent="0.2">
      <c r="B973">
        <v>5029</v>
      </c>
      <c r="C973">
        <v>51</v>
      </c>
      <c r="D973">
        <v>177</v>
      </c>
      <c r="E973">
        <v>2840</v>
      </c>
      <c r="F973">
        <v>650</v>
      </c>
      <c r="G973" s="3" t="s">
        <v>8956</v>
      </c>
      <c r="I973" s="19">
        <v>41019</v>
      </c>
    </row>
    <row r="974" spans="2:9" x14ac:dyDescent="0.2">
      <c r="B974">
        <v>5029</v>
      </c>
      <c r="C974">
        <v>51</v>
      </c>
      <c r="D974" t="s">
        <v>623</v>
      </c>
      <c r="E974">
        <v>2627</v>
      </c>
      <c r="F974">
        <v>650</v>
      </c>
      <c r="G974" s="3" t="s">
        <v>8956</v>
      </c>
      <c r="I974" s="19">
        <v>40959</v>
      </c>
    </row>
    <row r="975" spans="2:9" x14ac:dyDescent="0.2">
      <c r="B975" s="23">
        <v>5030</v>
      </c>
      <c r="C975" s="23">
        <v>53</v>
      </c>
      <c r="D975" s="23">
        <v>182</v>
      </c>
      <c r="F975">
        <v>650</v>
      </c>
      <c r="G975" s="3" t="s">
        <v>8955</v>
      </c>
    </row>
    <row r="976" spans="2:9" x14ac:dyDescent="0.2">
      <c r="B976">
        <v>5030</v>
      </c>
      <c r="C976">
        <v>51</v>
      </c>
      <c r="D976">
        <v>182</v>
      </c>
      <c r="E976">
        <v>2841</v>
      </c>
      <c r="F976">
        <v>650</v>
      </c>
      <c r="G976" s="3" t="s">
        <v>8956</v>
      </c>
      <c r="I976" s="19">
        <v>41020</v>
      </c>
    </row>
    <row r="977" spans="2:9" x14ac:dyDescent="0.2">
      <c r="B977">
        <v>5030</v>
      </c>
      <c r="C977">
        <v>53</v>
      </c>
      <c r="D977" t="s">
        <v>623</v>
      </c>
      <c r="E977">
        <v>2616</v>
      </c>
      <c r="F977">
        <v>650</v>
      </c>
      <c r="G977" s="3" t="s">
        <v>8956</v>
      </c>
      <c r="I977" s="19">
        <v>40960</v>
      </c>
    </row>
    <row r="978" spans="2:9" x14ac:dyDescent="0.2">
      <c r="B978" s="23">
        <v>5031</v>
      </c>
      <c r="C978" s="23">
        <v>51</v>
      </c>
      <c r="D978" s="23">
        <v>182</v>
      </c>
      <c r="F978">
        <v>650</v>
      </c>
      <c r="G978" s="3" t="s">
        <v>8955</v>
      </c>
    </row>
    <row r="979" spans="2:9" x14ac:dyDescent="0.2">
      <c r="B979">
        <v>5031</v>
      </c>
      <c r="C979">
        <v>51</v>
      </c>
      <c r="D979" t="s">
        <v>623</v>
      </c>
      <c r="E979">
        <v>2842</v>
      </c>
      <c r="F979">
        <v>650</v>
      </c>
      <c r="G979" s="3" t="s">
        <v>8956</v>
      </c>
      <c r="I979" s="19">
        <v>40988</v>
      </c>
    </row>
    <row r="980" spans="2:9" x14ac:dyDescent="0.2">
      <c r="B980">
        <v>5031</v>
      </c>
      <c r="C980">
        <v>51</v>
      </c>
      <c r="D980" t="s">
        <v>623</v>
      </c>
      <c r="E980">
        <v>3057</v>
      </c>
      <c r="F980">
        <v>650</v>
      </c>
      <c r="G980" s="3" t="s">
        <v>8956</v>
      </c>
      <c r="I980" s="19">
        <v>41153</v>
      </c>
    </row>
    <row r="981" spans="2:9" x14ac:dyDescent="0.2">
      <c r="B981">
        <v>5031</v>
      </c>
      <c r="C981">
        <v>53</v>
      </c>
      <c r="D981" t="s">
        <v>623</v>
      </c>
      <c r="E981">
        <v>2732</v>
      </c>
      <c r="F981">
        <v>650</v>
      </c>
      <c r="G981" s="3" t="s">
        <v>8956</v>
      </c>
      <c r="I981" s="19">
        <v>40959</v>
      </c>
    </row>
    <row r="982" spans="2:9" x14ac:dyDescent="0.2">
      <c r="B982" s="23">
        <v>5033</v>
      </c>
      <c r="C982" s="23">
        <v>53</v>
      </c>
      <c r="D982" s="23">
        <v>182</v>
      </c>
      <c r="F982">
        <v>650</v>
      </c>
      <c r="G982" s="3" t="s">
        <v>8955</v>
      </c>
    </row>
    <row r="983" spans="2:9" x14ac:dyDescent="0.2">
      <c r="B983">
        <v>5033</v>
      </c>
      <c r="C983">
        <v>53</v>
      </c>
      <c r="D983" t="s">
        <v>623</v>
      </c>
      <c r="E983">
        <v>2577</v>
      </c>
      <c r="F983">
        <v>650</v>
      </c>
      <c r="G983" s="3" t="s">
        <v>8956</v>
      </c>
      <c r="I983" s="19">
        <v>40961</v>
      </c>
    </row>
    <row r="984" spans="2:9" x14ac:dyDescent="0.2">
      <c r="B984" s="23">
        <v>5034</v>
      </c>
      <c r="C984" s="23">
        <v>53</v>
      </c>
      <c r="D984" s="23">
        <v>182</v>
      </c>
      <c r="F984">
        <v>650</v>
      </c>
      <c r="G984" s="3" t="s">
        <v>8955</v>
      </c>
    </row>
    <row r="985" spans="2:9" x14ac:dyDescent="0.2">
      <c r="B985">
        <v>5034</v>
      </c>
      <c r="C985">
        <v>53</v>
      </c>
      <c r="D985">
        <v>177</v>
      </c>
      <c r="E985">
        <v>2760</v>
      </c>
      <c r="F985">
        <v>650</v>
      </c>
      <c r="G985" s="3" t="s">
        <v>8956</v>
      </c>
      <c r="I985" s="19">
        <v>41030</v>
      </c>
    </row>
    <row r="986" spans="2:9" x14ac:dyDescent="0.2">
      <c r="B986">
        <v>5034</v>
      </c>
      <c r="C986">
        <v>53</v>
      </c>
      <c r="D986" t="s">
        <v>623</v>
      </c>
      <c r="E986">
        <v>2658</v>
      </c>
      <c r="F986">
        <v>650</v>
      </c>
      <c r="G986" s="3" t="s">
        <v>8956</v>
      </c>
      <c r="I986" s="19">
        <v>40966</v>
      </c>
    </row>
    <row r="987" spans="2:9" x14ac:dyDescent="0.2">
      <c r="B987">
        <v>5034</v>
      </c>
      <c r="C987">
        <v>53</v>
      </c>
      <c r="D987" t="s">
        <v>623</v>
      </c>
      <c r="E987">
        <v>2663</v>
      </c>
      <c r="F987">
        <v>650</v>
      </c>
      <c r="G987" s="3" t="s">
        <v>8956</v>
      </c>
      <c r="I987" s="19">
        <v>41354</v>
      </c>
    </row>
    <row r="988" spans="2:9" x14ac:dyDescent="0.2">
      <c r="B988" s="23">
        <v>5035</v>
      </c>
      <c r="C988" s="23">
        <v>53</v>
      </c>
      <c r="D988" s="23">
        <v>182</v>
      </c>
      <c r="F988">
        <v>650</v>
      </c>
      <c r="G988" s="3" t="s">
        <v>8955</v>
      </c>
    </row>
    <row r="989" spans="2:9" x14ac:dyDescent="0.2">
      <c r="B989">
        <v>5035</v>
      </c>
      <c r="C989">
        <v>53</v>
      </c>
      <c r="D989" t="s">
        <v>623</v>
      </c>
      <c r="E989">
        <v>2844</v>
      </c>
      <c r="F989">
        <v>650</v>
      </c>
      <c r="G989" s="3" t="s">
        <v>8956</v>
      </c>
      <c r="I989" s="19">
        <v>41030</v>
      </c>
    </row>
    <row r="990" spans="2:9" x14ac:dyDescent="0.2">
      <c r="B990">
        <v>5035</v>
      </c>
      <c r="C990">
        <v>53</v>
      </c>
      <c r="D990" t="s">
        <v>623</v>
      </c>
      <c r="E990">
        <v>2733</v>
      </c>
      <c r="F990">
        <v>650</v>
      </c>
      <c r="G990" s="3" t="s">
        <v>8956</v>
      </c>
      <c r="I990" s="19">
        <v>40966</v>
      </c>
    </row>
    <row r="991" spans="2:9" x14ac:dyDescent="0.2">
      <c r="B991" s="23">
        <v>5036</v>
      </c>
      <c r="C991" s="23">
        <v>51</v>
      </c>
      <c r="D991" s="23">
        <v>182</v>
      </c>
      <c r="F991">
        <v>650</v>
      </c>
      <c r="G991" s="3" t="s">
        <v>8955</v>
      </c>
    </row>
    <row r="992" spans="2:9" x14ac:dyDescent="0.2">
      <c r="B992">
        <v>5036</v>
      </c>
      <c r="C992">
        <v>51</v>
      </c>
      <c r="D992" t="s">
        <v>623</v>
      </c>
      <c r="E992">
        <v>3071</v>
      </c>
      <c r="F992">
        <v>650</v>
      </c>
      <c r="G992" s="3" t="s">
        <v>8956</v>
      </c>
      <c r="I992" s="19">
        <v>40911</v>
      </c>
    </row>
    <row r="993" spans="2:9" x14ac:dyDescent="0.2">
      <c r="B993">
        <v>5036</v>
      </c>
      <c r="C993">
        <v>51</v>
      </c>
      <c r="D993" t="s">
        <v>623</v>
      </c>
      <c r="E993">
        <v>3709</v>
      </c>
      <c r="F993">
        <v>650</v>
      </c>
      <c r="G993" s="3" t="s">
        <v>8956</v>
      </c>
      <c r="I993" s="19">
        <v>41309</v>
      </c>
    </row>
    <row r="994" spans="2:9" x14ac:dyDescent="0.2">
      <c r="B994" s="23">
        <v>5037</v>
      </c>
      <c r="C994" s="23">
        <v>50</v>
      </c>
      <c r="D994" s="23">
        <v>182</v>
      </c>
      <c r="F994">
        <v>650</v>
      </c>
      <c r="G994" s="3" t="s">
        <v>8955</v>
      </c>
    </row>
    <row r="995" spans="2:9" x14ac:dyDescent="0.2">
      <c r="B995">
        <v>5037</v>
      </c>
      <c r="C995">
        <v>51</v>
      </c>
      <c r="D995" t="s">
        <v>623</v>
      </c>
      <c r="E995">
        <v>2845</v>
      </c>
      <c r="F995">
        <v>650</v>
      </c>
      <c r="G995" s="3" t="s">
        <v>8956</v>
      </c>
      <c r="I995" s="19">
        <v>41000</v>
      </c>
    </row>
    <row r="996" spans="2:9" x14ac:dyDescent="0.2">
      <c r="B996">
        <v>5037</v>
      </c>
      <c r="C996">
        <v>50</v>
      </c>
      <c r="D996" t="s">
        <v>623</v>
      </c>
      <c r="E996" t="s">
        <v>623</v>
      </c>
      <c r="F996">
        <v>650</v>
      </c>
      <c r="G996" s="3" t="s">
        <v>8956</v>
      </c>
      <c r="I996" s="19">
        <v>40969</v>
      </c>
    </row>
    <row r="997" spans="2:9" x14ac:dyDescent="0.2">
      <c r="B997" s="23">
        <v>5038</v>
      </c>
      <c r="C997" s="23">
        <v>33</v>
      </c>
      <c r="D997" s="23">
        <v>182</v>
      </c>
      <c r="F997">
        <v>650</v>
      </c>
      <c r="G997" s="3" t="s">
        <v>8955</v>
      </c>
    </row>
    <row r="998" spans="2:9" x14ac:dyDescent="0.2">
      <c r="B998">
        <v>5038</v>
      </c>
      <c r="C998">
        <v>50</v>
      </c>
      <c r="D998">
        <v>182</v>
      </c>
      <c r="E998">
        <v>3526</v>
      </c>
      <c r="F998">
        <v>650</v>
      </c>
      <c r="G998" s="3" t="s">
        <v>8956</v>
      </c>
      <c r="I998" s="19">
        <v>41244</v>
      </c>
    </row>
    <row r="999" spans="2:9" x14ac:dyDescent="0.2">
      <c r="B999">
        <v>5038</v>
      </c>
      <c r="C999">
        <v>33</v>
      </c>
      <c r="D999">
        <v>182</v>
      </c>
      <c r="E999">
        <v>3543</v>
      </c>
      <c r="F999">
        <v>650</v>
      </c>
      <c r="G999" s="3" t="s">
        <v>8956</v>
      </c>
      <c r="I999" s="19">
        <v>41296</v>
      </c>
    </row>
    <row r="1000" spans="2:9" x14ac:dyDescent="0.2">
      <c r="B1000">
        <v>5038</v>
      </c>
      <c r="C1000">
        <v>53</v>
      </c>
      <c r="D1000" t="s">
        <v>623</v>
      </c>
      <c r="E1000">
        <v>3032</v>
      </c>
      <c r="F1000">
        <v>650</v>
      </c>
      <c r="G1000" s="3" t="s">
        <v>8956</v>
      </c>
      <c r="I1000" s="19">
        <v>41030</v>
      </c>
    </row>
    <row r="1001" spans="2:9" x14ac:dyDescent="0.2">
      <c r="B1001">
        <v>5038</v>
      </c>
      <c r="C1001">
        <v>33</v>
      </c>
      <c r="D1001">
        <v>182</v>
      </c>
      <c r="F1001">
        <v>650</v>
      </c>
      <c r="G1001" s="3" t="s">
        <v>8956</v>
      </c>
      <c r="I1001" s="19">
        <v>41426</v>
      </c>
    </row>
    <row r="1002" spans="2:9" x14ac:dyDescent="0.2">
      <c r="B1002" s="23">
        <v>5039</v>
      </c>
      <c r="C1002" s="23">
        <v>51</v>
      </c>
      <c r="D1002" s="23">
        <v>177</v>
      </c>
      <c r="F1002">
        <v>650</v>
      </c>
      <c r="G1002" s="3" t="s">
        <v>8955</v>
      </c>
    </row>
    <row r="1003" spans="2:9" x14ac:dyDescent="0.2">
      <c r="B1003">
        <v>5039</v>
      </c>
      <c r="C1003">
        <v>56</v>
      </c>
      <c r="D1003" t="s">
        <v>623</v>
      </c>
      <c r="E1003">
        <v>2942</v>
      </c>
      <c r="F1003">
        <v>650</v>
      </c>
      <c r="G1003" s="3" t="s">
        <v>8956</v>
      </c>
      <c r="I1003" s="19">
        <v>41030</v>
      </c>
    </row>
    <row r="1004" spans="2:9" x14ac:dyDescent="0.2">
      <c r="B1004">
        <v>5039</v>
      </c>
      <c r="C1004">
        <v>51</v>
      </c>
      <c r="D1004" t="s">
        <v>623</v>
      </c>
      <c r="E1004">
        <v>3706</v>
      </c>
      <c r="F1004">
        <v>650</v>
      </c>
      <c r="G1004" s="3" t="s">
        <v>8956</v>
      </c>
      <c r="I1004" s="19">
        <v>40920</v>
      </c>
    </row>
    <row r="1005" spans="2:9" x14ac:dyDescent="0.2">
      <c r="B1005" s="23">
        <v>5040</v>
      </c>
      <c r="C1005" s="23">
        <v>56</v>
      </c>
      <c r="D1005" s="23">
        <v>163</v>
      </c>
      <c r="F1005">
        <v>650</v>
      </c>
      <c r="G1005" s="3" t="s">
        <v>8955</v>
      </c>
    </row>
    <row r="1006" spans="2:9" x14ac:dyDescent="0.2">
      <c r="B1006">
        <v>5040</v>
      </c>
      <c r="C1006">
        <v>56</v>
      </c>
      <c r="D1006" t="s">
        <v>623</v>
      </c>
      <c r="E1006">
        <v>2846</v>
      </c>
      <c r="F1006">
        <v>650</v>
      </c>
      <c r="G1006" s="3" t="s">
        <v>8956</v>
      </c>
      <c r="I1006" s="19">
        <v>41030</v>
      </c>
    </row>
    <row r="1007" spans="2:9" x14ac:dyDescent="0.2">
      <c r="B1007">
        <v>5040</v>
      </c>
      <c r="C1007">
        <v>56</v>
      </c>
      <c r="D1007" t="s">
        <v>623</v>
      </c>
      <c r="E1007">
        <v>2734</v>
      </c>
      <c r="F1007">
        <v>650</v>
      </c>
      <c r="G1007" s="3" t="s">
        <v>8956</v>
      </c>
      <c r="I1007" s="19">
        <v>40969</v>
      </c>
    </row>
    <row r="1008" spans="2:9" x14ac:dyDescent="0.2">
      <c r="B1008">
        <v>5040</v>
      </c>
      <c r="C1008">
        <v>51</v>
      </c>
      <c r="D1008" t="s">
        <v>623</v>
      </c>
      <c r="E1008">
        <v>3849</v>
      </c>
      <c r="F1008">
        <v>650</v>
      </c>
      <c r="G1008" s="3" t="s">
        <v>8956</v>
      </c>
      <c r="I1008" s="19" t="s">
        <v>623</v>
      </c>
    </row>
    <row r="1009" spans="2:9" x14ac:dyDescent="0.2">
      <c r="B1009" s="23">
        <v>5041</v>
      </c>
      <c r="C1009" s="23">
        <v>50</v>
      </c>
      <c r="D1009" s="23">
        <v>163</v>
      </c>
      <c r="F1009">
        <v>650</v>
      </c>
      <c r="G1009" s="3" t="s">
        <v>8955</v>
      </c>
    </row>
    <row r="1010" spans="2:9" x14ac:dyDescent="0.2">
      <c r="B1010">
        <v>5041</v>
      </c>
      <c r="C1010">
        <v>51</v>
      </c>
      <c r="D1010">
        <v>176</v>
      </c>
      <c r="E1010">
        <v>3394</v>
      </c>
      <c r="F1010">
        <v>650</v>
      </c>
      <c r="G1010" s="3" t="s">
        <v>8956</v>
      </c>
      <c r="I1010" s="19">
        <v>41091</v>
      </c>
    </row>
    <row r="1011" spans="2:9" x14ac:dyDescent="0.2">
      <c r="B1011">
        <v>5041</v>
      </c>
      <c r="C1011">
        <v>56</v>
      </c>
      <c r="D1011" t="s">
        <v>623</v>
      </c>
      <c r="E1011">
        <v>3054</v>
      </c>
      <c r="F1011">
        <v>650</v>
      </c>
      <c r="G1011" s="3" t="s">
        <v>8956</v>
      </c>
      <c r="I1011" s="19">
        <v>41048</v>
      </c>
    </row>
    <row r="1012" spans="2:9" x14ac:dyDescent="0.2">
      <c r="B1012">
        <v>5041</v>
      </c>
      <c r="C1012">
        <v>56</v>
      </c>
      <c r="D1012" t="s">
        <v>623</v>
      </c>
      <c r="E1012">
        <v>2735</v>
      </c>
      <c r="F1012">
        <v>650</v>
      </c>
      <c r="G1012" s="3" t="s">
        <v>8956</v>
      </c>
      <c r="I1012" s="19">
        <v>40987</v>
      </c>
    </row>
    <row r="1013" spans="2:9" x14ac:dyDescent="0.2">
      <c r="B1013" s="23">
        <v>5042</v>
      </c>
      <c r="C1013" s="23">
        <v>51</v>
      </c>
      <c r="D1013" s="23">
        <v>177</v>
      </c>
      <c r="F1013">
        <v>650</v>
      </c>
      <c r="G1013" s="3" t="s">
        <v>8955</v>
      </c>
    </row>
    <row r="1014" spans="2:9" x14ac:dyDescent="0.2">
      <c r="B1014" s="23">
        <v>5043</v>
      </c>
      <c r="C1014" s="23">
        <v>56</v>
      </c>
      <c r="D1014" s="23">
        <v>163</v>
      </c>
      <c r="F1014">
        <v>650</v>
      </c>
      <c r="G1014" s="3" t="s">
        <v>8955</v>
      </c>
    </row>
    <row r="1015" spans="2:9" x14ac:dyDescent="0.2">
      <c r="B1015">
        <v>5043</v>
      </c>
      <c r="C1015">
        <v>56</v>
      </c>
      <c r="D1015" t="s">
        <v>623</v>
      </c>
      <c r="E1015">
        <v>2695</v>
      </c>
      <c r="F1015">
        <v>650</v>
      </c>
      <c r="G1015" s="3" t="s">
        <v>8956</v>
      </c>
      <c r="I1015" s="19">
        <v>41091</v>
      </c>
    </row>
    <row r="1016" spans="2:9" x14ac:dyDescent="0.2">
      <c r="B1016">
        <v>5043</v>
      </c>
      <c r="C1016">
        <v>51</v>
      </c>
      <c r="D1016" t="s">
        <v>623</v>
      </c>
      <c r="E1016">
        <v>3823</v>
      </c>
      <c r="F1016">
        <v>650</v>
      </c>
      <c r="G1016" s="3" t="s">
        <v>8956</v>
      </c>
      <c r="I1016" s="19">
        <v>41365</v>
      </c>
    </row>
    <row r="1017" spans="2:9" x14ac:dyDescent="0.2">
      <c r="B1017" s="23">
        <v>5044</v>
      </c>
      <c r="C1017" s="23">
        <v>61</v>
      </c>
      <c r="D1017" s="23">
        <v>176</v>
      </c>
      <c r="F1017">
        <v>650</v>
      </c>
      <c r="G1017" s="3" t="s">
        <v>8955</v>
      </c>
    </row>
    <row r="1018" spans="2:9" x14ac:dyDescent="0.2">
      <c r="B1018" s="23">
        <v>5045</v>
      </c>
      <c r="C1018" s="23">
        <v>53</v>
      </c>
      <c r="D1018" s="23">
        <v>177</v>
      </c>
      <c r="F1018">
        <v>650</v>
      </c>
      <c r="G1018" s="3" t="s">
        <v>8955</v>
      </c>
    </row>
    <row r="1019" spans="2:9" x14ac:dyDescent="0.2">
      <c r="B1019">
        <v>5045</v>
      </c>
      <c r="C1019">
        <v>53</v>
      </c>
      <c r="D1019" t="s">
        <v>623</v>
      </c>
      <c r="E1019">
        <v>2578</v>
      </c>
      <c r="F1019">
        <v>650</v>
      </c>
      <c r="G1019" s="3" t="s">
        <v>8956</v>
      </c>
      <c r="I1019" s="19">
        <v>40969</v>
      </c>
    </row>
    <row r="1020" spans="2:9" x14ac:dyDescent="0.2">
      <c r="B1020" s="23">
        <v>5046</v>
      </c>
      <c r="C1020" s="23">
        <v>53</v>
      </c>
      <c r="D1020" s="23">
        <v>167</v>
      </c>
      <c r="F1020">
        <v>650</v>
      </c>
      <c r="G1020" s="3" t="s">
        <v>8955</v>
      </c>
    </row>
    <row r="1021" spans="2:9" x14ac:dyDescent="0.2">
      <c r="B1021">
        <v>5046</v>
      </c>
      <c r="C1021">
        <v>53</v>
      </c>
      <c r="D1021">
        <v>182</v>
      </c>
      <c r="E1021">
        <v>2848</v>
      </c>
      <c r="F1021">
        <v>650</v>
      </c>
      <c r="G1021" s="3" t="s">
        <v>8956</v>
      </c>
      <c r="I1021" s="19">
        <v>41030</v>
      </c>
    </row>
    <row r="1022" spans="2:9" x14ac:dyDescent="0.2">
      <c r="B1022" s="23">
        <v>5047</v>
      </c>
      <c r="C1022" s="23">
        <v>53</v>
      </c>
      <c r="D1022" s="23">
        <v>177</v>
      </c>
      <c r="F1022">
        <v>650</v>
      </c>
      <c r="G1022" s="3" t="s">
        <v>8955</v>
      </c>
    </row>
    <row r="1023" spans="2:9" x14ac:dyDescent="0.2">
      <c r="B1023">
        <v>5047</v>
      </c>
      <c r="C1023">
        <v>53</v>
      </c>
      <c r="D1023">
        <v>177</v>
      </c>
      <c r="E1023">
        <v>2985</v>
      </c>
      <c r="F1023">
        <v>650</v>
      </c>
      <c r="G1023" s="3" t="s">
        <v>8956</v>
      </c>
      <c r="I1023" s="19">
        <v>41048</v>
      </c>
    </row>
    <row r="1024" spans="2:9" x14ac:dyDescent="0.2">
      <c r="B1024">
        <v>5047</v>
      </c>
      <c r="C1024">
        <v>53</v>
      </c>
      <c r="D1024" t="s">
        <v>623</v>
      </c>
      <c r="E1024">
        <v>2683</v>
      </c>
      <c r="F1024">
        <v>650</v>
      </c>
      <c r="G1024" s="3" t="s">
        <v>8956</v>
      </c>
      <c r="I1024" s="19">
        <v>40987</v>
      </c>
    </row>
    <row r="1025" spans="2:9" x14ac:dyDescent="0.2">
      <c r="B1025">
        <v>5047</v>
      </c>
      <c r="C1025">
        <v>53</v>
      </c>
      <c r="D1025" t="s">
        <v>623</v>
      </c>
      <c r="E1025">
        <v>3689</v>
      </c>
      <c r="F1025">
        <v>650</v>
      </c>
      <c r="G1025" s="3" t="s">
        <v>8956</v>
      </c>
      <c r="I1025" s="19">
        <v>40917</v>
      </c>
    </row>
    <row r="1026" spans="2:9" x14ac:dyDescent="0.2">
      <c r="B1026" s="23">
        <v>5048</v>
      </c>
      <c r="C1026" s="23">
        <v>53</v>
      </c>
      <c r="D1026" s="23">
        <v>177</v>
      </c>
      <c r="F1026">
        <v>650</v>
      </c>
      <c r="G1026" s="3" t="s">
        <v>8955</v>
      </c>
    </row>
    <row r="1027" spans="2:9" x14ac:dyDescent="0.2">
      <c r="B1027">
        <v>5048</v>
      </c>
      <c r="C1027">
        <v>53</v>
      </c>
      <c r="D1027" t="s">
        <v>623</v>
      </c>
      <c r="E1027">
        <v>2579</v>
      </c>
      <c r="F1027">
        <v>650</v>
      </c>
      <c r="G1027" s="3" t="s">
        <v>8956</v>
      </c>
      <c r="I1027" s="19">
        <v>40987</v>
      </c>
    </row>
    <row r="1028" spans="2:9" x14ac:dyDescent="0.2">
      <c r="B1028" s="23">
        <v>5049</v>
      </c>
      <c r="C1028" s="23">
        <v>53</v>
      </c>
      <c r="D1028" s="23">
        <v>177</v>
      </c>
      <c r="F1028">
        <v>650</v>
      </c>
      <c r="G1028" s="3" t="s">
        <v>8955</v>
      </c>
    </row>
    <row r="1029" spans="2:9" x14ac:dyDescent="0.2">
      <c r="B1029">
        <v>5049</v>
      </c>
      <c r="C1029">
        <v>53</v>
      </c>
      <c r="D1029" t="s">
        <v>623</v>
      </c>
      <c r="E1029">
        <v>2580</v>
      </c>
      <c r="F1029">
        <v>650</v>
      </c>
      <c r="G1029" s="3" t="s">
        <v>8956</v>
      </c>
      <c r="I1029" s="19">
        <v>40987</v>
      </c>
    </row>
    <row r="1030" spans="2:9" x14ac:dyDescent="0.2">
      <c r="B1030">
        <v>5049</v>
      </c>
      <c r="C1030">
        <v>51</v>
      </c>
      <c r="D1030" t="s">
        <v>623</v>
      </c>
      <c r="E1030">
        <v>3729</v>
      </c>
      <c r="F1030">
        <v>650</v>
      </c>
      <c r="G1030" s="3" t="s">
        <v>8956</v>
      </c>
      <c r="I1030" s="19">
        <v>40973</v>
      </c>
    </row>
    <row r="1031" spans="2:9" x14ac:dyDescent="0.2">
      <c r="B1031" s="23">
        <v>5050</v>
      </c>
      <c r="C1031" s="23">
        <v>50</v>
      </c>
      <c r="D1031" s="23">
        <v>270</v>
      </c>
      <c r="F1031">
        <v>650</v>
      </c>
      <c r="G1031" s="3" t="s">
        <v>8955</v>
      </c>
    </row>
    <row r="1032" spans="2:9" x14ac:dyDescent="0.2">
      <c r="B1032">
        <v>5050</v>
      </c>
      <c r="C1032">
        <v>50</v>
      </c>
      <c r="D1032">
        <v>176</v>
      </c>
      <c r="E1032">
        <v>3336</v>
      </c>
      <c r="F1032">
        <v>650</v>
      </c>
      <c r="G1032" s="3" t="s">
        <v>8956</v>
      </c>
      <c r="I1032" s="19">
        <v>41091</v>
      </c>
    </row>
    <row r="1033" spans="2:9" x14ac:dyDescent="0.2">
      <c r="B1033">
        <v>5050</v>
      </c>
      <c r="C1033">
        <v>51</v>
      </c>
      <c r="D1033">
        <v>176</v>
      </c>
      <c r="E1033">
        <v>2801</v>
      </c>
      <c r="F1033">
        <v>650</v>
      </c>
      <c r="G1033" s="3" t="s">
        <v>8956</v>
      </c>
      <c r="I1033" s="19">
        <v>41030</v>
      </c>
    </row>
    <row r="1034" spans="2:9" x14ac:dyDescent="0.2">
      <c r="B1034">
        <v>5050</v>
      </c>
      <c r="C1034">
        <v>51</v>
      </c>
      <c r="D1034" t="s">
        <v>623</v>
      </c>
      <c r="E1034">
        <v>3812</v>
      </c>
      <c r="F1034">
        <v>650</v>
      </c>
      <c r="G1034" s="3" t="s">
        <v>8956</v>
      </c>
      <c r="I1034" s="19">
        <v>41214</v>
      </c>
    </row>
    <row r="1035" spans="2:9" x14ac:dyDescent="0.2">
      <c r="B1035">
        <v>5050</v>
      </c>
      <c r="C1035">
        <v>51</v>
      </c>
      <c r="D1035" t="s">
        <v>623</v>
      </c>
      <c r="E1035">
        <v>3814</v>
      </c>
      <c r="F1035">
        <v>650</v>
      </c>
      <c r="G1035" s="3" t="s">
        <v>8956</v>
      </c>
      <c r="I1035" s="19">
        <v>41253</v>
      </c>
    </row>
    <row r="1036" spans="2:9" x14ac:dyDescent="0.2">
      <c r="B1036" s="23">
        <v>5051</v>
      </c>
      <c r="C1036" s="23">
        <v>51</v>
      </c>
      <c r="D1036" s="23">
        <v>176</v>
      </c>
      <c r="F1036">
        <v>650</v>
      </c>
      <c r="G1036" s="3" t="s">
        <v>8955</v>
      </c>
    </row>
    <row r="1037" spans="2:9" x14ac:dyDescent="0.2">
      <c r="B1037">
        <v>5051</v>
      </c>
      <c r="C1037">
        <v>51</v>
      </c>
      <c r="D1037" t="s">
        <v>623</v>
      </c>
      <c r="E1037">
        <v>2986</v>
      </c>
      <c r="F1037">
        <v>650</v>
      </c>
      <c r="G1037" s="3" t="s">
        <v>8956</v>
      </c>
      <c r="I1037" s="19">
        <v>41030</v>
      </c>
    </row>
    <row r="1038" spans="2:9" x14ac:dyDescent="0.2">
      <c r="B1038">
        <v>5051</v>
      </c>
      <c r="C1038">
        <v>51</v>
      </c>
      <c r="D1038" t="s">
        <v>623</v>
      </c>
      <c r="E1038">
        <v>2691</v>
      </c>
      <c r="F1038">
        <v>650</v>
      </c>
      <c r="G1038" s="3" t="s">
        <v>8956</v>
      </c>
      <c r="I1038" s="19">
        <v>40969</v>
      </c>
    </row>
    <row r="1039" spans="2:9" x14ac:dyDescent="0.2">
      <c r="B1039" s="23">
        <v>5052</v>
      </c>
      <c r="C1039" s="23">
        <v>51</v>
      </c>
      <c r="D1039" s="23">
        <v>176</v>
      </c>
      <c r="F1039">
        <v>650</v>
      </c>
      <c r="G1039" s="3" t="s">
        <v>8955</v>
      </c>
    </row>
    <row r="1040" spans="2:9" x14ac:dyDescent="0.2">
      <c r="B1040">
        <v>5052</v>
      </c>
      <c r="C1040">
        <v>56</v>
      </c>
      <c r="D1040" t="s">
        <v>623</v>
      </c>
      <c r="E1040">
        <v>2918</v>
      </c>
      <c r="F1040">
        <v>650</v>
      </c>
      <c r="G1040" s="3" t="s">
        <v>8956</v>
      </c>
      <c r="I1040" s="19">
        <v>41030</v>
      </c>
    </row>
    <row r="1041" spans="2:9" x14ac:dyDescent="0.2">
      <c r="B1041">
        <v>5052</v>
      </c>
      <c r="C1041">
        <v>56</v>
      </c>
      <c r="D1041" t="s">
        <v>623</v>
      </c>
      <c r="E1041">
        <v>3700</v>
      </c>
      <c r="F1041">
        <v>650</v>
      </c>
      <c r="G1041" s="3" t="s">
        <v>8956</v>
      </c>
      <c r="I1041" s="19">
        <v>40918</v>
      </c>
    </row>
    <row r="1042" spans="2:9" x14ac:dyDescent="0.2">
      <c r="B1042" s="23">
        <v>5053</v>
      </c>
      <c r="C1042" s="23">
        <v>51</v>
      </c>
      <c r="D1042" s="23">
        <v>185</v>
      </c>
      <c r="F1042">
        <v>650</v>
      </c>
      <c r="G1042" s="3" t="s">
        <v>8955</v>
      </c>
    </row>
    <row r="1043" spans="2:9" x14ac:dyDescent="0.2">
      <c r="B1043">
        <v>5053</v>
      </c>
      <c r="C1043">
        <v>51</v>
      </c>
      <c r="D1043">
        <v>185</v>
      </c>
      <c r="E1043">
        <v>2987</v>
      </c>
      <c r="F1043">
        <v>650</v>
      </c>
      <c r="G1043" s="3" t="s">
        <v>8956</v>
      </c>
      <c r="I1043" s="19">
        <v>41030</v>
      </c>
    </row>
    <row r="1044" spans="2:9" x14ac:dyDescent="0.2">
      <c r="B1044">
        <v>5053</v>
      </c>
      <c r="C1044">
        <v>51</v>
      </c>
      <c r="D1044" t="s">
        <v>623</v>
      </c>
      <c r="E1044">
        <v>2692</v>
      </c>
      <c r="F1044">
        <v>650</v>
      </c>
      <c r="G1044" s="3" t="s">
        <v>8956</v>
      </c>
      <c r="I1044" s="19">
        <v>41124</v>
      </c>
    </row>
    <row r="1045" spans="2:9" x14ac:dyDescent="0.2">
      <c r="B1045" s="23">
        <v>5054</v>
      </c>
      <c r="C1045" s="23">
        <v>51</v>
      </c>
      <c r="D1045" s="23">
        <v>173</v>
      </c>
      <c r="F1045">
        <v>650</v>
      </c>
      <c r="G1045" s="3" t="s">
        <v>8955</v>
      </c>
    </row>
    <row r="1046" spans="2:9" x14ac:dyDescent="0.2">
      <c r="B1046">
        <v>5054</v>
      </c>
      <c r="C1046">
        <v>51</v>
      </c>
      <c r="D1046" t="s">
        <v>623</v>
      </c>
      <c r="E1046">
        <v>2968</v>
      </c>
      <c r="F1046">
        <v>650</v>
      </c>
      <c r="G1046" s="3" t="s">
        <v>8956</v>
      </c>
      <c r="I1046" s="19">
        <v>41014</v>
      </c>
    </row>
    <row r="1047" spans="2:9" x14ac:dyDescent="0.2">
      <c r="B1047">
        <v>5054</v>
      </c>
      <c r="C1047">
        <v>51</v>
      </c>
      <c r="D1047" t="s">
        <v>623</v>
      </c>
      <c r="E1047">
        <v>3810</v>
      </c>
      <c r="F1047">
        <v>650</v>
      </c>
      <c r="G1047" s="3" t="s">
        <v>8956</v>
      </c>
      <c r="I1047" s="19">
        <v>40919</v>
      </c>
    </row>
    <row r="1048" spans="2:9" x14ac:dyDescent="0.2">
      <c r="B1048" s="23">
        <v>5055</v>
      </c>
      <c r="C1048" s="23">
        <v>51</v>
      </c>
      <c r="D1048" s="23">
        <v>168</v>
      </c>
      <c r="F1048">
        <v>650</v>
      </c>
      <c r="G1048" s="3" t="s">
        <v>8955</v>
      </c>
    </row>
    <row r="1049" spans="2:9" x14ac:dyDescent="0.2">
      <c r="B1049">
        <v>5055</v>
      </c>
      <c r="C1049">
        <v>51</v>
      </c>
      <c r="D1049" t="s">
        <v>623</v>
      </c>
      <c r="E1049">
        <v>2988</v>
      </c>
      <c r="F1049">
        <v>650</v>
      </c>
      <c r="G1049" s="3" t="s">
        <v>8956</v>
      </c>
      <c r="I1049" s="19">
        <v>41045</v>
      </c>
    </row>
    <row r="1050" spans="2:9" x14ac:dyDescent="0.2">
      <c r="B1050">
        <v>5055</v>
      </c>
      <c r="C1050">
        <v>51</v>
      </c>
      <c r="D1050">
        <v>168</v>
      </c>
      <c r="E1050">
        <v>3721</v>
      </c>
      <c r="F1050">
        <v>650</v>
      </c>
      <c r="G1050" s="3" t="s">
        <v>8956</v>
      </c>
      <c r="I1050" s="19">
        <v>41134</v>
      </c>
    </row>
    <row r="1051" spans="2:9" x14ac:dyDescent="0.2">
      <c r="B1051" s="23">
        <v>5056</v>
      </c>
      <c r="C1051" s="23">
        <v>51</v>
      </c>
      <c r="D1051" s="23">
        <v>182</v>
      </c>
      <c r="F1051">
        <v>650</v>
      </c>
      <c r="G1051" s="3" t="s">
        <v>8955</v>
      </c>
    </row>
    <row r="1052" spans="2:9" x14ac:dyDescent="0.2">
      <c r="B1052">
        <v>5056</v>
      </c>
      <c r="C1052">
        <v>51</v>
      </c>
      <c r="D1052">
        <v>182</v>
      </c>
      <c r="E1052">
        <v>2850</v>
      </c>
      <c r="F1052">
        <v>650</v>
      </c>
      <c r="G1052" s="3" t="s">
        <v>8956</v>
      </c>
      <c r="I1052" s="19">
        <v>41022</v>
      </c>
    </row>
    <row r="1053" spans="2:9" x14ac:dyDescent="0.2">
      <c r="B1053">
        <v>5056</v>
      </c>
      <c r="C1053">
        <v>51</v>
      </c>
      <c r="D1053" t="s">
        <v>623</v>
      </c>
      <c r="E1053">
        <v>2659</v>
      </c>
      <c r="F1053">
        <v>650</v>
      </c>
      <c r="G1053" s="3" t="s">
        <v>8956</v>
      </c>
      <c r="I1053" s="19">
        <v>40990</v>
      </c>
    </row>
    <row r="1054" spans="2:9" x14ac:dyDescent="0.2">
      <c r="B1054" s="23">
        <v>5057</v>
      </c>
      <c r="C1054" s="23">
        <v>51</v>
      </c>
      <c r="D1054" s="23">
        <v>182</v>
      </c>
      <c r="F1054">
        <v>650</v>
      </c>
      <c r="G1054" s="3" t="s">
        <v>8955</v>
      </c>
    </row>
    <row r="1055" spans="2:9" x14ac:dyDescent="0.2">
      <c r="B1055">
        <v>5057</v>
      </c>
      <c r="C1055">
        <v>53</v>
      </c>
      <c r="D1055" t="s">
        <v>623</v>
      </c>
      <c r="E1055">
        <v>2989</v>
      </c>
      <c r="F1055">
        <v>650</v>
      </c>
      <c r="G1055" s="3" t="s">
        <v>8956</v>
      </c>
      <c r="I1055" s="19">
        <v>41055</v>
      </c>
    </row>
    <row r="1056" spans="2:9" x14ac:dyDescent="0.2">
      <c r="B1056">
        <v>5057</v>
      </c>
      <c r="C1056">
        <v>53</v>
      </c>
      <c r="D1056" t="s">
        <v>623</v>
      </c>
      <c r="E1056">
        <v>2747</v>
      </c>
      <c r="F1056">
        <v>650</v>
      </c>
      <c r="G1056" s="3" t="s">
        <v>8956</v>
      </c>
      <c r="I1056" s="19">
        <v>40994</v>
      </c>
    </row>
    <row r="1057" spans="2:9" x14ac:dyDescent="0.2">
      <c r="B1057">
        <v>5057</v>
      </c>
      <c r="C1057">
        <v>53</v>
      </c>
      <c r="D1057" t="s">
        <v>623</v>
      </c>
      <c r="E1057">
        <v>3738</v>
      </c>
      <c r="F1057">
        <v>650</v>
      </c>
      <c r="G1057" s="3" t="s">
        <v>8956</v>
      </c>
      <c r="I1057" s="19">
        <v>41212</v>
      </c>
    </row>
    <row r="1058" spans="2:9" x14ac:dyDescent="0.2">
      <c r="B1058" s="23">
        <v>5058</v>
      </c>
      <c r="C1058" s="23">
        <v>53</v>
      </c>
      <c r="D1058" s="23">
        <v>182</v>
      </c>
      <c r="F1058">
        <v>650</v>
      </c>
      <c r="G1058" s="3" t="s">
        <v>8955</v>
      </c>
    </row>
    <row r="1059" spans="2:9" x14ac:dyDescent="0.2">
      <c r="B1059">
        <v>5058</v>
      </c>
      <c r="C1059">
        <v>53</v>
      </c>
      <c r="D1059">
        <v>182</v>
      </c>
      <c r="E1059">
        <v>2581</v>
      </c>
      <c r="F1059">
        <v>650</v>
      </c>
      <c r="G1059" s="3" t="s">
        <v>8956</v>
      </c>
      <c r="I1059" s="19">
        <v>40994</v>
      </c>
    </row>
    <row r="1060" spans="2:9" x14ac:dyDescent="0.2">
      <c r="B1060" s="23">
        <v>5059</v>
      </c>
      <c r="C1060" s="23">
        <v>53</v>
      </c>
      <c r="D1060" s="23">
        <v>182</v>
      </c>
      <c r="F1060">
        <v>650</v>
      </c>
      <c r="G1060" s="3" t="s">
        <v>8955</v>
      </c>
    </row>
    <row r="1061" spans="2:9" x14ac:dyDescent="0.2">
      <c r="B1061">
        <v>5059</v>
      </c>
      <c r="C1061">
        <v>53</v>
      </c>
      <c r="D1061" t="s">
        <v>623</v>
      </c>
      <c r="E1061">
        <v>2582</v>
      </c>
      <c r="F1061">
        <v>650</v>
      </c>
      <c r="G1061" s="3" t="s">
        <v>8956</v>
      </c>
      <c r="I1061" s="19">
        <v>40994</v>
      </c>
    </row>
    <row r="1062" spans="2:9" x14ac:dyDescent="0.2">
      <c r="B1062">
        <v>5059</v>
      </c>
      <c r="C1062">
        <v>53</v>
      </c>
      <c r="D1062" t="s">
        <v>623</v>
      </c>
      <c r="E1062">
        <v>3736</v>
      </c>
      <c r="F1062">
        <v>650</v>
      </c>
      <c r="G1062" s="3" t="s">
        <v>8956</v>
      </c>
      <c r="I1062" s="19">
        <v>41079</v>
      </c>
    </row>
    <row r="1063" spans="2:9" x14ac:dyDescent="0.2">
      <c r="B1063" s="23">
        <v>5060</v>
      </c>
      <c r="C1063" s="23">
        <v>61</v>
      </c>
      <c r="D1063" s="23">
        <v>173</v>
      </c>
      <c r="F1063">
        <v>650</v>
      </c>
      <c r="G1063" s="3" t="s">
        <v>8955</v>
      </c>
    </row>
    <row r="1064" spans="2:9" x14ac:dyDescent="0.2">
      <c r="B1064">
        <v>5060</v>
      </c>
      <c r="C1064">
        <v>51</v>
      </c>
      <c r="D1064">
        <v>177</v>
      </c>
      <c r="E1064">
        <v>2990</v>
      </c>
      <c r="F1064">
        <v>650</v>
      </c>
      <c r="G1064" s="3" t="s">
        <v>8956</v>
      </c>
      <c r="I1064" s="19">
        <v>41030</v>
      </c>
    </row>
    <row r="1065" spans="2:9" x14ac:dyDescent="0.2">
      <c r="B1065">
        <v>5060</v>
      </c>
      <c r="C1065">
        <v>51</v>
      </c>
      <c r="D1065" t="s">
        <v>623</v>
      </c>
      <c r="E1065">
        <v>2635</v>
      </c>
      <c r="F1065">
        <v>650</v>
      </c>
      <c r="G1065" s="3" t="s">
        <v>8956</v>
      </c>
      <c r="I1065" s="19">
        <v>40969</v>
      </c>
    </row>
    <row r="1066" spans="2:9" x14ac:dyDescent="0.2">
      <c r="B1066">
        <v>5060</v>
      </c>
      <c r="C1066">
        <v>51</v>
      </c>
      <c r="D1066" t="s">
        <v>623</v>
      </c>
      <c r="E1066">
        <v>3655</v>
      </c>
      <c r="F1066">
        <v>650</v>
      </c>
      <c r="G1066" s="3" t="s">
        <v>8956</v>
      </c>
      <c r="I1066" s="19">
        <v>41038</v>
      </c>
    </row>
    <row r="1067" spans="2:9" x14ac:dyDescent="0.2">
      <c r="B1067" s="23">
        <v>5061</v>
      </c>
      <c r="C1067" s="23">
        <v>51</v>
      </c>
      <c r="D1067" s="23">
        <v>177</v>
      </c>
      <c r="F1067">
        <v>650</v>
      </c>
      <c r="G1067" s="3" t="s">
        <v>8955</v>
      </c>
    </row>
    <row r="1068" spans="2:9" x14ac:dyDescent="0.2">
      <c r="B1068">
        <v>5061</v>
      </c>
      <c r="C1068">
        <v>51</v>
      </c>
      <c r="D1068" t="s">
        <v>623</v>
      </c>
      <c r="E1068">
        <v>2583</v>
      </c>
      <c r="F1068">
        <v>650</v>
      </c>
      <c r="G1068" s="3" t="s">
        <v>8956</v>
      </c>
      <c r="I1068" s="19">
        <v>40995</v>
      </c>
    </row>
    <row r="1069" spans="2:9" x14ac:dyDescent="0.2">
      <c r="B1069" s="23">
        <v>5072</v>
      </c>
      <c r="C1069" s="23">
        <v>53</v>
      </c>
      <c r="D1069" s="23">
        <v>177</v>
      </c>
      <c r="F1069">
        <v>650</v>
      </c>
      <c r="G1069" s="3" t="s">
        <v>8955</v>
      </c>
    </row>
    <row r="1070" spans="2:9" x14ac:dyDescent="0.2">
      <c r="B1070">
        <v>5072</v>
      </c>
      <c r="C1070">
        <v>53</v>
      </c>
      <c r="D1070" t="s">
        <v>623</v>
      </c>
      <c r="E1070">
        <v>2584</v>
      </c>
      <c r="F1070">
        <v>650</v>
      </c>
      <c r="G1070" s="3" t="s">
        <v>8956</v>
      </c>
      <c r="I1070" s="19">
        <v>40630</v>
      </c>
    </row>
    <row r="1071" spans="2:9" x14ac:dyDescent="0.2">
      <c r="B1071">
        <v>5072</v>
      </c>
      <c r="C1071">
        <v>53</v>
      </c>
      <c r="D1071" t="s">
        <v>623</v>
      </c>
      <c r="E1071">
        <v>3728</v>
      </c>
      <c r="F1071">
        <v>650</v>
      </c>
      <c r="G1071" s="3" t="s">
        <v>8956</v>
      </c>
      <c r="I1071" s="19">
        <v>41079</v>
      </c>
    </row>
    <row r="1072" spans="2:9" x14ac:dyDescent="0.2">
      <c r="B1072" s="23">
        <v>5073</v>
      </c>
      <c r="C1072" s="23">
        <v>51</v>
      </c>
      <c r="D1072" s="23">
        <v>177</v>
      </c>
      <c r="F1072">
        <v>650</v>
      </c>
      <c r="G1072" s="3" t="s">
        <v>8955</v>
      </c>
    </row>
    <row r="1073" spans="2:9" x14ac:dyDescent="0.2">
      <c r="B1073">
        <v>5073</v>
      </c>
      <c r="C1073">
        <v>56</v>
      </c>
      <c r="D1073" t="s">
        <v>623</v>
      </c>
      <c r="E1073">
        <v>2924</v>
      </c>
      <c r="F1073">
        <v>650</v>
      </c>
      <c r="G1073" s="3" t="s">
        <v>8956</v>
      </c>
      <c r="I1073" s="19">
        <v>41064</v>
      </c>
    </row>
    <row r="1074" spans="2:9" x14ac:dyDescent="0.2">
      <c r="B1074">
        <v>5073</v>
      </c>
      <c r="C1074">
        <v>56</v>
      </c>
      <c r="D1074" t="s">
        <v>623</v>
      </c>
      <c r="E1074">
        <v>3613</v>
      </c>
      <c r="F1074">
        <v>650</v>
      </c>
      <c r="G1074" s="3" t="s">
        <v>8956</v>
      </c>
      <c r="I1074" s="19">
        <v>41153</v>
      </c>
    </row>
    <row r="1075" spans="2:9" x14ac:dyDescent="0.2">
      <c r="B1075" s="23">
        <v>5074</v>
      </c>
      <c r="C1075" s="23">
        <v>51</v>
      </c>
      <c r="D1075" s="23">
        <v>270</v>
      </c>
      <c r="F1075">
        <v>650</v>
      </c>
      <c r="G1075" s="3" t="s">
        <v>8955</v>
      </c>
    </row>
    <row r="1076" spans="2:9" x14ac:dyDescent="0.2">
      <c r="B1076">
        <v>5074</v>
      </c>
      <c r="C1076">
        <v>51</v>
      </c>
      <c r="D1076">
        <v>176</v>
      </c>
      <c r="E1076">
        <v>2851</v>
      </c>
      <c r="F1076">
        <v>650</v>
      </c>
      <c r="G1076" s="3" t="s">
        <v>8956</v>
      </c>
      <c r="I1076" s="19">
        <v>41061</v>
      </c>
    </row>
    <row r="1077" spans="2:9" x14ac:dyDescent="0.2">
      <c r="B1077">
        <v>5074</v>
      </c>
      <c r="C1077">
        <v>51</v>
      </c>
      <c r="D1077" t="s">
        <v>623</v>
      </c>
      <c r="E1077">
        <v>2673</v>
      </c>
      <c r="F1077">
        <v>650</v>
      </c>
      <c r="G1077" s="3" t="s">
        <v>8956</v>
      </c>
      <c r="I1077" s="19">
        <v>41002</v>
      </c>
    </row>
    <row r="1078" spans="2:9" x14ac:dyDescent="0.2">
      <c r="B1078">
        <v>5074</v>
      </c>
      <c r="C1078">
        <v>51</v>
      </c>
      <c r="D1078" t="s">
        <v>623</v>
      </c>
      <c r="E1078">
        <v>3794</v>
      </c>
      <c r="F1078">
        <v>650</v>
      </c>
      <c r="G1078" s="3" t="s">
        <v>8956</v>
      </c>
      <c r="I1078" s="19">
        <v>41194</v>
      </c>
    </row>
    <row r="1079" spans="2:9" x14ac:dyDescent="0.2">
      <c r="B1079" s="23">
        <v>5075</v>
      </c>
      <c r="C1079" s="23">
        <v>50</v>
      </c>
      <c r="D1079" s="23">
        <v>168</v>
      </c>
      <c r="F1079">
        <v>650</v>
      </c>
      <c r="G1079" s="3" t="s">
        <v>8955</v>
      </c>
    </row>
    <row r="1080" spans="2:9" x14ac:dyDescent="0.2">
      <c r="B1080">
        <v>5075</v>
      </c>
      <c r="C1080">
        <v>51</v>
      </c>
      <c r="D1080">
        <v>176</v>
      </c>
      <c r="E1080">
        <v>2852</v>
      </c>
      <c r="F1080">
        <v>650</v>
      </c>
      <c r="G1080" s="3" t="s">
        <v>8956</v>
      </c>
      <c r="I1080" s="19">
        <v>41061</v>
      </c>
    </row>
    <row r="1081" spans="2:9" x14ac:dyDescent="0.2">
      <c r="B1081">
        <v>5075</v>
      </c>
      <c r="C1081">
        <v>51</v>
      </c>
      <c r="D1081" t="s">
        <v>623</v>
      </c>
      <c r="E1081">
        <v>2634</v>
      </c>
      <c r="F1081">
        <v>650</v>
      </c>
      <c r="G1081" s="3" t="s">
        <v>8956</v>
      </c>
      <c r="I1081" s="19">
        <v>41060</v>
      </c>
    </row>
    <row r="1082" spans="2:9" x14ac:dyDescent="0.2">
      <c r="B1082">
        <v>5075</v>
      </c>
      <c r="C1082">
        <v>51</v>
      </c>
      <c r="D1082">
        <v>270</v>
      </c>
      <c r="E1082">
        <v>3769</v>
      </c>
      <c r="F1082">
        <v>650</v>
      </c>
      <c r="G1082" s="3" t="s">
        <v>8956</v>
      </c>
      <c r="I1082" s="19">
        <v>41194</v>
      </c>
    </row>
    <row r="1083" spans="2:9" x14ac:dyDescent="0.2">
      <c r="B1083">
        <v>5075</v>
      </c>
      <c r="C1083">
        <v>51</v>
      </c>
      <c r="D1083">
        <v>168</v>
      </c>
      <c r="E1083">
        <v>3773</v>
      </c>
      <c r="F1083">
        <v>650</v>
      </c>
      <c r="G1083" s="3" t="s">
        <v>8956</v>
      </c>
      <c r="I1083" s="19">
        <v>41258</v>
      </c>
    </row>
    <row r="1084" spans="2:9" x14ac:dyDescent="0.2">
      <c r="B1084" s="23">
        <v>5076</v>
      </c>
      <c r="C1084" s="23">
        <v>51</v>
      </c>
      <c r="D1084" s="23">
        <v>173</v>
      </c>
      <c r="F1084">
        <v>650</v>
      </c>
      <c r="G1084" s="3" t="s">
        <v>8955</v>
      </c>
    </row>
    <row r="1085" spans="2:9" x14ac:dyDescent="0.2">
      <c r="B1085">
        <v>5076</v>
      </c>
      <c r="C1085">
        <v>51</v>
      </c>
      <c r="D1085" t="s">
        <v>623</v>
      </c>
      <c r="E1085">
        <v>2899</v>
      </c>
      <c r="F1085">
        <v>650</v>
      </c>
      <c r="G1085" s="3" t="s">
        <v>8956</v>
      </c>
      <c r="I1085" s="19">
        <v>41030</v>
      </c>
    </row>
    <row r="1086" spans="2:9" x14ac:dyDescent="0.2">
      <c r="B1086">
        <v>5076</v>
      </c>
      <c r="C1086">
        <v>51</v>
      </c>
      <c r="D1086" t="s">
        <v>623</v>
      </c>
      <c r="E1086">
        <v>3701</v>
      </c>
      <c r="F1086">
        <v>650</v>
      </c>
      <c r="G1086" s="3" t="s">
        <v>8956</v>
      </c>
      <c r="I1086" s="19">
        <v>41223</v>
      </c>
    </row>
    <row r="1087" spans="2:9" x14ac:dyDescent="0.2">
      <c r="B1087" s="23">
        <v>5077</v>
      </c>
      <c r="C1087" s="23">
        <v>51</v>
      </c>
      <c r="D1087" s="23">
        <v>176</v>
      </c>
      <c r="F1087">
        <v>650</v>
      </c>
      <c r="G1087" s="3" t="s">
        <v>8955</v>
      </c>
    </row>
    <row r="1088" spans="2:9" x14ac:dyDescent="0.2">
      <c r="B1088">
        <v>5077</v>
      </c>
      <c r="C1088">
        <v>51</v>
      </c>
      <c r="D1088" t="s">
        <v>623</v>
      </c>
      <c r="E1088" t="s">
        <v>623</v>
      </c>
      <c r="F1088">
        <v>650</v>
      </c>
      <c r="G1088" s="3" t="s">
        <v>8956</v>
      </c>
      <c r="I1088" s="19">
        <v>41002</v>
      </c>
    </row>
    <row r="1089" spans="2:9" x14ac:dyDescent="0.2">
      <c r="B1089" s="23">
        <v>5078</v>
      </c>
      <c r="C1089" s="23">
        <v>51</v>
      </c>
      <c r="D1089" s="23">
        <v>166</v>
      </c>
      <c r="F1089">
        <v>650</v>
      </c>
      <c r="G1089" s="3" t="s">
        <v>8955</v>
      </c>
    </row>
    <row r="1090" spans="2:9" x14ac:dyDescent="0.2">
      <c r="B1090">
        <v>5078</v>
      </c>
      <c r="C1090">
        <v>53</v>
      </c>
      <c r="D1090" t="s">
        <v>623</v>
      </c>
      <c r="E1090">
        <v>3692</v>
      </c>
      <c r="F1090">
        <v>650</v>
      </c>
      <c r="G1090" s="3" t="s">
        <v>8956</v>
      </c>
      <c r="I1090" s="19">
        <v>39930</v>
      </c>
    </row>
    <row r="1091" spans="2:9" x14ac:dyDescent="0.2">
      <c r="B1091" s="23">
        <v>5079</v>
      </c>
      <c r="C1091" s="23">
        <v>51</v>
      </c>
      <c r="D1091" s="23">
        <v>182</v>
      </c>
      <c r="F1091">
        <v>650</v>
      </c>
      <c r="G1091" s="3" t="s">
        <v>8955</v>
      </c>
    </row>
    <row r="1092" spans="2:9" x14ac:dyDescent="0.2">
      <c r="B1092">
        <v>5079</v>
      </c>
      <c r="C1092">
        <v>56</v>
      </c>
      <c r="D1092" t="s">
        <v>623</v>
      </c>
      <c r="E1092">
        <v>2586</v>
      </c>
      <c r="F1092">
        <v>650</v>
      </c>
      <c r="G1092" s="3" t="s">
        <v>8956</v>
      </c>
      <c r="I1092" s="19">
        <v>41003</v>
      </c>
    </row>
    <row r="1093" spans="2:9" x14ac:dyDescent="0.2">
      <c r="B1093">
        <v>5079</v>
      </c>
      <c r="C1093">
        <v>56</v>
      </c>
      <c r="D1093" t="s">
        <v>623</v>
      </c>
      <c r="E1093">
        <v>3677</v>
      </c>
      <c r="F1093">
        <v>650</v>
      </c>
      <c r="G1093" s="3" t="s">
        <v>8956</v>
      </c>
      <c r="I1093" s="19">
        <v>41047</v>
      </c>
    </row>
    <row r="1094" spans="2:9" x14ac:dyDescent="0.2">
      <c r="B1094" s="23">
        <v>5080</v>
      </c>
      <c r="C1094" s="23">
        <v>56</v>
      </c>
      <c r="D1094" s="23">
        <v>172</v>
      </c>
      <c r="F1094">
        <v>650</v>
      </c>
      <c r="G1094" s="3" t="s">
        <v>8955</v>
      </c>
    </row>
    <row r="1095" spans="2:9" x14ac:dyDescent="0.2">
      <c r="B1095">
        <v>5080</v>
      </c>
      <c r="C1095">
        <v>51</v>
      </c>
      <c r="D1095">
        <v>176</v>
      </c>
      <c r="E1095">
        <v>2853</v>
      </c>
      <c r="F1095">
        <v>650</v>
      </c>
      <c r="G1095" s="3" t="s">
        <v>8956</v>
      </c>
      <c r="I1095" s="19">
        <v>41061</v>
      </c>
    </row>
    <row r="1096" spans="2:9" x14ac:dyDescent="0.2">
      <c r="B1096">
        <v>5080</v>
      </c>
      <c r="C1096">
        <v>56</v>
      </c>
      <c r="D1096" t="s">
        <v>623</v>
      </c>
      <c r="E1096">
        <v>2672</v>
      </c>
      <c r="F1096">
        <v>650</v>
      </c>
      <c r="G1096" s="3" t="s">
        <v>8956</v>
      </c>
      <c r="I1096" s="19">
        <v>41003</v>
      </c>
    </row>
    <row r="1097" spans="2:9" x14ac:dyDescent="0.2">
      <c r="B1097" s="23">
        <v>5081</v>
      </c>
      <c r="C1097" s="23">
        <v>51</v>
      </c>
      <c r="D1097" s="23">
        <v>176</v>
      </c>
      <c r="F1097">
        <v>650</v>
      </c>
      <c r="G1097" s="3" t="s">
        <v>8955</v>
      </c>
    </row>
    <row r="1098" spans="2:9" x14ac:dyDescent="0.2">
      <c r="B1098">
        <v>5081</v>
      </c>
      <c r="C1098">
        <v>51</v>
      </c>
      <c r="D1098" t="s">
        <v>623</v>
      </c>
      <c r="E1098">
        <v>2587</v>
      </c>
      <c r="F1098">
        <v>650</v>
      </c>
      <c r="G1098" s="3" t="s">
        <v>8956</v>
      </c>
      <c r="I1098" s="19">
        <v>41008</v>
      </c>
    </row>
    <row r="1099" spans="2:9" x14ac:dyDescent="0.2">
      <c r="B1099" s="23">
        <v>5082</v>
      </c>
      <c r="C1099" s="23">
        <v>51</v>
      </c>
      <c r="D1099" s="23">
        <v>182</v>
      </c>
      <c r="F1099">
        <v>650</v>
      </c>
      <c r="G1099" s="3" t="s">
        <v>8955</v>
      </c>
    </row>
    <row r="1100" spans="2:9" x14ac:dyDescent="0.2">
      <c r="B1100">
        <v>5082</v>
      </c>
      <c r="C1100">
        <v>53</v>
      </c>
      <c r="D1100">
        <v>182</v>
      </c>
      <c r="E1100">
        <v>2832</v>
      </c>
      <c r="F1100">
        <v>650</v>
      </c>
      <c r="G1100" s="3" t="s">
        <v>8956</v>
      </c>
      <c r="I1100" s="19">
        <v>41070</v>
      </c>
    </row>
    <row r="1101" spans="2:9" x14ac:dyDescent="0.2">
      <c r="B1101">
        <v>5082</v>
      </c>
      <c r="C1101">
        <v>53</v>
      </c>
      <c r="D1101" t="s">
        <v>623</v>
      </c>
      <c r="E1101">
        <v>3703</v>
      </c>
      <c r="F1101">
        <v>650</v>
      </c>
      <c r="G1101" s="3" t="s">
        <v>8956</v>
      </c>
      <c r="I1101" s="19">
        <v>41228</v>
      </c>
    </row>
    <row r="1102" spans="2:9" x14ac:dyDescent="0.2">
      <c r="B1102" s="23">
        <v>5083</v>
      </c>
      <c r="C1102" s="23">
        <v>53</v>
      </c>
      <c r="D1102" s="23">
        <v>182</v>
      </c>
      <c r="F1102">
        <v>650</v>
      </c>
      <c r="G1102" s="3" t="s">
        <v>8955</v>
      </c>
    </row>
    <row r="1103" spans="2:9" x14ac:dyDescent="0.2">
      <c r="B1103">
        <v>5083</v>
      </c>
      <c r="C1103">
        <v>53</v>
      </c>
      <c r="D1103" t="s">
        <v>623</v>
      </c>
      <c r="E1103">
        <v>3002</v>
      </c>
      <c r="F1103">
        <v>650</v>
      </c>
      <c r="G1103" s="3" t="s">
        <v>8956</v>
      </c>
      <c r="I1103" s="19">
        <v>41070</v>
      </c>
    </row>
    <row r="1104" spans="2:9" x14ac:dyDescent="0.2">
      <c r="B1104" s="23">
        <v>5084</v>
      </c>
      <c r="C1104" s="23">
        <v>53</v>
      </c>
      <c r="D1104" s="23">
        <v>182</v>
      </c>
      <c r="F1104">
        <v>650</v>
      </c>
      <c r="G1104" s="3" t="s">
        <v>8955</v>
      </c>
    </row>
    <row r="1105" spans="2:9" x14ac:dyDescent="0.2">
      <c r="B1105">
        <v>5084</v>
      </c>
      <c r="C1105">
        <v>53</v>
      </c>
      <c r="D1105" t="s">
        <v>623</v>
      </c>
      <c r="E1105">
        <v>3752</v>
      </c>
      <c r="F1105">
        <v>650</v>
      </c>
      <c r="G1105" s="3" t="s">
        <v>8956</v>
      </c>
      <c r="I1105" s="19">
        <v>41091</v>
      </c>
    </row>
    <row r="1106" spans="2:9" x14ac:dyDescent="0.2">
      <c r="B1106" s="23">
        <v>5085</v>
      </c>
      <c r="C1106" s="23">
        <v>53</v>
      </c>
      <c r="D1106" s="23">
        <v>176</v>
      </c>
      <c r="F1106">
        <v>650</v>
      </c>
      <c r="G1106" s="3" t="s">
        <v>8955</v>
      </c>
    </row>
    <row r="1107" spans="2:9" x14ac:dyDescent="0.2">
      <c r="B1107">
        <v>5085</v>
      </c>
      <c r="C1107">
        <v>53</v>
      </c>
      <c r="D1107" t="s">
        <v>623</v>
      </c>
      <c r="E1107">
        <v>3632</v>
      </c>
      <c r="F1107">
        <v>650</v>
      </c>
      <c r="G1107" s="3" t="s">
        <v>8956</v>
      </c>
      <c r="I1107" s="19">
        <v>41079</v>
      </c>
    </row>
    <row r="1108" spans="2:9" x14ac:dyDescent="0.2">
      <c r="B1108" s="23">
        <v>5086</v>
      </c>
      <c r="C1108" s="23">
        <v>33</v>
      </c>
      <c r="D1108" s="23">
        <v>270</v>
      </c>
      <c r="F1108">
        <v>650</v>
      </c>
      <c r="G1108" s="3" t="s">
        <v>8955</v>
      </c>
    </row>
    <row r="1109" spans="2:9" x14ac:dyDescent="0.2">
      <c r="B1109">
        <v>5086</v>
      </c>
      <c r="C1109">
        <v>33</v>
      </c>
      <c r="D1109">
        <v>176</v>
      </c>
      <c r="E1109">
        <v>3398</v>
      </c>
      <c r="F1109">
        <v>650</v>
      </c>
      <c r="G1109" s="3" t="s">
        <v>8956</v>
      </c>
      <c r="I1109" s="19">
        <v>41148</v>
      </c>
    </row>
    <row r="1110" spans="2:9" x14ac:dyDescent="0.2">
      <c r="B1110">
        <v>5086</v>
      </c>
      <c r="C1110">
        <v>33</v>
      </c>
      <c r="D1110">
        <v>270</v>
      </c>
      <c r="E1110">
        <v>3532</v>
      </c>
      <c r="F1110">
        <v>650</v>
      </c>
      <c r="G1110" s="3" t="s">
        <v>8956</v>
      </c>
      <c r="I1110" s="19">
        <v>41353</v>
      </c>
    </row>
    <row r="1111" spans="2:9" x14ac:dyDescent="0.2">
      <c r="B1111">
        <v>5086</v>
      </c>
      <c r="C1111">
        <v>50</v>
      </c>
      <c r="D1111">
        <v>270</v>
      </c>
      <c r="E1111">
        <v>3533</v>
      </c>
      <c r="F1111">
        <v>650</v>
      </c>
      <c r="G1111" s="3" t="s">
        <v>8956</v>
      </c>
      <c r="I1111" s="19">
        <v>41367</v>
      </c>
    </row>
    <row r="1112" spans="2:9" x14ac:dyDescent="0.2">
      <c r="B1112">
        <v>5086</v>
      </c>
      <c r="C1112">
        <v>50</v>
      </c>
      <c r="D1112" t="s">
        <v>623</v>
      </c>
      <c r="E1112">
        <v>3042</v>
      </c>
      <c r="F1112">
        <v>650</v>
      </c>
      <c r="G1112" s="3" t="s">
        <v>8956</v>
      </c>
      <c r="I1112" s="19">
        <v>41041</v>
      </c>
    </row>
    <row r="1113" spans="2:9" x14ac:dyDescent="0.2">
      <c r="B1113">
        <v>5086</v>
      </c>
      <c r="C1113">
        <v>50</v>
      </c>
      <c r="D1113" t="s">
        <v>623</v>
      </c>
      <c r="E1113">
        <v>2705</v>
      </c>
      <c r="F1113">
        <v>650</v>
      </c>
      <c r="G1113" s="3" t="s">
        <v>8956</v>
      </c>
      <c r="I1113" s="19">
        <v>41000</v>
      </c>
    </row>
    <row r="1114" spans="2:9" x14ac:dyDescent="0.2">
      <c r="B1114">
        <v>5086</v>
      </c>
      <c r="C1114">
        <v>33</v>
      </c>
      <c r="D1114" t="s">
        <v>623</v>
      </c>
      <c r="E1114">
        <v>3833</v>
      </c>
      <c r="F1114">
        <v>650</v>
      </c>
      <c r="G1114" s="3" t="s">
        <v>8956</v>
      </c>
      <c r="I1114" s="19">
        <v>41253</v>
      </c>
    </row>
    <row r="1115" spans="2:9" x14ac:dyDescent="0.2">
      <c r="B1115">
        <v>5086</v>
      </c>
      <c r="C1115">
        <v>33</v>
      </c>
      <c r="D1115" t="s">
        <v>623</v>
      </c>
      <c r="F1115">
        <v>650</v>
      </c>
      <c r="G1115" s="3" t="s">
        <v>8956</v>
      </c>
      <c r="I1115" s="19">
        <v>41518</v>
      </c>
    </row>
    <row r="1116" spans="2:9" x14ac:dyDescent="0.2">
      <c r="B1116" s="23">
        <v>5087</v>
      </c>
      <c r="C1116" s="23">
        <v>51</v>
      </c>
      <c r="D1116" s="23">
        <v>174</v>
      </c>
      <c r="F1116">
        <v>650</v>
      </c>
      <c r="G1116" s="3" t="s">
        <v>8955</v>
      </c>
    </row>
    <row r="1117" spans="2:9" x14ac:dyDescent="0.2">
      <c r="B1117">
        <v>5087</v>
      </c>
      <c r="C1117">
        <v>51</v>
      </c>
      <c r="D1117" t="s">
        <v>623</v>
      </c>
      <c r="E1117">
        <v>2588</v>
      </c>
      <c r="F1117">
        <v>650</v>
      </c>
      <c r="G1117" s="3" t="s">
        <v>8956</v>
      </c>
      <c r="I1117" s="19">
        <v>41015</v>
      </c>
    </row>
    <row r="1118" spans="2:9" x14ac:dyDescent="0.2">
      <c r="B1118">
        <v>5087</v>
      </c>
      <c r="C1118">
        <v>51</v>
      </c>
      <c r="D1118" t="s">
        <v>623</v>
      </c>
      <c r="E1118">
        <v>3733</v>
      </c>
      <c r="F1118">
        <v>650</v>
      </c>
      <c r="G1118" s="3" t="s">
        <v>8956</v>
      </c>
      <c r="I1118" s="19">
        <v>41176</v>
      </c>
    </row>
    <row r="1119" spans="2:9" x14ac:dyDescent="0.2">
      <c r="B1119" s="23">
        <v>5088</v>
      </c>
      <c r="C1119" s="23">
        <v>56</v>
      </c>
      <c r="D1119" s="23">
        <v>163</v>
      </c>
      <c r="F1119">
        <v>650</v>
      </c>
      <c r="G1119" s="3" t="s">
        <v>8955</v>
      </c>
    </row>
    <row r="1120" spans="2:9" x14ac:dyDescent="0.2">
      <c r="B1120">
        <v>5088</v>
      </c>
      <c r="C1120">
        <v>51</v>
      </c>
      <c r="D1120">
        <v>177</v>
      </c>
      <c r="E1120">
        <v>2854</v>
      </c>
      <c r="F1120">
        <v>650</v>
      </c>
      <c r="G1120" s="3" t="s">
        <v>8956</v>
      </c>
      <c r="I1120" s="19">
        <v>41077</v>
      </c>
    </row>
    <row r="1121" spans="2:9" x14ac:dyDescent="0.2">
      <c r="B1121">
        <v>5088</v>
      </c>
      <c r="C1121">
        <v>56</v>
      </c>
      <c r="D1121" t="s">
        <v>623</v>
      </c>
      <c r="E1121">
        <v>2674</v>
      </c>
      <c r="F1121">
        <v>650</v>
      </c>
      <c r="G1121" s="3" t="s">
        <v>8956</v>
      </c>
      <c r="I1121" s="19">
        <v>41015</v>
      </c>
    </row>
    <row r="1122" spans="2:9" x14ac:dyDescent="0.2">
      <c r="B1122">
        <v>5088</v>
      </c>
      <c r="C1122">
        <v>56</v>
      </c>
      <c r="D1122">
        <v>163</v>
      </c>
      <c r="E1122">
        <v>3799</v>
      </c>
      <c r="F1122">
        <v>650</v>
      </c>
      <c r="G1122" s="3" t="s">
        <v>8956</v>
      </c>
      <c r="I1122" s="19">
        <v>41365</v>
      </c>
    </row>
    <row r="1123" spans="2:9" x14ac:dyDescent="0.2">
      <c r="B1123" s="23">
        <v>5089</v>
      </c>
      <c r="C1123" s="23">
        <v>51</v>
      </c>
      <c r="D1123" s="23">
        <v>177</v>
      </c>
      <c r="F1123">
        <v>650</v>
      </c>
      <c r="G1123" s="3" t="s">
        <v>8955</v>
      </c>
    </row>
    <row r="1124" spans="2:9" x14ac:dyDescent="0.2">
      <c r="B1124" s="23">
        <v>5090</v>
      </c>
      <c r="C1124" s="23">
        <v>51</v>
      </c>
      <c r="D1124" s="23">
        <v>182</v>
      </c>
      <c r="F1124">
        <v>650</v>
      </c>
      <c r="G1124" s="3" t="s">
        <v>8955</v>
      </c>
    </row>
    <row r="1125" spans="2:9" x14ac:dyDescent="0.2">
      <c r="B1125" s="23">
        <v>5091</v>
      </c>
      <c r="C1125" s="23">
        <v>51</v>
      </c>
      <c r="D1125" s="23">
        <v>173</v>
      </c>
      <c r="F1125">
        <v>650</v>
      </c>
      <c r="G1125" s="3" t="s">
        <v>8955</v>
      </c>
    </row>
    <row r="1126" spans="2:9" x14ac:dyDescent="0.2">
      <c r="B1126">
        <v>5091</v>
      </c>
      <c r="C1126">
        <v>51</v>
      </c>
      <c r="D1126">
        <v>173</v>
      </c>
      <c r="E1126">
        <v>2855</v>
      </c>
      <c r="F1126">
        <v>650</v>
      </c>
      <c r="G1126" s="3" t="s">
        <v>8956</v>
      </c>
      <c r="I1126" s="19">
        <v>41061</v>
      </c>
    </row>
    <row r="1127" spans="2:9" x14ac:dyDescent="0.2">
      <c r="B1127" s="23">
        <v>5092</v>
      </c>
      <c r="C1127" s="23">
        <v>33</v>
      </c>
      <c r="D1127" s="23">
        <v>166</v>
      </c>
      <c r="F1127">
        <v>650</v>
      </c>
      <c r="G1127" s="3" t="s">
        <v>8955</v>
      </c>
    </row>
    <row r="1128" spans="2:9" x14ac:dyDescent="0.2">
      <c r="B1128">
        <v>5092</v>
      </c>
      <c r="C1128">
        <v>51</v>
      </c>
      <c r="D1128">
        <v>166</v>
      </c>
      <c r="E1128">
        <v>2856</v>
      </c>
      <c r="F1128">
        <v>650</v>
      </c>
      <c r="G1128" s="3" t="s">
        <v>8956</v>
      </c>
      <c r="I1128" s="19">
        <v>41091</v>
      </c>
    </row>
    <row r="1129" spans="2:9" x14ac:dyDescent="0.2">
      <c r="B1129">
        <v>5092</v>
      </c>
      <c r="C1129">
        <v>51</v>
      </c>
      <c r="D1129" t="s">
        <v>623</v>
      </c>
      <c r="E1129">
        <v>2618</v>
      </c>
      <c r="F1129">
        <v>650</v>
      </c>
      <c r="G1129" s="3" t="s">
        <v>8956</v>
      </c>
      <c r="I1129" s="19">
        <v>41031</v>
      </c>
    </row>
    <row r="1130" spans="2:9" x14ac:dyDescent="0.2">
      <c r="B1130" s="23">
        <v>5104</v>
      </c>
      <c r="C1130" s="23">
        <v>51</v>
      </c>
      <c r="D1130" s="23">
        <v>177</v>
      </c>
      <c r="F1130">
        <v>650</v>
      </c>
      <c r="G1130" s="3" t="s">
        <v>8955</v>
      </c>
    </row>
    <row r="1131" spans="2:9" x14ac:dyDescent="0.2">
      <c r="B1131">
        <v>5104</v>
      </c>
      <c r="C1131">
        <v>53</v>
      </c>
      <c r="D1131" t="s">
        <v>623</v>
      </c>
      <c r="E1131">
        <v>2589</v>
      </c>
      <c r="F1131">
        <v>650</v>
      </c>
      <c r="G1131" s="3" t="s">
        <v>8956</v>
      </c>
      <c r="I1131" s="19">
        <v>41031</v>
      </c>
    </row>
    <row r="1132" spans="2:9" x14ac:dyDescent="0.2">
      <c r="B1132" s="23">
        <v>5105</v>
      </c>
      <c r="C1132" s="23">
        <v>51</v>
      </c>
      <c r="D1132" s="23">
        <v>177</v>
      </c>
      <c r="F1132">
        <v>650</v>
      </c>
      <c r="G1132" s="3" t="s">
        <v>8955</v>
      </c>
    </row>
    <row r="1133" spans="2:9" x14ac:dyDescent="0.2">
      <c r="B1133">
        <v>5105</v>
      </c>
      <c r="C1133">
        <v>53</v>
      </c>
      <c r="D1133" t="s">
        <v>623</v>
      </c>
      <c r="E1133">
        <v>2811</v>
      </c>
      <c r="F1133">
        <v>650</v>
      </c>
      <c r="G1133" s="3" t="s">
        <v>8956</v>
      </c>
      <c r="I1133" s="19">
        <v>41091</v>
      </c>
    </row>
    <row r="1134" spans="2:9" x14ac:dyDescent="0.2">
      <c r="B1134">
        <v>5105</v>
      </c>
      <c r="C1134">
        <v>53</v>
      </c>
      <c r="D1134" t="s">
        <v>623</v>
      </c>
      <c r="E1134">
        <v>3705</v>
      </c>
      <c r="F1134">
        <v>650</v>
      </c>
      <c r="G1134" s="3" t="s">
        <v>8956</v>
      </c>
      <c r="I1134" s="19">
        <v>40920</v>
      </c>
    </row>
    <row r="1135" spans="2:9" x14ac:dyDescent="0.2">
      <c r="B1135" s="23">
        <v>5106</v>
      </c>
      <c r="C1135" s="23">
        <v>51</v>
      </c>
      <c r="D1135" s="23">
        <v>177</v>
      </c>
      <c r="F1135">
        <v>650</v>
      </c>
      <c r="G1135" s="3" t="s">
        <v>8955</v>
      </c>
    </row>
    <row r="1136" spans="2:9" x14ac:dyDescent="0.2">
      <c r="B1136">
        <v>5106</v>
      </c>
      <c r="C1136">
        <v>53</v>
      </c>
      <c r="D1136" t="s">
        <v>623</v>
      </c>
      <c r="E1136">
        <v>3037</v>
      </c>
      <c r="F1136">
        <v>650</v>
      </c>
      <c r="G1136" s="3" t="s">
        <v>8956</v>
      </c>
      <c r="I1136" s="19">
        <v>41091</v>
      </c>
    </row>
    <row r="1137" spans="2:9" x14ac:dyDescent="0.2">
      <c r="B1137">
        <v>5106</v>
      </c>
      <c r="C1137">
        <v>53</v>
      </c>
      <c r="D1137" t="s">
        <v>623</v>
      </c>
      <c r="E1137">
        <v>3698</v>
      </c>
      <c r="F1137">
        <v>650</v>
      </c>
      <c r="G1137" s="3" t="s">
        <v>8956</v>
      </c>
      <c r="I1137" s="19">
        <v>40917</v>
      </c>
    </row>
    <row r="1138" spans="2:9" x14ac:dyDescent="0.2">
      <c r="B1138" s="23">
        <v>5107</v>
      </c>
      <c r="C1138" s="23">
        <v>53</v>
      </c>
      <c r="D1138" s="23">
        <v>167</v>
      </c>
      <c r="F1138">
        <v>650</v>
      </c>
      <c r="G1138" s="3" t="s">
        <v>8955</v>
      </c>
    </row>
    <row r="1139" spans="2:9" x14ac:dyDescent="0.2">
      <c r="B1139">
        <v>5107</v>
      </c>
      <c r="C1139">
        <v>53</v>
      </c>
      <c r="D1139" t="s">
        <v>623</v>
      </c>
      <c r="E1139">
        <v>2857</v>
      </c>
      <c r="F1139">
        <v>650</v>
      </c>
      <c r="G1139" s="3" t="s">
        <v>8956</v>
      </c>
      <c r="I1139" s="19">
        <v>41091</v>
      </c>
    </row>
    <row r="1140" spans="2:9" x14ac:dyDescent="0.2">
      <c r="B1140">
        <v>5107</v>
      </c>
      <c r="C1140">
        <v>53</v>
      </c>
      <c r="D1140" t="s">
        <v>623</v>
      </c>
      <c r="E1140">
        <v>2706</v>
      </c>
      <c r="F1140">
        <v>650</v>
      </c>
      <c r="G1140" s="3" t="s">
        <v>8956</v>
      </c>
      <c r="I1140" s="19">
        <v>41033</v>
      </c>
    </row>
    <row r="1141" spans="2:9" x14ac:dyDescent="0.2">
      <c r="B1141" s="23">
        <v>5112</v>
      </c>
      <c r="C1141" s="23">
        <v>50</v>
      </c>
      <c r="D1141" s="23">
        <v>182</v>
      </c>
      <c r="F1141">
        <v>650</v>
      </c>
      <c r="G1141" s="3" t="s">
        <v>8955</v>
      </c>
    </row>
    <row r="1142" spans="2:9" x14ac:dyDescent="0.2">
      <c r="B1142">
        <v>5112</v>
      </c>
      <c r="C1142">
        <v>50</v>
      </c>
      <c r="D1142">
        <v>182</v>
      </c>
      <c r="E1142">
        <v>3399</v>
      </c>
      <c r="F1142">
        <v>650</v>
      </c>
      <c r="G1142" s="3" t="s">
        <v>8956</v>
      </c>
      <c r="I1142" s="19">
        <v>41091</v>
      </c>
    </row>
    <row r="1143" spans="2:9" x14ac:dyDescent="0.2">
      <c r="B1143">
        <v>5112</v>
      </c>
      <c r="C1143">
        <v>51</v>
      </c>
      <c r="D1143" t="s">
        <v>623</v>
      </c>
      <c r="E1143">
        <v>3041</v>
      </c>
      <c r="F1143">
        <v>650</v>
      </c>
      <c r="G1143" s="3" t="s">
        <v>8956</v>
      </c>
      <c r="I1143" s="19">
        <v>41061</v>
      </c>
    </row>
    <row r="1144" spans="2:9" x14ac:dyDescent="0.2">
      <c r="B1144">
        <v>5112</v>
      </c>
      <c r="C1144">
        <v>51</v>
      </c>
      <c r="D1144" t="s">
        <v>623</v>
      </c>
      <c r="E1144">
        <v>2693</v>
      </c>
      <c r="F1144">
        <v>650</v>
      </c>
      <c r="G1144" s="3" t="s">
        <v>8956</v>
      </c>
      <c r="I1144" s="19">
        <v>41031</v>
      </c>
    </row>
    <row r="1145" spans="2:9" x14ac:dyDescent="0.2">
      <c r="B1145" s="23">
        <v>5113</v>
      </c>
      <c r="C1145" s="23">
        <v>51</v>
      </c>
      <c r="D1145" s="23">
        <v>185</v>
      </c>
      <c r="F1145">
        <v>650</v>
      </c>
      <c r="G1145" s="3" t="s">
        <v>8955</v>
      </c>
    </row>
    <row r="1146" spans="2:9" x14ac:dyDescent="0.2">
      <c r="B1146">
        <v>5113</v>
      </c>
      <c r="C1146">
        <v>56</v>
      </c>
      <c r="D1146" t="s">
        <v>623</v>
      </c>
      <c r="E1146">
        <v>2858</v>
      </c>
      <c r="F1146">
        <v>650</v>
      </c>
      <c r="G1146" s="3" t="s">
        <v>8956</v>
      </c>
      <c r="I1146" s="19">
        <v>41091</v>
      </c>
    </row>
    <row r="1147" spans="2:9" x14ac:dyDescent="0.2">
      <c r="B1147">
        <v>5113</v>
      </c>
      <c r="C1147">
        <v>51</v>
      </c>
      <c r="D1147" t="s">
        <v>623</v>
      </c>
      <c r="E1147">
        <v>2736</v>
      </c>
      <c r="F1147">
        <v>650</v>
      </c>
      <c r="G1147" s="3" t="s">
        <v>8956</v>
      </c>
      <c r="I1147" s="19">
        <v>41095</v>
      </c>
    </row>
    <row r="1148" spans="2:9" x14ac:dyDescent="0.2">
      <c r="B1148" s="23">
        <v>5114</v>
      </c>
      <c r="C1148" s="23">
        <v>51</v>
      </c>
      <c r="D1148" s="23">
        <v>182</v>
      </c>
      <c r="F1148">
        <v>650</v>
      </c>
      <c r="G1148" s="3" t="s">
        <v>8955</v>
      </c>
    </row>
    <row r="1149" spans="2:9" x14ac:dyDescent="0.2">
      <c r="B1149">
        <v>5114</v>
      </c>
      <c r="C1149">
        <v>51</v>
      </c>
      <c r="D1149">
        <v>182</v>
      </c>
      <c r="E1149">
        <v>2859</v>
      </c>
      <c r="F1149">
        <v>650</v>
      </c>
      <c r="G1149" s="3" t="s">
        <v>8956</v>
      </c>
      <c r="I1149" s="19">
        <v>41061</v>
      </c>
    </row>
    <row r="1150" spans="2:9" x14ac:dyDescent="0.2">
      <c r="B1150">
        <v>5114</v>
      </c>
      <c r="C1150">
        <v>51</v>
      </c>
      <c r="D1150" t="s">
        <v>623</v>
      </c>
      <c r="E1150">
        <v>2628</v>
      </c>
      <c r="F1150">
        <v>650</v>
      </c>
      <c r="G1150" s="3" t="s">
        <v>8956</v>
      </c>
      <c r="I1150" s="19">
        <v>41036</v>
      </c>
    </row>
    <row r="1151" spans="2:9" x14ac:dyDescent="0.2">
      <c r="B1151" s="23">
        <v>5115</v>
      </c>
      <c r="C1151" s="23">
        <v>51</v>
      </c>
      <c r="D1151" s="23">
        <v>182</v>
      </c>
      <c r="F1151">
        <v>650</v>
      </c>
      <c r="G1151" s="3" t="s">
        <v>8955</v>
      </c>
    </row>
    <row r="1152" spans="2:9" x14ac:dyDescent="0.2">
      <c r="B1152">
        <v>5115</v>
      </c>
      <c r="C1152">
        <v>50</v>
      </c>
      <c r="D1152" t="s">
        <v>623</v>
      </c>
      <c r="E1152">
        <v>2590</v>
      </c>
      <c r="F1152">
        <v>650</v>
      </c>
      <c r="G1152" s="3" t="s">
        <v>8956</v>
      </c>
      <c r="I1152" s="19">
        <v>41037</v>
      </c>
    </row>
    <row r="1153" spans="2:9" x14ac:dyDescent="0.2">
      <c r="B1153" s="23">
        <v>5116</v>
      </c>
      <c r="C1153" s="23">
        <v>51</v>
      </c>
      <c r="D1153" s="23">
        <v>182</v>
      </c>
      <c r="F1153">
        <v>650</v>
      </c>
      <c r="G1153" s="3" t="s">
        <v>8955</v>
      </c>
    </row>
    <row r="1154" spans="2:9" x14ac:dyDescent="0.2">
      <c r="B1154">
        <v>5116</v>
      </c>
      <c r="C1154">
        <v>53</v>
      </c>
      <c r="D1154" t="s">
        <v>623</v>
      </c>
      <c r="E1154">
        <v>2993</v>
      </c>
      <c r="F1154">
        <v>650</v>
      </c>
      <c r="G1154" s="3" t="s">
        <v>8956</v>
      </c>
      <c r="I1154" s="19">
        <v>41106</v>
      </c>
    </row>
    <row r="1155" spans="2:9" x14ac:dyDescent="0.2">
      <c r="B1155">
        <v>5116</v>
      </c>
      <c r="C1155">
        <v>53</v>
      </c>
      <c r="D1155" t="s">
        <v>623</v>
      </c>
      <c r="E1155">
        <v>2694</v>
      </c>
      <c r="F1155">
        <v>650</v>
      </c>
      <c r="G1155" s="3" t="s">
        <v>8956</v>
      </c>
      <c r="I1155" s="19">
        <v>41045</v>
      </c>
    </row>
    <row r="1156" spans="2:9" x14ac:dyDescent="0.2">
      <c r="B1156" s="23">
        <v>5117</v>
      </c>
      <c r="C1156" s="23">
        <v>53</v>
      </c>
      <c r="D1156" s="23">
        <v>182</v>
      </c>
      <c r="F1156">
        <v>650</v>
      </c>
      <c r="G1156" s="3" t="s">
        <v>8955</v>
      </c>
    </row>
    <row r="1157" spans="2:9" x14ac:dyDescent="0.2">
      <c r="B1157">
        <v>5117</v>
      </c>
      <c r="C1157">
        <v>53</v>
      </c>
      <c r="D1157">
        <v>182</v>
      </c>
      <c r="E1157">
        <v>2860</v>
      </c>
      <c r="F1157">
        <v>650</v>
      </c>
      <c r="G1157" s="3" t="s">
        <v>8956</v>
      </c>
      <c r="I1157" s="19">
        <v>41106</v>
      </c>
    </row>
    <row r="1158" spans="2:9" x14ac:dyDescent="0.2">
      <c r="B1158">
        <v>5117</v>
      </c>
      <c r="C1158">
        <v>53</v>
      </c>
      <c r="D1158" t="s">
        <v>623</v>
      </c>
      <c r="E1158">
        <v>2638</v>
      </c>
      <c r="F1158">
        <v>650</v>
      </c>
      <c r="G1158" s="3" t="s">
        <v>8956</v>
      </c>
      <c r="I1158" s="19">
        <v>41045</v>
      </c>
    </row>
    <row r="1159" spans="2:9" x14ac:dyDescent="0.2">
      <c r="B1159">
        <v>5117</v>
      </c>
      <c r="C1159">
        <v>53</v>
      </c>
      <c r="D1159" t="s">
        <v>623</v>
      </c>
      <c r="E1159">
        <v>2639</v>
      </c>
      <c r="F1159">
        <v>650</v>
      </c>
      <c r="G1159" s="3" t="s">
        <v>8956</v>
      </c>
      <c r="I1159" s="19">
        <v>41354</v>
      </c>
    </row>
    <row r="1160" spans="2:9" x14ac:dyDescent="0.2">
      <c r="B1160" s="23">
        <v>5118</v>
      </c>
      <c r="C1160" s="23">
        <v>56</v>
      </c>
      <c r="D1160" s="23">
        <v>172</v>
      </c>
      <c r="F1160">
        <v>650</v>
      </c>
      <c r="G1160" s="3" t="s">
        <v>8955</v>
      </c>
    </row>
    <row r="1161" spans="2:9" x14ac:dyDescent="0.2">
      <c r="B1161">
        <v>5118</v>
      </c>
      <c r="C1161">
        <v>51</v>
      </c>
      <c r="D1161">
        <v>176</v>
      </c>
      <c r="E1161" t="s">
        <v>623</v>
      </c>
      <c r="F1161">
        <v>650</v>
      </c>
      <c r="G1161" s="3" t="s">
        <v>8956</v>
      </c>
      <c r="I1161" s="19">
        <v>41091</v>
      </c>
    </row>
    <row r="1162" spans="2:9" x14ac:dyDescent="0.2">
      <c r="B1162" s="23">
        <v>5119</v>
      </c>
      <c r="C1162" s="23">
        <v>35</v>
      </c>
      <c r="D1162" s="23">
        <v>175</v>
      </c>
      <c r="F1162">
        <v>650</v>
      </c>
      <c r="G1162" s="3" t="s">
        <v>8955</v>
      </c>
    </row>
    <row r="1163" spans="2:9" x14ac:dyDescent="0.2">
      <c r="B1163">
        <v>5119</v>
      </c>
      <c r="C1163">
        <v>35</v>
      </c>
      <c r="D1163">
        <v>175</v>
      </c>
      <c r="E1163">
        <v>2510</v>
      </c>
      <c r="F1163">
        <v>650</v>
      </c>
      <c r="G1163" s="3" t="s">
        <v>8956</v>
      </c>
      <c r="I1163" s="19">
        <v>41022</v>
      </c>
    </row>
    <row r="1164" spans="2:9" x14ac:dyDescent="0.2">
      <c r="B1164">
        <v>5120</v>
      </c>
      <c r="C1164">
        <v>51</v>
      </c>
      <c r="D1164" t="s">
        <v>623</v>
      </c>
      <c r="E1164">
        <v>3038</v>
      </c>
      <c r="F1164">
        <v>650</v>
      </c>
      <c r="G1164" s="3" t="s">
        <v>8956</v>
      </c>
      <c r="I1164" s="19">
        <v>41032</v>
      </c>
    </row>
    <row r="1165" spans="2:9" x14ac:dyDescent="0.2">
      <c r="B1165" s="23">
        <v>5121</v>
      </c>
      <c r="C1165" s="23">
        <v>50</v>
      </c>
      <c r="D1165" s="23">
        <v>172</v>
      </c>
      <c r="F1165">
        <v>650</v>
      </c>
      <c r="G1165" s="3" t="s">
        <v>8955</v>
      </c>
    </row>
    <row r="1166" spans="2:9" x14ac:dyDescent="0.2">
      <c r="B1166">
        <v>5121</v>
      </c>
      <c r="C1166">
        <v>50</v>
      </c>
      <c r="D1166">
        <v>176</v>
      </c>
      <c r="E1166">
        <v>3400</v>
      </c>
      <c r="F1166">
        <v>650</v>
      </c>
      <c r="G1166" s="3" t="s">
        <v>8956</v>
      </c>
      <c r="I1166" s="19">
        <v>41091</v>
      </c>
    </row>
    <row r="1167" spans="2:9" x14ac:dyDescent="0.2">
      <c r="B1167">
        <v>5121</v>
      </c>
      <c r="C1167">
        <v>51</v>
      </c>
      <c r="D1167">
        <v>176</v>
      </c>
      <c r="E1167">
        <v>3016</v>
      </c>
      <c r="F1167">
        <v>650</v>
      </c>
      <c r="G1167" s="3" t="s">
        <v>8956</v>
      </c>
      <c r="I1167" s="19">
        <v>41091</v>
      </c>
    </row>
    <row r="1168" spans="2:9" x14ac:dyDescent="0.2">
      <c r="B1168">
        <v>5121</v>
      </c>
      <c r="C1168">
        <v>56</v>
      </c>
      <c r="D1168" t="s">
        <v>623</v>
      </c>
      <c r="E1168">
        <v>2617</v>
      </c>
      <c r="F1168">
        <v>650</v>
      </c>
      <c r="G1168" s="3" t="s">
        <v>8956</v>
      </c>
      <c r="I1168" s="19">
        <v>41032</v>
      </c>
    </row>
    <row r="1169" spans="2:9" x14ac:dyDescent="0.2">
      <c r="B1169" s="23">
        <v>5122</v>
      </c>
      <c r="C1169" s="23">
        <v>34</v>
      </c>
      <c r="D1169" s="23">
        <v>178</v>
      </c>
      <c r="F1169">
        <v>650</v>
      </c>
      <c r="G1169" s="3" t="s">
        <v>8955</v>
      </c>
    </row>
    <row r="1170" spans="2:9" x14ac:dyDescent="0.2">
      <c r="B1170">
        <v>5122</v>
      </c>
      <c r="C1170">
        <v>34</v>
      </c>
      <c r="D1170" t="s">
        <v>623</v>
      </c>
      <c r="E1170">
        <v>2955</v>
      </c>
      <c r="F1170">
        <v>650</v>
      </c>
      <c r="G1170" s="3" t="s">
        <v>8956</v>
      </c>
      <c r="I1170" s="19">
        <v>41100</v>
      </c>
    </row>
    <row r="1171" spans="2:9" x14ac:dyDescent="0.2">
      <c r="B1171" s="23">
        <v>5123</v>
      </c>
      <c r="C1171" s="23">
        <v>51</v>
      </c>
      <c r="D1171" s="23">
        <v>182</v>
      </c>
      <c r="F1171">
        <v>650</v>
      </c>
      <c r="G1171" s="3" t="s">
        <v>8955</v>
      </c>
    </row>
    <row r="1172" spans="2:9" x14ac:dyDescent="0.2">
      <c r="B1172">
        <v>5123</v>
      </c>
      <c r="C1172">
        <v>51</v>
      </c>
      <c r="D1172" t="s">
        <v>623</v>
      </c>
      <c r="E1172">
        <v>2861</v>
      </c>
      <c r="F1172">
        <v>650</v>
      </c>
      <c r="G1172" s="3" t="s">
        <v>8956</v>
      </c>
      <c r="I1172" s="19">
        <v>41139</v>
      </c>
    </row>
    <row r="1173" spans="2:9" x14ac:dyDescent="0.2">
      <c r="B1173">
        <v>5123</v>
      </c>
      <c r="C1173">
        <v>51</v>
      </c>
      <c r="D1173" t="s">
        <v>623</v>
      </c>
      <c r="E1173">
        <v>2760</v>
      </c>
      <c r="F1173">
        <v>650</v>
      </c>
      <c r="G1173" s="3" t="s">
        <v>8956</v>
      </c>
      <c r="I1173" s="19">
        <v>41091</v>
      </c>
    </row>
    <row r="1174" spans="2:9" x14ac:dyDescent="0.2">
      <c r="B1174" s="23">
        <v>5144</v>
      </c>
      <c r="C1174" s="23">
        <v>51</v>
      </c>
      <c r="D1174" s="23">
        <v>176</v>
      </c>
      <c r="F1174">
        <v>650</v>
      </c>
      <c r="G1174" s="3" t="s">
        <v>8955</v>
      </c>
    </row>
    <row r="1175" spans="2:9" x14ac:dyDescent="0.2">
      <c r="B1175">
        <v>5144</v>
      </c>
      <c r="C1175">
        <v>51</v>
      </c>
      <c r="D1175" t="s">
        <v>623</v>
      </c>
      <c r="E1175">
        <v>2591</v>
      </c>
      <c r="F1175">
        <v>650</v>
      </c>
      <c r="G1175" s="3" t="s">
        <v>8956</v>
      </c>
      <c r="I1175" s="19">
        <v>41065</v>
      </c>
    </row>
    <row r="1176" spans="2:9" x14ac:dyDescent="0.2">
      <c r="B1176" s="23">
        <v>5145</v>
      </c>
      <c r="C1176" s="23">
        <v>51</v>
      </c>
      <c r="D1176" s="23">
        <v>166</v>
      </c>
      <c r="F1176">
        <v>650</v>
      </c>
      <c r="G1176" s="3" t="s">
        <v>8955</v>
      </c>
    </row>
    <row r="1177" spans="2:9" x14ac:dyDescent="0.2">
      <c r="B1177">
        <v>5145</v>
      </c>
      <c r="C1177">
        <v>51</v>
      </c>
      <c r="D1177">
        <v>177</v>
      </c>
      <c r="E1177">
        <v>2862</v>
      </c>
      <c r="F1177">
        <v>650</v>
      </c>
      <c r="G1177" s="3" t="s">
        <v>8956</v>
      </c>
      <c r="I1177" s="19">
        <v>41113</v>
      </c>
    </row>
    <row r="1178" spans="2:9" x14ac:dyDescent="0.2">
      <c r="B1178">
        <v>5145</v>
      </c>
      <c r="C1178">
        <v>51</v>
      </c>
      <c r="D1178" t="s">
        <v>623</v>
      </c>
      <c r="E1178">
        <v>2644</v>
      </c>
      <c r="F1178">
        <v>650</v>
      </c>
      <c r="G1178" s="3" t="s">
        <v>8956</v>
      </c>
      <c r="I1178" s="19">
        <v>41052</v>
      </c>
    </row>
    <row r="1179" spans="2:9" x14ac:dyDescent="0.2">
      <c r="B1179" s="23">
        <v>5162</v>
      </c>
      <c r="C1179" s="23">
        <v>34</v>
      </c>
      <c r="D1179" s="23">
        <v>177</v>
      </c>
      <c r="F1179">
        <v>650</v>
      </c>
      <c r="G1179" s="3" t="s">
        <v>8955</v>
      </c>
    </row>
    <row r="1180" spans="2:9" x14ac:dyDescent="0.2">
      <c r="B1180">
        <v>5162</v>
      </c>
      <c r="C1180">
        <v>34</v>
      </c>
      <c r="D1180">
        <v>177</v>
      </c>
      <c r="E1180">
        <v>2813</v>
      </c>
      <c r="F1180">
        <v>650</v>
      </c>
      <c r="G1180" s="3" t="s">
        <v>8956</v>
      </c>
      <c r="I1180" s="19">
        <v>41153</v>
      </c>
    </row>
    <row r="1181" spans="2:9" x14ac:dyDescent="0.2">
      <c r="B1181" s="23">
        <v>5163</v>
      </c>
      <c r="C1181" s="23">
        <v>51</v>
      </c>
      <c r="D1181" s="23">
        <v>178</v>
      </c>
      <c r="F1181">
        <v>650</v>
      </c>
      <c r="G1181" s="3" t="s">
        <v>8955</v>
      </c>
    </row>
    <row r="1182" spans="2:9" x14ac:dyDescent="0.2">
      <c r="B1182">
        <v>5163</v>
      </c>
      <c r="C1182">
        <v>51</v>
      </c>
      <c r="D1182" t="s">
        <v>623</v>
      </c>
      <c r="E1182">
        <v>2863</v>
      </c>
      <c r="F1182">
        <v>650</v>
      </c>
      <c r="G1182" s="3" t="s">
        <v>8956</v>
      </c>
      <c r="I1182" s="19">
        <v>41153</v>
      </c>
    </row>
    <row r="1183" spans="2:9" x14ac:dyDescent="0.2">
      <c r="B1183">
        <v>5163</v>
      </c>
      <c r="C1183">
        <v>51</v>
      </c>
      <c r="D1183" t="s">
        <v>623</v>
      </c>
      <c r="E1183">
        <v>2695</v>
      </c>
      <c r="F1183">
        <v>650</v>
      </c>
      <c r="G1183" s="3" t="s">
        <v>8956</v>
      </c>
      <c r="I1183" s="19">
        <v>41086</v>
      </c>
    </row>
    <row r="1184" spans="2:9" x14ac:dyDescent="0.2">
      <c r="B1184" s="23">
        <v>5164</v>
      </c>
      <c r="C1184" s="23">
        <v>36</v>
      </c>
      <c r="D1184" s="23">
        <v>174</v>
      </c>
      <c r="F1184">
        <v>650</v>
      </c>
      <c r="G1184" s="3" t="s">
        <v>8955</v>
      </c>
    </row>
    <row r="1185" spans="2:9" x14ac:dyDescent="0.2">
      <c r="B1185">
        <v>5164</v>
      </c>
      <c r="C1185">
        <v>36</v>
      </c>
      <c r="D1185" t="s">
        <v>623</v>
      </c>
      <c r="E1185">
        <v>2864</v>
      </c>
      <c r="F1185">
        <v>650</v>
      </c>
      <c r="G1185" s="3" t="s">
        <v>8956</v>
      </c>
      <c r="I1185" s="19">
        <v>41091</v>
      </c>
    </row>
    <row r="1186" spans="2:9" x14ac:dyDescent="0.2">
      <c r="B1186" s="23">
        <v>5176</v>
      </c>
      <c r="C1186" s="23" t="s">
        <v>623</v>
      </c>
      <c r="D1186" s="23">
        <v>173</v>
      </c>
      <c r="F1186">
        <v>650</v>
      </c>
      <c r="G1186" s="3" t="s">
        <v>8955</v>
      </c>
    </row>
    <row r="1187" spans="2:9" x14ac:dyDescent="0.2">
      <c r="B1187">
        <v>5176</v>
      </c>
      <c r="C1187">
        <v>51</v>
      </c>
      <c r="D1187">
        <v>177</v>
      </c>
      <c r="E1187">
        <v>2995</v>
      </c>
      <c r="F1187">
        <v>650</v>
      </c>
      <c r="G1187" s="3" t="s">
        <v>8956</v>
      </c>
      <c r="I1187" s="19">
        <v>41091</v>
      </c>
    </row>
    <row r="1188" spans="2:9" x14ac:dyDescent="0.2">
      <c r="B1188">
        <v>5176</v>
      </c>
      <c r="C1188">
        <v>51</v>
      </c>
      <c r="D1188" t="s">
        <v>623</v>
      </c>
      <c r="E1188">
        <v>3679</v>
      </c>
      <c r="F1188">
        <v>650</v>
      </c>
      <c r="G1188" s="3" t="s">
        <v>8956</v>
      </c>
      <c r="I1188" s="19">
        <v>41202</v>
      </c>
    </row>
    <row r="1189" spans="2:9" x14ac:dyDescent="0.2">
      <c r="B1189" s="23">
        <v>5177</v>
      </c>
      <c r="C1189" s="23" t="s">
        <v>623</v>
      </c>
      <c r="D1189" s="23">
        <v>185</v>
      </c>
      <c r="F1189">
        <v>650</v>
      </c>
      <c r="G1189" s="3" t="s">
        <v>8955</v>
      </c>
    </row>
    <row r="1190" spans="2:9" x14ac:dyDescent="0.2">
      <c r="B1190">
        <v>5177</v>
      </c>
      <c r="C1190">
        <v>51</v>
      </c>
      <c r="D1190" t="s">
        <v>623</v>
      </c>
      <c r="E1190">
        <v>2799</v>
      </c>
      <c r="F1190">
        <v>650</v>
      </c>
      <c r="G1190" s="3" t="s">
        <v>8956</v>
      </c>
      <c r="I1190" s="19">
        <v>41162</v>
      </c>
    </row>
    <row r="1191" spans="2:9" x14ac:dyDescent="0.2">
      <c r="B1191" s="23">
        <v>5178</v>
      </c>
      <c r="C1191" s="23">
        <v>50</v>
      </c>
      <c r="D1191" s="23">
        <v>270</v>
      </c>
      <c r="F1191">
        <v>650</v>
      </c>
      <c r="G1191" s="3" t="s">
        <v>8955</v>
      </c>
    </row>
    <row r="1192" spans="2:9" x14ac:dyDescent="0.2">
      <c r="B1192">
        <v>5178</v>
      </c>
      <c r="C1192">
        <v>51</v>
      </c>
      <c r="D1192" t="s">
        <v>623</v>
      </c>
      <c r="E1192">
        <v>2511</v>
      </c>
      <c r="F1192">
        <v>650</v>
      </c>
      <c r="G1192" s="3" t="s">
        <v>8956</v>
      </c>
      <c r="I1192" s="19">
        <v>41080</v>
      </c>
    </row>
    <row r="1193" spans="2:9" x14ac:dyDescent="0.2">
      <c r="B1193">
        <v>5178</v>
      </c>
      <c r="C1193">
        <v>50</v>
      </c>
      <c r="D1193" t="s">
        <v>623</v>
      </c>
      <c r="E1193">
        <v>3845</v>
      </c>
      <c r="F1193">
        <v>650</v>
      </c>
      <c r="G1193" s="3" t="s">
        <v>8956</v>
      </c>
      <c r="I1193" s="19">
        <v>41253</v>
      </c>
    </row>
    <row r="1194" spans="2:9" x14ac:dyDescent="0.2">
      <c r="B1194" s="23">
        <v>5181</v>
      </c>
      <c r="C1194" s="23">
        <v>51</v>
      </c>
      <c r="D1194" s="23">
        <v>163</v>
      </c>
      <c r="F1194">
        <v>650</v>
      </c>
      <c r="G1194" s="3" t="s">
        <v>8955</v>
      </c>
    </row>
    <row r="1195" spans="2:9" x14ac:dyDescent="0.2">
      <c r="B1195">
        <v>5181</v>
      </c>
      <c r="C1195">
        <v>51</v>
      </c>
      <c r="D1195">
        <v>177</v>
      </c>
      <c r="E1195">
        <v>2996</v>
      </c>
      <c r="F1195">
        <v>650</v>
      </c>
      <c r="G1195" s="3" t="s">
        <v>8956</v>
      </c>
      <c r="I1195" s="19">
        <v>41153</v>
      </c>
    </row>
    <row r="1196" spans="2:9" x14ac:dyDescent="0.2">
      <c r="B1196">
        <v>5181</v>
      </c>
      <c r="C1196">
        <v>51</v>
      </c>
      <c r="D1196" t="s">
        <v>623</v>
      </c>
      <c r="E1196">
        <v>2675</v>
      </c>
      <c r="F1196">
        <v>650</v>
      </c>
      <c r="G1196" s="3" t="s">
        <v>8956</v>
      </c>
      <c r="I1196" s="19">
        <v>41121</v>
      </c>
    </row>
    <row r="1197" spans="2:9" x14ac:dyDescent="0.2">
      <c r="B1197">
        <v>5181</v>
      </c>
      <c r="C1197">
        <v>51</v>
      </c>
      <c r="D1197" t="s">
        <v>623</v>
      </c>
      <c r="E1197">
        <v>3684</v>
      </c>
      <c r="F1197">
        <v>650</v>
      </c>
      <c r="G1197" s="3" t="s">
        <v>8956</v>
      </c>
      <c r="I1197" s="19">
        <v>41365</v>
      </c>
    </row>
    <row r="1198" spans="2:9" x14ac:dyDescent="0.2">
      <c r="B1198">
        <v>5181</v>
      </c>
      <c r="C1198">
        <v>51</v>
      </c>
      <c r="D1198" t="s">
        <v>623</v>
      </c>
      <c r="E1198">
        <v>3793</v>
      </c>
      <c r="F1198">
        <v>650</v>
      </c>
      <c r="G1198" s="3" t="s">
        <v>8956</v>
      </c>
      <c r="I1198" s="19">
        <v>41214</v>
      </c>
    </row>
    <row r="1199" spans="2:9" x14ac:dyDescent="0.2">
      <c r="B1199">
        <v>5181</v>
      </c>
      <c r="C1199">
        <v>51</v>
      </c>
      <c r="D1199" t="s">
        <v>623</v>
      </c>
      <c r="E1199">
        <v>3797</v>
      </c>
      <c r="F1199">
        <v>650</v>
      </c>
      <c r="G1199" s="3" t="s">
        <v>8956</v>
      </c>
      <c r="I1199" s="19">
        <v>41244</v>
      </c>
    </row>
    <row r="1200" spans="2:9" x14ac:dyDescent="0.2">
      <c r="B1200" s="23">
        <v>5182</v>
      </c>
      <c r="C1200" s="23">
        <v>51</v>
      </c>
      <c r="D1200" s="23">
        <v>270</v>
      </c>
      <c r="F1200">
        <v>650</v>
      </c>
      <c r="G1200" s="3" t="s">
        <v>8955</v>
      </c>
    </row>
    <row r="1201" spans="2:9" x14ac:dyDescent="0.2">
      <c r="B1201">
        <v>5182</v>
      </c>
      <c r="C1201">
        <v>51</v>
      </c>
      <c r="D1201" t="s">
        <v>623</v>
      </c>
      <c r="E1201">
        <v>2865</v>
      </c>
      <c r="F1201">
        <v>650</v>
      </c>
      <c r="G1201" s="3" t="s">
        <v>8956</v>
      </c>
      <c r="I1201" s="19">
        <v>41131</v>
      </c>
    </row>
    <row r="1202" spans="2:9" x14ac:dyDescent="0.2">
      <c r="B1202" s="23">
        <v>5183</v>
      </c>
      <c r="C1202" s="23">
        <v>51</v>
      </c>
      <c r="D1202" s="23">
        <v>177</v>
      </c>
      <c r="F1202">
        <v>650</v>
      </c>
      <c r="G1202" s="3" t="s">
        <v>8955</v>
      </c>
    </row>
    <row r="1203" spans="2:9" x14ac:dyDescent="0.2">
      <c r="B1203">
        <v>5183</v>
      </c>
      <c r="C1203">
        <v>53</v>
      </c>
      <c r="D1203">
        <v>177</v>
      </c>
      <c r="E1203">
        <v>2997</v>
      </c>
      <c r="F1203">
        <v>650</v>
      </c>
      <c r="G1203" s="3" t="s">
        <v>8956</v>
      </c>
      <c r="I1203" s="19">
        <v>41162</v>
      </c>
    </row>
    <row r="1204" spans="2:9" x14ac:dyDescent="0.2">
      <c r="B1204">
        <v>5183</v>
      </c>
      <c r="C1204">
        <v>51</v>
      </c>
      <c r="D1204" t="s">
        <v>623</v>
      </c>
      <c r="E1204">
        <v>2660</v>
      </c>
      <c r="F1204">
        <v>650</v>
      </c>
      <c r="G1204" s="3" t="s">
        <v>8956</v>
      </c>
      <c r="I1204" s="19">
        <v>41131</v>
      </c>
    </row>
    <row r="1205" spans="2:9" x14ac:dyDescent="0.2">
      <c r="B1205">
        <v>5183</v>
      </c>
      <c r="C1205">
        <v>53</v>
      </c>
      <c r="D1205" t="s">
        <v>623</v>
      </c>
      <c r="E1205">
        <v>3668</v>
      </c>
      <c r="F1205">
        <v>650</v>
      </c>
      <c r="G1205" s="3" t="s">
        <v>8956</v>
      </c>
      <c r="I1205" s="19">
        <v>41243</v>
      </c>
    </row>
    <row r="1206" spans="2:9" x14ac:dyDescent="0.2">
      <c r="B1206">
        <v>5183</v>
      </c>
      <c r="C1206">
        <v>51</v>
      </c>
      <c r="D1206" t="s">
        <v>623</v>
      </c>
      <c r="E1206">
        <v>3779</v>
      </c>
      <c r="F1206">
        <v>650</v>
      </c>
      <c r="G1206" s="3" t="s">
        <v>8956</v>
      </c>
      <c r="I1206" s="19">
        <v>41214</v>
      </c>
    </row>
    <row r="1207" spans="2:9" x14ac:dyDescent="0.2">
      <c r="B1207" s="23">
        <v>5184</v>
      </c>
      <c r="C1207" s="23">
        <v>56</v>
      </c>
      <c r="D1207" s="23">
        <v>171</v>
      </c>
      <c r="F1207">
        <v>650</v>
      </c>
      <c r="G1207" s="3" t="s">
        <v>8955</v>
      </c>
    </row>
    <row r="1208" spans="2:9" x14ac:dyDescent="0.2">
      <c r="B1208">
        <v>5184</v>
      </c>
      <c r="C1208">
        <v>56</v>
      </c>
      <c r="D1208" t="s">
        <v>623</v>
      </c>
      <c r="E1208">
        <v>2866</v>
      </c>
      <c r="F1208">
        <v>650</v>
      </c>
      <c r="G1208" s="3" t="s">
        <v>8956</v>
      </c>
      <c r="I1208" s="19">
        <v>41164</v>
      </c>
    </row>
    <row r="1209" spans="2:9" x14ac:dyDescent="0.2">
      <c r="B1209">
        <v>5184</v>
      </c>
      <c r="C1209">
        <v>56</v>
      </c>
      <c r="D1209" t="s">
        <v>623</v>
      </c>
      <c r="E1209">
        <v>2738</v>
      </c>
      <c r="F1209">
        <v>650</v>
      </c>
      <c r="G1209" s="3" t="s">
        <v>8956</v>
      </c>
      <c r="I1209" s="19">
        <v>41134</v>
      </c>
    </row>
    <row r="1210" spans="2:9" x14ac:dyDescent="0.2">
      <c r="B1210" s="23">
        <v>5185</v>
      </c>
      <c r="C1210" s="23">
        <v>51</v>
      </c>
      <c r="D1210" s="23">
        <v>185</v>
      </c>
      <c r="F1210">
        <v>650</v>
      </c>
      <c r="G1210" s="3" t="s">
        <v>8955</v>
      </c>
    </row>
    <row r="1211" spans="2:9" x14ac:dyDescent="0.2">
      <c r="B1211">
        <v>5185</v>
      </c>
      <c r="C1211">
        <v>51</v>
      </c>
      <c r="D1211">
        <v>185</v>
      </c>
      <c r="E1211">
        <v>2998</v>
      </c>
      <c r="F1211">
        <v>650</v>
      </c>
      <c r="G1211" s="3" t="s">
        <v>8956</v>
      </c>
      <c r="I1211" s="19">
        <v>41153</v>
      </c>
    </row>
    <row r="1212" spans="2:9" x14ac:dyDescent="0.2">
      <c r="B1212">
        <v>5185</v>
      </c>
      <c r="C1212">
        <v>51</v>
      </c>
      <c r="D1212" t="s">
        <v>623</v>
      </c>
      <c r="E1212">
        <v>2619</v>
      </c>
      <c r="F1212">
        <v>650</v>
      </c>
      <c r="G1212" s="3" t="s">
        <v>8956</v>
      </c>
      <c r="I1212" s="19">
        <v>41122</v>
      </c>
    </row>
    <row r="1213" spans="2:9" x14ac:dyDescent="0.2">
      <c r="B1213" s="23">
        <v>5186</v>
      </c>
      <c r="C1213" s="23">
        <v>36</v>
      </c>
      <c r="D1213" s="23">
        <v>184</v>
      </c>
      <c r="F1213">
        <v>650</v>
      </c>
      <c r="G1213" s="3" t="s">
        <v>8955</v>
      </c>
    </row>
    <row r="1214" spans="2:9" x14ac:dyDescent="0.2">
      <c r="B1214">
        <v>5186</v>
      </c>
      <c r="C1214">
        <v>36</v>
      </c>
      <c r="D1214">
        <v>185</v>
      </c>
      <c r="E1214">
        <v>2999</v>
      </c>
      <c r="F1214">
        <v>650</v>
      </c>
      <c r="G1214" s="3" t="s">
        <v>8956</v>
      </c>
      <c r="I1214" s="19">
        <v>41106</v>
      </c>
    </row>
    <row r="1215" spans="2:9" x14ac:dyDescent="0.2">
      <c r="B1215">
        <v>5186</v>
      </c>
      <c r="C1215">
        <v>36</v>
      </c>
      <c r="D1215" t="s">
        <v>623</v>
      </c>
      <c r="E1215">
        <v>3681</v>
      </c>
      <c r="F1215">
        <v>650</v>
      </c>
      <c r="G1215" s="3" t="s">
        <v>8956</v>
      </c>
      <c r="I1215" s="19">
        <v>41229</v>
      </c>
    </row>
    <row r="1216" spans="2:9" x14ac:dyDescent="0.2">
      <c r="B1216">
        <v>5186</v>
      </c>
      <c r="C1216">
        <v>51</v>
      </c>
      <c r="D1216" t="s">
        <v>623</v>
      </c>
      <c r="E1216">
        <v>3791</v>
      </c>
      <c r="F1216">
        <v>650</v>
      </c>
      <c r="G1216" s="3" t="s">
        <v>8956</v>
      </c>
      <c r="I1216" s="19">
        <v>41229</v>
      </c>
    </row>
    <row r="1217" spans="2:9" x14ac:dyDescent="0.2">
      <c r="B1217" s="23">
        <v>5187</v>
      </c>
      <c r="C1217" s="23">
        <v>51</v>
      </c>
      <c r="D1217" s="23">
        <v>270</v>
      </c>
      <c r="F1217">
        <v>650</v>
      </c>
      <c r="G1217" s="3" t="s">
        <v>8955</v>
      </c>
    </row>
    <row r="1218" spans="2:9" x14ac:dyDescent="0.2">
      <c r="B1218">
        <v>5187</v>
      </c>
      <c r="C1218">
        <v>51</v>
      </c>
      <c r="D1218" t="s">
        <v>623</v>
      </c>
      <c r="E1218">
        <v>2601</v>
      </c>
      <c r="F1218">
        <v>650</v>
      </c>
      <c r="G1218" s="3" t="s">
        <v>8956</v>
      </c>
      <c r="I1218" s="19">
        <v>41167</v>
      </c>
    </row>
    <row r="1219" spans="2:9" x14ac:dyDescent="0.2">
      <c r="B1219">
        <v>5187</v>
      </c>
      <c r="C1219">
        <v>51</v>
      </c>
      <c r="D1219" t="s">
        <v>623</v>
      </c>
      <c r="E1219">
        <v>2737</v>
      </c>
      <c r="F1219">
        <v>650</v>
      </c>
      <c r="G1219" s="3" t="s">
        <v>8956</v>
      </c>
      <c r="I1219" s="19">
        <v>41122</v>
      </c>
    </row>
    <row r="1220" spans="2:9" x14ac:dyDescent="0.2">
      <c r="B1220">
        <v>5187</v>
      </c>
      <c r="C1220">
        <v>51</v>
      </c>
      <c r="D1220" t="s">
        <v>623</v>
      </c>
      <c r="E1220">
        <v>3844</v>
      </c>
      <c r="F1220">
        <v>650</v>
      </c>
      <c r="G1220" s="3" t="s">
        <v>8956</v>
      </c>
      <c r="I1220" s="19">
        <v>41253</v>
      </c>
    </row>
    <row r="1221" spans="2:9" x14ac:dyDescent="0.2">
      <c r="B1221" s="23">
        <v>5191</v>
      </c>
      <c r="C1221" s="23">
        <v>53</v>
      </c>
      <c r="D1221" s="23">
        <v>182</v>
      </c>
      <c r="F1221">
        <v>650</v>
      </c>
      <c r="G1221" s="3" t="s">
        <v>8955</v>
      </c>
    </row>
    <row r="1222" spans="2:9" x14ac:dyDescent="0.2">
      <c r="B1222">
        <v>5191</v>
      </c>
      <c r="C1222">
        <v>53</v>
      </c>
      <c r="D1222" t="s">
        <v>623</v>
      </c>
      <c r="E1222">
        <v>2512</v>
      </c>
      <c r="F1222">
        <v>650</v>
      </c>
      <c r="G1222" s="3" t="s">
        <v>8956</v>
      </c>
      <c r="I1222" s="19">
        <v>41142</v>
      </c>
    </row>
    <row r="1223" spans="2:9" x14ac:dyDescent="0.2">
      <c r="B1223">
        <v>5191</v>
      </c>
      <c r="C1223">
        <v>53</v>
      </c>
      <c r="D1223" t="s">
        <v>623</v>
      </c>
      <c r="E1223">
        <v>2681</v>
      </c>
      <c r="F1223">
        <v>650</v>
      </c>
      <c r="G1223" s="3" t="s">
        <v>8956</v>
      </c>
      <c r="I1223" s="19">
        <v>41354</v>
      </c>
    </row>
    <row r="1224" spans="2:9" x14ac:dyDescent="0.2">
      <c r="B1224" s="23">
        <v>5192</v>
      </c>
      <c r="C1224" s="23">
        <v>51</v>
      </c>
      <c r="D1224" s="23">
        <v>182</v>
      </c>
      <c r="F1224">
        <v>650</v>
      </c>
      <c r="G1224" s="3" t="s">
        <v>8955</v>
      </c>
    </row>
    <row r="1225" spans="2:9" x14ac:dyDescent="0.2">
      <c r="B1225">
        <v>5192</v>
      </c>
      <c r="C1225">
        <v>53</v>
      </c>
      <c r="D1225" t="s">
        <v>623</v>
      </c>
      <c r="E1225">
        <v>2592</v>
      </c>
      <c r="F1225">
        <v>650</v>
      </c>
      <c r="G1225" s="3" t="s">
        <v>8956</v>
      </c>
      <c r="I1225" s="19">
        <v>41142</v>
      </c>
    </row>
    <row r="1226" spans="2:9" x14ac:dyDescent="0.2">
      <c r="B1226" s="23">
        <v>5193</v>
      </c>
      <c r="C1226" s="23">
        <v>51</v>
      </c>
      <c r="D1226" s="23">
        <v>182</v>
      </c>
      <c r="F1226">
        <v>650</v>
      </c>
      <c r="G1226" s="3" t="s">
        <v>8955</v>
      </c>
    </row>
    <row r="1227" spans="2:9" x14ac:dyDescent="0.2">
      <c r="B1227">
        <v>5193</v>
      </c>
      <c r="C1227">
        <v>53</v>
      </c>
      <c r="D1227" t="s">
        <v>623</v>
      </c>
      <c r="E1227">
        <v>2593</v>
      </c>
      <c r="F1227">
        <v>650</v>
      </c>
      <c r="G1227" s="3" t="s">
        <v>8956</v>
      </c>
      <c r="I1227" s="19">
        <v>41142</v>
      </c>
    </row>
    <row r="1228" spans="2:9" x14ac:dyDescent="0.2">
      <c r="B1228" s="23">
        <v>5194</v>
      </c>
      <c r="C1228" s="23">
        <v>53</v>
      </c>
      <c r="D1228" s="23">
        <v>182</v>
      </c>
      <c r="F1228">
        <v>650</v>
      </c>
      <c r="G1228" s="3" t="s">
        <v>8955</v>
      </c>
    </row>
    <row r="1229" spans="2:9" x14ac:dyDescent="0.2">
      <c r="B1229">
        <v>5194</v>
      </c>
      <c r="C1229">
        <v>53</v>
      </c>
      <c r="D1229" t="s">
        <v>623</v>
      </c>
      <c r="E1229">
        <v>2868</v>
      </c>
      <c r="F1229">
        <v>650</v>
      </c>
      <c r="G1229" s="3" t="s">
        <v>8956</v>
      </c>
      <c r="I1229" s="19">
        <v>41205</v>
      </c>
    </row>
    <row r="1230" spans="2:9" x14ac:dyDescent="0.2">
      <c r="B1230">
        <v>5194</v>
      </c>
      <c r="C1230">
        <v>53</v>
      </c>
      <c r="D1230" t="s">
        <v>623</v>
      </c>
      <c r="E1230">
        <v>2696</v>
      </c>
      <c r="F1230">
        <v>650</v>
      </c>
      <c r="G1230" s="3" t="s">
        <v>8956</v>
      </c>
      <c r="I1230" s="19">
        <v>41142</v>
      </c>
    </row>
    <row r="1231" spans="2:9" x14ac:dyDescent="0.2">
      <c r="B1231">
        <v>5194</v>
      </c>
      <c r="C1231">
        <v>53</v>
      </c>
      <c r="D1231" t="s">
        <v>623</v>
      </c>
      <c r="E1231">
        <v>2698</v>
      </c>
      <c r="F1231">
        <v>650</v>
      </c>
      <c r="G1231" s="3" t="s">
        <v>8956</v>
      </c>
      <c r="I1231" s="19">
        <v>41354</v>
      </c>
    </row>
    <row r="1232" spans="2:9" x14ac:dyDescent="0.2">
      <c r="B1232" s="23">
        <v>5195</v>
      </c>
      <c r="C1232" s="23">
        <v>51</v>
      </c>
      <c r="D1232" s="23">
        <v>185</v>
      </c>
      <c r="F1232">
        <v>650</v>
      </c>
      <c r="G1232" s="3" t="s">
        <v>8955</v>
      </c>
    </row>
    <row r="1233" spans="2:9" x14ac:dyDescent="0.2">
      <c r="B1233" s="23">
        <v>5196</v>
      </c>
      <c r="C1233" s="23">
        <v>51</v>
      </c>
      <c r="D1233" s="23">
        <v>182</v>
      </c>
      <c r="F1233">
        <v>650</v>
      </c>
      <c r="G1233" s="3" t="s">
        <v>8955</v>
      </c>
    </row>
    <row r="1234" spans="2:9" x14ac:dyDescent="0.2">
      <c r="B1234">
        <v>5196</v>
      </c>
      <c r="C1234">
        <v>53</v>
      </c>
      <c r="D1234" t="s">
        <v>623</v>
      </c>
      <c r="E1234">
        <v>2594</v>
      </c>
      <c r="F1234">
        <v>650</v>
      </c>
      <c r="G1234" s="3" t="s">
        <v>8956</v>
      </c>
      <c r="I1234" s="19">
        <v>41151</v>
      </c>
    </row>
    <row r="1235" spans="2:9" x14ac:dyDescent="0.2">
      <c r="B1235" s="23">
        <v>5197</v>
      </c>
      <c r="C1235" s="23">
        <v>51</v>
      </c>
      <c r="D1235" s="23">
        <v>182</v>
      </c>
      <c r="F1235">
        <v>650</v>
      </c>
      <c r="G1235" s="3" t="s">
        <v>8955</v>
      </c>
    </row>
    <row r="1236" spans="2:9" x14ac:dyDescent="0.2">
      <c r="B1236">
        <v>5197</v>
      </c>
      <c r="C1236">
        <v>53</v>
      </c>
      <c r="D1236" t="s">
        <v>623</v>
      </c>
      <c r="E1236">
        <v>2595</v>
      </c>
      <c r="F1236">
        <v>650</v>
      </c>
      <c r="G1236" s="3" t="s">
        <v>8956</v>
      </c>
      <c r="I1236" s="19">
        <v>41151</v>
      </c>
    </row>
    <row r="1237" spans="2:9" x14ac:dyDescent="0.2">
      <c r="B1237" s="23">
        <v>5198</v>
      </c>
      <c r="C1237" s="23">
        <v>53</v>
      </c>
      <c r="D1237" s="23">
        <v>182</v>
      </c>
      <c r="F1237">
        <v>650</v>
      </c>
      <c r="G1237" s="3" t="s">
        <v>8955</v>
      </c>
    </row>
    <row r="1238" spans="2:9" x14ac:dyDescent="0.2">
      <c r="B1238">
        <v>5198</v>
      </c>
      <c r="C1238">
        <v>53</v>
      </c>
      <c r="D1238" t="s">
        <v>623</v>
      </c>
      <c r="E1238">
        <v>2869</v>
      </c>
      <c r="F1238">
        <v>650</v>
      </c>
      <c r="G1238" s="3" t="s">
        <v>8956</v>
      </c>
      <c r="I1238" s="19">
        <v>41212</v>
      </c>
    </row>
    <row r="1239" spans="2:9" x14ac:dyDescent="0.2">
      <c r="B1239">
        <v>5198</v>
      </c>
      <c r="C1239">
        <v>53</v>
      </c>
      <c r="D1239" t="s">
        <v>623</v>
      </c>
      <c r="E1239">
        <v>2697</v>
      </c>
      <c r="F1239">
        <v>650</v>
      </c>
      <c r="G1239" s="3" t="s">
        <v>8956</v>
      </c>
      <c r="I1239" s="19">
        <v>41151</v>
      </c>
    </row>
    <row r="1240" spans="2:9" x14ac:dyDescent="0.2">
      <c r="B1240" s="23">
        <v>5212</v>
      </c>
      <c r="C1240" s="23">
        <v>51</v>
      </c>
      <c r="D1240" s="23">
        <v>269</v>
      </c>
      <c r="F1240">
        <v>650</v>
      </c>
      <c r="G1240" s="3" t="s">
        <v>8955</v>
      </c>
    </row>
    <row r="1241" spans="2:9" x14ac:dyDescent="0.2">
      <c r="B1241">
        <v>5212</v>
      </c>
      <c r="C1241">
        <v>53</v>
      </c>
      <c r="D1241">
        <v>182</v>
      </c>
      <c r="E1241">
        <v>2870</v>
      </c>
      <c r="F1241">
        <v>650</v>
      </c>
      <c r="G1241" s="3" t="s">
        <v>8956</v>
      </c>
      <c r="I1241" s="19">
        <v>41212</v>
      </c>
    </row>
    <row r="1242" spans="2:9" x14ac:dyDescent="0.2">
      <c r="B1242">
        <v>5212</v>
      </c>
      <c r="C1242">
        <v>53</v>
      </c>
      <c r="D1242" t="s">
        <v>623</v>
      </c>
      <c r="E1242">
        <v>2676</v>
      </c>
      <c r="F1242">
        <v>650</v>
      </c>
      <c r="G1242" s="3" t="s">
        <v>8956</v>
      </c>
      <c r="I1242" s="19">
        <v>41151</v>
      </c>
    </row>
    <row r="1243" spans="2:9" x14ac:dyDescent="0.2">
      <c r="B1243" s="23">
        <v>5215</v>
      </c>
      <c r="C1243" s="23">
        <v>51</v>
      </c>
      <c r="D1243" s="23">
        <v>174</v>
      </c>
      <c r="F1243">
        <v>650</v>
      </c>
      <c r="G1243" s="3" t="s">
        <v>8955</v>
      </c>
    </row>
    <row r="1244" spans="2:9" x14ac:dyDescent="0.2">
      <c r="B1244">
        <v>5215</v>
      </c>
      <c r="C1244">
        <v>51</v>
      </c>
      <c r="D1244" t="s">
        <v>623</v>
      </c>
      <c r="E1244">
        <v>2596</v>
      </c>
      <c r="F1244">
        <v>650</v>
      </c>
      <c r="G1244" s="3" t="s">
        <v>8956</v>
      </c>
      <c r="I1244" s="19">
        <v>41162</v>
      </c>
    </row>
    <row r="1245" spans="2:9" x14ac:dyDescent="0.2">
      <c r="B1245" s="23">
        <v>5216</v>
      </c>
      <c r="C1245" s="23">
        <v>51</v>
      </c>
      <c r="D1245" s="23">
        <v>182</v>
      </c>
      <c r="F1245">
        <v>650</v>
      </c>
      <c r="G1245" s="3" t="s">
        <v>8955</v>
      </c>
    </row>
    <row r="1246" spans="2:9" x14ac:dyDescent="0.2">
      <c r="B1246">
        <v>5216</v>
      </c>
      <c r="C1246">
        <v>51</v>
      </c>
      <c r="D1246" t="s">
        <v>623</v>
      </c>
      <c r="E1246">
        <v>2597</v>
      </c>
      <c r="F1246">
        <v>650</v>
      </c>
      <c r="G1246" s="3" t="s">
        <v>8956</v>
      </c>
      <c r="I1246" s="19">
        <v>41164</v>
      </c>
    </row>
    <row r="1247" spans="2:9" x14ac:dyDescent="0.2">
      <c r="B1247" s="23">
        <v>5217</v>
      </c>
      <c r="C1247" s="23">
        <v>53</v>
      </c>
      <c r="D1247" s="23">
        <v>167</v>
      </c>
      <c r="F1247">
        <v>650</v>
      </c>
      <c r="G1247" s="3" t="s">
        <v>8955</v>
      </c>
    </row>
    <row r="1248" spans="2:9" x14ac:dyDescent="0.2">
      <c r="B1248">
        <v>5217</v>
      </c>
      <c r="C1248">
        <v>53</v>
      </c>
      <c r="D1248">
        <v>167</v>
      </c>
      <c r="E1248">
        <v>2871</v>
      </c>
      <c r="F1248">
        <v>650</v>
      </c>
      <c r="G1248" s="3" t="s">
        <v>8956</v>
      </c>
      <c r="I1248" s="19">
        <v>41275</v>
      </c>
    </row>
    <row r="1249" spans="2:9" x14ac:dyDescent="0.2">
      <c r="B1249">
        <v>5217</v>
      </c>
      <c r="C1249">
        <v>53</v>
      </c>
      <c r="D1249" t="s">
        <v>623</v>
      </c>
      <c r="E1249">
        <v>2620</v>
      </c>
      <c r="F1249">
        <v>650</v>
      </c>
      <c r="G1249" s="3" t="s">
        <v>8956</v>
      </c>
      <c r="I1249" s="19">
        <v>41252</v>
      </c>
    </row>
    <row r="1250" spans="2:9" x14ac:dyDescent="0.2">
      <c r="B1250">
        <v>5217</v>
      </c>
      <c r="C1250">
        <v>53</v>
      </c>
      <c r="D1250" t="s">
        <v>623</v>
      </c>
      <c r="E1250">
        <v>3643</v>
      </c>
      <c r="F1250">
        <v>650</v>
      </c>
      <c r="G1250" s="3" t="s">
        <v>8956</v>
      </c>
      <c r="I1250" s="19">
        <v>41213</v>
      </c>
    </row>
    <row r="1251" spans="2:9" x14ac:dyDescent="0.2">
      <c r="B1251" s="23">
        <v>5225</v>
      </c>
      <c r="C1251" s="23">
        <v>53</v>
      </c>
      <c r="D1251" s="23">
        <v>167</v>
      </c>
      <c r="F1251">
        <v>650</v>
      </c>
      <c r="G1251" s="3" t="s">
        <v>8955</v>
      </c>
    </row>
    <row r="1252" spans="2:9" x14ac:dyDescent="0.2">
      <c r="B1252">
        <v>5225</v>
      </c>
      <c r="C1252">
        <v>53</v>
      </c>
      <c r="D1252">
        <v>167</v>
      </c>
      <c r="E1252">
        <v>2872</v>
      </c>
      <c r="F1252">
        <v>650</v>
      </c>
      <c r="G1252" s="3" t="s">
        <v>8956</v>
      </c>
      <c r="I1252" s="19">
        <v>41275</v>
      </c>
    </row>
    <row r="1253" spans="2:9" x14ac:dyDescent="0.2">
      <c r="B1253">
        <v>5225</v>
      </c>
      <c r="C1253">
        <v>53</v>
      </c>
      <c r="D1253" t="s">
        <v>623</v>
      </c>
      <c r="E1253">
        <v>2707</v>
      </c>
      <c r="F1253">
        <v>650</v>
      </c>
      <c r="G1253" s="3" t="s">
        <v>8956</v>
      </c>
      <c r="I1253" s="19">
        <v>41164</v>
      </c>
    </row>
    <row r="1254" spans="2:9" x14ac:dyDescent="0.2">
      <c r="B1254">
        <v>5225</v>
      </c>
      <c r="C1254">
        <v>53</v>
      </c>
      <c r="D1254" t="s">
        <v>623</v>
      </c>
      <c r="E1254">
        <v>2710</v>
      </c>
      <c r="F1254">
        <v>650</v>
      </c>
      <c r="G1254" s="3" t="s">
        <v>8956</v>
      </c>
      <c r="I1254" s="19">
        <v>41214</v>
      </c>
    </row>
    <row r="1255" spans="2:9" x14ac:dyDescent="0.2">
      <c r="B1255">
        <v>5225</v>
      </c>
      <c r="C1255">
        <v>53</v>
      </c>
      <c r="D1255">
        <v>184</v>
      </c>
      <c r="E1255">
        <v>3719</v>
      </c>
      <c r="F1255">
        <v>650</v>
      </c>
      <c r="G1255" s="3" t="s">
        <v>8956</v>
      </c>
      <c r="I1255" s="19">
        <v>41213</v>
      </c>
    </row>
    <row r="1256" spans="2:9" x14ac:dyDescent="0.2">
      <c r="B1256" s="23">
        <v>5228</v>
      </c>
      <c r="C1256" s="23">
        <v>51</v>
      </c>
      <c r="D1256" s="23">
        <v>184</v>
      </c>
      <c r="F1256">
        <v>650</v>
      </c>
      <c r="G1256" s="3" t="s">
        <v>8955</v>
      </c>
    </row>
    <row r="1257" spans="2:9" x14ac:dyDescent="0.2">
      <c r="B1257">
        <v>5228</v>
      </c>
      <c r="C1257">
        <v>51</v>
      </c>
      <c r="D1257" t="s">
        <v>623</v>
      </c>
      <c r="E1257">
        <v>2598</v>
      </c>
      <c r="F1257">
        <v>650</v>
      </c>
      <c r="G1257" s="3" t="s">
        <v>8956</v>
      </c>
      <c r="I1257" s="19">
        <v>41165</v>
      </c>
    </row>
    <row r="1258" spans="2:9" x14ac:dyDescent="0.2">
      <c r="B1258" s="23">
        <v>5229</v>
      </c>
      <c r="C1258" s="23">
        <v>51</v>
      </c>
      <c r="D1258" s="23">
        <v>167</v>
      </c>
      <c r="F1258">
        <v>650</v>
      </c>
      <c r="G1258" s="3" t="s">
        <v>8955</v>
      </c>
    </row>
    <row r="1259" spans="2:9" x14ac:dyDescent="0.2">
      <c r="B1259">
        <v>5229</v>
      </c>
      <c r="C1259">
        <v>53</v>
      </c>
      <c r="D1259" t="s">
        <v>623</v>
      </c>
      <c r="E1259">
        <v>3070</v>
      </c>
      <c r="F1259">
        <v>650</v>
      </c>
      <c r="G1259" s="3" t="s">
        <v>8956</v>
      </c>
      <c r="I1259" s="19">
        <v>41275</v>
      </c>
    </row>
    <row r="1260" spans="2:9" x14ac:dyDescent="0.2">
      <c r="B1260">
        <v>5229</v>
      </c>
      <c r="C1260">
        <v>53</v>
      </c>
      <c r="D1260" t="s">
        <v>623</v>
      </c>
      <c r="E1260">
        <v>3704</v>
      </c>
      <c r="F1260">
        <v>650</v>
      </c>
      <c r="G1260" s="3" t="s">
        <v>8956</v>
      </c>
      <c r="I1260" s="19">
        <v>41213</v>
      </c>
    </row>
    <row r="1261" spans="2:9" x14ac:dyDescent="0.2">
      <c r="B1261">
        <v>5229</v>
      </c>
      <c r="C1261">
        <v>51</v>
      </c>
      <c r="D1261" t="s">
        <v>623</v>
      </c>
      <c r="E1261">
        <v>3710</v>
      </c>
      <c r="F1261">
        <v>650</v>
      </c>
      <c r="G1261" s="3" t="s">
        <v>8956</v>
      </c>
      <c r="I1261" s="19">
        <v>41309</v>
      </c>
    </row>
    <row r="1262" spans="2:9" x14ac:dyDescent="0.2">
      <c r="B1262" s="23">
        <v>5246</v>
      </c>
      <c r="C1262" s="23">
        <v>51</v>
      </c>
      <c r="D1262" s="23">
        <v>185</v>
      </c>
      <c r="F1262">
        <v>650</v>
      </c>
      <c r="G1262" s="3" t="s">
        <v>8955</v>
      </c>
    </row>
    <row r="1263" spans="2:9" x14ac:dyDescent="0.2">
      <c r="B1263" s="23">
        <v>5247</v>
      </c>
      <c r="C1263" s="23">
        <v>51</v>
      </c>
      <c r="D1263" s="23">
        <v>171</v>
      </c>
      <c r="F1263">
        <v>650</v>
      </c>
      <c r="G1263" s="3" t="s">
        <v>8955</v>
      </c>
    </row>
    <row r="1264" spans="2:9" x14ac:dyDescent="0.2">
      <c r="B1264">
        <v>5247</v>
      </c>
      <c r="C1264">
        <v>51</v>
      </c>
      <c r="D1264" t="s">
        <v>623</v>
      </c>
      <c r="E1264">
        <v>2951</v>
      </c>
      <c r="F1264">
        <v>650</v>
      </c>
      <c r="G1264" s="3" t="s">
        <v>8956</v>
      </c>
      <c r="I1264" s="19">
        <v>41198</v>
      </c>
    </row>
    <row r="1265" spans="2:9" x14ac:dyDescent="0.2">
      <c r="B1265" s="23">
        <v>5248</v>
      </c>
      <c r="C1265" s="23">
        <v>51</v>
      </c>
      <c r="D1265" s="23">
        <v>174</v>
      </c>
      <c r="F1265">
        <v>650</v>
      </c>
      <c r="G1265" s="3" t="s">
        <v>8955</v>
      </c>
    </row>
    <row r="1266" spans="2:9" x14ac:dyDescent="0.2">
      <c r="B1266">
        <v>5248</v>
      </c>
      <c r="C1266">
        <v>51</v>
      </c>
      <c r="D1266" t="s">
        <v>623</v>
      </c>
      <c r="E1266">
        <v>2874</v>
      </c>
      <c r="F1266">
        <v>650</v>
      </c>
      <c r="G1266" s="3" t="s">
        <v>8956</v>
      </c>
      <c r="I1266" s="19">
        <v>40974</v>
      </c>
    </row>
    <row r="1267" spans="2:9" x14ac:dyDescent="0.2">
      <c r="B1267" s="23">
        <v>5249</v>
      </c>
      <c r="C1267" s="23">
        <v>51</v>
      </c>
      <c r="D1267" s="23">
        <v>175</v>
      </c>
      <c r="F1267">
        <v>650</v>
      </c>
      <c r="G1267" s="3" t="s">
        <v>8955</v>
      </c>
    </row>
    <row r="1268" spans="2:9" x14ac:dyDescent="0.2">
      <c r="B1268">
        <v>5249</v>
      </c>
      <c r="C1268">
        <v>51</v>
      </c>
      <c r="D1268" t="s">
        <v>623</v>
      </c>
      <c r="E1268">
        <v>2849</v>
      </c>
      <c r="F1268">
        <v>650</v>
      </c>
      <c r="G1268" s="3" t="s">
        <v>8956</v>
      </c>
      <c r="I1268" s="19">
        <v>41162</v>
      </c>
    </row>
    <row r="1269" spans="2:9" x14ac:dyDescent="0.2">
      <c r="B1269" s="23">
        <v>5253</v>
      </c>
      <c r="C1269" s="23">
        <v>53</v>
      </c>
      <c r="D1269" s="23">
        <v>182</v>
      </c>
      <c r="F1269">
        <v>650</v>
      </c>
      <c r="G1269" s="3" t="s">
        <v>8955</v>
      </c>
    </row>
    <row r="1270" spans="2:9" x14ac:dyDescent="0.2">
      <c r="B1270">
        <v>5253</v>
      </c>
      <c r="C1270">
        <v>53</v>
      </c>
      <c r="D1270" t="s">
        <v>623</v>
      </c>
      <c r="E1270">
        <v>2876</v>
      </c>
      <c r="F1270">
        <v>650</v>
      </c>
      <c r="G1270" s="3" t="s">
        <v>8956</v>
      </c>
      <c r="I1270" s="19">
        <v>41232</v>
      </c>
    </row>
    <row r="1271" spans="2:9" x14ac:dyDescent="0.2">
      <c r="B1271">
        <v>5253</v>
      </c>
      <c r="C1271">
        <v>53</v>
      </c>
      <c r="D1271" t="s">
        <v>623</v>
      </c>
      <c r="E1271">
        <v>2708</v>
      </c>
      <c r="F1271">
        <v>650</v>
      </c>
      <c r="G1271" s="3" t="s">
        <v>8956</v>
      </c>
      <c r="I1271" s="19">
        <v>41171</v>
      </c>
    </row>
    <row r="1272" spans="2:9" x14ac:dyDescent="0.2">
      <c r="B1272">
        <v>5253</v>
      </c>
      <c r="C1272">
        <v>53</v>
      </c>
      <c r="D1272" t="s">
        <v>623</v>
      </c>
      <c r="E1272">
        <v>2711</v>
      </c>
      <c r="F1272">
        <v>650</v>
      </c>
      <c r="G1272" s="3" t="s">
        <v>8956</v>
      </c>
      <c r="I1272" s="19" t="s">
        <v>623</v>
      </c>
    </row>
    <row r="1273" spans="2:9" x14ac:dyDescent="0.2">
      <c r="B1273" s="23">
        <v>5256</v>
      </c>
      <c r="C1273" s="23">
        <v>51</v>
      </c>
      <c r="D1273" s="23">
        <v>182</v>
      </c>
      <c r="F1273">
        <v>650</v>
      </c>
      <c r="G1273" s="3" t="s">
        <v>8955</v>
      </c>
    </row>
    <row r="1274" spans="2:9" x14ac:dyDescent="0.2">
      <c r="B1274">
        <v>5256</v>
      </c>
      <c r="C1274">
        <v>53</v>
      </c>
      <c r="D1274" t="s">
        <v>623</v>
      </c>
      <c r="E1274">
        <v>2599</v>
      </c>
      <c r="F1274">
        <v>650</v>
      </c>
      <c r="G1274" s="3" t="s">
        <v>8956</v>
      </c>
      <c r="I1274" s="19">
        <v>41171</v>
      </c>
    </row>
    <row r="1275" spans="2:9" x14ac:dyDescent="0.2">
      <c r="B1275" s="23">
        <v>5257</v>
      </c>
      <c r="C1275" s="23">
        <v>51</v>
      </c>
      <c r="D1275" s="23">
        <v>176</v>
      </c>
      <c r="F1275">
        <v>650</v>
      </c>
      <c r="G1275" s="3" t="s">
        <v>8955</v>
      </c>
    </row>
    <row r="1276" spans="2:9" x14ac:dyDescent="0.2">
      <c r="B1276">
        <v>5257</v>
      </c>
      <c r="C1276">
        <v>56</v>
      </c>
      <c r="D1276" t="s">
        <v>623</v>
      </c>
      <c r="E1276">
        <v>2600</v>
      </c>
      <c r="F1276">
        <v>650</v>
      </c>
      <c r="G1276" s="3" t="s">
        <v>8956</v>
      </c>
      <c r="I1276" s="19">
        <v>41177</v>
      </c>
    </row>
    <row r="1277" spans="2:9" x14ac:dyDescent="0.2">
      <c r="B1277" s="23">
        <v>5258</v>
      </c>
      <c r="C1277" s="23">
        <v>51</v>
      </c>
      <c r="D1277" s="23">
        <v>185</v>
      </c>
      <c r="F1277">
        <v>650</v>
      </c>
      <c r="G1277" s="3" t="s">
        <v>8955</v>
      </c>
    </row>
    <row r="1278" spans="2:9" x14ac:dyDescent="0.2">
      <c r="B1278">
        <v>5258</v>
      </c>
      <c r="C1278">
        <v>51</v>
      </c>
      <c r="D1278" t="s">
        <v>623</v>
      </c>
      <c r="E1278">
        <v>2877</v>
      </c>
      <c r="F1278">
        <v>650</v>
      </c>
      <c r="G1278" s="3" t="s">
        <v>8956</v>
      </c>
      <c r="I1278" s="19">
        <v>41209</v>
      </c>
    </row>
    <row r="1279" spans="2:9" x14ac:dyDescent="0.2">
      <c r="B1279">
        <v>5258</v>
      </c>
      <c r="C1279">
        <v>51</v>
      </c>
      <c r="D1279" t="s">
        <v>623</v>
      </c>
      <c r="E1279">
        <v>2739</v>
      </c>
      <c r="F1279">
        <v>650</v>
      </c>
      <c r="G1279" s="3" t="s">
        <v>8956</v>
      </c>
      <c r="I1279" s="19">
        <v>41179</v>
      </c>
    </row>
    <row r="1280" spans="2:9" x14ac:dyDescent="0.2">
      <c r="B1280" s="23">
        <v>5259</v>
      </c>
      <c r="C1280" s="23">
        <v>51</v>
      </c>
      <c r="D1280" s="23">
        <v>176</v>
      </c>
      <c r="F1280">
        <v>650</v>
      </c>
      <c r="G1280" s="3" t="s">
        <v>8955</v>
      </c>
    </row>
    <row r="1281" spans="2:9" x14ac:dyDescent="0.2">
      <c r="B1281">
        <v>5259</v>
      </c>
      <c r="C1281">
        <v>56</v>
      </c>
      <c r="D1281" t="s">
        <v>623</v>
      </c>
      <c r="E1281">
        <v>2601</v>
      </c>
      <c r="F1281">
        <v>650</v>
      </c>
      <c r="G1281" s="3" t="s">
        <v>8956</v>
      </c>
      <c r="I1281" s="19">
        <v>41183</v>
      </c>
    </row>
    <row r="1282" spans="2:9" x14ac:dyDescent="0.2">
      <c r="B1282" s="23">
        <v>5260</v>
      </c>
      <c r="C1282" s="23">
        <v>50</v>
      </c>
      <c r="D1282" s="23">
        <v>182</v>
      </c>
      <c r="F1282">
        <v>650</v>
      </c>
      <c r="G1282" s="3" t="s">
        <v>8955</v>
      </c>
    </row>
    <row r="1283" spans="2:9" x14ac:dyDescent="0.2">
      <c r="B1283">
        <v>5260</v>
      </c>
      <c r="C1283">
        <v>53</v>
      </c>
      <c r="D1283" t="s">
        <v>623</v>
      </c>
      <c r="E1283">
        <v>2878</v>
      </c>
      <c r="F1283">
        <v>650</v>
      </c>
      <c r="G1283" s="3" t="s">
        <v>8956</v>
      </c>
      <c r="I1283" s="19">
        <v>41218</v>
      </c>
    </row>
    <row r="1284" spans="2:9" x14ac:dyDescent="0.2">
      <c r="B1284">
        <v>5260</v>
      </c>
      <c r="C1284">
        <v>53</v>
      </c>
      <c r="D1284" t="s">
        <v>623</v>
      </c>
      <c r="E1284">
        <v>2748</v>
      </c>
      <c r="F1284">
        <v>650</v>
      </c>
      <c r="G1284" s="3" t="s">
        <v>8956</v>
      </c>
      <c r="I1284" s="19">
        <v>41192</v>
      </c>
    </row>
    <row r="1285" spans="2:9" x14ac:dyDescent="0.2">
      <c r="B1285" s="23">
        <v>5272</v>
      </c>
      <c r="C1285" s="23">
        <v>51</v>
      </c>
      <c r="D1285" s="23">
        <v>182</v>
      </c>
      <c r="F1285">
        <v>650</v>
      </c>
      <c r="G1285" s="3" t="s">
        <v>8955</v>
      </c>
    </row>
    <row r="1286" spans="2:9" x14ac:dyDescent="0.2">
      <c r="B1286">
        <v>5272</v>
      </c>
      <c r="C1286">
        <v>53</v>
      </c>
      <c r="D1286">
        <v>182</v>
      </c>
      <c r="E1286">
        <v>2904</v>
      </c>
      <c r="F1286">
        <v>650</v>
      </c>
      <c r="G1286" s="3" t="s">
        <v>8956</v>
      </c>
      <c r="I1286" s="19">
        <v>41020</v>
      </c>
    </row>
    <row r="1287" spans="2:9" x14ac:dyDescent="0.2">
      <c r="B1287" s="23">
        <v>5275</v>
      </c>
      <c r="C1287" s="23">
        <v>53</v>
      </c>
      <c r="D1287" s="23">
        <v>182</v>
      </c>
      <c r="F1287">
        <v>650</v>
      </c>
      <c r="G1287" s="3" t="s">
        <v>8955</v>
      </c>
    </row>
    <row r="1288" spans="2:9" x14ac:dyDescent="0.2">
      <c r="B1288">
        <v>5275</v>
      </c>
      <c r="C1288">
        <v>53</v>
      </c>
      <c r="D1288">
        <v>182</v>
      </c>
      <c r="E1288">
        <v>2879</v>
      </c>
      <c r="F1288">
        <v>650</v>
      </c>
      <c r="G1288" s="3" t="s">
        <v>8956</v>
      </c>
      <c r="I1288" s="19">
        <v>41253</v>
      </c>
    </row>
    <row r="1289" spans="2:9" x14ac:dyDescent="0.2">
      <c r="B1289">
        <v>5275</v>
      </c>
      <c r="C1289">
        <v>53</v>
      </c>
      <c r="D1289" t="s">
        <v>623</v>
      </c>
      <c r="E1289">
        <v>2677</v>
      </c>
      <c r="F1289">
        <v>650</v>
      </c>
      <c r="G1289" s="3" t="s">
        <v>8956</v>
      </c>
      <c r="I1289" s="19">
        <v>41192</v>
      </c>
    </row>
    <row r="1290" spans="2:9" x14ac:dyDescent="0.2">
      <c r="B1290" s="23">
        <v>5281</v>
      </c>
      <c r="C1290" s="23">
        <v>51</v>
      </c>
      <c r="D1290" s="23">
        <v>182</v>
      </c>
      <c r="F1290">
        <v>650</v>
      </c>
      <c r="G1290" s="3" t="s">
        <v>8955</v>
      </c>
    </row>
    <row r="1291" spans="2:9" x14ac:dyDescent="0.2">
      <c r="B1291" s="23">
        <v>5282</v>
      </c>
      <c r="C1291" s="23">
        <v>51</v>
      </c>
      <c r="D1291" s="23">
        <v>182</v>
      </c>
      <c r="F1291">
        <v>650</v>
      </c>
      <c r="G1291" s="3" t="s">
        <v>8955</v>
      </c>
    </row>
    <row r="1292" spans="2:9" x14ac:dyDescent="0.2">
      <c r="B1292">
        <v>5282</v>
      </c>
      <c r="C1292">
        <v>53</v>
      </c>
      <c r="D1292" t="s">
        <v>623</v>
      </c>
      <c r="E1292">
        <v>2602</v>
      </c>
      <c r="F1292">
        <v>650</v>
      </c>
      <c r="G1292" s="3" t="s">
        <v>8956</v>
      </c>
      <c r="I1292" s="19">
        <v>41192</v>
      </c>
    </row>
    <row r="1293" spans="2:9" x14ac:dyDescent="0.2">
      <c r="B1293" s="23">
        <v>5283</v>
      </c>
      <c r="C1293" s="23">
        <v>53</v>
      </c>
      <c r="D1293" s="23">
        <v>167</v>
      </c>
      <c r="F1293">
        <v>650</v>
      </c>
      <c r="G1293" s="3" t="s">
        <v>8955</v>
      </c>
    </row>
    <row r="1294" spans="2:9" x14ac:dyDescent="0.2">
      <c r="B1294">
        <v>5283</v>
      </c>
      <c r="C1294">
        <v>53</v>
      </c>
      <c r="D1294" t="s">
        <v>623</v>
      </c>
      <c r="E1294">
        <v>2880</v>
      </c>
      <c r="F1294">
        <v>650</v>
      </c>
      <c r="G1294" s="3" t="s">
        <v>8956</v>
      </c>
      <c r="I1294" s="19">
        <v>41275</v>
      </c>
    </row>
    <row r="1295" spans="2:9" x14ac:dyDescent="0.2">
      <c r="B1295">
        <v>5283</v>
      </c>
      <c r="C1295">
        <v>53</v>
      </c>
      <c r="D1295" t="s">
        <v>623</v>
      </c>
      <c r="E1295">
        <v>2717</v>
      </c>
      <c r="F1295">
        <v>650</v>
      </c>
      <c r="G1295" s="3" t="s">
        <v>8956</v>
      </c>
      <c r="I1295" s="19">
        <v>41214</v>
      </c>
    </row>
    <row r="1296" spans="2:9" x14ac:dyDescent="0.2">
      <c r="B1296">
        <v>5283</v>
      </c>
      <c r="C1296">
        <v>51</v>
      </c>
      <c r="D1296">
        <v>177</v>
      </c>
      <c r="E1296">
        <v>3722</v>
      </c>
      <c r="F1296">
        <v>650</v>
      </c>
      <c r="G1296" s="3" t="s">
        <v>8956</v>
      </c>
      <c r="I1296" s="19">
        <v>41213</v>
      </c>
    </row>
    <row r="1297" spans="2:9" x14ac:dyDescent="0.2">
      <c r="B1297" s="23">
        <v>5284</v>
      </c>
      <c r="C1297" s="23">
        <v>34</v>
      </c>
      <c r="D1297" s="23">
        <v>182</v>
      </c>
      <c r="F1297">
        <v>650</v>
      </c>
      <c r="G1297" s="3" t="s">
        <v>8955</v>
      </c>
    </row>
    <row r="1298" spans="2:9" x14ac:dyDescent="0.2">
      <c r="B1298">
        <v>5284</v>
      </c>
      <c r="C1298">
        <v>34</v>
      </c>
      <c r="D1298" t="s">
        <v>623</v>
      </c>
      <c r="E1298">
        <v>2513</v>
      </c>
      <c r="F1298">
        <v>650</v>
      </c>
      <c r="G1298" s="3" t="s">
        <v>8956</v>
      </c>
      <c r="I1298" s="19">
        <v>41211</v>
      </c>
    </row>
    <row r="1299" spans="2:9" x14ac:dyDescent="0.2">
      <c r="B1299" s="23">
        <v>5286</v>
      </c>
      <c r="C1299" s="23">
        <v>51</v>
      </c>
      <c r="D1299" s="23">
        <v>175</v>
      </c>
      <c r="F1299">
        <v>650</v>
      </c>
      <c r="G1299" s="3" t="s">
        <v>8955</v>
      </c>
    </row>
    <row r="1300" spans="2:9" x14ac:dyDescent="0.2">
      <c r="B1300">
        <v>5286</v>
      </c>
      <c r="C1300">
        <v>51</v>
      </c>
      <c r="D1300" t="s">
        <v>623</v>
      </c>
      <c r="E1300">
        <v>3003</v>
      </c>
      <c r="F1300">
        <v>650</v>
      </c>
      <c r="G1300" s="3" t="s">
        <v>8956</v>
      </c>
      <c r="I1300" s="19">
        <v>41214</v>
      </c>
    </row>
    <row r="1301" spans="2:9" x14ac:dyDescent="0.2">
      <c r="B1301" s="23">
        <v>5287</v>
      </c>
      <c r="C1301" s="23">
        <v>51</v>
      </c>
      <c r="D1301" s="23">
        <v>167</v>
      </c>
      <c r="F1301">
        <v>650</v>
      </c>
      <c r="G1301" s="3" t="s">
        <v>8955</v>
      </c>
    </row>
    <row r="1302" spans="2:9" x14ac:dyDescent="0.2">
      <c r="B1302">
        <v>5287</v>
      </c>
      <c r="C1302">
        <v>53</v>
      </c>
      <c r="D1302">
        <v>167</v>
      </c>
      <c r="E1302">
        <v>3008</v>
      </c>
      <c r="F1302">
        <v>650</v>
      </c>
      <c r="G1302" s="3" t="s">
        <v>8956</v>
      </c>
      <c r="I1302" s="19">
        <v>41275</v>
      </c>
    </row>
    <row r="1303" spans="2:9" x14ac:dyDescent="0.2">
      <c r="B1303">
        <v>5287</v>
      </c>
      <c r="C1303">
        <v>53</v>
      </c>
      <c r="D1303" t="s">
        <v>623</v>
      </c>
      <c r="E1303">
        <v>2661</v>
      </c>
      <c r="F1303">
        <v>650</v>
      </c>
      <c r="G1303" s="3" t="s">
        <v>8956</v>
      </c>
      <c r="I1303" s="19">
        <v>40919</v>
      </c>
    </row>
    <row r="1304" spans="2:9" x14ac:dyDescent="0.2">
      <c r="B1304">
        <v>5287</v>
      </c>
      <c r="C1304">
        <v>51</v>
      </c>
      <c r="D1304" t="s">
        <v>623</v>
      </c>
      <c r="E1304">
        <v>3669</v>
      </c>
      <c r="F1304">
        <v>650</v>
      </c>
      <c r="G1304" s="3" t="s">
        <v>8956</v>
      </c>
      <c r="I1304" s="19">
        <v>41308</v>
      </c>
    </row>
    <row r="1305" spans="2:9" x14ac:dyDescent="0.2">
      <c r="B1305" s="23">
        <v>5290</v>
      </c>
      <c r="C1305" s="23">
        <v>53</v>
      </c>
      <c r="D1305" s="23">
        <v>167</v>
      </c>
      <c r="F1305">
        <v>650</v>
      </c>
      <c r="G1305" s="3" t="s">
        <v>8955</v>
      </c>
    </row>
    <row r="1306" spans="2:9" x14ac:dyDescent="0.2">
      <c r="B1306">
        <v>5290</v>
      </c>
      <c r="C1306">
        <v>51</v>
      </c>
      <c r="D1306" t="s">
        <v>623</v>
      </c>
      <c r="E1306">
        <v>2958</v>
      </c>
      <c r="F1306">
        <v>650</v>
      </c>
      <c r="G1306" s="3" t="s">
        <v>8956</v>
      </c>
      <c r="I1306" s="19">
        <v>41275</v>
      </c>
    </row>
    <row r="1307" spans="2:9" x14ac:dyDescent="0.2">
      <c r="B1307" s="23">
        <v>5293</v>
      </c>
      <c r="C1307" s="23">
        <v>51</v>
      </c>
      <c r="D1307" s="23">
        <v>177</v>
      </c>
      <c r="F1307">
        <v>650</v>
      </c>
      <c r="G1307" s="3" t="s">
        <v>8955</v>
      </c>
    </row>
    <row r="1308" spans="2:9" x14ac:dyDescent="0.2">
      <c r="B1308">
        <v>5293</v>
      </c>
      <c r="C1308">
        <v>53</v>
      </c>
      <c r="D1308" t="s">
        <v>623</v>
      </c>
      <c r="E1308">
        <v>2603</v>
      </c>
      <c r="F1308">
        <v>650</v>
      </c>
      <c r="G1308" s="3" t="s">
        <v>8956</v>
      </c>
      <c r="I1308" s="19">
        <v>40919</v>
      </c>
    </row>
    <row r="1309" spans="2:9" x14ac:dyDescent="0.2">
      <c r="B1309" s="23">
        <v>5294</v>
      </c>
      <c r="C1309" s="23">
        <v>53</v>
      </c>
      <c r="D1309" s="23">
        <v>167</v>
      </c>
      <c r="F1309">
        <v>650</v>
      </c>
      <c r="G1309" s="3" t="s">
        <v>8955</v>
      </c>
    </row>
    <row r="1310" spans="2:9" x14ac:dyDescent="0.2">
      <c r="B1310">
        <v>5294</v>
      </c>
      <c r="C1310">
        <v>53</v>
      </c>
      <c r="D1310" t="s">
        <v>623</v>
      </c>
      <c r="E1310">
        <v>2881</v>
      </c>
      <c r="F1310">
        <v>650</v>
      </c>
      <c r="G1310" s="3" t="s">
        <v>8956</v>
      </c>
      <c r="I1310" s="19">
        <v>41275</v>
      </c>
    </row>
    <row r="1311" spans="2:9" x14ac:dyDescent="0.2">
      <c r="B1311">
        <v>5294</v>
      </c>
      <c r="C1311">
        <v>53</v>
      </c>
      <c r="D1311" t="s">
        <v>623</v>
      </c>
      <c r="E1311">
        <v>2742</v>
      </c>
      <c r="F1311">
        <v>650</v>
      </c>
      <c r="G1311" s="3" t="s">
        <v>8956</v>
      </c>
      <c r="I1311" s="19">
        <v>41214</v>
      </c>
    </row>
    <row r="1312" spans="2:9" x14ac:dyDescent="0.2">
      <c r="B1312" s="23">
        <v>5297</v>
      </c>
      <c r="C1312" s="23">
        <v>51</v>
      </c>
      <c r="D1312" s="23">
        <v>177</v>
      </c>
      <c r="F1312">
        <v>650</v>
      </c>
      <c r="G1312" s="3" t="s">
        <v>8955</v>
      </c>
    </row>
    <row r="1313" spans="2:9" x14ac:dyDescent="0.2">
      <c r="B1313">
        <v>5297</v>
      </c>
      <c r="C1313">
        <v>53</v>
      </c>
      <c r="D1313" t="s">
        <v>623</v>
      </c>
      <c r="E1313">
        <v>2604</v>
      </c>
      <c r="F1313">
        <v>650</v>
      </c>
      <c r="G1313" s="3" t="s">
        <v>8956</v>
      </c>
      <c r="I1313" s="19">
        <v>40919</v>
      </c>
    </row>
    <row r="1314" spans="2:9" x14ac:dyDescent="0.2">
      <c r="B1314" s="23">
        <v>5298</v>
      </c>
      <c r="C1314" s="23">
        <v>51</v>
      </c>
      <c r="D1314" s="23">
        <v>177</v>
      </c>
      <c r="F1314">
        <v>650</v>
      </c>
      <c r="G1314" s="3" t="s">
        <v>8955</v>
      </c>
    </row>
    <row r="1315" spans="2:9" x14ac:dyDescent="0.2">
      <c r="B1315" s="23">
        <v>5299</v>
      </c>
      <c r="C1315" s="23">
        <v>51</v>
      </c>
      <c r="D1315" s="23">
        <v>177</v>
      </c>
      <c r="F1315">
        <v>650</v>
      </c>
      <c r="G1315" s="3" t="s">
        <v>8955</v>
      </c>
    </row>
    <row r="1316" spans="2:9" x14ac:dyDescent="0.2">
      <c r="B1316" s="23">
        <v>5300</v>
      </c>
      <c r="C1316" s="23">
        <v>51</v>
      </c>
      <c r="D1316" s="23">
        <v>177</v>
      </c>
      <c r="F1316">
        <v>650</v>
      </c>
      <c r="G1316" s="3" t="s">
        <v>8955</v>
      </c>
    </row>
    <row r="1317" spans="2:9" x14ac:dyDescent="0.2">
      <c r="B1317" s="23">
        <v>5301</v>
      </c>
      <c r="C1317" s="23">
        <v>51</v>
      </c>
      <c r="D1317" s="23">
        <v>167</v>
      </c>
      <c r="F1317">
        <v>650</v>
      </c>
      <c r="G1317" s="3" t="s">
        <v>8955</v>
      </c>
    </row>
    <row r="1318" spans="2:9" x14ac:dyDescent="0.2">
      <c r="B1318">
        <v>5301</v>
      </c>
      <c r="C1318">
        <v>53</v>
      </c>
      <c r="D1318">
        <v>177</v>
      </c>
      <c r="E1318">
        <v>3006</v>
      </c>
      <c r="F1318">
        <v>650</v>
      </c>
      <c r="G1318" s="3" t="s">
        <v>8956</v>
      </c>
      <c r="I1318" s="19">
        <v>41278</v>
      </c>
    </row>
    <row r="1319" spans="2:9" x14ac:dyDescent="0.2">
      <c r="B1319">
        <v>5301</v>
      </c>
      <c r="C1319">
        <v>53</v>
      </c>
      <c r="D1319" t="s">
        <v>623</v>
      </c>
      <c r="E1319">
        <v>2678</v>
      </c>
      <c r="F1319">
        <v>650</v>
      </c>
      <c r="G1319" s="3" t="s">
        <v>8956</v>
      </c>
      <c r="I1319" s="19">
        <v>41040</v>
      </c>
    </row>
    <row r="1320" spans="2:9" x14ac:dyDescent="0.2">
      <c r="B1320">
        <v>5301</v>
      </c>
      <c r="C1320">
        <v>53</v>
      </c>
      <c r="D1320" t="s">
        <v>623</v>
      </c>
      <c r="E1320">
        <v>3685</v>
      </c>
      <c r="F1320">
        <v>650</v>
      </c>
      <c r="G1320" s="3" t="s">
        <v>8956</v>
      </c>
      <c r="I1320" s="19">
        <v>41362</v>
      </c>
    </row>
    <row r="1321" spans="2:9" x14ac:dyDescent="0.2">
      <c r="B1321" s="23">
        <v>5302</v>
      </c>
      <c r="C1321" s="23" t="s">
        <v>623</v>
      </c>
      <c r="D1321" s="23">
        <v>177</v>
      </c>
      <c r="F1321">
        <v>650</v>
      </c>
      <c r="G1321" s="3" t="s">
        <v>8955</v>
      </c>
    </row>
    <row r="1322" spans="2:9" x14ac:dyDescent="0.2">
      <c r="B1322" s="23">
        <v>5303</v>
      </c>
      <c r="C1322" s="23">
        <v>50</v>
      </c>
      <c r="D1322" s="23">
        <v>270</v>
      </c>
      <c r="F1322">
        <v>650</v>
      </c>
      <c r="G1322" s="3" t="s">
        <v>8955</v>
      </c>
    </row>
    <row r="1323" spans="2:9" x14ac:dyDescent="0.2">
      <c r="B1323">
        <v>5303</v>
      </c>
      <c r="C1323">
        <v>50</v>
      </c>
      <c r="D1323" t="s">
        <v>623</v>
      </c>
      <c r="E1323">
        <v>2882</v>
      </c>
      <c r="F1323">
        <v>650</v>
      </c>
      <c r="G1323" s="3" t="s">
        <v>8956</v>
      </c>
      <c r="I1323" s="19">
        <v>41244</v>
      </c>
    </row>
    <row r="1324" spans="2:9" x14ac:dyDescent="0.2">
      <c r="B1324">
        <v>5303</v>
      </c>
      <c r="C1324">
        <v>50</v>
      </c>
      <c r="D1324" t="s">
        <v>623</v>
      </c>
      <c r="E1324">
        <v>2709</v>
      </c>
      <c r="F1324">
        <v>650</v>
      </c>
      <c r="G1324" s="3" t="s">
        <v>8956</v>
      </c>
      <c r="I1324" s="19">
        <v>41214</v>
      </c>
    </row>
    <row r="1325" spans="2:9" x14ac:dyDescent="0.2">
      <c r="B1325">
        <v>5303</v>
      </c>
      <c r="C1325">
        <v>50</v>
      </c>
      <c r="D1325" t="s">
        <v>623</v>
      </c>
      <c r="E1325">
        <v>3832</v>
      </c>
      <c r="F1325">
        <v>650</v>
      </c>
      <c r="G1325" s="3" t="s">
        <v>8956</v>
      </c>
      <c r="I1325" s="19">
        <v>41253</v>
      </c>
    </row>
    <row r="1326" spans="2:9" x14ac:dyDescent="0.2">
      <c r="B1326" s="23">
        <v>5304</v>
      </c>
      <c r="C1326" s="23">
        <v>53</v>
      </c>
      <c r="D1326" s="23">
        <v>167</v>
      </c>
      <c r="F1326">
        <v>650</v>
      </c>
      <c r="G1326" s="3" t="s">
        <v>8955</v>
      </c>
    </row>
    <row r="1327" spans="2:9" x14ac:dyDescent="0.2">
      <c r="B1327">
        <v>5304</v>
      </c>
      <c r="C1327">
        <v>53</v>
      </c>
      <c r="D1327" t="s">
        <v>623</v>
      </c>
      <c r="E1327">
        <v>3005</v>
      </c>
      <c r="F1327">
        <v>650</v>
      </c>
      <c r="G1327" s="3" t="s">
        <v>8956</v>
      </c>
      <c r="I1327" s="19">
        <v>41278</v>
      </c>
    </row>
    <row r="1328" spans="2:9" x14ac:dyDescent="0.2">
      <c r="B1328" s="23">
        <v>5305</v>
      </c>
      <c r="C1328" s="23">
        <v>53</v>
      </c>
      <c r="D1328" s="23">
        <v>167</v>
      </c>
      <c r="F1328">
        <v>650</v>
      </c>
      <c r="G1328" s="3" t="s">
        <v>8955</v>
      </c>
    </row>
    <row r="1329" spans="2:9" x14ac:dyDescent="0.2">
      <c r="B1329">
        <v>5305</v>
      </c>
      <c r="C1329">
        <v>51</v>
      </c>
      <c r="D1329">
        <v>167</v>
      </c>
      <c r="E1329">
        <v>2884</v>
      </c>
      <c r="F1329">
        <v>650</v>
      </c>
      <c r="G1329" s="3" t="s">
        <v>8956</v>
      </c>
      <c r="I1329" s="19">
        <v>41286</v>
      </c>
    </row>
    <row r="1330" spans="2:9" x14ac:dyDescent="0.2">
      <c r="B1330">
        <v>5305</v>
      </c>
      <c r="C1330">
        <v>53</v>
      </c>
      <c r="D1330" t="s">
        <v>623</v>
      </c>
      <c r="E1330">
        <v>2621</v>
      </c>
      <c r="F1330">
        <v>650</v>
      </c>
      <c r="G1330" s="3" t="s">
        <v>8956</v>
      </c>
      <c r="I1330" s="19">
        <v>41246</v>
      </c>
    </row>
    <row r="1331" spans="2:9" x14ac:dyDescent="0.2">
      <c r="B1331" s="23">
        <v>5306</v>
      </c>
      <c r="C1331" s="23">
        <v>51</v>
      </c>
      <c r="D1331" s="23">
        <v>166</v>
      </c>
      <c r="F1331">
        <v>650</v>
      </c>
      <c r="G1331" s="3" t="s">
        <v>8955</v>
      </c>
    </row>
    <row r="1332" spans="2:9" x14ac:dyDescent="0.2">
      <c r="B1332">
        <v>5306</v>
      </c>
      <c r="C1332">
        <v>51</v>
      </c>
      <c r="D1332" t="s">
        <v>623</v>
      </c>
      <c r="E1332">
        <v>2885</v>
      </c>
      <c r="F1332">
        <v>650</v>
      </c>
      <c r="G1332" s="3" t="s">
        <v>8956</v>
      </c>
      <c r="I1332" s="19">
        <v>41285</v>
      </c>
    </row>
    <row r="1333" spans="2:9" x14ac:dyDescent="0.2">
      <c r="B1333">
        <v>5306</v>
      </c>
      <c r="C1333">
        <v>51</v>
      </c>
      <c r="D1333" t="s">
        <v>623</v>
      </c>
      <c r="E1333">
        <v>2741</v>
      </c>
      <c r="F1333">
        <v>650</v>
      </c>
      <c r="G1333" s="3" t="s">
        <v>8956</v>
      </c>
      <c r="I1333" s="19">
        <v>41225</v>
      </c>
    </row>
    <row r="1334" spans="2:9" x14ac:dyDescent="0.2">
      <c r="B1334" s="23">
        <v>5307</v>
      </c>
      <c r="C1334" s="23">
        <v>53</v>
      </c>
      <c r="D1334" s="23">
        <v>167</v>
      </c>
      <c r="F1334">
        <v>650</v>
      </c>
      <c r="G1334" s="3" t="s">
        <v>8955</v>
      </c>
    </row>
    <row r="1335" spans="2:9" x14ac:dyDescent="0.2">
      <c r="B1335">
        <v>5307</v>
      </c>
      <c r="C1335">
        <v>53</v>
      </c>
      <c r="D1335">
        <v>167</v>
      </c>
      <c r="E1335">
        <v>3035</v>
      </c>
      <c r="F1335">
        <v>650</v>
      </c>
      <c r="G1335" s="3" t="s">
        <v>8956</v>
      </c>
      <c r="I1335" s="19">
        <v>41286</v>
      </c>
    </row>
    <row r="1336" spans="2:9" x14ac:dyDescent="0.2">
      <c r="B1336" s="23">
        <v>5308</v>
      </c>
      <c r="C1336" s="23">
        <v>33</v>
      </c>
      <c r="D1336" s="23">
        <v>171</v>
      </c>
      <c r="F1336">
        <v>650</v>
      </c>
      <c r="G1336" s="3" t="s">
        <v>8955</v>
      </c>
    </row>
    <row r="1337" spans="2:9" x14ac:dyDescent="0.2">
      <c r="B1337">
        <v>5308</v>
      </c>
      <c r="C1337">
        <v>33</v>
      </c>
      <c r="D1337" t="s">
        <v>623</v>
      </c>
      <c r="E1337">
        <v>2886</v>
      </c>
      <c r="F1337">
        <v>650</v>
      </c>
      <c r="G1337" s="3" t="s">
        <v>8956</v>
      </c>
      <c r="I1337" s="19">
        <v>41395</v>
      </c>
    </row>
    <row r="1338" spans="2:9" x14ac:dyDescent="0.2">
      <c r="B1338">
        <v>5308</v>
      </c>
      <c r="C1338">
        <v>33</v>
      </c>
      <c r="D1338" t="s">
        <v>623</v>
      </c>
      <c r="E1338">
        <v>2740</v>
      </c>
      <c r="F1338">
        <v>650</v>
      </c>
      <c r="G1338" s="3" t="s">
        <v>8956</v>
      </c>
      <c r="I1338" s="19">
        <v>41218</v>
      </c>
    </row>
    <row r="1339" spans="2:9" x14ac:dyDescent="0.2">
      <c r="B1339" s="23">
        <v>5309</v>
      </c>
      <c r="C1339" s="23">
        <v>51</v>
      </c>
      <c r="D1339" s="23">
        <v>177</v>
      </c>
      <c r="F1339">
        <v>650</v>
      </c>
      <c r="G1339" s="3" t="s">
        <v>8955</v>
      </c>
    </row>
    <row r="1340" spans="2:9" x14ac:dyDescent="0.2">
      <c r="B1340">
        <v>5309</v>
      </c>
      <c r="C1340">
        <v>53</v>
      </c>
      <c r="D1340" t="s">
        <v>623</v>
      </c>
      <c r="E1340">
        <v>2606</v>
      </c>
      <c r="F1340">
        <v>650</v>
      </c>
      <c r="G1340" s="3" t="s">
        <v>8956</v>
      </c>
      <c r="I1340" s="19">
        <v>41232</v>
      </c>
    </row>
    <row r="1341" spans="2:9" x14ac:dyDescent="0.2">
      <c r="B1341" s="23">
        <v>5310</v>
      </c>
      <c r="C1341" s="23">
        <v>51</v>
      </c>
      <c r="D1341" s="23">
        <v>167</v>
      </c>
      <c r="F1341">
        <v>650</v>
      </c>
      <c r="G1341" s="3" t="s">
        <v>8955</v>
      </c>
    </row>
    <row r="1342" spans="2:9" x14ac:dyDescent="0.2">
      <c r="B1342">
        <v>5310</v>
      </c>
      <c r="C1342">
        <v>53</v>
      </c>
      <c r="D1342" t="s">
        <v>623</v>
      </c>
      <c r="E1342">
        <v>3039</v>
      </c>
      <c r="F1342">
        <v>650</v>
      </c>
      <c r="G1342" s="3" t="s">
        <v>8956</v>
      </c>
      <c r="I1342" s="19">
        <v>41292</v>
      </c>
    </row>
    <row r="1343" spans="2:9" x14ac:dyDescent="0.2">
      <c r="B1343" s="23">
        <v>5311</v>
      </c>
      <c r="C1343" s="23">
        <v>51</v>
      </c>
      <c r="D1343" s="23">
        <v>177</v>
      </c>
      <c r="F1343">
        <v>650</v>
      </c>
      <c r="G1343" s="3" t="s">
        <v>8955</v>
      </c>
    </row>
    <row r="1344" spans="2:9" x14ac:dyDescent="0.2">
      <c r="B1344">
        <v>5311</v>
      </c>
      <c r="C1344">
        <v>53</v>
      </c>
      <c r="D1344" t="s">
        <v>623</v>
      </c>
      <c r="E1344">
        <v>2607</v>
      </c>
      <c r="F1344">
        <v>650</v>
      </c>
      <c r="G1344" s="3" t="s">
        <v>8956</v>
      </c>
      <c r="I1344" s="19">
        <v>41232</v>
      </c>
    </row>
    <row r="1345" spans="2:9" x14ac:dyDescent="0.2">
      <c r="B1345" s="23">
        <v>5312</v>
      </c>
      <c r="C1345" s="23">
        <v>33</v>
      </c>
      <c r="D1345" s="23">
        <v>163</v>
      </c>
      <c r="F1345">
        <v>650</v>
      </c>
      <c r="G1345" s="3" t="s">
        <v>8955</v>
      </c>
    </row>
    <row r="1346" spans="2:9" x14ac:dyDescent="0.2">
      <c r="B1346">
        <v>5312</v>
      </c>
      <c r="C1346">
        <v>33</v>
      </c>
      <c r="D1346">
        <v>163</v>
      </c>
      <c r="E1346">
        <v>3007</v>
      </c>
      <c r="F1346">
        <v>650</v>
      </c>
      <c r="G1346" s="3" t="s">
        <v>8956</v>
      </c>
      <c r="I1346" s="19">
        <v>41288</v>
      </c>
    </row>
    <row r="1347" spans="2:9" x14ac:dyDescent="0.2">
      <c r="B1347">
        <v>5312</v>
      </c>
      <c r="C1347">
        <v>33</v>
      </c>
      <c r="D1347" t="s">
        <v>623</v>
      </c>
      <c r="E1347">
        <v>2679</v>
      </c>
      <c r="F1347">
        <v>650</v>
      </c>
      <c r="G1347" s="3" t="s">
        <v>8956</v>
      </c>
      <c r="I1347" s="19">
        <v>41228</v>
      </c>
    </row>
    <row r="1348" spans="2:9" x14ac:dyDescent="0.2">
      <c r="B1348">
        <v>5312</v>
      </c>
      <c r="C1348">
        <v>33</v>
      </c>
      <c r="D1348" t="s">
        <v>623</v>
      </c>
      <c r="E1348">
        <v>3682</v>
      </c>
      <c r="F1348">
        <v>650</v>
      </c>
      <c r="G1348" s="3" t="s">
        <v>8956</v>
      </c>
      <c r="I1348" s="19">
        <v>41348</v>
      </c>
    </row>
    <row r="1349" spans="2:9" x14ac:dyDescent="0.2">
      <c r="B1349">
        <v>5312</v>
      </c>
      <c r="C1349">
        <v>33</v>
      </c>
      <c r="D1349" t="s">
        <v>623</v>
      </c>
      <c r="E1349">
        <v>3796</v>
      </c>
      <c r="F1349">
        <v>650</v>
      </c>
      <c r="G1349" s="3" t="s">
        <v>8956</v>
      </c>
      <c r="I1349" s="19">
        <v>41244</v>
      </c>
    </row>
    <row r="1350" spans="2:9" x14ac:dyDescent="0.2">
      <c r="B1350" s="23">
        <v>5313</v>
      </c>
      <c r="C1350" s="23">
        <v>53</v>
      </c>
      <c r="D1350" s="23">
        <v>167</v>
      </c>
      <c r="F1350">
        <v>650</v>
      </c>
      <c r="G1350" s="3" t="s">
        <v>8955</v>
      </c>
    </row>
    <row r="1351" spans="2:9" x14ac:dyDescent="0.2">
      <c r="B1351">
        <v>5313</v>
      </c>
      <c r="C1351">
        <v>51</v>
      </c>
      <c r="D1351">
        <v>167</v>
      </c>
      <c r="E1351">
        <v>2887</v>
      </c>
      <c r="F1351">
        <v>650</v>
      </c>
      <c r="G1351" s="3" t="s">
        <v>8956</v>
      </c>
      <c r="I1351" s="19">
        <v>41282</v>
      </c>
    </row>
    <row r="1352" spans="2:9" x14ac:dyDescent="0.2">
      <c r="B1352">
        <v>5313</v>
      </c>
      <c r="C1352">
        <v>51</v>
      </c>
      <c r="D1352" t="s">
        <v>623</v>
      </c>
      <c r="E1352">
        <v>2651</v>
      </c>
      <c r="F1352">
        <v>650</v>
      </c>
      <c r="G1352" s="3" t="s">
        <v>8956</v>
      </c>
      <c r="I1352" s="19">
        <v>41221</v>
      </c>
    </row>
    <row r="1353" spans="2:9" x14ac:dyDescent="0.2">
      <c r="B1353" s="23">
        <v>5314</v>
      </c>
      <c r="C1353" s="23">
        <v>50</v>
      </c>
      <c r="D1353" s="23">
        <v>182</v>
      </c>
      <c r="F1353">
        <v>650</v>
      </c>
      <c r="G1353" s="3" t="s">
        <v>8955</v>
      </c>
    </row>
    <row r="1354" spans="2:9" x14ac:dyDescent="0.2">
      <c r="B1354">
        <v>5314</v>
      </c>
      <c r="C1354">
        <v>51</v>
      </c>
      <c r="D1354" t="s">
        <v>623</v>
      </c>
      <c r="E1354">
        <v>2888</v>
      </c>
      <c r="F1354">
        <v>650</v>
      </c>
      <c r="G1354" s="3" t="s">
        <v>8956</v>
      </c>
      <c r="I1354" s="19">
        <v>39870</v>
      </c>
    </row>
    <row r="1355" spans="2:9" x14ac:dyDescent="0.2">
      <c r="B1355" s="23">
        <v>5315</v>
      </c>
      <c r="C1355" s="23">
        <v>34</v>
      </c>
      <c r="D1355" s="23">
        <v>166</v>
      </c>
      <c r="F1355">
        <v>650</v>
      </c>
      <c r="G1355" s="3" t="s">
        <v>8955</v>
      </c>
    </row>
    <row r="1356" spans="2:9" x14ac:dyDescent="0.2">
      <c r="B1356">
        <v>5315</v>
      </c>
      <c r="C1356">
        <v>34</v>
      </c>
      <c r="D1356" t="s">
        <v>623</v>
      </c>
      <c r="E1356">
        <v>2889</v>
      </c>
      <c r="F1356">
        <v>650</v>
      </c>
      <c r="G1356" s="3" t="s">
        <v>8956</v>
      </c>
      <c r="I1356" s="19">
        <v>41297</v>
      </c>
    </row>
    <row r="1357" spans="2:9" x14ac:dyDescent="0.2">
      <c r="B1357" s="23">
        <v>5316</v>
      </c>
      <c r="C1357" s="23">
        <v>33</v>
      </c>
      <c r="D1357" s="23">
        <v>163</v>
      </c>
      <c r="F1357">
        <v>650</v>
      </c>
      <c r="G1357" s="3" t="s">
        <v>8955</v>
      </c>
    </row>
    <row r="1358" spans="2:9" x14ac:dyDescent="0.2">
      <c r="B1358">
        <v>5316</v>
      </c>
      <c r="C1358">
        <v>33</v>
      </c>
      <c r="D1358" t="s">
        <v>623</v>
      </c>
      <c r="E1358">
        <v>2608</v>
      </c>
      <c r="F1358">
        <v>650</v>
      </c>
      <c r="G1358" s="3" t="s">
        <v>8956</v>
      </c>
      <c r="I1358" s="19">
        <v>41241</v>
      </c>
    </row>
    <row r="1359" spans="2:9" x14ac:dyDescent="0.2">
      <c r="B1359">
        <v>5316</v>
      </c>
      <c r="C1359">
        <v>33</v>
      </c>
      <c r="D1359" t="s">
        <v>623</v>
      </c>
      <c r="E1359">
        <v>3829</v>
      </c>
      <c r="F1359">
        <v>650</v>
      </c>
      <c r="G1359" s="3" t="s">
        <v>8956</v>
      </c>
      <c r="I1359" s="19">
        <v>41244</v>
      </c>
    </row>
    <row r="1360" spans="2:9" x14ac:dyDescent="0.2">
      <c r="B1360" s="23">
        <v>5317</v>
      </c>
      <c r="C1360" s="23">
        <v>53</v>
      </c>
      <c r="D1360" s="23">
        <v>182</v>
      </c>
      <c r="F1360">
        <v>650</v>
      </c>
      <c r="G1360" s="3" t="s">
        <v>8955</v>
      </c>
    </row>
    <row r="1361" spans="2:9" x14ac:dyDescent="0.2">
      <c r="B1361">
        <v>5317</v>
      </c>
      <c r="C1361">
        <v>53</v>
      </c>
      <c r="D1361" t="s">
        <v>623</v>
      </c>
      <c r="E1361">
        <v>2514</v>
      </c>
      <c r="F1361">
        <v>650</v>
      </c>
      <c r="G1361" s="3" t="s">
        <v>8956</v>
      </c>
      <c r="I1361" s="19">
        <v>41246</v>
      </c>
    </row>
    <row r="1362" spans="2:9" x14ac:dyDescent="0.2">
      <c r="B1362" s="23">
        <v>5318</v>
      </c>
      <c r="C1362" s="23">
        <v>51</v>
      </c>
      <c r="D1362" s="23">
        <v>182</v>
      </c>
      <c r="F1362">
        <v>650</v>
      </c>
      <c r="G1362" s="3" t="s">
        <v>8955</v>
      </c>
    </row>
    <row r="1363" spans="2:9" x14ac:dyDescent="0.2">
      <c r="B1363">
        <v>5318</v>
      </c>
      <c r="C1363">
        <v>53</v>
      </c>
      <c r="D1363" t="s">
        <v>623</v>
      </c>
      <c r="E1363">
        <v>2515</v>
      </c>
      <c r="F1363">
        <v>650</v>
      </c>
      <c r="G1363" s="3" t="s">
        <v>8956</v>
      </c>
      <c r="I1363" s="19">
        <v>41267</v>
      </c>
    </row>
    <row r="1364" spans="2:9" x14ac:dyDescent="0.2">
      <c r="B1364">
        <v>5318</v>
      </c>
      <c r="C1364">
        <v>51</v>
      </c>
      <c r="D1364">
        <v>182</v>
      </c>
      <c r="E1364">
        <v>3850</v>
      </c>
      <c r="F1364">
        <v>650</v>
      </c>
      <c r="G1364" s="3" t="s">
        <v>8956</v>
      </c>
      <c r="I1364" s="19">
        <v>41365</v>
      </c>
    </row>
    <row r="1365" spans="2:9" x14ac:dyDescent="0.2">
      <c r="B1365" s="23">
        <v>5319</v>
      </c>
      <c r="C1365" s="23">
        <v>51</v>
      </c>
      <c r="D1365" s="23">
        <v>182</v>
      </c>
      <c r="F1365">
        <v>650</v>
      </c>
      <c r="G1365" s="3" t="s">
        <v>8955</v>
      </c>
    </row>
    <row r="1366" spans="2:9" x14ac:dyDescent="0.2">
      <c r="B1366">
        <v>5319</v>
      </c>
      <c r="C1366">
        <v>53</v>
      </c>
      <c r="D1366" t="s">
        <v>623</v>
      </c>
      <c r="E1366">
        <v>2609</v>
      </c>
      <c r="F1366">
        <v>650</v>
      </c>
      <c r="G1366" s="3" t="s">
        <v>8956</v>
      </c>
      <c r="I1366" s="19">
        <v>41267</v>
      </c>
    </row>
    <row r="1367" spans="2:9" x14ac:dyDescent="0.2">
      <c r="B1367" s="23">
        <v>5320</v>
      </c>
      <c r="C1367" s="23">
        <v>53</v>
      </c>
      <c r="D1367" s="23">
        <v>182</v>
      </c>
      <c r="F1367">
        <v>650</v>
      </c>
      <c r="G1367" s="3" t="s">
        <v>8955</v>
      </c>
    </row>
    <row r="1368" spans="2:9" x14ac:dyDescent="0.2">
      <c r="B1368">
        <v>5320</v>
      </c>
      <c r="C1368">
        <v>53</v>
      </c>
      <c r="D1368" t="s">
        <v>623</v>
      </c>
      <c r="E1368">
        <v>2516</v>
      </c>
      <c r="F1368">
        <v>650</v>
      </c>
      <c r="G1368" s="3" t="s">
        <v>8956</v>
      </c>
      <c r="I1368" s="19">
        <v>41267</v>
      </c>
    </row>
    <row r="1369" spans="2:9" x14ac:dyDescent="0.2">
      <c r="B1369" s="23">
        <v>5321</v>
      </c>
      <c r="C1369" s="23">
        <v>53</v>
      </c>
      <c r="D1369" s="23">
        <v>182</v>
      </c>
      <c r="F1369">
        <v>650</v>
      </c>
      <c r="G1369" s="3" t="s">
        <v>8955</v>
      </c>
    </row>
    <row r="1370" spans="2:9" x14ac:dyDescent="0.2">
      <c r="B1370">
        <v>5321</v>
      </c>
      <c r="C1370">
        <v>51</v>
      </c>
      <c r="D1370" t="s">
        <v>623</v>
      </c>
      <c r="E1370">
        <v>3602</v>
      </c>
      <c r="F1370">
        <v>650</v>
      </c>
      <c r="G1370" s="3" t="s">
        <v>8956</v>
      </c>
      <c r="I1370" s="19">
        <v>40617</v>
      </c>
    </row>
    <row r="1371" spans="2:9" x14ac:dyDescent="0.2">
      <c r="B1371" s="23">
        <v>5322</v>
      </c>
      <c r="C1371" s="23">
        <v>56</v>
      </c>
      <c r="D1371" s="23">
        <v>163</v>
      </c>
      <c r="F1371">
        <v>650</v>
      </c>
      <c r="G1371" s="3" t="s">
        <v>8955</v>
      </c>
    </row>
    <row r="1372" spans="2:9" x14ac:dyDescent="0.2">
      <c r="B1372">
        <v>5322</v>
      </c>
      <c r="C1372">
        <v>51</v>
      </c>
      <c r="D1372">
        <v>163</v>
      </c>
      <c r="E1372">
        <v>2890</v>
      </c>
      <c r="F1372">
        <v>650</v>
      </c>
      <c r="G1372" s="3" t="s">
        <v>8956</v>
      </c>
      <c r="I1372" s="19">
        <v>41329</v>
      </c>
    </row>
    <row r="1373" spans="2:9" x14ac:dyDescent="0.2">
      <c r="B1373">
        <v>5322</v>
      </c>
      <c r="C1373">
        <v>56</v>
      </c>
      <c r="D1373" t="s">
        <v>623</v>
      </c>
      <c r="E1373">
        <v>2662</v>
      </c>
      <c r="F1373">
        <v>650</v>
      </c>
      <c r="G1373" s="3" t="s">
        <v>8956</v>
      </c>
      <c r="I1373" s="19">
        <v>41267</v>
      </c>
    </row>
    <row r="1374" spans="2:9" x14ac:dyDescent="0.2">
      <c r="B1374">
        <v>5322</v>
      </c>
      <c r="C1374">
        <v>51</v>
      </c>
      <c r="D1374" t="s">
        <v>623</v>
      </c>
      <c r="E1374">
        <v>3781</v>
      </c>
      <c r="F1374">
        <v>650</v>
      </c>
      <c r="G1374" s="3" t="s">
        <v>8956</v>
      </c>
      <c r="I1374" s="19">
        <v>41275</v>
      </c>
    </row>
    <row r="1375" spans="2:9" x14ac:dyDescent="0.2">
      <c r="B1375" s="23">
        <v>5323</v>
      </c>
      <c r="C1375" s="23">
        <v>53</v>
      </c>
      <c r="D1375" s="23">
        <v>182</v>
      </c>
      <c r="F1375">
        <v>650</v>
      </c>
      <c r="G1375" s="3" t="s">
        <v>8955</v>
      </c>
    </row>
    <row r="1376" spans="2:9" x14ac:dyDescent="0.2">
      <c r="B1376">
        <v>5323</v>
      </c>
      <c r="C1376">
        <v>53</v>
      </c>
      <c r="D1376" t="s">
        <v>623</v>
      </c>
      <c r="E1376">
        <v>2517</v>
      </c>
      <c r="F1376">
        <v>650</v>
      </c>
      <c r="G1376" s="3" t="s">
        <v>8956</v>
      </c>
      <c r="I1376" s="19">
        <v>41306</v>
      </c>
    </row>
    <row r="1377" spans="2:9" x14ac:dyDescent="0.2">
      <c r="B1377" s="23">
        <v>5324</v>
      </c>
      <c r="C1377" s="23">
        <v>51</v>
      </c>
      <c r="D1377" s="23">
        <v>182</v>
      </c>
      <c r="F1377">
        <v>650</v>
      </c>
      <c r="G1377" s="3" t="s">
        <v>8955</v>
      </c>
    </row>
    <row r="1378" spans="2:9" x14ac:dyDescent="0.2">
      <c r="B1378" s="23">
        <v>5325</v>
      </c>
      <c r="C1378" s="23">
        <v>51</v>
      </c>
      <c r="D1378" s="23">
        <v>163</v>
      </c>
      <c r="F1378">
        <v>650</v>
      </c>
      <c r="G1378" s="3" t="s">
        <v>8955</v>
      </c>
    </row>
    <row r="1379" spans="2:9" x14ac:dyDescent="0.2">
      <c r="B1379">
        <v>5325</v>
      </c>
      <c r="C1379">
        <v>53</v>
      </c>
      <c r="D1379" t="s">
        <v>623</v>
      </c>
      <c r="E1379">
        <v>2958</v>
      </c>
      <c r="F1379">
        <v>650</v>
      </c>
      <c r="G1379" s="3" t="s">
        <v>8956</v>
      </c>
      <c r="I1379" s="19">
        <v>41275</v>
      </c>
    </row>
    <row r="1380" spans="2:9" x14ac:dyDescent="0.2">
      <c r="B1380">
        <v>5325</v>
      </c>
      <c r="C1380">
        <v>56</v>
      </c>
      <c r="D1380" t="s">
        <v>623</v>
      </c>
      <c r="E1380">
        <v>3715</v>
      </c>
      <c r="F1380">
        <v>650</v>
      </c>
      <c r="G1380" s="3" t="s">
        <v>8956</v>
      </c>
      <c r="I1380" s="19">
        <v>41370</v>
      </c>
    </row>
    <row r="1381" spans="2:9" x14ac:dyDescent="0.2">
      <c r="B1381">
        <v>5325</v>
      </c>
      <c r="C1381">
        <v>51</v>
      </c>
      <c r="D1381" t="s">
        <v>623</v>
      </c>
      <c r="E1381" t="s">
        <v>623</v>
      </c>
      <c r="F1381">
        <v>650</v>
      </c>
      <c r="G1381" s="3" t="s">
        <v>8956</v>
      </c>
      <c r="I1381" s="19">
        <v>40189</v>
      </c>
    </row>
    <row r="1382" spans="2:9" x14ac:dyDescent="0.2">
      <c r="B1382" s="23">
        <v>5326</v>
      </c>
      <c r="C1382" s="23">
        <v>53</v>
      </c>
      <c r="D1382" s="23">
        <v>167</v>
      </c>
      <c r="F1382">
        <v>650</v>
      </c>
      <c r="G1382" s="3" t="s">
        <v>8955</v>
      </c>
    </row>
    <row r="1383" spans="2:9" x14ac:dyDescent="0.2">
      <c r="B1383">
        <v>5326</v>
      </c>
      <c r="C1383">
        <v>53</v>
      </c>
      <c r="D1383" t="s">
        <v>623</v>
      </c>
      <c r="E1383">
        <v>2518</v>
      </c>
      <c r="F1383">
        <v>650</v>
      </c>
      <c r="G1383" s="3" t="s">
        <v>8956</v>
      </c>
      <c r="I1383" s="19">
        <v>41306</v>
      </c>
    </row>
    <row r="1384" spans="2:9" x14ac:dyDescent="0.2">
      <c r="B1384" s="23">
        <v>5327</v>
      </c>
      <c r="C1384" s="23">
        <v>51</v>
      </c>
      <c r="D1384" s="23">
        <v>167</v>
      </c>
      <c r="F1384">
        <v>650</v>
      </c>
      <c r="G1384" s="3" t="s">
        <v>8955</v>
      </c>
    </row>
    <row r="1385" spans="2:9" x14ac:dyDescent="0.2">
      <c r="B1385">
        <v>5327</v>
      </c>
      <c r="C1385">
        <v>53</v>
      </c>
      <c r="D1385" t="s">
        <v>623</v>
      </c>
      <c r="E1385">
        <v>2891</v>
      </c>
      <c r="F1385">
        <v>650</v>
      </c>
      <c r="G1385" s="3" t="s">
        <v>8956</v>
      </c>
      <c r="I1385" s="19">
        <v>41335</v>
      </c>
    </row>
    <row r="1386" spans="2:9" x14ac:dyDescent="0.2">
      <c r="B1386">
        <v>5327</v>
      </c>
      <c r="C1386">
        <v>53</v>
      </c>
      <c r="D1386" t="s">
        <v>623</v>
      </c>
      <c r="E1386">
        <v>2743</v>
      </c>
      <c r="F1386">
        <v>650</v>
      </c>
      <c r="G1386" s="3" t="s">
        <v>8956</v>
      </c>
      <c r="I1386" s="19">
        <v>41276</v>
      </c>
    </row>
    <row r="1387" spans="2:9" x14ac:dyDescent="0.2">
      <c r="B1387" s="23">
        <v>5328</v>
      </c>
      <c r="C1387" s="23" t="s">
        <v>623</v>
      </c>
      <c r="D1387" s="23">
        <v>177</v>
      </c>
      <c r="F1387">
        <v>650</v>
      </c>
      <c r="G1387" s="3" t="s">
        <v>8955</v>
      </c>
    </row>
    <row r="1388" spans="2:9" x14ac:dyDescent="0.2">
      <c r="B1388" s="23">
        <v>5329</v>
      </c>
      <c r="C1388" s="23" t="s">
        <v>623</v>
      </c>
      <c r="D1388" s="23">
        <v>177</v>
      </c>
      <c r="F1388">
        <v>650</v>
      </c>
      <c r="G1388" s="3" t="s">
        <v>8955</v>
      </c>
    </row>
    <row r="1389" spans="2:9" x14ac:dyDescent="0.2">
      <c r="B1389" s="23">
        <v>5330</v>
      </c>
      <c r="C1389" s="23">
        <v>51</v>
      </c>
      <c r="D1389" s="23">
        <v>167</v>
      </c>
      <c r="F1389">
        <v>650</v>
      </c>
      <c r="G1389" s="3" t="s">
        <v>8955</v>
      </c>
    </row>
    <row r="1390" spans="2:9" x14ac:dyDescent="0.2">
      <c r="B1390" s="23">
        <v>5331</v>
      </c>
      <c r="C1390" s="23">
        <v>34</v>
      </c>
      <c r="D1390" s="23">
        <v>182</v>
      </c>
      <c r="F1390">
        <v>650</v>
      </c>
      <c r="G1390" s="3" t="s">
        <v>8955</v>
      </c>
    </row>
    <row r="1391" spans="2:9" x14ac:dyDescent="0.2">
      <c r="B1391" s="23">
        <v>5332</v>
      </c>
      <c r="C1391" s="23">
        <v>51</v>
      </c>
      <c r="D1391" s="23">
        <v>171</v>
      </c>
      <c r="F1391">
        <v>650</v>
      </c>
      <c r="G1391" s="3" t="s">
        <v>8955</v>
      </c>
    </row>
    <row r="1392" spans="2:9" x14ac:dyDescent="0.2">
      <c r="B1392" s="23">
        <v>5333</v>
      </c>
      <c r="C1392" s="23">
        <v>53</v>
      </c>
      <c r="D1392" s="23">
        <v>182</v>
      </c>
      <c r="F1392">
        <v>650</v>
      </c>
      <c r="G1392" s="3" t="s">
        <v>8955</v>
      </c>
    </row>
    <row r="1393" spans="2:9" x14ac:dyDescent="0.2">
      <c r="B1393">
        <v>5333</v>
      </c>
      <c r="C1393">
        <v>53</v>
      </c>
      <c r="D1393" t="s">
        <v>623</v>
      </c>
      <c r="E1393">
        <v>2519</v>
      </c>
      <c r="F1393">
        <v>650</v>
      </c>
      <c r="G1393" s="3" t="s">
        <v>8956</v>
      </c>
      <c r="I1393" s="19" t="s">
        <v>623</v>
      </c>
    </row>
    <row r="1394" spans="2:9" x14ac:dyDescent="0.2">
      <c r="B1394" s="23">
        <v>5334</v>
      </c>
      <c r="C1394" s="23">
        <v>53</v>
      </c>
      <c r="D1394" s="23">
        <v>182</v>
      </c>
      <c r="F1394">
        <v>650</v>
      </c>
      <c r="G1394" s="3" t="s">
        <v>8955</v>
      </c>
    </row>
    <row r="1395" spans="2:9" x14ac:dyDescent="0.2">
      <c r="B1395">
        <v>5334</v>
      </c>
      <c r="C1395">
        <v>53</v>
      </c>
      <c r="D1395" t="s">
        <v>623</v>
      </c>
      <c r="E1395">
        <v>2520</v>
      </c>
      <c r="F1395">
        <v>650</v>
      </c>
      <c r="G1395" s="3" t="s">
        <v>8956</v>
      </c>
      <c r="I1395" s="19" t="s">
        <v>623</v>
      </c>
    </row>
    <row r="1396" spans="2:9" x14ac:dyDescent="0.2">
      <c r="B1396" s="23">
        <v>5335</v>
      </c>
      <c r="C1396" s="23">
        <v>56</v>
      </c>
      <c r="D1396" s="23">
        <v>171</v>
      </c>
      <c r="F1396">
        <v>650</v>
      </c>
      <c r="G1396" s="3" t="s">
        <v>8955</v>
      </c>
    </row>
    <row r="1397" spans="2:9" x14ac:dyDescent="0.2">
      <c r="B1397">
        <v>5335</v>
      </c>
      <c r="C1397">
        <v>56</v>
      </c>
      <c r="D1397" t="s">
        <v>623</v>
      </c>
      <c r="E1397">
        <v>2521</v>
      </c>
      <c r="F1397">
        <v>650</v>
      </c>
      <c r="G1397" s="3" t="s">
        <v>8956</v>
      </c>
      <c r="I1397" s="19" t="s">
        <v>623</v>
      </c>
    </row>
    <row r="1398" spans="2:9" x14ac:dyDescent="0.2">
      <c r="B1398" s="23">
        <v>5336</v>
      </c>
      <c r="C1398" s="23">
        <v>53</v>
      </c>
      <c r="D1398" s="23">
        <v>167</v>
      </c>
      <c r="F1398">
        <v>650</v>
      </c>
      <c r="G1398" s="3" t="s">
        <v>8955</v>
      </c>
    </row>
    <row r="1399" spans="2:9" x14ac:dyDescent="0.2">
      <c r="B1399">
        <v>5336</v>
      </c>
      <c r="C1399">
        <v>53</v>
      </c>
      <c r="D1399">
        <v>167</v>
      </c>
      <c r="E1399">
        <v>2892</v>
      </c>
      <c r="F1399">
        <v>650</v>
      </c>
      <c r="G1399" s="3" t="s">
        <v>8956</v>
      </c>
      <c r="I1399" s="19">
        <v>41355</v>
      </c>
    </row>
    <row r="1400" spans="2:9" x14ac:dyDescent="0.2">
      <c r="B1400">
        <v>5336</v>
      </c>
      <c r="C1400">
        <v>53</v>
      </c>
      <c r="D1400" t="s">
        <v>623</v>
      </c>
      <c r="E1400">
        <v>2680</v>
      </c>
      <c r="F1400">
        <v>650</v>
      </c>
      <c r="G1400" s="3" t="s">
        <v>8956</v>
      </c>
      <c r="I1400" s="19" t="s">
        <v>623</v>
      </c>
    </row>
    <row r="1401" spans="2:9" x14ac:dyDescent="0.2">
      <c r="B1401" s="23">
        <v>5337</v>
      </c>
      <c r="C1401" s="23">
        <v>51</v>
      </c>
      <c r="D1401" s="23">
        <v>167</v>
      </c>
      <c r="F1401">
        <v>650</v>
      </c>
      <c r="G1401" s="3" t="s">
        <v>8955</v>
      </c>
    </row>
    <row r="1402" spans="2:9" x14ac:dyDescent="0.2">
      <c r="B1402">
        <v>5337</v>
      </c>
      <c r="C1402">
        <v>53</v>
      </c>
      <c r="D1402" t="s">
        <v>623</v>
      </c>
      <c r="E1402">
        <v>2893</v>
      </c>
      <c r="F1402">
        <v>650</v>
      </c>
      <c r="G1402" s="3" t="s">
        <v>8956</v>
      </c>
      <c r="I1402" s="19">
        <v>41355</v>
      </c>
    </row>
    <row r="1403" spans="2:9" x14ac:dyDescent="0.2">
      <c r="B1403">
        <v>5337</v>
      </c>
      <c r="C1403">
        <v>53</v>
      </c>
      <c r="D1403" t="s">
        <v>623</v>
      </c>
      <c r="E1403">
        <v>2744</v>
      </c>
      <c r="F1403">
        <v>650</v>
      </c>
      <c r="G1403" s="3" t="s">
        <v>8956</v>
      </c>
      <c r="I1403" s="19">
        <v>41296</v>
      </c>
    </row>
    <row r="1404" spans="2:9" x14ac:dyDescent="0.2">
      <c r="B1404" s="23">
        <v>5338</v>
      </c>
      <c r="C1404" s="23">
        <v>33</v>
      </c>
      <c r="D1404" s="23">
        <v>163</v>
      </c>
      <c r="F1404">
        <v>650</v>
      </c>
      <c r="G1404" s="3" t="s">
        <v>8955</v>
      </c>
    </row>
    <row r="1405" spans="2:9" x14ac:dyDescent="0.2">
      <c r="B1405">
        <v>5338</v>
      </c>
      <c r="C1405">
        <v>33</v>
      </c>
      <c r="D1405" t="s">
        <v>623</v>
      </c>
      <c r="E1405">
        <v>2522</v>
      </c>
      <c r="F1405">
        <v>650</v>
      </c>
      <c r="G1405" s="3" t="s">
        <v>8956</v>
      </c>
      <c r="I1405" s="19" t="s">
        <v>623</v>
      </c>
    </row>
    <row r="1406" spans="2:9" x14ac:dyDescent="0.2">
      <c r="B1406">
        <v>5338</v>
      </c>
      <c r="C1406">
        <v>33</v>
      </c>
      <c r="D1406">
        <v>163</v>
      </c>
      <c r="F1406">
        <v>650</v>
      </c>
      <c r="G1406" s="3" t="s">
        <v>8956</v>
      </c>
      <c r="I1406" s="19">
        <v>41366</v>
      </c>
    </row>
    <row r="1407" spans="2:9" x14ac:dyDescent="0.2">
      <c r="B1407" s="23">
        <v>5339</v>
      </c>
      <c r="C1407" s="23">
        <v>51</v>
      </c>
      <c r="D1407" s="23">
        <v>166</v>
      </c>
      <c r="F1407">
        <v>650</v>
      </c>
      <c r="G1407" s="3" t="s">
        <v>8955</v>
      </c>
    </row>
    <row r="1408" spans="2:9" x14ac:dyDescent="0.2">
      <c r="B1408">
        <v>5339</v>
      </c>
      <c r="C1408">
        <v>51</v>
      </c>
      <c r="D1408" t="s">
        <v>623</v>
      </c>
      <c r="E1408">
        <v>2610</v>
      </c>
      <c r="F1408">
        <v>650</v>
      </c>
      <c r="G1408" s="3" t="s">
        <v>8956</v>
      </c>
      <c r="I1408" s="19" t="s">
        <v>623</v>
      </c>
    </row>
    <row r="1409" spans="2:9" x14ac:dyDescent="0.2">
      <c r="B1409" s="23">
        <v>5340</v>
      </c>
      <c r="C1409" s="23">
        <v>51</v>
      </c>
      <c r="D1409" s="23">
        <v>173</v>
      </c>
      <c r="F1409">
        <v>650</v>
      </c>
      <c r="G1409" s="3" t="s">
        <v>8955</v>
      </c>
    </row>
    <row r="1410" spans="2:9" x14ac:dyDescent="0.2">
      <c r="B1410">
        <v>5340</v>
      </c>
      <c r="C1410">
        <v>51</v>
      </c>
      <c r="D1410">
        <v>186</v>
      </c>
      <c r="E1410">
        <v>2894</v>
      </c>
      <c r="F1410">
        <v>650</v>
      </c>
      <c r="G1410" s="3" t="s">
        <v>8956</v>
      </c>
      <c r="I1410" s="19">
        <v>41334</v>
      </c>
    </row>
    <row r="1411" spans="2:9" x14ac:dyDescent="0.2">
      <c r="B1411">
        <v>5340</v>
      </c>
      <c r="C1411">
        <v>51</v>
      </c>
      <c r="D1411" t="s">
        <v>623</v>
      </c>
      <c r="E1411">
        <v>2622</v>
      </c>
      <c r="F1411">
        <v>650</v>
      </c>
      <c r="G1411" s="3" t="s">
        <v>8956</v>
      </c>
      <c r="I1411" s="19">
        <v>41305</v>
      </c>
    </row>
    <row r="1412" spans="2:9" x14ac:dyDescent="0.2">
      <c r="B1412" s="23">
        <v>5341</v>
      </c>
      <c r="C1412" s="23">
        <v>53</v>
      </c>
      <c r="D1412" s="23">
        <v>167</v>
      </c>
      <c r="F1412">
        <v>650</v>
      </c>
      <c r="G1412" s="3" t="s">
        <v>8955</v>
      </c>
    </row>
    <row r="1413" spans="2:9" x14ac:dyDescent="0.2">
      <c r="B1413">
        <v>5341</v>
      </c>
      <c r="C1413">
        <v>53</v>
      </c>
      <c r="D1413" t="s">
        <v>623</v>
      </c>
      <c r="E1413">
        <v>2523</v>
      </c>
      <c r="F1413">
        <v>650</v>
      </c>
      <c r="G1413" s="3" t="s">
        <v>8956</v>
      </c>
      <c r="I1413" s="19">
        <v>41276</v>
      </c>
    </row>
    <row r="1414" spans="2:9" x14ac:dyDescent="0.2">
      <c r="B1414" s="23">
        <v>5342</v>
      </c>
      <c r="C1414" s="23">
        <v>53</v>
      </c>
      <c r="D1414" s="23">
        <v>167</v>
      </c>
      <c r="F1414">
        <v>650</v>
      </c>
      <c r="G1414" s="3" t="s">
        <v>8955</v>
      </c>
    </row>
    <row r="1415" spans="2:9" x14ac:dyDescent="0.2">
      <c r="B1415">
        <v>5342</v>
      </c>
      <c r="C1415">
        <v>53</v>
      </c>
      <c r="D1415" t="s">
        <v>623</v>
      </c>
      <c r="E1415">
        <v>2524</v>
      </c>
      <c r="F1415">
        <v>650</v>
      </c>
      <c r="G1415" s="3" t="s">
        <v>8956</v>
      </c>
      <c r="I1415" s="19">
        <v>41276</v>
      </c>
    </row>
    <row r="1416" spans="2:9" x14ac:dyDescent="0.2">
      <c r="B1416" s="23">
        <v>5343</v>
      </c>
      <c r="C1416" s="23">
        <v>53</v>
      </c>
      <c r="D1416" s="23">
        <v>167</v>
      </c>
      <c r="F1416">
        <v>650</v>
      </c>
      <c r="G1416" s="3" t="s">
        <v>8955</v>
      </c>
    </row>
    <row r="1417" spans="2:9" x14ac:dyDescent="0.2">
      <c r="B1417">
        <v>5343</v>
      </c>
      <c r="C1417">
        <v>53</v>
      </c>
      <c r="D1417" t="s">
        <v>623</v>
      </c>
      <c r="E1417">
        <v>2525</v>
      </c>
      <c r="F1417">
        <v>650</v>
      </c>
      <c r="G1417" s="3" t="s">
        <v>8956</v>
      </c>
      <c r="I1417" s="19">
        <v>41276</v>
      </c>
    </row>
    <row r="1418" spans="2:9" x14ac:dyDescent="0.2">
      <c r="B1418" s="23">
        <v>5344</v>
      </c>
      <c r="C1418" s="23">
        <v>51</v>
      </c>
      <c r="D1418" s="23">
        <v>167</v>
      </c>
      <c r="F1418">
        <v>650</v>
      </c>
      <c r="G1418" s="3" t="s">
        <v>8955</v>
      </c>
    </row>
    <row r="1419" spans="2:9" x14ac:dyDescent="0.2">
      <c r="B1419">
        <v>5344</v>
      </c>
      <c r="C1419">
        <v>53</v>
      </c>
      <c r="D1419" t="s">
        <v>623</v>
      </c>
      <c r="E1419">
        <v>2526</v>
      </c>
      <c r="F1419">
        <v>650</v>
      </c>
      <c r="G1419" s="3" t="s">
        <v>8956</v>
      </c>
      <c r="I1419" s="19">
        <v>41276</v>
      </c>
    </row>
    <row r="1420" spans="2:9" x14ac:dyDescent="0.2">
      <c r="B1420" s="23">
        <v>5345</v>
      </c>
      <c r="C1420" s="23">
        <v>34</v>
      </c>
      <c r="D1420" s="23">
        <v>166</v>
      </c>
      <c r="F1420">
        <v>650</v>
      </c>
      <c r="G1420" s="3" t="s">
        <v>8955</v>
      </c>
    </row>
    <row r="1421" spans="2:9" x14ac:dyDescent="0.2">
      <c r="B1421">
        <v>5345</v>
      </c>
      <c r="C1421">
        <v>34</v>
      </c>
      <c r="D1421" t="s">
        <v>623</v>
      </c>
      <c r="E1421">
        <v>2527</v>
      </c>
      <c r="F1421">
        <v>650</v>
      </c>
      <c r="G1421" s="3" t="s">
        <v>8956</v>
      </c>
      <c r="I1421" s="19" t="s">
        <v>623</v>
      </c>
    </row>
    <row r="1422" spans="2:9" x14ac:dyDescent="0.2">
      <c r="B1422" s="23">
        <v>5346</v>
      </c>
      <c r="C1422" s="23">
        <v>51</v>
      </c>
      <c r="D1422" s="23">
        <v>182</v>
      </c>
      <c r="F1422">
        <v>650</v>
      </c>
      <c r="G1422" s="3" t="s">
        <v>8955</v>
      </c>
    </row>
    <row r="1423" spans="2:9" x14ac:dyDescent="0.2">
      <c r="B1423">
        <v>5346</v>
      </c>
      <c r="C1423">
        <v>51</v>
      </c>
      <c r="D1423" t="s">
        <v>623</v>
      </c>
      <c r="E1423">
        <v>2528</v>
      </c>
      <c r="F1423">
        <v>650</v>
      </c>
      <c r="G1423" s="3" t="s">
        <v>8956</v>
      </c>
      <c r="I1423" s="19" t="s">
        <v>623</v>
      </c>
    </row>
    <row r="1424" spans="2:9" x14ac:dyDescent="0.2">
      <c r="B1424" s="23">
        <v>5347</v>
      </c>
      <c r="C1424" s="23">
        <v>51</v>
      </c>
      <c r="D1424" s="23">
        <v>182</v>
      </c>
      <c r="F1424">
        <v>650</v>
      </c>
      <c r="G1424" s="3" t="s">
        <v>8955</v>
      </c>
    </row>
    <row r="1425" spans="2:9" x14ac:dyDescent="0.2">
      <c r="B1425">
        <v>5347</v>
      </c>
      <c r="C1425">
        <v>51</v>
      </c>
      <c r="D1425">
        <v>182</v>
      </c>
      <c r="E1425">
        <v>2612</v>
      </c>
      <c r="F1425">
        <v>650</v>
      </c>
      <c r="G1425" s="3" t="s">
        <v>8956</v>
      </c>
      <c r="I1425" s="19" t="s">
        <v>623</v>
      </c>
    </row>
    <row r="1426" spans="2:9" x14ac:dyDescent="0.2">
      <c r="B1426" s="23">
        <v>5348</v>
      </c>
      <c r="C1426" s="23">
        <v>56</v>
      </c>
      <c r="D1426" s="23">
        <v>171</v>
      </c>
      <c r="F1426">
        <v>650</v>
      </c>
      <c r="G1426" s="3" t="s">
        <v>8955</v>
      </c>
    </row>
    <row r="1427" spans="2:9" x14ac:dyDescent="0.2">
      <c r="B1427">
        <v>5348</v>
      </c>
      <c r="C1427">
        <v>51</v>
      </c>
      <c r="D1427">
        <v>171</v>
      </c>
      <c r="E1427">
        <v>2605</v>
      </c>
      <c r="F1427">
        <v>650</v>
      </c>
      <c r="G1427" s="3" t="s">
        <v>8956</v>
      </c>
      <c r="I1427" s="19">
        <v>41581</v>
      </c>
    </row>
    <row r="1428" spans="2:9" x14ac:dyDescent="0.2">
      <c r="B1428" s="23">
        <v>5349</v>
      </c>
      <c r="C1428" s="23">
        <v>51</v>
      </c>
      <c r="D1428" s="23">
        <v>182</v>
      </c>
      <c r="F1428">
        <v>650</v>
      </c>
      <c r="G1428" s="3" t="s">
        <v>8955</v>
      </c>
    </row>
    <row r="1429" spans="2:9" x14ac:dyDescent="0.2">
      <c r="B1429">
        <v>5349</v>
      </c>
      <c r="C1429">
        <v>51</v>
      </c>
      <c r="D1429" t="s">
        <v>623</v>
      </c>
      <c r="E1429" t="s">
        <v>623</v>
      </c>
      <c r="F1429">
        <v>650</v>
      </c>
      <c r="G1429" s="3" t="s">
        <v>8956</v>
      </c>
      <c r="I1429" s="19">
        <v>41490</v>
      </c>
    </row>
    <row r="1430" spans="2:9" x14ac:dyDescent="0.2">
      <c r="B1430" s="23">
        <v>5350</v>
      </c>
      <c r="C1430" s="23">
        <v>51</v>
      </c>
      <c r="D1430" s="23">
        <v>182</v>
      </c>
      <c r="F1430">
        <v>650</v>
      </c>
      <c r="G1430" s="3" t="s">
        <v>8955</v>
      </c>
    </row>
    <row r="1431" spans="2:9" x14ac:dyDescent="0.2">
      <c r="B1431" s="23">
        <v>5351</v>
      </c>
      <c r="C1431" s="23">
        <v>53</v>
      </c>
      <c r="D1431" s="23">
        <v>182</v>
      </c>
      <c r="F1431">
        <v>650</v>
      </c>
      <c r="G1431" s="3" t="s">
        <v>8955</v>
      </c>
    </row>
    <row r="1432" spans="2:9" x14ac:dyDescent="0.2">
      <c r="B1432">
        <v>5351</v>
      </c>
      <c r="C1432">
        <v>53</v>
      </c>
      <c r="D1432">
        <v>182</v>
      </c>
      <c r="E1432">
        <v>2548</v>
      </c>
      <c r="F1432">
        <v>650</v>
      </c>
      <c r="G1432" s="3" t="s">
        <v>8956</v>
      </c>
      <c r="I1432" s="19">
        <v>41490</v>
      </c>
    </row>
    <row r="1433" spans="2:9" x14ac:dyDescent="0.2">
      <c r="B1433" s="23">
        <v>5352</v>
      </c>
      <c r="C1433" s="23">
        <v>53</v>
      </c>
      <c r="D1433" s="23">
        <v>182</v>
      </c>
      <c r="F1433">
        <v>650</v>
      </c>
      <c r="G1433" s="3" t="s">
        <v>8955</v>
      </c>
    </row>
    <row r="1434" spans="2:9" x14ac:dyDescent="0.2">
      <c r="B1434">
        <v>5352</v>
      </c>
      <c r="C1434">
        <v>53</v>
      </c>
      <c r="D1434" t="s">
        <v>623</v>
      </c>
      <c r="E1434">
        <v>2529</v>
      </c>
      <c r="F1434">
        <v>650</v>
      </c>
      <c r="G1434" s="3" t="s">
        <v>8956</v>
      </c>
      <c r="I1434" s="19">
        <v>41490</v>
      </c>
    </row>
    <row r="1435" spans="2:9" x14ac:dyDescent="0.2">
      <c r="B1435" s="23">
        <v>5353</v>
      </c>
      <c r="C1435" s="23">
        <v>51</v>
      </c>
      <c r="D1435" s="23">
        <v>269</v>
      </c>
      <c r="F1435">
        <v>650</v>
      </c>
      <c r="G1435" s="3" t="s">
        <v>8955</v>
      </c>
    </row>
    <row r="1436" spans="2:9" x14ac:dyDescent="0.2">
      <c r="B1436" s="23">
        <v>5354</v>
      </c>
      <c r="C1436" s="23">
        <v>53</v>
      </c>
      <c r="D1436" s="23">
        <v>182</v>
      </c>
      <c r="F1436">
        <v>650</v>
      </c>
      <c r="G1436" s="3" t="s">
        <v>8955</v>
      </c>
    </row>
    <row r="1437" spans="2:9" x14ac:dyDescent="0.2">
      <c r="B1437">
        <v>5354</v>
      </c>
      <c r="C1437">
        <v>53</v>
      </c>
      <c r="D1437" t="s">
        <v>623</v>
      </c>
      <c r="E1437">
        <v>2699</v>
      </c>
      <c r="F1437">
        <v>650</v>
      </c>
      <c r="G1437" s="3" t="s">
        <v>8956</v>
      </c>
      <c r="I1437" s="19">
        <v>41490</v>
      </c>
    </row>
    <row r="1438" spans="2:9" x14ac:dyDescent="0.2">
      <c r="B1438" s="23">
        <v>5355</v>
      </c>
      <c r="C1438" s="23">
        <v>53</v>
      </c>
      <c r="D1438" s="23">
        <v>167</v>
      </c>
      <c r="F1438">
        <v>650</v>
      </c>
      <c r="G1438" s="3" t="s">
        <v>8955</v>
      </c>
    </row>
    <row r="1439" spans="2:9" x14ac:dyDescent="0.2">
      <c r="B1439" s="23">
        <v>5356</v>
      </c>
      <c r="C1439" s="23">
        <v>53</v>
      </c>
      <c r="D1439" s="23">
        <v>167</v>
      </c>
      <c r="F1439">
        <v>650</v>
      </c>
      <c r="G1439" s="3" t="s">
        <v>8955</v>
      </c>
    </row>
    <row r="1440" spans="2:9" x14ac:dyDescent="0.2">
      <c r="B1440" s="23">
        <v>5357</v>
      </c>
      <c r="C1440" s="23">
        <v>53</v>
      </c>
      <c r="D1440" s="23">
        <v>167</v>
      </c>
      <c r="F1440">
        <v>650</v>
      </c>
      <c r="G1440" s="3" t="s">
        <v>8955</v>
      </c>
    </row>
    <row r="1441" spans="2:9" x14ac:dyDescent="0.2">
      <c r="B1441">
        <v>5357</v>
      </c>
      <c r="C1441">
        <v>53</v>
      </c>
      <c r="D1441" t="s">
        <v>623</v>
      </c>
      <c r="E1441">
        <v>2539</v>
      </c>
      <c r="F1441">
        <v>650</v>
      </c>
      <c r="G1441" s="3" t="s">
        <v>8956</v>
      </c>
      <c r="I1441" s="19">
        <v>41551</v>
      </c>
    </row>
    <row r="1442" spans="2:9" x14ac:dyDescent="0.2">
      <c r="B1442" s="23">
        <v>5358</v>
      </c>
      <c r="C1442" s="23">
        <v>53</v>
      </c>
      <c r="D1442" s="23">
        <v>167</v>
      </c>
      <c r="F1442">
        <v>650</v>
      </c>
      <c r="G1442" s="3" t="s">
        <v>8955</v>
      </c>
    </row>
    <row r="1443" spans="2:9" x14ac:dyDescent="0.2">
      <c r="B1443">
        <v>5358</v>
      </c>
      <c r="C1443">
        <v>53</v>
      </c>
      <c r="D1443" t="s">
        <v>623</v>
      </c>
      <c r="E1443">
        <v>2700</v>
      </c>
      <c r="F1443">
        <v>650</v>
      </c>
      <c r="G1443" s="3" t="s">
        <v>8956</v>
      </c>
      <c r="I1443" s="19">
        <v>41551</v>
      </c>
    </row>
    <row r="1444" spans="2:9" x14ac:dyDescent="0.2">
      <c r="B1444" s="23">
        <v>5359</v>
      </c>
      <c r="C1444" s="23">
        <v>53</v>
      </c>
      <c r="D1444" s="23">
        <v>167</v>
      </c>
      <c r="F1444">
        <v>650</v>
      </c>
      <c r="G1444" s="3" t="s">
        <v>8955</v>
      </c>
    </row>
    <row r="1445" spans="2:9" x14ac:dyDescent="0.2">
      <c r="B1445" s="23">
        <v>5360</v>
      </c>
      <c r="C1445" s="23">
        <v>53</v>
      </c>
      <c r="D1445" s="23">
        <v>167</v>
      </c>
      <c r="F1445">
        <v>650</v>
      </c>
      <c r="G1445" s="3" t="s">
        <v>8955</v>
      </c>
    </row>
    <row r="1446" spans="2:9" x14ac:dyDescent="0.2">
      <c r="B1446">
        <v>5360</v>
      </c>
      <c r="C1446">
        <v>53</v>
      </c>
      <c r="D1446" t="s">
        <v>623</v>
      </c>
      <c r="E1446">
        <v>2539</v>
      </c>
      <c r="F1446">
        <v>650</v>
      </c>
      <c r="G1446" s="3" t="s">
        <v>8956</v>
      </c>
      <c r="I1446" s="19">
        <v>41374</v>
      </c>
    </row>
    <row r="1447" spans="2:9" x14ac:dyDescent="0.2">
      <c r="B1447" s="23">
        <v>5361</v>
      </c>
      <c r="C1447" s="23">
        <v>51</v>
      </c>
      <c r="D1447" s="23">
        <v>182</v>
      </c>
      <c r="F1447">
        <v>650</v>
      </c>
      <c r="G1447" s="3" t="s">
        <v>8955</v>
      </c>
    </row>
    <row r="1448" spans="2:9" x14ac:dyDescent="0.2">
      <c r="B1448" s="23">
        <v>5362</v>
      </c>
      <c r="C1448" s="23">
        <v>56</v>
      </c>
      <c r="D1448" s="23">
        <v>163</v>
      </c>
      <c r="F1448">
        <v>650</v>
      </c>
      <c r="G1448" s="3" t="s">
        <v>8955</v>
      </c>
    </row>
    <row r="1449" spans="2:9" x14ac:dyDescent="0.2">
      <c r="B1449" s="23">
        <v>5364</v>
      </c>
      <c r="C1449" s="23">
        <v>56</v>
      </c>
      <c r="D1449" s="23">
        <v>163</v>
      </c>
      <c r="F1449">
        <v>650</v>
      </c>
      <c r="G1449" s="3" t="s">
        <v>8955</v>
      </c>
    </row>
    <row r="1450" spans="2:9" x14ac:dyDescent="0.2">
      <c r="B1450" s="23">
        <v>5365</v>
      </c>
      <c r="C1450" s="23">
        <v>51</v>
      </c>
      <c r="D1450" s="23">
        <v>163</v>
      </c>
      <c r="F1450">
        <v>650</v>
      </c>
      <c r="G1450" s="3" t="s">
        <v>8955</v>
      </c>
    </row>
    <row r="1451" spans="2:9" x14ac:dyDescent="0.2">
      <c r="B1451">
        <v>5365</v>
      </c>
      <c r="C1451">
        <v>51</v>
      </c>
      <c r="D1451">
        <v>163</v>
      </c>
      <c r="F1451">
        <v>650</v>
      </c>
      <c r="G1451" s="3" t="s">
        <v>8956</v>
      </c>
      <c r="I1451" s="19">
        <v>41548</v>
      </c>
    </row>
    <row r="1452" spans="2:9" x14ac:dyDescent="0.2">
      <c r="B1452" s="23">
        <v>5366</v>
      </c>
      <c r="C1452" s="23">
        <v>51</v>
      </c>
      <c r="D1452" s="23">
        <v>182</v>
      </c>
      <c r="F1452">
        <v>650</v>
      </c>
      <c r="G1452" s="3" t="s">
        <v>8955</v>
      </c>
    </row>
    <row r="1453" spans="2:9" x14ac:dyDescent="0.2">
      <c r="B1453" s="23">
        <v>5367</v>
      </c>
      <c r="C1453" s="23">
        <v>53</v>
      </c>
      <c r="D1453" s="23">
        <v>167</v>
      </c>
      <c r="F1453">
        <v>650</v>
      </c>
      <c r="G1453" s="3" t="s">
        <v>8955</v>
      </c>
    </row>
    <row r="1454" spans="2:9" x14ac:dyDescent="0.2">
      <c r="B1454" s="23">
        <v>5368</v>
      </c>
      <c r="C1454" s="23">
        <v>53</v>
      </c>
      <c r="D1454" s="23">
        <v>182</v>
      </c>
      <c r="F1454">
        <v>650</v>
      </c>
      <c r="G1454" s="3" t="s">
        <v>8955</v>
      </c>
    </row>
    <row r="1455" spans="2:9" x14ac:dyDescent="0.2">
      <c r="B1455" s="23">
        <v>5369</v>
      </c>
      <c r="C1455" s="23">
        <v>53</v>
      </c>
      <c r="D1455" s="23">
        <v>167</v>
      </c>
      <c r="F1455">
        <v>650</v>
      </c>
      <c r="G1455" s="3" t="s">
        <v>8955</v>
      </c>
    </row>
    <row r="1456" spans="2:9" x14ac:dyDescent="0.2">
      <c r="B1456" s="23">
        <v>5370</v>
      </c>
      <c r="C1456" s="23">
        <v>53</v>
      </c>
      <c r="D1456" s="23">
        <v>167</v>
      </c>
      <c r="F1456">
        <v>650</v>
      </c>
      <c r="G1456" s="3" t="s">
        <v>8955</v>
      </c>
    </row>
    <row r="1457" spans="2:9" x14ac:dyDescent="0.2">
      <c r="B1457" s="23">
        <v>5371</v>
      </c>
      <c r="C1457" s="23">
        <v>56</v>
      </c>
      <c r="D1457" s="23">
        <v>163</v>
      </c>
      <c r="F1457">
        <v>650</v>
      </c>
      <c r="G1457" s="3" t="s">
        <v>8955</v>
      </c>
    </row>
    <row r="1458" spans="2:9" x14ac:dyDescent="0.2">
      <c r="B1458" s="23">
        <v>5372</v>
      </c>
      <c r="C1458" s="23">
        <v>53</v>
      </c>
      <c r="D1458" s="23">
        <v>167</v>
      </c>
      <c r="F1458">
        <v>650</v>
      </c>
      <c r="G1458" s="3" t="s">
        <v>8955</v>
      </c>
    </row>
    <row r="1459" spans="2:9" x14ac:dyDescent="0.2">
      <c r="B1459" s="23">
        <v>5373</v>
      </c>
      <c r="C1459" s="23">
        <v>51</v>
      </c>
      <c r="D1459" s="23">
        <v>163</v>
      </c>
      <c r="F1459">
        <v>650</v>
      </c>
      <c r="G1459" s="3" t="s">
        <v>8955</v>
      </c>
    </row>
    <row r="1460" spans="2:9" x14ac:dyDescent="0.2">
      <c r="B1460">
        <v>5373</v>
      </c>
      <c r="C1460">
        <v>51</v>
      </c>
      <c r="D1460">
        <v>163</v>
      </c>
      <c r="F1460">
        <v>650</v>
      </c>
      <c r="G1460" s="3" t="s">
        <v>8956</v>
      </c>
      <c r="I1460" s="19">
        <v>41548</v>
      </c>
    </row>
    <row r="1461" spans="2:9" x14ac:dyDescent="0.2">
      <c r="B1461" s="23">
        <v>5374</v>
      </c>
      <c r="C1461" s="23">
        <v>51</v>
      </c>
      <c r="D1461" s="23">
        <v>270</v>
      </c>
      <c r="F1461">
        <v>650</v>
      </c>
      <c r="G1461" s="3" t="s">
        <v>8955</v>
      </c>
    </row>
    <row r="1462" spans="2:9" x14ac:dyDescent="0.2">
      <c r="B1462" s="23">
        <v>5375</v>
      </c>
      <c r="C1462" s="23">
        <v>53</v>
      </c>
      <c r="D1462" s="23">
        <v>167</v>
      </c>
      <c r="F1462">
        <v>650</v>
      </c>
      <c r="G1462" s="3" t="s">
        <v>8955</v>
      </c>
    </row>
    <row r="1463" spans="2:9" x14ac:dyDescent="0.2">
      <c r="B1463" s="23">
        <v>5376</v>
      </c>
      <c r="C1463" s="23">
        <v>51</v>
      </c>
      <c r="D1463" s="23">
        <v>167</v>
      </c>
      <c r="F1463">
        <v>650</v>
      </c>
      <c r="G1463" s="3" t="s">
        <v>8955</v>
      </c>
    </row>
    <row r="1464" spans="2:9" x14ac:dyDescent="0.2">
      <c r="B1464" s="23">
        <v>5377</v>
      </c>
      <c r="C1464" s="23">
        <v>53</v>
      </c>
      <c r="D1464" s="23">
        <v>167</v>
      </c>
      <c r="F1464">
        <v>650</v>
      </c>
      <c r="G1464" s="3" t="s">
        <v>8955</v>
      </c>
    </row>
    <row r="1465" spans="2:9" x14ac:dyDescent="0.2">
      <c r="B1465" s="23">
        <v>5378</v>
      </c>
      <c r="C1465" s="23">
        <v>53</v>
      </c>
      <c r="D1465" s="23">
        <v>182</v>
      </c>
      <c r="F1465">
        <v>650</v>
      </c>
      <c r="G1465" s="3" t="s">
        <v>8955</v>
      </c>
    </row>
    <row r="1466" spans="2:9" x14ac:dyDescent="0.2">
      <c r="B1466" s="23">
        <v>5379</v>
      </c>
      <c r="C1466" s="23">
        <v>53</v>
      </c>
      <c r="D1466" s="23">
        <v>182</v>
      </c>
      <c r="F1466">
        <v>650</v>
      </c>
      <c r="G1466" s="3" t="s">
        <v>8955</v>
      </c>
    </row>
    <row r="1467" spans="2:9" x14ac:dyDescent="0.2">
      <c r="B1467" s="23">
        <v>5380</v>
      </c>
      <c r="C1467" s="23">
        <v>53</v>
      </c>
      <c r="D1467" s="23">
        <v>182</v>
      </c>
      <c r="F1467">
        <v>650</v>
      </c>
      <c r="G1467" s="3" t="s">
        <v>8955</v>
      </c>
    </row>
    <row r="1468" spans="2:9" x14ac:dyDescent="0.2">
      <c r="B1468" s="23">
        <v>5381</v>
      </c>
      <c r="C1468" s="23">
        <v>53</v>
      </c>
      <c r="D1468" s="23">
        <v>182</v>
      </c>
      <c r="F1468">
        <v>650</v>
      </c>
      <c r="G1468" s="3" t="s">
        <v>8955</v>
      </c>
    </row>
    <row r="1469" spans="2:9" x14ac:dyDescent="0.2">
      <c r="B1469" s="23">
        <v>5382</v>
      </c>
      <c r="C1469" s="23">
        <v>50</v>
      </c>
      <c r="D1469" s="23">
        <v>269</v>
      </c>
      <c r="F1469">
        <v>650</v>
      </c>
      <c r="G1469" s="3" t="s">
        <v>8955</v>
      </c>
    </row>
    <row r="1470" spans="2:9" x14ac:dyDescent="0.2">
      <c r="B1470" s="23">
        <v>5383</v>
      </c>
      <c r="C1470" s="23">
        <v>51</v>
      </c>
      <c r="D1470" s="23">
        <v>186</v>
      </c>
      <c r="F1470">
        <v>650</v>
      </c>
      <c r="G1470" s="3" t="s">
        <v>8955</v>
      </c>
    </row>
    <row r="1471" spans="2:9" x14ac:dyDescent="0.2">
      <c r="B1471" s="23">
        <v>5384</v>
      </c>
      <c r="C1471" s="23">
        <v>56</v>
      </c>
      <c r="D1471" s="23">
        <v>164</v>
      </c>
      <c r="F1471">
        <v>650</v>
      </c>
      <c r="G1471" s="3" t="s">
        <v>8955</v>
      </c>
    </row>
    <row r="1472" spans="2:9" x14ac:dyDescent="0.2">
      <c r="B1472" s="23">
        <v>5385</v>
      </c>
      <c r="C1472" s="23">
        <v>56</v>
      </c>
      <c r="D1472" s="23">
        <v>172</v>
      </c>
      <c r="F1472">
        <v>650</v>
      </c>
      <c r="G1472" s="3" t="s">
        <v>8955</v>
      </c>
    </row>
    <row r="1473" spans="2:7" x14ac:dyDescent="0.2">
      <c r="B1473" s="23">
        <v>5386</v>
      </c>
      <c r="C1473" s="23">
        <v>53</v>
      </c>
      <c r="D1473" s="23">
        <v>182</v>
      </c>
      <c r="F1473">
        <v>650</v>
      </c>
      <c r="G1473" s="3" t="s">
        <v>8955</v>
      </c>
    </row>
    <row r="1474" spans="2:7" x14ac:dyDescent="0.2">
      <c r="B1474" s="23">
        <v>5387</v>
      </c>
      <c r="C1474" s="23">
        <v>51</v>
      </c>
      <c r="D1474" s="23">
        <v>182</v>
      </c>
      <c r="F1474">
        <v>650</v>
      </c>
      <c r="G1474" s="3" t="s">
        <v>8955</v>
      </c>
    </row>
    <row r="1475" spans="2:7" x14ac:dyDescent="0.2">
      <c r="B1475" s="23">
        <v>5388</v>
      </c>
      <c r="C1475" s="23">
        <v>53</v>
      </c>
      <c r="D1475" s="23">
        <v>182</v>
      </c>
      <c r="F1475">
        <v>650</v>
      </c>
      <c r="G1475" s="3" t="s">
        <v>8955</v>
      </c>
    </row>
    <row r="1476" spans="2:7" x14ac:dyDescent="0.2">
      <c r="B1476" s="23">
        <v>5389</v>
      </c>
      <c r="C1476" s="23">
        <v>56</v>
      </c>
      <c r="D1476" s="23">
        <v>172</v>
      </c>
      <c r="F1476">
        <v>650</v>
      </c>
      <c r="G1476" s="3" t="s">
        <v>8955</v>
      </c>
    </row>
    <row r="1477" spans="2:7" x14ac:dyDescent="0.2">
      <c r="B1477" s="23">
        <v>5390</v>
      </c>
      <c r="C1477" s="23">
        <v>51</v>
      </c>
      <c r="D1477" s="23">
        <v>178</v>
      </c>
      <c r="F1477">
        <v>650</v>
      </c>
      <c r="G1477" s="3" t="s">
        <v>8955</v>
      </c>
    </row>
    <row r="1478" spans="2:7" x14ac:dyDescent="0.2">
      <c r="B1478" s="23">
        <v>5391</v>
      </c>
      <c r="C1478" s="23">
        <v>53</v>
      </c>
      <c r="D1478" s="23">
        <v>182</v>
      </c>
      <c r="F1478">
        <v>650</v>
      </c>
      <c r="G1478" s="3" t="s">
        <v>8955</v>
      </c>
    </row>
    <row r="1479" spans="2:7" x14ac:dyDescent="0.2">
      <c r="B1479" s="23">
        <v>5392</v>
      </c>
      <c r="C1479" s="23">
        <v>53</v>
      </c>
      <c r="D1479" s="23">
        <v>182</v>
      </c>
      <c r="F1479">
        <v>650</v>
      </c>
      <c r="G1479" s="3" t="s">
        <v>8955</v>
      </c>
    </row>
    <row r="1480" spans="2:7" x14ac:dyDescent="0.2">
      <c r="B1480" s="23">
        <v>5393</v>
      </c>
      <c r="C1480" s="23">
        <v>53</v>
      </c>
      <c r="D1480" s="23">
        <v>182</v>
      </c>
      <c r="F1480">
        <v>650</v>
      </c>
      <c r="G1480" s="3" t="s">
        <v>8955</v>
      </c>
    </row>
    <row r="1481" spans="2:7" x14ac:dyDescent="0.2">
      <c r="B1481" s="23">
        <v>5394</v>
      </c>
      <c r="C1481" s="23">
        <v>53</v>
      </c>
      <c r="D1481" s="23">
        <v>182</v>
      </c>
      <c r="F1481">
        <v>650</v>
      </c>
      <c r="G1481" s="3" t="s">
        <v>8955</v>
      </c>
    </row>
    <row r="1482" spans="2:7" x14ac:dyDescent="0.2">
      <c r="B1482" s="23">
        <v>5395</v>
      </c>
      <c r="C1482" s="23">
        <v>53</v>
      </c>
      <c r="D1482" s="23">
        <v>182</v>
      </c>
      <c r="F1482">
        <v>650</v>
      </c>
      <c r="G1482" s="3" t="s">
        <v>8955</v>
      </c>
    </row>
    <row r="1483" spans="2:7" x14ac:dyDescent="0.2">
      <c r="B1483" s="23">
        <v>5396</v>
      </c>
      <c r="C1483" s="23">
        <v>51</v>
      </c>
      <c r="D1483" s="23">
        <v>173</v>
      </c>
      <c r="F1483">
        <v>650</v>
      </c>
      <c r="G1483" s="3" t="s">
        <v>8955</v>
      </c>
    </row>
    <row r="1484" spans="2:7" x14ac:dyDescent="0.2">
      <c r="B1484" s="23">
        <v>5397</v>
      </c>
      <c r="C1484" s="23">
        <v>53</v>
      </c>
      <c r="D1484" s="23">
        <v>182</v>
      </c>
      <c r="F1484">
        <v>650</v>
      </c>
      <c r="G1484" s="3" t="s">
        <v>8955</v>
      </c>
    </row>
    <row r="1485" spans="2:7" x14ac:dyDescent="0.2">
      <c r="B1485" s="23">
        <v>5398</v>
      </c>
      <c r="C1485" s="23">
        <v>56</v>
      </c>
      <c r="D1485" s="23">
        <v>171</v>
      </c>
      <c r="F1485">
        <v>650</v>
      </c>
      <c r="G1485" s="3" t="s">
        <v>8955</v>
      </c>
    </row>
    <row r="1486" spans="2:7" x14ac:dyDescent="0.2">
      <c r="B1486" s="23">
        <v>5399</v>
      </c>
      <c r="C1486" s="23">
        <v>51</v>
      </c>
      <c r="D1486" s="23">
        <v>186</v>
      </c>
      <c r="F1486">
        <v>650</v>
      </c>
      <c r="G1486" s="3" t="s">
        <v>8955</v>
      </c>
    </row>
    <row r="1487" spans="2:7" x14ac:dyDescent="0.2">
      <c r="B1487" s="23">
        <v>5400</v>
      </c>
      <c r="C1487" s="23">
        <v>53</v>
      </c>
      <c r="D1487" s="23">
        <v>182</v>
      </c>
      <c r="F1487">
        <v>650</v>
      </c>
      <c r="G1487" s="3" t="s">
        <v>8955</v>
      </c>
    </row>
    <row r="1488" spans="2:7" x14ac:dyDescent="0.2">
      <c r="B1488" s="23">
        <v>5401</v>
      </c>
      <c r="C1488" s="23">
        <v>51</v>
      </c>
      <c r="D1488" s="23">
        <v>185</v>
      </c>
      <c r="F1488">
        <v>650</v>
      </c>
      <c r="G1488" s="3" t="s">
        <v>8955</v>
      </c>
    </row>
    <row r="1489" spans="2:7" x14ac:dyDescent="0.2">
      <c r="B1489" s="23">
        <v>5402</v>
      </c>
      <c r="C1489" s="23">
        <v>51</v>
      </c>
      <c r="D1489" s="23">
        <v>178</v>
      </c>
      <c r="F1489">
        <v>650</v>
      </c>
      <c r="G1489" s="3" t="s">
        <v>8955</v>
      </c>
    </row>
    <row r="1490" spans="2:7" x14ac:dyDescent="0.2">
      <c r="B1490" s="23">
        <v>5403</v>
      </c>
      <c r="C1490" s="23">
        <v>56</v>
      </c>
      <c r="D1490" s="23">
        <v>171</v>
      </c>
      <c r="F1490">
        <v>650</v>
      </c>
      <c r="G1490" s="3" t="s">
        <v>8955</v>
      </c>
    </row>
    <row r="1491" spans="2:7" x14ac:dyDescent="0.2">
      <c r="B1491" s="23">
        <v>5404</v>
      </c>
      <c r="C1491" s="23">
        <v>53</v>
      </c>
      <c r="D1491" s="23">
        <v>182</v>
      </c>
      <c r="F1491">
        <v>650</v>
      </c>
      <c r="G1491" s="3" t="s">
        <v>8955</v>
      </c>
    </row>
    <row r="1492" spans="2:7" x14ac:dyDescent="0.2">
      <c r="B1492" s="23">
        <v>5405</v>
      </c>
      <c r="C1492" s="23">
        <v>53</v>
      </c>
      <c r="D1492" s="23">
        <v>182</v>
      </c>
      <c r="F1492">
        <v>650</v>
      </c>
      <c r="G1492" s="3" t="s">
        <v>8955</v>
      </c>
    </row>
    <row r="1493" spans="2:7" x14ac:dyDescent="0.2">
      <c r="B1493" s="23">
        <v>5406</v>
      </c>
      <c r="C1493" s="23">
        <v>53</v>
      </c>
      <c r="D1493" s="23">
        <v>182</v>
      </c>
      <c r="F1493">
        <v>650</v>
      </c>
      <c r="G1493" s="3" t="s">
        <v>8955</v>
      </c>
    </row>
    <row r="1494" spans="2:7" x14ac:dyDescent="0.2">
      <c r="B1494" s="23">
        <v>5407</v>
      </c>
      <c r="C1494" s="23">
        <v>53</v>
      </c>
      <c r="D1494" s="23">
        <v>182</v>
      </c>
      <c r="F1494">
        <v>650</v>
      </c>
      <c r="G1494" s="3" t="s">
        <v>8955</v>
      </c>
    </row>
    <row r="1495" spans="2:7" x14ac:dyDescent="0.2">
      <c r="B1495" s="23">
        <v>5408</v>
      </c>
      <c r="C1495" s="23">
        <v>51</v>
      </c>
      <c r="D1495" s="23">
        <v>171</v>
      </c>
      <c r="F1495">
        <v>650</v>
      </c>
      <c r="G1495" s="3" t="s">
        <v>8955</v>
      </c>
    </row>
    <row r="1496" spans="2:7" x14ac:dyDescent="0.2">
      <c r="B1496" s="23">
        <v>5409</v>
      </c>
      <c r="C1496" s="23">
        <v>53</v>
      </c>
      <c r="D1496" s="23">
        <v>182</v>
      </c>
      <c r="F1496">
        <v>650</v>
      </c>
      <c r="G1496" s="3" t="s">
        <v>8955</v>
      </c>
    </row>
    <row r="1497" spans="2:7" x14ac:dyDescent="0.2">
      <c r="B1497" s="23">
        <v>5410</v>
      </c>
      <c r="C1497" s="23">
        <v>53</v>
      </c>
      <c r="D1497" s="23">
        <v>182</v>
      </c>
      <c r="F1497">
        <v>650</v>
      </c>
      <c r="G1497" s="3" t="s">
        <v>8955</v>
      </c>
    </row>
    <row r="1498" spans="2:7" x14ac:dyDescent="0.2">
      <c r="B1498" s="23">
        <v>5412</v>
      </c>
      <c r="C1498" s="23">
        <v>53</v>
      </c>
      <c r="D1498" s="23">
        <v>185</v>
      </c>
      <c r="F1498">
        <v>650</v>
      </c>
      <c r="G1498" s="3" t="s">
        <v>8955</v>
      </c>
    </row>
    <row r="1499" spans="2:7" x14ac:dyDescent="0.2">
      <c r="B1499" s="23">
        <v>5413</v>
      </c>
      <c r="C1499" s="23">
        <v>51</v>
      </c>
      <c r="D1499" s="23">
        <v>164</v>
      </c>
      <c r="F1499">
        <v>650</v>
      </c>
      <c r="G1499" s="3" t="s">
        <v>8955</v>
      </c>
    </row>
    <row r="1500" spans="2:7" x14ac:dyDescent="0.2">
      <c r="B1500" s="23">
        <v>5414</v>
      </c>
      <c r="C1500" s="23">
        <v>53</v>
      </c>
      <c r="D1500" s="23">
        <v>167</v>
      </c>
      <c r="F1500">
        <v>650</v>
      </c>
      <c r="G1500" s="3" t="s">
        <v>8955</v>
      </c>
    </row>
    <row r="1501" spans="2:7" x14ac:dyDescent="0.2">
      <c r="B1501" s="23">
        <v>5415</v>
      </c>
      <c r="C1501" s="23">
        <v>53</v>
      </c>
      <c r="D1501" s="23">
        <v>167</v>
      </c>
      <c r="F1501">
        <v>650</v>
      </c>
      <c r="G1501" s="3" t="s">
        <v>8955</v>
      </c>
    </row>
    <row r="1502" spans="2:7" x14ac:dyDescent="0.2">
      <c r="B1502" s="23">
        <v>5416</v>
      </c>
      <c r="C1502" s="23">
        <v>53</v>
      </c>
      <c r="D1502" s="23">
        <v>167</v>
      </c>
      <c r="F1502">
        <v>650</v>
      </c>
      <c r="G1502" s="3" t="s">
        <v>8955</v>
      </c>
    </row>
    <row r="1503" spans="2:7" x14ac:dyDescent="0.2">
      <c r="B1503" s="23">
        <v>5417</v>
      </c>
      <c r="C1503" s="23">
        <v>53</v>
      </c>
      <c r="D1503" s="23">
        <v>167</v>
      </c>
      <c r="F1503">
        <v>650</v>
      </c>
      <c r="G1503" s="3" t="s">
        <v>8955</v>
      </c>
    </row>
    <row r="1504" spans="2:7" x14ac:dyDescent="0.2">
      <c r="B1504" s="23">
        <v>5418</v>
      </c>
      <c r="C1504" s="23">
        <v>53</v>
      </c>
      <c r="D1504" s="23">
        <v>167</v>
      </c>
      <c r="F1504">
        <v>650</v>
      </c>
      <c r="G1504" s="3" t="s">
        <v>8955</v>
      </c>
    </row>
    <row r="1505" spans="2:9" x14ac:dyDescent="0.2">
      <c r="B1505" s="23">
        <v>5419</v>
      </c>
      <c r="C1505" s="23">
        <v>53</v>
      </c>
      <c r="D1505" s="23">
        <v>163</v>
      </c>
      <c r="F1505">
        <v>650</v>
      </c>
      <c r="G1505" s="3" t="s">
        <v>8955</v>
      </c>
    </row>
    <row r="1506" spans="2:9" x14ac:dyDescent="0.2">
      <c r="B1506">
        <v>5419</v>
      </c>
      <c r="C1506">
        <v>51</v>
      </c>
      <c r="D1506">
        <v>163</v>
      </c>
      <c r="F1506">
        <v>650</v>
      </c>
      <c r="G1506" s="3" t="s">
        <v>8956</v>
      </c>
      <c r="I1506" s="19">
        <v>41548</v>
      </c>
    </row>
    <row r="1507" spans="2:9" x14ac:dyDescent="0.2">
      <c r="B1507" s="23">
        <v>5420</v>
      </c>
      <c r="C1507" s="23">
        <v>53</v>
      </c>
      <c r="D1507" s="23">
        <v>167</v>
      </c>
      <c r="F1507">
        <v>650</v>
      </c>
      <c r="G1507" s="3" t="s">
        <v>8955</v>
      </c>
    </row>
    <row r="1508" spans="2:9" x14ac:dyDescent="0.2">
      <c r="B1508">
        <v>5420</v>
      </c>
      <c r="C1508">
        <v>53</v>
      </c>
      <c r="D1508">
        <v>167</v>
      </c>
      <c r="F1508">
        <v>650</v>
      </c>
      <c r="G1508" s="3" t="s">
        <v>8956</v>
      </c>
      <c r="I1508" s="19">
        <v>41548</v>
      </c>
    </row>
    <row r="1509" spans="2:9" x14ac:dyDescent="0.2">
      <c r="B1509" s="23">
        <v>5421</v>
      </c>
      <c r="C1509" s="23">
        <v>51</v>
      </c>
      <c r="D1509" s="23">
        <v>173</v>
      </c>
      <c r="F1509">
        <v>650</v>
      </c>
      <c r="G1509" s="3" t="s">
        <v>8955</v>
      </c>
    </row>
    <row r="1510" spans="2:9" x14ac:dyDescent="0.2">
      <c r="B1510" s="23">
        <v>5422</v>
      </c>
      <c r="C1510" s="23">
        <v>53</v>
      </c>
      <c r="D1510" s="23">
        <v>182</v>
      </c>
      <c r="F1510">
        <v>650</v>
      </c>
      <c r="G1510" s="3" t="s">
        <v>8955</v>
      </c>
    </row>
    <row r="1511" spans="2:9" x14ac:dyDescent="0.2">
      <c r="B1511" s="23">
        <v>5423</v>
      </c>
      <c r="C1511" s="23">
        <v>53</v>
      </c>
      <c r="D1511" s="23">
        <v>182</v>
      </c>
      <c r="F1511">
        <v>650</v>
      </c>
      <c r="G1511" s="3" t="s">
        <v>8955</v>
      </c>
    </row>
    <row r="1512" spans="2:9" x14ac:dyDescent="0.2">
      <c r="B1512" s="23">
        <v>5424</v>
      </c>
      <c r="C1512" s="23">
        <v>53</v>
      </c>
      <c r="D1512" s="23">
        <v>182</v>
      </c>
      <c r="F1512">
        <v>650</v>
      </c>
      <c r="G1512" s="3" t="s">
        <v>8955</v>
      </c>
    </row>
    <row r="1513" spans="2:9" x14ac:dyDescent="0.2">
      <c r="B1513" s="23">
        <v>5425</v>
      </c>
      <c r="C1513" s="23">
        <v>53</v>
      </c>
      <c r="D1513" s="23">
        <v>182</v>
      </c>
      <c r="F1513">
        <v>650</v>
      </c>
      <c r="G1513" s="3" t="s">
        <v>8955</v>
      </c>
    </row>
    <row r="1514" spans="2:9" x14ac:dyDescent="0.2">
      <c r="B1514" s="23">
        <v>5426</v>
      </c>
      <c r="C1514" s="23">
        <v>56</v>
      </c>
      <c r="D1514" s="23">
        <v>163</v>
      </c>
      <c r="F1514">
        <v>650</v>
      </c>
      <c r="G1514" s="3" t="s">
        <v>8955</v>
      </c>
    </row>
    <row r="1515" spans="2:9" x14ac:dyDescent="0.2">
      <c r="B1515" s="23">
        <v>5427</v>
      </c>
      <c r="C1515" s="23">
        <v>56</v>
      </c>
      <c r="D1515" s="23">
        <v>163</v>
      </c>
      <c r="F1515">
        <v>650</v>
      </c>
      <c r="G1515" s="3" t="s">
        <v>8955</v>
      </c>
    </row>
    <row r="1516" spans="2:9" x14ac:dyDescent="0.2">
      <c r="B1516" s="23">
        <v>5428</v>
      </c>
      <c r="C1516" s="23">
        <v>56</v>
      </c>
      <c r="D1516" s="23">
        <v>163</v>
      </c>
      <c r="F1516">
        <v>650</v>
      </c>
      <c r="G1516" s="3" t="s">
        <v>8955</v>
      </c>
    </row>
    <row r="1517" spans="2:9" x14ac:dyDescent="0.2">
      <c r="B1517" s="23">
        <v>5429</v>
      </c>
      <c r="C1517" s="23">
        <v>56</v>
      </c>
      <c r="D1517" s="23">
        <v>163</v>
      </c>
      <c r="F1517">
        <v>650</v>
      </c>
      <c r="G1517" s="3" t="s">
        <v>8955</v>
      </c>
    </row>
    <row r="1518" spans="2:9" x14ac:dyDescent="0.2">
      <c r="B1518" s="23">
        <v>5430</v>
      </c>
      <c r="C1518" s="23">
        <v>53</v>
      </c>
      <c r="D1518" s="23">
        <v>167</v>
      </c>
      <c r="F1518">
        <v>650</v>
      </c>
      <c r="G1518" s="3" t="s">
        <v>8955</v>
      </c>
    </row>
    <row r="1519" spans="2:9" x14ac:dyDescent="0.2">
      <c r="B1519" s="23">
        <v>5431</v>
      </c>
      <c r="C1519" s="23">
        <v>53</v>
      </c>
      <c r="D1519" s="23">
        <v>167</v>
      </c>
      <c r="F1519">
        <v>650</v>
      </c>
      <c r="G1519" s="3" t="s">
        <v>8955</v>
      </c>
    </row>
    <row r="1520" spans="2:9" x14ac:dyDescent="0.2">
      <c r="B1520" s="23">
        <v>5432</v>
      </c>
      <c r="C1520" s="23">
        <v>53</v>
      </c>
      <c r="D1520" s="23">
        <v>167</v>
      </c>
      <c r="F1520">
        <v>650</v>
      </c>
      <c r="G1520" s="3" t="s">
        <v>8955</v>
      </c>
    </row>
    <row r="1521" spans="2:9" x14ac:dyDescent="0.2">
      <c r="B1521" s="23">
        <v>5433</v>
      </c>
      <c r="C1521" s="23">
        <v>53</v>
      </c>
      <c r="D1521" s="23">
        <v>167</v>
      </c>
      <c r="F1521">
        <v>650</v>
      </c>
      <c r="G1521" s="3" t="s">
        <v>8955</v>
      </c>
    </row>
    <row r="1522" spans="2:9" x14ac:dyDescent="0.2">
      <c r="B1522" s="23">
        <v>5434</v>
      </c>
      <c r="C1522" s="23">
        <v>53</v>
      </c>
      <c r="D1522" s="23">
        <v>167</v>
      </c>
      <c r="F1522">
        <v>650</v>
      </c>
      <c r="G1522" s="3" t="s">
        <v>8955</v>
      </c>
    </row>
    <row r="1523" spans="2:9" x14ac:dyDescent="0.2">
      <c r="B1523" s="23">
        <v>5435</v>
      </c>
      <c r="C1523" s="23">
        <v>53</v>
      </c>
      <c r="D1523" s="23">
        <v>167</v>
      </c>
      <c r="F1523">
        <v>650</v>
      </c>
      <c r="G1523" s="3" t="s">
        <v>8955</v>
      </c>
    </row>
    <row r="1524" spans="2:9" x14ac:dyDescent="0.2">
      <c r="B1524" s="23">
        <v>5436</v>
      </c>
      <c r="C1524" s="23">
        <v>53</v>
      </c>
      <c r="D1524" s="23">
        <v>167</v>
      </c>
      <c r="F1524">
        <v>650</v>
      </c>
      <c r="G1524" s="3" t="s">
        <v>8955</v>
      </c>
    </row>
    <row r="1525" spans="2:9" x14ac:dyDescent="0.2">
      <c r="B1525" s="23">
        <v>5437</v>
      </c>
      <c r="C1525" s="23">
        <v>53</v>
      </c>
      <c r="D1525" s="23">
        <v>167</v>
      </c>
      <c r="F1525">
        <v>650</v>
      </c>
      <c r="G1525" s="3" t="s">
        <v>8955</v>
      </c>
    </row>
    <row r="1526" spans="2:9" x14ac:dyDescent="0.2">
      <c r="B1526" s="23">
        <v>5438</v>
      </c>
      <c r="C1526" s="23">
        <v>53</v>
      </c>
      <c r="D1526" s="23">
        <v>167</v>
      </c>
      <c r="F1526">
        <v>650</v>
      </c>
      <c r="G1526" s="3" t="s">
        <v>8955</v>
      </c>
    </row>
    <row r="1527" spans="2:9" x14ac:dyDescent="0.2">
      <c r="B1527">
        <v>5438</v>
      </c>
      <c r="C1527">
        <v>53</v>
      </c>
      <c r="D1527">
        <v>167</v>
      </c>
      <c r="F1527">
        <v>650</v>
      </c>
      <c r="G1527" s="3" t="s">
        <v>8956</v>
      </c>
      <c r="I1527" s="19">
        <v>41284</v>
      </c>
    </row>
    <row r="1528" spans="2:9" x14ac:dyDescent="0.2">
      <c r="B1528" s="23">
        <v>5439</v>
      </c>
      <c r="C1528" s="23">
        <v>56</v>
      </c>
      <c r="D1528" s="23">
        <v>163</v>
      </c>
      <c r="F1528">
        <v>650</v>
      </c>
      <c r="G1528" s="3" t="s">
        <v>8955</v>
      </c>
    </row>
    <row r="1529" spans="2:9" x14ac:dyDescent="0.2">
      <c r="B1529" s="23">
        <v>5440</v>
      </c>
      <c r="C1529" s="23">
        <v>56</v>
      </c>
      <c r="D1529" s="23">
        <v>172</v>
      </c>
      <c r="F1529">
        <v>650</v>
      </c>
      <c r="G1529" s="3" t="s">
        <v>8955</v>
      </c>
    </row>
    <row r="1530" spans="2:9" x14ac:dyDescent="0.2">
      <c r="B1530" s="23">
        <v>5441</v>
      </c>
      <c r="C1530" s="23">
        <v>56</v>
      </c>
      <c r="D1530" s="23">
        <v>171</v>
      </c>
      <c r="F1530">
        <v>650</v>
      </c>
      <c r="G1530" s="3" t="s">
        <v>8955</v>
      </c>
    </row>
    <row r="1531" spans="2:9" x14ac:dyDescent="0.2">
      <c r="B1531" s="23">
        <v>5442</v>
      </c>
      <c r="C1531" s="23">
        <v>56</v>
      </c>
      <c r="D1531" s="23">
        <v>171</v>
      </c>
      <c r="F1531">
        <v>650</v>
      </c>
      <c r="G1531" s="3" t="s">
        <v>8955</v>
      </c>
    </row>
    <row r="1532" spans="2:9" x14ac:dyDescent="0.2">
      <c r="B1532" s="23">
        <v>5443</v>
      </c>
      <c r="C1532" s="23">
        <v>51</v>
      </c>
      <c r="D1532" s="23">
        <v>172</v>
      </c>
      <c r="F1532">
        <v>650</v>
      </c>
      <c r="G1532" s="3" t="s">
        <v>8955</v>
      </c>
    </row>
    <row r="1533" spans="2:9" x14ac:dyDescent="0.2">
      <c r="B1533" s="23">
        <v>5444</v>
      </c>
      <c r="C1533" s="23">
        <v>51</v>
      </c>
      <c r="D1533" s="23">
        <v>175</v>
      </c>
      <c r="F1533">
        <v>650</v>
      </c>
      <c r="G1533" s="3" t="s">
        <v>8955</v>
      </c>
    </row>
    <row r="1534" spans="2:9" x14ac:dyDescent="0.2">
      <c r="B1534" s="23">
        <v>5445</v>
      </c>
      <c r="C1534" s="23">
        <v>51</v>
      </c>
      <c r="D1534" s="23">
        <v>171</v>
      </c>
      <c r="F1534">
        <v>650</v>
      </c>
      <c r="G1534" s="3" t="s">
        <v>8955</v>
      </c>
    </row>
    <row r="1535" spans="2:9" x14ac:dyDescent="0.2">
      <c r="B1535" s="23">
        <v>5446</v>
      </c>
      <c r="C1535" s="23">
        <v>51</v>
      </c>
      <c r="D1535" s="23">
        <v>172</v>
      </c>
      <c r="F1535">
        <v>650</v>
      </c>
      <c r="G1535" s="3" t="s">
        <v>8955</v>
      </c>
    </row>
    <row r="1536" spans="2:9" x14ac:dyDescent="0.2">
      <c r="B1536" s="23">
        <v>5447</v>
      </c>
      <c r="C1536" s="23">
        <v>35</v>
      </c>
      <c r="D1536" s="23">
        <v>166</v>
      </c>
      <c r="F1536">
        <v>650</v>
      </c>
      <c r="G1536" s="3" t="s">
        <v>8955</v>
      </c>
    </row>
    <row r="1537" spans="2:9" x14ac:dyDescent="0.2">
      <c r="B1537" s="23">
        <v>5448</v>
      </c>
      <c r="C1537" s="23">
        <v>34</v>
      </c>
      <c r="D1537" s="23">
        <v>163</v>
      </c>
      <c r="F1537">
        <v>650</v>
      </c>
      <c r="G1537" s="3" t="s">
        <v>8955</v>
      </c>
    </row>
    <row r="1538" spans="2:9" x14ac:dyDescent="0.2">
      <c r="B1538" s="23">
        <v>5449</v>
      </c>
      <c r="C1538" s="23">
        <v>51</v>
      </c>
      <c r="D1538" s="23">
        <v>171</v>
      </c>
      <c r="F1538">
        <v>650</v>
      </c>
      <c r="G1538" s="3" t="s">
        <v>8955</v>
      </c>
    </row>
    <row r="1539" spans="2:9" x14ac:dyDescent="0.2">
      <c r="B1539" s="23">
        <v>5450</v>
      </c>
      <c r="C1539" s="23">
        <v>51</v>
      </c>
      <c r="D1539" s="23">
        <v>166</v>
      </c>
      <c r="F1539">
        <v>650</v>
      </c>
      <c r="G1539" s="3" t="s">
        <v>8955</v>
      </c>
    </row>
    <row r="1540" spans="2:9" x14ac:dyDescent="0.2">
      <c r="B1540" s="23">
        <v>5451</v>
      </c>
      <c r="C1540" s="23">
        <v>56</v>
      </c>
      <c r="D1540" s="23">
        <v>163</v>
      </c>
      <c r="F1540">
        <v>650</v>
      </c>
      <c r="G1540" s="3" t="s">
        <v>8955</v>
      </c>
    </row>
    <row r="1541" spans="2:9" x14ac:dyDescent="0.2">
      <c r="B1541" s="23">
        <v>5452</v>
      </c>
      <c r="C1541" s="23">
        <v>56</v>
      </c>
      <c r="D1541" s="23">
        <v>163</v>
      </c>
      <c r="F1541">
        <v>650</v>
      </c>
      <c r="G1541" s="3" t="s">
        <v>8955</v>
      </c>
    </row>
    <row r="1542" spans="2:9" x14ac:dyDescent="0.2">
      <c r="B1542" s="23">
        <v>5453</v>
      </c>
      <c r="C1542" s="23">
        <v>56</v>
      </c>
      <c r="D1542" s="23">
        <v>163</v>
      </c>
      <c r="F1542">
        <v>650</v>
      </c>
      <c r="G1542" s="3" t="s">
        <v>8955</v>
      </c>
    </row>
    <row r="1543" spans="2:9" x14ac:dyDescent="0.2">
      <c r="B1543" s="23">
        <v>5454</v>
      </c>
      <c r="C1543" s="23">
        <v>53</v>
      </c>
      <c r="D1543" s="23">
        <v>167</v>
      </c>
      <c r="F1543">
        <v>650</v>
      </c>
      <c r="G1543" s="3" t="s">
        <v>8955</v>
      </c>
    </row>
    <row r="1544" spans="2:9" x14ac:dyDescent="0.2">
      <c r="B1544">
        <v>5454</v>
      </c>
      <c r="C1544">
        <v>53</v>
      </c>
      <c r="D1544">
        <v>167</v>
      </c>
      <c r="F1544">
        <v>650</v>
      </c>
      <c r="G1544" s="3" t="s">
        <v>8956</v>
      </c>
      <c r="I1544" s="19">
        <v>41284</v>
      </c>
    </row>
    <row r="1545" spans="2:9" x14ac:dyDescent="0.2">
      <c r="B1545" s="23">
        <v>5455</v>
      </c>
      <c r="C1545" s="23">
        <v>51</v>
      </c>
      <c r="D1545" s="23">
        <v>269</v>
      </c>
      <c r="F1545">
        <v>650</v>
      </c>
      <c r="G1545" s="3" t="s">
        <v>8955</v>
      </c>
    </row>
    <row r="1546" spans="2:9" x14ac:dyDescent="0.2">
      <c r="B1546" s="23">
        <v>5456</v>
      </c>
      <c r="C1546" s="23">
        <v>51</v>
      </c>
      <c r="D1546" s="23">
        <v>270</v>
      </c>
      <c r="F1546">
        <v>650</v>
      </c>
      <c r="G1546" s="3" t="s">
        <v>8955</v>
      </c>
    </row>
    <row r="1547" spans="2:9" x14ac:dyDescent="0.2">
      <c r="B1547" s="23">
        <v>5457</v>
      </c>
      <c r="C1547" s="23">
        <v>56</v>
      </c>
      <c r="D1547" s="23">
        <v>163</v>
      </c>
      <c r="F1547">
        <v>650</v>
      </c>
      <c r="G1547" s="3" t="s">
        <v>8955</v>
      </c>
    </row>
    <row r="1548" spans="2:9" x14ac:dyDescent="0.2">
      <c r="B1548" s="23">
        <v>5458</v>
      </c>
      <c r="C1548" s="23">
        <v>56</v>
      </c>
      <c r="D1548" s="23">
        <v>172</v>
      </c>
      <c r="F1548">
        <v>650</v>
      </c>
      <c r="G1548" s="3" t="s">
        <v>8955</v>
      </c>
    </row>
    <row r="1549" spans="2:9" x14ac:dyDescent="0.2">
      <c r="B1549" s="23">
        <v>5459</v>
      </c>
      <c r="C1549" s="23">
        <v>51</v>
      </c>
      <c r="D1549" s="23">
        <v>270</v>
      </c>
      <c r="F1549">
        <v>650</v>
      </c>
      <c r="G1549" s="3" t="s">
        <v>8955</v>
      </c>
    </row>
    <row r="1550" spans="2:9" x14ac:dyDescent="0.2">
      <c r="B1550" s="23">
        <v>5460</v>
      </c>
      <c r="C1550" s="23">
        <v>51</v>
      </c>
      <c r="D1550" s="23">
        <v>186</v>
      </c>
      <c r="F1550">
        <v>650</v>
      </c>
      <c r="G1550" s="3" t="s">
        <v>8955</v>
      </c>
    </row>
    <row r="1551" spans="2:9" x14ac:dyDescent="0.2">
      <c r="B1551" s="23">
        <v>5461</v>
      </c>
      <c r="C1551" s="23">
        <v>51</v>
      </c>
      <c r="D1551" s="23">
        <v>166</v>
      </c>
      <c r="F1551">
        <v>650</v>
      </c>
      <c r="G1551" s="3" t="s">
        <v>8955</v>
      </c>
    </row>
    <row r="1552" spans="2:9" x14ac:dyDescent="0.2">
      <c r="B1552" s="23">
        <v>5462</v>
      </c>
      <c r="C1552" s="23">
        <v>51</v>
      </c>
      <c r="D1552" s="23">
        <v>270</v>
      </c>
      <c r="F1552">
        <v>650</v>
      </c>
      <c r="G1552" s="3" t="s">
        <v>8955</v>
      </c>
    </row>
    <row r="1553" spans="2:7" x14ac:dyDescent="0.2">
      <c r="B1553" s="23">
        <v>5463</v>
      </c>
      <c r="C1553" s="23">
        <v>51</v>
      </c>
      <c r="D1553" s="23">
        <v>270</v>
      </c>
      <c r="F1553">
        <v>650</v>
      </c>
      <c r="G1553" s="3" t="s">
        <v>8955</v>
      </c>
    </row>
    <row r="1554" spans="2:7" x14ac:dyDescent="0.2">
      <c r="B1554" s="23">
        <v>5464</v>
      </c>
      <c r="C1554" s="23">
        <v>53</v>
      </c>
      <c r="D1554" s="23">
        <v>167</v>
      </c>
      <c r="F1554">
        <v>650</v>
      </c>
      <c r="G1554" s="3" t="s">
        <v>8955</v>
      </c>
    </row>
    <row r="1555" spans="2:7" x14ac:dyDescent="0.2">
      <c r="B1555" s="23">
        <v>5465</v>
      </c>
      <c r="C1555" s="23">
        <v>56</v>
      </c>
      <c r="D1555" s="23">
        <v>163</v>
      </c>
      <c r="F1555">
        <v>650</v>
      </c>
      <c r="G1555" s="3" t="s">
        <v>8955</v>
      </c>
    </row>
    <row r="1556" spans="2:7" x14ac:dyDescent="0.2">
      <c r="B1556" s="23">
        <v>5466</v>
      </c>
      <c r="C1556" s="23">
        <v>33</v>
      </c>
      <c r="D1556" s="23">
        <v>166</v>
      </c>
      <c r="F1556">
        <v>650</v>
      </c>
      <c r="G1556" s="3" t="s">
        <v>8955</v>
      </c>
    </row>
    <row r="1557" spans="2:7" x14ac:dyDescent="0.2">
      <c r="B1557" s="23">
        <v>5467</v>
      </c>
      <c r="C1557" s="23">
        <v>51</v>
      </c>
      <c r="D1557" s="23">
        <v>178</v>
      </c>
      <c r="F1557">
        <v>650</v>
      </c>
      <c r="G1557" s="3" t="s">
        <v>8955</v>
      </c>
    </row>
    <row r="1558" spans="2:7" x14ac:dyDescent="0.2">
      <c r="B1558" s="23">
        <v>5468</v>
      </c>
      <c r="C1558" s="23">
        <v>51</v>
      </c>
      <c r="D1558" s="23">
        <v>174</v>
      </c>
      <c r="F1558">
        <v>650</v>
      </c>
      <c r="G1558" s="3" t="s">
        <v>8955</v>
      </c>
    </row>
    <row r="1559" spans="2:7" x14ac:dyDescent="0.2">
      <c r="B1559" s="23">
        <v>5469</v>
      </c>
      <c r="C1559" s="23">
        <v>51</v>
      </c>
      <c r="D1559" s="23">
        <v>269</v>
      </c>
      <c r="F1559">
        <v>650</v>
      </c>
      <c r="G1559" s="3" t="s">
        <v>8955</v>
      </c>
    </row>
    <row r="1560" spans="2:7" x14ac:dyDescent="0.2">
      <c r="B1560" s="23">
        <v>5470</v>
      </c>
      <c r="C1560" s="23">
        <v>34</v>
      </c>
      <c r="D1560" s="23">
        <v>178</v>
      </c>
      <c r="F1560">
        <v>650</v>
      </c>
      <c r="G1560" s="3" t="s">
        <v>8955</v>
      </c>
    </row>
    <row r="1561" spans="2:7" x14ac:dyDescent="0.2">
      <c r="B1561" s="23">
        <v>5471</v>
      </c>
      <c r="C1561" s="23">
        <v>51</v>
      </c>
      <c r="D1561" s="23">
        <v>182</v>
      </c>
      <c r="F1561">
        <v>650</v>
      </c>
      <c r="G1561" s="3" t="s">
        <v>8955</v>
      </c>
    </row>
    <row r="1562" spans="2:7" x14ac:dyDescent="0.2">
      <c r="B1562" s="23">
        <v>5472</v>
      </c>
      <c r="C1562" s="23">
        <v>53</v>
      </c>
      <c r="D1562" s="23">
        <v>167</v>
      </c>
      <c r="F1562">
        <v>650</v>
      </c>
      <c r="G1562" s="3" t="s">
        <v>8955</v>
      </c>
    </row>
    <row r="1563" spans="2:7" x14ac:dyDescent="0.2">
      <c r="B1563" s="23">
        <v>5473</v>
      </c>
      <c r="C1563" s="23">
        <v>53</v>
      </c>
      <c r="D1563" s="23">
        <v>167</v>
      </c>
      <c r="F1563">
        <v>650</v>
      </c>
      <c r="G1563" s="3" t="s">
        <v>8955</v>
      </c>
    </row>
    <row r="1564" spans="2:7" x14ac:dyDescent="0.2">
      <c r="B1564" s="23">
        <v>5474</v>
      </c>
      <c r="C1564" s="23">
        <v>53</v>
      </c>
      <c r="D1564" s="23">
        <v>167</v>
      </c>
      <c r="F1564">
        <v>650</v>
      </c>
      <c r="G1564" s="3" t="s">
        <v>8955</v>
      </c>
    </row>
    <row r="1565" spans="2:7" x14ac:dyDescent="0.2">
      <c r="B1565" s="23">
        <v>5475</v>
      </c>
      <c r="C1565" s="23">
        <v>53</v>
      </c>
      <c r="D1565" s="23">
        <v>167</v>
      </c>
      <c r="F1565">
        <v>650</v>
      </c>
      <c r="G1565" s="3" t="s">
        <v>8955</v>
      </c>
    </row>
    <row r="1566" spans="2:7" x14ac:dyDescent="0.2">
      <c r="B1566" s="23">
        <v>5476</v>
      </c>
      <c r="C1566" s="23">
        <v>53</v>
      </c>
      <c r="D1566" s="23">
        <v>167</v>
      </c>
      <c r="F1566">
        <v>650</v>
      </c>
      <c r="G1566" s="3" t="s">
        <v>8955</v>
      </c>
    </row>
    <row r="1567" spans="2:7" x14ac:dyDescent="0.2">
      <c r="B1567" s="23">
        <v>5477</v>
      </c>
      <c r="C1567" s="23">
        <v>53</v>
      </c>
      <c r="D1567" s="23">
        <v>167</v>
      </c>
      <c r="F1567">
        <v>650</v>
      </c>
      <c r="G1567" s="3" t="s">
        <v>8955</v>
      </c>
    </row>
    <row r="1568" spans="2:7" x14ac:dyDescent="0.2">
      <c r="B1568" s="23">
        <v>5478</v>
      </c>
      <c r="C1568" s="23">
        <v>51</v>
      </c>
      <c r="D1568" s="23">
        <v>186</v>
      </c>
      <c r="F1568">
        <v>650</v>
      </c>
      <c r="G1568" s="3" t="s">
        <v>8955</v>
      </c>
    </row>
    <row r="1569" spans="2:7" x14ac:dyDescent="0.2">
      <c r="B1569" s="23">
        <v>5479</v>
      </c>
      <c r="C1569" s="23">
        <v>53</v>
      </c>
      <c r="D1569" s="23">
        <v>182</v>
      </c>
      <c r="F1569">
        <v>650</v>
      </c>
      <c r="G1569" s="3" t="s">
        <v>8955</v>
      </c>
    </row>
    <row r="1570" spans="2:7" x14ac:dyDescent="0.2">
      <c r="B1570" s="23">
        <v>5480</v>
      </c>
      <c r="C1570" s="23">
        <v>53</v>
      </c>
      <c r="D1570" s="23">
        <v>182</v>
      </c>
      <c r="F1570">
        <v>650</v>
      </c>
      <c r="G1570" s="3" t="s">
        <v>8955</v>
      </c>
    </row>
    <row r="1571" spans="2:7" x14ac:dyDescent="0.2">
      <c r="B1571" s="23">
        <v>5481</v>
      </c>
      <c r="C1571" s="23">
        <v>53</v>
      </c>
      <c r="D1571" s="23">
        <v>182</v>
      </c>
      <c r="F1571">
        <v>650</v>
      </c>
      <c r="G1571" s="3" t="s">
        <v>8955</v>
      </c>
    </row>
    <row r="1572" spans="2:7" x14ac:dyDescent="0.2">
      <c r="B1572" s="23">
        <v>5482</v>
      </c>
      <c r="C1572" s="23">
        <v>51</v>
      </c>
      <c r="D1572" s="23">
        <v>175</v>
      </c>
      <c r="F1572">
        <v>650</v>
      </c>
      <c r="G1572" s="3" t="s">
        <v>8955</v>
      </c>
    </row>
    <row r="1573" spans="2:7" x14ac:dyDescent="0.2">
      <c r="B1573" s="23">
        <v>5483</v>
      </c>
      <c r="C1573" s="23">
        <v>51</v>
      </c>
      <c r="D1573" s="23">
        <v>173</v>
      </c>
      <c r="F1573">
        <v>650</v>
      </c>
      <c r="G1573" s="3" t="s">
        <v>8955</v>
      </c>
    </row>
    <row r="1574" spans="2:7" x14ac:dyDescent="0.2">
      <c r="B1574" s="23">
        <v>5484</v>
      </c>
      <c r="C1574" s="23">
        <v>51</v>
      </c>
      <c r="D1574" s="23">
        <v>173</v>
      </c>
      <c r="F1574">
        <v>650</v>
      </c>
      <c r="G1574" s="3" t="s">
        <v>8955</v>
      </c>
    </row>
    <row r="1575" spans="2:7" x14ac:dyDescent="0.2">
      <c r="B1575" s="23">
        <v>5485</v>
      </c>
      <c r="C1575" s="23">
        <v>51</v>
      </c>
      <c r="D1575" s="23">
        <v>173</v>
      </c>
      <c r="F1575">
        <v>650</v>
      </c>
      <c r="G1575" s="3" t="s">
        <v>8955</v>
      </c>
    </row>
    <row r="1576" spans="2:7" x14ac:dyDescent="0.2">
      <c r="B1576" s="23">
        <v>5486</v>
      </c>
      <c r="C1576" s="23">
        <v>51</v>
      </c>
      <c r="D1576" s="23">
        <v>274</v>
      </c>
      <c r="F1576">
        <v>650</v>
      </c>
      <c r="G1576" s="3" t="s">
        <v>8955</v>
      </c>
    </row>
    <row r="1577" spans="2:7" x14ac:dyDescent="0.2">
      <c r="B1577" s="23">
        <v>5487</v>
      </c>
      <c r="C1577" s="23">
        <v>53</v>
      </c>
      <c r="D1577" s="23">
        <v>182</v>
      </c>
      <c r="F1577">
        <v>650</v>
      </c>
      <c r="G1577" s="3" t="s">
        <v>8955</v>
      </c>
    </row>
    <row r="1578" spans="2:7" x14ac:dyDescent="0.2">
      <c r="B1578" s="23">
        <v>5488</v>
      </c>
      <c r="C1578" s="23">
        <v>56</v>
      </c>
      <c r="D1578" s="23">
        <v>164</v>
      </c>
      <c r="F1578">
        <v>650</v>
      </c>
      <c r="G1578" s="3" t="s">
        <v>8955</v>
      </c>
    </row>
    <row r="1579" spans="2:7" x14ac:dyDescent="0.2">
      <c r="B1579" s="23">
        <v>5489</v>
      </c>
      <c r="C1579" s="23">
        <v>56</v>
      </c>
      <c r="D1579" s="23">
        <v>163</v>
      </c>
      <c r="F1579">
        <v>650</v>
      </c>
      <c r="G1579" s="3" t="s">
        <v>8955</v>
      </c>
    </row>
    <row r="1580" spans="2:7" x14ac:dyDescent="0.2">
      <c r="B1580" s="23">
        <v>5490</v>
      </c>
      <c r="C1580" s="23">
        <v>51</v>
      </c>
      <c r="D1580" s="23">
        <v>166</v>
      </c>
      <c r="F1580">
        <v>650</v>
      </c>
      <c r="G1580" s="3" t="s">
        <v>8955</v>
      </c>
    </row>
    <row r="1581" spans="2:7" x14ac:dyDescent="0.2">
      <c r="B1581" s="23">
        <v>5491</v>
      </c>
      <c r="C1581" s="23">
        <v>51</v>
      </c>
      <c r="D1581" s="23">
        <v>166</v>
      </c>
      <c r="F1581">
        <v>650</v>
      </c>
      <c r="G1581" s="3" t="s">
        <v>8955</v>
      </c>
    </row>
    <row r="1582" spans="2:7" x14ac:dyDescent="0.2">
      <c r="B1582" s="23">
        <v>5492</v>
      </c>
      <c r="C1582" s="23">
        <v>56</v>
      </c>
      <c r="D1582" s="23">
        <v>171</v>
      </c>
      <c r="F1582">
        <v>650</v>
      </c>
      <c r="G1582" s="3" t="s">
        <v>8955</v>
      </c>
    </row>
    <row r="1583" spans="2:7" x14ac:dyDescent="0.2">
      <c r="B1583" s="23">
        <v>5493</v>
      </c>
      <c r="C1583" s="23">
        <v>56</v>
      </c>
      <c r="D1583" s="23">
        <v>171</v>
      </c>
      <c r="F1583">
        <v>650</v>
      </c>
      <c r="G1583" s="3" t="s">
        <v>8955</v>
      </c>
    </row>
    <row r="1584" spans="2:7" x14ac:dyDescent="0.2">
      <c r="B1584" s="23">
        <v>5494</v>
      </c>
      <c r="C1584" s="23">
        <v>35</v>
      </c>
      <c r="D1584" s="23">
        <v>269</v>
      </c>
      <c r="F1584">
        <v>650</v>
      </c>
      <c r="G1584" s="3" t="s">
        <v>8955</v>
      </c>
    </row>
    <row r="1585" spans="2:9" x14ac:dyDescent="0.2">
      <c r="B1585" s="23">
        <v>5495</v>
      </c>
      <c r="C1585" s="23">
        <v>53</v>
      </c>
      <c r="D1585" s="23">
        <v>167</v>
      </c>
      <c r="F1585">
        <v>650</v>
      </c>
      <c r="G1585" s="3" t="s">
        <v>8955</v>
      </c>
    </row>
    <row r="1586" spans="2:9" x14ac:dyDescent="0.2">
      <c r="B1586" s="23">
        <v>5496</v>
      </c>
      <c r="C1586" s="23">
        <v>53</v>
      </c>
      <c r="D1586" s="23">
        <v>167</v>
      </c>
      <c r="F1586">
        <v>650</v>
      </c>
      <c r="G1586" s="3" t="s">
        <v>8955</v>
      </c>
    </row>
    <row r="1587" spans="2:9" x14ac:dyDescent="0.2">
      <c r="B1587" s="23">
        <v>5497</v>
      </c>
      <c r="C1587" s="23">
        <v>53</v>
      </c>
      <c r="D1587" s="23">
        <v>167</v>
      </c>
      <c r="F1587">
        <v>650</v>
      </c>
      <c r="G1587" s="3" t="s">
        <v>8955</v>
      </c>
    </row>
    <row r="1588" spans="2:9" x14ac:dyDescent="0.2">
      <c r="B1588" s="23">
        <v>5498</v>
      </c>
      <c r="C1588" s="23">
        <v>53</v>
      </c>
      <c r="D1588" s="23">
        <v>167</v>
      </c>
      <c r="F1588">
        <v>650</v>
      </c>
      <c r="G1588" s="3" t="s">
        <v>8955</v>
      </c>
    </row>
    <row r="1589" spans="2:9" x14ac:dyDescent="0.2">
      <c r="B1589" s="23">
        <v>5499</v>
      </c>
      <c r="C1589" s="23">
        <v>53</v>
      </c>
      <c r="D1589" s="23">
        <v>167</v>
      </c>
      <c r="F1589">
        <v>650</v>
      </c>
      <c r="G1589" s="3" t="s">
        <v>8955</v>
      </c>
    </row>
    <row r="1590" spans="2:9" x14ac:dyDescent="0.2">
      <c r="B1590">
        <v>5499</v>
      </c>
      <c r="C1590">
        <v>53</v>
      </c>
      <c r="D1590">
        <v>167</v>
      </c>
      <c r="F1590">
        <v>650</v>
      </c>
      <c r="G1590" s="3" t="s">
        <v>8956</v>
      </c>
      <c r="I1590" s="19">
        <v>41641</v>
      </c>
    </row>
    <row r="1591" spans="2:9" x14ac:dyDescent="0.2">
      <c r="B1591" s="23">
        <v>5500</v>
      </c>
      <c r="C1591" s="23">
        <v>53</v>
      </c>
      <c r="D1591" s="23">
        <v>182</v>
      </c>
      <c r="F1591">
        <v>650</v>
      </c>
      <c r="G1591" s="3" t="s">
        <v>8955</v>
      </c>
    </row>
    <row r="1592" spans="2:9" x14ac:dyDescent="0.2">
      <c r="B1592" s="23">
        <v>5501</v>
      </c>
      <c r="C1592" s="23">
        <v>53</v>
      </c>
      <c r="D1592" s="23">
        <v>182</v>
      </c>
      <c r="F1592">
        <v>650</v>
      </c>
      <c r="G1592" s="3" t="s">
        <v>8955</v>
      </c>
    </row>
    <row r="1593" spans="2:9" x14ac:dyDescent="0.2">
      <c r="B1593" s="23">
        <v>5502</v>
      </c>
      <c r="C1593" s="23">
        <v>50</v>
      </c>
      <c r="D1593" s="23">
        <v>182</v>
      </c>
      <c r="F1593">
        <v>650</v>
      </c>
      <c r="G1593" s="3" t="s">
        <v>8955</v>
      </c>
    </row>
    <row r="1594" spans="2:9" x14ac:dyDescent="0.2">
      <c r="B1594" s="23">
        <v>5503</v>
      </c>
      <c r="C1594" s="23">
        <v>50</v>
      </c>
      <c r="D1594" s="23">
        <v>182</v>
      </c>
      <c r="F1594">
        <v>650</v>
      </c>
      <c r="G1594" s="3" t="s">
        <v>8955</v>
      </c>
    </row>
    <row r="1595" spans="2:9" x14ac:dyDescent="0.2">
      <c r="B1595">
        <v>5503</v>
      </c>
      <c r="C1595">
        <v>50</v>
      </c>
      <c r="D1595">
        <v>182</v>
      </c>
      <c r="F1595">
        <v>650</v>
      </c>
      <c r="G1595" s="3" t="s">
        <v>8956</v>
      </c>
      <c r="I1595" s="19">
        <v>41629</v>
      </c>
    </row>
    <row r="1596" spans="2:9" x14ac:dyDescent="0.2">
      <c r="B1596" s="23">
        <v>5504</v>
      </c>
      <c r="C1596" s="23">
        <v>53</v>
      </c>
      <c r="D1596" s="23">
        <v>167</v>
      </c>
      <c r="F1596">
        <v>650</v>
      </c>
      <c r="G1596" s="3" t="s">
        <v>8955</v>
      </c>
    </row>
    <row r="1597" spans="2:9" x14ac:dyDescent="0.2">
      <c r="B1597">
        <v>5504</v>
      </c>
      <c r="C1597">
        <v>53</v>
      </c>
      <c r="D1597">
        <v>167</v>
      </c>
      <c r="F1597">
        <v>650</v>
      </c>
      <c r="G1597" s="3" t="s">
        <v>8956</v>
      </c>
      <c r="I1597" s="19">
        <v>41641</v>
      </c>
    </row>
    <row r="1598" spans="2:9" x14ac:dyDescent="0.2">
      <c r="B1598" s="23">
        <v>5505</v>
      </c>
      <c r="C1598" s="23">
        <v>53</v>
      </c>
      <c r="D1598" s="23">
        <v>182</v>
      </c>
      <c r="F1598">
        <v>650</v>
      </c>
      <c r="G1598" s="3" t="s">
        <v>8955</v>
      </c>
    </row>
    <row r="1599" spans="2:9" x14ac:dyDescent="0.2">
      <c r="B1599">
        <v>5505</v>
      </c>
      <c r="C1599">
        <v>53</v>
      </c>
      <c r="D1599">
        <v>182</v>
      </c>
      <c r="F1599">
        <v>650</v>
      </c>
      <c r="G1599" s="3" t="s">
        <v>8956</v>
      </c>
      <c r="I1599" s="19">
        <v>41640</v>
      </c>
    </row>
    <row r="1600" spans="2:9" x14ac:dyDescent="0.2">
      <c r="B1600" s="23">
        <v>5506</v>
      </c>
      <c r="C1600" s="23">
        <v>53</v>
      </c>
      <c r="D1600" s="23">
        <v>182</v>
      </c>
      <c r="F1600">
        <v>650</v>
      </c>
      <c r="G1600" s="3" t="s">
        <v>8955</v>
      </c>
    </row>
    <row r="1601" spans="2:9" x14ac:dyDescent="0.2">
      <c r="B1601" s="23">
        <v>5507</v>
      </c>
      <c r="C1601" s="23">
        <v>53</v>
      </c>
      <c r="D1601" s="23">
        <v>182</v>
      </c>
      <c r="F1601">
        <v>650</v>
      </c>
      <c r="G1601" s="3" t="s">
        <v>8955</v>
      </c>
    </row>
    <row r="1602" spans="2:9" x14ac:dyDescent="0.2">
      <c r="B1602">
        <v>5507</v>
      </c>
      <c r="C1602">
        <v>53</v>
      </c>
      <c r="D1602">
        <v>182</v>
      </c>
      <c r="F1602">
        <v>650</v>
      </c>
      <c r="G1602" s="3" t="s">
        <v>8956</v>
      </c>
      <c r="I1602" s="19">
        <v>41640</v>
      </c>
    </row>
    <row r="1603" spans="2:9" x14ac:dyDescent="0.2">
      <c r="B1603" s="23">
        <v>5508</v>
      </c>
      <c r="C1603" s="23">
        <v>53</v>
      </c>
      <c r="D1603" s="23">
        <v>182</v>
      </c>
      <c r="F1603">
        <v>650</v>
      </c>
      <c r="G1603" s="3" t="s">
        <v>8955</v>
      </c>
    </row>
    <row r="1604" spans="2:9" x14ac:dyDescent="0.2">
      <c r="B1604">
        <v>5508</v>
      </c>
      <c r="C1604">
        <v>53</v>
      </c>
      <c r="D1604">
        <v>182</v>
      </c>
      <c r="F1604">
        <v>650</v>
      </c>
      <c r="G1604" s="3" t="s">
        <v>8956</v>
      </c>
      <c r="I1604" s="19">
        <v>41640</v>
      </c>
    </row>
    <row r="1605" spans="2:9" x14ac:dyDescent="0.2">
      <c r="B1605" s="23">
        <v>5509</v>
      </c>
      <c r="C1605" s="23">
        <v>53</v>
      </c>
      <c r="D1605" s="23">
        <v>182</v>
      </c>
      <c r="F1605">
        <v>650</v>
      </c>
      <c r="G1605" s="3" t="s">
        <v>8955</v>
      </c>
    </row>
    <row r="1606" spans="2:9" x14ac:dyDescent="0.2">
      <c r="B1606" s="23">
        <v>5510</v>
      </c>
      <c r="C1606" s="23">
        <v>56</v>
      </c>
      <c r="D1606" s="23">
        <v>164</v>
      </c>
      <c r="F1606">
        <v>650</v>
      </c>
      <c r="G1606" s="3" t="s">
        <v>8955</v>
      </c>
    </row>
    <row r="1607" spans="2:9" x14ac:dyDescent="0.2">
      <c r="B1607">
        <v>5510</v>
      </c>
      <c r="C1607">
        <v>56</v>
      </c>
      <c r="D1607">
        <v>164</v>
      </c>
      <c r="F1607">
        <v>650</v>
      </c>
      <c r="G1607" s="3" t="s">
        <v>8956</v>
      </c>
      <c r="I1607" s="19">
        <v>41640</v>
      </c>
    </row>
    <row r="1608" spans="2:9" x14ac:dyDescent="0.2">
      <c r="B1608" s="23">
        <v>5511</v>
      </c>
      <c r="C1608" s="23">
        <v>53</v>
      </c>
      <c r="D1608" s="23">
        <v>167</v>
      </c>
      <c r="F1608">
        <v>650</v>
      </c>
      <c r="G1608" s="3" t="s">
        <v>8955</v>
      </c>
    </row>
    <row r="1609" spans="2:9" x14ac:dyDescent="0.2">
      <c r="B1609" s="23">
        <v>5512</v>
      </c>
      <c r="C1609" s="23">
        <v>56</v>
      </c>
      <c r="D1609" s="23">
        <v>163</v>
      </c>
      <c r="F1609">
        <v>650</v>
      </c>
      <c r="G1609" s="3" t="s">
        <v>8955</v>
      </c>
    </row>
    <row r="1610" spans="2:9" x14ac:dyDescent="0.2">
      <c r="B1610" s="23">
        <v>5513</v>
      </c>
      <c r="C1610" s="23">
        <v>56</v>
      </c>
      <c r="D1610" s="23">
        <v>171</v>
      </c>
      <c r="F1610">
        <v>650</v>
      </c>
      <c r="G1610" s="3" t="s">
        <v>8955</v>
      </c>
    </row>
    <row r="1611" spans="2:9" x14ac:dyDescent="0.2">
      <c r="B1611">
        <v>5513</v>
      </c>
      <c r="C1611">
        <v>56</v>
      </c>
      <c r="D1611">
        <v>171</v>
      </c>
      <c r="F1611">
        <v>650</v>
      </c>
      <c r="G1611" s="3" t="s">
        <v>8956</v>
      </c>
      <c r="I1611" s="19">
        <v>41650</v>
      </c>
    </row>
    <row r="1612" spans="2:9" x14ac:dyDescent="0.2">
      <c r="B1612" s="23">
        <v>5514</v>
      </c>
      <c r="C1612" s="23">
        <v>36</v>
      </c>
      <c r="D1612" s="23">
        <v>269</v>
      </c>
      <c r="F1612">
        <v>650</v>
      </c>
      <c r="G1612" s="3" t="s">
        <v>8955</v>
      </c>
    </row>
    <row r="1613" spans="2:9" x14ac:dyDescent="0.2">
      <c r="B1613" s="23">
        <v>5515</v>
      </c>
      <c r="C1613" s="23">
        <v>53</v>
      </c>
      <c r="D1613" s="23">
        <v>182</v>
      </c>
      <c r="F1613">
        <v>650</v>
      </c>
      <c r="G1613" s="3" t="s">
        <v>8955</v>
      </c>
    </row>
    <row r="1614" spans="2:9" x14ac:dyDescent="0.2">
      <c r="B1614">
        <v>5515</v>
      </c>
      <c r="C1614">
        <v>53</v>
      </c>
      <c r="D1614">
        <v>182</v>
      </c>
      <c r="F1614">
        <v>650</v>
      </c>
      <c r="G1614" s="3" t="s">
        <v>8956</v>
      </c>
      <c r="I1614" s="19">
        <v>41640</v>
      </c>
    </row>
    <row r="1615" spans="2:9" x14ac:dyDescent="0.2">
      <c r="B1615" s="23">
        <v>5516</v>
      </c>
      <c r="C1615" s="23">
        <v>53</v>
      </c>
      <c r="D1615" s="23">
        <v>182</v>
      </c>
      <c r="F1615">
        <v>650</v>
      </c>
      <c r="G1615" s="3" t="s">
        <v>8955</v>
      </c>
    </row>
    <row r="1616" spans="2:9" x14ac:dyDescent="0.2">
      <c r="B1616" s="23">
        <v>5517</v>
      </c>
      <c r="C1616" s="23">
        <v>53</v>
      </c>
      <c r="D1616" s="23">
        <v>182</v>
      </c>
      <c r="F1616">
        <v>650</v>
      </c>
      <c r="G1616" s="3" t="s">
        <v>8955</v>
      </c>
    </row>
    <row r="1617" spans="2:7" x14ac:dyDescent="0.2">
      <c r="B1617" s="23">
        <v>5518</v>
      </c>
      <c r="C1617" s="23">
        <v>53</v>
      </c>
      <c r="D1617" s="23">
        <v>182</v>
      </c>
      <c r="F1617">
        <v>650</v>
      </c>
      <c r="G1617" s="3" t="s">
        <v>8955</v>
      </c>
    </row>
    <row r="1618" spans="2:7" x14ac:dyDescent="0.2">
      <c r="B1618" s="23">
        <v>5519</v>
      </c>
      <c r="C1618" s="23">
        <v>53</v>
      </c>
      <c r="D1618" s="23">
        <v>182</v>
      </c>
      <c r="F1618">
        <v>650</v>
      </c>
      <c r="G1618" s="3" t="s">
        <v>8955</v>
      </c>
    </row>
    <row r="1619" spans="2:7" x14ac:dyDescent="0.2">
      <c r="B1619" s="23">
        <v>5520</v>
      </c>
      <c r="C1619" s="23">
        <v>56</v>
      </c>
      <c r="D1619" s="23">
        <v>163</v>
      </c>
      <c r="F1619">
        <v>650</v>
      </c>
      <c r="G1619" s="3" t="s">
        <v>8955</v>
      </c>
    </row>
    <row r="1620" spans="2:7" x14ac:dyDescent="0.2">
      <c r="B1620" s="23">
        <v>5521</v>
      </c>
      <c r="C1620" s="23">
        <v>53</v>
      </c>
      <c r="D1620" s="23">
        <v>182</v>
      </c>
      <c r="F1620">
        <v>650</v>
      </c>
      <c r="G1620" s="3" t="s">
        <v>8955</v>
      </c>
    </row>
    <row r="1621" spans="2:7" x14ac:dyDescent="0.2">
      <c r="B1621" s="23">
        <v>5522</v>
      </c>
      <c r="C1621" s="23">
        <v>53</v>
      </c>
      <c r="D1621" s="23">
        <v>182</v>
      </c>
      <c r="F1621">
        <v>650</v>
      </c>
      <c r="G1621" s="3" t="s">
        <v>8955</v>
      </c>
    </row>
    <row r="1622" spans="2:7" x14ac:dyDescent="0.2">
      <c r="B1622" s="23">
        <v>5523</v>
      </c>
      <c r="C1622" s="23">
        <v>51</v>
      </c>
      <c r="D1622" s="23">
        <v>182</v>
      </c>
      <c r="F1622">
        <v>650</v>
      </c>
      <c r="G1622" s="3" t="s">
        <v>8955</v>
      </c>
    </row>
    <row r="1623" spans="2:7" x14ac:dyDescent="0.2">
      <c r="B1623" s="23">
        <v>5524</v>
      </c>
      <c r="C1623" s="23">
        <v>53</v>
      </c>
      <c r="D1623" s="23">
        <v>182</v>
      </c>
      <c r="F1623">
        <v>650</v>
      </c>
      <c r="G1623" s="3" t="s">
        <v>8955</v>
      </c>
    </row>
    <row r="1624" spans="2:7" x14ac:dyDescent="0.2">
      <c r="B1624" s="23">
        <v>5525</v>
      </c>
      <c r="C1624" s="23">
        <v>50</v>
      </c>
      <c r="D1624" s="23">
        <v>173</v>
      </c>
      <c r="F1624">
        <v>650</v>
      </c>
      <c r="G1624" s="3" t="s">
        <v>8955</v>
      </c>
    </row>
    <row r="1625" spans="2:7" x14ac:dyDescent="0.2">
      <c r="B1625" s="23">
        <v>5526</v>
      </c>
      <c r="C1625" s="23">
        <v>51</v>
      </c>
      <c r="D1625" s="23">
        <v>182</v>
      </c>
      <c r="F1625">
        <v>650</v>
      </c>
      <c r="G1625" s="3" t="s">
        <v>8955</v>
      </c>
    </row>
    <row r="1626" spans="2:7" x14ac:dyDescent="0.2">
      <c r="B1626" s="23">
        <v>5527</v>
      </c>
      <c r="C1626" s="23">
        <v>51</v>
      </c>
      <c r="D1626" s="23">
        <v>186</v>
      </c>
      <c r="F1626">
        <v>650</v>
      </c>
      <c r="G1626" s="3" t="s">
        <v>8955</v>
      </c>
    </row>
    <row r="1627" spans="2:7" x14ac:dyDescent="0.2">
      <c r="B1627" s="23">
        <v>5528</v>
      </c>
      <c r="C1627" s="23">
        <v>51</v>
      </c>
      <c r="D1627" s="23">
        <v>182</v>
      </c>
      <c r="F1627">
        <v>650</v>
      </c>
      <c r="G1627" s="3" t="s">
        <v>8955</v>
      </c>
    </row>
    <row r="1628" spans="2:7" x14ac:dyDescent="0.2">
      <c r="B1628" s="23">
        <v>5529</v>
      </c>
      <c r="C1628" s="23">
        <v>56</v>
      </c>
      <c r="D1628" s="23">
        <v>163</v>
      </c>
      <c r="F1628">
        <v>650</v>
      </c>
      <c r="G1628" s="3" t="s">
        <v>8955</v>
      </c>
    </row>
    <row r="1629" spans="2:7" x14ac:dyDescent="0.2">
      <c r="B1629" s="23">
        <v>5530</v>
      </c>
      <c r="C1629" s="23">
        <v>56</v>
      </c>
      <c r="D1629" s="23">
        <v>163</v>
      </c>
      <c r="F1629">
        <v>650</v>
      </c>
      <c r="G1629" s="3" t="s">
        <v>8955</v>
      </c>
    </row>
    <row r="1630" spans="2:7" x14ac:dyDescent="0.2">
      <c r="B1630" s="23">
        <v>5531</v>
      </c>
      <c r="C1630" s="23">
        <v>51</v>
      </c>
      <c r="D1630" s="23">
        <v>269</v>
      </c>
      <c r="F1630">
        <v>650</v>
      </c>
      <c r="G1630" s="3" t="s">
        <v>8955</v>
      </c>
    </row>
    <row r="1631" spans="2:7" x14ac:dyDescent="0.2">
      <c r="B1631" s="23">
        <v>5532</v>
      </c>
      <c r="C1631" s="23">
        <v>51</v>
      </c>
      <c r="D1631" s="23">
        <v>178</v>
      </c>
      <c r="F1631">
        <v>650</v>
      </c>
      <c r="G1631" s="3" t="s">
        <v>8955</v>
      </c>
    </row>
    <row r="1632" spans="2:7" x14ac:dyDescent="0.2">
      <c r="B1632" s="23">
        <v>5533</v>
      </c>
      <c r="C1632" s="23">
        <v>51</v>
      </c>
      <c r="D1632" s="23">
        <v>269</v>
      </c>
      <c r="F1632">
        <v>650</v>
      </c>
      <c r="G1632" s="3" t="s">
        <v>8955</v>
      </c>
    </row>
    <row r="1633" spans="2:9" x14ac:dyDescent="0.2">
      <c r="B1633" s="23">
        <v>5534</v>
      </c>
      <c r="C1633" s="23">
        <v>51</v>
      </c>
      <c r="D1633" s="23">
        <v>269</v>
      </c>
      <c r="F1633">
        <v>650</v>
      </c>
      <c r="G1633" s="3" t="s">
        <v>8955</v>
      </c>
    </row>
    <row r="1634" spans="2:9" x14ac:dyDescent="0.2">
      <c r="B1634" s="23">
        <v>5535</v>
      </c>
      <c r="C1634" s="23">
        <v>53</v>
      </c>
      <c r="D1634" s="23">
        <v>167</v>
      </c>
      <c r="F1634">
        <v>650</v>
      </c>
      <c r="G1634" s="3" t="s">
        <v>8955</v>
      </c>
    </row>
    <row r="1635" spans="2:9" x14ac:dyDescent="0.2">
      <c r="B1635" s="23">
        <v>5536</v>
      </c>
      <c r="C1635" s="23">
        <v>53</v>
      </c>
      <c r="D1635" s="23">
        <v>167</v>
      </c>
      <c r="F1635">
        <v>650</v>
      </c>
      <c r="G1635" s="3" t="s">
        <v>8955</v>
      </c>
    </row>
    <row r="1636" spans="2:9" x14ac:dyDescent="0.2">
      <c r="B1636" s="23">
        <v>5537</v>
      </c>
      <c r="C1636" s="23">
        <v>51</v>
      </c>
      <c r="D1636" s="23">
        <v>166</v>
      </c>
      <c r="F1636">
        <v>650</v>
      </c>
      <c r="G1636" s="3" t="s">
        <v>8955</v>
      </c>
    </row>
    <row r="1637" spans="2:9" x14ac:dyDescent="0.2">
      <c r="B1637" s="23">
        <v>5538</v>
      </c>
      <c r="C1637" s="23">
        <v>53</v>
      </c>
      <c r="D1637" s="23">
        <v>167</v>
      </c>
      <c r="F1637">
        <v>650</v>
      </c>
      <c r="G1637" s="3" t="s">
        <v>8955</v>
      </c>
    </row>
    <row r="1638" spans="2:9" x14ac:dyDescent="0.2">
      <c r="B1638" s="23">
        <v>5539</v>
      </c>
      <c r="C1638" s="23">
        <v>51</v>
      </c>
      <c r="D1638" s="23">
        <v>270</v>
      </c>
      <c r="F1638">
        <v>650</v>
      </c>
      <c r="G1638" s="3" t="s">
        <v>8955</v>
      </c>
    </row>
    <row r="1639" spans="2:9" x14ac:dyDescent="0.2">
      <c r="B1639" s="23">
        <v>5540</v>
      </c>
      <c r="C1639" s="23">
        <v>51</v>
      </c>
      <c r="D1639" s="23">
        <v>182</v>
      </c>
      <c r="F1639">
        <v>650</v>
      </c>
      <c r="G1639" s="3" t="s">
        <v>8955</v>
      </c>
    </row>
    <row r="1640" spans="2:9" x14ac:dyDescent="0.2">
      <c r="B1640" s="23">
        <v>5541</v>
      </c>
      <c r="C1640" s="23">
        <v>51</v>
      </c>
      <c r="D1640" s="23">
        <v>182</v>
      </c>
      <c r="F1640">
        <v>650</v>
      </c>
      <c r="G1640" s="3" t="s">
        <v>8955</v>
      </c>
    </row>
    <row r="1641" spans="2:9" x14ac:dyDescent="0.2">
      <c r="B1641" s="23">
        <v>5542</v>
      </c>
      <c r="C1641" s="23">
        <v>51</v>
      </c>
      <c r="D1641" s="23">
        <v>270</v>
      </c>
      <c r="F1641">
        <v>650</v>
      </c>
      <c r="G1641" s="3" t="s">
        <v>8955</v>
      </c>
    </row>
    <row r="1642" spans="2:9" x14ac:dyDescent="0.2">
      <c r="B1642">
        <v>5542</v>
      </c>
      <c r="C1642">
        <v>58</v>
      </c>
      <c r="D1642">
        <v>169</v>
      </c>
      <c r="F1642">
        <v>650</v>
      </c>
      <c r="G1642" s="3" t="s">
        <v>8956</v>
      </c>
      <c r="I1642" s="19">
        <v>41655</v>
      </c>
    </row>
    <row r="1643" spans="2:9" x14ac:dyDescent="0.2">
      <c r="B1643" s="23">
        <v>5543</v>
      </c>
      <c r="C1643" s="23">
        <v>56</v>
      </c>
      <c r="D1643" s="23">
        <v>172</v>
      </c>
      <c r="F1643">
        <v>650</v>
      </c>
      <c r="G1643" s="3" t="s">
        <v>8955</v>
      </c>
    </row>
    <row r="1644" spans="2:9" x14ac:dyDescent="0.2">
      <c r="B1644" s="23">
        <v>5544</v>
      </c>
      <c r="C1644" s="23">
        <v>36</v>
      </c>
      <c r="D1644" s="23">
        <v>173</v>
      </c>
      <c r="F1644">
        <v>650</v>
      </c>
      <c r="G1644" s="3" t="s">
        <v>8955</v>
      </c>
    </row>
    <row r="1645" spans="2:9" x14ac:dyDescent="0.2">
      <c r="B1645" s="23">
        <v>5545</v>
      </c>
      <c r="C1645" s="23">
        <v>58</v>
      </c>
      <c r="D1645" s="23">
        <v>169</v>
      </c>
      <c r="F1645">
        <v>650</v>
      </c>
      <c r="G1645" s="3" t="s">
        <v>8955</v>
      </c>
    </row>
    <row r="1646" spans="2:9" x14ac:dyDescent="0.2">
      <c r="B1646" s="23">
        <v>5546</v>
      </c>
      <c r="C1646" s="23">
        <v>58</v>
      </c>
      <c r="D1646" s="23">
        <v>269</v>
      </c>
      <c r="F1646">
        <v>650</v>
      </c>
      <c r="G1646" s="3" t="s">
        <v>8955</v>
      </c>
    </row>
    <row r="1647" spans="2:9" x14ac:dyDescent="0.2">
      <c r="B1647" s="23">
        <v>5547</v>
      </c>
      <c r="C1647" s="23">
        <v>58</v>
      </c>
      <c r="D1647" s="23">
        <v>269</v>
      </c>
      <c r="F1647">
        <v>650</v>
      </c>
      <c r="G1647" s="3" t="s">
        <v>8955</v>
      </c>
    </row>
    <row r="1648" spans="2:9" x14ac:dyDescent="0.2">
      <c r="B1648" s="23">
        <v>5548</v>
      </c>
      <c r="C1648" s="23">
        <v>58</v>
      </c>
      <c r="D1648" s="23">
        <v>269</v>
      </c>
      <c r="F1648">
        <v>650</v>
      </c>
      <c r="G1648" s="3" t="s">
        <v>8955</v>
      </c>
    </row>
    <row r="1649" spans="2:9" x14ac:dyDescent="0.2">
      <c r="B1649" s="23">
        <v>5549</v>
      </c>
      <c r="C1649" s="23">
        <v>58</v>
      </c>
      <c r="D1649" s="23">
        <v>269</v>
      </c>
      <c r="F1649">
        <v>650</v>
      </c>
      <c r="G1649" s="3" t="s">
        <v>8955</v>
      </c>
    </row>
    <row r="1650" spans="2:9" x14ac:dyDescent="0.2">
      <c r="B1650" s="23">
        <v>5550</v>
      </c>
      <c r="C1650" s="23">
        <v>58</v>
      </c>
      <c r="D1650" s="23">
        <v>182</v>
      </c>
      <c r="F1650">
        <v>650</v>
      </c>
      <c r="G1650" s="3" t="s">
        <v>8955</v>
      </c>
    </row>
    <row r="1651" spans="2:9" x14ac:dyDescent="0.2">
      <c r="B1651" s="23">
        <v>5551</v>
      </c>
      <c r="C1651" s="23">
        <v>65</v>
      </c>
      <c r="D1651" s="23">
        <v>171</v>
      </c>
      <c r="F1651">
        <v>650</v>
      </c>
      <c r="G1651" s="3" t="s">
        <v>8955</v>
      </c>
    </row>
    <row r="1652" spans="2:9" x14ac:dyDescent="0.2">
      <c r="B1652" s="23">
        <v>5552</v>
      </c>
      <c r="C1652" s="23">
        <v>58</v>
      </c>
      <c r="D1652" s="23">
        <v>182</v>
      </c>
      <c r="F1652">
        <v>650</v>
      </c>
      <c r="G1652" s="3" t="s">
        <v>8955</v>
      </c>
    </row>
    <row r="1653" spans="2:9" x14ac:dyDescent="0.2">
      <c r="B1653" s="23">
        <v>5553</v>
      </c>
      <c r="C1653" s="23">
        <v>58</v>
      </c>
      <c r="D1653" s="23">
        <v>169</v>
      </c>
      <c r="F1653">
        <v>650</v>
      </c>
      <c r="G1653" s="3" t="s">
        <v>8955</v>
      </c>
    </row>
    <row r="1654" spans="2:9" x14ac:dyDescent="0.2">
      <c r="B1654" s="23">
        <v>5554</v>
      </c>
      <c r="C1654" s="23">
        <v>58</v>
      </c>
      <c r="D1654" s="23">
        <v>186</v>
      </c>
      <c r="F1654">
        <v>650</v>
      </c>
      <c r="G1654" s="3" t="s">
        <v>8955</v>
      </c>
    </row>
    <row r="1655" spans="2:9" x14ac:dyDescent="0.2">
      <c r="B1655" s="23">
        <v>5555</v>
      </c>
      <c r="C1655" s="23">
        <v>33</v>
      </c>
      <c r="D1655" s="23">
        <v>186</v>
      </c>
      <c r="F1655">
        <v>650</v>
      </c>
      <c r="G1655" s="3" t="s">
        <v>8955</v>
      </c>
    </row>
    <row r="1656" spans="2:9" x14ac:dyDescent="0.2">
      <c r="B1656" s="23">
        <v>5556</v>
      </c>
      <c r="C1656" s="23">
        <v>66</v>
      </c>
      <c r="D1656" s="23">
        <v>167</v>
      </c>
      <c r="F1656">
        <v>650</v>
      </c>
      <c r="G1656" s="3" t="s">
        <v>8955</v>
      </c>
    </row>
    <row r="1657" spans="2:9" x14ac:dyDescent="0.2">
      <c r="B1657" s="23">
        <v>5557</v>
      </c>
      <c r="C1657" s="23">
        <v>66</v>
      </c>
      <c r="D1657" s="23">
        <v>167</v>
      </c>
      <c r="F1657">
        <v>650</v>
      </c>
      <c r="G1657" s="3" t="s">
        <v>8955</v>
      </c>
    </row>
    <row r="1658" spans="2:9" x14ac:dyDescent="0.2">
      <c r="B1658" s="23">
        <v>5558</v>
      </c>
      <c r="C1658" s="23">
        <v>66</v>
      </c>
      <c r="D1658" s="23">
        <v>167</v>
      </c>
      <c r="F1658">
        <v>650</v>
      </c>
      <c r="G1658" s="3" t="s">
        <v>8955</v>
      </c>
    </row>
    <row r="1659" spans="2:9" x14ac:dyDescent="0.2">
      <c r="B1659" s="23">
        <v>5559</v>
      </c>
      <c r="C1659" s="23">
        <v>58</v>
      </c>
      <c r="D1659" s="23">
        <v>178</v>
      </c>
      <c r="F1659">
        <v>650</v>
      </c>
      <c r="G1659" s="3" t="s">
        <v>8955</v>
      </c>
    </row>
    <row r="1660" spans="2:9" x14ac:dyDescent="0.2">
      <c r="B1660" s="23">
        <v>5560</v>
      </c>
      <c r="C1660" s="23">
        <v>58</v>
      </c>
      <c r="D1660" s="23">
        <v>169</v>
      </c>
      <c r="F1660">
        <v>650</v>
      </c>
      <c r="G1660" s="3" t="s">
        <v>8955</v>
      </c>
    </row>
    <row r="1661" spans="2:9" x14ac:dyDescent="0.2">
      <c r="B1661">
        <v>5560</v>
      </c>
      <c r="C1661">
        <v>51</v>
      </c>
      <c r="D1661">
        <v>169</v>
      </c>
      <c r="F1661">
        <v>650</v>
      </c>
      <c r="G1661" s="3" t="s">
        <v>8956</v>
      </c>
      <c r="I1661" s="19">
        <v>41652</v>
      </c>
    </row>
    <row r="1662" spans="2:9" x14ac:dyDescent="0.2">
      <c r="B1662" s="23">
        <v>5561</v>
      </c>
      <c r="C1662" s="23">
        <v>58</v>
      </c>
      <c r="D1662" s="23" t="s">
        <v>8951</v>
      </c>
      <c r="F1662">
        <v>650</v>
      </c>
      <c r="G1662" s="3" t="s">
        <v>8955</v>
      </c>
    </row>
    <row r="1663" spans="2:9" x14ac:dyDescent="0.2">
      <c r="B1663" s="23">
        <v>5562</v>
      </c>
      <c r="C1663" s="23">
        <v>58</v>
      </c>
      <c r="D1663" s="23">
        <v>269</v>
      </c>
      <c r="F1663">
        <v>650</v>
      </c>
      <c r="G1663" s="3" t="s">
        <v>8955</v>
      </c>
    </row>
    <row r="1664" spans="2:9" x14ac:dyDescent="0.2">
      <c r="B1664" s="23">
        <v>5563</v>
      </c>
      <c r="C1664" s="23">
        <v>58</v>
      </c>
      <c r="D1664" s="23">
        <v>269</v>
      </c>
      <c r="F1664">
        <v>650</v>
      </c>
      <c r="G1664" s="3" t="s">
        <v>8955</v>
      </c>
    </row>
    <row r="1665" spans="2:9" x14ac:dyDescent="0.2">
      <c r="B1665" s="23">
        <v>5564</v>
      </c>
      <c r="C1665" s="23">
        <v>34</v>
      </c>
      <c r="D1665" s="23">
        <v>269</v>
      </c>
      <c r="F1665">
        <v>650</v>
      </c>
      <c r="G1665" s="3" t="s">
        <v>8955</v>
      </c>
    </row>
    <row r="1666" spans="2:9" x14ac:dyDescent="0.2">
      <c r="B1666" s="23">
        <v>5565</v>
      </c>
      <c r="C1666" s="23">
        <v>33</v>
      </c>
      <c r="D1666" s="23">
        <v>269</v>
      </c>
      <c r="F1666">
        <v>650</v>
      </c>
      <c r="G1666" s="3" t="s">
        <v>8955</v>
      </c>
    </row>
    <row r="1667" spans="2:9" x14ac:dyDescent="0.2">
      <c r="B1667" s="23">
        <v>5566</v>
      </c>
      <c r="C1667" s="23">
        <v>58</v>
      </c>
      <c r="D1667" s="23">
        <v>269</v>
      </c>
      <c r="F1667">
        <v>650</v>
      </c>
      <c r="G1667" s="3" t="s">
        <v>8955</v>
      </c>
    </row>
    <row r="1668" spans="2:9" x14ac:dyDescent="0.2">
      <c r="B1668" s="23">
        <v>5567</v>
      </c>
      <c r="C1668" s="23">
        <v>58</v>
      </c>
      <c r="D1668" s="23">
        <v>269</v>
      </c>
      <c r="F1668">
        <v>650</v>
      </c>
      <c r="G1668" s="3" t="s">
        <v>8955</v>
      </c>
    </row>
    <row r="1669" spans="2:9" x14ac:dyDescent="0.2">
      <c r="B1669" s="23">
        <v>5568</v>
      </c>
      <c r="C1669" s="23">
        <v>58</v>
      </c>
      <c r="D1669" s="23">
        <v>275</v>
      </c>
      <c r="F1669">
        <v>650</v>
      </c>
      <c r="G1669" s="3" t="s">
        <v>8955</v>
      </c>
    </row>
    <row r="1670" spans="2:9" x14ac:dyDescent="0.2">
      <c r="B1670" s="23">
        <v>5569</v>
      </c>
      <c r="C1670" s="23">
        <v>58</v>
      </c>
      <c r="D1670" s="23">
        <v>275</v>
      </c>
      <c r="F1670">
        <v>650</v>
      </c>
      <c r="G1670" s="3" t="s">
        <v>8955</v>
      </c>
    </row>
    <row r="1671" spans="2:9" x14ac:dyDescent="0.2">
      <c r="B1671" s="23">
        <v>5570</v>
      </c>
      <c r="C1671" s="23">
        <v>66</v>
      </c>
      <c r="D1671" s="23">
        <v>182</v>
      </c>
      <c r="F1671">
        <v>650</v>
      </c>
      <c r="G1671" s="3" t="s">
        <v>8955</v>
      </c>
    </row>
    <row r="1672" spans="2:9" x14ac:dyDescent="0.2">
      <c r="B1672">
        <v>5570</v>
      </c>
      <c r="C1672">
        <v>53</v>
      </c>
      <c r="D1672">
        <v>182</v>
      </c>
      <c r="F1672">
        <v>650</v>
      </c>
      <c r="G1672" s="3" t="s">
        <v>8956</v>
      </c>
      <c r="I1672" s="19">
        <v>41652</v>
      </c>
    </row>
    <row r="1673" spans="2:9" x14ac:dyDescent="0.2">
      <c r="B1673" s="23">
        <v>5571</v>
      </c>
      <c r="C1673" s="23">
        <v>66</v>
      </c>
      <c r="D1673" s="23">
        <v>182</v>
      </c>
      <c r="F1673">
        <v>650</v>
      </c>
      <c r="G1673" s="3" t="s">
        <v>8955</v>
      </c>
    </row>
    <row r="1674" spans="2:9" x14ac:dyDescent="0.2">
      <c r="B1674">
        <v>5571</v>
      </c>
      <c r="C1674">
        <v>53</v>
      </c>
      <c r="D1674">
        <v>182</v>
      </c>
      <c r="F1674">
        <v>650</v>
      </c>
      <c r="G1674" s="3" t="s">
        <v>8956</v>
      </c>
      <c r="I1674" s="19">
        <v>41652</v>
      </c>
    </row>
    <row r="1675" spans="2:9" x14ac:dyDescent="0.2">
      <c r="B1675" s="23">
        <v>5572</v>
      </c>
      <c r="C1675" s="23">
        <v>66</v>
      </c>
      <c r="D1675" s="23">
        <v>182</v>
      </c>
      <c r="F1675">
        <v>650</v>
      </c>
      <c r="G1675" s="3" t="s">
        <v>8955</v>
      </c>
    </row>
    <row r="1676" spans="2:9" x14ac:dyDescent="0.2">
      <c r="B1676" s="23">
        <v>5573</v>
      </c>
      <c r="C1676" s="23">
        <v>66</v>
      </c>
      <c r="D1676" s="23">
        <v>182</v>
      </c>
      <c r="F1676">
        <v>650</v>
      </c>
      <c r="G1676" s="3" t="s">
        <v>8955</v>
      </c>
    </row>
    <row r="1677" spans="2:9" x14ac:dyDescent="0.2">
      <c r="B1677" s="23">
        <v>5574</v>
      </c>
      <c r="C1677" s="23">
        <v>35</v>
      </c>
      <c r="D1677" s="23">
        <v>276</v>
      </c>
      <c r="F1677">
        <v>650</v>
      </c>
      <c r="G1677" s="3" t="s">
        <v>8955</v>
      </c>
    </row>
    <row r="1678" spans="2:9" x14ac:dyDescent="0.2">
      <c r="B1678" s="23">
        <v>5575</v>
      </c>
      <c r="C1678" s="23">
        <v>58</v>
      </c>
      <c r="D1678" s="23">
        <v>182</v>
      </c>
      <c r="F1678">
        <v>650</v>
      </c>
      <c r="G1678" s="3" t="s">
        <v>8955</v>
      </c>
    </row>
    <row r="1679" spans="2:9" x14ac:dyDescent="0.2">
      <c r="B1679" s="23">
        <v>5576</v>
      </c>
      <c r="C1679" s="23">
        <v>34</v>
      </c>
      <c r="D1679" s="23">
        <v>182</v>
      </c>
      <c r="F1679">
        <v>650</v>
      </c>
      <c r="G1679" s="3" t="s">
        <v>8955</v>
      </c>
    </row>
    <row r="1680" spans="2:9" x14ac:dyDescent="0.2">
      <c r="B1680" s="23">
        <v>5577</v>
      </c>
      <c r="C1680" s="23">
        <v>58</v>
      </c>
      <c r="D1680" s="23">
        <v>182</v>
      </c>
      <c r="F1680">
        <v>650</v>
      </c>
      <c r="G1680" s="3" t="s">
        <v>8955</v>
      </c>
    </row>
    <row r="1681" spans="2:9" x14ac:dyDescent="0.2">
      <c r="B1681" s="23">
        <v>5578</v>
      </c>
      <c r="C1681" s="23">
        <v>58</v>
      </c>
      <c r="D1681" s="23">
        <v>182</v>
      </c>
      <c r="F1681">
        <v>650</v>
      </c>
      <c r="G1681" s="3" t="s">
        <v>8955</v>
      </c>
    </row>
    <row r="1682" spans="2:9" x14ac:dyDescent="0.2">
      <c r="B1682" s="23">
        <v>5579</v>
      </c>
      <c r="C1682" s="23">
        <v>58</v>
      </c>
      <c r="D1682" s="23">
        <v>269</v>
      </c>
      <c r="F1682">
        <v>650</v>
      </c>
      <c r="G1682" s="3" t="s">
        <v>8955</v>
      </c>
    </row>
    <row r="1683" spans="2:9" x14ac:dyDescent="0.2">
      <c r="B1683" s="23">
        <v>5580</v>
      </c>
      <c r="C1683" s="23">
        <v>58</v>
      </c>
      <c r="D1683" s="23">
        <v>269</v>
      </c>
      <c r="F1683">
        <v>650</v>
      </c>
      <c r="G1683" s="3" t="s">
        <v>8955</v>
      </c>
    </row>
    <row r="1684" spans="2:9" x14ac:dyDescent="0.2">
      <c r="B1684" s="23">
        <v>5581</v>
      </c>
      <c r="C1684" s="23">
        <v>58</v>
      </c>
      <c r="D1684" s="23">
        <v>169</v>
      </c>
      <c r="F1684">
        <v>650</v>
      </c>
      <c r="G1684" s="3" t="s">
        <v>8955</v>
      </c>
    </row>
    <row r="1685" spans="2:9" x14ac:dyDescent="0.2">
      <c r="B1685">
        <v>5581</v>
      </c>
      <c r="C1685">
        <v>51</v>
      </c>
      <c r="D1685">
        <v>169</v>
      </c>
      <c r="F1685">
        <v>650</v>
      </c>
      <c r="G1685" s="3" t="s">
        <v>8956</v>
      </c>
      <c r="I1685" s="19">
        <v>41656</v>
      </c>
    </row>
    <row r="1686" spans="2:9" x14ac:dyDescent="0.2">
      <c r="B1686" s="23">
        <v>5582</v>
      </c>
      <c r="C1686" s="23">
        <v>58</v>
      </c>
      <c r="D1686" s="23">
        <v>186</v>
      </c>
      <c r="F1686">
        <v>650</v>
      </c>
      <c r="G1686" s="3" t="s">
        <v>8955</v>
      </c>
    </row>
    <row r="1687" spans="2:9" x14ac:dyDescent="0.2">
      <c r="B1687" s="23">
        <v>5583</v>
      </c>
      <c r="C1687" s="23">
        <v>33</v>
      </c>
      <c r="D1687" s="23">
        <v>276</v>
      </c>
      <c r="F1687">
        <v>650</v>
      </c>
      <c r="G1687" s="3" t="s">
        <v>8955</v>
      </c>
    </row>
    <row r="1688" spans="2:9" x14ac:dyDescent="0.2">
      <c r="B1688" s="23">
        <v>5584</v>
      </c>
      <c r="C1688" s="23">
        <v>58</v>
      </c>
      <c r="D1688" s="23">
        <v>278</v>
      </c>
      <c r="F1688">
        <v>650</v>
      </c>
      <c r="G1688" s="3" t="s">
        <v>8955</v>
      </c>
    </row>
    <row r="1689" spans="2:9" x14ac:dyDescent="0.2">
      <c r="B1689" s="23">
        <v>5585</v>
      </c>
      <c r="C1689" s="23">
        <v>58</v>
      </c>
      <c r="D1689" s="23">
        <v>278</v>
      </c>
      <c r="F1689">
        <v>650</v>
      </c>
      <c r="G1689" s="3" t="s">
        <v>8955</v>
      </c>
    </row>
    <row r="1690" spans="2:9" x14ac:dyDescent="0.2">
      <c r="B1690" s="23">
        <v>5586</v>
      </c>
      <c r="C1690" s="23">
        <v>58</v>
      </c>
      <c r="D1690" s="23">
        <v>278</v>
      </c>
      <c r="F1690">
        <v>650</v>
      </c>
      <c r="G1690" s="3" t="s">
        <v>8955</v>
      </c>
    </row>
    <row r="1691" spans="2:9" x14ac:dyDescent="0.2">
      <c r="B1691" s="23">
        <v>5587</v>
      </c>
      <c r="C1691" s="23">
        <v>58</v>
      </c>
      <c r="D1691" s="23">
        <v>278</v>
      </c>
      <c r="F1691">
        <v>650</v>
      </c>
      <c r="G1691" s="3" t="s">
        <v>8955</v>
      </c>
    </row>
    <row r="1692" spans="2:9" x14ac:dyDescent="0.2">
      <c r="B1692" s="23">
        <v>5588</v>
      </c>
      <c r="C1692" s="23">
        <v>58</v>
      </c>
      <c r="D1692" s="23">
        <v>278</v>
      </c>
      <c r="F1692">
        <v>650</v>
      </c>
      <c r="G1692" s="3" t="s">
        <v>8955</v>
      </c>
    </row>
    <row r="1693" spans="2:9" x14ac:dyDescent="0.2">
      <c r="B1693" s="23">
        <v>5589</v>
      </c>
      <c r="C1693" s="23">
        <v>58</v>
      </c>
      <c r="D1693" s="23">
        <v>275</v>
      </c>
      <c r="F1693">
        <v>650</v>
      </c>
      <c r="G1693" s="3" t="s">
        <v>8955</v>
      </c>
    </row>
    <row r="1694" spans="2:9" x14ac:dyDescent="0.2">
      <c r="B1694" s="23">
        <v>5590</v>
      </c>
      <c r="C1694" s="23">
        <v>58</v>
      </c>
      <c r="D1694" s="23">
        <v>275</v>
      </c>
      <c r="F1694">
        <v>650</v>
      </c>
      <c r="G1694" s="3" t="s">
        <v>8955</v>
      </c>
    </row>
    <row r="1695" spans="2:9" x14ac:dyDescent="0.2">
      <c r="B1695" s="23">
        <v>5591</v>
      </c>
      <c r="C1695" s="23">
        <v>33</v>
      </c>
      <c r="D1695" s="23">
        <v>278</v>
      </c>
      <c r="F1695">
        <v>650</v>
      </c>
      <c r="G1695" s="3" t="s">
        <v>8955</v>
      </c>
    </row>
    <row r="1696" spans="2:9" x14ac:dyDescent="0.2">
      <c r="B1696" s="23">
        <v>5592</v>
      </c>
      <c r="C1696" s="23">
        <v>33</v>
      </c>
      <c r="D1696" s="23">
        <v>269</v>
      </c>
      <c r="F1696">
        <v>650</v>
      </c>
      <c r="G1696" s="3" t="s">
        <v>8955</v>
      </c>
    </row>
    <row r="1697" spans="2:7" x14ac:dyDescent="0.2">
      <c r="B1697" s="23">
        <v>5593</v>
      </c>
      <c r="C1697" s="23">
        <v>66</v>
      </c>
      <c r="D1697" s="23">
        <v>182</v>
      </c>
      <c r="F1697">
        <v>650</v>
      </c>
      <c r="G1697" s="3" t="s">
        <v>8955</v>
      </c>
    </row>
    <row r="1698" spans="2:7" x14ac:dyDescent="0.2">
      <c r="B1698" s="23">
        <v>5594</v>
      </c>
      <c r="C1698" s="23">
        <v>66</v>
      </c>
      <c r="D1698" s="23">
        <v>182</v>
      </c>
      <c r="F1698">
        <v>650</v>
      </c>
      <c r="G1698" s="3" t="s">
        <v>8955</v>
      </c>
    </row>
    <row r="1699" spans="2:7" x14ac:dyDescent="0.2">
      <c r="B1699" s="23">
        <v>5595</v>
      </c>
      <c r="C1699" s="23">
        <v>66</v>
      </c>
      <c r="D1699" s="23">
        <v>182</v>
      </c>
      <c r="F1699">
        <v>650</v>
      </c>
      <c r="G1699" s="3" t="s">
        <v>8955</v>
      </c>
    </row>
    <row r="1700" spans="2:7" x14ac:dyDescent="0.2">
      <c r="B1700" s="23">
        <v>5596</v>
      </c>
      <c r="C1700" s="23" t="s">
        <v>623</v>
      </c>
      <c r="D1700" s="23">
        <v>269</v>
      </c>
      <c r="F1700">
        <v>650</v>
      </c>
      <c r="G1700" s="3" t="s">
        <v>8955</v>
      </c>
    </row>
    <row r="1701" spans="2:7" x14ac:dyDescent="0.2">
      <c r="B1701" s="23">
        <v>5597</v>
      </c>
      <c r="C1701" s="23">
        <v>58</v>
      </c>
      <c r="D1701" s="23">
        <v>278</v>
      </c>
      <c r="F1701">
        <v>650</v>
      </c>
      <c r="G1701" s="3" t="s">
        <v>8955</v>
      </c>
    </row>
    <row r="1702" spans="2:7" x14ac:dyDescent="0.2">
      <c r="B1702" s="23">
        <v>5598</v>
      </c>
      <c r="C1702" s="23">
        <v>66</v>
      </c>
      <c r="D1702" s="23">
        <v>278</v>
      </c>
      <c r="F1702">
        <v>650</v>
      </c>
      <c r="G1702" s="3" t="s">
        <v>8955</v>
      </c>
    </row>
    <row r="1703" spans="2:7" x14ac:dyDescent="0.2">
      <c r="B1703" s="23">
        <v>5599</v>
      </c>
      <c r="C1703" s="23">
        <v>58</v>
      </c>
      <c r="D1703" s="23">
        <v>275</v>
      </c>
      <c r="F1703">
        <v>650</v>
      </c>
      <c r="G1703" s="3" t="s">
        <v>8955</v>
      </c>
    </row>
    <row r="1704" spans="2:7" x14ac:dyDescent="0.2">
      <c r="B1704" s="23">
        <v>5600</v>
      </c>
      <c r="C1704" s="23">
        <v>58</v>
      </c>
      <c r="D1704" s="23">
        <v>275</v>
      </c>
      <c r="F1704">
        <v>650</v>
      </c>
      <c r="G1704" s="3" t="s">
        <v>8955</v>
      </c>
    </row>
    <row r="1705" spans="2:7" x14ac:dyDescent="0.2">
      <c r="B1705" s="23">
        <v>5601</v>
      </c>
      <c r="C1705" s="23">
        <v>67</v>
      </c>
      <c r="D1705" s="23">
        <v>275</v>
      </c>
      <c r="F1705">
        <v>650</v>
      </c>
      <c r="G1705" s="3" t="s">
        <v>8955</v>
      </c>
    </row>
    <row r="1706" spans="2:7" x14ac:dyDescent="0.2">
      <c r="B1706" s="23">
        <v>5602</v>
      </c>
      <c r="C1706" s="23">
        <v>66</v>
      </c>
      <c r="D1706" s="23">
        <v>278</v>
      </c>
      <c r="F1706">
        <v>650</v>
      </c>
      <c r="G1706" s="3" t="s">
        <v>8955</v>
      </c>
    </row>
    <row r="1707" spans="2:7" x14ac:dyDescent="0.2">
      <c r="B1707" s="23">
        <v>5603</v>
      </c>
      <c r="C1707" s="23">
        <v>58</v>
      </c>
      <c r="D1707" s="23">
        <v>275</v>
      </c>
      <c r="F1707">
        <v>650</v>
      </c>
      <c r="G1707" s="3" t="s">
        <v>8955</v>
      </c>
    </row>
    <row r="1708" spans="2:7" x14ac:dyDescent="0.2">
      <c r="B1708" s="23">
        <v>5604</v>
      </c>
      <c r="C1708" s="23">
        <v>58</v>
      </c>
      <c r="D1708" s="23">
        <v>275</v>
      </c>
      <c r="F1708">
        <v>650</v>
      </c>
      <c r="G1708" s="3" t="s">
        <v>8955</v>
      </c>
    </row>
    <row r="1709" spans="2:7" x14ac:dyDescent="0.2">
      <c r="B1709" s="23">
        <v>5605</v>
      </c>
      <c r="C1709" s="23">
        <v>58</v>
      </c>
      <c r="D1709" s="23">
        <v>182</v>
      </c>
      <c r="F1709">
        <v>650</v>
      </c>
      <c r="G1709" s="3" t="s">
        <v>8955</v>
      </c>
    </row>
    <row r="1710" spans="2:7" x14ac:dyDescent="0.2">
      <c r="B1710" s="23">
        <v>5606</v>
      </c>
      <c r="C1710" s="23">
        <v>58</v>
      </c>
      <c r="D1710" s="23">
        <v>169</v>
      </c>
      <c r="F1710">
        <v>650</v>
      </c>
      <c r="G1710" s="3" t="s">
        <v>8955</v>
      </c>
    </row>
    <row r="1711" spans="2:7" x14ac:dyDescent="0.2">
      <c r="B1711" s="23">
        <v>5607</v>
      </c>
      <c r="C1711" s="23">
        <v>66</v>
      </c>
      <c r="D1711" s="23">
        <v>182</v>
      </c>
      <c r="F1711">
        <v>650</v>
      </c>
      <c r="G1711" s="3" t="s">
        <v>8955</v>
      </c>
    </row>
    <row r="1712" spans="2:7" x14ac:dyDescent="0.2">
      <c r="B1712" s="23">
        <v>5608</v>
      </c>
      <c r="C1712" s="23">
        <v>66</v>
      </c>
      <c r="D1712" s="23">
        <v>182</v>
      </c>
      <c r="F1712">
        <v>650</v>
      </c>
      <c r="G1712" s="3" t="s">
        <v>8955</v>
      </c>
    </row>
    <row r="1713" spans="2:9" x14ac:dyDescent="0.2">
      <c r="B1713" s="23">
        <v>5609</v>
      </c>
      <c r="C1713" s="23">
        <v>66</v>
      </c>
      <c r="D1713" s="23">
        <v>182</v>
      </c>
      <c r="F1713">
        <v>650</v>
      </c>
      <c r="G1713" s="3" t="s">
        <v>8955</v>
      </c>
    </row>
    <row r="1714" spans="2:9" x14ac:dyDescent="0.2">
      <c r="B1714" s="23">
        <v>5610</v>
      </c>
      <c r="C1714" s="23">
        <v>58</v>
      </c>
      <c r="D1714" s="23">
        <v>182</v>
      </c>
      <c r="F1714">
        <v>650</v>
      </c>
      <c r="G1714" s="3" t="s">
        <v>8955</v>
      </c>
    </row>
    <row r="1715" spans="2:9" x14ac:dyDescent="0.2">
      <c r="B1715">
        <v>5611</v>
      </c>
      <c r="C1715">
        <v>51</v>
      </c>
      <c r="D1715" t="s">
        <v>623</v>
      </c>
      <c r="E1715">
        <v>3611</v>
      </c>
      <c r="F1715">
        <v>650</v>
      </c>
      <c r="G1715" s="3" t="s">
        <v>8956</v>
      </c>
      <c r="I1715" s="19">
        <v>40238</v>
      </c>
    </row>
  </sheetData>
  <autoFilter ref="B1:J1344">
    <sortState ref="B2:J1715">
      <sortCondition ref="B1:B1344"/>
    </sortState>
  </autoFilter>
  <sortState ref="B2:I2028">
    <sortCondition ref="B2:B202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09"/>
  <sheetViews>
    <sheetView workbookViewId="0">
      <pane ySplit="6" topLeftCell="A37" activePane="bottomLeft" state="frozen"/>
      <selection pane="bottomLeft" activeCell="S6" sqref="S6"/>
    </sheetView>
  </sheetViews>
  <sheetFormatPr defaultColWidth="9.85546875" defaultRowHeight="15" x14ac:dyDescent="0.25"/>
  <cols>
    <col min="1" max="1" width="15.28515625" style="7" customWidth="1"/>
    <col min="2" max="2" width="6.42578125" style="7" customWidth="1"/>
    <col min="3" max="4" width="7.7109375" style="7" customWidth="1"/>
    <col min="5" max="10" width="9.85546875" style="7"/>
    <col min="11" max="11" width="10.85546875" style="7" customWidth="1"/>
    <col min="12" max="13" width="3.7109375" style="7" bestFit="1" customWidth="1"/>
    <col min="14" max="14" width="5.42578125" style="7" customWidth="1"/>
    <col min="15" max="15" width="3.5703125" style="7" bestFit="1" customWidth="1"/>
    <col min="16" max="16" width="3.28515625" style="7" bestFit="1" customWidth="1"/>
    <col min="17" max="17" width="3.42578125" style="7" bestFit="1" customWidth="1"/>
    <col min="18" max="18" width="8.7109375" style="7" customWidth="1"/>
    <col min="19" max="19" width="4.85546875" style="7" bestFit="1" customWidth="1"/>
    <col min="20" max="21" width="4.42578125" style="7" bestFit="1" customWidth="1"/>
    <col min="22" max="23" width="4.5703125" style="7" bestFit="1" customWidth="1"/>
    <col min="24" max="24" width="3.5703125" style="7" bestFit="1" customWidth="1"/>
    <col min="25" max="25" width="4.5703125" style="7" bestFit="1" customWidth="1"/>
    <col min="26" max="26" width="4.5703125" style="7" customWidth="1"/>
    <col min="27" max="16384" width="9.85546875" style="7"/>
  </cols>
  <sheetData>
    <row r="1" spans="1:11" x14ac:dyDescent="0.25">
      <c r="A1" s="5"/>
      <c r="B1" s="5" t="s">
        <v>2610</v>
      </c>
      <c r="C1" s="5"/>
      <c r="D1" s="5"/>
      <c r="E1" s="5"/>
      <c r="F1" s="5"/>
      <c r="G1" s="5"/>
      <c r="H1" s="5"/>
      <c r="I1" s="6"/>
      <c r="J1" s="6"/>
      <c r="K1" s="6"/>
    </row>
    <row r="2" spans="1:11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ht="21" customHeight="1" x14ac:dyDescent="0.25">
      <c r="A3" s="319"/>
      <c r="B3" s="391" t="s">
        <v>2611</v>
      </c>
      <c r="C3" s="392"/>
      <c r="D3" s="393"/>
      <c r="E3" s="189" t="s">
        <v>2626</v>
      </c>
      <c r="F3" s="190"/>
      <c r="G3" s="190"/>
      <c r="H3" s="190"/>
      <c r="I3" s="190"/>
      <c r="J3" s="190"/>
      <c r="K3" s="191"/>
    </row>
    <row r="4" spans="1:11" ht="21.75" customHeight="1" x14ac:dyDescent="0.25">
      <c r="A4" s="318" t="s">
        <v>7920</v>
      </c>
      <c r="B4" s="394"/>
      <c r="C4" s="395"/>
      <c r="D4" s="396"/>
      <c r="E4" s="402" t="s">
        <v>2512</v>
      </c>
      <c r="F4" s="389" t="s">
        <v>2612</v>
      </c>
      <c r="G4" s="390"/>
      <c r="H4" s="389" t="s">
        <v>2613</v>
      </c>
      <c r="I4" s="390"/>
      <c r="J4" s="389" t="s">
        <v>2614</v>
      </c>
      <c r="K4" s="390"/>
    </row>
    <row r="5" spans="1:11" ht="27" customHeight="1" x14ac:dyDescent="0.25">
      <c r="A5" s="319"/>
      <c r="B5" s="397"/>
      <c r="C5" s="398"/>
      <c r="D5" s="399"/>
      <c r="E5" s="403"/>
      <c r="F5" s="400" t="s">
        <v>2615</v>
      </c>
      <c r="G5" s="400" t="s">
        <v>2616</v>
      </c>
      <c r="H5" s="400" t="s">
        <v>2615</v>
      </c>
      <c r="I5" s="400" t="s">
        <v>2616</v>
      </c>
      <c r="J5" s="400" t="s">
        <v>2617</v>
      </c>
      <c r="K5" s="400" t="s">
        <v>2618</v>
      </c>
    </row>
    <row r="6" spans="1:11" ht="18" customHeight="1" x14ac:dyDescent="0.25">
      <c r="A6" s="319"/>
      <c r="B6" s="233" t="s">
        <v>24</v>
      </c>
      <c r="C6" s="233" t="s">
        <v>22</v>
      </c>
      <c r="D6" s="233" t="s">
        <v>28</v>
      </c>
      <c r="E6" s="404"/>
      <c r="F6" s="401"/>
      <c r="G6" s="401"/>
      <c r="H6" s="401"/>
      <c r="I6" s="401"/>
      <c r="J6" s="401"/>
      <c r="K6" s="401"/>
    </row>
    <row r="7" spans="1:11" x14ac:dyDescent="0.25">
      <c r="A7" s="317" t="s">
        <v>7646</v>
      </c>
      <c r="B7" s="231" t="s">
        <v>21</v>
      </c>
      <c r="C7" s="233" t="s">
        <v>21</v>
      </c>
      <c r="D7" s="234"/>
      <c r="E7" s="326">
        <f>SUM(F7:I7)</f>
        <v>3</v>
      </c>
      <c r="F7" s="9">
        <f>COUNTIFS(INPUT_Du_lieu_nhan_vien!$AC:$AC,'Output2 Headcount'!C7,INPUT_Du_lieu_nhan_vien!$AJ:$AJ,"Chính thức")</f>
        <v>3</v>
      </c>
      <c r="G7" s="9">
        <f>COUNTIFS(INPUT_Du_lieu_nhan_vien!$AC:$AC,'Output2 Headcount'!$C7,INPUT_Du_lieu_nhan_vien!$AJ:$AJ,"Nghỉ khác")</f>
        <v>0</v>
      </c>
      <c r="H7" s="9">
        <f>COUNTIFS(INPUT_Du_lieu_nhan_vien!$AC:$AC,'Output2 Headcount'!C7,INPUT_Du_lieu_nhan_vien!$AJ:$AJ,"Thử việc")</f>
        <v>0</v>
      </c>
      <c r="I7" s="9"/>
      <c r="J7" s="9"/>
      <c r="K7" s="10"/>
    </row>
    <row r="8" spans="1:11" x14ac:dyDescent="0.25">
      <c r="A8" s="317"/>
      <c r="B8" s="231" t="s">
        <v>127</v>
      </c>
      <c r="C8" s="233" t="s">
        <v>127</v>
      </c>
      <c r="D8" s="234"/>
      <c r="E8" s="326">
        <f>SUM(F8:I8)</f>
        <v>2</v>
      </c>
      <c r="F8" s="9">
        <f>COUNTIFS(INPUT_Du_lieu_nhan_vien!$AC:$AC,'Output2 Headcount'!C8,INPUT_Du_lieu_nhan_vien!$AJ:$AJ,"Chính thức")</f>
        <v>2</v>
      </c>
      <c r="G8" s="9">
        <f>COUNTIFS(INPUT_Du_lieu_nhan_vien!$AC:$AC,'Output2 Headcount'!$C8,INPUT_Du_lieu_nhan_vien!$AJ:$AJ,"Nghỉ khác")</f>
        <v>0</v>
      </c>
      <c r="H8" s="9">
        <f>COUNTIFS(INPUT_Du_lieu_nhan_vien!$AC:$AC,'Output2 Headcount'!C8,INPUT_Du_lieu_nhan_vien!$AJ:$AJ,"Thử việc")</f>
        <v>0</v>
      </c>
      <c r="I8" s="9"/>
      <c r="J8" s="9"/>
      <c r="K8" s="10"/>
    </row>
    <row r="9" spans="1:11" x14ac:dyDescent="0.25">
      <c r="A9" s="366"/>
      <c r="B9" s="366" t="s">
        <v>23</v>
      </c>
      <c r="C9" s="158" t="s">
        <v>25</v>
      </c>
      <c r="D9" s="234"/>
      <c r="E9" s="326">
        <f>SUM(F9:I9)</f>
        <v>7</v>
      </c>
      <c r="F9" s="9">
        <f>COUNTIFS(INPUT_Du_lieu_nhan_vien!$AC:$AC,'Output2 Headcount'!C9,INPUT_Du_lieu_nhan_vien!$AJ:$AJ,"Chính thức")</f>
        <v>7</v>
      </c>
      <c r="G9" s="9">
        <f>COUNTIFS(INPUT_Du_lieu_nhan_vien!$AC:$AC,'Output2 Headcount'!$C9,INPUT_Du_lieu_nhan_vien!$AJ:$AJ,"Nghỉ khác")</f>
        <v>0</v>
      </c>
      <c r="H9" s="9">
        <f>COUNTIFS(INPUT_Du_lieu_nhan_vien!$AC:$AC,'Output2 Headcount'!C9,INPUT_Du_lieu_nhan_vien!$AJ:$AJ,"Thử việc")</f>
        <v>0</v>
      </c>
      <c r="I9" s="9"/>
      <c r="J9" s="9"/>
      <c r="K9" s="10"/>
    </row>
    <row r="10" spans="1:11" x14ac:dyDescent="0.25">
      <c r="A10" s="367"/>
      <c r="B10" s="367"/>
      <c r="C10" s="236"/>
      <c r="D10" s="234" t="s">
        <v>27</v>
      </c>
      <c r="E10" s="326"/>
      <c r="F10" s="9">
        <f>COUNTIFS(INPUT_Du_lieu_nhan_vien!$AD:$AD,'Output2 Headcount'!D10,INPUT_Du_lieu_nhan_vien!$AJ:$AJ,"Chính thức")</f>
        <v>3</v>
      </c>
      <c r="G10" s="9">
        <f>COUNTIFS(INPUT_Du_lieu_nhan_vien!$AD:$AD,'Output2 Headcount'!$D10,INPUT_Du_lieu_nhan_vien!$AJ:$AJ,"Nghỉ khác")</f>
        <v>0</v>
      </c>
      <c r="H10" s="9">
        <f>COUNTIFS(INPUT_Du_lieu_nhan_vien!$AD:$AD,'Output2 Headcount'!D10,INPUT_Du_lieu_nhan_vien!$AJ:$AJ,"Thử việc")</f>
        <v>0</v>
      </c>
      <c r="I10" s="9"/>
      <c r="J10" s="9"/>
      <c r="K10" s="10"/>
    </row>
    <row r="11" spans="1:11" x14ac:dyDescent="0.25">
      <c r="A11" s="368"/>
      <c r="B11" s="368"/>
      <c r="C11" s="160"/>
      <c r="D11" s="234" t="s">
        <v>29</v>
      </c>
      <c r="E11" s="326"/>
      <c r="F11" s="9">
        <f>COUNTIFS(INPUT_Du_lieu_nhan_vien!$AD:$AD,'Output2 Headcount'!D11,INPUT_Du_lieu_nhan_vien!$AJ:$AJ,"Chính thức")</f>
        <v>4</v>
      </c>
      <c r="G11" s="9">
        <f>COUNTIFS(INPUT_Du_lieu_nhan_vien!$AD:$AD,'Output2 Headcount'!$D11,INPUT_Du_lieu_nhan_vien!$AJ:$AJ,"Nghỉ khác")</f>
        <v>0</v>
      </c>
      <c r="H11" s="9">
        <f>COUNTIFS(INPUT_Du_lieu_nhan_vien!$AD:$AD,'Output2 Headcount'!D11,INPUT_Du_lieu_nhan_vien!$AJ:$AJ,"Thử việc")</f>
        <v>0</v>
      </c>
      <c r="I11" s="9"/>
      <c r="J11" s="9"/>
      <c r="K11" s="10"/>
    </row>
    <row r="12" spans="1:11" x14ac:dyDescent="0.25">
      <c r="A12" s="366"/>
      <c r="B12" s="372" t="s">
        <v>6331</v>
      </c>
      <c r="C12" s="373"/>
      <c r="D12" s="374"/>
      <c r="E12" s="327">
        <f>SUM(E9:E11)</f>
        <v>7</v>
      </c>
      <c r="F12" s="177"/>
      <c r="G12" s="177"/>
      <c r="H12" s="177"/>
      <c r="I12" s="177"/>
      <c r="J12" s="177"/>
      <c r="K12" s="178"/>
    </row>
    <row r="13" spans="1:11" ht="15.75" customHeight="1" x14ac:dyDescent="0.25">
      <c r="A13" s="367"/>
      <c r="B13" s="232" t="s">
        <v>30</v>
      </c>
      <c r="C13" s="233" t="s">
        <v>30</v>
      </c>
      <c r="D13" s="234"/>
      <c r="E13" s="326">
        <f>SUM(F13:I13)</f>
        <v>0</v>
      </c>
      <c r="F13" s="9">
        <f>COUNTIFS(INPUT_Du_lieu_nhan_vien!$AC:$AC,'Output2 Headcount'!C13,INPUT_Du_lieu_nhan_vien!$AJ:$AJ,"Chính thức")</f>
        <v>0</v>
      </c>
      <c r="G13" s="9">
        <f>COUNTIFS(INPUT_Du_lieu_nhan_vien!$AC:$AC,'Output2 Headcount'!$C13,INPUT_Du_lieu_nhan_vien!$AJ:$AJ,"Nghỉ khác")</f>
        <v>0</v>
      </c>
      <c r="H13" s="9">
        <f>COUNTIFS(INPUT_Du_lieu_nhan_vien!$AC:$AC,'Output2 Headcount'!C13,INPUT_Du_lieu_nhan_vien!$AJ:$AJ,"Thử việc")</f>
        <v>0</v>
      </c>
      <c r="I13" s="9"/>
      <c r="J13" s="9"/>
      <c r="K13" s="10"/>
    </row>
    <row r="14" spans="1:11" ht="15.75" customHeight="1" x14ac:dyDescent="0.25">
      <c r="A14" s="368"/>
      <c r="B14" s="235"/>
      <c r="C14" s="158" t="s">
        <v>31</v>
      </c>
      <c r="D14" s="234"/>
      <c r="E14" s="326">
        <f>SUM(F14:I14)</f>
        <v>96</v>
      </c>
      <c r="F14" s="9">
        <f>COUNTIFS(INPUT_Du_lieu_nhan_vien!$AC:$AC,'Output2 Headcount'!C14,INPUT_Du_lieu_nhan_vien!$AJ:$AJ,"Chính thức")</f>
        <v>59</v>
      </c>
      <c r="G14" s="9">
        <f>COUNTIFS(INPUT_Du_lieu_nhan_vien!$AC:$AC,'Output2 Headcount'!$C14,INPUT_Du_lieu_nhan_vien!$AJ:$AJ,"Nghỉ khác")</f>
        <v>2</v>
      </c>
      <c r="H14" s="9">
        <f>COUNTIFS(INPUT_Du_lieu_nhan_vien!$AC:$AC,'Output2 Headcount'!C14,INPUT_Du_lieu_nhan_vien!$AJ:$AJ,"Thử việc")</f>
        <v>35</v>
      </c>
      <c r="I14" s="9"/>
      <c r="J14" s="9"/>
      <c r="K14" s="10"/>
    </row>
    <row r="15" spans="1:11" ht="15.75" customHeight="1" x14ac:dyDescent="0.25">
      <c r="A15" s="319"/>
      <c r="B15" s="235"/>
      <c r="C15" s="163"/>
      <c r="D15" s="234" t="s">
        <v>32</v>
      </c>
      <c r="E15" s="326"/>
      <c r="F15" s="9">
        <f>COUNTIFS(INPUT_Du_lieu_nhan_vien!$AD:$AD,'Output2 Headcount'!D15,INPUT_Du_lieu_nhan_vien!$AJ:$AJ,"Chính thức")</f>
        <v>1</v>
      </c>
      <c r="G15" s="9">
        <f>COUNTIFS(INPUT_Du_lieu_nhan_vien!$AD:$AD,'Output2 Headcount'!$D15,INPUT_Du_lieu_nhan_vien!$AJ:$AJ,"Nghỉ khác")</f>
        <v>0</v>
      </c>
      <c r="H15" s="9">
        <f>COUNTIFS(INPUT_Du_lieu_nhan_vien!$AD:$AD,'Output2 Headcount'!D15,INPUT_Du_lieu_nhan_vien!$AJ:$AJ,"Thử việc")</f>
        <v>0</v>
      </c>
      <c r="I15" s="9"/>
      <c r="J15" s="9"/>
      <c r="K15" s="10"/>
    </row>
    <row r="16" spans="1:11" ht="15.75" customHeight="1" x14ac:dyDescent="0.25">
      <c r="A16" s="319"/>
      <c r="B16" s="235"/>
      <c r="C16" s="236"/>
      <c r="D16" s="234" t="s">
        <v>33</v>
      </c>
      <c r="E16" s="326"/>
      <c r="F16" s="9">
        <f>COUNTIFS(INPUT_Du_lieu_nhan_vien!$AD:$AD,'Output2 Headcount'!D16,INPUT_Du_lieu_nhan_vien!$AJ:$AJ,"Chính thức")</f>
        <v>8</v>
      </c>
      <c r="G16" s="9">
        <f>COUNTIFS(INPUT_Du_lieu_nhan_vien!$AD:$AD,'Output2 Headcount'!$D16,INPUT_Du_lieu_nhan_vien!$AJ:$AJ,"Nghỉ khác")</f>
        <v>0</v>
      </c>
      <c r="H16" s="9">
        <f>COUNTIFS(INPUT_Du_lieu_nhan_vien!$AD:$AD,'Output2 Headcount'!D16,INPUT_Du_lieu_nhan_vien!$AJ:$AJ,"Thử việc")</f>
        <v>10</v>
      </c>
      <c r="I16" s="9"/>
      <c r="J16" s="9"/>
      <c r="K16" s="10"/>
    </row>
    <row r="17" spans="1:11" ht="15.75" customHeight="1" x14ac:dyDescent="0.25">
      <c r="A17" s="319"/>
      <c r="B17" s="235"/>
      <c r="C17" s="236"/>
      <c r="D17" s="234" t="s">
        <v>34</v>
      </c>
      <c r="E17" s="326"/>
      <c r="F17" s="9">
        <f>COUNTIFS(INPUT_Du_lieu_nhan_vien!$AD:$AD,'Output2 Headcount'!D17,INPUT_Du_lieu_nhan_vien!$AJ:$AJ,"Chính thức")</f>
        <v>3</v>
      </c>
      <c r="G17" s="9">
        <f>COUNTIFS(INPUT_Du_lieu_nhan_vien!$AD:$AD,'Output2 Headcount'!$D17,INPUT_Du_lieu_nhan_vien!$AJ:$AJ,"Nghỉ khác")</f>
        <v>0</v>
      </c>
      <c r="H17" s="9">
        <f>COUNTIFS(INPUT_Du_lieu_nhan_vien!$AD:$AD,'Output2 Headcount'!D17,INPUT_Du_lieu_nhan_vien!$AJ:$AJ,"Thử việc")</f>
        <v>0</v>
      </c>
      <c r="I17" s="9"/>
      <c r="J17" s="9"/>
      <c r="K17" s="10"/>
    </row>
    <row r="18" spans="1:11" ht="15.75" customHeight="1" x14ac:dyDescent="0.25">
      <c r="A18" s="319"/>
      <c r="B18" s="235"/>
      <c r="C18" s="236"/>
      <c r="D18" s="234" t="s">
        <v>35</v>
      </c>
      <c r="E18" s="326"/>
      <c r="F18" s="9">
        <f>COUNTIFS(INPUT_Du_lieu_nhan_vien!$AD:$AD,'Output2 Headcount'!D18,INPUT_Du_lieu_nhan_vien!$AJ:$AJ,"Chính thức")</f>
        <v>3</v>
      </c>
      <c r="G18" s="9">
        <f>COUNTIFS(INPUT_Du_lieu_nhan_vien!$AD:$AD,'Output2 Headcount'!$D18,INPUT_Du_lieu_nhan_vien!$AJ:$AJ,"Nghỉ khác")</f>
        <v>0</v>
      </c>
      <c r="H18" s="9">
        <f>COUNTIFS(INPUT_Du_lieu_nhan_vien!$AD:$AD,'Output2 Headcount'!D18,INPUT_Du_lieu_nhan_vien!$AJ:$AJ,"Thử việc")</f>
        <v>0</v>
      </c>
      <c r="I18" s="9"/>
      <c r="J18" s="9"/>
      <c r="K18" s="10"/>
    </row>
    <row r="19" spans="1:11" ht="15.75" customHeight="1" x14ac:dyDescent="0.25">
      <c r="A19" s="319"/>
      <c r="B19" s="235"/>
      <c r="C19" s="236"/>
      <c r="D19" s="234" t="s">
        <v>36</v>
      </c>
      <c r="E19" s="326"/>
      <c r="F19" s="9">
        <f>COUNTIFS(INPUT_Du_lieu_nhan_vien!$AD:$AD,'Output2 Headcount'!D19,INPUT_Du_lieu_nhan_vien!$AJ:$AJ,"Chính thức")</f>
        <v>2</v>
      </c>
      <c r="G19" s="9">
        <f>COUNTIFS(INPUT_Du_lieu_nhan_vien!$AD:$AD,'Output2 Headcount'!$D19,INPUT_Du_lieu_nhan_vien!$AJ:$AJ,"Nghỉ khác")</f>
        <v>0</v>
      </c>
      <c r="H19" s="9">
        <f>COUNTIFS(INPUT_Du_lieu_nhan_vien!$AD:$AD,'Output2 Headcount'!D19,INPUT_Du_lieu_nhan_vien!$AJ:$AJ,"Thử việc")</f>
        <v>0</v>
      </c>
      <c r="I19" s="9"/>
      <c r="J19" s="9"/>
      <c r="K19" s="10"/>
    </row>
    <row r="20" spans="1:11" ht="15.75" customHeight="1" x14ac:dyDescent="0.25">
      <c r="A20" s="319"/>
      <c r="B20" s="235"/>
      <c r="C20" s="160"/>
      <c r="D20" s="234" t="s">
        <v>37</v>
      </c>
      <c r="E20" s="326"/>
      <c r="F20" s="9">
        <f>COUNTIFS(INPUT_Du_lieu_nhan_vien!$AD:$AD,'Output2 Headcount'!D20,INPUT_Du_lieu_nhan_vien!$AJ:$AJ,"Chính thức")</f>
        <v>38</v>
      </c>
      <c r="G20" s="9">
        <f>COUNTIFS(INPUT_Du_lieu_nhan_vien!$AD:$AD,'Output2 Headcount'!$D20,INPUT_Du_lieu_nhan_vien!$AJ:$AJ,"Nghỉ khác")</f>
        <v>2</v>
      </c>
      <c r="H20" s="9">
        <f>COUNTIFS(INPUT_Du_lieu_nhan_vien!$AD:$AD,'Output2 Headcount'!D20,INPUT_Du_lieu_nhan_vien!$AJ:$AJ,"Thử việc")</f>
        <v>25</v>
      </c>
      <c r="I20" s="9"/>
      <c r="J20" s="9"/>
      <c r="K20" s="10"/>
    </row>
    <row r="21" spans="1:11" x14ac:dyDescent="0.25">
      <c r="A21" s="319"/>
      <c r="B21" s="372" t="s">
        <v>2619</v>
      </c>
      <c r="C21" s="373"/>
      <c r="D21" s="374"/>
      <c r="E21" s="327">
        <f>SUM(E13:E14)</f>
        <v>96</v>
      </c>
      <c r="F21" s="177"/>
      <c r="G21" s="177"/>
      <c r="H21" s="177"/>
      <c r="I21" s="177"/>
      <c r="J21" s="177"/>
      <c r="K21" s="178"/>
    </row>
    <row r="22" spans="1:11" x14ac:dyDescent="0.25">
      <c r="A22" s="320"/>
      <c r="B22" s="232" t="s">
        <v>39</v>
      </c>
      <c r="C22" s="233" t="s">
        <v>39</v>
      </c>
      <c r="D22" s="234"/>
      <c r="E22" s="326">
        <f>SUM(F22:I22)</f>
        <v>1</v>
      </c>
      <c r="F22" s="9">
        <f>COUNTIFS(INPUT_Du_lieu_nhan_vien!$AC:$AC,'Output2 Headcount'!C22,INPUT_Du_lieu_nhan_vien!$AJ:$AJ,"Chính thức")</f>
        <v>1</v>
      </c>
      <c r="G22" s="9">
        <f>COUNTIFS(INPUT_Du_lieu_nhan_vien!$AC:$AC,'Output2 Headcount'!$C22,INPUT_Du_lieu_nhan_vien!$AJ:$AJ,"Nghỉ khác")</f>
        <v>0</v>
      </c>
      <c r="H22" s="9">
        <f>COUNTIFS(INPUT_Du_lieu_nhan_vien!$AC:$AC,'Output2 Headcount'!C22,INPUT_Du_lieu_nhan_vien!$AJ:$AJ,"Thử việc")</f>
        <v>0</v>
      </c>
      <c r="I22" s="9"/>
      <c r="J22" s="9"/>
      <c r="K22" s="10"/>
    </row>
    <row r="23" spans="1:11" x14ac:dyDescent="0.25">
      <c r="A23" s="164"/>
      <c r="B23" s="164"/>
      <c r="C23" s="233" t="s">
        <v>40</v>
      </c>
      <c r="D23" s="234"/>
      <c r="E23" s="326">
        <f>SUM(F23:I23)</f>
        <v>2</v>
      </c>
      <c r="F23" s="9">
        <f>COUNTIFS(INPUT_Du_lieu_nhan_vien!$AC:$AC,'Output2 Headcount'!C23,INPUT_Du_lieu_nhan_vien!$AJ:$AJ,"Chính thức")</f>
        <v>2</v>
      </c>
      <c r="G23" s="9">
        <f>COUNTIFS(INPUT_Du_lieu_nhan_vien!$AC:$AC,'Output2 Headcount'!$C23,INPUT_Du_lieu_nhan_vien!$AJ:$AJ,"Nghỉ khác")</f>
        <v>0</v>
      </c>
      <c r="H23" s="9">
        <f>COUNTIFS(INPUT_Du_lieu_nhan_vien!$AC:$AC,'Output2 Headcount'!C23,INPUT_Du_lieu_nhan_vien!$AJ:$AJ,"Thử việc")</f>
        <v>0</v>
      </c>
      <c r="I23" s="9"/>
      <c r="J23" s="9"/>
      <c r="K23" s="10"/>
    </row>
    <row r="24" spans="1:11" x14ac:dyDescent="0.25">
      <c r="A24" s="164"/>
      <c r="B24" s="164"/>
      <c r="C24" s="158"/>
      <c r="D24" s="234" t="s">
        <v>2973</v>
      </c>
      <c r="E24" s="326"/>
      <c r="F24" s="9">
        <f>COUNTIFS(INPUT_Du_lieu_nhan_vien!$AD:$AD,'Output2 Headcount'!D24,INPUT_Du_lieu_nhan_vien!$AJ:$AJ,"Chính thức")</f>
        <v>1</v>
      </c>
      <c r="G24" s="9">
        <f>COUNTIFS(INPUT_Du_lieu_nhan_vien!$AD:$AD,'Output2 Headcount'!$D24,INPUT_Du_lieu_nhan_vien!$AJ:$AJ,"Nghỉ khác")</f>
        <v>0</v>
      </c>
      <c r="H24" s="9">
        <f>COUNTIFS(INPUT_Du_lieu_nhan_vien!$AD:$AD,'Output2 Headcount'!D24,INPUT_Du_lieu_nhan_vien!$AJ:$AJ,"Thử việc")</f>
        <v>0</v>
      </c>
      <c r="I24" s="9"/>
      <c r="J24" s="9"/>
      <c r="K24" s="10"/>
    </row>
    <row r="25" spans="1:11" x14ac:dyDescent="0.25">
      <c r="A25" s="164"/>
      <c r="B25" s="164"/>
      <c r="C25" s="160"/>
      <c r="D25" s="234" t="s">
        <v>41</v>
      </c>
      <c r="E25" s="326"/>
      <c r="F25" s="9">
        <f>COUNTIFS(INPUT_Du_lieu_nhan_vien!$AD:$AD,'Output2 Headcount'!D25,INPUT_Du_lieu_nhan_vien!$AJ:$AJ,"Chính thức")</f>
        <v>1</v>
      </c>
      <c r="G25" s="9">
        <f>COUNTIFS(INPUT_Du_lieu_nhan_vien!$AD:$AD,'Output2 Headcount'!$D25,INPUT_Du_lieu_nhan_vien!$AJ:$AJ,"Nghỉ khác")</f>
        <v>0</v>
      </c>
      <c r="H25" s="9">
        <f>COUNTIFS(INPUT_Du_lieu_nhan_vien!$AD:$AD,'Output2 Headcount'!D25,INPUT_Du_lieu_nhan_vien!$AJ:$AJ,"Thử việc")</f>
        <v>0</v>
      </c>
      <c r="I25" s="9"/>
      <c r="J25" s="9"/>
      <c r="K25" s="10"/>
    </row>
    <row r="26" spans="1:11" x14ac:dyDescent="0.25">
      <c r="A26" s="319"/>
      <c r="B26" s="235"/>
      <c r="C26" s="233" t="s">
        <v>45</v>
      </c>
      <c r="D26" s="234"/>
      <c r="E26" s="326">
        <f>SUM(F26:I26)</f>
        <v>17</v>
      </c>
      <c r="F26" s="9">
        <f>COUNTIFS(INPUT_Du_lieu_nhan_vien!$AC:$AC,'Output2 Headcount'!C26,INPUT_Du_lieu_nhan_vien!$AJ:$AJ,"Chính thức")</f>
        <v>13</v>
      </c>
      <c r="G26" s="9">
        <f>COUNTIFS(INPUT_Du_lieu_nhan_vien!$AC:$AC,'Output2 Headcount'!$C26,INPUT_Du_lieu_nhan_vien!$AJ:$AJ,"Nghỉ khác")</f>
        <v>0</v>
      </c>
      <c r="H26" s="9">
        <f>COUNTIFS(INPUT_Du_lieu_nhan_vien!$AC:$AC,'Output2 Headcount'!C26,INPUT_Du_lieu_nhan_vien!$AJ:$AJ,"Thử việc")</f>
        <v>4</v>
      </c>
      <c r="I26" s="9"/>
      <c r="J26" s="9"/>
      <c r="K26" s="10"/>
    </row>
    <row r="27" spans="1:11" x14ac:dyDescent="0.25">
      <c r="A27" s="319"/>
      <c r="B27" s="235"/>
      <c r="C27" s="165"/>
      <c r="D27" s="166" t="s">
        <v>46</v>
      </c>
      <c r="E27" s="326"/>
      <c r="F27" s="9">
        <f>COUNTIFS(INPUT_Du_lieu_nhan_vien!$AD:$AD,'Output2 Headcount'!D27,INPUT_Du_lieu_nhan_vien!$AJ:$AJ,"Chính thức")</f>
        <v>7</v>
      </c>
      <c r="G27" s="9">
        <f>COUNTIFS(INPUT_Du_lieu_nhan_vien!$AD:$AD,'Output2 Headcount'!$D27,INPUT_Du_lieu_nhan_vien!$AJ:$AJ,"Nghỉ khác")</f>
        <v>0</v>
      </c>
      <c r="H27" s="9">
        <f>COUNTIFS(INPUT_Du_lieu_nhan_vien!$AD:$AD,'Output2 Headcount'!D27,INPUT_Du_lieu_nhan_vien!$AJ:$AJ,"Thử việc")</f>
        <v>4</v>
      </c>
      <c r="I27" s="9"/>
      <c r="J27" s="9"/>
      <c r="K27" s="10"/>
    </row>
    <row r="28" spans="1:11" x14ac:dyDescent="0.25">
      <c r="A28" s="319"/>
      <c r="B28" s="235"/>
      <c r="C28" s="167"/>
      <c r="D28" s="166" t="s">
        <v>47</v>
      </c>
      <c r="E28" s="326"/>
      <c r="F28" s="9">
        <f>COUNTIFS(INPUT_Du_lieu_nhan_vien!$AD:$AD,'Output2 Headcount'!D28,INPUT_Du_lieu_nhan_vien!$AJ:$AJ,"Chính thức")</f>
        <v>5</v>
      </c>
      <c r="G28" s="9">
        <f>COUNTIFS(INPUT_Du_lieu_nhan_vien!$AD:$AD,'Output2 Headcount'!$D28,INPUT_Du_lieu_nhan_vien!$AJ:$AJ,"Nghỉ khác")</f>
        <v>0</v>
      </c>
      <c r="H28" s="9">
        <f>COUNTIFS(INPUT_Du_lieu_nhan_vien!$AD:$AD,'Output2 Headcount'!D28,INPUT_Du_lieu_nhan_vien!$AJ:$AJ,"Thử việc")</f>
        <v>0</v>
      </c>
      <c r="I28" s="9"/>
      <c r="J28" s="9"/>
      <c r="K28" s="10"/>
    </row>
    <row r="29" spans="1:11" x14ac:dyDescent="0.25">
      <c r="A29" s="319"/>
      <c r="B29" s="235"/>
      <c r="C29" s="158" t="s">
        <v>42</v>
      </c>
      <c r="D29" s="166"/>
      <c r="E29" s="326">
        <f>SUM(F29:I29)</f>
        <v>0</v>
      </c>
      <c r="F29" s="9">
        <f>COUNTIFS(INPUT_Du_lieu_nhan_vien!$AC:$AC,'Output2 Headcount'!C29,INPUT_Du_lieu_nhan_vien!$AJ:$AJ,"Chính thức")</f>
        <v>0</v>
      </c>
      <c r="G29" s="9">
        <f>COUNTIFS(INPUT_Du_lieu_nhan_vien!$AC:$AC,'Output2 Headcount'!$C29,INPUT_Du_lieu_nhan_vien!$AJ:$AJ,"Nghỉ khác")</f>
        <v>0</v>
      </c>
      <c r="H29" s="9">
        <f>COUNTIFS(INPUT_Du_lieu_nhan_vien!$AC:$AC,'Output2 Headcount'!C29,INPUT_Du_lieu_nhan_vien!$AJ:$AJ,"Thử việc")</f>
        <v>0</v>
      </c>
      <c r="I29" s="9"/>
      <c r="J29" s="9"/>
      <c r="K29" s="10"/>
    </row>
    <row r="30" spans="1:11" x14ac:dyDescent="0.25">
      <c r="A30" s="319"/>
      <c r="B30" s="235"/>
      <c r="C30" s="158"/>
      <c r="D30" s="168" t="s">
        <v>6328</v>
      </c>
      <c r="E30" s="326"/>
      <c r="F30" s="9">
        <f>COUNTIFS(INPUT_Du_lieu_nhan_vien!$AD:$AD,'Output2 Headcount'!D30,INPUT_Du_lieu_nhan_vien!$AJ:$AJ,"Chính thức")</f>
        <v>0</v>
      </c>
      <c r="G30" s="9">
        <f>COUNTIFS(INPUT_Du_lieu_nhan_vien!$AD:$AD,'Output2 Headcount'!$D30,INPUT_Du_lieu_nhan_vien!$AJ:$AJ,"Nghỉ khác")</f>
        <v>0</v>
      </c>
      <c r="H30" s="9">
        <f>COUNTIFS(INPUT_Du_lieu_nhan_vien!$AD:$AD,'Output2 Headcount'!D30,INPUT_Du_lieu_nhan_vien!$AJ:$AJ,"Thử việc")</f>
        <v>0</v>
      </c>
      <c r="I30" s="9"/>
      <c r="J30" s="9"/>
      <c r="K30" s="10"/>
    </row>
    <row r="31" spans="1:11" x14ac:dyDescent="0.25">
      <c r="A31" s="319"/>
      <c r="B31" s="235"/>
      <c r="C31" s="160"/>
      <c r="D31" s="168" t="s">
        <v>6329</v>
      </c>
      <c r="E31" s="326"/>
      <c r="F31" s="9">
        <f>COUNTIFS(INPUT_Du_lieu_nhan_vien!$AD:$AD,'Output2 Headcount'!D31,INPUT_Du_lieu_nhan_vien!$AJ:$AJ,"Chính thức")</f>
        <v>0</v>
      </c>
      <c r="G31" s="9">
        <f>COUNTIFS(INPUT_Du_lieu_nhan_vien!$AD:$AD,'Output2 Headcount'!$D31,INPUT_Du_lieu_nhan_vien!$AJ:$AJ,"Nghỉ khác")</f>
        <v>0</v>
      </c>
      <c r="H31" s="9">
        <f>COUNTIFS(INPUT_Du_lieu_nhan_vien!$AD:$AD,'Output2 Headcount'!D31,INPUT_Du_lieu_nhan_vien!$AJ:$AJ,"Thử việc")</f>
        <v>0</v>
      </c>
      <c r="I31" s="9"/>
      <c r="J31" s="9"/>
      <c r="K31" s="10"/>
    </row>
    <row r="32" spans="1:11" x14ac:dyDescent="0.25">
      <c r="A32" s="319"/>
      <c r="B32" s="372" t="s">
        <v>2620</v>
      </c>
      <c r="C32" s="373"/>
      <c r="D32" s="374"/>
      <c r="E32" s="327">
        <f>SUM(E22:E31)</f>
        <v>20</v>
      </c>
      <c r="F32" s="177"/>
      <c r="G32" s="177"/>
      <c r="H32" s="177"/>
      <c r="I32" s="177"/>
      <c r="J32" s="177"/>
      <c r="K32" s="178"/>
    </row>
    <row r="33" spans="1:11" x14ac:dyDescent="0.25">
      <c r="A33" s="369"/>
      <c r="B33" s="369" t="s">
        <v>6</v>
      </c>
      <c r="C33" s="233" t="s">
        <v>48</v>
      </c>
      <c r="D33" s="234"/>
      <c r="E33" s="326">
        <f>SUM(F33:I33)</f>
        <v>1</v>
      </c>
      <c r="F33" s="9">
        <f>COUNTIFS(INPUT_Du_lieu_nhan_vien!$AC:$AC,'Output2 Headcount'!C33,INPUT_Du_lieu_nhan_vien!$AJ:$AJ,"Chính thức")</f>
        <v>1</v>
      </c>
      <c r="G33" s="9">
        <f>COUNTIFS(INPUT_Du_lieu_nhan_vien!$AC:$AC,'Output2 Headcount'!$C33,INPUT_Du_lieu_nhan_vien!$AJ:$AJ,"Nghỉ khác")</f>
        <v>0</v>
      </c>
      <c r="H33" s="9">
        <f>COUNTIFS(INPUT_Du_lieu_nhan_vien!$AC:$AC,'Output2 Headcount'!C33,INPUT_Du_lieu_nhan_vien!$AJ:$AJ,"Thử việc")</f>
        <v>0</v>
      </c>
      <c r="I33" s="9"/>
      <c r="J33" s="9"/>
      <c r="K33" s="10"/>
    </row>
    <row r="34" spans="1:11" x14ac:dyDescent="0.25">
      <c r="A34" s="370"/>
      <c r="B34" s="370"/>
      <c r="C34" s="158" t="s">
        <v>49</v>
      </c>
      <c r="D34" s="166"/>
      <c r="E34" s="326">
        <f>SUM(F34:I34)</f>
        <v>5</v>
      </c>
      <c r="F34" s="9">
        <f>COUNTIFS(INPUT_Du_lieu_nhan_vien!$AC:$AC,'Output2 Headcount'!C34,INPUT_Du_lieu_nhan_vien!$AJ:$AJ,"Chính thức")</f>
        <v>5</v>
      </c>
      <c r="G34" s="9">
        <f>COUNTIFS(INPUT_Du_lieu_nhan_vien!$AC:$AC,'Output2 Headcount'!$C34,INPUT_Du_lieu_nhan_vien!$AJ:$AJ,"Nghỉ khác")</f>
        <v>0</v>
      </c>
      <c r="H34" s="9">
        <f>COUNTIFS(INPUT_Du_lieu_nhan_vien!$AC:$AC,'Output2 Headcount'!C34,INPUT_Du_lieu_nhan_vien!$AJ:$AJ,"Thử việc")</f>
        <v>0</v>
      </c>
      <c r="I34" s="9"/>
      <c r="J34" s="9"/>
      <c r="K34" s="10"/>
    </row>
    <row r="35" spans="1:11" x14ac:dyDescent="0.25">
      <c r="A35" s="319"/>
      <c r="B35" s="372" t="s">
        <v>2621</v>
      </c>
      <c r="C35" s="373"/>
      <c r="D35" s="374"/>
      <c r="E35" s="327">
        <f>SUM(E33,E34)</f>
        <v>6</v>
      </c>
      <c r="F35" s="177"/>
      <c r="G35" s="177"/>
      <c r="H35" s="177"/>
      <c r="I35" s="177"/>
      <c r="J35" s="177"/>
      <c r="K35" s="178"/>
    </row>
    <row r="36" spans="1:11" s="12" customFormat="1" x14ac:dyDescent="0.25">
      <c r="A36" s="322"/>
      <c r="B36" s="169" t="s">
        <v>51</v>
      </c>
      <c r="C36" s="158" t="s">
        <v>2567</v>
      </c>
      <c r="D36" s="170"/>
      <c r="E36" s="326">
        <f>SUM(F36:I36)</f>
        <v>13</v>
      </c>
      <c r="F36" s="9">
        <f>COUNTIFS(INPUT_Du_lieu_nhan_vien!$AC:$AC,'Output2 Headcount'!C36,INPUT_Du_lieu_nhan_vien!$AJ:$AJ,"Chính thức")</f>
        <v>9</v>
      </c>
      <c r="G36" s="9">
        <f>COUNTIFS(INPUT_Du_lieu_nhan_vien!$AC:$AC,'Output2 Headcount'!$C36,INPUT_Du_lieu_nhan_vien!$AJ:$AJ,"Nghỉ khác")</f>
        <v>3</v>
      </c>
      <c r="H36" s="9">
        <f>COUNTIFS(INPUT_Du_lieu_nhan_vien!$AC:$AC,'Output2 Headcount'!C36,INPUT_Du_lieu_nhan_vien!$AJ:$AJ,"Thử việc")</f>
        <v>1</v>
      </c>
      <c r="I36" s="11"/>
      <c r="J36" s="11"/>
      <c r="K36" s="10"/>
    </row>
    <row r="37" spans="1:11" s="12" customFormat="1" x14ac:dyDescent="0.25">
      <c r="A37" s="323"/>
      <c r="B37" s="171"/>
      <c r="C37" s="236"/>
      <c r="D37" s="170" t="s">
        <v>2845</v>
      </c>
      <c r="E37" s="326"/>
      <c r="F37" s="9">
        <f>COUNTIFS(INPUT_Du_lieu_nhan_vien!$AD:$AD,'Output2 Headcount'!D37,INPUT_Du_lieu_nhan_vien!$AJ:$AJ,"Chính thức")</f>
        <v>8</v>
      </c>
      <c r="G37" s="9">
        <f>COUNTIFS(INPUT_Du_lieu_nhan_vien!$AD:$AD,'Output2 Headcount'!$D37,INPUT_Du_lieu_nhan_vien!$AJ:$AJ,"Nghỉ khác")</f>
        <v>3</v>
      </c>
      <c r="H37" s="9">
        <f>COUNTIFS(INPUT_Du_lieu_nhan_vien!$AD:$AD,'Output2 Headcount'!D37,INPUT_Du_lieu_nhan_vien!$AJ:$AJ,"Thử việc")</f>
        <v>1</v>
      </c>
      <c r="I37" s="11"/>
      <c r="J37" s="11"/>
      <c r="K37" s="10"/>
    </row>
    <row r="38" spans="1:11" s="12" customFormat="1" x14ac:dyDescent="0.25">
      <c r="A38" s="323"/>
      <c r="B38" s="171"/>
      <c r="C38" s="236"/>
      <c r="D38" s="170" t="s">
        <v>6330</v>
      </c>
      <c r="E38" s="326"/>
      <c r="F38" s="9">
        <f>COUNTIFS(INPUT_Du_lieu_nhan_vien!$AD:$AD,'Output2 Headcount'!D38,INPUT_Du_lieu_nhan_vien!$AJ:$AJ,"Chính thức")</f>
        <v>1</v>
      </c>
      <c r="G38" s="9">
        <f>COUNTIFS(INPUT_Du_lieu_nhan_vien!$AD:$AD,'Output2 Headcount'!$D38,INPUT_Du_lieu_nhan_vien!$AJ:$AJ,"Nghỉ khác")</f>
        <v>0</v>
      </c>
      <c r="H38" s="9">
        <f>COUNTIFS(INPUT_Du_lieu_nhan_vien!$AD:$AD,'Output2 Headcount'!D38,INPUT_Du_lieu_nhan_vien!$AJ:$AJ,"Thử việc")</f>
        <v>0</v>
      </c>
      <c r="I38" s="11"/>
      <c r="J38" s="11"/>
      <c r="K38" s="10"/>
    </row>
    <row r="39" spans="1:11" s="12" customFormat="1" x14ac:dyDescent="0.25">
      <c r="A39" s="323"/>
      <c r="B39" s="171"/>
      <c r="C39" s="158" t="s">
        <v>2972</v>
      </c>
      <c r="D39" s="170"/>
      <c r="E39" s="326">
        <f>SUM(F39:I39)</f>
        <v>33</v>
      </c>
      <c r="F39" s="9">
        <f>COUNTIFS(INPUT_Du_lieu_nhan_vien!$AC:$AC,'Output2 Headcount'!C39,INPUT_Du_lieu_nhan_vien!$AJ:$AJ,"Chính thức")</f>
        <v>30</v>
      </c>
      <c r="G39" s="9">
        <f>COUNTIFS(INPUT_Du_lieu_nhan_vien!$AC:$AC,'Output2 Headcount'!$C39,INPUT_Du_lieu_nhan_vien!$AJ:$AJ,"Nghỉ khác")</f>
        <v>1</v>
      </c>
      <c r="H39" s="9">
        <f>COUNTIFS(INPUT_Du_lieu_nhan_vien!$AC:$AC,'Output2 Headcount'!C39,INPUT_Du_lieu_nhan_vien!$AJ:$AJ,"Thử việc")</f>
        <v>2</v>
      </c>
      <c r="I39" s="11"/>
      <c r="J39" s="11"/>
      <c r="K39" s="10"/>
    </row>
    <row r="40" spans="1:11" s="12" customFormat="1" x14ac:dyDescent="0.25">
      <c r="A40" s="323"/>
      <c r="B40" s="171"/>
      <c r="C40" s="236"/>
      <c r="D40" s="170" t="s">
        <v>2570</v>
      </c>
      <c r="E40" s="326"/>
      <c r="F40" s="9">
        <f>COUNTIFS(INPUT_Du_lieu_nhan_vien!$AD:$AD,'Output2 Headcount'!D40,INPUT_Du_lieu_nhan_vien!$AJ:$AJ,"Chính thức")</f>
        <v>6</v>
      </c>
      <c r="G40" s="9">
        <f>COUNTIFS(INPUT_Du_lieu_nhan_vien!$AD:$AD,'Output2 Headcount'!$D40,INPUT_Du_lieu_nhan_vien!$AJ:$AJ,"Nghỉ khác")</f>
        <v>0</v>
      </c>
      <c r="H40" s="9">
        <f>COUNTIFS(INPUT_Du_lieu_nhan_vien!$AD:$AD,'Output2 Headcount'!D40,INPUT_Du_lieu_nhan_vien!$AJ:$AJ,"Thử việc")</f>
        <v>0</v>
      </c>
      <c r="I40" s="11"/>
      <c r="J40" s="11"/>
      <c r="K40" s="10"/>
    </row>
    <row r="41" spans="1:11" s="12" customFormat="1" x14ac:dyDescent="0.25">
      <c r="A41" s="323"/>
      <c r="B41" s="171"/>
      <c r="C41" s="236"/>
      <c r="D41" s="170" t="s">
        <v>2571</v>
      </c>
      <c r="E41" s="326"/>
      <c r="F41" s="9">
        <f>COUNTIFS(INPUT_Du_lieu_nhan_vien!$AD:$AD,'Output2 Headcount'!D41,INPUT_Du_lieu_nhan_vien!$AJ:$AJ,"Chính thức")</f>
        <v>9</v>
      </c>
      <c r="G41" s="9">
        <f>COUNTIFS(INPUT_Du_lieu_nhan_vien!$AD:$AD,'Output2 Headcount'!$D41,INPUT_Du_lieu_nhan_vien!$AJ:$AJ,"Nghỉ khác")</f>
        <v>0</v>
      </c>
      <c r="H41" s="9">
        <f>COUNTIFS(INPUT_Du_lieu_nhan_vien!$AD:$AD,'Output2 Headcount'!D41,INPUT_Du_lieu_nhan_vien!$AJ:$AJ,"Thử việc")</f>
        <v>1</v>
      </c>
      <c r="I41" s="11"/>
      <c r="J41" s="11"/>
      <c r="K41" s="10"/>
    </row>
    <row r="42" spans="1:11" s="12" customFormat="1" x14ac:dyDescent="0.25">
      <c r="A42" s="323"/>
      <c r="B42" s="171"/>
      <c r="C42" s="236"/>
      <c r="D42" s="170" t="s">
        <v>2572</v>
      </c>
      <c r="E42" s="326"/>
      <c r="F42" s="9">
        <f>COUNTIFS(INPUT_Du_lieu_nhan_vien!$AD:$AD,'Output2 Headcount'!D42,INPUT_Du_lieu_nhan_vien!$AJ:$AJ,"Chính thức")</f>
        <v>6</v>
      </c>
      <c r="G42" s="9">
        <f>COUNTIFS(INPUT_Du_lieu_nhan_vien!$AD:$AD,'Output2 Headcount'!$D42,INPUT_Du_lieu_nhan_vien!$AJ:$AJ,"Nghỉ khác")</f>
        <v>0</v>
      </c>
      <c r="H42" s="9">
        <f>COUNTIFS(INPUT_Du_lieu_nhan_vien!$AD:$AD,'Output2 Headcount'!D42,INPUT_Du_lieu_nhan_vien!$AJ:$AJ,"Thử việc")</f>
        <v>2</v>
      </c>
      <c r="I42" s="11"/>
      <c r="J42" s="11"/>
      <c r="K42" s="10"/>
    </row>
    <row r="43" spans="1:11" s="12" customFormat="1" x14ac:dyDescent="0.25">
      <c r="A43" s="323"/>
      <c r="B43" s="171"/>
      <c r="C43" s="236"/>
      <c r="D43" s="170" t="s">
        <v>2975</v>
      </c>
      <c r="E43" s="326"/>
      <c r="F43" s="9">
        <f>COUNTIFS(INPUT_Du_lieu_nhan_vien!$AD:$AD,'Output2 Headcount'!D43,INPUT_Du_lieu_nhan_vien!$AJ:$AJ,"Chính thức")</f>
        <v>0</v>
      </c>
      <c r="G43" s="9">
        <f>COUNTIFS(INPUT_Du_lieu_nhan_vien!$AD:$AD,'Output2 Headcount'!$D43,INPUT_Du_lieu_nhan_vien!$AJ:$AJ,"Nghỉ khác")</f>
        <v>0</v>
      </c>
      <c r="H43" s="9">
        <f>COUNTIFS(INPUT_Du_lieu_nhan_vien!$AD:$AD,'Output2 Headcount'!D43,INPUT_Du_lieu_nhan_vien!$AJ:$AJ,"Thử việc")</f>
        <v>1</v>
      </c>
      <c r="I43" s="11"/>
      <c r="J43" s="11"/>
      <c r="K43" s="10"/>
    </row>
    <row r="44" spans="1:11" s="12" customFormat="1" x14ac:dyDescent="0.25">
      <c r="A44" s="323"/>
      <c r="B44" s="171"/>
      <c r="C44" s="236"/>
      <c r="D44" s="172" t="s">
        <v>2573</v>
      </c>
      <c r="E44" s="326"/>
      <c r="F44" s="9">
        <f>COUNTIFS(INPUT_Du_lieu_nhan_vien!$AD:$AD,'Output2 Headcount'!D44,INPUT_Du_lieu_nhan_vien!$AJ:$AJ,"Chính thức")</f>
        <v>4</v>
      </c>
      <c r="G44" s="9">
        <f>COUNTIFS(INPUT_Du_lieu_nhan_vien!$AD:$AD,'Output2 Headcount'!$D44,INPUT_Du_lieu_nhan_vien!$AJ:$AJ,"Nghỉ khác")</f>
        <v>1</v>
      </c>
      <c r="H44" s="9">
        <f>COUNTIFS(INPUT_Du_lieu_nhan_vien!$AD:$AD,'Output2 Headcount'!D44,INPUT_Du_lieu_nhan_vien!$AJ:$AJ,"Thử việc")</f>
        <v>0</v>
      </c>
      <c r="I44" s="11"/>
      <c r="J44" s="11"/>
      <c r="K44" s="10"/>
    </row>
    <row r="45" spans="1:11" s="12" customFormat="1" x14ac:dyDescent="0.25">
      <c r="A45" s="323"/>
      <c r="B45" s="171"/>
      <c r="C45" s="160"/>
      <c r="D45" s="172" t="s">
        <v>2569</v>
      </c>
      <c r="E45" s="326"/>
      <c r="F45" s="9">
        <f>COUNTIFS(INPUT_Du_lieu_nhan_vien!$AD:$AD,'Output2 Headcount'!D45,INPUT_Du_lieu_nhan_vien!$AJ:$AJ,"Chính thức")</f>
        <v>4</v>
      </c>
      <c r="G45" s="9">
        <f>COUNTIFS(INPUT_Du_lieu_nhan_vien!$AD:$AD,'Output2 Headcount'!$D45,INPUT_Du_lieu_nhan_vien!$AJ:$AJ,"Nghỉ khác")</f>
        <v>0</v>
      </c>
      <c r="H45" s="9">
        <f>COUNTIFS(INPUT_Du_lieu_nhan_vien!$AD:$AD,'Output2 Headcount'!D45,INPUT_Du_lieu_nhan_vien!$AJ:$AJ,"Thử việc")</f>
        <v>0</v>
      </c>
      <c r="I45" s="11"/>
      <c r="J45" s="11"/>
      <c r="K45" s="10"/>
    </row>
    <row r="46" spans="1:11" x14ac:dyDescent="0.25">
      <c r="A46" s="319"/>
      <c r="B46" s="162"/>
      <c r="C46" s="158" t="s">
        <v>54</v>
      </c>
      <c r="D46" s="157"/>
      <c r="E46" s="326">
        <f>SUM(F46:I46)</f>
        <v>14</v>
      </c>
      <c r="F46" s="9">
        <f>COUNTIFS(INPUT_Du_lieu_nhan_vien!$AC:$AC,'Output2 Headcount'!C46,INPUT_Du_lieu_nhan_vien!$AJ:$AJ,"Chính thức")</f>
        <v>14</v>
      </c>
      <c r="G46" s="9">
        <f>COUNTIFS(INPUT_Du_lieu_nhan_vien!$AC:$AC,'Output2 Headcount'!$C46,INPUT_Du_lieu_nhan_vien!$AJ:$AJ,"Nghỉ khác")</f>
        <v>0</v>
      </c>
      <c r="H46" s="9">
        <f>COUNTIFS(INPUT_Du_lieu_nhan_vien!$AC:$AC,'Output2 Headcount'!C46,INPUT_Du_lieu_nhan_vien!$AJ:$AJ,"Thử việc")</f>
        <v>0</v>
      </c>
      <c r="I46" s="9"/>
      <c r="J46" s="9"/>
      <c r="K46" s="10"/>
    </row>
    <row r="47" spans="1:11" x14ac:dyDescent="0.25">
      <c r="A47" s="319"/>
      <c r="B47" s="162"/>
      <c r="C47" s="159"/>
      <c r="D47" s="166" t="s">
        <v>55</v>
      </c>
      <c r="E47" s="326"/>
      <c r="F47" s="9">
        <f>COUNTIFS(INPUT_Du_lieu_nhan_vien!$AD:$AD,'Output2 Headcount'!D47,INPUT_Du_lieu_nhan_vien!$AJ:$AJ,"Chính thức")</f>
        <v>5</v>
      </c>
      <c r="G47" s="9">
        <f>COUNTIFS(INPUT_Du_lieu_nhan_vien!$AD:$AD,'Output2 Headcount'!$D47,INPUT_Du_lieu_nhan_vien!$AJ:$AJ,"Nghỉ khác")</f>
        <v>0</v>
      </c>
      <c r="H47" s="9">
        <f>COUNTIFS(INPUT_Du_lieu_nhan_vien!$AD:$AD,'Output2 Headcount'!D47,INPUT_Du_lieu_nhan_vien!$AJ:$AJ,"Thử việc")</f>
        <v>0</v>
      </c>
      <c r="I47" s="9"/>
      <c r="J47" s="9"/>
      <c r="K47" s="10"/>
    </row>
    <row r="48" spans="1:11" x14ac:dyDescent="0.25">
      <c r="A48" s="319"/>
      <c r="B48" s="162"/>
      <c r="C48" s="159"/>
      <c r="D48" s="166" t="s">
        <v>823</v>
      </c>
      <c r="E48" s="326"/>
      <c r="F48" s="9">
        <f>COUNTIFS(INPUT_Du_lieu_nhan_vien!$AD:$AD,'Output2 Headcount'!D48,INPUT_Du_lieu_nhan_vien!$AJ:$AJ,"Chính thức")</f>
        <v>8</v>
      </c>
      <c r="G48" s="9">
        <f>COUNTIFS(INPUT_Du_lieu_nhan_vien!$AD:$AD,'Output2 Headcount'!$D48,INPUT_Du_lieu_nhan_vien!$AJ:$AJ,"Nghỉ khác")</f>
        <v>0</v>
      </c>
      <c r="H48" s="9">
        <f>COUNTIFS(INPUT_Du_lieu_nhan_vien!$AD:$AD,'Output2 Headcount'!D48,INPUT_Du_lieu_nhan_vien!$AJ:$AJ,"Thử việc")</f>
        <v>0</v>
      </c>
      <c r="I48" s="9"/>
      <c r="J48" s="9"/>
      <c r="K48" s="10"/>
    </row>
    <row r="49" spans="1:18" x14ac:dyDescent="0.25">
      <c r="A49" s="319"/>
      <c r="B49" s="162"/>
      <c r="C49" s="158" t="s">
        <v>2631</v>
      </c>
      <c r="D49" s="166"/>
      <c r="E49" s="326">
        <f>SUM(F49:I49)</f>
        <v>8</v>
      </c>
      <c r="F49" s="9">
        <f>COUNTIFS(INPUT_Du_lieu_nhan_vien!$AC:$AC,'Output2 Headcount'!C49,INPUT_Du_lieu_nhan_vien!$AJ:$AJ,"Chính thức")</f>
        <v>7</v>
      </c>
      <c r="G49" s="9">
        <f>COUNTIFS(INPUT_Du_lieu_nhan_vien!$AC:$AC,'Output2 Headcount'!$C49,INPUT_Du_lieu_nhan_vien!$AJ:$AJ,"Nghỉ khác")</f>
        <v>0</v>
      </c>
      <c r="H49" s="9">
        <f>COUNTIFS(INPUT_Du_lieu_nhan_vien!$AC:$AC,'Output2 Headcount'!C49,INPUT_Du_lieu_nhan_vien!$AJ:$AJ,"Thử việc")</f>
        <v>1</v>
      </c>
      <c r="I49" s="9"/>
      <c r="J49" s="9"/>
      <c r="K49" s="10"/>
    </row>
    <row r="50" spans="1:18" x14ac:dyDescent="0.25">
      <c r="A50" s="319"/>
      <c r="B50" s="162"/>
      <c r="C50" s="377"/>
      <c r="D50" s="166" t="s">
        <v>5893</v>
      </c>
      <c r="E50" s="326"/>
      <c r="F50" s="9">
        <f>COUNTIFS(INPUT_Du_lieu_nhan_vien!$AD:$AD,'Output2 Headcount'!D50,INPUT_Du_lieu_nhan_vien!$AJ:$AJ,"Chính thức")</f>
        <v>3</v>
      </c>
      <c r="G50" s="9">
        <f>COUNTIFS(INPUT_Du_lieu_nhan_vien!$AD:$AD,'Output2 Headcount'!$D50,INPUT_Du_lieu_nhan_vien!$AJ:$AJ,"Nghỉ khác")</f>
        <v>0</v>
      </c>
      <c r="H50" s="9">
        <f>COUNTIFS(INPUT_Du_lieu_nhan_vien!$AD:$AD,'Output2 Headcount'!D50,INPUT_Du_lieu_nhan_vien!$AJ:$AJ,"Thử việc")</f>
        <v>1</v>
      </c>
      <c r="I50" s="9"/>
      <c r="J50" s="9"/>
      <c r="K50" s="10"/>
    </row>
    <row r="51" spans="1:18" x14ac:dyDescent="0.25">
      <c r="A51" s="319"/>
      <c r="B51" s="162"/>
      <c r="C51" s="378"/>
      <c r="D51" s="166" t="s">
        <v>6219</v>
      </c>
      <c r="E51" s="326"/>
      <c r="F51" s="9">
        <f>COUNTIFS(INPUT_Du_lieu_nhan_vien!$AD:$AD,'Output2 Headcount'!D51,INPUT_Du_lieu_nhan_vien!$AJ:$AJ,"Chính thức")</f>
        <v>3</v>
      </c>
      <c r="G51" s="9">
        <f>COUNTIFS(INPUT_Du_lieu_nhan_vien!$AD:$AD,'Output2 Headcount'!$D51,INPUT_Du_lieu_nhan_vien!$AJ:$AJ,"Nghỉ khác")</f>
        <v>0</v>
      </c>
      <c r="H51" s="9">
        <f>COUNTIFS(INPUT_Du_lieu_nhan_vien!$AD:$AD,'Output2 Headcount'!D51,INPUT_Du_lieu_nhan_vien!$AJ:$AJ,"Thử việc")</f>
        <v>0</v>
      </c>
      <c r="I51" s="9"/>
      <c r="J51" s="9"/>
      <c r="K51" s="10"/>
    </row>
    <row r="52" spans="1:18" x14ac:dyDescent="0.25">
      <c r="A52" s="319"/>
      <c r="B52" s="162"/>
      <c r="C52" s="158" t="s">
        <v>56</v>
      </c>
      <c r="D52" s="166"/>
      <c r="E52" s="326">
        <f>SUM(F52:I52)</f>
        <v>3</v>
      </c>
      <c r="F52" s="9">
        <f>COUNTIFS(INPUT_Du_lieu_nhan_vien!$AC:$AC,'Output2 Headcount'!C52,INPUT_Du_lieu_nhan_vien!$AJ:$AJ,"Chính thức")</f>
        <v>2</v>
      </c>
      <c r="G52" s="9">
        <f>COUNTIFS(INPUT_Du_lieu_nhan_vien!$AC:$AC,'Output2 Headcount'!$C52,INPUT_Du_lieu_nhan_vien!$AJ:$AJ,"Nghỉ khác")</f>
        <v>1</v>
      </c>
      <c r="H52" s="9">
        <f>COUNTIFS(INPUT_Du_lieu_nhan_vien!$AC:$AC,'Output2 Headcount'!C52,INPUT_Du_lieu_nhan_vien!$AJ:$AJ,"Thử việc")</f>
        <v>0</v>
      </c>
      <c r="I52" s="9"/>
      <c r="J52" s="9"/>
      <c r="K52" s="10"/>
    </row>
    <row r="53" spans="1:18" x14ac:dyDescent="0.25">
      <c r="A53" s="319"/>
      <c r="B53" s="371" t="s">
        <v>2622</v>
      </c>
      <c r="C53" s="375"/>
      <c r="D53" s="376"/>
      <c r="E53" s="327">
        <f>SUM(E36:E52)</f>
        <v>71</v>
      </c>
      <c r="F53" s="177"/>
      <c r="G53" s="177"/>
      <c r="H53" s="177"/>
      <c r="I53" s="177"/>
      <c r="J53" s="177"/>
      <c r="K53" s="178"/>
      <c r="R53" s="7">
        <f>2+23+56+E35+E32</f>
        <v>107</v>
      </c>
    </row>
    <row r="54" spans="1:18" x14ac:dyDescent="0.25">
      <c r="A54" s="371"/>
      <c r="B54" s="371" t="s">
        <v>57</v>
      </c>
      <c r="C54" s="158" t="s">
        <v>58</v>
      </c>
      <c r="D54" s="157"/>
      <c r="E54" s="326">
        <f>SUM(F54:I54)</f>
        <v>7</v>
      </c>
      <c r="F54" s="9">
        <f>COUNTIFS(INPUT_Du_lieu_nhan_vien!$AC:$AC,'Output2 Headcount'!C54,INPUT_Du_lieu_nhan_vien!$AJ:$AJ,"Chính thức")</f>
        <v>5</v>
      </c>
      <c r="G54" s="9">
        <f>COUNTIFS(INPUT_Du_lieu_nhan_vien!$AC:$AC,'Output2 Headcount'!$C54,INPUT_Du_lieu_nhan_vien!$AJ:$AJ,"Nghỉ khác")</f>
        <v>0</v>
      </c>
      <c r="H54" s="9">
        <f>COUNTIFS(INPUT_Du_lieu_nhan_vien!$AC:$AC,'Output2 Headcount'!C54,INPUT_Du_lieu_nhan_vien!$AJ:$AJ,"Thử việc")</f>
        <v>2</v>
      </c>
      <c r="I54" s="9"/>
      <c r="J54" s="9"/>
      <c r="K54" s="10"/>
    </row>
    <row r="55" spans="1:18" x14ac:dyDescent="0.25">
      <c r="A55" s="371"/>
      <c r="B55" s="371"/>
      <c r="C55" s="158"/>
      <c r="D55" s="157" t="s">
        <v>59</v>
      </c>
      <c r="E55" s="326"/>
      <c r="F55" s="9">
        <f>COUNTIFS(INPUT_Du_lieu_nhan_vien!$AD:$AD,'Output2 Headcount'!D55,INPUT_Du_lieu_nhan_vien!$AJ:$AJ,"Chính thức")</f>
        <v>3</v>
      </c>
      <c r="G55" s="9">
        <f>COUNTIFS(INPUT_Du_lieu_nhan_vien!$AD:$AD,'Output2 Headcount'!$D55,INPUT_Du_lieu_nhan_vien!$AJ:$AJ,"Nghỉ khác")</f>
        <v>0</v>
      </c>
      <c r="H55" s="9">
        <f>COUNTIFS(INPUT_Du_lieu_nhan_vien!$AD:$AD,'Output2 Headcount'!D55,INPUT_Du_lieu_nhan_vien!$AJ:$AJ,"Thử việc")</f>
        <v>1</v>
      </c>
      <c r="I55" s="9"/>
      <c r="J55" s="9"/>
      <c r="K55" s="10"/>
    </row>
    <row r="56" spans="1:18" x14ac:dyDescent="0.25">
      <c r="A56" s="371"/>
      <c r="B56" s="371"/>
      <c r="C56" s="159"/>
      <c r="D56" s="157" t="s">
        <v>2977</v>
      </c>
      <c r="E56" s="326"/>
      <c r="F56" s="9">
        <f>COUNTIFS(INPUT_Du_lieu_nhan_vien!$AD:$AD,'Output2 Headcount'!D56,INPUT_Du_lieu_nhan_vien!$AJ:$AJ,"Chính thức")</f>
        <v>1</v>
      </c>
      <c r="G56" s="9">
        <f>COUNTIFS(INPUT_Du_lieu_nhan_vien!$AD:$AD,'Output2 Headcount'!$D56,INPUT_Du_lieu_nhan_vien!$AJ:$AJ,"Nghỉ khác")</f>
        <v>0</v>
      </c>
      <c r="H56" s="9">
        <f>COUNTIFS(INPUT_Du_lieu_nhan_vien!$AD:$AD,'Output2 Headcount'!D56,INPUT_Du_lieu_nhan_vien!$AJ:$AJ,"Thử việc")</f>
        <v>1</v>
      </c>
      <c r="I56" s="9"/>
      <c r="J56" s="9"/>
      <c r="K56" s="10"/>
    </row>
    <row r="57" spans="1:18" x14ac:dyDescent="0.25">
      <c r="A57" s="371"/>
      <c r="B57" s="371"/>
      <c r="C57" s="159"/>
      <c r="D57" s="157" t="s">
        <v>2978</v>
      </c>
      <c r="E57" s="326"/>
      <c r="F57" s="9">
        <f>COUNTIFS(INPUT_Du_lieu_nhan_vien!$AD:$AD,'Output2 Headcount'!D57,INPUT_Du_lieu_nhan_vien!$AJ:$AJ,"Chính thức")</f>
        <v>0</v>
      </c>
      <c r="G57" s="9">
        <f>COUNTIFS(INPUT_Du_lieu_nhan_vien!$AD:$AD,'Output2 Headcount'!$D57,INPUT_Du_lieu_nhan_vien!$AJ:$AJ,"Nghỉ khác")</f>
        <v>0</v>
      </c>
      <c r="H57" s="9">
        <f>COUNTIFS(INPUT_Du_lieu_nhan_vien!$AD:$AD,'Output2 Headcount'!D57,INPUT_Du_lieu_nhan_vien!$AJ:$AJ,"Thử việc")</f>
        <v>0</v>
      </c>
      <c r="I57" s="9"/>
      <c r="J57" s="9"/>
      <c r="K57" s="10"/>
    </row>
    <row r="58" spans="1:18" x14ac:dyDescent="0.25">
      <c r="A58" s="371"/>
      <c r="B58" s="371"/>
      <c r="C58" s="158" t="s">
        <v>201</v>
      </c>
      <c r="D58" s="157"/>
      <c r="E58" s="326">
        <f>SUM(F58:I58)</f>
        <v>14</v>
      </c>
      <c r="F58" s="9">
        <f>COUNTIFS(INPUT_Du_lieu_nhan_vien!$AC:$AC,'Output2 Headcount'!C58,INPUT_Du_lieu_nhan_vien!$AJ:$AJ,"Chính thức")</f>
        <v>11</v>
      </c>
      <c r="G58" s="9">
        <f>COUNTIFS(INPUT_Du_lieu_nhan_vien!$AC:$AC,'Output2 Headcount'!$C58,INPUT_Du_lieu_nhan_vien!$AJ:$AJ,"Nghỉ khác")</f>
        <v>1</v>
      </c>
      <c r="H58" s="9">
        <f>COUNTIFS(INPUT_Du_lieu_nhan_vien!$AC:$AC,'Output2 Headcount'!C58,INPUT_Du_lieu_nhan_vien!$AJ:$AJ,"Thử việc")</f>
        <v>2</v>
      </c>
      <c r="I58" s="9"/>
      <c r="J58" s="9"/>
      <c r="K58" s="10"/>
    </row>
    <row r="59" spans="1:18" x14ac:dyDescent="0.25">
      <c r="A59" s="371"/>
      <c r="B59" s="371"/>
      <c r="C59" s="159"/>
      <c r="D59" s="157" t="s">
        <v>5249</v>
      </c>
      <c r="E59" s="326"/>
      <c r="F59" s="9">
        <f>COUNTIFS(INPUT_Du_lieu_nhan_vien!$AD:$AD,'Output2 Headcount'!D59,INPUT_Du_lieu_nhan_vien!$AJ:$AJ,"Chính thức")</f>
        <v>6</v>
      </c>
      <c r="G59" s="9">
        <f>COUNTIFS(INPUT_Du_lieu_nhan_vien!$AD:$AD,'Output2 Headcount'!$D59,INPUT_Du_lieu_nhan_vien!$AJ:$AJ,"Nghỉ khác")</f>
        <v>1</v>
      </c>
      <c r="H59" s="9">
        <f>COUNTIFS(INPUT_Du_lieu_nhan_vien!$AD:$AD,'Output2 Headcount'!D59,INPUT_Du_lieu_nhan_vien!$AJ:$AJ,"Thử việc")</f>
        <v>1</v>
      </c>
      <c r="I59" s="9"/>
      <c r="J59" s="9"/>
      <c r="K59" s="10"/>
    </row>
    <row r="60" spans="1:18" x14ac:dyDescent="0.25">
      <c r="A60" s="371"/>
      <c r="B60" s="371"/>
      <c r="C60" s="159"/>
      <c r="D60" s="157" t="s">
        <v>5248</v>
      </c>
      <c r="E60" s="326"/>
      <c r="F60" s="9">
        <f>COUNTIFS(INPUT_Du_lieu_nhan_vien!$AD:$AD,'Output2 Headcount'!D60,INPUT_Du_lieu_nhan_vien!$AJ:$AJ,"Chính thức")</f>
        <v>3</v>
      </c>
      <c r="G60" s="9">
        <f>COUNTIFS(INPUT_Du_lieu_nhan_vien!$AD:$AD,'Output2 Headcount'!$D60,INPUT_Du_lieu_nhan_vien!$AJ:$AJ,"Nghỉ khác")</f>
        <v>0</v>
      </c>
      <c r="H60" s="9">
        <f>COUNTIFS(INPUT_Du_lieu_nhan_vien!$AD:$AD,'Output2 Headcount'!D60,INPUT_Du_lieu_nhan_vien!$AJ:$AJ,"Thử việc")</f>
        <v>0</v>
      </c>
      <c r="I60" s="9"/>
      <c r="J60" s="9"/>
      <c r="K60" s="10"/>
    </row>
    <row r="61" spans="1:18" x14ac:dyDescent="0.25">
      <c r="A61" s="336"/>
      <c r="B61" s="334"/>
      <c r="C61" s="337" t="s">
        <v>7917</v>
      </c>
      <c r="D61" s="335"/>
      <c r="E61" s="326">
        <f>SUM(F61:I61)</f>
        <v>1</v>
      </c>
      <c r="F61" s="9">
        <f>COUNTIFS(INPUT_Du_lieu_nhan_vien!$AC:$AC,'Output2 Headcount'!C61,INPUT_Du_lieu_nhan_vien!$AJ:$AJ,"Chính thức")</f>
        <v>1</v>
      </c>
      <c r="G61" s="9">
        <f>COUNTIFS(INPUT_Du_lieu_nhan_vien!$AC:$AC,'Output2 Headcount'!$C61,INPUT_Du_lieu_nhan_vien!$AJ:$AJ,"Nghỉ khác")</f>
        <v>0</v>
      </c>
      <c r="H61" s="9">
        <f>COUNTIFS(INPUT_Du_lieu_nhan_vien!$AC:$AC,'Output2 Headcount'!C61,INPUT_Du_lieu_nhan_vien!$AJ:$AJ,"Thử việc")</f>
        <v>0</v>
      </c>
      <c r="I61" s="9"/>
      <c r="J61" s="9"/>
      <c r="K61" s="10"/>
    </row>
    <row r="62" spans="1:18" x14ac:dyDescent="0.25">
      <c r="A62" s="319"/>
      <c r="B62" s="371" t="s">
        <v>2623</v>
      </c>
      <c r="C62" s="375"/>
      <c r="D62" s="376"/>
      <c r="E62" s="327">
        <f>SUM(E54:E61)</f>
        <v>22</v>
      </c>
      <c r="F62" s="177"/>
      <c r="G62" s="177"/>
      <c r="H62" s="177"/>
      <c r="I62" s="177"/>
      <c r="J62" s="177"/>
      <c r="K62" s="178"/>
    </row>
    <row r="63" spans="1:18" x14ac:dyDescent="0.25">
      <c r="A63" s="317"/>
      <c r="B63" s="156" t="s">
        <v>62</v>
      </c>
      <c r="C63" s="155" t="s">
        <v>63</v>
      </c>
      <c r="D63" s="157"/>
      <c r="E63" s="326">
        <f>SUM(F63:I63)</f>
        <v>2</v>
      </c>
      <c r="F63" s="9">
        <f>COUNTIFS(INPUT_Du_lieu_nhan_vien!$AC:$AC,'Output2 Headcount'!C63,INPUT_Du_lieu_nhan_vien!$AJ:$AJ,"Chính thức")</f>
        <v>2</v>
      </c>
      <c r="G63" s="9">
        <f>COUNTIFS(INPUT_Du_lieu_nhan_vien!$AC:$AC,'Output2 Headcount'!$C63,INPUT_Du_lieu_nhan_vien!$AJ:$AJ,"Nghỉ khác")</f>
        <v>0</v>
      </c>
      <c r="H63" s="9">
        <f>COUNTIFS(INPUT_Du_lieu_nhan_vien!$AC:$AC,'Output2 Headcount'!C63,INPUT_Du_lieu_nhan_vien!$AJ:$AJ,"Thử việc")</f>
        <v>0</v>
      </c>
      <c r="I63" s="9"/>
      <c r="J63" s="9"/>
      <c r="K63" s="10"/>
    </row>
    <row r="64" spans="1:18" x14ac:dyDescent="0.25">
      <c r="A64" s="319"/>
      <c r="B64" s="372" t="s">
        <v>6119</v>
      </c>
      <c r="C64" s="373"/>
      <c r="D64" s="374"/>
      <c r="E64" s="327">
        <f>SUM(E63)</f>
        <v>2</v>
      </c>
      <c r="F64" s="177"/>
      <c r="G64" s="177"/>
      <c r="H64" s="177"/>
      <c r="I64" s="177"/>
      <c r="J64" s="177"/>
      <c r="K64" s="178"/>
    </row>
    <row r="65" spans="1:19" x14ac:dyDescent="0.25">
      <c r="A65" s="320"/>
      <c r="B65" s="161" t="s">
        <v>64</v>
      </c>
      <c r="C65" s="155" t="s">
        <v>64</v>
      </c>
      <c r="D65" s="157"/>
      <c r="E65" s="326">
        <f>SUM(F65:I65)</f>
        <v>1</v>
      </c>
      <c r="F65" s="9">
        <f>COUNTIFS(INPUT_Du_lieu_nhan_vien!$AC:$AC,'Output2 Headcount'!C65,INPUT_Du_lieu_nhan_vien!$AJ:$AJ,"Chính thức")</f>
        <v>1</v>
      </c>
      <c r="G65" s="9">
        <f>COUNTIFS(INPUT_Du_lieu_nhan_vien!$AC:$AC,'Output2 Headcount'!$C65,INPUT_Du_lieu_nhan_vien!$AJ:$AJ,"Nghỉ khác")</f>
        <v>0</v>
      </c>
      <c r="H65" s="9">
        <f>COUNTIFS(INPUT_Du_lieu_nhan_vien!$AC:$AC,'Output2 Headcount'!C65,INPUT_Du_lieu_nhan_vien!$AJ:$AJ,"Thử việc")</f>
        <v>0</v>
      </c>
      <c r="I65" s="13"/>
      <c r="J65" s="13"/>
      <c r="K65" s="10"/>
    </row>
    <row r="66" spans="1:19" x14ac:dyDescent="0.25">
      <c r="A66" s="319"/>
      <c r="B66" s="162"/>
      <c r="C66" s="155" t="s">
        <v>2677</v>
      </c>
      <c r="D66" s="155"/>
      <c r="E66" s="326">
        <f>SUM(F66:I66)</f>
        <v>14</v>
      </c>
      <c r="F66" s="9">
        <f>COUNTIFS(INPUT_Du_lieu_nhan_vien!$AC:$AC,'Output2 Headcount'!C66,INPUT_Du_lieu_nhan_vien!$AJ:$AJ,"Chính thức")</f>
        <v>12</v>
      </c>
      <c r="G66" s="9">
        <f>COUNTIFS(INPUT_Du_lieu_nhan_vien!$AC:$AC,'Output2 Headcount'!$C66,INPUT_Du_lieu_nhan_vien!$AJ:$AJ,"Nghỉ khác")</f>
        <v>0</v>
      </c>
      <c r="H66" s="9">
        <f>COUNTIFS(INPUT_Du_lieu_nhan_vien!$AC:$AC,'Output2 Headcount'!C66,INPUT_Du_lieu_nhan_vien!$AJ:$AJ,"Thử việc")</f>
        <v>2</v>
      </c>
      <c r="I66" s="9"/>
      <c r="J66" s="9"/>
      <c r="K66" s="10"/>
    </row>
    <row r="67" spans="1:19" x14ac:dyDescent="0.25">
      <c r="A67" s="319"/>
      <c r="B67" s="162"/>
      <c r="C67" s="158"/>
      <c r="D67" s="155" t="s">
        <v>2678</v>
      </c>
      <c r="E67" s="326"/>
      <c r="F67" s="9">
        <f>COUNTIFS(INPUT_Du_lieu_nhan_vien!$AD:$AD,'Output2 Headcount'!D67,INPUT_Du_lieu_nhan_vien!$AJ:$AJ,"Chính thức")</f>
        <v>5</v>
      </c>
      <c r="G67" s="9">
        <f>COUNTIFS(INPUT_Du_lieu_nhan_vien!$AD:$AD,'Output2 Headcount'!$D67,INPUT_Du_lieu_nhan_vien!$AJ:$AJ,"Nghỉ khác")</f>
        <v>0</v>
      </c>
      <c r="H67" s="9">
        <f>COUNTIFS(INPUT_Du_lieu_nhan_vien!$AD:$AD,'Output2 Headcount'!D67,INPUT_Du_lieu_nhan_vien!$AJ:$AJ,"Thử việc")</f>
        <v>1</v>
      </c>
      <c r="I67" s="9"/>
      <c r="J67" s="9"/>
      <c r="K67" s="10"/>
    </row>
    <row r="68" spans="1:19" x14ac:dyDescent="0.25">
      <c r="A68" s="319"/>
      <c r="B68" s="162"/>
      <c r="C68" s="159"/>
      <c r="D68" s="155" t="s">
        <v>2679</v>
      </c>
      <c r="E68" s="326"/>
      <c r="F68" s="9">
        <f>COUNTIFS(INPUT_Du_lieu_nhan_vien!$AD:$AD,'Output2 Headcount'!D68,INPUT_Du_lieu_nhan_vien!$AJ:$AJ,"Chính thức")</f>
        <v>1</v>
      </c>
      <c r="G68" s="9">
        <f>COUNTIFS(INPUT_Du_lieu_nhan_vien!$AD:$AD,'Output2 Headcount'!$D68,INPUT_Du_lieu_nhan_vien!$AJ:$AJ,"Nghỉ khác")</f>
        <v>0</v>
      </c>
      <c r="H68" s="9">
        <f>COUNTIFS(INPUT_Du_lieu_nhan_vien!$AD:$AD,'Output2 Headcount'!D68,INPUT_Du_lieu_nhan_vien!$AJ:$AJ,"Thử việc")</f>
        <v>1</v>
      </c>
      <c r="I68" s="9"/>
      <c r="J68" s="9"/>
      <c r="K68" s="10"/>
    </row>
    <row r="69" spans="1:19" x14ac:dyDescent="0.25">
      <c r="A69" s="319"/>
      <c r="B69" s="162"/>
      <c r="C69" s="159"/>
      <c r="D69" s="155" t="s">
        <v>2680</v>
      </c>
      <c r="E69" s="326"/>
      <c r="F69" s="9">
        <f>COUNTIFS(INPUT_Du_lieu_nhan_vien!$AD:$AD,'Output2 Headcount'!D69,INPUT_Du_lieu_nhan_vien!$AJ:$AJ,"Chính thức")</f>
        <v>4</v>
      </c>
      <c r="G69" s="9">
        <f>COUNTIFS(INPUT_Du_lieu_nhan_vien!$AD:$AD,'Output2 Headcount'!$D69,INPUT_Du_lieu_nhan_vien!$AJ:$AJ,"Nghỉ khác")</f>
        <v>0</v>
      </c>
      <c r="H69" s="9">
        <f>COUNTIFS(INPUT_Du_lieu_nhan_vien!$AD:$AD,'Output2 Headcount'!D69,INPUT_Du_lieu_nhan_vien!$AJ:$AJ,"Thử việc")</f>
        <v>0</v>
      </c>
      <c r="I69" s="9"/>
      <c r="J69" s="9"/>
      <c r="K69" s="10"/>
      <c r="R69" s="332" t="s">
        <v>7646</v>
      </c>
      <c r="S69" s="188">
        <f>COUNTIFS(INPUT_Du_lieu_nhan_vien!$AT:$AT,'Output2 Headcount'!$R$69,INPUT_Du_lieu_nhan_vien!$AJ:$AJ,"&lt;&gt;Nghỉ việc")</f>
        <v>294</v>
      </c>
    </row>
    <row r="70" spans="1:19" x14ac:dyDescent="0.25">
      <c r="A70" s="319"/>
      <c r="B70" s="162"/>
      <c r="C70" s="160"/>
      <c r="D70" s="155" t="s">
        <v>2681</v>
      </c>
      <c r="E70" s="326"/>
      <c r="F70" s="9">
        <f>COUNTIFS(INPUT_Du_lieu_nhan_vien!$AD:$AD,'Output2 Headcount'!D70,INPUT_Du_lieu_nhan_vien!$AJ:$AJ,"Chính thức")</f>
        <v>1</v>
      </c>
      <c r="G70" s="9">
        <f>COUNTIFS(INPUT_Du_lieu_nhan_vien!$AD:$AD,'Output2 Headcount'!$D70,INPUT_Du_lieu_nhan_vien!$AJ:$AJ,"Nghỉ khác")</f>
        <v>0</v>
      </c>
      <c r="H70" s="9">
        <f>COUNTIFS(INPUT_Du_lieu_nhan_vien!$AD:$AD,'Output2 Headcount'!D70,INPUT_Du_lieu_nhan_vien!$AJ:$AJ,"Thử việc")</f>
        <v>0</v>
      </c>
      <c r="I70" s="9"/>
      <c r="J70" s="9"/>
      <c r="K70" s="10"/>
      <c r="R70" s="332" t="s">
        <v>7647</v>
      </c>
      <c r="S70" s="188">
        <f>COUNTIFS(INPUT_Du_lieu_nhan_vien!$AT:$AT,'Output2 Headcount'!$R$70,INPUT_Du_lieu_nhan_vien!$AJ:$AJ,"&lt;&gt;Nghỉ việc")</f>
        <v>2</v>
      </c>
    </row>
    <row r="71" spans="1:19" x14ac:dyDescent="0.25">
      <c r="A71" s="319"/>
      <c r="B71" s="162"/>
      <c r="C71" s="155" t="s">
        <v>2672</v>
      </c>
      <c r="D71" s="155"/>
      <c r="E71" s="326">
        <f>SUM(F71:I71)</f>
        <v>51</v>
      </c>
      <c r="F71" s="9">
        <f>COUNTIFS(INPUT_Du_lieu_nhan_vien!$AC:$AC,'Output2 Headcount'!C71,INPUT_Du_lieu_nhan_vien!$AJ:$AJ,"Chính thức")</f>
        <v>39</v>
      </c>
      <c r="G71" s="9">
        <f>COUNTIFS(INPUT_Du_lieu_nhan_vien!$AC:$AC,'Output2 Headcount'!$C71,INPUT_Du_lieu_nhan_vien!$AJ:$AJ,"Nghỉ khác")</f>
        <v>2</v>
      </c>
      <c r="H71" s="9">
        <f>COUNTIFS(INPUT_Du_lieu_nhan_vien!$AC:$AC,'Output2 Headcount'!C71,INPUT_Du_lieu_nhan_vien!$AJ:$AJ,"Thử việc")</f>
        <v>10</v>
      </c>
      <c r="I71" s="9"/>
      <c r="J71" s="9"/>
      <c r="K71" s="10"/>
    </row>
    <row r="72" spans="1:19" x14ac:dyDescent="0.25">
      <c r="A72" s="319"/>
      <c r="B72" s="162"/>
      <c r="C72" s="158"/>
      <c r="D72" s="155" t="s">
        <v>2673</v>
      </c>
      <c r="E72" s="326"/>
      <c r="F72" s="9">
        <f>COUNTIFS(INPUT_Du_lieu_nhan_vien!$AD:$AD,'Output2 Headcount'!D72,INPUT_Du_lieu_nhan_vien!$AJ:$AJ,"Chính thức")</f>
        <v>35</v>
      </c>
      <c r="G72" s="9">
        <f>COUNTIFS(INPUT_Du_lieu_nhan_vien!$AD:$AD,'Output2 Headcount'!$D72,INPUT_Du_lieu_nhan_vien!$AJ:$AJ,"Nghỉ khác")</f>
        <v>2</v>
      </c>
      <c r="H72" s="9">
        <f>COUNTIFS(INPUT_Du_lieu_nhan_vien!$AD:$AD,'Output2 Headcount'!D72,INPUT_Du_lieu_nhan_vien!$AJ:$AJ,"Thử việc")</f>
        <v>10</v>
      </c>
      <c r="I72" s="9"/>
      <c r="J72" s="9"/>
      <c r="K72" s="10"/>
    </row>
    <row r="73" spans="1:19" x14ac:dyDescent="0.25">
      <c r="A73" s="319"/>
      <c r="B73" s="162"/>
      <c r="C73" s="159"/>
      <c r="D73" s="155" t="s">
        <v>2981</v>
      </c>
      <c r="E73" s="326"/>
      <c r="F73" s="9">
        <f>COUNTIFS(INPUT_Du_lieu_nhan_vien!$AD:$AD,'Output2 Headcount'!D73,INPUT_Du_lieu_nhan_vien!$AJ:$AJ,"Chính thức")</f>
        <v>0</v>
      </c>
      <c r="G73" s="9">
        <f>COUNTIFS(INPUT_Du_lieu_nhan_vien!$AD:$AD,'Output2 Headcount'!$D73,INPUT_Du_lieu_nhan_vien!$AJ:$AJ,"Nghỉ khác")</f>
        <v>0</v>
      </c>
      <c r="H73" s="9">
        <f>COUNTIFS(INPUT_Du_lieu_nhan_vien!$AD:$AD,'Output2 Headcount'!D73,INPUT_Du_lieu_nhan_vien!$AJ:$AJ,"Thử việc")</f>
        <v>0</v>
      </c>
      <c r="I73" s="9"/>
      <c r="J73" s="9"/>
      <c r="K73" s="10"/>
    </row>
    <row r="74" spans="1:19" x14ac:dyDescent="0.25">
      <c r="A74" s="319"/>
      <c r="B74" s="162"/>
      <c r="C74" s="159"/>
      <c r="D74" s="155" t="s">
        <v>2674</v>
      </c>
      <c r="E74" s="326"/>
      <c r="F74" s="9">
        <f>COUNTIFS(INPUT_Du_lieu_nhan_vien!$AD:$AD,'Output2 Headcount'!D74,INPUT_Du_lieu_nhan_vien!$AJ:$AJ,"Chính thức")</f>
        <v>0</v>
      </c>
      <c r="G74" s="9">
        <f>COUNTIFS(INPUT_Du_lieu_nhan_vien!$AD:$AD,'Output2 Headcount'!$D74,INPUT_Du_lieu_nhan_vien!$AJ:$AJ,"Nghỉ khác")</f>
        <v>0</v>
      </c>
      <c r="H74" s="9">
        <f>COUNTIFS(INPUT_Du_lieu_nhan_vien!$AD:$AD,'Output2 Headcount'!D74,INPUT_Du_lieu_nhan_vien!$AJ:$AJ,"Thử việc")</f>
        <v>0</v>
      </c>
      <c r="I74" s="9"/>
      <c r="J74" s="9"/>
      <c r="K74" s="10"/>
    </row>
    <row r="75" spans="1:19" x14ac:dyDescent="0.25">
      <c r="A75" s="319"/>
      <c r="B75" s="162"/>
      <c r="C75" s="159"/>
      <c r="D75" s="155" t="s">
        <v>2675</v>
      </c>
      <c r="E75" s="326"/>
      <c r="F75" s="9">
        <f>COUNTIFS(INPUT_Du_lieu_nhan_vien!$AD:$AD,'Output2 Headcount'!D75,INPUT_Du_lieu_nhan_vien!$AJ:$AJ,"Chính thức")</f>
        <v>2</v>
      </c>
      <c r="G75" s="9">
        <f>COUNTIFS(INPUT_Du_lieu_nhan_vien!$AD:$AD,'Output2 Headcount'!$D75,INPUT_Du_lieu_nhan_vien!$AJ:$AJ,"Nghỉ khác")</f>
        <v>0</v>
      </c>
      <c r="H75" s="9">
        <f>COUNTIFS(INPUT_Du_lieu_nhan_vien!$AD:$AD,'Output2 Headcount'!D75,INPUT_Du_lieu_nhan_vien!$AJ:$AJ,"Thử việc")</f>
        <v>0</v>
      </c>
      <c r="I75" s="9"/>
      <c r="J75" s="9"/>
      <c r="K75" s="10"/>
    </row>
    <row r="76" spans="1:19" x14ac:dyDescent="0.25">
      <c r="A76" s="319"/>
      <c r="B76" s="162"/>
      <c r="C76" s="160"/>
      <c r="D76" s="155" t="s">
        <v>2676</v>
      </c>
      <c r="E76" s="326"/>
      <c r="F76" s="9">
        <f>COUNTIFS(INPUT_Du_lieu_nhan_vien!$AD:$AD,'Output2 Headcount'!D76,INPUT_Du_lieu_nhan_vien!$AJ:$AJ,"Chính thức")</f>
        <v>1</v>
      </c>
      <c r="G76" s="9">
        <f>COUNTIFS(INPUT_Du_lieu_nhan_vien!$AD:$AD,'Output2 Headcount'!$D76,INPUT_Du_lieu_nhan_vien!$AJ:$AJ,"Nghỉ khác")</f>
        <v>0</v>
      </c>
      <c r="H76" s="9">
        <f>COUNTIFS(INPUT_Du_lieu_nhan_vien!$AD:$AD,'Output2 Headcount'!D76,INPUT_Du_lieu_nhan_vien!$AJ:$AJ,"Thử việc")</f>
        <v>0</v>
      </c>
      <c r="I76" s="9"/>
      <c r="J76" s="9"/>
      <c r="K76" s="10"/>
    </row>
    <row r="77" spans="1:19" x14ac:dyDescent="0.25">
      <c r="A77" s="319"/>
      <c r="B77" s="162"/>
      <c r="C77" s="155" t="s">
        <v>2632</v>
      </c>
      <c r="D77" s="155"/>
      <c r="E77" s="326">
        <f>SUM(F77:I77)</f>
        <v>34</v>
      </c>
      <c r="F77" s="9">
        <f>COUNTIFS(INPUT_Du_lieu_nhan_vien!$AC:$AC,'Output2 Headcount'!C77,INPUT_Du_lieu_nhan_vien!$AJ:$AJ,"Chính thức")</f>
        <v>29</v>
      </c>
      <c r="G77" s="9">
        <f>COUNTIFS(INPUT_Du_lieu_nhan_vien!$AC:$AC,'Output2 Headcount'!$C77,INPUT_Du_lieu_nhan_vien!$AJ:$AJ,"Nghỉ khác")</f>
        <v>1</v>
      </c>
      <c r="H77" s="9">
        <f>COUNTIFS(INPUT_Du_lieu_nhan_vien!$AC:$AC,'Output2 Headcount'!C77,INPUT_Du_lieu_nhan_vien!$AJ:$AJ,"Thử việc")</f>
        <v>4</v>
      </c>
      <c r="I77" s="9"/>
      <c r="J77" s="9"/>
      <c r="K77" s="10"/>
    </row>
    <row r="78" spans="1:19" x14ac:dyDescent="0.25">
      <c r="A78" s="319"/>
      <c r="B78" s="162"/>
      <c r="C78" s="158"/>
      <c r="D78" s="173" t="s">
        <v>2634</v>
      </c>
      <c r="E78" s="326"/>
      <c r="F78" s="9">
        <f>COUNTIFS(INPUT_Du_lieu_nhan_vien!$AD:$AD,'Output2 Headcount'!D78,INPUT_Du_lieu_nhan_vien!$AJ:$AJ,"Chính thức")</f>
        <v>21</v>
      </c>
      <c r="G78" s="9">
        <f>COUNTIFS(INPUT_Du_lieu_nhan_vien!$AD:$AD,'Output2 Headcount'!$D78,INPUT_Du_lieu_nhan_vien!$AJ:$AJ,"Nghỉ khác")</f>
        <v>1</v>
      </c>
      <c r="H78" s="9">
        <f>COUNTIFS(INPUT_Du_lieu_nhan_vien!$AD:$AD,'Output2 Headcount'!D78,INPUT_Du_lieu_nhan_vien!$AJ:$AJ,"Thử việc")</f>
        <v>3</v>
      </c>
      <c r="I78" s="9"/>
      <c r="J78" s="9"/>
      <c r="K78" s="10"/>
    </row>
    <row r="79" spans="1:19" x14ac:dyDescent="0.25">
      <c r="A79" s="319"/>
      <c r="B79" s="162"/>
      <c r="C79" s="159"/>
      <c r="D79" s="174" t="s">
        <v>2633</v>
      </c>
      <c r="E79" s="326"/>
      <c r="F79" s="9">
        <f>COUNTIFS(INPUT_Du_lieu_nhan_vien!$AD:$AD,'Output2 Headcount'!D79,INPUT_Du_lieu_nhan_vien!$AJ:$AJ,"Chính thức")</f>
        <v>4</v>
      </c>
      <c r="G79" s="9">
        <f>COUNTIFS(INPUT_Du_lieu_nhan_vien!$AD:$AD,'Output2 Headcount'!$D79,INPUT_Du_lieu_nhan_vien!$AJ:$AJ,"Nghỉ khác")</f>
        <v>0</v>
      </c>
      <c r="H79" s="9">
        <f>COUNTIFS(INPUT_Du_lieu_nhan_vien!$AD:$AD,'Output2 Headcount'!D79,INPUT_Du_lieu_nhan_vien!$AJ:$AJ,"Thử việc")</f>
        <v>1</v>
      </c>
      <c r="I79" s="9"/>
      <c r="J79" s="9"/>
      <c r="K79" s="10"/>
    </row>
    <row r="80" spans="1:19" x14ac:dyDescent="0.25">
      <c r="A80" s="319"/>
      <c r="B80" s="162"/>
      <c r="C80" s="160"/>
      <c r="D80" s="175" t="s">
        <v>2635</v>
      </c>
      <c r="E80" s="326"/>
      <c r="F80" s="9">
        <f>COUNTIFS(INPUT_Du_lieu_nhan_vien!$AD:$AD,'Output2 Headcount'!D80,INPUT_Du_lieu_nhan_vien!$AJ:$AJ,"Chính thức")</f>
        <v>4</v>
      </c>
      <c r="G80" s="9">
        <f>COUNTIFS(INPUT_Du_lieu_nhan_vien!$AD:$AD,'Output2 Headcount'!$D80,INPUT_Du_lieu_nhan_vien!$AJ:$AJ,"Nghỉ khác")</f>
        <v>0</v>
      </c>
      <c r="H80" s="9">
        <f>COUNTIFS(INPUT_Du_lieu_nhan_vien!$AD:$AD,'Output2 Headcount'!D80,INPUT_Du_lieu_nhan_vien!$AJ:$AJ,"Thử việc")</f>
        <v>0</v>
      </c>
      <c r="I80" s="9"/>
      <c r="J80" s="9"/>
      <c r="K80" s="10"/>
    </row>
    <row r="81" spans="1:27" x14ac:dyDescent="0.25">
      <c r="A81" s="319"/>
      <c r="B81" s="162"/>
      <c r="C81" s="155" t="s">
        <v>2671</v>
      </c>
      <c r="D81" s="175"/>
      <c r="E81" s="326">
        <f>SUM(F81:I81)</f>
        <v>0</v>
      </c>
      <c r="F81" s="9">
        <f>COUNTIFS(INPUT_Du_lieu_nhan_vien!$AC:$AC,'Output2 Headcount'!C81,INPUT_Du_lieu_nhan_vien!$AJ:$AJ,"Chính thức")</f>
        <v>0</v>
      </c>
      <c r="G81" s="9">
        <f>COUNTIFS(INPUT_Du_lieu_nhan_vien!$AC:$AC,'Output2 Headcount'!$C81,INPUT_Du_lieu_nhan_vien!$AJ:$AJ,"Nghỉ khác")</f>
        <v>0</v>
      </c>
      <c r="H81" s="9">
        <f>COUNTIFS(INPUT_Du_lieu_nhan_vien!$AC:$AC,'Output2 Headcount'!C81,INPUT_Du_lieu_nhan_vien!$AJ:$AJ,"Thử việc")</f>
        <v>0</v>
      </c>
      <c r="I81" s="9"/>
      <c r="J81" s="9"/>
      <c r="K81" s="10"/>
    </row>
    <row r="82" spans="1:27" x14ac:dyDescent="0.25">
      <c r="A82" s="319"/>
      <c r="B82" s="162"/>
      <c r="C82" s="158"/>
      <c r="D82" s="175" t="s">
        <v>2715</v>
      </c>
      <c r="E82" s="326"/>
      <c r="F82" s="9">
        <f>COUNTIFS(INPUT_Du_lieu_nhan_vien!$AD:$AD,'Output2 Headcount'!D82,INPUT_Du_lieu_nhan_vien!$AJ:$AJ,"Chính thức")</f>
        <v>0</v>
      </c>
      <c r="G82" s="9">
        <f>COUNTIFS(INPUT_Du_lieu_nhan_vien!$AD:$AD,'Output2 Headcount'!$D82,INPUT_Du_lieu_nhan_vien!$AJ:$AJ,"Nghỉ khác")</f>
        <v>0</v>
      </c>
      <c r="H82" s="9">
        <f>COUNTIFS(INPUT_Du_lieu_nhan_vien!$AD:$AD,'Output2 Headcount'!D82,INPUT_Du_lieu_nhan_vien!$AJ:$AJ,"Thử việc")</f>
        <v>0</v>
      </c>
      <c r="I82" s="9"/>
      <c r="J82" s="9"/>
      <c r="K82" s="10"/>
    </row>
    <row r="83" spans="1:27" x14ac:dyDescent="0.25">
      <c r="A83" s="321"/>
      <c r="B83" s="176"/>
      <c r="C83" s="160"/>
      <c r="D83" s="155" t="s">
        <v>2716</v>
      </c>
      <c r="E83" s="326"/>
      <c r="F83" s="9">
        <f>COUNTIFS(INPUT_Du_lieu_nhan_vien!$AD:$AD,'Output2 Headcount'!D83,INPUT_Du_lieu_nhan_vien!$AJ:$AJ,"Chính thức")</f>
        <v>0</v>
      </c>
      <c r="G83" s="9">
        <f>COUNTIFS(INPUT_Du_lieu_nhan_vien!$AD:$AD,'Output2 Headcount'!$D83,INPUT_Du_lieu_nhan_vien!$AJ:$AJ,"Nghỉ khác")</f>
        <v>0</v>
      </c>
      <c r="H83" s="9">
        <f>COUNTIFS(INPUT_Du_lieu_nhan_vien!$AD:$AD,'Output2 Headcount'!D83,INPUT_Du_lieu_nhan_vien!$AJ:$AJ,"Thử việc")</f>
        <v>0</v>
      </c>
      <c r="I83" s="9"/>
      <c r="J83" s="9"/>
      <c r="K83" s="10"/>
    </row>
    <row r="84" spans="1:27" s="6" customFormat="1" x14ac:dyDescent="0.25">
      <c r="A84" s="319"/>
      <c r="B84" s="371" t="s">
        <v>2624</v>
      </c>
      <c r="C84" s="371"/>
      <c r="D84" s="371"/>
      <c r="E84" s="327">
        <f>SUM(E65:E83)</f>
        <v>100</v>
      </c>
      <c r="F84" s="177"/>
      <c r="G84" s="177"/>
      <c r="H84" s="177"/>
      <c r="I84" s="177"/>
      <c r="J84" s="177"/>
      <c r="K84" s="178"/>
    </row>
    <row r="85" spans="1:27" x14ac:dyDescent="0.25">
      <c r="A85" s="319"/>
      <c r="B85" s="386" t="s">
        <v>2511</v>
      </c>
      <c r="C85" s="387"/>
      <c r="D85" s="388"/>
      <c r="E85" s="328">
        <f>SUM(E7:E8,E12,E21,E32,E35,E53,E62,E64,E84)</f>
        <v>329</v>
      </c>
      <c r="F85" s="179">
        <f>SUM(F7,F8,F9,F13,F14,F22,F23,F26,F29,F33,F34,F36,F39,F46,F49,F52,F54,F58,F63,F65,F66,F71,F77,F81)</f>
        <v>254</v>
      </c>
      <c r="G85" s="179">
        <f>SUM(G7,G8,G9,G13,G14,G22,G23,G26,G29,G33,G34,G36,G39,G46,G49,G52,G54,G58,G63,G65,G66,G71,G77,G81)</f>
        <v>11</v>
      </c>
      <c r="H85" s="179">
        <f>SUM(H7,H8,H9,H13,H14,H22,H23,H26,H29,H33,H34,H36,H39,H46,H49,H52,H54,H58,H63,H65,H66,H71,H77,H81)</f>
        <v>63</v>
      </c>
      <c r="I85" s="179"/>
      <c r="J85" s="179"/>
      <c r="K85" s="179"/>
    </row>
    <row r="86" spans="1:27" x14ac:dyDescent="0.25">
      <c r="A86" s="324" t="s">
        <v>7647</v>
      </c>
      <c r="B86" s="324"/>
      <c r="C86" s="325" t="s">
        <v>7918</v>
      </c>
      <c r="D86" s="325" t="s">
        <v>7918</v>
      </c>
      <c r="E86" s="326">
        <f>SUM(F86:I86)</f>
        <v>27</v>
      </c>
      <c r="F86" s="9">
        <f>COUNTIFS(INPUT_Du_lieu_nhan_vien!$AC:$AC,'Output2 Headcount'!C86,INPUT_Du_lieu_nhan_vien!$AJ:$AJ,"Chính thức")</f>
        <v>13</v>
      </c>
      <c r="G86" s="9">
        <f>COUNTIFS(INPUT_Du_lieu_nhan_vien!$AC:$AC,'Output2 Headcount'!$C86,INPUT_Du_lieu_nhan_vien!$AJ:$AJ,"Nghỉ khác")</f>
        <v>0</v>
      </c>
      <c r="H86" s="9">
        <f>COUNTIFS(INPUT_Du_lieu_nhan_vien!$AC:$AC,'Output2 Headcount'!C86,INPUT_Du_lieu_nhan_vien!$AJ:$AJ,"Thử việc")</f>
        <v>14</v>
      </c>
      <c r="I86" s="9"/>
      <c r="J86" s="9"/>
      <c r="K86" s="10"/>
    </row>
    <row r="87" spans="1:27" x14ac:dyDescent="0.25">
      <c r="A87" s="15"/>
      <c r="B87" s="15"/>
      <c r="C87" s="16"/>
      <c r="D87" s="14"/>
      <c r="E87" s="14"/>
      <c r="F87" s="14"/>
      <c r="G87" s="14"/>
      <c r="H87" s="14"/>
      <c r="I87" s="14"/>
      <c r="J87" s="14"/>
      <c r="K87" s="14"/>
    </row>
    <row r="88" spans="1:27" ht="23.25" customHeight="1" x14ac:dyDescent="0.25">
      <c r="A88" s="185"/>
      <c r="B88" s="185"/>
      <c r="C88" s="186"/>
      <c r="D88" s="187"/>
      <c r="E88" s="187"/>
      <c r="F88" s="187"/>
      <c r="G88" s="187"/>
      <c r="H88" s="187"/>
      <c r="I88" s="187"/>
      <c r="J88" s="187"/>
      <c r="K88" s="187"/>
    </row>
    <row r="89" spans="1:27" x14ac:dyDescent="0.25">
      <c r="A89" s="185"/>
      <c r="B89" s="185"/>
      <c r="C89" s="186"/>
      <c r="D89" s="187"/>
      <c r="E89" s="187"/>
      <c r="F89" s="187"/>
      <c r="G89" s="187"/>
      <c r="H89" s="187"/>
      <c r="I89" s="187"/>
      <c r="J89" s="187"/>
      <c r="K89" s="187"/>
    </row>
    <row r="90" spans="1:27" ht="31.5" customHeight="1" x14ac:dyDescent="0.25">
      <c r="B90" s="385" t="s">
        <v>2625</v>
      </c>
      <c r="C90" s="385"/>
      <c r="D90" s="385"/>
      <c r="E90" s="385"/>
      <c r="F90" s="385"/>
      <c r="G90" s="385"/>
      <c r="H90" s="385"/>
      <c r="I90" s="385"/>
      <c r="J90" s="385"/>
      <c r="K90" s="385"/>
    </row>
    <row r="92" spans="1:27" ht="15.75" x14ac:dyDescent="0.25">
      <c r="D92" s="379" t="s">
        <v>6333</v>
      </c>
      <c r="E92" s="380"/>
      <c r="F92" s="380"/>
      <c r="G92" s="380"/>
      <c r="H92" s="381"/>
      <c r="L92" s="382" t="s">
        <v>6334</v>
      </c>
      <c r="M92" s="383"/>
      <c r="N92" s="383"/>
      <c r="O92" s="383"/>
      <c r="P92" s="383"/>
      <c r="Q92" s="383"/>
      <c r="R92" s="383"/>
      <c r="S92" s="383"/>
      <c r="T92" s="383"/>
      <c r="U92" s="383"/>
      <c r="V92" s="383"/>
      <c r="W92" s="383"/>
      <c r="X92" s="383"/>
      <c r="Y92" s="383"/>
      <c r="Z92" s="384"/>
    </row>
    <row r="93" spans="1:27" ht="45" x14ac:dyDescent="0.25">
      <c r="D93" s="188" t="s">
        <v>6332</v>
      </c>
      <c r="E93" s="181" t="s">
        <v>119</v>
      </c>
      <c r="F93" s="181" t="s">
        <v>2362</v>
      </c>
      <c r="G93" s="181" t="s">
        <v>4060</v>
      </c>
      <c r="H93" s="182" t="s">
        <v>2512</v>
      </c>
      <c r="J93" s="188"/>
      <c r="K93" s="207" t="s">
        <v>2984</v>
      </c>
      <c r="L93" s="204" t="s">
        <v>17</v>
      </c>
      <c r="M93" s="205" t="s">
        <v>16</v>
      </c>
      <c r="N93" s="205" t="s">
        <v>3012</v>
      </c>
      <c r="O93" s="205" t="s">
        <v>1041</v>
      </c>
      <c r="P93" s="204" t="s">
        <v>12</v>
      </c>
      <c r="Q93" s="205" t="s">
        <v>2</v>
      </c>
      <c r="R93" s="205" t="s">
        <v>14</v>
      </c>
      <c r="S93" s="205" t="s">
        <v>11</v>
      </c>
      <c r="T93" s="205" t="s">
        <v>9</v>
      </c>
      <c r="U93" s="205" t="s">
        <v>8</v>
      </c>
      <c r="V93" s="205" t="s">
        <v>7</v>
      </c>
      <c r="W93" s="205" t="s">
        <v>5</v>
      </c>
      <c r="X93" s="204" t="s">
        <v>1</v>
      </c>
      <c r="Y93" s="206" t="s">
        <v>3</v>
      </c>
      <c r="Z93" s="211"/>
      <c r="AA93" s="207" t="s">
        <v>2512</v>
      </c>
    </row>
    <row r="94" spans="1:27" ht="15.75" customHeight="1" x14ac:dyDescent="0.25">
      <c r="D94" s="180" t="s">
        <v>17</v>
      </c>
      <c r="E94" s="181">
        <f>COUNTIFS(INPUT_Du_lieu_nhan_vien!$X:$X,'Output2 Headcount'!D94,INPUT_Du_lieu_nhan_vien!$AJ:$AJ,$E$93)</f>
        <v>80</v>
      </c>
      <c r="F94" s="181">
        <f>COUNTIFS(INPUT_Du_lieu_nhan_vien!$X:$X,'Output2 Headcount'!D94,INPUT_Du_lieu_nhan_vien!$AJ:$AJ,$F$93)</f>
        <v>14</v>
      </c>
      <c r="G94" s="181">
        <f>COUNTIFS(INPUT_Du_lieu_nhan_vien!$X:$X,'Output2 Headcount'!D94,INPUT_Du_lieu_nhan_vien!$AJ:$AJ,$G$93)</f>
        <v>1</v>
      </c>
      <c r="H94" s="182">
        <f>SUM(E94:G94)</f>
        <v>95</v>
      </c>
      <c r="J94" s="201"/>
      <c r="K94" s="181" t="s">
        <v>119</v>
      </c>
      <c r="L94" s="192">
        <f>COUNTIFS(INPUT_Du_lieu_nhan_vien!$AE:$AE,'Output2 Headcount'!$J$95,INPUT_Du_lieu_nhan_vien!$AJ:$AJ,'Output2 Headcount'!$K94,INPUT_Du_lieu_nhan_vien!$X:$X,'Output2 Headcount'!L$93)</f>
        <v>67</v>
      </c>
      <c r="M94" s="193">
        <f>COUNTIFS(INPUT_Du_lieu_nhan_vien!$AE:$AE,'Output2 Headcount'!$J$95,INPUT_Du_lieu_nhan_vien!$AJ:$AJ,'Output2 Headcount'!$K94,INPUT_Du_lieu_nhan_vien!$X:$X,'Output2 Headcount'!M$93)</f>
        <v>23</v>
      </c>
      <c r="N94" s="193">
        <f>COUNTIFS(INPUT_Du_lieu_nhan_vien!$AE:$AE,'Output2 Headcount'!$J$95,INPUT_Du_lieu_nhan_vien!$AJ:$AJ,'Output2 Headcount'!$K94,INPUT_Du_lieu_nhan_vien!$X:$X,'Output2 Headcount'!N$93)</f>
        <v>13</v>
      </c>
      <c r="O94" s="193">
        <f>COUNTIFS(INPUT_Du_lieu_nhan_vien!$AE:$AE,'Output2 Headcount'!$J$95,INPUT_Du_lieu_nhan_vien!$AJ:$AJ,'Output2 Headcount'!$K94,INPUT_Du_lieu_nhan_vien!$X:$X,'Output2 Headcount'!O$93)</f>
        <v>1</v>
      </c>
      <c r="P94" s="193">
        <f>COUNTIFS(INPUT_Du_lieu_nhan_vien!$AE:$AE,'Output2 Headcount'!$J$95,INPUT_Du_lieu_nhan_vien!$AJ:$AJ,'Output2 Headcount'!$K94,INPUT_Du_lieu_nhan_vien!$X:$X,'Output2 Headcount'!P$93)</f>
        <v>28</v>
      </c>
      <c r="Q94" s="193">
        <f>COUNTIFS(INPUT_Du_lieu_nhan_vien!$AE:$AE,'Output2 Headcount'!$J$95,INPUT_Du_lieu_nhan_vien!$AJ:$AJ,'Output2 Headcount'!$K94,INPUT_Du_lieu_nhan_vien!$X:$X,'Output2 Headcount'!Q$93)</f>
        <v>2</v>
      </c>
      <c r="R94" s="193">
        <f>COUNTIFS(INPUT_Du_lieu_nhan_vien!$AE:$AE,'Output2 Headcount'!$J$95,INPUT_Du_lieu_nhan_vien!$AJ:$AJ,'Output2 Headcount'!$K94,INPUT_Du_lieu_nhan_vien!$X:$X,'Output2 Headcount'!R$93)</f>
        <v>22</v>
      </c>
      <c r="S94" s="193">
        <f>COUNTIFS(INPUT_Du_lieu_nhan_vien!$AE:$AE,'Output2 Headcount'!$J$95,INPUT_Du_lieu_nhan_vien!$AJ:$AJ,'Output2 Headcount'!$K94,INPUT_Du_lieu_nhan_vien!$X:$X,'Output2 Headcount'!S$93)</f>
        <v>6</v>
      </c>
      <c r="T94" s="193">
        <f>COUNTIFS(INPUT_Du_lieu_nhan_vien!$AE:$AE,'Output2 Headcount'!$J$95,INPUT_Du_lieu_nhan_vien!$AJ:$AJ,'Output2 Headcount'!$K94,INPUT_Du_lieu_nhan_vien!$X:$X,'Output2 Headcount'!T$93)</f>
        <v>9</v>
      </c>
      <c r="U94" s="193">
        <f>COUNTIFS(INPUT_Du_lieu_nhan_vien!$AE:$AE,'Output2 Headcount'!$J$95,INPUT_Du_lieu_nhan_vien!$AJ:$AJ,'Output2 Headcount'!$K94,INPUT_Du_lieu_nhan_vien!$X:$X,'Output2 Headcount'!U$93)</f>
        <v>9</v>
      </c>
      <c r="V94" s="193">
        <f>COUNTIFS(INPUT_Du_lieu_nhan_vien!$AE:$AE,'Output2 Headcount'!$J$95,INPUT_Du_lieu_nhan_vien!$AJ:$AJ,'Output2 Headcount'!$K94,INPUT_Du_lieu_nhan_vien!$X:$X,'Output2 Headcount'!V$93)</f>
        <v>1</v>
      </c>
      <c r="W94" s="193">
        <f>COUNTIFS(INPUT_Du_lieu_nhan_vien!$AE:$AE,'Output2 Headcount'!$J$95,INPUT_Du_lieu_nhan_vien!$AJ:$AJ,'Output2 Headcount'!$K94,INPUT_Du_lieu_nhan_vien!$X:$X,'Output2 Headcount'!W$93)</f>
        <v>1</v>
      </c>
      <c r="X94" s="193">
        <f>COUNTIFS(INPUT_Du_lieu_nhan_vien!$AE:$AE,'Output2 Headcount'!$J$95,INPUT_Du_lieu_nhan_vien!$AJ:$AJ,'Output2 Headcount'!$K94,INPUT_Du_lieu_nhan_vien!$X:$X,'Output2 Headcount'!X$93)</f>
        <v>1</v>
      </c>
      <c r="Y94" s="194">
        <f>COUNTIFS(INPUT_Du_lieu_nhan_vien!$AE:$AE,'Output2 Headcount'!$J$95,INPUT_Du_lieu_nhan_vien!$AJ:$AJ,'Output2 Headcount'!$K94,INPUT_Du_lieu_nhan_vien!$X:$X,'Output2 Headcount'!Y$93)</f>
        <v>2</v>
      </c>
      <c r="Z94" s="212">
        <f t="shared" ref="Z94:Z99" si="0">SUM(L94:Y94)</f>
        <v>185</v>
      </c>
      <c r="AA94" s="208"/>
    </row>
    <row r="95" spans="1:27" ht="15" customHeight="1" x14ac:dyDescent="0.25">
      <c r="D95" s="128" t="s">
        <v>16</v>
      </c>
      <c r="E95" s="181">
        <f>COUNTIFS(INPUT_Du_lieu_nhan_vien!$X:$X,'Output2 Headcount'!D95,INPUT_Du_lieu_nhan_vien!$AJ:$AJ,$E$93)</f>
        <v>52</v>
      </c>
      <c r="F95" s="181">
        <f>COUNTIFS(INPUT_Du_lieu_nhan_vien!$X:$X,'Output2 Headcount'!D95,INPUT_Du_lieu_nhan_vien!$AJ:$AJ,$F$93)</f>
        <v>20</v>
      </c>
      <c r="G95" s="181">
        <f>COUNTIFS(INPUT_Du_lieu_nhan_vien!$X:$X,'Output2 Headcount'!D95,INPUT_Du_lieu_nhan_vien!$AJ:$AJ,$G$93)</f>
        <v>3</v>
      </c>
      <c r="H95" s="182">
        <f t="shared" ref="H95:H107" si="1">SUM(E95:G95)</f>
        <v>75</v>
      </c>
      <c r="J95" s="202" t="s">
        <v>117</v>
      </c>
      <c r="K95" s="181" t="s">
        <v>2362</v>
      </c>
      <c r="L95" s="195">
        <f>COUNTIFS(INPUT_Du_lieu_nhan_vien!$AE:$AE,'Output2 Headcount'!$J$95,INPUT_Du_lieu_nhan_vien!$AJ:$AJ,'Output2 Headcount'!$K95,INPUT_Du_lieu_nhan_vien!$X:$X,'Output2 Headcount'!L$93)</f>
        <v>12</v>
      </c>
      <c r="M95" s="196">
        <f>COUNTIFS(INPUT_Du_lieu_nhan_vien!$AE:$AE,'Output2 Headcount'!$J$95,INPUT_Du_lieu_nhan_vien!$AJ:$AJ,'Output2 Headcount'!$K95,INPUT_Du_lieu_nhan_vien!$X:$X,'Output2 Headcount'!M$93)</f>
        <v>13</v>
      </c>
      <c r="N95" s="196">
        <f>COUNTIFS(INPUT_Du_lieu_nhan_vien!$AE:$AE,'Output2 Headcount'!$J$95,INPUT_Du_lieu_nhan_vien!$AJ:$AJ,'Output2 Headcount'!$K95,INPUT_Du_lieu_nhan_vien!$X:$X,'Output2 Headcount'!N$93)</f>
        <v>5</v>
      </c>
      <c r="O95" s="196">
        <f>COUNTIFS(INPUT_Du_lieu_nhan_vien!$AE:$AE,'Output2 Headcount'!$J$95,INPUT_Du_lieu_nhan_vien!$AJ:$AJ,'Output2 Headcount'!$K95,INPUT_Du_lieu_nhan_vien!$X:$X,'Output2 Headcount'!O$93)</f>
        <v>0</v>
      </c>
      <c r="P95" s="196">
        <f>COUNTIFS(INPUT_Du_lieu_nhan_vien!$AE:$AE,'Output2 Headcount'!$J$95,INPUT_Du_lieu_nhan_vien!$AJ:$AJ,'Output2 Headcount'!$K95,INPUT_Du_lieu_nhan_vien!$X:$X,'Output2 Headcount'!P$93)</f>
        <v>2</v>
      </c>
      <c r="Q95" s="196">
        <f>COUNTIFS(INPUT_Du_lieu_nhan_vien!$AE:$AE,'Output2 Headcount'!$J$95,INPUT_Du_lieu_nhan_vien!$AJ:$AJ,'Output2 Headcount'!$K95,INPUT_Du_lieu_nhan_vien!$X:$X,'Output2 Headcount'!Q$93)</f>
        <v>0</v>
      </c>
      <c r="R95" s="196">
        <f>COUNTIFS(INPUT_Du_lieu_nhan_vien!$AE:$AE,'Output2 Headcount'!$J$95,INPUT_Du_lieu_nhan_vien!$AJ:$AJ,'Output2 Headcount'!$K95,INPUT_Du_lieu_nhan_vien!$X:$X,'Output2 Headcount'!R$93)</f>
        <v>2</v>
      </c>
      <c r="S95" s="196">
        <f>COUNTIFS(INPUT_Du_lieu_nhan_vien!$AE:$AE,'Output2 Headcount'!$J$95,INPUT_Du_lieu_nhan_vien!$AJ:$AJ,'Output2 Headcount'!$K95,INPUT_Du_lieu_nhan_vien!$X:$X,'Output2 Headcount'!S$93)</f>
        <v>2</v>
      </c>
      <c r="T95" s="196">
        <f>COUNTIFS(INPUT_Du_lieu_nhan_vien!$AE:$AE,'Output2 Headcount'!$J$95,INPUT_Du_lieu_nhan_vien!$AJ:$AJ,'Output2 Headcount'!$K95,INPUT_Du_lieu_nhan_vien!$X:$X,'Output2 Headcount'!T$93)</f>
        <v>0</v>
      </c>
      <c r="U95" s="196">
        <f>COUNTIFS(INPUT_Du_lieu_nhan_vien!$AE:$AE,'Output2 Headcount'!$J$95,INPUT_Du_lieu_nhan_vien!$AJ:$AJ,'Output2 Headcount'!$K95,INPUT_Du_lieu_nhan_vien!$X:$X,'Output2 Headcount'!U$93)</f>
        <v>0</v>
      </c>
      <c r="V95" s="196">
        <f>COUNTIFS(INPUT_Du_lieu_nhan_vien!$AE:$AE,'Output2 Headcount'!$J$95,INPUT_Du_lieu_nhan_vien!$AJ:$AJ,'Output2 Headcount'!$K95,INPUT_Du_lieu_nhan_vien!$X:$X,'Output2 Headcount'!V$93)</f>
        <v>0</v>
      </c>
      <c r="W95" s="196">
        <f>COUNTIFS(INPUT_Du_lieu_nhan_vien!$AE:$AE,'Output2 Headcount'!$J$95,INPUT_Du_lieu_nhan_vien!$AJ:$AJ,'Output2 Headcount'!$K95,INPUT_Du_lieu_nhan_vien!$X:$X,'Output2 Headcount'!W$93)</f>
        <v>0</v>
      </c>
      <c r="X95" s="196">
        <f>COUNTIFS(INPUT_Du_lieu_nhan_vien!$AE:$AE,'Output2 Headcount'!$J$95,INPUT_Du_lieu_nhan_vien!$AJ:$AJ,'Output2 Headcount'!$K95,INPUT_Du_lieu_nhan_vien!$X:$X,'Output2 Headcount'!X$93)</f>
        <v>0</v>
      </c>
      <c r="Y95" s="197">
        <f>COUNTIFS(INPUT_Du_lieu_nhan_vien!$AE:$AE,'Output2 Headcount'!$J$95,INPUT_Du_lieu_nhan_vien!$AJ:$AJ,'Output2 Headcount'!$K95,INPUT_Du_lieu_nhan_vien!$X:$X,'Output2 Headcount'!Y$93)</f>
        <v>0</v>
      </c>
      <c r="Z95" s="213">
        <f t="shared" si="0"/>
        <v>36</v>
      </c>
      <c r="AA95" s="209">
        <f>SUM(L94:Y96)</f>
        <v>229</v>
      </c>
    </row>
    <row r="96" spans="1:27" x14ac:dyDescent="0.25">
      <c r="D96" s="128" t="s">
        <v>3012</v>
      </c>
      <c r="E96" s="181">
        <f>COUNTIFS(INPUT_Du_lieu_nhan_vien!$X:$X,'Output2 Headcount'!D96,INPUT_Du_lieu_nhan_vien!$AJ:$AJ,$E$93)</f>
        <v>27</v>
      </c>
      <c r="F96" s="181">
        <f>COUNTIFS(INPUT_Du_lieu_nhan_vien!$X:$X,'Output2 Headcount'!D96,INPUT_Du_lieu_nhan_vien!$AJ:$AJ,$F$93)</f>
        <v>9</v>
      </c>
      <c r="G96" s="181">
        <f>COUNTIFS(INPUT_Du_lieu_nhan_vien!$X:$X,'Output2 Headcount'!D96,INPUT_Du_lieu_nhan_vien!$AJ:$AJ,$G$93)</f>
        <v>2</v>
      </c>
      <c r="H96" s="182">
        <f t="shared" si="1"/>
        <v>38</v>
      </c>
      <c r="J96" s="203"/>
      <c r="K96" s="181" t="s">
        <v>4060</v>
      </c>
      <c r="L96" s="198">
        <f>COUNTIFS(INPUT_Du_lieu_nhan_vien!$AE:$AE,'Output2 Headcount'!$J$95,INPUT_Du_lieu_nhan_vien!$AJ:$AJ,'Output2 Headcount'!$K96,INPUT_Du_lieu_nhan_vien!$X:$X,'Output2 Headcount'!L$93)</f>
        <v>1</v>
      </c>
      <c r="M96" s="199">
        <f>COUNTIFS(INPUT_Du_lieu_nhan_vien!$AE:$AE,'Output2 Headcount'!$J$95,INPUT_Du_lieu_nhan_vien!$AJ:$AJ,'Output2 Headcount'!$K96,INPUT_Du_lieu_nhan_vien!$X:$X,'Output2 Headcount'!M$93)</f>
        <v>1</v>
      </c>
      <c r="N96" s="199">
        <f>COUNTIFS(INPUT_Du_lieu_nhan_vien!$AE:$AE,'Output2 Headcount'!$J$95,INPUT_Du_lieu_nhan_vien!$AJ:$AJ,'Output2 Headcount'!$K96,INPUT_Du_lieu_nhan_vien!$X:$X,'Output2 Headcount'!N$93)</f>
        <v>2</v>
      </c>
      <c r="O96" s="199">
        <f>COUNTIFS(INPUT_Du_lieu_nhan_vien!$AE:$AE,'Output2 Headcount'!$J$95,INPUT_Du_lieu_nhan_vien!$AJ:$AJ,'Output2 Headcount'!$K96,INPUT_Du_lieu_nhan_vien!$X:$X,'Output2 Headcount'!O$93)</f>
        <v>0</v>
      </c>
      <c r="P96" s="199">
        <f>COUNTIFS(INPUT_Du_lieu_nhan_vien!$AE:$AE,'Output2 Headcount'!$J$95,INPUT_Du_lieu_nhan_vien!$AJ:$AJ,'Output2 Headcount'!$K96,INPUT_Du_lieu_nhan_vien!$X:$X,'Output2 Headcount'!P$93)</f>
        <v>2</v>
      </c>
      <c r="Q96" s="199">
        <f>COUNTIFS(INPUT_Du_lieu_nhan_vien!$AE:$AE,'Output2 Headcount'!$J$95,INPUT_Du_lieu_nhan_vien!$AJ:$AJ,'Output2 Headcount'!$K96,INPUT_Du_lieu_nhan_vien!$X:$X,'Output2 Headcount'!Q$93)</f>
        <v>0</v>
      </c>
      <c r="R96" s="199">
        <f>COUNTIFS(INPUT_Du_lieu_nhan_vien!$AE:$AE,'Output2 Headcount'!$J$95,INPUT_Du_lieu_nhan_vien!$AJ:$AJ,'Output2 Headcount'!$K96,INPUT_Du_lieu_nhan_vien!$X:$X,'Output2 Headcount'!R$93)</f>
        <v>0</v>
      </c>
      <c r="S96" s="199">
        <f>COUNTIFS(INPUT_Du_lieu_nhan_vien!$AE:$AE,'Output2 Headcount'!$J$95,INPUT_Du_lieu_nhan_vien!$AJ:$AJ,'Output2 Headcount'!$K96,INPUT_Du_lieu_nhan_vien!$X:$X,'Output2 Headcount'!S$93)</f>
        <v>0</v>
      </c>
      <c r="T96" s="199">
        <f>COUNTIFS(INPUT_Du_lieu_nhan_vien!$AE:$AE,'Output2 Headcount'!$J$95,INPUT_Du_lieu_nhan_vien!$AJ:$AJ,'Output2 Headcount'!$K96,INPUT_Du_lieu_nhan_vien!$X:$X,'Output2 Headcount'!T$93)</f>
        <v>1</v>
      </c>
      <c r="U96" s="199">
        <f>COUNTIFS(INPUT_Du_lieu_nhan_vien!$AE:$AE,'Output2 Headcount'!$J$95,INPUT_Du_lieu_nhan_vien!$AJ:$AJ,'Output2 Headcount'!$K96,INPUT_Du_lieu_nhan_vien!$X:$X,'Output2 Headcount'!U$93)</f>
        <v>1</v>
      </c>
      <c r="V96" s="199">
        <f>COUNTIFS(INPUT_Du_lieu_nhan_vien!$AE:$AE,'Output2 Headcount'!$J$95,INPUT_Du_lieu_nhan_vien!$AJ:$AJ,'Output2 Headcount'!$K96,INPUT_Du_lieu_nhan_vien!$X:$X,'Output2 Headcount'!V$93)</f>
        <v>0</v>
      </c>
      <c r="W96" s="199">
        <f>COUNTIFS(INPUT_Du_lieu_nhan_vien!$AE:$AE,'Output2 Headcount'!$J$95,INPUT_Du_lieu_nhan_vien!$AJ:$AJ,'Output2 Headcount'!$K96,INPUT_Du_lieu_nhan_vien!$X:$X,'Output2 Headcount'!W$93)</f>
        <v>0</v>
      </c>
      <c r="X96" s="199">
        <f>COUNTIFS(INPUT_Du_lieu_nhan_vien!$AE:$AE,'Output2 Headcount'!$J$95,INPUT_Du_lieu_nhan_vien!$AJ:$AJ,'Output2 Headcount'!$K96,INPUT_Du_lieu_nhan_vien!$X:$X,'Output2 Headcount'!X$93)</f>
        <v>0</v>
      </c>
      <c r="Y96" s="200">
        <f>COUNTIFS(INPUT_Du_lieu_nhan_vien!$AE:$AE,'Output2 Headcount'!$J$95,INPUT_Du_lieu_nhan_vien!$AJ:$AJ,'Output2 Headcount'!$K96,INPUT_Du_lieu_nhan_vien!$X:$X,'Output2 Headcount'!Y$93)</f>
        <v>0</v>
      </c>
      <c r="Z96" s="214">
        <f t="shared" si="0"/>
        <v>8</v>
      </c>
      <c r="AA96" s="210"/>
    </row>
    <row r="97" spans="4:27" x14ac:dyDescent="0.25">
      <c r="D97" s="128" t="s">
        <v>1041</v>
      </c>
      <c r="E97" s="181">
        <f>COUNTIFS(INPUT_Du_lieu_nhan_vien!$X:$X,'Output2 Headcount'!D97,INPUT_Du_lieu_nhan_vien!$AJ:$AJ,$E$93)</f>
        <v>1</v>
      </c>
      <c r="F97" s="181">
        <f>COUNTIFS(INPUT_Du_lieu_nhan_vien!$X:$X,'Output2 Headcount'!D97,INPUT_Du_lieu_nhan_vien!$AJ:$AJ,$F$93)</f>
        <v>0</v>
      </c>
      <c r="G97" s="181">
        <f>COUNTIFS(INPUT_Du_lieu_nhan_vien!$X:$X,'Output2 Headcount'!D97,INPUT_Du_lieu_nhan_vien!$AJ:$AJ,$G$93)</f>
        <v>0</v>
      </c>
      <c r="H97" s="182">
        <f t="shared" si="1"/>
        <v>1</v>
      </c>
      <c r="J97" s="201"/>
      <c r="K97" s="181" t="s">
        <v>119</v>
      </c>
      <c r="L97" s="192">
        <f>COUNTIFS(INPUT_Du_lieu_nhan_vien!$AE:$AE,$J$98,INPUT_Du_lieu_nhan_vien!$AJ:$AJ,'Output2 Headcount'!$K97,INPUT_Du_lieu_nhan_vien!$X:$X,'Output2 Headcount'!L$93)</f>
        <v>13</v>
      </c>
      <c r="M97" s="193">
        <f>COUNTIFS(INPUT_Du_lieu_nhan_vien!$AE:$AE,$J$98,INPUT_Du_lieu_nhan_vien!$AJ:$AJ,'Output2 Headcount'!$K97,INPUT_Du_lieu_nhan_vien!$X:$X,'Output2 Headcount'!M$93)</f>
        <v>29</v>
      </c>
      <c r="N97" s="193">
        <f>COUNTIFS(INPUT_Du_lieu_nhan_vien!$AE:$AE,$J$98,INPUT_Du_lieu_nhan_vien!$AJ:$AJ,'Output2 Headcount'!$K97,INPUT_Du_lieu_nhan_vien!$X:$X,'Output2 Headcount'!N$93)</f>
        <v>14</v>
      </c>
      <c r="O97" s="193">
        <f>COUNTIFS(INPUT_Du_lieu_nhan_vien!$AE:$AE,$J$98,INPUT_Du_lieu_nhan_vien!$AJ:$AJ,'Output2 Headcount'!$K97,INPUT_Du_lieu_nhan_vien!$X:$X,'Output2 Headcount'!O$93)</f>
        <v>0</v>
      </c>
      <c r="P97" s="193">
        <f>COUNTIFS(INPUT_Du_lieu_nhan_vien!$AE:$AE,$J$98,INPUT_Du_lieu_nhan_vien!$AJ:$AJ,'Output2 Headcount'!$K97,INPUT_Du_lieu_nhan_vien!$X:$X,'Output2 Headcount'!P$93)</f>
        <v>8</v>
      </c>
      <c r="Q97" s="193">
        <f>COUNTIFS(INPUT_Du_lieu_nhan_vien!$AE:$AE,$J$98,INPUT_Du_lieu_nhan_vien!$AJ:$AJ,'Output2 Headcount'!$K97,INPUT_Du_lieu_nhan_vien!$X:$X,'Output2 Headcount'!Q$93)</f>
        <v>0</v>
      </c>
      <c r="R97" s="193">
        <f>COUNTIFS(INPUT_Du_lieu_nhan_vien!$AE:$AE,$J$98,INPUT_Du_lieu_nhan_vien!$AJ:$AJ,'Output2 Headcount'!$K97,INPUT_Du_lieu_nhan_vien!$X:$X,'Output2 Headcount'!R$93)</f>
        <v>7</v>
      </c>
      <c r="S97" s="193">
        <f>COUNTIFS(INPUT_Du_lieu_nhan_vien!$AE:$AE,$J$98,INPUT_Du_lieu_nhan_vien!$AJ:$AJ,'Output2 Headcount'!$K97,INPUT_Du_lieu_nhan_vien!$X:$X,'Output2 Headcount'!S$93)</f>
        <v>6</v>
      </c>
      <c r="T97" s="193">
        <f>COUNTIFS(INPUT_Du_lieu_nhan_vien!$AE:$AE,$J$98,INPUT_Du_lieu_nhan_vien!$AJ:$AJ,'Output2 Headcount'!$K97,INPUT_Du_lieu_nhan_vien!$X:$X,'Output2 Headcount'!T$93)</f>
        <v>2</v>
      </c>
      <c r="U97" s="193">
        <f>COUNTIFS(INPUT_Du_lieu_nhan_vien!$AE:$AE,$J$98,INPUT_Du_lieu_nhan_vien!$AJ:$AJ,'Output2 Headcount'!$K97,INPUT_Du_lieu_nhan_vien!$X:$X,'Output2 Headcount'!U$93)</f>
        <v>1</v>
      </c>
      <c r="V97" s="193">
        <f>COUNTIFS(INPUT_Du_lieu_nhan_vien!$AE:$AE,$J$98,INPUT_Du_lieu_nhan_vien!$AJ:$AJ,'Output2 Headcount'!$K97,INPUT_Du_lieu_nhan_vien!$X:$X,'Output2 Headcount'!V$93)</f>
        <v>0</v>
      </c>
      <c r="W97" s="193">
        <f>COUNTIFS(INPUT_Du_lieu_nhan_vien!$AE:$AE,$J$98,INPUT_Du_lieu_nhan_vien!$AJ:$AJ,'Output2 Headcount'!$K97,INPUT_Du_lieu_nhan_vien!$X:$X,'Output2 Headcount'!W$93)</f>
        <v>1</v>
      </c>
      <c r="X97" s="193">
        <f>COUNTIFS(INPUT_Du_lieu_nhan_vien!$AE:$AE,$J$98,INPUT_Du_lieu_nhan_vien!$AJ:$AJ,'Output2 Headcount'!$K97,INPUT_Du_lieu_nhan_vien!$X:$X,'Output2 Headcount'!X$93)</f>
        <v>0</v>
      </c>
      <c r="Y97" s="194">
        <f>COUNTIFS(INPUT_Du_lieu_nhan_vien!$AE:$AE,$J$98,INPUT_Du_lieu_nhan_vien!$AJ:$AJ,'Output2 Headcount'!$K97,INPUT_Du_lieu_nhan_vien!$X:$X,'Output2 Headcount'!Y$93)</f>
        <v>0</v>
      </c>
      <c r="Z97" s="212">
        <f t="shared" si="0"/>
        <v>81</v>
      </c>
      <c r="AA97" s="208"/>
    </row>
    <row r="98" spans="4:27" x14ac:dyDescent="0.25">
      <c r="D98" s="180" t="s">
        <v>12</v>
      </c>
      <c r="E98" s="181">
        <f>COUNTIFS(INPUT_Du_lieu_nhan_vien!$X:$X,'Output2 Headcount'!D98,INPUT_Du_lieu_nhan_vien!$AJ:$AJ,$E$93)</f>
        <v>36</v>
      </c>
      <c r="F98" s="181">
        <f>COUNTIFS(INPUT_Du_lieu_nhan_vien!$X:$X,'Output2 Headcount'!D98,INPUT_Du_lieu_nhan_vien!$AJ:$AJ,$F$93)</f>
        <v>2</v>
      </c>
      <c r="G98" s="181">
        <f>COUNTIFS(INPUT_Du_lieu_nhan_vien!$X:$X,'Output2 Headcount'!D98,INPUT_Du_lieu_nhan_vien!$AJ:$AJ,$G$93)</f>
        <v>3</v>
      </c>
      <c r="H98" s="182">
        <f t="shared" si="1"/>
        <v>41</v>
      </c>
      <c r="J98" s="202" t="s">
        <v>226</v>
      </c>
      <c r="K98" s="181" t="s">
        <v>2362</v>
      </c>
      <c r="L98" s="195">
        <f>COUNTIFS(INPUT_Du_lieu_nhan_vien!$AE:$AE,$J$98,INPUT_Du_lieu_nhan_vien!$AJ:$AJ,'Output2 Headcount'!$K98,INPUT_Du_lieu_nhan_vien!$X:$X,'Output2 Headcount'!L$93)</f>
        <v>2</v>
      </c>
      <c r="M98" s="196">
        <f>COUNTIFS(INPUT_Du_lieu_nhan_vien!$AE:$AE,$J$98,INPUT_Du_lieu_nhan_vien!$AJ:$AJ,'Output2 Headcount'!$K98,INPUT_Du_lieu_nhan_vien!$X:$X,'Output2 Headcount'!M$93)</f>
        <v>7</v>
      </c>
      <c r="N98" s="196">
        <f>COUNTIFS(INPUT_Du_lieu_nhan_vien!$AE:$AE,$J$98,INPUT_Du_lieu_nhan_vien!$AJ:$AJ,'Output2 Headcount'!$K98,INPUT_Du_lieu_nhan_vien!$X:$X,'Output2 Headcount'!N$93)</f>
        <v>4</v>
      </c>
      <c r="O98" s="196">
        <f>COUNTIFS(INPUT_Du_lieu_nhan_vien!$AE:$AE,$J$98,INPUT_Du_lieu_nhan_vien!$AJ:$AJ,'Output2 Headcount'!$K98,INPUT_Du_lieu_nhan_vien!$X:$X,'Output2 Headcount'!O$93)</f>
        <v>0</v>
      </c>
      <c r="P98" s="196">
        <f>COUNTIFS(INPUT_Du_lieu_nhan_vien!$AE:$AE,$J$98,INPUT_Du_lieu_nhan_vien!$AJ:$AJ,'Output2 Headcount'!$K98,INPUT_Du_lieu_nhan_vien!$X:$X,'Output2 Headcount'!P$93)</f>
        <v>0</v>
      </c>
      <c r="Q98" s="196">
        <f>COUNTIFS(INPUT_Du_lieu_nhan_vien!$AE:$AE,$J$98,INPUT_Du_lieu_nhan_vien!$AJ:$AJ,'Output2 Headcount'!$K98,INPUT_Du_lieu_nhan_vien!$X:$X,'Output2 Headcount'!Q$93)</f>
        <v>0</v>
      </c>
      <c r="R98" s="196">
        <f>COUNTIFS(INPUT_Du_lieu_nhan_vien!$AE:$AE,$J$98,INPUT_Du_lieu_nhan_vien!$AJ:$AJ,'Output2 Headcount'!$K98,INPUT_Du_lieu_nhan_vien!$X:$X,'Output2 Headcount'!R$93)</f>
        <v>0</v>
      </c>
      <c r="S98" s="196">
        <f>COUNTIFS(INPUT_Du_lieu_nhan_vien!$AE:$AE,$J$98,INPUT_Du_lieu_nhan_vien!$AJ:$AJ,'Output2 Headcount'!$K98,INPUT_Du_lieu_nhan_vien!$X:$X,'Output2 Headcount'!S$93)</f>
        <v>0</v>
      </c>
      <c r="T98" s="196">
        <f>COUNTIFS(INPUT_Du_lieu_nhan_vien!$AE:$AE,$J$98,INPUT_Du_lieu_nhan_vien!$AJ:$AJ,'Output2 Headcount'!$K98,INPUT_Du_lieu_nhan_vien!$X:$X,'Output2 Headcount'!T$93)</f>
        <v>0</v>
      </c>
      <c r="U98" s="196">
        <f>COUNTIFS(INPUT_Du_lieu_nhan_vien!$AE:$AE,$J$98,INPUT_Du_lieu_nhan_vien!$AJ:$AJ,'Output2 Headcount'!$K98,INPUT_Du_lieu_nhan_vien!$X:$X,'Output2 Headcount'!U$93)</f>
        <v>0</v>
      </c>
      <c r="V98" s="196">
        <f>COUNTIFS(INPUT_Du_lieu_nhan_vien!$AE:$AE,$J$98,INPUT_Du_lieu_nhan_vien!$AJ:$AJ,'Output2 Headcount'!$K98,INPUT_Du_lieu_nhan_vien!$X:$X,'Output2 Headcount'!V$93)</f>
        <v>0</v>
      </c>
      <c r="W98" s="196">
        <f>COUNTIFS(INPUT_Du_lieu_nhan_vien!$AE:$AE,$J$98,INPUT_Du_lieu_nhan_vien!$AJ:$AJ,'Output2 Headcount'!$K98,INPUT_Du_lieu_nhan_vien!$X:$X,'Output2 Headcount'!W$93)</f>
        <v>0</v>
      </c>
      <c r="X98" s="196">
        <f>COUNTIFS(INPUT_Du_lieu_nhan_vien!$AE:$AE,$J$98,INPUT_Du_lieu_nhan_vien!$AJ:$AJ,'Output2 Headcount'!$K98,INPUT_Du_lieu_nhan_vien!$X:$X,'Output2 Headcount'!X$93)</f>
        <v>0</v>
      </c>
      <c r="Y98" s="197">
        <f>COUNTIFS(INPUT_Du_lieu_nhan_vien!$AE:$AE,$J$98,INPUT_Du_lieu_nhan_vien!$AJ:$AJ,'Output2 Headcount'!$K98,INPUT_Du_lieu_nhan_vien!$X:$X,'Output2 Headcount'!Y$93)</f>
        <v>0</v>
      </c>
      <c r="Z98" s="213">
        <f t="shared" si="0"/>
        <v>13</v>
      </c>
      <c r="AA98" s="209">
        <f>SUM(L97:Y99)</f>
        <v>97</v>
      </c>
    </row>
    <row r="99" spans="4:27" x14ac:dyDescent="0.25">
      <c r="D99" s="128" t="s">
        <v>2</v>
      </c>
      <c r="E99" s="181">
        <f>COUNTIFS(INPUT_Du_lieu_nhan_vien!$X:$X,'Output2 Headcount'!D99,INPUT_Du_lieu_nhan_vien!$AJ:$AJ,$E$93)</f>
        <v>2</v>
      </c>
      <c r="F99" s="181">
        <f>COUNTIFS(INPUT_Du_lieu_nhan_vien!$X:$X,'Output2 Headcount'!D99,INPUT_Du_lieu_nhan_vien!$AJ:$AJ,$F$93)</f>
        <v>0</v>
      </c>
      <c r="G99" s="181">
        <f>COUNTIFS(INPUT_Du_lieu_nhan_vien!$X:$X,'Output2 Headcount'!D99,INPUT_Du_lieu_nhan_vien!$AJ:$AJ,$G$93)</f>
        <v>0</v>
      </c>
      <c r="H99" s="182">
        <f t="shared" si="1"/>
        <v>2</v>
      </c>
      <c r="J99" s="203"/>
      <c r="K99" s="181" t="s">
        <v>4060</v>
      </c>
      <c r="L99" s="198">
        <f>COUNTIFS(INPUT_Du_lieu_nhan_vien!$AE:$AE,$J$98,INPUT_Du_lieu_nhan_vien!$AJ:$AJ,'Output2 Headcount'!$K99,INPUT_Du_lieu_nhan_vien!$X:$X,'Output2 Headcount'!L$93)</f>
        <v>0</v>
      </c>
      <c r="M99" s="199">
        <f>COUNTIFS(INPUT_Du_lieu_nhan_vien!$AE:$AE,$J$98,INPUT_Du_lieu_nhan_vien!$AJ:$AJ,'Output2 Headcount'!$K99,INPUT_Du_lieu_nhan_vien!$X:$X,'Output2 Headcount'!M$93)</f>
        <v>2</v>
      </c>
      <c r="N99" s="199">
        <f>COUNTIFS(INPUT_Du_lieu_nhan_vien!$AE:$AE,$J$98,INPUT_Du_lieu_nhan_vien!$AJ:$AJ,'Output2 Headcount'!$K99,INPUT_Du_lieu_nhan_vien!$X:$X,'Output2 Headcount'!N$93)</f>
        <v>0</v>
      </c>
      <c r="O99" s="199">
        <f>COUNTIFS(INPUT_Du_lieu_nhan_vien!$AE:$AE,$J$98,INPUT_Du_lieu_nhan_vien!$AJ:$AJ,'Output2 Headcount'!$K99,INPUT_Du_lieu_nhan_vien!$X:$X,'Output2 Headcount'!O$93)</f>
        <v>0</v>
      </c>
      <c r="P99" s="199">
        <f>COUNTIFS(INPUT_Du_lieu_nhan_vien!$AE:$AE,$J$98,INPUT_Du_lieu_nhan_vien!$AJ:$AJ,'Output2 Headcount'!$K99,INPUT_Du_lieu_nhan_vien!$X:$X,'Output2 Headcount'!P$93)</f>
        <v>1</v>
      </c>
      <c r="Q99" s="199">
        <f>COUNTIFS(INPUT_Du_lieu_nhan_vien!$AE:$AE,$J$98,INPUT_Du_lieu_nhan_vien!$AJ:$AJ,'Output2 Headcount'!$K99,INPUT_Du_lieu_nhan_vien!$X:$X,'Output2 Headcount'!Q$93)</f>
        <v>0</v>
      </c>
      <c r="R99" s="199">
        <f>COUNTIFS(INPUT_Du_lieu_nhan_vien!$AE:$AE,$J$98,INPUT_Du_lieu_nhan_vien!$AJ:$AJ,'Output2 Headcount'!$K99,INPUT_Du_lieu_nhan_vien!$X:$X,'Output2 Headcount'!R$93)</f>
        <v>0</v>
      </c>
      <c r="S99" s="199">
        <f>COUNTIFS(INPUT_Du_lieu_nhan_vien!$AE:$AE,$J$98,INPUT_Du_lieu_nhan_vien!$AJ:$AJ,'Output2 Headcount'!$K99,INPUT_Du_lieu_nhan_vien!$X:$X,'Output2 Headcount'!S$93)</f>
        <v>0</v>
      </c>
      <c r="T99" s="199">
        <f>COUNTIFS(INPUT_Du_lieu_nhan_vien!$AE:$AE,$J$98,INPUT_Du_lieu_nhan_vien!$AJ:$AJ,'Output2 Headcount'!$K99,INPUT_Du_lieu_nhan_vien!$X:$X,'Output2 Headcount'!T$93)</f>
        <v>0</v>
      </c>
      <c r="U99" s="199">
        <f>COUNTIFS(INPUT_Du_lieu_nhan_vien!$AE:$AE,$J$98,INPUT_Du_lieu_nhan_vien!$AJ:$AJ,'Output2 Headcount'!$K99,INPUT_Du_lieu_nhan_vien!$X:$X,'Output2 Headcount'!U$93)</f>
        <v>0</v>
      </c>
      <c r="V99" s="199">
        <f>COUNTIFS(INPUT_Du_lieu_nhan_vien!$AE:$AE,$J$98,INPUT_Du_lieu_nhan_vien!$AJ:$AJ,'Output2 Headcount'!$K99,INPUT_Du_lieu_nhan_vien!$X:$X,'Output2 Headcount'!V$93)</f>
        <v>0</v>
      </c>
      <c r="W99" s="199">
        <f>COUNTIFS(INPUT_Du_lieu_nhan_vien!$AE:$AE,$J$98,INPUT_Du_lieu_nhan_vien!$AJ:$AJ,'Output2 Headcount'!$K99,INPUT_Du_lieu_nhan_vien!$X:$X,'Output2 Headcount'!W$93)</f>
        <v>0</v>
      </c>
      <c r="X99" s="199">
        <f>COUNTIFS(INPUT_Du_lieu_nhan_vien!$AE:$AE,$J$98,INPUT_Du_lieu_nhan_vien!$AJ:$AJ,'Output2 Headcount'!$K99,INPUT_Du_lieu_nhan_vien!$X:$X,'Output2 Headcount'!X$93)</f>
        <v>0</v>
      </c>
      <c r="Y99" s="200">
        <f>COUNTIFS(INPUT_Du_lieu_nhan_vien!$AE:$AE,$J$98,INPUT_Du_lieu_nhan_vien!$AJ:$AJ,'Output2 Headcount'!$K99,INPUT_Du_lieu_nhan_vien!$X:$X,'Output2 Headcount'!Y$93)</f>
        <v>0</v>
      </c>
      <c r="Z99" s="214">
        <f t="shared" si="0"/>
        <v>3</v>
      </c>
      <c r="AA99" s="210"/>
    </row>
    <row r="100" spans="4:27" x14ac:dyDescent="0.25">
      <c r="D100" s="128" t="s">
        <v>14</v>
      </c>
      <c r="E100" s="181">
        <f>COUNTIFS(INPUT_Du_lieu_nhan_vien!$X:$X,'Output2 Headcount'!D100,INPUT_Du_lieu_nhan_vien!$AJ:$AJ,$E$93)</f>
        <v>29</v>
      </c>
      <c r="F100" s="181">
        <f>COUNTIFS(INPUT_Du_lieu_nhan_vien!$X:$X,'Output2 Headcount'!D100,INPUT_Du_lieu_nhan_vien!$AJ:$AJ,$F$93)</f>
        <v>2</v>
      </c>
      <c r="G100" s="181">
        <f>COUNTIFS(INPUT_Du_lieu_nhan_vien!$X:$X,'Output2 Headcount'!D100,INPUT_Du_lieu_nhan_vien!$AJ:$AJ,$G$93)</f>
        <v>0</v>
      </c>
      <c r="H100" s="182">
        <f t="shared" si="1"/>
        <v>31</v>
      </c>
      <c r="AA100" s="215">
        <f>SUM(AA94:AA99)</f>
        <v>326</v>
      </c>
    </row>
    <row r="101" spans="4:27" x14ac:dyDescent="0.25">
      <c r="D101" s="128" t="s">
        <v>11</v>
      </c>
      <c r="E101" s="181">
        <f>COUNTIFS(INPUT_Du_lieu_nhan_vien!$X:$X,'Output2 Headcount'!D101,INPUT_Du_lieu_nhan_vien!$AJ:$AJ,$E$93)</f>
        <v>12</v>
      </c>
      <c r="F101" s="181">
        <f>COUNTIFS(INPUT_Du_lieu_nhan_vien!$X:$X,'Output2 Headcount'!D101,INPUT_Du_lieu_nhan_vien!$AJ:$AJ,$F$93)</f>
        <v>2</v>
      </c>
      <c r="G101" s="181">
        <f>COUNTIFS(INPUT_Du_lieu_nhan_vien!$X:$X,'Output2 Headcount'!D101,INPUT_Du_lieu_nhan_vien!$AJ:$AJ,$G$93)</f>
        <v>0</v>
      </c>
      <c r="H101" s="182">
        <f t="shared" si="1"/>
        <v>14</v>
      </c>
      <c r="N101" s="7">
        <f>30*2000000</f>
        <v>60000000</v>
      </c>
    </row>
    <row r="102" spans="4:27" x14ac:dyDescent="0.25">
      <c r="D102" s="128" t="s">
        <v>9</v>
      </c>
      <c r="E102" s="181">
        <f>COUNTIFS(INPUT_Du_lieu_nhan_vien!$X:$X,'Output2 Headcount'!D102,INPUT_Du_lieu_nhan_vien!$AJ:$AJ,$E$93)</f>
        <v>11</v>
      </c>
      <c r="F102" s="181">
        <f>COUNTIFS(INPUT_Du_lieu_nhan_vien!$X:$X,'Output2 Headcount'!D102,INPUT_Du_lieu_nhan_vien!$AJ:$AJ,$F$93)</f>
        <v>0</v>
      </c>
      <c r="G102" s="181">
        <f>COUNTIFS(INPUT_Du_lieu_nhan_vien!$X:$X,'Output2 Headcount'!D102,INPUT_Du_lieu_nhan_vien!$AJ:$AJ,$G$93)</f>
        <v>1</v>
      </c>
      <c r="H102" s="182">
        <f t="shared" si="1"/>
        <v>12</v>
      </c>
    </row>
    <row r="103" spans="4:27" x14ac:dyDescent="0.25">
      <c r="D103" s="128" t="s">
        <v>8</v>
      </c>
      <c r="E103" s="181">
        <f>COUNTIFS(INPUT_Du_lieu_nhan_vien!$X:$X,'Output2 Headcount'!D103,INPUT_Du_lieu_nhan_vien!$AJ:$AJ,$E$93)</f>
        <v>10</v>
      </c>
      <c r="F103" s="181">
        <f>COUNTIFS(INPUT_Du_lieu_nhan_vien!$X:$X,'Output2 Headcount'!D103,INPUT_Du_lieu_nhan_vien!$AJ:$AJ,$F$93)</f>
        <v>0</v>
      </c>
      <c r="G103" s="181">
        <f>COUNTIFS(INPUT_Du_lieu_nhan_vien!$X:$X,'Output2 Headcount'!D103,INPUT_Du_lieu_nhan_vien!$AJ:$AJ,$G$93)</f>
        <v>1</v>
      </c>
      <c r="H103" s="182">
        <f t="shared" si="1"/>
        <v>11</v>
      </c>
    </row>
    <row r="104" spans="4:27" x14ac:dyDescent="0.25">
      <c r="D104" s="128" t="s">
        <v>7</v>
      </c>
      <c r="E104" s="181">
        <f>COUNTIFS(INPUT_Du_lieu_nhan_vien!$X:$X,'Output2 Headcount'!D104,INPUT_Du_lieu_nhan_vien!$AJ:$AJ,$E$93)</f>
        <v>1</v>
      </c>
      <c r="F104" s="181">
        <f>COUNTIFS(INPUT_Du_lieu_nhan_vien!$X:$X,'Output2 Headcount'!D104,INPUT_Du_lieu_nhan_vien!$AJ:$AJ,$F$93)</f>
        <v>0</v>
      </c>
      <c r="G104" s="181">
        <f>COUNTIFS(INPUT_Du_lieu_nhan_vien!$X:$X,'Output2 Headcount'!D104,INPUT_Du_lieu_nhan_vien!$AJ:$AJ,$G$93)</f>
        <v>0</v>
      </c>
      <c r="H104" s="182">
        <f t="shared" si="1"/>
        <v>1</v>
      </c>
    </row>
    <row r="105" spans="4:27" x14ac:dyDescent="0.25">
      <c r="D105" s="128" t="s">
        <v>5</v>
      </c>
      <c r="E105" s="181">
        <f>COUNTIFS(INPUT_Du_lieu_nhan_vien!$X:$X,'Output2 Headcount'!D105,INPUT_Du_lieu_nhan_vien!$AJ:$AJ,$E$93)</f>
        <v>2</v>
      </c>
      <c r="F105" s="181">
        <f>COUNTIFS(INPUT_Du_lieu_nhan_vien!$X:$X,'Output2 Headcount'!D105,INPUT_Du_lieu_nhan_vien!$AJ:$AJ,$F$93)</f>
        <v>0</v>
      </c>
      <c r="G105" s="181">
        <f>COUNTIFS(INPUT_Du_lieu_nhan_vien!$X:$X,'Output2 Headcount'!D105,INPUT_Du_lieu_nhan_vien!$AJ:$AJ,$G$93)</f>
        <v>0</v>
      </c>
      <c r="H105" s="182">
        <f t="shared" si="1"/>
        <v>2</v>
      </c>
    </row>
    <row r="106" spans="4:27" x14ac:dyDescent="0.25">
      <c r="D106" s="180" t="s">
        <v>1</v>
      </c>
      <c r="E106" s="181">
        <f>COUNTIFS(INPUT_Du_lieu_nhan_vien!$X:$X,'Output2 Headcount'!D106,INPUT_Du_lieu_nhan_vien!$AJ:$AJ,$E$93)</f>
        <v>1</v>
      </c>
      <c r="F106" s="181">
        <f>COUNTIFS(INPUT_Du_lieu_nhan_vien!$X:$X,'Output2 Headcount'!D106,INPUT_Du_lieu_nhan_vien!$AJ:$AJ,$F$93)</f>
        <v>0</v>
      </c>
      <c r="G106" s="181">
        <f>COUNTIFS(INPUT_Du_lieu_nhan_vien!$X:$X,'Output2 Headcount'!D106,INPUT_Du_lieu_nhan_vien!$AJ:$AJ,$G$93)</f>
        <v>0</v>
      </c>
      <c r="H106" s="182">
        <f t="shared" si="1"/>
        <v>1</v>
      </c>
    </row>
    <row r="107" spans="4:27" x14ac:dyDescent="0.25">
      <c r="D107" s="128" t="s">
        <v>3</v>
      </c>
      <c r="E107" s="181">
        <f>COUNTIFS(INPUT_Du_lieu_nhan_vien!$X:$X,'Output2 Headcount'!D107,INPUT_Du_lieu_nhan_vien!$AJ:$AJ,$E$93)</f>
        <v>2</v>
      </c>
      <c r="F107" s="181">
        <f>COUNTIFS(INPUT_Du_lieu_nhan_vien!$X:$X,'Output2 Headcount'!D107,INPUT_Du_lieu_nhan_vien!$AJ:$AJ,$F$93)</f>
        <v>0</v>
      </c>
      <c r="G107" s="181">
        <f>COUNTIFS(INPUT_Du_lieu_nhan_vien!$X:$X,'Output2 Headcount'!D107,INPUT_Du_lieu_nhan_vien!$AJ:$AJ,$G$93)</f>
        <v>0</v>
      </c>
      <c r="H107" s="182">
        <f t="shared" si="1"/>
        <v>2</v>
      </c>
    </row>
    <row r="108" spans="4:27" x14ac:dyDescent="0.25">
      <c r="E108" s="183">
        <f>SUM(E94:E107)</f>
        <v>266</v>
      </c>
      <c r="F108" s="183">
        <f>SUM(F94:F107)</f>
        <v>49</v>
      </c>
      <c r="G108" s="183">
        <f>SUM(G94:G107)</f>
        <v>11</v>
      </c>
      <c r="H108" s="184">
        <f>SUM(H94:H107)</f>
        <v>326</v>
      </c>
      <c r="I108" s="183"/>
      <c r="J108" s="183"/>
      <c r="K108" s="184"/>
    </row>
    <row r="109" spans="4:27" x14ac:dyDescent="0.25">
      <c r="H109" s="183"/>
      <c r="I109" s="183"/>
      <c r="J109" s="183"/>
      <c r="K109" s="184"/>
    </row>
  </sheetData>
  <mergeCells count="31">
    <mergeCell ref="F4:G4"/>
    <mergeCell ref="H4:I4"/>
    <mergeCell ref="J4:K4"/>
    <mergeCell ref="B3:D5"/>
    <mergeCell ref="F5:F6"/>
    <mergeCell ref="G5:G6"/>
    <mergeCell ref="H5:H6"/>
    <mergeCell ref="I5:I6"/>
    <mergeCell ref="J5:J6"/>
    <mergeCell ref="K5:K6"/>
    <mergeCell ref="E4:E6"/>
    <mergeCell ref="B62:D62"/>
    <mergeCell ref="B64:D64"/>
    <mergeCell ref="C50:C51"/>
    <mergeCell ref="D92:H92"/>
    <mergeCell ref="L92:Z92"/>
    <mergeCell ref="B90:K90"/>
    <mergeCell ref="B84:D84"/>
    <mergeCell ref="B85:D85"/>
    <mergeCell ref="A9:A11"/>
    <mergeCell ref="A33:A34"/>
    <mergeCell ref="A54:A60"/>
    <mergeCell ref="A12:A14"/>
    <mergeCell ref="B35:D35"/>
    <mergeCell ref="B53:D53"/>
    <mergeCell ref="B54:B60"/>
    <mergeCell ref="B32:D32"/>
    <mergeCell ref="B33:B34"/>
    <mergeCell ref="B9:B11"/>
    <mergeCell ref="B12:D12"/>
    <mergeCell ref="B21:D21"/>
  </mergeCells>
  <conditionalFormatting sqref="L94:Z99 E94:G107 E7:K86">
    <cfRule type="cellIs" dxfId="186" priority="3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7"/>
  <sheetViews>
    <sheetView workbookViewId="0">
      <selection activeCell="K15" sqref="K15"/>
    </sheetView>
  </sheetViews>
  <sheetFormatPr defaultRowHeight="12.75" x14ac:dyDescent="0.2"/>
  <cols>
    <col min="1" max="1" width="8.7109375" customWidth="1"/>
    <col min="2" max="2" width="19.85546875" customWidth="1"/>
    <col min="3" max="3" width="13" customWidth="1"/>
    <col min="4" max="4" width="8.85546875" customWidth="1"/>
    <col min="5" max="5" width="8.140625" customWidth="1"/>
    <col min="6" max="8" width="16.140625" customWidth="1"/>
    <col min="9" max="9" width="24.28515625" customWidth="1"/>
    <col min="10" max="11" width="14" customWidth="1"/>
    <col min="12" max="12" width="10.7109375" customWidth="1"/>
    <col min="13" max="13" width="11.85546875" customWidth="1"/>
    <col min="14" max="14" width="11" customWidth="1"/>
    <col min="15" max="15" width="13" customWidth="1"/>
    <col min="16" max="16" width="13.28515625" customWidth="1"/>
    <col min="17" max="17" width="53.85546875" bestFit="1" customWidth="1"/>
    <col min="18" max="18" width="10.140625" bestFit="1" customWidth="1"/>
  </cols>
  <sheetData>
    <row r="1" spans="1:17" ht="19.5" customHeight="1" x14ac:dyDescent="0.2">
      <c r="A1" s="60" t="s">
        <v>3065</v>
      </c>
    </row>
    <row r="2" spans="1:17" ht="21.75" customHeight="1" x14ac:dyDescent="0.2">
      <c r="A2" s="57"/>
      <c r="K2" s="2" t="s">
        <v>6762</v>
      </c>
      <c r="L2" s="48"/>
      <c r="M2" s="58" t="s">
        <v>3019</v>
      </c>
      <c r="N2" s="23"/>
    </row>
    <row r="3" spans="1:17" ht="9" customHeight="1" x14ac:dyDescent="0.2">
      <c r="A3" s="57"/>
    </row>
    <row r="4" spans="1:17" ht="38.25" customHeight="1" x14ac:dyDescent="0.2">
      <c r="A4" s="55" t="s">
        <v>3000</v>
      </c>
      <c r="B4" s="55" t="s">
        <v>3010</v>
      </c>
      <c r="C4" s="55" t="s">
        <v>2608</v>
      </c>
      <c r="D4" s="241" t="s">
        <v>6788</v>
      </c>
      <c r="E4" s="241" t="s">
        <v>6789</v>
      </c>
      <c r="F4" s="240" t="s">
        <v>6992</v>
      </c>
      <c r="G4" s="241" t="s">
        <v>6755</v>
      </c>
      <c r="H4" s="241" t="s">
        <v>6786</v>
      </c>
      <c r="I4" s="241" t="s">
        <v>3002</v>
      </c>
      <c r="J4" s="241" t="s">
        <v>3009</v>
      </c>
      <c r="K4" s="241" t="s">
        <v>6756</v>
      </c>
      <c r="L4" s="241" t="s">
        <v>6757</v>
      </c>
      <c r="M4" s="241" t="s">
        <v>2949</v>
      </c>
      <c r="N4" s="241" t="s">
        <v>6753</v>
      </c>
      <c r="O4" s="241" t="s">
        <v>6754</v>
      </c>
      <c r="P4" s="241"/>
      <c r="Q4" s="242" t="s">
        <v>20</v>
      </c>
    </row>
    <row r="5" spans="1:17" ht="18" customHeight="1" x14ac:dyDescent="0.2">
      <c r="A5" s="50">
        <v>20248</v>
      </c>
      <c r="B5" s="42" t="str">
        <f>IFERROR(VLOOKUP($A5,INPUT_Du_lieu_nhan_vien!$A:$C,2,0),"-")</f>
        <v>Trần Thị Khánh</v>
      </c>
      <c r="C5" s="42" t="str">
        <f>IFERROR(VLOOKUP($A5,INPUT_Du_lieu_nhan_vien!$A:$C,3,0),"-")</f>
        <v>Linh</v>
      </c>
      <c r="D5" s="244" t="str">
        <f>IFERROR(VLOOKUP($A5,INPUT_Du_lieu_nhan_vien!$A:$AC,29,0),"-")</f>
        <v>TAW</v>
      </c>
      <c r="E5" s="244" t="str">
        <f>IFERROR(VLOOKUP($A5,INPUT_Du_lieu_nhan_vien!$A:$AC,24,0),"-")</f>
        <v>PM2</v>
      </c>
      <c r="F5" s="243" t="s">
        <v>6760</v>
      </c>
      <c r="G5" s="244"/>
      <c r="H5" s="244" t="s">
        <v>5351</v>
      </c>
      <c r="I5" s="250" t="s">
        <v>6783</v>
      </c>
      <c r="J5" s="251">
        <v>41512</v>
      </c>
      <c r="K5" s="251">
        <v>41512</v>
      </c>
      <c r="L5" s="251">
        <v>41573</v>
      </c>
      <c r="M5" s="250" t="s">
        <v>6785</v>
      </c>
      <c r="N5" s="252">
        <v>1</v>
      </c>
      <c r="O5" s="244" t="s">
        <v>5353</v>
      </c>
      <c r="P5" s="244"/>
      <c r="Q5" s="253" t="s">
        <v>6787</v>
      </c>
    </row>
    <row r="6" spans="1:17" ht="18" customHeight="1" x14ac:dyDescent="0.2">
      <c r="A6" s="50">
        <v>20247</v>
      </c>
      <c r="B6" s="42" t="str">
        <f>IFERROR(VLOOKUP($A6,INPUT_Du_lieu_nhan_vien!$A:$C,2,0),"-")</f>
        <v>Đặng Thị Minh</v>
      </c>
      <c r="C6" s="42" t="str">
        <f>IFERROR(VLOOKUP($A6,INPUT_Du_lieu_nhan_vien!$A:$C,3,0),"-")</f>
        <v>Tâm</v>
      </c>
      <c r="D6" s="244" t="str">
        <f>IFERROR(VLOOKUP($A6,INPUT_Du_lieu_nhan_vien!$A:$AC,29,0),"-")</f>
        <v>TAW</v>
      </c>
      <c r="E6" s="244" t="str">
        <f>IFERROR(VLOOKUP($A6,INPUT_Du_lieu_nhan_vien!$A:$AC,24,0),"-")</f>
        <v>OP</v>
      </c>
      <c r="F6" s="243" t="s">
        <v>6760</v>
      </c>
      <c r="G6" s="244"/>
      <c r="H6" s="244" t="s">
        <v>5351</v>
      </c>
      <c r="I6" s="250" t="s">
        <v>6784</v>
      </c>
      <c r="J6" s="251">
        <v>41512</v>
      </c>
      <c r="K6" s="251">
        <v>41512</v>
      </c>
      <c r="L6" s="251">
        <v>41573</v>
      </c>
      <c r="M6" s="250" t="s">
        <v>6785</v>
      </c>
      <c r="N6" s="252">
        <v>1</v>
      </c>
      <c r="O6" s="244" t="s">
        <v>5353</v>
      </c>
      <c r="P6" s="244"/>
      <c r="Q6" s="253" t="s">
        <v>6787</v>
      </c>
    </row>
    <row r="7" spans="1:17" ht="18" customHeight="1" x14ac:dyDescent="0.2">
      <c r="A7" s="50">
        <v>20029</v>
      </c>
      <c r="B7" s="42" t="str">
        <f>IFERROR(VLOOKUP($A7,INPUT_Du_lieu_nhan_vien!$A:$C,2,0),"-")</f>
        <v>Bùi Thị Xuân</v>
      </c>
      <c r="C7" s="42" t="str">
        <f>IFERROR(VLOOKUP($A7,INPUT_Du_lieu_nhan_vien!$A:$C,3,0),"-")</f>
        <v>Thảo</v>
      </c>
      <c r="D7" s="244" t="str">
        <f>IFERROR(VLOOKUP($A7,INPUT_Du_lieu_nhan_vien!$A:$AC,29,0),"-")</f>
        <v>TAW</v>
      </c>
      <c r="E7" s="244" t="str">
        <f>IFERROR(VLOOKUP($A7,INPUT_Du_lieu_nhan_vien!$A:$AC,24,0),"-")</f>
        <v>TD1</v>
      </c>
      <c r="F7" s="243" t="s">
        <v>6759</v>
      </c>
      <c r="G7" s="244"/>
      <c r="H7" s="244" t="s">
        <v>5351</v>
      </c>
      <c r="I7" s="244" t="s">
        <v>6995</v>
      </c>
      <c r="J7" s="251">
        <v>41456</v>
      </c>
      <c r="K7" s="251">
        <v>41456</v>
      </c>
      <c r="L7" s="251">
        <v>41639</v>
      </c>
      <c r="M7" s="244" t="s">
        <v>6994</v>
      </c>
      <c r="N7" s="252">
        <v>1</v>
      </c>
      <c r="O7" s="244" t="s">
        <v>5353</v>
      </c>
      <c r="P7" s="244"/>
      <c r="Q7" s="245" t="s">
        <v>6993</v>
      </c>
    </row>
    <row r="8" spans="1:17" ht="18" customHeight="1" x14ac:dyDescent="0.2">
      <c r="A8" s="50">
        <v>20247</v>
      </c>
      <c r="B8" s="42" t="str">
        <f>IFERROR(VLOOKUP($A8,INPUT_Du_lieu_nhan_vien!$A:$C,2,0),"-")</f>
        <v>Đặng Thị Minh</v>
      </c>
      <c r="C8" s="42" t="str">
        <f>IFERROR(VLOOKUP($A8,INPUT_Du_lieu_nhan_vien!$A:$C,3,0),"-")</f>
        <v>Tâm</v>
      </c>
      <c r="D8" s="244" t="str">
        <f>IFERROR(VLOOKUP($A8,INPUT_Du_lieu_nhan_vien!$A:$AC,29,0),"-")</f>
        <v>TAW</v>
      </c>
      <c r="E8" s="244" t="str">
        <f>IFERROR(VLOOKUP($A8,INPUT_Du_lieu_nhan_vien!$A:$AC,24,0),"-")</f>
        <v>OP</v>
      </c>
      <c r="F8" s="243" t="s">
        <v>6759</v>
      </c>
      <c r="G8" s="244"/>
      <c r="H8" s="244" t="s">
        <v>5351</v>
      </c>
      <c r="I8" s="244" t="s">
        <v>6995</v>
      </c>
      <c r="J8" s="251">
        <v>41456</v>
      </c>
      <c r="K8" s="251">
        <v>41456</v>
      </c>
      <c r="L8" s="251">
        <v>41639</v>
      </c>
      <c r="M8" s="244" t="s">
        <v>6994</v>
      </c>
      <c r="N8" s="252">
        <v>1</v>
      </c>
      <c r="O8" s="244" t="s">
        <v>5353</v>
      </c>
      <c r="P8" s="244"/>
      <c r="Q8" s="245" t="s">
        <v>6993</v>
      </c>
    </row>
    <row r="9" spans="1:17" ht="18" customHeight="1" x14ac:dyDescent="0.2">
      <c r="A9" s="50"/>
      <c r="B9" s="42" t="str">
        <f>IFERROR(VLOOKUP($A9,INPUT_Du_lieu_nhan_vien!$A:$C,2,0),"-")</f>
        <v>-</v>
      </c>
      <c r="C9" s="42" t="str">
        <f>IFERROR(VLOOKUP($A9,INPUT_Du_lieu_nhan_vien!$A:$C,3,0),"-")</f>
        <v>-</v>
      </c>
      <c r="D9" s="244" t="str">
        <f>IFERROR(VLOOKUP($A9,INPUT_Du_lieu_nhan_vien!$A:$AC,29,0),"-")</f>
        <v>-</v>
      </c>
      <c r="E9" s="244" t="str">
        <f>IFERROR(VLOOKUP($A9,INPUT_Du_lieu_nhan_vien!$A:$AC,24,0),"-")</f>
        <v>-</v>
      </c>
      <c r="F9" s="243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5"/>
    </row>
    <row r="10" spans="1:17" ht="18" customHeight="1" x14ac:dyDescent="0.2">
      <c r="A10" s="50"/>
      <c r="B10" s="42" t="str">
        <f>IFERROR(VLOOKUP($A10,INPUT_Du_lieu_nhan_vien!$A:$C,2,0),"-")</f>
        <v>-</v>
      </c>
      <c r="C10" s="42" t="str">
        <f>IFERROR(VLOOKUP($A10,INPUT_Du_lieu_nhan_vien!$A:$C,3,0),"-")</f>
        <v>-</v>
      </c>
      <c r="D10" s="244" t="str">
        <f>IFERROR(VLOOKUP($A10,INPUT_Du_lieu_nhan_vien!$A:$AC,29,0),"-")</f>
        <v>-</v>
      </c>
      <c r="E10" s="244" t="str">
        <f>IFERROR(VLOOKUP($A10,INPUT_Du_lieu_nhan_vien!$A:$AC,24,0),"-")</f>
        <v>-</v>
      </c>
      <c r="F10" s="243"/>
      <c r="G10" s="244"/>
      <c r="H10" s="244"/>
      <c r="I10" s="244"/>
      <c r="J10" s="244"/>
      <c r="K10" s="244"/>
      <c r="L10" s="244"/>
      <c r="M10" s="244"/>
      <c r="N10" s="244"/>
      <c r="O10" s="244"/>
      <c r="P10" s="244"/>
      <c r="Q10" s="245"/>
    </row>
    <row r="11" spans="1:17" ht="18" customHeight="1" x14ac:dyDescent="0.2">
      <c r="A11" s="50"/>
      <c r="B11" s="42" t="str">
        <f>IFERROR(VLOOKUP($A11,INPUT_Du_lieu_nhan_vien!$A:$C,2,0),"-")</f>
        <v>-</v>
      </c>
      <c r="C11" s="42" t="str">
        <f>IFERROR(VLOOKUP($A11,INPUT_Du_lieu_nhan_vien!$A:$C,3,0),"-")</f>
        <v>-</v>
      </c>
      <c r="D11" s="244" t="str">
        <f>IFERROR(VLOOKUP($A11,INPUT_Du_lieu_nhan_vien!$A:$AC,29,0),"-")</f>
        <v>-</v>
      </c>
      <c r="E11" s="244" t="str">
        <f>IFERROR(VLOOKUP($A11,INPUT_Du_lieu_nhan_vien!$A:$AC,24,0),"-")</f>
        <v>-</v>
      </c>
      <c r="F11" s="243"/>
      <c r="G11" s="244"/>
      <c r="H11" s="244"/>
      <c r="I11" s="244"/>
      <c r="J11" s="244"/>
      <c r="K11" s="244"/>
      <c r="L11" s="244"/>
      <c r="M11" s="244"/>
      <c r="N11" s="244"/>
      <c r="O11" s="244"/>
      <c r="P11" s="244"/>
      <c r="Q11" s="245"/>
    </row>
    <row r="12" spans="1:17" ht="18" customHeight="1" x14ac:dyDescent="0.2">
      <c r="A12" s="50"/>
      <c r="B12" s="42" t="str">
        <f>IFERROR(VLOOKUP($A12,INPUT_Du_lieu_nhan_vien!$A:$C,2,0),"-")</f>
        <v>-</v>
      </c>
      <c r="C12" s="42" t="str">
        <f>IFERROR(VLOOKUP($A12,INPUT_Du_lieu_nhan_vien!$A:$C,3,0),"-")</f>
        <v>-</v>
      </c>
      <c r="D12" s="244" t="str">
        <f>IFERROR(VLOOKUP($A12,INPUT_Du_lieu_nhan_vien!$A:$AC,29,0),"-")</f>
        <v>-</v>
      </c>
      <c r="E12" s="244" t="str">
        <f>IFERROR(VLOOKUP($A12,INPUT_Du_lieu_nhan_vien!$A:$AC,24,0),"-")</f>
        <v>-</v>
      </c>
      <c r="F12" s="243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5"/>
    </row>
    <row r="13" spans="1:17" ht="18" customHeight="1" x14ac:dyDescent="0.2">
      <c r="A13" s="50"/>
      <c r="B13" s="42" t="str">
        <f>IFERROR(VLOOKUP($A13,INPUT_Du_lieu_nhan_vien!$A:$C,2,0),"-")</f>
        <v>-</v>
      </c>
      <c r="C13" s="42" t="str">
        <f>IFERROR(VLOOKUP($A13,INPUT_Du_lieu_nhan_vien!$A:$C,3,0),"-")</f>
        <v>-</v>
      </c>
      <c r="D13" s="244"/>
      <c r="E13" s="244"/>
      <c r="F13" s="243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5"/>
    </row>
    <row r="14" spans="1:17" ht="18" customHeight="1" x14ac:dyDescent="0.2">
      <c r="A14" s="50"/>
      <c r="B14" s="42" t="str">
        <f>IFERROR(VLOOKUP($A14,INPUT_Du_lieu_nhan_vien!$A:$C,2,0),"-")</f>
        <v>-</v>
      </c>
      <c r="C14" s="42" t="str">
        <f>IFERROR(VLOOKUP($A14,INPUT_Du_lieu_nhan_vien!$A:$C,3,0),"-")</f>
        <v>-</v>
      </c>
      <c r="D14" s="244"/>
      <c r="E14" s="244"/>
      <c r="F14" s="243"/>
      <c r="G14" s="244"/>
      <c r="H14" s="244"/>
      <c r="I14" s="244"/>
      <c r="J14" s="244"/>
      <c r="K14" s="244"/>
      <c r="L14" s="244"/>
      <c r="M14" s="244"/>
      <c r="N14" s="244"/>
      <c r="O14" s="244"/>
      <c r="P14" s="244"/>
      <c r="Q14" s="245"/>
    </row>
    <row r="15" spans="1:17" ht="18" customHeight="1" x14ac:dyDescent="0.2">
      <c r="A15" s="50"/>
      <c r="B15" s="42" t="str">
        <f>IFERROR(VLOOKUP($A15,INPUT_Du_lieu_nhan_vien!$A:$C,2,0),"-")</f>
        <v>-</v>
      </c>
      <c r="C15" s="42" t="str">
        <f>IFERROR(VLOOKUP($A15,INPUT_Du_lieu_nhan_vien!$A:$C,3,0),"-")</f>
        <v>-</v>
      </c>
      <c r="D15" s="244"/>
      <c r="E15" s="244"/>
      <c r="F15" s="243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5"/>
    </row>
    <row r="16" spans="1:17" ht="18" customHeight="1" x14ac:dyDescent="0.2">
      <c r="A16" s="50"/>
      <c r="B16" s="42" t="str">
        <f>IFERROR(VLOOKUP($A16,INPUT_Du_lieu_nhan_vien!$A:$C,2,0),"-")</f>
        <v>-</v>
      </c>
      <c r="C16" s="42" t="str">
        <f>IFERROR(VLOOKUP($A16,INPUT_Du_lieu_nhan_vien!$A:$C,3,0),"-")</f>
        <v>-</v>
      </c>
      <c r="D16" s="244"/>
      <c r="E16" s="244"/>
      <c r="F16" s="243"/>
      <c r="G16" s="244"/>
      <c r="H16" s="244"/>
      <c r="I16" s="244"/>
      <c r="J16" s="244"/>
      <c r="K16" s="244"/>
      <c r="L16" s="244"/>
      <c r="M16" s="244"/>
      <c r="N16" s="244"/>
      <c r="O16" s="244"/>
      <c r="P16" s="244"/>
      <c r="Q16" s="245"/>
    </row>
    <row r="17" spans="1:17" ht="18" customHeight="1" x14ac:dyDescent="0.2">
      <c r="A17" s="50"/>
      <c r="B17" s="42" t="str">
        <f>IFERROR(VLOOKUP($A17,INPUT_Du_lieu_nhan_vien!$A:$C,2,0),"-")</f>
        <v>-</v>
      </c>
      <c r="C17" s="42" t="str">
        <f>IFERROR(VLOOKUP($A17,INPUT_Du_lieu_nhan_vien!$A:$C,3,0),"-")</f>
        <v>-</v>
      </c>
      <c r="D17" s="244"/>
      <c r="E17" s="244"/>
      <c r="F17" s="243"/>
      <c r="G17" s="244"/>
      <c r="H17" s="244"/>
      <c r="I17" s="244"/>
      <c r="J17" s="244"/>
      <c r="K17" s="244"/>
      <c r="L17" s="244"/>
      <c r="M17" s="244"/>
      <c r="N17" s="244"/>
      <c r="O17" s="244"/>
      <c r="P17" s="244"/>
      <c r="Q17" s="245"/>
    </row>
    <row r="18" spans="1:17" ht="18" customHeight="1" x14ac:dyDescent="0.2">
      <c r="A18" s="50"/>
      <c r="B18" s="42" t="str">
        <f>IFERROR(VLOOKUP($A18,INPUT_Du_lieu_nhan_vien!$A:$C,2,0),"-")</f>
        <v>-</v>
      </c>
      <c r="C18" s="42" t="str">
        <f>IFERROR(VLOOKUP($A18,INPUT_Du_lieu_nhan_vien!$A:$C,3,0),"-")</f>
        <v>-</v>
      </c>
      <c r="D18" s="244"/>
      <c r="E18" s="244"/>
      <c r="F18" s="243"/>
      <c r="G18" s="244"/>
      <c r="H18" s="244"/>
      <c r="I18" s="244"/>
      <c r="J18" s="244"/>
      <c r="K18" s="244"/>
      <c r="L18" s="244"/>
      <c r="M18" s="244"/>
      <c r="N18" s="244"/>
      <c r="O18" s="244"/>
      <c r="P18" s="244"/>
      <c r="Q18" s="245"/>
    </row>
    <row r="19" spans="1:17" ht="18" customHeight="1" x14ac:dyDescent="0.2">
      <c r="A19" s="50"/>
      <c r="B19" s="42" t="str">
        <f>IFERROR(VLOOKUP($A19,INPUT_Du_lieu_nhan_vien!$A:$C,2,0),"-")</f>
        <v>-</v>
      </c>
      <c r="C19" s="42" t="str">
        <f>IFERROR(VLOOKUP($A19,INPUT_Du_lieu_nhan_vien!$A:$C,3,0),"-")</f>
        <v>-</v>
      </c>
      <c r="D19" s="244"/>
      <c r="E19" s="244"/>
      <c r="F19" s="243"/>
      <c r="G19" s="244"/>
      <c r="H19" s="244"/>
      <c r="I19" s="244"/>
      <c r="J19" s="244"/>
      <c r="K19" s="244"/>
      <c r="L19" s="244"/>
      <c r="M19" s="244"/>
      <c r="N19" s="244"/>
      <c r="O19" s="244"/>
      <c r="P19" s="244"/>
      <c r="Q19" s="245"/>
    </row>
    <row r="20" spans="1:17" ht="18" customHeight="1" x14ac:dyDescent="0.2">
      <c r="A20" s="50"/>
      <c r="B20" s="42" t="str">
        <f>IFERROR(VLOOKUP($A20,INPUT_Du_lieu_nhan_vien!$A:$C,2,0),"-")</f>
        <v>-</v>
      </c>
      <c r="C20" s="42" t="str">
        <f>IFERROR(VLOOKUP($A20,INPUT_Du_lieu_nhan_vien!$A:$C,3,0),"-")</f>
        <v>-</v>
      </c>
      <c r="D20" s="244"/>
      <c r="E20" s="244"/>
      <c r="F20" s="243"/>
      <c r="G20" s="244"/>
      <c r="H20" s="244"/>
      <c r="I20" s="244"/>
      <c r="J20" s="244"/>
      <c r="K20" s="244"/>
      <c r="L20" s="244"/>
      <c r="M20" s="244"/>
      <c r="N20" s="244"/>
      <c r="O20" s="244"/>
      <c r="P20" s="244"/>
      <c r="Q20" s="245"/>
    </row>
    <row r="21" spans="1:17" ht="18" customHeight="1" x14ac:dyDescent="0.2">
      <c r="A21" s="50"/>
      <c r="B21" s="42" t="str">
        <f>IFERROR(VLOOKUP($A21,INPUT_Du_lieu_nhan_vien!$A:$C,2,0),"-")</f>
        <v>-</v>
      </c>
      <c r="C21" s="42" t="str">
        <f>IFERROR(VLOOKUP($A21,INPUT_Du_lieu_nhan_vien!$A:$C,3,0),"-")</f>
        <v>-</v>
      </c>
      <c r="D21" s="244"/>
      <c r="E21" s="244"/>
      <c r="F21" s="243"/>
      <c r="G21" s="244"/>
      <c r="H21" s="244"/>
      <c r="I21" s="244"/>
      <c r="J21" s="244"/>
      <c r="K21" s="244"/>
      <c r="L21" s="244"/>
      <c r="M21" s="244"/>
      <c r="N21" s="244"/>
      <c r="O21" s="244"/>
      <c r="P21" s="244"/>
      <c r="Q21" s="245"/>
    </row>
    <row r="22" spans="1:17" ht="18" customHeight="1" x14ac:dyDescent="0.2">
      <c r="A22" s="50"/>
      <c r="B22" s="42" t="str">
        <f>IFERROR(VLOOKUP($A22,INPUT_Du_lieu_nhan_vien!$A:$C,2,0),"-")</f>
        <v>-</v>
      </c>
      <c r="C22" s="42" t="str">
        <f>IFERROR(VLOOKUP($A22,INPUT_Du_lieu_nhan_vien!$A:$C,3,0),"-")</f>
        <v>-</v>
      </c>
      <c r="D22" s="244"/>
      <c r="E22" s="244"/>
      <c r="F22" s="243"/>
      <c r="G22" s="244"/>
      <c r="H22" s="244"/>
      <c r="I22" s="244"/>
      <c r="J22" s="244"/>
      <c r="K22" s="244"/>
      <c r="L22" s="244"/>
      <c r="M22" s="244"/>
      <c r="N22" s="244"/>
      <c r="O22" s="244"/>
      <c r="P22" s="244"/>
      <c r="Q22" s="245"/>
    </row>
    <row r="23" spans="1:17" ht="18" customHeight="1" x14ac:dyDescent="0.2">
      <c r="A23" s="50"/>
      <c r="B23" s="42" t="str">
        <f>IFERROR(VLOOKUP($A23,INPUT_Du_lieu_nhan_vien!$A:$C,2,0),"-")</f>
        <v>-</v>
      </c>
      <c r="C23" s="42" t="str">
        <f>IFERROR(VLOOKUP($A23,INPUT_Du_lieu_nhan_vien!$A:$C,3,0),"-")</f>
        <v>-</v>
      </c>
      <c r="D23" s="244"/>
      <c r="E23" s="244"/>
      <c r="F23" s="243"/>
      <c r="G23" s="244"/>
      <c r="H23" s="244"/>
      <c r="I23" s="244"/>
      <c r="J23" s="244"/>
      <c r="K23" s="244"/>
      <c r="L23" s="244"/>
      <c r="M23" s="244"/>
      <c r="N23" s="244"/>
      <c r="O23" s="244"/>
      <c r="P23" s="244"/>
      <c r="Q23" s="245"/>
    </row>
    <row r="24" spans="1:17" ht="18" customHeight="1" x14ac:dyDescent="0.2">
      <c r="A24" s="50"/>
      <c r="B24" s="42" t="str">
        <f>IFERROR(VLOOKUP($A24,INPUT_Du_lieu_nhan_vien!$A:$C,2,0),"-")</f>
        <v>-</v>
      </c>
      <c r="C24" s="42" t="str">
        <f>IFERROR(VLOOKUP($A24,INPUT_Du_lieu_nhan_vien!$A:$C,3,0),"-")</f>
        <v>-</v>
      </c>
      <c r="D24" s="244"/>
      <c r="E24" s="244"/>
      <c r="F24" s="243"/>
      <c r="G24" s="244"/>
      <c r="H24" s="244"/>
      <c r="I24" s="244"/>
      <c r="J24" s="244"/>
      <c r="K24" s="244"/>
      <c r="L24" s="244"/>
      <c r="M24" s="244"/>
      <c r="N24" s="244"/>
      <c r="O24" s="244"/>
      <c r="P24" s="244"/>
      <c r="Q24" s="245"/>
    </row>
    <row r="25" spans="1:17" ht="18" customHeight="1" x14ac:dyDescent="0.2">
      <c r="A25" s="50"/>
      <c r="B25" s="42" t="str">
        <f>IFERROR(VLOOKUP($A25,INPUT_Du_lieu_nhan_vien!$A:$C,2,0),"-")</f>
        <v>-</v>
      </c>
      <c r="C25" s="42" t="str">
        <f>IFERROR(VLOOKUP($A25,INPUT_Du_lieu_nhan_vien!$A:$C,3,0),"-")</f>
        <v>-</v>
      </c>
      <c r="D25" s="244"/>
      <c r="E25" s="244"/>
      <c r="F25" s="243"/>
      <c r="G25" s="244"/>
      <c r="H25" s="244"/>
      <c r="I25" s="244"/>
      <c r="J25" s="244"/>
      <c r="K25" s="244"/>
      <c r="L25" s="244"/>
      <c r="M25" s="244"/>
      <c r="N25" s="244"/>
      <c r="O25" s="244"/>
      <c r="P25" s="244"/>
      <c r="Q25" s="245"/>
    </row>
    <row r="26" spans="1:17" ht="18" customHeight="1" x14ac:dyDescent="0.2">
      <c r="A26" s="50"/>
      <c r="B26" s="42" t="str">
        <f>IFERROR(VLOOKUP($A26,INPUT_Du_lieu_nhan_vien!$A:$C,2,0),"-")</f>
        <v>-</v>
      </c>
      <c r="C26" s="42" t="str">
        <f>IFERROR(VLOOKUP($A26,INPUT_Du_lieu_nhan_vien!$A:$C,3,0),"-")</f>
        <v>-</v>
      </c>
      <c r="D26" s="244"/>
      <c r="E26" s="244"/>
      <c r="F26" s="243"/>
      <c r="G26" s="244"/>
      <c r="H26" s="244"/>
      <c r="I26" s="244"/>
      <c r="J26" s="244"/>
      <c r="K26" s="244"/>
      <c r="L26" s="244"/>
      <c r="M26" s="244"/>
      <c r="N26" s="244"/>
      <c r="O26" s="244"/>
      <c r="P26" s="244"/>
      <c r="Q26" s="245"/>
    </row>
    <row r="27" spans="1:17" ht="18" customHeight="1" x14ac:dyDescent="0.2">
      <c r="A27" s="50"/>
      <c r="B27" s="42" t="str">
        <f>IFERROR(VLOOKUP($A27,INPUT_Du_lieu_nhan_vien!$A:$C,2,0),"-")</f>
        <v>-</v>
      </c>
      <c r="C27" s="42" t="str">
        <f>IFERROR(VLOOKUP($A27,INPUT_Du_lieu_nhan_vien!$A:$C,3,0),"-")</f>
        <v>-</v>
      </c>
      <c r="D27" s="244"/>
      <c r="E27" s="244"/>
      <c r="F27" s="243"/>
      <c r="G27" s="244"/>
      <c r="H27" s="244"/>
      <c r="I27" s="244"/>
      <c r="J27" s="244"/>
      <c r="K27" s="244"/>
      <c r="L27" s="244"/>
      <c r="M27" s="244"/>
      <c r="N27" s="244"/>
      <c r="O27" s="244"/>
      <c r="P27" s="244"/>
      <c r="Q27" s="245"/>
    </row>
    <row r="28" spans="1:17" ht="18" customHeight="1" x14ac:dyDescent="0.2">
      <c r="A28" s="50"/>
      <c r="B28" s="42" t="str">
        <f>IFERROR(VLOOKUP($A28,INPUT_Du_lieu_nhan_vien!$A:$C,2,0),"-")</f>
        <v>-</v>
      </c>
      <c r="C28" s="42" t="str">
        <f>IFERROR(VLOOKUP($A28,INPUT_Du_lieu_nhan_vien!$A:$C,3,0),"-")</f>
        <v>-</v>
      </c>
      <c r="D28" s="244"/>
      <c r="E28" s="244"/>
      <c r="F28" s="243"/>
      <c r="G28" s="244"/>
      <c r="H28" s="244"/>
      <c r="I28" s="244"/>
      <c r="J28" s="244"/>
      <c r="K28" s="244"/>
      <c r="L28" s="244"/>
      <c r="M28" s="244"/>
      <c r="N28" s="244"/>
      <c r="O28" s="244"/>
      <c r="P28" s="244"/>
      <c r="Q28" s="245"/>
    </row>
    <row r="29" spans="1:17" ht="18" customHeight="1" x14ac:dyDescent="0.2">
      <c r="A29" s="50"/>
      <c r="B29" s="42" t="str">
        <f>IFERROR(VLOOKUP($A29,INPUT_Du_lieu_nhan_vien!$A:$C,2,0),"-")</f>
        <v>-</v>
      </c>
      <c r="C29" s="42" t="str">
        <f>IFERROR(VLOOKUP($A29,INPUT_Du_lieu_nhan_vien!$A:$C,3,0),"-")</f>
        <v>-</v>
      </c>
      <c r="D29" s="244"/>
      <c r="E29" s="244"/>
      <c r="F29" s="243"/>
      <c r="G29" s="244"/>
      <c r="H29" s="244"/>
      <c r="I29" s="244"/>
      <c r="J29" s="244"/>
      <c r="K29" s="244"/>
      <c r="L29" s="244"/>
      <c r="M29" s="244"/>
      <c r="N29" s="244"/>
      <c r="O29" s="244"/>
      <c r="P29" s="244"/>
      <c r="Q29" s="245"/>
    </row>
    <row r="30" spans="1:17" ht="18" customHeight="1" x14ac:dyDescent="0.2">
      <c r="A30" s="50"/>
      <c r="B30" s="42" t="str">
        <f>IFERROR(VLOOKUP($A30,INPUT_Du_lieu_nhan_vien!$A:$C,2,0),"-")</f>
        <v>-</v>
      </c>
      <c r="C30" s="42" t="str">
        <f>IFERROR(VLOOKUP($A30,INPUT_Du_lieu_nhan_vien!$A:$C,3,0),"-")</f>
        <v>-</v>
      </c>
      <c r="D30" s="244"/>
      <c r="E30" s="244"/>
      <c r="F30" s="243"/>
      <c r="G30" s="244"/>
      <c r="H30" s="244"/>
      <c r="I30" s="244"/>
      <c r="J30" s="244"/>
      <c r="K30" s="244"/>
      <c r="L30" s="244"/>
      <c r="M30" s="244"/>
      <c r="N30" s="244"/>
      <c r="O30" s="244"/>
      <c r="P30" s="244"/>
      <c r="Q30" s="245"/>
    </row>
    <row r="31" spans="1:17" ht="18" customHeight="1" x14ac:dyDescent="0.2">
      <c r="A31" s="50"/>
      <c r="B31" s="42" t="str">
        <f>IFERROR(VLOOKUP($A31,INPUT_Du_lieu_nhan_vien!$A:$C,2,0),"-")</f>
        <v>-</v>
      </c>
      <c r="C31" s="42" t="str">
        <f>IFERROR(VLOOKUP($A31,INPUT_Du_lieu_nhan_vien!$A:$C,3,0),"-")</f>
        <v>-</v>
      </c>
      <c r="D31" s="244"/>
      <c r="E31" s="244"/>
      <c r="F31" s="243"/>
      <c r="G31" s="244"/>
      <c r="H31" s="244"/>
      <c r="I31" s="244"/>
      <c r="J31" s="244"/>
      <c r="K31" s="244"/>
      <c r="L31" s="244"/>
      <c r="M31" s="244"/>
      <c r="N31" s="244"/>
      <c r="O31" s="244"/>
      <c r="P31" s="244"/>
      <c r="Q31" s="245"/>
    </row>
    <row r="32" spans="1:17" ht="18" customHeight="1" x14ac:dyDescent="0.2">
      <c r="A32" s="50"/>
      <c r="B32" s="42" t="str">
        <f>IFERROR(VLOOKUP($A32,INPUT_Du_lieu_nhan_vien!$A:$C,2,0),"-")</f>
        <v>-</v>
      </c>
      <c r="C32" s="42" t="str">
        <f>IFERROR(VLOOKUP($A32,INPUT_Du_lieu_nhan_vien!$A:$C,3,0),"-")</f>
        <v>-</v>
      </c>
      <c r="D32" s="244"/>
      <c r="E32" s="244"/>
      <c r="F32" s="243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245"/>
    </row>
    <row r="33" spans="1:17" ht="18" customHeight="1" x14ac:dyDescent="0.2">
      <c r="A33" s="50"/>
      <c r="B33" s="42" t="str">
        <f>IFERROR(VLOOKUP($A33,INPUT_Du_lieu_nhan_vien!$A:$C,2,0),"-")</f>
        <v>-</v>
      </c>
      <c r="C33" s="42" t="str">
        <f>IFERROR(VLOOKUP($A33,INPUT_Du_lieu_nhan_vien!$A:$C,3,0),"-")</f>
        <v>-</v>
      </c>
      <c r="D33" s="244"/>
      <c r="E33" s="244"/>
      <c r="F33" s="243"/>
      <c r="G33" s="244"/>
      <c r="H33" s="244"/>
      <c r="I33" s="244"/>
      <c r="J33" s="244"/>
      <c r="K33" s="244"/>
      <c r="L33" s="244"/>
      <c r="M33" s="244"/>
      <c r="N33" s="244"/>
      <c r="O33" s="244"/>
      <c r="P33" s="244"/>
      <c r="Q33" s="245"/>
    </row>
    <row r="34" spans="1:17" ht="18" customHeight="1" x14ac:dyDescent="0.2">
      <c r="A34" s="50"/>
      <c r="B34" s="42" t="str">
        <f>IFERROR(VLOOKUP($A34,INPUT_Du_lieu_nhan_vien!$A:$C,2,0),"-")</f>
        <v>-</v>
      </c>
      <c r="C34" s="42" t="str">
        <f>IFERROR(VLOOKUP($A34,INPUT_Du_lieu_nhan_vien!$A:$C,3,0),"-")</f>
        <v>-</v>
      </c>
      <c r="D34" s="244"/>
      <c r="E34" s="244"/>
      <c r="F34" s="243"/>
      <c r="G34" s="244"/>
      <c r="H34" s="244"/>
      <c r="I34" s="244"/>
      <c r="J34" s="244"/>
      <c r="K34" s="244"/>
      <c r="L34" s="244"/>
      <c r="M34" s="244"/>
      <c r="N34" s="244"/>
      <c r="O34" s="244"/>
      <c r="P34" s="244"/>
      <c r="Q34" s="245"/>
    </row>
    <row r="35" spans="1:17" ht="18" customHeight="1" x14ac:dyDescent="0.2">
      <c r="A35" s="50"/>
      <c r="B35" s="42" t="str">
        <f>IFERROR(VLOOKUP($A35,INPUT_Du_lieu_nhan_vien!$A:$C,2,0),"-")</f>
        <v>-</v>
      </c>
      <c r="C35" s="42" t="str">
        <f>IFERROR(VLOOKUP($A35,INPUT_Du_lieu_nhan_vien!$A:$C,3,0),"-")</f>
        <v>-</v>
      </c>
      <c r="D35" s="244"/>
      <c r="E35" s="244"/>
      <c r="F35" s="243"/>
      <c r="G35" s="244"/>
      <c r="H35" s="244"/>
      <c r="I35" s="244"/>
      <c r="J35" s="244"/>
      <c r="K35" s="244"/>
      <c r="L35" s="244"/>
      <c r="M35" s="244"/>
      <c r="N35" s="244"/>
      <c r="O35" s="244"/>
      <c r="P35" s="244"/>
      <c r="Q35" s="245"/>
    </row>
    <row r="36" spans="1:17" ht="18" customHeight="1" x14ac:dyDescent="0.2">
      <c r="A36" s="50"/>
      <c r="B36" s="42" t="str">
        <f>IFERROR(VLOOKUP($A36,INPUT_Du_lieu_nhan_vien!$A:$C,2,0),"-")</f>
        <v>-</v>
      </c>
      <c r="C36" s="42" t="str">
        <f>IFERROR(VLOOKUP($A36,INPUT_Du_lieu_nhan_vien!$A:$C,3,0),"-")</f>
        <v>-</v>
      </c>
      <c r="D36" s="244"/>
      <c r="E36" s="244"/>
      <c r="F36" s="243"/>
      <c r="G36" s="244"/>
      <c r="H36" s="244"/>
      <c r="I36" s="244"/>
      <c r="J36" s="244"/>
      <c r="K36" s="244"/>
      <c r="L36" s="244"/>
      <c r="M36" s="244"/>
      <c r="N36" s="244"/>
      <c r="O36" s="244"/>
      <c r="P36" s="244"/>
      <c r="Q36" s="245"/>
    </row>
    <row r="37" spans="1:17" ht="18" customHeight="1" x14ac:dyDescent="0.2">
      <c r="A37" s="50"/>
      <c r="B37" s="42" t="str">
        <f>IFERROR(VLOOKUP($A37,INPUT_Du_lieu_nhan_vien!$A:$C,2,0),"-")</f>
        <v>-</v>
      </c>
      <c r="C37" s="42" t="str">
        <f>IFERROR(VLOOKUP($A37,INPUT_Du_lieu_nhan_vien!$A:$C,3,0),"-")</f>
        <v>-</v>
      </c>
      <c r="D37" s="244"/>
      <c r="E37" s="244"/>
      <c r="F37" s="243"/>
      <c r="G37" s="244"/>
      <c r="H37" s="244"/>
      <c r="I37" s="244"/>
      <c r="J37" s="244"/>
      <c r="K37" s="244"/>
      <c r="L37" s="244"/>
      <c r="M37" s="244"/>
      <c r="N37" s="244"/>
      <c r="O37" s="244"/>
      <c r="P37" s="244"/>
      <c r="Q37" s="245"/>
    </row>
    <row r="38" spans="1:17" ht="18" customHeight="1" x14ac:dyDescent="0.2">
      <c r="A38" s="50"/>
      <c r="B38" s="42" t="str">
        <f>IFERROR(VLOOKUP($A38,INPUT_Du_lieu_nhan_vien!$A:$C,2,0),"-")</f>
        <v>-</v>
      </c>
      <c r="C38" s="42" t="str">
        <f>IFERROR(VLOOKUP($A38,INPUT_Du_lieu_nhan_vien!$A:$C,3,0),"-")</f>
        <v>-</v>
      </c>
      <c r="D38" s="244"/>
      <c r="E38" s="244"/>
      <c r="F38" s="243"/>
      <c r="G38" s="244"/>
      <c r="H38" s="244"/>
      <c r="I38" s="244"/>
      <c r="J38" s="244"/>
      <c r="K38" s="244"/>
      <c r="L38" s="244"/>
      <c r="M38" s="244"/>
      <c r="N38" s="244"/>
      <c r="O38" s="244"/>
      <c r="P38" s="244"/>
      <c r="Q38" s="245"/>
    </row>
    <row r="39" spans="1:17" ht="18" customHeight="1" x14ac:dyDescent="0.2">
      <c r="A39" s="50"/>
      <c r="B39" s="42" t="str">
        <f>IFERROR(VLOOKUP($A39,INPUT_Du_lieu_nhan_vien!$A:$C,2,0),"-")</f>
        <v>-</v>
      </c>
      <c r="C39" s="42" t="str">
        <f>IFERROR(VLOOKUP($A39,INPUT_Du_lieu_nhan_vien!$A:$C,3,0),"-")</f>
        <v>-</v>
      </c>
      <c r="D39" s="244"/>
      <c r="E39" s="244"/>
      <c r="F39" s="243"/>
      <c r="G39" s="244"/>
      <c r="H39" s="244"/>
      <c r="I39" s="244"/>
      <c r="J39" s="244"/>
      <c r="K39" s="244"/>
      <c r="L39" s="244"/>
      <c r="M39" s="244"/>
      <c r="N39" s="244"/>
      <c r="O39" s="244"/>
      <c r="P39" s="244"/>
      <c r="Q39" s="245"/>
    </row>
    <row r="40" spans="1:17" ht="18" customHeight="1" x14ac:dyDescent="0.2">
      <c r="A40" s="50"/>
      <c r="B40" s="42" t="str">
        <f>IFERROR(VLOOKUP($A40,INPUT_Du_lieu_nhan_vien!$A:$C,2,0),"-")</f>
        <v>-</v>
      </c>
      <c r="C40" s="42" t="str">
        <f>IFERROR(VLOOKUP($A40,INPUT_Du_lieu_nhan_vien!$A:$C,3,0),"-")</f>
        <v>-</v>
      </c>
      <c r="D40" s="244"/>
      <c r="E40" s="244"/>
      <c r="F40" s="243"/>
      <c r="G40" s="244"/>
      <c r="H40" s="244"/>
      <c r="I40" s="244"/>
      <c r="J40" s="244"/>
      <c r="K40" s="244"/>
      <c r="L40" s="244"/>
      <c r="M40" s="244"/>
      <c r="N40" s="244"/>
      <c r="O40" s="244"/>
      <c r="P40" s="244"/>
      <c r="Q40" s="245"/>
    </row>
    <row r="41" spans="1:17" ht="18" customHeight="1" x14ac:dyDescent="0.2">
      <c r="A41" s="50"/>
      <c r="B41" s="42" t="str">
        <f>IFERROR(VLOOKUP($A41,INPUT_Du_lieu_nhan_vien!$A:$C,2,0),"-")</f>
        <v>-</v>
      </c>
      <c r="C41" s="42" t="str">
        <f>IFERROR(VLOOKUP($A41,INPUT_Du_lieu_nhan_vien!$A:$C,3,0),"-")</f>
        <v>-</v>
      </c>
      <c r="D41" s="244"/>
      <c r="E41" s="244"/>
      <c r="F41" s="243"/>
      <c r="G41" s="244"/>
      <c r="H41" s="244"/>
      <c r="I41" s="244"/>
      <c r="J41" s="244"/>
      <c r="K41" s="244"/>
      <c r="L41" s="244"/>
      <c r="M41" s="244"/>
      <c r="N41" s="244"/>
      <c r="O41" s="244"/>
      <c r="P41" s="244"/>
      <c r="Q41" s="245"/>
    </row>
    <row r="42" spans="1:17" ht="18" customHeight="1" x14ac:dyDescent="0.2">
      <c r="A42" s="50"/>
      <c r="B42" s="42" t="str">
        <f>IFERROR(VLOOKUP($A42,INPUT_Du_lieu_nhan_vien!$A:$C,2,0),"-")</f>
        <v>-</v>
      </c>
      <c r="C42" s="42" t="str">
        <f>IFERROR(VLOOKUP($A42,INPUT_Du_lieu_nhan_vien!$A:$C,3,0),"-")</f>
        <v>-</v>
      </c>
      <c r="D42" s="244"/>
      <c r="E42" s="244"/>
      <c r="F42" s="243"/>
      <c r="G42" s="244"/>
      <c r="H42" s="244"/>
      <c r="I42" s="244"/>
      <c r="J42" s="244"/>
      <c r="K42" s="244"/>
      <c r="L42" s="244"/>
      <c r="M42" s="244"/>
      <c r="N42" s="244"/>
      <c r="O42" s="244"/>
      <c r="P42" s="244"/>
      <c r="Q42" s="245"/>
    </row>
    <row r="43" spans="1:17" ht="18" customHeight="1" x14ac:dyDescent="0.2">
      <c r="A43" s="50"/>
      <c r="B43" s="42" t="str">
        <f>IFERROR(VLOOKUP($A43,INPUT_Du_lieu_nhan_vien!$A:$C,2,0),"-")</f>
        <v>-</v>
      </c>
      <c r="C43" s="42" t="str">
        <f>IFERROR(VLOOKUP($A43,INPUT_Du_lieu_nhan_vien!$A:$C,3,0),"-")</f>
        <v>-</v>
      </c>
      <c r="D43" s="244"/>
      <c r="E43" s="244"/>
      <c r="F43" s="243"/>
      <c r="G43" s="244"/>
      <c r="H43" s="244"/>
      <c r="I43" s="244"/>
      <c r="J43" s="244"/>
      <c r="K43" s="244"/>
      <c r="L43" s="244"/>
      <c r="M43" s="244"/>
      <c r="N43" s="244"/>
      <c r="O43" s="244"/>
      <c r="P43" s="244"/>
      <c r="Q43" s="245"/>
    </row>
    <row r="44" spans="1:17" ht="18" customHeight="1" x14ac:dyDescent="0.2">
      <c r="A44" s="50"/>
      <c r="B44" s="42" t="str">
        <f>IFERROR(VLOOKUP($A44,INPUT_Du_lieu_nhan_vien!$A:$C,2,0),"-")</f>
        <v>-</v>
      </c>
      <c r="C44" s="42" t="str">
        <f>IFERROR(VLOOKUP($A44,INPUT_Du_lieu_nhan_vien!$A:$C,3,0),"-")</f>
        <v>-</v>
      </c>
      <c r="D44" s="244"/>
      <c r="E44" s="244"/>
      <c r="F44" s="243"/>
      <c r="G44" s="244"/>
      <c r="H44" s="244"/>
      <c r="I44" s="244"/>
      <c r="J44" s="244"/>
      <c r="K44" s="244"/>
      <c r="L44" s="244"/>
      <c r="M44" s="244"/>
      <c r="N44" s="244"/>
      <c r="O44" s="244"/>
      <c r="P44" s="244"/>
      <c r="Q44" s="245"/>
    </row>
    <row r="45" spans="1:17" ht="18" customHeight="1" x14ac:dyDescent="0.2">
      <c r="A45" s="50"/>
      <c r="B45" s="42" t="str">
        <f>IFERROR(VLOOKUP($A45,INPUT_Du_lieu_nhan_vien!$A:$C,2,0),"-")</f>
        <v>-</v>
      </c>
      <c r="C45" s="42" t="str">
        <f>IFERROR(VLOOKUP($A45,INPUT_Du_lieu_nhan_vien!$A:$C,3,0),"-")</f>
        <v>-</v>
      </c>
      <c r="D45" s="244"/>
      <c r="E45" s="244"/>
      <c r="F45" s="243"/>
      <c r="G45" s="244"/>
      <c r="H45" s="244"/>
      <c r="I45" s="244"/>
      <c r="J45" s="244"/>
      <c r="K45" s="244"/>
      <c r="L45" s="244"/>
      <c r="M45" s="244"/>
      <c r="N45" s="244"/>
      <c r="O45" s="244"/>
      <c r="P45" s="244"/>
      <c r="Q45" s="245"/>
    </row>
    <row r="46" spans="1:17" ht="18" customHeight="1" x14ac:dyDescent="0.2">
      <c r="A46" s="50"/>
      <c r="B46" s="42" t="str">
        <f>IFERROR(VLOOKUP($A46,INPUT_Du_lieu_nhan_vien!$A:$C,2,0),"-")</f>
        <v>-</v>
      </c>
      <c r="C46" s="42" t="str">
        <f>IFERROR(VLOOKUP($A46,INPUT_Du_lieu_nhan_vien!$A:$C,3,0),"-")</f>
        <v>-</v>
      </c>
      <c r="D46" s="244"/>
      <c r="E46" s="244"/>
      <c r="F46" s="243"/>
      <c r="G46" s="244"/>
      <c r="H46" s="244"/>
      <c r="I46" s="244"/>
      <c r="J46" s="244"/>
      <c r="K46" s="244"/>
      <c r="L46" s="244"/>
      <c r="M46" s="244"/>
      <c r="N46" s="244"/>
      <c r="O46" s="244"/>
      <c r="P46" s="244"/>
      <c r="Q46" s="245"/>
    </row>
    <row r="47" spans="1:17" ht="18" customHeight="1" x14ac:dyDescent="0.2">
      <c r="A47" s="50"/>
      <c r="B47" s="42" t="str">
        <f>IFERROR(VLOOKUP($A47,INPUT_Du_lieu_nhan_vien!$A:$C,2,0),"-")</f>
        <v>-</v>
      </c>
      <c r="C47" s="42" t="str">
        <f>IFERROR(VLOOKUP($A47,INPUT_Du_lieu_nhan_vien!$A:$C,3,0),"-")</f>
        <v>-</v>
      </c>
      <c r="D47" s="244"/>
      <c r="E47" s="244"/>
      <c r="F47" s="243"/>
      <c r="G47" s="244"/>
      <c r="H47" s="244"/>
      <c r="I47" s="244"/>
      <c r="J47" s="244"/>
      <c r="K47" s="244"/>
      <c r="L47" s="244"/>
      <c r="M47" s="244"/>
      <c r="N47" s="244"/>
      <c r="O47" s="244"/>
      <c r="P47" s="244"/>
      <c r="Q47" s="245"/>
    </row>
    <row r="48" spans="1:17" ht="18" customHeight="1" x14ac:dyDescent="0.2">
      <c r="A48" s="50"/>
      <c r="B48" s="42" t="str">
        <f>IFERROR(VLOOKUP($A48,INPUT_Du_lieu_nhan_vien!$A:$C,2,0),"-")</f>
        <v>-</v>
      </c>
      <c r="C48" s="42" t="str">
        <f>IFERROR(VLOOKUP($A48,INPUT_Du_lieu_nhan_vien!$A:$C,3,0),"-")</f>
        <v>-</v>
      </c>
      <c r="D48" s="244"/>
      <c r="E48" s="244"/>
      <c r="F48" s="243"/>
      <c r="G48" s="244"/>
      <c r="H48" s="244"/>
      <c r="I48" s="244"/>
      <c r="J48" s="244"/>
      <c r="K48" s="244"/>
      <c r="L48" s="244"/>
      <c r="M48" s="244"/>
      <c r="N48" s="244"/>
      <c r="O48" s="244"/>
      <c r="P48" s="244"/>
      <c r="Q48" s="245"/>
    </row>
    <row r="49" spans="1:17" ht="18" customHeight="1" x14ac:dyDescent="0.2">
      <c r="A49" s="50"/>
      <c r="B49" s="42" t="str">
        <f>IFERROR(VLOOKUP($A49,INPUT_Du_lieu_nhan_vien!$A:$C,2,0),"-")</f>
        <v>-</v>
      </c>
      <c r="C49" s="42" t="str">
        <f>IFERROR(VLOOKUP($A49,INPUT_Du_lieu_nhan_vien!$A:$C,3,0),"-")</f>
        <v>-</v>
      </c>
      <c r="D49" s="244"/>
      <c r="E49" s="244"/>
      <c r="F49" s="243"/>
      <c r="G49" s="244"/>
      <c r="H49" s="244"/>
      <c r="I49" s="244"/>
      <c r="J49" s="244"/>
      <c r="K49" s="244"/>
      <c r="L49" s="244"/>
      <c r="M49" s="244"/>
      <c r="N49" s="244"/>
      <c r="O49" s="244"/>
      <c r="P49" s="244"/>
      <c r="Q49" s="245"/>
    </row>
    <row r="50" spans="1:17" ht="18" customHeight="1" x14ac:dyDescent="0.2">
      <c r="A50" s="50"/>
      <c r="B50" s="42" t="str">
        <f>IFERROR(VLOOKUP($A50,INPUT_Du_lieu_nhan_vien!$A:$C,2,0),"-")</f>
        <v>-</v>
      </c>
      <c r="C50" s="42" t="str">
        <f>IFERROR(VLOOKUP($A50,INPUT_Du_lieu_nhan_vien!$A:$C,3,0),"-")</f>
        <v>-</v>
      </c>
      <c r="D50" s="244"/>
      <c r="E50" s="244"/>
      <c r="F50" s="243"/>
      <c r="G50" s="244"/>
      <c r="H50" s="244"/>
      <c r="I50" s="244"/>
      <c r="J50" s="244"/>
      <c r="K50" s="244"/>
      <c r="L50" s="244"/>
      <c r="M50" s="244"/>
      <c r="N50" s="244"/>
      <c r="O50" s="244"/>
      <c r="P50" s="244"/>
      <c r="Q50" s="245"/>
    </row>
    <row r="51" spans="1:17" ht="18" customHeight="1" x14ac:dyDescent="0.2">
      <c r="A51" s="50"/>
      <c r="B51" s="42" t="str">
        <f>IFERROR(VLOOKUP($A51,INPUT_Du_lieu_nhan_vien!$A:$C,2,0),"-")</f>
        <v>-</v>
      </c>
      <c r="C51" s="42" t="str">
        <f>IFERROR(VLOOKUP($A51,INPUT_Du_lieu_nhan_vien!$A:$C,3,0),"-")</f>
        <v>-</v>
      </c>
      <c r="D51" s="244"/>
      <c r="E51" s="244"/>
      <c r="F51" s="243"/>
      <c r="G51" s="244"/>
      <c r="H51" s="244"/>
      <c r="I51" s="244"/>
      <c r="J51" s="244"/>
      <c r="K51" s="244"/>
      <c r="L51" s="244"/>
      <c r="M51" s="244"/>
      <c r="N51" s="244"/>
      <c r="O51" s="244"/>
      <c r="P51" s="244"/>
      <c r="Q51" s="245"/>
    </row>
    <row r="52" spans="1:17" ht="18" customHeight="1" x14ac:dyDescent="0.2">
      <c r="A52" s="50"/>
      <c r="B52" s="42" t="str">
        <f>IFERROR(VLOOKUP($A52,INPUT_Du_lieu_nhan_vien!$A:$C,2,0),"-")</f>
        <v>-</v>
      </c>
      <c r="C52" s="42" t="str">
        <f>IFERROR(VLOOKUP($A52,INPUT_Du_lieu_nhan_vien!$A:$C,3,0),"-")</f>
        <v>-</v>
      </c>
      <c r="D52" s="244"/>
      <c r="E52" s="244"/>
      <c r="F52" s="243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5"/>
    </row>
    <row r="53" spans="1:17" ht="18" customHeight="1" x14ac:dyDescent="0.2">
      <c r="A53" s="50"/>
      <c r="B53" s="42" t="str">
        <f>IFERROR(VLOOKUP($A53,INPUT_Du_lieu_nhan_vien!$A:$C,2,0),"-")</f>
        <v>-</v>
      </c>
      <c r="C53" s="42" t="str">
        <f>IFERROR(VLOOKUP($A53,INPUT_Du_lieu_nhan_vien!$A:$C,3,0),"-")</f>
        <v>-</v>
      </c>
      <c r="D53" s="244"/>
      <c r="E53" s="244"/>
      <c r="F53" s="243"/>
      <c r="G53" s="244"/>
      <c r="H53" s="244"/>
      <c r="I53" s="244"/>
      <c r="J53" s="244"/>
      <c r="K53" s="244"/>
      <c r="L53" s="244"/>
      <c r="M53" s="244"/>
      <c r="N53" s="244"/>
      <c r="O53" s="244"/>
      <c r="P53" s="244"/>
      <c r="Q53" s="245"/>
    </row>
    <row r="54" spans="1:17" ht="18" customHeight="1" x14ac:dyDescent="0.2">
      <c r="A54" s="50"/>
      <c r="B54" s="42" t="str">
        <f>IFERROR(VLOOKUP($A54,INPUT_Du_lieu_nhan_vien!$A:$C,2,0),"-")</f>
        <v>-</v>
      </c>
      <c r="C54" s="42" t="str">
        <f>IFERROR(VLOOKUP($A54,INPUT_Du_lieu_nhan_vien!$A:$C,3,0),"-")</f>
        <v>-</v>
      </c>
      <c r="D54" s="244"/>
      <c r="E54" s="244"/>
      <c r="F54" s="243"/>
      <c r="G54" s="244"/>
      <c r="H54" s="244"/>
      <c r="I54" s="244"/>
      <c r="J54" s="244"/>
      <c r="K54" s="244"/>
      <c r="L54" s="244"/>
      <c r="M54" s="244"/>
      <c r="N54" s="244"/>
      <c r="O54" s="244"/>
      <c r="P54" s="244"/>
      <c r="Q54" s="245"/>
    </row>
    <row r="55" spans="1:17" ht="18" customHeight="1" x14ac:dyDescent="0.2">
      <c r="A55" s="50"/>
      <c r="B55" s="42" t="str">
        <f>IFERROR(VLOOKUP($A55,INPUT_Du_lieu_nhan_vien!$A:$C,2,0),"-")</f>
        <v>-</v>
      </c>
      <c r="C55" s="42" t="str">
        <f>IFERROR(VLOOKUP($A55,INPUT_Du_lieu_nhan_vien!$A:$C,3,0),"-")</f>
        <v>-</v>
      </c>
      <c r="D55" s="244"/>
      <c r="E55" s="244"/>
      <c r="F55" s="243"/>
      <c r="G55" s="244"/>
      <c r="H55" s="244"/>
      <c r="I55" s="244"/>
      <c r="J55" s="244"/>
      <c r="K55" s="244"/>
      <c r="L55" s="244"/>
      <c r="M55" s="244"/>
      <c r="N55" s="244"/>
      <c r="O55" s="244"/>
      <c r="P55" s="244"/>
      <c r="Q55" s="245"/>
    </row>
    <row r="56" spans="1:17" ht="18" customHeight="1" x14ac:dyDescent="0.2">
      <c r="A56" s="50"/>
      <c r="B56" s="42" t="str">
        <f>IFERROR(VLOOKUP($A56,INPUT_Du_lieu_nhan_vien!$A:$C,2,0),"-")</f>
        <v>-</v>
      </c>
      <c r="C56" s="42" t="str">
        <f>IFERROR(VLOOKUP($A56,INPUT_Du_lieu_nhan_vien!$A:$C,3,0),"-")</f>
        <v>-</v>
      </c>
      <c r="D56" s="244"/>
      <c r="E56" s="244"/>
      <c r="F56" s="243"/>
      <c r="G56" s="244"/>
      <c r="H56" s="244"/>
      <c r="I56" s="244"/>
      <c r="J56" s="244"/>
      <c r="K56" s="244"/>
      <c r="L56" s="244"/>
      <c r="M56" s="244"/>
      <c r="N56" s="244"/>
      <c r="O56" s="244"/>
      <c r="P56" s="244"/>
      <c r="Q56" s="245"/>
    </row>
    <row r="57" spans="1:17" ht="18" customHeight="1" x14ac:dyDescent="0.2">
      <c r="A57" s="50"/>
      <c r="B57" s="42" t="str">
        <f>IFERROR(VLOOKUP($A57,INPUT_Du_lieu_nhan_vien!$A:$C,2,0),"-")</f>
        <v>-</v>
      </c>
      <c r="C57" s="42" t="str">
        <f>IFERROR(VLOOKUP($A57,INPUT_Du_lieu_nhan_vien!$A:$C,3,0),"-")</f>
        <v>-</v>
      </c>
      <c r="D57" s="244"/>
      <c r="E57" s="244"/>
      <c r="F57" s="243"/>
      <c r="G57" s="244"/>
      <c r="H57" s="244"/>
      <c r="I57" s="244"/>
      <c r="J57" s="244"/>
      <c r="K57" s="244"/>
      <c r="L57" s="244"/>
      <c r="M57" s="244"/>
      <c r="N57" s="244"/>
      <c r="O57" s="244"/>
      <c r="P57" s="244"/>
      <c r="Q57" s="245"/>
    </row>
    <row r="58" spans="1:17" ht="18" customHeight="1" x14ac:dyDescent="0.2">
      <c r="A58" s="50"/>
      <c r="B58" s="42" t="str">
        <f>IFERROR(VLOOKUP($A58,INPUT_Du_lieu_nhan_vien!$A:$C,2,0),"-")</f>
        <v>-</v>
      </c>
      <c r="C58" s="42" t="str">
        <f>IFERROR(VLOOKUP($A58,INPUT_Du_lieu_nhan_vien!$A:$C,3,0),"-")</f>
        <v>-</v>
      </c>
      <c r="D58" s="244"/>
      <c r="E58" s="244"/>
      <c r="F58" s="243"/>
      <c r="G58" s="244"/>
      <c r="H58" s="244"/>
      <c r="I58" s="244"/>
      <c r="J58" s="244"/>
      <c r="K58" s="244"/>
      <c r="L58" s="244"/>
      <c r="M58" s="244"/>
      <c r="N58" s="244"/>
      <c r="O58" s="244"/>
      <c r="P58" s="244"/>
      <c r="Q58" s="245"/>
    </row>
    <row r="59" spans="1:17" ht="18" customHeight="1" x14ac:dyDescent="0.2">
      <c r="A59" s="50"/>
      <c r="B59" s="42" t="str">
        <f>IFERROR(VLOOKUP($A59,INPUT_Du_lieu_nhan_vien!$A:$C,2,0),"-")</f>
        <v>-</v>
      </c>
      <c r="C59" s="42" t="str">
        <f>IFERROR(VLOOKUP($A59,INPUT_Du_lieu_nhan_vien!$A:$C,3,0),"-")</f>
        <v>-</v>
      </c>
      <c r="D59" s="244"/>
      <c r="E59" s="244"/>
      <c r="F59" s="243"/>
      <c r="G59" s="244"/>
      <c r="H59" s="244"/>
      <c r="I59" s="244"/>
      <c r="J59" s="244"/>
      <c r="K59" s="244"/>
      <c r="L59" s="244"/>
      <c r="M59" s="244"/>
      <c r="N59" s="244"/>
      <c r="O59" s="244"/>
      <c r="P59" s="244"/>
      <c r="Q59" s="245"/>
    </row>
    <row r="60" spans="1:17" ht="18" customHeight="1" x14ac:dyDescent="0.2">
      <c r="A60" s="50"/>
      <c r="B60" s="42" t="str">
        <f>IFERROR(VLOOKUP($A60,INPUT_Du_lieu_nhan_vien!$A:$C,2,0),"-")</f>
        <v>-</v>
      </c>
      <c r="C60" s="42" t="str">
        <f>IFERROR(VLOOKUP($A60,INPUT_Du_lieu_nhan_vien!$A:$C,3,0),"-")</f>
        <v>-</v>
      </c>
      <c r="D60" s="244"/>
      <c r="E60" s="244"/>
      <c r="F60" s="243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5"/>
    </row>
    <row r="61" spans="1:17" ht="18" customHeight="1" x14ac:dyDescent="0.2">
      <c r="A61" s="50"/>
      <c r="B61" s="42" t="str">
        <f>IFERROR(VLOOKUP($A61,INPUT_Du_lieu_nhan_vien!$A:$C,2,0),"-")</f>
        <v>-</v>
      </c>
      <c r="C61" s="42" t="str">
        <f>IFERROR(VLOOKUP($A61,INPUT_Du_lieu_nhan_vien!$A:$C,3,0),"-")</f>
        <v>-</v>
      </c>
      <c r="D61" s="244"/>
      <c r="E61" s="244"/>
      <c r="F61" s="243"/>
      <c r="G61" s="244"/>
      <c r="H61" s="244"/>
      <c r="I61" s="244"/>
      <c r="J61" s="244"/>
      <c r="K61" s="244"/>
      <c r="L61" s="244"/>
      <c r="M61" s="244"/>
      <c r="N61" s="244"/>
      <c r="O61" s="244"/>
      <c r="P61" s="244"/>
      <c r="Q61" s="245"/>
    </row>
    <row r="62" spans="1:17" ht="18" customHeight="1" x14ac:dyDescent="0.2">
      <c r="A62" s="50"/>
      <c r="B62" s="42" t="str">
        <f>IFERROR(VLOOKUP($A62,INPUT_Du_lieu_nhan_vien!$A:$C,2,0),"-")</f>
        <v>-</v>
      </c>
      <c r="C62" s="42" t="str">
        <f>IFERROR(VLOOKUP($A62,INPUT_Du_lieu_nhan_vien!$A:$C,3,0),"-")</f>
        <v>-</v>
      </c>
      <c r="D62" s="244"/>
      <c r="E62" s="244"/>
      <c r="F62" s="243"/>
      <c r="G62" s="244"/>
      <c r="H62" s="244"/>
      <c r="I62" s="244"/>
      <c r="J62" s="244"/>
      <c r="K62" s="244"/>
      <c r="L62" s="244"/>
      <c r="M62" s="244"/>
      <c r="N62" s="244"/>
      <c r="O62" s="244"/>
      <c r="P62" s="244"/>
      <c r="Q62" s="245"/>
    </row>
    <row r="63" spans="1:17" ht="18" customHeight="1" x14ac:dyDescent="0.2">
      <c r="A63" s="50"/>
      <c r="B63" s="42" t="str">
        <f>IFERROR(VLOOKUP($A63,INPUT_Du_lieu_nhan_vien!$A:$C,2,0),"-")</f>
        <v>-</v>
      </c>
      <c r="C63" s="42" t="str">
        <f>IFERROR(VLOOKUP($A63,INPUT_Du_lieu_nhan_vien!$A:$C,3,0),"-")</f>
        <v>-</v>
      </c>
      <c r="D63" s="244"/>
      <c r="E63" s="244"/>
      <c r="F63" s="243"/>
      <c r="G63" s="244"/>
      <c r="H63" s="244"/>
      <c r="I63" s="244"/>
      <c r="J63" s="244"/>
      <c r="K63" s="244"/>
      <c r="L63" s="244"/>
      <c r="M63" s="244"/>
      <c r="N63" s="244"/>
      <c r="O63" s="244"/>
      <c r="P63" s="244"/>
      <c r="Q63" s="245"/>
    </row>
    <row r="64" spans="1:17" ht="18" customHeight="1" x14ac:dyDescent="0.2">
      <c r="A64" s="50"/>
      <c r="B64" s="42" t="str">
        <f>IFERROR(VLOOKUP($A64,INPUT_Du_lieu_nhan_vien!$A:$C,2,0),"-")</f>
        <v>-</v>
      </c>
      <c r="C64" s="42" t="str">
        <f>IFERROR(VLOOKUP($A64,INPUT_Du_lieu_nhan_vien!$A:$C,3,0),"-")</f>
        <v>-</v>
      </c>
      <c r="D64" s="244"/>
      <c r="E64" s="244"/>
      <c r="F64" s="243"/>
      <c r="G64" s="244"/>
      <c r="H64" s="244"/>
      <c r="I64" s="244"/>
      <c r="J64" s="244"/>
      <c r="K64" s="244"/>
      <c r="L64" s="244"/>
      <c r="M64" s="244"/>
      <c r="N64" s="244"/>
      <c r="O64" s="244"/>
      <c r="P64" s="244"/>
      <c r="Q64" s="245"/>
    </row>
    <row r="65" spans="1:17" ht="18" customHeight="1" x14ac:dyDescent="0.2">
      <c r="A65" s="50"/>
      <c r="B65" s="42" t="str">
        <f>IFERROR(VLOOKUP($A65,INPUT_Du_lieu_nhan_vien!$A:$C,2,0),"-")</f>
        <v>-</v>
      </c>
      <c r="C65" s="42" t="str">
        <f>IFERROR(VLOOKUP($A65,INPUT_Du_lieu_nhan_vien!$A:$C,3,0),"-")</f>
        <v>-</v>
      </c>
      <c r="D65" s="244"/>
      <c r="E65" s="244"/>
      <c r="F65" s="243"/>
      <c r="G65" s="244"/>
      <c r="H65" s="244"/>
      <c r="I65" s="244"/>
      <c r="J65" s="244"/>
      <c r="K65" s="244"/>
      <c r="L65" s="244"/>
      <c r="M65" s="244"/>
      <c r="N65" s="244"/>
      <c r="O65" s="244"/>
      <c r="P65" s="244"/>
      <c r="Q65" s="245"/>
    </row>
    <row r="66" spans="1:17" ht="18" customHeight="1" x14ac:dyDescent="0.2">
      <c r="A66" s="50"/>
      <c r="B66" s="42" t="str">
        <f>IFERROR(VLOOKUP($A66,INPUT_Du_lieu_nhan_vien!$A:$C,2,0),"-")</f>
        <v>-</v>
      </c>
      <c r="C66" s="42" t="str">
        <f>IFERROR(VLOOKUP($A66,INPUT_Du_lieu_nhan_vien!$A:$C,3,0),"-")</f>
        <v>-</v>
      </c>
      <c r="D66" s="244"/>
      <c r="E66" s="244"/>
      <c r="F66" s="243"/>
      <c r="G66" s="244"/>
      <c r="H66" s="244"/>
      <c r="I66" s="244"/>
      <c r="J66" s="244"/>
      <c r="K66" s="244"/>
      <c r="L66" s="244"/>
      <c r="M66" s="244"/>
      <c r="N66" s="244"/>
      <c r="O66" s="244"/>
      <c r="P66" s="244"/>
      <c r="Q66" s="245"/>
    </row>
    <row r="67" spans="1:17" ht="18" customHeight="1" x14ac:dyDescent="0.2">
      <c r="A67" s="50"/>
      <c r="B67" s="42" t="str">
        <f>IFERROR(VLOOKUP($A67,INPUT_Du_lieu_nhan_vien!$A:$C,2,0),"-")</f>
        <v>-</v>
      </c>
      <c r="C67" s="42" t="str">
        <f>IFERROR(VLOOKUP($A67,INPUT_Du_lieu_nhan_vien!$A:$C,3,0),"-")</f>
        <v>-</v>
      </c>
      <c r="D67" s="244"/>
      <c r="E67" s="244"/>
      <c r="F67" s="243"/>
      <c r="G67" s="244"/>
      <c r="H67" s="244"/>
      <c r="I67" s="244"/>
      <c r="J67" s="244"/>
      <c r="K67" s="244"/>
      <c r="L67" s="244"/>
      <c r="M67" s="244"/>
      <c r="N67" s="244"/>
      <c r="O67" s="244"/>
      <c r="P67" s="244"/>
      <c r="Q67" s="245"/>
    </row>
    <row r="68" spans="1:17" ht="18" customHeight="1" x14ac:dyDescent="0.2">
      <c r="A68" s="50"/>
      <c r="B68" s="42" t="str">
        <f>IFERROR(VLOOKUP($A68,INPUT_Du_lieu_nhan_vien!$A:$C,2,0),"-")</f>
        <v>-</v>
      </c>
      <c r="C68" s="42" t="str">
        <f>IFERROR(VLOOKUP($A68,INPUT_Du_lieu_nhan_vien!$A:$C,3,0),"-")</f>
        <v>-</v>
      </c>
      <c r="D68" s="244"/>
      <c r="E68" s="244"/>
      <c r="F68" s="243"/>
      <c r="G68" s="244"/>
      <c r="H68" s="244"/>
      <c r="I68" s="244"/>
      <c r="J68" s="244"/>
      <c r="K68" s="244"/>
      <c r="L68" s="244"/>
      <c r="M68" s="244"/>
      <c r="N68" s="244"/>
      <c r="O68" s="244"/>
      <c r="P68" s="244"/>
      <c r="Q68" s="245"/>
    </row>
    <row r="69" spans="1:17" ht="18" customHeight="1" x14ac:dyDescent="0.2">
      <c r="A69" s="50"/>
      <c r="B69" s="42" t="str">
        <f>IFERROR(VLOOKUP($A69,INPUT_Du_lieu_nhan_vien!$A:$C,2,0),"-")</f>
        <v>-</v>
      </c>
      <c r="C69" s="42" t="str">
        <f>IFERROR(VLOOKUP($A69,INPUT_Du_lieu_nhan_vien!$A:$C,3,0),"-")</f>
        <v>-</v>
      </c>
      <c r="D69" s="244"/>
      <c r="E69" s="244"/>
      <c r="F69" s="243"/>
      <c r="G69" s="244"/>
      <c r="H69" s="244"/>
      <c r="I69" s="244"/>
      <c r="J69" s="244"/>
      <c r="K69" s="244"/>
      <c r="L69" s="244"/>
      <c r="M69" s="244"/>
      <c r="N69" s="244"/>
      <c r="O69" s="244"/>
      <c r="P69" s="244"/>
      <c r="Q69" s="245"/>
    </row>
    <row r="70" spans="1:17" ht="18" customHeight="1" x14ac:dyDescent="0.2">
      <c r="A70" s="50"/>
      <c r="B70" s="42" t="str">
        <f>IFERROR(VLOOKUP($A70,INPUT_Du_lieu_nhan_vien!$A:$C,2,0),"-")</f>
        <v>-</v>
      </c>
      <c r="C70" s="42" t="str">
        <f>IFERROR(VLOOKUP($A70,INPUT_Du_lieu_nhan_vien!$A:$C,3,0),"-")</f>
        <v>-</v>
      </c>
      <c r="D70" s="244"/>
      <c r="E70" s="244"/>
      <c r="F70" s="243"/>
      <c r="G70" s="244"/>
      <c r="H70" s="244"/>
      <c r="I70" s="244"/>
      <c r="J70" s="244"/>
      <c r="K70" s="244"/>
      <c r="L70" s="244"/>
      <c r="M70" s="244"/>
      <c r="N70" s="244"/>
      <c r="O70" s="244"/>
      <c r="P70" s="244"/>
      <c r="Q70" s="245"/>
    </row>
    <row r="71" spans="1:17" ht="18" customHeight="1" x14ac:dyDescent="0.2">
      <c r="A71" s="50"/>
      <c r="B71" s="42" t="str">
        <f>IFERROR(VLOOKUP($A71,INPUT_Du_lieu_nhan_vien!$A:$C,2,0),"-")</f>
        <v>-</v>
      </c>
      <c r="C71" s="42" t="str">
        <f>IFERROR(VLOOKUP($A71,INPUT_Du_lieu_nhan_vien!$A:$C,3,0),"-")</f>
        <v>-</v>
      </c>
      <c r="D71" s="244"/>
      <c r="E71" s="244"/>
      <c r="F71" s="243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5"/>
    </row>
    <row r="72" spans="1:17" ht="18" customHeight="1" x14ac:dyDescent="0.2">
      <c r="A72" s="50"/>
      <c r="B72" s="42" t="str">
        <f>IFERROR(VLOOKUP($A72,INPUT_Du_lieu_nhan_vien!$A:$C,2,0),"-")</f>
        <v>-</v>
      </c>
      <c r="C72" s="42" t="str">
        <f>IFERROR(VLOOKUP($A72,INPUT_Du_lieu_nhan_vien!$A:$C,3,0),"-")</f>
        <v>-</v>
      </c>
      <c r="D72" s="244"/>
      <c r="E72" s="244"/>
      <c r="F72" s="243"/>
      <c r="G72" s="244"/>
      <c r="H72" s="244"/>
      <c r="I72" s="244"/>
      <c r="J72" s="244"/>
      <c r="K72" s="244"/>
      <c r="L72" s="244"/>
      <c r="M72" s="244"/>
      <c r="N72" s="244"/>
      <c r="O72" s="244"/>
      <c r="P72" s="244"/>
      <c r="Q72" s="245"/>
    </row>
    <row r="73" spans="1:17" ht="18" customHeight="1" x14ac:dyDescent="0.2">
      <c r="A73" s="50"/>
      <c r="B73" s="42" t="str">
        <f>IFERROR(VLOOKUP($A73,INPUT_Du_lieu_nhan_vien!$A:$C,2,0),"-")</f>
        <v>-</v>
      </c>
      <c r="C73" s="42" t="str">
        <f>IFERROR(VLOOKUP($A73,INPUT_Du_lieu_nhan_vien!$A:$C,3,0),"-")</f>
        <v>-</v>
      </c>
      <c r="D73" s="244"/>
      <c r="E73" s="244"/>
      <c r="F73" s="243"/>
      <c r="G73" s="244"/>
      <c r="H73" s="244"/>
      <c r="I73" s="244"/>
      <c r="J73" s="244"/>
      <c r="K73" s="244"/>
      <c r="L73" s="244"/>
      <c r="M73" s="244"/>
      <c r="N73" s="244"/>
      <c r="O73" s="244"/>
      <c r="P73" s="244"/>
      <c r="Q73" s="245"/>
    </row>
    <row r="74" spans="1:17" ht="18" customHeight="1" x14ac:dyDescent="0.2">
      <c r="A74" s="50"/>
      <c r="B74" s="42" t="str">
        <f>IFERROR(VLOOKUP($A74,INPUT_Du_lieu_nhan_vien!$A:$C,2,0),"-")</f>
        <v>-</v>
      </c>
      <c r="C74" s="42" t="str">
        <f>IFERROR(VLOOKUP($A74,INPUT_Du_lieu_nhan_vien!$A:$C,3,0),"-")</f>
        <v>-</v>
      </c>
      <c r="D74" s="244"/>
      <c r="E74" s="244"/>
      <c r="F74" s="243"/>
      <c r="G74" s="244"/>
      <c r="H74" s="244"/>
      <c r="I74" s="244"/>
      <c r="J74" s="244"/>
      <c r="K74" s="244"/>
      <c r="L74" s="244"/>
      <c r="M74" s="244"/>
      <c r="N74" s="244"/>
      <c r="O74" s="244"/>
      <c r="P74" s="244"/>
      <c r="Q74" s="245"/>
    </row>
    <row r="75" spans="1:17" ht="18" customHeight="1" x14ac:dyDescent="0.2">
      <c r="A75" s="50"/>
      <c r="B75" s="42" t="str">
        <f>IFERROR(VLOOKUP($A75,INPUT_Du_lieu_nhan_vien!$A:$C,2,0),"-")</f>
        <v>-</v>
      </c>
      <c r="C75" s="42" t="str">
        <f>IFERROR(VLOOKUP($A75,INPUT_Du_lieu_nhan_vien!$A:$C,3,0),"-")</f>
        <v>-</v>
      </c>
      <c r="D75" s="244"/>
      <c r="E75" s="244"/>
      <c r="F75" s="243"/>
      <c r="G75" s="244"/>
      <c r="H75" s="244"/>
      <c r="I75" s="244"/>
      <c r="J75" s="244"/>
      <c r="K75" s="244"/>
      <c r="L75" s="244"/>
      <c r="M75" s="244"/>
      <c r="N75" s="244"/>
      <c r="O75" s="244"/>
      <c r="P75" s="244"/>
      <c r="Q75" s="245"/>
    </row>
    <row r="76" spans="1:17" ht="18" customHeight="1" x14ac:dyDescent="0.2">
      <c r="A76" s="50"/>
      <c r="B76" s="42" t="str">
        <f>IFERROR(VLOOKUP($A76,INPUT_Du_lieu_nhan_vien!$A:$C,2,0),"-")</f>
        <v>-</v>
      </c>
      <c r="C76" s="42" t="str">
        <f>IFERROR(VLOOKUP($A76,INPUT_Du_lieu_nhan_vien!$A:$C,3,0),"-")</f>
        <v>-</v>
      </c>
      <c r="D76" s="244"/>
      <c r="E76" s="244"/>
      <c r="F76" s="243"/>
      <c r="G76" s="244"/>
      <c r="H76" s="244"/>
      <c r="I76" s="244"/>
      <c r="J76" s="244"/>
      <c r="K76" s="244"/>
      <c r="L76" s="244"/>
      <c r="M76" s="244"/>
      <c r="N76" s="244"/>
      <c r="O76" s="244"/>
      <c r="P76" s="244"/>
      <c r="Q76" s="245"/>
    </row>
    <row r="77" spans="1:17" ht="18" customHeight="1" x14ac:dyDescent="0.2">
      <c r="A77" s="50"/>
      <c r="B77" s="42" t="str">
        <f>IFERROR(VLOOKUP($A77,INPUT_Du_lieu_nhan_vien!$A:$C,2,0),"-")</f>
        <v>-</v>
      </c>
      <c r="C77" s="42" t="str">
        <f>IFERROR(VLOOKUP($A77,INPUT_Du_lieu_nhan_vien!$A:$C,3,0),"-")</f>
        <v>-</v>
      </c>
      <c r="D77" s="244"/>
      <c r="E77" s="244"/>
      <c r="F77" s="243"/>
      <c r="G77" s="244"/>
      <c r="H77" s="244"/>
      <c r="I77" s="244"/>
      <c r="J77" s="244"/>
      <c r="K77" s="244"/>
      <c r="L77" s="244"/>
      <c r="M77" s="244"/>
      <c r="N77" s="244"/>
      <c r="O77" s="244"/>
      <c r="P77" s="244"/>
      <c r="Q77" s="245"/>
    </row>
    <row r="78" spans="1:17" ht="18" customHeight="1" x14ac:dyDescent="0.2">
      <c r="A78" s="50"/>
      <c r="B78" s="42" t="str">
        <f>IFERROR(VLOOKUP($A78,INPUT_Du_lieu_nhan_vien!$A:$C,2,0),"-")</f>
        <v>-</v>
      </c>
      <c r="C78" s="42" t="str">
        <f>IFERROR(VLOOKUP($A78,INPUT_Du_lieu_nhan_vien!$A:$C,3,0),"-")</f>
        <v>-</v>
      </c>
      <c r="D78" s="244"/>
      <c r="E78" s="244"/>
      <c r="F78" s="243"/>
      <c r="G78" s="244"/>
      <c r="H78" s="244"/>
      <c r="I78" s="244"/>
      <c r="J78" s="244"/>
      <c r="K78" s="244"/>
      <c r="L78" s="244"/>
      <c r="M78" s="244"/>
      <c r="N78" s="244"/>
      <c r="O78" s="244"/>
      <c r="P78" s="244"/>
      <c r="Q78" s="245"/>
    </row>
    <row r="79" spans="1:17" ht="18" customHeight="1" x14ac:dyDescent="0.2">
      <c r="A79" s="50"/>
      <c r="B79" s="42" t="str">
        <f>IFERROR(VLOOKUP($A79,INPUT_Du_lieu_nhan_vien!$A:$C,2,0),"-")</f>
        <v>-</v>
      </c>
      <c r="C79" s="42" t="str">
        <f>IFERROR(VLOOKUP($A79,INPUT_Du_lieu_nhan_vien!$A:$C,3,0),"-")</f>
        <v>-</v>
      </c>
      <c r="D79" s="244"/>
      <c r="E79" s="244"/>
      <c r="F79" s="243"/>
      <c r="G79" s="244"/>
      <c r="H79" s="244"/>
      <c r="I79" s="244"/>
      <c r="J79" s="244"/>
      <c r="K79" s="244"/>
      <c r="L79" s="244"/>
      <c r="M79" s="244"/>
      <c r="N79" s="244"/>
      <c r="O79" s="244"/>
      <c r="P79" s="244"/>
      <c r="Q79" s="245"/>
    </row>
    <row r="80" spans="1:17" ht="18" customHeight="1" x14ac:dyDescent="0.2">
      <c r="A80" s="50"/>
      <c r="B80" s="42" t="str">
        <f>IFERROR(VLOOKUP($A80,INPUT_Du_lieu_nhan_vien!$A:$C,2,0),"-")</f>
        <v>-</v>
      </c>
      <c r="C80" s="42" t="str">
        <f>IFERROR(VLOOKUP($A80,INPUT_Du_lieu_nhan_vien!$A:$C,3,0),"-")</f>
        <v>-</v>
      </c>
      <c r="D80" s="244"/>
      <c r="E80" s="244"/>
      <c r="F80" s="243"/>
      <c r="G80" s="244"/>
      <c r="H80" s="244"/>
      <c r="I80" s="244"/>
      <c r="J80" s="244"/>
      <c r="K80" s="244"/>
      <c r="L80" s="244"/>
      <c r="M80" s="244"/>
      <c r="N80" s="244"/>
      <c r="O80" s="244"/>
      <c r="P80" s="244"/>
      <c r="Q80" s="245"/>
    </row>
    <row r="81" spans="1:17" ht="18" customHeight="1" x14ac:dyDescent="0.2">
      <c r="A81" s="50"/>
      <c r="B81" s="42" t="str">
        <f>IFERROR(VLOOKUP($A81,INPUT_Du_lieu_nhan_vien!$A:$C,2,0),"-")</f>
        <v>-</v>
      </c>
      <c r="C81" s="42" t="str">
        <f>IFERROR(VLOOKUP($A81,INPUT_Du_lieu_nhan_vien!$A:$C,3,0),"-")</f>
        <v>-</v>
      </c>
      <c r="D81" s="244"/>
      <c r="E81" s="244"/>
      <c r="F81" s="243"/>
      <c r="G81" s="244"/>
      <c r="H81" s="244"/>
      <c r="I81" s="244"/>
      <c r="J81" s="244"/>
      <c r="K81" s="244"/>
      <c r="L81" s="244"/>
      <c r="M81" s="244"/>
      <c r="N81" s="244"/>
      <c r="O81" s="244"/>
      <c r="P81" s="244"/>
      <c r="Q81" s="245"/>
    </row>
    <row r="82" spans="1:17" ht="18" customHeight="1" x14ac:dyDescent="0.2">
      <c r="A82" s="50"/>
      <c r="B82" s="42" t="str">
        <f>IFERROR(VLOOKUP($A82,INPUT_Du_lieu_nhan_vien!$A:$C,2,0),"-")</f>
        <v>-</v>
      </c>
      <c r="C82" s="42" t="str">
        <f>IFERROR(VLOOKUP($A82,INPUT_Du_lieu_nhan_vien!$A:$C,3,0),"-")</f>
        <v>-</v>
      </c>
      <c r="D82" s="244"/>
      <c r="E82" s="244"/>
      <c r="F82" s="243"/>
      <c r="G82" s="244"/>
      <c r="H82" s="244"/>
      <c r="I82" s="244"/>
      <c r="J82" s="244"/>
      <c r="K82" s="244"/>
      <c r="L82" s="244"/>
      <c r="M82" s="244"/>
      <c r="N82" s="244"/>
      <c r="O82" s="244"/>
      <c r="P82" s="244"/>
      <c r="Q82" s="245"/>
    </row>
    <row r="83" spans="1:17" ht="18" customHeight="1" x14ac:dyDescent="0.2">
      <c r="A83" s="50"/>
      <c r="B83" s="42" t="str">
        <f>IFERROR(VLOOKUP($A83,INPUT_Du_lieu_nhan_vien!$A:$C,2,0),"-")</f>
        <v>-</v>
      </c>
      <c r="C83" s="42" t="str">
        <f>IFERROR(VLOOKUP($A83,INPUT_Du_lieu_nhan_vien!$A:$C,3,0),"-")</f>
        <v>-</v>
      </c>
      <c r="D83" s="244"/>
      <c r="E83" s="244"/>
      <c r="F83" s="243"/>
      <c r="G83" s="244"/>
      <c r="H83" s="244"/>
      <c r="I83" s="244"/>
      <c r="J83" s="244"/>
      <c r="K83" s="244"/>
      <c r="L83" s="244"/>
      <c r="M83" s="244"/>
      <c r="N83" s="244"/>
      <c r="O83" s="244"/>
      <c r="P83" s="244"/>
      <c r="Q83" s="245"/>
    </row>
    <row r="84" spans="1:17" ht="18" customHeight="1" x14ac:dyDescent="0.2">
      <c r="A84" s="50"/>
      <c r="B84" s="42" t="str">
        <f>IFERROR(VLOOKUP($A84,INPUT_Du_lieu_nhan_vien!$A:$C,2,0),"-")</f>
        <v>-</v>
      </c>
      <c r="C84" s="42" t="str">
        <f>IFERROR(VLOOKUP($A84,INPUT_Du_lieu_nhan_vien!$A:$C,3,0),"-")</f>
        <v>-</v>
      </c>
      <c r="D84" s="244"/>
      <c r="E84" s="244"/>
      <c r="F84" s="243"/>
      <c r="G84" s="244"/>
      <c r="H84" s="244"/>
      <c r="I84" s="244"/>
      <c r="J84" s="244"/>
      <c r="K84" s="244"/>
      <c r="L84" s="244"/>
      <c r="M84" s="244"/>
      <c r="N84" s="244"/>
      <c r="O84" s="244"/>
      <c r="P84" s="244"/>
      <c r="Q84" s="245"/>
    </row>
    <row r="85" spans="1:17" ht="18" customHeight="1" x14ac:dyDescent="0.2">
      <c r="A85" s="50"/>
      <c r="B85" s="42" t="str">
        <f>IFERROR(VLOOKUP($A85,INPUT_Du_lieu_nhan_vien!$A:$C,2,0),"-")</f>
        <v>-</v>
      </c>
      <c r="C85" s="42" t="str">
        <f>IFERROR(VLOOKUP($A85,INPUT_Du_lieu_nhan_vien!$A:$C,3,0),"-")</f>
        <v>-</v>
      </c>
      <c r="D85" s="244"/>
      <c r="E85" s="244"/>
      <c r="F85" s="243"/>
      <c r="G85" s="244"/>
      <c r="H85" s="244"/>
      <c r="I85" s="244"/>
      <c r="J85" s="244"/>
      <c r="K85" s="244"/>
      <c r="L85" s="244"/>
      <c r="M85" s="244"/>
      <c r="N85" s="244"/>
      <c r="O85" s="244"/>
      <c r="P85" s="244"/>
      <c r="Q85" s="245"/>
    </row>
    <row r="86" spans="1:17" ht="18" customHeight="1" x14ac:dyDescent="0.2">
      <c r="A86" s="50"/>
      <c r="B86" s="42" t="str">
        <f>IFERROR(VLOOKUP($A86,INPUT_Du_lieu_nhan_vien!$A:$C,2,0),"-")</f>
        <v>-</v>
      </c>
      <c r="C86" s="42" t="str">
        <f>IFERROR(VLOOKUP($A86,INPUT_Du_lieu_nhan_vien!$A:$C,3,0),"-")</f>
        <v>-</v>
      </c>
      <c r="D86" s="244"/>
      <c r="E86" s="244"/>
      <c r="F86" s="243"/>
      <c r="G86" s="244"/>
      <c r="H86" s="244"/>
      <c r="I86" s="244"/>
      <c r="J86" s="244"/>
      <c r="K86" s="244"/>
      <c r="L86" s="244"/>
      <c r="M86" s="244"/>
      <c r="N86" s="244"/>
      <c r="O86" s="244"/>
      <c r="P86" s="244"/>
      <c r="Q86" s="245"/>
    </row>
    <row r="87" spans="1:17" ht="18" customHeight="1" x14ac:dyDescent="0.2">
      <c r="A87" s="50"/>
      <c r="B87" s="42" t="str">
        <f>IFERROR(VLOOKUP($A87,INPUT_Du_lieu_nhan_vien!$A:$C,2,0),"-")</f>
        <v>-</v>
      </c>
      <c r="C87" s="42" t="str">
        <f>IFERROR(VLOOKUP($A87,INPUT_Du_lieu_nhan_vien!$A:$C,3,0),"-")</f>
        <v>-</v>
      </c>
      <c r="D87" s="244"/>
      <c r="E87" s="244"/>
      <c r="F87" s="243"/>
      <c r="G87" s="244"/>
      <c r="H87" s="244"/>
      <c r="I87" s="244"/>
      <c r="J87" s="244"/>
      <c r="K87" s="244"/>
      <c r="L87" s="244"/>
      <c r="M87" s="244"/>
      <c r="N87" s="244"/>
      <c r="O87" s="244"/>
      <c r="P87" s="244"/>
      <c r="Q87" s="245"/>
    </row>
    <row r="88" spans="1:17" ht="18" customHeight="1" x14ac:dyDescent="0.2">
      <c r="A88" s="50"/>
      <c r="B88" s="42" t="str">
        <f>IFERROR(VLOOKUP($A88,INPUT_Du_lieu_nhan_vien!$A:$C,2,0),"-")</f>
        <v>-</v>
      </c>
      <c r="C88" s="42" t="str">
        <f>IFERROR(VLOOKUP($A88,INPUT_Du_lieu_nhan_vien!$A:$C,3,0),"-")</f>
        <v>-</v>
      </c>
      <c r="D88" s="244"/>
      <c r="E88" s="244"/>
      <c r="F88" s="243"/>
      <c r="G88" s="244"/>
      <c r="H88" s="244"/>
      <c r="I88" s="244"/>
      <c r="J88" s="244"/>
      <c r="K88" s="244"/>
      <c r="L88" s="244"/>
      <c r="M88" s="244"/>
      <c r="N88" s="244"/>
      <c r="O88" s="244"/>
      <c r="P88" s="244"/>
      <c r="Q88" s="245"/>
    </row>
    <row r="89" spans="1:17" ht="18" customHeight="1" x14ac:dyDescent="0.2">
      <c r="A89" s="50"/>
      <c r="B89" s="42" t="str">
        <f>IFERROR(VLOOKUP($A89,INPUT_Du_lieu_nhan_vien!$A:$C,2,0),"-")</f>
        <v>-</v>
      </c>
      <c r="C89" s="42" t="str">
        <f>IFERROR(VLOOKUP($A89,INPUT_Du_lieu_nhan_vien!$A:$C,3,0),"-")</f>
        <v>-</v>
      </c>
      <c r="D89" s="244"/>
      <c r="E89" s="244"/>
      <c r="F89" s="243"/>
      <c r="G89" s="244"/>
      <c r="H89" s="244"/>
      <c r="I89" s="244"/>
      <c r="J89" s="244"/>
      <c r="K89" s="244"/>
      <c r="L89" s="244"/>
      <c r="M89" s="244"/>
      <c r="N89" s="244"/>
      <c r="O89" s="244"/>
      <c r="P89" s="244"/>
      <c r="Q89" s="245"/>
    </row>
    <row r="90" spans="1:17" ht="18" customHeight="1" x14ac:dyDescent="0.2">
      <c r="A90" s="50"/>
      <c r="B90" s="42" t="str">
        <f>IFERROR(VLOOKUP($A90,INPUT_Du_lieu_nhan_vien!$A:$C,2,0),"-")</f>
        <v>-</v>
      </c>
      <c r="C90" s="42" t="str">
        <f>IFERROR(VLOOKUP($A90,INPUT_Du_lieu_nhan_vien!$A:$C,3,0),"-")</f>
        <v>-</v>
      </c>
      <c r="D90" s="244"/>
      <c r="E90" s="244"/>
      <c r="F90" s="243"/>
      <c r="G90" s="244"/>
      <c r="H90" s="244"/>
      <c r="I90" s="244"/>
      <c r="J90" s="244"/>
      <c r="K90" s="244"/>
      <c r="L90" s="244"/>
      <c r="M90" s="244"/>
      <c r="N90" s="244"/>
      <c r="O90" s="244"/>
      <c r="P90" s="244"/>
      <c r="Q90" s="245"/>
    </row>
    <row r="91" spans="1:17" ht="18" customHeight="1" x14ac:dyDescent="0.2">
      <c r="A91" s="50"/>
      <c r="B91" s="42" t="str">
        <f>IFERROR(VLOOKUP($A91,INPUT_Du_lieu_nhan_vien!$A:$C,2,0),"-")</f>
        <v>-</v>
      </c>
      <c r="C91" s="42" t="str">
        <f>IFERROR(VLOOKUP($A91,INPUT_Du_lieu_nhan_vien!$A:$C,3,0),"-")</f>
        <v>-</v>
      </c>
      <c r="D91" s="244"/>
      <c r="E91" s="244"/>
      <c r="F91" s="243"/>
      <c r="G91" s="244"/>
      <c r="H91" s="244"/>
      <c r="I91" s="244"/>
      <c r="J91" s="244"/>
      <c r="K91" s="244"/>
      <c r="L91" s="244"/>
      <c r="M91" s="244"/>
      <c r="N91" s="244"/>
      <c r="O91" s="244"/>
      <c r="P91" s="244"/>
      <c r="Q91" s="245"/>
    </row>
    <row r="92" spans="1:17" ht="18" customHeight="1" x14ac:dyDescent="0.2">
      <c r="A92" s="50"/>
      <c r="B92" s="42" t="str">
        <f>IFERROR(VLOOKUP($A92,INPUT_Du_lieu_nhan_vien!$A:$C,2,0),"-")</f>
        <v>-</v>
      </c>
      <c r="C92" s="42" t="str">
        <f>IFERROR(VLOOKUP($A92,INPUT_Du_lieu_nhan_vien!$A:$C,3,0),"-")</f>
        <v>-</v>
      </c>
      <c r="D92" s="244"/>
      <c r="E92" s="244"/>
      <c r="F92" s="243"/>
      <c r="G92" s="244"/>
      <c r="H92" s="244"/>
      <c r="I92" s="244"/>
      <c r="J92" s="244"/>
      <c r="K92" s="244"/>
      <c r="L92" s="244"/>
      <c r="M92" s="244"/>
      <c r="N92" s="244"/>
      <c r="O92" s="244"/>
      <c r="P92" s="244"/>
      <c r="Q92" s="245"/>
    </row>
    <row r="93" spans="1:17" ht="18" customHeight="1" x14ac:dyDescent="0.2">
      <c r="A93" s="50"/>
      <c r="B93" s="42" t="str">
        <f>IFERROR(VLOOKUP($A93,INPUT_Du_lieu_nhan_vien!$A:$C,2,0),"-")</f>
        <v>-</v>
      </c>
      <c r="C93" s="42" t="str">
        <f>IFERROR(VLOOKUP($A93,INPUT_Du_lieu_nhan_vien!$A:$C,3,0),"-")</f>
        <v>-</v>
      </c>
      <c r="D93" s="244"/>
      <c r="E93" s="244"/>
      <c r="F93" s="243"/>
      <c r="G93" s="244"/>
      <c r="H93" s="244"/>
      <c r="I93" s="244"/>
      <c r="J93" s="244"/>
      <c r="K93" s="244"/>
      <c r="L93" s="244"/>
      <c r="M93" s="244"/>
      <c r="N93" s="244"/>
      <c r="O93" s="244"/>
      <c r="P93" s="244"/>
      <c r="Q93" s="245"/>
    </row>
    <row r="94" spans="1:17" ht="18" customHeight="1" x14ac:dyDescent="0.2">
      <c r="A94" s="50"/>
      <c r="B94" s="42" t="str">
        <f>IFERROR(VLOOKUP($A94,INPUT_Du_lieu_nhan_vien!$A:$C,2,0),"-")</f>
        <v>-</v>
      </c>
      <c r="C94" s="42" t="str">
        <f>IFERROR(VLOOKUP($A94,INPUT_Du_lieu_nhan_vien!$A:$C,3,0),"-")</f>
        <v>-</v>
      </c>
      <c r="D94" s="244"/>
      <c r="E94" s="244"/>
      <c r="F94" s="243"/>
      <c r="G94" s="244"/>
      <c r="H94" s="244"/>
      <c r="I94" s="244"/>
      <c r="J94" s="244"/>
      <c r="K94" s="244"/>
      <c r="L94" s="244"/>
      <c r="M94" s="244"/>
      <c r="N94" s="244"/>
      <c r="O94" s="244"/>
      <c r="P94" s="244"/>
      <c r="Q94" s="245"/>
    </row>
    <row r="95" spans="1:17" ht="18" customHeight="1" x14ac:dyDescent="0.2">
      <c r="A95" s="50"/>
      <c r="B95" s="42" t="str">
        <f>IFERROR(VLOOKUP($A95,INPUT_Du_lieu_nhan_vien!$A:$C,2,0),"-")</f>
        <v>-</v>
      </c>
      <c r="C95" s="42" t="str">
        <f>IFERROR(VLOOKUP($A95,INPUT_Du_lieu_nhan_vien!$A:$C,3,0),"-")</f>
        <v>-</v>
      </c>
      <c r="D95" s="244"/>
      <c r="E95" s="244"/>
      <c r="F95" s="243"/>
      <c r="G95" s="244"/>
      <c r="H95" s="244"/>
      <c r="I95" s="244"/>
      <c r="J95" s="244"/>
      <c r="K95" s="244"/>
      <c r="L95" s="244"/>
      <c r="M95" s="244"/>
      <c r="N95" s="244"/>
      <c r="O95" s="244"/>
      <c r="P95" s="244"/>
      <c r="Q95" s="245"/>
    </row>
    <row r="96" spans="1:17" ht="18" customHeight="1" x14ac:dyDescent="0.2">
      <c r="A96" s="50"/>
      <c r="B96" s="42" t="str">
        <f>IFERROR(VLOOKUP($A96,INPUT_Du_lieu_nhan_vien!$A:$C,2,0),"-")</f>
        <v>-</v>
      </c>
      <c r="C96" s="42" t="str">
        <f>IFERROR(VLOOKUP($A96,INPUT_Du_lieu_nhan_vien!$A:$C,3,0),"-")</f>
        <v>-</v>
      </c>
      <c r="D96" s="244"/>
      <c r="E96" s="244"/>
      <c r="F96" s="243"/>
      <c r="G96" s="244"/>
      <c r="H96" s="244"/>
      <c r="I96" s="244"/>
      <c r="J96" s="244"/>
      <c r="K96" s="244"/>
      <c r="L96" s="244"/>
      <c r="M96" s="244"/>
      <c r="N96" s="244"/>
      <c r="O96" s="244"/>
      <c r="P96" s="244"/>
      <c r="Q96" s="245"/>
    </row>
    <row r="97" spans="1:17" ht="18" customHeight="1" x14ac:dyDescent="0.2">
      <c r="A97" s="50"/>
      <c r="B97" s="42" t="str">
        <f>IFERROR(VLOOKUP($A97,INPUT_Du_lieu_nhan_vien!$A:$C,2,0),"-")</f>
        <v>-</v>
      </c>
      <c r="C97" s="42" t="str">
        <f>IFERROR(VLOOKUP($A97,INPUT_Du_lieu_nhan_vien!$A:$C,3,0),"-")</f>
        <v>-</v>
      </c>
      <c r="D97" s="244"/>
      <c r="E97" s="244"/>
      <c r="F97" s="243"/>
      <c r="G97" s="244"/>
      <c r="H97" s="244"/>
      <c r="I97" s="244"/>
      <c r="J97" s="244"/>
      <c r="K97" s="244"/>
      <c r="L97" s="244"/>
      <c r="M97" s="244"/>
      <c r="N97" s="244"/>
      <c r="O97" s="244"/>
      <c r="P97" s="244"/>
      <c r="Q97" s="245"/>
    </row>
    <row r="98" spans="1:17" ht="18" customHeight="1" x14ac:dyDescent="0.2">
      <c r="A98" s="50"/>
      <c r="B98" s="42" t="str">
        <f>IFERROR(VLOOKUP($A98,INPUT_Du_lieu_nhan_vien!$A:$C,2,0),"-")</f>
        <v>-</v>
      </c>
      <c r="C98" s="42" t="str">
        <f>IFERROR(VLOOKUP($A98,INPUT_Du_lieu_nhan_vien!$A:$C,3,0),"-")</f>
        <v>-</v>
      </c>
      <c r="D98" s="244"/>
      <c r="E98" s="244"/>
      <c r="F98" s="243"/>
      <c r="G98" s="244"/>
      <c r="H98" s="244"/>
      <c r="I98" s="244"/>
      <c r="J98" s="244"/>
      <c r="K98" s="244"/>
      <c r="L98" s="244"/>
      <c r="M98" s="244"/>
      <c r="N98" s="244"/>
      <c r="O98" s="244"/>
      <c r="P98" s="244"/>
      <c r="Q98" s="245"/>
    </row>
    <row r="99" spans="1:17" ht="18" customHeight="1" x14ac:dyDescent="0.2">
      <c r="A99" s="50"/>
      <c r="B99" s="42" t="str">
        <f>IFERROR(VLOOKUP($A99,INPUT_Du_lieu_nhan_vien!$A:$C,2,0),"-")</f>
        <v>-</v>
      </c>
      <c r="C99" s="42" t="str">
        <f>IFERROR(VLOOKUP($A99,INPUT_Du_lieu_nhan_vien!$A:$C,3,0),"-")</f>
        <v>-</v>
      </c>
      <c r="D99" s="244"/>
      <c r="E99" s="244"/>
      <c r="F99" s="243"/>
      <c r="G99" s="244"/>
      <c r="H99" s="244"/>
      <c r="I99" s="244"/>
      <c r="J99" s="244"/>
      <c r="K99" s="244"/>
      <c r="L99" s="244"/>
      <c r="M99" s="244"/>
      <c r="N99" s="244"/>
      <c r="O99" s="244"/>
      <c r="P99" s="244"/>
      <c r="Q99" s="245"/>
    </row>
    <row r="100" spans="1:17" ht="18" customHeight="1" x14ac:dyDescent="0.2">
      <c r="A100" s="50"/>
      <c r="B100" s="42" t="str">
        <f>IFERROR(VLOOKUP($A100,INPUT_Du_lieu_nhan_vien!$A:$C,2,0),"-")</f>
        <v>-</v>
      </c>
      <c r="C100" s="42" t="str">
        <f>IFERROR(VLOOKUP($A100,INPUT_Du_lieu_nhan_vien!$A:$C,3,0),"-")</f>
        <v>-</v>
      </c>
      <c r="D100" s="244"/>
      <c r="E100" s="244"/>
      <c r="F100" s="243"/>
      <c r="G100" s="244"/>
      <c r="H100" s="244"/>
      <c r="I100" s="244"/>
      <c r="J100" s="244"/>
      <c r="K100" s="244"/>
      <c r="L100" s="244"/>
      <c r="M100" s="244"/>
      <c r="N100" s="244"/>
      <c r="O100" s="244"/>
      <c r="P100" s="244"/>
      <c r="Q100" s="245"/>
    </row>
    <row r="101" spans="1:17" ht="18" customHeight="1" x14ac:dyDescent="0.2">
      <c r="A101" s="50"/>
      <c r="B101" s="42" t="str">
        <f>IFERROR(VLOOKUP($A101,INPUT_Du_lieu_nhan_vien!$A:$C,2,0),"-")</f>
        <v>-</v>
      </c>
      <c r="C101" s="42" t="str">
        <f>IFERROR(VLOOKUP($A101,INPUT_Du_lieu_nhan_vien!$A:$C,3,0),"-")</f>
        <v>-</v>
      </c>
      <c r="D101" s="244"/>
      <c r="E101" s="244"/>
      <c r="F101" s="243"/>
      <c r="G101" s="244"/>
      <c r="H101" s="244"/>
      <c r="I101" s="244"/>
      <c r="J101" s="244"/>
      <c r="K101" s="244"/>
      <c r="L101" s="244"/>
      <c r="M101" s="244"/>
      <c r="N101" s="244"/>
      <c r="O101" s="244"/>
      <c r="P101" s="244"/>
      <c r="Q101" s="245"/>
    </row>
    <row r="102" spans="1:17" ht="18" customHeight="1" x14ac:dyDescent="0.2">
      <c r="A102" s="50"/>
      <c r="B102" s="42" t="str">
        <f>IFERROR(VLOOKUP($A102,INPUT_Du_lieu_nhan_vien!$A:$C,2,0),"-")</f>
        <v>-</v>
      </c>
      <c r="C102" s="42" t="str">
        <f>IFERROR(VLOOKUP($A102,INPUT_Du_lieu_nhan_vien!$A:$C,3,0),"-")</f>
        <v>-</v>
      </c>
      <c r="D102" s="244"/>
      <c r="E102" s="244"/>
      <c r="F102" s="243"/>
      <c r="G102" s="244"/>
      <c r="H102" s="244"/>
      <c r="I102" s="244"/>
      <c r="J102" s="244"/>
      <c r="K102" s="244"/>
      <c r="L102" s="244"/>
      <c r="M102" s="244"/>
      <c r="N102" s="244"/>
      <c r="O102" s="244"/>
      <c r="P102" s="244"/>
      <c r="Q102" s="245"/>
    </row>
    <row r="103" spans="1:17" ht="18" customHeight="1" x14ac:dyDescent="0.2">
      <c r="A103" s="50"/>
      <c r="B103" s="42" t="str">
        <f>IFERROR(VLOOKUP($A103,INPUT_Du_lieu_nhan_vien!$A:$C,2,0),"-")</f>
        <v>-</v>
      </c>
      <c r="C103" s="42" t="str">
        <f>IFERROR(VLOOKUP($A103,INPUT_Du_lieu_nhan_vien!$A:$C,3,0),"-")</f>
        <v>-</v>
      </c>
      <c r="D103" s="244"/>
      <c r="E103" s="244"/>
      <c r="F103" s="243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5"/>
    </row>
    <row r="104" spans="1:17" ht="18" customHeight="1" x14ac:dyDescent="0.2">
      <c r="A104" s="50"/>
      <c r="B104" s="42" t="str">
        <f>IFERROR(VLOOKUP($A104,INPUT_Du_lieu_nhan_vien!$A:$C,2,0),"-")</f>
        <v>-</v>
      </c>
      <c r="C104" s="42" t="str">
        <f>IFERROR(VLOOKUP($A104,INPUT_Du_lieu_nhan_vien!$A:$C,3,0),"-")</f>
        <v>-</v>
      </c>
      <c r="D104" s="244"/>
      <c r="E104" s="244"/>
      <c r="F104" s="243"/>
      <c r="G104" s="244"/>
      <c r="H104" s="244"/>
      <c r="I104" s="244"/>
      <c r="J104" s="244"/>
      <c r="K104" s="244"/>
      <c r="L104" s="244"/>
      <c r="M104" s="244"/>
      <c r="N104" s="244"/>
      <c r="O104" s="244"/>
      <c r="P104" s="244"/>
      <c r="Q104" s="245"/>
    </row>
    <row r="105" spans="1:17" ht="18" customHeight="1" x14ac:dyDescent="0.2">
      <c r="A105" s="50"/>
      <c r="B105" s="42" t="str">
        <f>IFERROR(VLOOKUP($A105,INPUT_Du_lieu_nhan_vien!$A:$C,2,0),"-")</f>
        <v>-</v>
      </c>
      <c r="C105" s="42" t="str">
        <f>IFERROR(VLOOKUP($A105,INPUT_Du_lieu_nhan_vien!$A:$C,3,0),"-")</f>
        <v>-</v>
      </c>
      <c r="D105" s="244"/>
      <c r="E105" s="244"/>
      <c r="F105" s="243"/>
      <c r="G105" s="244"/>
      <c r="H105" s="244"/>
      <c r="I105" s="244"/>
      <c r="J105" s="244"/>
      <c r="K105" s="244"/>
      <c r="L105" s="244"/>
      <c r="M105" s="244"/>
      <c r="N105" s="244"/>
      <c r="O105" s="244"/>
      <c r="P105" s="244"/>
      <c r="Q105" s="245"/>
    </row>
    <row r="106" spans="1:17" ht="18" customHeight="1" x14ac:dyDescent="0.2">
      <c r="A106" s="50"/>
      <c r="B106" s="42" t="str">
        <f>IFERROR(VLOOKUP($A106,INPUT_Du_lieu_nhan_vien!$A:$C,2,0),"-")</f>
        <v>-</v>
      </c>
      <c r="C106" s="42" t="str">
        <f>IFERROR(VLOOKUP($A106,INPUT_Du_lieu_nhan_vien!$A:$C,3,0),"-")</f>
        <v>-</v>
      </c>
      <c r="D106" s="244"/>
      <c r="E106" s="244"/>
      <c r="F106" s="243"/>
      <c r="G106" s="244"/>
      <c r="H106" s="244"/>
      <c r="I106" s="244"/>
      <c r="J106" s="244"/>
      <c r="K106" s="244"/>
      <c r="L106" s="244"/>
      <c r="M106" s="244"/>
      <c r="N106" s="244"/>
      <c r="O106" s="244"/>
      <c r="P106" s="244"/>
      <c r="Q106" s="245"/>
    </row>
    <row r="107" spans="1:17" ht="18" customHeight="1" x14ac:dyDescent="0.2">
      <c r="A107" s="50"/>
      <c r="B107" s="42" t="str">
        <f>IFERROR(VLOOKUP($A107,INPUT_Du_lieu_nhan_vien!$A:$C,2,0),"-")</f>
        <v>-</v>
      </c>
      <c r="C107" s="42" t="str">
        <f>IFERROR(VLOOKUP($A107,INPUT_Du_lieu_nhan_vien!$A:$C,3,0),"-")</f>
        <v>-</v>
      </c>
      <c r="D107" s="244"/>
      <c r="E107" s="244"/>
      <c r="F107" s="243"/>
      <c r="G107" s="244"/>
      <c r="H107" s="244"/>
      <c r="I107" s="244"/>
      <c r="J107" s="244"/>
      <c r="K107" s="244"/>
      <c r="L107" s="244"/>
      <c r="M107" s="244"/>
      <c r="N107" s="244"/>
      <c r="O107" s="244"/>
      <c r="P107" s="244"/>
      <c r="Q107" s="245"/>
    </row>
    <row r="108" spans="1:17" ht="18" customHeight="1" x14ac:dyDescent="0.2">
      <c r="A108" s="50"/>
      <c r="B108" s="42" t="str">
        <f>IFERROR(VLOOKUP($A108,INPUT_Du_lieu_nhan_vien!$A:$C,2,0),"-")</f>
        <v>-</v>
      </c>
      <c r="C108" s="42" t="str">
        <f>IFERROR(VLOOKUP($A108,INPUT_Du_lieu_nhan_vien!$A:$C,3,0),"-")</f>
        <v>-</v>
      </c>
      <c r="D108" s="244"/>
      <c r="E108" s="244"/>
      <c r="F108" s="243"/>
      <c r="G108" s="244"/>
      <c r="H108" s="244"/>
      <c r="I108" s="244"/>
      <c r="J108" s="244"/>
      <c r="K108" s="244"/>
      <c r="L108" s="244"/>
      <c r="M108" s="244"/>
      <c r="N108" s="244"/>
      <c r="O108" s="244"/>
      <c r="P108" s="244"/>
      <c r="Q108" s="245"/>
    </row>
    <row r="109" spans="1:17" ht="18" customHeight="1" x14ac:dyDescent="0.2">
      <c r="A109" s="50"/>
      <c r="B109" s="42" t="str">
        <f>IFERROR(VLOOKUP($A109,INPUT_Du_lieu_nhan_vien!$A:$C,2,0),"-")</f>
        <v>-</v>
      </c>
      <c r="C109" s="42" t="str">
        <f>IFERROR(VLOOKUP($A109,INPUT_Du_lieu_nhan_vien!$A:$C,3,0),"-")</f>
        <v>-</v>
      </c>
      <c r="D109" s="244"/>
      <c r="E109" s="244"/>
      <c r="F109" s="243"/>
      <c r="G109" s="244"/>
      <c r="H109" s="244"/>
      <c r="I109" s="244"/>
      <c r="J109" s="244"/>
      <c r="K109" s="244"/>
      <c r="L109" s="244"/>
      <c r="M109" s="244"/>
      <c r="N109" s="244"/>
      <c r="O109" s="244"/>
      <c r="P109" s="244"/>
      <c r="Q109" s="245"/>
    </row>
    <row r="110" spans="1:17" ht="18" customHeight="1" x14ac:dyDescent="0.2">
      <c r="A110" s="50"/>
      <c r="B110" s="42" t="str">
        <f>IFERROR(VLOOKUP($A110,INPUT_Du_lieu_nhan_vien!$A:$C,2,0),"-")</f>
        <v>-</v>
      </c>
      <c r="C110" s="42" t="str">
        <f>IFERROR(VLOOKUP($A110,INPUT_Du_lieu_nhan_vien!$A:$C,3,0),"-")</f>
        <v>-</v>
      </c>
      <c r="D110" s="244"/>
      <c r="E110" s="244"/>
      <c r="F110" s="243"/>
      <c r="G110" s="244"/>
      <c r="H110" s="244"/>
      <c r="I110" s="244"/>
      <c r="J110" s="244"/>
      <c r="K110" s="244"/>
      <c r="L110" s="244"/>
      <c r="M110" s="244"/>
      <c r="N110" s="244"/>
      <c r="O110" s="244"/>
      <c r="P110" s="244"/>
      <c r="Q110" s="245"/>
    </row>
    <row r="111" spans="1:17" ht="18" customHeight="1" x14ac:dyDescent="0.2">
      <c r="A111" s="50"/>
      <c r="B111" s="42" t="str">
        <f>IFERROR(VLOOKUP($A111,INPUT_Du_lieu_nhan_vien!$A:$C,2,0),"-")</f>
        <v>-</v>
      </c>
      <c r="C111" s="42" t="str">
        <f>IFERROR(VLOOKUP($A111,INPUT_Du_lieu_nhan_vien!$A:$C,3,0),"-")</f>
        <v>-</v>
      </c>
      <c r="D111" s="244"/>
      <c r="E111" s="244"/>
      <c r="F111" s="243"/>
      <c r="G111" s="244"/>
      <c r="H111" s="244"/>
      <c r="I111" s="244"/>
      <c r="J111" s="244"/>
      <c r="K111" s="244"/>
      <c r="L111" s="244"/>
      <c r="M111" s="244"/>
      <c r="N111" s="244"/>
      <c r="O111" s="244"/>
      <c r="P111" s="244"/>
      <c r="Q111" s="245"/>
    </row>
    <row r="112" spans="1:17" ht="18" customHeight="1" x14ac:dyDescent="0.2">
      <c r="A112" s="50"/>
      <c r="B112" s="42" t="str">
        <f>IFERROR(VLOOKUP($A112,INPUT_Du_lieu_nhan_vien!$A:$C,2,0),"-")</f>
        <v>-</v>
      </c>
      <c r="C112" s="42" t="str">
        <f>IFERROR(VLOOKUP($A112,INPUT_Du_lieu_nhan_vien!$A:$C,3,0),"-")</f>
        <v>-</v>
      </c>
      <c r="D112" s="244"/>
      <c r="E112" s="244"/>
      <c r="F112" s="243"/>
      <c r="G112" s="244"/>
      <c r="H112" s="244"/>
      <c r="I112" s="244"/>
      <c r="J112" s="244"/>
      <c r="K112" s="244"/>
      <c r="L112" s="244"/>
      <c r="M112" s="244"/>
      <c r="N112" s="244"/>
      <c r="O112" s="244"/>
      <c r="P112" s="244"/>
      <c r="Q112" s="245"/>
    </row>
    <row r="113" spans="1:17" ht="18" customHeight="1" x14ac:dyDescent="0.2">
      <c r="A113" s="50"/>
      <c r="B113" s="42" t="str">
        <f>IFERROR(VLOOKUP($A113,INPUT_Du_lieu_nhan_vien!$A:$C,2,0),"-")</f>
        <v>-</v>
      </c>
      <c r="C113" s="42" t="str">
        <f>IFERROR(VLOOKUP($A113,INPUT_Du_lieu_nhan_vien!$A:$C,3,0),"-")</f>
        <v>-</v>
      </c>
      <c r="D113" s="244"/>
      <c r="E113" s="244"/>
      <c r="F113" s="243"/>
      <c r="G113" s="244"/>
      <c r="H113" s="244"/>
      <c r="I113" s="244"/>
      <c r="J113" s="244"/>
      <c r="K113" s="244"/>
      <c r="L113" s="244"/>
      <c r="M113" s="244"/>
      <c r="N113" s="244"/>
      <c r="O113" s="244"/>
      <c r="P113" s="244"/>
      <c r="Q113" s="245"/>
    </row>
    <row r="114" spans="1:17" ht="18" customHeight="1" x14ac:dyDescent="0.2">
      <c r="A114" s="50"/>
      <c r="B114" s="42" t="str">
        <f>IFERROR(VLOOKUP($A114,INPUT_Du_lieu_nhan_vien!$A:$C,2,0),"-")</f>
        <v>-</v>
      </c>
      <c r="C114" s="42" t="str">
        <f>IFERROR(VLOOKUP($A114,INPUT_Du_lieu_nhan_vien!$A:$C,3,0),"-")</f>
        <v>-</v>
      </c>
      <c r="D114" s="244"/>
      <c r="E114" s="244"/>
      <c r="F114" s="243"/>
      <c r="G114" s="244"/>
      <c r="H114" s="244"/>
      <c r="I114" s="244"/>
      <c r="J114" s="244"/>
      <c r="K114" s="244"/>
      <c r="L114" s="244"/>
      <c r="M114" s="244"/>
      <c r="N114" s="244"/>
      <c r="O114" s="244"/>
      <c r="P114" s="244"/>
      <c r="Q114" s="245"/>
    </row>
    <row r="115" spans="1:17" ht="18" customHeight="1" x14ac:dyDescent="0.2">
      <c r="A115" s="50"/>
      <c r="B115" s="42" t="str">
        <f>IFERROR(VLOOKUP($A115,INPUT_Du_lieu_nhan_vien!$A:$C,2,0),"-")</f>
        <v>-</v>
      </c>
      <c r="C115" s="42" t="str">
        <f>IFERROR(VLOOKUP($A115,INPUT_Du_lieu_nhan_vien!$A:$C,3,0),"-")</f>
        <v>-</v>
      </c>
      <c r="D115" s="244"/>
      <c r="E115" s="244"/>
      <c r="F115" s="243"/>
      <c r="G115" s="244"/>
      <c r="H115" s="244"/>
      <c r="I115" s="244"/>
      <c r="J115" s="244"/>
      <c r="K115" s="244"/>
      <c r="L115" s="244"/>
      <c r="M115" s="244"/>
      <c r="N115" s="244"/>
      <c r="O115" s="244"/>
      <c r="P115" s="244"/>
      <c r="Q115" s="245"/>
    </row>
    <row r="116" spans="1:17" ht="18" customHeight="1" x14ac:dyDescent="0.2">
      <c r="A116" s="50"/>
      <c r="B116" s="42" t="str">
        <f>IFERROR(VLOOKUP($A116,INPUT_Du_lieu_nhan_vien!$A:$C,2,0),"-")</f>
        <v>-</v>
      </c>
      <c r="C116" s="42" t="str">
        <f>IFERROR(VLOOKUP($A116,INPUT_Du_lieu_nhan_vien!$A:$C,3,0),"-")</f>
        <v>-</v>
      </c>
      <c r="D116" s="244"/>
      <c r="E116" s="244"/>
      <c r="F116" s="243"/>
      <c r="G116" s="244"/>
      <c r="H116" s="244"/>
      <c r="I116" s="244"/>
      <c r="J116" s="244"/>
      <c r="K116" s="244"/>
      <c r="L116" s="244"/>
      <c r="M116" s="244"/>
      <c r="N116" s="244"/>
      <c r="O116" s="244"/>
      <c r="P116" s="244"/>
      <c r="Q116" s="245"/>
    </row>
    <row r="117" spans="1:17" ht="18" customHeight="1" x14ac:dyDescent="0.2">
      <c r="A117" s="50"/>
      <c r="B117" s="42" t="str">
        <f>IFERROR(VLOOKUP($A117,INPUT_Du_lieu_nhan_vien!$A:$C,2,0),"-")</f>
        <v>-</v>
      </c>
      <c r="C117" s="42" t="str">
        <f>IFERROR(VLOOKUP($A117,INPUT_Du_lieu_nhan_vien!$A:$C,3,0),"-")</f>
        <v>-</v>
      </c>
      <c r="D117" s="244"/>
      <c r="E117" s="244"/>
      <c r="F117" s="243"/>
      <c r="G117" s="244"/>
      <c r="H117" s="244"/>
      <c r="I117" s="244"/>
      <c r="J117" s="244"/>
      <c r="K117" s="244"/>
      <c r="L117" s="244"/>
      <c r="M117" s="244"/>
      <c r="N117" s="244"/>
      <c r="O117" s="244"/>
      <c r="P117" s="244"/>
      <c r="Q117" s="245"/>
    </row>
    <row r="118" spans="1:17" ht="18" customHeight="1" x14ac:dyDescent="0.2">
      <c r="A118" s="50"/>
      <c r="B118" s="42" t="str">
        <f>IFERROR(VLOOKUP($A118,INPUT_Du_lieu_nhan_vien!$A:$C,2,0),"-")</f>
        <v>-</v>
      </c>
      <c r="C118" s="42" t="str">
        <f>IFERROR(VLOOKUP($A118,INPUT_Du_lieu_nhan_vien!$A:$C,3,0),"-")</f>
        <v>-</v>
      </c>
      <c r="D118" s="244"/>
      <c r="E118" s="244"/>
      <c r="F118" s="243"/>
      <c r="G118" s="244"/>
      <c r="H118" s="244"/>
      <c r="I118" s="244"/>
      <c r="J118" s="244"/>
      <c r="K118" s="244"/>
      <c r="L118" s="244"/>
      <c r="M118" s="244"/>
      <c r="N118" s="244"/>
      <c r="O118" s="244"/>
      <c r="P118" s="244"/>
      <c r="Q118" s="245"/>
    </row>
    <row r="119" spans="1:17" ht="18" customHeight="1" x14ac:dyDescent="0.2">
      <c r="A119" s="50"/>
      <c r="B119" s="42" t="str">
        <f>IFERROR(VLOOKUP($A119,INPUT_Du_lieu_nhan_vien!$A:$C,2,0),"-")</f>
        <v>-</v>
      </c>
      <c r="C119" s="42" t="str">
        <f>IFERROR(VLOOKUP($A119,INPUT_Du_lieu_nhan_vien!$A:$C,3,0),"-")</f>
        <v>-</v>
      </c>
      <c r="D119" s="244"/>
      <c r="E119" s="244"/>
      <c r="F119" s="243"/>
      <c r="G119" s="244"/>
      <c r="H119" s="244"/>
      <c r="I119" s="244"/>
      <c r="J119" s="244"/>
      <c r="K119" s="244"/>
      <c r="L119" s="244"/>
      <c r="M119" s="244"/>
      <c r="N119" s="244"/>
      <c r="O119" s="244"/>
      <c r="P119" s="244"/>
      <c r="Q119" s="245"/>
    </row>
    <row r="120" spans="1:17" ht="18" customHeight="1" x14ac:dyDescent="0.2">
      <c r="A120" s="50"/>
      <c r="B120" s="42" t="str">
        <f>IFERROR(VLOOKUP($A120,INPUT_Du_lieu_nhan_vien!$A:$C,2,0),"-")</f>
        <v>-</v>
      </c>
      <c r="C120" s="42" t="str">
        <f>IFERROR(VLOOKUP($A120,INPUT_Du_lieu_nhan_vien!$A:$C,3,0),"-")</f>
        <v>-</v>
      </c>
      <c r="D120" s="244"/>
      <c r="E120" s="244"/>
      <c r="F120" s="243"/>
      <c r="G120" s="244"/>
      <c r="H120" s="244"/>
      <c r="I120" s="244"/>
      <c r="J120" s="244"/>
      <c r="K120" s="244"/>
      <c r="L120" s="244"/>
      <c r="M120" s="244"/>
      <c r="N120" s="244"/>
      <c r="O120" s="244"/>
      <c r="P120" s="244"/>
      <c r="Q120" s="245"/>
    </row>
    <row r="121" spans="1:17" ht="18" customHeight="1" x14ac:dyDescent="0.2">
      <c r="A121" s="50"/>
      <c r="B121" s="42" t="str">
        <f>IFERROR(VLOOKUP($A121,INPUT_Du_lieu_nhan_vien!$A:$C,2,0),"-")</f>
        <v>-</v>
      </c>
      <c r="C121" s="42" t="str">
        <f>IFERROR(VLOOKUP($A121,INPUT_Du_lieu_nhan_vien!$A:$C,3,0),"-")</f>
        <v>-</v>
      </c>
      <c r="D121" s="244"/>
      <c r="E121" s="244"/>
      <c r="F121" s="243"/>
      <c r="G121" s="244"/>
      <c r="H121" s="244"/>
      <c r="I121" s="244"/>
      <c r="J121" s="244"/>
      <c r="K121" s="244"/>
      <c r="L121" s="244"/>
      <c r="M121" s="244"/>
      <c r="N121" s="244"/>
      <c r="O121" s="244"/>
      <c r="P121" s="244"/>
      <c r="Q121" s="245"/>
    </row>
    <row r="122" spans="1:17" ht="18" customHeight="1" x14ac:dyDescent="0.2">
      <c r="A122" s="50"/>
      <c r="B122" s="42" t="str">
        <f>IFERROR(VLOOKUP($A122,INPUT_Du_lieu_nhan_vien!$A:$C,2,0),"-")</f>
        <v>-</v>
      </c>
      <c r="C122" s="42" t="str">
        <f>IFERROR(VLOOKUP($A122,INPUT_Du_lieu_nhan_vien!$A:$C,3,0),"-")</f>
        <v>-</v>
      </c>
      <c r="D122" s="244"/>
      <c r="E122" s="244"/>
      <c r="F122" s="243"/>
      <c r="G122" s="244"/>
      <c r="H122" s="244"/>
      <c r="I122" s="244"/>
      <c r="J122" s="244"/>
      <c r="K122" s="244"/>
      <c r="L122" s="244"/>
      <c r="M122" s="244"/>
      <c r="N122" s="244"/>
      <c r="O122" s="244"/>
      <c r="P122" s="244"/>
      <c r="Q122" s="245"/>
    </row>
    <row r="123" spans="1:17" ht="18" customHeight="1" x14ac:dyDescent="0.2">
      <c r="A123" s="50"/>
      <c r="B123" s="42" t="str">
        <f>IFERROR(VLOOKUP($A123,INPUT_Du_lieu_nhan_vien!$A:$C,2,0),"-")</f>
        <v>-</v>
      </c>
      <c r="C123" s="42" t="str">
        <f>IFERROR(VLOOKUP($A123,INPUT_Du_lieu_nhan_vien!$A:$C,3,0),"-")</f>
        <v>-</v>
      </c>
      <c r="D123" s="244"/>
      <c r="E123" s="244"/>
      <c r="F123" s="243"/>
      <c r="G123" s="244"/>
      <c r="H123" s="244"/>
      <c r="I123" s="244"/>
      <c r="J123" s="244"/>
      <c r="K123" s="244"/>
      <c r="L123" s="244"/>
      <c r="M123" s="244"/>
      <c r="N123" s="244"/>
      <c r="O123" s="244"/>
      <c r="P123" s="244"/>
      <c r="Q123" s="245"/>
    </row>
    <row r="124" spans="1:17" ht="18" customHeight="1" x14ac:dyDescent="0.2">
      <c r="A124" s="50"/>
      <c r="B124" s="42" t="str">
        <f>IFERROR(VLOOKUP($A124,INPUT_Du_lieu_nhan_vien!$A:$C,2,0),"-")</f>
        <v>-</v>
      </c>
      <c r="C124" s="42" t="str">
        <f>IFERROR(VLOOKUP($A124,INPUT_Du_lieu_nhan_vien!$A:$C,3,0),"-")</f>
        <v>-</v>
      </c>
      <c r="D124" s="244"/>
      <c r="E124" s="244"/>
      <c r="F124" s="243"/>
      <c r="G124" s="244"/>
      <c r="H124" s="244"/>
      <c r="I124" s="244"/>
      <c r="J124" s="244"/>
      <c r="K124" s="244"/>
      <c r="L124" s="244"/>
      <c r="M124" s="244"/>
      <c r="N124" s="244"/>
      <c r="O124" s="244"/>
      <c r="P124" s="244"/>
      <c r="Q124" s="245"/>
    </row>
    <row r="125" spans="1:17" ht="18" customHeight="1" x14ac:dyDescent="0.2">
      <c r="A125" s="50"/>
      <c r="B125" s="42" t="str">
        <f>IFERROR(VLOOKUP($A125,INPUT_Du_lieu_nhan_vien!$A:$C,2,0),"-")</f>
        <v>-</v>
      </c>
      <c r="C125" s="42" t="str">
        <f>IFERROR(VLOOKUP($A125,INPUT_Du_lieu_nhan_vien!$A:$C,3,0),"-")</f>
        <v>-</v>
      </c>
      <c r="D125" s="244"/>
      <c r="E125" s="244"/>
      <c r="F125" s="243"/>
      <c r="G125" s="244"/>
      <c r="H125" s="244"/>
      <c r="I125" s="244"/>
      <c r="J125" s="244"/>
      <c r="K125" s="244"/>
      <c r="L125" s="244"/>
      <c r="M125" s="244"/>
      <c r="N125" s="244"/>
      <c r="O125" s="244"/>
      <c r="P125" s="244"/>
      <c r="Q125" s="245"/>
    </row>
    <row r="126" spans="1:17" ht="18" customHeight="1" x14ac:dyDescent="0.2">
      <c r="A126" s="50"/>
      <c r="B126" s="42" t="str">
        <f>IFERROR(VLOOKUP($A126,INPUT_Du_lieu_nhan_vien!$A:$C,2,0),"-")</f>
        <v>-</v>
      </c>
      <c r="C126" s="42" t="str">
        <f>IFERROR(VLOOKUP($A126,INPUT_Du_lieu_nhan_vien!$A:$C,3,0),"-")</f>
        <v>-</v>
      </c>
      <c r="D126" s="244"/>
      <c r="E126" s="244"/>
      <c r="F126" s="243"/>
      <c r="G126" s="244"/>
      <c r="H126" s="244"/>
      <c r="I126" s="244"/>
      <c r="J126" s="244"/>
      <c r="K126" s="244"/>
      <c r="L126" s="244"/>
      <c r="M126" s="244"/>
      <c r="N126" s="244"/>
      <c r="O126" s="244"/>
      <c r="P126" s="244"/>
      <c r="Q126" s="245"/>
    </row>
    <row r="127" spans="1:17" ht="18" customHeight="1" x14ac:dyDescent="0.2">
      <c r="A127" s="50"/>
      <c r="B127" s="42" t="str">
        <f>IFERROR(VLOOKUP($A127,INPUT_Du_lieu_nhan_vien!$A:$C,2,0),"-")</f>
        <v>-</v>
      </c>
      <c r="C127" s="42" t="str">
        <f>IFERROR(VLOOKUP($A127,INPUT_Du_lieu_nhan_vien!$A:$C,3,0),"-")</f>
        <v>-</v>
      </c>
      <c r="D127" s="244"/>
      <c r="E127" s="244"/>
      <c r="F127" s="243"/>
      <c r="G127" s="244"/>
      <c r="H127" s="244"/>
      <c r="I127" s="244"/>
      <c r="J127" s="244"/>
      <c r="K127" s="244"/>
      <c r="L127" s="244"/>
      <c r="M127" s="244"/>
      <c r="N127" s="244"/>
      <c r="O127" s="244"/>
      <c r="P127" s="244"/>
      <c r="Q127" s="245"/>
    </row>
    <row r="128" spans="1:17" ht="18" customHeight="1" x14ac:dyDescent="0.2">
      <c r="A128" s="50"/>
      <c r="B128" s="42" t="str">
        <f>IFERROR(VLOOKUP($A128,INPUT_Du_lieu_nhan_vien!$A:$C,2,0),"-")</f>
        <v>-</v>
      </c>
      <c r="C128" s="42" t="str">
        <f>IFERROR(VLOOKUP($A128,INPUT_Du_lieu_nhan_vien!$A:$C,3,0),"-")</f>
        <v>-</v>
      </c>
      <c r="D128" s="244"/>
      <c r="E128" s="244"/>
      <c r="F128" s="243"/>
      <c r="G128" s="244"/>
      <c r="H128" s="244"/>
      <c r="I128" s="244"/>
      <c r="J128" s="244"/>
      <c r="K128" s="244"/>
      <c r="L128" s="244"/>
      <c r="M128" s="244"/>
      <c r="N128" s="244"/>
      <c r="O128" s="244"/>
      <c r="P128" s="244"/>
      <c r="Q128" s="245"/>
    </row>
    <row r="129" spans="1:17" ht="18" customHeight="1" x14ac:dyDescent="0.2">
      <c r="A129" s="50"/>
      <c r="B129" s="42" t="str">
        <f>IFERROR(VLOOKUP($A129,INPUT_Du_lieu_nhan_vien!$A:$C,2,0),"-")</f>
        <v>-</v>
      </c>
      <c r="C129" s="42" t="str">
        <f>IFERROR(VLOOKUP($A129,INPUT_Du_lieu_nhan_vien!$A:$C,3,0),"-")</f>
        <v>-</v>
      </c>
      <c r="D129" s="244"/>
      <c r="E129" s="244"/>
      <c r="F129" s="243"/>
      <c r="G129" s="244"/>
      <c r="H129" s="244"/>
      <c r="I129" s="244"/>
      <c r="J129" s="244"/>
      <c r="K129" s="244"/>
      <c r="L129" s="244"/>
      <c r="M129" s="244"/>
      <c r="N129" s="244"/>
      <c r="O129" s="244"/>
      <c r="P129" s="244"/>
      <c r="Q129" s="245"/>
    </row>
    <row r="130" spans="1:17" ht="18" customHeight="1" x14ac:dyDescent="0.2">
      <c r="A130" s="50"/>
      <c r="B130" s="42" t="str">
        <f>IFERROR(VLOOKUP($A130,INPUT_Du_lieu_nhan_vien!$A:$C,2,0),"-")</f>
        <v>-</v>
      </c>
      <c r="C130" s="42" t="str">
        <f>IFERROR(VLOOKUP($A130,INPUT_Du_lieu_nhan_vien!$A:$C,3,0),"-")</f>
        <v>-</v>
      </c>
      <c r="D130" s="244"/>
      <c r="E130" s="244"/>
      <c r="F130" s="243"/>
      <c r="G130" s="244"/>
      <c r="H130" s="244"/>
      <c r="I130" s="244"/>
      <c r="J130" s="244"/>
      <c r="K130" s="244"/>
      <c r="L130" s="244"/>
      <c r="M130" s="244"/>
      <c r="N130" s="244"/>
      <c r="O130" s="244"/>
      <c r="P130" s="244"/>
      <c r="Q130" s="245"/>
    </row>
    <row r="131" spans="1:17" ht="18" customHeight="1" x14ac:dyDescent="0.2">
      <c r="A131" s="50"/>
      <c r="B131" s="42" t="str">
        <f>IFERROR(VLOOKUP($A131,INPUT_Du_lieu_nhan_vien!$A:$C,2,0),"-")</f>
        <v>-</v>
      </c>
      <c r="C131" s="42" t="str">
        <f>IFERROR(VLOOKUP($A131,INPUT_Du_lieu_nhan_vien!$A:$C,3,0),"-")</f>
        <v>-</v>
      </c>
      <c r="D131" s="244"/>
      <c r="E131" s="244"/>
      <c r="F131" s="243"/>
      <c r="G131" s="244"/>
      <c r="H131" s="244"/>
      <c r="I131" s="244"/>
      <c r="J131" s="244"/>
      <c r="K131" s="244"/>
      <c r="L131" s="244"/>
      <c r="M131" s="244"/>
      <c r="N131" s="244"/>
      <c r="O131" s="244"/>
      <c r="P131" s="244"/>
      <c r="Q131" s="245"/>
    </row>
    <row r="132" spans="1:17" ht="18" customHeight="1" x14ac:dyDescent="0.2">
      <c r="A132" s="50"/>
      <c r="B132" s="42" t="str">
        <f>IFERROR(VLOOKUP($A132,INPUT_Du_lieu_nhan_vien!$A:$C,2,0),"-")</f>
        <v>-</v>
      </c>
      <c r="C132" s="42" t="str">
        <f>IFERROR(VLOOKUP($A132,INPUT_Du_lieu_nhan_vien!$A:$C,3,0),"-")</f>
        <v>-</v>
      </c>
      <c r="D132" s="244"/>
      <c r="E132" s="244"/>
      <c r="F132" s="243"/>
      <c r="G132" s="244"/>
      <c r="H132" s="244"/>
      <c r="I132" s="244"/>
      <c r="J132" s="244"/>
      <c r="K132" s="244"/>
      <c r="L132" s="244"/>
      <c r="M132" s="244"/>
      <c r="N132" s="244"/>
      <c r="O132" s="244"/>
      <c r="P132" s="244"/>
      <c r="Q132" s="245"/>
    </row>
    <row r="133" spans="1:17" ht="18" customHeight="1" x14ac:dyDescent="0.2">
      <c r="A133" s="50"/>
      <c r="B133" s="42" t="str">
        <f>IFERROR(VLOOKUP($A133,INPUT_Du_lieu_nhan_vien!$A:$C,2,0),"-")</f>
        <v>-</v>
      </c>
      <c r="C133" s="42" t="str">
        <f>IFERROR(VLOOKUP($A133,INPUT_Du_lieu_nhan_vien!$A:$C,3,0),"-")</f>
        <v>-</v>
      </c>
      <c r="D133" s="244"/>
      <c r="E133" s="244"/>
      <c r="F133" s="243"/>
      <c r="G133" s="244"/>
      <c r="H133" s="244"/>
      <c r="I133" s="244"/>
      <c r="J133" s="244"/>
      <c r="K133" s="244"/>
      <c r="L133" s="244"/>
      <c r="M133" s="244"/>
      <c r="N133" s="244"/>
      <c r="O133" s="244"/>
      <c r="P133" s="244"/>
      <c r="Q133" s="245"/>
    </row>
    <row r="134" spans="1:17" ht="18" customHeight="1" x14ac:dyDescent="0.2">
      <c r="A134" s="50"/>
      <c r="B134" s="42" t="str">
        <f>IFERROR(VLOOKUP($A134,INPUT_Du_lieu_nhan_vien!$A:$C,2,0),"-")</f>
        <v>-</v>
      </c>
      <c r="C134" s="42" t="str">
        <f>IFERROR(VLOOKUP($A134,INPUT_Du_lieu_nhan_vien!$A:$C,3,0),"-")</f>
        <v>-</v>
      </c>
      <c r="D134" s="244"/>
      <c r="E134" s="244"/>
      <c r="F134" s="243"/>
      <c r="G134" s="244"/>
      <c r="H134" s="244"/>
      <c r="I134" s="244"/>
      <c r="J134" s="244"/>
      <c r="K134" s="244"/>
      <c r="L134" s="244"/>
      <c r="M134" s="244"/>
      <c r="N134" s="244"/>
      <c r="O134" s="244"/>
      <c r="P134" s="244"/>
      <c r="Q134" s="245"/>
    </row>
    <row r="135" spans="1:17" ht="18" customHeight="1" x14ac:dyDescent="0.2">
      <c r="A135" s="50"/>
      <c r="B135" s="42" t="str">
        <f>IFERROR(VLOOKUP($A135,INPUT_Du_lieu_nhan_vien!$A:$C,2,0),"-")</f>
        <v>-</v>
      </c>
      <c r="C135" s="42" t="str">
        <f>IFERROR(VLOOKUP($A135,INPUT_Du_lieu_nhan_vien!$A:$C,3,0),"-")</f>
        <v>-</v>
      </c>
      <c r="D135" s="244"/>
      <c r="E135" s="244"/>
      <c r="F135" s="243"/>
      <c r="G135" s="244"/>
      <c r="H135" s="244"/>
      <c r="I135" s="244"/>
      <c r="J135" s="244"/>
      <c r="K135" s="244"/>
      <c r="L135" s="244"/>
      <c r="M135" s="244"/>
      <c r="N135" s="244"/>
      <c r="O135" s="244"/>
      <c r="P135" s="244"/>
      <c r="Q135" s="245"/>
    </row>
    <row r="136" spans="1:17" ht="18" customHeight="1" x14ac:dyDescent="0.2">
      <c r="A136" s="50"/>
      <c r="B136" s="42" t="str">
        <f>IFERROR(VLOOKUP($A136,INPUT_Du_lieu_nhan_vien!$A:$C,2,0),"-")</f>
        <v>-</v>
      </c>
      <c r="C136" s="42" t="str">
        <f>IFERROR(VLOOKUP($A136,INPUT_Du_lieu_nhan_vien!$A:$C,3,0),"-")</f>
        <v>-</v>
      </c>
      <c r="D136" s="244"/>
      <c r="E136" s="244"/>
      <c r="F136" s="243"/>
      <c r="G136" s="244"/>
      <c r="H136" s="244"/>
      <c r="I136" s="244"/>
      <c r="J136" s="244"/>
      <c r="K136" s="244"/>
      <c r="L136" s="244"/>
      <c r="M136" s="244"/>
      <c r="N136" s="244"/>
      <c r="O136" s="244"/>
      <c r="P136" s="244"/>
      <c r="Q136" s="245"/>
    </row>
    <row r="137" spans="1:17" ht="18" customHeight="1" x14ac:dyDescent="0.2">
      <c r="A137" s="50"/>
      <c r="B137" s="42" t="str">
        <f>IFERROR(VLOOKUP($A137,INPUT_Du_lieu_nhan_vien!$A:$C,2,0),"-")</f>
        <v>-</v>
      </c>
      <c r="C137" s="42" t="str">
        <f>IFERROR(VLOOKUP($A137,INPUT_Du_lieu_nhan_vien!$A:$C,3,0),"-")</f>
        <v>-</v>
      </c>
      <c r="D137" s="244"/>
      <c r="E137" s="244"/>
      <c r="F137" s="243"/>
      <c r="G137" s="244"/>
      <c r="H137" s="244"/>
      <c r="I137" s="244"/>
      <c r="J137" s="244"/>
      <c r="K137" s="244"/>
      <c r="L137" s="244"/>
      <c r="M137" s="244"/>
      <c r="N137" s="244"/>
      <c r="O137" s="244"/>
      <c r="P137" s="244"/>
      <c r="Q137" s="245"/>
    </row>
    <row r="138" spans="1:17" ht="18" customHeight="1" x14ac:dyDescent="0.2">
      <c r="A138" s="50"/>
      <c r="B138" s="42" t="str">
        <f>IFERROR(VLOOKUP($A138,INPUT_Du_lieu_nhan_vien!$A:$C,2,0),"-")</f>
        <v>-</v>
      </c>
      <c r="C138" s="42" t="str">
        <f>IFERROR(VLOOKUP($A138,INPUT_Du_lieu_nhan_vien!$A:$C,3,0),"-")</f>
        <v>-</v>
      </c>
      <c r="D138" s="244"/>
      <c r="E138" s="244"/>
      <c r="F138" s="243"/>
      <c r="G138" s="244"/>
      <c r="H138" s="244"/>
      <c r="I138" s="244"/>
      <c r="J138" s="244"/>
      <c r="K138" s="244"/>
      <c r="L138" s="244"/>
      <c r="M138" s="244"/>
      <c r="N138" s="244"/>
      <c r="O138" s="244"/>
      <c r="P138" s="244"/>
      <c r="Q138" s="245"/>
    </row>
    <row r="139" spans="1:17" ht="18" customHeight="1" x14ac:dyDescent="0.2">
      <c r="A139" s="50"/>
      <c r="B139" s="42" t="str">
        <f>IFERROR(VLOOKUP($A139,INPUT_Du_lieu_nhan_vien!$A:$C,2,0),"-")</f>
        <v>-</v>
      </c>
      <c r="C139" s="42" t="str">
        <f>IFERROR(VLOOKUP($A139,INPUT_Du_lieu_nhan_vien!$A:$C,3,0),"-")</f>
        <v>-</v>
      </c>
      <c r="D139" s="244"/>
      <c r="E139" s="244"/>
      <c r="F139" s="243"/>
      <c r="G139" s="244"/>
      <c r="H139" s="244"/>
      <c r="I139" s="244"/>
      <c r="J139" s="244"/>
      <c r="K139" s="244"/>
      <c r="L139" s="244"/>
      <c r="M139" s="244"/>
      <c r="N139" s="244"/>
      <c r="O139" s="244"/>
      <c r="P139" s="244"/>
      <c r="Q139" s="245"/>
    </row>
    <row r="140" spans="1:17" ht="18" customHeight="1" x14ac:dyDescent="0.2">
      <c r="A140" s="50"/>
      <c r="B140" s="42" t="str">
        <f>IFERROR(VLOOKUP($A140,INPUT_Du_lieu_nhan_vien!$A:$C,2,0),"-")</f>
        <v>-</v>
      </c>
      <c r="C140" s="42" t="str">
        <f>IFERROR(VLOOKUP($A140,INPUT_Du_lieu_nhan_vien!$A:$C,3,0),"-")</f>
        <v>-</v>
      </c>
      <c r="D140" s="244"/>
      <c r="E140" s="244"/>
      <c r="F140" s="243"/>
      <c r="G140" s="244"/>
      <c r="H140" s="244"/>
      <c r="I140" s="244"/>
      <c r="J140" s="244"/>
      <c r="K140" s="244"/>
      <c r="L140" s="244"/>
      <c r="M140" s="244"/>
      <c r="N140" s="244"/>
      <c r="O140" s="244"/>
      <c r="P140" s="244"/>
      <c r="Q140" s="245"/>
    </row>
    <row r="141" spans="1:17" ht="18" customHeight="1" x14ac:dyDescent="0.2">
      <c r="A141" s="50"/>
      <c r="B141" s="42" t="str">
        <f>IFERROR(VLOOKUP($A141,INPUT_Du_lieu_nhan_vien!$A:$C,2,0),"-")</f>
        <v>-</v>
      </c>
      <c r="C141" s="42" t="str">
        <f>IFERROR(VLOOKUP($A141,INPUT_Du_lieu_nhan_vien!$A:$C,3,0),"-")</f>
        <v>-</v>
      </c>
      <c r="D141" s="244"/>
      <c r="E141" s="244"/>
      <c r="F141" s="243"/>
      <c r="G141" s="244"/>
      <c r="H141" s="244"/>
      <c r="I141" s="244"/>
      <c r="J141" s="244"/>
      <c r="K141" s="244"/>
      <c r="L141" s="244"/>
      <c r="M141" s="244"/>
      <c r="N141" s="244"/>
      <c r="O141" s="244"/>
      <c r="P141" s="244"/>
      <c r="Q141" s="245"/>
    </row>
    <row r="142" spans="1:17" ht="18" customHeight="1" x14ac:dyDescent="0.2">
      <c r="A142" s="50"/>
      <c r="B142" s="42" t="str">
        <f>IFERROR(VLOOKUP($A142,INPUT_Du_lieu_nhan_vien!$A:$C,2,0),"-")</f>
        <v>-</v>
      </c>
      <c r="C142" s="42" t="str">
        <f>IFERROR(VLOOKUP($A142,INPUT_Du_lieu_nhan_vien!$A:$C,3,0),"-")</f>
        <v>-</v>
      </c>
      <c r="D142" s="244"/>
      <c r="E142" s="244"/>
      <c r="F142" s="243"/>
      <c r="G142" s="244"/>
      <c r="H142" s="244"/>
      <c r="I142" s="244"/>
      <c r="J142" s="244"/>
      <c r="K142" s="244"/>
      <c r="L142" s="244"/>
      <c r="M142" s="244"/>
      <c r="N142" s="244"/>
      <c r="O142" s="244"/>
      <c r="P142" s="244"/>
      <c r="Q142" s="245"/>
    </row>
    <row r="143" spans="1:17" ht="18" customHeight="1" x14ac:dyDescent="0.2">
      <c r="A143" s="50"/>
      <c r="B143" s="42" t="str">
        <f>IFERROR(VLOOKUP($A143,INPUT_Du_lieu_nhan_vien!$A:$C,2,0),"-")</f>
        <v>-</v>
      </c>
      <c r="C143" s="42" t="str">
        <f>IFERROR(VLOOKUP($A143,INPUT_Du_lieu_nhan_vien!$A:$C,3,0),"-")</f>
        <v>-</v>
      </c>
      <c r="D143" s="244"/>
      <c r="E143" s="244"/>
      <c r="F143" s="243"/>
      <c r="G143" s="244"/>
      <c r="H143" s="244"/>
      <c r="I143" s="244"/>
      <c r="J143" s="244"/>
      <c r="K143" s="244"/>
      <c r="L143" s="244"/>
      <c r="M143" s="244"/>
      <c r="N143" s="244"/>
      <c r="O143" s="244"/>
      <c r="P143" s="244"/>
      <c r="Q143" s="245"/>
    </row>
    <row r="144" spans="1:17" ht="18" customHeight="1" x14ac:dyDescent="0.2">
      <c r="A144" s="50"/>
      <c r="B144" s="42" t="str">
        <f>IFERROR(VLOOKUP($A144,INPUT_Du_lieu_nhan_vien!$A:$C,2,0),"-")</f>
        <v>-</v>
      </c>
      <c r="C144" s="42" t="str">
        <f>IFERROR(VLOOKUP($A144,INPUT_Du_lieu_nhan_vien!$A:$C,3,0),"-")</f>
        <v>-</v>
      </c>
      <c r="D144" s="244"/>
      <c r="E144" s="244"/>
      <c r="F144" s="243"/>
      <c r="G144" s="244"/>
      <c r="H144" s="244"/>
      <c r="I144" s="244"/>
      <c r="J144" s="244"/>
      <c r="K144" s="244"/>
      <c r="L144" s="244"/>
      <c r="M144" s="244"/>
      <c r="N144" s="244"/>
      <c r="O144" s="244"/>
      <c r="P144" s="244"/>
      <c r="Q144" s="245"/>
    </row>
    <row r="145" spans="1:17" ht="18" customHeight="1" x14ac:dyDescent="0.2">
      <c r="A145" s="50"/>
      <c r="B145" s="42" t="str">
        <f>IFERROR(VLOOKUP($A145,INPUT_Du_lieu_nhan_vien!$A:$C,2,0),"-")</f>
        <v>-</v>
      </c>
      <c r="C145" s="42" t="str">
        <f>IFERROR(VLOOKUP($A145,INPUT_Du_lieu_nhan_vien!$A:$C,3,0),"-")</f>
        <v>-</v>
      </c>
      <c r="D145" s="244"/>
      <c r="E145" s="244"/>
      <c r="F145" s="243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5"/>
    </row>
    <row r="146" spans="1:17" ht="18" customHeight="1" x14ac:dyDescent="0.2">
      <c r="A146" s="50"/>
      <c r="B146" s="42" t="str">
        <f>IFERROR(VLOOKUP($A146,INPUT_Du_lieu_nhan_vien!$A:$C,2,0),"-")</f>
        <v>-</v>
      </c>
      <c r="C146" s="42" t="str">
        <f>IFERROR(VLOOKUP($A146,INPUT_Du_lieu_nhan_vien!$A:$C,3,0),"-")</f>
        <v>-</v>
      </c>
      <c r="D146" s="244"/>
      <c r="E146" s="244"/>
      <c r="F146" s="243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5"/>
    </row>
    <row r="147" spans="1:17" ht="18" customHeight="1" x14ac:dyDescent="0.2">
      <c r="A147" s="50"/>
      <c r="B147" s="42" t="str">
        <f>IFERROR(VLOOKUP($A147,INPUT_Du_lieu_nhan_vien!$A:$C,2,0),"-")</f>
        <v>-</v>
      </c>
      <c r="C147" s="42" t="str">
        <f>IFERROR(VLOOKUP($A147,INPUT_Du_lieu_nhan_vien!$A:$C,3,0),"-")</f>
        <v>-</v>
      </c>
      <c r="D147" s="244"/>
      <c r="E147" s="244"/>
      <c r="F147" s="243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5"/>
    </row>
    <row r="148" spans="1:17" ht="18" customHeight="1" x14ac:dyDescent="0.2">
      <c r="A148" s="50"/>
      <c r="B148" s="42" t="str">
        <f>IFERROR(VLOOKUP($A148,INPUT_Du_lieu_nhan_vien!$A:$C,2,0),"-")</f>
        <v>-</v>
      </c>
      <c r="C148" s="42" t="str">
        <f>IFERROR(VLOOKUP($A148,INPUT_Du_lieu_nhan_vien!$A:$C,3,0),"-")</f>
        <v>-</v>
      </c>
      <c r="D148" s="244"/>
      <c r="E148" s="244"/>
      <c r="F148" s="243"/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5"/>
    </row>
    <row r="149" spans="1:17" ht="18" customHeight="1" x14ac:dyDescent="0.2">
      <c r="A149" s="50"/>
      <c r="B149" s="42" t="str">
        <f>IFERROR(VLOOKUP($A149,INPUT_Du_lieu_nhan_vien!$A:$C,2,0),"-")</f>
        <v>-</v>
      </c>
      <c r="C149" s="42" t="str">
        <f>IFERROR(VLOOKUP($A149,INPUT_Du_lieu_nhan_vien!$A:$C,3,0),"-")</f>
        <v>-</v>
      </c>
      <c r="D149" s="244"/>
      <c r="E149" s="244"/>
      <c r="F149" s="243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5"/>
    </row>
    <row r="150" spans="1:17" ht="18" customHeight="1" x14ac:dyDescent="0.2">
      <c r="A150" s="50"/>
      <c r="B150" s="42" t="str">
        <f>IFERROR(VLOOKUP($A150,INPUT_Du_lieu_nhan_vien!$A:$C,2,0),"-")</f>
        <v>-</v>
      </c>
      <c r="C150" s="42" t="str">
        <f>IFERROR(VLOOKUP($A150,INPUT_Du_lieu_nhan_vien!$A:$C,3,0),"-")</f>
        <v>-</v>
      </c>
      <c r="D150" s="244"/>
      <c r="E150" s="244"/>
      <c r="F150" s="243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5"/>
    </row>
    <row r="151" spans="1:17" ht="18" customHeight="1" x14ac:dyDescent="0.2">
      <c r="A151" s="50"/>
      <c r="B151" s="42" t="str">
        <f>IFERROR(VLOOKUP($A151,INPUT_Du_lieu_nhan_vien!$A:$C,2,0),"-")</f>
        <v>-</v>
      </c>
      <c r="C151" s="42" t="str">
        <f>IFERROR(VLOOKUP($A151,INPUT_Du_lieu_nhan_vien!$A:$C,3,0),"-")</f>
        <v>-</v>
      </c>
      <c r="D151" s="244"/>
      <c r="E151" s="244"/>
      <c r="F151" s="243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5"/>
    </row>
    <row r="152" spans="1:17" ht="18" customHeight="1" x14ac:dyDescent="0.2">
      <c r="A152" s="50"/>
      <c r="B152" s="42" t="str">
        <f>IFERROR(VLOOKUP($A152,INPUT_Du_lieu_nhan_vien!$A:$C,2,0),"-")</f>
        <v>-</v>
      </c>
      <c r="C152" s="42" t="str">
        <f>IFERROR(VLOOKUP($A152,INPUT_Du_lieu_nhan_vien!$A:$C,3,0),"-")</f>
        <v>-</v>
      </c>
      <c r="D152" s="244"/>
      <c r="E152" s="244"/>
      <c r="F152" s="243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5"/>
    </row>
    <row r="153" spans="1:17" ht="18" customHeight="1" x14ac:dyDescent="0.2">
      <c r="A153" s="50"/>
      <c r="B153" s="42" t="str">
        <f>IFERROR(VLOOKUP($A153,INPUT_Du_lieu_nhan_vien!$A:$C,2,0),"-")</f>
        <v>-</v>
      </c>
      <c r="C153" s="42" t="str">
        <f>IFERROR(VLOOKUP($A153,INPUT_Du_lieu_nhan_vien!$A:$C,3,0),"-")</f>
        <v>-</v>
      </c>
      <c r="D153" s="244"/>
      <c r="E153" s="244"/>
      <c r="F153" s="243"/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5"/>
    </row>
    <row r="154" spans="1:17" ht="18" customHeight="1" x14ac:dyDescent="0.2">
      <c r="A154" s="50"/>
      <c r="B154" s="42" t="str">
        <f>IFERROR(VLOOKUP($A154,INPUT_Du_lieu_nhan_vien!$A:$C,2,0),"-")</f>
        <v>-</v>
      </c>
      <c r="C154" s="42" t="str">
        <f>IFERROR(VLOOKUP($A154,INPUT_Du_lieu_nhan_vien!$A:$C,3,0),"-")</f>
        <v>-</v>
      </c>
      <c r="D154" s="244"/>
      <c r="E154" s="244"/>
      <c r="F154" s="243"/>
      <c r="G154" s="244"/>
      <c r="H154" s="244"/>
      <c r="I154" s="244"/>
      <c r="J154" s="244"/>
      <c r="K154" s="244"/>
      <c r="L154" s="244"/>
      <c r="M154" s="244"/>
      <c r="N154" s="244"/>
      <c r="O154" s="244"/>
      <c r="P154" s="244"/>
      <c r="Q154" s="245"/>
    </row>
    <row r="155" spans="1:17" ht="18" customHeight="1" x14ac:dyDescent="0.2">
      <c r="A155" s="50"/>
      <c r="B155" s="42" t="str">
        <f>IFERROR(VLOOKUP($A155,INPUT_Du_lieu_nhan_vien!$A:$C,2,0),"-")</f>
        <v>-</v>
      </c>
      <c r="C155" s="42" t="str">
        <f>IFERROR(VLOOKUP($A155,INPUT_Du_lieu_nhan_vien!$A:$C,3,0),"-")</f>
        <v>-</v>
      </c>
      <c r="D155" s="244"/>
      <c r="E155" s="244"/>
      <c r="F155" s="243"/>
      <c r="G155" s="244"/>
      <c r="H155" s="244"/>
      <c r="I155" s="244"/>
      <c r="J155" s="244"/>
      <c r="K155" s="244"/>
      <c r="L155" s="244"/>
      <c r="M155" s="244"/>
      <c r="N155" s="244"/>
      <c r="O155" s="244"/>
      <c r="P155" s="244"/>
      <c r="Q155" s="245"/>
    </row>
    <row r="156" spans="1:17" ht="18" customHeight="1" x14ac:dyDescent="0.2">
      <c r="A156" s="50"/>
      <c r="B156" s="42" t="str">
        <f>IFERROR(VLOOKUP($A156,INPUT_Du_lieu_nhan_vien!$A:$C,2,0),"-")</f>
        <v>-</v>
      </c>
      <c r="C156" s="42" t="str">
        <f>IFERROR(VLOOKUP($A156,INPUT_Du_lieu_nhan_vien!$A:$C,3,0),"-")</f>
        <v>-</v>
      </c>
      <c r="D156" s="244"/>
      <c r="E156" s="244"/>
      <c r="F156" s="243"/>
      <c r="G156" s="244"/>
      <c r="H156" s="244"/>
      <c r="I156" s="244"/>
      <c r="J156" s="244"/>
      <c r="K156" s="244"/>
      <c r="L156" s="244"/>
      <c r="M156" s="244"/>
      <c r="N156" s="244"/>
      <c r="O156" s="244"/>
      <c r="P156" s="244"/>
      <c r="Q156" s="245"/>
    </row>
    <row r="157" spans="1:17" ht="18" customHeight="1" x14ac:dyDescent="0.2">
      <c r="A157" s="50"/>
      <c r="B157" s="42" t="str">
        <f>IFERROR(VLOOKUP($A157,INPUT_Du_lieu_nhan_vien!$A:$C,2,0),"-")</f>
        <v>-</v>
      </c>
      <c r="C157" s="42" t="str">
        <f>IFERROR(VLOOKUP($A157,INPUT_Du_lieu_nhan_vien!$A:$C,3,0),"-")</f>
        <v>-</v>
      </c>
      <c r="D157" s="244"/>
      <c r="E157" s="244"/>
      <c r="F157" s="243"/>
      <c r="G157" s="244"/>
      <c r="H157" s="244"/>
      <c r="I157" s="244"/>
      <c r="J157" s="244"/>
      <c r="K157" s="244"/>
      <c r="L157" s="244"/>
      <c r="M157" s="244"/>
      <c r="N157" s="244"/>
      <c r="O157" s="244"/>
      <c r="P157" s="244"/>
      <c r="Q157" s="245"/>
    </row>
    <row r="158" spans="1:17" ht="18" customHeight="1" x14ac:dyDescent="0.2">
      <c r="A158" s="50"/>
      <c r="B158" s="42" t="str">
        <f>IFERROR(VLOOKUP($A158,INPUT_Du_lieu_nhan_vien!$A:$C,2,0),"-")</f>
        <v>-</v>
      </c>
      <c r="C158" s="42" t="str">
        <f>IFERROR(VLOOKUP($A158,INPUT_Du_lieu_nhan_vien!$A:$C,3,0),"-")</f>
        <v>-</v>
      </c>
      <c r="D158" s="244"/>
      <c r="E158" s="244"/>
      <c r="F158" s="243"/>
      <c r="G158" s="244"/>
      <c r="H158" s="244"/>
      <c r="I158" s="244"/>
      <c r="J158" s="244"/>
      <c r="K158" s="244"/>
      <c r="L158" s="244"/>
      <c r="M158" s="244"/>
      <c r="N158" s="244"/>
      <c r="O158" s="244"/>
      <c r="P158" s="244"/>
      <c r="Q158" s="245"/>
    </row>
    <row r="159" spans="1:17" ht="18" customHeight="1" x14ac:dyDescent="0.2">
      <c r="A159" s="50"/>
      <c r="B159" s="42" t="str">
        <f>IFERROR(VLOOKUP($A159,INPUT_Du_lieu_nhan_vien!$A:$C,2,0),"-")</f>
        <v>-</v>
      </c>
      <c r="C159" s="42" t="str">
        <f>IFERROR(VLOOKUP($A159,INPUT_Du_lieu_nhan_vien!$A:$C,3,0),"-")</f>
        <v>-</v>
      </c>
      <c r="D159" s="244"/>
      <c r="E159" s="244"/>
      <c r="F159" s="243"/>
      <c r="G159" s="244"/>
      <c r="H159" s="244"/>
      <c r="I159" s="244"/>
      <c r="J159" s="244"/>
      <c r="K159" s="244"/>
      <c r="L159" s="244"/>
      <c r="M159" s="244"/>
      <c r="N159" s="244"/>
      <c r="O159" s="244"/>
      <c r="P159" s="244"/>
      <c r="Q159" s="245"/>
    </row>
    <row r="160" spans="1:17" ht="18" customHeight="1" x14ac:dyDescent="0.2">
      <c r="A160" s="50"/>
      <c r="B160" s="42" t="str">
        <f>IFERROR(VLOOKUP($A160,INPUT_Du_lieu_nhan_vien!$A:$C,2,0),"-")</f>
        <v>-</v>
      </c>
      <c r="C160" s="42" t="str">
        <f>IFERROR(VLOOKUP($A160,INPUT_Du_lieu_nhan_vien!$A:$C,3,0),"-")</f>
        <v>-</v>
      </c>
      <c r="D160" s="244"/>
      <c r="E160" s="244"/>
      <c r="F160" s="243"/>
      <c r="G160" s="244"/>
      <c r="H160" s="244"/>
      <c r="I160" s="244"/>
      <c r="J160" s="244"/>
      <c r="K160" s="244"/>
      <c r="L160" s="244"/>
      <c r="M160" s="244"/>
      <c r="N160" s="244"/>
      <c r="O160" s="244"/>
      <c r="P160" s="244"/>
      <c r="Q160" s="245"/>
    </row>
    <row r="161" spans="1:17" ht="18" customHeight="1" x14ac:dyDescent="0.2">
      <c r="A161" s="50"/>
      <c r="B161" s="42" t="str">
        <f>IFERROR(VLOOKUP($A161,INPUT_Du_lieu_nhan_vien!$A:$C,2,0),"-")</f>
        <v>-</v>
      </c>
      <c r="C161" s="42" t="str">
        <f>IFERROR(VLOOKUP($A161,INPUT_Du_lieu_nhan_vien!$A:$C,3,0),"-")</f>
        <v>-</v>
      </c>
      <c r="D161" s="244"/>
      <c r="E161" s="244"/>
      <c r="F161" s="243"/>
      <c r="G161" s="244"/>
      <c r="H161" s="244"/>
      <c r="I161" s="244"/>
      <c r="J161" s="244"/>
      <c r="K161" s="244"/>
      <c r="L161" s="244"/>
      <c r="M161" s="244"/>
      <c r="N161" s="244"/>
      <c r="O161" s="244"/>
      <c r="P161" s="244"/>
      <c r="Q161" s="245"/>
    </row>
    <row r="162" spans="1:17" ht="18" customHeight="1" x14ac:dyDescent="0.2">
      <c r="A162" s="50"/>
      <c r="B162" s="42" t="str">
        <f>IFERROR(VLOOKUP($A162,INPUT_Du_lieu_nhan_vien!$A:$C,2,0),"-")</f>
        <v>-</v>
      </c>
      <c r="C162" s="42" t="str">
        <f>IFERROR(VLOOKUP($A162,INPUT_Du_lieu_nhan_vien!$A:$C,3,0),"-")</f>
        <v>-</v>
      </c>
      <c r="D162" s="244"/>
      <c r="E162" s="244"/>
      <c r="F162" s="243"/>
      <c r="G162" s="244"/>
      <c r="H162" s="244"/>
      <c r="I162" s="244"/>
      <c r="J162" s="244"/>
      <c r="K162" s="244"/>
      <c r="L162" s="244"/>
      <c r="M162" s="244"/>
      <c r="N162" s="244"/>
      <c r="O162" s="244"/>
      <c r="P162" s="244"/>
      <c r="Q162" s="245"/>
    </row>
    <row r="163" spans="1:17" ht="18" customHeight="1" x14ac:dyDescent="0.2">
      <c r="A163" s="50"/>
      <c r="B163" s="42" t="str">
        <f>IFERROR(VLOOKUP($A163,INPUT_Du_lieu_nhan_vien!$A:$C,2,0),"-")</f>
        <v>-</v>
      </c>
      <c r="C163" s="42" t="str">
        <f>IFERROR(VLOOKUP($A163,INPUT_Du_lieu_nhan_vien!$A:$C,3,0),"-")</f>
        <v>-</v>
      </c>
      <c r="D163" s="244"/>
      <c r="E163" s="244"/>
      <c r="F163" s="243"/>
      <c r="G163" s="244"/>
      <c r="H163" s="244"/>
      <c r="I163" s="244"/>
      <c r="J163" s="244"/>
      <c r="K163" s="244"/>
      <c r="L163" s="244"/>
      <c r="M163" s="244"/>
      <c r="N163" s="244"/>
      <c r="O163" s="244"/>
      <c r="P163" s="244"/>
      <c r="Q163" s="245"/>
    </row>
    <row r="164" spans="1:17" ht="18" customHeight="1" x14ac:dyDescent="0.2">
      <c r="A164" s="50"/>
      <c r="B164" s="42" t="str">
        <f>IFERROR(VLOOKUP($A164,INPUT_Du_lieu_nhan_vien!$A:$C,2,0),"-")</f>
        <v>-</v>
      </c>
      <c r="C164" s="42" t="str">
        <f>IFERROR(VLOOKUP($A164,INPUT_Du_lieu_nhan_vien!$A:$C,3,0),"-")</f>
        <v>-</v>
      </c>
      <c r="D164" s="244"/>
      <c r="E164" s="244"/>
      <c r="F164" s="243"/>
      <c r="G164" s="244"/>
      <c r="H164" s="244"/>
      <c r="I164" s="244"/>
      <c r="J164" s="244"/>
      <c r="K164" s="244"/>
      <c r="L164" s="244"/>
      <c r="M164" s="244"/>
      <c r="N164" s="244"/>
      <c r="O164" s="244"/>
      <c r="P164" s="244"/>
      <c r="Q164" s="245"/>
    </row>
    <row r="165" spans="1:17" ht="18" customHeight="1" x14ac:dyDescent="0.2">
      <c r="A165" s="50"/>
      <c r="B165" s="42" t="str">
        <f>IFERROR(VLOOKUP($A165,INPUT_Du_lieu_nhan_vien!$A:$C,2,0),"-")</f>
        <v>-</v>
      </c>
      <c r="C165" s="42" t="str">
        <f>IFERROR(VLOOKUP($A165,INPUT_Du_lieu_nhan_vien!$A:$C,3,0),"-")</f>
        <v>-</v>
      </c>
      <c r="D165" s="244"/>
      <c r="E165" s="244"/>
      <c r="F165" s="243"/>
      <c r="G165" s="244"/>
      <c r="H165" s="244"/>
      <c r="I165" s="244"/>
      <c r="J165" s="244"/>
      <c r="K165" s="244"/>
      <c r="L165" s="244"/>
      <c r="M165" s="244"/>
      <c r="N165" s="244"/>
      <c r="O165" s="244"/>
      <c r="P165" s="244"/>
      <c r="Q165" s="245"/>
    </row>
    <row r="166" spans="1:17" ht="18" customHeight="1" x14ac:dyDescent="0.2">
      <c r="A166" s="50"/>
      <c r="B166" s="42" t="str">
        <f>IFERROR(VLOOKUP($A166,INPUT_Du_lieu_nhan_vien!$A:$C,2,0),"-")</f>
        <v>-</v>
      </c>
      <c r="C166" s="42" t="str">
        <f>IFERROR(VLOOKUP($A166,INPUT_Du_lieu_nhan_vien!$A:$C,3,0),"-")</f>
        <v>-</v>
      </c>
      <c r="D166" s="244"/>
      <c r="E166" s="244"/>
      <c r="F166" s="243"/>
      <c r="G166" s="244"/>
      <c r="H166" s="244"/>
      <c r="I166" s="244"/>
      <c r="J166" s="244"/>
      <c r="K166" s="244"/>
      <c r="L166" s="244"/>
      <c r="M166" s="244"/>
      <c r="N166" s="244"/>
      <c r="O166" s="244"/>
      <c r="P166" s="244"/>
      <c r="Q166" s="245"/>
    </row>
    <row r="167" spans="1:17" ht="18" customHeight="1" x14ac:dyDescent="0.2">
      <c r="A167" s="50"/>
      <c r="B167" s="42" t="str">
        <f>IFERROR(VLOOKUP($A167,INPUT_Du_lieu_nhan_vien!$A:$C,2,0),"-")</f>
        <v>-</v>
      </c>
      <c r="C167" s="42" t="str">
        <f>IFERROR(VLOOKUP($A167,INPUT_Du_lieu_nhan_vien!$A:$C,3,0),"-")</f>
        <v>-</v>
      </c>
      <c r="D167" s="244"/>
      <c r="E167" s="244"/>
      <c r="F167" s="243"/>
      <c r="G167" s="244"/>
      <c r="H167" s="244"/>
      <c r="I167" s="244"/>
      <c r="J167" s="244"/>
      <c r="K167" s="244"/>
      <c r="L167" s="244"/>
      <c r="M167" s="244"/>
      <c r="N167" s="244"/>
      <c r="O167" s="244"/>
      <c r="P167" s="244"/>
      <c r="Q167" s="245"/>
    </row>
    <row r="168" spans="1:17" ht="18" customHeight="1" x14ac:dyDescent="0.2">
      <c r="A168" s="50"/>
      <c r="B168" s="42" t="str">
        <f>IFERROR(VLOOKUP($A168,INPUT_Du_lieu_nhan_vien!$A:$C,2,0),"-")</f>
        <v>-</v>
      </c>
      <c r="C168" s="42" t="str">
        <f>IFERROR(VLOOKUP($A168,INPUT_Du_lieu_nhan_vien!$A:$C,3,0),"-")</f>
        <v>-</v>
      </c>
      <c r="D168" s="244"/>
      <c r="E168" s="244"/>
      <c r="F168" s="243"/>
      <c r="G168" s="244"/>
      <c r="H168" s="244"/>
      <c r="I168" s="244"/>
      <c r="J168" s="244"/>
      <c r="K168" s="244"/>
      <c r="L168" s="244"/>
      <c r="M168" s="244"/>
      <c r="N168" s="244"/>
      <c r="O168" s="244"/>
      <c r="P168" s="244"/>
      <c r="Q168" s="245"/>
    </row>
    <row r="169" spans="1:17" ht="18" customHeight="1" x14ac:dyDescent="0.2">
      <c r="A169" s="50"/>
      <c r="B169" s="42" t="str">
        <f>IFERROR(VLOOKUP($A169,INPUT_Du_lieu_nhan_vien!$A:$C,2,0),"-")</f>
        <v>-</v>
      </c>
      <c r="C169" s="42" t="str">
        <f>IFERROR(VLOOKUP($A169,INPUT_Du_lieu_nhan_vien!$A:$C,3,0),"-")</f>
        <v>-</v>
      </c>
      <c r="D169" s="244"/>
      <c r="E169" s="244"/>
      <c r="F169" s="243"/>
      <c r="G169" s="244"/>
      <c r="H169" s="244"/>
      <c r="I169" s="244"/>
      <c r="J169" s="244"/>
      <c r="K169" s="244"/>
      <c r="L169" s="244"/>
      <c r="M169" s="244"/>
      <c r="N169" s="244"/>
      <c r="O169" s="244"/>
      <c r="P169" s="244"/>
      <c r="Q169" s="245"/>
    </row>
    <row r="170" spans="1:17" ht="18" customHeight="1" x14ac:dyDescent="0.2">
      <c r="A170" s="50"/>
      <c r="B170" s="42" t="str">
        <f>IFERROR(VLOOKUP($A170,INPUT_Du_lieu_nhan_vien!$A:$C,2,0),"-")</f>
        <v>-</v>
      </c>
      <c r="C170" s="42" t="str">
        <f>IFERROR(VLOOKUP($A170,INPUT_Du_lieu_nhan_vien!$A:$C,3,0),"-")</f>
        <v>-</v>
      </c>
      <c r="D170" s="244"/>
      <c r="E170" s="244"/>
      <c r="F170" s="243"/>
      <c r="G170" s="244"/>
      <c r="H170" s="244"/>
      <c r="I170" s="244"/>
      <c r="J170" s="244"/>
      <c r="K170" s="244"/>
      <c r="L170" s="244"/>
      <c r="M170" s="244"/>
      <c r="N170" s="244"/>
      <c r="O170" s="244"/>
      <c r="P170" s="244"/>
      <c r="Q170" s="245"/>
    </row>
    <row r="171" spans="1:17" ht="18" customHeight="1" x14ac:dyDescent="0.2">
      <c r="A171" s="50"/>
      <c r="B171" s="42" t="str">
        <f>IFERROR(VLOOKUP($A171,INPUT_Du_lieu_nhan_vien!$A:$C,2,0),"-")</f>
        <v>-</v>
      </c>
      <c r="C171" s="42" t="str">
        <f>IFERROR(VLOOKUP($A171,INPUT_Du_lieu_nhan_vien!$A:$C,3,0),"-")</f>
        <v>-</v>
      </c>
      <c r="D171" s="244"/>
      <c r="E171" s="244"/>
      <c r="F171" s="243"/>
      <c r="G171" s="244"/>
      <c r="H171" s="244"/>
      <c r="I171" s="244"/>
      <c r="J171" s="244"/>
      <c r="K171" s="244"/>
      <c r="L171" s="244"/>
      <c r="M171" s="244"/>
      <c r="N171" s="244"/>
      <c r="O171" s="244"/>
      <c r="P171" s="244"/>
      <c r="Q171" s="245"/>
    </row>
    <row r="172" spans="1:17" ht="18" customHeight="1" x14ac:dyDescent="0.2">
      <c r="A172" s="50"/>
      <c r="B172" s="42" t="str">
        <f>IFERROR(VLOOKUP($A172,INPUT_Du_lieu_nhan_vien!$A:$C,2,0),"-")</f>
        <v>-</v>
      </c>
      <c r="C172" s="42" t="str">
        <f>IFERROR(VLOOKUP($A172,INPUT_Du_lieu_nhan_vien!$A:$C,3,0),"-")</f>
        <v>-</v>
      </c>
      <c r="D172" s="244"/>
      <c r="E172" s="244"/>
      <c r="F172" s="243"/>
      <c r="G172" s="244"/>
      <c r="H172" s="244"/>
      <c r="I172" s="244"/>
      <c r="J172" s="244"/>
      <c r="K172" s="244"/>
      <c r="L172" s="244"/>
      <c r="M172" s="244"/>
      <c r="N172" s="244"/>
      <c r="O172" s="244"/>
      <c r="P172" s="244"/>
      <c r="Q172" s="245"/>
    </row>
    <row r="173" spans="1:17" ht="18" customHeight="1" x14ac:dyDescent="0.2">
      <c r="A173" s="50"/>
      <c r="B173" s="42" t="str">
        <f>IFERROR(VLOOKUP($A173,INPUT_Du_lieu_nhan_vien!$A:$C,2,0),"-")</f>
        <v>-</v>
      </c>
      <c r="C173" s="42" t="str">
        <f>IFERROR(VLOOKUP($A173,INPUT_Du_lieu_nhan_vien!$A:$C,3,0),"-")</f>
        <v>-</v>
      </c>
      <c r="D173" s="244"/>
      <c r="E173" s="244"/>
      <c r="F173" s="243"/>
      <c r="G173" s="244"/>
      <c r="H173" s="244"/>
      <c r="I173" s="244"/>
      <c r="J173" s="244"/>
      <c r="K173" s="244"/>
      <c r="L173" s="244"/>
      <c r="M173" s="244"/>
      <c r="N173" s="244"/>
      <c r="O173" s="244"/>
      <c r="P173" s="244"/>
      <c r="Q173" s="245"/>
    </row>
    <row r="174" spans="1:17" ht="18" customHeight="1" x14ac:dyDescent="0.2">
      <c r="A174" s="50"/>
      <c r="B174" s="42" t="str">
        <f>IFERROR(VLOOKUP($A174,INPUT_Du_lieu_nhan_vien!$A:$C,2,0),"-")</f>
        <v>-</v>
      </c>
      <c r="C174" s="42" t="str">
        <f>IFERROR(VLOOKUP($A174,INPUT_Du_lieu_nhan_vien!$A:$C,3,0),"-")</f>
        <v>-</v>
      </c>
      <c r="D174" s="244"/>
      <c r="E174" s="244"/>
      <c r="F174" s="243"/>
      <c r="G174" s="244"/>
      <c r="H174" s="244"/>
      <c r="I174" s="244"/>
      <c r="J174" s="244"/>
      <c r="K174" s="244"/>
      <c r="L174" s="244"/>
      <c r="M174" s="244"/>
      <c r="N174" s="244"/>
      <c r="O174" s="244"/>
      <c r="P174" s="244"/>
      <c r="Q174" s="245"/>
    </row>
    <row r="175" spans="1:17" ht="18" customHeight="1" x14ac:dyDescent="0.2">
      <c r="A175" s="50"/>
      <c r="B175" s="42" t="str">
        <f>IFERROR(VLOOKUP($A175,INPUT_Du_lieu_nhan_vien!$A:$C,2,0),"-")</f>
        <v>-</v>
      </c>
      <c r="C175" s="42" t="str">
        <f>IFERROR(VLOOKUP($A175,INPUT_Du_lieu_nhan_vien!$A:$C,3,0),"-")</f>
        <v>-</v>
      </c>
      <c r="D175" s="244"/>
      <c r="E175" s="244"/>
      <c r="F175" s="243"/>
      <c r="G175" s="244"/>
      <c r="H175" s="244"/>
      <c r="I175" s="244"/>
      <c r="J175" s="244"/>
      <c r="K175" s="244"/>
      <c r="L175" s="244"/>
      <c r="M175" s="244"/>
      <c r="N175" s="244"/>
      <c r="O175" s="244"/>
      <c r="P175" s="244"/>
      <c r="Q175" s="245"/>
    </row>
    <row r="176" spans="1:17" ht="18" customHeight="1" x14ac:dyDescent="0.2">
      <c r="A176" s="50"/>
      <c r="B176" s="42" t="str">
        <f>IFERROR(VLOOKUP($A176,INPUT_Du_lieu_nhan_vien!$A:$C,2,0),"-")</f>
        <v>-</v>
      </c>
      <c r="C176" s="42" t="str">
        <f>IFERROR(VLOOKUP($A176,INPUT_Du_lieu_nhan_vien!$A:$C,3,0),"-")</f>
        <v>-</v>
      </c>
      <c r="D176" s="244"/>
      <c r="E176" s="244"/>
      <c r="F176" s="243"/>
      <c r="G176" s="244"/>
      <c r="H176" s="244"/>
      <c r="I176" s="244"/>
      <c r="J176" s="244"/>
      <c r="K176" s="244"/>
      <c r="L176" s="244"/>
      <c r="M176" s="244"/>
      <c r="N176" s="244"/>
      <c r="O176" s="244"/>
      <c r="P176" s="244"/>
      <c r="Q176" s="245"/>
    </row>
    <row r="177" spans="1:17" ht="18" customHeight="1" x14ac:dyDescent="0.2">
      <c r="A177" s="50"/>
      <c r="B177" s="42" t="str">
        <f>IFERROR(VLOOKUP($A177,INPUT_Du_lieu_nhan_vien!$A:$C,2,0),"-")</f>
        <v>-</v>
      </c>
      <c r="C177" s="42" t="str">
        <f>IFERROR(VLOOKUP($A177,INPUT_Du_lieu_nhan_vien!$A:$C,3,0),"-")</f>
        <v>-</v>
      </c>
      <c r="D177" s="244"/>
      <c r="E177" s="244"/>
      <c r="F177" s="243"/>
      <c r="G177" s="244"/>
      <c r="H177" s="244"/>
      <c r="I177" s="244"/>
      <c r="J177" s="244"/>
      <c r="K177" s="244"/>
      <c r="L177" s="244"/>
      <c r="M177" s="244"/>
      <c r="N177" s="244"/>
      <c r="O177" s="244"/>
      <c r="P177" s="244"/>
      <c r="Q177" s="245"/>
    </row>
    <row r="178" spans="1:17" ht="18" customHeight="1" x14ac:dyDescent="0.2">
      <c r="A178" s="50"/>
      <c r="B178" s="42" t="str">
        <f>IFERROR(VLOOKUP($A178,INPUT_Du_lieu_nhan_vien!$A:$C,2,0),"-")</f>
        <v>-</v>
      </c>
      <c r="C178" s="42" t="str">
        <f>IFERROR(VLOOKUP($A178,INPUT_Du_lieu_nhan_vien!$A:$C,3,0),"-")</f>
        <v>-</v>
      </c>
      <c r="D178" s="244"/>
      <c r="E178" s="244"/>
      <c r="F178" s="243"/>
      <c r="G178" s="244"/>
      <c r="H178" s="244"/>
      <c r="I178" s="244"/>
      <c r="J178" s="244"/>
      <c r="K178" s="244"/>
      <c r="L178" s="244"/>
      <c r="M178" s="244"/>
      <c r="N178" s="244"/>
      <c r="O178" s="244"/>
      <c r="P178" s="244"/>
      <c r="Q178" s="245"/>
    </row>
    <row r="179" spans="1:17" ht="18" customHeight="1" x14ac:dyDescent="0.2">
      <c r="A179" s="50"/>
      <c r="B179" s="42" t="str">
        <f>IFERROR(VLOOKUP($A179,INPUT_Du_lieu_nhan_vien!$A:$C,2,0),"-")</f>
        <v>-</v>
      </c>
      <c r="C179" s="42" t="str">
        <f>IFERROR(VLOOKUP($A179,INPUT_Du_lieu_nhan_vien!$A:$C,3,0),"-")</f>
        <v>-</v>
      </c>
      <c r="D179" s="244"/>
      <c r="E179" s="244"/>
      <c r="F179" s="243"/>
      <c r="G179" s="244"/>
      <c r="H179" s="244"/>
      <c r="I179" s="244"/>
      <c r="J179" s="244"/>
      <c r="K179" s="244"/>
      <c r="L179" s="244"/>
      <c r="M179" s="244"/>
      <c r="N179" s="244"/>
      <c r="O179" s="244"/>
      <c r="P179" s="244"/>
      <c r="Q179" s="245"/>
    </row>
    <row r="180" spans="1:17" ht="18" customHeight="1" x14ac:dyDescent="0.2">
      <c r="A180" s="50"/>
      <c r="B180" s="42" t="str">
        <f>IFERROR(VLOOKUP($A180,INPUT_Du_lieu_nhan_vien!$A:$C,2,0),"-")</f>
        <v>-</v>
      </c>
      <c r="C180" s="42" t="str">
        <f>IFERROR(VLOOKUP($A180,INPUT_Du_lieu_nhan_vien!$A:$C,3,0),"-")</f>
        <v>-</v>
      </c>
      <c r="D180" s="244"/>
      <c r="E180" s="244"/>
      <c r="F180" s="243"/>
      <c r="G180" s="244"/>
      <c r="H180" s="244"/>
      <c r="I180" s="244"/>
      <c r="J180" s="244"/>
      <c r="K180" s="244"/>
      <c r="L180" s="244"/>
      <c r="M180" s="244"/>
      <c r="N180" s="244"/>
      <c r="O180" s="244"/>
      <c r="P180" s="244"/>
      <c r="Q180" s="245"/>
    </row>
    <row r="181" spans="1:17" x14ac:dyDescent="0.2">
      <c r="A181" s="50"/>
      <c r="B181" s="42" t="str">
        <f>IFERROR(VLOOKUP($A181,INPUT_Du_lieu_nhan_vien!$A:$C,2,0),"-")</f>
        <v>-</v>
      </c>
      <c r="C181" s="42" t="str">
        <f>IFERROR(VLOOKUP($A181,INPUT_Du_lieu_nhan_vien!$A:$C,3,0),"-")</f>
        <v>-</v>
      </c>
      <c r="D181" s="244"/>
      <c r="E181" s="244"/>
      <c r="F181" s="243"/>
      <c r="G181" s="244"/>
      <c r="H181" s="244"/>
      <c r="I181" s="244"/>
      <c r="J181" s="244"/>
      <c r="K181" s="244"/>
      <c r="L181" s="244"/>
      <c r="M181" s="244"/>
      <c r="N181" s="244"/>
      <c r="O181" s="244"/>
      <c r="P181" s="244"/>
      <c r="Q181" s="245"/>
    </row>
    <row r="182" spans="1:17" x14ac:dyDescent="0.2">
      <c r="A182" s="50"/>
      <c r="B182" s="42" t="str">
        <f>IFERROR(VLOOKUP($A182,INPUT_Du_lieu_nhan_vien!$A:$C,2,0),"-")</f>
        <v>-</v>
      </c>
      <c r="C182" s="42" t="str">
        <f>IFERROR(VLOOKUP($A182,INPUT_Du_lieu_nhan_vien!$A:$C,3,0),"-")</f>
        <v>-</v>
      </c>
      <c r="D182" s="244"/>
      <c r="E182" s="244"/>
      <c r="F182" s="243"/>
      <c r="G182" s="244"/>
      <c r="H182" s="244"/>
      <c r="I182" s="244"/>
      <c r="J182" s="244"/>
      <c r="K182" s="244"/>
      <c r="L182" s="244"/>
      <c r="M182" s="244"/>
      <c r="N182" s="244"/>
      <c r="O182" s="244"/>
      <c r="P182" s="244"/>
      <c r="Q182" s="245"/>
    </row>
    <row r="183" spans="1:17" x14ac:dyDescent="0.2">
      <c r="A183" s="50"/>
      <c r="B183" s="42" t="str">
        <f>IFERROR(VLOOKUP($A183,INPUT_Du_lieu_nhan_vien!$A:$C,2,0),"-")</f>
        <v>-</v>
      </c>
      <c r="C183" s="42" t="str">
        <f>IFERROR(VLOOKUP($A183,INPUT_Du_lieu_nhan_vien!$A:$C,3,0),"-")</f>
        <v>-</v>
      </c>
      <c r="D183" s="244"/>
      <c r="E183" s="244"/>
      <c r="F183" s="243"/>
      <c r="G183" s="244"/>
      <c r="H183" s="244"/>
      <c r="I183" s="244"/>
      <c r="J183" s="244"/>
      <c r="K183" s="244"/>
      <c r="L183" s="244"/>
      <c r="M183" s="244"/>
      <c r="N183" s="244"/>
      <c r="O183" s="244"/>
      <c r="P183" s="244"/>
      <c r="Q183" s="245"/>
    </row>
    <row r="184" spans="1:17" x14ac:dyDescent="0.2">
      <c r="A184" s="50"/>
      <c r="B184" s="42" t="str">
        <f>IFERROR(VLOOKUP($A184,INPUT_Du_lieu_nhan_vien!$A:$C,2,0),"-")</f>
        <v>-</v>
      </c>
      <c r="C184" s="42" t="str">
        <f>IFERROR(VLOOKUP($A184,INPUT_Du_lieu_nhan_vien!$A:$C,3,0),"-")</f>
        <v>-</v>
      </c>
      <c r="D184" s="244"/>
      <c r="E184" s="244"/>
      <c r="F184" s="243"/>
      <c r="G184" s="244"/>
      <c r="H184" s="244"/>
      <c r="I184" s="244"/>
      <c r="J184" s="244"/>
      <c r="K184" s="244"/>
      <c r="L184" s="244"/>
      <c r="M184" s="244"/>
      <c r="N184" s="244"/>
      <c r="O184" s="244"/>
      <c r="P184" s="244"/>
      <c r="Q184" s="245"/>
    </row>
    <row r="185" spans="1:17" x14ac:dyDescent="0.2">
      <c r="A185" s="50"/>
      <c r="B185" s="42" t="str">
        <f>IFERROR(VLOOKUP($A185,INPUT_Du_lieu_nhan_vien!$A:$C,2,0),"-")</f>
        <v>-</v>
      </c>
      <c r="C185" s="42" t="str">
        <f>IFERROR(VLOOKUP($A185,INPUT_Du_lieu_nhan_vien!$A:$C,3,0),"-")</f>
        <v>-</v>
      </c>
      <c r="D185" s="244"/>
      <c r="E185" s="244"/>
      <c r="F185" s="243"/>
      <c r="G185" s="244"/>
      <c r="H185" s="244"/>
      <c r="I185" s="244"/>
      <c r="J185" s="244"/>
      <c r="K185" s="244"/>
      <c r="L185" s="244"/>
      <c r="M185" s="244"/>
      <c r="N185" s="244"/>
      <c r="O185" s="244"/>
      <c r="P185" s="244"/>
      <c r="Q185" s="245"/>
    </row>
    <row r="186" spans="1:17" x14ac:dyDescent="0.2">
      <c r="A186" s="50"/>
      <c r="B186" s="42" t="str">
        <f>IFERROR(VLOOKUP($A186,INPUT_Du_lieu_nhan_vien!$A:$C,2,0),"-")</f>
        <v>-</v>
      </c>
      <c r="C186" s="42" t="str">
        <f>IFERROR(VLOOKUP($A186,INPUT_Du_lieu_nhan_vien!$A:$C,3,0),"-")</f>
        <v>-</v>
      </c>
      <c r="D186" s="244"/>
      <c r="E186" s="244"/>
      <c r="F186" s="243"/>
      <c r="G186" s="244"/>
      <c r="H186" s="244"/>
      <c r="I186" s="244"/>
      <c r="J186" s="244"/>
      <c r="K186" s="244"/>
      <c r="L186" s="244"/>
      <c r="M186" s="244"/>
      <c r="N186" s="244"/>
      <c r="O186" s="244"/>
      <c r="P186" s="244"/>
      <c r="Q186" s="245"/>
    </row>
    <row r="187" spans="1:17" x14ac:dyDescent="0.2">
      <c r="A187" s="50"/>
      <c r="B187" s="42" t="str">
        <f>IFERROR(VLOOKUP($A187,INPUT_Du_lieu_nhan_vien!$A:$C,2,0),"-")</f>
        <v>-</v>
      </c>
      <c r="C187" s="42" t="str">
        <f>IFERROR(VLOOKUP($A187,INPUT_Du_lieu_nhan_vien!$A:$C,3,0),"-")</f>
        <v>-</v>
      </c>
      <c r="D187" s="244"/>
      <c r="E187" s="244"/>
      <c r="F187" s="243"/>
      <c r="G187" s="244"/>
      <c r="H187" s="244"/>
      <c r="I187" s="244"/>
      <c r="J187" s="244"/>
      <c r="K187" s="244"/>
      <c r="L187" s="244"/>
      <c r="M187" s="244"/>
      <c r="N187" s="244"/>
      <c r="O187" s="244"/>
      <c r="P187" s="244"/>
      <c r="Q187" s="245"/>
    </row>
    <row r="188" spans="1:17" x14ac:dyDescent="0.2">
      <c r="A188" s="50"/>
      <c r="B188" s="42" t="str">
        <f>IFERROR(VLOOKUP($A188,INPUT_Du_lieu_nhan_vien!$A:$C,2,0),"-")</f>
        <v>-</v>
      </c>
      <c r="C188" s="42" t="str">
        <f>IFERROR(VLOOKUP($A188,INPUT_Du_lieu_nhan_vien!$A:$C,3,0),"-")</f>
        <v>-</v>
      </c>
      <c r="D188" s="244"/>
      <c r="E188" s="244"/>
      <c r="F188" s="243"/>
      <c r="G188" s="244"/>
      <c r="H188" s="244"/>
      <c r="I188" s="244"/>
      <c r="J188" s="244"/>
      <c r="K188" s="244"/>
      <c r="L188" s="244"/>
      <c r="M188" s="244"/>
      <c r="N188" s="244"/>
      <c r="O188" s="244"/>
      <c r="P188" s="244"/>
      <c r="Q188" s="245"/>
    </row>
    <row r="189" spans="1:17" x14ac:dyDescent="0.2">
      <c r="A189" s="50"/>
      <c r="B189" s="42" t="str">
        <f>IFERROR(VLOOKUP($A189,INPUT_Du_lieu_nhan_vien!$A:$C,2,0),"-")</f>
        <v>-</v>
      </c>
      <c r="C189" s="42" t="str">
        <f>IFERROR(VLOOKUP($A189,INPUT_Du_lieu_nhan_vien!$A:$C,3,0),"-")</f>
        <v>-</v>
      </c>
      <c r="D189" s="244"/>
      <c r="E189" s="244"/>
      <c r="F189" s="243"/>
      <c r="G189" s="244"/>
      <c r="H189" s="244"/>
      <c r="I189" s="244"/>
      <c r="J189" s="244"/>
      <c r="K189" s="244"/>
      <c r="L189" s="244"/>
      <c r="M189" s="244"/>
      <c r="N189" s="244"/>
      <c r="O189" s="244"/>
      <c r="P189" s="244"/>
      <c r="Q189" s="245"/>
    </row>
    <row r="190" spans="1:17" x14ac:dyDescent="0.2">
      <c r="A190" s="50"/>
      <c r="B190" s="42" t="str">
        <f>IFERROR(VLOOKUP($A190,INPUT_Du_lieu_nhan_vien!$A:$C,2,0),"-")</f>
        <v>-</v>
      </c>
      <c r="C190" s="42" t="str">
        <f>IFERROR(VLOOKUP($A190,INPUT_Du_lieu_nhan_vien!$A:$C,3,0),"-")</f>
        <v>-</v>
      </c>
      <c r="D190" s="244"/>
      <c r="E190" s="244"/>
      <c r="F190" s="243"/>
      <c r="G190" s="244"/>
      <c r="H190" s="244"/>
      <c r="I190" s="244"/>
      <c r="J190" s="244"/>
      <c r="K190" s="244"/>
      <c r="L190" s="244"/>
      <c r="M190" s="244"/>
      <c r="N190" s="244"/>
      <c r="O190" s="244"/>
      <c r="P190" s="244"/>
      <c r="Q190" s="245"/>
    </row>
    <row r="191" spans="1:17" x14ac:dyDescent="0.2">
      <c r="A191" s="50"/>
      <c r="B191" s="42" t="str">
        <f>IFERROR(VLOOKUP($A191,INPUT_Du_lieu_nhan_vien!$A:$C,2,0),"-")</f>
        <v>-</v>
      </c>
      <c r="C191" s="42" t="str">
        <f>IFERROR(VLOOKUP($A191,INPUT_Du_lieu_nhan_vien!$A:$C,3,0),"-")</f>
        <v>-</v>
      </c>
      <c r="D191" s="244"/>
      <c r="E191" s="244"/>
      <c r="F191" s="243"/>
      <c r="G191" s="244"/>
      <c r="H191" s="244"/>
      <c r="I191" s="244"/>
      <c r="J191" s="244"/>
      <c r="K191" s="244"/>
      <c r="L191" s="244"/>
      <c r="M191" s="244"/>
      <c r="N191" s="244"/>
      <c r="O191" s="244"/>
      <c r="P191" s="244"/>
      <c r="Q191" s="245"/>
    </row>
    <row r="192" spans="1:17" x14ac:dyDescent="0.2">
      <c r="A192" s="50"/>
      <c r="B192" s="42" t="str">
        <f>IFERROR(VLOOKUP($A192,INPUT_Du_lieu_nhan_vien!$A:$C,2,0),"-")</f>
        <v>-</v>
      </c>
      <c r="C192" s="42" t="str">
        <f>IFERROR(VLOOKUP($A192,INPUT_Du_lieu_nhan_vien!$A:$C,3,0),"-")</f>
        <v>-</v>
      </c>
      <c r="D192" s="244"/>
      <c r="E192" s="244"/>
      <c r="F192" s="243"/>
      <c r="G192" s="244"/>
      <c r="H192" s="244"/>
      <c r="I192" s="244"/>
      <c r="J192" s="244"/>
      <c r="K192" s="244"/>
      <c r="L192" s="244"/>
      <c r="M192" s="244"/>
      <c r="N192" s="244"/>
      <c r="O192" s="244"/>
      <c r="P192" s="244"/>
      <c r="Q192" s="245"/>
    </row>
    <row r="193" spans="1:17" x14ac:dyDescent="0.2">
      <c r="A193" s="50"/>
      <c r="B193" s="42" t="str">
        <f>IFERROR(VLOOKUP($A193,INPUT_Du_lieu_nhan_vien!$A:$C,2,0),"-")</f>
        <v>-</v>
      </c>
      <c r="C193" s="42" t="str">
        <f>IFERROR(VLOOKUP($A193,INPUT_Du_lieu_nhan_vien!$A:$C,3,0),"-")</f>
        <v>-</v>
      </c>
      <c r="D193" s="244"/>
      <c r="E193" s="244"/>
      <c r="F193" s="243"/>
      <c r="G193" s="244"/>
      <c r="H193" s="244"/>
      <c r="I193" s="244"/>
      <c r="J193" s="244"/>
      <c r="K193" s="244"/>
      <c r="L193" s="244"/>
      <c r="M193" s="244"/>
      <c r="N193" s="244"/>
      <c r="O193" s="244"/>
      <c r="P193" s="244"/>
      <c r="Q193" s="245"/>
    </row>
    <row r="194" spans="1:17" x14ac:dyDescent="0.2">
      <c r="A194" s="50"/>
      <c r="B194" s="42" t="str">
        <f>IFERROR(VLOOKUP($A194,INPUT_Du_lieu_nhan_vien!$A:$C,2,0),"-")</f>
        <v>-</v>
      </c>
      <c r="C194" s="42" t="str">
        <f>IFERROR(VLOOKUP($A194,INPUT_Du_lieu_nhan_vien!$A:$C,3,0),"-")</f>
        <v>-</v>
      </c>
      <c r="D194" s="244"/>
      <c r="E194" s="244"/>
      <c r="F194" s="243"/>
      <c r="G194" s="244"/>
      <c r="H194" s="244"/>
      <c r="I194" s="244"/>
      <c r="J194" s="244"/>
      <c r="K194" s="244"/>
      <c r="L194" s="244"/>
      <c r="M194" s="244"/>
      <c r="N194" s="244"/>
      <c r="O194" s="244"/>
      <c r="P194" s="244"/>
      <c r="Q194" s="245"/>
    </row>
    <row r="195" spans="1:17" x14ac:dyDescent="0.2">
      <c r="A195" s="50"/>
      <c r="B195" s="42" t="str">
        <f>IFERROR(VLOOKUP($A195,INPUT_Du_lieu_nhan_vien!$A:$C,2,0),"-")</f>
        <v>-</v>
      </c>
      <c r="C195" s="42" t="str">
        <f>IFERROR(VLOOKUP($A195,INPUT_Du_lieu_nhan_vien!$A:$C,3,0),"-")</f>
        <v>-</v>
      </c>
      <c r="D195" s="244"/>
      <c r="E195" s="244"/>
      <c r="F195" s="243"/>
      <c r="G195" s="244"/>
      <c r="H195" s="244"/>
      <c r="I195" s="244"/>
      <c r="J195" s="244"/>
      <c r="K195" s="244"/>
      <c r="L195" s="244"/>
      <c r="M195" s="244"/>
      <c r="N195" s="244"/>
      <c r="O195" s="244"/>
      <c r="P195" s="244"/>
      <c r="Q195" s="245"/>
    </row>
    <row r="196" spans="1:17" x14ac:dyDescent="0.2">
      <c r="A196" s="50"/>
      <c r="B196" s="42" t="str">
        <f>IFERROR(VLOOKUP($A196,INPUT_Du_lieu_nhan_vien!$A:$C,2,0),"-")</f>
        <v>-</v>
      </c>
      <c r="C196" s="42" t="str">
        <f>IFERROR(VLOOKUP($A196,INPUT_Du_lieu_nhan_vien!$A:$C,3,0),"-")</f>
        <v>-</v>
      </c>
      <c r="D196" s="244"/>
      <c r="E196" s="244"/>
      <c r="F196" s="243"/>
      <c r="G196" s="244"/>
      <c r="H196" s="244"/>
      <c r="I196" s="244"/>
      <c r="J196" s="244"/>
      <c r="K196" s="244"/>
      <c r="L196" s="244"/>
      <c r="M196" s="244"/>
      <c r="N196" s="244"/>
      <c r="O196" s="244"/>
      <c r="P196" s="244"/>
      <c r="Q196" s="245"/>
    </row>
    <row r="197" spans="1:17" x14ac:dyDescent="0.2">
      <c r="A197" s="50"/>
      <c r="B197" s="42" t="str">
        <f>IFERROR(VLOOKUP($A197,INPUT_Du_lieu_nhan_vien!$A:$C,2,0),"-")</f>
        <v>-</v>
      </c>
      <c r="C197" s="42" t="str">
        <f>IFERROR(VLOOKUP($A197,INPUT_Du_lieu_nhan_vien!$A:$C,3,0),"-")</f>
        <v>-</v>
      </c>
      <c r="D197" s="244"/>
      <c r="E197" s="244"/>
      <c r="F197" s="243"/>
      <c r="G197" s="244"/>
      <c r="H197" s="244"/>
      <c r="I197" s="244"/>
      <c r="J197" s="244"/>
      <c r="K197" s="244"/>
      <c r="L197" s="244"/>
      <c r="M197" s="244"/>
      <c r="N197" s="244"/>
      <c r="O197" s="244"/>
      <c r="P197" s="244"/>
      <c r="Q197" s="245"/>
    </row>
    <row r="198" spans="1:17" x14ac:dyDescent="0.2">
      <c r="A198" s="50"/>
      <c r="B198" s="42" t="str">
        <f>IFERROR(VLOOKUP($A198,INPUT_Du_lieu_nhan_vien!$A:$C,2,0),"-")</f>
        <v>-</v>
      </c>
      <c r="C198" s="42" t="str">
        <f>IFERROR(VLOOKUP($A198,INPUT_Du_lieu_nhan_vien!$A:$C,3,0),"-")</f>
        <v>-</v>
      </c>
      <c r="D198" s="244"/>
      <c r="E198" s="244"/>
      <c r="F198" s="243"/>
      <c r="G198" s="244"/>
      <c r="H198" s="244"/>
      <c r="I198" s="244"/>
      <c r="J198" s="244"/>
      <c r="K198" s="244"/>
      <c r="L198" s="244"/>
      <c r="M198" s="244"/>
      <c r="N198" s="244"/>
      <c r="O198" s="244"/>
      <c r="P198" s="244"/>
      <c r="Q198" s="245"/>
    </row>
    <row r="199" spans="1:17" x14ac:dyDescent="0.2">
      <c r="A199" s="50"/>
      <c r="B199" s="42" t="str">
        <f>IFERROR(VLOOKUP($A199,INPUT_Du_lieu_nhan_vien!$A:$C,2,0),"-")</f>
        <v>-</v>
      </c>
      <c r="C199" s="42" t="str">
        <f>IFERROR(VLOOKUP($A199,INPUT_Du_lieu_nhan_vien!$A:$C,3,0),"-")</f>
        <v>-</v>
      </c>
      <c r="D199" s="244"/>
      <c r="E199" s="244"/>
      <c r="F199" s="243"/>
      <c r="G199" s="244"/>
      <c r="H199" s="244"/>
      <c r="I199" s="244"/>
      <c r="J199" s="244"/>
      <c r="K199" s="244"/>
      <c r="L199" s="244"/>
      <c r="M199" s="244"/>
      <c r="N199" s="244"/>
      <c r="O199" s="244"/>
      <c r="P199" s="244"/>
      <c r="Q199" s="245"/>
    </row>
    <row r="200" spans="1:17" x14ac:dyDescent="0.2">
      <c r="A200" s="50"/>
      <c r="B200" s="42" t="str">
        <f>IFERROR(VLOOKUP($A200,INPUT_Du_lieu_nhan_vien!$A:$C,2,0),"-")</f>
        <v>-</v>
      </c>
      <c r="C200" s="42" t="str">
        <f>IFERROR(VLOOKUP($A200,INPUT_Du_lieu_nhan_vien!$A:$C,3,0),"-")</f>
        <v>-</v>
      </c>
      <c r="D200" s="244"/>
      <c r="E200" s="244"/>
      <c r="F200" s="243"/>
      <c r="G200" s="244"/>
      <c r="H200" s="244"/>
      <c r="I200" s="244"/>
      <c r="J200" s="244"/>
      <c r="K200" s="244"/>
      <c r="L200" s="244"/>
      <c r="M200" s="244"/>
      <c r="N200" s="244"/>
      <c r="O200" s="244"/>
      <c r="P200" s="244"/>
      <c r="Q200" s="245"/>
    </row>
    <row r="201" spans="1:17" x14ac:dyDescent="0.2">
      <c r="A201" s="50"/>
      <c r="B201" s="42" t="str">
        <f>IFERROR(VLOOKUP($A201,INPUT_Du_lieu_nhan_vien!$A:$C,2,0),"-")</f>
        <v>-</v>
      </c>
      <c r="C201" s="42" t="str">
        <f>IFERROR(VLOOKUP($A201,INPUT_Du_lieu_nhan_vien!$A:$C,3,0),"-")</f>
        <v>-</v>
      </c>
      <c r="D201" s="244"/>
      <c r="E201" s="244"/>
      <c r="F201" s="243"/>
      <c r="G201" s="244"/>
      <c r="H201" s="244"/>
      <c r="I201" s="244"/>
      <c r="J201" s="244"/>
      <c r="K201" s="244"/>
      <c r="L201" s="244"/>
      <c r="M201" s="244"/>
      <c r="N201" s="244"/>
      <c r="O201" s="244"/>
      <c r="P201" s="244"/>
      <c r="Q201" s="245"/>
    </row>
    <row r="202" spans="1:17" x14ac:dyDescent="0.2">
      <c r="A202" s="50"/>
      <c r="B202" s="42" t="str">
        <f>IFERROR(VLOOKUP($A202,INPUT_Du_lieu_nhan_vien!$A:$C,2,0),"-")</f>
        <v>-</v>
      </c>
      <c r="C202" s="42" t="str">
        <f>IFERROR(VLOOKUP($A202,INPUT_Du_lieu_nhan_vien!$A:$C,3,0),"-")</f>
        <v>-</v>
      </c>
      <c r="D202" s="244"/>
      <c r="E202" s="244"/>
      <c r="F202" s="243"/>
      <c r="G202" s="244"/>
      <c r="H202" s="244"/>
      <c r="I202" s="244"/>
      <c r="J202" s="244"/>
      <c r="K202" s="244"/>
      <c r="L202" s="244"/>
      <c r="M202" s="244"/>
      <c r="N202" s="244"/>
      <c r="O202" s="244"/>
      <c r="P202" s="244"/>
      <c r="Q202" s="245"/>
    </row>
    <row r="203" spans="1:17" x14ac:dyDescent="0.2">
      <c r="A203" s="50"/>
      <c r="B203" s="42" t="str">
        <f>IFERROR(VLOOKUP($A203,INPUT_Du_lieu_nhan_vien!$A:$C,2,0),"-")</f>
        <v>-</v>
      </c>
      <c r="C203" s="42" t="str">
        <f>IFERROR(VLOOKUP($A203,INPUT_Du_lieu_nhan_vien!$A:$C,3,0),"-")</f>
        <v>-</v>
      </c>
      <c r="D203" s="244"/>
      <c r="E203" s="244"/>
      <c r="F203" s="243"/>
      <c r="G203" s="244"/>
      <c r="H203" s="244"/>
      <c r="I203" s="244"/>
      <c r="J203" s="244"/>
      <c r="K203" s="244"/>
      <c r="L203" s="244"/>
      <c r="M203" s="244"/>
      <c r="N203" s="244"/>
      <c r="O203" s="244"/>
      <c r="P203" s="244"/>
      <c r="Q203" s="245"/>
    </row>
    <row r="204" spans="1:17" x14ac:dyDescent="0.2">
      <c r="A204" s="50"/>
      <c r="B204" s="42" t="str">
        <f>IFERROR(VLOOKUP($A204,INPUT_Du_lieu_nhan_vien!$A:$C,2,0),"-")</f>
        <v>-</v>
      </c>
      <c r="C204" s="42" t="str">
        <f>IFERROR(VLOOKUP($A204,INPUT_Du_lieu_nhan_vien!$A:$C,3,0),"-")</f>
        <v>-</v>
      </c>
      <c r="D204" s="244"/>
      <c r="E204" s="244"/>
      <c r="F204" s="243"/>
      <c r="G204" s="244"/>
      <c r="H204" s="244"/>
      <c r="I204" s="244"/>
      <c r="J204" s="244"/>
      <c r="K204" s="244"/>
      <c r="L204" s="244"/>
      <c r="M204" s="244"/>
      <c r="N204" s="244"/>
      <c r="O204" s="244"/>
      <c r="P204" s="244"/>
      <c r="Q204" s="245"/>
    </row>
    <row r="205" spans="1:17" x14ac:dyDescent="0.2">
      <c r="A205" s="50"/>
      <c r="B205" s="42" t="str">
        <f>IFERROR(VLOOKUP($A205,INPUT_Du_lieu_nhan_vien!$A:$C,2,0),"-")</f>
        <v>-</v>
      </c>
      <c r="C205" s="42" t="str">
        <f>IFERROR(VLOOKUP($A205,INPUT_Du_lieu_nhan_vien!$A:$C,3,0),"-")</f>
        <v>-</v>
      </c>
      <c r="D205" s="244"/>
      <c r="E205" s="244"/>
      <c r="F205" s="243"/>
      <c r="G205" s="244"/>
      <c r="H205" s="244"/>
      <c r="I205" s="244"/>
      <c r="J205" s="244"/>
      <c r="K205" s="244"/>
      <c r="L205" s="244"/>
      <c r="M205" s="244"/>
      <c r="N205" s="244"/>
      <c r="O205" s="244"/>
      <c r="P205" s="244"/>
      <c r="Q205" s="245"/>
    </row>
    <row r="206" spans="1:17" x14ac:dyDescent="0.2">
      <c r="A206" s="50"/>
      <c r="B206" s="42" t="str">
        <f>IFERROR(VLOOKUP($A206,INPUT_Du_lieu_nhan_vien!$A:$C,2,0),"-")</f>
        <v>-</v>
      </c>
      <c r="C206" s="42" t="str">
        <f>IFERROR(VLOOKUP($A206,INPUT_Du_lieu_nhan_vien!$A:$C,3,0),"-")</f>
        <v>-</v>
      </c>
      <c r="D206" s="244"/>
      <c r="E206" s="244"/>
      <c r="F206" s="243"/>
      <c r="G206" s="244"/>
      <c r="H206" s="244"/>
      <c r="I206" s="244"/>
      <c r="J206" s="244"/>
      <c r="K206" s="244"/>
      <c r="L206" s="244"/>
      <c r="M206" s="244"/>
      <c r="N206" s="244"/>
      <c r="O206" s="244"/>
      <c r="P206" s="244"/>
      <c r="Q206" s="245"/>
    </row>
    <row r="207" spans="1:17" x14ac:dyDescent="0.2">
      <c r="A207" s="50"/>
      <c r="B207" s="42" t="str">
        <f>IFERROR(VLOOKUP($A207,INPUT_Du_lieu_nhan_vien!$A:$C,2,0),"-")</f>
        <v>-</v>
      </c>
      <c r="C207" s="42" t="str">
        <f>IFERROR(VLOOKUP($A207,INPUT_Du_lieu_nhan_vien!$A:$C,3,0),"-")</f>
        <v>-</v>
      </c>
      <c r="D207" s="244"/>
      <c r="E207" s="244"/>
      <c r="F207" s="243"/>
      <c r="G207" s="244"/>
      <c r="H207" s="244"/>
      <c r="I207" s="244"/>
      <c r="J207" s="244"/>
      <c r="K207" s="244"/>
      <c r="L207" s="244"/>
      <c r="M207" s="244"/>
      <c r="N207" s="244"/>
      <c r="O207" s="244"/>
      <c r="P207" s="244"/>
      <c r="Q207" s="245"/>
    </row>
    <row r="208" spans="1:17" x14ac:dyDescent="0.2">
      <c r="A208" s="50"/>
      <c r="B208" s="42" t="str">
        <f>IFERROR(VLOOKUP($A208,INPUT_Du_lieu_nhan_vien!$A:$C,2,0),"-")</f>
        <v>-</v>
      </c>
      <c r="C208" s="42" t="str">
        <f>IFERROR(VLOOKUP($A208,INPUT_Du_lieu_nhan_vien!$A:$C,3,0),"-")</f>
        <v>-</v>
      </c>
      <c r="D208" s="244"/>
      <c r="E208" s="244"/>
      <c r="F208" s="243"/>
      <c r="G208" s="244"/>
      <c r="H208" s="244"/>
      <c r="I208" s="244"/>
      <c r="J208" s="244"/>
      <c r="K208" s="244"/>
      <c r="L208" s="244"/>
      <c r="M208" s="244"/>
      <c r="N208" s="244"/>
      <c r="O208" s="244"/>
      <c r="P208" s="244"/>
      <c r="Q208" s="245"/>
    </row>
    <row r="209" spans="1:17" x14ac:dyDescent="0.2">
      <c r="A209" s="50"/>
      <c r="B209" s="42" t="str">
        <f>IFERROR(VLOOKUP($A209,INPUT_Du_lieu_nhan_vien!$A:$C,2,0),"-")</f>
        <v>-</v>
      </c>
      <c r="C209" s="42" t="str">
        <f>IFERROR(VLOOKUP($A209,INPUT_Du_lieu_nhan_vien!$A:$C,3,0),"-")</f>
        <v>-</v>
      </c>
      <c r="D209" s="244"/>
      <c r="E209" s="244"/>
      <c r="F209" s="243"/>
      <c r="G209" s="244"/>
      <c r="H209" s="244"/>
      <c r="I209" s="244"/>
      <c r="J209" s="244"/>
      <c r="K209" s="244"/>
      <c r="L209" s="244"/>
      <c r="M209" s="244"/>
      <c r="N209" s="244"/>
      <c r="O209" s="244"/>
      <c r="P209" s="244"/>
      <c r="Q209" s="245"/>
    </row>
    <row r="210" spans="1:17" x14ac:dyDescent="0.2">
      <c r="A210" s="50"/>
      <c r="B210" s="42" t="str">
        <f>IFERROR(VLOOKUP($A210,INPUT_Du_lieu_nhan_vien!$A:$C,2,0),"-")</f>
        <v>-</v>
      </c>
      <c r="C210" s="42" t="str">
        <f>IFERROR(VLOOKUP($A210,INPUT_Du_lieu_nhan_vien!$A:$C,3,0),"-")</f>
        <v>-</v>
      </c>
      <c r="D210" s="244"/>
      <c r="E210" s="244"/>
      <c r="F210" s="243"/>
      <c r="G210" s="244"/>
      <c r="H210" s="244"/>
      <c r="I210" s="244"/>
      <c r="J210" s="244"/>
      <c r="K210" s="244"/>
      <c r="L210" s="244"/>
      <c r="M210" s="244"/>
      <c r="N210" s="244"/>
      <c r="O210" s="244"/>
      <c r="P210" s="244"/>
      <c r="Q210" s="245"/>
    </row>
    <row r="211" spans="1:17" x14ac:dyDescent="0.2">
      <c r="A211" s="50"/>
      <c r="B211" s="42" t="str">
        <f>IFERROR(VLOOKUP($A211,INPUT_Du_lieu_nhan_vien!$A:$C,2,0),"-")</f>
        <v>-</v>
      </c>
      <c r="C211" s="42" t="str">
        <f>IFERROR(VLOOKUP($A211,INPUT_Du_lieu_nhan_vien!$A:$C,3,0),"-")</f>
        <v>-</v>
      </c>
      <c r="D211" s="244"/>
      <c r="E211" s="244"/>
      <c r="F211" s="243"/>
      <c r="G211" s="244"/>
      <c r="H211" s="244"/>
      <c r="I211" s="244"/>
      <c r="J211" s="244"/>
      <c r="K211" s="244"/>
      <c r="L211" s="244"/>
      <c r="M211" s="244"/>
      <c r="N211" s="244"/>
      <c r="O211" s="244"/>
      <c r="P211" s="244"/>
      <c r="Q211" s="245"/>
    </row>
    <row r="212" spans="1:17" x14ac:dyDescent="0.2">
      <c r="A212" s="50"/>
      <c r="B212" s="42" t="str">
        <f>IFERROR(VLOOKUP($A212,INPUT_Du_lieu_nhan_vien!$A:$C,2,0),"-")</f>
        <v>-</v>
      </c>
      <c r="C212" s="42" t="str">
        <f>IFERROR(VLOOKUP($A212,INPUT_Du_lieu_nhan_vien!$A:$C,3,0),"-")</f>
        <v>-</v>
      </c>
      <c r="D212" s="244"/>
      <c r="E212" s="244"/>
      <c r="F212" s="243"/>
      <c r="G212" s="244"/>
      <c r="H212" s="244"/>
      <c r="I212" s="244"/>
      <c r="J212" s="244"/>
      <c r="K212" s="244"/>
      <c r="L212" s="244"/>
      <c r="M212" s="244"/>
      <c r="N212" s="244"/>
      <c r="O212" s="244"/>
      <c r="P212" s="244"/>
      <c r="Q212" s="245"/>
    </row>
    <row r="213" spans="1:17" x14ac:dyDescent="0.2">
      <c r="A213" s="50"/>
      <c r="B213" s="42" t="str">
        <f>IFERROR(VLOOKUP($A213,INPUT_Du_lieu_nhan_vien!$A:$C,2,0),"-")</f>
        <v>-</v>
      </c>
      <c r="C213" s="42" t="str">
        <f>IFERROR(VLOOKUP($A213,INPUT_Du_lieu_nhan_vien!$A:$C,3,0),"-")</f>
        <v>-</v>
      </c>
      <c r="D213" s="244"/>
      <c r="E213" s="244"/>
      <c r="F213" s="243"/>
      <c r="G213" s="244"/>
      <c r="H213" s="244"/>
      <c r="I213" s="244"/>
      <c r="J213" s="244"/>
      <c r="K213" s="244"/>
      <c r="L213" s="244"/>
      <c r="M213" s="244"/>
      <c r="N213" s="244"/>
      <c r="O213" s="244"/>
      <c r="P213" s="244"/>
      <c r="Q213" s="245"/>
    </row>
    <row r="214" spans="1:17" x14ac:dyDescent="0.2">
      <c r="A214" s="50"/>
      <c r="B214" s="42" t="str">
        <f>IFERROR(VLOOKUP($A214,INPUT_Du_lieu_nhan_vien!$A:$C,2,0),"-")</f>
        <v>-</v>
      </c>
      <c r="C214" s="42" t="str">
        <f>IFERROR(VLOOKUP($A214,INPUT_Du_lieu_nhan_vien!$A:$C,3,0),"-")</f>
        <v>-</v>
      </c>
      <c r="D214" s="244"/>
      <c r="E214" s="244"/>
      <c r="F214" s="243"/>
      <c r="G214" s="244"/>
      <c r="H214" s="244"/>
      <c r="I214" s="244"/>
      <c r="J214" s="244"/>
      <c r="K214" s="244"/>
      <c r="L214" s="244"/>
      <c r="M214" s="244"/>
      <c r="N214" s="244"/>
      <c r="O214" s="244"/>
      <c r="P214" s="244"/>
      <c r="Q214" s="245"/>
    </row>
    <row r="215" spans="1:17" x14ac:dyDescent="0.2">
      <c r="A215" s="50"/>
      <c r="B215" s="42" t="str">
        <f>IFERROR(VLOOKUP($A215,INPUT_Du_lieu_nhan_vien!$A:$C,2,0),"-")</f>
        <v>-</v>
      </c>
      <c r="C215" s="42" t="str">
        <f>IFERROR(VLOOKUP($A215,INPUT_Du_lieu_nhan_vien!$A:$C,3,0),"-")</f>
        <v>-</v>
      </c>
      <c r="D215" s="244"/>
      <c r="E215" s="244"/>
      <c r="F215" s="243"/>
      <c r="G215" s="244"/>
      <c r="H215" s="244"/>
      <c r="I215" s="244"/>
      <c r="J215" s="244"/>
      <c r="K215" s="244"/>
      <c r="L215" s="244"/>
      <c r="M215" s="244"/>
      <c r="N215" s="244"/>
      <c r="O215" s="244"/>
      <c r="P215" s="244"/>
      <c r="Q215" s="245"/>
    </row>
    <row r="216" spans="1:17" x14ac:dyDescent="0.2">
      <c r="A216" s="50"/>
      <c r="B216" s="42" t="str">
        <f>IFERROR(VLOOKUP($A216,INPUT_Du_lieu_nhan_vien!$A:$C,2,0),"-")</f>
        <v>-</v>
      </c>
      <c r="C216" s="42" t="str">
        <f>IFERROR(VLOOKUP($A216,INPUT_Du_lieu_nhan_vien!$A:$C,3,0),"-")</f>
        <v>-</v>
      </c>
      <c r="D216" s="244"/>
      <c r="E216" s="244"/>
      <c r="F216" s="243"/>
      <c r="G216" s="244"/>
      <c r="H216" s="244"/>
      <c r="I216" s="244"/>
      <c r="J216" s="244"/>
      <c r="K216" s="244"/>
      <c r="L216" s="244"/>
      <c r="M216" s="244"/>
      <c r="N216" s="244"/>
      <c r="O216" s="244"/>
      <c r="P216" s="244"/>
      <c r="Q216" s="245"/>
    </row>
    <row r="217" spans="1:17" x14ac:dyDescent="0.2">
      <c r="A217" s="50"/>
      <c r="B217" s="42" t="str">
        <f>IFERROR(VLOOKUP($A217,INPUT_Du_lieu_nhan_vien!$A:$C,2,0),"-")</f>
        <v>-</v>
      </c>
      <c r="C217" s="42" t="str">
        <f>IFERROR(VLOOKUP($A217,INPUT_Du_lieu_nhan_vien!$A:$C,3,0),"-")</f>
        <v>-</v>
      </c>
      <c r="D217" s="244"/>
      <c r="E217" s="244"/>
      <c r="F217" s="243"/>
      <c r="G217" s="244"/>
      <c r="H217" s="244"/>
      <c r="I217" s="244"/>
      <c r="J217" s="244"/>
      <c r="K217" s="244"/>
      <c r="L217" s="244"/>
      <c r="M217" s="244"/>
      <c r="N217" s="244"/>
      <c r="O217" s="244"/>
      <c r="P217" s="244"/>
      <c r="Q217" s="245"/>
    </row>
    <row r="218" spans="1:17" x14ac:dyDescent="0.2">
      <c r="A218" s="50"/>
      <c r="B218" s="42" t="str">
        <f>IFERROR(VLOOKUP($A218,INPUT_Du_lieu_nhan_vien!$A:$C,2,0),"-")</f>
        <v>-</v>
      </c>
      <c r="C218" s="42" t="str">
        <f>IFERROR(VLOOKUP($A218,INPUT_Du_lieu_nhan_vien!$A:$C,3,0),"-")</f>
        <v>-</v>
      </c>
      <c r="D218" s="244"/>
      <c r="E218" s="244"/>
      <c r="F218" s="243"/>
      <c r="G218" s="244"/>
      <c r="H218" s="244"/>
      <c r="I218" s="244"/>
      <c r="J218" s="244"/>
      <c r="K218" s="244"/>
      <c r="L218" s="244"/>
      <c r="M218" s="244"/>
      <c r="N218" s="244"/>
      <c r="O218" s="244"/>
      <c r="P218" s="244"/>
      <c r="Q218" s="245"/>
    </row>
    <row r="219" spans="1:17" x14ac:dyDescent="0.2">
      <c r="A219" s="50"/>
      <c r="B219" s="42" t="str">
        <f>IFERROR(VLOOKUP($A219,INPUT_Du_lieu_nhan_vien!$A:$C,2,0),"-")</f>
        <v>-</v>
      </c>
      <c r="C219" s="42" t="str">
        <f>IFERROR(VLOOKUP($A219,INPUT_Du_lieu_nhan_vien!$A:$C,3,0),"-")</f>
        <v>-</v>
      </c>
      <c r="D219" s="244"/>
      <c r="E219" s="244"/>
      <c r="F219" s="243"/>
      <c r="G219" s="244"/>
      <c r="H219" s="244"/>
      <c r="I219" s="244"/>
      <c r="J219" s="244"/>
      <c r="K219" s="244"/>
      <c r="L219" s="244"/>
      <c r="M219" s="244"/>
      <c r="N219" s="244"/>
      <c r="O219" s="244"/>
      <c r="P219" s="244"/>
      <c r="Q219" s="245"/>
    </row>
    <row r="220" spans="1:17" x14ac:dyDescent="0.2">
      <c r="A220" s="50"/>
      <c r="B220" s="42" t="str">
        <f>IFERROR(VLOOKUP($A220,INPUT_Du_lieu_nhan_vien!$A:$C,2,0),"-")</f>
        <v>-</v>
      </c>
      <c r="C220" s="42" t="str">
        <f>IFERROR(VLOOKUP($A220,INPUT_Du_lieu_nhan_vien!$A:$C,3,0),"-")</f>
        <v>-</v>
      </c>
      <c r="D220" s="244"/>
      <c r="E220" s="244"/>
      <c r="F220" s="243"/>
      <c r="G220" s="244"/>
      <c r="H220" s="244"/>
      <c r="I220" s="244"/>
      <c r="J220" s="244"/>
      <c r="K220" s="244"/>
      <c r="L220" s="244"/>
      <c r="M220" s="244"/>
      <c r="N220" s="244"/>
      <c r="O220" s="244"/>
      <c r="P220" s="244"/>
      <c r="Q220" s="245"/>
    </row>
    <row r="221" spans="1:17" x14ac:dyDescent="0.2">
      <c r="A221" s="62"/>
      <c r="B221" s="42" t="str">
        <f>IFERROR(VLOOKUP($A221,INPUT_Du_lieu_nhan_vien!$A:$C,2,0),"-")</f>
        <v>-</v>
      </c>
      <c r="C221" s="42" t="str">
        <f>IFERROR(VLOOKUP($A221,INPUT_Du_lieu_nhan_vien!$A:$C,3,0),"-")</f>
        <v>-</v>
      </c>
      <c r="D221" s="244"/>
      <c r="E221" s="244"/>
      <c r="F221" s="243"/>
      <c r="G221" s="244"/>
      <c r="H221" s="244"/>
      <c r="I221" s="244"/>
      <c r="J221" s="244"/>
      <c r="K221" s="244"/>
      <c r="L221" s="244"/>
      <c r="M221" s="244"/>
      <c r="N221" s="244"/>
      <c r="O221" s="244"/>
      <c r="P221" s="244"/>
      <c r="Q221" s="245"/>
    </row>
    <row r="222" spans="1:17" x14ac:dyDescent="0.2">
      <c r="A222" s="62"/>
      <c r="B222" s="42" t="str">
        <f>IFERROR(VLOOKUP($A222,INPUT_Du_lieu_nhan_vien!$A:$C,2,0),"-")</f>
        <v>-</v>
      </c>
      <c r="C222" s="42" t="str">
        <f>IFERROR(VLOOKUP($A222,INPUT_Du_lieu_nhan_vien!$A:$C,3,0),"-")</f>
        <v>-</v>
      </c>
      <c r="D222" s="244"/>
      <c r="E222" s="244"/>
      <c r="F222" s="243"/>
      <c r="G222" s="244"/>
      <c r="H222" s="244"/>
      <c r="I222" s="244"/>
      <c r="J222" s="244"/>
      <c r="K222" s="244"/>
      <c r="L222" s="244"/>
      <c r="M222" s="244"/>
      <c r="N222" s="244"/>
      <c r="O222" s="244"/>
      <c r="P222" s="244"/>
      <c r="Q222" s="245"/>
    </row>
    <row r="223" spans="1:17" x14ac:dyDescent="0.2">
      <c r="A223" s="62"/>
      <c r="B223" s="42" t="str">
        <f>IFERROR(VLOOKUP($A223,INPUT_Du_lieu_nhan_vien!$A:$C,2,0),"-")</f>
        <v>-</v>
      </c>
      <c r="C223" s="42" t="str">
        <f>IFERROR(VLOOKUP($A223,INPUT_Du_lieu_nhan_vien!$A:$C,3,0),"-")</f>
        <v>-</v>
      </c>
      <c r="D223" s="244"/>
      <c r="E223" s="244"/>
      <c r="F223" s="243"/>
      <c r="G223" s="244"/>
      <c r="H223" s="244"/>
      <c r="I223" s="244"/>
      <c r="J223" s="244"/>
      <c r="K223" s="244"/>
      <c r="L223" s="244"/>
      <c r="M223" s="244"/>
      <c r="N223" s="244"/>
      <c r="O223" s="244"/>
      <c r="P223" s="244"/>
      <c r="Q223" s="245"/>
    </row>
    <row r="224" spans="1:17" x14ac:dyDescent="0.2">
      <c r="A224" s="62"/>
      <c r="B224" s="42" t="str">
        <f>IFERROR(VLOOKUP($A224,INPUT_Du_lieu_nhan_vien!$A:$C,2,0),"-")</f>
        <v>-</v>
      </c>
      <c r="C224" s="42" t="str">
        <f>IFERROR(VLOOKUP($A224,INPUT_Du_lieu_nhan_vien!$A:$C,3,0),"-")</f>
        <v>-</v>
      </c>
      <c r="D224" s="244"/>
      <c r="E224" s="244"/>
      <c r="F224" s="243"/>
      <c r="G224" s="244"/>
      <c r="H224" s="244"/>
      <c r="I224" s="244"/>
      <c r="J224" s="244"/>
      <c r="K224" s="244"/>
      <c r="L224" s="244"/>
      <c r="M224" s="244"/>
      <c r="N224" s="244"/>
      <c r="O224" s="244"/>
      <c r="P224" s="244"/>
      <c r="Q224" s="245"/>
    </row>
    <row r="225" spans="1:17" x14ac:dyDescent="0.2">
      <c r="A225" s="67"/>
      <c r="B225" s="42" t="str">
        <f>IFERROR(VLOOKUP($A225,INPUT_Du_lieu_nhan_vien!$A:$C,2,0),"-")</f>
        <v>-</v>
      </c>
      <c r="C225" s="42" t="str">
        <f>IFERROR(VLOOKUP($A225,INPUT_Du_lieu_nhan_vien!$A:$C,3,0),"-")</f>
        <v>-</v>
      </c>
      <c r="D225" s="244"/>
      <c r="E225" s="244"/>
      <c r="F225" s="243"/>
      <c r="G225" s="244"/>
      <c r="H225" s="244"/>
      <c r="I225" s="244"/>
      <c r="J225" s="244"/>
      <c r="K225" s="244"/>
      <c r="L225" s="244"/>
      <c r="M225" s="244"/>
      <c r="N225" s="244"/>
      <c r="O225" s="244"/>
      <c r="P225" s="244"/>
      <c r="Q225" s="245"/>
    </row>
    <row r="226" spans="1:17" x14ac:dyDescent="0.2">
      <c r="A226" s="50"/>
      <c r="B226" s="42" t="str">
        <f>IFERROR(VLOOKUP($A226,INPUT_Du_lieu_nhan_vien!$A:$C,2,0),"-")</f>
        <v>-</v>
      </c>
      <c r="C226" s="42" t="str">
        <f>IFERROR(VLOOKUP($A226,INPUT_Du_lieu_nhan_vien!$A:$C,3,0),"-")</f>
        <v>-</v>
      </c>
      <c r="D226" s="244"/>
      <c r="E226" s="244"/>
      <c r="F226" s="243"/>
      <c r="G226" s="244"/>
      <c r="H226" s="244"/>
      <c r="I226" s="244"/>
      <c r="J226" s="244"/>
      <c r="K226" s="244"/>
      <c r="L226" s="244"/>
      <c r="M226" s="244"/>
      <c r="N226" s="244"/>
      <c r="O226" s="244"/>
      <c r="P226" s="244"/>
      <c r="Q226" s="245"/>
    </row>
    <row r="227" spans="1:17" x14ac:dyDescent="0.2">
      <c r="A227" s="50"/>
      <c r="B227" s="42" t="str">
        <f>IFERROR(VLOOKUP($A227,INPUT_Du_lieu_nhan_vien!$A:$C,2,0),"-")</f>
        <v>-</v>
      </c>
      <c r="C227" s="42" t="str">
        <f>IFERROR(VLOOKUP($A227,INPUT_Du_lieu_nhan_vien!$A:$C,3,0),"-")</f>
        <v>-</v>
      </c>
      <c r="D227" s="244"/>
      <c r="E227" s="244"/>
      <c r="F227" s="243"/>
      <c r="G227" s="244"/>
      <c r="H227" s="244"/>
      <c r="I227" s="244"/>
      <c r="J227" s="244"/>
      <c r="K227" s="244"/>
      <c r="L227" s="244"/>
      <c r="M227" s="244"/>
      <c r="N227" s="244"/>
      <c r="O227" s="244"/>
      <c r="P227" s="244"/>
      <c r="Q227" s="245"/>
    </row>
    <row r="228" spans="1:17" x14ac:dyDescent="0.2">
      <c r="A228" s="50"/>
      <c r="B228" s="42" t="str">
        <f>IFERROR(VLOOKUP($A228,INPUT_Du_lieu_nhan_vien!$A:$C,2,0),"-")</f>
        <v>-</v>
      </c>
      <c r="C228" s="42" t="str">
        <f>IFERROR(VLOOKUP($A228,INPUT_Du_lieu_nhan_vien!$A:$C,3,0),"-")</f>
        <v>-</v>
      </c>
      <c r="D228" s="244"/>
      <c r="E228" s="244"/>
      <c r="F228" s="243"/>
      <c r="G228" s="244"/>
      <c r="H228" s="244"/>
      <c r="I228" s="244"/>
      <c r="J228" s="244"/>
      <c r="K228" s="244"/>
      <c r="L228" s="244"/>
      <c r="M228" s="244"/>
      <c r="N228" s="244"/>
      <c r="O228" s="244"/>
      <c r="P228" s="244"/>
      <c r="Q228" s="245"/>
    </row>
    <row r="229" spans="1:17" x14ac:dyDescent="0.2">
      <c r="A229" s="50"/>
      <c r="B229" s="42" t="str">
        <f>IFERROR(VLOOKUP($A229,INPUT_Du_lieu_nhan_vien!$A:$C,2,0),"-")</f>
        <v>-</v>
      </c>
      <c r="C229" s="42" t="str">
        <f>IFERROR(VLOOKUP($A229,INPUT_Du_lieu_nhan_vien!$A:$C,3,0),"-")</f>
        <v>-</v>
      </c>
      <c r="D229" s="244"/>
      <c r="E229" s="244"/>
      <c r="F229" s="243"/>
      <c r="G229" s="244"/>
      <c r="H229" s="244"/>
      <c r="I229" s="244"/>
      <c r="J229" s="244"/>
      <c r="K229" s="244"/>
      <c r="L229" s="244"/>
      <c r="M229" s="244"/>
      <c r="N229" s="244"/>
      <c r="O229" s="244"/>
      <c r="P229" s="244"/>
      <c r="Q229" s="245"/>
    </row>
    <row r="230" spans="1:17" x14ac:dyDescent="0.2">
      <c r="A230" s="50"/>
      <c r="B230" s="42" t="str">
        <f>IFERROR(VLOOKUP($A230,INPUT_Du_lieu_nhan_vien!$A:$C,2,0),"-")</f>
        <v>-</v>
      </c>
      <c r="C230" s="42" t="str">
        <f>IFERROR(VLOOKUP($A230,INPUT_Du_lieu_nhan_vien!$A:$C,3,0),"-")</f>
        <v>-</v>
      </c>
      <c r="D230" s="244"/>
      <c r="E230" s="244"/>
      <c r="F230" s="243"/>
      <c r="G230" s="244"/>
      <c r="H230" s="244"/>
      <c r="I230" s="244"/>
      <c r="J230" s="244"/>
      <c r="K230" s="244"/>
      <c r="L230" s="244"/>
      <c r="M230" s="244"/>
      <c r="N230" s="244"/>
      <c r="O230" s="244"/>
      <c r="P230" s="244"/>
      <c r="Q230" s="245"/>
    </row>
    <row r="231" spans="1:17" x14ac:dyDescent="0.2">
      <c r="A231" s="50"/>
      <c r="B231" s="42" t="str">
        <f>IFERROR(VLOOKUP($A231,INPUT_Du_lieu_nhan_vien!$A:$C,2,0),"-")</f>
        <v>-</v>
      </c>
      <c r="C231" s="42" t="str">
        <f>IFERROR(VLOOKUP($A231,INPUT_Du_lieu_nhan_vien!$A:$C,3,0),"-")</f>
        <v>-</v>
      </c>
      <c r="D231" s="244"/>
      <c r="E231" s="244"/>
      <c r="F231" s="243"/>
      <c r="G231" s="244"/>
      <c r="H231" s="244"/>
      <c r="I231" s="244"/>
      <c r="J231" s="244"/>
      <c r="K231" s="244"/>
      <c r="L231" s="244"/>
      <c r="M231" s="244"/>
      <c r="N231" s="244"/>
      <c r="O231" s="244"/>
      <c r="P231" s="244"/>
      <c r="Q231" s="245"/>
    </row>
    <row r="232" spans="1:17" x14ac:dyDescent="0.2">
      <c r="A232" s="50"/>
      <c r="B232" s="42" t="str">
        <f>IFERROR(VLOOKUP($A232,INPUT_Du_lieu_nhan_vien!$A:$C,2,0),"-")</f>
        <v>-</v>
      </c>
      <c r="C232" s="42" t="str">
        <f>IFERROR(VLOOKUP($A232,INPUT_Du_lieu_nhan_vien!$A:$C,3,0),"-")</f>
        <v>-</v>
      </c>
      <c r="D232" s="244"/>
      <c r="E232" s="244"/>
      <c r="F232" s="243"/>
      <c r="G232" s="244"/>
      <c r="H232" s="244"/>
      <c r="I232" s="244"/>
      <c r="J232" s="244"/>
      <c r="K232" s="244"/>
      <c r="L232" s="244"/>
      <c r="M232" s="244"/>
      <c r="N232" s="244"/>
      <c r="O232" s="244"/>
      <c r="P232" s="244"/>
      <c r="Q232" s="245"/>
    </row>
    <row r="233" spans="1:17" x14ac:dyDescent="0.2">
      <c r="A233" s="50"/>
      <c r="B233" s="42" t="str">
        <f>IFERROR(VLOOKUP($A233,INPUT_Du_lieu_nhan_vien!$A:$C,2,0),"-")</f>
        <v>-</v>
      </c>
      <c r="C233" s="42" t="str">
        <f>IFERROR(VLOOKUP($A233,INPUT_Du_lieu_nhan_vien!$A:$C,3,0),"-")</f>
        <v>-</v>
      </c>
      <c r="D233" s="244"/>
      <c r="E233" s="244"/>
      <c r="F233" s="243"/>
      <c r="G233" s="244"/>
      <c r="H233" s="244"/>
      <c r="I233" s="244"/>
      <c r="J233" s="244"/>
      <c r="K233" s="244"/>
      <c r="L233" s="244"/>
      <c r="M233" s="244"/>
      <c r="N233" s="244"/>
      <c r="O233" s="244"/>
      <c r="P233" s="244"/>
      <c r="Q233" s="245"/>
    </row>
    <row r="234" spans="1:17" x14ac:dyDescent="0.2">
      <c r="A234" s="50"/>
      <c r="B234" s="42" t="str">
        <f>IFERROR(VLOOKUP($A234,INPUT_Du_lieu_nhan_vien!$A:$C,2,0),"-")</f>
        <v>-</v>
      </c>
      <c r="C234" s="42" t="str">
        <f>IFERROR(VLOOKUP($A234,INPUT_Du_lieu_nhan_vien!$A:$C,3,0),"-")</f>
        <v>-</v>
      </c>
      <c r="D234" s="244"/>
      <c r="E234" s="244"/>
      <c r="F234" s="243"/>
      <c r="G234" s="244"/>
      <c r="H234" s="244"/>
      <c r="I234" s="244"/>
      <c r="J234" s="244"/>
      <c r="K234" s="244"/>
      <c r="L234" s="244"/>
      <c r="M234" s="244"/>
      <c r="N234" s="244"/>
      <c r="O234" s="244"/>
      <c r="P234" s="244"/>
      <c r="Q234" s="245"/>
    </row>
    <row r="235" spans="1:17" x14ac:dyDescent="0.2">
      <c r="A235" s="50"/>
      <c r="B235" s="42" t="str">
        <f>IFERROR(VLOOKUP($A235,INPUT_Du_lieu_nhan_vien!$A:$C,2,0),"-")</f>
        <v>-</v>
      </c>
      <c r="C235" s="42" t="str">
        <f>IFERROR(VLOOKUP($A235,INPUT_Du_lieu_nhan_vien!$A:$C,3,0),"-")</f>
        <v>-</v>
      </c>
      <c r="D235" s="244"/>
      <c r="E235" s="244"/>
      <c r="F235" s="243"/>
      <c r="G235" s="244"/>
      <c r="H235" s="244"/>
      <c r="I235" s="244"/>
      <c r="J235" s="244"/>
      <c r="K235" s="244"/>
      <c r="L235" s="244"/>
      <c r="M235" s="244"/>
      <c r="N235" s="244"/>
      <c r="O235" s="244"/>
      <c r="P235" s="244"/>
      <c r="Q235" s="245"/>
    </row>
    <row r="236" spans="1:17" x14ac:dyDescent="0.2">
      <c r="A236" s="50"/>
      <c r="B236" s="42" t="str">
        <f>IFERROR(VLOOKUP($A236,INPUT_Du_lieu_nhan_vien!$A:$C,2,0),"-")</f>
        <v>-</v>
      </c>
      <c r="C236" s="42" t="str">
        <f>IFERROR(VLOOKUP($A236,INPUT_Du_lieu_nhan_vien!$A:$C,3,0),"-")</f>
        <v>-</v>
      </c>
      <c r="D236" s="244"/>
      <c r="E236" s="244"/>
      <c r="F236" s="243"/>
      <c r="G236" s="244"/>
      <c r="H236" s="244"/>
      <c r="I236" s="244"/>
      <c r="J236" s="244"/>
      <c r="K236" s="244"/>
      <c r="L236" s="244"/>
      <c r="M236" s="244"/>
      <c r="N236" s="244"/>
      <c r="O236" s="244"/>
      <c r="P236" s="244"/>
      <c r="Q236" s="245"/>
    </row>
    <row r="237" spans="1:17" x14ac:dyDescent="0.2">
      <c r="A237" s="50"/>
      <c r="B237" s="42" t="str">
        <f>IFERROR(VLOOKUP($A237,INPUT_Du_lieu_nhan_vien!$A:$C,2,0),"-")</f>
        <v>-</v>
      </c>
      <c r="C237" s="42" t="str">
        <f>IFERROR(VLOOKUP($A237,INPUT_Du_lieu_nhan_vien!$A:$C,3,0),"-")</f>
        <v>-</v>
      </c>
      <c r="D237" s="244"/>
      <c r="E237" s="244"/>
      <c r="F237" s="243"/>
      <c r="G237" s="244"/>
      <c r="H237" s="244"/>
      <c r="I237" s="244"/>
      <c r="J237" s="244"/>
      <c r="K237" s="244"/>
      <c r="L237" s="244"/>
      <c r="M237" s="244"/>
      <c r="N237" s="244"/>
      <c r="O237" s="244"/>
      <c r="P237" s="244"/>
      <c r="Q237" s="245"/>
    </row>
    <row r="238" spans="1:17" x14ac:dyDescent="0.2">
      <c r="A238" s="50"/>
      <c r="B238" s="42" t="str">
        <f>IFERROR(VLOOKUP($A238,INPUT_Du_lieu_nhan_vien!$A:$C,2,0),"-")</f>
        <v>-</v>
      </c>
      <c r="C238" s="42" t="str">
        <f>IFERROR(VLOOKUP($A238,INPUT_Du_lieu_nhan_vien!$A:$C,3,0),"-")</f>
        <v>-</v>
      </c>
      <c r="D238" s="244"/>
      <c r="E238" s="244"/>
      <c r="F238" s="243"/>
      <c r="G238" s="244"/>
      <c r="H238" s="244"/>
      <c r="I238" s="244"/>
      <c r="J238" s="244"/>
      <c r="K238" s="244"/>
      <c r="L238" s="244"/>
      <c r="M238" s="244"/>
      <c r="N238" s="244"/>
      <c r="O238" s="244"/>
      <c r="P238" s="244"/>
      <c r="Q238" s="245"/>
    </row>
    <row r="239" spans="1:17" x14ac:dyDescent="0.2">
      <c r="A239" s="50"/>
      <c r="B239" s="42" t="str">
        <f>IFERROR(VLOOKUP($A239,INPUT_Du_lieu_nhan_vien!$A:$C,2,0),"-")</f>
        <v>-</v>
      </c>
      <c r="C239" s="42" t="str">
        <f>IFERROR(VLOOKUP($A239,INPUT_Du_lieu_nhan_vien!$A:$C,3,0),"-")</f>
        <v>-</v>
      </c>
      <c r="D239" s="244"/>
      <c r="E239" s="244"/>
      <c r="F239" s="243"/>
      <c r="G239" s="244"/>
      <c r="H239" s="244"/>
      <c r="I239" s="244"/>
      <c r="J239" s="244"/>
      <c r="K239" s="244"/>
      <c r="L239" s="244"/>
      <c r="M239" s="244"/>
      <c r="N239" s="244"/>
      <c r="O239" s="244"/>
      <c r="P239" s="244"/>
      <c r="Q239" s="245"/>
    </row>
    <row r="240" spans="1:17" x14ac:dyDescent="0.2">
      <c r="A240" s="50"/>
      <c r="B240" s="42" t="str">
        <f>IFERROR(VLOOKUP($A240,INPUT_Du_lieu_nhan_vien!$A:$C,2,0),"-")</f>
        <v>-</v>
      </c>
      <c r="C240" s="42" t="str">
        <f>IFERROR(VLOOKUP($A240,INPUT_Du_lieu_nhan_vien!$A:$C,3,0),"-")</f>
        <v>-</v>
      </c>
      <c r="D240" s="244"/>
      <c r="E240" s="244"/>
      <c r="F240" s="243"/>
      <c r="G240" s="244"/>
      <c r="H240" s="244"/>
      <c r="I240" s="244"/>
      <c r="J240" s="244"/>
      <c r="K240" s="244"/>
      <c r="L240" s="244"/>
      <c r="M240" s="244"/>
      <c r="N240" s="244"/>
      <c r="O240" s="244"/>
      <c r="P240" s="244"/>
      <c r="Q240" s="245"/>
    </row>
    <row r="241" spans="1:17" x14ac:dyDescent="0.2">
      <c r="A241" s="50"/>
      <c r="B241" s="42" t="str">
        <f>IFERROR(VLOOKUP($A241,INPUT_Du_lieu_nhan_vien!$A:$C,2,0),"-")</f>
        <v>-</v>
      </c>
      <c r="C241" s="42" t="str">
        <f>IFERROR(VLOOKUP($A241,INPUT_Du_lieu_nhan_vien!$A:$C,3,0),"-")</f>
        <v>-</v>
      </c>
      <c r="D241" s="244"/>
      <c r="E241" s="244"/>
      <c r="F241" s="243"/>
      <c r="G241" s="244"/>
      <c r="H241" s="244"/>
      <c r="I241" s="244"/>
      <c r="J241" s="244"/>
      <c r="K241" s="244"/>
      <c r="L241" s="244"/>
      <c r="M241" s="244"/>
      <c r="N241" s="244"/>
      <c r="O241" s="244"/>
      <c r="P241" s="244"/>
      <c r="Q241" s="245"/>
    </row>
    <row r="242" spans="1:17" x14ac:dyDescent="0.2">
      <c r="A242" s="50"/>
      <c r="B242" s="42" t="str">
        <f>IFERROR(VLOOKUP($A242,INPUT_Du_lieu_nhan_vien!$A:$C,2,0),"-")</f>
        <v>-</v>
      </c>
      <c r="C242" s="42" t="str">
        <f>IFERROR(VLOOKUP($A242,INPUT_Du_lieu_nhan_vien!$A:$C,3,0),"-")</f>
        <v>-</v>
      </c>
      <c r="D242" s="244"/>
      <c r="E242" s="244"/>
      <c r="F242" s="243"/>
      <c r="G242" s="244"/>
      <c r="H242" s="244"/>
      <c r="I242" s="244"/>
      <c r="J242" s="244"/>
      <c r="K242" s="244"/>
      <c r="L242" s="244"/>
      <c r="M242" s="244"/>
      <c r="N242" s="244"/>
      <c r="O242" s="244"/>
      <c r="P242" s="244"/>
      <c r="Q242" s="245"/>
    </row>
    <row r="243" spans="1:17" x14ac:dyDescent="0.2">
      <c r="A243" s="50"/>
      <c r="B243" s="42" t="str">
        <f>IFERROR(VLOOKUP($A243,INPUT_Du_lieu_nhan_vien!$A:$C,2,0),"-")</f>
        <v>-</v>
      </c>
      <c r="C243" s="42" t="str">
        <f>IFERROR(VLOOKUP($A243,INPUT_Du_lieu_nhan_vien!$A:$C,3,0),"-")</f>
        <v>-</v>
      </c>
      <c r="D243" s="244"/>
      <c r="E243" s="244"/>
      <c r="F243" s="243"/>
      <c r="G243" s="244"/>
      <c r="H243" s="244"/>
      <c r="I243" s="244"/>
      <c r="J243" s="244"/>
      <c r="K243" s="244"/>
      <c r="L243" s="244"/>
      <c r="M243" s="244"/>
      <c r="N243" s="244"/>
      <c r="O243" s="244"/>
      <c r="P243" s="244"/>
      <c r="Q243" s="245"/>
    </row>
    <row r="244" spans="1:17" x14ac:dyDescent="0.2">
      <c r="A244" s="50"/>
      <c r="B244" s="42" t="str">
        <f>IFERROR(VLOOKUP($A244,INPUT_Du_lieu_nhan_vien!$A:$C,2,0),"-")</f>
        <v>-</v>
      </c>
      <c r="C244" s="42" t="str">
        <f>IFERROR(VLOOKUP($A244,INPUT_Du_lieu_nhan_vien!$A:$C,3,0),"-")</f>
        <v>-</v>
      </c>
      <c r="D244" s="244"/>
      <c r="E244" s="244"/>
      <c r="F244" s="243"/>
      <c r="G244" s="244"/>
      <c r="H244" s="244"/>
      <c r="I244" s="244"/>
      <c r="J244" s="244"/>
      <c r="K244" s="244"/>
      <c r="L244" s="244"/>
      <c r="M244" s="244"/>
      <c r="N244" s="244"/>
      <c r="O244" s="244"/>
      <c r="P244" s="244"/>
      <c r="Q244" s="245"/>
    </row>
    <row r="245" spans="1:17" x14ac:dyDescent="0.2">
      <c r="A245" s="50"/>
      <c r="B245" s="42" t="str">
        <f>IFERROR(VLOOKUP($A245,INPUT_Du_lieu_nhan_vien!$A:$C,2,0),"-")</f>
        <v>-</v>
      </c>
      <c r="C245" s="42" t="str">
        <f>IFERROR(VLOOKUP($A245,INPUT_Du_lieu_nhan_vien!$A:$C,3,0),"-")</f>
        <v>-</v>
      </c>
      <c r="D245" s="244"/>
      <c r="E245" s="244"/>
      <c r="F245" s="243"/>
      <c r="G245" s="244"/>
      <c r="H245" s="244"/>
      <c r="I245" s="244"/>
      <c r="J245" s="244"/>
      <c r="K245" s="244"/>
      <c r="L245" s="244"/>
      <c r="M245" s="244"/>
      <c r="N245" s="244"/>
      <c r="O245" s="244"/>
      <c r="P245" s="244"/>
      <c r="Q245" s="245"/>
    </row>
    <row r="246" spans="1:17" x14ac:dyDescent="0.2">
      <c r="A246" s="50"/>
      <c r="B246" s="42" t="str">
        <f>IFERROR(VLOOKUP($A246,INPUT_Du_lieu_nhan_vien!$A:$C,2,0),"-")</f>
        <v>-</v>
      </c>
      <c r="C246" s="42" t="str">
        <f>IFERROR(VLOOKUP($A246,INPUT_Du_lieu_nhan_vien!$A:$C,3,0),"-")</f>
        <v>-</v>
      </c>
      <c r="D246" s="244"/>
      <c r="E246" s="244"/>
      <c r="F246" s="243"/>
      <c r="G246" s="244"/>
      <c r="H246" s="244"/>
      <c r="I246" s="244"/>
      <c r="J246" s="244"/>
      <c r="K246" s="244"/>
      <c r="L246" s="244"/>
      <c r="M246" s="244"/>
      <c r="N246" s="244"/>
      <c r="O246" s="244"/>
      <c r="P246" s="244"/>
      <c r="Q246" s="245"/>
    </row>
    <row r="247" spans="1:17" x14ac:dyDescent="0.2">
      <c r="A247" s="50"/>
      <c r="B247" s="42" t="str">
        <f>IFERROR(VLOOKUP($A247,INPUT_Du_lieu_nhan_vien!$A:$C,2,0),"-")</f>
        <v>-</v>
      </c>
      <c r="C247" s="42" t="str">
        <f>IFERROR(VLOOKUP($A247,INPUT_Du_lieu_nhan_vien!$A:$C,3,0),"-")</f>
        <v>-</v>
      </c>
      <c r="D247" s="244"/>
      <c r="E247" s="244"/>
      <c r="F247" s="243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5"/>
    </row>
    <row r="248" spans="1:17" x14ac:dyDescent="0.2">
      <c r="A248" s="50"/>
      <c r="B248" s="42" t="str">
        <f>IFERROR(VLOOKUP($A248,INPUT_Du_lieu_nhan_vien!$A:$C,2,0),"-")</f>
        <v>-</v>
      </c>
      <c r="C248" s="42" t="str">
        <f>IFERROR(VLOOKUP($A248,INPUT_Du_lieu_nhan_vien!$A:$C,3,0),"-")</f>
        <v>-</v>
      </c>
      <c r="D248" s="244"/>
      <c r="E248" s="244"/>
      <c r="F248" s="243"/>
      <c r="G248" s="244"/>
      <c r="H248" s="244"/>
      <c r="I248" s="244"/>
      <c r="J248" s="244"/>
      <c r="K248" s="244"/>
      <c r="L248" s="244"/>
      <c r="M248" s="244"/>
      <c r="N248" s="244"/>
      <c r="O248" s="244"/>
      <c r="P248" s="244"/>
      <c r="Q248" s="245"/>
    </row>
    <row r="249" spans="1:17" x14ac:dyDescent="0.2">
      <c r="A249" s="50"/>
      <c r="B249" s="42" t="str">
        <f>IFERROR(VLOOKUP($A249,INPUT_Du_lieu_nhan_vien!$A:$C,2,0),"-")</f>
        <v>-</v>
      </c>
      <c r="C249" s="42" t="str">
        <f>IFERROR(VLOOKUP($A249,INPUT_Du_lieu_nhan_vien!$A:$C,3,0),"-")</f>
        <v>-</v>
      </c>
      <c r="D249" s="244"/>
      <c r="E249" s="244"/>
      <c r="F249" s="243"/>
      <c r="G249" s="244"/>
      <c r="H249" s="244"/>
      <c r="I249" s="244"/>
      <c r="J249" s="244"/>
      <c r="K249" s="244"/>
      <c r="L249" s="244"/>
      <c r="M249" s="244"/>
      <c r="N249" s="244"/>
      <c r="O249" s="244"/>
      <c r="P249" s="244"/>
      <c r="Q249" s="245"/>
    </row>
    <row r="250" spans="1:17" x14ac:dyDescent="0.2">
      <c r="A250" s="50"/>
      <c r="B250" s="42" t="str">
        <f>IFERROR(VLOOKUP($A250,INPUT_Du_lieu_nhan_vien!$A:$C,2,0),"-")</f>
        <v>-</v>
      </c>
      <c r="C250" s="42" t="str">
        <f>IFERROR(VLOOKUP($A250,INPUT_Du_lieu_nhan_vien!$A:$C,3,0),"-")</f>
        <v>-</v>
      </c>
      <c r="D250" s="244"/>
      <c r="E250" s="244"/>
      <c r="F250" s="243"/>
      <c r="G250" s="244"/>
      <c r="H250" s="244"/>
      <c r="I250" s="244"/>
      <c r="J250" s="244"/>
      <c r="K250" s="244"/>
      <c r="L250" s="244"/>
      <c r="M250" s="244"/>
      <c r="N250" s="244"/>
      <c r="O250" s="244"/>
      <c r="P250" s="244"/>
      <c r="Q250" s="245"/>
    </row>
    <row r="251" spans="1:17" x14ac:dyDescent="0.2">
      <c r="A251" s="50"/>
      <c r="B251" s="42" t="str">
        <f>IFERROR(VLOOKUP($A251,INPUT_Du_lieu_nhan_vien!$A:$C,2,0),"-")</f>
        <v>-</v>
      </c>
      <c r="C251" s="42" t="str">
        <f>IFERROR(VLOOKUP($A251,INPUT_Du_lieu_nhan_vien!$A:$C,3,0),"-")</f>
        <v>-</v>
      </c>
      <c r="D251" s="244"/>
      <c r="E251" s="244"/>
      <c r="F251" s="243"/>
      <c r="G251" s="244"/>
      <c r="H251" s="244"/>
      <c r="I251" s="244"/>
      <c r="J251" s="244"/>
      <c r="K251" s="244"/>
      <c r="L251" s="244"/>
      <c r="M251" s="244"/>
      <c r="N251" s="244"/>
      <c r="O251" s="244"/>
      <c r="P251" s="244"/>
      <c r="Q251" s="245"/>
    </row>
    <row r="252" spans="1:17" x14ac:dyDescent="0.2">
      <c r="A252" s="50"/>
      <c r="B252" s="42" t="str">
        <f>IFERROR(VLOOKUP($A252,INPUT_Du_lieu_nhan_vien!$A:$C,2,0),"-")</f>
        <v>-</v>
      </c>
      <c r="C252" s="42" t="str">
        <f>IFERROR(VLOOKUP($A252,INPUT_Du_lieu_nhan_vien!$A:$C,3,0),"-")</f>
        <v>-</v>
      </c>
      <c r="D252" s="244"/>
      <c r="E252" s="244"/>
      <c r="F252" s="243"/>
      <c r="G252" s="244"/>
      <c r="H252" s="244"/>
      <c r="I252" s="244"/>
      <c r="J252" s="244"/>
      <c r="K252" s="244"/>
      <c r="L252" s="244"/>
      <c r="M252" s="244"/>
      <c r="N252" s="244"/>
      <c r="O252" s="244"/>
      <c r="P252" s="244"/>
      <c r="Q252" s="245"/>
    </row>
    <row r="253" spans="1:17" x14ac:dyDescent="0.2">
      <c r="A253" s="50"/>
      <c r="B253" s="42" t="str">
        <f>IFERROR(VLOOKUP($A253,INPUT_Du_lieu_nhan_vien!$A:$C,2,0),"-")</f>
        <v>-</v>
      </c>
      <c r="C253" s="42" t="str">
        <f>IFERROR(VLOOKUP($A253,INPUT_Du_lieu_nhan_vien!$A:$C,3,0),"-")</f>
        <v>-</v>
      </c>
      <c r="D253" s="244"/>
      <c r="E253" s="244"/>
      <c r="F253" s="243"/>
      <c r="G253" s="244"/>
      <c r="H253" s="244"/>
      <c r="I253" s="244"/>
      <c r="J253" s="244"/>
      <c r="K253" s="244"/>
      <c r="L253" s="244"/>
      <c r="M253" s="244"/>
      <c r="N253" s="244"/>
      <c r="O253" s="244"/>
      <c r="P253" s="244"/>
      <c r="Q253" s="245"/>
    </row>
    <row r="254" spans="1:17" x14ac:dyDescent="0.2">
      <c r="A254" s="50"/>
      <c r="B254" s="42" t="str">
        <f>IFERROR(VLOOKUP($A254,INPUT_Du_lieu_nhan_vien!$A:$C,2,0),"-")</f>
        <v>-</v>
      </c>
      <c r="C254" s="42" t="str">
        <f>IFERROR(VLOOKUP($A254,INPUT_Du_lieu_nhan_vien!$A:$C,3,0),"-")</f>
        <v>-</v>
      </c>
      <c r="D254" s="244"/>
      <c r="E254" s="244"/>
      <c r="F254" s="243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5"/>
    </row>
    <row r="255" spans="1:17" x14ac:dyDescent="0.2">
      <c r="A255" s="50"/>
      <c r="B255" s="42" t="str">
        <f>IFERROR(VLOOKUP($A255,INPUT_Du_lieu_nhan_vien!$A:$C,2,0),"-")</f>
        <v>-</v>
      </c>
      <c r="C255" s="42" t="str">
        <f>IFERROR(VLOOKUP($A255,INPUT_Du_lieu_nhan_vien!$A:$C,3,0),"-")</f>
        <v>-</v>
      </c>
      <c r="D255" s="244"/>
      <c r="E255" s="244"/>
      <c r="F255" s="243"/>
      <c r="G255" s="244"/>
      <c r="H255" s="244"/>
      <c r="I255" s="244"/>
      <c r="J255" s="244"/>
      <c r="K255" s="244"/>
      <c r="L255" s="244"/>
      <c r="M255" s="244"/>
      <c r="N255" s="244"/>
      <c r="O255" s="244"/>
      <c r="P255" s="244"/>
      <c r="Q255" s="245"/>
    </row>
    <row r="256" spans="1:17" x14ac:dyDescent="0.2">
      <c r="A256" s="50"/>
      <c r="B256" s="42" t="str">
        <f>IFERROR(VLOOKUP($A256,INPUT_Du_lieu_nhan_vien!$A:$C,2,0),"-")</f>
        <v>-</v>
      </c>
      <c r="C256" s="42" t="str">
        <f>IFERROR(VLOOKUP($A256,INPUT_Du_lieu_nhan_vien!$A:$C,3,0),"-")</f>
        <v>-</v>
      </c>
      <c r="D256" s="244"/>
      <c r="E256" s="244"/>
      <c r="F256" s="243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5"/>
    </row>
    <row r="257" spans="1:17" x14ac:dyDescent="0.2">
      <c r="A257" s="50"/>
      <c r="B257" s="42" t="str">
        <f>IFERROR(VLOOKUP($A257,INPUT_Du_lieu_nhan_vien!$A:$C,2,0),"-")</f>
        <v>-</v>
      </c>
      <c r="C257" s="42" t="str">
        <f>IFERROR(VLOOKUP($A257,INPUT_Du_lieu_nhan_vien!$A:$C,3,0),"-")</f>
        <v>-</v>
      </c>
      <c r="D257" s="244"/>
      <c r="E257" s="244"/>
      <c r="F257" s="243"/>
      <c r="G257" s="244"/>
      <c r="H257" s="244"/>
      <c r="I257" s="244"/>
      <c r="J257" s="244"/>
      <c r="K257" s="244"/>
      <c r="L257" s="244"/>
      <c r="M257" s="244"/>
      <c r="N257" s="244"/>
      <c r="O257" s="244"/>
      <c r="P257" s="244"/>
      <c r="Q257" s="245"/>
    </row>
    <row r="258" spans="1:17" x14ac:dyDescent="0.2">
      <c r="A258" s="50"/>
      <c r="B258" s="42" t="str">
        <f>IFERROR(VLOOKUP($A258,INPUT_Du_lieu_nhan_vien!$A:$C,2,0),"-")</f>
        <v>-</v>
      </c>
      <c r="C258" s="42" t="str">
        <f>IFERROR(VLOOKUP($A258,INPUT_Du_lieu_nhan_vien!$A:$C,3,0),"-")</f>
        <v>-</v>
      </c>
      <c r="D258" s="244"/>
      <c r="E258" s="244"/>
      <c r="F258" s="243"/>
      <c r="G258" s="244"/>
      <c r="H258" s="244"/>
      <c r="I258" s="244"/>
      <c r="J258" s="244"/>
      <c r="K258" s="244"/>
      <c r="L258" s="244"/>
      <c r="M258" s="244"/>
      <c r="N258" s="244"/>
      <c r="O258" s="244"/>
      <c r="P258" s="244"/>
      <c r="Q258" s="245"/>
    </row>
    <row r="259" spans="1:17" x14ac:dyDescent="0.2">
      <c r="A259" s="50"/>
      <c r="B259" s="42" t="str">
        <f>IFERROR(VLOOKUP($A259,INPUT_Du_lieu_nhan_vien!$A:$C,2,0),"-")</f>
        <v>-</v>
      </c>
      <c r="C259" s="42" t="str">
        <f>IFERROR(VLOOKUP($A259,INPUT_Du_lieu_nhan_vien!$A:$C,3,0),"-")</f>
        <v>-</v>
      </c>
      <c r="D259" s="244"/>
      <c r="E259" s="244"/>
      <c r="F259" s="243"/>
      <c r="G259" s="244"/>
      <c r="H259" s="244"/>
      <c r="I259" s="244"/>
      <c r="J259" s="244"/>
      <c r="K259" s="244"/>
      <c r="L259" s="244"/>
      <c r="M259" s="244"/>
      <c r="N259" s="244"/>
      <c r="O259" s="244"/>
      <c r="P259" s="244"/>
      <c r="Q259" s="245"/>
    </row>
    <row r="260" spans="1:17" x14ac:dyDescent="0.2">
      <c r="A260" s="50"/>
      <c r="B260" s="42" t="str">
        <f>IFERROR(VLOOKUP($A260,INPUT_Du_lieu_nhan_vien!$A:$C,2,0),"-")</f>
        <v>-</v>
      </c>
      <c r="C260" s="42" t="str">
        <f>IFERROR(VLOOKUP($A260,INPUT_Du_lieu_nhan_vien!$A:$C,3,0),"-")</f>
        <v>-</v>
      </c>
      <c r="D260" s="244"/>
      <c r="E260" s="244"/>
      <c r="F260" s="243"/>
      <c r="G260" s="244"/>
      <c r="H260" s="244"/>
      <c r="I260" s="244"/>
      <c r="J260" s="244"/>
      <c r="K260" s="244"/>
      <c r="L260" s="244"/>
      <c r="M260" s="244"/>
      <c r="N260" s="244"/>
      <c r="O260" s="244"/>
      <c r="P260" s="244"/>
      <c r="Q260" s="245"/>
    </row>
    <row r="261" spans="1:17" x14ac:dyDescent="0.2">
      <c r="A261" s="50"/>
      <c r="B261" s="42" t="str">
        <f>IFERROR(VLOOKUP($A261,INPUT_Du_lieu_nhan_vien!$A:$C,2,0),"-")</f>
        <v>-</v>
      </c>
      <c r="C261" s="42" t="str">
        <f>IFERROR(VLOOKUP($A261,INPUT_Du_lieu_nhan_vien!$A:$C,3,0),"-")</f>
        <v>-</v>
      </c>
      <c r="D261" s="244"/>
      <c r="E261" s="244"/>
      <c r="F261" s="243"/>
      <c r="G261" s="244"/>
      <c r="H261" s="244"/>
      <c r="I261" s="244"/>
      <c r="J261" s="244"/>
      <c r="K261" s="244"/>
      <c r="L261" s="244"/>
      <c r="M261" s="244"/>
      <c r="N261" s="244"/>
      <c r="O261" s="244"/>
      <c r="P261" s="244"/>
      <c r="Q261" s="245"/>
    </row>
    <row r="262" spans="1:17" x14ac:dyDescent="0.2">
      <c r="A262" s="50"/>
      <c r="B262" s="42" t="str">
        <f>IFERROR(VLOOKUP($A262,INPUT_Du_lieu_nhan_vien!$A:$C,2,0),"-")</f>
        <v>-</v>
      </c>
      <c r="C262" s="42" t="str">
        <f>IFERROR(VLOOKUP($A262,INPUT_Du_lieu_nhan_vien!$A:$C,3,0),"-")</f>
        <v>-</v>
      </c>
      <c r="D262" s="244"/>
      <c r="E262" s="244"/>
      <c r="F262" s="243"/>
      <c r="G262" s="244"/>
      <c r="H262" s="244"/>
      <c r="I262" s="244"/>
      <c r="J262" s="244"/>
      <c r="K262" s="244"/>
      <c r="L262" s="244"/>
      <c r="M262" s="244"/>
      <c r="N262" s="244"/>
      <c r="O262" s="244"/>
      <c r="P262" s="244"/>
      <c r="Q262" s="245"/>
    </row>
    <row r="263" spans="1:17" x14ac:dyDescent="0.2">
      <c r="A263" s="50"/>
      <c r="B263" s="42" t="str">
        <f>IFERROR(VLOOKUP($A263,INPUT_Du_lieu_nhan_vien!$A:$C,2,0),"-")</f>
        <v>-</v>
      </c>
      <c r="C263" s="42" t="str">
        <f>IFERROR(VLOOKUP($A263,INPUT_Du_lieu_nhan_vien!$A:$C,3,0),"-")</f>
        <v>-</v>
      </c>
      <c r="D263" s="244"/>
      <c r="E263" s="244"/>
      <c r="F263" s="243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5"/>
    </row>
    <row r="264" spans="1:17" x14ac:dyDescent="0.2">
      <c r="A264" s="50"/>
      <c r="B264" s="42" t="str">
        <f>IFERROR(VLOOKUP($A264,INPUT_Du_lieu_nhan_vien!$A:$C,2,0),"-")</f>
        <v>-</v>
      </c>
      <c r="C264" s="42" t="str">
        <f>IFERROR(VLOOKUP($A264,INPUT_Du_lieu_nhan_vien!$A:$C,3,0),"-")</f>
        <v>-</v>
      </c>
      <c r="D264" s="244"/>
      <c r="E264" s="244"/>
      <c r="F264" s="243"/>
      <c r="G264" s="244"/>
      <c r="H264" s="244"/>
      <c r="I264" s="244"/>
      <c r="J264" s="244"/>
      <c r="K264" s="244"/>
      <c r="L264" s="244"/>
      <c r="M264" s="244"/>
      <c r="N264" s="244"/>
      <c r="O264" s="244"/>
      <c r="P264" s="244"/>
      <c r="Q264" s="245"/>
    </row>
    <row r="265" spans="1:17" x14ac:dyDescent="0.2">
      <c r="A265" s="50"/>
      <c r="B265" s="42" t="str">
        <f>IFERROR(VLOOKUP($A265,INPUT_Du_lieu_nhan_vien!$A:$C,2,0),"-")</f>
        <v>-</v>
      </c>
      <c r="C265" s="42" t="str">
        <f>IFERROR(VLOOKUP($A265,INPUT_Du_lieu_nhan_vien!$A:$C,3,0),"-")</f>
        <v>-</v>
      </c>
      <c r="D265" s="244"/>
      <c r="E265" s="244"/>
      <c r="F265" s="243"/>
      <c r="G265" s="244"/>
      <c r="H265" s="244"/>
      <c r="I265" s="244"/>
      <c r="J265" s="244"/>
      <c r="K265" s="244"/>
      <c r="L265" s="244"/>
      <c r="M265" s="244"/>
      <c r="N265" s="244"/>
      <c r="O265" s="244"/>
      <c r="P265" s="244"/>
      <c r="Q265" s="245"/>
    </row>
    <row r="266" spans="1:17" x14ac:dyDescent="0.2">
      <c r="A266" s="50"/>
      <c r="B266" s="42" t="str">
        <f>IFERROR(VLOOKUP($A266,INPUT_Du_lieu_nhan_vien!$A:$C,2,0),"-")</f>
        <v>-</v>
      </c>
      <c r="C266" s="42" t="str">
        <f>IFERROR(VLOOKUP($A266,INPUT_Du_lieu_nhan_vien!$A:$C,3,0),"-")</f>
        <v>-</v>
      </c>
      <c r="D266" s="244"/>
      <c r="E266" s="244"/>
      <c r="F266" s="243"/>
      <c r="G266" s="244"/>
      <c r="H266" s="244"/>
      <c r="I266" s="244"/>
      <c r="J266" s="244"/>
      <c r="K266" s="244"/>
      <c r="L266" s="244"/>
      <c r="M266" s="244"/>
      <c r="N266" s="244"/>
      <c r="O266" s="244"/>
      <c r="P266" s="244"/>
      <c r="Q266" s="245"/>
    </row>
    <row r="267" spans="1:17" x14ac:dyDescent="0.2">
      <c r="A267" s="50"/>
      <c r="B267" s="42" t="str">
        <f>IFERROR(VLOOKUP($A267,INPUT_Du_lieu_nhan_vien!$A:$C,2,0),"-")</f>
        <v>-</v>
      </c>
      <c r="C267" s="42" t="str">
        <f>IFERROR(VLOOKUP($A267,INPUT_Du_lieu_nhan_vien!$A:$C,3,0),"-")</f>
        <v>-</v>
      </c>
      <c r="D267" s="244"/>
      <c r="E267" s="244"/>
      <c r="F267" s="243"/>
      <c r="G267" s="244"/>
      <c r="H267" s="244"/>
      <c r="I267" s="244"/>
      <c r="J267" s="244"/>
      <c r="K267" s="244"/>
      <c r="L267" s="244"/>
      <c r="M267" s="244"/>
      <c r="N267" s="244"/>
      <c r="O267" s="244"/>
      <c r="P267" s="244"/>
      <c r="Q267" s="245"/>
    </row>
    <row r="268" spans="1:17" x14ac:dyDescent="0.2">
      <c r="A268" s="50"/>
      <c r="B268" s="42" t="str">
        <f>IFERROR(VLOOKUP($A268,INPUT_Du_lieu_nhan_vien!$A:$C,2,0),"-")</f>
        <v>-</v>
      </c>
      <c r="C268" s="42" t="str">
        <f>IFERROR(VLOOKUP($A268,INPUT_Du_lieu_nhan_vien!$A:$C,3,0),"-")</f>
        <v>-</v>
      </c>
      <c r="D268" s="244"/>
      <c r="E268" s="244"/>
      <c r="F268" s="243"/>
      <c r="G268" s="244"/>
      <c r="H268" s="244"/>
      <c r="I268" s="244"/>
      <c r="J268" s="244"/>
      <c r="K268" s="244"/>
      <c r="L268" s="244"/>
      <c r="M268" s="244"/>
      <c r="N268" s="244"/>
      <c r="O268" s="244"/>
      <c r="P268" s="244"/>
      <c r="Q268" s="245"/>
    </row>
    <row r="269" spans="1:17" x14ac:dyDescent="0.2">
      <c r="A269" s="50"/>
      <c r="B269" s="42" t="str">
        <f>IFERROR(VLOOKUP($A269,INPUT_Du_lieu_nhan_vien!$A:$C,2,0),"-")</f>
        <v>-</v>
      </c>
      <c r="C269" s="42" t="str">
        <f>IFERROR(VLOOKUP($A269,INPUT_Du_lieu_nhan_vien!$A:$C,3,0),"-")</f>
        <v>-</v>
      </c>
      <c r="D269" s="244"/>
      <c r="E269" s="244"/>
      <c r="F269" s="243"/>
      <c r="G269" s="244"/>
      <c r="H269" s="244"/>
      <c r="I269" s="244"/>
      <c r="J269" s="244"/>
      <c r="K269" s="244"/>
      <c r="L269" s="244"/>
      <c r="M269" s="244"/>
      <c r="N269" s="244"/>
      <c r="O269" s="244"/>
      <c r="P269" s="244"/>
      <c r="Q269" s="245"/>
    </row>
    <row r="270" spans="1:17" x14ac:dyDescent="0.2">
      <c r="A270" s="50"/>
      <c r="B270" s="42" t="str">
        <f>IFERROR(VLOOKUP($A270,INPUT_Du_lieu_nhan_vien!$A:$C,2,0),"-")</f>
        <v>-</v>
      </c>
      <c r="C270" s="42" t="str">
        <f>IFERROR(VLOOKUP($A270,INPUT_Du_lieu_nhan_vien!$A:$C,3,0),"-")</f>
        <v>-</v>
      </c>
      <c r="D270" s="244"/>
      <c r="E270" s="244"/>
      <c r="F270" s="243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5"/>
    </row>
    <row r="271" spans="1:17" x14ac:dyDescent="0.2">
      <c r="A271" s="50"/>
      <c r="B271" s="42" t="str">
        <f>IFERROR(VLOOKUP($A271,INPUT_Du_lieu_nhan_vien!$A:$C,2,0),"-")</f>
        <v>-</v>
      </c>
      <c r="C271" s="42" t="str">
        <f>IFERROR(VLOOKUP($A271,INPUT_Du_lieu_nhan_vien!$A:$C,3,0),"-")</f>
        <v>-</v>
      </c>
      <c r="D271" s="244"/>
      <c r="E271" s="244"/>
      <c r="F271" s="243"/>
      <c r="G271" s="244"/>
      <c r="H271" s="244"/>
      <c r="I271" s="244"/>
      <c r="J271" s="244"/>
      <c r="K271" s="244"/>
      <c r="L271" s="244"/>
      <c r="M271" s="244"/>
      <c r="N271" s="244"/>
      <c r="O271" s="244"/>
      <c r="P271" s="244"/>
      <c r="Q271" s="245"/>
    </row>
    <row r="272" spans="1:17" x14ac:dyDescent="0.2">
      <c r="A272" s="50"/>
      <c r="B272" s="42" t="str">
        <f>IFERROR(VLOOKUP($A272,INPUT_Du_lieu_nhan_vien!$A:$C,2,0),"-")</f>
        <v>-</v>
      </c>
      <c r="C272" s="42" t="str">
        <f>IFERROR(VLOOKUP($A272,INPUT_Du_lieu_nhan_vien!$A:$C,3,0),"-")</f>
        <v>-</v>
      </c>
      <c r="D272" s="244"/>
      <c r="E272" s="244"/>
      <c r="F272" s="243"/>
      <c r="G272" s="244"/>
      <c r="H272" s="244"/>
      <c r="I272" s="244"/>
      <c r="J272" s="244"/>
      <c r="K272" s="244"/>
      <c r="L272" s="244"/>
      <c r="M272" s="244"/>
      <c r="N272" s="244"/>
      <c r="O272" s="244"/>
      <c r="P272" s="244"/>
      <c r="Q272" s="245"/>
    </row>
    <row r="273" spans="1:17" x14ac:dyDescent="0.2">
      <c r="A273" s="50"/>
      <c r="B273" s="42" t="str">
        <f>IFERROR(VLOOKUP($A273,INPUT_Du_lieu_nhan_vien!$A:$C,2,0),"-")</f>
        <v>-</v>
      </c>
      <c r="C273" s="42" t="str">
        <f>IFERROR(VLOOKUP($A273,INPUT_Du_lieu_nhan_vien!$A:$C,3,0),"-")</f>
        <v>-</v>
      </c>
      <c r="D273" s="244"/>
      <c r="E273" s="244"/>
      <c r="F273" s="243"/>
      <c r="G273" s="244"/>
      <c r="H273" s="244"/>
      <c r="I273" s="244"/>
      <c r="J273" s="244"/>
      <c r="K273" s="244"/>
      <c r="L273" s="244"/>
      <c r="M273" s="244"/>
      <c r="N273" s="244"/>
      <c r="O273" s="244"/>
      <c r="P273" s="244"/>
      <c r="Q273" s="245"/>
    </row>
    <row r="274" spans="1:17" x14ac:dyDescent="0.2">
      <c r="A274" s="50"/>
      <c r="B274" s="42" t="str">
        <f>IFERROR(VLOOKUP($A274,INPUT_Du_lieu_nhan_vien!$A:$C,2,0),"-")</f>
        <v>-</v>
      </c>
      <c r="C274" s="42" t="str">
        <f>IFERROR(VLOOKUP($A274,INPUT_Du_lieu_nhan_vien!$A:$C,3,0),"-")</f>
        <v>-</v>
      </c>
      <c r="D274" s="244"/>
      <c r="E274" s="244"/>
      <c r="F274" s="243"/>
      <c r="G274" s="244"/>
      <c r="H274" s="244"/>
      <c r="I274" s="244"/>
      <c r="J274" s="244"/>
      <c r="K274" s="244"/>
      <c r="L274" s="244"/>
      <c r="M274" s="244"/>
      <c r="N274" s="244"/>
      <c r="O274" s="244"/>
      <c r="P274" s="244"/>
      <c r="Q274" s="245"/>
    </row>
    <row r="275" spans="1:17" x14ac:dyDescent="0.2">
      <c r="A275" s="50"/>
      <c r="B275" s="42" t="str">
        <f>IFERROR(VLOOKUP($A275,INPUT_Du_lieu_nhan_vien!$A:$C,2,0),"-")</f>
        <v>-</v>
      </c>
      <c r="C275" s="42" t="str">
        <f>IFERROR(VLOOKUP($A275,INPUT_Du_lieu_nhan_vien!$A:$C,3,0),"-")</f>
        <v>-</v>
      </c>
      <c r="D275" s="244"/>
      <c r="E275" s="244"/>
      <c r="F275" s="243"/>
      <c r="G275" s="244"/>
      <c r="H275" s="244"/>
      <c r="I275" s="244"/>
      <c r="J275" s="244"/>
      <c r="K275" s="244"/>
      <c r="L275" s="244"/>
      <c r="M275" s="244"/>
      <c r="N275" s="244"/>
      <c r="O275" s="244"/>
      <c r="P275" s="244"/>
      <c r="Q275" s="245"/>
    </row>
    <row r="276" spans="1:17" x14ac:dyDescent="0.2">
      <c r="A276" s="50"/>
      <c r="B276" s="42" t="str">
        <f>IFERROR(VLOOKUP($A276,INPUT_Du_lieu_nhan_vien!$A:$C,2,0),"-")</f>
        <v>-</v>
      </c>
      <c r="C276" s="42" t="str">
        <f>IFERROR(VLOOKUP($A276,INPUT_Du_lieu_nhan_vien!$A:$C,3,0),"-")</f>
        <v>-</v>
      </c>
      <c r="D276" s="244"/>
      <c r="E276" s="244"/>
      <c r="F276" s="243"/>
      <c r="G276" s="244"/>
      <c r="H276" s="244"/>
      <c r="I276" s="244"/>
      <c r="J276" s="244"/>
      <c r="K276" s="244"/>
      <c r="L276" s="244"/>
      <c r="M276" s="244"/>
      <c r="N276" s="244"/>
      <c r="O276" s="244"/>
      <c r="P276" s="244"/>
      <c r="Q276" s="245"/>
    </row>
    <row r="277" spans="1:17" x14ac:dyDescent="0.2">
      <c r="A277" s="50"/>
      <c r="B277" s="42" t="str">
        <f>IFERROR(VLOOKUP($A277,INPUT_Du_lieu_nhan_vien!$A:$C,2,0),"-")</f>
        <v>-</v>
      </c>
      <c r="C277" s="42" t="str">
        <f>IFERROR(VLOOKUP($A277,INPUT_Du_lieu_nhan_vien!$A:$C,3,0),"-")</f>
        <v>-</v>
      </c>
      <c r="D277" s="244"/>
      <c r="E277" s="244"/>
      <c r="F277" s="243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5"/>
    </row>
    <row r="278" spans="1:17" x14ac:dyDescent="0.2">
      <c r="A278" s="50"/>
      <c r="B278" s="42" t="str">
        <f>IFERROR(VLOOKUP($A278,INPUT_Du_lieu_nhan_vien!$A:$C,2,0),"-")</f>
        <v>-</v>
      </c>
      <c r="C278" s="42" t="str">
        <f>IFERROR(VLOOKUP($A278,INPUT_Du_lieu_nhan_vien!$A:$C,3,0),"-")</f>
        <v>-</v>
      </c>
      <c r="D278" s="244"/>
      <c r="E278" s="244"/>
      <c r="F278" s="243"/>
      <c r="G278" s="244"/>
      <c r="H278" s="244"/>
      <c r="I278" s="244"/>
      <c r="J278" s="244"/>
      <c r="K278" s="244"/>
      <c r="L278" s="244"/>
      <c r="M278" s="244"/>
      <c r="N278" s="244"/>
      <c r="O278" s="244"/>
      <c r="P278" s="244"/>
      <c r="Q278" s="245"/>
    </row>
    <row r="279" spans="1:17" x14ac:dyDescent="0.2">
      <c r="A279" s="50"/>
      <c r="B279" s="42" t="str">
        <f>IFERROR(VLOOKUP($A279,INPUT_Du_lieu_nhan_vien!$A:$C,2,0),"-")</f>
        <v>-</v>
      </c>
      <c r="C279" s="42" t="str">
        <f>IFERROR(VLOOKUP($A279,INPUT_Du_lieu_nhan_vien!$A:$C,3,0),"-")</f>
        <v>-</v>
      </c>
      <c r="D279" s="244"/>
      <c r="E279" s="244"/>
      <c r="F279" s="243"/>
      <c r="G279" s="244"/>
      <c r="H279" s="244"/>
      <c r="I279" s="244"/>
      <c r="J279" s="244"/>
      <c r="K279" s="244"/>
      <c r="L279" s="244"/>
      <c r="M279" s="244"/>
      <c r="N279" s="244"/>
      <c r="O279" s="244"/>
      <c r="P279" s="244"/>
      <c r="Q279" s="245"/>
    </row>
    <row r="280" spans="1:17" x14ac:dyDescent="0.2">
      <c r="A280" s="50"/>
      <c r="B280" s="42" t="str">
        <f>IFERROR(VLOOKUP($A280,INPUT_Du_lieu_nhan_vien!$A:$C,2,0),"-")</f>
        <v>-</v>
      </c>
      <c r="C280" s="42" t="str">
        <f>IFERROR(VLOOKUP($A280,INPUT_Du_lieu_nhan_vien!$A:$C,3,0),"-")</f>
        <v>-</v>
      </c>
      <c r="D280" s="244"/>
      <c r="E280" s="244"/>
      <c r="F280" s="243"/>
      <c r="G280" s="244"/>
      <c r="H280" s="244"/>
      <c r="I280" s="244"/>
      <c r="J280" s="244"/>
      <c r="K280" s="244"/>
      <c r="L280" s="244"/>
      <c r="M280" s="244"/>
      <c r="N280" s="244"/>
      <c r="O280" s="244"/>
      <c r="P280" s="244"/>
      <c r="Q280" s="245"/>
    </row>
    <row r="281" spans="1:17" x14ac:dyDescent="0.2">
      <c r="A281" s="50"/>
      <c r="B281" s="42" t="str">
        <f>IFERROR(VLOOKUP($A281,INPUT_Du_lieu_nhan_vien!$A:$C,2,0),"-")</f>
        <v>-</v>
      </c>
      <c r="C281" s="42" t="str">
        <f>IFERROR(VLOOKUP($A281,INPUT_Du_lieu_nhan_vien!$A:$C,3,0),"-")</f>
        <v>-</v>
      </c>
      <c r="D281" s="244"/>
      <c r="E281" s="244"/>
      <c r="F281" s="243"/>
      <c r="G281" s="244"/>
      <c r="H281" s="244"/>
      <c r="I281" s="244"/>
      <c r="J281" s="244"/>
      <c r="K281" s="244"/>
      <c r="L281" s="244"/>
      <c r="M281" s="244"/>
      <c r="N281" s="244"/>
      <c r="O281" s="244"/>
      <c r="P281" s="244"/>
      <c r="Q281" s="245"/>
    </row>
    <row r="282" spans="1:17" x14ac:dyDescent="0.2">
      <c r="A282" s="50"/>
      <c r="B282" s="42" t="str">
        <f>IFERROR(VLOOKUP($A282,INPUT_Du_lieu_nhan_vien!$A:$C,2,0),"-")</f>
        <v>-</v>
      </c>
      <c r="C282" s="42" t="str">
        <f>IFERROR(VLOOKUP($A282,INPUT_Du_lieu_nhan_vien!$A:$C,3,0),"-")</f>
        <v>-</v>
      </c>
      <c r="D282" s="244"/>
      <c r="E282" s="244"/>
      <c r="F282" s="243"/>
      <c r="G282" s="244"/>
      <c r="H282" s="244"/>
      <c r="I282" s="244"/>
      <c r="J282" s="244"/>
      <c r="K282" s="244"/>
      <c r="L282" s="244"/>
      <c r="M282" s="244"/>
      <c r="N282" s="244"/>
      <c r="O282" s="244"/>
      <c r="P282" s="244"/>
      <c r="Q282" s="245"/>
    </row>
    <row r="283" spans="1:17" x14ac:dyDescent="0.2">
      <c r="A283" s="50"/>
      <c r="B283" s="42" t="str">
        <f>IFERROR(VLOOKUP($A283,INPUT_Du_lieu_nhan_vien!$A:$C,2,0),"-")</f>
        <v>-</v>
      </c>
      <c r="C283" s="42" t="str">
        <f>IFERROR(VLOOKUP($A283,INPUT_Du_lieu_nhan_vien!$A:$C,3,0),"-")</f>
        <v>-</v>
      </c>
      <c r="D283" s="244"/>
      <c r="E283" s="244"/>
      <c r="F283" s="243"/>
      <c r="G283" s="244"/>
      <c r="H283" s="244"/>
      <c r="I283" s="244"/>
      <c r="J283" s="244"/>
      <c r="K283" s="244"/>
      <c r="L283" s="244"/>
      <c r="M283" s="244"/>
      <c r="N283" s="244"/>
      <c r="O283" s="244"/>
      <c r="P283" s="244"/>
      <c r="Q283" s="245"/>
    </row>
    <row r="284" spans="1:17" x14ac:dyDescent="0.2">
      <c r="A284" s="50"/>
      <c r="B284" s="42" t="str">
        <f>IFERROR(VLOOKUP($A284,INPUT_Du_lieu_nhan_vien!$A:$C,2,0),"-")</f>
        <v>-</v>
      </c>
      <c r="C284" s="42" t="str">
        <f>IFERROR(VLOOKUP($A284,INPUT_Du_lieu_nhan_vien!$A:$C,3,0),"-")</f>
        <v>-</v>
      </c>
      <c r="D284" s="244"/>
      <c r="E284" s="244"/>
      <c r="F284" s="243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5"/>
    </row>
    <row r="285" spans="1:17" x14ac:dyDescent="0.2">
      <c r="A285" s="50"/>
      <c r="B285" s="42" t="str">
        <f>IFERROR(VLOOKUP($A285,INPUT_Du_lieu_nhan_vien!$A:$C,2,0),"-")</f>
        <v>-</v>
      </c>
      <c r="C285" s="42" t="str">
        <f>IFERROR(VLOOKUP($A285,INPUT_Du_lieu_nhan_vien!$A:$C,3,0),"-")</f>
        <v>-</v>
      </c>
      <c r="D285" s="244"/>
      <c r="E285" s="244"/>
      <c r="F285" s="243"/>
      <c r="G285" s="244"/>
      <c r="H285" s="244"/>
      <c r="I285" s="244"/>
      <c r="J285" s="244"/>
      <c r="K285" s="244"/>
      <c r="L285" s="244"/>
      <c r="M285" s="244"/>
      <c r="N285" s="244"/>
      <c r="O285" s="244"/>
      <c r="P285" s="244"/>
      <c r="Q285" s="245"/>
    </row>
    <row r="286" spans="1:17" x14ac:dyDescent="0.2">
      <c r="A286" s="50"/>
      <c r="B286" s="42" t="str">
        <f>IFERROR(VLOOKUP($A286,INPUT_Du_lieu_nhan_vien!$A:$C,2,0),"-")</f>
        <v>-</v>
      </c>
      <c r="C286" s="42" t="str">
        <f>IFERROR(VLOOKUP($A286,INPUT_Du_lieu_nhan_vien!$A:$C,3,0),"-")</f>
        <v>-</v>
      </c>
      <c r="D286" s="244"/>
      <c r="E286" s="244"/>
      <c r="F286" s="243"/>
      <c r="G286" s="244"/>
      <c r="H286" s="244"/>
      <c r="I286" s="244"/>
      <c r="J286" s="244"/>
      <c r="K286" s="244"/>
      <c r="L286" s="244"/>
      <c r="M286" s="244"/>
      <c r="N286" s="244"/>
      <c r="O286" s="244"/>
      <c r="P286" s="244"/>
      <c r="Q286" s="245"/>
    </row>
    <row r="287" spans="1:17" x14ac:dyDescent="0.2">
      <c r="A287" s="50"/>
      <c r="B287" s="42" t="str">
        <f>IFERROR(VLOOKUP($A287,INPUT_Du_lieu_nhan_vien!$A:$C,2,0),"-")</f>
        <v>-</v>
      </c>
      <c r="C287" s="42" t="str">
        <f>IFERROR(VLOOKUP($A287,INPUT_Du_lieu_nhan_vien!$A:$C,3,0),"-")</f>
        <v>-</v>
      </c>
      <c r="D287" s="244"/>
      <c r="E287" s="244"/>
      <c r="F287" s="243"/>
      <c r="G287" s="244"/>
      <c r="H287" s="244"/>
      <c r="I287" s="244"/>
      <c r="J287" s="244"/>
      <c r="K287" s="244"/>
      <c r="L287" s="244"/>
      <c r="M287" s="244"/>
      <c r="N287" s="244"/>
      <c r="O287" s="244"/>
      <c r="P287" s="244"/>
      <c r="Q287" s="245"/>
    </row>
    <row r="288" spans="1:17" x14ac:dyDescent="0.2">
      <c r="A288" s="50"/>
      <c r="B288" s="42" t="str">
        <f>IFERROR(VLOOKUP($A288,INPUT_Du_lieu_nhan_vien!$A:$C,2,0),"-")</f>
        <v>-</v>
      </c>
      <c r="C288" s="42" t="str">
        <f>IFERROR(VLOOKUP($A288,INPUT_Du_lieu_nhan_vien!$A:$C,3,0),"-")</f>
        <v>-</v>
      </c>
      <c r="D288" s="244"/>
      <c r="E288" s="244"/>
      <c r="F288" s="243"/>
      <c r="G288" s="244"/>
      <c r="H288" s="244"/>
      <c r="I288" s="244"/>
      <c r="J288" s="244"/>
      <c r="K288" s="244"/>
      <c r="L288" s="244"/>
      <c r="M288" s="244"/>
      <c r="N288" s="244"/>
      <c r="O288" s="244"/>
      <c r="P288" s="244"/>
      <c r="Q288" s="245"/>
    </row>
    <row r="289" spans="1:17" x14ac:dyDescent="0.2">
      <c r="A289" s="50"/>
      <c r="B289" s="42" t="str">
        <f>IFERROR(VLOOKUP($A289,INPUT_Du_lieu_nhan_vien!$A:$C,2,0),"-")</f>
        <v>-</v>
      </c>
      <c r="C289" s="42" t="str">
        <f>IFERROR(VLOOKUP($A289,INPUT_Du_lieu_nhan_vien!$A:$C,3,0),"-")</f>
        <v>-</v>
      </c>
      <c r="D289" s="244"/>
      <c r="E289" s="244"/>
      <c r="F289" s="243"/>
      <c r="G289" s="244"/>
      <c r="H289" s="244"/>
      <c r="I289" s="244"/>
      <c r="J289" s="244"/>
      <c r="K289" s="244"/>
      <c r="L289" s="244"/>
      <c r="M289" s="244"/>
      <c r="N289" s="244"/>
      <c r="O289" s="244"/>
      <c r="P289" s="244"/>
      <c r="Q289" s="245"/>
    </row>
    <row r="290" spans="1:17" x14ac:dyDescent="0.2">
      <c r="A290" s="50"/>
      <c r="B290" s="42" t="str">
        <f>IFERROR(VLOOKUP($A290,INPUT_Du_lieu_nhan_vien!$A:$C,2,0),"-")</f>
        <v>-</v>
      </c>
      <c r="C290" s="42" t="str">
        <f>IFERROR(VLOOKUP($A290,INPUT_Du_lieu_nhan_vien!$A:$C,3,0),"-")</f>
        <v>-</v>
      </c>
      <c r="D290" s="244"/>
      <c r="E290" s="244"/>
      <c r="F290" s="243"/>
      <c r="G290" s="244"/>
      <c r="H290" s="244"/>
      <c r="I290" s="244"/>
      <c r="J290" s="244"/>
      <c r="K290" s="244"/>
      <c r="L290" s="244"/>
      <c r="M290" s="244"/>
      <c r="N290" s="244"/>
      <c r="O290" s="244"/>
      <c r="P290" s="244"/>
      <c r="Q290" s="245"/>
    </row>
    <row r="291" spans="1:17" x14ac:dyDescent="0.2">
      <c r="A291" s="50"/>
      <c r="B291" s="42" t="str">
        <f>IFERROR(VLOOKUP($A291,INPUT_Du_lieu_nhan_vien!$A:$C,2,0),"-")</f>
        <v>-</v>
      </c>
      <c r="C291" s="42" t="str">
        <f>IFERROR(VLOOKUP($A291,INPUT_Du_lieu_nhan_vien!$A:$C,3,0),"-")</f>
        <v>-</v>
      </c>
      <c r="D291" s="244"/>
      <c r="E291" s="244"/>
      <c r="F291" s="243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5"/>
    </row>
    <row r="292" spans="1:17" x14ac:dyDescent="0.2">
      <c r="A292" s="50"/>
      <c r="B292" s="42" t="str">
        <f>IFERROR(VLOOKUP($A292,INPUT_Du_lieu_nhan_vien!$A:$C,2,0),"-")</f>
        <v>-</v>
      </c>
      <c r="C292" s="42" t="str">
        <f>IFERROR(VLOOKUP($A292,INPUT_Du_lieu_nhan_vien!$A:$C,3,0),"-")</f>
        <v>-</v>
      </c>
      <c r="D292" s="244"/>
      <c r="E292" s="244"/>
      <c r="F292" s="243"/>
      <c r="G292" s="244"/>
      <c r="H292" s="244"/>
      <c r="I292" s="244"/>
      <c r="J292" s="244"/>
      <c r="K292" s="244"/>
      <c r="L292" s="244"/>
      <c r="M292" s="244"/>
      <c r="N292" s="244"/>
      <c r="O292" s="244"/>
      <c r="P292" s="244"/>
      <c r="Q292" s="245"/>
    </row>
    <row r="293" spans="1:17" x14ac:dyDescent="0.2">
      <c r="A293" s="50"/>
      <c r="B293" s="42" t="str">
        <f>IFERROR(VLOOKUP($A293,INPUT_Du_lieu_nhan_vien!$A:$C,2,0),"-")</f>
        <v>-</v>
      </c>
      <c r="C293" s="42" t="str">
        <f>IFERROR(VLOOKUP($A293,INPUT_Du_lieu_nhan_vien!$A:$C,3,0),"-")</f>
        <v>-</v>
      </c>
      <c r="D293" s="244"/>
      <c r="E293" s="244"/>
      <c r="F293" s="243"/>
      <c r="G293" s="244"/>
      <c r="H293" s="244"/>
      <c r="I293" s="244"/>
      <c r="J293" s="244"/>
      <c r="K293" s="244"/>
      <c r="L293" s="244"/>
      <c r="M293" s="244"/>
      <c r="N293" s="244"/>
      <c r="O293" s="244"/>
      <c r="P293" s="244"/>
      <c r="Q293" s="245"/>
    </row>
    <row r="294" spans="1:17" x14ac:dyDescent="0.2">
      <c r="A294" s="50"/>
      <c r="B294" s="42" t="str">
        <f>IFERROR(VLOOKUP($A294,INPUT_Du_lieu_nhan_vien!$A:$C,2,0),"-")</f>
        <v>-</v>
      </c>
      <c r="C294" s="42" t="str">
        <f>IFERROR(VLOOKUP($A294,INPUT_Du_lieu_nhan_vien!$A:$C,3,0),"-")</f>
        <v>-</v>
      </c>
      <c r="D294" s="244"/>
      <c r="E294" s="244"/>
      <c r="F294" s="243"/>
      <c r="G294" s="244"/>
      <c r="H294" s="244"/>
      <c r="I294" s="244"/>
      <c r="J294" s="244"/>
      <c r="K294" s="244"/>
      <c r="L294" s="244"/>
      <c r="M294" s="244"/>
      <c r="N294" s="244"/>
      <c r="O294" s="244"/>
      <c r="P294" s="244"/>
      <c r="Q294" s="245"/>
    </row>
    <row r="295" spans="1:17" x14ac:dyDescent="0.2">
      <c r="A295" s="50"/>
      <c r="B295" s="42" t="str">
        <f>IFERROR(VLOOKUP($A295,INPUT_Du_lieu_nhan_vien!$A:$C,2,0),"-")</f>
        <v>-</v>
      </c>
      <c r="C295" s="42" t="str">
        <f>IFERROR(VLOOKUP($A295,INPUT_Du_lieu_nhan_vien!$A:$C,3,0),"-")</f>
        <v>-</v>
      </c>
      <c r="D295" s="244"/>
      <c r="E295" s="244"/>
      <c r="F295" s="243"/>
      <c r="G295" s="244"/>
      <c r="H295" s="244"/>
      <c r="I295" s="244"/>
      <c r="J295" s="244"/>
      <c r="K295" s="244"/>
      <c r="L295" s="244"/>
      <c r="M295" s="244"/>
      <c r="N295" s="244"/>
      <c r="O295" s="244"/>
      <c r="P295" s="244"/>
      <c r="Q295" s="245"/>
    </row>
    <row r="296" spans="1:17" x14ac:dyDescent="0.2">
      <c r="A296" s="50"/>
      <c r="B296" s="42" t="str">
        <f>IFERROR(VLOOKUP($A296,INPUT_Du_lieu_nhan_vien!$A:$C,2,0),"-")</f>
        <v>-</v>
      </c>
      <c r="C296" s="42" t="str">
        <f>IFERROR(VLOOKUP($A296,INPUT_Du_lieu_nhan_vien!$A:$C,3,0),"-")</f>
        <v>-</v>
      </c>
      <c r="D296" s="247"/>
      <c r="E296" s="247"/>
      <c r="F296" s="246"/>
      <c r="G296" s="247"/>
      <c r="H296" s="247"/>
      <c r="I296" s="248"/>
      <c r="J296" s="248"/>
      <c r="K296" s="248"/>
      <c r="L296" s="244"/>
      <c r="M296" s="244"/>
      <c r="N296" s="244"/>
      <c r="O296" s="244"/>
      <c r="P296" s="244"/>
      <c r="Q296" s="249"/>
    </row>
    <row r="297" spans="1:17" x14ac:dyDescent="0.2">
      <c r="A297" s="50"/>
      <c r="B297" s="42" t="str">
        <f>IFERROR(VLOOKUP($A297,INPUT_Du_lieu_nhan_vien!$A:$C,2,0),"-")</f>
        <v>-</v>
      </c>
      <c r="C297" s="42" t="str">
        <f>IFERROR(VLOOKUP($A297,INPUT_Du_lieu_nhan_vien!$A:$C,3,0),"-")</f>
        <v>-</v>
      </c>
    </row>
    <row r="298" spans="1:17" x14ac:dyDescent="0.2">
      <c r="A298" s="50"/>
      <c r="B298" s="42" t="str">
        <f>IFERROR(VLOOKUP($A298,INPUT_Du_lieu_nhan_vien!$A:$C,2,0),"-")</f>
        <v>-</v>
      </c>
      <c r="C298" s="42" t="str">
        <f>IFERROR(VLOOKUP($A298,INPUT_Du_lieu_nhan_vien!$A:$C,3,0),"-")</f>
        <v>-</v>
      </c>
    </row>
    <row r="299" spans="1:17" x14ac:dyDescent="0.2">
      <c r="A299" s="50"/>
      <c r="B299" s="42" t="str">
        <f>IFERROR(VLOOKUP($A299,INPUT_Du_lieu_nhan_vien!$A:$C,2,0),"-")</f>
        <v>-</v>
      </c>
      <c r="C299" s="42" t="str">
        <f>IFERROR(VLOOKUP($A299,INPUT_Du_lieu_nhan_vien!$A:$C,3,0),"-")</f>
        <v>-</v>
      </c>
    </row>
    <row r="300" spans="1:17" x14ac:dyDescent="0.2">
      <c r="A300" s="50"/>
      <c r="B300" s="42" t="str">
        <f>IFERROR(VLOOKUP($A300,INPUT_Du_lieu_nhan_vien!$A:$C,2,0),"-")</f>
        <v>-</v>
      </c>
      <c r="C300" s="42" t="str">
        <f>IFERROR(VLOOKUP($A300,INPUT_Du_lieu_nhan_vien!$A:$C,3,0),"-")</f>
        <v>-</v>
      </c>
    </row>
    <row r="301" spans="1:17" x14ac:dyDescent="0.2">
      <c r="A301" s="50"/>
      <c r="B301" s="42" t="str">
        <f>IFERROR(VLOOKUP($A301,INPUT_Du_lieu_nhan_vien!$A:$C,2,0),"-")</f>
        <v>-</v>
      </c>
      <c r="C301" s="42" t="str">
        <f>IFERROR(VLOOKUP($A301,INPUT_Du_lieu_nhan_vien!$A:$C,3,0),"-")</f>
        <v>-</v>
      </c>
    </row>
    <row r="302" spans="1:17" x14ac:dyDescent="0.2">
      <c r="A302" s="50"/>
      <c r="B302" s="42" t="str">
        <f>IFERROR(VLOOKUP($A302,INPUT_Du_lieu_nhan_vien!$A:$C,2,0),"-")</f>
        <v>-</v>
      </c>
      <c r="C302" s="42" t="str">
        <f>IFERROR(VLOOKUP($A302,INPUT_Du_lieu_nhan_vien!$A:$C,3,0),"-")</f>
        <v>-</v>
      </c>
    </row>
    <row r="303" spans="1:17" x14ac:dyDescent="0.2">
      <c r="A303" s="50"/>
      <c r="B303" s="42" t="str">
        <f>IFERROR(VLOOKUP($A303,INPUT_Du_lieu_nhan_vien!$A:$C,2,0),"-")</f>
        <v>-</v>
      </c>
      <c r="C303" s="42" t="str">
        <f>IFERROR(VLOOKUP($A303,INPUT_Du_lieu_nhan_vien!$A:$C,3,0),"-")</f>
        <v>-</v>
      </c>
    </row>
    <row r="304" spans="1:17" x14ac:dyDescent="0.2">
      <c r="A304" s="50"/>
      <c r="B304" s="42" t="str">
        <f>IFERROR(VLOOKUP($A304,INPUT_Du_lieu_nhan_vien!$A:$C,2,0),"-")</f>
        <v>-</v>
      </c>
      <c r="C304" s="42" t="str">
        <f>IFERROR(VLOOKUP($A304,INPUT_Du_lieu_nhan_vien!$A:$C,3,0),"-")</f>
        <v>-</v>
      </c>
    </row>
    <row r="305" spans="1:16" x14ac:dyDescent="0.2">
      <c r="A305" s="50"/>
      <c r="B305" s="42" t="str">
        <f>IFERROR(VLOOKUP($A305,INPUT_Du_lieu_nhan_vien!$A:$C,2,0),"-")</f>
        <v>-</v>
      </c>
      <c r="C305" s="42" t="str">
        <f>IFERROR(VLOOKUP($A305,INPUT_Du_lieu_nhan_vien!$A:$C,3,0),"-")</f>
        <v>-</v>
      </c>
    </row>
    <row r="306" spans="1:16" x14ac:dyDescent="0.2">
      <c r="A306" s="50"/>
      <c r="B306" s="42" t="str">
        <f>IFERROR(VLOOKUP($A306,INPUT_Du_lieu_nhan_vien!$A:$C,2,0),"-")</f>
        <v>-</v>
      </c>
      <c r="C306" s="42" t="str">
        <f>IFERROR(VLOOKUP($A306,INPUT_Du_lieu_nhan_vien!$A:$C,3,0),"-")</f>
        <v>-</v>
      </c>
    </row>
    <row r="307" spans="1:16" x14ac:dyDescent="0.2">
      <c r="A307" s="50"/>
      <c r="B307" s="42" t="str">
        <f>IFERROR(VLOOKUP($A307,INPUT_Du_lieu_nhan_vien!$A:$C,2,0),"-")</f>
        <v>-</v>
      </c>
      <c r="C307" s="42" t="str">
        <f>IFERROR(VLOOKUP($A307,INPUT_Du_lieu_nhan_vien!$A:$C,3,0),"-")</f>
        <v>-</v>
      </c>
    </row>
    <row r="308" spans="1:16" x14ac:dyDescent="0.2">
      <c r="A308" s="50"/>
      <c r="B308" s="42" t="str">
        <f>IFERROR(VLOOKUP($A308,INPUT_Du_lieu_nhan_vien!$A:$C,2,0),"-")</f>
        <v>-</v>
      </c>
      <c r="C308" s="42" t="str">
        <f>IFERROR(VLOOKUP($A308,INPUT_Du_lieu_nhan_vien!$A:$C,3,0),"-")</f>
        <v>-</v>
      </c>
    </row>
    <row r="309" spans="1:16" x14ac:dyDescent="0.2">
      <c r="A309" s="50"/>
      <c r="B309" s="42" t="str">
        <f>IFERROR(VLOOKUP($A309,INPUT_Du_lieu_nhan_vien!$A:$C,2,0),"-")</f>
        <v>-</v>
      </c>
      <c r="C309" s="42" t="str">
        <f>IFERROR(VLOOKUP($A309,INPUT_Du_lieu_nhan_vien!$A:$C,3,0),"-")</f>
        <v>-</v>
      </c>
    </row>
    <row r="310" spans="1:16" x14ac:dyDescent="0.2">
      <c r="A310" s="50"/>
      <c r="B310" s="42" t="str">
        <f>IFERROR(VLOOKUP($A310,INPUT_Du_lieu_nhan_vien!$A:$C,2,0),"-")</f>
        <v>-</v>
      </c>
      <c r="C310" s="42" t="str">
        <f>IFERROR(VLOOKUP($A310,INPUT_Du_lieu_nhan_vien!$A:$C,3,0),"-")</f>
        <v>-</v>
      </c>
      <c r="D310" s="238"/>
      <c r="E310" s="238"/>
      <c r="F310" s="69"/>
      <c r="G310" s="238"/>
      <c r="H310" s="238"/>
      <c r="L310" s="54"/>
      <c r="M310" s="54"/>
      <c r="N310" s="54"/>
      <c r="O310" s="54"/>
      <c r="P310" s="54"/>
    </row>
    <row r="311" spans="1:16" x14ac:dyDescent="0.2">
      <c r="A311" s="50"/>
      <c r="B311" s="42" t="str">
        <f>IFERROR(VLOOKUP($A311,INPUT_Du_lieu_nhan_vien!$A:$C,2,0),"-")</f>
        <v>-</v>
      </c>
      <c r="C311" s="42" t="str">
        <f>IFERROR(VLOOKUP($A311,INPUT_Du_lieu_nhan_vien!$A:$C,3,0),"-")</f>
        <v>-</v>
      </c>
    </row>
    <row r="312" spans="1:16" x14ac:dyDescent="0.2">
      <c r="A312" s="50"/>
      <c r="B312" s="42" t="str">
        <f>IFERROR(VLOOKUP($A312,INPUT_Du_lieu_nhan_vien!$A:$C,2,0),"-")</f>
        <v>-</v>
      </c>
      <c r="C312" s="42" t="str">
        <f>IFERROR(VLOOKUP($A312,INPUT_Du_lieu_nhan_vien!$A:$C,3,0),"-")</f>
        <v>-</v>
      </c>
    </row>
    <row r="313" spans="1:16" x14ac:dyDescent="0.2">
      <c r="A313" s="68"/>
      <c r="B313" s="42" t="str">
        <f>IFERROR(VLOOKUP($A313,INPUT_Du_lieu_nhan_vien!$A:$C,2,0),"-")</f>
        <v>-</v>
      </c>
      <c r="C313" s="42" t="str">
        <f>IFERROR(VLOOKUP($A313,INPUT_Du_lieu_nhan_vien!$A:$C,3,0),"-")</f>
        <v>-</v>
      </c>
    </row>
    <row r="314" spans="1:16" x14ac:dyDescent="0.2">
      <c r="A314" s="50"/>
      <c r="B314" s="42" t="str">
        <f>IFERROR(VLOOKUP($A314,INPUT_Du_lieu_nhan_vien!$A:$C,2,0),"-")</f>
        <v>-</v>
      </c>
      <c r="C314" s="42" t="str">
        <f>IFERROR(VLOOKUP($A314,INPUT_Du_lieu_nhan_vien!$A:$C,3,0),"-")</f>
        <v>-</v>
      </c>
    </row>
    <row r="315" spans="1:16" x14ac:dyDescent="0.2">
      <c r="A315" s="50"/>
      <c r="B315" s="42" t="str">
        <f>IFERROR(VLOOKUP($A315,INPUT_Du_lieu_nhan_vien!$A:$C,2,0),"-")</f>
        <v>-</v>
      </c>
      <c r="C315" s="42" t="str">
        <f>IFERROR(VLOOKUP($A315,INPUT_Du_lieu_nhan_vien!$A:$C,3,0),"-")</f>
        <v>-</v>
      </c>
    </row>
    <row r="316" spans="1:16" x14ac:dyDescent="0.2">
      <c r="A316" s="50"/>
      <c r="B316" s="42" t="str">
        <f>IFERROR(VLOOKUP($A316,INPUT_Du_lieu_nhan_vien!$A:$C,2,0),"-")</f>
        <v>-</v>
      </c>
      <c r="C316" s="42" t="str">
        <f>IFERROR(VLOOKUP($A316,INPUT_Du_lieu_nhan_vien!$A:$C,3,0),"-")</f>
        <v>-</v>
      </c>
    </row>
    <row r="317" spans="1:16" x14ac:dyDescent="0.2">
      <c r="A317" s="50"/>
      <c r="B317" s="42" t="str">
        <f>IFERROR(VLOOKUP($A317,INPUT_Du_lieu_nhan_vien!$A:$C,2,0),"-")</f>
        <v>-</v>
      </c>
      <c r="C317" s="42" t="str">
        <f>IFERROR(VLOOKUP($A317,INPUT_Du_lieu_nhan_vien!$A:$C,3,0),"-")</f>
        <v>-</v>
      </c>
    </row>
    <row r="318" spans="1:16" x14ac:dyDescent="0.2">
      <c r="A318" s="50"/>
      <c r="B318" s="42" t="str">
        <f>IFERROR(VLOOKUP($A318,INPUT_Du_lieu_nhan_vien!$A:$C,2,0),"-")</f>
        <v>-</v>
      </c>
      <c r="C318" s="42" t="str">
        <f>IFERROR(VLOOKUP($A318,INPUT_Du_lieu_nhan_vien!$A:$C,3,0),"-")</f>
        <v>-</v>
      </c>
    </row>
    <row r="319" spans="1:16" x14ac:dyDescent="0.2">
      <c r="A319" s="50"/>
      <c r="B319" s="42" t="str">
        <f>IFERROR(VLOOKUP($A319,INPUT_Du_lieu_nhan_vien!$A:$C,2,0),"-")</f>
        <v>-</v>
      </c>
      <c r="C319" s="42" t="str">
        <f>IFERROR(VLOOKUP($A319,INPUT_Du_lieu_nhan_vien!$A:$C,3,0),"-")</f>
        <v>-</v>
      </c>
    </row>
    <row r="320" spans="1:16" x14ac:dyDescent="0.2">
      <c r="A320" s="50"/>
      <c r="B320" s="42" t="str">
        <f>IFERROR(VLOOKUP($A320,INPUT_Du_lieu_nhan_vien!$A:$C,2,0),"-")</f>
        <v>-</v>
      </c>
      <c r="C320" s="42" t="str">
        <f>IFERROR(VLOOKUP($A320,INPUT_Du_lieu_nhan_vien!$A:$C,3,0),"-")</f>
        <v>-</v>
      </c>
    </row>
    <row r="321" spans="1:3" x14ac:dyDescent="0.2">
      <c r="A321" s="50"/>
      <c r="B321" s="42" t="str">
        <f>IFERROR(VLOOKUP($A321,INPUT_Du_lieu_nhan_vien!$A:$C,2,0),"-")</f>
        <v>-</v>
      </c>
      <c r="C321" s="42" t="str">
        <f>IFERROR(VLOOKUP($A321,INPUT_Du_lieu_nhan_vien!$A:$C,3,0),"-")</f>
        <v>-</v>
      </c>
    </row>
    <row r="322" spans="1:3" x14ac:dyDescent="0.2">
      <c r="A322" s="50"/>
      <c r="B322" s="42" t="str">
        <f>IFERROR(VLOOKUP($A322,INPUT_Du_lieu_nhan_vien!$A:$C,2,0),"-")</f>
        <v>-</v>
      </c>
      <c r="C322" s="42" t="str">
        <f>IFERROR(VLOOKUP($A322,INPUT_Du_lieu_nhan_vien!$A:$C,3,0),"-")</f>
        <v>-</v>
      </c>
    </row>
    <row r="323" spans="1:3" x14ac:dyDescent="0.2">
      <c r="A323" s="50"/>
      <c r="B323" s="42" t="str">
        <f>IFERROR(VLOOKUP($A323,INPUT_Du_lieu_nhan_vien!$A:$C,2,0),"-")</f>
        <v>-</v>
      </c>
      <c r="C323" s="42" t="str">
        <f>IFERROR(VLOOKUP($A323,INPUT_Du_lieu_nhan_vien!$A:$C,3,0),"-")</f>
        <v>-</v>
      </c>
    </row>
    <row r="324" spans="1:3" x14ac:dyDescent="0.2">
      <c r="A324" s="50"/>
      <c r="B324" s="42" t="str">
        <f>IFERROR(VLOOKUP($A324,INPUT_Du_lieu_nhan_vien!$A:$C,2,0),"-")</f>
        <v>-</v>
      </c>
      <c r="C324" s="42" t="str">
        <f>IFERROR(VLOOKUP($A324,INPUT_Du_lieu_nhan_vien!$A:$C,3,0),"-")</f>
        <v>-</v>
      </c>
    </row>
    <row r="325" spans="1:3" x14ac:dyDescent="0.2">
      <c r="A325" s="50"/>
      <c r="B325" s="42" t="str">
        <f>IFERROR(VLOOKUP($A325,INPUT_Du_lieu_nhan_vien!$A:$C,2,0),"-")</f>
        <v>-</v>
      </c>
      <c r="C325" s="42" t="str">
        <f>IFERROR(VLOOKUP($A325,INPUT_Du_lieu_nhan_vien!$A:$C,3,0),"-")</f>
        <v>-</v>
      </c>
    </row>
    <row r="326" spans="1:3" x14ac:dyDescent="0.2">
      <c r="A326" s="50"/>
      <c r="B326" s="42" t="str">
        <f>IFERROR(VLOOKUP($A326,INPUT_Du_lieu_nhan_vien!$A:$C,2,0),"-")</f>
        <v>-</v>
      </c>
      <c r="C326" s="42" t="str">
        <f>IFERROR(VLOOKUP($A326,INPUT_Du_lieu_nhan_vien!$A:$C,3,0),"-")</f>
        <v>-</v>
      </c>
    </row>
    <row r="327" spans="1:3" x14ac:dyDescent="0.2">
      <c r="A327" s="50"/>
      <c r="B327" s="42" t="str">
        <f>IFERROR(VLOOKUP($A327,INPUT_Du_lieu_nhan_vien!$A:$C,2,0),"-")</f>
        <v>-</v>
      </c>
      <c r="C327" s="42" t="str">
        <f>IFERROR(VLOOKUP($A327,INPUT_Du_lieu_nhan_vien!$A:$C,3,0),"-")</f>
        <v>-</v>
      </c>
    </row>
    <row r="328" spans="1:3" x14ac:dyDescent="0.2">
      <c r="A328" s="50"/>
      <c r="B328" s="42" t="str">
        <f>IFERROR(VLOOKUP($A328,INPUT_Du_lieu_nhan_vien!$A:$C,2,0),"-")</f>
        <v>-</v>
      </c>
      <c r="C328" s="42" t="str">
        <f>IFERROR(VLOOKUP($A328,INPUT_Du_lieu_nhan_vien!$A:$C,3,0),"-")</f>
        <v>-</v>
      </c>
    </row>
    <row r="329" spans="1:3" x14ac:dyDescent="0.2">
      <c r="A329" s="50"/>
      <c r="B329" s="42" t="str">
        <f>IFERROR(VLOOKUP($A329,INPUT_Du_lieu_nhan_vien!$A:$C,2,0),"-")</f>
        <v>-</v>
      </c>
      <c r="C329" s="42" t="str">
        <f>IFERROR(VLOOKUP($A329,INPUT_Du_lieu_nhan_vien!$A:$C,3,0),"-")</f>
        <v>-</v>
      </c>
    </row>
    <row r="330" spans="1:3" x14ac:dyDescent="0.2">
      <c r="A330" s="50"/>
      <c r="B330" s="42" t="str">
        <f>IFERROR(VLOOKUP($A330,INPUT_Du_lieu_nhan_vien!$A:$C,2,0),"-")</f>
        <v>-</v>
      </c>
      <c r="C330" s="42" t="str">
        <f>IFERROR(VLOOKUP($A330,INPUT_Du_lieu_nhan_vien!$A:$C,3,0),"-")</f>
        <v>-</v>
      </c>
    </row>
    <row r="331" spans="1:3" x14ac:dyDescent="0.2">
      <c r="A331" s="50"/>
      <c r="B331" s="42" t="str">
        <f>IFERROR(VLOOKUP($A331,INPUT_Du_lieu_nhan_vien!$A:$C,2,0),"-")</f>
        <v>-</v>
      </c>
      <c r="C331" s="42" t="str">
        <f>IFERROR(VLOOKUP($A331,INPUT_Du_lieu_nhan_vien!$A:$C,3,0),"-")</f>
        <v>-</v>
      </c>
    </row>
    <row r="332" spans="1:3" x14ac:dyDescent="0.2">
      <c r="A332" s="50"/>
      <c r="B332" s="42" t="str">
        <f>IFERROR(VLOOKUP($A332,INPUT_Du_lieu_nhan_vien!$A:$C,2,0),"-")</f>
        <v>-</v>
      </c>
      <c r="C332" s="42" t="str">
        <f>IFERROR(VLOOKUP($A332,INPUT_Du_lieu_nhan_vien!$A:$C,3,0),"-")</f>
        <v>-</v>
      </c>
    </row>
    <row r="333" spans="1:3" x14ac:dyDescent="0.2">
      <c r="A333" s="50"/>
      <c r="B333" s="42" t="str">
        <f>IFERROR(VLOOKUP($A333,INPUT_Du_lieu_nhan_vien!$A:$C,2,0),"-")</f>
        <v>-</v>
      </c>
      <c r="C333" s="42" t="str">
        <f>IFERROR(VLOOKUP($A333,INPUT_Du_lieu_nhan_vien!$A:$C,3,0),"-")</f>
        <v>-</v>
      </c>
    </row>
    <row r="334" spans="1:3" x14ac:dyDescent="0.2">
      <c r="A334" s="50"/>
      <c r="B334" s="42" t="str">
        <f>IFERROR(VLOOKUP($A334,INPUT_Du_lieu_nhan_vien!$A:$C,2,0),"-")</f>
        <v>-</v>
      </c>
      <c r="C334" s="42" t="str">
        <f>IFERROR(VLOOKUP($A334,INPUT_Du_lieu_nhan_vien!$A:$C,3,0),"-")</f>
        <v>-</v>
      </c>
    </row>
    <row r="335" spans="1:3" x14ac:dyDescent="0.2">
      <c r="A335" s="50"/>
      <c r="B335" s="42" t="str">
        <f>IFERROR(VLOOKUP($A335,INPUT_Du_lieu_nhan_vien!$A:$C,2,0),"-")</f>
        <v>-</v>
      </c>
      <c r="C335" s="42" t="str">
        <f>IFERROR(VLOOKUP($A335,INPUT_Du_lieu_nhan_vien!$A:$C,3,0),"-")</f>
        <v>-</v>
      </c>
    </row>
    <row r="336" spans="1:3" x14ac:dyDescent="0.2">
      <c r="A336" s="50"/>
      <c r="B336" s="42" t="str">
        <f>IFERROR(VLOOKUP($A336,INPUT_Du_lieu_nhan_vien!$A:$C,2,0),"-")</f>
        <v>-</v>
      </c>
      <c r="C336" s="42" t="str">
        <f>IFERROR(VLOOKUP($A336,INPUT_Du_lieu_nhan_vien!$A:$C,3,0),"-")</f>
        <v>-</v>
      </c>
    </row>
    <row r="337" spans="1:3" x14ac:dyDescent="0.2">
      <c r="A337" s="50"/>
      <c r="B337" s="42" t="str">
        <f>IFERROR(VLOOKUP($A337,INPUT_Du_lieu_nhan_vien!$A:$C,2,0),"-")</f>
        <v>-</v>
      </c>
      <c r="C337" s="42" t="str">
        <f>IFERROR(VLOOKUP($A337,INPUT_Du_lieu_nhan_vien!$A:$C,3,0),"-")</f>
        <v>-</v>
      </c>
    </row>
    <row r="338" spans="1:3" x14ac:dyDescent="0.2">
      <c r="A338" s="50"/>
      <c r="B338" s="42" t="str">
        <f>IFERROR(VLOOKUP($A338,INPUT_Du_lieu_nhan_vien!$A:$C,2,0),"-")</f>
        <v>-</v>
      </c>
      <c r="C338" s="42" t="str">
        <f>IFERROR(VLOOKUP($A338,INPUT_Du_lieu_nhan_vien!$A:$C,3,0),"-")</f>
        <v>-</v>
      </c>
    </row>
    <row r="339" spans="1:3" x14ac:dyDescent="0.2">
      <c r="A339" s="50"/>
      <c r="B339" s="42" t="str">
        <f>IFERROR(VLOOKUP($A339,INPUT_Du_lieu_nhan_vien!$A:$C,2,0),"-")</f>
        <v>-</v>
      </c>
      <c r="C339" s="42" t="str">
        <f>IFERROR(VLOOKUP($A339,INPUT_Du_lieu_nhan_vien!$A:$C,3,0),"-")</f>
        <v>-</v>
      </c>
    </row>
    <row r="340" spans="1:3" x14ac:dyDescent="0.2">
      <c r="A340" s="50"/>
      <c r="B340" s="42" t="str">
        <f>IFERROR(VLOOKUP($A340,INPUT_Du_lieu_nhan_vien!$A:$C,2,0),"-")</f>
        <v>-</v>
      </c>
      <c r="C340" s="42" t="str">
        <f>IFERROR(VLOOKUP($A340,INPUT_Du_lieu_nhan_vien!$A:$C,3,0),"-")</f>
        <v>-</v>
      </c>
    </row>
    <row r="341" spans="1:3" x14ac:dyDescent="0.2">
      <c r="A341" s="50"/>
      <c r="B341" s="42" t="str">
        <f>IFERROR(VLOOKUP($A341,INPUT_Du_lieu_nhan_vien!$A:$C,2,0),"-")</f>
        <v>-</v>
      </c>
      <c r="C341" s="42" t="str">
        <f>IFERROR(VLOOKUP($A341,INPUT_Du_lieu_nhan_vien!$A:$C,3,0),"-")</f>
        <v>-</v>
      </c>
    </row>
    <row r="342" spans="1:3" x14ac:dyDescent="0.2">
      <c r="A342" s="50"/>
      <c r="B342" s="42" t="str">
        <f>IFERROR(VLOOKUP($A342,INPUT_Du_lieu_nhan_vien!$A:$C,2,0),"-")</f>
        <v>-</v>
      </c>
      <c r="C342" s="42" t="str">
        <f>IFERROR(VLOOKUP($A342,INPUT_Du_lieu_nhan_vien!$A:$C,3,0),"-")</f>
        <v>-</v>
      </c>
    </row>
    <row r="343" spans="1:3" x14ac:dyDescent="0.2">
      <c r="A343" s="50"/>
      <c r="B343" s="42" t="str">
        <f>IFERROR(VLOOKUP($A343,INPUT_Du_lieu_nhan_vien!$A:$C,2,0),"-")</f>
        <v>-</v>
      </c>
      <c r="C343" s="42" t="str">
        <f>IFERROR(VLOOKUP($A343,INPUT_Du_lieu_nhan_vien!$A:$C,3,0),"-")</f>
        <v>-</v>
      </c>
    </row>
    <row r="344" spans="1:3" x14ac:dyDescent="0.2">
      <c r="A344" s="50"/>
      <c r="B344" s="42" t="str">
        <f>IFERROR(VLOOKUP($A344,INPUT_Du_lieu_nhan_vien!$A:$C,2,0),"-")</f>
        <v>-</v>
      </c>
      <c r="C344" s="42" t="str">
        <f>IFERROR(VLOOKUP($A344,INPUT_Du_lieu_nhan_vien!$A:$C,3,0),"-")</f>
        <v>-</v>
      </c>
    </row>
    <row r="345" spans="1:3" x14ac:dyDescent="0.2">
      <c r="A345" s="50"/>
      <c r="B345" s="42" t="str">
        <f>IFERROR(VLOOKUP($A345,INPUT_Du_lieu_nhan_vien!$A:$C,2,0),"-")</f>
        <v>-</v>
      </c>
      <c r="C345" s="42" t="str">
        <f>IFERROR(VLOOKUP($A345,INPUT_Du_lieu_nhan_vien!$A:$C,3,0),"-")</f>
        <v>-</v>
      </c>
    </row>
    <row r="346" spans="1:3" x14ac:dyDescent="0.2">
      <c r="A346" s="50"/>
      <c r="B346" s="42" t="str">
        <f>IFERROR(VLOOKUP($A346,INPUT_Du_lieu_nhan_vien!$A:$C,2,0),"-")</f>
        <v>-</v>
      </c>
      <c r="C346" s="42" t="str">
        <f>IFERROR(VLOOKUP($A346,INPUT_Du_lieu_nhan_vien!$A:$C,3,0),"-")</f>
        <v>-</v>
      </c>
    </row>
    <row r="347" spans="1:3" x14ac:dyDescent="0.2">
      <c r="A347" s="50"/>
      <c r="B347" s="42" t="str">
        <f>IFERROR(VLOOKUP($A347,INPUT_Du_lieu_nhan_vien!$A:$C,2,0),"-")</f>
        <v>-</v>
      </c>
      <c r="C347" s="42" t="str">
        <f>IFERROR(VLOOKUP($A347,INPUT_Du_lieu_nhan_vien!$A:$C,3,0),"-")</f>
        <v>-</v>
      </c>
    </row>
    <row r="348" spans="1:3" x14ac:dyDescent="0.2">
      <c r="A348" s="50"/>
      <c r="B348" s="42" t="str">
        <f>IFERROR(VLOOKUP($A348,INPUT_Du_lieu_nhan_vien!$A:$C,2,0),"-")</f>
        <v>-</v>
      </c>
      <c r="C348" s="42" t="str">
        <f>IFERROR(VLOOKUP($A348,INPUT_Du_lieu_nhan_vien!$A:$C,3,0),"-")</f>
        <v>-</v>
      </c>
    </row>
    <row r="349" spans="1:3" x14ac:dyDescent="0.2">
      <c r="A349" s="50"/>
      <c r="B349" s="42" t="str">
        <f>IFERROR(VLOOKUP($A349,INPUT_Du_lieu_nhan_vien!$A:$C,2,0),"-")</f>
        <v>-</v>
      </c>
      <c r="C349" s="42" t="str">
        <f>IFERROR(VLOOKUP($A349,INPUT_Du_lieu_nhan_vien!$A:$C,3,0),"-")</f>
        <v>-</v>
      </c>
    </row>
    <row r="350" spans="1:3" x14ac:dyDescent="0.2">
      <c r="A350" s="50"/>
      <c r="B350" s="42" t="str">
        <f>IFERROR(VLOOKUP($A350,INPUT_Du_lieu_nhan_vien!$A:$C,2,0),"-")</f>
        <v>-</v>
      </c>
      <c r="C350" s="42" t="str">
        <f>IFERROR(VLOOKUP($A350,INPUT_Du_lieu_nhan_vien!$A:$C,3,0),"-")</f>
        <v>-</v>
      </c>
    </row>
    <row r="351" spans="1:3" x14ac:dyDescent="0.2">
      <c r="A351" s="50"/>
      <c r="B351" s="42" t="str">
        <f>IFERROR(VLOOKUP($A351,INPUT_Du_lieu_nhan_vien!$A:$C,2,0),"-")</f>
        <v>-</v>
      </c>
      <c r="C351" s="42" t="str">
        <f>IFERROR(VLOOKUP($A351,INPUT_Du_lieu_nhan_vien!$A:$C,3,0),"-")</f>
        <v>-</v>
      </c>
    </row>
    <row r="352" spans="1:3" x14ac:dyDescent="0.2">
      <c r="A352" s="50"/>
      <c r="B352" s="42" t="str">
        <f>IFERROR(VLOOKUP($A352,INPUT_Du_lieu_nhan_vien!$A:$C,2,0),"-")</f>
        <v>-</v>
      </c>
      <c r="C352" s="42" t="str">
        <f>IFERROR(VLOOKUP($A352,INPUT_Du_lieu_nhan_vien!$A:$C,3,0),"-")</f>
        <v>-</v>
      </c>
    </row>
    <row r="353" spans="1:16" x14ac:dyDescent="0.2">
      <c r="A353" s="68"/>
      <c r="B353" s="42" t="str">
        <f>IFERROR(VLOOKUP($A353,INPUT_Du_lieu_nhan_vien!$A:$C,2,0),"-")</f>
        <v>-</v>
      </c>
      <c r="C353" s="42" t="str">
        <f>IFERROR(VLOOKUP($A353,INPUT_Du_lieu_nhan_vien!$A:$C,3,0),"-")</f>
        <v>-</v>
      </c>
    </row>
    <row r="354" spans="1:16" x14ac:dyDescent="0.2">
      <c r="A354" s="50"/>
      <c r="B354" s="42" t="str">
        <f>IFERROR(VLOOKUP($A354,INPUT_Du_lieu_nhan_vien!$A:$C,2,0),"-")</f>
        <v>-</v>
      </c>
      <c r="C354" s="42" t="str">
        <f>IFERROR(VLOOKUP($A354,INPUT_Du_lieu_nhan_vien!$A:$C,3,0),"-")</f>
        <v>-</v>
      </c>
    </row>
    <row r="355" spans="1:16" x14ac:dyDescent="0.2">
      <c r="A355" s="50"/>
      <c r="B355" s="42" t="str">
        <f>IFERROR(VLOOKUP($A355,INPUT_Du_lieu_nhan_vien!$A:$C,2,0),"-")</f>
        <v>-</v>
      </c>
      <c r="C355" s="42" t="str">
        <f>IFERROR(VLOOKUP($A355,INPUT_Du_lieu_nhan_vien!$A:$C,3,0),"-")</f>
        <v>-</v>
      </c>
    </row>
    <row r="356" spans="1:16" x14ac:dyDescent="0.2">
      <c r="A356" s="50"/>
      <c r="B356" s="42" t="str">
        <f>IFERROR(VLOOKUP($A356,INPUT_Du_lieu_nhan_vien!$A:$C,2,0),"-")</f>
        <v>-</v>
      </c>
      <c r="C356" s="42" t="str">
        <f>IFERROR(VLOOKUP($A356,INPUT_Du_lieu_nhan_vien!$A:$C,3,0),"-")</f>
        <v>-</v>
      </c>
    </row>
    <row r="357" spans="1:16" x14ac:dyDescent="0.2">
      <c r="A357" s="50"/>
      <c r="B357" s="42" t="str">
        <f>IFERROR(VLOOKUP($A357,INPUT_Du_lieu_nhan_vien!$A:$C,2,0),"-")</f>
        <v>-</v>
      </c>
      <c r="C357" s="42" t="str">
        <f>IFERROR(VLOOKUP($A357,INPUT_Du_lieu_nhan_vien!$A:$C,3,0),"-")</f>
        <v>-</v>
      </c>
      <c r="D357" s="238"/>
      <c r="E357" s="238"/>
      <c r="F357" s="69"/>
      <c r="G357" s="238"/>
      <c r="H357" s="238"/>
      <c r="L357" s="54"/>
      <c r="M357" s="54"/>
      <c r="N357" s="54"/>
      <c r="O357" s="54"/>
      <c r="P357" s="54"/>
    </row>
    <row r="358" spans="1:16" x14ac:dyDescent="0.2">
      <c r="A358" s="50"/>
      <c r="B358" s="42" t="str">
        <f>IFERROR(VLOOKUP($A358,INPUT_Du_lieu_nhan_vien!$A:$C,2,0),"-")</f>
        <v>-</v>
      </c>
      <c r="C358" s="42" t="str">
        <f>IFERROR(VLOOKUP($A358,INPUT_Du_lieu_nhan_vien!$A:$C,3,0),"-")</f>
        <v>-</v>
      </c>
    </row>
    <row r="359" spans="1:16" x14ac:dyDescent="0.2">
      <c r="A359" s="50"/>
      <c r="B359" s="42" t="str">
        <f>IFERROR(VLOOKUP($A359,INPUT_Du_lieu_nhan_vien!$A:$C,2,0),"-")</f>
        <v>-</v>
      </c>
      <c r="C359" s="42" t="str">
        <f>IFERROR(VLOOKUP($A359,INPUT_Du_lieu_nhan_vien!$A:$C,3,0),"-")</f>
        <v>-</v>
      </c>
    </row>
    <row r="360" spans="1:16" x14ac:dyDescent="0.2">
      <c r="A360" s="50"/>
      <c r="B360" s="42" t="str">
        <f>IFERROR(VLOOKUP($A360,INPUT_Du_lieu_nhan_vien!$A:$C,2,0),"-")</f>
        <v>-</v>
      </c>
      <c r="C360" s="42" t="str">
        <f>IFERROR(VLOOKUP($A360,INPUT_Du_lieu_nhan_vien!$A:$C,3,0),"-")</f>
        <v>-</v>
      </c>
    </row>
    <row r="361" spans="1:16" x14ac:dyDescent="0.2">
      <c r="A361" s="50"/>
      <c r="B361" s="42" t="str">
        <f>IFERROR(VLOOKUP($A361,INPUT_Du_lieu_nhan_vien!$A:$C,2,0),"-")</f>
        <v>-</v>
      </c>
      <c r="C361" s="42" t="str">
        <f>IFERROR(VLOOKUP($A361,INPUT_Du_lieu_nhan_vien!$A:$C,3,0),"-")</f>
        <v>-</v>
      </c>
    </row>
    <row r="362" spans="1:16" x14ac:dyDescent="0.2">
      <c r="A362" s="50"/>
      <c r="B362" s="42" t="str">
        <f>IFERROR(VLOOKUP($A362,INPUT_Du_lieu_nhan_vien!$A:$C,2,0),"-")</f>
        <v>-</v>
      </c>
      <c r="C362" s="42" t="str">
        <f>IFERROR(VLOOKUP($A362,INPUT_Du_lieu_nhan_vien!$A:$C,3,0),"-")</f>
        <v>-</v>
      </c>
    </row>
    <row r="363" spans="1:16" x14ac:dyDescent="0.2">
      <c r="A363" s="50"/>
      <c r="B363" s="42" t="str">
        <f>IFERROR(VLOOKUP($A363,INPUT_Du_lieu_nhan_vien!$A:$C,2,0),"-")</f>
        <v>-</v>
      </c>
      <c r="C363" s="42" t="str">
        <f>IFERROR(VLOOKUP($A363,INPUT_Du_lieu_nhan_vien!$A:$C,3,0),"-")</f>
        <v>-</v>
      </c>
    </row>
    <row r="364" spans="1:16" x14ac:dyDescent="0.2">
      <c r="A364" s="50"/>
      <c r="B364" s="42" t="str">
        <f>IFERROR(VLOOKUP($A364,INPUT_Du_lieu_nhan_vien!$A:$C,2,0),"-")</f>
        <v>-</v>
      </c>
      <c r="C364" s="42" t="str">
        <f>IFERROR(VLOOKUP($A364,INPUT_Du_lieu_nhan_vien!$A:$C,3,0),"-")</f>
        <v>-</v>
      </c>
    </row>
    <row r="365" spans="1:16" x14ac:dyDescent="0.2">
      <c r="A365" s="50"/>
      <c r="B365" s="42" t="str">
        <f>IFERROR(VLOOKUP($A365,INPUT_Du_lieu_nhan_vien!$A:$C,2,0),"-")</f>
        <v>-</v>
      </c>
      <c r="C365" s="42" t="str">
        <f>IFERROR(VLOOKUP($A365,INPUT_Du_lieu_nhan_vien!$A:$C,3,0),"-")</f>
        <v>-</v>
      </c>
    </row>
    <row r="366" spans="1:16" x14ac:dyDescent="0.2">
      <c r="A366" s="50"/>
      <c r="B366" s="42" t="str">
        <f>IFERROR(VLOOKUP($A366,INPUT_Du_lieu_nhan_vien!$A:$C,2,0),"-")</f>
        <v>-</v>
      </c>
      <c r="C366" s="42" t="str">
        <f>IFERROR(VLOOKUP($A366,INPUT_Du_lieu_nhan_vien!$A:$C,3,0),"-")</f>
        <v>-</v>
      </c>
    </row>
    <row r="367" spans="1:16" x14ac:dyDescent="0.2">
      <c r="A367" s="50"/>
      <c r="B367" s="42" t="str">
        <f>IFERROR(VLOOKUP($A367,INPUT_Du_lieu_nhan_vien!$A:$C,2,0),"-")</f>
        <v>-</v>
      </c>
      <c r="C367" s="42" t="str">
        <f>IFERROR(VLOOKUP($A367,INPUT_Du_lieu_nhan_vien!$A:$C,3,0),"-")</f>
        <v>-</v>
      </c>
    </row>
    <row r="368" spans="1:16" x14ac:dyDescent="0.2">
      <c r="A368" s="50"/>
      <c r="B368" s="42" t="str">
        <f>IFERROR(VLOOKUP($A368,INPUT_Du_lieu_nhan_vien!$A:$C,2,0),"-")</f>
        <v>-</v>
      </c>
      <c r="C368" s="42" t="str">
        <f>IFERROR(VLOOKUP($A368,INPUT_Du_lieu_nhan_vien!$A:$C,3,0),"-")</f>
        <v>-</v>
      </c>
    </row>
    <row r="369" spans="1:3" x14ac:dyDescent="0.2">
      <c r="A369" s="50"/>
      <c r="B369" s="42" t="str">
        <f>IFERROR(VLOOKUP($A369,INPUT_Du_lieu_nhan_vien!$A:$C,2,0),"-")</f>
        <v>-</v>
      </c>
      <c r="C369" s="42" t="str">
        <f>IFERROR(VLOOKUP($A369,INPUT_Du_lieu_nhan_vien!$A:$C,3,0),"-")</f>
        <v>-</v>
      </c>
    </row>
    <row r="370" spans="1:3" x14ac:dyDescent="0.2">
      <c r="A370" s="50"/>
      <c r="B370" s="42" t="str">
        <f>IFERROR(VLOOKUP($A370,INPUT_Du_lieu_nhan_vien!$A:$C,2,0),"-")</f>
        <v>-</v>
      </c>
      <c r="C370" s="42" t="str">
        <f>IFERROR(VLOOKUP($A370,INPUT_Du_lieu_nhan_vien!$A:$C,3,0),"-")</f>
        <v>-</v>
      </c>
    </row>
    <row r="371" spans="1:3" x14ac:dyDescent="0.2">
      <c r="A371" s="50"/>
      <c r="B371" s="42" t="str">
        <f>IFERROR(VLOOKUP($A371,INPUT_Du_lieu_nhan_vien!$A:$C,2,0),"-")</f>
        <v>-</v>
      </c>
      <c r="C371" s="42" t="str">
        <f>IFERROR(VLOOKUP($A371,INPUT_Du_lieu_nhan_vien!$A:$C,3,0),"-")</f>
        <v>-</v>
      </c>
    </row>
    <row r="372" spans="1:3" x14ac:dyDescent="0.2">
      <c r="A372" s="50"/>
      <c r="B372" s="42" t="str">
        <f>IFERROR(VLOOKUP($A372,INPUT_Du_lieu_nhan_vien!$A:$C,2,0),"-")</f>
        <v>-</v>
      </c>
      <c r="C372" s="42" t="str">
        <f>IFERROR(VLOOKUP($A372,INPUT_Du_lieu_nhan_vien!$A:$C,3,0),"-")</f>
        <v>-</v>
      </c>
    </row>
    <row r="373" spans="1:3" x14ac:dyDescent="0.2">
      <c r="A373" s="50"/>
      <c r="B373" s="42" t="str">
        <f>IFERROR(VLOOKUP($A373,INPUT_Du_lieu_nhan_vien!$A:$C,2,0),"-")</f>
        <v>-</v>
      </c>
      <c r="C373" s="42" t="str">
        <f>IFERROR(VLOOKUP($A373,INPUT_Du_lieu_nhan_vien!$A:$C,3,0),"-")</f>
        <v>-</v>
      </c>
    </row>
    <row r="374" spans="1:3" x14ac:dyDescent="0.2">
      <c r="A374" s="50"/>
      <c r="B374" s="42" t="str">
        <f>IFERROR(VLOOKUP($A374,INPUT_Du_lieu_nhan_vien!$A:$C,2,0),"-")</f>
        <v>-</v>
      </c>
      <c r="C374" s="42" t="str">
        <f>IFERROR(VLOOKUP($A374,INPUT_Du_lieu_nhan_vien!$A:$C,3,0),"-")</f>
        <v>-</v>
      </c>
    </row>
    <row r="375" spans="1:3" x14ac:dyDescent="0.2">
      <c r="A375" s="50"/>
      <c r="B375" s="42" t="str">
        <f>IFERROR(VLOOKUP($A375,INPUT_Du_lieu_nhan_vien!$A:$C,2,0),"-")</f>
        <v>-</v>
      </c>
      <c r="C375" s="42" t="str">
        <f>IFERROR(VLOOKUP($A375,INPUT_Du_lieu_nhan_vien!$A:$C,3,0),"-")</f>
        <v>-</v>
      </c>
    </row>
    <row r="376" spans="1:3" x14ac:dyDescent="0.2">
      <c r="A376" s="50"/>
      <c r="B376" s="42" t="str">
        <f>IFERROR(VLOOKUP($A376,INPUT_Du_lieu_nhan_vien!$A:$C,2,0),"-")</f>
        <v>-</v>
      </c>
      <c r="C376" s="42" t="str">
        <f>IFERROR(VLOOKUP($A376,INPUT_Du_lieu_nhan_vien!$A:$C,3,0),"-")</f>
        <v>-</v>
      </c>
    </row>
    <row r="377" spans="1:3" x14ac:dyDescent="0.2">
      <c r="A377" s="50"/>
      <c r="B377" s="42" t="str">
        <f>IFERROR(VLOOKUP($A377,INPUT_Du_lieu_nhan_vien!$A:$C,2,0),"-")</f>
        <v>-</v>
      </c>
      <c r="C377" s="42" t="str">
        <f>IFERROR(VLOOKUP($A377,INPUT_Du_lieu_nhan_vien!$A:$C,3,0),"-")</f>
        <v>-</v>
      </c>
    </row>
    <row r="378" spans="1:3" x14ac:dyDescent="0.2">
      <c r="A378" s="50"/>
      <c r="B378" s="42" t="str">
        <f>IFERROR(VLOOKUP($A378,INPUT_Du_lieu_nhan_vien!$A:$C,2,0),"-")</f>
        <v>-</v>
      </c>
      <c r="C378" s="42" t="str">
        <f>IFERROR(VLOOKUP($A378,INPUT_Du_lieu_nhan_vien!$A:$C,3,0),"-")</f>
        <v>-</v>
      </c>
    </row>
    <row r="379" spans="1:3" x14ac:dyDescent="0.2">
      <c r="A379" s="50"/>
      <c r="B379" s="42" t="str">
        <f>IFERROR(VLOOKUP($A379,INPUT_Du_lieu_nhan_vien!$A:$C,2,0),"-")</f>
        <v>-</v>
      </c>
      <c r="C379" s="42" t="str">
        <f>IFERROR(VLOOKUP($A379,INPUT_Du_lieu_nhan_vien!$A:$C,3,0),"-")</f>
        <v>-</v>
      </c>
    </row>
    <row r="380" spans="1:3" x14ac:dyDescent="0.2">
      <c r="A380" s="50"/>
      <c r="B380" s="42" t="str">
        <f>IFERROR(VLOOKUP($A380,INPUT_Du_lieu_nhan_vien!$A:$C,2,0),"-")</f>
        <v>-</v>
      </c>
      <c r="C380" s="42" t="str">
        <f>IFERROR(VLOOKUP($A380,INPUT_Du_lieu_nhan_vien!$A:$C,3,0),"-")</f>
        <v>-</v>
      </c>
    </row>
    <row r="381" spans="1:3" x14ac:dyDescent="0.2">
      <c r="A381" s="50"/>
      <c r="B381" s="42" t="str">
        <f>IFERROR(VLOOKUP($A381,INPUT_Du_lieu_nhan_vien!$A:$C,2,0),"-")</f>
        <v>-</v>
      </c>
      <c r="C381" s="42" t="str">
        <f>IFERROR(VLOOKUP($A381,INPUT_Du_lieu_nhan_vien!$A:$C,3,0),"-")</f>
        <v>-</v>
      </c>
    </row>
    <row r="382" spans="1:3" x14ac:dyDescent="0.2">
      <c r="A382" s="50"/>
      <c r="B382" s="42" t="str">
        <f>IFERROR(VLOOKUP($A382,INPUT_Du_lieu_nhan_vien!$A:$C,2,0),"-")</f>
        <v>-</v>
      </c>
      <c r="C382" s="42" t="str">
        <f>IFERROR(VLOOKUP($A382,INPUT_Du_lieu_nhan_vien!$A:$C,3,0),"-")</f>
        <v>-</v>
      </c>
    </row>
    <row r="383" spans="1:3" x14ac:dyDescent="0.2">
      <c r="A383" s="50"/>
      <c r="B383" s="42" t="str">
        <f>IFERROR(VLOOKUP($A383,INPUT_Du_lieu_nhan_vien!$A:$C,2,0),"-")</f>
        <v>-</v>
      </c>
      <c r="C383" s="42" t="str">
        <f>IFERROR(VLOOKUP($A383,INPUT_Du_lieu_nhan_vien!$A:$C,3,0),"-")</f>
        <v>-</v>
      </c>
    </row>
    <row r="384" spans="1:3" x14ac:dyDescent="0.2">
      <c r="A384" s="50"/>
      <c r="B384" s="42" t="str">
        <f>IFERROR(VLOOKUP($A384,INPUT_Du_lieu_nhan_vien!$A:$C,2,0),"-")</f>
        <v>-</v>
      </c>
      <c r="C384" s="42" t="str">
        <f>IFERROR(VLOOKUP($A384,INPUT_Du_lieu_nhan_vien!$A:$C,3,0),"-")</f>
        <v>-</v>
      </c>
    </row>
    <row r="385" spans="1:3" x14ac:dyDescent="0.2">
      <c r="A385" s="50"/>
      <c r="B385" s="42" t="str">
        <f>IFERROR(VLOOKUP($A385,INPUT_Du_lieu_nhan_vien!$A:$C,2,0),"-")</f>
        <v>-</v>
      </c>
      <c r="C385" s="42" t="str">
        <f>IFERROR(VLOOKUP($A385,INPUT_Du_lieu_nhan_vien!$A:$C,3,0),"-")</f>
        <v>-</v>
      </c>
    </row>
    <row r="386" spans="1:3" x14ac:dyDescent="0.2">
      <c r="A386" s="50"/>
      <c r="B386" s="42" t="str">
        <f>IFERROR(VLOOKUP($A386,INPUT_Du_lieu_nhan_vien!$A:$C,2,0),"-")</f>
        <v>-</v>
      </c>
      <c r="C386" s="42" t="str">
        <f>IFERROR(VLOOKUP($A386,INPUT_Du_lieu_nhan_vien!$A:$C,3,0),"-")</f>
        <v>-</v>
      </c>
    </row>
    <row r="387" spans="1:3" x14ac:dyDescent="0.2">
      <c r="A387" s="50"/>
      <c r="B387" s="42" t="str">
        <f>IFERROR(VLOOKUP($A387,INPUT_Du_lieu_nhan_vien!$A:$C,2,0),"-")</f>
        <v>-</v>
      </c>
      <c r="C387" s="42" t="str">
        <f>IFERROR(VLOOKUP($A387,INPUT_Du_lieu_nhan_vien!$A:$C,3,0),"-")</f>
        <v>-</v>
      </c>
    </row>
    <row r="388" spans="1:3" x14ac:dyDescent="0.2">
      <c r="A388" s="50"/>
      <c r="B388" s="42" t="str">
        <f>IFERROR(VLOOKUP($A388,INPUT_Du_lieu_nhan_vien!$A:$C,2,0),"-")</f>
        <v>-</v>
      </c>
      <c r="C388" s="42" t="str">
        <f>IFERROR(VLOOKUP($A388,INPUT_Du_lieu_nhan_vien!$A:$C,3,0),"-")</f>
        <v>-</v>
      </c>
    </row>
    <row r="389" spans="1:3" x14ac:dyDescent="0.2">
      <c r="A389" s="50"/>
      <c r="B389" s="42" t="str">
        <f>IFERROR(VLOOKUP($A389,INPUT_Du_lieu_nhan_vien!$A:$C,2,0),"-")</f>
        <v>-</v>
      </c>
      <c r="C389" s="42" t="str">
        <f>IFERROR(VLOOKUP($A389,INPUT_Du_lieu_nhan_vien!$A:$C,3,0),"-")</f>
        <v>-</v>
      </c>
    </row>
    <row r="390" spans="1:3" x14ac:dyDescent="0.2">
      <c r="A390" s="50"/>
      <c r="B390" s="42" t="str">
        <f>IFERROR(VLOOKUP($A390,INPUT_Du_lieu_nhan_vien!$A:$C,2,0),"-")</f>
        <v>-</v>
      </c>
      <c r="C390" s="42" t="str">
        <f>IFERROR(VLOOKUP($A390,INPUT_Du_lieu_nhan_vien!$A:$C,3,0),"-")</f>
        <v>-</v>
      </c>
    </row>
    <row r="391" spans="1:3" x14ac:dyDescent="0.2">
      <c r="A391" s="50"/>
      <c r="B391" s="42" t="str">
        <f>IFERROR(VLOOKUP($A391,INPUT_Du_lieu_nhan_vien!$A:$C,2,0),"-")</f>
        <v>-</v>
      </c>
      <c r="C391" s="42" t="str">
        <f>IFERROR(VLOOKUP($A391,INPUT_Du_lieu_nhan_vien!$A:$C,3,0),"-")</f>
        <v>-</v>
      </c>
    </row>
    <row r="392" spans="1:3" x14ac:dyDescent="0.2">
      <c r="A392" s="50"/>
      <c r="B392" s="42" t="str">
        <f>IFERROR(VLOOKUP($A392,INPUT_Du_lieu_nhan_vien!$A:$C,2,0),"-")</f>
        <v>-</v>
      </c>
      <c r="C392" s="42" t="str">
        <f>IFERROR(VLOOKUP($A392,INPUT_Du_lieu_nhan_vien!$A:$C,3,0),"-")</f>
        <v>-</v>
      </c>
    </row>
    <row r="393" spans="1:3" x14ac:dyDescent="0.2">
      <c r="A393" s="50"/>
      <c r="B393" s="42" t="str">
        <f>IFERROR(VLOOKUP($A393,INPUT_Du_lieu_nhan_vien!$A:$C,2,0),"-")</f>
        <v>-</v>
      </c>
      <c r="C393" s="42" t="str">
        <f>IFERROR(VLOOKUP($A393,INPUT_Du_lieu_nhan_vien!$A:$C,3,0),"-")</f>
        <v>-</v>
      </c>
    </row>
    <row r="394" spans="1:3" x14ac:dyDescent="0.2">
      <c r="A394" s="50"/>
      <c r="B394" s="42" t="str">
        <f>IFERROR(VLOOKUP($A394,INPUT_Du_lieu_nhan_vien!$A:$C,2,0),"-")</f>
        <v>-</v>
      </c>
      <c r="C394" s="42" t="str">
        <f>IFERROR(VLOOKUP($A394,INPUT_Du_lieu_nhan_vien!$A:$C,3,0),"-")</f>
        <v>-</v>
      </c>
    </row>
    <row r="395" spans="1:3" x14ac:dyDescent="0.2">
      <c r="A395" s="50"/>
      <c r="B395" s="42" t="str">
        <f>IFERROR(VLOOKUP($A395,INPUT_Du_lieu_nhan_vien!$A:$C,2,0),"-")</f>
        <v>-</v>
      </c>
      <c r="C395" s="42" t="str">
        <f>IFERROR(VLOOKUP($A395,INPUT_Du_lieu_nhan_vien!$A:$C,3,0),"-")</f>
        <v>-</v>
      </c>
    </row>
    <row r="396" spans="1:3" x14ac:dyDescent="0.2">
      <c r="A396" s="50"/>
      <c r="B396" s="42" t="str">
        <f>IFERROR(VLOOKUP(A396,#REF!,2,FALSE),"-")</f>
        <v>-</v>
      </c>
      <c r="C396" s="42" t="str">
        <f>IFERROR(VLOOKUP(A396,#REF!,3,FALSE),"-")</f>
        <v>-</v>
      </c>
    </row>
    <row r="397" spans="1:3" x14ac:dyDescent="0.2">
      <c r="A397" s="50"/>
      <c r="B397" s="42" t="str">
        <f>IFERROR(VLOOKUP(A397,#REF!,2,FALSE),"-")</f>
        <v>-</v>
      </c>
      <c r="C397" s="42" t="str">
        <f>IFERROR(VLOOKUP(A397,#REF!,3,FALSE),"-")</f>
        <v>-</v>
      </c>
    </row>
    <row r="398" spans="1:3" x14ac:dyDescent="0.2">
      <c r="A398" s="50"/>
      <c r="B398" s="42" t="str">
        <f>IFERROR(VLOOKUP(A398,#REF!,2,FALSE),"-")</f>
        <v>-</v>
      </c>
      <c r="C398" s="42" t="str">
        <f>IFERROR(VLOOKUP(A398,#REF!,3,FALSE),"-")</f>
        <v>-</v>
      </c>
    </row>
    <row r="399" spans="1:3" x14ac:dyDescent="0.2">
      <c r="A399" s="50"/>
      <c r="B399" s="42" t="str">
        <f>IFERROR(VLOOKUP(A399,#REF!,2,FALSE),"-")</f>
        <v>-</v>
      </c>
      <c r="C399" s="42" t="str">
        <f>IFERROR(VLOOKUP(A399,#REF!,3,FALSE),"-")</f>
        <v>-</v>
      </c>
    </row>
    <row r="400" spans="1:3" x14ac:dyDescent="0.2">
      <c r="A400" s="50"/>
      <c r="B400" s="42" t="str">
        <f>IFERROR(VLOOKUP(A400,#REF!,2,FALSE),"-")</f>
        <v>-</v>
      </c>
      <c r="C400" s="42" t="str">
        <f>IFERROR(VLOOKUP(A400,#REF!,3,FALSE),"-")</f>
        <v>-</v>
      </c>
    </row>
    <row r="401" spans="1:3" x14ac:dyDescent="0.2">
      <c r="A401" s="50"/>
      <c r="B401" s="42" t="str">
        <f>IFERROR(VLOOKUP(A401,#REF!,2,FALSE),"-")</f>
        <v>-</v>
      </c>
      <c r="C401" s="42" t="str">
        <f>IFERROR(VLOOKUP(A401,#REF!,3,FALSE),"-")</f>
        <v>-</v>
      </c>
    </row>
    <row r="402" spans="1:3" x14ac:dyDescent="0.2">
      <c r="A402" s="50"/>
      <c r="B402" s="42" t="str">
        <f>IFERROR(VLOOKUP(A402,#REF!,2,FALSE),"-")</f>
        <v>-</v>
      </c>
      <c r="C402" s="42" t="str">
        <f>IFERROR(VLOOKUP(A402,#REF!,3,FALSE),"-")</f>
        <v>-</v>
      </c>
    </row>
    <row r="403" spans="1:3" x14ac:dyDescent="0.2">
      <c r="A403" s="50"/>
      <c r="B403" s="42" t="str">
        <f>IFERROR(VLOOKUP(A403,#REF!,2,FALSE),"-")</f>
        <v>-</v>
      </c>
      <c r="C403" s="42" t="str">
        <f>IFERROR(VLOOKUP(A403,#REF!,3,FALSE),"-")</f>
        <v>-</v>
      </c>
    </row>
    <row r="404" spans="1:3" x14ac:dyDescent="0.2">
      <c r="A404" s="50"/>
      <c r="B404" s="42" t="str">
        <f>IFERROR(VLOOKUP(A404,#REF!,2,FALSE),"-")</f>
        <v>-</v>
      </c>
      <c r="C404" s="42" t="str">
        <f>IFERROR(VLOOKUP(A404,#REF!,3,FALSE),"-")</f>
        <v>-</v>
      </c>
    </row>
    <row r="405" spans="1:3" x14ac:dyDescent="0.2">
      <c r="A405" s="50"/>
      <c r="B405" s="42" t="str">
        <f>IFERROR(VLOOKUP(A405,#REF!,2,FALSE),"-")</f>
        <v>-</v>
      </c>
      <c r="C405" s="42" t="str">
        <f>IFERROR(VLOOKUP(A405,#REF!,3,FALSE),"-")</f>
        <v>-</v>
      </c>
    </row>
    <row r="406" spans="1:3" x14ac:dyDescent="0.2">
      <c r="A406" s="50"/>
      <c r="B406" s="42" t="str">
        <f>IFERROR(VLOOKUP(A406,#REF!,2,FALSE),"-")</f>
        <v>-</v>
      </c>
      <c r="C406" s="42" t="str">
        <f>IFERROR(VLOOKUP(A406,#REF!,3,FALSE),"-")</f>
        <v>-</v>
      </c>
    </row>
    <row r="407" spans="1:3" x14ac:dyDescent="0.2">
      <c r="A407" s="50"/>
      <c r="B407" s="42" t="str">
        <f>IFERROR(VLOOKUP(A407,#REF!,2,FALSE),"-")</f>
        <v>-</v>
      </c>
      <c r="C407" s="42" t="str">
        <f>IFERROR(VLOOKUP(A407,#REF!,3,FALSE),"-")</f>
        <v>-</v>
      </c>
    </row>
    <row r="408" spans="1:3" x14ac:dyDescent="0.2">
      <c r="A408" s="50"/>
      <c r="B408" s="42" t="str">
        <f>IFERROR(VLOOKUP(A408,#REF!,2,FALSE),"-")</f>
        <v>-</v>
      </c>
      <c r="C408" s="42" t="str">
        <f>IFERROR(VLOOKUP(A408,#REF!,3,FALSE),"-")</f>
        <v>-</v>
      </c>
    </row>
    <row r="409" spans="1:3" x14ac:dyDescent="0.2">
      <c r="A409" s="50"/>
      <c r="B409" s="42" t="str">
        <f>IFERROR(VLOOKUP(A409,#REF!,2,FALSE),"-")</f>
        <v>-</v>
      </c>
      <c r="C409" s="42" t="str">
        <f>IFERROR(VLOOKUP(A409,#REF!,3,FALSE),"-")</f>
        <v>-</v>
      </c>
    </row>
    <row r="410" spans="1:3" x14ac:dyDescent="0.2">
      <c r="A410" s="50"/>
      <c r="B410" s="42" t="str">
        <f>IFERROR(VLOOKUP(A410,#REF!,2,FALSE),"-")</f>
        <v>-</v>
      </c>
      <c r="C410" s="42" t="str">
        <f>IFERROR(VLOOKUP(A410,#REF!,3,FALSE),"-")</f>
        <v>-</v>
      </c>
    </row>
    <row r="411" spans="1:3" x14ac:dyDescent="0.2">
      <c r="A411" s="50"/>
      <c r="B411" s="42" t="str">
        <f>IFERROR(VLOOKUP(A411,#REF!,2,FALSE),"-")</f>
        <v>-</v>
      </c>
      <c r="C411" s="42" t="str">
        <f>IFERROR(VLOOKUP(A411,#REF!,3,FALSE),"-")</f>
        <v>-</v>
      </c>
    </row>
    <row r="412" spans="1:3" x14ac:dyDescent="0.2">
      <c r="A412" s="50"/>
      <c r="B412" s="42" t="str">
        <f>IFERROR(VLOOKUP(A412,#REF!,2,FALSE),"-")</f>
        <v>-</v>
      </c>
      <c r="C412" s="42" t="str">
        <f>IFERROR(VLOOKUP(A412,#REF!,3,FALSE),"-")</f>
        <v>-</v>
      </c>
    </row>
    <row r="413" spans="1:3" x14ac:dyDescent="0.2">
      <c r="A413" s="50"/>
      <c r="B413" s="42" t="str">
        <f>IFERROR(VLOOKUP(A413,#REF!,2,FALSE),"-")</f>
        <v>-</v>
      </c>
      <c r="C413" s="42" t="str">
        <f>IFERROR(VLOOKUP(A413,#REF!,3,FALSE),"-")</f>
        <v>-</v>
      </c>
    </row>
    <row r="414" spans="1:3" x14ac:dyDescent="0.2">
      <c r="A414" s="50"/>
      <c r="B414" s="42" t="str">
        <f>IFERROR(VLOOKUP(A414,#REF!,2,FALSE),"-")</f>
        <v>-</v>
      </c>
      <c r="C414" s="42" t="str">
        <f>IFERROR(VLOOKUP(A414,#REF!,3,FALSE),"-")</f>
        <v>-</v>
      </c>
    </row>
    <row r="415" spans="1:3" x14ac:dyDescent="0.2">
      <c r="A415" s="50"/>
      <c r="B415" s="42" t="str">
        <f>IFERROR(VLOOKUP(A415,#REF!,2,FALSE),"-")</f>
        <v>-</v>
      </c>
      <c r="C415" s="42" t="str">
        <f>IFERROR(VLOOKUP(A415,#REF!,3,FALSE),"-")</f>
        <v>-</v>
      </c>
    </row>
    <row r="416" spans="1:3" x14ac:dyDescent="0.2">
      <c r="A416" s="50"/>
      <c r="B416" s="42" t="str">
        <f>IFERROR(VLOOKUP(A416,#REF!,2,FALSE),"-")</f>
        <v>-</v>
      </c>
      <c r="C416" s="42" t="str">
        <f>IFERROR(VLOOKUP(A416,#REF!,3,FALSE),"-")</f>
        <v>-</v>
      </c>
    </row>
    <row r="417" spans="1:3" x14ac:dyDescent="0.2">
      <c r="A417" s="50"/>
      <c r="B417" s="42" t="str">
        <f>IFERROR(VLOOKUP(A417,#REF!,2,FALSE),"-")</f>
        <v>-</v>
      </c>
      <c r="C417" s="42" t="str">
        <f>IFERROR(VLOOKUP(A417,#REF!,3,FALSE),"-")</f>
        <v>-</v>
      </c>
    </row>
    <row r="418" spans="1:3" x14ac:dyDescent="0.2">
      <c r="A418" s="50"/>
      <c r="B418" s="42" t="str">
        <f>IFERROR(VLOOKUP(A418,#REF!,2,FALSE),"-")</f>
        <v>-</v>
      </c>
      <c r="C418" s="42" t="str">
        <f>IFERROR(VLOOKUP(A418,#REF!,3,FALSE),"-")</f>
        <v>-</v>
      </c>
    </row>
    <row r="419" spans="1:3" x14ac:dyDescent="0.2">
      <c r="A419" s="50"/>
      <c r="B419" s="42" t="str">
        <f>IFERROR(VLOOKUP(A419,#REF!,2,FALSE),"-")</f>
        <v>-</v>
      </c>
      <c r="C419" s="42" t="str">
        <f>IFERROR(VLOOKUP(A419,#REF!,3,FALSE),"-")</f>
        <v>-</v>
      </c>
    </row>
    <row r="420" spans="1:3" x14ac:dyDescent="0.2">
      <c r="A420" s="50"/>
      <c r="B420" s="42" t="str">
        <f>IFERROR(VLOOKUP(A420,#REF!,2,FALSE),"-")</f>
        <v>-</v>
      </c>
      <c r="C420" s="42" t="str">
        <f>IFERROR(VLOOKUP(A420,#REF!,3,FALSE),"-")</f>
        <v>-</v>
      </c>
    </row>
    <row r="421" spans="1:3" x14ac:dyDescent="0.2">
      <c r="A421" s="50"/>
      <c r="B421" s="42" t="str">
        <f>IFERROR(VLOOKUP(A421,#REF!,2,FALSE),"-")</f>
        <v>-</v>
      </c>
      <c r="C421" s="42" t="str">
        <f>IFERROR(VLOOKUP(A421,#REF!,3,FALSE),"-")</f>
        <v>-</v>
      </c>
    </row>
    <row r="422" spans="1:3" x14ac:dyDescent="0.2">
      <c r="A422" s="50"/>
      <c r="B422" s="42" t="str">
        <f>IFERROR(VLOOKUP(A422,#REF!,2,FALSE),"-")</f>
        <v>-</v>
      </c>
      <c r="C422" s="42" t="str">
        <f>IFERROR(VLOOKUP(A422,#REF!,3,FALSE),"-")</f>
        <v>-</v>
      </c>
    </row>
    <row r="423" spans="1:3" x14ac:dyDescent="0.2">
      <c r="A423" s="50"/>
      <c r="B423" s="42" t="str">
        <f>IFERROR(VLOOKUP(A423,#REF!,2,FALSE),"-")</f>
        <v>-</v>
      </c>
      <c r="C423" s="42" t="str">
        <f>IFERROR(VLOOKUP(A423,#REF!,3,FALSE),"-")</f>
        <v>-</v>
      </c>
    </row>
    <row r="424" spans="1:3" x14ac:dyDescent="0.2">
      <c r="A424" s="50"/>
      <c r="B424" s="42" t="str">
        <f>IFERROR(VLOOKUP(A424,#REF!,2,FALSE),"-")</f>
        <v>-</v>
      </c>
      <c r="C424" s="42" t="str">
        <f>IFERROR(VLOOKUP(A424,#REF!,3,FALSE),"-")</f>
        <v>-</v>
      </c>
    </row>
    <row r="425" spans="1:3" x14ac:dyDescent="0.2">
      <c r="A425" s="50"/>
      <c r="B425" s="42" t="str">
        <f>IFERROR(VLOOKUP(A425,#REF!,2,FALSE),"-")</f>
        <v>-</v>
      </c>
      <c r="C425" s="42" t="str">
        <f>IFERROR(VLOOKUP(A425,#REF!,3,FALSE),"-")</f>
        <v>-</v>
      </c>
    </row>
    <row r="426" spans="1:3" x14ac:dyDescent="0.2">
      <c r="A426" s="50"/>
      <c r="B426" s="42" t="str">
        <f>IFERROR(VLOOKUP(A426,#REF!,2,FALSE),"-")</f>
        <v>-</v>
      </c>
      <c r="C426" s="42" t="str">
        <f>IFERROR(VLOOKUP(A426,#REF!,3,FALSE),"-")</f>
        <v>-</v>
      </c>
    </row>
    <row r="427" spans="1:3" x14ac:dyDescent="0.2">
      <c r="A427" s="50"/>
      <c r="B427" s="42" t="str">
        <f>IFERROR(VLOOKUP(A427,#REF!,2,FALSE),"-")</f>
        <v>-</v>
      </c>
      <c r="C427" s="42" t="str">
        <f>IFERROR(VLOOKUP(A427,#REF!,3,FALSE),"-")</f>
        <v>-</v>
      </c>
    </row>
    <row r="428" spans="1:3" x14ac:dyDescent="0.2">
      <c r="A428" s="50"/>
      <c r="B428" s="42" t="str">
        <f>IFERROR(VLOOKUP(A428,#REF!,2,FALSE),"-")</f>
        <v>-</v>
      </c>
      <c r="C428" s="42" t="str">
        <f>IFERROR(VLOOKUP(A428,#REF!,3,FALSE),"-")</f>
        <v>-</v>
      </c>
    </row>
    <row r="429" spans="1:3" x14ac:dyDescent="0.2">
      <c r="A429" s="50"/>
      <c r="B429" s="42" t="str">
        <f>IFERROR(VLOOKUP(A429,#REF!,2,FALSE),"-")</f>
        <v>-</v>
      </c>
      <c r="C429" s="42" t="str">
        <f>IFERROR(VLOOKUP(A429,#REF!,3,FALSE),"-")</f>
        <v>-</v>
      </c>
    </row>
    <row r="430" spans="1:3" x14ac:dyDescent="0.2">
      <c r="A430" s="50"/>
      <c r="B430" s="42" t="str">
        <f>IFERROR(VLOOKUP(A430,#REF!,2,FALSE),"-")</f>
        <v>-</v>
      </c>
      <c r="C430" s="42" t="str">
        <f>IFERROR(VLOOKUP(A430,#REF!,3,FALSE),"-")</f>
        <v>-</v>
      </c>
    </row>
    <row r="431" spans="1:3" x14ac:dyDescent="0.2">
      <c r="A431" s="50"/>
      <c r="B431" s="42" t="str">
        <f>IFERROR(VLOOKUP(A431,#REF!,2,FALSE),"-")</f>
        <v>-</v>
      </c>
      <c r="C431" s="42" t="str">
        <f>IFERROR(VLOOKUP(A431,#REF!,3,FALSE),"-")</f>
        <v>-</v>
      </c>
    </row>
    <row r="432" spans="1:3" x14ac:dyDescent="0.2">
      <c r="A432" s="50"/>
      <c r="B432" s="42" t="str">
        <f>IFERROR(VLOOKUP(A432,#REF!,2,FALSE),"-")</f>
        <v>-</v>
      </c>
      <c r="C432" s="42" t="str">
        <f>IFERROR(VLOOKUP(A432,#REF!,3,FALSE),"-")</f>
        <v>-</v>
      </c>
    </row>
    <row r="433" spans="1:3" x14ac:dyDescent="0.2">
      <c r="A433" s="50"/>
      <c r="B433" s="42" t="str">
        <f>IFERROR(VLOOKUP(A433,#REF!,2,FALSE),"-")</f>
        <v>-</v>
      </c>
      <c r="C433" s="42" t="str">
        <f>IFERROR(VLOOKUP(A433,#REF!,3,FALSE),"-")</f>
        <v>-</v>
      </c>
    </row>
    <row r="434" spans="1:3" x14ac:dyDescent="0.2">
      <c r="A434" s="50"/>
      <c r="B434" s="42" t="str">
        <f>IFERROR(VLOOKUP(A434,#REF!,2,FALSE),"-")</f>
        <v>-</v>
      </c>
      <c r="C434" s="42" t="str">
        <f>IFERROR(VLOOKUP(A434,#REF!,3,FALSE),"-")</f>
        <v>-</v>
      </c>
    </row>
    <row r="435" spans="1:3" x14ac:dyDescent="0.2">
      <c r="A435" s="50"/>
      <c r="B435" s="42" t="str">
        <f>IFERROR(VLOOKUP(A435,#REF!,2,FALSE),"-")</f>
        <v>-</v>
      </c>
      <c r="C435" s="42" t="str">
        <f>IFERROR(VLOOKUP(A435,#REF!,3,FALSE),"-")</f>
        <v>-</v>
      </c>
    </row>
    <row r="436" spans="1:3" x14ac:dyDescent="0.2">
      <c r="A436" s="50"/>
      <c r="B436" s="42" t="str">
        <f>IFERROR(VLOOKUP(A436,#REF!,2,FALSE),"-")</f>
        <v>-</v>
      </c>
      <c r="C436" s="42" t="str">
        <f>IFERROR(VLOOKUP(A436,#REF!,3,FALSE),"-")</f>
        <v>-</v>
      </c>
    </row>
    <row r="437" spans="1:3" x14ac:dyDescent="0.2">
      <c r="A437" s="50"/>
      <c r="B437" s="42" t="str">
        <f>IFERROR(VLOOKUP(A437,#REF!,2,FALSE),"-")</f>
        <v>-</v>
      </c>
      <c r="C437" s="42" t="str">
        <f>IFERROR(VLOOKUP(A437,#REF!,3,FALSE),"-")</f>
        <v>-</v>
      </c>
    </row>
    <row r="438" spans="1:3" x14ac:dyDescent="0.2">
      <c r="A438" s="50"/>
      <c r="B438" s="42" t="str">
        <f>IFERROR(VLOOKUP(A438,#REF!,2,FALSE),"-")</f>
        <v>-</v>
      </c>
      <c r="C438" s="42" t="str">
        <f>IFERROR(VLOOKUP(A438,#REF!,3,FALSE),"-")</f>
        <v>-</v>
      </c>
    </row>
    <row r="439" spans="1:3" x14ac:dyDescent="0.2">
      <c r="A439" s="50"/>
      <c r="B439" s="42" t="str">
        <f>IFERROR(VLOOKUP(A439,#REF!,2,FALSE),"-")</f>
        <v>-</v>
      </c>
      <c r="C439" s="42" t="str">
        <f>IFERROR(VLOOKUP(A439,#REF!,3,FALSE),"-")</f>
        <v>-</v>
      </c>
    </row>
    <row r="440" spans="1:3" x14ac:dyDescent="0.2">
      <c r="A440" s="50"/>
      <c r="B440" s="42" t="str">
        <f>IFERROR(VLOOKUP(A440,#REF!,2,FALSE),"-")</f>
        <v>-</v>
      </c>
      <c r="C440" s="42" t="str">
        <f>IFERROR(VLOOKUP(A440,#REF!,3,FALSE),"-")</f>
        <v>-</v>
      </c>
    </row>
    <row r="441" spans="1:3" x14ac:dyDescent="0.2">
      <c r="A441" s="50"/>
      <c r="B441" s="42" t="str">
        <f>IFERROR(VLOOKUP(A441,#REF!,2,FALSE),"-")</f>
        <v>-</v>
      </c>
      <c r="C441" s="42" t="str">
        <f>IFERROR(VLOOKUP(A441,#REF!,3,FALSE),"-")</f>
        <v>-</v>
      </c>
    </row>
    <row r="442" spans="1:3" x14ac:dyDescent="0.2">
      <c r="A442" s="50"/>
      <c r="B442" s="42" t="str">
        <f>IFERROR(VLOOKUP(A442,#REF!,2,FALSE),"-")</f>
        <v>-</v>
      </c>
      <c r="C442" s="42" t="str">
        <f>IFERROR(VLOOKUP(A442,#REF!,3,FALSE),"-")</f>
        <v>-</v>
      </c>
    </row>
    <row r="443" spans="1:3" x14ac:dyDescent="0.2">
      <c r="A443" s="50"/>
      <c r="B443" s="42" t="str">
        <f>IFERROR(VLOOKUP(A443,#REF!,2,FALSE),"-")</f>
        <v>-</v>
      </c>
      <c r="C443" s="42" t="str">
        <f>IFERROR(VLOOKUP(A443,#REF!,3,FALSE),"-")</f>
        <v>-</v>
      </c>
    </row>
    <row r="444" spans="1:3" x14ac:dyDescent="0.2">
      <c r="A444" s="50"/>
      <c r="B444" s="42" t="str">
        <f>IFERROR(VLOOKUP(A444,#REF!,2,FALSE),"-")</f>
        <v>-</v>
      </c>
      <c r="C444" s="42" t="str">
        <f>IFERROR(VLOOKUP(A444,#REF!,3,FALSE),"-")</f>
        <v>-</v>
      </c>
    </row>
    <row r="445" spans="1:3" x14ac:dyDescent="0.2">
      <c r="A445" s="50"/>
      <c r="B445" s="42" t="str">
        <f>IFERROR(VLOOKUP(A445,#REF!,2,FALSE),"-")</f>
        <v>-</v>
      </c>
      <c r="C445" s="42" t="str">
        <f>IFERROR(VLOOKUP(A445,#REF!,3,FALSE),"-")</f>
        <v>-</v>
      </c>
    </row>
    <row r="446" spans="1:3" x14ac:dyDescent="0.2">
      <c r="A446" s="50"/>
      <c r="B446" s="42" t="str">
        <f>IFERROR(VLOOKUP(A446,#REF!,2,FALSE),"-")</f>
        <v>-</v>
      </c>
      <c r="C446" s="42" t="str">
        <f>IFERROR(VLOOKUP(A446,#REF!,3,FALSE),"-")</f>
        <v>-</v>
      </c>
    </row>
    <row r="447" spans="1:3" x14ac:dyDescent="0.2">
      <c r="A447" s="50"/>
      <c r="B447" s="42" t="str">
        <f>IFERROR(VLOOKUP(A447,#REF!,2,FALSE),"-")</f>
        <v>-</v>
      </c>
      <c r="C447" s="42" t="str">
        <f>IFERROR(VLOOKUP(A447,#REF!,3,FALSE),"-")</f>
        <v>-</v>
      </c>
    </row>
    <row r="448" spans="1:3" x14ac:dyDescent="0.2">
      <c r="A448" s="50"/>
      <c r="B448" s="42" t="str">
        <f>IFERROR(VLOOKUP(A448,#REF!,2,FALSE),"-")</f>
        <v>-</v>
      </c>
      <c r="C448" s="42" t="str">
        <f>IFERROR(VLOOKUP(A448,#REF!,3,FALSE),"-")</f>
        <v>-</v>
      </c>
    </row>
    <row r="449" spans="1:3" x14ac:dyDescent="0.2">
      <c r="A449" s="50"/>
      <c r="B449" s="42" t="str">
        <f>IFERROR(VLOOKUP(A449,#REF!,2,FALSE),"-")</f>
        <v>-</v>
      </c>
      <c r="C449" s="42" t="str">
        <f>IFERROR(VLOOKUP(A449,#REF!,3,FALSE),"-")</f>
        <v>-</v>
      </c>
    </row>
    <row r="450" spans="1:3" x14ac:dyDescent="0.2">
      <c r="A450" s="50"/>
      <c r="B450" s="42" t="str">
        <f>IFERROR(VLOOKUP(A450,#REF!,2,FALSE),"-")</f>
        <v>-</v>
      </c>
      <c r="C450" s="42" t="str">
        <f>IFERROR(VLOOKUP(A450,#REF!,3,FALSE),"-")</f>
        <v>-</v>
      </c>
    </row>
    <row r="451" spans="1:3" x14ac:dyDescent="0.2">
      <c r="A451" s="50"/>
      <c r="B451" s="42" t="str">
        <f>IFERROR(VLOOKUP(A451,#REF!,2,FALSE),"-")</f>
        <v>-</v>
      </c>
      <c r="C451" s="42" t="str">
        <f>IFERROR(VLOOKUP(A451,#REF!,3,FALSE),"-")</f>
        <v>-</v>
      </c>
    </row>
    <row r="452" spans="1:3" x14ac:dyDescent="0.2">
      <c r="A452" s="50"/>
      <c r="B452" s="42" t="str">
        <f>IFERROR(VLOOKUP(A452,#REF!,2,FALSE),"-")</f>
        <v>-</v>
      </c>
      <c r="C452" s="42" t="str">
        <f>IFERROR(VLOOKUP(A452,#REF!,3,FALSE),"-")</f>
        <v>-</v>
      </c>
    </row>
    <row r="453" spans="1:3" x14ac:dyDescent="0.2">
      <c r="A453" s="50"/>
      <c r="B453" s="42" t="str">
        <f>IFERROR(VLOOKUP(A453,#REF!,2,FALSE),"-")</f>
        <v>-</v>
      </c>
      <c r="C453" s="42" t="str">
        <f>IFERROR(VLOOKUP(A453,#REF!,3,FALSE),"-")</f>
        <v>-</v>
      </c>
    </row>
    <row r="454" spans="1:3" x14ac:dyDescent="0.2">
      <c r="A454" s="50"/>
      <c r="B454" s="42" t="str">
        <f>IFERROR(VLOOKUP(A454,#REF!,2,FALSE),"-")</f>
        <v>-</v>
      </c>
      <c r="C454" s="42" t="str">
        <f>IFERROR(VLOOKUP(A454,#REF!,3,FALSE),"-")</f>
        <v>-</v>
      </c>
    </row>
    <row r="455" spans="1:3" x14ac:dyDescent="0.2">
      <c r="A455" s="68"/>
      <c r="B455" s="42" t="str">
        <f>IFERROR(VLOOKUP(A455,#REF!,2,FALSE),"-")</f>
        <v>-</v>
      </c>
      <c r="C455" s="42" t="str">
        <f>IFERROR(VLOOKUP(A455,#REF!,3,FALSE),"-")</f>
        <v>-</v>
      </c>
    </row>
    <row r="456" spans="1:3" x14ac:dyDescent="0.2">
      <c r="A456" s="50"/>
      <c r="B456" s="42" t="str">
        <f>IFERROR(VLOOKUP(A456,#REF!,2,FALSE),"-")</f>
        <v>-</v>
      </c>
      <c r="C456" s="42" t="str">
        <f>IFERROR(VLOOKUP(A456,#REF!,3,FALSE),"-")</f>
        <v>-</v>
      </c>
    </row>
    <row r="457" spans="1:3" x14ac:dyDescent="0.2">
      <c r="A457" s="50"/>
      <c r="B457" s="42" t="str">
        <f>IFERROR(VLOOKUP(A457,#REF!,2,FALSE),"-")</f>
        <v>-</v>
      </c>
      <c r="C457" s="42" t="str">
        <f>IFERROR(VLOOKUP(A457,#REF!,3,FALSE),"-")</f>
        <v>-</v>
      </c>
    </row>
    <row r="458" spans="1:3" x14ac:dyDescent="0.2">
      <c r="A458" s="50"/>
      <c r="B458" s="42" t="str">
        <f>IFERROR(VLOOKUP(A458,#REF!,2,FALSE),"-")</f>
        <v>-</v>
      </c>
      <c r="C458" s="42" t="str">
        <f>IFERROR(VLOOKUP(A458,#REF!,3,FALSE),"-")</f>
        <v>-</v>
      </c>
    </row>
    <row r="459" spans="1:3" x14ac:dyDescent="0.2">
      <c r="A459" s="50"/>
      <c r="B459" s="42" t="str">
        <f>IFERROR(VLOOKUP(A459,#REF!,2,FALSE),"-")</f>
        <v>-</v>
      </c>
      <c r="C459" s="42" t="str">
        <f>IFERROR(VLOOKUP(A459,#REF!,3,FALSE),"-")</f>
        <v>-</v>
      </c>
    </row>
    <row r="460" spans="1:3" x14ac:dyDescent="0.2">
      <c r="A460" s="50"/>
      <c r="B460" s="42" t="str">
        <f>IFERROR(VLOOKUP(A460,#REF!,2,FALSE),"-")</f>
        <v>-</v>
      </c>
      <c r="C460" s="42" t="str">
        <f>IFERROR(VLOOKUP(A460,#REF!,3,FALSE),"-")</f>
        <v>-</v>
      </c>
    </row>
    <row r="461" spans="1:3" x14ac:dyDescent="0.2">
      <c r="A461" s="50"/>
      <c r="B461" s="42" t="str">
        <f>IFERROR(VLOOKUP(A461,#REF!,2,FALSE),"-")</f>
        <v>-</v>
      </c>
      <c r="C461" s="42" t="str">
        <f>IFERROR(VLOOKUP(A461,#REF!,3,FALSE),"-")</f>
        <v>-</v>
      </c>
    </row>
    <row r="462" spans="1:3" x14ac:dyDescent="0.2">
      <c r="A462" s="50"/>
      <c r="B462" s="42" t="str">
        <f>IFERROR(VLOOKUP(A462,#REF!,2,FALSE),"-")</f>
        <v>-</v>
      </c>
      <c r="C462" s="42" t="str">
        <f>IFERROR(VLOOKUP(A462,#REF!,3,FALSE),"-")</f>
        <v>-</v>
      </c>
    </row>
    <row r="463" spans="1:3" x14ac:dyDescent="0.2">
      <c r="A463" s="50"/>
      <c r="B463" s="42" t="str">
        <f>IFERROR(VLOOKUP(A463,#REF!,2,FALSE),"-")</f>
        <v>-</v>
      </c>
      <c r="C463" s="42" t="str">
        <f>IFERROR(VLOOKUP(A463,#REF!,3,FALSE),"-")</f>
        <v>-</v>
      </c>
    </row>
    <row r="464" spans="1:3" x14ac:dyDescent="0.2">
      <c r="A464" s="50"/>
      <c r="B464" s="42" t="str">
        <f>IFERROR(VLOOKUP(A464,#REF!,2,FALSE),"-")</f>
        <v>-</v>
      </c>
      <c r="C464" s="42" t="str">
        <f>IFERROR(VLOOKUP(A464,#REF!,3,FALSE),"-")</f>
        <v>-</v>
      </c>
    </row>
    <row r="465" spans="1:3" x14ac:dyDescent="0.2">
      <c r="A465" s="50"/>
      <c r="B465" s="42" t="str">
        <f>IFERROR(VLOOKUP(A465,#REF!,2,FALSE),"-")</f>
        <v>-</v>
      </c>
      <c r="C465" s="42" t="str">
        <f>IFERROR(VLOOKUP(A465,#REF!,3,FALSE),"-")</f>
        <v>-</v>
      </c>
    </row>
    <row r="466" spans="1:3" x14ac:dyDescent="0.2">
      <c r="A466" s="50"/>
      <c r="B466" s="42" t="str">
        <f>IFERROR(VLOOKUP(A466,#REF!,2,FALSE),"-")</f>
        <v>-</v>
      </c>
      <c r="C466" s="42" t="str">
        <f>IFERROR(VLOOKUP(A466,#REF!,3,FALSE),"-")</f>
        <v>-</v>
      </c>
    </row>
    <row r="467" spans="1:3" x14ac:dyDescent="0.2">
      <c r="A467" s="50"/>
      <c r="B467" s="42" t="str">
        <f>IFERROR(VLOOKUP(A467,#REF!,2,FALSE),"-")</f>
        <v>-</v>
      </c>
      <c r="C467" s="42" t="str">
        <f>IFERROR(VLOOKUP(A467,#REF!,3,FALSE),"-")</f>
        <v>-</v>
      </c>
    </row>
    <row r="468" spans="1:3" x14ac:dyDescent="0.2">
      <c r="A468" s="50"/>
      <c r="B468" s="42" t="str">
        <f>IFERROR(VLOOKUP(A468,#REF!,2,FALSE),"-")</f>
        <v>-</v>
      </c>
      <c r="C468" s="42" t="str">
        <f>IFERROR(VLOOKUP(A468,#REF!,3,FALSE),"-")</f>
        <v>-</v>
      </c>
    </row>
    <row r="469" spans="1:3" x14ac:dyDescent="0.2">
      <c r="A469" s="50"/>
      <c r="B469" s="42" t="str">
        <f>IFERROR(VLOOKUP(A469,#REF!,2,FALSE),"-")</f>
        <v>-</v>
      </c>
      <c r="C469" s="42" t="str">
        <f>IFERROR(VLOOKUP(A469,#REF!,3,FALSE),"-")</f>
        <v>-</v>
      </c>
    </row>
    <row r="470" spans="1:3" x14ac:dyDescent="0.2">
      <c r="A470" s="50"/>
      <c r="B470" s="42" t="str">
        <f>IFERROR(VLOOKUP(A470,#REF!,2,FALSE),"-")</f>
        <v>-</v>
      </c>
      <c r="C470" s="42" t="str">
        <f>IFERROR(VLOOKUP(A470,#REF!,3,FALSE),"-")</f>
        <v>-</v>
      </c>
    </row>
    <row r="471" spans="1:3" x14ac:dyDescent="0.2">
      <c r="A471" s="50"/>
      <c r="B471" s="42" t="str">
        <f>IFERROR(VLOOKUP(A471,#REF!,2,FALSE),"-")</f>
        <v>-</v>
      </c>
      <c r="C471" s="42" t="str">
        <f>IFERROR(VLOOKUP(A471,#REF!,3,FALSE),"-")</f>
        <v>-</v>
      </c>
    </row>
    <row r="472" spans="1:3" x14ac:dyDescent="0.2">
      <c r="A472" s="50"/>
      <c r="B472" s="42" t="str">
        <f>IFERROR(VLOOKUP(A472,#REF!,2,FALSE),"-")</f>
        <v>-</v>
      </c>
      <c r="C472" s="42" t="str">
        <f>IFERROR(VLOOKUP(A472,#REF!,3,FALSE),"-")</f>
        <v>-</v>
      </c>
    </row>
    <row r="473" spans="1:3" x14ac:dyDescent="0.2">
      <c r="A473" s="50"/>
      <c r="B473" s="42" t="str">
        <f>IFERROR(VLOOKUP(A473,#REF!,2,FALSE),"-")</f>
        <v>-</v>
      </c>
      <c r="C473" s="42" t="str">
        <f>IFERROR(VLOOKUP(A473,#REF!,3,FALSE),"-")</f>
        <v>-</v>
      </c>
    </row>
    <row r="474" spans="1:3" x14ac:dyDescent="0.2">
      <c r="A474" s="50"/>
      <c r="B474" s="42" t="str">
        <f>IFERROR(VLOOKUP(A474,#REF!,2,FALSE),"-")</f>
        <v>-</v>
      </c>
      <c r="C474" s="42" t="str">
        <f>IFERROR(VLOOKUP(A474,#REF!,3,FALSE),"-")</f>
        <v>-</v>
      </c>
    </row>
    <row r="475" spans="1:3" x14ac:dyDescent="0.2">
      <c r="A475" s="50"/>
      <c r="B475" s="42" t="str">
        <f>IFERROR(VLOOKUP(A475,#REF!,2,FALSE),"-")</f>
        <v>-</v>
      </c>
      <c r="C475" s="42" t="str">
        <f>IFERROR(VLOOKUP(A475,#REF!,3,FALSE),"-")</f>
        <v>-</v>
      </c>
    </row>
    <row r="476" spans="1:3" x14ac:dyDescent="0.2">
      <c r="A476" s="50"/>
      <c r="B476" s="42" t="str">
        <f>IFERROR(VLOOKUP(A476,#REF!,2,FALSE),"-")</f>
        <v>-</v>
      </c>
      <c r="C476" s="42" t="str">
        <f>IFERROR(VLOOKUP(A476,#REF!,3,FALSE),"-")</f>
        <v>-</v>
      </c>
    </row>
    <row r="477" spans="1:3" x14ac:dyDescent="0.2">
      <c r="A477" s="50"/>
      <c r="B477" s="42" t="str">
        <f>IFERROR(VLOOKUP(A477,#REF!,2,FALSE),"-")</f>
        <v>-</v>
      </c>
      <c r="C477" s="42" t="str">
        <f>IFERROR(VLOOKUP(A477,#REF!,3,FALSE),"-")</f>
        <v>-</v>
      </c>
    </row>
    <row r="478" spans="1:3" x14ac:dyDescent="0.2">
      <c r="A478" s="50"/>
      <c r="B478" s="42" t="str">
        <f>IFERROR(VLOOKUP(A478,#REF!,2,FALSE),"-")</f>
        <v>-</v>
      </c>
      <c r="C478" s="42" t="str">
        <f>IFERROR(VLOOKUP(A478,#REF!,3,FALSE),"-")</f>
        <v>-</v>
      </c>
    </row>
    <row r="479" spans="1:3" x14ac:dyDescent="0.2">
      <c r="A479" s="50"/>
      <c r="B479" s="42" t="str">
        <f>IFERROR(VLOOKUP(A479,#REF!,2,FALSE),"-")</f>
        <v>-</v>
      </c>
      <c r="C479" s="42" t="str">
        <f>IFERROR(VLOOKUP(A479,#REF!,3,FALSE),"-")</f>
        <v>-</v>
      </c>
    </row>
    <row r="480" spans="1:3" x14ac:dyDescent="0.2">
      <c r="A480" s="50"/>
      <c r="B480" s="42" t="str">
        <f>IFERROR(VLOOKUP(A480,#REF!,2,FALSE),"-")</f>
        <v>-</v>
      </c>
      <c r="C480" s="42" t="str">
        <f>IFERROR(VLOOKUP(A480,#REF!,3,FALSE),"-")</f>
        <v>-</v>
      </c>
    </row>
    <row r="481" spans="1:3" x14ac:dyDescent="0.2">
      <c r="A481" s="50"/>
      <c r="B481" s="42" t="str">
        <f>IFERROR(VLOOKUP(A481,#REF!,2,FALSE),"-")</f>
        <v>-</v>
      </c>
      <c r="C481" s="42" t="str">
        <f>IFERROR(VLOOKUP(A481,#REF!,3,FALSE),"-")</f>
        <v>-</v>
      </c>
    </row>
    <row r="482" spans="1:3" x14ac:dyDescent="0.2">
      <c r="A482" s="50"/>
      <c r="B482" s="42" t="str">
        <f>IFERROR(VLOOKUP(A482,#REF!,2,FALSE),"-")</f>
        <v>-</v>
      </c>
      <c r="C482" s="42" t="str">
        <f>IFERROR(VLOOKUP(A482,#REF!,3,FALSE),"-")</f>
        <v>-</v>
      </c>
    </row>
    <row r="483" spans="1:3" x14ac:dyDescent="0.2">
      <c r="A483" s="50"/>
      <c r="B483" s="42" t="str">
        <f>IFERROR(VLOOKUP(A483,#REF!,2,FALSE),"-")</f>
        <v>-</v>
      </c>
      <c r="C483" s="42" t="str">
        <f>IFERROR(VLOOKUP(A483,#REF!,3,FALSE),"-")</f>
        <v>-</v>
      </c>
    </row>
    <row r="484" spans="1:3" x14ac:dyDescent="0.2">
      <c r="A484" s="50"/>
      <c r="B484" s="42" t="str">
        <f>IFERROR(VLOOKUP(A484,#REF!,2,FALSE),"-")</f>
        <v>-</v>
      </c>
      <c r="C484" s="42" t="str">
        <f>IFERROR(VLOOKUP(A484,#REF!,3,FALSE),"-")</f>
        <v>-</v>
      </c>
    </row>
    <row r="485" spans="1:3" x14ac:dyDescent="0.2">
      <c r="A485" s="50"/>
      <c r="B485" s="42" t="str">
        <f>IFERROR(VLOOKUP(A485,#REF!,2,FALSE),"-")</f>
        <v>-</v>
      </c>
      <c r="C485" s="42" t="str">
        <f>IFERROR(VLOOKUP(A485,#REF!,3,FALSE),"-")</f>
        <v>-</v>
      </c>
    </row>
    <row r="486" spans="1:3" x14ac:dyDescent="0.2">
      <c r="A486" s="50"/>
      <c r="B486" s="42" t="str">
        <f>IFERROR(VLOOKUP(A486,#REF!,2,FALSE),"-")</f>
        <v>-</v>
      </c>
      <c r="C486" s="42" t="str">
        <f>IFERROR(VLOOKUP(A486,#REF!,3,FALSE),"-")</f>
        <v>-</v>
      </c>
    </row>
    <row r="487" spans="1:3" x14ac:dyDescent="0.2">
      <c r="A487" s="50"/>
      <c r="B487" s="42" t="str">
        <f>IFERROR(VLOOKUP(A487,#REF!,2,FALSE),"-")</f>
        <v>-</v>
      </c>
      <c r="C487" s="42" t="str">
        <f>IFERROR(VLOOKUP(A487,#REF!,3,FALSE),"-")</f>
        <v>-</v>
      </c>
    </row>
    <row r="488" spans="1:3" x14ac:dyDescent="0.2">
      <c r="A488" s="50"/>
      <c r="B488" s="42" t="str">
        <f>IFERROR(VLOOKUP(A488,#REF!,2,FALSE),"-")</f>
        <v>-</v>
      </c>
      <c r="C488" s="42" t="str">
        <f>IFERROR(VLOOKUP(A488,#REF!,3,FALSE),"-")</f>
        <v>-</v>
      </c>
    </row>
    <row r="489" spans="1:3" x14ac:dyDescent="0.2">
      <c r="A489" s="50"/>
      <c r="B489" s="42" t="str">
        <f>IFERROR(VLOOKUP(A489,#REF!,2,FALSE),"-")</f>
        <v>-</v>
      </c>
      <c r="C489" s="42" t="str">
        <f>IFERROR(VLOOKUP(A489,#REF!,3,FALSE),"-")</f>
        <v>-</v>
      </c>
    </row>
    <row r="490" spans="1:3" x14ac:dyDescent="0.2">
      <c r="A490" s="50"/>
      <c r="B490" s="42" t="str">
        <f>IFERROR(VLOOKUP(A490,#REF!,2,FALSE),"-")</f>
        <v>-</v>
      </c>
      <c r="C490" s="42" t="str">
        <f>IFERROR(VLOOKUP(A490,#REF!,3,FALSE),"-")</f>
        <v>-</v>
      </c>
    </row>
    <row r="491" spans="1:3" x14ac:dyDescent="0.2">
      <c r="A491" s="50"/>
      <c r="B491" s="42" t="str">
        <f>IFERROR(VLOOKUP(A491,#REF!,2,FALSE),"-")</f>
        <v>-</v>
      </c>
      <c r="C491" s="42" t="str">
        <f>IFERROR(VLOOKUP(A491,#REF!,3,FALSE),"-")</f>
        <v>-</v>
      </c>
    </row>
    <row r="492" spans="1:3" x14ac:dyDescent="0.2">
      <c r="A492" s="50"/>
      <c r="B492" s="42" t="str">
        <f>IFERROR(VLOOKUP(A492,#REF!,2,FALSE),"-")</f>
        <v>-</v>
      </c>
      <c r="C492" s="42" t="str">
        <f>IFERROR(VLOOKUP(A492,#REF!,3,FALSE),"-")</f>
        <v>-</v>
      </c>
    </row>
    <row r="493" spans="1:3" x14ac:dyDescent="0.2">
      <c r="A493" s="50"/>
      <c r="B493" s="42" t="str">
        <f>IFERROR(VLOOKUP(A493,#REF!,2,FALSE),"-")</f>
        <v>-</v>
      </c>
      <c r="C493" s="42" t="str">
        <f>IFERROR(VLOOKUP(A493,#REF!,3,FALSE),"-")</f>
        <v>-</v>
      </c>
    </row>
    <row r="494" spans="1:3" x14ac:dyDescent="0.2">
      <c r="A494" s="50"/>
      <c r="B494" s="42" t="str">
        <f>IFERROR(VLOOKUP(A494,#REF!,2,FALSE),"-")</f>
        <v>-</v>
      </c>
      <c r="C494" s="42" t="str">
        <f>IFERROR(VLOOKUP(A494,#REF!,3,FALSE),"-")</f>
        <v>-</v>
      </c>
    </row>
    <row r="495" spans="1:3" x14ac:dyDescent="0.2">
      <c r="A495" s="50"/>
      <c r="B495" s="42" t="str">
        <f>IFERROR(VLOOKUP(A495,#REF!,2,FALSE),"-")</f>
        <v>-</v>
      </c>
      <c r="C495" s="42" t="str">
        <f>IFERROR(VLOOKUP(A495,#REF!,3,FALSE),"-")</f>
        <v>-</v>
      </c>
    </row>
    <row r="496" spans="1:3" x14ac:dyDescent="0.2">
      <c r="A496" s="50"/>
      <c r="B496" s="42" t="str">
        <f>IFERROR(VLOOKUP(A496,#REF!,2,FALSE),"-")</f>
        <v>-</v>
      </c>
      <c r="C496" s="42" t="str">
        <f>IFERROR(VLOOKUP(A496,#REF!,3,FALSE),"-")</f>
        <v>-</v>
      </c>
    </row>
    <row r="497" spans="1:17" x14ac:dyDescent="0.2">
      <c r="A497" s="50"/>
      <c r="B497" s="42" t="str">
        <f>IFERROR(VLOOKUP(A497,#REF!,2,FALSE),"-")</f>
        <v>-</v>
      </c>
      <c r="C497" s="42" t="str">
        <f>IFERROR(VLOOKUP(A497,#REF!,3,FALSE),"-")</f>
        <v>-</v>
      </c>
    </row>
    <row r="498" spans="1:17" x14ac:dyDescent="0.2">
      <c r="A498" s="50"/>
      <c r="B498" s="42" t="str">
        <f>IFERROR(VLOOKUP(A498,#REF!,2,FALSE),"-")</f>
        <v>-</v>
      </c>
      <c r="C498" s="42" t="str">
        <f>IFERROR(VLOOKUP(A498,#REF!,3,FALSE),"-")</f>
        <v>-</v>
      </c>
    </row>
    <row r="499" spans="1:17" ht="31.5" x14ac:dyDescent="0.2">
      <c r="A499" s="50"/>
      <c r="B499" s="42" t="str">
        <f>IFERROR(VLOOKUP(A499,#REF!,2,FALSE),"-")</f>
        <v>-</v>
      </c>
      <c r="C499" s="42" t="str">
        <f>IFERROR(VLOOKUP(A499,#REF!,3,FALSE),"-")</f>
        <v>-</v>
      </c>
      <c r="D499" s="2"/>
      <c r="E499" s="2"/>
      <c r="F499" s="2" t="s">
        <v>3028</v>
      </c>
      <c r="G499" s="2"/>
      <c r="H499" s="2"/>
      <c r="I499" s="70" t="s">
        <v>3187</v>
      </c>
      <c r="J499" s="71" t="s">
        <v>2251</v>
      </c>
      <c r="L499" s="2" t="s">
        <v>9</v>
      </c>
      <c r="M499" s="2"/>
      <c r="Q499" s="70" t="s">
        <v>3188</v>
      </c>
    </row>
    <row r="500" spans="1:17" x14ac:dyDescent="0.2">
      <c r="A500" s="50"/>
      <c r="B500" s="42" t="str">
        <f>IFERROR(VLOOKUP(A500,#REF!,2,FALSE),"-")</f>
        <v>-</v>
      </c>
      <c r="C500" s="42" t="str">
        <f>IFERROR(VLOOKUP(A500,#REF!,3,FALSE),"-")</f>
        <v>-</v>
      </c>
    </row>
    <row r="501" spans="1:17" x14ac:dyDescent="0.2">
      <c r="A501" s="50"/>
      <c r="B501" s="42" t="str">
        <f>IFERROR(VLOOKUP(A501,#REF!,2,FALSE),"-")</f>
        <v>-</v>
      </c>
      <c r="C501" s="42" t="str">
        <f>IFERROR(VLOOKUP(A501,#REF!,3,FALSE),"-")</f>
        <v>-</v>
      </c>
    </row>
    <row r="502" spans="1:17" x14ac:dyDescent="0.2">
      <c r="A502" s="50"/>
      <c r="B502" s="42" t="str">
        <f>IFERROR(VLOOKUP(A502,#REF!,2,FALSE),"-")</f>
        <v>-</v>
      </c>
      <c r="C502" s="42" t="str">
        <f>IFERROR(VLOOKUP(A502,#REF!,3,FALSE),"-")</f>
        <v>-</v>
      </c>
    </row>
    <row r="503" spans="1:17" x14ac:dyDescent="0.2">
      <c r="A503" s="50"/>
      <c r="B503" s="42" t="str">
        <f>IFERROR(VLOOKUP(A503,#REF!,2,FALSE),"-")</f>
        <v>-</v>
      </c>
      <c r="C503" s="42" t="str">
        <f>IFERROR(VLOOKUP(A503,#REF!,3,FALSE),"-")</f>
        <v>-</v>
      </c>
    </row>
    <row r="504" spans="1:17" x14ac:dyDescent="0.2">
      <c r="A504" s="50"/>
      <c r="B504" s="42" t="str">
        <f>IFERROR(VLOOKUP(A504,#REF!,2,FALSE),"-")</f>
        <v>-</v>
      </c>
      <c r="C504" s="42" t="str">
        <f>IFERROR(VLOOKUP(A504,#REF!,3,FALSE),"-")</f>
        <v>-</v>
      </c>
    </row>
    <row r="505" spans="1:17" x14ac:dyDescent="0.2">
      <c r="A505" s="50"/>
      <c r="B505" s="42" t="str">
        <f>IFERROR(VLOOKUP(A505,#REF!,2,FALSE),"-")</f>
        <v>-</v>
      </c>
      <c r="C505" s="42" t="str">
        <f>IFERROR(VLOOKUP(A505,#REF!,3,FALSE),"-")</f>
        <v>-</v>
      </c>
    </row>
    <row r="506" spans="1:17" x14ac:dyDescent="0.2">
      <c r="A506" s="50"/>
      <c r="B506" s="42" t="str">
        <f>IFERROR(VLOOKUP(A506,#REF!,2,FALSE),"-")</f>
        <v>-</v>
      </c>
      <c r="C506" s="42" t="str">
        <f>IFERROR(VLOOKUP(A506,#REF!,3,FALSE),"-")</f>
        <v>-</v>
      </c>
    </row>
    <row r="507" spans="1:17" x14ac:dyDescent="0.2">
      <c r="A507" s="50"/>
      <c r="B507" s="42" t="str">
        <f>IFERROR(VLOOKUP(A507,#REF!,2,FALSE),"-")</f>
        <v>-</v>
      </c>
      <c r="C507" s="42" t="str">
        <f>IFERROR(VLOOKUP(A507,#REF!,3,FALSE),"-")</f>
        <v>-</v>
      </c>
    </row>
    <row r="508" spans="1:17" x14ac:dyDescent="0.2">
      <c r="A508" s="50"/>
      <c r="B508" s="42" t="str">
        <f>IFERROR(VLOOKUP(A508,#REF!,2,FALSE),"-")</f>
        <v>-</v>
      </c>
      <c r="C508" s="42" t="str">
        <f>IFERROR(VLOOKUP(A508,#REF!,3,FALSE),"-")</f>
        <v>-</v>
      </c>
    </row>
    <row r="509" spans="1:17" x14ac:dyDescent="0.2">
      <c r="A509" s="50"/>
      <c r="B509" s="42" t="str">
        <f>IFERROR(VLOOKUP(A509,#REF!,2,FALSE),"-")</f>
        <v>-</v>
      </c>
      <c r="C509" s="42" t="str">
        <f>IFERROR(VLOOKUP(A509,#REF!,3,FALSE),"-")</f>
        <v>-</v>
      </c>
    </row>
    <row r="510" spans="1:17" x14ac:dyDescent="0.2">
      <c r="A510" s="50"/>
      <c r="B510" s="42" t="str">
        <f>IFERROR(VLOOKUP(A510,#REF!,2,FALSE),"-")</f>
        <v>-</v>
      </c>
      <c r="C510" s="42" t="str">
        <f>IFERROR(VLOOKUP(A510,#REF!,3,FALSE),"-")</f>
        <v>-</v>
      </c>
    </row>
    <row r="511" spans="1:17" x14ac:dyDescent="0.2">
      <c r="A511" s="50"/>
      <c r="B511" s="42" t="str">
        <f>IFERROR(VLOOKUP(A511,#REF!,2,FALSE),"-")</f>
        <v>-</v>
      </c>
      <c r="C511" s="42" t="str">
        <f>IFERROR(VLOOKUP(A511,#REF!,3,FALSE),"-")</f>
        <v>-</v>
      </c>
    </row>
    <row r="512" spans="1:17" x14ac:dyDescent="0.2">
      <c r="A512" s="50"/>
      <c r="B512" s="42" t="str">
        <f>IFERROR(VLOOKUP(A512,#REF!,2,FALSE),"-")</f>
        <v>-</v>
      </c>
      <c r="C512" s="42" t="str">
        <f>IFERROR(VLOOKUP(A512,#REF!,3,FALSE),"-")</f>
        <v>-</v>
      </c>
    </row>
    <row r="513" spans="1:16" x14ac:dyDescent="0.2">
      <c r="A513" s="50"/>
      <c r="B513" s="42" t="str">
        <f>IFERROR(VLOOKUP(A513,#REF!,2,FALSE),"-")</f>
        <v>-</v>
      </c>
      <c r="C513" s="42" t="str">
        <f>IFERROR(VLOOKUP(A513,#REF!,3,FALSE),"-")</f>
        <v>-</v>
      </c>
    </row>
    <row r="514" spans="1:16" x14ac:dyDescent="0.2">
      <c r="A514" s="50"/>
      <c r="B514" s="42" t="str">
        <f>IFERROR(VLOOKUP(A514,#REF!,2,FALSE),"-")</f>
        <v>-</v>
      </c>
      <c r="C514" s="42" t="str">
        <f>IFERROR(VLOOKUP(A514,#REF!,3,FALSE),"-")</f>
        <v>-</v>
      </c>
    </row>
    <row r="515" spans="1:16" x14ac:dyDescent="0.2">
      <c r="A515" s="50"/>
      <c r="B515" s="42" t="str">
        <f>IFERROR(VLOOKUP(A515,#REF!,2,FALSE),"-")</f>
        <v>-</v>
      </c>
      <c r="C515" s="42" t="str">
        <f>IFERROR(VLOOKUP(A515,#REF!,3,FALSE),"-")</f>
        <v>-</v>
      </c>
      <c r="D515" s="238"/>
      <c r="E515" s="238"/>
      <c r="F515" s="69"/>
      <c r="G515" s="238"/>
      <c r="H515" s="238"/>
      <c r="L515" s="54"/>
      <c r="M515" s="54"/>
      <c r="N515" s="54"/>
      <c r="O515" s="54"/>
      <c r="P515" s="54"/>
    </row>
    <row r="516" spans="1:16" x14ac:dyDescent="0.2">
      <c r="A516" s="50"/>
      <c r="B516" s="42" t="str">
        <f>IFERROR(VLOOKUP(A516,#REF!,2,FALSE),"-")</f>
        <v>-</v>
      </c>
      <c r="C516" s="42" t="str">
        <f>IFERROR(VLOOKUP(A516,#REF!,3,FALSE),"-")</f>
        <v>-</v>
      </c>
    </row>
    <row r="517" spans="1:16" x14ac:dyDescent="0.2">
      <c r="A517" s="50"/>
      <c r="B517" s="42" t="str">
        <f>IFERROR(VLOOKUP(A517,#REF!,2,FALSE),"-")</f>
        <v>-</v>
      </c>
      <c r="C517" s="42" t="str">
        <f>IFERROR(VLOOKUP(A517,#REF!,3,FALSE),"-")</f>
        <v>-</v>
      </c>
    </row>
    <row r="518" spans="1:16" x14ac:dyDescent="0.2">
      <c r="A518" s="50"/>
      <c r="B518" s="42" t="str">
        <f>IFERROR(VLOOKUP(A518,#REF!,2,FALSE),"-")</f>
        <v>-</v>
      </c>
      <c r="C518" s="42" t="str">
        <f>IFERROR(VLOOKUP(A518,#REF!,3,FALSE),"-")</f>
        <v>-</v>
      </c>
    </row>
    <row r="519" spans="1:16" x14ac:dyDescent="0.2">
      <c r="A519" s="50"/>
      <c r="B519" s="42" t="str">
        <f>IFERROR(VLOOKUP(A519,#REF!,2,FALSE),"-")</f>
        <v>-</v>
      </c>
      <c r="C519" s="42" t="str">
        <f>IFERROR(VLOOKUP(A519,#REF!,3,FALSE),"-")</f>
        <v>-</v>
      </c>
    </row>
    <row r="520" spans="1:16" x14ac:dyDescent="0.2">
      <c r="A520" s="50"/>
      <c r="B520" s="42" t="str">
        <f>IFERROR(VLOOKUP(A520,#REF!,2,FALSE),"-")</f>
        <v>-</v>
      </c>
      <c r="C520" s="42" t="str">
        <f>IFERROR(VLOOKUP(A520,#REF!,3,FALSE),"-")</f>
        <v>-</v>
      </c>
    </row>
    <row r="521" spans="1:16" x14ac:dyDescent="0.2">
      <c r="A521" s="50"/>
      <c r="B521" s="42" t="str">
        <f>IFERROR(VLOOKUP(A521,#REF!,2,FALSE),"-")</f>
        <v>-</v>
      </c>
      <c r="C521" s="42" t="str">
        <f>IFERROR(VLOOKUP(A521,#REF!,3,FALSE),"-")</f>
        <v>-</v>
      </c>
    </row>
    <row r="522" spans="1:16" x14ac:dyDescent="0.2">
      <c r="A522" s="50"/>
      <c r="B522" s="42" t="str">
        <f>IFERROR(VLOOKUP(A522,#REF!,2,FALSE),"-")</f>
        <v>-</v>
      </c>
      <c r="C522" s="42" t="str">
        <f>IFERROR(VLOOKUP(A522,#REF!,3,FALSE),"-")</f>
        <v>-</v>
      </c>
    </row>
    <row r="523" spans="1:16" x14ac:dyDescent="0.2">
      <c r="A523" s="50"/>
      <c r="B523" s="42" t="str">
        <f>IFERROR(VLOOKUP(A523,#REF!,2,FALSE),"-")</f>
        <v>-</v>
      </c>
      <c r="C523" s="42" t="str">
        <f>IFERROR(VLOOKUP(A523,#REF!,3,FALSE),"-")</f>
        <v>-</v>
      </c>
    </row>
    <row r="524" spans="1:16" x14ac:dyDescent="0.2">
      <c r="A524" s="50"/>
      <c r="B524" s="42" t="str">
        <f>IFERROR(VLOOKUP(A524,#REF!,2,FALSE),"-")</f>
        <v>-</v>
      </c>
      <c r="C524" s="42" t="str">
        <f>IFERROR(VLOOKUP(A524,#REF!,3,FALSE),"-")</f>
        <v>-</v>
      </c>
    </row>
    <row r="525" spans="1:16" x14ac:dyDescent="0.2">
      <c r="A525" s="50"/>
      <c r="B525" s="42" t="str">
        <f>IFERROR(VLOOKUP(A525,#REF!,2,FALSE),"-")</f>
        <v>-</v>
      </c>
      <c r="C525" s="42" t="str">
        <f>IFERROR(VLOOKUP(A525,#REF!,3,FALSE),"-")</f>
        <v>-</v>
      </c>
    </row>
    <row r="526" spans="1:16" x14ac:dyDescent="0.2">
      <c r="A526" s="50"/>
      <c r="B526" s="42" t="str">
        <f>IFERROR(VLOOKUP(A526,#REF!,2,FALSE),"-")</f>
        <v>-</v>
      </c>
      <c r="C526" s="42" t="str">
        <f>IFERROR(VLOOKUP(A526,#REF!,3,FALSE),"-")</f>
        <v>-</v>
      </c>
    </row>
    <row r="527" spans="1:16" x14ac:dyDescent="0.2">
      <c r="A527" s="50"/>
      <c r="B527" s="42" t="str">
        <f>IFERROR(VLOOKUP(A527,#REF!,2,FALSE),"-")</f>
        <v>-</v>
      </c>
      <c r="C527" s="42" t="str">
        <f>IFERROR(VLOOKUP(A527,#REF!,3,FALSE),"-")</f>
        <v>-</v>
      </c>
    </row>
    <row r="528" spans="1:16" x14ac:dyDescent="0.2">
      <c r="A528" s="50"/>
      <c r="B528" s="42" t="str">
        <f>IFERROR(VLOOKUP(A528,#REF!,2,FALSE),"-")</f>
        <v>-</v>
      </c>
      <c r="C528" s="42" t="str">
        <f>IFERROR(VLOOKUP(A528,#REF!,3,FALSE),"-")</f>
        <v>-</v>
      </c>
    </row>
    <row r="529" spans="1:17" x14ac:dyDescent="0.2">
      <c r="A529" s="50"/>
      <c r="B529" s="42" t="str">
        <f>IFERROR(VLOOKUP(A529,#REF!,2,FALSE),"-")</f>
        <v>-</v>
      </c>
      <c r="C529" s="42" t="str">
        <f>IFERROR(VLOOKUP(A529,#REF!,3,FALSE),"-")</f>
        <v>-</v>
      </c>
    </row>
    <row r="530" spans="1:17" x14ac:dyDescent="0.2">
      <c r="A530" s="50"/>
      <c r="B530" s="42" t="str">
        <f>IFERROR(VLOOKUP(A530,#REF!,2,FALSE),"-")</f>
        <v>-</v>
      </c>
      <c r="C530" s="42" t="str">
        <f>IFERROR(VLOOKUP(A530,#REF!,3,FALSE),"-")</f>
        <v>-</v>
      </c>
    </row>
    <row r="531" spans="1:17" x14ac:dyDescent="0.2">
      <c r="A531" s="50"/>
      <c r="B531" s="42" t="str">
        <f>IFERROR(VLOOKUP(A531,#REF!,2,FALSE),"-")</f>
        <v>-</v>
      </c>
      <c r="C531" s="42" t="str">
        <f>IFERROR(VLOOKUP(A531,#REF!,3,FALSE),"-")</f>
        <v>-</v>
      </c>
    </row>
    <row r="532" spans="1:17" x14ac:dyDescent="0.2">
      <c r="A532" s="50"/>
      <c r="B532" s="42" t="str">
        <f>IFERROR(VLOOKUP(A532,#REF!,2,FALSE),"-")</f>
        <v>-</v>
      </c>
      <c r="C532" s="42" t="str">
        <f>IFERROR(VLOOKUP(A532,#REF!,3,FALSE),"-")</f>
        <v>-</v>
      </c>
    </row>
    <row r="533" spans="1:17" x14ac:dyDescent="0.2">
      <c r="A533" s="50"/>
      <c r="B533" s="42" t="str">
        <f>IFERROR(VLOOKUP(A533,#REF!,2,FALSE),"-")</f>
        <v>-</v>
      </c>
      <c r="C533" s="42" t="str">
        <f>IFERROR(VLOOKUP(A533,#REF!,3,FALSE),"-")</f>
        <v>-</v>
      </c>
    </row>
    <row r="534" spans="1:17" x14ac:dyDescent="0.2">
      <c r="A534" s="50"/>
      <c r="B534" s="42" t="str">
        <f>IFERROR(VLOOKUP(A534,#REF!,2,FALSE),"-")</f>
        <v>-</v>
      </c>
      <c r="C534" s="42" t="str">
        <f>IFERROR(VLOOKUP(A534,#REF!,3,FALSE),"-")</f>
        <v>-</v>
      </c>
    </row>
    <row r="535" spans="1:17" ht="31.5" x14ac:dyDescent="0.2">
      <c r="A535" s="50"/>
      <c r="B535" s="42" t="str">
        <f>IFERROR(VLOOKUP(A535,#REF!,2,FALSE),"-")</f>
        <v>-</v>
      </c>
      <c r="C535" s="42" t="str">
        <f>IFERROR(VLOOKUP(A535,#REF!,3,FALSE),"-")</f>
        <v>-</v>
      </c>
      <c r="D535" s="69"/>
      <c r="E535" s="69"/>
      <c r="F535" s="69" t="s">
        <v>3028</v>
      </c>
      <c r="G535" s="69"/>
      <c r="H535" s="69"/>
      <c r="I535" s="70" t="s">
        <v>3210</v>
      </c>
      <c r="J535" s="20" t="s">
        <v>2669</v>
      </c>
      <c r="L535" s="54" t="s">
        <v>8</v>
      </c>
      <c r="M535" s="54"/>
      <c r="N535" s="54"/>
      <c r="O535" s="54"/>
      <c r="P535" s="54"/>
      <c r="Q535" s="70" t="s">
        <v>3212</v>
      </c>
    </row>
    <row r="536" spans="1:17" ht="31.5" x14ac:dyDescent="0.2">
      <c r="A536" s="50"/>
      <c r="B536" s="42" t="str">
        <f>IFERROR(VLOOKUP(A536,#REF!,2,FALSE),"-")</f>
        <v>-</v>
      </c>
      <c r="C536" s="42" t="str">
        <f>IFERROR(VLOOKUP(A536,#REF!,3,FALSE),"-")</f>
        <v>-</v>
      </c>
      <c r="F536" t="s">
        <v>3028</v>
      </c>
      <c r="I536" s="70" t="s">
        <v>3265</v>
      </c>
      <c r="J536" s="71">
        <v>40545</v>
      </c>
      <c r="K536" s="54"/>
      <c r="L536" s="54"/>
      <c r="M536" s="54"/>
      <c r="N536" s="54"/>
      <c r="O536" s="54"/>
      <c r="P536" s="54"/>
      <c r="Q536" s="70" t="s">
        <v>3266</v>
      </c>
    </row>
    <row r="537" spans="1:17" ht="31.5" x14ac:dyDescent="0.2">
      <c r="A537" s="50"/>
      <c r="B537" s="42" t="str">
        <f>IFERROR(VLOOKUP(A537,#REF!,2,FALSE),"-")</f>
        <v>-</v>
      </c>
      <c r="C537" s="42" t="str">
        <f>IFERROR(VLOOKUP(A537,#REF!,3,FALSE),"-")</f>
        <v>-</v>
      </c>
      <c r="D537" s="69"/>
      <c r="E537" s="69"/>
      <c r="F537" s="69" t="s">
        <v>3028</v>
      </c>
      <c r="G537" s="69"/>
      <c r="H537" s="69"/>
      <c r="I537" s="70" t="s">
        <v>3269</v>
      </c>
      <c r="J537" s="71">
        <v>40545</v>
      </c>
      <c r="Q537" s="70" t="s">
        <v>3271</v>
      </c>
    </row>
  </sheetData>
  <autoFilter ref="A4:Q537"/>
  <dataValidations count="4">
    <dataValidation type="list" errorStyle="warning" showInputMessage="1" showErrorMessage="1" sqref="F535:H535 F296:H296 F310:H310 F357:H357 F515:H515 F537:H537">
      <formula1>QT_CT</formula1>
    </dataValidation>
    <dataValidation type="list" allowBlank="1" showInputMessage="1" showErrorMessage="1" sqref="F5:F180">
      <formula1>LOAI</formula1>
    </dataValidation>
    <dataValidation type="list" allowBlank="1" showInputMessage="1" showErrorMessage="1" sqref="O5:O180">
      <formula1>Danh_Hieu</formula1>
    </dataValidation>
    <dataValidation type="list" allowBlank="1" showInputMessage="1" showErrorMessage="1" sqref="H5:H8">
      <formula1>Co_Che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841"/>
  <sheetViews>
    <sheetView workbookViewId="0">
      <pane xSplit="3" ySplit="2" topLeftCell="AA659" activePane="bottomRight" state="frozen"/>
      <selection pane="topRight" activeCell="D1" sqref="D1"/>
      <selection pane="bottomLeft" activeCell="A2" sqref="A2"/>
      <selection pane="bottomRight" activeCell="AK759" sqref="AK759"/>
    </sheetView>
  </sheetViews>
  <sheetFormatPr defaultColWidth="9.140625" defaultRowHeight="15.75" customHeight="1" x14ac:dyDescent="0.2"/>
  <cols>
    <col min="1" max="1" width="9.85546875" style="120" customWidth="1"/>
    <col min="2" max="2" width="20.85546875" style="115" bestFit="1" customWidth="1"/>
    <col min="3" max="3" width="9.5703125" style="115" bestFit="1" customWidth="1"/>
    <col min="4" max="4" width="14.42578125" style="104" customWidth="1"/>
    <col min="5" max="5" width="15.42578125" style="104" customWidth="1"/>
    <col min="6" max="6" width="11.85546875" style="104" customWidth="1"/>
    <col min="7" max="7" width="12.5703125" style="111" customWidth="1"/>
    <col min="8" max="8" width="15.42578125" style="104" customWidth="1"/>
    <col min="9" max="9" width="16.140625" style="104" customWidth="1"/>
    <col min="10" max="10" width="20.7109375" style="104" customWidth="1"/>
    <col min="11" max="11" width="18.140625" style="104" customWidth="1"/>
    <col min="12" max="12" width="48.140625" style="104" customWidth="1"/>
    <col min="13" max="13" width="35.42578125" style="104" customWidth="1"/>
    <col min="14" max="14" width="21" style="104" customWidth="1"/>
    <col min="15" max="15" width="23.5703125" style="111" customWidth="1"/>
    <col min="16" max="16" width="18.85546875" style="104" customWidth="1"/>
    <col min="17" max="17" width="24.85546875" style="104" customWidth="1"/>
    <col min="18" max="18" width="28" style="104" customWidth="1"/>
    <col min="19" max="19" width="75.28515625" style="111" customWidth="1"/>
    <col min="20" max="20" width="55" style="111" customWidth="1"/>
    <col min="21" max="21" width="15.140625" style="104" customWidth="1"/>
    <col min="22" max="22" width="11.28515625" style="104" customWidth="1"/>
    <col min="23" max="23" width="14.7109375" style="104" customWidth="1"/>
    <col min="24" max="24" width="9" style="104" customWidth="1"/>
    <col min="25" max="25" width="19.85546875" style="111" customWidth="1"/>
    <col min="26" max="27" width="9" style="111" customWidth="1"/>
    <col min="28" max="28" width="9.42578125" style="111" customWidth="1"/>
    <col min="29" max="29" width="15.7109375" style="104" customWidth="1"/>
    <col min="30" max="30" width="15.7109375" style="152" customWidth="1"/>
    <col min="31" max="31" width="18.28515625" style="111" bestFit="1" customWidth="1"/>
    <col min="32" max="33" width="13" style="104" customWidth="1"/>
    <col min="34" max="34" width="15.42578125" style="104" customWidth="1"/>
    <col min="35" max="35" width="15.7109375" style="104" customWidth="1"/>
    <col min="36" max="36" width="17" style="111" customWidth="1"/>
    <col min="37" max="38" width="19.7109375" style="111" customWidth="1"/>
    <col min="39" max="39" width="12.5703125" style="104" customWidth="1"/>
    <col min="40" max="40" width="6.42578125" style="104" customWidth="1"/>
    <col min="41" max="41" width="15" style="104" customWidth="1"/>
    <col min="42" max="42" width="9.140625" style="104"/>
    <col min="43" max="43" width="17" style="111" customWidth="1"/>
    <col min="44" max="44" width="11.5703125" style="104" bestFit="1" customWidth="1"/>
    <col min="45" max="45" width="17" style="111" customWidth="1"/>
    <col min="46" max="16384" width="9.140625" style="104"/>
  </cols>
  <sheetData>
    <row r="1" spans="1:46" s="125" customFormat="1" ht="15.75" customHeight="1" x14ac:dyDescent="0.2">
      <c r="A1" s="122">
        <v>1</v>
      </c>
      <c r="B1" s="123">
        <v>2</v>
      </c>
      <c r="C1" s="122">
        <v>3</v>
      </c>
      <c r="D1" s="123">
        <v>4</v>
      </c>
      <c r="E1" s="122">
        <v>5</v>
      </c>
      <c r="F1" s="123">
        <v>6</v>
      </c>
      <c r="G1" s="122">
        <v>7</v>
      </c>
      <c r="H1" s="123">
        <v>8</v>
      </c>
      <c r="I1" s="122">
        <v>9</v>
      </c>
      <c r="J1" s="123">
        <v>10</v>
      </c>
      <c r="K1" s="122">
        <v>11</v>
      </c>
      <c r="L1" s="123">
        <v>12</v>
      </c>
      <c r="M1" s="122">
        <v>13</v>
      </c>
      <c r="N1" s="123">
        <v>14</v>
      </c>
      <c r="O1" s="122">
        <v>15</v>
      </c>
      <c r="P1" s="123">
        <v>16</v>
      </c>
      <c r="Q1" s="122">
        <v>17</v>
      </c>
      <c r="R1" s="123">
        <v>18</v>
      </c>
      <c r="S1" s="122">
        <v>19</v>
      </c>
      <c r="T1" s="123">
        <v>20</v>
      </c>
      <c r="U1" s="122">
        <v>21</v>
      </c>
      <c r="V1" s="123">
        <v>22</v>
      </c>
      <c r="W1" s="122">
        <v>23</v>
      </c>
      <c r="X1" s="123">
        <v>24</v>
      </c>
      <c r="Y1" s="122">
        <v>25</v>
      </c>
      <c r="Z1" s="123">
        <v>26</v>
      </c>
      <c r="AA1" s="122">
        <v>27</v>
      </c>
      <c r="AB1" s="122">
        <v>28</v>
      </c>
      <c r="AC1" s="122">
        <v>29</v>
      </c>
      <c r="AD1" s="124">
        <v>30</v>
      </c>
      <c r="AE1" s="122">
        <v>31</v>
      </c>
      <c r="AF1" s="123">
        <v>32</v>
      </c>
      <c r="AG1" s="122">
        <v>33</v>
      </c>
      <c r="AH1" s="123">
        <v>34</v>
      </c>
      <c r="AI1" s="122">
        <v>35</v>
      </c>
      <c r="AJ1" s="123">
        <v>36</v>
      </c>
      <c r="AK1" s="122">
        <v>37</v>
      </c>
      <c r="AL1" s="123">
        <v>38</v>
      </c>
      <c r="AM1" s="122">
        <v>39</v>
      </c>
      <c r="AN1" s="123">
        <v>40</v>
      </c>
      <c r="AO1" s="122">
        <v>41</v>
      </c>
      <c r="AP1" s="123">
        <v>42</v>
      </c>
      <c r="AQ1" s="123">
        <v>43</v>
      </c>
      <c r="AR1" s="122">
        <v>44</v>
      </c>
      <c r="AS1" s="123"/>
    </row>
    <row r="2" spans="1:46" s="125" customFormat="1" ht="60" x14ac:dyDescent="0.2">
      <c r="A2" s="122" t="s">
        <v>3995</v>
      </c>
      <c r="B2" s="123" t="s">
        <v>3996</v>
      </c>
      <c r="C2" s="123" t="s">
        <v>2608</v>
      </c>
      <c r="D2" s="123" t="s">
        <v>3997</v>
      </c>
      <c r="E2" s="123" t="s">
        <v>5250</v>
      </c>
      <c r="F2" s="123" t="s">
        <v>3998</v>
      </c>
      <c r="G2" s="122" t="s">
        <v>3999</v>
      </c>
      <c r="H2" s="123" t="s">
        <v>4000</v>
      </c>
      <c r="I2" s="123" t="s">
        <v>5251</v>
      </c>
      <c r="J2" s="123" t="s">
        <v>4001</v>
      </c>
      <c r="K2" s="123" t="s">
        <v>4002</v>
      </c>
      <c r="L2" s="123" t="s">
        <v>4003</v>
      </c>
      <c r="M2" s="123" t="s">
        <v>4004</v>
      </c>
      <c r="N2" s="123" t="s">
        <v>4005</v>
      </c>
      <c r="O2" s="122" t="s">
        <v>4006</v>
      </c>
      <c r="P2" s="123" t="s">
        <v>4007</v>
      </c>
      <c r="Q2" s="123" t="s">
        <v>4008</v>
      </c>
      <c r="R2" s="123" t="s">
        <v>4009</v>
      </c>
      <c r="S2" s="122" t="s">
        <v>4010</v>
      </c>
      <c r="T2" s="123" t="s">
        <v>4011</v>
      </c>
      <c r="U2" s="123" t="s">
        <v>4012</v>
      </c>
      <c r="V2" s="123" t="s">
        <v>4013</v>
      </c>
      <c r="W2" s="123" t="s">
        <v>4014</v>
      </c>
      <c r="X2" s="123" t="s">
        <v>4015</v>
      </c>
      <c r="Y2" s="122" t="s">
        <v>18</v>
      </c>
      <c r="Z2" s="122" t="s">
        <v>5238</v>
      </c>
      <c r="AA2" s="122" t="s">
        <v>5239</v>
      </c>
      <c r="AB2" s="122" t="s">
        <v>5253</v>
      </c>
      <c r="AC2" s="123" t="s">
        <v>4016</v>
      </c>
      <c r="AD2" s="147" t="s">
        <v>5240</v>
      </c>
      <c r="AE2" s="122" t="s">
        <v>5254</v>
      </c>
      <c r="AF2" s="123" t="s">
        <v>5242</v>
      </c>
      <c r="AG2" s="123" t="s">
        <v>5233</v>
      </c>
      <c r="AH2" s="123" t="s">
        <v>5241</v>
      </c>
      <c r="AI2" s="123" t="s">
        <v>5246</v>
      </c>
      <c r="AJ2" s="122" t="s">
        <v>4018</v>
      </c>
      <c r="AK2" s="122" t="s">
        <v>5243</v>
      </c>
      <c r="AL2" s="122" t="s">
        <v>5247</v>
      </c>
      <c r="AM2" s="123" t="s">
        <v>5244</v>
      </c>
      <c r="AN2" s="126" t="s">
        <v>5232</v>
      </c>
      <c r="AO2" s="123" t="s">
        <v>4017</v>
      </c>
      <c r="AP2" s="146" t="s">
        <v>2609</v>
      </c>
      <c r="AQ2" s="122" t="s">
        <v>5346</v>
      </c>
      <c r="AR2" s="123" t="s">
        <v>5354</v>
      </c>
      <c r="AS2" s="122" t="s">
        <v>6464</v>
      </c>
      <c r="AT2" s="122" t="s">
        <v>7645</v>
      </c>
    </row>
    <row r="3" spans="1:46" s="107" customFormat="1" ht="15.75" customHeight="1" x14ac:dyDescent="0.2">
      <c r="A3" s="118">
        <v>10001</v>
      </c>
      <c r="B3" s="119" t="s">
        <v>107</v>
      </c>
      <c r="C3" s="119" t="s">
        <v>108</v>
      </c>
      <c r="D3" s="100" t="s">
        <v>109</v>
      </c>
      <c r="E3" s="101">
        <v>27640</v>
      </c>
      <c r="F3" s="100" t="s">
        <v>110</v>
      </c>
      <c r="G3" s="99" t="s">
        <v>4477</v>
      </c>
      <c r="H3" s="100" t="s">
        <v>111</v>
      </c>
      <c r="I3" s="101">
        <v>38070</v>
      </c>
      <c r="J3" s="100" t="s">
        <v>110</v>
      </c>
      <c r="K3" s="100" t="s">
        <v>114</v>
      </c>
      <c r="L3" s="100" t="s">
        <v>4139</v>
      </c>
      <c r="M3" s="102"/>
      <c r="N3" s="103"/>
      <c r="O3" s="99" t="s">
        <v>106</v>
      </c>
      <c r="P3" s="100" t="s">
        <v>112</v>
      </c>
      <c r="Q3" s="100" t="s">
        <v>113</v>
      </c>
      <c r="R3" s="100" t="s">
        <v>623</v>
      </c>
      <c r="S3" s="99" t="s">
        <v>4692</v>
      </c>
      <c r="T3" s="99" t="s">
        <v>5047</v>
      </c>
      <c r="U3" s="100"/>
      <c r="V3" s="100"/>
      <c r="W3" s="100"/>
      <c r="X3" s="100" t="s">
        <v>1</v>
      </c>
      <c r="Y3" s="99" t="s">
        <v>3017</v>
      </c>
      <c r="Z3" s="99"/>
      <c r="AA3" s="99">
        <v>6</v>
      </c>
      <c r="AB3" s="105" t="s">
        <v>116</v>
      </c>
      <c r="AC3" s="100" t="s">
        <v>21</v>
      </c>
      <c r="AD3" s="99"/>
      <c r="AE3" s="99" t="s">
        <v>117</v>
      </c>
      <c r="AF3" s="101">
        <v>39532</v>
      </c>
      <c r="AG3" s="104">
        <v>3</v>
      </c>
      <c r="AH3" s="101">
        <v>39532</v>
      </c>
      <c r="AI3" s="104">
        <v>3</v>
      </c>
      <c r="AJ3" s="105" t="s">
        <v>119</v>
      </c>
      <c r="AK3" s="106" t="s">
        <v>623</v>
      </c>
      <c r="AL3" s="106"/>
      <c r="AM3" s="101"/>
      <c r="AN3" s="104" t="s">
        <v>623</v>
      </c>
      <c r="AO3" s="100"/>
      <c r="AQ3" s="105" t="s">
        <v>5349</v>
      </c>
      <c r="AS3" s="96">
        <v>9</v>
      </c>
      <c r="AT3" s="96" t="s">
        <v>7646</v>
      </c>
    </row>
    <row r="4" spans="1:46" s="107" customFormat="1" ht="15.75" customHeight="1" x14ac:dyDescent="0.2">
      <c r="A4" s="118">
        <v>10002</v>
      </c>
      <c r="B4" s="119" t="s">
        <v>121</v>
      </c>
      <c r="C4" s="119" t="s">
        <v>122</v>
      </c>
      <c r="D4" s="100" t="s">
        <v>109</v>
      </c>
      <c r="E4" s="101">
        <v>27341</v>
      </c>
      <c r="F4" s="100" t="s">
        <v>123</v>
      </c>
      <c r="G4" s="99" t="s">
        <v>4555</v>
      </c>
      <c r="H4" s="100" t="s">
        <v>124</v>
      </c>
      <c r="I4" s="101">
        <v>38898</v>
      </c>
      <c r="J4" s="100" t="s">
        <v>110</v>
      </c>
      <c r="K4" s="100" t="s">
        <v>114</v>
      </c>
      <c r="L4" s="100" t="s">
        <v>4139</v>
      </c>
      <c r="M4" s="102" t="s">
        <v>623</v>
      </c>
      <c r="N4" s="103"/>
      <c r="O4" s="99" t="s">
        <v>120</v>
      </c>
      <c r="P4" s="100" t="s">
        <v>125</v>
      </c>
      <c r="Q4" s="100" t="s">
        <v>126</v>
      </c>
      <c r="R4" s="100" t="s">
        <v>623</v>
      </c>
      <c r="S4" s="99" t="s">
        <v>4815</v>
      </c>
      <c r="T4" s="99" t="s">
        <v>5126</v>
      </c>
      <c r="U4" s="100"/>
      <c r="V4" s="100"/>
      <c r="W4" s="100"/>
      <c r="X4" s="100" t="s">
        <v>2</v>
      </c>
      <c r="Y4" s="99"/>
      <c r="Z4" s="99"/>
      <c r="AA4" s="99" t="s">
        <v>115</v>
      </c>
      <c r="AB4" s="105" t="s">
        <v>116</v>
      </c>
      <c r="AC4" s="100" t="s">
        <v>127</v>
      </c>
      <c r="AD4" s="99"/>
      <c r="AE4" s="99" t="s">
        <v>117</v>
      </c>
      <c r="AF4" s="101">
        <v>39532</v>
      </c>
      <c r="AG4" s="104">
        <v>3</v>
      </c>
      <c r="AH4" s="101">
        <v>39532</v>
      </c>
      <c r="AI4" s="104">
        <v>3</v>
      </c>
      <c r="AJ4" s="105" t="s">
        <v>163</v>
      </c>
      <c r="AK4" s="106" t="s">
        <v>623</v>
      </c>
      <c r="AL4" s="106"/>
      <c r="AM4" s="101"/>
      <c r="AN4" s="104" t="s">
        <v>623</v>
      </c>
      <c r="AO4" s="100"/>
      <c r="AQ4" s="105" t="s">
        <v>5349</v>
      </c>
      <c r="AS4" s="96">
        <v>11</v>
      </c>
      <c r="AT4" s="96" t="s">
        <v>7646</v>
      </c>
    </row>
    <row r="5" spans="1:46" ht="15.75" customHeight="1" x14ac:dyDescent="0.2">
      <c r="A5" s="118">
        <v>10003</v>
      </c>
      <c r="B5" s="119" t="s">
        <v>129</v>
      </c>
      <c r="C5" s="119" t="s">
        <v>130</v>
      </c>
      <c r="D5" s="100" t="s">
        <v>109</v>
      </c>
      <c r="E5" s="101">
        <v>26470</v>
      </c>
      <c r="F5" s="100" t="s">
        <v>110</v>
      </c>
      <c r="G5" s="99" t="s">
        <v>4477</v>
      </c>
      <c r="H5" s="100" t="s">
        <v>131</v>
      </c>
      <c r="I5" s="101">
        <v>39529</v>
      </c>
      <c r="J5" s="100" t="s">
        <v>110</v>
      </c>
      <c r="K5" s="100" t="s">
        <v>134</v>
      </c>
      <c r="L5" s="100" t="s">
        <v>4139</v>
      </c>
      <c r="M5" s="102" t="s">
        <v>623</v>
      </c>
      <c r="N5" s="103"/>
      <c r="O5" s="99" t="s">
        <v>128</v>
      </c>
      <c r="P5" s="100" t="s">
        <v>132</v>
      </c>
      <c r="Q5" s="100" t="s">
        <v>133</v>
      </c>
      <c r="R5" s="100" t="s">
        <v>623</v>
      </c>
      <c r="S5" s="99" t="s">
        <v>4967</v>
      </c>
      <c r="T5" s="99" t="s">
        <v>4967</v>
      </c>
      <c r="U5" s="100"/>
      <c r="V5" s="100"/>
      <c r="W5" s="100"/>
      <c r="X5" s="100" t="s">
        <v>3</v>
      </c>
      <c r="Y5" s="99" t="s">
        <v>3018</v>
      </c>
      <c r="Z5" s="99"/>
      <c r="AA5" s="99">
        <v>6</v>
      </c>
      <c r="AB5" s="105" t="s">
        <v>116</v>
      </c>
      <c r="AC5" s="100" t="s">
        <v>21</v>
      </c>
      <c r="AD5" s="99"/>
      <c r="AE5" s="99" t="s">
        <v>117</v>
      </c>
      <c r="AF5" s="101">
        <v>39532</v>
      </c>
      <c r="AG5" s="104">
        <v>3</v>
      </c>
      <c r="AH5" s="101">
        <v>39532</v>
      </c>
      <c r="AI5" s="104">
        <v>3</v>
      </c>
      <c r="AJ5" s="105" t="s">
        <v>119</v>
      </c>
      <c r="AK5" s="106" t="s">
        <v>623</v>
      </c>
      <c r="AL5" s="106"/>
      <c r="AM5" s="101"/>
      <c r="AN5" s="104" t="s">
        <v>623</v>
      </c>
      <c r="AO5" s="100" t="s">
        <v>623</v>
      </c>
      <c r="AP5" s="107"/>
      <c r="AQ5" s="105" t="s">
        <v>5349</v>
      </c>
      <c r="AR5" s="107"/>
      <c r="AS5" s="96">
        <v>6</v>
      </c>
      <c r="AT5" s="96" t="s">
        <v>7646</v>
      </c>
    </row>
    <row r="6" spans="1:46" s="107" customFormat="1" ht="15.75" customHeight="1" x14ac:dyDescent="0.2">
      <c r="A6" s="118">
        <v>10004</v>
      </c>
      <c r="B6" s="119" t="s">
        <v>136</v>
      </c>
      <c r="C6" s="119" t="s">
        <v>137</v>
      </c>
      <c r="D6" s="100" t="s">
        <v>138</v>
      </c>
      <c r="E6" s="101">
        <v>29247</v>
      </c>
      <c r="F6" s="100" t="s">
        <v>110</v>
      </c>
      <c r="G6" s="99" t="s">
        <v>4477</v>
      </c>
      <c r="H6" s="100" t="s">
        <v>140</v>
      </c>
      <c r="I6" s="101">
        <v>35599</v>
      </c>
      <c r="J6" s="100" t="s">
        <v>110</v>
      </c>
      <c r="K6" s="100" t="s">
        <v>134</v>
      </c>
      <c r="L6" s="100" t="s">
        <v>143</v>
      </c>
      <c r="M6" s="102" t="s">
        <v>623</v>
      </c>
      <c r="N6" s="103"/>
      <c r="O6" s="99" t="s">
        <v>135</v>
      </c>
      <c r="P6" s="100" t="s">
        <v>141</v>
      </c>
      <c r="Q6" s="100" t="s">
        <v>142</v>
      </c>
      <c r="R6" s="100" t="s">
        <v>623</v>
      </c>
      <c r="S6" s="99" t="s">
        <v>4623</v>
      </c>
      <c r="T6" s="99" t="s">
        <v>5002</v>
      </c>
      <c r="U6" s="100"/>
      <c r="V6" s="100"/>
      <c r="W6" s="100"/>
      <c r="X6" s="100" t="s">
        <v>8</v>
      </c>
      <c r="Y6" s="99" t="s">
        <v>2971</v>
      </c>
      <c r="Z6" s="99"/>
      <c r="AA6" s="99" t="s">
        <v>144</v>
      </c>
      <c r="AB6" s="105" t="s">
        <v>116</v>
      </c>
      <c r="AC6" s="100" t="s">
        <v>56</v>
      </c>
      <c r="AD6" s="99"/>
      <c r="AE6" s="99" t="s">
        <v>117</v>
      </c>
      <c r="AF6" s="101">
        <v>39532</v>
      </c>
      <c r="AG6" s="104">
        <v>3</v>
      </c>
      <c r="AH6" s="101">
        <v>39532</v>
      </c>
      <c r="AI6" s="104">
        <v>3</v>
      </c>
      <c r="AJ6" s="105" t="s">
        <v>4060</v>
      </c>
      <c r="AK6" s="106" t="s">
        <v>623</v>
      </c>
      <c r="AL6" s="106"/>
      <c r="AM6" s="101"/>
      <c r="AN6" s="104" t="s">
        <v>623</v>
      </c>
      <c r="AO6" s="100"/>
      <c r="AQ6" s="105" t="s">
        <v>5347</v>
      </c>
      <c r="AS6" s="96">
        <v>1</v>
      </c>
      <c r="AT6" s="96" t="s">
        <v>7646</v>
      </c>
    </row>
    <row r="7" spans="1:46" ht="15.75" customHeight="1" x14ac:dyDescent="0.2">
      <c r="A7" s="118">
        <v>10005</v>
      </c>
      <c r="B7" s="119" t="s">
        <v>146</v>
      </c>
      <c r="C7" s="119" t="s">
        <v>147</v>
      </c>
      <c r="D7" s="100" t="s">
        <v>138</v>
      </c>
      <c r="E7" s="101">
        <v>28819</v>
      </c>
      <c r="F7" s="100" t="s">
        <v>110</v>
      </c>
      <c r="G7" s="99" t="s">
        <v>4477</v>
      </c>
      <c r="H7" s="100" t="s">
        <v>148</v>
      </c>
      <c r="I7" s="101">
        <v>39319</v>
      </c>
      <c r="J7" s="100" t="s">
        <v>110</v>
      </c>
      <c r="K7" s="100" t="s">
        <v>134</v>
      </c>
      <c r="L7" s="100" t="s">
        <v>150</v>
      </c>
      <c r="M7" s="102" t="s">
        <v>623</v>
      </c>
      <c r="N7" s="103"/>
      <c r="O7" s="99" t="s">
        <v>145</v>
      </c>
      <c r="P7" s="100" t="s">
        <v>149</v>
      </c>
      <c r="Q7" s="100" t="s">
        <v>4449</v>
      </c>
      <c r="R7" s="100" t="s">
        <v>623</v>
      </c>
      <c r="S7" s="99" t="s">
        <v>4951</v>
      </c>
      <c r="T7" s="99" t="s">
        <v>5218</v>
      </c>
      <c r="U7" s="100"/>
      <c r="V7" s="100"/>
      <c r="W7" s="100"/>
      <c r="X7" s="100" t="s">
        <v>8</v>
      </c>
      <c r="Y7" s="99" t="s">
        <v>2971</v>
      </c>
      <c r="Z7" s="99"/>
      <c r="AA7" s="99" t="s">
        <v>144</v>
      </c>
      <c r="AB7" s="105" t="s">
        <v>116</v>
      </c>
      <c r="AC7" s="100" t="s">
        <v>56</v>
      </c>
      <c r="AD7" s="99"/>
      <c r="AE7" s="99" t="s">
        <v>117</v>
      </c>
      <c r="AF7" s="101">
        <v>39532</v>
      </c>
      <c r="AG7" s="104">
        <v>3</v>
      </c>
      <c r="AH7" s="101">
        <v>39532</v>
      </c>
      <c r="AI7" s="104">
        <v>3</v>
      </c>
      <c r="AJ7" s="105" t="s">
        <v>163</v>
      </c>
      <c r="AK7" s="106">
        <v>41470</v>
      </c>
      <c r="AL7" s="106" t="s">
        <v>6732</v>
      </c>
      <c r="AM7" s="101"/>
      <c r="AN7" s="104" t="s">
        <v>623</v>
      </c>
      <c r="AO7" s="100" t="s">
        <v>623</v>
      </c>
      <c r="AP7" s="107"/>
      <c r="AQ7" s="105" t="s">
        <v>5347</v>
      </c>
      <c r="AR7" s="107"/>
      <c r="AS7" s="96">
        <v>11</v>
      </c>
      <c r="AT7" s="96" t="s">
        <v>7646</v>
      </c>
    </row>
    <row r="8" spans="1:46" s="113" customFormat="1" ht="15.75" customHeight="1" x14ac:dyDescent="0.2">
      <c r="A8" s="118">
        <v>10006</v>
      </c>
      <c r="B8" s="119" t="s">
        <v>151</v>
      </c>
      <c r="C8" s="119" t="s">
        <v>152</v>
      </c>
      <c r="D8" s="100" t="s">
        <v>109</v>
      </c>
      <c r="E8" s="101">
        <v>30623</v>
      </c>
      <c r="F8" s="100" t="s">
        <v>153</v>
      </c>
      <c r="G8" s="99" t="s">
        <v>4476</v>
      </c>
      <c r="H8" s="100" t="s">
        <v>154</v>
      </c>
      <c r="I8" s="101">
        <v>39529</v>
      </c>
      <c r="J8" s="100" t="s">
        <v>110</v>
      </c>
      <c r="K8" s="100" t="s">
        <v>4020</v>
      </c>
      <c r="L8" s="100" t="s">
        <v>157</v>
      </c>
      <c r="M8" s="102" t="s">
        <v>623</v>
      </c>
      <c r="N8" s="103"/>
      <c r="O8" s="99" t="s">
        <v>2875</v>
      </c>
      <c r="P8" s="100" t="s">
        <v>155</v>
      </c>
      <c r="Q8" s="100" t="s">
        <v>156</v>
      </c>
      <c r="R8" s="100" t="s">
        <v>623</v>
      </c>
      <c r="S8" s="99" t="s">
        <v>4821</v>
      </c>
      <c r="T8" s="99" t="s">
        <v>4821</v>
      </c>
      <c r="U8" s="100"/>
      <c r="V8" s="100"/>
      <c r="W8" s="100"/>
      <c r="X8" s="100" t="s">
        <v>8</v>
      </c>
      <c r="Y8" s="99" t="s">
        <v>2971</v>
      </c>
      <c r="Z8" s="99"/>
      <c r="AA8" s="99" t="s">
        <v>144</v>
      </c>
      <c r="AB8" s="105" t="s">
        <v>116</v>
      </c>
      <c r="AC8" s="102" t="s">
        <v>2631</v>
      </c>
      <c r="AD8" s="99"/>
      <c r="AE8" s="99" t="s">
        <v>117</v>
      </c>
      <c r="AF8" s="101">
        <v>39532</v>
      </c>
      <c r="AG8" s="104">
        <v>3</v>
      </c>
      <c r="AH8" s="101">
        <v>39532</v>
      </c>
      <c r="AI8" s="104">
        <v>3</v>
      </c>
      <c r="AJ8" s="310" t="s">
        <v>119</v>
      </c>
      <c r="AK8" s="311" t="s">
        <v>623</v>
      </c>
      <c r="AL8" s="311"/>
      <c r="AM8" s="312"/>
      <c r="AN8" s="313" t="s">
        <v>623</v>
      </c>
      <c r="AO8" s="314" t="s">
        <v>623</v>
      </c>
      <c r="AP8" s="315"/>
      <c r="AQ8" s="310" t="s">
        <v>5349</v>
      </c>
      <c r="AR8" s="107"/>
      <c r="AS8" s="96">
        <v>11</v>
      </c>
      <c r="AT8" s="96" t="s">
        <v>7646</v>
      </c>
    </row>
    <row r="9" spans="1:46" s="107" customFormat="1" ht="19.5" customHeight="1" x14ac:dyDescent="0.2">
      <c r="A9" s="118">
        <v>10007</v>
      </c>
      <c r="B9" s="119" t="s">
        <v>159</v>
      </c>
      <c r="C9" s="119" t="s">
        <v>160</v>
      </c>
      <c r="D9" s="100" t="s">
        <v>138</v>
      </c>
      <c r="E9" s="101">
        <v>27076</v>
      </c>
      <c r="F9" s="100" t="s">
        <v>162</v>
      </c>
      <c r="G9" s="99" t="s">
        <v>4484</v>
      </c>
      <c r="H9" s="100" t="s">
        <v>4206</v>
      </c>
      <c r="I9" s="101">
        <v>37485</v>
      </c>
      <c r="J9" s="100" t="s">
        <v>110</v>
      </c>
      <c r="K9" s="100" t="s">
        <v>4020</v>
      </c>
      <c r="L9" s="100" t="s">
        <v>814</v>
      </c>
      <c r="M9" s="102"/>
      <c r="N9" s="103"/>
      <c r="O9" s="99" t="s">
        <v>623</v>
      </c>
      <c r="P9" s="100" t="s">
        <v>4207</v>
      </c>
      <c r="Q9" s="100" t="s">
        <v>4208</v>
      </c>
      <c r="R9" s="100" t="s">
        <v>623</v>
      </c>
      <c r="S9" s="99" t="s">
        <v>4747</v>
      </c>
      <c r="T9" s="99" t="s">
        <v>5086</v>
      </c>
      <c r="U9" s="100"/>
      <c r="V9" s="100"/>
      <c r="W9" s="100"/>
      <c r="X9" s="100"/>
      <c r="Y9" s="99"/>
      <c r="Z9" s="99"/>
      <c r="AA9" s="99"/>
      <c r="AB9" s="105"/>
      <c r="AC9" s="100"/>
      <c r="AD9" s="99"/>
      <c r="AE9" s="99"/>
      <c r="AF9" s="101"/>
      <c r="AG9" s="104" t="s">
        <v>623</v>
      </c>
      <c r="AH9" s="101">
        <v>39532</v>
      </c>
      <c r="AI9" s="104">
        <v>3</v>
      </c>
      <c r="AJ9" s="108" t="s">
        <v>163</v>
      </c>
      <c r="AK9" s="106" t="s">
        <v>623</v>
      </c>
      <c r="AL9" s="106"/>
      <c r="AM9" s="110"/>
      <c r="AN9" s="107" t="s">
        <v>623</v>
      </c>
      <c r="AO9" s="109"/>
      <c r="AQ9" s="108"/>
      <c r="AS9" s="96">
        <v>2</v>
      </c>
      <c r="AT9" s="96" t="s">
        <v>7646</v>
      </c>
    </row>
    <row r="10" spans="1:46" ht="15.75" customHeight="1" x14ac:dyDescent="0.2">
      <c r="A10" s="118">
        <v>10008</v>
      </c>
      <c r="B10" s="119" t="s">
        <v>165</v>
      </c>
      <c r="C10" s="119" t="s">
        <v>166</v>
      </c>
      <c r="D10" s="100" t="s">
        <v>109</v>
      </c>
      <c r="E10" s="101">
        <v>30080</v>
      </c>
      <c r="F10" s="100" t="s">
        <v>110</v>
      </c>
      <c r="G10" s="99" t="s">
        <v>4477</v>
      </c>
      <c r="H10" s="100" t="s">
        <v>167</v>
      </c>
      <c r="I10" s="101">
        <v>38439</v>
      </c>
      <c r="J10" s="100" t="s">
        <v>110</v>
      </c>
      <c r="K10" s="100" t="s">
        <v>134</v>
      </c>
      <c r="L10" s="100" t="s">
        <v>157</v>
      </c>
      <c r="M10" s="102" t="s">
        <v>623</v>
      </c>
      <c r="N10" s="103"/>
      <c r="O10" s="99" t="s">
        <v>164</v>
      </c>
      <c r="P10" s="100" t="s">
        <v>623</v>
      </c>
      <c r="Q10" s="100" t="s">
        <v>168</v>
      </c>
      <c r="R10" s="100" t="s">
        <v>623</v>
      </c>
      <c r="S10" s="99" t="s">
        <v>4874</v>
      </c>
      <c r="T10" s="99" t="s">
        <v>5164</v>
      </c>
      <c r="U10" s="100"/>
      <c r="V10" s="100"/>
      <c r="W10" s="100"/>
      <c r="X10" s="100" t="s">
        <v>7</v>
      </c>
      <c r="Y10" s="99" t="s">
        <v>169</v>
      </c>
      <c r="Z10" s="99"/>
      <c r="AA10" s="99">
        <v>5</v>
      </c>
      <c r="AB10" s="105" t="s">
        <v>116</v>
      </c>
      <c r="AC10" s="100" t="s">
        <v>39</v>
      </c>
      <c r="AD10" s="99"/>
      <c r="AE10" s="99" t="s">
        <v>117</v>
      </c>
      <c r="AF10" s="101">
        <v>39532</v>
      </c>
      <c r="AG10" s="104">
        <v>3</v>
      </c>
      <c r="AH10" s="101">
        <v>39532</v>
      </c>
      <c r="AI10" s="104">
        <v>3</v>
      </c>
      <c r="AJ10" s="105" t="s">
        <v>119</v>
      </c>
      <c r="AK10" s="106" t="s">
        <v>623</v>
      </c>
      <c r="AL10" s="106"/>
      <c r="AM10" s="101"/>
      <c r="AN10" s="104" t="s">
        <v>623</v>
      </c>
      <c r="AO10" s="100" t="s">
        <v>623</v>
      </c>
      <c r="AP10" s="107"/>
      <c r="AQ10" s="105" t="s">
        <v>5349</v>
      </c>
      <c r="AR10" s="107"/>
      <c r="AS10" s="96">
        <v>5</v>
      </c>
      <c r="AT10" s="96" t="s">
        <v>7646</v>
      </c>
    </row>
    <row r="11" spans="1:46" ht="15.75" customHeight="1" x14ac:dyDescent="0.2">
      <c r="A11" s="118">
        <v>10009</v>
      </c>
      <c r="B11" s="119" t="s">
        <v>171</v>
      </c>
      <c r="C11" s="119" t="s">
        <v>172</v>
      </c>
      <c r="D11" s="100" t="s">
        <v>109</v>
      </c>
      <c r="E11" s="101">
        <v>29747</v>
      </c>
      <c r="F11" s="100" t="s">
        <v>110</v>
      </c>
      <c r="G11" s="99" t="s">
        <v>4477</v>
      </c>
      <c r="H11" s="100" t="s">
        <v>173</v>
      </c>
      <c r="I11" s="101">
        <v>35211</v>
      </c>
      <c r="J11" s="100" t="s">
        <v>110</v>
      </c>
      <c r="K11" s="100" t="s">
        <v>134</v>
      </c>
      <c r="L11" s="100" t="s">
        <v>157</v>
      </c>
      <c r="M11" s="102" t="s">
        <v>4100</v>
      </c>
      <c r="N11" s="103"/>
      <c r="O11" s="99" t="s">
        <v>170</v>
      </c>
      <c r="P11" s="100" t="s">
        <v>174</v>
      </c>
      <c r="Q11" s="100" t="s">
        <v>4234</v>
      </c>
      <c r="R11" s="100" t="s">
        <v>623</v>
      </c>
      <c r="S11" s="99" t="s">
        <v>4771</v>
      </c>
      <c r="T11" s="99" t="s">
        <v>4771</v>
      </c>
      <c r="U11" s="100"/>
      <c r="V11" s="100"/>
      <c r="W11" s="100"/>
      <c r="X11" s="100" t="s">
        <v>5</v>
      </c>
      <c r="Y11" s="99" t="s">
        <v>4</v>
      </c>
      <c r="Z11" s="99"/>
      <c r="AA11" s="99">
        <v>5</v>
      </c>
      <c r="AB11" s="105" t="s">
        <v>116</v>
      </c>
      <c r="AC11" s="100" t="s">
        <v>7918</v>
      </c>
      <c r="AD11" s="99"/>
      <c r="AE11" s="99" t="s">
        <v>117</v>
      </c>
      <c r="AF11" s="101">
        <v>39532</v>
      </c>
      <c r="AG11" s="104">
        <v>3</v>
      </c>
      <c r="AH11" s="101">
        <v>39532</v>
      </c>
      <c r="AI11" s="104">
        <v>3</v>
      </c>
      <c r="AJ11" s="105" t="s">
        <v>119</v>
      </c>
      <c r="AK11" s="106" t="s">
        <v>623</v>
      </c>
      <c r="AL11" s="106"/>
      <c r="AM11" s="101"/>
      <c r="AN11" s="104" t="s">
        <v>623</v>
      </c>
      <c r="AO11" s="100" t="s">
        <v>623</v>
      </c>
      <c r="AP11" s="107"/>
      <c r="AQ11" s="105" t="s">
        <v>5349</v>
      </c>
      <c r="AR11" s="107"/>
      <c r="AS11" s="96">
        <v>6</v>
      </c>
      <c r="AT11" s="96" t="s">
        <v>7646</v>
      </c>
    </row>
    <row r="12" spans="1:46" s="107" customFormat="1" ht="15.75" customHeight="1" x14ac:dyDescent="0.2">
      <c r="A12" s="118">
        <v>10010</v>
      </c>
      <c r="B12" s="119" t="s">
        <v>176</v>
      </c>
      <c r="C12" s="119" t="s">
        <v>177</v>
      </c>
      <c r="D12" s="100" t="s">
        <v>109</v>
      </c>
      <c r="E12" s="101">
        <v>28445</v>
      </c>
      <c r="F12" s="100" t="s">
        <v>178</v>
      </c>
      <c r="G12" s="99" t="s">
        <v>4482</v>
      </c>
      <c r="H12" s="100" t="s">
        <v>179</v>
      </c>
      <c r="I12" s="101">
        <v>39694</v>
      </c>
      <c r="J12" s="100" t="s">
        <v>110</v>
      </c>
      <c r="K12" s="100" t="s">
        <v>4020</v>
      </c>
      <c r="L12" s="100" t="s">
        <v>157</v>
      </c>
      <c r="M12" s="102" t="s">
        <v>623</v>
      </c>
      <c r="N12" s="103"/>
      <c r="O12" s="99" t="s">
        <v>175</v>
      </c>
      <c r="P12" s="100" t="s">
        <v>623</v>
      </c>
      <c r="Q12" s="100" t="s">
        <v>180</v>
      </c>
      <c r="R12" s="100" t="s">
        <v>623</v>
      </c>
      <c r="S12" s="99" t="s">
        <v>4663</v>
      </c>
      <c r="T12" s="99" t="s">
        <v>5029</v>
      </c>
      <c r="U12" s="100"/>
      <c r="V12" s="100"/>
      <c r="W12" s="100"/>
      <c r="X12" s="100" t="s">
        <v>8</v>
      </c>
      <c r="Y12" s="99" t="s">
        <v>2971</v>
      </c>
      <c r="Z12" s="99"/>
      <c r="AA12" s="99" t="s">
        <v>144</v>
      </c>
      <c r="AB12" s="105" t="s">
        <v>116</v>
      </c>
      <c r="AC12" s="100" t="s">
        <v>63</v>
      </c>
      <c r="AD12" s="99"/>
      <c r="AE12" s="99" t="s">
        <v>117</v>
      </c>
      <c r="AF12" s="101">
        <v>39678</v>
      </c>
      <c r="AG12" s="104">
        <v>8</v>
      </c>
      <c r="AH12" s="101">
        <v>39678</v>
      </c>
      <c r="AI12" s="104">
        <v>8</v>
      </c>
      <c r="AJ12" s="105" t="s">
        <v>119</v>
      </c>
      <c r="AK12" s="106" t="s">
        <v>623</v>
      </c>
      <c r="AL12" s="106"/>
      <c r="AM12" s="101"/>
      <c r="AN12" s="104" t="s">
        <v>623</v>
      </c>
      <c r="AO12" s="100" t="s">
        <v>623</v>
      </c>
      <c r="AQ12" s="105" t="s">
        <v>5347</v>
      </c>
      <c r="AS12" s="96">
        <v>11</v>
      </c>
      <c r="AT12" s="96" t="s">
        <v>7646</v>
      </c>
    </row>
    <row r="13" spans="1:46" s="107" customFormat="1" ht="19.5" customHeight="1" x14ac:dyDescent="0.2">
      <c r="A13" s="118">
        <v>10011</v>
      </c>
      <c r="B13" s="119" t="s">
        <v>182</v>
      </c>
      <c r="C13" s="119" t="s">
        <v>183</v>
      </c>
      <c r="D13" s="100" t="s">
        <v>109</v>
      </c>
      <c r="E13" s="101">
        <v>30514</v>
      </c>
      <c r="F13" s="100" t="s">
        <v>184</v>
      </c>
      <c r="G13" s="99" t="s">
        <v>4503</v>
      </c>
      <c r="H13" s="100" t="s">
        <v>185</v>
      </c>
      <c r="I13" s="101">
        <v>39443</v>
      </c>
      <c r="J13" s="100" t="s">
        <v>110</v>
      </c>
      <c r="K13" s="100" t="s">
        <v>134</v>
      </c>
      <c r="L13" s="100" t="s">
        <v>157</v>
      </c>
      <c r="M13" s="102" t="s">
        <v>623</v>
      </c>
      <c r="N13" s="103"/>
      <c r="O13" s="99" t="s">
        <v>181</v>
      </c>
      <c r="P13" s="100" t="s">
        <v>623</v>
      </c>
      <c r="Q13" s="100" t="s">
        <v>186</v>
      </c>
      <c r="R13" s="100" t="s">
        <v>623</v>
      </c>
      <c r="S13" s="99" t="s">
        <v>4639</v>
      </c>
      <c r="T13" s="99" t="s">
        <v>5012</v>
      </c>
      <c r="U13" s="100" t="s">
        <v>187</v>
      </c>
      <c r="V13" s="100" t="s">
        <v>177</v>
      </c>
      <c r="W13" s="100" t="s">
        <v>188</v>
      </c>
      <c r="X13" s="100" t="s">
        <v>9</v>
      </c>
      <c r="Y13" s="99" t="s">
        <v>2970</v>
      </c>
      <c r="Z13" s="99"/>
      <c r="AA13" s="99" t="s">
        <v>144</v>
      </c>
      <c r="AB13" s="105" t="s">
        <v>116</v>
      </c>
      <c r="AC13" s="100" t="s">
        <v>48</v>
      </c>
      <c r="AD13" s="99"/>
      <c r="AE13" s="99" t="s">
        <v>117</v>
      </c>
      <c r="AF13" s="101">
        <v>39753</v>
      </c>
      <c r="AG13" s="104">
        <v>11</v>
      </c>
      <c r="AH13" s="101">
        <v>39753</v>
      </c>
      <c r="AI13" s="104">
        <v>11</v>
      </c>
      <c r="AJ13" s="108" t="s">
        <v>163</v>
      </c>
      <c r="AK13" s="106" t="s">
        <v>623</v>
      </c>
      <c r="AL13" s="106"/>
      <c r="AM13" s="110">
        <v>41384</v>
      </c>
      <c r="AN13" s="107">
        <v>4</v>
      </c>
      <c r="AO13" s="109" t="s">
        <v>4079</v>
      </c>
      <c r="AQ13" s="108"/>
      <c r="AS13" s="96">
        <v>7</v>
      </c>
      <c r="AT13" s="96" t="s">
        <v>7646</v>
      </c>
    </row>
    <row r="14" spans="1:46" s="107" customFormat="1" ht="19.5" customHeight="1" x14ac:dyDescent="0.2">
      <c r="A14" s="118">
        <v>10012</v>
      </c>
      <c r="B14" s="119" t="s">
        <v>190</v>
      </c>
      <c r="C14" s="119" t="s">
        <v>122</v>
      </c>
      <c r="D14" s="100" t="s">
        <v>109</v>
      </c>
      <c r="E14" s="101">
        <v>28737</v>
      </c>
      <c r="F14" s="100" t="s">
        <v>110</v>
      </c>
      <c r="G14" s="99" t="s">
        <v>4477</v>
      </c>
      <c r="H14" s="100" t="s">
        <v>191</v>
      </c>
      <c r="I14" s="101">
        <v>35237</v>
      </c>
      <c r="J14" s="100" t="s">
        <v>110</v>
      </c>
      <c r="K14" s="100" t="s">
        <v>4020</v>
      </c>
      <c r="L14" s="100" t="s">
        <v>157</v>
      </c>
      <c r="M14" s="102"/>
      <c r="N14" s="103"/>
      <c r="O14" s="99" t="s">
        <v>189</v>
      </c>
      <c r="P14" s="100" t="s">
        <v>192</v>
      </c>
      <c r="Q14" s="100" t="s">
        <v>193</v>
      </c>
      <c r="R14" s="100" t="s">
        <v>623</v>
      </c>
      <c r="S14" s="99" t="s">
        <v>4963</v>
      </c>
      <c r="T14" s="99" t="s">
        <v>5225</v>
      </c>
      <c r="U14" s="100"/>
      <c r="V14" s="100"/>
      <c r="W14" s="100"/>
      <c r="X14" s="100" t="s">
        <v>8</v>
      </c>
      <c r="Y14" s="99" t="s">
        <v>2971</v>
      </c>
      <c r="Z14" s="99"/>
      <c r="AA14" s="99" t="s">
        <v>144</v>
      </c>
      <c r="AB14" s="105" t="s">
        <v>116</v>
      </c>
      <c r="AC14" s="100"/>
      <c r="AD14" s="99"/>
      <c r="AE14" s="99"/>
      <c r="AF14" s="101"/>
      <c r="AG14" s="104" t="s">
        <v>623</v>
      </c>
      <c r="AH14" s="101">
        <v>39904</v>
      </c>
      <c r="AI14" s="104">
        <v>4</v>
      </c>
      <c r="AJ14" s="108" t="s">
        <v>163</v>
      </c>
      <c r="AK14" s="106" t="s">
        <v>623</v>
      </c>
      <c r="AL14" s="106"/>
      <c r="AM14" s="110">
        <v>40618</v>
      </c>
      <c r="AN14" s="107">
        <v>3</v>
      </c>
      <c r="AO14" s="109" t="s">
        <v>623</v>
      </c>
      <c r="AQ14" s="108"/>
      <c r="AS14" s="96">
        <v>9</v>
      </c>
      <c r="AT14" s="96" t="s">
        <v>7646</v>
      </c>
    </row>
    <row r="15" spans="1:46" s="107" customFormat="1" ht="15.75" customHeight="1" x14ac:dyDescent="0.2">
      <c r="A15" s="118">
        <v>10013</v>
      </c>
      <c r="B15" s="127" t="s">
        <v>195</v>
      </c>
      <c r="C15" s="119" t="s">
        <v>196</v>
      </c>
      <c r="D15" s="100" t="s">
        <v>138</v>
      </c>
      <c r="E15" s="101">
        <v>27234</v>
      </c>
      <c r="F15" s="100" t="s">
        <v>110</v>
      </c>
      <c r="G15" s="99" t="s">
        <v>4477</v>
      </c>
      <c r="H15" s="100" t="s">
        <v>197</v>
      </c>
      <c r="I15" s="101">
        <v>38631</v>
      </c>
      <c r="J15" s="100" t="s">
        <v>110</v>
      </c>
      <c r="K15" s="100" t="s">
        <v>4020</v>
      </c>
      <c r="L15" s="100" t="s">
        <v>200</v>
      </c>
      <c r="M15" s="102" t="s">
        <v>623</v>
      </c>
      <c r="N15" s="103"/>
      <c r="O15" s="99" t="s">
        <v>2833</v>
      </c>
      <c r="P15" s="100" t="s">
        <v>198</v>
      </c>
      <c r="Q15" s="100" t="s">
        <v>199</v>
      </c>
      <c r="R15" s="100" t="s">
        <v>623</v>
      </c>
      <c r="S15" s="99" t="s">
        <v>4761</v>
      </c>
      <c r="T15" s="99" t="s">
        <v>4761</v>
      </c>
      <c r="U15" s="100"/>
      <c r="V15" s="100"/>
      <c r="W15" s="100"/>
      <c r="X15" s="100" t="s">
        <v>8</v>
      </c>
      <c r="Y15" s="99" t="s">
        <v>2971</v>
      </c>
      <c r="Z15" s="99"/>
      <c r="AA15" s="99" t="s">
        <v>144</v>
      </c>
      <c r="AB15" s="105" t="s">
        <v>116</v>
      </c>
      <c r="AC15" s="100" t="s">
        <v>201</v>
      </c>
      <c r="AD15" s="99"/>
      <c r="AE15" s="99" t="s">
        <v>117</v>
      </c>
      <c r="AF15" s="101">
        <v>39986</v>
      </c>
      <c r="AG15" s="104">
        <v>6</v>
      </c>
      <c r="AH15" s="101">
        <v>39986</v>
      </c>
      <c r="AI15" s="104">
        <v>6</v>
      </c>
      <c r="AJ15" s="105" t="s">
        <v>119</v>
      </c>
      <c r="AK15" s="106" t="s">
        <v>623</v>
      </c>
      <c r="AL15" s="106"/>
      <c r="AM15" s="101"/>
      <c r="AN15" s="104" t="s">
        <v>623</v>
      </c>
      <c r="AO15" s="100" t="s">
        <v>623</v>
      </c>
      <c r="AQ15" s="105" t="s">
        <v>5347</v>
      </c>
      <c r="AS15" s="96">
        <v>7</v>
      </c>
      <c r="AT15" s="96" t="s">
        <v>7646</v>
      </c>
    </row>
    <row r="16" spans="1:46" ht="19.5" customHeight="1" x14ac:dyDescent="0.2">
      <c r="A16" s="118">
        <v>10014</v>
      </c>
      <c r="B16" s="119" t="s">
        <v>204</v>
      </c>
      <c r="C16" s="119" t="s">
        <v>205</v>
      </c>
      <c r="D16" s="100" t="s">
        <v>138</v>
      </c>
      <c r="E16" s="101">
        <v>22146</v>
      </c>
      <c r="F16" s="100" t="s">
        <v>178</v>
      </c>
      <c r="G16" s="99" t="s">
        <v>4482</v>
      </c>
      <c r="H16" s="100" t="s">
        <v>206</v>
      </c>
      <c r="I16" s="101">
        <v>37494</v>
      </c>
      <c r="J16" s="100" t="s">
        <v>110</v>
      </c>
      <c r="K16" s="100" t="s">
        <v>4020</v>
      </c>
      <c r="L16" s="100" t="s">
        <v>150</v>
      </c>
      <c r="M16" s="102" t="s">
        <v>623</v>
      </c>
      <c r="N16" s="103"/>
      <c r="O16" s="99" t="s">
        <v>203</v>
      </c>
      <c r="P16" s="100" t="s">
        <v>623</v>
      </c>
      <c r="Q16" s="100" t="s">
        <v>207</v>
      </c>
      <c r="R16" s="100" t="s">
        <v>623</v>
      </c>
      <c r="S16" s="99" t="s">
        <v>4596</v>
      </c>
      <c r="T16" s="99" t="s">
        <v>4980</v>
      </c>
      <c r="U16" s="100"/>
      <c r="V16" s="100"/>
      <c r="W16" s="100"/>
      <c r="X16" s="100" t="s">
        <v>14</v>
      </c>
      <c r="Y16" s="99" t="s">
        <v>13</v>
      </c>
      <c r="Z16" s="99"/>
      <c r="AA16" s="99">
        <v>3</v>
      </c>
      <c r="AB16" s="105" t="s">
        <v>116</v>
      </c>
      <c r="AC16" s="100" t="s">
        <v>31</v>
      </c>
      <c r="AD16" s="99"/>
      <c r="AE16" s="99" t="s">
        <v>117</v>
      </c>
      <c r="AF16" s="101"/>
      <c r="AG16" s="104" t="s">
        <v>623</v>
      </c>
      <c r="AH16" s="101">
        <v>40017</v>
      </c>
      <c r="AI16" s="104">
        <v>7</v>
      </c>
      <c r="AJ16" s="108" t="s">
        <v>163</v>
      </c>
      <c r="AK16" s="106" t="s">
        <v>623</v>
      </c>
      <c r="AL16" s="106"/>
      <c r="AM16" s="110">
        <v>40633</v>
      </c>
      <c r="AN16" s="107">
        <v>3</v>
      </c>
      <c r="AO16" s="109" t="s">
        <v>623</v>
      </c>
      <c r="AP16" s="107"/>
      <c r="AQ16" s="108"/>
      <c r="AR16" s="107"/>
      <c r="AS16" s="96">
        <v>8</v>
      </c>
      <c r="AT16" s="96" t="s">
        <v>7646</v>
      </c>
    </row>
    <row r="17" spans="1:46" s="107" customFormat="1" ht="19.5" customHeight="1" x14ac:dyDescent="0.2">
      <c r="A17" s="118">
        <v>10015</v>
      </c>
      <c r="B17" s="119" t="s">
        <v>210</v>
      </c>
      <c r="C17" s="119" t="s">
        <v>211</v>
      </c>
      <c r="D17" s="100" t="s">
        <v>109</v>
      </c>
      <c r="E17" s="101">
        <v>29215</v>
      </c>
      <c r="F17" s="100" t="s">
        <v>623</v>
      </c>
      <c r="G17" s="99" t="s">
        <v>2565</v>
      </c>
      <c r="H17" s="100" t="s">
        <v>212</v>
      </c>
      <c r="I17" s="101">
        <v>39636</v>
      </c>
      <c r="J17" s="100" t="s">
        <v>110</v>
      </c>
      <c r="K17" s="100" t="s">
        <v>4020</v>
      </c>
      <c r="L17" s="100" t="s">
        <v>4343</v>
      </c>
      <c r="M17" s="102" t="s">
        <v>623</v>
      </c>
      <c r="N17" s="103"/>
      <c r="O17" s="99" t="s">
        <v>623</v>
      </c>
      <c r="P17" s="100" t="s">
        <v>213</v>
      </c>
      <c r="Q17" s="100" t="s">
        <v>214</v>
      </c>
      <c r="R17" s="100" t="s">
        <v>623</v>
      </c>
      <c r="S17" s="99" t="s">
        <v>4865</v>
      </c>
      <c r="T17" s="99" t="s">
        <v>4865</v>
      </c>
      <c r="U17" s="100"/>
      <c r="V17" s="100"/>
      <c r="W17" s="100"/>
      <c r="X17" s="100"/>
      <c r="Y17" s="99"/>
      <c r="Z17" s="99"/>
      <c r="AA17" s="99"/>
      <c r="AB17" s="105"/>
      <c r="AC17" s="100"/>
      <c r="AD17" s="99"/>
      <c r="AE17" s="99" t="s">
        <v>117</v>
      </c>
      <c r="AF17" s="101"/>
      <c r="AG17" s="104" t="s">
        <v>623</v>
      </c>
      <c r="AH17" s="101">
        <v>40017</v>
      </c>
      <c r="AI17" s="104">
        <v>7</v>
      </c>
      <c r="AJ17" s="108" t="s">
        <v>163</v>
      </c>
      <c r="AK17" s="106" t="s">
        <v>623</v>
      </c>
      <c r="AL17" s="106"/>
      <c r="AM17" s="110"/>
      <c r="AN17" s="107" t="s">
        <v>623</v>
      </c>
      <c r="AO17" s="109" t="s">
        <v>623</v>
      </c>
      <c r="AQ17" s="108"/>
      <c r="AS17" s="96">
        <v>12</v>
      </c>
      <c r="AT17" s="96" t="s">
        <v>7646</v>
      </c>
    </row>
    <row r="18" spans="1:46" s="107" customFormat="1" ht="15.75" customHeight="1" x14ac:dyDescent="0.2">
      <c r="A18" s="118">
        <v>10016</v>
      </c>
      <c r="B18" s="119" t="s">
        <v>216</v>
      </c>
      <c r="C18" s="119" t="s">
        <v>196</v>
      </c>
      <c r="D18" s="100" t="s">
        <v>138</v>
      </c>
      <c r="E18" s="101">
        <v>28826</v>
      </c>
      <c r="F18" s="100" t="s">
        <v>110</v>
      </c>
      <c r="G18" s="99" t="s">
        <v>4477</v>
      </c>
      <c r="H18" s="100" t="s">
        <v>217</v>
      </c>
      <c r="I18" s="101">
        <v>36819</v>
      </c>
      <c r="J18" s="100" t="s">
        <v>110</v>
      </c>
      <c r="K18" s="100" t="s">
        <v>4020</v>
      </c>
      <c r="L18" s="100" t="s">
        <v>219</v>
      </c>
      <c r="M18" s="102" t="s">
        <v>623</v>
      </c>
      <c r="N18" s="103"/>
      <c r="O18" s="99" t="s">
        <v>2785</v>
      </c>
      <c r="P18" s="100" t="s">
        <v>623</v>
      </c>
      <c r="Q18" s="100" t="s">
        <v>218</v>
      </c>
      <c r="R18" s="100" t="s">
        <v>623</v>
      </c>
      <c r="S18" s="99" t="s">
        <v>4634</v>
      </c>
      <c r="T18" s="99" t="s">
        <v>4634</v>
      </c>
      <c r="U18" s="100"/>
      <c r="V18" s="100"/>
      <c r="W18" s="100"/>
      <c r="X18" s="100" t="s">
        <v>8</v>
      </c>
      <c r="Y18" s="99" t="s">
        <v>2971</v>
      </c>
      <c r="Z18" s="99"/>
      <c r="AA18" s="99" t="s">
        <v>144</v>
      </c>
      <c r="AB18" s="105" t="s">
        <v>116</v>
      </c>
      <c r="AC18" s="100" t="s">
        <v>58</v>
      </c>
      <c r="AD18" s="99"/>
      <c r="AE18" s="99" t="s">
        <v>117</v>
      </c>
      <c r="AF18" s="101">
        <v>40035</v>
      </c>
      <c r="AG18" s="104">
        <v>8</v>
      </c>
      <c r="AH18" s="101">
        <v>40035</v>
      </c>
      <c r="AI18" s="104">
        <v>8</v>
      </c>
      <c r="AJ18" s="105" t="s">
        <v>119</v>
      </c>
      <c r="AK18" s="106" t="s">
        <v>623</v>
      </c>
      <c r="AL18" s="106"/>
      <c r="AM18" s="101"/>
      <c r="AN18" s="104" t="s">
        <v>623</v>
      </c>
      <c r="AO18" s="100" t="s">
        <v>623</v>
      </c>
      <c r="AQ18" s="105" t="s">
        <v>5347</v>
      </c>
      <c r="AS18" s="96">
        <v>12</v>
      </c>
      <c r="AT18" s="96" t="s">
        <v>7646</v>
      </c>
    </row>
    <row r="19" spans="1:46" ht="19.5" customHeight="1" x14ac:dyDescent="0.2">
      <c r="A19" s="118">
        <v>10017</v>
      </c>
      <c r="B19" s="119" t="s">
        <v>221</v>
      </c>
      <c r="C19" s="119" t="s">
        <v>222</v>
      </c>
      <c r="D19" s="100" t="s">
        <v>109</v>
      </c>
      <c r="E19" s="101">
        <v>30356</v>
      </c>
      <c r="F19" s="100" t="s">
        <v>178</v>
      </c>
      <c r="G19" s="99" t="s">
        <v>4482</v>
      </c>
      <c r="H19" s="100" t="s">
        <v>223</v>
      </c>
      <c r="I19" s="101">
        <v>39442</v>
      </c>
      <c r="J19" s="100" t="s">
        <v>178</v>
      </c>
      <c r="K19" s="100" t="s">
        <v>4020</v>
      </c>
      <c r="L19" s="100" t="s">
        <v>143</v>
      </c>
      <c r="M19" s="102" t="s">
        <v>623</v>
      </c>
      <c r="N19" s="103"/>
      <c r="O19" s="99" t="s">
        <v>220</v>
      </c>
      <c r="P19" s="100" t="s">
        <v>224</v>
      </c>
      <c r="Q19" s="100" t="s">
        <v>225</v>
      </c>
      <c r="R19" s="100" t="s">
        <v>623</v>
      </c>
      <c r="S19" s="99" t="s">
        <v>4640</v>
      </c>
      <c r="T19" s="99" t="s">
        <v>5013</v>
      </c>
      <c r="U19" s="100" t="s">
        <v>623</v>
      </c>
      <c r="V19" s="100"/>
      <c r="W19" s="100" t="s">
        <v>623</v>
      </c>
      <c r="X19" s="100" t="s">
        <v>9</v>
      </c>
      <c r="Y19" s="99" t="s">
        <v>2970</v>
      </c>
      <c r="Z19" s="99"/>
      <c r="AA19" s="99" t="s">
        <v>144</v>
      </c>
      <c r="AB19" s="105" t="s">
        <v>116</v>
      </c>
      <c r="AC19" s="100" t="s">
        <v>65</v>
      </c>
      <c r="AD19" s="99"/>
      <c r="AE19" s="99" t="s">
        <v>226</v>
      </c>
      <c r="AF19" s="101"/>
      <c r="AG19" s="104" t="s">
        <v>623</v>
      </c>
      <c r="AH19" s="101">
        <v>40030</v>
      </c>
      <c r="AI19" s="104">
        <v>8</v>
      </c>
      <c r="AJ19" s="108" t="s">
        <v>163</v>
      </c>
      <c r="AK19" s="106" t="s">
        <v>623</v>
      </c>
      <c r="AL19" s="106"/>
      <c r="AM19" s="110">
        <v>40822</v>
      </c>
      <c r="AN19" s="107">
        <v>10</v>
      </c>
      <c r="AO19" s="109" t="s">
        <v>623</v>
      </c>
      <c r="AP19" s="107"/>
      <c r="AQ19" s="108"/>
      <c r="AR19" s="107"/>
      <c r="AS19" s="96">
        <v>2</v>
      </c>
      <c r="AT19" s="96" t="s">
        <v>7646</v>
      </c>
    </row>
    <row r="20" spans="1:46" s="107" customFormat="1" ht="19.5" customHeight="1" x14ac:dyDescent="0.2">
      <c r="A20" s="118">
        <v>10018</v>
      </c>
      <c r="B20" s="119" t="s">
        <v>182</v>
      </c>
      <c r="C20" s="119" t="s">
        <v>227</v>
      </c>
      <c r="D20" s="100" t="s">
        <v>138</v>
      </c>
      <c r="E20" s="101">
        <v>28433</v>
      </c>
      <c r="F20" s="100" t="s">
        <v>110</v>
      </c>
      <c r="G20" s="99" t="s">
        <v>4477</v>
      </c>
      <c r="H20" s="100" t="s">
        <v>228</v>
      </c>
      <c r="I20" s="101">
        <v>39608</v>
      </c>
      <c r="J20" s="100" t="s">
        <v>110</v>
      </c>
      <c r="K20" s="100" t="s">
        <v>4020</v>
      </c>
      <c r="L20" s="100" t="s">
        <v>143</v>
      </c>
      <c r="M20" s="102"/>
      <c r="N20" s="103"/>
      <c r="O20" s="99" t="s">
        <v>623</v>
      </c>
      <c r="P20" s="100" t="s">
        <v>623</v>
      </c>
      <c r="Q20" s="100" t="s">
        <v>229</v>
      </c>
      <c r="R20" s="100" t="s">
        <v>623</v>
      </c>
      <c r="S20" s="99" t="s">
        <v>4654</v>
      </c>
      <c r="T20" s="99" t="s">
        <v>4654</v>
      </c>
      <c r="U20" s="100"/>
      <c r="V20" s="100"/>
      <c r="W20" s="100"/>
      <c r="X20" s="100"/>
      <c r="Y20" s="99"/>
      <c r="Z20" s="99"/>
      <c r="AA20" s="99"/>
      <c r="AB20" s="105" t="s">
        <v>230</v>
      </c>
      <c r="AC20" s="100"/>
      <c r="AD20" s="99"/>
      <c r="AE20" s="99" t="s">
        <v>226</v>
      </c>
      <c r="AF20" s="101"/>
      <c r="AG20" s="104" t="s">
        <v>623</v>
      </c>
      <c r="AH20" s="101"/>
      <c r="AI20" s="104" t="s">
        <v>623</v>
      </c>
      <c r="AJ20" s="108" t="s">
        <v>163</v>
      </c>
      <c r="AK20" s="106" t="s">
        <v>623</v>
      </c>
      <c r="AL20" s="106"/>
      <c r="AM20" s="110"/>
      <c r="AN20" s="107" t="s">
        <v>623</v>
      </c>
      <c r="AO20" s="109"/>
      <c r="AQ20" s="108"/>
      <c r="AS20" s="96">
        <v>11</v>
      </c>
      <c r="AT20" s="96" t="s">
        <v>7646</v>
      </c>
    </row>
    <row r="21" spans="1:46" s="107" customFormat="1" ht="15.75" customHeight="1" x14ac:dyDescent="0.2">
      <c r="A21" s="118">
        <v>10019</v>
      </c>
      <c r="B21" s="119" t="s">
        <v>233</v>
      </c>
      <c r="C21" s="119" t="s">
        <v>234</v>
      </c>
      <c r="D21" s="100" t="s">
        <v>138</v>
      </c>
      <c r="E21" s="101">
        <v>26687</v>
      </c>
      <c r="F21" s="100" t="s">
        <v>226</v>
      </c>
      <c r="G21" s="99" t="s">
        <v>4505</v>
      </c>
      <c r="H21" s="100" t="s">
        <v>235</v>
      </c>
      <c r="I21" s="101">
        <v>39113</v>
      </c>
      <c r="J21" s="100" t="s">
        <v>226</v>
      </c>
      <c r="K21" s="100" t="s">
        <v>134</v>
      </c>
      <c r="L21" s="100" t="s">
        <v>238</v>
      </c>
      <c r="M21" s="102" t="s">
        <v>623</v>
      </c>
      <c r="N21" s="103"/>
      <c r="O21" s="99" t="s">
        <v>232</v>
      </c>
      <c r="P21" s="100" t="s">
        <v>236</v>
      </c>
      <c r="Q21" s="100" t="s">
        <v>237</v>
      </c>
      <c r="R21" s="100" t="s">
        <v>623</v>
      </c>
      <c r="S21" s="99" t="s">
        <v>4643</v>
      </c>
      <c r="T21" s="99" t="s">
        <v>5016</v>
      </c>
      <c r="U21" s="100"/>
      <c r="V21" s="100"/>
      <c r="W21" s="100"/>
      <c r="X21" s="100" t="s">
        <v>5</v>
      </c>
      <c r="Y21" s="99" t="s">
        <v>4</v>
      </c>
      <c r="Z21" s="99"/>
      <c r="AA21" s="99">
        <v>5</v>
      </c>
      <c r="AB21" s="105" t="s">
        <v>116</v>
      </c>
      <c r="AC21" s="100" t="s">
        <v>64</v>
      </c>
      <c r="AD21" s="99"/>
      <c r="AE21" s="99" t="s">
        <v>226</v>
      </c>
      <c r="AF21" s="101">
        <v>40163</v>
      </c>
      <c r="AG21" s="104">
        <v>12</v>
      </c>
      <c r="AH21" s="101">
        <v>40163</v>
      </c>
      <c r="AI21" s="104">
        <v>12</v>
      </c>
      <c r="AJ21" s="105" t="s">
        <v>119</v>
      </c>
      <c r="AK21" s="106" t="s">
        <v>623</v>
      </c>
      <c r="AL21" s="106"/>
      <c r="AM21" s="101"/>
      <c r="AN21" s="104" t="s">
        <v>623</v>
      </c>
      <c r="AO21" s="100" t="s">
        <v>623</v>
      </c>
      <c r="AQ21" s="105" t="s">
        <v>5349</v>
      </c>
      <c r="AS21" s="96">
        <v>1</v>
      </c>
      <c r="AT21" s="96" t="s">
        <v>7646</v>
      </c>
    </row>
    <row r="22" spans="1:46" s="107" customFormat="1" ht="15.75" customHeight="1" x14ac:dyDescent="0.2">
      <c r="A22" s="118">
        <v>10020</v>
      </c>
      <c r="B22" s="119" t="s">
        <v>240</v>
      </c>
      <c r="C22" s="119" t="s">
        <v>241</v>
      </c>
      <c r="D22" s="100" t="s">
        <v>138</v>
      </c>
      <c r="E22" s="101">
        <v>29153</v>
      </c>
      <c r="F22" s="100" t="s">
        <v>110</v>
      </c>
      <c r="G22" s="99" t="s">
        <v>4477</v>
      </c>
      <c r="H22" s="100" t="s">
        <v>2769</v>
      </c>
      <c r="I22" s="101"/>
      <c r="J22" s="100" t="s">
        <v>110</v>
      </c>
      <c r="K22" s="100"/>
      <c r="L22" s="100" t="s">
        <v>623</v>
      </c>
      <c r="M22" s="102" t="s">
        <v>623</v>
      </c>
      <c r="N22" s="103"/>
      <c r="O22" s="99" t="s">
        <v>623</v>
      </c>
      <c r="P22" s="100" t="s">
        <v>623</v>
      </c>
      <c r="Q22" s="100" t="s">
        <v>4076</v>
      </c>
      <c r="R22" s="100" t="s">
        <v>623</v>
      </c>
      <c r="S22" s="99" t="s">
        <v>4637</v>
      </c>
      <c r="T22" s="99" t="s">
        <v>5010</v>
      </c>
      <c r="U22" s="100"/>
      <c r="V22" s="100"/>
      <c r="W22" s="100"/>
      <c r="X22" s="100" t="s">
        <v>2</v>
      </c>
      <c r="Y22" s="99"/>
      <c r="Z22" s="99"/>
      <c r="AA22" s="99"/>
      <c r="AB22" s="105"/>
      <c r="AC22" s="100" t="s">
        <v>127</v>
      </c>
      <c r="AD22" s="99"/>
      <c r="AE22" s="99" t="s">
        <v>117</v>
      </c>
      <c r="AF22" s="101"/>
      <c r="AG22" s="104" t="s">
        <v>623</v>
      </c>
      <c r="AH22" s="101">
        <v>39814</v>
      </c>
      <c r="AI22" s="104">
        <v>1</v>
      </c>
      <c r="AJ22" s="105" t="s">
        <v>119</v>
      </c>
      <c r="AK22" s="106" t="s">
        <v>623</v>
      </c>
      <c r="AL22" s="106"/>
      <c r="AM22" s="101"/>
      <c r="AN22" s="104" t="s">
        <v>623</v>
      </c>
      <c r="AO22" s="100" t="s">
        <v>623</v>
      </c>
      <c r="AQ22" s="105" t="s">
        <v>5349</v>
      </c>
      <c r="AS22" s="96">
        <v>10</v>
      </c>
      <c r="AT22" s="96" t="s">
        <v>7646</v>
      </c>
    </row>
    <row r="23" spans="1:46" s="107" customFormat="1" ht="15.75" customHeight="1" x14ac:dyDescent="0.2">
      <c r="A23" s="118">
        <v>10021</v>
      </c>
      <c r="B23" s="119" t="s">
        <v>242</v>
      </c>
      <c r="C23" s="119" t="s">
        <v>243</v>
      </c>
      <c r="D23" s="100" t="s">
        <v>138</v>
      </c>
      <c r="E23" s="101">
        <v>27281</v>
      </c>
      <c r="F23" s="100" t="s">
        <v>110</v>
      </c>
      <c r="G23" s="99" t="s">
        <v>4477</v>
      </c>
      <c r="H23" s="100" t="s">
        <v>244</v>
      </c>
      <c r="I23" s="101">
        <v>39244</v>
      </c>
      <c r="J23" s="100" t="s">
        <v>110</v>
      </c>
      <c r="K23" s="100" t="s">
        <v>134</v>
      </c>
      <c r="L23" s="100" t="s">
        <v>4072</v>
      </c>
      <c r="M23" s="102" t="s">
        <v>246</v>
      </c>
      <c r="N23" s="103"/>
      <c r="O23" s="99" t="s">
        <v>4073</v>
      </c>
      <c r="P23" s="100" t="s">
        <v>245</v>
      </c>
      <c r="Q23" s="100" t="s">
        <v>4074</v>
      </c>
      <c r="R23" s="100" t="s">
        <v>623</v>
      </c>
      <c r="S23" s="99" t="s">
        <v>4633</v>
      </c>
      <c r="T23" s="99" t="s">
        <v>5009</v>
      </c>
      <c r="U23" s="100" t="s">
        <v>623</v>
      </c>
      <c r="V23" s="100"/>
      <c r="W23" s="100" t="s">
        <v>623</v>
      </c>
      <c r="X23" s="100" t="s">
        <v>3</v>
      </c>
      <c r="Y23" s="99" t="s">
        <v>3018</v>
      </c>
      <c r="Z23" s="99"/>
      <c r="AA23" s="99">
        <v>6</v>
      </c>
      <c r="AB23" s="105" t="s">
        <v>116</v>
      </c>
      <c r="AC23" s="100" t="s">
        <v>21</v>
      </c>
      <c r="AD23" s="99"/>
      <c r="AE23" s="99" t="s">
        <v>117</v>
      </c>
      <c r="AF23" s="101">
        <v>40989</v>
      </c>
      <c r="AG23" s="104">
        <v>3</v>
      </c>
      <c r="AH23" s="101">
        <v>40989</v>
      </c>
      <c r="AI23" s="104">
        <v>3</v>
      </c>
      <c r="AJ23" s="105" t="s">
        <v>119</v>
      </c>
      <c r="AK23" s="106" t="s">
        <v>623</v>
      </c>
      <c r="AL23" s="106"/>
      <c r="AM23" s="101"/>
      <c r="AN23" s="104" t="s">
        <v>623</v>
      </c>
      <c r="AO23" s="100" t="s">
        <v>623</v>
      </c>
      <c r="AQ23" s="105" t="s">
        <v>5349</v>
      </c>
      <c r="AS23" s="96">
        <v>9</v>
      </c>
      <c r="AT23" s="96" t="s">
        <v>7646</v>
      </c>
    </row>
    <row r="24" spans="1:46" ht="19.5" customHeight="1" x14ac:dyDescent="0.2">
      <c r="A24" s="118">
        <v>10030</v>
      </c>
      <c r="B24" s="127" t="s">
        <v>247</v>
      </c>
      <c r="C24" s="127" t="s">
        <v>248</v>
      </c>
      <c r="D24" s="100" t="s">
        <v>138</v>
      </c>
      <c r="E24" s="101">
        <v>31232</v>
      </c>
      <c r="F24" s="100"/>
      <c r="G24" s="99"/>
      <c r="H24" s="100" t="s">
        <v>4321</v>
      </c>
      <c r="I24" s="101">
        <v>37944</v>
      </c>
      <c r="J24" s="100" t="s">
        <v>178</v>
      </c>
      <c r="K24" s="100" t="s">
        <v>158</v>
      </c>
      <c r="L24" s="100"/>
      <c r="M24" s="102">
        <v>0</v>
      </c>
      <c r="N24" s="103"/>
      <c r="O24" s="216">
        <v>0</v>
      </c>
      <c r="P24" s="100"/>
      <c r="Q24" s="100"/>
      <c r="R24" s="100"/>
      <c r="S24" s="99"/>
      <c r="T24" s="99"/>
      <c r="U24" s="100">
        <v>0</v>
      </c>
      <c r="V24" s="100"/>
      <c r="W24" s="100">
        <v>0</v>
      </c>
      <c r="X24" s="100"/>
      <c r="Y24" s="99"/>
      <c r="Z24" s="99"/>
      <c r="AA24" s="99"/>
      <c r="AB24" s="105"/>
      <c r="AC24" s="102" t="s">
        <v>49</v>
      </c>
      <c r="AD24" s="105"/>
      <c r="AE24" s="105" t="s">
        <v>117</v>
      </c>
      <c r="AF24" s="101"/>
      <c r="AH24" s="101"/>
      <c r="AI24" s="104" t="s">
        <v>623</v>
      </c>
      <c r="AJ24" s="99" t="s">
        <v>163</v>
      </c>
      <c r="AK24" s="99"/>
      <c r="AL24" s="99"/>
      <c r="AM24" s="101"/>
      <c r="AN24" s="107" t="s">
        <v>623</v>
      </c>
      <c r="AO24" s="100"/>
      <c r="AP24" s="107"/>
      <c r="AQ24" s="99"/>
      <c r="AR24" s="107"/>
      <c r="AS24" s="96">
        <v>7</v>
      </c>
      <c r="AT24" s="96" t="s">
        <v>7646</v>
      </c>
    </row>
    <row r="25" spans="1:46" s="107" customFormat="1" ht="19.5" customHeight="1" x14ac:dyDescent="0.2">
      <c r="A25" s="118">
        <v>10030</v>
      </c>
      <c r="B25" s="119" t="s">
        <v>247</v>
      </c>
      <c r="C25" s="119" t="s">
        <v>248</v>
      </c>
      <c r="D25" s="100" t="s">
        <v>138</v>
      </c>
      <c r="E25" s="101">
        <v>31232</v>
      </c>
      <c r="F25" s="100"/>
      <c r="G25" s="99" t="s">
        <v>2565</v>
      </c>
      <c r="H25" s="100" t="s">
        <v>4321</v>
      </c>
      <c r="I25" s="101">
        <v>37944</v>
      </c>
      <c r="J25" s="100" t="s">
        <v>1705</v>
      </c>
      <c r="K25" s="100" t="s">
        <v>4020</v>
      </c>
      <c r="L25" s="100" t="s">
        <v>623</v>
      </c>
      <c r="M25" s="102" t="s">
        <v>623</v>
      </c>
      <c r="N25" s="103"/>
      <c r="O25" s="99" t="s">
        <v>623</v>
      </c>
      <c r="P25" s="100"/>
      <c r="Q25" s="100"/>
      <c r="R25" s="100"/>
      <c r="S25" s="99" t="s">
        <v>2565</v>
      </c>
      <c r="T25" s="99" t="s">
        <v>2565</v>
      </c>
      <c r="U25" s="100"/>
      <c r="V25" s="100"/>
      <c r="W25" s="100"/>
      <c r="X25" s="100" t="s">
        <v>4322</v>
      </c>
      <c r="Y25" s="99"/>
      <c r="Z25" s="99"/>
      <c r="AA25" s="99"/>
      <c r="AB25" s="105"/>
      <c r="AC25" s="100"/>
      <c r="AD25" s="99"/>
      <c r="AE25" s="99"/>
      <c r="AF25" s="101"/>
      <c r="AG25" s="104" t="s">
        <v>623</v>
      </c>
      <c r="AH25" s="101"/>
      <c r="AI25" s="104" t="s">
        <v>623</v>
      </c>
      <c r="AJ25" s="108" t="s">
        <v>163</v>
      </c>
      <c r="AK25" s="106" t="s">
        <v>623</v>
      </c>
      <c r="AL25" s="106"/>
      <c r="AM25" s="110"/>
      <c r="AN25" s="107" t="s">
        <v>623</v>
      </c>
      <c r="AO25" s="109" t="s">
        <v>623</v>
      </c>
      <c r="AQ25" s="108"/>
      <c r="AS25" s="96">
        <v>7</v>
      </c>
      <c r="AT25" s="96" t="s">
        <v>7646</v>
      </c>
    </row>
    <row r="26" spans="1:46" ht="19.5" customHeight="1" x14ac:dyDescent="0.2">
      <c r="A26" s="118">
        <v>20001</v>
      </c>
      <c r="B26" s="119" t="s">
        <v>250</v>
      </c>
      <c r="C26" s="119" t="s">
        <v>251</v>
      </c>
      <c r="D26" s="100" t="s">
        <v>138</v>
      </c>
      <c r="E26" s="101">
        <v>28885</v>
      </c>
      <c r="F26" s="100" t="s">
        <v>252</v>
      </c>
      <c r="G26" s="99" t="s">
        <v>4496</v>
      </c>
      <c r="H26" s="100" t="s">
        <v>253</v>
      </c>
      <c r="I26" s="101">
        <v>39445</v>
      </c>
      <c r="J26" s="100" t="s">
        <v>110</v>
      </c>
      <c r="K26" s="100" t="s">
        <v>4020</v>
      </c>
      <c r="L26" s="100" t="s">
        <v>256</v>
      </c>
      <c r="M26" s="102" t="s">
        <v>2144</v>
      </c>
      <c r="N26" s="103"/>
      <c r="O26" s="99" t="s">
        <v>249</v>
      </c>
      <c r="P26" s="100" t="s">
        <v>254</v>
      </c>
      <c r="Q26" s="100" t="s">
        <v>255</v>
      </c>
      <c r="R26" s="100" t="s">
        <v>623</v>
      </c>
      <c r="S26" s="99" t="s">
        <v>4800</v>
      </c>
      <c r="T26" s="99" t="s">
        <v>5115</v>
      </c>
      <c r="U26" s="100" t="s">
        <v>4263</v>
      </c>
      <c r="V26" s="100" t="s">
        <v>4097</v>
      </c>
      <c r="W26" s="100" t="s">
        <v>623</v>
      </c>
      <c r="X26" s="100" t="s">
        <v>17</v>
      </c>
      <c r="Y26" s="99" t="s">
        <v>5252</v>
      </c>
      <c r="Z26" s="99"/>
      <c r="AA26" s="99" t="s">
        <v>139</v>
      </c>
      <c r="AB26" s="105" t="s">
        <v>230</v>
      </c>
      <c r="AC26" s="100" t="s">
        <v>48</v>
      </c>
      <c r="AD26" s="99"/>
      <c r="AE26" s="99" t="s">
        <v>117</v>
      </c>
      <c r="AF26" s="101">
        <v>39532</v>
      </c>
      <c r="AG26" s="104">
        <v>3</v>
      </c>
      <c r="AH26" s="101">
        <v>39532</v>
      </c>
      <c r="AI26" s="104">
        <v>3</v>
      </c>
      <c r="AJ26" s="108" t="s">
        <v>163</v>
      </c>
      <c r="AK26" s="106" t="s">
        <v>623</v>
      </c>
      <c r="AL26" s="106"/>
      <c r="AM26" s="110">
        <v>41384</v>
      </c>
      <c r="AN26" s="107">
        <v>4</v>
      </c>
      <c r="AO26" s="109" t="s">
        <v>623</v>
      </c>
      <c r="AP26" s="107"/>
      <c r="AQ26" s="108"/>
      <c r="AR26" s="107"/>
      <c r="AS26" s="96">
        <v>1</v>
      </c>
      <c r="AT26" s="96" t="s">
        <v>7646</v>
      </c>
    </row>
    <row r="27" spans="1:46" s="107" customFormat="1" ht="19.5" customHeight="1" x14ac:dyDescent="0.2">
      <c r="A27" s="118">
        <v>20002</v>
      </c>
      <c r="B27" s="127" t="s">
        <v>258</v>
      </c>
      <c r="C27" s="127" t="s">
        <v>259</v>
      </c>
      <c r="D27" s="100" t="s">
        <v>138</v>
      </c>
      <c r="E27" s="101">
        <v>29443</v>
      </c>
      <c r="F27" s="100"/>
      <c r="G27" s="99" t="s">
        <v>110</v>
      </c>
      <c r="H27" s="100" t="s">
        <v>260</v>
      </c>
      <c r="I27" s="101">
        <v>36274</v>
      </c>
      <c r="J27" s="100" t="s">
        <v>110</v>
      </c>
      <c r="K27" s="100" t="s">
        <v>158</v>
      </c>
      <c r="L27" s="100" t="s">
        <v>265</v>
      </c>
      <c r="M27" s="102">
        <v>0</v>
      </c>
      <c r="N27" s="103"/>
      <c r="O27" s="216" t="s">
        <v>257</v>
      </c>
      <c r="P27" s="100"/>
      <c r="Q27" s="100" t="s">
        <v>263</v>
      </c>
      <c r="R27" s="100"/>
      <c r="S27" s="99" t="s">
        <v>261</v>
      </c>
      <c r="T27" s="99" t="s">
        <v>261</v>
      </c>
      <c r="U27" s="100" t="s">
        <v>264</v>
      </c>
      <c r="V27" s="100"/>
      <c r="W27" s="100" t="s">
        <v>263</v>
      </c>
      <c r="X27" s="100" t="s">
        <v>15</v>
      </c>
      <c r="Y27" s="99"/>
      <c r="Z27" s="99"/>
      <c r="AA27" s="99">
        <v>1</v>
      </c>
      <c r="AB27" s="105" t="s">
        <v>230</v>
      </c>
      <c r="AC27" s="102" t="s">
        <v>58</v>
      </c>
      <c r="AD27" s="105"/>
      <c r="AE27" s="105" t="s">
        <v>117</v>
      </c>
      <c r="AF27" s="101"/>
      <c r="AG27" s="104" t="s">
        <v>623</v>
      </c>
      <c r="AH27" s="101"/>
      <c r="AI27" s="104" t="s">
        <v>623</v>
      </c>
      <c r="AJ27" s="99" t="s">
        <v>163</v>
      </c>
      <c r="AK27" s="99"/>
      <c r="AL27" s="99"/>
      <c r="AM27" s="101">
        <v>40633</v>
      </c>
      <c r="AN27" s="107">
        <v>3</v>
      </c>
      <c r="AO27" s="100"/>
      <c r="AQ27" s="105" t="s">
        <v>5347</v>
      </c>
      <c r="AS27" s="96">
        <v>8</v>
      </c>
      <c r="AT27" s="96" t="s">
        <v>7646</v>
      </c>
    </row>
    <row r="28" spans="1:46" ht="15.75" customHeight="1" x14ac:dyDescent="0.2">
      <c r="A28" s="118">
        <v>20002</v>
      </c>
      <c r="B28" s="119" t="s">
        <v>258</v>
      </c>
      <c r="C28" s="119" t="s">
        <v>259</v>
      </c>
      <c r="D28" s="100" t="s">
        <v>138</v>
      </c>
      <c r="E28" s="101">
        <v>29443</v>
      </c>
      <c r="F28" s="100" t="s">
        <v>110</v>
      </c>
      <c r="G28" s="99" t="s">
        <v>4477</v>
      </c>
      <c r="H28" s="100" t="s">
        <v>260</v>
      </c>
      <c r="I28" s="101">
        <v>36274</v>
      </c>
      <c r="J28" s="100" t="s">
        <v>110</v>
      </c>
      <c r="K28" s="100" t="s">
        <v>4020</v>
      </c>
      <c r="L28" s="100" t="s">
        <v>265</v>
      </c>
      <c r="M28" s="102"/>
      <c r="N28" s="103"/>
      <c r="O28" s="99" t="s">
        <v>257</v>
      </c>
      <c r="P28" s="100" t="s">
        <v>262</v>
      </c>
      <c r="Q28" s="100" t="s">
        <v>263</v>
      </c>
      <c r="R28" s="100" t="s">
        <v>623</v>
      </c>
      <c r="S28" s="99" t="s">
        <v>4601</v>
      </c>
      <c r="T28" s="99" t="s">
        <v>4601</v>
      </c>
      <c r="U28" s="100"/>
      <c r="V28" s="100"/>
      <c r="W28" s="100"/>
      <c r="X28" s="100" t="s">
        <v>15</v>
      </c>
      <c r="Y28" s="99"/>
      <c r="Z28" s="99"/>
      <c r="AA28" s="99"/>
      <c r="AB28" s="105"/>
      <c r="AC28" s="100"/>
      <c r="AD28" s="99"/>
      <c r="AE28" s="99"/>
      <c r="AF28" s="101"/>
      <c r="AG28" s="104" t="s">
        <v>623</v>
      </c>
      <c r="AH28" s="101">
        <v>39532</v>
      </c>
      <c r="AI28" s="104">
        <v>3</v>
      </c>
      <c r="AJ28" s="108" t="s">
        <v>163</v>
      </c>
      <c r="AK28" s="106" t="s">
        <v>623</v>
      </c>
      <c r="AL28" s="106"/>
      <c r="AM28" s="110">
        <v>40633</v>
      </c>
      <c r="AN28" s="107">
        <v>3</v>
      </c>
      <c r="AO28" s="109"/>
      <c r="AP28" s="107"/>
      <c r="AQ28" s="108"/>
      <c r="AR28" s="107"/>
      <c r="AS28" s="96">
        <v>8</v>
      </c>
      <c r="AT28" s="96" t="s">
        <v>7646</v>
      </c>
    </row>
    <row r="29" spans="1:46" s="107" customFormat="1" ht="19.5" customHeight="1" x14ac:dyDescent="0.2">
      <c r="A29" s="118">
        <v>20003</v>
      </c>
      <c r="B29" s="119" t="s">
        <v>266</v>
      </c>
      <c r="C29" s="119" t="s">
        <v>267</v>
      </c>
      <c r="D29" s="100" t="s">
        <v>109</v>
      </c>
      <c r="E29" s="101">
        <v>30086</v>
      </c>
      <c r="F29" s="100" t="s">
        <v>110</v>
      </c>
      <c r="G29" s="99" t="s">
        <v>4477</v>
      </c>
      <c r="H29" s="100" t="s">
        <v>268</v>
      </c>
      <c r="I29" s="101">
        <v>39790</v>
      </c>
      <c r="J29" s="100" t="s">
        <v>110</v>
      </c>
      <c r="K29" s="100" t="s">
        <v>4020</v>
      </c>
      <c r="L29" s="100" t="s">
        <v>157</v>
      </c>
      <c r="M29" s="102"/>
      <c r="N29" s="103"/>
      <c r="O29" s="99" t="s">
        <v>4181</v>
      </c>
      <c r="P29" s="100" t="s">
        <v>623</v>
      </c>
      <c r="Q29" s="100" t="s">
        <v>269</v>
      </c>
      <c r="R29" s="100" t="s">
        <v>623</v>
      </c>
      <c r="S29" s="99" t="s">
        <v>4730</v>
      </c>
      <c r="T29" s="99" t="s">
        <v>5076</v>
      </c>
      <c r="U29" s="100"/>
      <c r="V29" s="100"/>
      <c r="W29" s="100"/>
      <c r="X29" s="100" t="s">
        <v>14</v>
      </c>
      <c r="Y29" s="99" t="s">
        <v>13</v>
      </c>
      <c r="Z29" s="99"/>
      <c r="AA29" s="99">
        <v>3</v>
      </c>
      <c r="AB29" s="105" t="s">
        <v>116</v>
      </c>
      <c r="AC29" s="100" t="s">
        <v>31</v>
      </c>
      <c r="AD29" s="99"/>
      <c r="AE29" s="99" t="s">
        <v>117</v>
      </c>
      <c r="AF29" s="101"/>
      <c r="AG29" s="104" t="s">
        <v>623</v>
      </c>
      <c r="AH29" s="101">
        <v>40283</v>
      </c>
      <c r="AI29" s="104">
        <v>4</v>
      </c>
      <c r="AJ29" s="108" t="s">
        <v>163</v>
      </c>
      <c r="AK29" s="106" t="s">
        <v>623</v>
      </c>
      <c r="AL29" s="106"/>
      <c r="AM29" s="110">
        <v>40633</v>
      </c>
      <c r="AN29" s="107">
        <v>3</v>
      </c>
      <c r="AO29" s="109"/>
      <c r="AQ29" s="108"/>
      <c r="AS29" s="96">
        <v>5</v>
      </c>
      <c r="AT29" s="96" t="s">
        <v>7646</v>
      </c>
    </row>
    <row r="30" spans="1:46" s="107" customFormat="1" ht="19.5" customHeight="1" x14ac:dyDescent="0.2">
      <c r="A30" s="118">
        <v>20004</v>
      </c>
      <c r="B30" s="119" t="s">
        <v>274</v>
      </c>
      <c r="C30" s="119" t="s">
        <v>227</v>
      </c>
      <c r="D30" s="100" t="s">
        <v>138</v>
      </c>
      <c r="E30" s="101">
        <v>30124</v>
      </c>
      <c r="F30" s="100" t="s">
        <v>275</v>
      </c>
      <c r="G30" s="99" t="s">
        <v>4491</v>
      </c>
      <c r="H30" s="100" t="s">
        <v>276</v>
      </c>
      <c r="I30" s="101">
        <v>39857</v>
      </c>
      <c r="J30" s="100" t="s">
        <v>110</v>
      </c>
      <c r="K30" s="100" t="s">
        <v>4020</v>
      </c>
      <c r="L30" s="100" t="s">
        <v>4177</v>
      </c>
      <c r="M30" s="102" t="s">
        <v>2022</v>
      </c>
      <c r="N30" s="103"/>
      <c r="O30" s="99" t="s">
        <v>273</v>
      </c>
      <c r="P30" s="100" t="s">
        <v>277</v>
      </c>
      <c r="Q30" s="100" t="s">
        <v>278</v>
      </c>
      <c r="R30" s="100" t="s">
        <v>623</v>
      </c>
      <c r="S30" s="99" t="s">
        <v>4789</v>
      </c>
      <c r="T30" s="99" t="s">
        <v>4789</v>
      </c>
      <c r="U30" s="100"/>
      <c r="V30" s="100"/>
      <c r="W30" s="100"/>
      <c r="X30" s="100" t="s">
        <v>17</v>
      </c>
      <c r="Y30" s="99" t="s">
        <v>5252</v>
      </c>
      <c r="Z30" s="99"/>
      <c r="AA30" s="99" t="s">
        <v>139</v>
      </c>
      <c r="AB30" s="105" t="s">
        <v>230</v>
      </c>
      <c r="AC30" s="100" t="s">
        <v>201</v>
      </c>
      <c r="AD30" s="99" t="s">
        <v>5249</v>
      </c>
      <c r="AE30" s="99" t="s">
        <v>117</v>
      </c>
      <c r="AF30" s="101">
        <v>39522</v>
      </c>
      <c r="AG30" s="104">
        <v>3</v>
      </c>
      <c r="AH30" s="101">
        <v>39522</v>
      </c>
      <c r="AI30" s="104">
        <v>3</v>
      </c>
      <c r="AJ30" s="105" t="s">
        <v>119</v>
      </c>
      <c r="AK30" s="106" t="s">
        <v>623</v>
      </c>
      <c r="AL30" s="106"/>
      <c r="AM30" s="101"/>
      <c r="AN30" s="104" t="s">
        <v>623</v>
      </c>
      <c r="AO30" s="100" t="s">
        <v>623</v>
      </c>
      <c r="AQ30" s="105" t="s">
        <v>5347</v>
      </c>
      <c r="AS30" s="96">
        <v>6</v>
      </c>
      <c r="AT30" s="96" t="s">
        <v>7646</v>
      </c>
    </row>
    <row r="31" spans="1:46" s="107" customFormat="1" ht="15.75" customHeight="1" x14ac:dyDescent="0.2">
      <c r="A31" s="118">
        <v>20005</v>
      </c>
      <c r="B31" s="127" t="s">
        <v>280</v>
      </c>
      <c r="C31" s="127" t="s">
        <v>281</v>
      </c>
      <c r="D31" s="100" t="s">
        <v>138</v>
      </c>
      <c r="E31" s="101">
        <v>28186</v>
      </c>
      <c r="F31" s="100"/>
      <c r="G31" s="99" t="s">
        <v>282</v>
      </c>
      <c r="H31" s="100" t="s">
        <v>283</v>
      </c>
      <c r="I31" s="101">
        <v>34103</v>
      </c>
      <c r="J31" s="100" t="s">
        <v>110</v>
      </c>
      <c r="K31" s="100" t="s">
        <v>158</v>
      </c>
      <c r="L31" s="100" t="s">
        <v>287</v>
      </c>
      <c r="M31" s="102">
        <v>0</v>
      </c>
      <c r="N31" s="103"/>
      <c r="O31" s="216">
        <v>0</v>
      </c>
      <c r="P31" s="100"/>
      <c r="Q31" s="100" t="s">
        <v>286</v>
      </c>
      <c r="R31" s="100"/>
      <c r="S31" s="99" t="s">
        <v>284</v>
      </c>
      <c r="T31" s="99" t="s">
        <v>284</v>
      </c>
      <c r="U31" s="100">
        <v>0</v>
      </c>
      <c r="V31" s="100"/>
      <c r="W31" s="100" t="s">
        <v>286</v>
      </c>
      <c r="X31" s="100"/>
      <c r="Y31" s="99"/>
      <c r="Z31" s="99"/>
      <c r="AA31" s="99"/>
      <c r="AB31" s="105"/>
      <c r="AC31" s="102"/>
      <c r="AD31" s="105"/>
      <c r="AE31" s="105" t="s">
        <v>117</v>
      </c>
      <c r="AF31" s="101"/>
      <c r="AG31" s="104" t="s">
        <v>623</v>
      </c>
      <c r="AH31" s="101"/>
      <c r="AI31" s="104" t="s">
        <v>623</v>
      </c>
      <c r="AJ31" s="99" t="s">
        <v>163</v>
      </c>
      <c r="AK31" s="99"/>
      <c r="AL31" s="99"/>
      <c r="AM31" s="101">
        <v>40527</v>
      </c>
      <c r="AN31" s="107">
        <v>12</v>
      </c>
      <c r="AO31" s="100"/>
      <c r="AQ31" s="99"/>
      <c r="AS31" s="96">
        <v>3</v>
      </c>
      <c r="AT31" s="96" t="s">
        <v>7646</v>
      </c>
    </row>
    <row r="32" spans="1:46" ht="15.75" customHeight="1" x14ac:dyDescent="0.2">
      <c r="A32" s="118">
        <v>20005</v>
      </c>
      <c r="B32" s="119" t="s">
        <v>280</v>
      </c>
      <c r="C32" s="119" t="s">
        <v>281</v>
      </c>
      <c r="D32" s="100" t="s">
        <v>138</v>
      </c>
      <c r="E32" s="101">
        <v>28159</v>
      </c>
      <c r="F32" s="100" t="s">
        <v>282</v>
      </c>
      <c r="G32" s="99" t="s">
        <v>4497</v>
      </c>
      <c r="H32" s="100" t="s">
        <v>283</v>
      </c>
      <c r="I32" s="101">
        <v>34103</v>
      </c>
      <c r="J32" s="100" t="s">
        <v>110</v>
      </c>
      <c r="K32" s="100" t="s">
        <v>4020</v>
      </c>
      <c r="L32" s="100" t="s">
        <v>287</v>
      </c>
      <c r="M32" s="102" t="s">
        <v>623</v>
      </c>
      <c r="N32" s="103"/>
      <c r="O32" s="99" t="s">
        <v>623</v>
      </c>
      <c r="P32" s="100" t="s">
        <v>285</v>
      </c>
      <c r="Q32" s="100" t="s">
        <v>286</v>
      </c>
      <c r="R32" s="100" t="s">
        <v>623</v>
      </c>
      <c r="S32" s="99" t="s">
        <v>4690</v>
      </c>
      <c r="T32" s="99" t="s">
        <v>4690</v>
      </c>
      <c r="U32" s="100"/>
      <c r="V32" s="100"/>
      <c r="W32" s="100"/>
      <c r="X32" s="100" t="s">
        <v>2933</v>
      </c>
      <c r="Y32" s="99"/>
      <c r="Z32" s="99"/>
      <c r="AA32" s="99"/>
      <c r="AB32" s="105"/>
      <c r="AC32" s="100"/>
      <c r="AD32" s="99"/>
      <c r="AE32" s="99"/>
      <c r="AF32" s="101"/>
      <c r="AG32" s="104" t="s">
        <v>623</v>
      </c>
      <c r="AH32" s="101">
        <v>39532</v>
      </c>
      <c r="AI32" s="104">
        <v>3</v>
      </c>
      <c r="AJ32" s="108" t="s">
        <v>163</v>
      </c>
      <c r="AK32" s="106" t="s">
        <v>623</v>
      </c>
      <c r="AL32" s="106"/>
      <c r="AM32" s="110"/>
      <c r="AN32" s="107" t="s">
        <v>2565</v>
      </c>
      <c r="AO32" s="109" t="s">
        <v>623</v>
      </c>
      <c r="AP32" s="107"/>
      <c r="AQ32" s="108"/>
      <c r="AR32" s="107"/>
      <c r="AS32" s="96">
        <v>2</v>
      </c>
      <c r="AT32" s="96" t="s">
        <v>7646</v>
      </c>
    </row>
    <row r="33" spans="1:46" ht="15.75" customHeight="1" x14ac:dyDescent="0.2">
      <c r="A33" s="118">
        <v>20006</v>
      </c>
      <c r="B33" s="119" t="s">
        <v>289</v>
      </c>
      <c r="C33" s="119" t="s">
        <v>290</v>
      </c>
      <c r="D33" s="100" t="s">
        <v>109</v>
      </c>
      <c r="E33" s="101">
        <v>31277</v>
      </c>
      <c r="F33" s="100" t="s">
        <v>110</v>
      </c>
      <c r="G33" s="99" t="s">
        <v>4477</v>
      </c>
      <c r="H33" s="100" t="s">
        <v>291</v>
      </c>
      <c r="I33" s="101">
        <v>37078</v>
      </c>
      <c r="J33" s="100" t="s">
        <v>110</v>
      </c>
      <c r="K33" s="100" t="s">
        <v>4020</v>
      </c>
      <c r="L33" s="100" t="s">
        <v>294</v>
      </c>
      <c r="M33" s="102"/>
      <c r="N33" s="103"/>
      <c r="O33" s="99" t="s">
        <v>288</v>
      </c>
      <c r="P33" s="100" t="s">
        <v>292</v>
      </c>
      <c r="Q33" s="100" t="s">
        <v>293</v>
      </c>
      <c r="R33" s="100" t="s">
        <v>623</v>
      </c>
      <c r="S33" s="99" t="s">
        <v>4843</v>
      </c>
      <c r="T33" s="99" t="s">
        <v>5145</v>
      </c>
      <c r="U33" s="100"/>
      <c r="V33" s="100"/>
      <c r="W33" s="100"/>
      <c r="X33" s="100" t="s">
        <v>15</v>
      </c>
      <c r="Y33" s="99"/>
      <c r="Z33" s="99"/>
      <c r="AA33" s="99" t="s">
        <v>139</v>
      </c>
      <c r="AB33" s="105" t="s">
        <v>230</v>
      </c>
      <c r="AC33" s="100"/>
      <c r="AD33" s="99"/>
      <c r="AE33" s="99" t="s">
        <v>117</v>
      </c>
      <c r="AF33" s="101"/>
      <c r="AG33" s="104" t="s">
        <v>623</v>
      </c>
      <c r="AH33" s="101">
        <v>39527</v>
      </c>
      <c r="AI33" s="104">
        <v>3</v>
      </c>
      <c r="AJ33" s="108" t="s">
        <v>163</v>
      </c>
      <c r="AK33" s="106" t="s">
        <v>623</v>
      </c>
      <c r="AL33" s="106"/>
      <c r="AM33" s="110"/>
      <c r="AN33" s="107" t="s">
        <v>623</v>
      </c>
      <c r="AO33" s="109" t="s">
        <v>623</v>
      </c>
      <c r="AP33" s="107"/>
      <c r="AQ33" s="108"/>
      <c r="AR33" s="107"/>
      <c r="AS33" s="96">
        <v>8</v>
      </c>
      <c r="AT33" s="96" t="s">
        <v>7646</v>
      </c>
    </row>
    <row r="34" spans="1:46" s="107" customFormat="1" ht="19.5" customHeight="1" x14ac:dyDescent="0.2">
      <c r="A34" s="118">
        <v>20007</v>
      </c>
      <c r="B34" s="119" t="s">
        <v>295</v>
      </c>
      <c r="C34" s="119" t="s">
        <v>296</v>
      </c>
      <c r="D34" s="100" t="s">
        <v>109</v>
      </c>
      <c r="E34" s="101">
        <v>31290</v>
      </c>
      <c r="F34" s="100" t="s">
        <v>297</v>
      </c>
      <c r="G34" s="99" t="s">
        <v>4524</v>
      </c>
      <c r="H34" s="100" t="s">
        <v>4361</v>
      </c>
      <c r="I34" s="101">
        <v>40820</v>
      </c>
      <c r="J34" s="100" t="s">
        <v>110</v>
      </c>
      <c r="K34" s="100" t="s">
        <v>4044</v>
      </c>
      <c r="L34" s="100" t="s">
        <v>300</v>
      </c>
      <c r="M34" s="102" t="s">
        <v>623</v>
      </c>
      <c r="N34" s="103"/>
      <c r="O34" s="99" t="s">
        <v>2803</v>
      </c>
      <c r="P34" s="100" t="s">
        <v>298</v>
      </c>
      <c r="Q34" s="100" t="s">
        <v>4362</v>
      </c>
      <c r="R34" s="100" t="s">
        <v>623</v>
      </c>
      <c r="S34" s="99" t="s">
        <v>4882</v>
      </c>
      <c r="T34" s="99" t="s">
        <v>4882</v>
      </c>
      <c r="U34" s="100" t="s">
        <v>623</v>
      </c>
      <c r="V34" s="100"/>
      <c r="W34" s="100" t="s">
        <v>623</v>
      </c>
      <c r="X34" s="100" t="s">
        <v>9</v>
      </c>
      <c r="Y34" s="99" t="s">
        <v>2970</v>
      </c>
      <c r="Z34" s="99"/>
      <c r="AA34" s="99" t="s">
        <v>144</v>
      </c>
      <c r="AB34" s="105" t="s">
        <v>116</v>
      </c>
      <c r="AC34" s="100" t="s">
        <v>31</v>
      </c>
      <c r="AD34" s="99"/>
      <c r="AE34" s="99" t="s">
        <v>117</v>
      </c>
      <c r="AF34" s="101">
        <v>40026</v>
      </c>
      <c r="AG34" s="104">
        <v>8</v>
      </c>
      <c r="AH34" s="101">
        <v>40026</v>
      </c>
      <c r="AI34" s="104">
        <v>8</v>
      </c>
      <c r="AJ34" s="105" t="s">
        <v>119</v>
      </c>
      <c r="AK34" s="106" t="s">
        <v>623</v>
      </c>
      <c r="AL34" s="106"/>
      <c r="AM34" s="101"/>
      <c r="AN34" s="104" t="s">
        <v>623</v>
      </c>
      <c r="AO34" s="100" t="s">
        <v>623</v>
      </c>
      <c r="AQ34" s="105" t="s">
        <v>5348</v>
      </c>
      <c r="AS34" s="96">
        <v>8</v>
      </c>
      <c r="AT34" s="96" t="s">
        <v>7646</v>
      </c>
    </row>
    <row r="35" spans="1:46" s="107" customFormat="1" ht="15.75" customHeight="1" x14ac:dyDescent="0.2">
      <c r="A35" s="118">
        <v>20008</v>
      </c>
      <c r="B35" s="119" t="s">
        <v>303</v>
      </c>
      <c r="C35" s="119" t="s">
        <v>304</v>
      </c>
      <c r="D35" s="100" t="s">
        <v>138</v>
      </c>
      <c r="E35" s="101">
        <v>31585</v>
      </c>
      <c r="F35" s="100" t="s">
        <v>184</v>
      </c>
      <c r="G35" s="99" t="s">
        <v>4479</v>
      </c>
      <c r="H35" s="100" t="s">
        <v>4383</v>
      </c>
      <c r="I35" s="101">
        <v>41283</v>
      </c>
      <c r="J35" s="100" t="s">
        <v>110</v>
      </c>
      <c r="K35" s="100" t="s">
        <v>4048</v>
      </c>
      <c r="L35" s="100" t="s">
        <v>4384</v>
      </c>
      <c r="M35" s="102" t="s">
        <v>2477</v>
      </c>
      <c r="N35" s="103"/>
      <c r="O35" s="99" t="s">
        <v>302</v>
      </c>
      <c r="P35" s="100" t="s">
        <v>306</v>
      </c>
      <c r="Q35" s="100" t="s">
        <v>270</v>
      </c>
      <c r="R35" s="100" t="s">
        <v>623</v>
      </c>
      <c r="S35" s="99" t="s">
        <v>4903</v>
      </c>
      <c r="T35" s="99" t="s">
        <v>5182</v>
      </c>
      <c r="U35" s="100"/>
      <c r="V35" s="100"/>
      <c r="W35" s="100"/>
      <c r="X35" s="100" t="s">
        <v>12</v>
      </c>
      <c r="Y35" s="99" t="s">
        <v>308</v>
      </c>
      <c r="Z35" s="99"/>
      <c r="AA35" s="99" t="s">
        <v>161</v>
      </c>
      <c r="AB35" s="105" t="s">
        <v>611</v>
      </c>
      <c r="AC35" s="100" t="s">
        <v>201</v>
      </c>
      <c r="AD35" s="99" t="s">
        <v>5249</v>
      </c>
      <c r="AE35" s="99" t="s">
        <v>117</v>
      </c>
      <c r="AF35" s="101">
        <v>39532</v>
      </c>
      <c r="AG35" s="104">
        <v>3</v>
      </c>
      <c r="AH35" s="101">
        <v>39532</v>
      </c>
      <c r="AI35" s="104">
        <v>3</v>
      </c>
      <c r="AJ35" s="105" t="s">
        <v>119</v>
      </c>
      <c r="AK35" s="106" t="s">
        <v>623</v>
      </c>
      <c r="AL35" s="106"/>
      <c r="AM35" s="101"/>
      <c r="AN35" s="104" t="s">
        <v>623</v>
      </c>
      <c r="AO35" s="100" t="s">
        <v>623</v>
      </c>
      <c r="AQ35" s="105" t="s">
        <v>5347</v>
      </c>
      <c r="AS35" s="96">
        <v>6</v>
      </c>
      <c r="AT35" s="96" t="s">
        <v>7646</v>
      </c>
    </row>
    <row r="36" spans="1:46" ht="15.75" customHeight="1" x14ac:dyDescent="0.2">
      <c r="A36" s="118">
        <v>20009</v>
      </c>
      <c r="B36" s="119" t="s">
        <v>310</v>
      </c>
      <c r="C36" s="119" t="s">
        <v>311</v>
      </c>
      <c r="D36" s="100" t="s">
        <v>138</v>
      </c>
      <c r="E36" s="101">
        <v>29614</v>
      </c>
      <c r="F36" s="100" t="s">
        <v>312</v>
      </c>
      <c r="G36" s="99" t="s">
        <v>4514</v>
      </c>
      <c r="H36" s="100" t="s">
        <v>313</v>
      </c>
      <c r="I36" s="101">
        <v>36138</v>
      </c>
      <c r="J36" s="100" t="s">
        <v>312</v>
      </c>
      <c r="K36" s="100" t="s">
        <v>134</v>
      </c>
      <c r="L36" s="100" t="s">
        <v>143</v>
      </c>
      <c r="M36" s="102" t="s">
        <v>2222</v>
      </c>
      <c r="N36" s="103"/>
      <c r="O36" s="99" t="s">
        <v>309</v>
      </c>
      <c r="P36" s="100" t="s">
        <v>314</v>
      </c>
      <c r="Q36" s="100" t="s">
        <v>315</v>
      </c>
      <c r="R36" s="100" t="s">
        <v>623</v>
      </c>
      <c r="S36" s="99" t="s">
        <v>4749</v>
      </c>
      <c r="T36" s="99" t="s">
        <v>5087</v>
      </c>
      <c r="U36" s="100" t="s">
        <v>623</v>
      </c>
      <c r="V36" s="100"/>
      <c r="W36" s="100" t="s">
        <v>623</v>
      </c>
      <c r="X36" s="100" t="s">
        <v>11</v>
      </c>
      <c r="Y36" s="99" t="s">
        <v>10</v>
      </c>
      <c r="Z36" s="99"/>
      <c r="AA36" s="99">
        <v>3</v>
      </c>
      <c r="AB36" s="105" t="s">
        <v>116</v>
      </c>
      <c r="AC36" s="100" t="s">
        <v>2972</v>
      </c>
      <c r="AD36" s="99" t="s">
        <v>2569</v>
      </c>
      <c r="AE36" s="99" t="s">
        <v>117</v>
      </c>
      <c r="AF36" s="101">
        <v>39532</v>
      </c>
      <c r="AG36" s="104">
        <v>3</v>
      </c>
      <c r="AH36" s="101">
        <v>39532</v>
      </c>
      <c r="AI36" s="104">
        <v>3</v>
      </c>
      <c r="AJ36" s="105" t="s">
        <v>119</v>
      </c>
      <c r="AK36" s="106" t="s">
        <v>623</v>
      </c>
      <c r="AL36" s="106"/>
      <c r="AM36" s="101"/>
      <c r="AN36" s="104" t="s">
        <v>623</v>
      </c>
      <c r="AO36" s="100" t="s">
        <v>623</v>
      </c>
      <c r="AP36" s="107"/>
      <c r="AQ36" s="105" t="s">
        <v>5347</v>
      </c>
      <c r="AR36" s="107"/>
      <c r="AS36" s="96">
        <v>1</v>
      </c>
      <c r="AT36" s="96" t="s">
        <v>7646</v>
      </c>
    </row>
    <row r="37" spans="1:46" s="107" customFormat="1" ht="15.75" customHeight="1" x14ac:dyDescent="0.2">
      <c r="A37" s="118">
        <v>20010</v>
      </c>
      <c r="B37" s="119" t="s">
        <v>767</v>
      </c>
      <c r="C37" s="119" t="s">
        <v>768</v>
      </c>
      <c r="D37" s="100" t="s">
        <v>138</v>
      </c>
      <c r="E37" s="101">
        <v>31660</v>
      </c>
      <c r="F37" s="100" t="s">
        <v>355</v>
      </c>
      <c r="G37" s="99" t="s">
        <v>4510</v>
      </c>
      <c r="H37" s="100" t="s">
        <v>769</v>
      </c>
      <c r="I37" s="101">
        <v>39786</v>
      </c>
      <c r="J37" s="100" t="s">
        <v>110</v>
      </c>
      <c r="K37" s="100" t="s">
        <v>4020</v>
      </c>
      <c r="L37" s="100" t="s">
        <v>328</v>
      </c>
      <c r="M37" s="102" t="s">
        <v>623</v>
      </c>
      <c r="N37" s="103"/>
      <c r="O37" s="99" t="s">
        <v>766</v>
      </c>
      <c r="P37" s="100" t="s">
        <v>770</v>
      </c>
      <c r="Q37" s="100" t="s">
        <v>771</v>
      </c>
      <c r="R37" s="100" t="s">
        <v>623</v>
      </c>
      <c r="S37" s="99" t="s">
        <v>4940</v>
      </c>
      <c r="T37" s="99" t="s">
        <v>4940</v>
      </c>
      <c r="U37" s="100"/>
      <c r="V37" s="100"/>
      <c r="W37" s="100"/>
      <c r="X37" s="100"/>
      <c r="Y37" s="99"/>
      <c r="Z37" s="99"/>
      <c r="AA37" s="99"/>
      <c r="AB37" s="105"/>
      <c r="AC37" s="100"/>
      <c r="AD37" s="99"/>
      <c r="AE37" s="99"/>
      <c r="AF37" s="101"/>
      <c r="AG37" s="104" t="s">
        <v>623</v>
      </c>
      <c r="AH37" s="101"/>
      <c r="AI37" s="104" t="s">
        <v>623</v>
      </c>
      <c r="AJ37" s="108" t="s">
        <v>163</v>
      </c>
      <c r="AK37" s="106" t="s">
        <v>623</v>
      </c>
      <c r="AL37" s="106"/>
      <c r="AM37" s="110"/>
      <c r="AN37" s="107" t="s">
        <v>623</v>
      </c>
      <c r="AO37" s="109"/>
      <c r="AQ37" s="108"/>
      <c r="AS37" s="96">
        <v>9</v>
      </c>
      <c r="AT37" s="96" t="s">
        <v>7646</v>
      </c>
    </row>
    <row r="38" spans="1:46" ht="19.5" customHeight="1" x14ac:dyDescent="0.2">
      <c r="A38" s="118">
        <v>20011</v>
      </c>
      <c r="B38" s="119" t="s">
        <v>317</v>
      </c>
      <c r="C38" s="119" t="s">
        <v>4183</v>
      </c>
      <c r="D38" s="100" t="s">
        <v>109</v>
      </c>
      <c r="E38" s="101">
        <v>29972</v>
      </c>
      <c r="F38" s="100" t="s">
        <v>110</v>
      </c>
      <c r="G38" s="99" t="s">
        <v>4477</v>
      </c>
      <c r="H38" s="100" t="s">
        <v>319</v>
      </c>
      <c r="I38" s="101">
        <v>38204</v>
      </c>
      <c r="J38" s="100" t="s">
        <v>110</v>
      </c>
      <c r="K38" s="100" t="s">
        <v>134</v>
      </c>
      <c r="L38" s="100" t="s">
        <v>321</v>
      </c>
      <c r="M38" s="102" t="s">
        <v>623</v>
      </c>
      <c r="N38" s="103"/>
      <c r="O38" s="99" t="s">
        <v>316</v>
      </c>
      <c r="P38" s="100" t="s">
        <v>623</v>
      </c>
      <c r="Q38" s="100" t="s">
        <v>320</v>
      </c>
      <c r="R38" s="100" t="s">
        <v>623</v>
      </c>
      <c r="S38" s="99" t="s">
        <v>4648</v>
      </c>
      <c r="T38" s="99" t="s">
        <v>5020</v>
      </c>
      <c r="U38" s="100"/>
      <c r="V38" s="100"/>
      <c r="W38" s="100"/>
      <c r="X38" s="100" t="s">
        <v>17</v>
      </c>
      <c r="Y38" s="99" t="s">
        <v>5252</v>
      </c>
      <c r="Z38" s="99"/>
      <c r="AA38" s="99" t="s">
        <v>139</v>
      </c>
      <c r="AB38" s="105" t="s">
        <v>230</v>
      </c>
      <c r="AC38" s="100" t="s">
        <v>63</v>
      </c>
      <c r="AD38" s="99"/>
      <c r="AE38" s="99" t="s">
        <v>117</v>
      </c>
      <c r="AF38" s="101">
        <v>39532</v>
      </c>
      <c r="AG38" s="104">
        <v>3</v>
      </c>
      <c r="AH38" s="101">
        <v>39532</v>
      </c>
      <c r="AI38" s="104">
        <v>3</v>
      </c>
      <c r="AJ38" s="105" t="s">
        <v>119</v>
      </c>
      <c r="AK38" s="106" t="s">
        <v>623</v>
      </c>
      <c r="AL38" s="106"/>
      <c r="AM38" s="101"/>
      <c r="AN38" s="104" t="s">
        <v>623</v>
      </c>
      <c r="AO38" s="100" t="s">
        <v>623</v>
      </c>
      <c r="AP38" s="107"/>
      <c r="AQ38" s="105" t="s">
        <v>5347</v>
      </c>
      <c r="AR38" s="107"/>
      <c r="AS38" s="96">
        <v>1</v>
      </c>
      <c r="AT38" s="96" t="s">
        <v>7646</v>
      </c>
    </row>
    <row r="39" spans="1:46" ht="19.5" customHeight="1" x14ac:dyDescent="0.2">
      <c r="A39" s="118">
        <v>20012</v>
      </c>
      <c r="B39" s="119" t="s">
        <v>322</v>
      </c>
      <c r="C39" s="119" t="s">
        <v>323</v>
      </c>
      <c r="D39" s="100" t="s">
        <v>138</v>
      </c>
      <c r="E39" s="101">
        <v>30618</v>
      </c>
      <c r="F39" s="100" t="s">
        <v>324</v>
      </c>
      <c r="G39" s="99" t="s">
        <v>4500</v>
      </c>
      <c r="H39" s="100" t="s">
        <v>325</v>
      </c>
      <c r="I39" s="101">
        <v>36289</v>
      </c>
      <c r="J39" s="100" t="s">
        <v>324</v>
      </c>
      <c r="K39" s="100" t="s">
        <v>4020</v>
      </c>
      <c r="L39" s="100" t="s">
        <v>328</v>
      </c>
      <c r="M39" s="102" t="s">
        <v>2222</v>
      </c>
      <c r="N39" s="103"/>
      <c r="O39" s="99" t="s">
        <v>2850</v>
      </c>
      <c r="P39" s="100" t="s">
        <v>326</v>
      </c>
      <c r="Q39" s="100" t="s">
        <v>327</v>
      </c>
      <c r="R39" s="100" t="s">
        <v>623</v>
      </c>
      <c r="S39" s="99" t="s">
        <v>4628</v>
      </c>
      <c r="T39" s="99" t="s">
        <v>2565</v>
      </c>
      <c r="U39" s="100"/>
      <c r="V39" s="100"/>
      <c r="W39" s="100"/>
      <c r="X39" s="100" t="s">
        <v>9</v>
      </c>
      <c r="Y39" s="99" t="s">
        <v>2970</v>
      </c>
      <c r="Z39" s="99"/>
      <c r="AA39" s="99" t="s">
        <v>144</v>
      </c>
      <c r="AB39" s="105" t="s">
        <v>116</v>
      </c>
      <c r="AC39" s="100" t="s">
        <v>2567</v>
      </c>
      <c r="AD39" s="99" t="s">
        <v>2845</v>
      </c>
      <c r="AE39" s="99" t="s">
        <v>117</v>
      </c>
      <c r="AF39" s="101">
        <v>39532</v>
      </c>
      <c r="AG39" s="104">
        <v>3</v>
      </c>
      <c r="AH39" s="101">
        <v>39532</v>
      </c>
      <c r="AI39" s="104">
        <v>3</v>
      </c>
      <c r="AJ39" s="105" t="s">
        <v>4060</v>
      </c>
      <c r="AK39" s="106">
        <v>41454</v>
      </c>
      <c r="AL39" s="106"/>
      <c r="AM39" s="101"/>
      <c r="AN39" s="104" t="s">
        <v>623</v>
      </c>
      <c r="AO39" s="100"/>
      <c r="AP39" s="107"/>
      <c r="AQ39" s="105" t="s">
        <v>5348</v>
      </c>
      <c r="AR39" s="107"/>
      <c r="AS39" s="96">
        <v>10</v>
      </c>
      <c r="AT39" s="96" t="s">
        <v>7646</v>
      </c>
    </row>
    <row r="40" spans="1:46" s="107" customFormat="1" ht="19.5" customHeight="1" x14ac:dyDescent="0.2">
      <c r="A40" s="118">
        <v>20013</v>
      </c>
      <c r="B40" s="119" t="s">
        <v>330</v>
      </c>
      <c r="C40" s="119" t="s">
        <v>227</v>
      </c>
      <c r="D40" s="100" t="s">
        <v>138</v>
      </c>
      <c r="E40" s="101">
        <v>30555</v>
      </c>
      <c r="F40" s="100" t="s">
        <v>110</v>
      </c>
      <c r="G40" s="99" t="s">
        <v>4477</v>
      </c>
      <c r="H40" s="100" t="s">
        <v>331</v>
      </c>
      <c r="I40" s="101">
        <v>39695</v>
      </c>
      <c r="J40" s="100" t="s">
        <v>110</v>
      </c>
      <c r="K40" s="100" t="s">
        <v>4020</v>
      </c>
      <c r="L40" s="100" t="s">
        <v>157</v>
      </c>
      <c r="M40" s="102" t="s">
        <v>623</v>
      </c>
      <c r="N40" s="103"/>
      <c r="O40" s="99" t="s">
        <v>329</v>
      </c>
      <c r="P40" s="100" t="s">
        <v>332</v>
      </c>
      <c r="Q40" s="100" t="s">
        <v>333</v>
      </c>
      <c r="R40" s="100" t="s">
        <v>623</v>
      </c>
      <c r="S40" s="99" t="s">
        <v>4808</v>
      </c>
      <c r="T40" s="99" t="s">
        <v>4808</v>
      </c>
      <c r="U40" s="100"/>
      <c r="V40" s="100"/>
      <c r="W40" s="100"/>
      <c r="X40" s="100" t="s">
        <v>9</v>
      </c>
      <c r="Y40" s="99" t="s">
        <v>2970</v>
      </c>
      <c r="Z40" s="99"/>
      <c r="AA40" s="99" t="s">
        <v>144</v>
      </c>
      <c r="AB40" s="105" t="s">
        <v>116</v>
      </c>
      <c r="AC40" s="102" t="s">
        <v>7918</v>
      </c>
      <c r="AD40" s="99"/>
      <c r="AE40" s="99" t="s">
        <v>117</v>
      </c>
      <c r="AF40" s="101">
        <v>39532</v>
      </c>
      <c r="AG40" s="104">
        <v>3</v>
      </c>
      <c r="AH40" s="101">
        <v>39532</v>
      </c>
      <c r="AI40" s="104">
        <v>3</v>
      </c>
      <c r="AJ40" s="105" t="s">
        <v>119</v>
      </c>
      <c r="AK40" s="106">
        <v>41167</v>
      </c>
      <c r="AL40" s="106">
        <v>41397</v>
      </c>
      <c r="AM40" s="101"/>
      <c r="AN40" s="104" t="s">
        <v>623</v>
      </c>
      <c r="AO40" s="100" t="s">
        <v>623</v>
      </c>
      <c r="AQ40" s="105" t="s">
        <v>5347</v>
      </c>
      <c r="AS40" s="96">
        <v>8</v>
      </c>
      <c r="AT40" s="96" t="s">
        <v>7646</v>
      </c>
    </row>
    <row r="41" spans="1:46" s="107" customFormat="1" ht="19.5" customHeight="1" x14ac:dyDescent="0.2">
      <c r="A41" s="118">
        <v>20014</v>
      </c>
      <c r="B41" s="119" t="s">
        <v>335</v>
      </c>
      <c r="C41" s="119" t="s">
        <v>227</v>
      </c>
      <c r="D41" s="100" t="s">
        <v>138</v>
      </c>
      <c r="E41" s="101">
        <v>29443</v>
      </c>
      <c r="F41" s="100" t="s">
        <v>336</v>
      </c>
      <c r="G41" s="99" t="s">
        <v>4513</v>
      </c>
      <c r="H41" s="100" t="s">
        <v>337</v>
      </c>
      <c r="I41" s="101">
        <v>35108</v>
      </c>
      <c r="J41" s="100" t="s">
        <v>338</v>
      </c>
      <c r="K41" s="100" t="s">
        <v>4044</v>
      </c>
      <c r="L41" s="100" t="s">
        <v>4134</v>
      </c>
      <c r="M41" s="102" t="s">
        <v>4135</v>
      </c>
      <c r="N41" s="103"/>
      <c r="O41" s="99" t="s">
        <v>334</v>
      </c>
      <c r="P41" s="100" t="s">
        <v>339</v>
      </c>
      <c r="Q41" s="100" t="s">
        <v>340</v>
      </c>
      <c r="R41" s="100" t="s">
        <v>623</v>
      </c>
      <c r="S41" s="99" t="s">
        <v>4683</v>
      </c>
      <c r="T41" s="99" t="s">
        <v>5043</v>
      </c>
      <c r="U41" s="100"/>
      <c r="V41" s="100"/>
      <c r="W41" s="100"/>
      <c r="X41" s="100"/>
      <c r="Y41" s="99"/>
      <c r="Z41" s="99"/>
      <c r="AA41" s="99"/>
      <c r="AB41" s="105"/>
      <c r="AC41" s="100" t="s">
        <v>58</v>
      </c>
      <c r="AD41" s="99"/>
      <c r="AE41" s="99" t="s">
        <v>117</v>
      </c>
      <c r="AF41" s="101"/>
      <c r="AG41" s="104" t="s">
        <v>623</v>
      </c>
      <c r="AH41" s="101">
        <v>39527</v>
      </c>
      <c r="AI41" s="104">
        <v>3</v>
      </c>
      <c r="AJ41" s="108" t="s">
        <v>163</v>
      </c>
      <c r="AK41" s="106" t="s">
        <v>623</v>
      </c>
      <c r="AL41" s="106"/>
      <c r="AM41" s="110"/>
      <c r="AN41" s="107" t="s">
        <v>623</v>
      </c>
      <c r="AO41" s="109"/>
      <c r="AQ41" s="105" t="s">
        <v>5347</v>
      </c>
      <c r="AS41" s="96">
        <v>8</v>
      </c>
      <c r="AT41" s="96" t="s">
        <v>7646</v>
      </c>
    </row>
    <row r="42" spans="1:46" s="107" customFormat="1" ht="19.5" customHeight="1" x14ac:dyDescent="0.2">
      <c r="A42" s="118">
        <v>20015</v>
      </c>
      <c r="B42" s="119" t="s">
        <v>341</v>
      </c>
      <c r="C42" s="119" t="s">
        <v>342</v>
      </c>
      <c r="D42" s="100" t="s">
        <v>138</v>
      </c>
      <c r="E42" s="101">
        <v>31408</v>
      </c>
      <c r="F42" s="100" t="s">
        <v>162</v>
      </c>
      <c r="G42" s="99" t="s">
        <v>4484</v>
      </c>
      <c r="H42" s="100" t="s">
        <v>343</v>
      </c>
      <c r="I42" s="101">
        <v>36983</v>
      </c>
      <c r="J42" s="100" t="s">
        <v>162</v>
      </c>
      <c r="K42" s="100" t="s">
        <v>134</v>
      </c>
      <c r="L42" s="100" t="s">
        <v>157</v>
      </c>
      <c r="M42" s="102" t="s">
        <v>623</v>
      </c>
      <c r="N42" s="103"/>
      <c r="O42" s="99" t="s">
        <v>4053</v>
      </c>
      <c r="P42" s="100" t="s">
        <v>344</v>
      </c>
      <c r="Q42" s="100" t="s">
        <v>345</v>
      </c>
      <c r="R42" s="100" t="s">
        <v>623</v>
      </c>
      <c r="S42" s="99" t="s">
        <v>4613</v>
      </c>
      <c r="T42" s="99" t="s">
        <v>4994</v>
      </c>
      <c r="U42" s="100"/>
      <c r="V42" s="100"/>
      <c r="W42" s="100"/>
      <c r="X42" s="100" t="s">
        <v>11</v>
      </c>
      <c r="Y42" s="99" t="s">
        <v>10</v>
      </c>
      <c r="Z42" s="99"/>
      <c r="AA42" s="99">
        <v>3</v>
      </c>
      <c r="AB42" s="105" t="s">
        <v>116</v>
      </c>
      <c r="AC42" s="100"/>
      <c r="AD42" s="99"/>
      <c r="AE42" s="99" t="s">
        <v>117</v>
      </c>
      <c r="AF42" s="101"/>
      <c r="AG42" s="104" t="s">
        <v>623</v>
      </c>
      <c r="AH42" s="101">
        <v>39532</v>
      </c>
      <c r="AI42" s="104">
        <v>3</v>
      </c>
      <c r="AJ42" s="108" t="s">
        <v>163</v>
      </c>
      <c r="AK42" s="106" t="s">
        <v>623</v>
      </c>
      <c r="AL42" s="106"/>
      <c r="AM42" s="110">
        <v>40909</v>
      </c>
      <c r="AN42" s="107">
        <v>1</v>
      </c>
      <c r="AO42" s="109" t="s">
        <v>623</v>
      </c>
      <c r="AQ42" s="108"/>
      <c r="AS42" s="96">
        <v>12</v>
      </c>
      <c r="AT42" s="96" t="s">
        <v>7646</v>
      </c>
    </row>
    <row r="43" spans="1:46" ht="19.5" customHeight="1" x14ac:dyDescent="0.2">
      <c r="A43" s="118">
        <v>20016</v>
      </c>
      <c r="B43" s="119" t="s">
        <v>348</v>
      </c>
      <c r="C43" s="119" t="s">
        <v>177</v>
      </c>
      <c r="D43" s="100" t="s">
        <v>138</v>
      </c>
      <c r="E43" s="101">
        <v>28964</v>
      </c>
      <c r="F43" s="100" t="s">
        <v>162</v>
      </c>
      <c r="G43" s="99" t="s">
        <v>4484</v>
      </c>
      <c r="H43" s="100" t="s">
        <v>349</v>
      </c>
      <c r="I43" s="101">
        <v>39506</v>
      </c>
      <c r="J43" s="100" t="s">
        <v>110</v>
      </c>
      <c r="K43" s="100" t="s">
        <v>4020</v>
      </c>
      <c r="L43" s="100" t="s">
        <v>352</v>
      </c>
      <c r="M43" s="102"/>
      <c r="N43" s="103"/>
      <c r="O43" s="99" t="s">
        <v>347</v>
      </c>
      <c r="P43" s="100" t="s">
        <v>350</v>
      </c>
      <c r="Q43" s="100" t="s">
        <v>351</v>
      </c>
      <c r="R43" s="100" t="s">
        <v>623</v>
      </c>
      <c r="S43" s="99" t="s">
        <v>4687</v>
      </c>
      <c r="T43" s="99" t="s">
        <v>5045</v>
      </c>
      <c r="U43" s="100"/>
      <c r="V43" s="100"/>
      <c r="W43" s="100"/>
      <c r="X43" s="100"/>
      <c r="Y43" s="99"/>
      <c r="Z43" s="99"/>
      <c r="AA43" s="99"/>
      <c r="AB43" s="105"/>
      <c r="AC43" s="100" t="s">
        <v>58</v>
      </c>
      <c r="AD43" s="99"/>
      <c r="AE43" s="99" t="s">
        <v>117</v>
      </c>
      <c r="AF43" s="101"/>
      <c r="AG43" s="104" t="s">
        <v>623</v>
      </c>
      <c r="AH43" s="101">
        <v>39539</v>
      </c>
      <c r="AI43" s="104">
        <v>4</v>
      </c>
      <c r="AJ43" s="108" t="s">
        <v>163</v>
      </c>
      <c r="AK43" s="106" t="s">
        <v>623</v>
      </c>
      <c r="AL43" s="106"/>
      <c r="AM43" s="110"/>
      <c r="AN43" s="107" t="s">
        <v>623</v>
      </c>
      <c r="AO43" s="109"/>
      <c r="AP43" s="107"/>
      <c r="AQ43" s="105" t="s">
        <v>5347</v>
      </c>
      <c r="AR43" s="107"/>
      <c r="AS43" s="96">
        <v>4</v>
      </c>
      <c r="AT43" s="96" t="s">
        <v>7646</v>
      </c>
    </row>
    <row r="44" spans="1:46" ht="19.5" customHeight="1" x14ac:dyDescent="0.2">
      <c r="A44" s="118">
        <v>20017</v>
      </c>
      <c r="B44" s="119" t="s">
        <v>354</v>
      </c>
      <c r="C44" s="119" t="s">
        <v>160</v>
      </c>
      <c r="D44" s="100" t="s">
        <v>138</v>
      </c>
      <c r="E44" s="101">
        <v>28668</v>
      </c>
      <c r="F44" s="100" t="s">
        <v>355</v>
      </c>
      <c r="G44" s="99" t="s">
        <v>4510</v>
      </c>
      <c r="H44" s="100" t="s">
        <v>356</v>
      </c>
      <c r="I44" s="101">
        <v>35143</v>
      </c>
      <c r="J44" s="100" t="s">
        <v>355</v>
      </c>
      <c r="K44" s="100" t="s">
        <v>4020</v>
      </c>
      <c r="L44" s="100" t="s">
        <v>4046</v>
      </c>
      <c r="M44" s="102"/>
      <c r="N44" s="103"/>
      <c r="O44" s="99" t="s">
        <v>353</v>
      </c>
      <c r="P44" s="100" t="s">
        <v>623</v>
      </c>
      <c r="Q44" s="100" t="s">
        <v>357</v>
      </c>
      <c r="R44" s="100" t="s">
        <v>623</v>
      </c>
      <c r="S44" s="99" t="s">
        <v>4717</v>
      </c>
      <c r="T44" s="99" t="s">
        <v>5067</v>
      </c>
      <c r="U44" s="100"/>
      <c r="V44" s="100"/>
      <c r="W44" s="100"/>
      <c r="X44" s="100"/>
      <c r="Y44" s="99"/>
      <c r="Z44" s="99"/>
      <c r="AA44" s="99"/>
      <c r="AB44" s="105"/>
      <c r="AC44" s="100" t="s">
        <v>58</v>
      </c>
      <c r="AD44" s="99"/>
      <c r="AE44" s="99" t="s">
        <v>117</v>
      </c>
      <c r="AF44" s="101"/>
      <c r="AG44" s="104" t="s">
        <v>623</v>
      </c>
      <c r="AH44" s="101">
        <v>39548</v>
      </c>
      <c r="AI44" s="104">
        <v>4</v>
      </c>
      <c r="AJ44" s="108" t="s">
        <v>163</v>
      </c>
      <c r="AK44" s="106" t="s">
        <v>623</v>
      </c>
      <c r="AL44" s="106"/>
      <c r="AM44" s="110"/>
      <c r="AN44" s="107" t="s">
        <v>623</v>
      </c>
      <c r="AO44" s="109"/>
      <c r="AP44" s="107"/>
      <c r="AQ44" s="105" t="s">
        <v>5347</v>
      </c>
      <c r="AR44" s="107"/>
      <c r="AS44" s="96">
        <v>6</v>
      </c>
      <c r="AT44" s="96" t="s">
        <v>7646</v>
      </c>
    </row>
    <row r="45" spans="1:46" ht="15.75" customHeight="1" x14ac:dyDescent="0.2">
      <c r="A45" s="118">
        <v>20018</v>
      </c>
      <c r="B45" s="119" t="s">
        <v>359</v>
      </c>
      <c r="C45" s="119" t="s">
        <v>122</v>
      </c>
      <c r="D45" s="100" t="s">
        <v>138</v>
      </c>
      <c r="E45" s="101">
        <v>31076</v>
      </c>
      <c r="F45" s="100" t="s">
        <v>312</v>
      </c>
      <c r="G45" s="99" t="s">
        <v>4514</v>
      </c>
      <c r="H45" s="100" t="s">
        <v>360</v>
      </c>
      <c r="I45" s="101">
        <v>37202</v>
      </c>
      <c r="J45" s="100" t="s">
        <v>312</v>
      </c>
      <c r="K45" s="100" t="s">
        <v>4020</v>
      </c>
      <c r="L45" s="100" t="s">
        <v>373</v>
      </c>
      <c r="M45" s="102" t="s">
        <v>623</v>
      </c>
      <c r="N45" s="103"/>
      <c r="O45" s="99" t="s">
        <v>623</v>
      </c>
      <c r="P45" s="100" t="s">
        <v>361</v>
      </c>
      <c r="Q45" s="100" t="s">
        <v>362</v>
      </c>
      <c r="R45" s="100" t="s">
        <v>623</v>
      </c>
      <c r="S45" s="99" t="s">
        <v>4758</v>
      </c>
      <c r="T45" s="99" t="s">
        <v>5093</v>
      </c>
      <c r="U45" s="100"/>
      <c r="V45" s="100"/>
      <c r="W45" s="100"/>
      <c r="X45" s="100" t="s">
        <v>15</v>
      </c>
      <c r="Y45" s="99"/>
      <c r="Z45" s="99"/>
      <c r="AA45" s="99">
        <v>1</v>
      </c>
      <c r="AB45" s="105" t="s">
        <v>230</v>
      </c>
      <c r="AC45" s="100" t="s">
        <v>38</v>
      </c>
      <c r="AD45" s="99"/>
      <c r="AE45" s="99" t="s">
        <v>117</v>
      </c>
      <c r="AF45" s="101"/>
      <c r="AG45" s="104" t="s">
        <v>623</v>
      </c>
      <c r="AH45" s="101">
        <v>39532</v>
      </c>
      <c r="AI45" s="104">
        <v>3</v>
      </c>
      <c r="AJ45" s="108" t="s">
        <v>163</v>
      </c>
      <c r="AK45" s="106" t="s">
        <v>623</v>
      </c>
      <c r="AL45" s="106"/>
      <c r="AM45" s="110">
        <v>40026</v>
      </c>
      <c r="AN45" s="107">
        <v>8</v>
      </c>
      <c r="AO45" s="109" t="s">
        <v>623</v>
      </c>
      <c r="AP45" s="107"/>
      <c r="AQ45" s="108"/>
      <c r="AR45" s="107"/>
      <c r="AS45" s="96">
        <v>1</v>
      </c>
      <c r="AT45" s="96" t="s">
        <v>7646</v>
      </c>
    </row>
    <row r="46" spans="1:46" s="107" customFormat="1" ht="15.75" customHeight="1" x14ac:dyDescent="0.2">
      <c r="A46" s="118">
        <v>20019</v>
      </c>
      <c r="B46" s="119" t="s">
        <v>363</v>
      </c>
      <c r="C46" s="119" t="s">
        <v>364</v>
      </c>
      <c r="D46" s="100" t="s">
        <v>138</v>
      </c>
      <c r="E46" s="101">
        <v>30227</v>
      </c>
      <c r="F46" s="100" t="s">
        <v>162</v>
      </c>
      <c r="G46" s="99" t="s">
        <v>4484</v>
      </c>
      <c r="H46" s="100" t="s">
        <v>365</v>
      </c>
      <c r="I46" s="101">
        <v>35347</v>
      </c>
      <c r="J46" s="100" t="s">
        <v>162</v>
      </c>
      <c r="K46" s="100" t="s">
        <v>4044</v>
      </c>
      <c r="L46" s="100" t="s">
        <v>4425</v>
      </c>
      <c r="M46" s="102" t="s">
        <v>1747</v>
      </c>
      <c r="N46" s="103"/>
      <c r="O46" s="99" t="s">
        <v>4426</v>
      </c>
      <c r="P46" s="100" t="s">
        <v>366</v>
      </c>
      <c r="Q46" s="100" t="s">
        <v>367</v>
      </c>
      <c r="R46" s="100" t="s">
        <v>623</v>
      </c>
      <c r="S46" s="99" t="s">
        <v>4928</v>
      </c>
      <c r="T46" s="99" t="s">
        <v>5202</v>
      </c>
      <c r="U46" s="100"/>
      <c r="V46" s="100"/>
      <c r="W46" s="100"/>
      <c r="X46" s="100" t="s">
        <v>15</v>
      </c>
      <c r="Y46" s="99"/>
      <c r="Z46" s="99"/>
      <c r="AA46" s="99" t="s">
        <v>139</v>
      </c>
      <c r="AB46" s="105" t="s">
        <v>230</v>
      </c>
      <c r="AC46" s="100" t="s">
        <v>60</v>
      </c>
      <c r="AD46" s="99"/>
      <c r="AE46" s="99" t="s">
        <v>117</v>
      </c>
      <c r="AF46" s="101"/>
      <c r="AG46" s="104" t="s">
        <v>623</v>
      </c>
      <c r="AH46" s="101">
        <v>39630</v>
      </c>
      <c r="AI46" s="104">
        <v>7</v>
      </c>
      <c r="AJ46" s="108" t="s">
        <v>163</v>
      </c>
      <c r="AK46" s="106" t="s">
        <v>623</v>
      </c>
      <c r="AL46" s="106"/>
      <c r="AM46" s="110">
        <v>40546</v>
      </c>
      <c r="AN46" s="107">
        <v>1</v>
      </c>
      <c r="AO46" s="109" t="s">
        <v>623</v>
      </c>
      <c r="AQ46" s="108"/>
      <c r="AS46" s="96">
        <v>10</v>
      </c>
      <c r="AT46" s="96" t="s">
        <v>7646</v>
      </c>
    </row>
    <row r="47" spans="1:46" ht="19.5" customHeight="1" x14ac:dyDescent="0.2">
      <c r="A47" s="118">
        <v>20020</v>
      </c>
      <c r="B47" s="119" t="s">
        <v>368</v>
      </c>
      <c r="C47" s="119" t="s">
        <v>369</v>
      </c>
      <c r="D47" s="100" t="s">
        <v>138</v>
      </c>
      <c r="E47" s="101">
        <v>30697</v>
      </c>
      <c r="F47" s="100" t="s">
        <v>110</v>
      </c>
      <c r="G47" s="99" t="s">
        <v>4477</v>
      </c>
      <c r="H47" s="100" t="s">
        <v>370</v>
      </c>
      <c r="I47" s="101">
        <v>36368</v>
      </c>
      <c r="J47" s="100" t="s">
        <v>110</v>
      </c>
      <c r="K47" s="100" t="s">
        <v>4020</v>
      </c>
      <c r="L47" s="100" t="s">
        <v>4066</v>
      </c>
      <c r="M47" s="102" t="s">
        <v>4077</v>
      </c>
      <c r="N47" s="103"/>
      <c r="O47" s="99" t="s">
        <v>2860</v>
      </c>
      <c r="P47" s="100" t="s">
        <v>371</v>
      </c>
      <c r="Q47" s="100" t="s">
        <v>372</v>
      </c>
      <c r="R47" s="100" t="s">
        <v>623</v>
      </c>
      <c r="S47" s="99" t="s">
        <v>4661</v>
      </c>
      <c r="T47" s="99" t="s">
        <v>5028</v>
      </c>
      <c r="U47" s="100"/>
      <c r="V47" s="100"/>
      <c r="W47" s="100"/>
      <c r="X47" s="100" t="s">
        <v>17</v>
      </c>
      <c r="Y47" s="99" t="s">
        <v>5252</v>
      </c>
      <c r="Z47" s="99"/>
      <c r="AA47" s="99" t="s">
        <v>139</v>
      </c>
      <c r="AB47" s="105" t="s">
        <v>230</v>
      </c>
      <c r="AC47" s="100" t="s">
        <v>2972</v>
      </c>
      <c r="AD47" s="99" t="s">
        <v>2572</v>
      </c>
      <c r="AE47" s="99" t="s">
        <v>117</v>
      </c>
      <c r="AF47" s="101">
        <v>39630</v>
      </c>
      <c r="AG47" s="104">
        <v>7</v>
      </c>
      <c r="AH47" s="101">
        <v>39630</v>
      </c>
      <c r="AI47" s="104">
        <v>7</v>
      </c>
      <c r="AJ47" s="108" t="s">
        <v>163</v>
      </c>
      <c r="AK47" s="106" t="s">
        <v>623</v>
      </c>
      <c r="AL47" s="106"/>
      <c r="AM47" s="110">
        <v>41344</v>
      </c>
      <c r="AN47" s="107">
        <v>3</v>
      </c>
      <c r="AO47" s="109" t="s">
        <v>623</v>
      </c>
      <c r="AP47" s="107"/>
      <c r="AQ47" s="108"/>
      <c r="AR47" s="107"/>
      <c r="AS47" s="96">
        <v>1</v>
      </c>
      <c r="AT47" s="96" t="s">
        <v>7646</v>
      </c>
    </row>
    <row r="48" spans="1:46" s="107" customFormat="1" ht="15.75" customHeight="1" x14ac:dyDescent="0.2">
      <c r="A48" s="118">
        <v>20021</v>
      </c>
      <c r="B48" s="119" t="s">
        <v>375</v>
      </c>
      <c r="C48" s="119" t="s">
        <v>376</v>
      </c>
      <c r="D48" s="100" t="s">
        <v>109</v>
      </c>
      <c r="E48" s="101">
        <v>30709</v>
      </c>
      <c r="F48" s="100" t="s">
        <v>312</v>
      </c>
      <c r="G48" s="99" t="s">
        <v>4514</v>
      </c>
      <c r="H48" s="100" t="s">
        <v>377</v>
      </c>
      <c r="I48" s="101">
        <v>37286</v>
      </c>
      <c r="J48" s="100" t="s">
        <v>312</v>
      </c>
      <c r="K48" s="100" t="s">
        <v>4020</v>
      </c>
      <c r="L48" s="100" t="s">
        <v>157</v>
      </c>
      <c r="M48" s="102" t="s">
        <v>4100</v>
      </c>
      <c r="N48" s="103"/>
      <c r="O48" s="99" t="s">
        <v>374</v>
      </c>
      <c r="P48" s="100" t="s">
        <v>378</v>
      </c>
      <c r="Q48" s="100" t="s">
        <v>379</v>
      </c>
      <c r="R48" s="100" t="s">
        <v>623</v>
      </c>
      <c r="S48" s="99" t="s">
        <v>4840</v>
      </c>
      <c r="T48" s="99" t="s">
        <v>5143</v>
      </c>
      <c r="U48" s="100"/>
      <c r="V48" s="100"/>
      <c r="W48" s="100"/>
      <c r="X48" s="102" t="s">
        <v>14</v>
      </c>
      <c r="Y48" s="99" t="s">
        <v>13</v>
      </c>
      <c r="Z48" s="99"/>
      <c r="AA48" s="99">
        <v>3</v>
      </c>
      <c r="AB48" s="105" t="s">
        <v>611</v>
      </c>
      <c r="AC48" s="100" t="s">
        <v>201</v>
      </c>
      <c r="AD48" s="99" t="s">
        <v>5248</v>
      </c>
      <c r="AE48" s="99" t="s">
        <v>117</v>
      </c>
      <c r="AF48" s="101">
        <v>39630</v>
      </c>
      <c r="AG48" s="104">
        <v>7</v>
      </c>
      <c r="AH48" s="101">
        <v>39630</v>
      </c>
      <c r="AI48" s="104">
        <v>7</v>
      </c>
      <c r="AJ48" s="105" t="s">
        <v>119</v>
      </c>
      <c r="AK48" s="106" t="s">
        <v>623</v>
      </c>
      <c r="AL48" s="106"/>
      <c r="AM48" s="101"/>
      <c r="AN48" s="104" t="s">
        <v>623</v>
      </c>
      <c r="AO48" s="100" t="s">
        <v>623</v>
      </c>
      <c r="AQ48" s="105" t="s">
        <v>5347</v>
      </c>
      <c r="AS48" s="96">
        <v>1</v>
      </c>
      <c r="AT48" s="96" t="s">
        <v>7646</v>
      </c>
    </row>
    <row r="49" spans="1:46" ht="19.5" customHeight="1" x14ac:dyDescent="0.2">
      <c r="A49" s="118">
        <v>20022</v>
      </c>
      <c r="B49" s="119" t="s">
        <v>381</v>
      </c>
      <c r="C49" s="119" t="s">
        <v>382</v>
      </c>
      <c r="D49" s="100" t="s">
        <v>109</v>
      </c>
      <c r="E49" s="101">
        <v>31231</v>
      </c>
      <c r="F49" s="100" t="s">
        <v>184</v>
      </c>
      <c r="G49" s="99" t="s">
        <v>4479</v>
      </c>
      <c r="H49" s="100" t="s">
        <v>383</v>
      </c>
      <c r="I49" s="101">
        <v>38356</v>
      </c>
      <c r="J49" s="100" t="s">
        <v>110</v>
      </c>
      <c r="K49" s="100" t="s">
        <v>4048</v>
      </c>
      <c r="L49" s="100" t="s">
        <v>386</v>
      </c>
      <c r="M49" s="102" t="s">
        <v>4390</v>
      </c>
      <c r="N49" s="103"/>
      <c r="O49" s="99" t="s">
        <v>380</v>
      </c>
      <c r="P49" s="100" t="s">
        <v>384</v>
      </c>
      <c r="Q49" s="100" t="s">
        <v>385</v>
      </c>
      <c r="R49" s="100" t="s">
        <v>623</v>
      </c>
      <c r="S49" s="99" t="s">
        <v>4907</v>
      </c>
      <c r="T49" s="99" t="s">
        <v>5185</v>
      </c>
      <c r="U49" s="100"/>
      <c r="V49" s="100"/>
      <c r="W49" s="100"/>
      <c r="X49" s="100" t="s">
        <v>17</v>
      </c>
      <c r="Y49" s="99" t="s">
        <v>5252</v>
      </c>
      <c r="Z49" s="99"/>
      <c r="AA49" s="99" t="s">
        <v>139</v>
      </c>
      <c r="AB49" s="105" t="s">
        <v>230</v>
      </c>
      <c r="AC49" s="100" t="s">
        <v>2972</v>
      </c>
      <c r="AD49" s="105" t="s">
        <v>2572</v>
      </c>
      <c r="AE49" s="99" t="s">
        <v>117</v>
      </c>
      <c r="AF49" s="101">
        <v>39630</v>
      </c>
      <c r="AG49" s="104">
        <v>7</v>
      </c>
      <c r="AH49" s="101">
        <v>39630</v>
      </c>
      <c r="AI49" s="104">
        <v>7</v>
      </c>
      <c r="AJ49" s="105" t="s">
        <v>119</v>
      </c>
      <c r="AK49" s="106" t="s">
        <v>623</v>
      </c>
      <c r="AL49" s="106"/>
      <c r="AM49" s="101"/>
      <c r="AN49" s="104" t="s">
        <v>623</v>
      </c>
      <c r="AO49" s="100" t="s">
        <v>623</v>
      </c>
      <c r="AP49" s="107"/>
      <c r="AQ49" s="105" t="s">
        <v>5347</v>
      </c>
      <c r="AR49" s="107"/>
      <c r="AS49" s="96">
        <v>7</v>
      </c>
      <c r="AT49" s="96" t="s">
        <v>7646</v>
      </c>
    </row>
    <row r="50" spans="1:46" s="107" customFormat="1" ht="19.5" customHeight="1" x14ac:dyDescent="0.2">
      <c r="A50" s="118">
        <v>20023</v>
      </c>
      <c r="B50" s="119" t="s">
        <v>388</v>
      </c>
      <c r="C50" s="119" t="s">
        <v>389</v>
      </c>
      <c r="D50" s="100" t="s">
        <v>138</v>
      </c>
      <c r="E50" s="101">
        <v>31264</v>
      </c>
      <c r="F50" s="100" t="s">
        <v>110</v>
      </c>
      <c r="G50" s="99" t="s">
        <v>4477</v>
      </c>
      <c r="H50" s="100" t="s">
        <v>390</v>
      </c>
      <c r="I50" s="101">
        <v>36693</v>
      </c>
      <c r="J50" s="100" t="s">
        <v>110</v>
      </c>
      <c r="K50" s="100" t="s">
        <v>4044</v>
      </c>
      <c r="L50" s="100" t="s">
        <v>591</v>
      </c>
      <c r="M50" s="102" t="s">
        <v>4235</v>
      </c>
      <c r="N50" s="103"/>
      <c r="O50" s="99" t="s">
        <v>387</v>
      </c>
      <c r="P50" s="100" t="s">
        <v>391</v>
      </c>
      <c r="Q50" s="100" t="s">
        <v>392</v>
      </c>
      <c r="R50" s="100" t="s">
        <v>623</v>
      </c>
      <c r="S50" s="99" t="s">
        <v>4867</v>
      </c>
      <c r="T50" s="99" t="s">
        <v>5159</v>
      </c>
      <c r="U50" s="100"/>
      <c r="V50" s="100"/>
      <c r="W50" s="100"/>
      <c r="X50" s="100" t="s">
        <v>17</v>
      </c>
      <c r="Y50" s="99" t="s">
        <v>5252</v>
      </c>
      <c r="Z50" s="99"/>
      <c r="AA50" s="99" t="s">
        <v>139</v>
      </c>
      <c r="AB50" s="105" t="s">
        <v>230</v>
      </c>
      <c r="AC50" s="100"/>
      <c r="AD50" s="99"/>
      <c r="AE50" s="99" t="s">
        <v>117</v>
      </c>
      <c r="AF50" s="101"/>
      <c r="AG50" s="104" t="s">
        <v>623</v>
      </c>
      <c r="AH50" s="101">
        <v>39630</v>
      </c>
      <c r="AI50" s="104">
        <v>7</v>
      </c>
      <c r="AJ50" s="108" t="s">
        <v>163</v>
      </c>
      <c r="AK50" s="106" t="s">
        <v>623</v>
      </c>
      <c r="AL50" s="106"/>
      <c r="AM50" s="110">
        <v>40940</v>
      </c>
      <c r="AN50" s="107">
        <v>2</v>
      </c>
      <c r="AO50" s="109"/>
      <c r="AQ50" s="108"/>
      <c r="AS50" s="96">
        <v>8</v>
      </c>
      <c r="AT50" s="96" t="s">
        <v>7646</v>
      </c>
    </row>
    <row r="51" spans="1:46" s="107" customFormat="1" ht="19.5" customHeight="1" x14ac:dyDescent="0.2">
      <c r="A51" s="118">
        <v>20024</v>
      </c>
      <c r="B51" s="119" t="s">
        <v>393</v>
      </c>
      <c r="C51" s="119" t="s">
        <v>241</v>
      </c>
      <c r="D51" s="100" t="s">
        <v>138</v>
      </c>
      <c r="E51" s="101">
        <v>30310</v>
      </c>
      <c r="F51" s="100" t="s">
        <v>110</v>
      </c>
      <c r="G51" s="99" t="s">
        <v>4477</v>
      </c>
      <c r="H51" s="100" t="s">
        <v>394</v>
      </c>
      <c r="I51" s="101">
        <v>36321</v>
      </c>
      <c r="J51" s="100" t="s">
        <v>110</v>
      </c>
      <c r="K51" s="100" t="s">
        <v>4020</v>
      </c>
      <c r="L51" s="100" t="s">
        <v>157</v>
      </c>
      <c r="M51" s="102" t="s">
        <v>623</v>
      </c>
      <c r="N51" s="103"/>
      <c r="O51" s="99" t="s">
        <v>2851</v>
      </c>
      <c r="P51" s="100" t="s">
        <v>395</v>
      </c>
      <c r="Q51" s="100" t="s">
        <v>396</v>
      </c>
      <c r="R51" s="100" t="s">
        <v>623</v>
      </c>
      <c r="S51" s="99" t="s">
        <v>4958</v>
      </c>
      <c r="T51" s="99" t="s">
        <v>5222</v>
      </c>
      <c r="U51" s="100"/>
      <c r="V51" s="100"/>
      <c r="W51" s="100"/>
      <c r="X51" s="100" t="s">
        <v>9</v>
      </c>
      <c r="Y51" s="99" t="s">
        <v>2970</v>
      </c>
      <c r="Z51" s="99"/>
      <c r="AA51" s="99" t="s">
        <v>144</v>
      </c>
      <c r="AB51" s="105" t="s">
        <v>116</v>
      </c>
      <c r="AC51" s="100" t="s">
        <v>45</v>
      </c>
      <c r="AD51" s="99"/>
      <c r="AE51" s="99" t="s">
        <v>117</v>
      </c>
      <c r="AF51" s="101">
        <v>39650</v>
      </c>
      <c r="AG51" s="104">
        <v>7</v>
      </c>
      <c r="AH51" s="101">
        <v>39650</v>
      </c>
      <c r="AI51" s="104">
        <v>7</v>
      </c>
      <c r="AJ51" s="105" t="s">
        <v>119</v>
      </c>
      <c r="AK51" s="106" t="s">
        <v>623</v>
      </c>
      <c r="AL51" s="106"/>
      <c r="AM51" s="101"/>
      <c r="AN51" s="104" t="s">
        <v>623</v>
      </c>
      <c r="AO51" s="100" t="s">
        <v>623</v>
      </c>
      <c r="AQ51" s="105" t="s">
        <v>5348</v>
      </c>
      <c r="AS51" s="96">
        <v>12</v>
      </c>
      <c r="AT51" s="96" t="s">
        <v>7646</v>
      </c>
    </row>
    <row r="52" spans="1:46" s="107" customFormat="1" ht="15.75" customHeight="1" x14ac:dyDescent="0.2">
      <c r="A52" s="118">
        <v>20025</v>
      </c>
      <c r="B52" s="119" t="s">
        <v>397</v>
      </c>
      <c r="C52" s="119" t="s">
        <v>398</v>
      </c>
      <c r="D52" s="100" t="s">
        <v>109</v>
      </c>
      <c r="E52" s="101">
        <v>30819</v>
      </c>
      <c r="F52" s="100" t="s">
        <v>178</v>
      </c>
      <c r="G52" s="99" t="s">
        <v>4482</v>
      </c>
      <c r="H52" s="100" t="s">
        <v>399</v>
      </c>
      <c r="I52" s="101">
        <v>36789</v>
      </c>
      <c r="J52" s="100" t="s">
        <v>178</v>
      </c>
      <c r="K52" s="100" t="s">
        <v>4020</v>
      </c>
      <c r="L52" s="100" t="s">
        <v>401</v>
      </c>
      <c r="M52" s="102"/>
      <c r="N52" s="103"/>
      <c r="O52" s="99" t="s">
        <v>623</v>
      </c>
      <c r="P52" s="100" t="s">
        <v>623</v>
      </c>
      <c r="Q52" s="100" t="s">
        <v>400</v>
      </c>
      <c r="R52" s="100" t="s">
        <v>623</v>
      </c>
      <c r="S52" s="99" t="s">
        <v>4790</v>
      </c>
      <c r="T52" s="99" t="s">
        <v>5110</v>
      </c>
      <c r="U52" s="100"/>
      <c r="V52" s="100"/>
      <c r="W52" s="100"/>
      <c r="X52" s="100"/>
      <c r="Y52" s="99"/>
      <c r="Z52" s="99"/>
      <c r="AA52" s="99"/>
      <c r="AB52" s="105"/>
      <c r="AC52" s="100"/>
      <c r="AD52" s="99"/>
      <c r="AE52" s="99" t="s">
        <v>117</v>
      </c>
      <c r="AF52" s="101"/>
      <c r="AG52" s="104" t="s">
        <v>623</v>
      </c>
      <c r="AH52" s="101">
        <v>39532</v>
      </c>
      <c r="AI52" s="104">
        <v>3</v>
      </c>
      <c r="AJ52" s="108" t="s">
        <v>163</v>
      </c>
      <c r="AK52" s="106" t="s">
        <v>623</v>
      </c>
      <c r="AL52" s="106"/>
      <c r="AM52" s="110"/>
      <c r="AN52" s="107" t="s">
        <v>623</v>
      </c>
      <c r="AO52" s="109"/>
      <c r="AQ52" s="108"/>
      <c r="AS52" s="96">
        <v>5</v>
      </c>
      <c r="AT52" s="96" t="s">
        <v>7646</v>
      </c>
    </row>
    <row r="53" spans="1:46" ht="19.5" customHeight="1" x14ac:dyDescent="0.2">
      <c r="A53" s="118">
        <v>20026</v>
      </c>
      <c r="B53" s="127" t="s">
        <v>403</v>
      </c>
      <c r="C53" s="127" t="s">
        <v>290</v>
      </c>
      <c r="D53" s="100" t="s">
        <v>138</v>
      </c>
      <c r="E53" s="101">
        <v>30742</v>
      </c>
      <c r="F53" s="100"/>
      <c r="G53" s="99" t="s">
        <v>110</v>
      </c>
      <c r="H53" s="100" t="s">
        <v>404</v>
      </c>
      <c r="I53" s="101">
        <v>36916</v>
      </c>
      <c r="J53" s="100" t="s">
        <v>110</v>
      </c>
      <c r="K53" s="100" t="s">
        <v>158</v>
      </c>
      <c r="L53" s="100" t="s">
        <v>143</v>
      </c>
      <c r="M53" s="102">
        <v>0</v>
      </c>
      <c r="N53" s="103"/>
      <c r="O53" s="216" t="s">
        <v>402</v>
      </c>
      <c r="P53" s="100"/>
      <c r="Q53" s="100" t="s">
        <v>407</v>
      </c>
      <c r="R53" s="100"/>
      <c r="S53" s="99" t="s">
        <v>405</v>
      </c>
      <c r="T53" s="99" t="s">
        <v>406</v>
      </c>
      <c r="U53" s="100" t="s">
        <v>408</v>
      </c>
      <c r="V53" s="100"/>
      <c r="W53" s="100" t="s">
        <v>409</v>
      </c>
      <c r="X53" s="100" t="s">
        <v>11</v>
      </c>
      <c r="Y53" s="99" t="s">
        <v>10</v>
      </c>
      <c r="Z53" s="99"/>
      <c r="AA53" s="99">
        <v>3</v>
      </c>
      <c r="AB53" s="105" t="s">
        <v>116</v>
      </c>
      <c r="AC53" s="102" t="s">
        <v>31</v>
      </c>
      <c r="AD53" s="105" t="s">
        <v>32</v>
      </c>
      <c r="AE53" s="105" t="s">
        <v>117</v>
      </c>
      <c r="AF53" s="101"/>
      <c r="AG53" s="104" t="s">
        <v>623</v>
      </c>
      <c r="AH53" s="101"/>
      <c r="AI53" s="104" t="s">
        <v>623</v>
      </c>
      <c r="AJ53" s="99" t="s">
        <v>163</v>
      </c>
      <c r="AK53" s="99"/>
      <c r="AL53" s="99"/>
      <c r="AM53" s="101">
        <v>41153</v>
      </c>
      <c r="AN53" s="107">
        <v>9</v>
      </c>
      <c r="AO53" s="100"/>
      <c r="AP53" s="107"/>
      <c r="AQ53" s="99"/>
      <c r="AR53" s="107"/>
      <c r="AS53" s="96">
        <v>3</v>
      </c>
      <c r="AT53" s="96" t="s">
        <v>7646</v>
      </c>
    </row>
    <row r="54" spans="1:46" ht="19.5" customHeight="1" x14ac:dyDescent="0.2">
      <c r="A54" s="118">
        <v>20027</v>
      </c>
      <c r="B54" s="119" t="s">
        <v>411</v>
      </c>
      <c r="C54" s="119" t="s">
        <v>412</v>
      </c>
      <c r="D54" s="100" t="s">
        <v>109</v>
      </c>
      <c r="E54" s="101">
        <v>26679</v>
      </c>
      <c r="F54" s="100" t="s">
        <v>110</v>
      </c>
      <c r="G54" s="99" t="s">
        <v>4477</v>
      </c>
      <c r="H54" s="100" t="s">
        <v>413</v>
      </c>
      <c r="I54" s="101">
        <v>38699</v>
      </c>
      <c r="J54" s="100" t="s">
        <v>110</v>
      </c>
      <c r="K54" s="100" t="s">
        <v>4020</v>
      </c>
      <c r="L54" s="100" t="s">
        <v>328</v>
      </c>
      <c r="M54" s="102" t="s">
        <v>2222</v>
      </c>
      <c r="N54" s="103"/>
      <c r="O54" s="99" t="s">
        <v>410</v>
      </c>
      <c r="P54" s="100" t="s">
        <v>414</v>
      </c>
      <c r="Q54" s="100" t="s">
        <v>415</v>
      </c>
      <c r="R54" s="100" t="s">
        <v>623</v>
      </c>
      <c r="S54" s="99" t="s">
        <v>4629</v>
      </c>
      <c r="T54" s="99" t="s">
        <v>5006</v>
      </c>
      <c r="U54" s="100"/>
      <c r="V54" s="100"/>
      <c r="W54" s="100"/>
      <c r="X54" s="100" t="s">
        <v>11</v>
      </c>
      <c r="Y54" s="99" t="s">
        <v>10</v>
      </c>
      <c r="Z54" s="99"/>
      <c r="AA54" s="99">
        <v>3</v>
      </c>
      <c r="AB54" s="105" t="s">
        <v>116</v>
      </c>
      <c r="AC54" s="100" t="s">
        <v>31</v>
      </c>
      <c r="AD54" s="99"/>
      <c r="AE54" s="99" t="s">
        <v>117</v>
      </c>
      <c r="AF54" s="101"/>
      <c r="AG54" s="104" t="s">
        <v>623</v>
      </c>
      <c r="AH54" s="101">
        <v>39672</v>
      </c>
      <c r="AI54" s="104">
        <v>8</v>
      </c>
      <c r="AJ54" s="108" t="s">
        <v>163</v>
      </c>
      <c r="AK54" s="106" t="s">
        <v>623</v>
      </c>
      <c r="AL54" s="106"/>
      <c r="AM54" s="110">
        <v>40694</v>
      </c>
      <c r="AN54" s="107">
        <v>5</v>
      </c>
      <c r="AO54" s="109"/>
      <c r="AP54" s="107"/>
      <c r="AQ54" s="108"/>
      <c r="AR54" s="107"/>
      <c r="AS54" s="96">
        <v>1</v>
      </c>
      <c r="AT54" s="96" t="s">
        <v>7646</v>
      </c>
    </row>
    <row r="55" spans="1:46" ht="19.5" customHeight="1" x14ac:dyDescent="0.2">
      <c r="A55" s="118">
        <v>20028</v>
      </c>
      <c r="B55" s="127" t="s">
        <v>416</v>
      </c>
      <c r="C55" s="127" t="s">
        <v>417</v>
      </c>
      <c r="D55" s="100" t="s">
        <v>138</v>
      </c>
      <c r="E55" s="101">
        <v>31622</v>
      </c>
      <c r="F55" s="100"/>
      <c r="G55" s="99" t="s">
        <v>110</v>
      </c>
      <c r="H55" s="100" t="s">
        <v>418</v>
      </c>
      <c r="I55" s="101">
        <v>37713</v>
      </c>
      <c r="J55" s="100" t="s">
        <v>110</v>
      </c>
      <c r="K55" s="100" t="s">
        <v>158</v>
      </c>
      <c r="L55" s="100" t="s">
        <v>358</v>
      </c>
      <c r="M55" s="102">
        <v>0</v>
      </c>
      <c r="N55" s="103"/>
      <c r="O55" s="216">
        <v>0</v>
      </c>
      <c r="P55" s="100"/>
      <c r="Q55" s="100" t="s">
        <v>421</v>
      </c>
      <c r="R55" s="100"/>
      <c r="S55" s="99" t="s">
        <v>419</v>
      </c>
      <c r="T55" s="99">
        <v>0</v>
      </c>
      <c r="U55" s="100" t="s">
        <v>422</v>
      </c>
      <c r="V55" s="100"/>
      <c r="W55" s="100" t="s">
        <v>423</v>
      </c>
      <c r="X55" s="100"/>
      <c r="Y55" s="99"/>
      <c r="Z55" s="99"/>
      <c r="AA55" s="99"/>
      <c r="AB55" s="105"/>
      <c r="AC55" s="102"/>
      <c r="AD55" s="105"/>
      <c r="AE55" s="105" t="s">
        <v>117</v>
      </c>
      <c r="AF55" s="101"/>
      <c r="AG55" s="104" t="s">
        <v>623</v>
      </c>
      <c r="AH55" s="101"/>
      <c r="AI55" s="104" t="s">
        <v>623</v>
      </c>
      <c r="AJ55" s="99" t="s">
        <v>163</v>
      </c>
      <c r="AK55" s="99"/>
      <c r="AL55" s="99"/>
      <c r="AM55" s="101"/>
      <c r="AN55" s="107" t="s">
        <v>623</v>
      </c>
      <c r="AO55" s="100"/>
      <c r="AP55" s="107"/>
      <c r="AQ55" s="99"/>
      <c r="AR55" s="107"/>
      <c r="AS55" s="96">
        <v>7</v>
      </c>
      <c r="AT55" s="96" t="s">
        <v>7646</v>
      </c>
    </row>
    <row r="56" spans="1:46" s="107" customFormat="1" ht="19.5" customHeight="1" x14ac:dyDescent="0.2">
      <c r="A56" s="118">
        <v>20028</v>
      </c>
      <c r="B56" s="119" t="s">
        <v>416</v>
      </c>
      <c r="C56" s="119" t="s">
        <v>417</v>
      </c>
      <c r="D56" s="100" t="s">
        <v>138</v>
      </c>
      <c r="E56" s="101">
        <v>31622</v>
      </c>
      <c r="F56" s="100" t="s">
        <v>110</v>
      </c>
      <c r="G56" s="99" t="s">
        <v>4477</v>
      </c>
      <c r="H56" s="100" t="s">
        <v>418</v>
      </c>
      <c r="I56" s="101">
        <v>37656</v>
      </c>
      <c r="J56" s="100" t="s">
        <v>110</v>
      </c>
      <c r="K56" s="100" t="s">
        <v>4020</v>
      </c>
      <c r="L56" s="100" t="s">
        <v>4046</v>
      </c>
      <c r="M56" s="102"/>
      <c r="N56" s="103"/>
      <c r="O56" s="99" t="s">
        <v>623</v>
      </c>
      <c r="P56" s="100" t="s">
        <v>420</v>
      </c>
      <c r="Q56" s="100" t="s">
        <v>421</v>
      </c>
      <c r="R56" s="100" t="s">
        <v>623</v>
      </c>
      <c r="S56" s="99" t="s">
        <v>4748</v>
      </c>
      <c r="T56" s="99" t="s">
        <v>2565</v>
      </c>
      <c r="U56" s="100"/>
      <c r="V56" s="100"/>
      <c r="W56" s="100"/>
      <c r="X56" s="100"/>
      <c r="Y56" s="99"/>
      <c r="Z56" s="99"/>
      <c r="AA56" s="99"/>
      <c r="AB56" s="105"/>
      <c r="AC56" s="100"/>
      <c r="AD56" s="99"/>
      <c r="AE56" s="99"/>
      <c r="AF56" s="101"/>
      <c r="AG56" s="104" t="s">
        <v>623</v>
      </c>
      <c r="AH56" s="101">
        <v>39532</v>
      </c>
      <c r="AI56" s="104">
        <v>3</v>
      </c>
      <c r="AJ56" s="108" t="s">
        <v>163</v>
      </c>
      <c r="AK56" s="106" t="s">
        <v>623</v>
      </c>
      <c r="AL56" s="106"/>
      <c r="AM56" s="110"/>
      <c r="AN56" s="107" t="s">
        <v>623</v>
      </c>
      <c r="AO56" s="109"/>
      <c r="AQ56" s="108"/>
      <c r="AS56" s="96">
        <v>7</v>
      </c>
      <c r="AT56" s="96" t="s">
        <v>7646</v>
      </c>
    </row>
    <row r="57" spans="1:46" ht="19.5" customHeight="1" x14ac:dyDescent="0.2">
      <c r="A57" s="118">
        <v>20029</v>
      </c>
      <c r="B57" s="119" t="s">
        <v>424</v>
      </c>
      <c r="C57" s="119" t="s">
        <v>243</v>
      </c>
      <c r="D57" s="100" t="s">
        <v>138</v>
      </c>
      <c r="E57" s="101">
        <v>30332</v>
      </c>
      <c r="F57" s="100" t="s">
        <v>312</v>
      </c>
      <c r="G57" s="99" t="s">
        <v>4514</v>
      </c>
      <c r="H57" s="100" t="s">
        <v>425</v>
      </c>
      <c r="I57" s="101">
        <v>36972</v>
      </c>
      <c r="J57" s="100" t="s">
        <v>312</v>
      </c>
      <c r="K57" s="100" t="s">
        <v>4020</v>
      </c>
      <c r="L57" s="100" t="s">
        <v>4106</v>
      </c>
      <c r="M57" s="102" t="s">
        <v>4059</v>
      </c>
      <c r="N57" s="103"/>
      <c r="O57" s="99" t="s">
        <v>2797</v>
      </c>
      <c r="P57" s="100" t="s">
        <v>426</v>
      </c>
      <c r="Q57" s="100" t="s">
        <v>427</v>
      </c>
      <c r="R57" s="100" t="s">
        <v>623</v>
      </c>
      <c r="S57" s="99" t="s">
        <v>4833</v>
      </c>
      <c r="T57" s="99" t="s">
        <v>5137</v>
      </c>
      <c r="U57" s="100" t="s">
        <v>623</v>
      </c>
      <c r="V57" s="100"/>
      <c r="W57" s="100" t="s">
        <v>623</v>
      </c>
      <c r="X57" s="100" t="s">
        <v>8</v>
      </c>
      <c r="Y57" s="99" t="s">
        <v>2971</v>
      </c>
      <c r="Z57" s="99"/>
      <c r="AA57" s="99" t="s">
        <v>144</v>
      </c>
      <c r="AB57" s="105" t="s">
        <v>116</v>
      </c>
      <c r="AC57" s="100" t="s">
        <v>31</v>
      </c>
      <c r="AD57" s="99"/>
      <c r="AE57" s="99" t="s">
        <v>117</v>
      </c>
      <c r="AF57" s="101">
        <v>39672</v>
      </c>
      <c r="AG57" s="104">
        <v>8</v>
      </c>
      <c r="AH57" s="101">
        <v>39672</v>
      </c>
      <c r="AI57" s="104">
        <v>8</v>
      </c>
      <c r="AJ57" s="105" t="s">
        <v>119</v>
      </c>
      <c r="AK57" s="106">
        <v>41334</v>
      </c>
      <c r="AL57" s="106">
        <v>41396</v>
      </c>
      <c r="AM57" s="101"/>
      <c r="AN57" s="104" t="s">
        <v>623</v>
      </c>
      <c r="AO57" s="100" t="s">
        <v>623</v>
      </c>
      <c r="AP57" s="107"/>
      <c r="AQ57" s="105" t="s">
        <v>5348</v>
      </c>
      <c r="AR57" s="107"/>
      <c r="AS57" s="96">
        <v>1</v>
      </c>
      <c r="AT57" s="96" t="s">
        <v>7646</v>
      </c>
    </row>
    <row r="58" spans="1:46" ht="19.5" customHeight="1" x14ac:dyDescent="0.2">
      <c r="A58" s="118">
        <v>20030</v>
      </c>
      <c r="B58" s="119" t="s">
        <v>429</v>
      </c>
      <c r="C58" s="119" t="s">
        <v>311</v>
      </c>
      <c r="D58" s="100" t="s">
        <v>138</v>
      </c>
      <c r="E58" s="101">
        <v>29166</v>
      </c>
      <c r="F58" s="100" t="s">
        <v>430</v>
      </c>
      <c r="G58" s="99" t="s">
        <v>4541</v>
      </c>
      <c r="H58" s="100" t="s">
        <v>431</v>
      </c>
      <c r="I58" s="101">
        <v>39492</v>
      </c>
      <c r="J58" s="100" t="s">
        <v>110</v>
      </c>
      <c r="K58" s="100" t="s">
        <v>4020</v>
      </c>
      <c r="L58" s="100" t="s">
        <v>4243</v>
      </c>
      <c r="M58" s="102" t="s">
        <v>623</v>
      </c>
      <c r="N58" s="103"/>
      <c r="O58" s="99" t="s">
        <v>428</v>
      </c>
      <c r="P58" s="100" t="s">
        <v>432</v>
      </c>
      <c r="Q58" s="100" t="s">
        <v>433</v>
      </c>
      <c r="R58" s="100" t="s">
        <v>623</v>
      </c>
      <c r="S58" s="99" t="s">
        <v>4871</v>
      </c>
      <c r="T58" s="99" t="s">
        <v>5162</v>
      </c>
      <c r="U58" s="100"/>
      <c r="V58" s="100"/>
      <c r="W58" s="100"/>
      <c r="X58" s="100" t="s">
        <v>15</v>
      </c>
      <c r="Y58" s="99"/>
      <c r="Z58" s="99"/>
      <c r="AA58" s="99" t="s">
        <v>139</v>
      </c>
      <c r="AB58" s="105" t="s">
        <v>230</v>
      </c>
      <c r="AC58" s="100" t="s">
        <v>58</v>
      </c>
      <c r="AD58" s="99"/>
      <c r="AE58" s="99" t="s">
        <v>117</v>
      </c>
      <c r="AF58" s="101"/>
      <c r="AG58" s="104" t="s">
        <v>623</v>
      </c>
      <c r="AH58" s="101">
        <v>39692</v>
      </c>
      <c r="AI58" s="104">
        <v>9</v>
      </c>
      <c r="AJ58" s="108" t="s">
        <v>163</v>
      </c>
      <c r="AK58" s="106" t="s">
        <v>623</v>
      </c>
      <c r="AL58" s="106"/>
      <c r="AM58" s="110">
        <v>40575</v>
      </c>
      <c r="AN58" s="107">
        <v>2</v>
      </c>
      <c r="AO58" s="109" t="s">
        <v>623</v>
      </c>
      <c r="AP58" s="107"/>
      <c r="AQ58" s="105" t="s">
        <v>5347</v>
      </c>
      <c r="AR58" s="107"/>
      <c r="AS58" s="96">
        <v>11</v>
      </c>
      <c r="AT58" s="96" t="s">
        <v>7646</v>
      </c>
    </row>
    <row r="59" spans="1:46" ht="15.75" customHeight="1" x14ac:dyDescent="0.2">
      <c r="A59" s="118">
        <v>20033</v>
      </c>
      <c r="B59" s="119" t="s">
        <v>434</v>
      </c>
      <c r="C59" s="119" t="s">
        <v>435</v>
      </c>
      <c r="D59" s="100" t="s">
        <v>138</v>
      </c>
      <c r="E59" s="101">
        <v>31659</v>
      </c>
      <c r="F59" s="100" t="s">
        <v>162</v>
      </c>
      <c r="G59" s="99" t="s">
        <v>4484</v>
      </c>
      <c r="H59" s="100" t="s">
        <v>4062</v>
      </c>
      <c r="I59" s="101">
        <v>37774</v>
      </c>
      <c r="J59" s="100" t="s">
        <v>162</v>
      </c>
      <c r="K59" s="100" t="s">
        <v>4020</v>
      </c>
      <c r="L59" s="100" t="s">
        <v>150</v>
      </c>
      <c r="M59" s="102" t="s">
        <v>623</v>
      </c>
      <c r="N59" s="103"/>
      <c r="O59" s="99" t="s">
        <v>623</v>
      </c>
      <c r="P59" s="100" t="s">
        <v>436</v>
      </c>
      <c r="Q59" s="100" t="s">
        <v>437</v>
      </c>
      <c r="R59" s="100" t="s">
        <v>623</v>
      </c>
      <c r="S59" s="99" t="s">
        <v>4622</v>
      </c>
      <c r="T59" s="99" t="s">
        <v>5001</v>
      </c>
      <c r="U59" s="100"/>
      <c r="V59" s="100"/>
      <c r="W59" s="100"/>
      <c r="X59" s="100"/>
      <c r="Y59" s="99"/>
      <c r="Z59" s="99"/>
      <c r="AA59" s="99"/>
      <c r="AB59" s="105"/>
      <c r="AC59" s="100"/>
      <c r="AD59" s="99"/>
      <c r="AE59" s="99" t="s">
        <v>117</v>
      </c>
      <c r="AF59" s="101"/>
      <c r="AG59" s="104" t="s">
        <v>623</v>
      </c>
      <c r="AH59" s="101">
        <v>39532</v>
      </c>
      <c r="AI59" s="104">
        <v>3</v>
      </c>
      <c r="AJ59" s="108" t="s">
        <v>163</v>
      </c>
      <c r="AK59" s="106" t="s">
        <v>623</v>
      </c>
      <c r="AL59" s="106"/>
      <c r="AM59" s="110">
        <v>40037</v>
      </c>
      <c r="AN59" s="107">
        <v>8</v>
      </c>
      <c r="AO59" s="109" t="s">
        <v>623</v>
      </c>
      <c r="AP59" s="107"/>
      <c r="AQ59" s="108"/>
      <c r="AR59" s="107"/>
      <c r="AS59" s="96">
        <v>9</v>
      </c>
      <c r="AT59" s="96" t="s">
        <v>7646</v>
      </c>
    </row>
    <row r="60" spans="1:46" s="107" customFormat="1" ht="19.5" customHeight="1" x14ac:dyDescent="0.2">
      <c r="A60" s="118">
        <v>20034</v>
      </c>
      <c r="B60" s="119" t="s">
        <v>247</v>
      </c>
      <c r="C60" s="119" t="s">
        <v>438</v>
      </c>
      <c r="D60" s="100" t="s">
        <v>138</v>
      </c>
      <c r="E60" s="101">
        <v>29987</v>
      </c>
      <c r="F60" s="100" t="s">
        <v>312</v>
      </c>
      <c r="G60" s="99" t="s">
        <v>4514</v>
      </c>
      <c r="H60" s="100" t="s">
        <v>439</v>
      </c>
      <c r="I60" s="101">
        <v>39711</v>
      </c>
      <c r="J60" s="100" t="s">
        <v>312</v>
      </c>
      <c r="K60" s="100" t="s">
        <v>4020</v>
      </c>
      <c r="L60" s="100" t="s">
        <v>328</v>
      </c>
      <c r="M60" s="102" t="s">
        <v>623</v>
      </c>
      <c r="N60" s="103"/>
      <c r="O60" s="99" t="s">
        <v>4216</v>
      </c>
      <c r="P60" s="100" t="s">
        <v>623</v>
      </c>
      <c r="Q60" s="100" t="s">
        <v>440</v>
      </c>
      <c r="R60" s="100" t="s">
        <v>623</v>
      </c>
      <c r="S60" s="99" t="s">
        <v>4757</v>
      </c>
      <c r="T60" s="99" t="s">
        <v>2565</v>
      </c>
      <c r="U60" s="100"/>
      <c r="V60" s="100"/>
      <c r="W60" s="100"/>
      <c r="X60" s="100" t="s">
        <v>11</v>
      </c>
      <c r="Y60" s="99" t="s">
        <v>10</v>
      </c>
      <c r="Z60" s="99"/>
      <c r="AA60" s="99">
        <v>3</v>
      </c>
      <c r="AB60" s="105" t="s">
        <v>116</v>
      </c>
      <c r="AC60" s="100"/>
      <c r="AD60" s="99"/>
      <c r="AE60" s="99" t="s">
        <v>117</v>
      </c>
      <c r="AF60" s="101"/>
      <c r="AG60" s="104" t="s">
        <v>623</v>
      </c>
      <c r="AH60" s="101">
        <v>39527</v>
      </c>
      <c r="AI60" s="104">
        <v>3</v>
      </c>
      <c r="AJ60" s="108" t="s">
        <v>163</v>
      </c>
      <c r="AK60" s="106" t="s">
        <v>623</v>
      </c>
      <c r="AL60" s="106"/>
      <c r="AM60" s="110">
        <v>40969</v>
      </c>
      <c r="AN60" s="107">
        <v>3</v>
      </c>
      <c r="AO60" s="109" t="s">
        <v>623</v>
      </c>
      <c r="AQ60" s="108"/>
      <c r="AS60" s="96">
        <v>2</v>
      </c>
      <c r="AT60" s="96" t="s">
        <v>7646</v>
      </c>
    </row>
    <row r="61" spans="1:46" ht="19.5" customHeight="1" x14ac:dyDescent="0.2">
      <c r="A61" s="118">
        <v>20035</v>
      </c>
      <c r="B61" s="119" t="s">
        <v>442</v>
      </c>
      <c r="C61" s="119" t="s">
        <v>443</v>
      </c>
      <c r="D61" s="100" t="s">
        <v>109</v>
      </c>
      <c r="E61" s="101"/>
      <c r="F61" s="100"/>
      <c r="G61" s="99" t="s">
        <v>2565</v>
      </c>
      <c r="H61" s="100" t="s">
        <v>623</v>
      </c>
      <c r="I61" s="101"/>
      <c r="J61" s="100"/>
      <c r="K61" s="100" t="s">
        <v>4020</v>
      </c>
      <c r="L61" s="100" t="s">
        <v>623</v>
      </c>
      <c r="M61" s="102" t="s">
        <v>623</v>
      </c>
      <c r="N61" s="103"/>
      <c r="O61" s="99" t="s">
        <v>623</v>
      </c>
      <c r="P61" s="100" t="s">
        <v>623</v>
      </c>
      <c r="Q61" s="100" t="s">
        <v>623</v>
      </c>
      <c r="R61" s="100" t="s">
        <v>623</v>
      </c>
      <c r="S61" s="99" t="s">
        <v>2565</v>
      </c>
      <c r="T61" s="99" t="s">
        <v>2565</v>
      </c>
      <c r="U61" s="100" t="s">
        <v>623</v>
      </c>
      <c r="V61" s="100"/>
      <c r="W61" s="100" t="s">
        <v>623</v>
      </c>
      <c r="X61" s="100" t="s">
        <v>4176</v>
      </c>
      <c r="Y61" s="99"/>
      <c r="Z61" s="99"/>
      <c r="AA61" s="99"/>
      <c r="AB61" s="105"/>
      <c r="AC61" s="100"/>
      <c r="AD61" s="99"/>
      <c r="AE61" s="99"/>
      <c r="AF61" s="101"/>
      <c r="AG61" s="104" t="s">
        <v>623</v>
      </c>
      <c r="AH61" s="101"/>
      <c r="AI61" s="104" t="s">
        <v>623</v>
      </c>
      <c r="AJ61" s="108" t="s">
        <v>163</v>
      </c>
      <c r="AK61" s="106" t="s">
        <v>623</v>
      </c>
      <c r="AL61" s="106"/>
      <c r="AM61" s="110"/>
      <c r="AN61" s="107" t="s">
        <v>623</v>
      </c>
      <c r="AO61" s="109" t="s">
        <v>623</v>
      </c>
      <c r="AP61" s="107"/>
      <c r="AQ61" s="108"/>
      <c r="AR61" s="107"/>
      <c r="AS61" s="96" t="s">
        <v>623</v>
      </c>
      <c r="AT61" s="96" t="s">
        <v>7646</v>
      </c>
    </row>
    <row r="62" spans="1:46" ht="19.5" customHeight="1" x14ac:dyDescent="0.2">
      <c r="A62" s="118">
        <v>20036</v>
      </c>
      <c r="B62" s="119" t="s">
        <v>444</v>
      </c>
      <c r="C62" s="119" t="s">
        <v>445</v>
      </c>
      <c r="D62" s="100" t="s">
        <v>138</v>
      </c>
      <c r="E62" s="101">
        <v>30937</v>
      </c>
      <c r="F62" s="100" t="s">
        <v>110</v>
      </c>
      <c r="G62" s="99" t="s">
        <v>4477</v>
      </c>
      <c r="H62" s="100" t="s">
        <v>446</v>
      </c>
      <c r="I62" s="101">
        <v>39728</v>
      </c>
      <c r="J62" s="100" t="s">
        <v>110</v>
      </c>
      <c r="K62" s="100" t="s">
        <v>4020</v>
      </c>
      <c r="L62" s="100" t="s">
        <v>4038</v>
      </c>
      <c r="M62" s="102" t="s">
        <v>4378</v>
      </c>
      <c r="N62" s="103"/>
      <c r="O62" s="99" t="s">
        <v>2829</v>
      </c>
      <c r="P62" s="100" t="s">
        <v>447</v>
      </c>
      <c r="Q62" s="100" t="s">
        <v>448</v>
      </c>
      <c r="R62" s="100" t="s">
        <v>623</v>
      </c>
      <c r="S62" s="99" t="s">
        <v>4899</v>
      </c>
      <c r="T62" s="99" t="s">
        <v>5180</v>
      </c>
      <c r="U62" s="100"/>
      <c r="V62" s="100"/>
      <c r="W62" s="100"/>
      <c r="X62" s="100" t="s">
        <v>14</v>
      </c>
      <c r="Y62" s="99" t="s">
        <v>13</v>
      </c>
      <c r="Z62" s="99"/>
      <c r="AA62" s="99">
        <v>3</v>
      </c>
      <c r="AB62" s="105" t="s">
        <v>116</v>
      </c>
      <c r="AC62" s="100" t="s">
        <v>31</v>
      </c>
      <c r="AD62" s="99" t="s">
        <v>36</v>
      </c>
      <c r="AE62" s="99" t="s">
        <v>117</v>
      </c>
      <c r="AF62" s="101">
        <v>39753</v>
      </c>
      <c r="AG62" s="104">
        <v>11</v>
      </c>
      <c r="AH62" s="101">
        <v>39753</v>
      </c>
      <c r="AI62" s="104">
        <v>11</v>
      </c>
      <c r="AJ62" s="99" t="s">
        <v>119</v>
      </c>
      <c r="AK62" s="106">
        <v>41386</v>
      </c>
      <c r="AL62" s="106" t="s">
        <v>6731</v>
      </c>
      <c r="AM62" s="101"/>
      <c r="AN62" s="104" t="s">
        <v>623</v>
      </c>
      <c r="AO62" s="100" t="s">
        <v>623</v>
      </c>
      <c r="AP62" s="107"/>
      <c r="AQ62" s="99" t="s">
        <v>5348</v>
      </c>
      <c r="AR62" s="107"/>
      <c r="AS62" s="96">
        <v>9</v>
      </c>
      <c r="AT62" s="96" t="s">
        <v>7646</v>
      </c>
    </row>
    <row r="63" spans="1:46" s="107" customFormat="1" ht="19.5" customHeight="1" x14ac:dyDescent="0.2">
      <c r="A63" s="118">
        <v>20037</v>
      </c>
      <c r="B63" s="119" t="s">
        <v>450</v>
      </c>
      <c r="C63" s="119" t="s">
        <v>196</v>
      </c>
      <c r="D63" s="100" t="s">
        <v>138</v>
      </c>
      <c r="E63" s="101">
        <v>30101</v>
      </c>
      <c r="F63" s="100" t="s">
        <v>110</v>
      </c>
      <c r="G63" s="99" t="s">
        <v>4477</v>
      </c>
      <c r="H63" s="100" t="s">
        <v>451</v>
      </c>
      <c r="I63" s="101">
        <v>35520</v>
      </c>
      <c r="J63" s="100" t="s">
        <v>110</v>
      </c>
      <c r="K63" s="100" t="s">
        <v>4044</v>
      </c>
      <c r="L63" s="100" t="s">
        <v>454</v>
      </c>
      <c r="M63" s="102" t="s">
        <v>623</v>
      </c>
      <c r="N63" s="103"/>
      <c r="O63" s="99" t="s">
        <v>449</v>
      </c>
      <c r="P63" s="100" t="s">
        <v>452</v>
      </c>
      <c r="Q63" s="100" t="s">
        <v>453</v>
      </c>
      <c r="R63" s="100" t="s">
        <v>623</v>
      </c>
      <c r="S63" s="99" t="s">
        <v>4858</v>
      </c>
      <c r="T63" s="99" t="s">
        <v>5154</v>
      </c>
      <c r="U63" s="100"/>
      <c r="V63" s="100"/>
      <c r="W63" s="100"/>
      <c r="X63" s="100" t="s">
        <v>723</v>
      </c>
      <c r="Y63" s="99"/>
      <c r="Z63" s="99"/>
      <c r="AA63" s="99" t="s">
        <v>139</v>
      </c>
      <c r="AB63" s="105" t="s">
        <v>116</v>
      </c>
      <c r="AC63" s="100" t="s">
        <v>31</v>
      </c>
      <c r="AD63" s="99"/>
      <c r="AE63" s="99" t="s">
        <v>117</v>
      </c>
      <c r="AF63" s="101"/>
      <c r="AG63" s="104" t="s">
        <v>623</v>
      </c>
      <c r="AH63" s="101">
        <v>39763</v>
      </c>
      <c r="AI63" s="104">
        <v>11</v>
      </c>
      <c r="AJ63" s="108" t="s">
        <v>163</v>
      </c>
      <c r="AK63" s="106" t="s">
        <v>623</v>
      </c>
      <c r="AL63" s="106"/>
      <c r="AM63" s="110">
        <v>40878</v>
      </c>
      <c r="AN63" s="107">
        <v>12</v>
      </c>
      <c r="AO63" s="109" t="s">
        <v>623</v>
      </c>
      <c r="AQ63" s="108"/>
      <c r="AS63" s="96">
        <v>5</v>
      </c>
      <c r="AT63" s="96" t="s">
        <v>7646</v>
      </c>
    </row>
    <row r="64" spans="1:46" s="107" customFormat="1" ht="19.5" customHeight="1" x14ac:dyDescent="0.2">
      <c r="A64" s="118">
        <v>20038</v>
      </c>
      <c r="B64" s="119" t="s">
        <v>456</v>
      </c>
      <c r="C64" s="119" t="s">
        <v>196</v>
      </c>
      <c r="D64" s="100" t="s">
        <v>138</v>
      </c>
      <c r="E64" s="101">
        <v>31583</v>
      </c>
      <c r="F64" s="100" t="s">
        <v>162</v>
      </c>
      <c r="G64" s="99" t="s">
        <v>4484</v>
      </c>
      <c r="H64" s="100" t="s">
        <v>457</v>
      </c>
      <c r="I64" s="101">
        <v>37070</v>
      </c>
      <c r="J64" s="100" t="s">
        <v>162</v>
      </c>
      <c r="K64" s="100" t="s">
        <v>4020</v>
      </c>
      <c r="L64" s="100" t="s">
        <v>460</v>
      </c>
      <c r="M64" s="102" t="s">
        <v>4209</v>
      </c>
      <c r="N64" s="103"/>
      <c r="O64" s="99" t="s">
        <v>455</v>
      </c>
      <c r="P64" s="100" t="s">
        <v>458</v>
      </c>
      <c r="Q64" s="100" t="s">
        <v>459</v>
      </c>
      <c r="R64" s="100" t="s">
        <v>623</v>
      </c>
      <c r="S64" s="99" t="s">
        <v>4750</v>
      </c>
      <c r="T64" s="99" t="s">
        <v>5088</v>
      </c>
      <c r="U64" s="100"/>
      <c r="V64" s="100"/>
      <c r="W64" s="100"/>
      <c r="X64" s="100" t="s">
        <v>12</v>
      </c>
      <c r="Y64" s="99" t="s">
        <v>308</v>
      </c>
      <c r="Z64" s="99"/>
      <c r="AA64" s="99">
        <v>2</v>
      </c>
      <c r="AB64" s="105" t="s">
        <v>611</v>
      </c>
      <c r="AC64" s="100" t="s">
        <v>31</v>
      </c>
      <c r="AD64" s="99" t="s">
        <v>37</v>
      </c>
      <c r="AE64" s="99" t="s">
        <v>117</v>
      </c>
      <c r="AF64" s="101">
        <v>39772</v>
      </c>
      <c r="AG64" s="104">
        <v>11</v>
      </c>
      <c r="AH64" s="101">
        <v>39772</v>
      </c>
      <c r="AI64" s="104">
        <v>11</v>
      </c>
      <c r="AJ64" s="105" t="s">
        <v>4060</v>
      </c>
      <c r="AK64" s="106">
        <v>41526</v>
      </c>
      <c r="AL64" s="106"/>
      <c r="AM64" s="101"/>
      <c r="AN64" s="104"/>
      <c r="AO64" s="100" t="s">
        <v>623</v>
      </c>
      <c r="AQ64" s="105" t="s">
        <v>5348</v>
      </c>
      <c r="AS64" s="96">
        <v>6</v>
      </c>
      <c r="AT64" s="96" t="s">
        <v>7646</v>
      </c>
    </row>
    <row r="65" spans="1:46" ht="19.5" customHeight="1" x14ac:dyDescent="0.2">
      <c r="A65" s="118">
        <v>20039</v>
      </c>
      <c r="B65" s="119" t="s">
        <v>461</v>
      </c>
      <c r="C65" s="119" t="s">
        <v>462</v>
      </c>
      <c r="D65" s="100" t="s">
        <v>138</v>
      </c>
      <c r="E65" s="101"/>
      <c r="F65" s="100" t="s">
        <v>623</v>
      </c>
      <c r="G65" s="99" t="s">
        <v>2565</v>
      </c>
      <c r="H65" s="100" t="s">
        <v>623</v>
      </c>
      <c r="I65" s="101"/>
      <c r="J65" s="100" t="s">
        <v>623</v>
      </c>
      <c r="K65" s="100" t="s">
        <v>4020</v>
      </c>
      <c r="L65" s="100" t="s">
        <v>4066</v>
      </c>
      <c r="M65" s="102"/>
      <c r="N65" s="103"/>
      <c r="O65" s="99" t="s">
        <v>623</v>
      </c>
      <c r="P65" s="100" t="s">
        <v>623</v>
      </c>
      <c r="Q65" s="100" t="s">
        <v>623</v>
      </c>
      <c r="R65" s="100" t="s">
        <v>623</v>
      </c>
      <c r="S65" s="99" t="s">
        <v>2565</v>
      </c>
      <c r="T65" s="99" t="s">
        <v>2565</v>
      </c>
      <c r="U65" s="100"/>
      <c r="V65" s="100"/>
      <c r="W65" s="100"/>
      <c r="X65" s="100"/>
      <c r="Y65" s="99"/>
      <c r="Z65" s="99"/>
      <c r="AA65" s="99"/>
      <c r="AB65" s="105"/>
      <c r="AC65" s="100" t="s">
        <v>58</v>
      </c>
      <c r="AD65" s="99"/>
      <c r="AE65" s="99" t="s">
        <v>117</v>
      </c>
      <c r="AF65" s="101"/>
      <c r="AG65" s="104" t="s">
        <v>623</v>
      </c>
      <c r="AH65" s="101">
        <v>39772</v>
      </c>
      <c r="AI65" s="104">
        <v>11</v>
      </c>
      <c r="AJ65" s="108" t="s">
        <v>163</v>
      </c>
      <c r="AK65" s="106" t="s">
        <v>623</v>
      </c>
      <c r="AL65" s="106"/>
      <c r="AM65" s="110"/>
      <c r="AN65" s="107" t="s">
        <v>623</v>
      </c>
      <c r="AO65" s="109"/>
      <c r="AP65" s="107"/>
      <c r="AQ65" s="105" t="s">
        <v>5347</v>
      </c>
      <c r="AR65" s="107"/>
      <c r="AS65" s="96" t="s">
        <v>623</v>
      </c>
      <c r="AT65" s="96" t="s">
        <v>7646</v>
      </c>
    </row>
    <row r="66" spans="1:46" s="107" customFormat="1" ht="19.5" customHeight="1" x14ac:dyDescent="0.2">
      <c r="A66" s="118">
        <v>20040</v>
      </c>
      <c r="B66" s="119" t="s">
        <v>247</v>
      </c>
      <c r="C66" s="119" t="s">
        <v>465</v>
      </c>
      <c r="D66" s="100" t="s">
        <v>138</v>
      </c>
      <c r="E66" s="101">
        <v>31543</v>
      </c>
      <c r="F66" s="100" t="s">
        <v>162</v>
      </c>
      <c r="G66" s="99" t="s">
        <v>4484</v>
      </c>
      <c r="H66" s="100" t="s">
        <v>466</v>
      </c>
      <c r="I66" s="101">
        <v>36965</v>
      </c>
      <c r="J66" s="100" t="s">
        <v>162</v>
      </c>
      <c r="K66" s="100" t="s">
        <v>4020</v>
      </c>
      <c r="L66" s="100" t="s">
        <v>469</v>
      </c>
      <c r="M66" s="102" t="s">
        <v>2222</v>
      </c>
      <c r="N66" s="103"/>
      <c r="O66" s="99" t="s">
        <v>464</v>
      </c>
      <c r="P66" s="100" t="s">
        <v>467</v>
      </c>
      <c r="Q66" s="100" t="s">
        <v>468</v>
      </c>
      <c r="R66" s="100" t="s">
        <v>623</v>
      </c>
      <c r="S66" s="99" t="s">
        <v>4841</v>
      </c>
      <c r="T66" s="99" t="s">
        <v>5144</v>
      </c>
      <c r="U66" s="100"/>
      <c r="V66" s="100"/>
      <c r="W66" s="100"/>
      <c r="X66" s="100" t="s">
        <v>16</v>
      </c>
      <c r="Y66" s="99" t="s">
        <v>3011</v>
      </c>
      <c r="Z66" s="99"/>
      <c r="AA66" s="99" t="s">
        <v>139</v>
      </c>
      <c r="AB66" s="105" t="s">
        <v>230</v>
      </c>
      <c r="AC66" s="100"/>
      <c r="AD66" s="99"/>
      <c r="AE66" s="99" t="s">
        <v>117</v>
      </c>
      <c r="AF66" s="101"/>
      <c r="AG66" s="104" t="s">
        <v>623</v>
      </c>
      <c r="AH66" s="101">
        <v>39777</v>
      </c>
      <c r="AI66" s="104">
        <v>11</v>
      </c>
      <c r="AJ66" s="108" t="s">
        <v>163</v>
      </c>
      <c r="AK66" s="106" t="s">
        <v>623</v>
      </c>
      <c r="AL66" s="106"/>
      <c r="AM66" s="110">
        <v>40999</v>
      </c>
      <c r="AN66" s="107">
        <v>3</v>
      </c>
      <c r="AO66" s="109"/>
      <c r="AQ66" s="108"/>
      <c r="AS66" s="96">
        <v>5</v>
      </c>
      <c r="AT66" s="96" t="s">
        <v>7646</v>
      </c>
    </row>
    <row r="67" spans="1:46" ht="15.75" customHeight="1" x14ac:dyDescent="0.2">
      <c r="A67" s="118">
        <v>20041</v>
      </c>
      <c r="B67" s="119" t="s">
        <v>471</v>
      </c>
      <c r="C67" s="119" t="s">
        <v>472</v>
      </c>
      <c r="D67" s="100" t="s">
        <v>138</v>
      </c>
      <c r="E67" s="101">
        <v>28127</v>
      </c>
      <c r="F67" s="100" t="s">
        <v>110</v>
      </c>
      <c r="G67" s="99" t="s">
        <v>4477</v>
      </c>
      <c r="H67" s="100" t="s">
        <v>473</v>
      </c>
      <c r="I67" s="101">
        <v>35204</v>
      </c>
      <c r="J67" s="100" t="s">
        <v>110</v>
      </c>
      <c r="K67" s="100" t="s">
        <v>4020</v>
      </c>
      <c r="L67" s="100" t="s">
        <v>373</v>
      </c>
      <c r="M67" s="102"/>
      <c r="N67" s="103"/>
      <c r="O67" s="99" t="s">
        <v>623</v>
      </c>
      <c r="P67" s="100" t="s">
        <v>623</v>
      </c>
      <c r="Q67" s="100" t="s">
        <v>474</v>
      </c>
      <c r="R67" s="100" t="s">
        <v>623</v>
      </c>
      <c r="S67" s="99" t="s">
        <v>4770</v>
      </c>
      <c r="T67" s="99" t="s">
        <v>4770</v>
      </c>
      <c r="U67" s="100"/>
      <c r="V67" s="100"/>
      <c r="W67" s="100"/>
      <c r="X67" s="100"/>
      <c r="Y67" s="99"/>
      <c r="Z67" s="99"/>
      <c r="AA67" s="99"/>
      <c r="AB67" s="105"/>
      <c r="AC67" s="100"/>
      <c r="AD67" s="99"/>
      <c r="AE67" s="99" t="s">
        <v>117</v>
      </c>
      <c r="AF67" s="101"/>
      <c r="AG67" s="104" t="s">
        <v>623</v>
      </c>
      <c r="AH67" s="101">
        <v>39777</v>
      </c>
      <c r="AI67" s="104">
        <v>11</v>
      </c>
      <c r="AJ67" s="108" t="s">
        <v>163</v>
      </c>
      <c r="AK67" s="106" t="s">
        <v>623</v>
      </c>
      <c r="AL67" s="106"/>
      <c r="AM67" s="110"/>
      <c r="AN67" s="107" t="s">
        <v>623</v>
      </c>
      <c r="AO67" s="109"/>
      <c r="AP67" s="107"/>
      <c r="AQ67" s="108"/>
      <c r="AR67" s="107"/>
      <c r="AS67" s="96">
        <v>1</v>
      </c>
      <c r="AT67" s="96" t="s">
        <v>7646</v>
      </c>
    </row>
    <row r="68" spans="1:46" s="107" customFormat="1" ht="19.5" customHeight="1" x14ac:dyDescent="0.2">
      <c r="A68" s="118">
        <v>20042</v>
      </c>
      <c r="B68" s="119" t="s">
        <v>476</v>
      </c>
      <c r="C68" s="119" t="s">
        <v>108</v>
      </c>
      <c r="D68" s="100" t="s">
        <v>109</v>
      </c>
      <c r="E68" s="101">
        <v>31629</v>
      </c>
      <c r="F68" s="100" t="s">
        <v>110</v>
      </c>
      <c r="G68" s="99" t="s">
        <v>4477</v>
      </c>
      <c r="H68" s="100" t="s">
        <v>477</v>
      </c>
      <c r="I68" s="101">
        <v>36763</v>
      </c>
      <c r="J68" s="100" t="s">
        <v>110</v>
      </c>
      <c r="K68" s="100" t="s">
        <v>4020</v>
      </c>
      <c r="L68" s="100" t="s">
        <v>150</v>
      </c>
      <c r="M68" s="102" t="s">
        <v>623</v>
      </c>
      <c r="N68" s="103"/>
      <c r="O68" s="99" t="s">
        <v>475</v>
      </c>
      <c r="P68" s="100" t="s">
        <v>478</v>
      </c>
      <c r="Q68" s="100" t="s">
        <v>479</v>
      </c>
      <c r="R68" s="100" t="s">
        <v>623</v>
      </c>
      <c r="S68" s="99" t="s">
        <v>4875</v>
      </c>
      <c r="T68" s="99" t="s">
        <v>5165</v>
      </c>
      <c r="U68" s="100"/>
      <c r="V68" s="100"/>
      <c r="W68" s="100"/>
      <c r="X68" s="100" t="s">
        <v>17</v>
      </c>
      <c r="Y68" s="99" t="s">
        <v>5252</v>
      </c>
      <c r="Z68" s="99"/>
      <c r="AA68" s="99" t="s">
        <v>139</v>
      </c>
      <c r="AB68" s="105" t="s">
        <v>230</v>
      </c>
      <c r="AC68" s="100" t="s">
        <v>52</v>
      </c>
      <c r="AD68" s="99"/>
      <c r="AE68" s="99" t="s">
        <v>117</v>
      </c>
      <c r="AF68" s="101"/>
      <c r="AG68" s="104" t="s">
        <v>623</v>
      </c>
      <c r="AH68" s="101"/>
      <c r="AI68" s="104" t="s">
        <v>623</v>
      </c>
      <c r="AJ68" s="108" t="s">
        <v>163</v>
      </c>
      <c r="AK68" s="106" t="s">
        <v>623</v>
      </c>
      <c r="AL68" s="106"/>
      <c r="AM68" s="110"/>
      <c r="AN68" s="107" t="s">
        <v>623</v>
      </c>
      <c r="AO68" s="109" t="s">
        <v>623</v>
      </c>
      <c r="AQ68" s="108"/>
      <c r="AS68" s="96">
        <v>8</v>
      </c>
      <c r="AT68" s="96" t="s">
        <v>7646</v>
      </c>
    </row>
    <row r="69" spans="1:46" s="107" customFormat="1" ht="19.5" customHeight="1" x14ac:dyDescent="0.2">
      <c r="A69" s="118">
        <v>20043</v>
      </c>
      <c r="B69" s="119" t="s">
        <v>481</v>
      </c>
      <c r="C69" s="119" t="s">
        <v>412</v>
      </c>
      <c r="D69" s="100" t="s">
        <v>109</v>
      </c>
      <c r="E69" s="101">
        <v>31181</v>
      </c>
      <c r="F69" s="100" t="s">
        <v>312</v>
      </c>
      <c r="G69" s="99" t="s">
        <v>4514</v>
      </c>
      <c r="H69" s="100" t="s">
        <v>482</v>
      </c>
      <c r="I69" s="101">
        <v>39036</v>
      </c>
      <c r="J69" s="100" t="s">
        <v>312</v>
      </c>
      <c r="K69" s="100" t="s">
        <v>4020</v>
      </c>
      <c r="L69" s="100" t="s">
        <v>484</v>
      </c>
      <c r="M69" s="102"/>
      <c r="N69" s="103"/>
      <c r="O69" s="99" t="s">
        <v>480</v>
      </c>
      <c r="P69" s="100" t="s">
        <v>623</v>
      </c>
      <c r="Q69" s="100" t="s">
        <v>483</v>
      </c>
      <c r="R69" s="100" t="s">
        <v>623</v>
      </c>
      <c r="S69" s="99" t="s">
        <v>4881</v>
      </c>
      <c r="T69" s="99" t="s">
        <v>5169</v>
      </c>
      <c r="U69" s="100"/>
      <c r="V69" s="100"/>
      <c r="W69" s="100"/>
      <c r="X69" s="100"/>
      <c r="Y69" s="99"/>
      <c r="Z69" s="99"/>
      <c r="AA69" s="99"/>
      <c r="AB69" s="105"/>
      <c r="AC69" s="100"/>
      <c r="AD69" s="99"/>
      <c r="AE69" s="99" t="s">
        <v>117</v>
      </c>
      <c r="AF69" s="101"/>
      <c r="AG69" s="104" t="s">
        <v>623</v>
      </c>
      <c r="AH69" s="101">
        <v>39783</v>
      </c>
      <c r="AI69" s="104">
        <v>12</v>
      </c>
      <c r="AJ69" s="108" t="s">
        <v>163</v>
      </c>
      <c r="AK69" s="106" t="s">
        <v>623</v>
      </c>
      <c r="AL69" s="106"/>
      <c r="AM69" s="110"/>
      <c r="AN69" s="107" t="s">
        <v>623</v>
      </c>
      <c r="AO69" s="109"/>
      <c r="AQ69" s="108"/>
      <c r="AS69" s="96">
        <v>5</v>
      </c>
      <c r="AT69" s="96" t="s">
        <v>7646</v>
      </c>
    </row>
    <row r="70" spans="1:46" ht="19.5" customHeight="1" x14ac:dyDescent="0.2">
      <c r="A70" s="118">
        <v>20044</v>
      </c>
      <c r="B70" s="127" t="s">
        <v>486</v>
      </c>
      <c r="C70" s="127" t="s">
        <v>487</v>
      </c>
      <c r="D70" s="100" t="s">
        <v>138</v>
      </c>
      <c r="E70" s="101">
        <v>28532</v>
      </c>
      <c r="F70" s="100"/>
      <c r="G70" s="99" t="s">
        <v>110</v>
      </c>
      <c r="H70" s="100" t="s">
        <v>488</v>
      </c>
      <c r="I70" s="101">
        <v>38933</v>
      </c>
      <c r="J70" s="100" t="s">
        <v>110</v>
      </c>
      <c r="K70" s="100" t="s">
        <v>158</v>
      </c>
      <c r="L70" s="100" t="s">
        <v>358</v>
      </c>
      <c r="M70" s="102">
        <v>0</v>
      </c>
      <c r="N70" s="103"/>
      <c r="O70" s="216" t="s">
        <v>485</v>
      </c>
      <c r="P70" s="100"/>
      <c r="Q70" s="100" t="s">
        <v>491</v>
      </c>
      <c r="R70" s="100"/>
      <c r="S70" s="99" t="s">
        <v>489</v>
      </c>
      <c r="T70" s="99" t="s">
        <v>490</v>
      </c>
      <c r="U70" s="100" t="s">
        <v>492</v>
      </c>
      <c r="V70" s="100"/>
      <c r="W70" s="100" t="s">
        <v>493</v>
      </c>
      <c r="X70" s="100" t="s">
        <v>15</v>
      </c>
      <c r="Y70" s="99"/>
      <c r="Z70" s="99"/>
      <c r="AA70" s="99" t="s">
        <v>139</v>
      </c>
      <c r="AB70" s="105" t="s">
        <v>230</v>
      </c>
      <c r="AC70" s="102"/>
      <c r="AD70" s="105"/>
      <c r="AE70" s="105" t="s">
        <v>117</v>
      </c>
      <c r="AF70" s="101"/>
      <c r="AG70" s="104" t="s">
        <v>623</v>
      </c>
      <c r="AH70" s="101"/>
      <c r="AI70" s="104" t="s">
        <v>623</v>
      </c>
      <c r="AJ70" s="99" t="s">
        <v>163</v>
      </c>
      <c r="AK70" s="99"/>
      <c r="AL70" s="99"/>
      <c r="AM70" s="110">
        <v>40253</v>
      </c>
      <c r="AN70" s="107">
        <v>3</v>
      </c>
      <c r="AO70" s="100"/>
      <c r="AQ70" s="99"/>
      <c r="AR70" s="107"/>
      <c r="AS70" s="96">
        <v>2</v>
      </c>
      <c r="AT70" s="96" t="s">
        <v>7646</v>
      </c>
    </row>
    <row r="71" spans="1:46" ht="15.75" customHeight="1" x14ac:dyDescent="0.2">
      <c r="A71" s="118">
        <v>20045</v>
      </c>
      <c r="B71" s="119" t="s">
        <v>456</v>
      </c>
      <c r="C71" s="119" t="s">
        <v>494</v>
      </c>
      <c r="D71" s="100" t="s">
        <v>138</v>
      </c>
      <c r="E71" s="101">
        <v>30090</v>
      </c>
      <c r="F71" s="100" t="s">
        <v>623</v>
      </c>
      <c r="G71" s="99" t="s">
        <v>2565</v>
      </c>
      <c r="H71" s="100" t="s">
        <v>623</v>
      </c>
      <c r="I71" s="101"/>
      <c r="J71" s="100" t="s">
        <v>623</v>
      </c>
      <c r="K71" s="100" t="s">
        <v>4020</v>
      </c>
      <c r="L71" s="100" t="s">
        <v>4038</v>
      </c>
      <c r="M71" s="102" t="s">
        <v>4039</v>
      </c>
      <c r="N71" s="103"/>
      <c r="O71" s="99" t="s">
        <v>623</v>
      </c>
      <c r="P71" s="100" t="s">
        <v>623</v>
      </c>
      <c r="Q71" s="100" t="s">
        <v>623</v>
      </c>
      <c r="R71" s="100" t="s">
        <v>623</v>
      </c>
      <c r="S71" s="99" t="s">
        <v>2565</v>
      </c>
      <c r="T71" s="99" t="s">
        <v>2565</v>
      </c>
      <c r="U71" s="100"/>
      <c r="V71" s="100"/>
      <c r="W71" s="100"/>
      <c r="X71" s="100"/>
      <c r="Y71" s="99"/>
      <c r="Z71" s="99"/>
      <c r="AA71" s="99"/>
      <c r="AB71" s="105"/>
      <c r="AC71" s="100"/>
      <c r="AD71" s="99"/>
      <c r="AE71" s="99" t="s">
        <v>117</v>
      </c>
      <c r="AF71" s="101"/>
      <c r="AG71" s="104" t="s">
        <v>623</v>
      </c>
      <c r="AH71" s="101">
        <v>39790</v>
      </c>
      <c r="AI71" s="104">
        <v>12</v>
      </c>
      <c r="AJ71" s="108" t="s">
        <v>163</v>
      </c>
      <c r="AK71" s="106" t="s">
        <v>623</v>
      </c>
      <c r="AL71" s="106"/>
      <c r="AM71" s="110"/>
      <c r="AN71" s="107" t="s">
        <v>623</v>
      </c>
      <c r="AO71" s="109"/>
      <c r="AP71" s="107"/>
      <c r="AQ71" s="108"/>
      <c r="AR71" s="107"/>
      <c r="AS71" s="96">
        <v>5</v>
      </c>
      <c r="AT71" s="96" t="s">
        <v>7646</v>
      </c>
    </row>
    <row r="72" spans="1:46" ht="19.5" customHeight="1" x14ac:dyDescent="0.2">
      <c r="A72" s="118">
        <v>20046</v>
      </c>
      <c r="B72" s="119" t="s">
        <v>496</v>
      </c>
      <c r="C72" s="119" t="s">
        <v>177</v>
      </c>
      <c r="D72" s="100" t="s">
        <v>109</v>
      </c>
      <c r="E72" s="101">
        <v>31629</v>
      </c>
      <c r="F72" s="100" t="s">
        <v>297</v>
      </c>
      <c r="G72" s="99" t="s">
        <v>4524</v>
      </c>
      <c r="H72" s="100" t="s">
        <v>497</v>
      </c>
      <c r="I72" s="101">
        <v>39247</v>
      </c>
      <c r="J72" s="100" t="s">
        <v>110</v>
      </c>
      <c r="K72" s="100" t="s">
        <v>4020</v>
      </c>
      <c r="L72" s="100" t="s">
        <v>4066</v>
      </c>
      <c r="M72" s="102"/>
      <c r="N72" s="103"/>
      <c r="O72" s="99" t="s">
        <v>495</v>
      </c>
      <c r="P72" s="100" t="s">
        <v>498</v>
      </c>
      <c r="Q72" s="100" t="s">
        <v>499</v>
      </c>
      <c r="R72" s="100" t="s">
        <v>623</v>
      </c>
      <c r="S72" s="99" t="s">
        <v>4889</v>
      </c>
      <c r="T72" s="99" t="s">
        <v>5173</v>
      </c>
      <c r="U72" s="100"/>
      <c r="V72" s="100"/>
      <c r="W72" s="100"/>
      <c r="X72" s="100" t="s">
        <v>11</v>
      </c>
      <c r="Y72" s="99" t="s">
        <v>10</v>
      </c>
      <c r="Z72" s="99"/>
      <c r="AA72" s="99">
        <v>3</v>
      </c>
      <c r="AB72" s="105" t="s">
        <v>116</v>
      </c>
      <c r="AC72" s="100" t="s">
        <v>2559</v>
      </c>
      <c r="AD72" s="99"/>
      <c r="AE72" s="99" t="s">
        <v>117</v>
      </c>
      <c r="AF72" s="101"/>
      <c r="AG72" s="104" t="s">
        <v>623</v>
      </c>
      <c r="AH72" s="101"/>
      <c r="AI72" s="104" t="s">
        <v>623</v>
      </c>
      <c r="AJ72" s="108" t="s">
        <v>163</v>
      </c>
      <c r="AK72" s="106" t="s">
        <v>623</v>
      </c>
      <c r="AL72" s="106"/>
      <c r="AM72" s="110">
        <v>40747</v>
      </c>
      <c r="AN72" s="107">
        <v>7</v>
      </c>
      <c r="AO72" s="109"/>
      <c r="AP72" s="107"/>
      <c r="AQ72" s="108"/>
      <c r="AR72" s="107"/>
      <c r="AS72" s="96">
        <v>8</v>
      </c>
      <c r="AT72" s="96" t="s">
        <v>7646</v>
      </c>
    </row>
    <row r="73" spans="1:46" s="107" customFormat="1" ht="19.5" customHeight="1" x14ac:dyDescent="0.2">
      <c r="A73" s="118">
        <v>20047</v>
      </c>
      <c r="B73" s="127" t="s">
        <v>500</v>
      </c>
      <c r="C73" s="127" t="s">
        <v>267</v>
      </c>
      <c r="D73" s="100" t="s">
        <v>109</v>
      </c>
      <c r="E73" s="101">
        <v>30605</v>
      </c>
      <c r="F73" s="100"/>
      <c r="G73" s="99" t="s">
        <v>312</v>
      </c>
      <c r="H73" s="100">
        <v>162359309</v>
      </c>
      <c r="I73" s="101">
        <v>36025</v>
      </c>
      <c r="J73" s="100" t="s">
        <v>312</v>
      </c>
      <c r="K73" s="100" t="s">
        <v>158</v>
      </c>
      <c r="L73" s="100" t="s">
        <v>157</v>
      </c>
      <c r="M73" s="102">
        <v>0</v>
      </c>
      <c r="N73" s="103"/>
      <c r="O73" s="216">
        <v>0</v>
      </c>
      <c r="P73" s="100"/>
      <c r="Q73" s="100" t="s">
        <v>503</v>
      </c>
      <c r="R73" s="100"/>
      <c r="S73" s="99" t="s">
        <v>501</v>
      </c>
      <c r="T73" s="99" t="s">
        <v>502</v>
      </c>
      <c r="U73" s="100" t="s">
        <v>504</v>
      </c>
      <c r="V73" s="100"/>
      <c r="W73" s="100">
        <v>0</v>
      </c>
      <c r="X73" s="100"/>
      <c r="Y73" s="99"/>
      <c r="Z73" s="99"/>
      <c r="AA73" s="99"/>
      <c r="AB73" s="105"/>
      <c r="AC73" s="102"/>
      <c r="AD73" s="105"/>
      <c r="AE73" s="105" t="s">
        <v>117</v>
      </c>
      <c r="AF73" s="101"/>
      <c r="AG73" s="104" t="s">
        <v>623</v>
      </c>
      <c r="AH73" s="101"/>
      <c r="AI73" s="104" t="s">
        <v>623</v>
      </c>
      <c r="AJ73" s="99" t="s">
        <v>163</v>
      </c>
      <c r="AK73" s="99"/>
      <c r="AL73" s="99"/>
      <c r="AM73" s="110"/>
      <c r="AN73" s="107" t="s">
        <v>623</v>
      </c>
      <c r="AO73" s="100"/>
      <c r="AP73" s="104"/>
      <c r="AQ73" s="99"/>
      <c r="AS73" s="96">
        <v>10</v>
      </c>
      <c r="AT73" s="96" t="s">
        <v>7646</v>
      </c>
    </row>
    <row r="74" spans="1:46" s="107" customFormat="1" ht="19.5" customHeight="1" x14ac:dyDescent="0.2">
      <c r="A74" s="118">
        <v>20048</v>
      </c>
      <c r="B74" s="119" t="s">
        <v>505</v>
      </c>
      <c r="C74" s="119" t="s">
        <v>183</v>
      </c>
      <c r="D74" s="100" t="s">
        <v>138</v>
      </c>
      <c r="E74" s="101">
        <v>28753</v>
      </c>
      <c r="F74" s="102" t="s">
        <v>184</v>
      </c>
      <c r="G74" s="99" t="s">
        <v>4479</v>
      </c>
      <c r="H74" s="100" t="s">
        <v>506</v>
      </c>
      <c r="I74" s="101">
        <v>34784</v>
      </c>
      <c r="J74" s="100" t="s">
        <v>110</v>
      </c>
      <c r="K74" s="100" t="s">
        <v>4044</v>
      </c>
      <c r="L74" s="100" t="s">
        <v>4066</v>
      </c>
      <c r="M74" s="102" t="s">
        <v>623</v>
      </c>
      <c r="N74" s="103"/>
      <c r="O74" s="99" t="s">
        <v>2830</v>
      </c>
      <c r="P74" s="100" t="s">
        <v>507</v>
      </c>
      <c r="Q74" s="100" t="s">
        <v>508</v>
      </c>
      <c r="R74" s="100" t="s">
        <v>623</v>
      </c>
      <c r="S74" s="99" t="s">
        <v>4632</v>
      </c>
      <c r="T74" s="99" t="s">
        <v>5008</v>
      </c>
      <c r="U74" s="100"/>
      <c r="V74" s="100"/>
      <c r="W74" s="100"/>
      <c r="X74" s="100" t="s">
        <v>9</v>
      </c>
      <c r="Y74" s="99" t="s">
        <v>2970</v>
      </c>
      <c r="Z74" s="99"/>
      <c r="AA74" s="99" t="s">
        <v>144</v>
      </c>
      <c r="AB74" s="105" t="s">
        <v>116</v>
      </c>
      <c r="AC74" s="100" t="s">
        <v>2972</v>
      </c>
      <c r="AD74" s="99"/>
      <c r="AE74" s="99" t="s">
        <v>117</v>
      </c>
      <c r="AF74" s="101">
        <v>39875</v>
      </c>
      <c r="AG74" s="104">
        <v>3</v>
      </c>
      <c r="AH74" s="101">
        <v>39875</v>
      </c>
      <c r="AI74" s="104">
        <v>3</v>
      </c>
      <c r="AJ74" s="105" t="s">
        <v>119</v>
      </c>
      <c r="AK74" s="106" t="s">
        <v>623</v>
      </c>
      <c r="AL74" s="106"/>
      <c r="AM74" s="101"/>
      <c r="AN74" s="104" t="s">
        <v>623</v>
      </c>
      <c r="AO74" s="100" t="s">
        <v>623</v>
      </c>
      <c r="AQ74" s="105" t="s">
        <v>5347</v>
      </c>
      <c r="AS74" s="96">
        <v>9</v>
      </c>
      <c r="AT74" s="96" t="s">
        <v>7646</v>
      </c>
    </row>
    <row r="75" spans="1:46" ht="19.5" customHeight="1" x14ac:dyDescent="0.2">
      <c r="A75" s="118">
        <v>20049</v>
      </c>
      <c r="B75" s="119" t="s">
        <v>509</v>
      </c>
      <c r="C75" s="119" t="s">
        <v>510</v>
      </c>
      <c r="D75" s="100" t="s">
        <v>109</v>
      </c>
      <c r="E75" s="101"/>
      <c r="F75" s="100"/>
      <c r="G75" s="99" t="s">
        <v>2565</v>
      </c>
      <c r="H75" s="100" t="s">
        <v>623</v>
      </c>
      <c r="I75" s="101"/>
      <c r="J75" s="100"/>
      <c r="K75" s="100" t="s">
        <v>4020</v>
      </c>
      <c r="L75" s="100" t="s">
        <v>623</v>
      </c>
      <c r="M75" s="102" t="s">
        <v>623</v>
      </c>
      <c r="N75" s="103"/>
      <c r="O75" s="99" t="s">
        <v>623</v>
      </c>
      <c r="P75" s="100"/>
      <c r="Q75" s="100"/>
      <c r="R75" s="100"/>
      <c r="S75" s="99" t="s">
        <v>2565</v>
      </c>
      <c r="T75" s="99" t="s">
        <v>2565</v>
      </c>
      <c r="U75" s="100"/>
      <c r="V75" s="100"/>
      <c r="W75" s="100"/>
      <c r="X75" s="100"/>
      <c r="Y75" s="99"/>
      <c r="Z75" s="99"/>
      <c r="AA75" s="99"/>
      <c r="AB75" s="105"/>
      <c r="AC75" s="100"/>
      <c r="AD75" s="99"/>
      <c r="AE75" s="99"/>
      <c r="AF75" s="101"/>
      <c r="AG75" s="104" t="s">
        <v>623</v>
      </c>
      <c r="AH75" s="101"/>
      <c r="AI75" s="104" t="s">
        <v>623</v>
      </c>
      <c r="AJ75" s="108" t="s">
        <v>163</v>
      </c>
      <c r="AK75" s="106" t="s">
        <v>623</v>
      </c>
      <c r="AL75" s="106"/>
      <c r="AM75" s="110"/>
      <c r="AN75" s="107" t="s">
        <v>623</v>
      </c>
      <c r="AO75" s="109"/>
      <c r="AP75" s="107"/>
      <c r="AQ75" s="108"/>
      <c r="AR75" s="107"/>
      <c r="AS75" s="96" t="s">
        <v>623</v>
      </c>
      <c r="AT75" s="96" t="s">
        <v>7646</v>
      </c>
    </row>
    <row r="76" spans="1:46" s="107" customFormat="1" ht="19.5" customHeight="1" x14ac:dyDescent="0.2">
      <c r="A76" s="118">
        <v>20050</v>
      </c>
      <c r="B76" s="119" t="s">
        <v>512</v>
      </c>
      <c r="C76" s="119" t="s">
        <v>513</v>
      </c>
      <c r="D76" s="100" t="s">
        <v>138</v>
      </c>
      <c r="E76" s="101">
        <v>29049</v>
      </c>
      <c r="F76" s="100" t="s">
        <v>110</v>
      </c>
      <c r="G76" s="99" t="s">
        <v>4477</v>
      </c>
      <c r="H76" s="100" t="s">
        <v>514</v>
      </c>
      <c r="I76" s="101">
        <v>37833</v>
      </c>
      <c r="J76" s="100" t="s">
        <v>110</v>
      </c>
      <c r="K76" s="100" t="s">
        <v>4020</v>
      </c>
      <c r="L76" s="100" t="s">
        <v>328</v>
      </c>
      <c r="M76" s="102"/>
      <c r="N76" s="103"/>
      <c r="O76" s="99" t="s">
        <v>511</v>
      </c>
      <c r="P76" s="100" t="s">
        <v>623</v>
      </c>
      <c r="Q76" s="100" t="s">
        <v>515</v>
      </c>
      <c r="R76" s="100" t="s">
        <v>623</v>
      </c>
      <c r="S76" s="99" t="s">
        <v>4872</v>
      </c>
      <c r="T76" s="99" t="s">
        <v>5163</v>
      </c>
      <c r="U76" s="100"/>
      <c r="V76" s="100"/>
      <c r="W76" s="100"/>
      <c r="X76" s="100"/>
      <c r="Y76" s="99"/>
      <c r="Z76" s="99"/>
      <c r="AA76" s="99"/>
      <c r="AB76" s="105"/>
      <c r="AC76" s="100"/>
      <c r="AD76" s="99"/>
      <c r="AE76" s="99" t="s">
        <v>117</v>
      </c>
      <c r="AF76" s="101"/>
      <c r="AG76" s="104" t="s">
        <v>623</v>
      </c>
      <c r="AH76" s="101">
        <v>39874</v>
      </c>
      <c r="AI76" s="104">
        <v>3</v>
      </c>
      <c r="AJ76" s="108" t="s">
        <v>163</v>
      </c>
      <c r="AK76" s="106" t="s">
        <v>623</v>
      </c>
      <c r="AL76" s="106"/>
      <c r="AM76" s="110"/>
      <c r="AN76" s="107" t="s">
        <v>623</v>
      </c>
      <c r="AO76" s="109"/>
      <c r="AQ76" s="108"/>
      <c r="AS76" s="96">
        <v>7</v>
      </c>
      <c r="AT76" s="96" t="s">
        <v>7646</v>
      </c>
    </row>
    <row r="77" spans="1:46" ht="19.5" customHeight="1" x14ac:dyDescent="0.2">
      <c r="A77" s="118">
        <v>20051</v>
      </c>
      <c r="B77" s="119" t="s">
        <v>516</v>
      </c>
      <c r="C77" s="119" t="s">
        <v>412</v>
      </c>
      <c r="D77" s="100" t="s">
        <v>138</v>
      </c>
      <c r="E77" s="101">
        <v>30112</v>
      </c>
      <c r="F77" s="100" t="s">
        <v>312</v>
      </c>
      <c r="G77" s="99" t="s">
        <v>4514</v>
      </c>
      <c r="H77" s="100" t="s">
        <v>517</v>
      </c>
      <c r="I77" s="101">
        <v>36440</v>
      </c>
      <c r="J77" s="100" t="s">
        <v>312</v>
      </c>
      <c r="K77" s="100" t="s">
        <v>4020</v>
      </c>
      <c r="L77" s="100" t="s">
        <v>4106</v>
      </c>
      <c r="M77" s="102"/>
      <c r="N77" s="103"/>
      <c r="O77" s="99" t="s">
        <v>623</v>
      </c>
      <c r="P77" s="100" t="s">
        <v>623</v>
      </c>
      <c r="Q77" s="100" t="s">
        <v>518</v>
      </c>
      <c r="R77" s="100" t="s">
        <v>623</v>
      </c>
      <c r="S77" s="99" t="s">
        <v>4671</v>
      </c>
      <c r="T77" s="99" t="s">
        <v>5035</v>
      </c>
      <c r="U77" s="100"/>
      <c r="V77" s="100"/>
      <c r="W77" s="100"/>
      <c r="X77" s="100"/>
      <c r="Y77" s="99"/>
      <c r="Z77" s="99"/>
      <c r="AA77" s="99"/>
      <c r="AB77" s="105"/>
      <c r="AC77" s="100"/>
      <c r="AD77" s="99"/>
      <c r="AE77" s="99" t="s">
        <v>117</v>
      </c>
      <c r="AF77" s="101"/>
      <c r="AG77" s="104" t="s">
        <v>623</v>
      </c>
      <c r="AH77" s="101">
        <v>39873</v>
      </c>
      <c r="AI77" s="104">
        <v>3</v>
      </c>
      <c r="AJ77" s="108" t="s">
        <v>163</v>
      </c>
      <c r="AK77" s="106" t="s">
        <v>623</v>
      </c>
      <c r="AL77" s="106"/>
      <c r="AM77" s="110"/>
      <c r="AN77" s="107" t="s">
        <v>623</v>
      </c>
      <c r="AO77" s="109"/>
      <c r="AP77" s="107"/>
      <c r="AQ77" s="108"/>
      <c r="AR77" s="107"/>
      <c r="AS77" s="96">
        <v>6</v>
      </c>
      <c r="AT77" s="96" t="s">
        <v>7646</v>
      </c>
    </row>
    <row r="78" spans="1:46" s="107" customFormat="1" ht="15.75" customHeight="1" x14ac:dyDescent="0.2">
      <c r="A78" s="118">
        <v>20052</v>
      </c>
      <c r="B78" s="119" t="s">
        <v>521</v>
      </c>
      <c r="C78" s="119" t="s">
        <v>513</v>
      </c>
      <c r="D78" s="100" t="s">
        <v>138</v>
      </c>
      <c r="E78" s="101">
        <v>30482</v>
      </c>
      <c r="F78" s="100" t="s">
        <v>110</v>
      </c>
      <c r="G78" s="99" t="s">
        <v>4477</v>
      </c>
      <c r="H78" s="100" t="s">
        <v>522</v>
      </c>
      <c r="I78" s="101">
        <v>35963</v>
      </c>
      <c r="J78" s="100" t="s">
        <v>110</v>
      </c>
      <c r="K78" s="100" t="s">
        <v>4044</v>
      </c>
      <c r="L78" s="100" t="s">
        <v>4066</v>
      </c>
      <c r="M78" s="102" t="s">
        <v>623</v>
      </c>
      <c r="N78" s="103"/>
      <c r="O78" s="99" t="s">
        <v>520</v>
      </c>
      <c r="P78" s="100" t="s">
        <v>523</v>
      </c>
      <c r="Q78" s="100" t="s">
        <v>524</v>
      </c>
      <c r="R78" s="100" t="s">
        <v>623</v>
      </c>
      <c r="S78" s="99" t="s">
        <v>4909</v>
      </c>
      <c r="T78" s="99" t="s">
        <v>4909</v>
      </c>
      <c r="U78" s="100"/>
      <c r="V78" s="100"/>
      <c r="W78" s="100"/>
      <c r="X78" s="100" t="s">
        <v>9</v>
      </c>
      <c r="Y78" s="99" t="s">
        <v>2970</v>
      </c>
      <c r="Z78" s="99"/>
      <c r="AA78" s="99" t="s">
        <v>144</v>
      </c>
      <c r="AB78" s="105" t="s">
        <v>116</v>
      </c>
      <c r="AC78" s="100" t="s">
        <v>2972</v>
      </c>
      <c r="AD78" s="99"/>
      <c r="AE78" s="99" t="s">
        <v>117</v>
      </c>
      <c r="AF78" s="101">
        <v>39890</v>
      </c>
      <c r="AG78" s="104">
        <v>3</v>
      </c>
      <c r="AH78" s="101">
        <v>39890</v>
      </c>
      <c r="AI78" s="104">
        <v>3</v>
      </c>
      <c r="AJ78" s="105" t="s">
        <v>119</v>
      </c>
      <c r="AK78" s="106" t="s">
        <v>623</v>
      </c>
      <c r="AL78" s="106"/>
      <c r="AM78" s="101"/>
      <c r="AN78" s="104" t="s">
        <v>623</v>
      </c>
      <c r="AO78" s="100" t="s">
        <v>623</v>
      </c>
      <c r="AQ78" s="105" t="s">
        <v>5347</v>
      </c>
      <c r="AS78" s="96">
        <v>6</v>
      </c>
      <c r="AT78" s="96" t="s">
        <v>7646</v>
      </c>
    </row>
    <row r="79" spans="1:46" ht="15.75" customHeight="1" x14ac:dyDescent="0.2">
      <c r="A79" s="118">
        <v>20053</v>
      </c>
      <c r="B79" s="119" t="s">
        <v>526</v>
      </c>
      <c r="C79" s="119" t="s">
        <v>527</v>
      </c>
      <c r="D79" s="100" t="s">
        <v>138</v>
      </c>
      <c r="E79" s="101">
        <v>31258</v>
      </c>
      <c r="F79" s="100" t="s">
        <v>110</v>
      </c>
      <c r="G79" s="99" t="s">
        <v>4477</v>
      </c>
      <c r="H79" s="100" t="s">
        <v>528</v>
      </c>
      <c r="I79" s="101">
        <v>37769</v>
      </c>
      <c r="J79" s="100" t="s">
        <v>110</v>
      </c>
      <c r="K79" s="100" t="s">
        <v>4020</v>
      </c>
      <c r="L79" s="100" t="s">
        <v>531</v>
      </c>
      <c r="M79" s="102"/>
      <c r="N79" s="103"/>
      <c r="O79" s="99" t="s">
        <v>623</v>
      </c>
      <c r="P79" s="100" t="s">
        <v>529</v>
      </c>
      <c r="Q79" s="100" t="s">
        <v>530</v>
      </c>
      <c r="R79" s="100" t="s">
        <v>623</v>
      </c>
      <c r="S79" s="99" t="s">
        <v>4593</v>
      </c>
      <c r="T79" s="99" t="s">
        <v>4593</v>
      </c>
      <c r="U79" s="100"/>
      <c r="V79" s="100"/>
      <c r="W79" s="100"/>
      <c r="X79" s="100"/>
      <c r="Y79" s="99"/>
      <c r="Z79" s="99"/>
      <c r="AA79" s="99"/>
      <c r="AB79" s="105"/>
      <c r="AC79" s="100"/>
      <c r="AD79" s="99"/>
      <c r="AE79" s="99" t="s">
        <v>117</v>
      </c>
      <c r="AF79" s="101"/>
      <c r="AG79" s="104" t="s">
        <v>623</v>
      </c>
      <c r="AH79" s="101"/>
      <c r="AI79" s="104" t="s">
        <v>623</v>
      </c>
      <c r="AJ79" s="108" t="s">
        <v>163</v>
      </c>
      <c r="AK79" s="106" t="s">
        <v>623</v>
      </c>
      <c r="AL79" s="106"/>
      <c r="AM79" s="110"/>
      <c r="AN79" s="107" t="s">
        <v>623</v>
      </c>
      <c r="AO79" s="109"/>
      <c r="AP79" s="107"/>
      <c r="AQ79" s="108"/>
      <c r="AR79" s="107"/>
      <c r="AS79" s="96">
        <v>7</v>
      </c>
      <c r="AT79" s="96" t="s">
        <v>7646</v>
      </c>
    </row>
    <row r="80" spans="1:46" s="107" customFormat="1" ht="19.5" customHeight="1" x14ac:dyDescent="0.2">
      <c r="A80" s="118">
        <v>20054</v>
      </c>
      <c r="B80" s="119" t="s">
        <v>534</v>
      </c>
      <c r="C80" s="119" t="s">
        <v>535</v>
      </c>
      <c r="D80" s="100" t="s">
        <v>138</v>
      </c>
      <c r="E80" s="101">
        <v>30513</v>
      </c>
      <c r="F80" s="100" t="s">
        <v>162</v>
      </c>
      <c r="G80" s="99" t="s">
        <v>4484</v>
      </c>
      <c r="H80" s="100" t="s">
        <v>536</v>
      </c>
      <c r="I80" s="101">
        <v>35846</v>
      </c>
      <c r="J80" s="100" t="s">
        <v>162</v>
      </c>
      <c r="K80" s="100" t="s">
        <v>4020</v>
      </c>
      <c r="L80" s="100" t="s">
        <v>460</v>
      </c>
      <c r="M80" s="102" t="s">
        <v>4375</v>
      </c>
      <c r="N80" s="103"/>
      <c r="O80" s="99" t="s">
        <v>533</v>
      </c>
      <c r="P80" s="100" t="s">
        <v>623</v>
      </c>
      <c r="Q80" s="100" t="s">
        <v>537</v>
      </c>
      <c r="R80" s="100" t="s">
        <v>623</v>
      </c>
      <c r="S80" s="99" t="s">
        <v>4897</v>
      </c>
      <c r="T80" s="99" t="s">
        <v>5178</v>
      </c>
      <c r="U80" s="100"/>
      <c r="V80" s="100"/>
      <c r="W80" s="100"/>
      <c r="X80" s="100" t="s">
        <v>12</v>
      </c>
      <c r="Y80" s="99" t="s">
        <v>308</v>
      </c>
      <c r="Z80" s="99"/>
      <c r="AA80" s="99">
        <v>2</v>
      </c>
      <c r="AB80" s="105" t="s">
        <v>611</v>
      </c>
      <c r="AC80" s="100" t="s">
        <v>2567</v>
      </c>
      <c r="AD80" s="99" t="s">
        <v>2845</v>
      </c>
      <c r="AE80" s="99" t="s">
        <v>117</v>
      </c>
      <c r="AF80" s="101">
        <v>39895</v>
      </c>
      <c r="AG80" s="104">
        <v>3</v>
      </c>
      <c r="AH80" s="101">
        <v>39895</v>
      </c>
      <c r="AI80" s="104">
        <v>3</v>
      </c>
      <c r="AJ80" s="105" t="s">
        <v>119</v>
      </c>
      <c r="AK80" s="106">
        <v>41442</v>
      </c>
      <c r="AL80" s="106"/>
      <c r="AM80" s="101"/>
      <c r="AN80" s="104" t="s">
        <v>623</v>
      </c>
      <c r="AO80" s="100"/>
      <c r="AQ80" s="105" t="s">
        <v>5348</v>
      </c>
      <c r="AS80" s="96">
        <v>7</v>
      </c>
      <c r="AT80" s="96" t="s">
        <v>7646</v>
      </c>
    </row>
    <row r="81" spans="1:46" ht="19.5" customHeight="1" x14ac:dyDescent="0.2">
      <c r="A81" s="118">
        <v>20055</v>
      </c>
      <c r="B81" s="127" t="s">
        <v>540</v>
      </c>
      <c r="C81" s="127" t="s">
        <v>177</v>
      </c>
      <c r="D81" s="100" t="s">
        <v>138</v>
      </c>
      <c r="E81" s="101">
        <v>29410</v>
      </c>
      <c r="F81" s="100"/>
      <c r="G81" s="99" t="s">
        <v>312</v>
      </c>
      <c r="H81" s="100" t="s">
        <v>541</v>
      </c>
      <c r="I81" s="101">
        <v>35845</v>
      </c>
      <c r="J81" s="100" t="s">
        <v>312</v>
      </c>
      <c r="K81" s="100" t="s">
        <v>158</v>
      </c>
      <c r="L81" s="100" t="s">
        <v>150</v>
      </c>
      <c r="M81" s="102">
        <v>0</v>
      </c>
      <c r="N81" s="103"/>
      <c r="O81" s="216">
        <v>0</v>
      </c>
      <c r="P81" s="100"/>
      <c r="Q81" s="100" t="s">
        <v>544</v>
      </c>
      <c r="R81" s="100"/>
      <c r="S81" s="99" t="s">
        <v>542</v>
      </c>
      <c r="T81" s="99" t="s">
        <v>543</v>
      </c>
      <c r="U81" s="100" t="s">
        <v>545</v>
      </c>
      <c r="V81" s="100"/>
      <c r="W81" s="100" t="s">
        <v>546</v>
      </c>
      <c r="X81" s="100"/>
      <c r="Y81" s="99"/>
      <c r="Z81" s="99"/>
      <c r="AA81" s="99"/>
      <c r="AB81" s="105"/>
      <c r="AC81" s="102"/>
      <c r="AD81" s="105"/>
      <c r="AE81" s="105" t="s">
        <v>117</v>
      </c>
      <c r="AF81" s="101"/>
      <c r="AG81" s="104" t="s">
        <v>623</v>
      </c>
      <c r="AH81" s="101"/>
      <c r="AI81" s="104" t="s">
        <v>623</v>
      </c>
      <c r="AJ81" s="99" t="s">
        <v>163</v>
      </c>
      <c r="AK81" s="99"/>
      <c r="AL81" s="99"/>
      <c r="AM81" s="110">
        <v>40452</v>
      </c>
      <c r="AN81" s="107">
        <v>10</v>
      </c>
      <c r="AO81" s="100"/>
      <c r="AQ81" s="99"/>
      <c r="AR81" s="107"/>
      <c r="AS81" s="96">
        <v>7</v>
      </c>
      <c r="AT81" s="96" t="s">
        <v>7646</v>
      </c>
    </row>
    <row r="82" spans="1:46" s="107" customFormat="1" ht="19.5" customHeight="1" x14ac:dyDescent="0.2">
      <c r="A82" s="118">
        <v>20056</v>
      </c>
      <c r="B82" s="119" t="s">
        <v>548</v>
      </c>
      <c r="C82" s="119" t="s">
        <v>549</v>
      </c>
      <c r="D82" s="100" t="s">
        <v>138</v>
      </c>
      <c r="E82" s="101">
        <v>28235</v>
      </c>
      <c r="F82" s="100" t="s">
        <v>110</v>
      </c>
      <c r="G82" s="99" t="s">
        <v>4477</v>
      </c>
      <c r="H82" s="100" t="s">
        <v>550</v>
      </c>
      <c r="I82" s="101">
        <v>39161</v>
      </c>
      <c r="J82" s="100" t="s">
        <v>110</v>
      </c>
      <c r="K82" s="100" t="s">
        <v>4020</v>
      </c>
      <c r="L82" s="100" t="s">
        <v>4177</v>
      </c>
      <c r="M82" s="102"/>
      <c r="N82" s="103"/>
      <c r="O82" s="99" t="s">
        <v>623</v>
      </c>
      <c r="P82" s="100" t="s">
        <v>551</v>
      </c>
      <c r="Q82" s="100" t="s">
        <v>552</v>
      </c>
      <c r="R82" s="100" t="s">
        <v>623</v>
      </c>
      <c r="S82" s="99" t="s">
        <v>4724</v>
      </c>
      <c r="T82" s="99" t="s">
        <v>4724</v>
      </c>
      <c r="U82" s="100"/>
      <c r="V82" s="100"/>
      <c r="W82" s="100"/>
      <c r="X82" s="100"/>
      <c r="Y82" s="99"/>
      <c r="Z82" s="99"/>
      <c r="AA82" s="99"/>
      <c r="AB82" s="105"/>
      <c r="AC82" s="100"/>
      <c r="AD82" s="99"/>
      <c r="AE82" s="99" t="s">
        <v>117</v>
      </c>
      <c r="AF82" s="101"/>
      <c r="AG82" s="104" t="s">
        <v>623</v>
      </c>
      <c r="AH82" s="101">
        <v>39895</v>
      </c>
      <c r="AI82" s="104">
        <v>3</v>
      </c>
      <c r="AJ82" s="108" t="s">
        <v>163</v>
      </c>
      <c r="AK82" s="106" t="s">
        <v>623</v>
      </c>
      <c r="AL82" s="106"/>
      <c r="AM82" s="110"/>
      <c r="AN82" s="107" t="s">
        <v>623</v>
      </c>
      <c r="AO82" s="109"/>
      <c r="AQ82" s="108"/>
      <c r="AS82" s="96">
        <v>4</v>
      </c>
      <c r="AT82" s="96" t="s">
        <v>7646</v>
      </c>
    </row>
    <row r="83" spans="1:46" ht="19.5" customHeight="1" x14ac:dyDescent="0.2">
      <c r="A83" s="118">
        <v>20058</v>
      </c>
      <c r="B83" s="119" t="s">
        <v>204</v>
      </c>
      <c r="C83" s="119" t="s">
        <v>555</v>
      </c>
      <c r="D83" s="100" t="s">
        <v>138</v>
      </c>
      <c r="E83" s="101">
        <v>31756</v>
      </c>
      <c r="F83" s="100" t="s">
        <v>275</v>
      </c>
      <c r="G83" s="99" t="s">
        <v>4491</v>
      </c>
      <c r="H83" s="100" t="s">
        <v>556</v>
      </c>
      <c r="I83" s="101">
        <v>37604</v>
      </c>
      <c r="J83" s="100" t="s">
        <v>275</v>
      </c>
      <c r="K83" s="100" t="s">
        <v>4020</v>
      </c>
      <c r="L83" s="100" t="s">
        <v>4106</v>
      </c>
      <c r="M83" s="102" t="s">
        <v>623</v>
      </c>
      <c r="N83" s="103"/>
      <c r="O83" s="99" t="s">
        <v>623</v>
      </c>
      <c r="P83" s="100" t="s">
        <v>557</v>
      </c>
      <c r="Q83" s="100" t="s">
        <v>558</v>
      </c>
      <c r="R83" s="100" t="s">
        <v>623</v>
      </c>
      <c r="S83" s="99" t="s">
        <v>4911</v>
      </c>
      <c r="T83" s="99" t="s">
        <v>5187</v>
      </c>
      <c r="U83" s="100"/>
      <c r="V83" s="100"/>
      <c r="W83" s="100"/>
      <c r="X83" s="100"/>
      <c r="Y83" s="99"/>
      <c r="Z83" s="99"/>
      <c r="AA83" s="99"/>
      <c r="AB83" s="105"/>
      <c r="AC83" s="100"/>
      <c r="AD83" s="99"/>
      <c r="AE83" s="99" t="s">
        <v>117</v>
      </c>
      <c r="AF83" s="101"/>
      <c r="AG83" s="104" t="s">
        <v>623</v>
      </c>
      <c r="AH83" s="101">
        <v>40001</v>
      </c>
      <c r="AI83" s="104">
        <v>7</v>
      </c>
      <c r="AJ83" s="108" t="s">
        <v>163</v>
      </c>
      <c r="AK83" s="106" t="s">
        <v>623</v>
      </c>
      <c r="AL83" s="106"/>
      <c r="AM83" s="110"/>
      <c r="AN83" s="107" t="s">
        <v>623</v>
      </c>
      <c r="AO83" s="109" t="s">
        <v>623</v>
      </c>
      <c r="AP83" s="107"/>
      <c r="AQ83" s="108"/>
      <c r="AR83" s="107"/>
      <c r="AS83" s="96">
        <v>12</v>
      </c>
      <c r="AT83" s="96" t="s">
        <v>7646</v>
      </c>
    </row>
    <row r="84" spans="1:46" s="107" customFormat="1" ht="19.5" customHeight="1" x14ac:dyDescent="0.2">
      <c r="A84" s="118">
        <v>20059</v>
      </c>
      <c r="B84" s="119" t="s">
        <v>456</v>
      </c>
      <c r="C84" s="119" t="s">
        <v>417</v>
      </c>
      <c r="D84" s="100" t="s">
        <v>138</v>
      </c>
      <c r="E84" s="101">
        <v>30873</v>
      </c>
      <c r="F84" s="100" t="s">
        <v>275</v>
      </c>
      <c r="G84" s="99" t="s">
        <v>4491</v>
      </c>
      <c r="H84" s="100" t="s">
        <v>560</v>
      </c>
      <c r="I84" s="101">
        <v>37223</v>
      </c>
      <c r="J84" s="100" t="s">
        <v>275</v>
      </c>
      <c r="K84" s="100" t="s">
        <v>4044</v>
      </c>
      <c r="L84" s="100" t="s">
        <v>4045</v>
      </c>
      <c r="M84" s="102" t="s">
        <v>1747</v>
      </c>
      <c r="N84" s="103"/>
      <c r="O84" s="99" t="s">
        <v>559</v>
      </c>
      <c r="P84" s="100" t="s">
        <v>561</v>
      </c>
      <c r="Q84" s="100" t="s">
        <v>562</v>
      </c>
      <c r="R84" s="100" t="s">
        <v>623</v>
      </c>
      <c r="S84" s="99" t="s">
        <v>4609</v>
      </c>
      <c r="T84" s="99" t="s">
        <v>4990</v>
      </c>
      <c r="U84" s="100"/>
      <c r="V84" s="100"/>
      <c r="W84" s="100"/>
      <c r="X84" s="100" t="s">
        <v>16</v>
      </c>
      <c r="Y84" s="99" t="s">
        <v>3011</v>
      </c>
      <c r="Z84" s="99"/>
      <c r="AA84" s="99" t="s">
        <v>139</v>
      </c>
      <c r="AB84" s="105" t="s">
        <v>230</v>
      </c>
      <c r="AC84" s="100" t="s">
        <v>31</v>
      </c>
      <c r="AD84" s="99"/>
      <c r="AE84" s="99" t="s">
        <v>117</v>
      </c>
      <c r="AF84" s="101"/>
      <c r="AG84" s="104" t="s">
        <v>623</v>
      </c>
      <c r="AH84" s="101"/>
      <c r="AI84" s="104" t="s">
        <v>623</v>
      </c>
      <c r="AJ84" s="108" t="s">
        <v>163</v>
      </c>
      <c r="AK84" s="106" t="s">
        <v>623</v>
      </c>
      <c r="AL84" s="106"/>
      <c r="AM84" s="110">
        <v>40739</v>
      </c>
      <c r="AN84" s="107">
        <v>7</v>
      </c>
      <c r="AO84" s="109"/>
      <c r="AQ84" s="108"/>
      <c r="AS84" s="96">
        <v>7</v>
      </c>
      <c r="AT84" s="96" t="s">
        <v>7646</v>
      </c>
    </row>
    <row r="85" spans="1:46" s="107" customFormat="1" ht="15.75" customHeight="1" x14ac:dyDescent="0.2">
      <c r="A85" s="118">
        <v>20060</v>
      </c>
      <c r="B85" s="119" t="s">
        <v>563</v>
      </c>
      <c r="C85" s="119" t="s">
        <v>2796</v>
      </c>
      <c r="D85" s="100" t="s">
        <v>138</v>
      </c>
      <c r="E85" s="101">
        <v>29519</v>
      </c>
      <c r="F85" s="100" t="s">
        <v>564</v>
      </c>
      <c r="G85" s="99" t="s">
        <v>4475</v>
      </c>
      <c r="H85" s="100" t="s">
        <v>565</v>
      </c>
      <c r="I85" s="101">
        <v>36143</v>
      </c>
      <c r="J85" s="100" t="s">
        <v>566</v>
      </c>
      <c r="K85" s="100" t="s">
        <v>4020</v>
      </c>
      <c r="L85" s="100" t="s">
        <v>569</v>
      </c>
      <c r="M85" s="102"/>
      <c r="N85" s="103"/>
      <c r="O85" s="99" t="s">
        <v>623</v>
      </c>
      <c r="P85" s="100" t="s">
        <v>567</v>
      </c>
      <c r="Q85" s="100" t="s">
        <v>568</v>
      </c>
      <c r="R85" s="100" t="s">
        <v>623</v>
      </c>
      <c r="S85" s="99" t="s">
        <v>4823</v>
      </c>
      <c r="T85" s="99" t="s">
        <v>5131</v>
      </c>
      <c r="U85" s="100"/>
      <c r="V85" s="100"/>
      <c r="W85" s="100"/>
      <c r="X85" s="100"/>
      <c r="Y85" s="99"/>
      <c r="Z85" s="99"/>
      <c r="AA85" s="99"/>
      <c r="AB85" s="105"/>
      <c r="AC85" s="100"/>
      <c r="AD85" s="99"/>
      <c r="AE85" s="99" t="s">
        <v>117</v>
      </c>
      <c r="AF85" s="101"/>
      <c r="AG85" s="104" t="s">
        <v>623</v>
      </c>
      <c r="AH85" s="101"/>
      <c r="AI85" s="104" t="s">
        <v>623</v>
      </c>
      <c r="AJ85" s="108" t="s">
        <v>163</v>
      </c>
      <c r="AK85" s="106" t="s">
        <v>623</v>
      </c>
      <c r="AL85" s="106"/>
      <c r="AM85" s="110"/>
      <c r="AN85" s="107" t="s">
        <v>623</v>
      </c>
      <c r="AO85" s="109"/>
      <c r="AQ85" s="108"/>
      <c r="AS85" s="96">
        <v>10</v>
      </c>
      <c r="AT85" s="96" t="s">
        <v>7646</v>
      </c>
    </row>
    <row r="86" spans="1:46" s="107" customFormat="1" ht="15.75" customHeight="1" x14ac:dyDescent="0.2">
      <c r="A86" s="118">
        <v>20061</v>
      </c>
      <c r="B86" s="119" t="s">
        <v>571</v>
      </c>
      <c r="C86" s="119" t="s">
        <v>572</v>
      </c>
      <c r="D86" s="100" t="s">
        <v>109</v>
      </c>
      <c r="E86" s="101">
        <v>28706</v>
      </c>
      <c r="F86" s="100" t="s">
        <v>110</v>
      </c>
      <c r="G86" s="99" t="s">
        <v>4477</v>
      </c>
      <c r="H86" s="100" t="s">
        <v>573</v>
      </c>
      <c r="I86" s="101">
        <v>38729</v>
      </c>
      <c r="J86" s="100" t="s">
        <v>110</v>
      </c>
      <c r="K86" s="100" t="s">
        <v>4020</v>
      </c>
      <c r="L86" s="100" t="s">
        <v>944</v>
      </c>
      <c r="M86" s="102" t="s">
        <v>2222</v>
      </c>
      <c r="N86" s="103"/>
      <c r="O86" s="99" t="s">
        <v>570</v>
      </c>
      <c r="P86" s="100" t="s">
        <v>574</v>
      </c>
      <c r="Q86" s="100" t="s">
        <v>575</v>
      </c>
      <c r="R86" s="100" t="s">
        <v>623</v>
      </c>
      <c r="S86" s="99" t="s">
        <v>4726</v>
      </c>
      <c r="T86" s="99" t="s">
        <v>5074</v>
      </c>
      <c r="U86" s="100" t="s">
        <v>4179</v>
      </c>
      <c r="V86" s="100" t="s">
        <v>4152</v>
      </c>
      <c r="W86" s="100" t="s">
        <v>623</v>
      </c>
      <c r="X86" s="102" t="s">
        <v>17</v>
      </c>
      <c r="Y86" s="99" t="s">
        <v>5252</v>
      </c>
      <c r="Z86" s="99"/>
      <c r="AA86" s="99" t="s">
        <v>139</v>
      </c>
      <c r="AB86" s="105" t="s">
        <v>230</v>
      </c>
      <c r="AC86" s="100" t="s">
        <v>2972</v>
      </c>
      <c r="AD86" s="99" t="s">
        <v>2569</v>
      </c>
      <c r="AE86" s="99" t="s">
        <v>117</v>
      </c>
      <c r="AF86" s="101">
        <v>39918</v>
      </c>
      <c r="AG86" s="104">
        <v>4</v>
      </c>
      <c r="AH86" s="101">
        <v>39949</v>
      </c>
      <c r="AI86" s="104">
        <v>5</v>
      </c>
      <c r="AJ86" s="105" t="s">
        <v>119</v>
      </c>
      <c r="AK86" s="106" t="s">
        <v>623</v>
      </c>
      <c r="AL86" s="106"/>
      <c r="AM86" s="101"/>
      <c r="AN86" s="104" t="s">
        <v>623</v>
      </c>
      <c r="AO86" s="100" t="s">
        <v>623</v>
      </c>
      <c r="AQ86" s="105" t="s">
        <v>5347</v>
      </c>
      <c r="AS86" s="96">
        <v>8</v>
      </c>
      <c r="AT86" s="96" t="s">
        <v>7646</v>
      </c>
    </row>
    <row r="87" spans="1:46" s="107" customFormat="1" ht="19.5" customHeight="1" x14ac:dyDescent="0.2">
      <c r="A87" s="118">
        <v>20062</v>
      </c>
      <c r="B87" s="119" t="s">
        <v>509</v>
      </c>
      <c r="C87" s="119" t="s">
        <v>578</v>
      </c>
      <c r="D87" s="100" t="s">
        <v>109</v>
      </c>
      <c r="E87" s="101">
        <v>17179</v>
      </c>
      <c r="F87" s="100" t="s">
        <v>110</v>
      </c>
      <c r="G87" s="99" t="s">
        <v>4477</v>
      </c>
      <c r="H87" s="100" t="s">
        <v>579</v>
      </c>
      <c r="I87" s="101">
        <v>38398</v>
      </c>
      <c r="J87" s="100" t="s">
        <v>110</v>
      </c>
      <c r="K87" s="100"/>
      <c r="L87" s="100" t="s">
        <v>623</v>
      </c>
      <c r="M87" s="102" t="s">
        <v>623</v>
      </c>
      <c r="N87" s="103"/>
      <c r="O87" s="216" t="s">
        <v>7015</v>
      </c>
      <c r="P87" s="100" t="s">
        <v>623</v>
      </c>
      <c r="Q87" s="100" t="s">
        <v>623</v>
      </c>
      <c r="R87" s="100" t="s">
        <v>623</v>
      </c>
      <c r="S87" s="99" t="s">
        <v>4884</v>
      </c>
      <c r="T87" s="99" t="s">
        <v>4884</v>
      </c>
      <c r="U87" s="100"/>
      <c r="V87" s="100"/>
      <c r="W87" s="100"/>
      <c r="X87" s="100" t="s">
        <v>2</v>
      </c>
      <c r="Y87" s="99"/>
      <c r="Z87" s="99"/>
      <c r="AA87" s="99"/>
      <c r="AB87" s="105"/>
      <c r="AC87" s="100" t="s">
        <v>127</v>
      </c>
      <c r="AD87" s="99"/>
      <c r="AE87" s="99" t="s">
        <v>117</v>
      </c>
      <c r="AF87" s="101"/>
      <c r="AG87" s="104" t="s">
        <v>623</v>
      </c>
      <c r="AH87" s="101">
        <v>39904</v>
      </c>
      <c r="AI87" s="104">
        <v>4</v>
      </c>
      <c r="AJ87" s="105" t="s">
        <v>119</v>
      </c>
      <c r="AK87" s="106" t="s">
        <v>623</v>
      </c>
      <c r="AL87" s="106"/>
      <c r="AM87" s="101"/>
      <c r="AN87" s="104" t="s">
        <v>623</v>
      </c>
      <c r="AO87" s="100" t="s">
        <v>623</v>
      </c>
      <c r="AQ87" s="105" t="s">
        <v>5349</v>
      </c>
      <c r="AS87" s="96">
        <v>1</v>
      </c>
      <c r="AT87" s="96" t="s">
        <v>7646</v>
      </c>
    </row>
    <row r="88" spans="1:46" s="107" customFormat="1" ht="19.5" customHeight="1" x14ac:dyDescent="0.2">
      <c r="A88" s="118">
        <v>20063</v>
      </c>
      <c r="B88" s="119" t="s">
        <v>580</v>
      </c>
      <c r="C88" s="119" t="s">
        <v>382</v>
      </c>
      <c r="D88" s="100" t="s">
        <v>109</v>
      </c>
      <c r="E88" s="101">
        <v>31340</v>
      </c>
      <c r="F88" s="100" t="s">
        <v>581</v>
      </c>
      <c r="G88" s="99" t="s">
        <v>4506</v>
      </c>
      <c r="H88" s="100" t="s">
        <v>582</v>
      </c>
      <c r="I88" s="101">
        <v>37433</v>
      </c>
      <c r="J88" s="100" t="s">
        <v>583</v>
      </c>
      <c r="K88" s="100" t="s">
        <v>4020</v>
      </c>
      <c r="L88" s="100" t="s">
        <v>157</v>
      </c>
      <c r="M88" s="102"/>
      <c r="N88" s="103"/>
      <c r="O88" s="99" t="s">
        <v>623</v>
      </c>
      <c r="P88" s="100" t="s">
        <v>623</v>
      </c>
      <c r="Q88" s="100" t="s">
        <v>584</v>
      </c>
      <c r="R88" s="100" t="s">
        <v>623</v>
      </c>
      <c r="S88" s="99" t="s">
        <v>4644</v>
      </c>
      <c r="T88" s="99" t="s">
        <v>5017</v>
      </c>
      <c r="U88" s="100"/>
      <c r="V88" s="100"/>
      <c r="W88" s="100"/>
      <c r="X88" s="100"/>
      <c r="Y88" s="99"/>
      <c r="Z88" s="99"/>
      <c r="AA88" s="99"/>
      <c r="AB88" s="105"/>
      <c r="AC88" s="100"/>
      <c r="AD88" s="99"/>
      <c r="AE88" s="99" t="s">
        <v>117</v>
      </c>
      <c r="AF88" s="101"/>
      <c r="AG88" s="104" t="s">
        <v>623</v>
      </c>
      <c r="AH88" s="101"/>
      <c r="AI88" s="104" t="s">
        <v>623</v>
      </c>
      <c r="AJ88" s="108" t="s">
        <v>163</v>
      </c>
      <c r="AK88" s="106" t="s">
        <v>623</v>
      </c>
      <c r="AL88" s="106"/>
      <c r="AM88" s="110"/>
      <c r="AN88" s="107" t="s">
        <v>623</v>
      </c>
      <c r="AO88" s="109"/>
      <c r="AQ88" s="108"/>
      <c r="AS88" s="96">
        <v>10</v>
      </c>
      <c r="AT88" s="96" t="s">
        <v>7646</v>
      </c>
    </row>
    <row r="89" spans="1:46" s="107" customFormat="1" ht="19.5" customHeight="1" x14ac:dyDescent="0.2">
      <c r="A89" s="118">
        <v>20064</v>
      </c>
      <c r="B89" s="119" t="s">
        <v>587</v>
      </c>
      <c r="C89" s="119" t="s">
        <v>177</v>
      </c>
      <c r="D89" s="100" t="s">
        <v>138</v>
      </c>
      <c r="E89" s="101">
        <v>30828</v>
      </c>
      <c r="F89" s="100" t="s">
        <v>110</v>
      </c>
      <c r="G89" s="99" t="s">
        <v>4477</v>
      </c>
      <c r="H89" s="100" t="s">
        <v>588</v>
      </c>
      <c r="I89" s="101">
        <v>39700</v>
      </c>
      <c r="J89" s="100" t="s">
        <v>110</v>
      </c>
      <c r="K89" s="100" t="s">
        <v>4020</v>
      </c>
      <c r="L89" s="100" t="s">
        <v>4197</v>
      </c>
      <c r="M89" s="102" t="s">
        <v>4034</v>
      </c>
      <c r="N89" s="103"/>
      <c r="O89" s="99" t="s">
        <v>586</v>
      </c>
      <c r="P89" s="100" t="s">
        <v>589</v>
      </c>
      <c r="Q89" s="100" t="s">
        <v>590</v>
      </c>
      <c r="R89" s="100" t="s">
        <v>623</v>
      </c>
      <c r="S89" s="99" t="s">
        <v>4832</v>
      </c>
      <c r="T89" s="99" t="s">
        <v>5136</v>
      </c>
      <c r="U89" s="100"/>
      <c r="V89" s="100"/>
      <c r="W89" s="100"/>
      <c r="X89" s="100" t="s">
        <v>16</v>
      </c>
      <c r="Y89" s="99" t="s">
        <v>3011</v>
      </c>
      <c r="Z89" s="99"/>
      <c r="AA89" s="99" t="s">
        <v>139</v>
      </c>
      <c r="AB89" s="105" t="s">
        <v>230</v>
      </c>
      <c r="AC89" s="100" t="s">
        <v>31</v>
      </c>
      <c r="AD89" s="99"/>
      <c r="AE89" s="99" t="s">
        <v>117</v>
      </c>
      <c r="AF89" s="101"/>
      <c r="AG89" s="104" t="s">
        <v>623</v>
      </c>
      <c r="AH89" s="101">
        <v>39918</v>
      </c>
      <c r="AI89" s="104">
        <v>4</v>
      </c>
      <c r="AJ89" s="108" t="s">
        <v>163</v>
      </c>
      <c r="AK89" s="106" t="s">
        <v>623</v>
      </c>
      <c r="AL89" s="106"/>
      <c r="AM89" s="110">
        <v>40725</v>
      </c>
      <c r="AN89" s="107">
        <v>7</v>
      </c>
      <c r="AO89" s="109"/>
      <c r="AQ89" s="108"/>
      <c r="AS89" s="96">
        <v>5</v>
      </c>
      <c r="AT89" s="96" t="s">
        <v>7646</v>
      </c>
    </row>
    <row r="90" spans="1:46" s="107" customFormat="1" ht="19.5" customHeight="1" x14ac:dyDescent="0.2">
      <c r="A90" s="118">
        <v>20065</v>
      </c>
      <c r="B90" s="119" t="s">
        <v>592</v>
      </c>
      <c r="C90" s="119" t="s">
        <v>211</v>
      </c>
      <c r="D90" s="100" t="s">
        <v>138</v>
      </c>
      <c r="E90" s="101">
        <v>30874</v>
      </c>
      <c r="F90" s="100" t="s">
        <v>312</v>
      </c>
      <c r="G90" s="99" t="s">
        <v>4514</v>
      </c>
      <c r="H90" s="100" t="s">
        <v>593</v>
      </c>
      <c r="I90" s="101">
        <v>37041</v>
      </c>
      <c r="J90" s="100" t="s">
        <v>312</v>
      </c>
      <c r="K90" s="100" t="s">
        <v>4020</v>
      </c>
      <c r="L90" s="100" t="s">
        <v>328</v>
      </c>
      <c r="M90" s="102" t="s">
        <v>623</v>
      </c>
      <c r="N90" s="103"/>
      <c r="O90" s="99" t="s">
        <v>623</v>
      </c>
      <c r="P90" s="100" t="s">
        <v>623</v>
      </c>
      <c r="Q90" s="100" t="s">
        <v>594</v>
      </c>
      <c r="R90" s="100" t="s">
        <v>623</v>
      </c>
      <c r="S90" s="99" t="s">
        <v>4851</v>
      </c>
      <c r="T90" s="99" t="s">
        <v>5150</v>
      </c>
      <c r="U90" s="100"/>
      <c r="V90" s="100"/>
      <c r="W90" s="100"/>
      <c r="X90" s="100"/>
      <c r="Y90" s="99"/>
      <c r="Z90" s="99"/>
      <c r="AA90" s="99"/>
      <c r="AB90" s="105"/>
      <c r="AC90" s="100"/>
      <c r="AD90" s="99"/>
      <c r="AE90" s="99" t="s">
        <v>117</v>
      </c>
      <c r="AF90" s="101"/>
      <c r="AG90" s="104" t="s">
        <v>623</v>
      </c>
      <c r="AH90" s="101">
        <v>39904</v>
      </c>
      <c r="AI90" s="104">
        <v>4</v>
      </c>
      <c r="AJ90" s="108" t="s">
        <v>163</v>
      </c>
      <c r="AK90" s="106" t="s">
        <v>623</v>
      </c>
      <c r="AL90" s="106"/>
      <c r="AM90" s="110">
        <v>40026</v>
      </c>
      <c r="AN90" s="107">
        <v>8</v>
      </c>
      <c r="AO90" s="109" t="s">
        <v>623</v>
      </c>
      <c r="AQ90" s="108"/>
      <c r="AS90" s="96">
        <v>7</v>
      </c>
      <c r="AT90" s="96" t="s">
        <v>7646</v>
      </c>
    </row>
    <row r="91" spans="1:46" s="107" customFormat="1" ht="19.5" customHeight="1" x14ac:dyDescent="0.2">
      <c r="A91" s="118">
        <v>20066</v>
      </c>
      <c r="B91" s="119" t="s">
        <v>247</v>
      </c>
      <c r="C91" s="119" t="s">
        <v>595</v>
      </c>
      <c r="D91" s="100" t="s">
        <v>138</v>
      </c>
      <c r="E91" s="101">
        <v>30318</v>
      </c>
      <c r="F91" s="100" t="s">
        <v>153</v>
      </c>
      <c r="G91" s="99" t="s">
        <v>4476</v>
      </c>
      <c r="H91" s="100" t="s">
        <v>596</v>
      </c>
      <c r="I91" s="101">
        <v>36741</v>
      </c>
      <c r="J91" s="100" t="s">
        <v>153</v>
      </c>
      <c r="K91" s="100" t="s">
        <v>4020</v>
      </c>
      <c r="L91" s="100" t="s">
        <v>460</v>
      </c>
      <c r="M91" s="102"/>
      <c r="N91" s="103"/>
      <c r="O91" s="99" t="s">
        <v>4393</v>
      </c>
      <c r="P91" s="100" t="s">
        <v>623</v>
      </c>
      <c r="Q91" s="100" t="s">
        <v>597</v>
      </c>
      <c r="R91" s="100" t="s">
        <v>623</v>
      </c>
      <c r="S91" s="99" t="s">
        <v>4915</v>
      </c>
      <c r="T91" s="99" t="s">
        <v>5191</v>
      </c>
      <c r="U91" s="100"/>
      <c r="V91" s="100"/>
      <c r="W91" s="100"/>
      <c r="X91" s="100" t="s">
        <v>16</v>
      </c>
      <c r="Y91" s="99" t="s">
        <v>3011</v>
      </c>
      <c r="Z91" s="99"/>
      <c r="AA91" s="99" t="s">
        <v>139</v>
      </c>
      <c r="AB91" s="105" t="s">
        <v>230</v>
      </c>
      <c r="AC91" s="100" t="s">
        <v>31</v>
      </c>
      <c r="AD91" s="99"/>
      <c r="AE91" s="99" t="s">
        <v>117</v>
      </c>
      <c r="AF91" s="101"/>
      <c r="AG91" s="104" t="s">
        <v>623</v>
      </c>
      <c r="AH91" s="101"/>
      <c r="AI91" s="104" t="s">
        <v>623</v>
      </c>
      <c r="AJ91" s="108" t="s">
        <v>163</v>
      </c>
      <c r="AK91" s="106" t="s">
        <v>623</v>
      </c>
      <c r="AL91" s="106"/>
      <c r="AM91" s="110">
        <v>40618</v>
      </c>
      <c r="AN91" s="107">
        <v>3</v>
      </c>
      <c r="AO91" s="109"/>
      <c r="AQ91" s="108"/>
      <c r="AS91" s="96">
        <v>1</v>
      </c>
      <c r="AT91" s="96" t="s">
        <v>7646</v>
      </c>
    </row>
    <row r="92" spans="1:46" s="107" customFormat="1" ht="19.5" customHeight="1" x14ac:dyDescent="0.2">
      <c r="A92" s="118">
        <v>20067</v>
      </c>
      <c r="B92" s="119" t="s">
        <v>600</v>
      </c>
      <c r="C92" s="119" t="s">
        <v>601</v>
      </c>
      <c r="D92" s="100" t="s">
        <v>138</v>
      </c>
      <c r="E92" s="101">
        <v>31317</v>
      </c>
      <c r="F92" s="100" t="s">
        <v>110</v>
      </c>
      <c r="G92" s="99" t="s">
        <v>4477</v>
      </c>
      <c r="H92" s="100" t="s">
        <v>602</v>
      </c>
      <c r="I92" s="101">
        <v>31317</v>
      </c>
      <c r="J92" s="100" t="s">
        <v>110</v>
      </c>
      <c r="K92" s="100" t="s">
        <v>4020</v>
      </c>
      <c r="L92" s="100" t="s">
        <v>143</v>
      </c>
      <c r="M92" s="102"/>
      <c r="N92" s="103"/>
      <c r="O92" s="99" t="s">
        <v>599</v>
      </c>
      <c r="P92" s="100" t="s">
        <v>603</v>
      </c>
      <c r="Q92" s="100" t="s">
        <v>604</v>
      </c>
      <c r="R92" s="100" t="s">
        <v>623</v>
      </c>
      <c r="S92" s="99" t="s">
        <v>4590</v>
      </c>
      <c r="T92" s="99" t="s">
        <v>4976</v>
      </c>
      <c r="U92" s="100"/>
      <c r="V92" s="100"/>
      <c r="W92" s="100"/>
      <c r="X92" s="100"/>
      <c r="Y92" s="99"/>
      <c r="Z92" s="99"/>
      <c r="AA92" s="99"/>
      <c r="AB92" s="105"/>
      <c r="AC92" s="100"/>
      <c r="AD92" s="99"/>
      <c r="AE92" s="99" t="s">
        <v>117</v>
      </c>
      <c r="AF92" s="101"/>
      <c r="AG92" s="104" t="s">
        <v>623</v>
      </c>
      <c r="AH92" s="101">
        <v>39938</v>
      </c>
      <c r="AI92" s="104">
        <v>5</v>
      </c>
      <c r="AJ92" s="108" t="s">
        <v>163</v>
      </c>
      <c r="AK92" s="112" t="s">
        <v>623</v>
      </c>
      <c r="AL92" s="112"/>
      <c r="AM92" s="110"/>
      <c r="AN92" s="107" t="s">
        <v>623</v>
      </c>
      <c r="AO92" s="109"/>
      <c r="AQ92" s="108"/>
      <c r="AS92" s="96">
        <v>9</v>
      </c>
      <c r="AT92" s="96" t="s">
        <v>7646</v>
      </c>
    </row>
    <row r="93" spans="1:46" s="107" customFormat="1" ht="15.75" customHeight="1" x14ac:dyDescent="0.2">
      <c r="A93" s="118">
        <v>20068</v>
      </c>
      <c r="B93" s="119" t="s">
        <v>456</v>
      </c>
      <c r="C93" s="119" t="s">
        <v>205</v>
      </c>
      <c r="D93" s="100" t="s">
        <v>138</v>
      </c>
      <c r="E93" s="101">
        <v>28431</v>
      </c>
      <c r="F93" s="100" t="s">
        <v>336</v>
      </c>
      <c r="G93" s="99" t="s">
        <v>4513</v>
      </c>
      <c r="H93" s="100" t="s">
        <v>607</v>
      </c>
      <c r="I93" s="101">
        <v>34417</v>
      </c>
      <c r="J93" s="100" t="s">
        <v>336</v>
      </c>
      <c r="K93" s="100" t="s">
        <v>4020</v>
      </c>
      <c r="L93" s="100" t="s">
        <v>4106</v>
      </c>
      <c r="M93" s="102" t="s">
        <v>1915</v>
      </c>
      <c r="N93" s="103"/>
      <c r="O93" s="99" t="s">
        <v>606</v>
      </c>
      <c r="P93" s="100" t="s">
        <v>608</v>
      </c>
      <c r="Q93" s="100" t="s">
        <v>609</v>
      </c>
      <c r="R93" s="100" t="s">
        <v>623</v>
      </c>
      <c r="S93" s="99" t="s">
        <v>4945</v>
      </c>
      <c r="T93" s="99" t="s">
        <v>5214</v>
      </c>
      <c r="U93" s="100"/>
      <c r="V93" s="100"/>
      <c r="W93" s="100"/>
      <c r="X93" s="100" t="s">
        <v>12</v>
      </c>
      <c r="Y93" s="99" t="s">
        <v>308</v>
      </c>
      <c r="Z93" s="99"/>
      <c r="AA93" s="99" t="s">
        <v>161</v>
      </c>
      <c r="AB93" s="105" t="s">
        <v>611</v>
      </c>
      <c r="AC93" s="100" t="s">
        <v>2972</v>
      </c>
      <c r="AD93" s="99" t="s">
        <v>2573</v>
      </c>
      <c r="AE93" s="99" t="s">
        <v>117</v>
      </c>
      <c r="AF93" s="101">
        <v>39953</v>
      </c>
      <c r="AG93" s="104">
        <v>5</v>
      </c>
      <c r="AH93" s="101">
        <v>39953</v>
      </c>
      <c r="AI93" s="104">
        <v>5</v>
      </c>
      <c r="AJ93" s="105" t="s">
        <v>4060</v>
      </c>
      <c r="AK93" s="106">
        <v>41449</v>
      </c>
      <c r="AL93" s="106"/>
      <c r="AM93" s="101"/>
      <c r="AN93" s="104" t="s">
        <v>623</v>
      </c>
      <c r="AO93" s="100" t="s">
        <v>623</v>
      </c>
      <c r="AQ93" s="105" t="s">
        <v>5347</v>
      </c>
      <c r="AS93" s="96">
        <v>11</v>
      </c>
      <c r="AT93" s="96" t="s">
        <v>7646</v>
      </c>
    </row>
    <row r="94" spans="1:46" s="107" customFormat="1" ht="19.5" customHeight="1" x14ac:dyDescent="0.2">
      <c r="A94" s="118">
        <v>20069</v>
      </c>
      <c r="B94" s="119" t="s">
        <v>1035</v>
      </c>
      <c r="C94" s="119" t="s">
        <v>549</v>
      </c>
      <c r="D94" s="100" t="s">
        <v>138</v>
      </c>
      <c r="E94" s="101">
        <v>30654</v>
      </c>
      <c r="F94" s="100" t="s">
        <v>110</v>
      </c>
      <c r="G94" s="99" t="s">
        <v>4477</v>
      </c>
      <c r="H94" s="100" t="s">
        <v>614</v>
      </c>
      <c r="I94" s="101">
        <v>36334</v>
      </c>
      <c r="J94" s="100" t="s">
        <v>110</v>
      </c>
      <c r="K94" s="100" t="s">
        <v>4044</v>
      </c>
      <c r="L94" s="100" t="s">
        <v>4290</v>
      </c>
      <c r="M94" s="102" t="s">
        <v>4291</v>
      </c>
      <c r="N94" s="103"/>
      <c r="O94" s="99" t="s">
        <v>2828</v>
      </c>
      <c r="P94" s="100" t="s">
        <v>615</v>
      </c>
      <c r="Q94" s="100" t="s">
        <v>4292</v>
      </c>
      <c r="R94" s="100" t="s">
        <v>623</v>
      </c>
      <c r="S94" s="99" t="s">
        <v>4820</v>
      </c>
      <c r="T94" s="99" t="s">
        <v>4820</v>
      </c>
      <c r="U94" s="100"/>
      <c r="V94" s="100"/>
      <c r="W94" s="100"/>
      <c r="X94" s="100" t="s">
        <v>11</v>
      </c>
      <c r="Y94" s="99" t="s">
        <v>10</v>
      </c>
      <c r="Z94" s="99"/>
      <c r="AA94" s="99">
        <v>3</v>
      </c>
      <c r="AB94" s="105" t="s">
        <v>116</v>
      </c>
      <c r="AC94" s="100" t="s">
        <v>31</v>
      </c>
      <c r="AD94" s="99" t="s">
        <v>37</v>
      </c>
      <c r="AE94" s="99" t="s">
        <v>117</v>
      </c>
      <c r="AF94" s="101">
        <v>39953</v>
      </c>
      <c r="AG94" s="104">
        <v>5</v>
      </c>
      <c r="AH94" s="101">
        <v>39953</v>
      </c>
      <c r="AI94" s="104">
        <v>5</v>
      </c>
      <c r="AJ94" s="105" t="s">
        <v>119</v>
      </c>
      <c r="AK94" s="106" t="s">
        <v>623</v>
      </c>
      <c r="AL94" s="106"/>
      <c r="AM94" s="101"/>
      <c r="AN94" s="104"/>
      <c r="AO94" s="100" t="s">
        <v>623</v>
      </c>
      <c r="AQ94" s="105" t="s">
        <v>5348</v>
      </c>
      <c r="AS94" s="96">
        <v>12</v>
      </c>
      <c r="AT94" s="96" t="s">
        <v>7646</v>
      </c>
    </row>
    <row r="95" spans="1:46" s="107" customFormat="1" ht="19.5" customHeight="1" x14ac:dyDescent="0.2">
      <c r="A95" s="118">
        <v>20070</v>
      </c>
      <c r="B95" s="119" t="s">
        <v>616</v>
      </c>
      <c r="C95" s="119" t="s">
        <v>137</v>
      </c>
      <c r="D95" s="100" t="s">
        <v>138</v>
      </c>
      <c r="E95" s="101">
        <v>29283</v>
      </c>
      <c r="F95" s="100" t="s">
        <v>110</v>
      </c>
      <c r="G95" s="99" t="s">
        <v>4477</v>
      </c>
      <c r="H95" s="100" t="s">
        <v>617</v>
      </c>
      <c r="I95" s="101">
        <v>35621</v>
      </c>
      <c r="J95" s="100" t="s">
        <v>110</v>
      </c>
      <c r="K95" s="100" t="s">
        <v>4020</v>
      </c>
      <c r="L95" s="100" t="s">
        <v>157</v>
      </c>
      <c r="M95" s="102"/>
      <c r="N95" s="103"/>
      <c r="O95" s="99" t="s">
        <v>623</v>
      </c>
      <c r="P95" s="100" t="s">
        <v>623</v>
      </c>
      <c r="Q95" s="100" t="s">
        <v>618</v>
      </c>
      <c r="R95" s="100" t="s">
        <v>623</v>
      </c>
      <c r="S95" s="99" t="s">
        <v>4950</v>
      </c>
      <c r="T95" s="99" t="s">
        <v>5217</v>
      </c>
      <c r="U95" s="100"/>
      <c r="V95" s="100"/>
      <c r="W95" s="100"/>
      <c r="X95" s="100"/>
      <c r="Y95" s="99"/>
      <c r="Z95" s="99"/>
      <c r="AA95" s="99"/>
      <c r="AB95" s="105"/>
      <c r="AC95" s="100"/>
      <c r="AD95" s="99"/>
      <c r="AE95" s="99" t="s">
        <v>226</v>
      </c>
      <c r="AF95" s="101"/>
      <c r="AG95" s="104" t="s">
        <v>623</v>
      </c>
      <c r="AH95" s="101">
        <v>39951</v>
      </c>
      <c r="AI95" s="104">
        <v>5</v>
      </c>
      <c r="AJ95" s="108" t="s">
        <v>163</v>
      </c>
      <c r="AK95" s="112" t="s">
        <v>623</v>
      </c>
      <c r="AL95" s="112"/>
      <c r="AM95" s="110"/>
      <c r="AN95" s="107" t="s">
        <v>623</v>
      </c>
      <c r="AO95" s="109"/>
      <c r="AQ95" s="108"/>
      <c r="AS95" s="96">
        <v>3</v>
      </c>
      <c r="AT95" s="96" t="s">
        <v>7646</v>
      </c>
    </row>
    <row r="96" spans="1:46" s="107" customFormat="1" ht="19.5" customHeight="1" x14ac:dyDescent="0.2">
      <c r="A96" s="118">
        <v>20071</v>
      </c>
      <c r="B96" s="119" t="s">
        <v>620</v>
      </c>
      <c r="C96" s="119" t="s">
        <v>417</v>
      </c>
      <c r="D96" s="100" t="s">
        <v>138</v>
      </c>
      <c r="E96" s="101"/>
      <c r="F96" s="100" t="s">
        <v>623</v>
      </c>
      <c r="G96" s="99" t="s">
        <v>2565</v>
      </c>
      <c r="H96" s="100" t="s">
        <v>623</v>
      </c>
      <c r="I96" s="101"/>
      <c r="J96" s="100" t="s">
        <v>623</v>
      </c>
      <c r="K96" s="100"/>
      <c r="L96" s="100" t="s">
        <v>623</v>
      </c>
      <c r="M96" s="102" t="s">
        <v>623</v>
      </c>
      <c r="N96" s="103"/>
      <c r="O96" s="99" t="s">
        <v>623</v>
      </c>
      <c r="P96" s="100" t="s">
        <v>623</v>
      </c>
      <c r="Q96" s="100" t="s">
        <v>623</v>
      </c>
      <c r="R96" s="100" t="s">
        <v>623</v>
      </c>
      <c r="S96" s="99" t="s">
        <v>2565</v>
      </c>
      <c r="T96" s="99" t="s">
        <v>2565</v>
      </c>
      <c r="U96" s="100"/>
      <c r="V96" s="100"/>
      <c r="W96" s="100"/>
      <c r="X96" s="100" t="s">
        <v>2933</v>
      </c>
      <c r="Y96" s="99"/>
      <c r="Z96" s="99"/>
      <c r="AA96" s="99"/>
      <c r="AB96" s="105"/>
      <c r="AC96" s="100"/>
      <c r="AD96" s="99"/>
      <c r="AE96" s="99" t="s">
        <v>117</v>
      </c>
      <c r="AF96" s="101"/>
      <c r="AG96" s="104" t="s">
        <v>623</v>
      </c>
      <c r="AH96" s="101">
        <v>39953</v>
      </c>
      <c r="AI96" s="104">
        <v>5</v>
      </c>
      <c r="AJ96" s="108" t="s">
        <v>163</v>
      </c>
      <c r="AK96" s="112" t="s">
        <v>623</v>
      </c>
      <c r="AL96" s="112"/>
      <c r="AM96" s="110"/>
      <c r="AN96" s="107" t="s">
        <v>623</v>
      </c>
      <c r="AO96" s="109" t="s">
        <v>623</v>
      </c>
      <c r="AQ96" s="108"/>
      <c r="AS96" s="96" t="s">
        <v>623</v>
      </c>
      <c r="AT96" s="96" t="s">
        <v>7646</v>
      </c>
    </row>
    <row r="97" spans="1:46" s="107" customFormat="1" ht="19.5" customHeight="1" x14ac:dyDescent="0.2">
      <c r="A97" s="118">
        <v>20071.099999999999</v>
      </c>
      <c r="B97" s="127" t="s">
        <v>622</v>
      </c>
      <c r="C97" s="127" t="s">
        <v>513</v>
      </c>
      <c r="D97" s="100" t="s">
        <v>138</v>
      </c>
      <c r="E97" s="101"/>
      <c r="F97" s="100"/>
      <c r="G97" s="99"/>
      <c r="H97" s="100"/>
      <c r="I97" s="101"/>
      <c r="J97" s="100"/>
      <c r="K97" s="100"/>
      <c r="L97" s="100"/>
      <c r="M97" s="102">
        <v>0</v>
      </c>
      <c r="N97" s="103"/>
      <c r="O97" s="216">
        <v>0</v>
      </c>
      <c r="P97" s="100"/>
      <c r="Q97" s="100" t="s">
        <v>623</v>
      </c>
      <c r="R97" s="100"/>
      <c r="S97" s="99" t="e">
        <v>#N/A</v>
      </c>
      <c r="T97" s="99"/>
      <c r="U97" s="100" t="e">
        <v>#N/A</v>
      </c>
      <c r="V97" s="100"/>
      <c r="W97" s="100" t="e">
        <v>#N/A</v>
      </c>
      <c r="X97" s="100"/>
      <c r="Y97" s="99"/>
      <c r="Z97" s="99"/>
      <c r="AA97" s="99"/>
      <c r="AB97" s="105"/>
      <c r="AC97" s="102"/>
      <c r="AD97" s="105"/>
      <c r="AE97" s="105" t="s">
        <v>226</v>
      </c>
      <c r="AF97" s="101"/>
      <c r="AG97" s="104" t="s">
        <v>623</v>
      </c>
      <c r="AH97" s="101"/>
      <c r="AI97" s="104" t="s">
        <v>623</v>
      </c>
      <c r="AJ97" s="99" t="s">
        <v>163</v>
      </c>
      <c r="AK97" s="99"/>
      <c r="AL97" s="99"/>
      <c r="AM97" s="110"/>
      <c r="AN97" s="107" t="s">
        <v>623</v>
      </c>
      <c r="AO97" s="100"/>
      <c r="AP97" s="104"/>
      <c r="AQ97" s="99"/>
      <c r="AS97" s="96" t="s">
        <v>623</v>
      </c>
      <c r="AT97" s="96" t="s">
        <v>7646</v>
      </c>
    </row>
    <row r="98" spans="1:46" ht="15.75" customHeight="1" x14ac:dyDescent="0.2">
      <c r="A98" s="118">
        <v>20072</v>
      </c>
      <c r="B98" s="119" t="s">
        <v>624</v>
      </c>
      <c r="C98" s="119" t="s">
        <v>177</v>
      </c>
      <c r="D98" s="100" t="s">
        <v>138</v>
      </c>
      <c r="E98" s="101">
        <v>30391</v>
      </c>
      <c r="F98" s="100" t="s">
        <v>275</v>
      </c>
      <c r="G98" s="99" t="s">
        <v>4491</v>
      </c>
      <c r="H98" s="100" t="s">
        <v>625</v>
      </c>
      <c r="I98" s="101">
        <v>37729</v>
      </c>
      <c r="J98" s="100" t="s">
        <v>275</v>
      </c>
      <c r="K98" s="100" t="s">
        <v>4020</v>
      </c>
      <c r="L98" s="100" t="s">
        <v>484</v>
      </c>
      <c r="M98" s="102"/>
      <c r="N98" s="103"/>
      <c r="O98" s="99" t="s">
        <v>623</v>
      </c>
      <c r="P98" s="100" t="s">
        <v>626</v>
      </c>
      <c r="Q98" s="100" t="s">
        <v>627</v>
      </c>
      <c r="R98" s="100" t="s">
        <v>623</v>
      </c>
      <c r="S98" s="99" t="s">
        <v>4652</v>
      </c>
      <c r="T98" s="99" t="s">
        <v>5022</v>
      </c>
      <c r="U98" s="100"/>
      <c r="V98" s="100"/>
      <c r="W98" s="100"/>
      <c r="X98" s="100"/>
      <c r="Y98" s="99"/>
      <c r="Z98" s="99"/>
      <c r="AA98" s="99"/>
      <c r="AB98" s="105"/>
      <c r="AC98" s="100"/>
      <c r="AD98" s="99"/>
      <c r="AE98" s="99" t="s">
        <v>226</v>
      </c>
      <c r="AF98" s="101"/>
      <c r="AG98" s="104" t="s">
        <v>623</v>
      </c>
      <c r="AH98" s="101"/>
      <c r="AI98" s="104" t="s">
        <v>623</v>
      </c>
      <c r="AJ98" s="108" t="s">
        <v>163</v>
      </c>
      <c r="AK98" s="112" t="s">
        <v>623</v>
      </c>
      <c r="AL98" s="112"/>
      <c r="AM98" s="110"/>
      <c r="AN98" s="107" t="s">
        <v>623</v>
      </c>
      <c r="AO98" s="109"/>
      <c r="AP98" s="107"/>
      <c r="AQ98" s="108"/>
      <c r="AR98" s="107"/>
      <c r="AS98" s="96">
        <v>3</v>
      </c>
      <c r="AT98" s="96" t="s">
        <v>7646</v>
      </c>
    </row>
    <row r="99" spans="1:46" s="107" customFormat="1" ht="19.5" customHeight="1" x14ac:dyDescent="0.2">
      <c r="A99" s="118">
        <v>20073</v>
      </c>
      <c r="B99" s="119" t="s">
        <v>630</v>
      </c>
      <c r="C99" s="119" t="s">
        <v>108</v>
      </c>
      <c r="D99" s="100" t="s">
        <v>109</v>
      </c>
      <c r="E99" s="101">
        <v>30965</v>
      </c>
      <c r="F99" s="100" t="s">
        <v>631</v>
      </c>
      <c r="G99" s="99" t="s">
        <v>4492</v>
      </c>
      <c r="H99" s="100" t="s">
        <v>632</v>
      </c>
      <c r="I99" s="101">
        <v>36584</v>
      </c>
      <c r="J99" s="100" t="s">
        <v>631</v>
      </c>
      <c r="K99" s="100" t="s">
        <v>4020</v>
      </c>
      <c r="L99" s="100" t="s">
        <v>4038</v>
      </c>
      <c r="M99" s="102"/>
      <c r="N99" s="103"/>
      <c r="O99" s="99" t="s">
        <v>629</v>
      </c>
      <c r="P99" s="100" t="s">
        <v>633</v>
      </c>
      <c r="Q99" s="100" t="s">
        <v>634</v>
      </c>
      <c r="R99" s="100" t="s">
        <v>623</v>
      </c>
      <c r="S99" s="99" t="s">
        <v>4883</v>
      </c>
      <c r="T99" s="99" t="s">
        <v>4883</v>
      </c>
      <c r="U99" s="100"/>
      <c r="V99" s="100"/>
      <c r="W99" s="100"/>
      <c r="X99" s="100"/>
      <c r="Y99" s="99"/>
      <c r="Z99" s="99"/>
      <c r="AA99" s="99"/>
      <c r="AB99" s="105"/>
      <c r="AC99" s="100"/>
      <c r="AD99" s="99"/>
      <c r="AE99" s="99" t="s">
        <v>117</v>
      </c>
      <c r="AF99" s="101"/>
      <c r="AG99" s="104" t="s">
        <v>623</v>
      </c>
      <c r="AH99" s="101"/>
      <c r="AI99" s="104" t="s">
        <v>623</v>
      </c>
      <c r="AJ99" s="108" t="s">
        <v>163</v>
      </c>
      <c r="AK99" s="112" t="s">
        <v>623</v>
      </c>
      <c r="AL99" s="112"/>
      <c r="AM99" s="110"/>
      <c r="AN99" s="107" t="s">
        <v>623</v>
      </c>
      <c r="AO99" s="109"/>
      <c r="AQ99" s="108"/>
      <c r="AS99" s="96">
        <v>10</v>
      </c>
      <c r="AT99" s="96" t="s">
        <v>7646</v>
      </c>
    </row>
    <row r="100" spans="1:46" ht="15.75" customHeight="1" x14ac:dyDescent="0.2">
      <c r="A100" s="118">
        <v>20074</v>
      </c>
      <c r="B100" s="127" t="s">
        <v>636</v>
      </c>
      <c r="C100" s="127" t="s">
        <v>637</v>
      </c>
      <c r="D100" s="100" t="s">
        <v>138</v>
      </c>
      <c r="E100" s="101" t="s">
        <v>638</v>
      </c>
      <c r="F100" s="100"/>
      <c r="G100" s="99" t="s">
        <v>639</v>
      </c>
      <c r="H100" s="100" t="s">
        <v>640</v>
      </c>
      <c r="I100" s="101">
        <v>37054</v>
      </c>
      <c r="J100" s="100" t="s">
        <v>639</v>
      </c>
      <c r="K100" s="100" t="s">
        <v>301</v>
      </c>
      <c r="L100" s="100" t="s">
        <v>646</v>
      </c>
      <c r="M100" s="102">
        <v>0</v>
      </c>
      <c r="N100" s="103"/>
      <c r="O100" s="216" t="s">
        <v>635</v>
      </c>
      <c r="P100" s="100"/>
      <c r="Q100" s="100" t="s">
        <v>643</v>
      </c>
      <c r="R100" s="100"/>
      <c r="S100" s="99" t="s">
        <v>641</v>
      </c>
      <c r="T100" s="99" t="s">
        <v>642</v>
      </c>
      <c r="U100" s="100" t="s">
        <v>644</v>
      </c>
      <c r="V100" s="100"/>
      <c r="W100" s="100" t="s">
        <v>645</v>
      </c>
      <c r="X100" s="100" t="s">
        <v>12</v>
      </c>
      <c r="Y100" s="99"/>
      <c r="Z100" s="99"/>
      <c r="AA100" s="99" t="s">
        <v>161</v>
      </c>
      <c r="AB100" s="105" t="s">
        <v>611</v>
      </c>
      <c r="AC100" s="102"/>
      <c r="AD100" s="105"/>
      <c r="AE100" s="105" t="s">
        <v>226</v>
      </c>
      <c r="AF100" s="101"/>
      <c r="AG100" s="104" t="s">
        <v>623</v>
      </c>
      <c r="AH100" s="101"/>
      <c r="AI100" s="104" t="s">
        <v>623</v>
      </c>
      <c r="AJ100" s="99" t="s">
        <v>163</v>
      </c>
      <c r="AK100" s="99"/>
      <c r="AL100" s="99"/>
      <c r="AM100" s="110">
        <v>40781</v>
      </c>
      <c r="AN100" s="107">
        <v>8</v>
      </c>
      <c r="AO100" s="100"/>
      <c r="AQ100" s="99"/>
      <c r="AR100" s="107"/>
      <c r="AS100" s="96">
        <v>7</v>
      </c>
      <c r="AT100" s="96" t="s">
        <v>7646</v>
      </c>
    </row>
    <row r="101" spans="1:46" s="107" customFormat="1" ht="19.5" customHeight="1" x14ac:dyDescent="0.2">
      <c r="A101" s="118">
        <v>20075</v>
      </c>
      <c r="B101" s="127" t="s">
        <v>649</v>
      </c>
      <c r="C101" s="127" t="s">
        <v>650</v>
      </c>
      <c r="D101" s="100" t="s">
        <v>138</v>
      </c>
      <c r="E101" s="101">
        <v>31907</v>
      </c>
      <c r="F101" s="100"/>
      <c r="G101" s="99" t="s">
        <v>226</v>
      </c>
      <c r="H101" s="100" t="s">
        <v>651</v>
      </c>
      <c r="I101" s="101">
        <v>37064</v>
      </c>
      <c r="J101" s="100" t="s">
        <v>226</v>
      </c>
      <c r="K101" s="100" t="s">
        <v>158</v>
      </c>
      <c r="L101" s="100" t="s">
        <v>656</v>
      </c>
      <c r="M101" s="102">
        <v>0</v>
      </c>
      <c r="N101" s="103"/>
      <c r="O101" s="216" t="s">
        <v>648</v>
      </c>
      <c r="P101" s="100"/>
      <c r="Q101" s="100" t="s">
        <v>653</v>
      </c>
      <c r="R101" s="100"/>
      <c r="S101" s="99" t="s">
        <v>652</v>
      </c>
      <c r="T101" s="99" t="s">
        <v>652</v>
      </c>
      <c r="U101" s="100" t="s">
        <v>654</v>
      </c>
      <c r="V101" s="100"/>
      <c r="W101" s="100" t="s">
        <v>655</v>
      </c>
      <c r="X101" s="100" t="s">
        <v>14</v>
      </c>
      <c r="Y101" s="99" t="s">
        <v>13</v>
      </c>
      <c r="Z101" s="99"/>
      <c r="AA101" s="99">
        <v>3</v>
      </c>
      <c r="AB101" s="105" t="s">
        <v>116</v>
      </c>
      <c r="AC101" s="102" t="s">
        <v>65</v>
      </c>
      <c r="AD101" s="105" t="s">
        <v>70</v>
      </c>
      <c r="AE101" s="105" t="s">
        <v>226</v>
      </c>
      <c r="AF101" s="101"/>
      <c r="AG101" s="104" t="s">
        <v>623</v>
      </c>
      <c r="AH101" s="101"/>
      <c r="AI101" s="104" t="s">
        <v>623</v>
      </c>
      <c r="AJ101" s="99" t="s">
        <v>163</v>
      </c>
      <c r="AK101" s="99"/>
      <c r="AL101" s="99"/>
      <c r="AM101" s="110">
        <v>41153</v>
      </c>
      <c r="AN101" s="107">
        <v>9</v>
      </c>
      <c r="AO101" s="100"/>
      <c r="AP101" s="104"/>
      <c r="AQ101" s="99"/>
      <c r="AS101" s="96">
        <v>5</v>
      </c>
      <c r="AT101" s="96" t="s">
        <v>7646</v>
      </c>
    </row>
    <row r="102" spans="1:46" s="107" customFormat="1" ht="19.5" customHeight="1" x14ac:dyDescent="0.2">
      <c r="A102" s="118">
        <v>20076</v>
      </c>
      <c r="B102" s="119" t="s">
        <v>657</v>
      </c>
      <c r="C102" s="119" t="s">
        <v>513</v>
      </c>
      <c r="D102" s="100" t="s">
        <v>138</v>
      </c>
      <c r="E102" s="101">
        <v>31300</v>
      </c>
      <c r="F102" s="100" t="s">
        <v>658</v>
      </c>
      <c r="G102" s="99" t="s">
        <v>4574</v>
      </c>
      <c r="H102" s="100" t="s">
        <v>659</v>
      </c>
      <c r="I102" s="101">
        <v>37692</v>
      </c>
      <c r="J102" s="100" t="s">
        <v>658</v>
      </c>
      <c r="K102" s="100" t="s">
        <v>4020</v>
      </c>
      <c r="L102" s="100" t="s">
        <v>661</v>
      </c>
      <c r="M102" s="102" t="s">
        <v>623</v>
      </c>
      <c r="N102" s="103"/>
      <c r="O102" s="99" t="s">
        <v>623</v>
      </c>
      <c r="P102" s="100" t="s">
        <v>623</v>
      </c>
      <c r="Q102" s="100" t="s">
        <v>660</v>
      </c>
      <c r="R102" s="100" t="s">
        <v>623</v>
      </c>
      <c r="S102" s="99" t="s">
        <v>4908</v>
      </c>
      <c r="T102" s="99" t="s">
        <v>5186</v>
      </c>
      <c r="U102" s="100"/>
      <c r="V102" s="100"/>
      <c r="W102" s="100"/>
      <c r="X102" s="100"/>
      <c r="Y102" s="99"/>
      <c r="Z102" s="99"/>
      <c r="AA102" s="99"/>
      <c r="AB102" s="105"/>
      <c r="AC102" s="100"/>
      <c r="AD102" s="99"/>
      <c r="AE102" s="99" t="s">
        <v>226</v>
      </c>
      <c r="AF102" s="101"/>
      <c r="AG102" s="104" t="s">
        <v>623</v>
      </c>
      <c r="AH102" s="101">
        <v>39960</v>
      </c>
      <c r="AI102" s="104">
        <v>5</v>
      </c>
      <c r="AJ102" s="108" t="s">
        <v>163</v>
      </c>
      <c r="AK102" s="112" t="s">
        <v>623</v>
      </c>
      <c r="AL102" s="112"/>
      <c r="AM102" s="110">
        <v>39995</v>
      </c>
      <c r="AN102" s="107">
        <v>7</v>
      </c>
      <c r="AO102" s="109" t="s">
        <v>623</v>
      </c>
      <c r="AQ102" s="108"/>
      <c r="AS102" s="96">
        <v>9</v>
      </c>
      <c r="AT102" s="96" t="s">
        <v>7646</v>
      </c>
    </row>
    <row r="103" spans="1:46" s="107" customFormat="1" ht="19.5" customHeight="1" x14ac:dyDescent="0.2">
      <c r="A103" s="118">
        <v>20077</v>
      </c>
      <c r="B103" s="119" t="s">
        <v>663</v>
      </c>
      <c r="C103" s="119" t="s">
        <v>513</v>
      </c>
      <c r="D103" s="100" t="s">
        <v>138</v>
      </c>
      <c r="E103" s="101">
        <v>30534</v>
      </c>
      <c r="F103" s="100" t="s">
        <v>162</v>
      </c>
      <c r="G103" s="99" t="s">
        <v>4484</v>
      </c>
      <c r="H103" s="100" t="s">
        <v>664</v>
      </c>
      <c r="I103" s="101">
        <v>35896</v>
      </c>
      <c r="J103" s="100" t="s">
        <v>162</v>
      </c>
      <c r="K103" s="100" t="s">
        <v>4020</v>
      </c>
      <c r="L103" s="100" t="s">
        <v>484</v>
      </c>
      <c r="M103" s="102" t="s">
        <v>2222</v>
      </c>
      <c r="N103" s="103"/>
      <c r="O103" s="99" t="s">
        <v>662</v>
      </c>
      <c r="P103" s="100" t="s">
        <v>623</v>
      </c>
      <c r="Q103" s="100" t="s">
        <v>665</v>
      </c>
      <c r="R103" s="100" t="s">
        <v>623</v>
      </c>
      <c r="S103" s="99" t="s">
        <v>4706</v>
      </c>
      <c r="T103" s="99" t="s">
        <v>5057</v>
      </c>
      <c r="U103" s="100"/>
      <c r="V103" s="100"/>
      <c r="W103" s="100"/>
      <c r="X103" s="100" t="s">
        <v>17</v>
      </c>
      <c r="Y103" s="99" t="s">
        <v>5252</v>
      </c>
      <c r="Z103" s="99"/>
      <c r="AA103" s="99" t="s">
        <v>139</v>
      </c>
      <c r="AB103" s="105" t="s">
        <v>230</v>
      </c>
      <c r="AC103" s="100" t="s">
        <v>2972</v>
      </c>
      <c r="AD103" s="99" t="s">
        <v>2572</v>
      </c>
      <c r="AE103" s="99" t="s">
        <v>117</v>
      </c>
      <c r="AF103" s="101">
        <v>39965</v>
      </c>
      <c r="AG103" s="104">
        <v>6</v>
      </c>
      <c r="AH103" s="101">
        <v>39965</v>
      </c>
      <c r="AI103" s="104">
        <v>6</v>
      </c>
      <c r="AJ103" s="108" t="s">
        <v>163</v>
      </c>
      <c r="AK103" s="112" t="s">
        <v>623</v>
      </c>
      <c r="AL103" s="112"/>
      <c r="AM103" s="110">
        <v>41353</v>
      </c>
      <c r="AN103" s="107">
        <v>3</v>
      </c>
      <c r="AO103" s="109" t="s">
        <v>623</v>
      </c>
      <c r="AQ103" s="108"/>
      <c r="AS103" s="96">
        <v>8</v>
      </c>
      <c r="AT103" s="96" t="s">
        <v>7646</v>
      </c>
    </row>
    <row r="104" spans="1:46" s="107" customFormat="1" ht="19.5" customHeight="1" x14ac:dyDescent="0.2">
      <c r="A104" s="118">
        <v>20078</v>
      </c>
      <c r="B104" s="119" t="s">
        <v>667</v>
      </c>
      <c r="C104" s="119" t="s">
        <v>668</v>
      </c>
      <c r="D104" s="100" t="s">
        <v>138</v>
      </c>
      <c r="E104" s="101">
        <v>31026</v>
      </c>
      <c r="F104" s="100" t="s">
        <v>669</v>
      </c>
      <c r="G104" s="99" t="s">
        <v>4498</v>
      </c>
      <c r="H104" s="100" t="s">
        <v>670</v>
      </c>
      <c r="I104" s="101">
        <v>37009</v>
      </c>
      <c r="J104" s="100" t="s">
        <v>669</v>
      </c>
      <c r="K104" s="100" t="s">
        <v>4020</v>
      </c>
      <c r="L104" s="100" t="s">
        <v>672</v>
      </c>
      <c r="M104" s="102" t="s">
        <v>4063</v>
      </c>
      <c r="N104" s="103"/>
      <c r="O104" s="99" t="s">
        <v>666</v>
      </c>
      <c r="P104" s="100" t="s">
        <v>623</v>
      </c>
      <c r="Q104" s="100" t="s">
        <v>671</v>
      </c>
      <c r="R104" s="100" t="s">
        <v>623</v>
      </c>
      <c r="S104" s="99" t="s">
        <v>4624</v>
      </c>
      <c r="T104" s="99" t="s">
        <v>5003</v>
      </c>
      <c r="U104" s="100"/>
      <c r="V104" s="100"/>
      <c r="W104" s="100"/>
      <c r="X104" s="102" t="s">
        <v>16</v>
      </c>
      <c r="Y104" s="99" t="s">
        <v>3011</v>
      </c>
      <c r="Z104" s="99"/>
      <c r="AA104" s="99" t="s">
        <v>161</v>
      </c>
      <c r="AB104" s="105" t="s">
        <v>611</v>
      </c>
      <c r="AC104" s="100" t="s">
        <v>2672</v>
      </c>
      <c r="AD104" s="99" t="s">
        <v>2673</v>
      </c>
      <c r="AE104" s="99" t="s">
        <v>226</v>
      </c>
      <c r="AF104" s="101">
        <v>39965</v>
      </c>
      <c r="AG104" s="104">
        <v>6</v>
      </c>
      <c r="AH104" s="101">
        <v>39965</v>
      </c>
      <c r="AI104" s="104">
        <v>6</v>
      </c>
      <c r="AJ104" s="105" t="s">
        <v>4060</v>
      </c>
      <c r="AK104" s="106">
        <v>41579</v>
      </c>
      <c r="AL104" s="106"/>
      <c r="AM104" s="101"/>
      <c r="AN104" s="104" t="s">
        <v>623</v>
      </c>
      <c r="AO104" s="100" t="s">
        <v>623</v>
      </c>
      <c r="AQ104" s="105" t="s">
        <v>5348</v>
      </c>
      <c r="AS104" s="96">
        <v>12</v>
      </c>
      <c r="AT104" s="96" t="s">
        <v>7646</v>
      </c>
    </row>
    <row r="105" spans="1:46" s="107" customFormat="1" ht="19.5" customHeight="1" x14ac:dyDescent="0.2">
      <c r="A105" s="118">
        <v>20079</v>
      </c>
      <c r="B105" s="119" t="s">
        <v>673</v>
      </c>
      <c r="C105" s="119" t="s">
        <v>674</v>
      </c>
      <c r="D105" s="100" t="s">
        <v>138</v>
      </c>
      <c r="E105" s="101">
        <v>31941</v>
      </c>
      <c r="F105" s="100" t="s">
        <v>675</v>
      </c>
      <c r="G105" s="99" t="s">
        <v>4580</v>
      </c>
      <c r="H105" s="100" t="s">
        <v>676</v>
      </c>
      <c r="I105" s="101">
        <v>39283</v>
      </c>
      <c r="J105" s="100" t="s">
        <v>312</v>
      </c>
      <c r="K105" s="100" t="s">
        <v>4020</v>
      </c>
      <c r="L105" s="100" t="s">
        <v>328</v>
      </c>
      <c r="M105" s="102"/>
      <c r="N105" s="103"/>
      <c r="O105" s="99" t="s">
        <v>623</v>
      </c>
      <c r="P105" s="100" t="s">
        <v>623</v>
      </c>
      <c r="Q105" s="100" t="s">
        <v>677</v>
      </c>
      <c r="R105" s="100" t="s">
        <v>623</v>
      </c>
      <c r="S105" s="99" t="s">
        <v>4935</v>
      </c>
      <c r="T105" s="99" t="s">
        <v>5207</v>
      </c>
      <c r="U105" s="100"/>
      <c r="V105" s="100"/>
      <c r="W105" s="100"/>
      <c r="X105" s="100"/>
      <c r="Y105" s="99"/>
      <c r="Z105" s="99"/>
      <c r="AA105" s="99"/>
      <c r="AB105" s="105"/>
      <c r="AC105" s="100"/>
      <c r="AD105" s="99"/>
      <c r="AE105" s="99" t="s">
        <v>117</v>
      </c>
      <c r="AF105" s="101"/>
      <c r="AG105" s="104" t="s">
        <v>623</v>
      </c>
      <c r="AH105" s="101"/>
      <c r="AI105" s="104" t="s">
        <v>623</v>
      </c>
      <c r="AJ105" s="108" t="s">
        <v>163</v>
      </c>
      <c r="AK105" s="112" t="s">
        <v>623</v>
      </c>
      <c r="AL105" s="112"/>
      <c r="AM105" s="110"/>
      <c r="AN105" s="107" t="s">
        <v>623</v>
      </c>
      <c r="AO105" s="109"/>
      <c r="AQ105" s="108"/>
      <c r="AS105" s="96">
        <v>6</v>
      </c>
      <c r="AT105" s="96" t="s">
        <v>7646</v>
      </c>
    </row>
    <row r="106" spans="1:46" ht="15.75" customHeight="1" x14ac:dyDescent="0.2">
      <c r="A106" s="118">
        <v>20080</v>
      </c>
      <c r="B106" s="119" t="s">
        <v>247</v>
      </c>
      <c r="C106" s="119" t="s">
        <v>601</v>
      </c>
      <c r="D106" s="100" t="s">
        <v>138</v>
      </c>
      <c r="E106" s="101">
        <v>28784</v>
      </c>
      <c r="F106" s="100" t="s">
        <v>110</v>
      </c>
      <c r="G106" s="99" t="s">
        <v>4477</v>
      </c>
      <c r="H106" s="100" t="s">
        <v>678</v>
      </c>
      <c r="I106" s="101">
        <v>38517</v>
      </c>
      <c r="J106" s="100" t="s">
        <v>110</v>
      </c>
      <c r="K106" s="100" t="s">
        <v>4020</v>
      </c>
      <c r="L106" s="100" t="s">
        <v>681</v>
      </c>
      <c r="M106" s="102"/>
      <c r="N106" s="103"/>
      <c r="O106" s="99" t="s">
        <v>623</v>
      </c>
      <c r="P106" s="100" t="s">
        <v>679</v>
      </c>
      <c r="Q106" s="100" t="s">
        <v>680</v>
      </c>
      <c r="R106" s="100" t="s">
        <v>623</v>
      </c>
      <c r="S106" s="99" t="s">
        <v>4930</v>
      </c>
      <c r="T106" s="99" t="s">
        <v>5204</v>
      </c>
      <c r="U106" s="100"/>
      <c r="V106" s="100"/>
      <c r="W106" s="100"/>
      <c r="X106" s="100"/>
      <c r="Y106" s="99"/>
      <c r="Z106" s="99"/>
      <c r="AA106" s="99"/>
      <c r="AB106" s="105"/>
      <c r="AC106" s="100"/>
      <c r="AD106" s="99"/>
      <c r="AE106" s="99" t="s">
        <v>117</v>
      </c>
      <c r="AF106" s="101"/>
      <c r="AG106" s="104" t="s">
        <v>623</v>
      </c>
      <c r="AH106" s="101"/>
      <c r="AI106" s="104" t="s">
        <v>623</v>
      </c>
      <c r="AJ106" s="108" t="s">
        <v>163</v>
      </c>
      <c r="AK106" s="112" t="s">
        <v>623</v>
      </c>
      <c r="AL106" s="112"/>
      <c r="AM106" s="110"/>
      <c r="AN106" s="107" t="s">
        <v>623</v>
      </c>
      <c r="AO106" s="109"/>
      <c r="AP106" s="107"/>
      <c r="AQ106" s="108"/>
      <c r="AR106" s="107"/>
      <c r="AS106" s="96">
        <v>10</v>
      </c>
      <c r="AT106" s="96" t="s">
        <v>7646</v>
      </c>
    </row>
    <row r="107" spans="1:46" s="107" customFormat="1" ht="19.5" customHeight="1" x14ac:dyDescent="0.2">
      <c r="A107" s="118">
        <v>20081</v>
      </c>
      <c r="B107" s="119" t="s">
        <v>682</v>
      </c>
      <c r="C107" s="119" t="s">
        <v>683</v>
      </c>
      <c r="D107" s="100" t="s">
        <v>138</v>
      </c>
      <c r="E107" s="101">
        <v>31540</v>
      </c>
      <c r="F107" s="100" t="s">
        <v>684</v>
      </c>
      <c r="G107" s="99" t="s">
        <v>4493</v>
      </c>
      <c r="H107" s="100" t="s">
        <v>685</v>
      </c>
      <c r="I107" s="101">
        <v>39367</v>
      </c>
      <c r="J107" s="100" t="s">
        <v>684</v>
      </c>
      <c r="K107" s="100" t="s">
        <v>4048</v>
      </c>
      <c r="L107" s="100" t="s">
        <v>687</v>
      </c>
      <c r="M107" s="102" t="s">
        <v>623</v>
      </c>
      <c r="N107" s="103"/>
      <c r="O107" s="99" t="s">
        <v>4092</v>
      </c>
      <c r="P107" s="100" t="s">
        <v>623</v>
      </c>
      <c r="Q107" s="100" t="s">
        <v>686</v>
      </c>
      <c r="R107" s="100" t="s">
        <v>623</v>
      </c>
      <c r="S107" s="99" t="s">
        <v>4649</v>
      </c>
      <c r="T107" s="99" t="s">
        <v>5021</v>
      </c>
      <c r="U107" s="100"/>
      <c r="V107" s="100"/>
      <c r="W107" s="100"/>
      <c r="X107" s="100" t="s">
        <v>16</v>
      </c>
      <c r="Y107" s="99" t="s">
        <v>3011</v>
      </c>
      <c r="Z107" s="99"/>
      <c r="AA107" s="99" t="s">
        <v>139</v>
      </c>
      <c r="AB107" s="105" t="s">
        <v>230</v>
      </c>
      <c r="AC107" s="100"/>
      <c r="AD107" s="99"/>
      <c r="AE107" s="99" t="s">
        <v>226</v>
      </c>
      <c r="AF107" s="101"/>
      <c r="AG107" s="104" t="s">
        <v>623</v>
      </c>
      <c r="AH107" s="101">
        <v>39997</v>
      </c>
      <c r="AI107" s="104">
        <v>7</v>
      </c>
      <c r="AJ107" s="108" t="s">
        <v>163</v>
      </c>
      <c r="AK107" s="112" t="s">
        <v>623</v>
      </c>
      <c r="AL107" s="112"/>
      <c r="AM107" s="110">
        <v>40767</v>
      </c>
      <c r="AN107" s="107">
        <v>8</v>
      </c>
      <c r="AO107" s="109" t="s">
        <v>623</v>
      </c>
      <c r="AQ107" s="108"/>
      <c r="AS107" s="96">
        <v>5</v>
      </c>
      <c r="AT107" s="96" t="s">
        <v>7646</v>
      </c>
    </row>
    <row r="108" spans="1:46" s="107" customFormat="1" ht="19.5" customHeight="1" x14ac:dyDescent="0.2">
      <c r="A108" s="118">
        <v>20082</v>
      </c>
      <c r="B108" s="119" t="s">
        <v>688</v>
      </c>
      <c r="C108" s="119" t="s">
        <v>689</v>
      </c>
      <c r="D108" s="100" t="s">
        <v>138</v>
      </c>
      <c r="E108" s="101"/>
      <c r="F108" s="100" t="s">
        <v>623</v>
      </c>
      <c r="G108" s="99" t="s">
        <v>2565</v>
      </c>
      <c r="H108" s="100" t="s">
        <v>623</v>
      </c>
      <c r="I108" s="101"/>
      <c r="J108" s="100" t="s">
        <v>623</v>
      </c>
      <c r="K108" s="100" t="s">
        <v>4044</v>
      </c>
      <c r="L108" s="100"/>
      <c r="M108" s="102"/>
      <c r="N108" s="103"/>
      <c r="O108" s="99" t="s">
        <v>623</v>
      </c>
      <c r="P108" s="100" t="s">
        <v>623</v>
      </c>
      <c r="Q108" s="100" t="s">
        <v>623</v>
      </c>
      <c r="R108" s="100" t="s">
        <v>623</v>
      </c>
      <c r="S108" s="99" t="s">
        <v>2565</v>
      </c>
      <c r="T108" s="99" t="s">
        <v>2565</v>
      </c>
      <c r="U108" s="100"/>
      <c r="V108" s="100"/>
      <c r="W108" s="100"/>
      <c r="X108" s="100"/>
      <c r="Y108" s="99"/>
      <c r="Z108" s="99"/>
      <c r="AA108" s="99"/>
      <c r="AB108" s="105"/>
      <c r="AC108" s="100"/>
      <c r="AD108" s="99"/>
      <c r="AE108" s="99" t="s">
        <v>117</v>
      </c>
      <c r="AF108" s="101"/>
      <c r="AG108" s="104" t="s">
        <v>623</v>
      </c>
      <c r="AH108" s="101"/>
      <c r="AI108" s="104" t="s">
        <v>623</v>
      </c>
      <c r="AJ108" s="108" t="s">
        <v>163</v>
      </c>
      <c r="AK108" s="112" t="s">
        <v>623</v>
      </c>
      <c r="AL108" s="112"/>
      <c r="AM108" s="110"/>
      <c r="AN108" s="107" t="s">
        <v>623</v>
      </c>
      <c r="AO108" s="109"/>
      <c r="AQ108" s="108"/>
      <c r="AS108" s="96" t="s">
        <v>623</v>
      </c>
      <c r="AT108" s="96" t="s">
        <v>7646</v>
      </c>
    </row>
    <row r="109" spans="1:46" s="107" customFormat="1" ht="19.5" customHeight="1" x14ac:dyDescent="0.2">
      <c r="A109" s="118">
        <v>20083</v>
      </c>
      <c r="B109" s="119" t="s">
        <v>691</v>
      </c>
      <c r="C109" s="119" t="s">
        <v>130</v>
      </c>
      <c r="D109" s="100" t="s">
        <v>109</v>
      </c>
      <c r="E109" s="101">
        <v>31622</v>
      </c>
      <c r="F109" s="100" t="s">
        <v>692</v>
      </c>
      <c r="G109" s="99" t="s">
        <v>4530</v>
      </c>
      <c r="H109" s="100" t="s">
        <v>693</v>
      </c>
      <c r="I109" s="101">
        <v>37154</v>
      </c>
      <c r="J109" s="100" t="s">
        <v>692</v>
      </c>
      <c r="K109" s="100" t="s">
        <v>4044</v>
      </c>
      <c r="L109" s="100" t="s">
        <v>386</v>
      </c>
      <c r="M109" s="102" t="s">
        <v>623</v>
      </c>
      <c r="N109" s="103"/>
      <c r="O109" s="99" t="s">
        <v>690</v>
      </c>
      <c r="P109" s="100" t="s">
        <v>623</v>
      </c>
      <c r="Q109" s="100" t="s">
        <v>694</v>
      </c>
      <c r="R109" s="100" t="s">
        <v>623</v>
      </c>
      <c r="S109" s="99" t="s">
        <v>4722</v>
      </c>
      <c r="T109" s="99" t="s">
        <v>5071</v>
      </c>
      <c r="U109" s="100"/>
      <c r="V109" s="100"/>
      <c r="W109" s="100"/>
      <c r="X109" s="100" t="s">
        <v>14</v>
      </c>
      <c r="Y109" s="99" t="s">
        <v>13</v>
      </c>
      <c r="Z109" s="99"/>
      <c r="AA109" s="99">
        <v>3</v>
      </c>
      <c r="AB109" s="105" t="s">
        <v>116</v>
      </c>
      <c r="AC109" s="100" t="s">
        <v>2672</v>
      </c>
      <c r="AD109" s="99" t="s">
        <v>2673</v>
      </c>
      <c r="AE109" s="99" t="s">
        <v>226</v>
      </c>
      <c r="AF109" s="101">
        <v>39965</v>
      </c>
      <c r="AG109" s="104">
        <v>6</v>
      </c>
      <c r="AH109" s="101">
        <v>39965</v>
      </c>
      <c r="AI109" s="104">
        <v>6</v>
      </c>
      <c r="AJ109" s="105" t="s">
        <v>119</v>
      </c>
      <c r="AK109" s="106" t="s">
        <v>623</v>
      </c>
      <c r="AL109" s="106"/>
      <c r="AM109" s="101"/>
      <c r="AN109" s="104" t="s">
        <v>623</v>
      </c>
      <c r="AO109" s="100" t="s">
        <v>623</v>
      </c>
      <c r="AQ109" s="105" t="s">
        <v>5348</v>
      </c>
      <c r="AS109" s="96">
        <v>7</v>
      </c>
      <c r="AT109" s="96" t="s">
        <v>7646</v>
      </c>
    </row>
    <row r="110" spans="1:46" ht="15.75" customHeight="1" x14ac:dyDescent="0.2">
      <c r="A110" s="118">
        <v>20084</v>
      </c>
      <c r="B110" s="119" t="s">
        <v>696</v>
      </c>
      <c r="C110" s="119" t="s">
        <v>177</v>
      </c>
      <c r="D110" s="100" t="s">
        <v>109</v>
      </c>
      <c r="E110" s="101">
        <v>31753</v>
      </c>
      <c r="F110" s="100" t="s">
        <v>623</v>
      </c>
      <c r="G110" s="99" t="s">
        <v>2565</v>
      </c>
      <c r="H110" s="100" t="s">
        <v>623</v>
      </c>
      <c r="I110" s="101"/>
      <c r="J110" s="100" t="s">
        <v>623</v>
      </c>
      <c r="K110" s="100" t="s">
        <v>4020</v>
      </c>
      <c r="L110" s="100"/>
      <c r="M110" s="102"/>
      <c r="N110" s="103"/>
      <c r="O110" s="99" t="s">
        <v>623</v>
      </c>
      <c r="P110" s="100" t="s">
        <v>623</v>
      </c>
      <c r="Q110" s="100" t="s">
        <v>623</v>
      </c>
      <c r="R110" s="100" t="s">
        <v>623</v>
      </c>
      <c r="S110" s="99" t="s">
        <v>2565</v>
      </c>
      <c r="T110" s="99" t="s">
        <v>2565</v>
      </c>
      <c r="U110" s="100"/>
      <c r="V110" s="100"/>
      <c r="W110" s="100"/>
      <c r="X110" s="100"/>
      <c r="Y110" s="99"/>
      <c r="Z110" s="99"/>
      <c r="AA110" s="99"/>
      <c r="AB110" s="105"/>
      <c r="AC110" s="100"/>
      <c r="AD110" s="99"/>
      <c r="AE110" s="99" t="s">
        <v>117</v>
      </c>
      <c r="AF110" s="101"/>
      <c r="AG110" s="104" t="s">
        <v>623</v>
      </c>
      <c r="AH110" s="101"/>
      <c r="AI110" s="104" t="s">
        <v>623</v>
      </c>
      <c r="AJ110" s="108" t="s">
        <v>163</v>
      </c>
      <c r="AK110" s="112" t="s">
        <v>623</v>
      </c>
      <c r="AL110" s="112"/>
      <c r="AM110" s="110"/>
      <c r="AN110" s="107" t="s">
        <v>623</v>
      </c>
      <c r="AO110" s="109"/>
      <c r="AP110" s="107"/>
      <c r="AQ110" s="108"/>
      <c r="AR110" s="107"/>
      <c r="AS110" s="96">
        <v>12</v>
      </c>
      <c r="AT110" s="96" t="s">
        <v>7646</v>
      </c>
    </row>
    <row r="111" spans="1:46" s="107" customFormat="1" ht="19.5" customHeight="1" x14ac:dyDescent="0.2">
      <c r="A111" s="118">
        <v>20085</v>
      </c>
      <c r="B111" s="119" t="s">
        <v>698</v>
      </c>
      <c r="C111" s="119" t="s">
        <v>699</v>
      </c>
      <c r="D111" s="100" t="s">
        <v>109</v>
      </c>
      <c r="E111" s="101">
        <v>30382</v>
      </c>
      <c r="F111" s="100" t="s">
        <v>110</v>
      </c>
      <c r="G111" s="99" t="s">
        <v>4477</v>
      </c>
      <c r="H111" s="100" t="s">
        <v>700</v>
      </c>
      <c r="I111" s="101">
        <v>36863</v>
      </c>
      <c r="J111" s="100" t="s">
        <v>110</v>
      </c>
      <c r="K111" s="100" t="s">
        <v>4044</v>
      </c>
      <c r="L111" s="100" t="s">
        <v>4117</v>
      </c>
      <c r="M111" s="102" t="s">
        <v>4432</v>
      </c>
      <c r="N111" s="103"/>
      <c r="O111" s="99" t="s">
        <v>697</v>
      </c>
      <c r="P111" s="100" t="s">
        <v>701</v>
      </c>
      <c r="Q111" s="100" t="s">
        <v>702</v>
      </c>
      <c r="R111" s="100" t="s">
        <v>623</v>
      </c>
      <c r="S111" s="99" t="s">
        <v>4937</v>
      </c>
      <c r="T111" s="99" t="s">
        <v>5209</v>
      </c>
      <c r="U111" s="100"/>
      <c r="V111" s="100"/>
      <c r="W111" s="100"/>
      <c r="X111" s="100" t="s">
        <v>17</v>
      </c>
      <c r="Y111" s="99" t="s">
        <v>5252</v>
      </c>
      <c r="Z111" s="99"/>
      <c r="AA111" s="99" t="s">
        <v>139</v>
      </c>
      <c r="AB111" s="105" t="s">
        <v>230</v>
      </c>
      <c r="AC111" s="100" t="s">
        <v>2972</v>
      </c>
      <c r="AD111" s="105" t="s">
        <v>2572</v>
      </c>
      <c r="AE111" s="99" t="s">
        <v>117</v>
      </c>
      <c r="AF111" s="101">
        <v>39965</v>
      </c>
      <c r="AG111" s="104">
        <v>6</v>
      </c>
      <c r="AH111" s="101">
        <v>39965</v>
      </c>
      <c r="AI111" s="104">
        <v>6</v>
      </c>
      <c r="AJ111" s="105" t="s">
        <v>119</v>
      </c>
      <c r="AK111" s="106" t="s">
        <v>623</v>
      </c>
      <c r="AL111" s="106"/>
      <c r="AM111" s="101"/>
      <c r="AN111" s="104" t="s">
        <v>623</v>
      </c>
      <c r="AO111" s="100" t="s">
        <v>623</v>
      </c>
      <c r="AQ111" s="105" t="s">
        <v>5347</v>
      </c>
      <c r="AS111" s="96">
        <v>3</v>
      </c>
      <c r="AT111" s="96" t="s">
        <v>7646</v>
      </c>
    </row>
    <row r="112" spans="1:46" s="107" customFormat="1" ht="19.5" customHeight="1" x14ac:dyDescent="0.2">
      <c r="A112" s="118">
        <v>20086</v>
      </c>
      <c r="B112" s="127" t="s">
        <v>247</v>
      </c>
      <c r="C112" s="127" t="s">
        <v>513</v>
      </c>
      <c r="D112" s="100" t="s">
        <v>138</v>
      </c>
      <c r="E112" s="101">
        <v>28487</v>
      </c>
      <c r="F112" s="100"/>
      <c r="G112" s="99" t="s">
        <v>275</v>
      </c>
      <c r="H112" s="100" t="s">
        <v>704</v>
      </c>
      <c r="I112" s="101">
        <v>39822</v>
      </c>
      <c r="J112" s="100" t="s">
        <v>275</v>
      </c>
      <c r="K112" s="100" t="s">
        <v>158</v>
      </c>
      <c r="L112" s="100" t="s">
        <v>352</v>
      </c>
      <c r="M112" s="102">
        <v>0</v>
      </c>
      <c r="N112" s="103"/>
      <c r="O112" s="216" t="s">
        <v>703</v>
      </c>
      <c r="P112" s="100"/>
      <c r="Q112" s="100" t="s">
        <v>707</v>
      </c>
      <c r="R112" s="100"/>
      <c r="S112" s="99" t="s">
        <v>705</v>
      </c>
      <c r="T112" s="99" t="s">
        <v>706</v>
      </c>
      <c r="U112" s="100" t="s">
        <v>708</v>
      </c>
      <c r="V112" s="100"/>
      <c r="W112" s="100">
        <v>0</v>
      </c>
      <c r="X112" s="100" t="s">
        <v>14</v>
      </c>
      <c r="Y112" s="99" t="s">
        <v>13</v>
      </c>
      <c r="Z112" s="99"/>
      <c r="AA112" s="99">
        <v>3</v>
      </c>
      <c r="AB112" s="105" t="s">
        <v>116</v>
      </c>
      <c r="AC112" s="102" t="s">
        <v>49</v>
      </c>
      <c r="AD112" s="105" t="s">
        <v>50</v>
      </c>
      <c r="AE112" s="105" t="s">
        <v>117</v>
      </c>
      <c r="AF112" s="101"/>
      <c r="AG112" s="104" t="s">
        <v>623</v>
      </c>
      <c r="AH112" s="101"/>
      <c r="AI112" s="104" t="s">
        <v>623</v>
      </c>
      <c r="AJ112" s="99" t="s">
        <v>163</v>
      </c>
      <c r="AK112" s="99"/>
      <c r="AL112" s="99"/>
      <c r="AM112" s="110">
        <v>41217</v>
      </c>
      <c r="AN112" s="107">
        <v>11</v>
      </c>
      <c r="AO112" s="100"/>
      <c r="AP112" s="104"/>
      <c r="AQ112" s="99"/>
      <c r="AS112" s="96">
        <v>12</v>
      </c>
      <c r="AT112" s="96" t="s">
        <v>7646</v>
      </c>
    </row>
    <row r="113" spans="1:46" s="107" customFormat="1" ht="19.5" customHeight="1" x14ac:dyDescent="0.2">
      <c r="A113" s="118">
        <v>20087</v>
      </c>
      <c r="B113" s="119" t="s">
        <v>710</v>
      </c>
      <c r="C113" s="119" t="s">
        <v>711</v>
      </c>
      <c r="D113" s="100" t="s">
        <v>138</v>
      </c>
      <c r="E113" s="101">
        <v>31278</v>
      </c>
      <c r="F113" s="100" t="s">
        <v>712</v>
      </c>
      <c r="G113" s="99" t="s">
        <v>4502</v>
      </c>
      <c r="H113" s="100" t="s">
        <v>713</v>
      </c>
      <c r="I113" s="101">
        <v>37447</v>
      </c>
      <c r="J113" s="100" t="s">
        <v>712</v>
      </c>
      <c r="K113" s="100" t="s">
        <v>4020</v>
      </c>
      <c r="L113" s="100" t="s">
        <v>4106</v>
      </c>
      <c r="M113" s="102"/>
      <c r="N113" s="103"/>
      <c r="O113" s="99" t="s">
        <v>709</v>
      </c>
      <c r="P113" s="100" t="s">
        <v>623</v>
      </c>
      <c r="Q113" s="100" t="s">
        <v>714</v>
      </c>
      <c r="R113" s="100" t="s">
        <v>623</v>
      </c>
      <c r="S113" s="99" t="s">
        <v>4681</v>
      </c>
      <c r="T113" s="99" t="s">
        <v>5042</v>
      </c>
      <c r="U113" s="100"/>
      <c r="V113" s="100"/>
      <c r="W113" s="100"/>
      <c r="X113" s="100" t="s">
        <v>16</v>
      </c>
      <c r="Y113" s="99" t="s">
        <v>3011</v>
      </c>
      <c r="Z113" s="99"/>
      <c r="AA113" s="99" t="s">
        <v>139</v>
      </c>
      <c r="AB113" s="105" t="s">
        <v>230</v>
      </c>
      <c r="AC113" s="100" t="s">
        <v>65</v>
      </c>
      <c r="AD113" s="99"/>
      <c r="AE113" s="99" t="s">
        <v>226</v>
      </c>
      <c r="AF113" s="101"/>
      <c r="AG113" s="104" t="s">
        <v>623</v>
      </c>
      <c r="AH113" s="101">
        <v>39979</v>
      </c>
      <c r="AI113" s="104">
        <v>6</v>
      </c>
      <c r="AJ113" s="108" t="s">
        <v>163</v>
      </c>
      <c r="AK113" s="112" t="s">
        <v>623</v>
      </c>
      <c r="AL113" s="104" t="s">
        <v>623</v>
      </c>
      <c r="AM113" s="110">
        <v>40638</v>
      </c>
      <c r="AN113" s="107">
        <v>4</v>
      </c>
      <c r="AO113" s="109"/>
      <c r="AQ113" s="108"/>
      <c r="AS113" s="96">
        <v>8</v>
      </c>
      <c r="AT113" s="96" t="s">
        <v>7646</v>
      </c>
    </row>
    <row r="114" spans="1:46" s="107" customFormat="1" ht="19.5" customHeight="1" x14ac:dyDescent="0.2">
      <c r="A114" s="118">
        <v>20088</v>
      </c>
      <c r="B114" s="119" t="s">
        <v>247</v>
      </c>
      <c r="C114" s="119" t="s">
        <v>716</v>
      </c>
      <c r="D114" s="100" t="s">
        <v>138</v>
      </c>
      <c r="E114" s="101">
        <v>31578</v>
      </c>
      <c r="F114" s="100" t="s">
        <v>312</v>
      </c>
      <c r="G114" s="99" t="s">
        <v>4514</v>
      </c>
      <c r="H114" s="100" t="s">
        <v>717</v>
      </c>
      <c r="I114" s="101">
        <v>37712</v>
      </c>
      <c r="J114" s="100" t="s">
        <v>312</v>
      </c>
      <c r="K114" s="100" t="s">
        <v>4020</v>
      </c>
      <c r="L114" s="100" t="s">
        <v>143</v>
      </c>
      <c r="M114" s="102"/>
      <c r="N114" s="103"/>
      <c r="O114" s="99" t="s">
        <v>623</v>
      </c>
      <c r="P114" s="100" t="s">
        <v>623</v>
      </c>
      <c r="Q114" s="100" t="s">
        <v>718</v>
      </c>
      <c r="R114" s="100" t="s">
        <v>623</v>
      </c>
      <c r="S114" s="99" t="s">
        <v>4767</v>
      </c>
      <c r="T114" s="99" t="s">
        <v>5097</v>
      </c>
      <c r="U114" s="100"/>
      <c r="V114" s="100"/>
      <c r="W114" s="100"/>
      <c r="X114" s="100"/>
      <c r="Y114" s="99"/>
      <c r="Z114" s="99"/>
      <c r="AA114" s="99"/>
      <c r="AB114" s="105"/>
      <c r="AC114" s="100"/>
      <c r="AD114" s="99"/>
      <c r="AE114" s="99" t="s">
        <v>117</v>
      </c>
      <c r="AF114" s="101"/>
      <c r="AG114" s="104" t="s">
        <v>623</v>
      </c>
      <c r="AH114" s="101"/>
      <c r="AI114" s="104" t="s">
        <v>623</v>
      </c>
      <c r="AJ114" s="108" t="s">
        <v>163</v>
      </c>
      <c r="AK114" s="112" t="s">
        <v>623</v>
      </c>
      <c r="AL114" s="112"/>
      <c r="AM114" s="110"/>
      <c r="AN114" s="107" t="s">
        <v>623</v>
      </c>
      <c r="AO114" s="109"/>
      <c r="AQ114" s="108"/>
      <c r="AS114" s="96">
        <v>6</v>
      </c>
      <c r="AT114" s="96" t="s">
        <v>7646</v>
      </c>
    </row>
    <row r="115" spans="1:46" s="107" customFormat="1" ht="19.5" customHeight="1" x14ac:dyDescent="0.2">
      <c r="A115" s="118">
        <v>20089</v>
      </c>
      <c r="B115" s="119" t="s">
        <v>720</v>
      </c>
      <c r="C115" s="119" t="s">
        <v>2796</v>
      </c>
      <c r="D115" s="100" t="s">
        <v>138</v>
      </c>
      <c r="E115" s="101">
        <v>29978</v>
      </c>
      <c r="F115" s="100" t="s">
        <v>430</v>
      </c>
      <c r="G115" s="99" t="s">
        <v>4541</v>
      </c>
      <c r="H115" s="100" t="s">
        <v>721</v>
      </c>
      <c r="I115" s="101">
        <v>38834</v>
      </c>
      <c r="J115" s="100" t="s">
        <v>430</v>
      </c>
      <c r="K115" s="100" t="s">
        <v>4020</v>
      </c>
      <c r="L115" s="100" t="s">
        <v>460</v>
      </c>
      <c r="M115" s="102"/>
      <c r="N115" s="103"/>
      <c r="O115" s="99" t="s">
        <v>719</v>
      </c>
      <c r="P115" s="100" t="s">
        <v>623</v>
      </c>
      <c r="Q115" s="100" t="s">
        <v>722</v>
      </c>
      <c r="R115" s="100" t="s">
        <v>623</v>
      </c>
      <c r="S115" s="99" t="s">
        <v>4774</v>
      </c>
      <c r="T115" s="99" t="s">
        <v>5100</v>
      </c>
      <c r="U115" s="100"/>
      <c r="V115" s="100"/>
      <c r="W115" s="100"/>
      <c r="X115" s="100" t="s">
        <v>723</v>
      </c>
      <c r="Y115" s="99"/>
      <c r="Z115" s="99"/>
      <c r="AA115" s="99" t="s">
        <v>161</v>
      </c>
      <c r="AB115" s="105" t="s">
        <v>116</v>
      </c>
      <c r="AC115" s="100"/>
      <c r="AD115" s="99"/>
      <c r="AE115" s="99" t="s">
        <v>226</v>
      </c>
      <c r="AF115" s="101"/>
      <c r="AG115" s="104" t="s">
        <v>623</v>
      </c>
      <c r="AH115" s="101">
        <v>39989</v>
      </c>
      <c r="AI115" s="104">
        <v>6</v>
      </c>
      <c r="AJ115" s="108" t="s">
        <v>163</v>
      </c>
      <c r="AK115" s="112" t="s">
        <v>623</v>
      </c>
      <c r="AL115" s="112"/>
      <c r="AM115" s="110">
        <v>40917</v>
      </c>
      <c r="AN115" s="107">
        <v>1</v>
      </c>
      <c r="AO115" s="109"/>
      <c r="AQ115" s="108"/>
      <c r="AS115" s="96">
        <v>1</v>
      </c>
      <c r="AT115" s="96" t="s">
        <v>7646</v>
      </c>
    </row>
    <row r="116" spans="1:46" s="107" customFormat="1" ht="19.5" customHeight="1" x14ac:dyDescent="0.2">
      <c r="A116" s="118">
        <v>20090</v>
      </c>
      <c r="B116" s="119" t="s">
        <v>456</v>
      </c>
      <c r="C116" s="119" t="s">
        <v>726</v>
      </c>
      <c r="D116" s="100" t="s">
        <v>138</v>
      </c>
      <c r="E116" s="101">
        <v>28495</v>
      </c>
      <c r="F116" s="100" t="s">
        <v>275</v>
      </c>
      <c r="G116" s="99" t="s">
        <v>4491</v>
      </c>
      <c r="H116" s="100" t="s">
        <v>727</v>
      </c>
      <c r="I116" s="101">
        <v>40024</v>
      </c>
      <c r="J116" s="100" t="s">
        <v>275</v>
      </c>
      <c r="K116" s="100" t="s">
        <v>4020</v>
      </c>
      <c r="L116" s="100" t="s">
        <v>4106</v>
      </c>
      <c r="M116" s="102" t="s">
        <v>4274</v>
      </c>
      <c r="N116" s="103"/>
      <c r="O116" s="99" t="s">
        <v>725</v>
      </c>
      <c r="P116" s="100" t="s">
        <v>728</v>
      </c>
      <c r="Q116" s="100" t="s">
        <v>729</v>
      </c>
      <c r="R116" s="100" t="s">
        <v>623</v>
      </c>
      <c r="S116" s="99" t="s">
        <v>4949</v>
      </c>
      <c r="T116" s="99" t="s">
        <v>4949</v>
      </c>
      <c r="U116" s="100"/>
      <c r="V116" s="100"/>
      <c r="W116" s="100"/>
      <c r="X116" s="100"/>
      <c r="Y116" s="99"/>
      <c r="Z116" s="99"/>
      <c r="AA116" s="99"/>
      <c r="AB116" s="105"/>
      <c r="AC116" s="100"/>
      <c r="AD116" s="99"/>
      <c r="AE116" s="99" t="s">
        <v>117</v>
      </c>
      <c r="AF116" s="101"/>
      <c r="AG116" s="104" t="s">
        <v>623</v>
      </c>
      <c r="AH116" s="101">
        <v>39995</v>
      </c>
      <c r="AI116" s="104">
        <v>7</v>
      </c>
      <c r="AJ116" s="108" t="s">
        <v>163</v>
      </c>
      <c r="AK116" s="112" t="s">
        <v>623</v>
      </c>
      <c r="AL116" s="112"/>
      <c r="AM116" s="110"/>
      <c r="AN116" s="107" t="s">
        <v>623</v>
      </c>
      <c r="AO116" s="109"/>
      <c r="AQ116" s="108"/>
      <c r="AS116" s="96">
        <v>1</v>
      </c>
      <c r="AT116" s="96" t="s">
        <v>7646</v>
      </c>
    </row>
    <row r="117" spans="1:46" s="107" customFormat="1" ht="19.5" customHeight="1" x14ac:dyDescent="0.2">
      <c r="A117" s="118">
        <v>20091</v>
      </c>
      <c r="B117" s="119" t="s">
        <v>663</v>
      </c>
      <c r="C117" s="119" t="s">
        <v>730</v>
      </c>
      <c r="D117" s="100" t="s">
        <v>138</v>
      </c>
      <c r="E117" s="101">
        <v>30393</v>
      </c>
      <c r="F117" s="100" t="s">
        <v>275</v>
      </c>
      <c r="G117" s="99" t="s">
        <v>4491</v>
      </c>
      <c r="H117" s="100" t="s">
        <v>731</v>
      </c>
      <c r="I117" s="101">
        <v>39928</v>
      </c>
      <c r="J117" s="100" t="s">
        <v>110</v>
      </c>
      <c r="K117" s="100" t="s">
        <v>4048</v>
      </c>
      <c r="L117" s="100" t="s">
        <v>4049</v>
      </c>
      <c r="M117" s="102"/>
      <c r="N117" s="103"/>
      <c r="O117" s="99" t="s">
        <v>4050</v>
      </c>
      <c r="P117" s="100" t="s">
        <v>339</v>
      </c>
      <c r="Q117" s="100" t="s">
        <v>732</v>
      </c>
      <c r="R117" s="100" t="s">
        <v>623</v>
      </c>
      <c r="S117" s="99" t="s">
        <v>4611</v>
      </c>
      <c r="T117" s="99" t="s">
        <v>4992</v>
      </c>
      <c r="U117" s="100"/>
      <c r="V117" s="100"/>
      <c r="W117" s="100"/>
      <c r="X117" s="100"/>
      <c r="Y117" s="99"/>
      <c r="Z117" s="99"/>
      <c r="AA117" s="99"/>
      <c r="AB117" s="105"/>
      <c r="AC117" s="100"/>
      <c r="AD117" s="99"/>
      <c r="AE117" s="99" t="s">
        <v>117</v>
      </c>
      <c r="AF117" s="101"/>
      <c r="AG117" s="104" t="s">
        <v>623</v>
      </c>
      <c r="AH117" s="101">
        <v>39995</v>
      </c>
      <c r="AI117" s="104">
        <v>7</v>
      </c>
      <c r="AJ117" s="108" t="s">
        <v>163</v>
      </c>
      <c r="AK117" s="112" t="s">
        <v>623</v>
      </c>
      <c r="AL117" s="112"/>
      <c r="AM117" s="110"/>
      <c r="AN117" s="107" t="s">
        <v>623</v>
      </c>
      <c r="AO117" s="109"/>
      <c r="AQ117" s="108"/>
      <c r="AS117" s="96">
        <v>3</v>
      </c>
      <c r="AT117" s="96" t="s">
        <v>7646</v>
      </c>
    </row>
    <row r="118" spans="1:46" s="107" customFormat="1" ht="19.5" customHeight="1" x14ac:dyDescent="0.2">
      <c r="A118" s="118">
        <v>20092</v>
      </c>
      <c r="B118" s="119" t="s">
        <v>247</v>
      </c>
      <c r="C118" s="119" t="s">
        <v>733</v>
      </c>
      <c r="D118" s="100" t="s">
        <v>138</v>
      </c>
      <c r="E118" s="101">
        <v>25816</v>
      </c>
      <c r="F118" s="100" t="s">
        <v>734</v>
      </c>
      <c r="G118" s="99" t="s">
        <v>4515</v>
      </c>
      <c r="H118" s="100" t="s">
        <v>735</v>
      </c>
      <c r="I118" s="101">
        <v>31875</v>
      </c>
      <c r="J118" s="100" t="s">
        <v>736</v>
      </c>
      <c r="K118" s="100" t="s">
        <v>4118</v>
      </c>
      <c r="L118" s="100" t="s">
        <v>623</v>
      </c>
      <c r="M118" s="102" t="s">
        <v>623</v>
      </c>
      <c r="N118" s="103"/>
      <c r="O118" s="99" t="s">
        <v>4119</v>
      </c>
      <c r="P118" s="100" t="s">
        <v>737</v>
      </c>
      <c r="Q118" s="100" t="s">
        <v>4120</v>
      </c>
      <c r="R118" s="100" t="s">
        <v>623</v>
      </c>
      <c r="S118" s="99" t="s">
        <v>4674</v>
      </c>
      <c r="T118" s="99" t="s">
        <v>2565</v>
      </c>
      <c r="U118" s="100"/>
      <c r="V118" s="100"/>
      <c r="W118" s="100"/>
      <c r="X118" s="100" t="s">
        <v>17</v>
      </c>
      <c r="Y118" s="99" t="s">
        <v>5252</v>
      </c>
      <c r="Z118" s="99"/>
      <c r="AA118" s="99" t="s">
        <v>139</v>
      </c>
      <c r="AB118" s="105" t="s">
        <v>230</v>
      </c>
      <c r="AC118" s="100" t="s">
        <v>58</v>
      </c>
      <c r="AD118" s="99" t="s">
        <v>59</v>
      </c>
      <c r="AE118" s="99" t="s">
        <v>117</v>
      </c>
      <c r="AF118" s="101">
        <v>39995</v>
      </c>
      <c r="AG118" s="104">
        <v>7</v>
      </c>
      <c r="AH118" s="101">
        <v>39995</v>
      </c>
      <c r="AI118" s="104">
        <v>7</v>
      </c>
      <c r="AJ118" s="105" t="s">
        <v>119</v>
      </c>
      <c r="AK118" s="106" t="s">
        <v>623</v>
      </c>
      <c r="AL118" s="106"/>
      <c r="AM118" s="101"/>
      <c r="AN118" s="104" t="s">
        <v>623</v>
      </c>
      <c r="AO118" s="100" t="s">
        <v>623</v>
      </c>
      <c r="AQ118" s="105" t="s">
        <v>5347</v>
      </c>
      <c r="AS118" s="96">
        <v>9</v>
      </c>
      <c r="AT118" s="96" t="s">
        <v>7646</v>
      </c>
    </row>
    <row r="119" spans="1:46" s="107" customFormat="1" ht="19.5" customHeight="1" x14ac:dyDescent="0.2">
      <c r="A119" s="118">
        <v>20093</v>
      </c>
      <c r="B119" s="119" t="s">
        <v>741</v>
      </c>
      <c r="C119" s="119" t="s">
        <v>177</v>
      </c>
      <c r="D119" s="100" t="s">
        <v>109</v>
      </c>
      <c r="E119" s="101"/>
      <c r="F119" s="100"/>
      <c r="G119" s="99" t="s">
        <v>2565</v>
      </c>
      <c r="H119" s="100" t="s">
        <v>623</v>
      </c>
      <c r="I119" s="101"/>
      <c r="J119" s="100"/>
      <c r="K119" s="100" t="s">
        <v>4020</v>
      </c>
      <c r="L119" s="100" t="s">
        <v>623</v>
      </c>
      <c r="M119" s="102" t="s">
        <v>623</v>
      </c>
      <c r="N119" s="103"/>
      <c r="O119" s="99" t="s">
        <v>623</v>
      </c>
      <c r="P119" s="100"/>
      <c r="Q119" s="100"/>
      <c r="R119" s="100"/>
      <c r="S119" s="99" t="s">
        <v>2565</v>
      </c>
      <c r="T119" s="99" t="s">
        <v>2565</v>
      </c>
      <c r="U119" s="100"/>
      <c r="V119" s="100"/>
      <c r="W119" s="100"/>
      <c r="X119" s="100" t="s">
        <v>2933</v>
      </c>
      <c r="Y119" s="99"/>
      <c r="Z119" s="99"/>
      <c r="AA119" s="99"/>
      <c r="AB119" s="105"/>
      <c r="AC119" s="100"/>
      <c r="AD119" s="99"/>
      <c r="AE119" s="99"/>
      <c r="AF119" s="101"/>
      <c r="AG119" s="104" t="s">
        <v>623</v>
      </c>
      <c r="AH119" s="101"/>
      <c r="AI119" s="104" t="s">
        <v>623</v>
      </c>
      <c r="AJ119" s="108" t="s">
        <v>163</v>
      </c>
      <c r="AK119" s="112" t="s">
        <v>623</v>
      </c>
      <c r="AL119" s="112"/>
      <c r="AM119" s="110"/>
      <c r="AN119" s="107" t="s">
        <v>623</v>
      </c>
      <c r="AO119" s="109" t="s">
        <v>623</v>
      </c>
      <c r="AQ119" s="108"/>
      <c r="AS119" s="96" t="s">
        <v>623</v>
      </c>
      <c r="AT119" s="96" t="s">
        <v>7646</v>
      </c>
    </row>
    <row r="120" spans="1:46" s="107" customFormat="1" ht="19.5" customHeight="1" x14ac:dyDescent="0.2">
      <c r="A120" s="118">
        <v>20094</v>
      </c>
      <c r="B120" s="119" t="s">
        <v>743</v>
      </c>
      <c r="C120" s="119" t="s">
        <v>160</v>
      </c>
      <c r="D120" s="100" t="s">
        <v>138</v>
      </c>
      <c r="E120" s="101">
        <v>29665</v>
      </c>
      <c r="F120" s="100" t="s">
        <v>275</v>
      </c>
      <c r="G120" s="99" t="s">
        <v>4491</v>
      </c>
      <c r="H120" s="100" t="s">
        <v>744</v>
      </c>
      <c r="I120" s="101">
        <v>36586</v>
      </c>
      <c r="J120" s="100" t="s">
        <v>275</v>
      </c>
      <c r="K120" s="100" t="s">
        <v>4020</v>
      </c>
      <c r="L120" s="100" t="s">
        <v>4106</v>
      </c>
      <c r="M120" s="102" t="s">
        <v>4274</v>
      </c>
      <c r="N120" s="103"/>
      <c r="O120" s="99" t="s">
        <v>742</v>
      </c>
      <c r="P120" s="100" t="s">
        <v>745</v>
      </c>
      <c r="Q120" s="100" t="s">
        <v>746</v>
      </c>
      <c r="R120" s="100" t="s">
        <v>623</v>
      </c>
      <c r="S120" s="99" t="s">
        <v>4810</v>
      </c>
      <c r="T120" s="99" t="s">
        <v>5122</v>
      </c>
      <c r="U120" s="100"/>
      <c r="V120" s="100"/>
      <c r="W120" s="100"/>
      <c r="X120" s="100" t="s">
        <v>3012</v>
      </c>
      <c r="Y120" s="99" t="s">
        <v>3013</v>
      </c>
      <c r="Z120" s="99"/>
      <c r="AA120" s="99" t="s">
        <v>139</v>
      </c>
      <c r="AB120" s="105" t="s">
        <v>230</v>
      </c>
      <c r="AC120" s="100" t="s">
        <v>45</v>
      </c>
      <c r="AD120" s="99" t="s">
        <v>46</v>
      </c>
      <c r="AE120" s="99" t="s">
        <v>117</v>
      </c>
      <c r="AF120" s="101">
        <v>41401</v>
      </c>
      <c r="AG120" s="104">
        <v>5</v>
      </c>
      <c r="AH120" s="101">
        <v>41462</v>
      </c>
      <c r="AI120" s="104">
        <v>7</v>
      </c>
      <c r="AJ120" s="105" t="s">
        <v>119</v>
      </c>
      <c r="AK120" s="112" t="s">
        <v>623</v>
      </c>
      <c r="AL120" s="112"/>
      <c r="AM120" s="110">
        <v>41364</v>
      </c>
      <c r="AN120" s="107">
        <v>3</v>
      </c>
      <c r="AO120" s="109" t="s">
        <v>623</v>
      </c>
      <c r="AQ120" s="105" t="s">
        <v>5348</v>
      </c>
      <c r="AS120" s="96">
        <v>3</v>
      </c>
      <c r="AT120" s="96" t="s">
        <v>7646</v>
      </c>
    </row>
    <row r="121" spans="1:46" s="107" customFormat="1" ht="19.5" customHeight="1" x14ac:dyDescent="0.2">
      <c r="A121" s="118">
        <v>20095</v>
      </c>
      <c r="B121" s="119" t="s">
        <v>748</v>
      </c>
      <c r="C121" s="119" t="s">
        <v>311</v>
      </c>
      <c r="D121" s="100" t="s">
        <v>138</v>
      </c>
      <c r="E121" s="101">
        <v>31088</v>
      </c>
      <c r="F121" s="100" t="s">
        <v>184</v>
      </c>
      <c r="G121" s="99" t="s">
        <v>4479</v>
      </c>
      <c r="H121" s="100" t="s">
        <v>749</v>
      </c>
      <c r="I121" s="101">
        <v>37433</v>
      </c>
      <c r="J121" s="100" t="s">
        <v>750</v>
      </c>
      <c r="K121" s="100" t="s">
        <v>4020</v>
      </c>
      <c r="L121" s="100" t="s">
        <v>373</v>
      </c>
      <c r="M121" s="102"/>
      <c r="N121" s="103"/>
      <c r="O121" s="99" t="s">
        <v>747</v>
      </c>
      <c r="P121" s="100" t="s">
        <v>751</v>
      </c>
      <c r="Q121" s="100" t="s">
        <v>752</v>
      </c>
      <c r="R121" s="100" t="s">
        <v>623</v>
      </c>
      <c r="S121" s="99" t="s">
        <v>4592</v>
      </c>
      <c r="T121" s="99" t="s">
        <v>4978</v>
      </c>
      <c r="U121" s="100"/>
      <c r="V121" s="100"/>
      <c r="W121" s="100"/>
      <c r="X121" s="100" t="s">
        <v>15</v>
      </c>
      <c r="Y121" s="99"/>
      <c r="Z121" s="99"/>
      <c r="AA121" s="99" t="s">
        <v>139</v>
      </c>
      <c r="AB121" s="105" t="s">
        <v>230</v>
      </c>
      <c r="AC121" s="100" t="s">
        <v>2972</v>
      </c>
      <c r="AD121" s="99"/>
      <c r="AE121" s="99" t="s">
        <v>117</v>
      </c>
      <c r="AF121" s="101"/>
      <c r="AG121" s="104" t="s">
        <v>623</v>
      </c>
      <c r="AH121" s="101">
        <v>39995</v>
      </c>
      <c r="AI121" s="104">
        <v>7</v>
      </c>
      <c r="AJ121" s="108" t="s">
        <v>163</v>
      </c>
      <c r="AK121" s="112" t="s">
        <v>623</v>
      </c>
      <c r="AL121" s="112"/>
      <c r="AM121" s="110">
        <v>40650</v>
      </c>
      <c r="AN121" s="107">
        <v>4</v>
      </c>
      <c r="AO121" s="109"/>
      <c r="AQ121" s="108"/>
      <c r="AS121" s="96">
        <v>2</v>
      </c>
      <c r="AT121" s="96" t="s">
        <v>7646</v>
      </c>
    </row>
    <row r="122" spans="1:46" s="107" customFormat="1" ht="19.5" customHeight="1" x14ac:dyDescent="0.2">
      <c r="A122" s="118">
        <v>20096</v>
      </c>
      <c r="B122" s="119" t="s">
        <v>754</v>
      </c>
      <c r="C122" s="119" t="s">
        <v>369</v>
      </c>
      <c r="D122" s="100" t="s">
        <v>138</v>
      </c>
      <c r="E122" s="101">
        <v>31671</v>
      </c>
      <c r="F122" s="100" t="s">
        <v>336</v>
      </c>
      <c r="G122" s="99" t="s">
        <v>4513</v>
      </c>
      <c r="H122" s="100" t="s">
        <v>755</v>
      </c>
      <c r="I122" s="101">
        <v>36964</v>
      </c>
      <c r="J122" s="100" t="s">
        <v>336</v>
      </c>
      <c r="K122" s="100" t="s">
        <v>4020</v>
      </c>
      <c r="L122" s="100" t="s">
        <v>4106</v>
      </c>
      <c r="M122" s="102" t="s">
        <v>4039</v>
      </c>
      <c r="N122" s="103"/>
      <c r="O122" s="99" t="s">
        <v>753</v>
      </c>
      <c r="P122" s="100" t="s">
        <v>623</v>
      </c>
      <c r="Q122" s="100" t="s">
        <v>756</v>
      </c>
      <c r="R122" s="100" t="s">
        <v>623</v>
      </c>
      <c r="S122" s="99" t="s">
        <v>4887</v>
      </c>
      <c r="T122" s="99" t="s">
        <v>5172</v>
      </c>
      <c r="U122" s="100" t="s">
        <v>623</v>
      </c>
      <c r="V122" s="100"/>
      <c r="W122" s="100" t="s">
        <v>623</v>
      </c>
      <c r="X122" s="100" t="s">
        <v>14</v>
      </c>
      <c r="Y122" s="99" t="s">
        <v>13</v>
      </c>
      <c r="Z122" s="99"/>
      <c r="AA122" s="99">
        <v>3</v>
      </c>
      <c r="AB122" s="105" t="s">
        <v>116</v>
      </c>
      <c r="AC122" s="100" t="s">
        <v>31</v>
      </c>
      <c r="AD122" s="99" t="s">
        <v>37</v>
      </c>
      <c r="AE122" s="99" t="s">
        <v>117</v>
      </c>
      <c r="AF122" s="101"/>
      <c r="AG122" s="104" t="s">
        <v>623</v>
      </c>
      <c r="AH122" s="101">
        <v>39995</v>
      </c>
      <c r="AI122" s="104">
        <v>7</v>
      </c>
      <c r="AJ122" s="105" t="s">
        <v>119</v>
      </c>
      <c r="AK122" s="106" t="s">
        <v>623</v>
      </c>
      <c r="AL122" s="106"/>
      <c r="AM122" s="101"/>
      <c r="AN122" s="104"/>
      <c r="AO122" s="100" t="s">
        <v>623</v>
      </c>
      <c r="AQ122" s="105" t="s">
        <v>5348</v>
      </c>
      <c r="AS122" s="96">
        <v>9</v>
      </c>
      <c r="AT122" s="96" t="s">
        <v>7646</v>
      </c>
    </row>
    <row r="123" spans="1:46" s="107" customFormat="1" ht="19.5" customHeight="1" x14ac:dyDescent="0.2">
      <c r="A123" s="118">
        <v>20097</v>
      </c>
      <c r="B123" s="119" t="s">
        <v>758</v>
      </c>
      <c r="C123" s="119" t="s">
        <v>465</v>
      </c>
      <c r="D123" s="100" t="s">
        <v>138</v>
      </c>
      <c r="E123" s="101">
        <v>31032</v>
      </c>
      <c r="F123" s="100" t="s">
        <v>178</v>
      </c>
      <c r="G123" s="99" t="s">
        <v>4482</v>
      </c>
      <c r="H123" s="100" t="s">
        <v>759</v>
      </c>
      <c r="I123" s="101">
        <v>36267</v>
      </c>
      <c r="J123" s="100" t="s">
        <v>178</v>
      </c>
      <c r="K123" s="100" t="s">
        <v>4044</v>
      </c>
      <c r="L123" s="100" t="s">
        <v>4066</v>
      </c>
      <c r="M123" s="102"/>
      <c r="N123" s="103"/>
      <c r="O123" s="99" t="s">
        <v>757</v>
      </c>
      <c r="P123" s="100" t="s">
        <v>760</v>
      </c>
      <c r="Q123" s="100" t="s">
        <v>761</v>
      </c>
      <c r="R123" s="100" t="s">
        <v>623</v>
      </c>
      <c r="S123" s="99" t="s">
        <v>4934</v>
      </c>
      <c r="T123" s="99" t="s">
        <v>5206</v>
      </c>
      <c r="U123" s="100"/>
      <c r="V123" s="100"/>
      <c r="W123" s="100"/>
      <c r="X123" s="100"/>
      <c r="Y123" s="99"/>
      <c r="Z123" s="99"/>
      <c r="AA123" s="99"/>
      <c r="AB123" s="105"/>
      <c r="AC123" s="100"/>
      <c r="AD123" s="99"/>
      <c r="AE123" s="99" t="s">
        <v>117</v>
      </c>
      <c r="AF123" s="101"/>
      <c r="AG123" s="104" t="s">
        <v>623</v>
      </c>
      <c r="AH123" s="101"/>
      <c r="AI123" s="104" t="s">
        <v>623</v>
      </c>
      <c r="AJ123" s="108" t="s">
        <v>163</v>
      </c>
      <c r="AK123" s="112" t="s">
        <v>623</v>
      </c>
      <c r="AL123" s="112"/>
      <c r="AM123" s="110"/>
      <c r="AN123" s="107" t="s">
        <v>623</v>
      </c>
      <c r="AO123" s="109"/>
      <c r="AQ123" s="108"/>
      <c r="AS123" s="96">
        <v>12</v>
      </c>
      <c r="AT123" s="96" t="s">
        <v>7646</v>
      </c>
    </row>
    <row r="124" spans="1:46" s="107" customFormat="1" ht="19.5" customHeight="1" x14ac:dyDescent="0.2">
      <c r="A124" s="118">
        <v>20098</v>
      </c>
      <c r="B124" s="119" t="s">
        <v>762</v>
      </c>
      <c r="C124" s="119" t="s">
        <v>711</v>
      </c>
      <c r="D124" s="100" t="s">
        <v>138</v>
      </c>
      <c r="E124" s="101">
        <v>30161</v>
      </c>
      <c r="F124" s="100" t="s">
        <v>763</v>
      </c>
      <c r="G124" s="99" t="s">
        <v>4520</v>
      </c>
      <c r="H124" s="100" t="s">
        <v>764</v>
      </c>
      <c r="I124" s="101">
        <v>36552</v>
      </c>
      <c r="J124" s="100" t="s">
        <v>763</v>
      </c>
      <c r="K124" s="100" t="s">
        <v>4020</v>
      </c>
      <c r="L124" s="100"/>
      <c r="M124" s="102"/>
      <c r="N124" s="103"/>
      <c r="O124" s="99" t="s">
        <v>623</v>
      </c>
      <c r="P124" s="100" t="s">
        <v>623</v>
      </c>
      <c r="Q124" s="100" t="s">
        <v>765</v>
      </c>
      <c r="R124" s="100" t="s">
        <v>623</v>
      </c>
      <c r="S124" s="99" t="s">
        <v>4886</v>
      </c>
      <c r="T124" s="99" t="s">
        <v>5171</v>
      </c>
      <c r="U124" s="100"/>
      <c r="V124" s="100"/>
      <c r="W124" s="100"/>
      <c r="X124" s="100"/>
      <c r="Y124" s="99"/>
      <c r="Z124" s="99"/>
      <c r="AA124" s="99"/>
      <c r="AB124" s="105"/>
      <c r="AC124" s="100"/>
      <c r="AD124" s="99"/>
      <c r="AE124" s="99" t="s">
        <v>117</v>
      </c>
      <c r="AF124" s="101"/>
      <c r="AG124" s="104" t="s">
        <v>623</v>
      </c>
      <c r="AH124" s="101"/>
      <c r="AI124" s="104" t="s">
        <v>623</v>
      </c>
      <c r="AJ124" s="108" t="s">
        <v>163</v>
      </c>
      <c r="AK124" s="112" t="s">
        <v>623</v>
      </c>
      <c r="AL124" s="104" t="s">
        <v>623</v>
      </c>
      <c r="AM124" s="110"/>
      <c r="AN124" s="107" t="s">
        <v>623</v>
      </c>
      <c r="AO124" s="109"/>
      <c r="AQ124" s="108"/>
      <c r="AS124" s="96">
        <v>7</v>
      </c>
      <c r="AT124" s="96" t="s">
        <v>7646</v>
      </c>
    </row>
    <row r="125" spans="1:46" s="107" customFormat="1" ht="19.5" customHeight="1" x14ac:dyDescent="0.2">
      <c r="A125" s="118">
        <v>20099</v>
      </c>
      <c r="B125" s="119" t="s">
        <v>4230</v>
      </c>
      <c r="C125" s="119" t="s">
        <v>160</v>
      </c>
      <c r="D125" s="100" t="s">
        <v>138</v>
      </c>
      <c r="E125" s="101">
        <v>31263</v>
      </c>
      <c r="F125" s="100" t="s">
        <v>430</v>
      </c>
      <c r="G125" s="99" t="s">
        <v>4541</v>
      </c>
      <c r="H125" s="100" t="s">
        <v>4231</v>
      </c>
      <c r="I125" s="101">
        <v>39003</v>
      </c>
      <c r="J125" s="100" t="s">
        <v>110</v>
      </c>
      <c r="K125" s="100" t="s">
        <v>4020</v>
      </c>
      <c r="L125" s="100" t="s">
        <v>814</v>
      </c>
      <c r="M125" s="102"/>
      <c r="N125" s="103"/>
      <c r="O125" s="99" t="s">
        <v>623</v>
      </c>
      <c r="P125" s="100" t="s">
        <v>4232</v>
      </c>
      <c r="Q125" s="100" t="s">
        <v>4233</v>
      </c>
      <c r="R125" s="100" t="s">
        <v>623</v>
      </c>
      <c r="S125" s="99" t="s">
        <v>4769</v>
      </c>
      <c r="T125" s="99" t="s">
        <v>5098</v>
      </c>
      <c r="U125" s="100"/>
      <c r="V125" s="100"/>
      <c r="W125" s="100"/>
      <c r="X125" s="100"/>
      <c r="Y125" s="99"/>
      <c r="Z125" s="99"/>
      <c r="AA125" s="99"/>
      <c r="AB125" s="105"/>
      <c r="AC125" s="100"/>
      <c r="AD125" s="99"/>
      <c r="AE125" s="99" t="s">
        <v>117</v>
      </c>
      <c r="AF125" s="101"/>
      <c r="AG125" s="104" t="s">
        <v>623</v>
      </c>
      <c r="AH125" s="101">
        <v>40000</v>
      </c>
      <c r="AI125" s="104">
        <v>7</v>
      </c>
      <c r="AJ125" s="108" t="s">
        <v>163</v>
      </c>
      <c r="AK125" s="112" t="s">
        <v>623</v>
      </c>
      <c r="AL125" s="112"/>
      <c r="AM125" s="110"/>
      <c r="AN125" s="107" t="s">
        <v>623</v>
      </c>
      <c r="AO125" s="109"/>
      <c r="AQ125" s="108"/>
      <c r="AS125" s="96">
        <v>8</v>
      </c>
      <c r="AT125" s="96" t="s">
        <v>7646</v>
      </c>
    </row>
    <row r="126" spans="1:46" ht="15.75" customHeight="1" x14ac:dyDescent="0.2">
      <c r="A126" s="118">
        <v>20100</v>
      </c>
      <c r="B126" s="119" t="s">
        <v>772</v>
      </c>
      <c r="C126" s="119" t="s">
        <v>227</v>
      </c>
      <c r="D126" s="100" t="s">
        <v>138</v>
      </c>
      <c r="E126" s="101"/>
      <c r="F126" s="100"/>
      <c r="G126" s="99" t="s">
        <v>2565</v>
      </c>
      <c r="H126" s="100" t="s">
        <v>623</v>
      </c>
      <c r="I126" s="101"/>
      <c r="J126" s="100"/>
      <c r="K126" s="100" t="s">
        <v>4020</v>
      </c>
      <c r="L126" s="100" t="s">
        <v>623</v>
      </c>
      <c r="M126" s="102" t="s">
        <v>623</v>
      </c>
      <c r="N126" s="103"/>
      <c r="O126" s="99" t="s">
        <v>623</v>
      </c>
      <c r="P126" s="100"/>
      <c r="Q126" s="100"/>
      <c r="R126" s="100"/>
      <c r="S126" s="99" t="s">
        <v>2565</v>
      </c>
      <c r="T126" s="99" t="s">
        <v>2565</v>
      </c>
      <c r="U126" s="100"/>
      <c r="V126" s="100"/>
      <c r="W126" s="100"/>
      <c r="X126" s="100" t="s">
        <v>2933</v>
      </c>
      <c r="Y126" s="99"/>
      <c r="Z126" s="99"/>
      <c r="AA126" s="99"/>
      <c r="AB126" s="105"/>
      <c r="AC126" s="100"/>
      <c r="AD126" s="99"/>
      <c r="AE126" s="99"/>
      <c r="AF126" s="101"/>
      <c r="AG126" s="104" t="s">
        <v>623</v>
      </c>
      <c r="AH126" s="101"/>
      <c r="AI126" s="104" t="s">
        <v>623</v>
      </c>
      <c r="AJ126" s="108" t="s">
        <v>163</v>
      </c>
      <c r="AK126" s="112" t="s">
        <v>623</v>
      </c>
      <c r="AL126" s="112"/>
      <c r="AM126" s="110"/>
      <c r="AN126" s="107" t="s">
        <v>623</v>
      </c>
      <c r="AO126" s="109" t="s">
        <v>623</v>
      </c>
      <c r="AP126" s="107"/>
      <c r="AQ126" s="108"/>
      <c r="AR126" s="107"/>
      <c r="AS126" s="96" t="s">
        <v>623</v>
      </c>
      <c r="AT126" s="96" t="s">
        <v>7646</v>
      </c>
    </row>
    <row r="127" spans="1:46" ht="15.75" customHeight="1" x14ac:dyDescent="0.2">
      <c r="A127" s="118">
        <v>20101</v>
      </c>
      <c r="B127" s="119" t="s">
        <v>773</v>
      </c>
      <c r="C127" s="119" t="s">
        <v>248</v>
      </c>
      <c r="D127" s="100" t="s">
        <v>138</v>
      </c>
      <c r="E127" s="101"/>
      <c r="F127" s="100"/>
      <c r="G127" s="99" t="s">
        <v>2565</v>
      </c>
      <c r="H127" s="100" t="s">
        <v>623</v>
      </c>
      <c r="I127" s="101"/>
      <c r="J127" s="100"/>
      <c r="K127" s="100" t="s">
        <v>4020</v>
      </c>
      <c r="L127" s="100" t="s">
        <v>623</v>
      </c>
      <c r="M127" s="102" t="s">
        <v>623</v>
      </c>
      <c r="N127" s="103"/>
      <c r="O127" s="99" t="s">
        <v>623</v>
      </c>
      <c r="P127" s="100"/>
      <c r="Q127" s="100"/>
      <c r="R127" s="100"/>
      <c r="S127" s="99" t="s">
        <v>2565</v>
      </c>
      <c r="T127" s="99" t="s">
        <v>2565</v>
      </c>
      <c r="U127" s="100"/>
      <c r="V127" s="100"/>
      <c r="W127" s="100"/>
      <c r="X127" s="100" t="s">
        <v>2933</v>
      </c>
      <c r="Y127" s="99"/>
      <c r="Z127" s="99"/>
      <c r="AA127" s="99"/>
      <c r="AB127" s="105"/>
      <c r="AC127" s="100"/>
      <c r="AD127" s="99"/>
      <c r="AE127" s="99"/>
      <c r="AF127" s="101"/>
      <c r="AG127" s="104" t="s">
        <v>623</v>
      </c>
      <c r="AH127" s="101"/>
      <c r="AI127" s="104" t="s">
        <v>623</v>
      </c>
      <c r="AJ127" s="108" t="s">
        <v>163</v>
      </c>
      <c r="AK127" s="112" t="s">
        <v>623</v>
      </c>
      <c r="AL127" s="112"/>
      <c r="AM127" s="110"/>
      <c r="AN127" s="107" t="s">
        <v>623</v>
      </c>
      <c r="AO127" s="109" t="s">
        <v>623</v>
      </c>
      <c r="AP127" s="107"/>
      <c r="AQ127" s="108"/>
      <c r="AR127" s="107"/>
      <c r="AS127" s="96" t="s">
        <v>623</v>
      </c>
      <c r="AT127" s="96" t="s">
        <v>7646</v>
      </c>
    </row>
    <row r="128" spans="1:46" s="107" customFormat="1" ht="19.5" customHeight="1" x14ac:dyDescent="0.2">
      <c r="A128" s="118">
        <v>20102</v>
      </c>
      <c r="B128" s="127" t="s">
        <v>774</v>
      </c>
      <c r="C128" s="127" t="s">
        <v>775</v>
      </c>
      <c r="D128" s="100" t="s">
        <v>138</v>
      </c>
      <c r="E128" s="101">
        <v>31987</v>
      </c>
      <c r="F128" s="100"/>
      <c r="G128" s="99" t="s">
        <v>153</v>
      </c>
      <c r="H128" s="100" t="s">
        <v>776</v>
      </c>
      <c r="I128" s="101">
        <v>39879</v>
      </c>
      <c r="J128" s="100" t="s">
        <v>153</v>
      </c>
      <c r="K128" s="100" t="s">
        <v>158</v>
      </c>
      <c r="L128" s="100" t="s">
        <v>373</v>
      </c>
      <c r="M128" s="102">
        <v>0</v>
      </c>
      <c r="N128" s="103"/>
      <c r="O128" s="216">
        <v>0</v>
      </c>
      <c r="P128" s="100"/>
      <c r="Q128" s="100" t="s">
        <v>779</v>
      </c>
      <c r="R128" s="100"/>
      <c r="S128" s="99" t="s">
        <v>777</v>
      </c>
      <c r="T128" s="99" t="s">
        <v>778</v>
      </c>
      <c r="U128" s="100" t="s">
        <v>780</v>
      </c>
      <c r="V128" s="100"/>
      <c r="W128" s="100" t="s">
        <v>781</v>
      </c>
      <c r="X128" s="100" t="s">
        <v>17</v>
      </c>
      <c r="Y128" s="99" t="s">
        <v>5252</v>
      </c>
      <c r="Z128" s="99"/>
      <c r="AA128" s="99" t="s">
        <v>139</v>
      </c>
      <c r="AB128" s="105" t="s">
        <v>230</v>
      </c>
      <c r="AC128" s="102"/>
      <c r="AD128" s="105"/>
      <c r="AE128" s="105" t="s">
        <v>117</v>
      </c>
      <c r="AF128" s="101"/>
      <c r="AG128" s="104" t="s">
        <v>623</v>
      </c>
      <c r="AH128" s="101"/>
      <c r="AI128" s="104" t="s">
        <v>623</v>
      </c>
      <c r="AJ128" s="99" t="s">
        <v>163</v>
      </c>
      <c r="AK128" s="99"/>
      <c r="AL128" s="99"/>
      <c r="AM128" s="110"/>
      <c r="AN128" s="107" t="s">
        <v>623</v>
      </c>
      <c r="AO128" s="100"/>
      <c r="AP128" s="104"/>
      <c r="AQ128" s="99"/>
      <c r="AS128" s="96">
        <v>7</v>
      </c>
      <c r="AT128" s="96" t="s">
        <v>7646</v>
      </c>
    </row>
    <row r="129" spans="1:46" s="107" customFormat="1" ht="19.5" customHeight="1" x14ac:dyDescent="0.2">
      <c r="A129" s="118">
        <v>20103</v>
      </c>
      <c r="B129" s="119" t="s">
        <v>782</v>
      </c>
      <c r="C129" s="119" t="s">
        <v>783</v>
      </c>
      <c r="D129" s="100" t="s">
        <v>138</v>
      </c>
      <c r="E129" s="101">
        <v>29773</v>
      </c>
      <c r="F129" s="100" t="s">
        <v>110</v>
      </c>
      <c r="G129" s="99" t="s">
        <v>4477</v>
      </c>
      <c r="H129" s="100" t="s">
        <v>623</v>
      </c>
      <c r="I129" s="101"/>
      <c r="J129" s="100" t="s">
        <v>623</v>
      </c>
      <c r="K129" s="100" t="s">
        <v>4020</v>
      </c>
      <c r="L129" s="100" t="s">
        <v>785</v>
      </c>
      <c r="M129" s="102"/>
      <c r="N129" s="103"/>
      <c r="O129" s="99" t="s">
        <v>4309</v>
      </c>
      <c r="P129" s="100" t="s">
        <v>623</v>
      </c>
      <c r="Q129" s="100" t="s">
        <v>784</v>
      </c>
      <c r="R129" s="100" t="s">
        <v>623</v>
      </c>
      <c r="S129" s="99" t="s">
        <v>4837</v>
      </c>
      <c r="T129" s="99" t="s">
        <v>5142</v>
      </c>
      <c r="U129" s="100"/>
      <c r="V129" s="100"/>
      <c r="W129" s="100"/>
      <c r="X129" s="100" t="s">
        <v>17</v>
      </c>
      <c r="Y129" s="99" t="s">
        <v>5252</v>
      </c>
      <c r="Z129" s="99"/>
      <c r="AA129" s="99" t="s">
        <v>139</v>
      </c>
      <c r="AB129" s="105" t="s">
        <v>230</v>
      </c>
      <c r="AC129" s="100" t="s">
        <v>52</v>
      </c>
      <c r="AD129" s="99"/>
      <c r="AE129" s="99" t="s">
        <v>117</v>
      </c>
      <c r="AF129" s="101"/>
      <c r="AG129" s="104" t="s">
        <v>623</v>
      </c>
      <c r="AH129" s="101"/>
      <c r="AI129" s="104" t="s">
        <v>623</v>
      </c>
      <c r="AJ129" s="108" t="s">
        <v>163</v>
      </c>
      <c r="AK129" s="112" t="s">
        <v>623</v>
      </c>
      <c r="AL129" s="112"/>
      <c r="AM129" s="110">
        <v>40952</v>
      </c>
      <c r="AN129" s="107">
        <v>2</v>
      </c>
      <c r="AO129" s="109"/>
      <c r="AQ129" s="108"/>
      <c r="AS129" s="96">
        <v>7</v>
      </c>
      <c r="AT129" s="96" t="s">
        <v>7646</v>
      </c>
    </row>
    <row r="130" spans="1:46" s="107" customFormat="1" ht="19.5" customHeight="1" x14ac:dyDescent="0.2">
      <c r="A130" s="118">
        <v>20104</v>
      </c>
      <c r="B130" s="119" t="s">
        <v>788</v>
      </c>
      <c r="C130" s="119" t="s">
        <v>789</v>
      </c>
      <c r="D130" s="100" t="s">
        <v>109</v>
      </c>
      <c r="E130" s="101">
        <v>29498</v>
      </c>
      <c r="F130" s="100" t="s">
        <v>162</v>
      </c>
      <c r="G130" s="99" t="s">
        <v>4484</v>
      </c>
      <c r="H130" s="100" t="s">
        <v>790</v>
      </c>
      <c r="I130" s="101">
        <v>39424</v>
      </c>
      <c r="J130" s="100" t="s">
        <v>162</v>
      </c>
      <c r="K130" s="100" t="s">
        <v>4020</v>
      </c>
      <c r="L130" s="100" t="s">
        <v>143</v>
      </c>
      <c r="M130" s="102" t="s">
        <v>2222</v>
      </c>
      <c r="N130" s="103"/>
      <c r="O130" s="99" t="s">
        <v>787</v>
      </c>
      <c r="P130" s="100" t="s">
        <v>623</v>
      </c>
      <c r="Q130" s="100" t="s">
        <v>791</v>
      </c>
      <c r="R130" s="100" t="s">
        <v>623</v>
      </c>
      <c r="S130" s="99" t="s">
        <v>4598</v>
      </c>
      <c r="T130" s="99" t="s">
        <v>4981</v>
      </c>
      <c r="U130" s="100" t="s">
        <v>623</v>
      </c>
      <c r="V130" s="100"/>
      <c r="W130" s="100" t="s">
        <v>623</v>
      </c>
      <c r="X130" s="100" t="s">
        <v>9</v>
      </c>
      <c r="Y130" s="99" t="s">
        <v>2970</v>
      </c>
      <c r="Z130" s="99"/>
      <c r="AA130" s="99" t="s">
        <v>144</v>
      </c>
      <c r="AB130" s="105" t="s">
        <v>116</v>
      </c>
      <c r="AC130" s="100" t="s">
        <v>65</v>
      </c>
      <c r="AD130" s="99"/>
      <c r="AE130" s="99" t="s">
        <v>117</v>
      </c>
      <c r="AF130" s="101"/>
      <c r="AG130" s="104" t="s">
        <v>623</v>
      </c>
      <c r="AH130" s="101">
        <v>40028</v>
      </c>
      <c r="AI130" s="104">
        <v>8</v>
      </c>
      <c r="AJ130" s="108" t="s">
        <v>163</v>
      </c>
      <c r="AK130" s="112" t="s">
        <v>623</v>
      </c>
      <c r="AL130" s="112"/>
      <c r="AM130" s="110">
        <v>40702</v>
      </c>
      <c r="AN130" s="107">
        <v>6</v>
      </c>
      <c r="AO130" s="109" t="s">
        <v>623</v>
      </c>
      <c r="AQ130" s="108"/>
      <c r="AS130" s="96">
        <v>10</v>
      </c>
      <c r="AT130" s="96" t="s">
        <v>7646</v>
      </c>
    </row>
    <row r="131" spans="1:46" s="107" customFormat="1" ht="15.75" customHeight="1" x14ac:dyDescent="0.2">
      <c r="A131" s="118">
        <v>20105</v>
      </c>
      <c r="B131" s="119" t="s">
        <v>792</v>
      </c>
      <c r="C131" s="119" t="s">
        <v>793</v>
      </c>
      <c r="D131" s="100" t="s">
        <v>138</v>
      </c>
      <c r="E131" s="101">
        <v>27972</v>
      </c>
      <c r="F131" s="100" t="s">
        <v>110</v>
      </c>
      <c r="G131" s="99" t="s">
        <v>4477</v>
      </c>
      <c r="H131" s="100" t="s">
        <v>794</v>
      </c>
      <c r="I131" s="101">
        <v>38106</v>
      </c>
      <c r="J131" s="100" t="s">
        <v>795</v>
      </c>
      <c r="K131" s="100" t="s">
        <v>4020</v>
      </c>
      <c r="L131" s="100" t="s">
        <v>143</v>
      </c>
      <c r="M131" s="102" t="s">
        <v>623</v>
      </c>
      <c r="N131" s="103"/>
      <c r="O131" s="99" t="s">
        <v>623</v>
      </c>
      <c r="P131" s="100" t="s">
        <v>796</v>
      </c>
      <c r="Q131" s="100" t="s">
        <v>797</v>
      </c>
      <c r="R131" s="100" t="s">
        <v>623</v>
      </c>
      <c r="S131" s="99" t="s">
        <v>4864</v>
      </c>
      <c r="T131" s="99" t="s">
        <v>4864</v>
      </c>
      <c r="U131" s="100"/>
      <c r="V131" s="100"/>
      <c r="W131" s="100"/>
      <c r="X131" s="100"/>
      <c r="Y131" s="99"/>
      <c r="Z131" s="99"/>
      <c r="AA131" s="99"/>
      <c r="AB131" s="105"/>
      <c r="AC131" s="100"/>
      <c r="AD131" s="99"/>
      <c r="AE131" s="99" t="s">
        <v>117</v>
      </c>
      <c r="AF131" s="101"/>
      <c r="AG131" s="104" t="s">
        <v>623</v>
      </c>
      <c r="AH131" s="101"/>
      <c r="AI131" s="104" t="s">
        <v>623</v>
      </c>
      <c r="AJ131" s="108" t="s">
        <v>163</v>
      </c>
      <c r="AK131" s="112" t="s">
        <v>623</v>
      </c>
      <c r="AL131" s="112"/>
      <c r="AM131" s="110">
        <v>40179</v>
      </c>
      <c r="AN131" s="107">
        <v>1</v>
      </c>
      <c r="AO131" s="109" t="s">
        <v>623</v>
      </c>
      <c r="AQ131" s="108"/>
      <c r="AS131" s="96">
        <v>7</v>
      </c>
      <c r="AT131" s="96" t="s">
        <v>7646</v>
      </c>
    </row>
    <row r="132" spans="1:46" ht="15.75" customHeight="1" x14ac:dyDescent="0.2">
      <c r="A132" s="118">
        <v>20106</v>
      </c>
      <c r="B132" s="119" t="s">
        <v>800</v>
      </c>
      <c r="C132" s="119" t="s">
        <v>160</v>
      </c>
      <c r="D132" s="100" t="s">
        <v>138</v>
      </c>
      <c r="E132" s="101">
        <v>31692</v>
      </c>
      <c r="F132" s="100" t="s">
        <v>110</v>
      </c>
      <c r="G132" s="99" t="s">
        <v>4477</v>
      </c>
      <c r="H132" s="100" t="s">
        <v>801</v>
      </c>
      <c r="I132" s="101">
        <v>37481</v>
      </c>
      <c r="J132" s="100" t="s">
        <v>110</v>
      </c>
      <c r="K132" s="100" t="s">
        <v>4020</v>
      </c>
      <c r="L132" s="100" t="s">
        <v>484</v>
      </c>
      <c r="M132" s="102"/>
      <c r="N132" s="103"/>
      <c r="O132" s="99" t="s">
        <v>799</v>
      </c>
      <c r="P132" s="100" t="s">
        <v>802</v>
      </c>
      <c r="Q132" s="100" t="s">
        <v>803</v>
      </c>
      <c r="R132" s="100" t="s">
        <v>623</v>
      </c>
      <c r="S132" s="99" t="s">
        <v>4825</v>
      </c>
      <c r="T132" s="99" t="s">
        <v>5132</v>
      </c>
      <c r="U132" s="100"/>
      <c r="V132" s="100"/>
      <c r="W132" s="100"/>
      <c r="X132" s="100" t="s">
        <v>17</v>
      </c>
      <c r="Y132" s="99" t="s">
        <v>5252</v>
      </c>
      <c r="Z132" s="99"/>
      <c r="AA132" s="99" t="s">
        <v>139</v>
      </c>
      <c r="AB132" s="105" t="s">
        <v>230</v>
      </c>
      <c r="AC132" s="100" t="s">
        <v>52</v>
      </c>
      <c r="AD132" s="99"/>
      <c r="AE132" s="99" t="s">
        <v>117</v>
      </c>
      <c r="AF132" s="101"/>
      <c r="AG132" s="104" t="s">
        <v>623</v>
      </c>
      <c r="AH132" s="101">
        <v>40032</v>
      </c>
      <c r="AI132" s="104">
        <v>8</v>
      </c>
      <c r="AJ132" s="108" t="s">
        <v>163</v>
      </c>
      <c r="AK132" s="112" t="s">
        <v>623</v>
      </c>
      <c r="AL132" s="112"/>
      <c r="AM132" s="110">
        <v>40617</v>
      </c>
      <c r="AN132" s="107">
        <v>3</v>
      </c>
      <c r="AO132" s="109"/>
      <c r="AP132" s="107"/>
      <c r="AQ132" s="108"/>
      <c r="AR132" s="107"/>
      <c r="AS132" s="96">
        <v>10</v>
      </c>
      <c r="AT132" s="96" t="s">
        <v>7646</v>
      </c>
    </row>
    <row r="133" spans="1:46" ht="15.75" customHeight="1" x14ac:dyDescent="0.2">
      <c r="A133" s="118">
        <v>20107</v>
      </c>
      <c r="B133" s="119" t="s">
        <v>805</v>
      </c>
      <c r="C133" s="119" t="s">
        <v>527</v>
      </c>
      <c r="D133" s="100" t="s">
        <v>138</v>
      </c>
      <c r="E133" s="101">
        <v>31520</v>
      </c>
      <c r="F133" s="100" t="s">
        <v>806</v>
      </c>
      <c r="G133" s="99" t="s">
        <v>4511</v>
      </c>
      <c r="H133" s="100" t="s">
        <v>807</v>
      </c>
      <c r="I133" s="101">
        <v>39941</v>
      </c>
      <c r="J133" s="100" t="s">
        <v>110</v>
      </c>
      <c r="K133" s="100" t="s">
        <v>4020</v>
      </c>
      <c r="L133" s="100" t="s">
        <v>4081</v>
      </c>
      <c r="M133" s="102" t="s">
        <v>2222</v>
      </c>
      <c r="N133" s="103"/>
      <c r="O133" s="99" t="s">
        <v>804</v>
      </c>
      <c r="P133" s="100" t="s">
        <v>623</v>
      </c>
      <c r="Q133" s="100" t="s">
        <v>808</v>
      </c>
      <c r="R133" s="100" t="s">
        <v>623</v>
      </c>
      <c r="S133" s="99" t="s">
        <v>4895</v>
      </c>
      <c r="T133" s="99" t="s">
        <v>4895</v>
      </c>
      <c r="U133" s="100"/>
      <c r="V133" s="100"/>
      <c r="W133" s="100"/>
      <c r="X133" s="100" t="s">
        <v>14</v>
      </c>
      <c r="Y133" s="99" t="s">
        <v>13</v>
      </c>
      <c r="Z133" s="99"/>
      <c r="AA133" s="99">
        <v>3</v>
      </c>
      <c r="AB133" s="105" t="s">
        <v>116</v>
      </c>
      <c r="AC133" s="100" t="s">
        <v>52</v>
      </c>
      <c r="AD133" s="99"/>
      <c r="AE133" s="99" t="s">
        <v>117</v>
      </c>
      <c r="AF133" s="101"/>
      <c r="AG133" s="104" t="s">
        <v>623</v>
      </c>
      <c r="AH133" s="101">
        <v>40035</v>
      </c>
      <c r="AI133" s="104">
        <v>8</v>
      </c>
      <c r="AJ133" s="108" t="s">
        <v>163</v>
      </c>
      <c r="AK133" s="112" t="s">
        <v>623</v>
      </c>
      <c r="AL133" s="112"/>
      <c r="AM133" s="110">
        <v>40707</v>
      </c>
      <c r="AN133" s="107">
        <v>6</v>
      </c>
      <c r="AO133" s="109"/>
      <c r="AP133" s="107"/>
      <c r="AQ133" s="108"/>
      <c r="AR133" s="107"/>
      <c r="AS133" s="96">
        <v>4</v>
      </c>
      <c r="AT133" s="96" t="s">
        <v>7646</v>
      </c>
    </row>
    <row r="134" spans="1:46" s="107" customFormat="1" ht="15.75" customHeight="1" x14ac:dyDescent="0.2">
      <c r="A134" s="118">
        <v>20108</v>
      </c>
      <c r="B134" s="119" t="s">
        <v>247</v>
      </c>
      <c r="C134" s="119" t="s">
        <v>689</v>
      </c>
      <c r="D134" s="100" t="s">
        <v>138</v>
      </c>
      <c r="E134" s="101">
        <v>30678</v>
      </c>
      <c r="F134" s="100" t="s">
        <v>275</v>
      </c>
      <c r="G134" s="99" t="s">
        <v>4491</v>
      </c>
      <c r="H134" s="100" t="s">
        <v>811</v>
      </c>
      <c r="I134" s="101">
        <v>38093</v>
      </c>
      <c r="J134" s="100" t="s">
        <v>275</v>
      </c>
      <c r="K134" s="100" t="s">
        <v>4020</v>
      </c>
      <c r="L134" s="100" t="s">
        <v>814</v>
      </c>
      <c r="M134" s="102"/>
      <c r="N134" s="103"/>
      <c r="O134" s="99" t="s">
        <v>623</v>
      </c>
      <c r="P134" s="100" t="s">
        <v>812</v>
      </c>
      <c r="Q134" s="100" t="s">
        <v>623</v>
      </c>
      <c r="R134" s="100" t="s">
        <v>623</v>
      </c>
      <c r="S134" s="99" t="s">
        <v>4776</v>
      </c>
      <c r="T134" s="99" t="s">
        <v>5102</v>
      </c>
      <c r="U134" s="100"/>
      <c r="V134" s="100"/>
      <c r="W134" s="100"/>
      <c r="X134" s="100"/>
      <c r="Y134" s="99"/>
      <c r="Z134" s="99"/>
      <c r="AA134" s="99"/>
      <c r="AB134" s="105"/>
      <c r="AC134" s="100"/>
      <c r="AD134" s="99"/>
      <c r="AE134" s="99" t="s">
        <v>117</v>
      </c>
      <c r="AF134" s="101"/>
      <c r="AG134" s="104" t="s">
        <v>623</v>
      </c>
      <c r="AH134" s="101"/>
      <c r="AI134" s="104" t="s">
        <v>623</v>
      </c>
      <c r="AJ134" s="108" t="s">
        <v>163</v>
      </c>
      <c r="AK134" s="112" t="s">
        <v>623</v>
      </c>
      <c r="AL134" s="112"/>
      <c r="AM134" s="110"/>
      <c r="AN134" s="107" t="s">
        <v>623</v>
      </c>
      <c r="AO134" s="109"/>
      <c r="AQ134" s="108"/>
      <c r="AS134" s="96">
        <v>12</v>
      </c>
      <c r="AT134" s="96" t="s">
        <v>7646</v>
      </c>
    </row>
    <row r="135" spans="1:46" s="107" customFormat="1" ht="19.5" customHeight="1" x14ac:dyDescent="0.2">
      <c r="A135" s="118">
        <v>20109</v>
      </c>
      <c r="B135" s="119" t="s">
        <v>815</v>
      </c>
      <c r="C135" s="119" t="s">
        <v>775</v>
      </c>
      <c r="D135" s="100" t="s">
        <v>138</v>
      </c>
      <c r="E135" s="101">
        <v>30950</v>
      </c>
      <c r="F135" s="100" t="s">
        <v>275</v>
      </c>
      <c r="G135" s="99" t="s">
        <v>4491</v>
      </c>
      <c r="H135" s="100" t="s">
        <v>816</v>
      </c>
      <c r="I135" s="101">
        <v>39847</v>
      </c>
      <c r="J135" s="100" t="s">
        <v>226</v>
      </c>
      <c r="K135" s="100" t="s">
        <v>4020</v>
      </c>
      <c r="L135" s="100" t="s">
        <v>4106</v>
      </c>
      <c r="M135" s="102"/>
      <c r="N135" s="103"/>
      <c r="O135" s="99" t="s">
        <v>623</v>
      </c>
      <c r="P135" s="100" t="s">
        <v>623</v>
      </c>
      <c r="Q135" s="100" t="s">
        <v>817</v>
      </c>
      <c r="R135" s="100" t="s">
        <v>623</v>
      </c>
      <c r="S135" s="99" t="s">
        <v>4801</v>
      </c>
      <c r="T135" s="99" t="s">
        <v>5116</v>
      </c>
      <c r="U135" s="100"/>
      <c r="V135" s="100"/>
      <c r="W135" s="100"/>
      <c r="X135" s="100"/>
      <c r="Y135" s="99"/>
      <c r="Z135" s="99"/>
      <c r="AA135" s="99" t="s">
        <v>139</v>
      </c>
      <c r="AB135" s="105" t="s">
        <v>230</v>
      </c>
      <c r="AC135" s="100"/>
      <c r="AD135" s="99"/>
      <c r="AE135" s="99" t="s">
        <v>117</v>
      </c>
      <c r="AF135" s="101"/>
      <c r="AG135" s="104" t="s">
        <v>623</v>
      </c>
      <c r="AH135" s="101"/>
      <c r="AI135" s="104" t="s">
        <v>623</v>
      </c>
      <c r="AJ135" s="108" t="s">
        <v>163</v>
      </c>
      <c r="AK135" s="112" t="s">
        <v>623</v>
      </c>
      <c r="AL135" s="112"/>
      <c r="AM135" s="110"/>
      <c r="AN135" s="107" t="s">
        <v>623</v>
      </c>
      <c r="AO135" s="109"/>
      <c r="AQ135" s="108"/>
      <c r="AS135" s="96">
        <v>9</v>
      </c>
      <c r="AT135" s="96" t="s">
        <v>7646</v>
      </c>
    </row>
    <row r="136" spans="1:46" s="107" customFormat="1" ht="15.75" customHeight="1" x14ac:dyDescent="0.2">
      <c r="A136" s="118">
        <v>20110</v>
      </c>
      <c r="B136" s="119" t="s">
        <v>663</v>
      </c>
      <c r="C136" s="119" t="s">
        <v>527</v>
      </c>
      <c r="D136" s="100" t="s">
        <v>138</v>
      </c>
      <c r="E136" s="101">
        <v>31362</v>
      </c>
      <c r="F136" s="100" t="s">
        <v>110</v>
      </c>
      <c r="G136" s="99" t="s">
        <v>4477</v>
      </c>
      <c r="H136" s="100" t="s">
        <v>820</v>
      </c>
      <c r="I136" s="101">
        <v>36763</v>
      </c>
      <c r="J136" s="100" t="s">
        <v>110</v>
      </c>
      <c r="K136" s="100" t="s">
        <v>4020</v>
      </c>
      <c r="L136" s="100" t="s">
        <v>4066</v>
      </c>
      <c r="M136" s="102" t="s">
        <v>4067</v>
      </c>
      <c r="N136" s="103"/>
      <c r="O136" s="99" t="s">
        <v>819</v>
      </c>
      <c r="P136" s="100" t="s">
        <v>821</v>
      </c>
      <c r="Q136" s="100" t="s">
        <v>822</v>
      </c>
      <c r="R136" s="100" t="s">
        <v>623</v>
      </c>
      <c r="S136" s="99" t="s">
        <v>4626</v>
      </c>
      <c r="T136" s="99" t="s">
        <v>4626</v>
      </c>
      <c r="U136" s="100" t="s">
        <v>623</v>
      </c>
      <c r="V136" s="100" t="s">
        <v>623</v>
      </c>
      <c r="W136" s="100" t="s">
        <v>623</v>
      </c>
      <c r="X136" s="100" t="s">
        <v>17</v>
      </c>
      <c r="Y136" s="99" t="s">
        <v>5252</v>
      </c>
      <c r="Z136" s="99"/>
      <c r="AA136" s="99" t="s">
        <v>139</v>
      </c>
      <c r="AB136" s="105" t="s">
        <v>230</v>
      </c>
      <c r="AC136" s="100" t="s">
        <v>54</v>
      </c>
      <c r="AD136" s="99" t="s">
        <v>55</v>
      </c>
      <c r="AE136" s="99" t="s">
        <v>117</v>
      </c>
      <c r="AF136" s="101">
        <v>40042</v>
      </c>
      <c r="AG136" s="104">
        <v>8</v>
      </c>
      <c r="AH136" s="101">
        <v>40042</v>
      </c>
      <c r="AI136" s="104">
        <v>8</v>
      </c>
      <c r="AJ136" s="108" t="s">
        <v>163</v>
      </c>
      <c r="AK136" s="112" t="s">
        <v>623</v>
      </c>
      <c r="AL136" s="112"/>
      <c r="AM136" s="110">
        <v>41364</v>
      </c>
      <c r="AN136" s="107">
        <v>3</v>
      </c>
      <c r="AO136" s="109" t="s">
        <v>4068</v>
      </c>
      <c r="AQ136" s="108"/>
      <c r="AS136" s="96">
        <v>11</v>
      </c>
      <c r="AT136" s="96" t="s">
        <v>7646</v>
      </c>
    </row>
    <row r="137" spans="1:46" s="107" customFormat="1" ht="19.5" customHeight="1" x14ac:dyDescent="0.2">
      <c r="A137" s="118">
        <v>20111</v>
      </c>
      <c r="B137" s="119" t="s">
        <v>825</v>
      </c>
      <c r="C137" s="119" t="s">
        <v>783</v>
      </c>
      <c r="D137" s="100" t="s">
        <v>138</v>
      </c>
      <c r="E137" s="101">
        <v>30630</v>
      </c>
      <c r="F137" s="100" t="s">
        <v>110</v>
      </c>
      <c r="G137" s="99" t="s">
        <v>4477</v>
      </c>
      <c r="H137" s="100" t="s">
        <v>826</v>
      </c>
      <c r="I137" s="101"/>
      <c r="J137" s="100" t="s">
        <v>110</v>
      </c>
      <c r="K137" s="100" t="s">
        <v>4044</v>
      </c>
      <c r="L137" s="100" t="s">
        <v>4066</v>
      </c>
      <c r="M137" s="102"/>
      <c r="N137" s="103"/>
      <c r="O137" s="99" t="s">
        <v>623</v>
      </c>
      <c r="P137" s="100" t="s">
        <v>623</v>
      </c>
      <c r="Q137" s="100" t="s">
        <v>827</v>
      </c>
      <c r="R137" s="100" t="s">
        <v>623</v>
      </c>
      <c r="S137" s="99" t="s">
        <v>4777</v>
      </c>
      <c r="T137" s="99" t="s">
        <v>4777</v>
      </c>
      <c r="U137" s="100"/>
      <c r="V137" s="100"/>
      <c r="W137" s="100"/>
      <c r="X137" s="100"/>
      <c r="Y137" s="99"/>
      <c r="Z137" s="99"/>
      <c r="AA137" s="99"/>
      <c r="AB137" s="105" t="s">
        <v>230</v>
      </c>
      <c r="AC137" s="100"/>
      <c r="AD137" s="99"/>
      <c r="AE137" s="99" t="s">
        <v>117</v>
      </c>
      <c r="AF137" s="101"/>
      <c r="AG137" s="104" t="s">
        <v>623</v>
      </c>
      <c r="AH137" s="101"/>
      <c r="AI137" s="104" t="s">
        <v>623</v>
      </c>
      <c r="AJ137" s="108" t="s">
        <v>163</v>
      </c>
      <c r="AK137" s="112" t="s">
        <v>623</v>
      </c>
      <c r="AL137" s="112"/>
      <c r="AM137" s="110"/>
      <c r="AN137" s="107" t="s">
        <v>623</v>
      </c>
      <c r="AO137" s="109"/>
      <c r="AQ137" s="108"/>
      <c r="AS137" s="96">
        <v>11</v>
      </c>
      <c r="AT137" s="96" t="s">
        <v>7646</v>
      </c>
    </row>
    <row r="138" spans="1:46" s="107" customFormat="1" ht="15.75" customHeight="1" x14ac:dyDescent="0.2">
      <c r="A138" s="118">
        <v>20112</v>
      </c>
      <c r="B138" s="119" t="s">
        <v>829</v>
      </c>
      <c r="C138" s="119" t="s">
        <v>830</v>
      </c>
      <c r="D138" s="100" t="s">
        <v>138</v>
      </c>
      <c r="E138" s="101"/>
      <c r="F138" s="100"/>
      <c r="G138" s="99" t="s">
        <v>2565</v>
      </c>
      <c r="H138" s="100" t="s">
        <v>623</v>
      </c>
      <c r="I138" s="101"/>
      <c r="J138" s="100"/>
      <c r="K138" s="100" t="s">
        <v>4020</v>
      </c>
      <c r="L138" s="100" t="s">
        <v>623</v>
      </c>
      <c r="M138" s="102" t="s">
        <v>623</v>
      </c>
      <c r="N138" s="103"/>
      <c r="O138" s="99" t="s">
        <v>623</v>
      </c>
      <c r="P138" s="100"/>
      <c r="Q138" s="100"/>
      <c r="R138" s="100"/>
      <c r="S138" s="99" t="s">
        <v>2565</v>
      </c>
      <c r="T138" s="99" t="s">
        <v>2565</v>
      </c>
      <c r="U138" s="100"/>
      <c r="V138" s="100"/>
      <c r="W138" s="100"/>
      <c r="X138" s="100" t="s">
        <v>2933</v>
      </c>
      <c r="Y138" s="99"/>
      <c r="Z138" s="99"/>
      <c r="AA138" s="99"/>
      <c r="AB138" s="105"/>
      <c r="AC138" s="100"/>
      <c r="AD138" s="99"/>
      <c r="AE138" s="99"/>
      <c r="AF138" s="101"/>
      <c r="AG138" s="104" t="s">
        <v>623</v>
      </c>
      <c r="AH138" s="101"/>
      <c r="AI138" s="104" t="s">
        <v>623</v>
      </c>
      <c r="AJ138" s="108" t="s">
        <v>163</v>
      </c>
      <c r="AK138" s="112" t="s">
        <v>623</v>
      </c>
      <c r="AL138" s="112"/>
      <c r="AM138" s="110"/>
      <c r="AN138" s="107" t="s">
        <v>623</v>
      </c>
      <c r="AO138" s="109" t="s">
        <v>623</v>
      </c>
      <c r="AQ138" s="108"/>
      <c r="AS138" s="96" t="s">
        <v>623</v>
      </c>
      <c r="AT138" s="96" t="s">
        <v>7646</v>
      </c>
    </row>
    <row r="139" spans="1:46" s="107" customFormat="1" ht="19.5" customHeight="1" x14ac:dyDescent="0.2">
      <c r="A139" s="118">
        <v>20113</v>
      </c>
      <c r="B139" s="119" t="s">
        <v>832</v>
      </c>
      <c r="C139" s="119" t="s">
        <v>130</v>
      </c>
      <c r="D139" s="100" t="s">
        <v>109</v>
      </c>
      <c r="E139" s="101">
        <v>30177</v>
      </c>
      <c r="F139" s="100" t="s">
        <v>110</v>
      </c>
      <c r="G139" s="99" t="s">
        <v>4477</v>
      </c>
      <c r="H139" s="100" t="s">
        <v>833</v>
      </c>
      <c r="I139" s="101">
        <v>40077</v>
      </c>
      <c r="J139" s="100" t="s">
        <v>110</v>
      </c>
      <c r="K139" s="100" t="s">
        <v>4020</v>
      </c>
      <c r="L139" s="100" t="s">
        <v>157</v>
      </c>
      <c r="M139" s="102"/>
      <c r="N139" s="103"/>
      <c r="O139" s="99" t="s">
        <v>831</v>
      </c>
      <c r="P139" s="100" t="s">
        <v>623</v>
      </c>
      <c r="Q139" s="100" t="s">
        <v>835</v>
      </c>
      <c r="R139" s="100" t="s">
        <v>623</v>
      </c>
      <c r="S139" s="99" t="s">
        <v>4856</v>
      </c>
      <c r="T139" s="99" t="s">
        <v>4856</v>
      </c>
      <c r="U139" s="100" t="s">
        <v>623</v>
      </c>
      <c r="V139" s="100" t="s">
        <v>623</v>
      </c>
      <c r="W139" s="100" t="s">
        <v>623</v>
      </c>
      <c r="X139" s="100" t="s">
        <v>12</v>
      </c>
      <c r="Y139" s="99" t="s">
        <v>308</v>
      </c>
      <c r="Z139" s="99"/>
      <c r="AA139" s="99" t="s">
        <v>118</v>
      </c>
      <c r="AB139" s="105" t="s">
        <v>116</v>
      </c>
      <c r="AC139" s="100" t="s">
        <v>56</v>
      </c>
      <c r="AD139" s="99"/>
      <c r="AE139" s="99" t="s">
        <v>117</v>
      </c>
      <c r="AF139" s="101">
        <v>40049</v>
      </c>
      <c r="AG139" s="104">
        <v>8</v>
      </c>
      <c r="AH139" s="101">
        <v>40049</v>
      </c>
      <c r="AI139" s="104">
        <v>8</v>
      </c>
      <c r="AJ139" s="105" t="s">
        <v>119</v>
      </c>
      <c r="AK139" s="106" t="s">
        <v>623</v>
      </c>
      <c r="AL139" s="106"/>
      <c r="AM139" s="101"/>
      <c r="AN139" s="104" t="s">
        <v>623</v>
      </c>
      <c r="AO139" s="100" t="s">
        <v>4331</v>
      </c>
      <c r="AQ139" s="105" t="s">
        <v>5347</v>
      </c>
      <c r="AS139" s="96">
        <v>8</v>
      </c>
      <c r="AT139" s="96" t="s">
        <v>7646</v>
      </c>
    </row>
    <row r="140" spans="1:46" ht="15.75" customHeight="1" x14ac:dyDescent="0.2">
      <c r="A140" s="118">
        <v>20114</v>
      </c>
      <c r="B140" s="119" t="s">
        <v>838</v>
      </c>
      <c r="C140" s="119" t="s">
        <v>555</v>
      </c>
      <c r="D140" s="100" t="s">
        <v>138</v>
      </c>
      <c r="E140" s="101">
        <v>31082</v>
      </c>
      <c r="F140" s="100" t="s">
        <v>324</v>
      </c>
      <c r="G140" s="99" t="s">
        <v>4500</v>
      </c>
      <c r="H140" s="100" t="s">
        <v>839</v>
      </c>
      <c r="I140" s="101">
        <v>37364</v>
      </c>
      <c r="J140" s="100" t="s">
        <v>324</v>
      </c>
      <c r="K140" s="100" t="s">
        <v>4044</v>
      </c>
      <c r="L140" s="100" t="s">
        <v>157</v>
      </c>
      <c r="M140" s="102" t="s">
        <v>4418</v>
      </c>
      <c r="N140" s="103"/>
      <c r="O140" s="99" t="s">
        <v>837</v>
      </c>
      <c r="P140" s="100" t="s">
        <v>623</v>
      </c>
      <c r="Q140" s="100" t="s">
        <v>840</v>
      </c>
      <c r="R140" s="100" t="s">
        <v>623</v>
      </c>
      <c r="S140" s="99" t="s">
        <v>4924</v>
      </c>
      <c r="T140" s="99" t="s">
        <v>5197</v>
      </c>
      <c r="U140" s="100"/>
      <c r="V140" s="100"/>
      <c r="W140" s="100"/>
      <c r="X140" s="100" t="s">
        <v>14</v>
      </c>
      <c r="Y140" s="99" t="s">
        <v>13</v>
      </c>
      <c r="Z140" s="99"/>
      <c r="AA140" s="99">
        <v>3</v>
      </c>
      <c r="AB140" s="105" t="s">
        <v>116</v>
      </c>
      <c r="AC140" s="102" t="s">
        <v>2631</v>
      </c>
      <c r="AD140" s="105" t="s">
        <v>6219</v>
      </c>
      <c r="AE140" s="99" t="s">
        <v>117</v>
      </c>
      <c r="AF140" s="101">
        <v>40049</v>
      </c>
      <c r="AG140" s="104">
        <v>8</v>
      </c>
      <c r="AH140" s="101">
        <v>40049</v>
      </c>
      <c r="AI140" s="104">
        <v>8</v>
      </c>
      <c r="AJ140" s="105" t="s">
        <v>119</v>
      </c>
      <c r="AK140" s="106" t="s">
        <v>623</v>
      </c>
      <c r="AL140" s="106"/>
      <c r="AM140" s="101"/>
      <c r="AN140" s="104" t="s">
        <v>623</v>
      </c>
      <c r="AO140" s="100" t="s">
        <v>623</v>
      </c>
      <c r="AP140" s="107"/>
      <c r="AQ140" s="105" t="s">
        <v>5347</v>
      </c>
      <c r="AR140" s="107"/>
      <c r="AS140" s="96">
        <v>2</v>
      </c>
      <c r="AT140" s="96" t="s">
        <v>7646</v>
      </c>
    </row>
    <row r="141" spans="1:46" s="107" customFormat="1" ht="19.5" customHeight="1" x14ac:dyDescent="0.2">
      <c r="A141" s="118">
        <v>20115</v>
      </c>
      <c r="B141" s="119" t="s">
        <v>841</v>
      </c>
      <c r="C141" s="119" t="s">
        <v>842</v>
      </c>
      <c r="D141" s="100" t="s">
        <v>109</v>
      </c>
      <c r="E141" s="101"/>
      <c r="F141" s="100"/>
      <c r="G141" s="99" t="s">
        <v>2565</v>
      </c>
      <c r="H141" s="100" t="s">
        <v>623</v>
      </c>
      <c r="I141" s="101"/>
      <c r="J141" s="100"/>
      <c r="K141" s="100" t="s">
        <v>4020</v>
      </c>
      <c r="L141" s="100" t="s">
        <v>623</v>
      </c>
      <c r="M141" s="102" t="s">
        <v>623</v>
      </c>
      <c r="N141" s="103"/>
      <c r="O141" s="99" t="s">
        <v>623</v>
      </c>
      <c r="P141" s="100"/>
      <c r="Q141" s="100"/>
      <c r="R141" s="100"/>
      <c r="S141" s="99" t="s">
        <v>2565</v>
      </c>
      <c r="T141" s="99" t="s">
        <v>2565</v>
      </c>
      <c r="U141" s="100"/>
      <c r="V141" s="100"/>
      <c r="W141" s="100"/>
      <c r="X141" s="100" t="s">
        <v>2933</v>
      </c>
      <c r="Y141" s="99"/>
      <c r="Z141" s="99"/>
      <c r="AA141" s="99"/>
      <c r="AB141" s="105"/>
      <c r="AC141" s="100"/>
      <c r="AD141" s="99"/>
      <c r="AE141" s="99"/>
      <c r="AF141" s="101"/>
      <c r="AG141" s="104" t="s">
        <v>623</v>
      </c>
      <c r="AH141" s="101"/>
      <c r="AI141" s="104" t="s">
        <v>623</v>
      </c>
      <c r="AJ141" s="108" t="s">
        <v>163</v>
      </c>
      <c r="AK141" s="112" t="s">
        <v>623</v>
      </c>
      <c r="AL141" s="112"/>
      <c r="AM141" s="110"/>
      <c r="AN141" s="107" t="s">
        <v>623</v>
      </c>
      <c r="AO141" s="109" t="s">
        <v>623</v>
      </c>
      <c r="AQ141" s="108"/>
      <c r="AS141" s="96" t="s">
        <v>623</v>
      </c>
      <c r="AT141" s="96" t="s">
        <v>7646</v>
      </c>
    </row>
    <row r="142" spans="1:46" s="107" customFormat="1" ht="19.5" customHeight="1" x14ac:dyDescent="0.2">
      <c r="A142" s="118">
        <v>20116</v>
      </c>
      <c r="B142" s="119" t="s">
        <v>844</v>
      </c>
      <c r="C142" s="119" t="s">
        <v>845</v>
      </c>
      <c r="D142" s="100" t="s">
        <v>138</v>
      </c>
      <c r="E142" s="101">
        <v>31348</v>
      </c>
      <c r="F142" s="100" t="s">
        <v>184</v>
      </c>
      <c r="G142" s="99" t="s">
        <v>4479</v>
      </c>
      <c r="H142" s="100" t="s">
        <v>846</v>
      </c>
      <c r="I142" s="101">
        <v>37588</v>
      </c>
      <c r="J142" s="100" t="s">
        <v>184</v>
      </c>
      <c r="K142" s="100" t="s">
        <v>4020</v>
      </c>
      <c r="L142" s="100" t="s">
        <v>4197</v>
      </c>
      <c r="M142" s="102" t="s">
        <v>4034</v>
      </c>
      <c r="N142" s="103"/>
      <c r="O142" s="99" t="s">
        <v>843</v>
      </c>
      <c r="P142" s="100" t="s">
        <v>847</v>
      </c>
      <c r="Q142" s="100" t="s">
        <v>848</v>
      </c>
      <c r="R142" s="100" t="s">
        <v>623</v>
      </c>
      <c r="S142" s="99" t="s">
        <v>4741</v>
      </c>
      <c r="T142" s="99" t="s">
        <v>5081</v>
      </c>
      <c r="U142" s="100"/>
      <c r="V142" s="100"/>
      <c r="W142" s="100"/>
      <c r="X142" s="100" t="s">
        <v>16</v>
      </c>
      <c r="Y142" s="99" t="s">
        <v>3011</v>
      </c>
      <c r="Z142" s="99"/>
      <c r="AA142" s="99" t="s">
        <v>139</v>
      </c>
      <c r="AB142" s="105" t="s">
        <v>230</v>
      </c>
      <c r="AC142" s="100" t="s">
        <v>31</v>
      </c>
      <c r="AD142" s="99"/>
      <c r="AE142" s="99" t="s">
        <v>117</v>
      </c>
      <c r="AF142" s="101"/>
      <c r="AG142" s="104" t="s">
        <v>623</v>
      </c>
      <c r="AH142" s="101">
        <v>40050</v>
      </c>
      <c r="AI142" s="104">
        <v>8</v>
      </c>
      <c r="AJ142" s="108" t="s">
        <v>163</v>
      </c>
      <c r="AK142" s="112" t="s">
        <v>623</v>
      </c>
      <c r="AL142" s="112"/>
      <c r="AM142" s="110">
        <v>40624</v>
      </c>
      <c r="AN142" s="107">
        <v>3</v>
      </c>
      <c r="AO142" s="109"/>
      <c r="AQ142" s="108"/>
      <c r="AS142" s="96">
        <v>10</v>
      </c>
      <c r="AT142" s="96" t="s">
        <v>7646</v>
      </c>
    </row>
    <row r="143" spans="1:46" s="107" customFormat="1" ht="19.5" customHeight="1" x14ac:dyDescent="0.2">
      <c r="A143" s="118">
        <v>20117</v>
      </c>
      <c r="B143" s="119" t="s">
        <v>182</v>
      </c>
      <c r="C143" s="119" t="s">
        <v>227</v>
      </c>
      <c r="D143" s="100" t="s">
        <v>138</v>
      </c>
      <c r="E143" s="101"/>
      <c r="F143" s="100"/>
      <c r="G143" s="99" t="s">
        <v>2565</v>
      </c>
      <c r="H143" s="100" t="s">
        <v>623</v>
      </c>
      <c r="I143" s="101"/>
      <c r="J143" s="100"/>
      <c r="K143" s="100" t="s">
        <v>4020</v>
      </c>
      <c r="L143" s="100" t="s">
        <v>623</v>
      </c>
      <c r="M143" s="102" t="s">
        <v>623</v>
      </c>
      <c r="N143" s="103"/>
      <c r="O143" s="99" t="s">
        <v>623</v>
      </c>
      <c r="P143" s="100"/>
      <c r="Q143" s="100"/>
      <c r="R143" s="100"/>
      <c r="S143" s="99" t="s">
        <v>2565</v>
      </c>
      <c r="T143" s="99" t="s">
        <v>2565</v>
      </c>
      <c r="U143" s="100"/>
      <c r="V143" s="100"/>
      <c r="W143" s="100"/>
      <c r="X143" s="100" t="s">
        <v>14</v>
      </c>
      <c r="Y143" s="99" t="s">
        <v>13</v>
      </c>
      <c r="Z143" s="99"/>
      <c r="AA143" s="99">
        <v>3</v>
      </c>
      <c r="AB143" s="105" t="s">
        <v>116</v>
      </c>
      <c r="AC143" s="100"/>
      <c r="AD143" s="99"/>
      <c r="AE143" s="99"/>
      <c r="AF143" s="101"/>
      <c r="AG143" s="104" t="s">
        <v>623</v>
      </c>
      <c r="AH143" s="101"/>
      <c r="AI143" s="104" t="s">
        <v>623</v>
      </c>
      <c r="AJ143" s="108" t="s">
        <v>163</v>
      </c>
      <c r="AK143" s="112" t="s">
        <v>623</v>
      </c>
      <c r="AL143" s="112"/>
      <c r="AM143" s="110"/>
      <c r="AN143" s="107" t="s">
        <v>623</v>
      </c>
      <c r="AO143" s="109" t="s">
        <v>623</v>
      </c>
      <c r="AQ143" s="108"/>
      <c r="AS143" s="96" t="s">
        <v>623</v>
      </c>
      <c r="AT143" s="96" t="s">
        <v>7646</v>
      </c>
    </row>
    <row r="144" spans="1:46" s="107" customFormat="1" ht="19.5" customHeight="1" x14ac:dyDescent="0.2">
      <c r="A144" s="118">
        <v>20118</v>
      </c>
      <c r="B144" s="119" t="s">
        <v>850</v>
      </c>
      <c r="C144" s="119" t="s">
        <v>851</v>
      </c>
      <c r="D144" s="100" t="s">
        <v>138</v>
      </c>
      <c r="E144" s="101">
        <v>31153</v>
      </c>
      <c r="F144" s="100" t="s">
        <v>226</v>
      </c>
      <c r="G144" s="99" t="s">
        <v>4505</v>
      </c>
      <c r="H144" s="100" t="s">
        <v>852</v>
      </c>
      <c r="I144" s="101">
        <v>37680</v>
      </c>
      <c r="J144" s="100" t="s">
        <v>853</v>
      </c>
      <c r="K144" s="100" t="s">
        <v>4020</v>
      </c>
      <c r="L144" s="100" t="s">
        <v>4031</v>
      </c>
      <c r="M144" s="102" t="s">
        <v>623</v>
      </c>
      <c r="N144" s="103"/>
      <c r="O144" s="99" t="s">
        <v>849</v>
      </c>
      <c r="P144" s="100" t="s">
        <v>623</v>
      </c>
      <c r="Q144" s="100" t="s">
        <v>854</v>
      </c>
      <c r="R144" s="100" t="s">
        <v>623</v>
      </c>
      <c r="S144" s="99" t="s">
        <v>4842</v>
      </c>
      <c r="T144" s="99" t="s">
        <v>4842</v>
      </c>
      <c r="U144" s="100"/>
      <c r="V144" s="100"/>
      <c r="W144" s="100"/>
      <c r="X144" s="100" t="s">
        <v>11</v>
      </c>
      <c r="Y144" s="99" t="s">
        <v>10</v>
      </c>
      <c r="Z144" s="99"/>
      <c r="AA144" s="99">
        <v>3</v>
      </c>
      <c r="AB144" s="105" t="s">
        <v>116</v>
      </c>
      <c r="AC144" s="100" t="s">
        <v>2672</v>
      </c>
      <c r="AD144" s="99" t="s">
        <v>2673</v>
      </c>
      <c r="AE144" s="99" t="s">
        <v>226</v>
      </c>
      <c r="AF144" s="101">
        <v>40054</v>
      </c>
      <c r="AG144" s="104">
        <v>8</v>
      </c>
      <c r="AH144" s="101">
        <v>40054</v>
      </c>
      <c r="AI144" s="104">
        <v>8</v>
      </c>
      <c r="AJ144" s="99" t="s">
        <v>119</v>
      </c>
      <c r="AK144" s="106">
        <v>41276</v>
      </c>
      <c r="AL144" s="106">
        <v>41400</v>
      </c>
      <c r="AM144" s="101"/>
      <c r="AN144" s="104" t="s">
        <v>623</v>
      </c>
      <c r="AO144" s="100" t="s">
        <v>623</v>
      </c>
      <c r="AQ144" s="99" t="s">
        <v>5348</v>
      </c>
      <c r="AS144" s="96">
        <v>4</v>
      </c>
      <c r="AT144" s="96" t="s">
        <v>7646</v>
      </c>
    </row>
    <row r="145" spans="1:46" s="107" customFormat="1" ht="15.75" customHeight="1" x14ac:dyDescent="0.2">
      <c r="A145" s="118">
        <v>20119</v>
      </c>
      <c r="B145" s="119" t="s">
        <v>857</v>
      </c>
      <c r="C145" s="119" t="s">
        <v>858</v>
      </c>
      <c r="D145" s="100" t="s">
        <v>109</v>
      </c>
      <c r="E145" s="101">
        <v>31873</v>
      </c>
      <c r="F145" s="100" t="s">
        <v>110</v>
      </c>
      <c r="G145" s="99" t="s">
        <v>4477</v>
      </c>
      <c r="H145" s="100" t="s">
        <v>859</v>
      </c>
      <c r="I145" s="101">
        <v>40982</v>
      </c>
      <c r="J145" s="100" t="s">
        <v>110</v>
      </c>
      <c r="K145" s="100" t="s">
        <v>4020</v>
      </c>
      <c r="L145" s="100" t="s">
        <v>373</v>
      </c>
      <c r="M145" s="102" t="s">
        <v>4077</v>
      </c>
      <c r="N145" s="103"/>
      <c r="O145" s="99" t="s">
        <v>856</v>
      </c>
      <c r="P145" s="100" t="s">
        <v>860</v>
      </c>
      <c r="Q145" s="100" t="s">
        <v>4438</v>
      </c>
      <c r="R145" s="100" t="s">
        <v>623</v>
      </c>
      <c r="S145" s="99" t="s">
        <v>4942</v>
      </c>
      <c r="T145" s="99" t="s">
        <v>4942</v>
      </c>
      <c r="U145" s="100" t="s">
        <v>623</v>
      </c>
      <c r="V145" s="100" t="s">
        <v>623</v>
      </c>
      <c r="W145" s="100" t="s">
        <v>623</v>
      </c>
      <c r="X145" s="100" t="s">
        <v>11</v>
      </c>
      <c r="Y145" s="99" t="s">
        <v>10</v>
      </c>
      <c r="Z145" s="99"/>
      <c r="AA145" s="99">
        <v>3</v>
      </c>
      <c r="AB145" s="105" t="s">
        <v>116</v>
      </c>
      <c r="AC145" s="100" t="s">
        <v>54</v>
      </c>
      <c r="AD145" s="99" t="s">
        <v>823</v>
      </c>
      <c r="AE145" s="99" t="s">
        <v>117</v>
      </c>
      <c r="AF145" s="101">
        <v>40057</v>
      </c>
      <c r="AG145" s="104">
        <v>9</v>
      </c>
      <c r="AH145" s="101">
        <v>40057</v>
      </c>
      <c r="AI145" s="104">
        <v>9</v>
      </c>
      <c r="AJ145" s="105" t="s">
        <v>119</v>
      </c>
      <c r="AK145" s="106" t="s">
        <v>623</v>
      </c>
      <c r="AL145" s="106"/>
      <c r="AM145" s="101"/>
      <c r="AN145" s="104" t="s">
        <v>623</v>
      </c>
      <c r="AO145" s="100" t="s">
        <v>4439</v>
      </c>
      <c r="AQ145" s="105" t="s">
        <v>5347</v>
      </c>
      <c r="AS145" s="96">
        <v>4</v>
      </c>
      <c r="AT145" s="96" t="s">
        <v>7646</v>
      </c>
    </row>
    <row r="146" spans="1:46" s="107" customFormat="1" ht="19.5" customHeight="1" x14ac:dyDescent="0.2">
      <c r="A146" s="118">
        <v>20120</v>
      </c>
      <c r="B146" s="127" t="s">
        <v>862</v>
      </c>
      <c r="C146" s="127" t="s">
        <v>863</v>
      </c>
      <c r="D146" s="100" t="s">
        <v>138</v>
      </c>
      <c r="E146" s="101">
        <v>30601</v>
      </c>
      <c r="F146" s="100"/>
      <c r="G146" s="99" t="s">
        <v>110</v>
      </c>
      <c r="H146" s="100" t="s">
        <v>864</v>
      </c>
      <c r="I146" s="101">
        <v>35900</v>
      </c>
      <c r="J146" s="100" t="s">
        <v>110</v>
      </c>
      <c r="K146" s="100" t="s">
        <v>307</v>
      </c>
      <c r="L146" s="100" t="s">
        <v>869</v>
      </c>
      <c r="M146" s="102">
        <v>0</v>
      </c>
      <c r="N146" s="103"/>
      <c r="O146" s="216" t="s">
        <v>861</v>
      </c>
      <c r="P146" s="100"/>
      <c r="Q146" s="100" t="s">
        <v>867</v>
      </c>
      <c r="R146" s="100"/>
      <c r="S146" s="99" t="s">
        <v>865</v>
      </c>
      <c r="T146" s="99" t="s">
        <v>866</v>
      </c>
      <c r="U146" s="100" t="s">
        <v>868</v>
      </c>
      <c r="V146" s="100"/>
      <c r="W146" s="100">
        <v>0</v>
      </c>
      <c r="X146" s="100" t="s">
        <v>17</v>
      </c>
      <c r="Y146" s="99" t="s">
        <v>5252</v>
      </c>
      <c r="Z146" s="99"/>
      <c r="AA146" s="99" t="s">
        <v>139</v>
      </c>
      <c r="AB146" s="105" t="s">
        <v>230</v>
      </c>
      <c r="AC146" s="102" t="s">
        <v>31</v>
      </c>
      <c r="AD146" s="105" t="s">
        <v>33</v>
      </c>
      <c r="AE146" s="105" t="s">
        <v>117</v>
      </c>
      <c r="AF146" s="101"/>
      <c r="AG146" s="104" t="s">
        <v>623</v>
      </c>
      <c r="AH146" s="101"/>
      <c r="AI146" s="104" t="s">
        <v>623</v>
      </c>
      <c r="AJ146" s="99" t="s">
        <v>163</v>
      </c>
      <c r="AK146" s="99"/>
      <c r="AL146" s="99"/>
      <c r="AM146" s="110">
        <v>41243</v>
      </c>
      <c r="AN146" s="107">
        <v>11</v>
      </c>
      <c r="AO146" s="100"/>
      <c r="AP146" s="104"/>
      <c r="AQ146" s="105" t="s">
        <v>5348</v>
      </c>
      <c r="AS146" s="96">
        <v>10</v>
      </c>
      <c r="AT146" s="96" t="s">
        <v>7646</v>
      </c>
    </row>
    <row r="147" spans="1:46" s="107" customFormat="1" ht="15.75" customHeight="1" x14ac:dyDescent="0.2">
      <c r="A147" s="118">
        <v>20121</v>
      </c>
      <c r="B147" s="119" t="s">
        <v>871</v>
      </c>
      <c r="C147" s="119" t="s">
        <v>872</v>
      </c>
      <c r="D147" s="100" t="s">
        <v>138</v>
      </c>
      <c r="E147" s="101">
        <v>31310</v>
      </c>
      <c r="F147" s="100" t="s">
        <v>110</v>
      </c>
      <c r="G147" s="99" t="s">
        <v>4477</v>
      </c>
      <c r="H147" s="100" t="s">
        <v>873</v>
      </c>
      <c r="I147" s="101">
        <v>37519</v>
      </c>
      <c r="J147" s="100" t="s">
        <v>110</v>
      </c>
      <c r="K147" s="100" t="s">
        <v>4044</v>
      </c>
      <c r="L147" s="100" t="s">
        <v>373</v>
      </c>
      <c r="M147" s="102" t="s">
        <v>4100</v>
      </c>
      <c r="N147" s="103"/>
      <c r="O147" s="99" t="s">
        <v>870</v>
      </c>
      <c r="P147" s="100" t="s">
        <v>874</v>
      </c>
      <c r="Q147" s="100" t="s">
        <v>875</v>
      </c>
      <c r="R147" s="100" t="s">
        <v>623</v>
      </c>
      <c r="S147" s="99" t="s">
        <v>4933</v>
      </c>
      <c r="T147" s="99" t="s">
        <v>4933</v>
      </c>
      <c r="U147" s="100"/>
      <c r="V147" s="100"/>
      <c r="W147" s="100"/>
      <c r="X147" s="102" t="s">
        <v>17</v>
      </c>
      <c r="Y147" s="99" t="s">
        <v>5252</v>
      </c>
      <c r="Z147" s="99"/>
      <c r="AA147" s="99" t="s">
        <v>139</v>
      </c>
      <c r="AB147" s="105" t="s">
        <v>230</v>
      </c>
      <c r="AC147" s="100" t="s">
        <v>31</v>
      </c>
      <c r="AD147" s="99" t="s">
        <v>37</v>
      </c>
      <c r="AE147" s="99" t="s">
        <v>117</v>
      </c>
      <c r="AF147" s="101">
        <v>40940</v>
      </c>
      <c r="AG147" s="104">
        <v>2</v>
      </c>
      <c r="AH147" s="101">
        <v>41000</v>
      </c>
      <c r="AI147" s="104">
        <v>4</v>
      </c>
      <c r="AJ147" s="105" t="s">
        <v>119</v>
      </c>
      <c r="AK147" s="106">
        <v>41456</v>
      </c>
      <c r="AL147" s="106">
        <v>41596</v>
      </c>
      <c r="AM147" s="101"/>
      <c r="AN147" s="104" t="s">
        <v>623</v>
      </c>
      <c r="AO147" s="100" t="s">
        <v>623</v>
      </c>
      <c r="AQ147" s="105" t="s">
        <v>5348</v>
      </c>
      <c r="AS147" s="96">
        <v>9</v>
      </c>
      <c r="AT147" s="96" t="s">
        <v>7646</v>
      </c>
    </row>
    <row r="148" spans="1:46" s="107" customFormat="1" ht="19.5" customHeight="1" x14ac:dyDescent="0.2">
      <c r="A148" s="118">
        <v>20122</v>
      </c>
      <c r="B148" s="119" t="s">
        <v>877</v>
      </c>
      <c r="C148" s="119" t="s">
        <v>711</v>
      </c>
      <c r="D148" s="100" t="s">
        <v>138</v>
      </c>
      <c r="E148" s="101">
        <v>31923</v>
      </c>
      <c r="F148" s="100" t="s">
        <v>684</v>
      </c>
      <c r="G148" s="99" t="s">
        <v>4493</v>
      </c>
      <c r="H148" s="100" t="s">
        <v>878</v>
      </c>
      <c r="I148" s="101">
        <v>38494</v>
      </c>
      <c r="J148" s="100" t="s">
        <v>879</v>
      </c>
      <c r="K148" s="100" t="s">
        <v>4020</v>
      </c>
      <c r="L148" s="100" t="s">
        <v>880</v>
      </c>
      <c r="M148" s="102" t="s">
        <v>623</v>
      </c>
      <c r="N148" s="103"/>
      <c r="O148" s="99" t="s">
        <v>876</v>
      </c>
      <c r="P148" s="100" t="s">
        <v>623</v>
      </c>
      <c r="Q148" s="100" t="s">
        <v>4238</v>
      </c>
      <c r="R148" s="100" t="s">
        <v>623</v>
      </c>
      <c r="S148" s="99" t="s">
        <v>4778</v>
      </c>
      <c r="T148" s="99" t="s">
        <v>5103</v>
      </c>
      <c r="U148" s="100"/>
      <c r="V148" s="100"/>
      <c r="W148" s="100"/>
      <c r="X148" s="102" t="s">
        <v>12</v>
      </c>
      <c r="Y148" s="99" t="s">
        <v>308</v>
      </c>
      <c r="Z148" s="99"/>
      <c r="AA148" s="99" t="s">
        <v>161</v>
      </c>
      <c r="AB148" s="105" t="s">
        <v>611</v>
      </c>
      <c r="AC148" s="100" t="s">
        <v>2677</v>
      </c>
      <c r="AD148" s="99" t="s">
        <v>2680</v>
      </c>
      <c r="AE148" s="99" t="s">
        <v>226</v>
      </c>
      <c r="AF148" s="101">
        <v>40057</v>
      </c>
      <c r="AG148" s="104">
        <v>9</v>
      </c>
      <c r="AH148" s="101">
        <v>40057</v>
      </c>
      <c r="AI148" s="104">
        <v>9</v>
      </c>
      <c r="AJ148" s="105" t="s">
        <v>119</v>
      </c>
      <c r="AK148" s="106" t="s">
        <v>623</v>
      </c>
      <c r="AL148" s="104" t="s">
        <v>623</v>
      </c>
      <c r="AM148" s="101"/>
      <c r="AN148" s="104" t="s">
        <v>623</v>
      </c>
      <c r="AO148" s="100" t="s">
        <v>623</v>
      </c>
      <c r="AQ148" s="105" t="s">
        <v>5347</v>
      </c>
      <c r="AS148" s="96">
        <v>5</v>
      </c>
      <c r="AT148" s="96" t="s">
        <v>7646</v>
      </c>
    </row>
    <row r="149" spans="1:46" s="107" customFormat="1" ht="19.5" customHeight="1" x14ac:dyDescent="0.2">
      <c r="A149" s="118">
        <v>20123</v>
      </c>
      <c r="B149" s="119" t="s">
        <v>881</v>
      </c>
      <c r="C149" s="119" t="s">
        <v>108</v>
      </c>
      <c r="D149" s="100" t="s">
        <v>109</v>
      </c>
      <c r="E149" s="101">
        <v>32108</v>
      </c>
      <c r="F149" s="100" t="s">
        <v>882</v>
      </c>
      <c r="G149" s="99" t="s">
        <v>4495</v>
      </c>
      <c r="H149" s="100" t="s">
        <v>883</v>
      </c>
      <c r="I149" s="101">
        <v>37504</v>
      </c>
      <c r="J149" s="100" t="s">
        <v>884</v>
      </c>
      <c r="K149" s="100" t="s">
        <v>4048</v>
      </c>
      <c r="L149" s="100" t="s">
        <v>4057</v>
      </c>
      <c r="M149" s="102"/>
      <c r="N149" s="103"/>
      <c r="O149" s="99" t="s">
        <v>4256</v>
      </c>
      <c r="P149" s="100" t="s">
        <v>885</v>
      </c>
      <c r="Q149" s="100" t="s">
        <v>886</v>
      </c>
      <c r="R149" s="100" t="s">
        <v>623</v>
      </c>
      <c r="S149" s="99" t="s">
        <v>4794</v>
      </c>
      <c r="T149" s="99" t="s">
        <v>5113</v>
      </c>
      <c r="U149" s="100"/>
      <c r="V149" s="100"/>
      <c r="W149" s="100"/>
      <c r="X149" s="100"/>
      <c r="Y149" s="99"/>
      <c r="Z149" s="99"/>
      <c r="AA149" s="99" t="s">
        <v>139</v>
      </c>
      <c r="AB149" s="105" t="s">
        <v>230</v>
      </c>
      <c r="AC149" s="100"/>
      <c r="AD149" s="99"/>
      <c r="AE149" s="99" t="s">
        <v>117</v>
      </c>
      <c r="AF149" s="101"/>
      <c r="AG149" s="104" t="s">
        <v>623</v>
      </c>
      <c r="AH149" s="101"/>
      <c r="AI149" s="104" t="s">
        <v>623</v>
      </c>
      <c r="AJ149" s="108" t="s">
        <v>163</v>
      </c>
      <c r="AK149" s="112" t="s">
        <v>623</v>
      </c>
      <c r="AL149" s="112"/>
      <c r="AM149" s="110"/>
      <c r="AN149" s="107" t="s">
        <v>623</v>
      </c>
      <c r="AO149" s="109"/>
      <c r="AQ149" s="108"/>
      <c r="AS149" s="96">
        <v>11</v>
      </c>
      <c r="AT149" s="96" t="s">
        <v>7646</v>
      </c>
    </row>
    <row r="150" spans="1:46" s="107" customFormat="1" ht="19.5" customHeight="1" x14ac:dyDescent="0.2">
      <c r="A150" s="118">
        <v>20124</v>
      </c>
      <c r="B150" s="119" t="s">
        <v>667</v>
      </c>
      <c r="C150" s="119" t="s">
        <v>889</v>
      </c>
      <c r="D150" s="100" t="s">
        <v>138</v>
      </c>
      <c r="E150" s="101">
        <v>30891</v>
      </c>
      <c r="F150" s="100" t="s">
        <v>564</v>
      </c>
      <c r="G150" s="99" t="s">
        <v>4475</v>
      </c>
      <c r="H150" s="100" t="s">
        <v>890</v>
      </c>
      <c r="I150" s="101">
        <v>37338</v>
      </c>
      <c r="J150" s="100" t="s">
        <v>564</v>
      </c>
      <c r="K150" s="100" t="s">
        <v>4044</v>
      </c>
      <c r="L150" s="100" t="s">
        <v>4437</v>
      </c>
      <c r="M150" s="102" t="s">
        <v>623</v>
      </c>
      <c r="N150" s="103"/>
      <c r="O150" s="99" t="s">
        <v>888</v>
      </c>
      <c r="P150" s="100" t="s">
        <v>891</v>
      </c>
      <c r="Q150" s="102" t="s">
        <v>6782</v>
      </c>
      <c r="R150" s="100" t="s">
        <v>623</v>
      </c>
      <c r="S150" s="99" t="s">
        <v>4941</v>
      </c>
      <c r="T150" s="99" t="s">
        <v>5212</v>
      </c>
      <c r="U150" s="100"/>
      <c r="V150" s="100"/>
      <c r="W150" s="100"/>
      <c r="X150" s="100" t="s">
        <v>17</v>
      </c>
      <c r="Y150" s="99" t="s">
        <v>5252</v>
      </c>
      <c r="Z150" s="99"/>
      <c r="AA150" s="99" t="s">
        <v>139</v>
      </c>
      <c r="AB150" s="105" t="s">
        <v>230</v>
      </c>
      <c r="AC150" s="100" t="s">
        <v>25</v>
      </c>
      <c r="AD150" s="99" t="s">
        <v>29</v>
      </c>
      <c r="AE150" s="99" t="s">
        <v>117</v>
      </c>
      <c r="AF150" s="101">
        <v>40057</v>
      </c>
      <c r="AG150" s="104">
        <v>9</v>
      </c>
      <c r="AH150" s="101">
        <v>40057</v>
      </c>
      <c r="AI150" s="104">
        <v>9</v>
      </c>
      <c r="AJ150" s="105" t="s">
        <v>119</v>
      </c>
      <c r="AK150" s="106" t="s">
        <v>623</v>
      </c>
      <c r="AL150" s="106"/>
      <c r="AM150" s="101"/>
      <c r="AN150" s="104" t="s">
        <v>623</v>
      </c>
      <c r="AO150" s="100" t="s">
        <v>623</v>
      </c>
      <c r="AQ150" s="105" t="s">
        <v>5349</v>
      </c>
      <c r="AS150" s="96">
        <v>7</v>
      </c>
      <c r="AT150" s="96" t="s">
        <v>7646</v>
      </c>
    </row>
    <row r="151" spans="1:46" s="107" customFormat="1" ht="19.5" customHeight="1" x14ac:dyDescent="0.2">
      <c r="A151" s="118">
        <v>20125</v>
      </c>
      <c r="B151" s="119" t="s">
        <v>893</v>
      </c>
      <c r="C151" s="119" t="s">
        <v>109</v>
      </c>
      <c r="D151" s="100" t="s">
        <v>109</v>
      </c>
      <c r="E151" s="101">
        <v>31864</v>
      </c>
      <c r="F151" s="100" t="s">
        <v>763</v>
      </c>
      <c r="G151" s="99" t="s">
        <v>4520</v>
      </c>
      <c r="H151" s="100" t="s">
        <v>894</v>
      </c>
      <c r="I151" s="101">
        <v>38975</v>
      </c>
      <c r="J151" s="100" t="s">
        <v>110</v>
      </c>
      <c r="K151" s="100" t="s">
        <v>4020</v>
      </c>
      <c r="L151" s="100" t="s">
        <v>896</v>
      </c>
      <c r="M151" s="102" t="s">
        <v>623</v>
      </c>
      <c r="N151" s="103"/>
      <c r="O151" s="99" t="s">
        <v>892</v>
      </c>
      <c r="P151" s="100" t="s">
        <v>623</v>
      </c>
      <c r="Q151" s="100" t="s">
        <v>895</v>
      </c>
      <c r="R151" s="100" t="s">
        <v>623</v>
      </c>
      <c r="S151" s="99" t="s">
        <v>4732</v>
      </c>
      <c r="T151" s="99" t="s">
        <v>4732</v>
      </c>
      <c r="U151" s="100"/>
      <c r="V151" s="100"/>
      <c r="W151" s="100"/>
      <c r="X151" s="100" t="s">
        <v>17</v>
      </c>
      <c r="Y151" s="99" t="s">
        <v>5252</v>
      </c>
      <c r="Z151" s="99"/>
      <c r="AA151" s="99" t="s">
        <v>139</v>
      </c>
      <c r="AB151" s="105" t="s">
        <v>230</v>
      </c>
      <c r="AC151" s="100" t="s">
        <v>31</v>
      </c>
      <c r="AD151" s="99" t="s">
        <v>897</v>
      </c>
      <c r="AE151" s="99" t="s">
        <v>117</v>
      </c>
      <c r="AF151" s="101">
        <v>40057</v>
      </c>
      <c r="AG151" s="104">
        <v>9</v>
      </c>
      <c r="AH151" s="101">
        <v>40057</v>
      </c>
      <c r="AI151" s="104">
        <v>9</v>
      </c>
      <c r="AJ151" s="108" t="s">
        <v>163</v>
      </c>
      <c r="AK151" s="112" t="s">
        <v>623</v>
      </c>
      <c r="AL151" s="112"/>
      <c r="AM151" s="110">
        <v>41358</v>
      </c>
      <c r="AN151" s="107">
        <v>3</v>
      </c>
      <c r="AO151" s="109" t="s">
        <v>623</v>
      </c>
      <c r="AQ151" s="108"/>
      <c r="AS151" s="96">
        <v>3</v>
      </c>
      <c r="AT151" s="96" t="s">
        <v>7646</v>
      </c>
    </row>
    <row r="152" spans="1:46" s="107" customFormat="1" ht="15.75" customHeight="1" x14ac:dyDescent="0.2">
      <c r="A152" s="118">
        <v>20126</v>
      </c>
      <c r="B152" s="119" t="s">
        <v>838</v>
      </c>
      <c r="C152" s="119" t="s">
        <v>389</v>
      </c>
      <c r="D152" s="100" t="s">
        <v>138</v>
      </c>
      <c r="E152" s="101">
        <v>31909</v>
      </c>
      <c r="F152" s="100" t="s">
        <v>275</v>
      </c>
      <c r="G152" s="99" t="s">
        <v>4491</v>
      </c>
      <c r="H152" s="100" t="s">
        <v>899</v>
      </c>
      <c r="I152" s="101">
        <v>37880</v>
      </c>
      <c r="J152" s="100" t="s">
        <v>275</v>
      </c>
      <c r="K152" s="100" t="s">
        <v>4020</v>
      </c>
      <c r="L152" s="100" t="s">
        <v>902</v>
      </c>
      <c r="M152" s="102" t="s">
        <v>623</v>
      </c>
      <c r="N152" s="103"/>
      <c r="O152" s="99" t="s">
        <v>898</v>
      </c>
      <c r="P152" s="100" t="s">
        <v>900</v>
      </c>
      <c r="Q152" s="100" t="s">
        <v>901</v>
      </c>
      <c r="R152" s="100" t="s">
        <v>623</v>
      </c>
      <c r="S152" s="99" t="s">
        <v>4879</v>
      </c>
      <c r="T152" s="99" t="s">
        <v>5167</v>
      </c>
      <c r="U152" s="100"/>
      <c r="V152" s="100"/>
      <c r="W152" s="100"/>
      <c r="X152" s="100" t="s">
        <v>12</v>
      </c>
      <c r="Y152" s="99" t="s">
        <v>308</v>
      </c>
      <c r="Z152" s="99"/>
      <c r="AA152" s="99" t="s">
        <v>161</v>
      </c>
      <c r="AB152" s="105" t="s">
        <v>611</v>
      </c>
      <c r="AC152" s="100" t="s">
        <v>2632</v>
      </c>
      <c r="AD152" s="99" t="s">
        <v>2634</v>
      </c>
      <c r="AE152" s="99" t="s">
        <v>226</v>
      </c>
      <c r="AF152" s="101">
        <v>40063</v>
      </c>
      <c r="AG152" s="104">
        <v>9</v>
      </c>
      <c r="AH152" s="101">
        <v>40063</v>
      </c>
      <c r="AI152" s="104">
        <v>9</v>
      </c>
      <c r="AJ152" s="105" t="s">
        <v>4060</v>
      </c>
      <c r="AK152" s="106">
        <v>41426</v>
      </c>
      <c r="AL152" s="106"/>
      <c r="AM152" s="101"/>
      <c r="AN152" s="104" t="s">
        <v>623</v>
      </c>
      <c r="AO152" s="100" t="s">
        <v>623</v>
      </c>
      <c r="AQ152" s="105" t="s">
        <v>5348</v>
      </c>
      <c r="AS152" s="96">
        <v>5</v>
      </c>
      <c r="AT152" s="96" t="s">
        <v>7646</v>
      </c>
    </row>
    <row r="153" spans="1:46" s="107" customFormat="1" ht="15.75" customHeight="1" x14ac:dyDescent="0.2">
      <c r="A153" s="118">
        <v>20127</v>
      </c>
      <c r="B153" s="127" t="s">
        <v>616</v>
      </c>
      <c r="C153" s="127" t="s">
        <v>147</v>
      </c>
      <c r="D153" s="100" t="s">
        <v>138</v>
      </c>
      <c r="E153" s="101">
        <v>31449</v>
      </c>
      <c r="F153" s="100"/>
      <c r="G153" s="99" t="s">
        <v>904</v>
      </c>
      <c r="H153" s="100" t="s">
        <v>905</v>
      </c>
      <c r="I153" s="101">
        <v>37371</v>
      </c>
      <c r="J153" s="100" t="s">
        <v>904</v>
      </c>
      <c r="K153" s="100" t="s">
        <v>158</v>
      </c>
      <c r="L153" s="100" t="s">
        <v>715</v>
      </c>
      <c r="M153" s="102">
        <v>0</v>
      </c>
      <c r="N153" s="103"/>
      <c r="O153" s="216" t="s">
        <v>903</v>
      </c>
      <c r="P153" s="100"/>
      <c r="Q153" s="100" t="s">
        <v>908</v>
      </c>
      <c r="R153" s="100"/>
      <c r="S153" s="99" t="s">
        <v>906</v>
      </c>
      <c r="T153" s="99" t="s">
        <v>907</v>
      </c>
      <c r="U153" s="100" t="s">
        <v>909</v>
      </c>
      <c r="V153" s="100"/>
      <c r="W153" s="100" t="s">
        <v>910</v>
      </c>
      <c r="X153" s="100" t="s">
        <v>17</v>
      </c>
      <c r="Y153" s="99" t="s">
        <v>5252</v>
      </c>
      <c r="Z153" s="99"/>
      <c r="AA153" s="99" t="s">
        <v>139</v>
      </c>
      <c r="AB153" s="105" t="s">
        <v>230</v>
      </c>
      <c r="AC153" s="102" t="s">
        <v>65</v>
      </c>
      <c r="AD153" s="105" t="s">
        <v>66</v>
      </c>
      <c r="AE153" s="105" t="s">
        <v>226</v>
      </c>
      <c r="AF153" s="101"/>
      <c r="AG153" s="104" t="s">
        <v>623</v>
      </c>
      <c r="AH153" s="101"/>
      <c r="AI153" s="104" t="s">
        <v>623</v>
      </c>
      <c r="AJ153" s="99" t="s">
        <v>163</v>
      </c>
      <c r="AK153" s="99"/>
      <c r="AL153" s="99"/>
      <c r="AM153" s="110">
        <v>40917</v>
      </c>
      <c r="AN153" s="107">
        <v>1</v>
      </c>
      <c r="AO153" s="100"/>
      <c r="AP153" s="104"/>
      <c r="AQ153" s="99"/>
      <c r="AS153" s="96">
        <v>2</v>
      </c>
      <c r="AT153" s="96" t="s">
        <v>7646</v>
      </c>
    </row>
    <row r="154" spans="1:46" s="107" customFormat="1" ht="19.5" customHeight="1" x14ac:dyDescent="0.2">
      <c r="A154" s="118">
        <v>20128</v>
      </c>
      <c r="B154" s="119" t="s">
        <v>912</v>
      </c>
      <c r="C154" s="119" t="s">
        <v>435</v>
      </c>
      <c r="D154" s="100" t="s">
        <v>138</v>
      </c>
      <c r="E154" s="101">
        <v>31049</v>
      </c>
      <c r="F154" s="100" t="s">
        <v>684</v>
      </c>
      <c r="G154" s="99" t="s">
        <v>4493</v>
      </c>
      <c r="H154" s="100" t="s">
        <v>913</v>
      </c>
      <c r="I154" s="101">
        <v>36789</v>
      </c>
      <c r="J154" s="100" t="s">
        <v>853</v>
      </c>
      <c r="K154" s="100" t="s">
        <v>4020</v>
      </c>
      <c r="L154" s="100" t="s">
        <v>591</v>
      </c>
      <c r="M154" s="102" t="s">
        <v>2159</v>
      </c>
      <c r="N154" s="103"/>
      <c r="O154" s="99" t="s">
        <v>911</v>
      </c>
      <c r="P154" s="100" t="s">
        <v>914</v>
      </c>
      <c r="Q154" s="100" t="s">
        <v>915</v>
      </c>
      <c r="R154" s="100" t="s">
        <v>623</v>
      </c>
      <c r="S154" s="99" t="s">
        <v>4745</v>
      </c>
      <c r="T154" s="99" t="s">
        <v>5084</v>
      </c>
      <c r="U154" s="100"/>
      <c r="V154" s="100"/>
      <c r="W154" s="100"/>
      <c r="X154" s="100" t="s">
        <v>16</v>
      </c>
      <c r="Y154" s="99" t="s">
        <v>3011</v>
      </c>
      <c r="Z154" s="99"/>
      <c r="AA154" s="99" t="s">
        <v>139</v>
      </c>
      <c r="AB154" s="105" t="s">
        <v>230</v>
      </c>
      <c r="AC154" s="100" t="s">
        <v>31</v>
      </c>
      <c r="AD154" s="99"/>
      <c r="AE154" s="99" t="s">
        <v>226</v>
      </c>
      <c r="AF154" s="101"/>
      <c r="AG154" s="104" t="s">
        <v>623</v>
      </c>
      <c r="AH154" s="101">
        <v>40063</v>
      </c>
      <c r="AI154" s="104">
        <v>9</v>
      </c>
      <c r="AJ154" s="108" t="s">
        <v>163</v>
      </c>
      <c r="AK154" s="112" t="s">
        <v>623</v>
      </c>
      <c r="AL154" s="112"/>
      <c r="AM154" s="110">
        <v>40678</v>
      </c>
      <c r="AN154" s="107">
        <v>5</v>
      </c>
      <c r="AO154" s="109"/>
      <c r="AQ154" s="108"/>
      <c r="AS154" s="96">
        <v>1</v>
      </c>
      <c r="AT154" s="96" t="s">
        <v>7646</v>
      </c>
    </row>
    <row r="155" spans="1:46" s="107" customFormat="1" ht="19.5" customHeight="1" x14ac:dyDescent="0.2">
      <c r="A155" s="118">
        <v>20129</v>
      </c>
      <c r="B155" s="127" t="s">
        <v>663</v>
      </c>
      <c r="C155" s="127" t="s">
        <v>917</v>
      </c>
      <c r="D155" s="100" t="s">
        <v>138</v>
      </c>
      <c r="E155" s="101">
        <v>30244</v>
      </c>
      <c r="F155" s="100"/>
      <c r="G155" s="99" t="s">
        <v>639</v>
      </c>
      <c r="H155" s="100" t="s">
        <v>918</v>
      </c>
      <c r="I155" s="101">
        <v>36606</v>
      </c>
      <c r="J155" s="100" t="s">
        <v>639</v>
      </c>
      <c r="K155" s="102" t="s">
        <v>4020</v>
      </c>
      <c r="L155" s="100" t="s">
        <v>923</v>
      </c>
      <c r="M155" s="102">
        <v>0</v>
      </c>
      <c r="N155" s="103"/>
      <c r="O155" s="216" t="s">
        <v>916</v>
      </c>
      <c r="P155" s="100"/>
      <c r="Q155" s="100" t="s">
        <v>920</v>
      </c>
      <c r="R155" s="100"/>
      <c r="S155" s="99" t="s">
        <v>639</v>
      </c>
      <c r="T155" s="99" t="s">
        <v>919</v>
      </c>
      <c r="U155" s="100" t="s">
        <v>921</v>
      </c>
      <c r="V155" s="100"/>
      <c r="W155" s="100" t="s">
        <v>922</v>
      </c>
      <c r="X155" s="100" t="s">
        <v>11</v>
      </c>
      <c r="Y155" s="99" t="s">
        <v>10</v>
      </c>
      <c r="Z155" s="99"/>
      <c r="AA155" s="99">
        <v>3</v>
      </c>
      <c r="AB155" s="105" t="s">
        <v>116</v>
      </c>
      <c r="AC155" s="102"/>
      <c r="AD155" s="105"/>
      <c r="AE155" s="105" t="s">
        <v>226</v>
      </c>
      <c r="AF155" s="101"/>
      <c r="AG155" s="104" t="s">
        <v>623</v>
      </c>
      <c r="AH155" s="101"/>
      <c r="AI155" s="104" t="s">
        <v>623</v>
      </c>
      <c r="AJ155" s="99" t="s">
        <v>163</v>
      </c>
      <c r="AK155" s="99"/>
      <c r="AL155" s="99"/>
      <c r="AM155" s="110">
        <v>40749</v>
      </c>
      <c r="AN155" s="107">
        <v>7</v>
      </c>
      <c r="AO155" s="100"/>
      <c r="AP155" s="104"/>
      <c r="AQ155" s="99"/>
      <c r="AS155" s="96">
        <v>10</v>
      </c>
      <c r="AT155" s="96" t="s">
        <v>7646</v>
      </c>
    </row>
    <row r="156" spans="1:46" ht="15.75" customHeight="1" x14ac:dyDescent="0.2">
      <c r="A156" s="118">
        <v>20130</v>
      </c>
      <c r="B156" s="119" t="s">
        <v>925</v>
      </c>
      <c r="C156" s="119" t="s">
        <v>147</v>
      </c>
      <c r="D156" s="100" t="s">
        <v>138</v>
      </c>
      <c r="E156" s="101">
        <v>30997</v>
      </c>
      <c r="F156" s="100" t="s">
        <v>926</v>
      </c>
      <c r="G156" s="99" t="s">
        <v>4526</v>
      </c>
      <c r="H156" s="100" t="s">
        <v>927</v>
      </c>
      <c r="I156" s="101">
        <v>31003</v>
      </c>
      <c r="J156" s="100" t="s">
        <v>926</v>
      </c>
      <c r="K156" s="100" t="s">
        <v>4020</v>
      </c>
      <c r="L156" s="100" t="s">
        <v>610</v>
      </c>
      <c r="M156" s="102" t="s">
        <v>623</v>
      </c>
      <c r="N156" s="103"/>
      <c r="O156" s="99" t="s">
        <v>924</v>
      </c>
      <c r="P156" s="100" t="s">
        <v>623</v>
      </c>
      <c r="Q156" s="100" t="s">
        <v>4162</v>
      </c>
      <c r="R156" s="100" t="s">
        <v>623</v>
      </c>
      <c r="S156" s="99" t="s">
        <v>4707</v>
      </c>
      <c r="T156" s="99" t="s">
        <v>5058</v>
      </c>
      <c r="U156" s="100"/>
      <c r="V156" s="100"/>
      <c r="W156" s="100"/>
      <c r="X156" s="100" t="s">
        <v>12</v>
      </c>
      <c r="Y156" s="99" t="s">
        <v>308</v>
      </c>
      <c r="Z156" s="99"/>
      <c r="AA156" s="99" t="s">
        <v>161</v>
      </c>
      <c r="AB156" s="105" t="s">
        <v>611</v>
      </c>
      <c r="AC156" s="100" t="s">
        <v>2632</v>
      </c>
      <c r="AD156" s="99" t="s">
        <v>2635</v>
      </c>
      <c r="AE156" s="99" t="s">
        <v>226</v>
      </c>
      <c r="AF156" s="101">
        <v>40065</v>
      </c>
      <c r="AG156" s="104">
        <v>9</v>
      </c>
      <c r="AH156" s="101">
        <v>40065</v>
      </c>
      <c r="AI156" s="104">
        <v>9</v>
      </c>
      <c r="AJ156" s="105" t="s">
        <v>119</v>
      </c>
      <c r="AK156" s="106" t="s">
        <v>623</v>
      </c>
      <c r="AL156" s="106"/>
      <c r="AM156" s="101"/>
      <c r="AN156" s="104" t="s">
        <v>623</v>
      </c>
      <c r="AO156" s="100" t="s">
        <v>623</v>
      </c>
      <c r="AP156" s="107"/>
      <c r="AQ156" s="105" t="s">
        <v>5347</v>
      </c>
      <c r="AR156" s="107"/>
      <c r="AS156" s="96">
        <v>11</v>
      </c>
      <c r="AT156" s="96" t="s">
        <v>7646</v>
      </c>
    </row>
    <row r="157" spans="1:46" s="107" customFormat="1" ht="15.75" customHeight="1" x14ac:dyDescent="0.2">
      <c r="A157" s="118">
        <v>20131</v>
      </c>
      <c r="B157" s="119" t="s">
        <v>928</v>
      </c>
      <c r="C157" s="119" t="s">
        <v>549</v>
      </c>
      <c r="D157" s="100" t="s">
        <v>138</v>
      </c>
      <c r="E157" s="101">
        <v>31173</v>
      </c>
      <c r="F157" s="100" t="s">
        <v>623</v>
      </c>
      <c r="G157" s="99" t="s">
        <v>2565</v>
      </c>
      <c r="H157" s="100" t="s">
        <v>623</v>
      </c>
      <c r="I157" s="101"/>
      <c r="J157" s="100" t="s">
        <v>623</v>
      </c>
      <c r="K157" s="100"/>
      <c r="L157" s="100"/>
      <c r="M157" s="102"/>
      <c r="N157" s="103"/>
      <c r="O157" s="99" t="s">
        <v>623</v>
      </c>
      <c r="P157" s="100" t="s">
        <v>623</v>
      </c>
      <c r="Q157" s="100" t="s">
        <v>623</v>
      </c>
      <c r="R157" s="100" t="s">
        <v>623</v>
      </c>
      <c r="S157" s="99" t="s">
        <v>2565</v>
      </c>
      <c r="T157" s="99" t="s">
        <v>2565</v>
      </c>
      <c r="U157" s="100"/>
      <c r="V157" s="100"/>
      <c r="W157" s="100"/>
      <c r="X157" s="100"/>
      <c r="Y157" s="99"/>
      <c r="Z157" s="99"/>
      <c r="AA157" s="99" t="s">
        <v>139</v>
      </c>
      <c r="AB157" s="105"/>
      <c r="AC157" s="100"/>
      <c r="AD157" s="99"/>
      <c r="AE157" s="99" t="s">
        <v>226</v>
      </c>
      <c r="AF157" s="101"/>
      <c r="AG157" s="104" t="s">
        <v>623</v>
      </c>
      <c r="AH157" s="101"/>
      <c r="AI157" s="104" t="s">
        <v>623</v>
      </c>
      <c r="AJ157" s="108" t="s">
        <v>163</v>
      </c>
      <c r="AK157" s="112" t="s">
        <v>623</v>
      </c>
      <c r="AL157" s="112"/>
      <c r="AM157" s="110"/>
      <c r="AN157" s="107" t="s">
        <v>623</v>
      </c>
      <c r="AO157" s="109"/>
      <c r="AQ157" s="108"/>
      <c r="AS157" s="96">
        <v>5</v>
      </c>
      <c r="AT157" s="96" t="s">
        <v>7646</v>
      </c>
    </row>
    <row r="158" spans="1:46" s="107" customFormat="1" ht="19.5" customHeight="1" x14ac:dyDescent="0.2">
      <c r="A158" s="118">
        <v>20132</v>
      </c>
      <c r="B158" s="119" t="s">
        <v>663</v>
      </c>
      <c r="C158" s="119" t="s">
        <v>472</v>
      </c>
      <c r="D158" s="100" t="s">
        <v>138</v>
      </c>
      <c r="E158" s="101">
        <v>30954</v>
      </c>
      <c r="F158" s="100" t="s">
        <v>117</v>
      </c>
      <c r="G158" s="99" t="s">
        <v>4488</v>
      </c>
      <c r="H158" s="100" t="s">
        <v>929</v>
      </c>
      <c r="I158" s="101">
        <v>36279</v>
      </c>
      <c r="J158" s="100" t="s">
        <v>117</v>
      </c>
      <c r="K158" s="100"/>
      <c r="L158" s="100" t="s">
        <v>623</v>
      </c>
      <c r="M158" s="102" t="s">
        <v>623</v>
      </c>
      <c r="N158" s="103"/>
      <c r="O158" s="99" t="s">
        <v>623</v>
      </c>
      <c r="P158" s="100" t="s">
        <v>623</v>
      </c>
      <c r="Q158" s="100" t="s">
        <v>930</v>
      </c>
      <c r="R158" s="100" t="s">
        <v>623</v>
      </c>
      <c r="S158" s="99" t="s">
        <v>4787</v>
      </c>
      <c r="T158" s="99" t="s">
        <v>4787</v>
      </c>
      <c r="U158" s="100"/>
      <c r="V158" s="100"/>
      <c r="W158" s="100"/>
      <c r="X158" s="100" t="s">
        <v>2933</v>
      </c>
      <c r="Y158" s="99"/>
      <c r="Z158" s="99"/>
      <c r="AA158" s="99" t="s">
        <v>139</v>
      </c>
      <c r="AB158" s="105"/>
      <c r="AC158" s="100" t="s">
        <v>65</v>
      </c>
      <c r="AD158" s="99"/>
      <c r="AE158" s="99" t="s">
        <v>117</v>
      </c>
      <c r="AF158" s="101"/>
      <c r="AG158" s="104" t="s">
        <v>623</v>
      </c>
      <c r="AH158" s="101">
        <v>40063</v>
      </c>
      <c r="AI158" s="104">
        <v>9</v>
      </c>
      <c r="AJ158" s="108" t="s">
        <v>163</v>
      </c>
      <c r="AK158" s="112" t="s">
        <v>623</v>
      </c>
      <c r="AL158" s="112"/>
      <c r="AM158" s="110"/>
      <c r="AN158" s="107" t="s">
        <v>623</v>
      </c>
      <c r="AO158" s="109" t="s">
        <v>623</v>
      </c>
      <c r="AQ158" s="108"/>
      <c r="AS158" s="96">
        <v>9</v>
      </c>
      <c r="AT158" s="96" t="s">
        <v>7646</v>
      </c>
    </row>
    <row r="159" spans="1:46" s="107" customFormat="1" ht="19.5" customHeight="1" x14ac:dyDescent="0.2">
      <c r="A159" s="118">
        <v>20133</v>
      </c>
      <c r="B159" s="119" t="s">
        <v>931</v>
      </c>
      <c r="C159" s="119" t="s">
        <v>932</v>
      </c>
      <c r="D159" s="100" t="s">
        <v>138</v>
      </c>
      <c r="E159" s="101"/>
      <c r="F159" s="100"/>
      <c r="G159" s="99" t="s">
        <v>2565</v>
      </c>
      <c r="H159" s="100" t="s">
        <v>623</v>
      </c>
      <c r="I159" s="101"/>
      <c r="J159" s="100"/>
      <c r="K159" s="100" t="s">
        <v>4020</v>
      </c>
      <c r="L159" s="100" t="s">
        <v>623</v>
      </c>
      <c r="M159" s="102" t="s">
        <v>623</v>
      </c>
      <c r="N159" s="103"/>
      <c r="O159" s="99" t="s">
        <v>623</v>
      </c>
      <c r="P159" s="100"/>
      <c r="Q159" s="100"/>
      <c r="R159" s="100"/>
      <c r="S159" s="99" t="s">
        <v>2565</v>
      </c>
      <c r="T159" s="99" t="s">
        <v>2565</v>
      </c>
      <c r="U159" s="100"/>
      <c r="V159" s="100"/>
      <c r="W159" s="100"/>
      <c r="X159" s="100" t="s">
        <v>2933</v>
      </c>
      <c r="Y159" s="99"/>
      <c r="Z159" s="99"/>
      <c r="AA159" s="99"/>
      <c r="AB159" s="105"/>
      <c r="AC159" s="100"/>
      <c r="AD159" s="99"/>
      <c r="AE159" s="99"/>
      <c r="AF159" s="101"/>
      <c r="AG159" s="104" t="s">
        <v>623</v>
      </c>
      <c r="AH159" s="101"/>
      <c r="AI159" s="104" t="s">
        <v>623</v>
      </c>
      <c r="AJ159" s="108" t="s">
        <v>163</v>
      </c>
      <c r="AK159" s="112" t="s">
        <v>623</v>
      </c>
      <c r="AL159" s="112"/>
      <c r="AM159" s="110"/>
      <c r="AN159" s="107" t="s">
        <v>623</v>
      </c>
      <c r="AO159" s="109" t="s">
        <v>623</v>
      </c>
      <c r="AQ159" s="108"/>
      <c r="AS159" s="96" t="s">
        <v>623</v>
      </c>
      <c r="AT159" s="96" t="s">
        <v>7646</v>
      </c>
    </row>
    <row r="160" spans="1:46" s="107" customFormat="1" ht="15.75" customHeight="1" x14ac:dyDescent="0.2">
      <c r="A160" s="118">
        <v>20134</v>
      </c>
      <c r="B160" s="127" t="s">
        <v>754</v>
      </c>
      <c r="C160" s="127" t="s">
        <v>637</v>
      </c>
      <c r="D160" s="100" t="s">
        <v>138</v>
      </c>
      <c r="E160" s="101">
        <v>32135</v>
      </c>
      <c r="F160" s="100"/>
      <c r="G160" s="99" t="s">
        <v>312</v>
      </c>
      <c r="H160" s="100" t="s">
        <v>934</v>
      </c>
      <c r="I160" s="101">
        <v>38315</v>
      </c>
      <c r="J160" s="100" t="s">
        <v>312</v>
      </c>
      <c r="K160" s="100" t="s">
        <v>158</v>
      </c>
      <c r="L160" s="100" t="s">
        <v>279</v>
      </c>
      <c r="M160" s="102">
        <v>0</v>
      </c>
      <c r="N160" s="103"/>
      <c r="O160" s="216" t="s">
        <v>933</v>
      </c>
      <c r="P160" s="100"/>
      <c r="Q160" s="100" t="s">
        <v>937</v>
      </c>
      <c r="R160" s="100"/>
      <c r="S160" s="99" t="s">
        <v>935</v>
      </c>
      <c r="T160" s="99" t="s">
        <v>936</v>
      </c>
      <c r="U160" s="100" t="s">
        <v>938</v>
      </c>
      <c r="V160" s="100"/>
      <c r="W160" s="100" t="s">
        <v>939</v>
      </c>
      <c r="X160" s="100"/>
      <c r="Y160" s="99"/>
      <c r="Z160" s="99"/>
      <c r="AA160" s="99" t="s">
        <v>139</v>
      </c>
      <c r="AB160" s="105"/>
      <c r="AC160" s="102"/>
      <c r="AD160" s="105"/>
      <c r="AE160" s="105" t="s">
        <v>117</v>
      </c>
      <c r="AF160" s="101"/>
      <c r="AG160" s="104" t="s">
        <v>623</v>
      </c>
      <c r="AH160" s="101"/>
      <c r="AI160" s="104" t="s">
        <v>623</v>
      </c>
      <c r="AJ160" s="99" t="s">
        <v>163</v>
      </c>
      <c r="AK160" s="99"/>
      <c r="AL160" s="99"/>
      <c r="AM160" s="110"/>
      <c r="AN160" s="107" t="s">
        <v>623</v>
      </c>
      <c r="AO160" s="100"/>
      <c r="AP160" s="104"/>
      <c r="AQ160" s="99"/>
      <c r="AS160" s="96">
        <v>12</v>
      </c>
      <c r="AT160" s="96" t="s">
        <v>7646</v>
      </c>
    </row>
    <row r="161" spans="1:46" s="107" customFormat="1" ht="15.75" customHeight="1" x14ac:dyDescent="0.2">
      <c r="A161" s="118">
        <v>20135</v>
      </c>
      <c r="B161" s="119" t="s">
        <v>940</v>
      </c>
      <c r="C161" s="119" t="s">
        <v>487</v>
      </c>
      <c r="D161" s="100" t="s">
        <v>138</v>
      </c>
      <c r="E161" s="101">
        <v>31688</v>
      </c>
      <c r="F161" s="100" t="s">
        <v>312</v>
      </c>
      <c r="G161" s="99" t="s">
        <v>4514</v>
      </c>
      <c r="H161" s="100" t="s">
        <v>941</v>
      </c>
      <c r="I161" s="101">
        <v>37928</v>
      </c>
      <c r="J161" s="100" t="s">
        <v>312</v>
      </c>
      <c r="K161" s="100" t="s">
        <v>4020</v>
      </c>
      <c r="L161" s="100" t="s">
        <v>944</v>
      </c>
      <c r="M161" s="102" t="s">
        <v>623</v>
      </c>
      <c r="N161" s="103"/>
      <c r="O161" s="99" t="s">
        <v>623</v>
      </c>
      <c r="P161" s="100" t="s">
        <v>942</v>
      </c>
      <c r="Q161" s="100" t="s">
        <v>943</v>
      </c>
      <c r="R161" s="100" t="s">
        <v>623</v>
      </c>
      <c r="S161" s="99" t="s">
        <v>4669</v>
      </c>
      <c r="T161" s="99" t="s">
        <v>5033</v>
      </c>
      <c r="U161" s="100"/>
      <c r="V161" s="100"/>
      <c r="W161" s="100"/>
      <c r="X161" s="100"/>
      <c r="Y161" s="99"/>
      <c r="Z161" s="99"/>
      <c r="AA161" s="99" t="s">
        <v>139</v>
      </c>
      <c r="AB161" s="105"/>
      <c r="AC161" s="100"/>
      <c r="AD161" s="99"/>
      <c r="AE161" s="99" t="s">
        <v>117</v>
      </c>
      <c r="AF161" s="101"/>
      <c r="AG161" s="104" t="s">
        <v>623</v>
      </c>
      <c r="AH161" s="101"/>
      <c r="AI161" s="104" t="s">
        <v>623</v>
      </c>
      <c r="AJ161" s="108" t="s">
        <v>163</v>
      </c>
      <c r="AK161" s="112" t="s">
        <v>623</v>
      </c>
      <c r="AL161" s="112"/>
      <c r="AM161" s="110"/>
      <c r="AN161" s="107" t="s">
        <v>623</v>
      </c>
      <c r="AO161" s="109"/>
      <c r="AQ161" s="108"/>
      <c r="AS161" s="96">
        <v>10</v>
      </c>
      <c r="AT161" s="96" t="s">
        <v>7646</v>
      </c>
    </row>
    <row r="162" spans="1:46" s="107" customFormat="1" ht="19.5" customHeight="1" x14ac:dyDescent="0.2">
      <c r="A162" s="118">
        <v>20136</v>
      </c>
      <c r="B162" s="119" t="s">
        <v>946</v>
      </c>
      <c r="C162" s="119" t="s">
        <v>267</v>
      </c>
      <c r="D162" s="100" t="s">
        <v>109</v>
      </c>
      <c r="E162" s="101">
        <v>28950</v>
      </c>
      <c r="F162" s="100" t="s">
        <v>110</v>
      </c>
      <c r="G162" s="99" t="s">
        <v>4477</v>
      </c>
      <c r="H162" s="100" t="s">
        <v>947</v>
      </c>
      <c r="I162" s="101">
        <v>35161</v>
      </c>
      <c r="J162" s="100" t="s">
        <v>110</v>
      </c>
      <c r="K162" s="100" t="s">
        <v>4020</v>
      </c>
      <c r="L162" s="100" t="s">
        <v>352</v>
      </c>
      <c r="M162" s="102" t="s">
        <v>4148</v>
      </c>
      <c r="N162" s="103"/>
      <c r="O162" s="99" t="s">
        <v>945</v>
      </c>
      <c r="P162" s="100" t="s">
        <v>948</v>
      </c>
      <c r="Q162" s="100" t="s">
        <v>949</v>
      </c>
      <c r="R162" s="100" t="s">
        <v>623</v>
      </c>
      <c r="S162" s="99" t="s">
        <v>4700</v>
      </c>
      <c r="T162" s="99" t="s">
        <v>4700</v>
      </c>
      <c r="U162" s="100" t="s">
        <v>623</v>
      </c>
      <c r="V162" s="100" t="s">
        <v>623</v>
      </c>
      <c r="W162" s="100" t="s">
        <v>623</v>
      </c>
      <c r="X162" s="100" t="s">
        <v>8</v>
      </c>
      <c r="Y162" s="99" t="s">
        <v>2971</v>
      </c>
      <c r="Z162" s="99"/>
      <c r="AA162" s="99" t="s">
        <v>144</v>
      </c>
      <c r="AB162" s="105" t="s">
        <v>116</v>
      </c>
      <c r="AC162" s="100" t="s">
        <v>49</v>
      </c>
      <c r="AD162" s="99"/>
      <c r="AE162" s="99" t="s">
        <v>117</v>
      </c>
      <c r="AF162" s="101">
        <v>40070</v>
      </c>
      <c r="AG162" s="104">
        <v>9</v>
      </c>
      <c r="AH162" s="101">
        <v>40070</v>
      </c>
      <c r="AI162" s="104">
        <v>9</v>
      </c>
      <c r="AJ162" s="105" t="s">
        <v>119</v>
      </c>
      <c r="AK162" s="106" t="s">
        <v>623</v>
      </c>
      <c r="AL162" s="106"/>
      <c r="AM162" s="101"/>
      <c r="AN162" s="104" t="s">
        <v>623</v>
      </c>
      <c r="AO162" s="100" t="s">
        <v>4149</v>
      </c>
      <c r="AQ162" s="105" t="s">
        <v>5347</v>
      </c>
      <c r="AS162" s="96">
        <v>4</v>
      </c>
      <c r="AT162" s="96" t="s">
        <v>7646</v>
      </c>
    </row>
    <row r="163" spans="1:46" s="107" customFormat="1" ht="19.5" customHeight="1" x14ac:dyDescent="0.2">
      <c r="A163" s="118">
        <v>20137</v>
      </c>
      <c r="B163" s="127" t="s">
        <v>952</v>
      </c>
      <c r="C163" s="127" t="s">
        <v>527</v>
      </c>
      <c r="D163" s="100" t="s">
        <v>138</v>
      </c>
      <c r="E163" s="101">
        <v>32667</v>
      </c>
      <c r="F163" s="100"/>
      <c r="G163" s="99" t="s">
        <v>110</v>
      </c>
      <c r="H163" s="100" t="s">
        <v>953</v>
      </c>
      <c r="I163" s="101">
        <v>37882</v>
      </c>
      <c r="J163" s="100" t="s">
        <v>110</v>
      </c>
      <c r="K163" s="100" t="s">
        <v>307</v>
      </c>
      <c r="L163" s="100" t="s">
        <v>957</v>
      </c>
      <c r="M163" s="102">
        <v>0</v>
      </c>
      <c r="N163" s="103"/>
      <c r="O163" s="216" t="s">
        <v>951</v>
      </c>
      <c r="P163" s="100"/>
      <c r="Q163" s="100" t="s">
        <v>955</v>
      </c>
      <c r="R163" s="100"/>
      <c r="S163" s="99" t="s">
        <v>954</v>
      </c>
      <c r="T163" s="99" t="s">
        <v>954</v>
      </c>
      <c r="U163" s="100" t="s">
        <v>956</v>
      </c>
      <c r="V163" s="100"/>
      <c r="W163" s="100">
        <v>0</v>
      </c>
      <c r="X163" s="100" t="s">
        <v>17</v>
      </c>
      <c r="Y163" s="99" t="s">
        <v>5252</v>
      </c>
      <c r="Z163" s="99"/>
      <c r="AA163" s="99" t="s">
        <v>139</v>
      </c>
      <c r="AB163" s="105" t="s">
        <v>230</v>
      </c>
      <c r="AC163" s="102" t="s">
        <v>58</v>
      </c>
      <c r="AD163" s="105" t="s">
        <v>59</v>
      </c>
      <c r="AE163" s="105" t="s">
        <v>117</v>
      </c>
      <c r="AF163" s="101"/>
      <c r="AG163" s="104" t="s">
        <v>623</v>
      </c>
      <c r="AH163" s="101"/>
      <c r="AI163" s="104" t="s">
        <v>623</v>
      </c>
      <c r="AJ163" s="99" t="s">
        <v>163</v>
      </c>
      <c r="AK163" s="99"/>
      <c r="AL163" s="99"/>
      <c r="AM163" s="110">
        <v>41220</v>
      </c>
      <c r="AN163" s="107">
        <v>11</v>
      </c>
      <c r="AO163" s="100"/>
      <c r="AP163" s="104"/>
      <c r="AQ163" s="105" t="s">
        <v>5347</v>
      </c>
      <c r="AR163" s="104"/>
      <c r="AS163" s="96">
        <v>6</v>
      </c>
      <c r="AT163" s="96" t="s">
        <v>7646</v>
      </c>
    </row>
    <row r="164" spans="1:46" s="107" customFormat="1" ht="19.5" customHeight="1" x14ac:dyDescent="0.2">
      <c r="A164" s="118">
        <v>20138</v>
      </c>
      <c r="B164" s="119" t="s">
        <v>959</v>
      </c>
      <c r="C164" s="119" t="s">
        <v>960</v>
      </c>
      <c r="D164" s="100" t="s">
        <v>138</v>
      </c>
      <c r="E164" s="101">
        <v>31948</v>
      </c>
      <c r="F164" s="100" t="s">
        <v>882</v>
      </c>
      <c r="G164" s="99" t="s">
        <v>4495</v>
      </c>
      <c r="H164" s="100" t="s">
        <v>961</v>
      </c>
      <c r="I164" s="101">
        <v>39736</v>
      </c>
      <c r="J164" s="100" t="s">
        <v>962</v>
      </c>
      <c r="K164" s="100" t="s">
        <v>4020</v>
      </c>
      <c r="L164" s="100" t="s">
        <v>661</v>
      </c>
      <c r="M164" s="102" t="s">
        <v>4136</v>
      </c>
      <c r="N164" s="103"/>
      <c r="O164" s="99" t="s">
        <v>958</v>
      </c>
      <c r="P164" s="100" t="s">
        <v>623</v>
      </c>
      <c r="Q164" s="100" t="s">
        <v>963</v>
      </c>
      <c r="R164" s="100" t="s">
        <v>623</v>
      </c>
      <c r="S164" s="99" t="s">
        <v>4685</v>
      </c>
      <c r="T164" s="99" t="s">
        <v>4685</v>
      </c>
      <c r="U164" s="100"/>
      <c r="V164" s="100"/>
      <c r="W164" s="100"/>
      <c r="X164" s="100" t="s">
        <v>723</v>
      </c>
      <c r="Y164" s="99"/>
      <c r="Z164" s="99"/>
      <c r="AA164" s="99" t="s">
        <v>161</v>
      </c>
      <c r="AB164" s="105" t="s">
        <v>116</v>
      </c>
      <c r="AC164" s="100" t="s">
        <v>65</v>
      </c>
      <c r="AD164" s="99"/>
      <c r="AE164" s="99" t="s">
        <v>226</v>
      </c>
      <c r="AF164" s="101"/>
      <c r="AG164" s="104" t="s">
        <v>623</v>
      </c>
      <c r="AH164" s="101">
        <v>40070</v>
      </c>
      <c r="AI164" s="104">
        <v>9</v>
      </c>
      <c r="AJ164" s="108" t="s">
        <v>163</v>
      </c>
      <c r="AK164" s="112" t="s">
        <v>623</v>
      </c>
      <c r="AL164" s="112"/>
      <c r="AM164" s="110">
        <v>40900</v>
      </c>
      <c r="AN164" s="107">
        <v>12</v>
      </c>
      <c r="AO164" s="109"/>
      <c r="AQ164" s="108"/>
      <c r="AS164" s="96">
        <v>6</v>
      </c>
      <c r="AT164" s="96" t="s">
        <v>7646</v>
      </c>
    </row>
    <row r="165" spans="1:46" ht="15.75" customHeight="1" x14ac:dyDescent="0.2">
      <c r="A165" s="118">
        <v>20139</v>
      </c>
      <c r="B165" s="119" t="s">
        <v>966</v>
      </c>
      <c r="C165" s="119" t="s">
        <v>122</v>
      </c>
      <c r="D165" s="100" t="s">
        <v>109</v>
      </c>
      <c r="E165" s="101">
        <v>30926</v>
      </c>
      <c r="F165" s="100" t="s">
        <v>324</v>
      </c>
      <c r="G165" s="99" t="s">
        <v>4500</v>
      </c>
      <c r="H165" s="100" t="s">
        <v>967</v>
      </c>
      <c r="I165" s="101">
        <v>37957</v>
      </c>
      <c r="J165" s="100" t="s">
        <v>324</v>
      </c>
      <c r="K165" s="100" t="s">
        <v>4020</v>
      </c>
      <c r="L165" s="100" t="s">
        <v>373</v>
      </c>
      <c r="M165" s="102" t="s">
        <v>4077</v>
      </c>
      <c r="N165" s="103"/>
      <c r="O165" s="99" t="s">
        <v>965</v>
      </c>
      <c r="P165" s="100" t="s">
        <v>968</v>
      </c>
      <c r="Q165" s="100" t="s">
        <v>969</v>
      </c>
      <c r="R165" s="100" t="s">
        <v>623</v>
      </c>
      <c r="S165" s="99" t="s">
        <v>4678</v>
      </c>
      <c r="T165" s="99" t="s">
        <v>5040</v>
      </c>
      <c r="U165" s="100" t="s">
        <v>623</v>
      </c>
      <c r="V165" s="100" t="s">
        <v>623</v>
      </c>
      <c r="W165" s="100" t="s">
        <v>623</v>
      </c>
      <c r="X165" s="100" t="s">
        <v>12</v>
      </c>
      <c r="Y165" s="99" t="s">
        <v>308</v>
      </c>
      <c r="Z165" s="99"/>
      <c r="AA165" s="99">
        <v>2</v>
      </c>
      <c r="AB165" s="105" t="s">
        <v>611</v>
      </c>
      <c r="AC165" s="100" t="s">
        <v>54</v>
      </c>
      <c r="AD165" s="99" t="s">
        <v>55</v>
      </c>
      <c r="AE165" s="99" t="s">
        <v>117</v>
      </c>
      <c r="AF165" s="101">
        <v>40072</v>
      </c>
      <c r="AG165" s="104">
        <v>9</v>
      </c>
      <c r="AH165" s="101">
        <v>40072</v>
      </c>
      <c r="AI165" s="104">
        <v>9</v>
      </c>
      <c r="AJ165" s="105" t="s">
        <v>119</v>
      </c>
      <c r="AK165" s="106" t="s">
        <v>623</v>
      </c>
      <c r="AL165" s="106"/>
      <c r="AM165" s="101"/>
      <c r="AN165" s="104" t="s">
        <v>623</v>
      </c>
      <c r="AO165" s="100" t="s">
        <v>4130</v>
      </c>
      <c r="AP165" s="107"/>
      <c r="AQ165" s="105" t="s">
        <v>5347</v>
      </c>
      <c r="AR165" s="107"/>
      <c r="AS165" s="96">
        <v>9</v>
      </c>
      <c r="AT165" s="96" t="s">
        <v>7646</v>
      </c>
    </row>
    <row r="166" spans="1:46" s="107" customFormat="1" ht="19.5" customHeight="1" x14ac:dyDescent="0.2">
      <c r="A166" s="118">
        <v>20140</v>
      </c>
      <c r="B166" s="119" t="s">
        <v>971</v>
      </c>
      <c r="C166" s="119" t="s">
        <v>768</v>
      </c>
      <c r="D166" s="100" t="s">
        <v>138</v>
      </c>
      <c r="E166" s="101">
        <v>29518</v>
      </c>
      <c r="F166" s="100" t="s">
        <v>110</v>
      </c>
      <c r="G166" s="99" t="s">
        <v>4477</v>
      </c>
      <c r="H166" s="100" t="s">
        <v>972</v>
      </c>
      <c r="I166" s="101">
        <v>35849</v>
      </c>
      <c r="J166" s="100" t="s">
        <v>623</v>
      </c>
      <c r="K166" s="100" t="s">
        <v>4020</v>
      </c>
      <c r="L166" s="100" t="s">
        <v>150</v>
      </c>
      <c r="M166" s="102"/>
      <c r="N166" s="103"/>
      <c r="O166" s="99" t="s">
        <v>623</v>
      </c>
      <c r="P166" s="100" t="s">
        <v>623</v>
      </c>
      <c r="Q166" s="100"/>
      <c r="R166" s="100" t="s">
        <v>623</v>
      </c>
      <c r="S166" s="99" t="s">
        <v>4849</v>
      </c>
      <c r="T166" s="99" t="s">
        <v>5148</v>
      </c>
      <c r="U166" s="100"/>
      <c r="V166" s="100"/>
      <c r="W166" s="100"/>
      <c r="X166" s="100"/>
      <c r="Y166" s="99"/>
      <c r="Z166" s="99"/>
      <c r="AA166" s="99">
        <v>1</v>
      </c>
      <c r="AB166" s="105"/>
      <c r="AC166" s="100"/>
      <c r="AD166" s="99"/>
      <c r="AE166" s="99" t="s">
        <v>117</v>
      </c>
      <c r="AF166" s="101"/>
      <c r="AG166" s="104" t="s">
        <v>623</v>
      </c>
      <c r="AH166" s="101"/>
      <c r="AI166" s="104" t="s">
        <v>623</v>
      </c>
      <c r="AJ166" s="108" t="s">
        <v>163</v>
      </c>
      <c r="AK166" s="112" t="s">
        <v>623</v>
      </c>
      <c r="AL166" s="112"/>
      <c r="AM166" s="110"/>
      <c r="AN166" s="107" t="s">
        <v>623</v>
      </c>
      <c r="AO166" s="109"/>
      <c r="AQ166" s="108"/>
      <c r="AS166" s="96">
        <v>10</v>
      </c>
      <c r="AT166" s="96" t="s">
        <v>7646</v>
      </c>
    </row>
    <row r="167" spans="1:46" s="107" customFormat="1" ht="15.75" customHeight="1" x14ac:dyDescent="0.2">
      <c r="A167" s="118">
        <v>20141</v>
      </c>
      <c r="B167" s="119" t="s">
        <v>247</v>
      </c>
      <c r="C167" s="119" t="s">
        <v>975</v>
      </c>
      <c r="D167" s="100" t="s">
        <v>138</v>
      </c>
      <c r="E167" s="101">
        <v>31651</v>
      </c>
      <c r="F167" s="100" t="s">
        <v>336</v>
      </c>
      <c r="G167" s="99" t="s">
        <v>4513</v>
      </c>
      <c r="H167" s="100" t="s">
        <v>976</v>
      </c>
      <c r="I167" s="101">
        <v>36711</v>
      </c>
      <c r="J167" s="100" t="s">
        <v>684</v>
      </c>
      <c r="K167" s="100" t="s">
        <v>4020</v>
      </c>
      <c r="L167" s="100" t="s">
        <v>610</v>
      </c>
      <c r="M167" s="102"/>
      <c r="N167" s="103"/>
      <c r="O167" s="99" t="s">
        <v>974</v>
      </c>
      <c r="P167" s="100" t="s">
        <v>623</v>
      </c>
      <c r="Q167" s="100" t="s">
        <v>977</v>
      </c>
      <c r="R167" s="100" t="s">
        <v>623</v>
      </c>
      <c r="S167" s="99" t="s">
        <v>4664</v>
      </c>
      <c r="T167" s="99" t="s">
        <v>5030</v>
      </c>
      <c r="U167" s="100"/>
      <c r="V167" s="100"/>
      <c r="W167" s="100"/>
      <c r="X167" s="100" t="s">
        <v>16</v>
      </c>
      <c r="Y167" s="99" t="s">
        <v>3011</v>
      </c>
      <c r="Z167" s="99"/>
      <c r="AA167" s="99" t="s">
        <v>139</v>
      </c>
      <c r="AB167" s="105" t="s">
        <v>230</v>
      </c>
      <c r="AC167" s="100"/>
      <c r="AD167" s="99"/>
      <c r="AE167" s="99" t="s">
        <v>117</v>
      </c>
      <c r="AF167" s="101"/>
      <c r="AG167" s="104" t="s">
        <v>623</v>
      </c>
      <c r="AH167" s="101">
        <v>40084</v>
      </c>
      <c r="AI167" s="104">
        <v>9</v>
      </c>
      <c r="AJ167" s="108" t="s">
        <v>163</v>
      </c>
      <c r="AK167" s="112" t="s">
        <v>623</v>
      </c>
      <c r="AL167" s="112"/>
      <c r="AM167" s="110">
        <v>40644</v>
      </c>
      <c r="AN167" s="107">
        <v>4</v>
      </c>
      <c r="AO167" s="109"/>
      <c r="AQ167" s="108"/>
      <c r="AS167" s="96">
        <v>8</v>
      </c>
      <c r="AT167" s="96" t="s">
        <v>7646</v>
      </c>
    </row>
    <row r="168" spans="1:46" s="107" customFormat="1" ht="15.75" customHeight="1" x14ac:dyDescent="0.2">
      <c r="A168" s="118">
        <v>20142</v>
      </c>
      <c r="B168" s="119" t="s">
        <v>979</v>
      </c>
      <c r="C168" s="119" t="s">
        <v>980</v>
      </c>
      <c r="D168" s="100" t="s">
        <v>138</v>
      </c>
      <c r="E168" s="101">
        <v>30922</v>
      </c>
      <c r="F168" s="100" t="s">
        <v>981</v>
      </c>
      <c r="G168" s="99" t="s">
        <v>4501</v>
      </c>
      <c r="H168" s="100" t="s">
        <v>982</v>
      </c>
      <c r="I168" s="101">
        <v>38413</v>
      </c>
      <c r="J168" s="100" t="s">
        <v>983</v>
      </c>
      <c r="K168" s="100" t="s">
        <v>4020</v>
      </c>
      <c r="L168" s="100" t="s">
        <v>985</v>
      </c>
      <c r="M168" s="102" t="s">
        <v>623</v>
      </c>
      <c r="N168" s="103"/>
      <c r="O168" s="99" t="s">
        <v>623</v>
      </c>
      <c r="P168" s="100" t="s">
        <v>623</v>
      </c>
      <c r="Q168" s="100" t="s">
        <v>984</v>
      </c>
      <c r="R168" s="100" t="s">
        <v>623</v>
      </c>
      <c r="S168" s="99" t="s">
        <v>4630</v>
      </c>
      <c r="T168" s="99" t="s">
        <v>5007</v>
      </c>
      <c r="U168" s="100"/>
      <c r="V168" s="100"/>
      <c r="W168" s="100"/>
      <c r="X168" s="100"/>
      <c r="Y168" s="99"/>
      <c r="Z168" s="99"/>
      <c r="AA168" s="99">
        <v>1</v>
      </c>
      <c r="AB168" s="105"/>
      <c r="AC168" s="100"/>
      <c r="AD168" s="99"/>
      <c r="AE168" s="99" t="s">
        <v>117</v>
      </c>
      <c r="AF168" s="101"/>
      <c r="AG168" s="104" t="s">
        <v>623</v>
      </c>
      <c r="AH168" s="101"/>
      <c r="AI168" s="104" t="s">
        <v>623</v>
      </c>
      <c r="AJ168" s="108" t="s">
        <v>163</v>
      </c>
      <c r="AK168" s="112" t="s">
        <v>623</v>
      </c>
      <c r="AL168" s="112"/>
      <c r="AM168" s="110">
        <v>40364</v>
      </c>
      <c r="AN168" s="107">
        <v>7</v>
      </c>
      <c r="AO168" s="109" t="s">
        <v>623</v>
      </c>
      <c r="AQ168" s="108"/>
      <c r="AS168" s="96">
        <v>8</v>
      </c>
      <c r="AT168" s="96" t="s">
        <v>7646</v>
      </c>
    </row>
    <row r="169" spans="1:46" s="107" customFormat="1" ht="15.75" customHeight="1" x14ac:dyDescent="0.2">
      <c r="A169" s="118">
        <v>20143</v>
      </c>
      <c r="B169" s="119" t="s">
        <v>247</v>
      </c>
      <c r="C169" s="119" t="s">
        <v>987</v>
      </c>
      <c r="D169" s="100" t="s">
        <v>138</v>
      </c>
      <c r="E169" s="101">
        <v>31634</v>
      </c>
      <c r="F169" s="100" t="s">
        <v>763</v>
      </c>
      <c r="G169" s="99" t="s">
        <v>4520</v>
      </c>
      <c r="H169" s="100" t="s">
        <v>988</v>
      </c>
      <c r="I169" s="101">
        <v>37828</v>
      </c>
      <c r="J169" s="100" t="s">
        <v>989</v>
      </c>
      <c r="K169" s="100" t="s">
        <v>4020</v>
      </c>
      <c r="L169" s="100" t="s">
        <v>4081</v>
      </c>
      <c r="M169" s="102"/>
      <c r="N169" s="103"/>
      <c r="O169" s="99" t="s">
        <v>986</v>
      </c>
      <c r="P169" s="100" t="s">
        <v>623</v>
      </c>
      <c r="Q169" s="100" t="s">
        <v>990</v>
      </c>
      <c r="R169" s="100" t="s">
        <v>623</v>
      </c>
      <c r="S169" s="99" t="s">
        <v>4691</v>
      </c>
      <c r="T169" s="99" t="s">
        <v>4691</v>
      </c>
      <c r="U169" s="100"/>
      <c r="V169" s="100"/>
      <c r="W169" s="100"/>
      <c r="X169" s="100"/>
      <c r="Y169" s="99"/>
      <c r="Z169" s="99"/>
      <c r="AA169" s="99" t="s">
        <v>139</v>
      </c>
      <c r="AB169" s="105"/>
      <c r="AC169" s="100"/>
      <c r="AD169" s="99"/>
      <c r="AE169" s="99" t="s">
        <v>117</v>
      </c>
      <c r="AF169" s="101"/>
      <c r="AG169" s="104" t="s">
        <v>623</v>
      </c>
      <c r="AH169" s="101"/>
      <c r="AI169" s="104" t="s">
        <v>623</v>
      </c>
      <c r="AJ169" s="108" t="s">
        <v>163</v>
      </c>
      <c r="AK169" s="112" t="s">
        <v>623</v>
      </c>
      <c r="AL169" s="112"/>
      <c r="AM169" s="110"/>
      <c r="AN169" s="107" t="s">
        <v>623</v>
      </c>
      <c r="AO169" s="109"/>
      <c r="AQ169" s="108"/>
      <c r="AS169" s="96">
        <v>8</v>
      </c>
      <c r="AT169" s="96" t="s">
        <v>7646</v>
      </c>
    </row>
    <row r="170" spans="1:46" s="107" customFormat="1" ht="19.5" customHeight="1" x14ac:dyDescent="0.2">
      <c r="A170" s="118">
        <v>20144</v>
      </c>
      <c r="B170" s="119" t="s">
        <v>592</v>
      </c>
      <c r="C170" s="119" t="s">
        <v>601</v>
      </c>
      <c r="D170" s="100" t="s">
        <v>138</v>
      </c>
      <c r="E170" s="101">
        <v>31805</v>
      </c>
      <c r="F170" s="100" t="s">
        <v>110</v>
      </c>
      <c r="G170" s="99" t="s">
        <v>4477</v>
      </c>
      <c r="H170" s="100" t="s">
        <v>991</v>
      </c>
      <c r="I170" s="101">
        <v>38173</v>
      </c>
      <c r="J170" s="100" t="s">
        <v>110</v>
      </c>
      <c r="K170" s="100" t="s">
        <v>4020</v>
      </c>
      <c r="L170" s="100" t="s">
        <v>4132</v>
      </c>
      <c r="M170" s="102" t="s">
        <v>2222</v>
      </c>
      <c r="N170" s="103"/>
      <c r="O170" s="99" t="s">
        <v>2801</v>
      </c>
      <c r="P170" s="100" t="s">
        <v>623</v>
      </c>
      <c r="Q170" s="100" t="s">
        <v>992</v>
      </c>
      <c r="R170" s="100" t="s">
        <v>623</v>
      </c>
      <c r="S170" s="99" t="s">
        <v>4689</v>
      </c>
      <c r="T170" s="99" t="s">
        <v>4689</v>
      </c>
      <c r="U170" s="100"/>
      <c r="V170" s="100"/>
      <c r="W170" s="100"/>
      <c r="X170" s="100" t="s">
        <v>14</v>
      </c>
      <c r="Y170" s="99" t="s">
        <v>13</v>
      </c>
      <c r="Z170" s="99"/>
      <c r="AA170" s="99">
        <v>3</v>
      </c>
      <c r="AB170" s="105" t="s">
        <v>116</v>
      </c>
      <c r="AC170" s="100" t="s">
        <v>31</v>
      </c>
      <c r="AD170" s="99" t="s">
        <v>33</v>
      </c>
      <c r="AE170" s="99" t="s">
        <v>117</v>
      </c>
      <c r="AF170" s="101">
        <v>40087</v>
      </c>
      <c r="AG170" s="104">
        <v>10</v>
      </c>
      <c r="AH170" s="101">
        <v>40087</v>
      </c>
      <c r="AI170" s="104">
        <v>10</v>
      </c>
      <c r="AJ170" s="105" t="s">
        <v>119</v>
      </c>
      <c r="AK170" s="106" t="s">
        <v>623</v>
      </c>
      <c r="AL170" s="106"/>
      <c r="AM170" s="101"/>
      <c r="AN170" s="104" t="s">
        <v>623</v>
      </c>
      <c r="AO170" s="100" t="s">
        <v>623</v>
      </c>
      <c r="AQ170" s="105" t="s">
        <v>5348</v>
      </c>
      <c r="AS170" s="96">
        <v>1</v>
      </c>
      <c r="AT170" s="96" t="s">
        <v>7646</v>
      </c>
    </row>
    <row r="171" spans="1:46" s="107" customFormat="1" ht="19.5" customHeight="1" x14ac:dyDescent="0.2">
      <c r="A171" s="118">
        <v>20145</v>
      </c>
      <c r="B171" s="119" t="s">
        <v>442</v>
      </c>
      <c r="C171" s="119" t="s">
        <v>205</v>
      </c>
      <c r="D171" s="100" t="s">
        <v>138</v>
      </c>
      <c r="E171" s="101">
        <v>30857</v>
      </c>
      <c r="F171" s="100" t="s">
        <v>110</v>
      </c>
      <c r="G171" s="99" t="s">
        <v>4477</v>
      </c>
      <c r="H171" s="100" t="s">
        <v>993</v>
      </c>
      <c r="I171" s="101">
        <v>36275</v>
      </c>
      <c r="J171" s="100" t="s">
        <v>110</v>
      </c>
      <c r="K171" s="100" t="s">
        <v>4044</v>
      </c>
      <c r="L171" s="100" t="s">
        <v>4071</v>
      </c>
      <c r="M171" s="102" t="s">
        <v>623</v>
      </c>
      <c r="N171" s="103"/>
      <c r="O171" s="99" t="s">
        <v>2788</v>
      </c>
      <c r="P171" s="100" t="s">
        <v>623</v>
      </c>
      <c r="Q171" s="102" t="s">
        <v>7737</v>
      </c>
      <c r="R171" s="100" t="s">
        <v>623</v>
      </c>
      <c r="S171" s="99" t="s">
        <v>4631</v>
      </c>
      <c r="T171" s="99" t="s">
        <v>4631</v>
      </c>
      <c r="U171" s="100"/>
      <c r="V171" s="100"/>
      <c r="W171" s="100"/>
      <c r="X171" s="100" t="s">
        <v>14</v>
      </c>
      <c r="Y171" s="99" t="s">
        <v>13</v>
      </c>
      <c r="Z171" s="99"/>
      <c r="AA171" s="99">
        <v>3</v>
      </c>
      <c r="AB171" s="105" t="s">
        <v>116</v>
      </c>
      <c r="AC171" s="100" t="s">
        <v>2972</v>
      </c>
      <c r="AD171" s="99" t="s">
        <v>2573</v>
      </c>
      <c r="AE171" s="99" t="s">
        <v>117</v>
      </c>
      <c r="AF171" s="101">
        <v>40087</v>
      </c>
      <c r="AG171" s="104">
        <v>10</v>
      </c>
      <c r="AH171" s="101">
        <v>40087</v>
      </c>
      <c r="AI171" s="104">
        <v>10</v>
      </c>
      <c r="AJ171" s="105" t="s">
        <v>119</v>
      </c>
      <c r="AK171" s="106" t="s">
        <v>623</v>
      </c>
      <c r="AL171" s="106"/>
      <c r="AM171" s="101"/>
      <c r="AN171" s="104" t="s">
        <v>623</v>
      </c>
      <c r="AO171" s="100" t="s">
        <v>623</v>
      </c>
      <c r="AQ171" s="105" t="s">
        <v>5347</v>
      </c>
      <c r="AS171" s="96">
        <v>6</v>
      </c>
      <c r="AT171" s="96" t="s">
        <v>7646</v>
      </c>
    </row>
    <row r="172" spans="1:46" s="107" customFormat="1" ht="19.5" customHeight="1" x14ac:dyDescent="0.2">
      <c r="A172" s="118">
        <v>20146</v>
      </c>
      <c r="B172" s="119" t="s">
        <v>107</v>
      </c>
      <c r="C172" s="119" t="s">
        <v>323</v>
      </c>
      <c r="D172" s="100" t="s">
        <v>138</v>
      </c>
      <c r="E172" s="101"/>
      <c r="F172" s="100"/>
      <c r="G172" s="99" t="s">
        <v>2565</v>
      </c>
      <c r="H172" s="100" t="s">
        <v>623</v>
      </c>
      <c r="I172" s="101"/>
      <c r="J172" s="100"/>
      <c r="K172" s="100" t="s">
        <v>4020</v>
      </c>
      <c r="L172" s="100" t="s">
        <v>623</v>
      </c>
      <c r="M172" s="102" t="s">
        <v>623</v>
      </c>
      <c r="N172" s="103"/>
      <c r="O172" s="99" t="s">
        <v>623</v>
      </c>
      <c r="P172" s="100"/>
      <c r="Q172" s="100"/>
      <c r="R172" s="100"/>
      <c r="S172" s="99" t="s">
        <v>2565</v>
      </c>
      <c r="T172" s="99" t="s">
        <v>2565</v>
      </c>
      <c r="U172" s="100"/>
      <c r="V172" s="100"/>
      <c r="W172" s="100"/>
      <c r="X172" s="100" t="s">
        <v>14</v>
      </c>
      <c r="Y172" s="99" t="s">
        <v>13</v>
      </c>
      <c r="Z172" s="99"/>
      <c r="AA172" s="99">
        <v>3</v>
      </c>
      <c r="AB172" s="105" t="s">
        <v>116</v>
      </c>
      <c r="AC172" s="100"/>
      <c r="AD172" s="99"/>
      <c r="AE172" s="99"/>
      <c r="AF172" s="101"/>
      <c r="AG172" s="104" t="s">
        <v>623</v>
      </c>
      <c r="AH172" s="101"/>
      <c r="AI172" s="104" t="s">
        <v>623</v>
      </c>
      <c r="AJ172" s="108" t="s">
        <v>163</v>
      </c>
      <c r="AK172" s="112" t="s">
        <v>623</v>
      </c>
      <c r="AL172" s="112"/>
      <c r="AM172" s="110"/>
      <c r="AN172" s="107" t="s">
        <v>623</v>
      </c>
      <c r="AO172" s="109" t="s">
        <v>623</v>
      </c>
      <c r="AQ172" s="108"/>
      <c r="AS172" s="96" t="s">
        <v>623</v>
      </c>
      <c r="AT172" s="96" t="s">
        <v>7646</v>
      </c>
    </row>
    <row r="173" spans="1:46" ht="15.75" customHeight="1" x14ac:dyDescent="0.2">
      <c r="A173" s="118">
        <v>20147</v>
      </c>
      <c r="B173" s="119" t="s">
        <v>994</v>
      </c>
      <c r="C173" s="119" t="s">
        <v>527</v>
      </c>
      <c r="D173" s="100" t="s">
        <v>138</v>
      </c>
      <c r="E173" s="101">
        <v>31479</v>
      </c>
      <c r="F173" s="100" t="s">
        <v>110</v>
      </c>
      <c r="G173" s="99" t="s">
        <v>4477</v>
      </c>
      <c r="H173" s="100" t="s">
        <v>623</v>
      </c>
      <c r="I173" s="101"/>
      <c r="J173" s="100" t="s">
        <v>623</v>
      </c>
      <c r="K173" s="100" t="s">
        <v>4020</v>
      </c>
      <c r="L173" s="100" t="s">
        <v>143</v>
      </c>
      <c r="M173" s="102"/>
      <c r="N173" s="103"/>
      <c r="O173" s="99" t="s">
        <v>4360</v>
      </c>
      <c r="P173" s="100" t="s">
        <v>623</v>
      </c>
      <c r="Q173" s="100" t="s">
        <v>623</v>
      </c>
      <c r="R173" s="100" t="s">
        <v>623</v>
      </c>
      <c r="S173" s="99" t="s">
        <v>2565</v>
      </c>
      <c r="T173" s="99" t="s">
        <v>2565</v>
      </c>
      <c r="U173" s="100"/>
      <c r="V173" s="100"/>
      <c r="W173" s="100"/>
      <c r="X173" s="100"/>
      <c r="Y173" s="99"/>
      <c r="Z173" s="99"/>
      <c r="AA173" s="99" t="s">
        <v>139</v>
      </c>
      <c r="AB173" s="105"/>
      <c r="AC173" s="100"/>
      <c r="AD173" s="99"/>
      <c r="AE173" s="99" t="s">
        <v>117</v>
      </c>
      <c r="AF173" s="101"/>
      <c r="AG173" s="104" t="s">
        <v>623</v>
      </c>
      <c r="AH173" s="101"/>
      <c r="AI173" s="104" t="s">
        <v>623</v>
      </c>
      <c r="AJ173" s="108" t="s">
        <v>163</v>
      </c>
      <c r="AK173" s="112" t="s">
        <v>623</v>
      </c>
      <c r="AL173" s="112"/>
      <c r="AM173" s="110"/>
      <c r="AN173" s="107" t="s">
        <v>623</v>
      </c>
      <c r="AO173" s="109"/>
      <c r="AP173" s="107"/>
      <c r="AQ173" s="108"/>
      <c r="AR173" s="107"/>
      <c r="AS173" s="96">
        <v>3</v>
      </c>
      <c r="AT173" s="96" t="s">
        <v>7646</v>
      </c>
    </row>
    <row r="174" spans="1:46" ht="15.75" customHeight="1" x14ac:dyDescent="0.2">
      <c r="A174" s="118">
        <v>20148</v>
      </c>
      <c r="B174" s="119" t="s">
        <v>996</v>
      </c>
      <c r="C174" s="119" t="s">
        <v>472</v>
      </c>
      <c r="D174" s="100" t="s">
        <v>138</v>
      </c>
      <c r="E174" s="101">
        <v>30917</v>
      </c>
      <c r="F174" s="100" t="s">
        <v>997</v>
      </c>
      <c r="G174" s="99" t="s">
        <v>4557</v>
      </c>
      <c r="H174" s="100" t="s">
        <v>998</v>
      </c>
      <c r="I174" s="101">
        <v>36227</v>
      </c>
      <c r="J174" s="100" t="s">
        <v>997</v>
      </c>
      <c r="K174" s="100" t="s">
        <v>4020</v>
      </c>
      <c r="L174" s="100" t="s">
        <v>4132</v>
      </c>
      <c r="M174" s="102" t="s">
        <v>623</v>
      </c>
      <c r="N174" s="103"/>
      <c r="O174" s="99" t="s">
        <v>995</v>
      </c>
      <c r="P174" s="100" t="s">
        <v>999</v>
      </c>
      <c r="Q174" s="100" t="s">
        <v>1000</v>
      </c>
      <c r="R174" s="100" t="s">
        <v>623</v>
      </c>
      <c r="S174" s="99" t="s">
        <v>4913</v>
      </c>
      <c r="T174" s="99" t="s">
        <v>5189</v>
      </c>
      <c r="U174" s="100"/>
      <c r="V174" s="100"/>
      <c r="W174" s="100"/>
      <c r="X174" s="100" t="s">
        <v>12</v>
      </c>
      <c r="Y174" s="99" t="s">
        <v>308</v>
      </c>
      <c r="Z174" s="99"/>
      <c r="AA174" s="99" t="s">
        <v>161</v>
      </c>
      <c r="AB174" s="105" t="s">
        <v>611</v>
      </c>
      <c r="AC174" s="100" t="s">
        <v>2632</v>
      </c>
      <c r="AD174" s="99" t="s">
        <v>2634</v>
      </c>
      <c r="AE174" s="99" t="s">
        <v>226</v>
      </c>
      <c r="AF174" s="101">
        <v>40094</v>
      </c>
      <c r="AG174" s="104">
        <v>10</v>
      </c>
      <c r="AH174" s="101">
        <v>40094</v>
      </c>
      <c r="AI174" s="104">
        <v>10</v>
      </c>
      <c r="AJ174" s="105" t="s">
        <v>119</v>
      </c>
      <c r="AK174" s="106" t="s">
        <v>623</v>
      </c>
      <c r="AL174" s="106"/>
      <c r="AM174" s="101"/>
      <c r="AN174" s="104" t="s">
        <v>623</v>
      </c>
      <c r="AO174" s="100" t="s">
        <v>623</v>
      </c>
      <c r="AP174" s="107"/>
      <c r="AQ174" s="105" t="s">
        <v>5348</v>
      </c>
      <c r="AR174" s="107"/>
      <c r="AS174" s="96">
        <v>8</v>
      </c>
      <c r="AT174" s="96" t="s">
        <v>7646</v>
      </c>
    </row>
    <row r="175" spans="1:46" ht="15.75" customHeight="1" x14ac:dyDescent="0.2">
      <c r="A175" s="118">
        <v>20149</v>
      </c>
      <c r="B175" s="119" t="s">
        <v>1002</v>
      </c>
      <c r="C175" s="119" t="s">
        <v>259</v>
      </c>
      <c r="D175" s="100" t="s">
        <v>138</v>
      </c>
      <c r="E175" s="101">
        <v>31306</v>
      </c>
      <c r="F175" s="100" t="s">
        <v>1003</v>
      </c>
      <c r="G175" s="99" t="s">
        <v>4544</v>
      </c>
      <c r="H175" s="100" t="s">
        <v>1004</v>
      </c>
      <c r="I175" s="101">
        <v>37497</v>
      </c>
      <c r="J175" s="100" t="s">
        <v>1003</v>
      </c>
      <c r="K175" s="100" t="s">
        <v>4044</v>
      </c>
      <c r="L175" s="100" t="s">
        <v>4066</v>
      </c>
      <c r="M175" s="102" t="s">
        <v>623</v>
      </c>
      <c r="N175" s="103"/>
      <c r="O175" s="99" t="s">
        <v>1001</v>
      </c>
      <c r="P175" s="100" t="s">
        <v>623</v>
      </c>
      <c r="Q175" s="100" t="s">
        <v>1005</v>
      </c>
      <c r="R175" s="100" t="s">
        <v>623</v>
      </c>
      <c r="S175" s="99" t="s">
        <v>4781</v>
      </c>
      <c r="T175" s="99" t="s">
        <v>5106</v>
      </c>
      <c r="U175" s="100"/>
      <c r="V175" s="100"/>
      <c r="W175" s="100"/>
      <c r="X175" s="100" t="s">
        <v>17</v>
      </c>
      <c r="Y175" s="99" t="s">
        <v>5252</v>
      </c>
      <c r="Z175" s="99"/>
      <c r="AA175" s="99" t="s">
        <v>139</v>
      </c>
      <c r="AB175" s="105" t="s">
        <v>230</v>
      </c>
      <c r="AC175" s="100" t="s">
        <v>2972</v>
      </c>
      <c r="AD175" s="99" t="s">
        <v>2573</v>
      </c>
      <c r="AE175" s="99" t="s">
        <v>117</v>
      </c>
      <c r="AF175" s="101">
        <v>40094</v>
      </c>
      <c r="AG175" s="104">
        <v>10</v>
      </c>
      <c r="AH175" s="101">
        <v>40094</v>
      </c>
      <c r="AI175" s="104">
        <v>10</v>
      </c>
      <c r="AJ175" s="105" t="s">
        <v>119</v>
      </c>
      <c r="AK175" s="106" t="s">
        <v>623</v>
      </c>
      <c r="AL175" s="106"/>
      <c r="AM175" s="101"/>
      <c r="AN175" s="104" t="s">
        <v>623</v>
      </c>
      <c r="AO175" s="100" t="s">
        <v>623</v>
      </c>
      <c r="AP175" s="107"/>
      <c r="AQ175" s="105" t="s">
        <v>5347</v>
      </c>
      <c r="AR175" s="107"/>
      <c r="AS175" s="96">
        <v>9</v>
      </c>
      <c r="AT175" s="96" t="s">
        <v>7646</v>
      </c>
    </row>
    <row r="176" spans="1:46" s="107" customFormat="1" ht="19.5" customHeight="1" x14ac:dyDescent="0.2">
      <c r="A176" s="118">
        <v>20150</v>
      </c>
      <c r="B176" s="127" t="s">
        <v>1007</v>
      </c>
      <c r="C176" s="127" t="s">
        <v>462</v>
      </c>
      <c r="D176" s="100" t="s">
        <v>138</v>
      </c>
      <c r="E176" s="101">
        <v>31131</v>
      </c>
      <c r="F176" s="100"/>
      <c r="G176" s="99" t="s">
        <v>178</v>
      </c>
      <c r="H176" s="100" t="s">
        <v>1008</v>
      </c>
      <c r="I176" s="101">
        <v>36725</v>
      </c>
      <c r="J176" s="100" t="s">
        <v>178</v>
      </c>
      <c r="K176" s="100" t="s">
        <v>301</v>
      </c>
      <c r="L176" s="100" t="s">
        <v>463</v>
      </c>
      <c r="M176" s="102">
        <v>0</v>
      </c>
      <c r="N176" s="103"/>
      <c r="O176" s="216" t="s">
        <v>1006</v>
      </c>
      <c r="P176" s="100"/>
      <c r="Q176" s="100" t="s">
        <v>1010</v>
      </c>
      <c r="R176" s="100"/>
      <c r="S176" s="99" t="s">
        <v>1009</v>
      </c>
      <c r="T176" s="99" t="s">
        <v>1009</v>
      </c>
      <c r="U176" s="100" t="s">
        <v>1011</v>
      </c>
      <c r="V176" s="100"/>
      <c r="W176" s="100" t="s">
        <v>1012</v>
      </c>
      <c r="X176" s="100" t="s">
        <v>15</v>
      </c>
      <c r="Y176" s="99" t="e">
        <v>#N/A</v>
      </c>
      <c r="Z176" s="99"/>
      <c r="AA176" s="99" t="s">
        <v>139</v>
      </c>
      <c r="AB176" s="105" t="s">
        <v>230</v>
      </c>
      <c r="AC176" s="102"/>
      <c r="AD176" s="105"/>
      <c r="AE176" s="105" t="s">
        <v>117</v>
      </c>
      <c r="AF176" s="101"/>
      <c r="AG176" s="104" t="s">
        <v>623</v>
      </c>
      <c r="AH176" s="101"/>
      <c r="AI176" s="104" t="s">
        <v>623</v>
      </c>
      <c r="AJ176" s="99" t="s">
        <v>163</v>
      </c>
      <c r="AK176" s="99"/>
      <c r="AL176" s="99"/>
      <c r="AM176" s="110">
        <v>40663</v>
      </c>
      <c r="AN176" s="107">
        <v>4</v>
      </c>
      <c r="AO176" s="100"/>
      <c r="AP176" s="104"/>
      <c r="AQ176" s="99"/>
      <c r="AR176" s="104"/>
      <c r="AS176" s="96">
        <v>3</v>
      </c>
      <c r="AT176" s="96" t="s">
        <v>7646</v>
      </c>
    </row>
    <row r="177" spans="1:46" s="107" customFormat="1" ht="19.5" customHeight="1" x14ac:dyDescent="0.2">
      <c r="A177" s="118">
        <v>20152</v>
      </c>
      <c r="B177" s="119" t="s">
        <v>1013</v>
      </c>
      <c r="C177" s="119" t="s">
        <v>248</v>
      </c>
      <c r="D177" s="100" t="s">
        <v>138</v>
      </c>
      <c r="E177" s="101"/>
      <c r="F177" s="100" t="s">
        <v>623</v>
      </c>
      <c r="G177" s="99" t="s">
        <v>2565</v>
      </c>
      <c r="H177" s="100" t="s">
        <v>623</v>
      </c>
      <c r="I177" s="101"/>
      <c r="J177" s="100" t="s">
        <v>623</v>
      </c>
      <c r="K177" s="100"/>
      <c r="L177" s="100"/>
      <c r="M177" s="102"/>
      <c r="N177" s="103"/>
      <c r="O177" s="99" t="s">
        <v>623</v>
      </c>
      <c r="P177" s="100" t="s">
        <v>623</v>
      </c>
      <c r="Q177" s="100" t="s">
        <v>1014</v>
      </c>
      <c r="R177" s="100" t="s">
        <v>623</v>
      </c>
      <c r="S177" s="99" t="s">
        <v>2565</v>
      </c>
      <c r="T177" s="99" t="s">
        <v>2565</v>
      </c>
      <c r="U177" s="100"/>
      <c r="V177" s="100"/>
      <c r="W177" s="100"/>
      <c r="X177" s="100"/>
      <c r="Y177" s="99"/>
      <c r="Z177" s="99"/>
      <c r="AA177" s="99"/>
      <c r="AB177" s="105"/>
      <c r="AC177" s="100"/>
      <c r="AD177" s="99"/>
      <c r="AE177" s="99" t="s">
        <v>117</v>
      </c>
      <c r="AF177" s="101"/>
      <c r="AG177" s="104" t="s">
        <v>623</v>
      </c>
      <c r="AH177" s="101"/>
      <c r="AI177" s="104" t="s">
        <v>623</v>
      </c>
      <c r="AJ177" s="108" t="s">
        <v>163</v>
      </c>
      <c r="AK177" s="112" t="s">
        <v>623</v>
      </c>
      <c r="AL177" s="112"/>
      <c r="AM177" s="110"/>
      <c r="AN177" s="107" t="s">
        <v>623</v>
      </c>
      <c r="AO177" s="109"/>
      <c r="AQ177" s="108"/>
      <c r="AS177" s="96" t="s">
        <v>623</v>
      </c>
      <c r="AT177" s="96" t="s">
        <v>7646</v>
      </c>
    </row>
    <row r="178" spans="1:46" s="107" customFormat="1" ht="19.5" customHeight="1" x14ac:dyDescent="0.2">
      <c r="A178" s="118">
        <v>20153</v>
      </c>
      <c r="B178" s="119" t="s">
        <v>1015</v>
      </c>
      <c r="C178" s="119" t="s">
        <v>147</v>
      </c>
      <c r="D178" s="100" t="s">
        <v>138</v>
      </c>
      <c r="E178" s="101">
        <v>31297</v>
      </c>
      <c r="F178" s="100" t="s">
        <v>110</v>
      </c>
      <c r="G178" s="99" t="s">
        <v>4477</v>
      </c>
      <c r="H178" s="100" t="s">
        <v>1016</v>
      </c>
      <c r="I178" s="101"/>
      <c r="J178" s="100" t="s">
        <v>110</v>
      </c>
      <c r="K178" s="100"/>
      <c r="L178" s="100"/>
      <c r="M178" s="102"/>
      <c r="N178" s="103"/>
      <c r="O178" s="99" t="s">
        <v>623</v>
      </c>
      <c r="P178" s="100" t="s">
        <v>1017</v>
      </c>
      <c r="Q178" s="100" t="s">
        <v>1018</v>
      </c>
      <c r="R178" s="100" t="s">
        <v>623</v>
      </c>
      <c r="S178" s="99" t="s">
        <v>4720</v>
      </c>
      <c r="T178" s="99" t="s">
        <v>5069</v>
      </c>
      <c r="U178" s="100"/>
      <c r="V178" s="100"/>
      <c r="W178" s="100"/>
      <c r="X178" s="100"/>
      <c r="Y178" s="99"/>
      <c r="Z178" s="99"/>
      <c r="AA178" s="99"/>
      <c r="AB178" s="105"/>
      <c r="AC178" s="100"/>
      <c r="AD178" s="99"/>
      <c r="AE178" s="99" t="s">
        <v>117</v>
      </c>
      <c r="AF178" s="101"/>
      <c r="AG178" s="104" t="s">
        <v>623</v>
      </c>
      <c r="AH178" s="101"/>
      <c r="AI178" s="104" t="s">
        <v>623</v>
      </c>
      <c r="AJ178" s="108" t="s">
        <v>163</v>
      </c>
      <c r="AK178" s="112" t="s">
        <v>623</v>
      </c>
      <c r="AL178" s="112"/>
      <c r="AM178" s="110"/>
      <c r="AN178" s="107" t="s">
        <v>623</v>
      </c>
      <c r="AO178" s="109"/>
      <c r="AQ178" s="108"/>
      <c r="AS178" s="96">
        <v>9</v>
      </c>
      <c r="AT178" s="96" t="s">
        <v>7646</v>
      </c>
    </row>
    <row r="179" spans="1:46" s="107" customFormat="1" ht="15.75" customHeight="1" x14ac:dyDescent="0.2">
      <c r="A179" s="118">
        <v>20154</v>
      </c>
      <c r="B179" s="119" t="s">
        <v>1020</v>
      </c>
      <c r="C179" s="119" t="s">
        <v>1021</v>
      </c>
      <c r="D179" s="100" t="s">
        <v>109</v>
      </c>
      <c r="E179" s="101">
        <v>31665</v>
      </c>
      <c r="F179" s="100" t="s">
        <v>355</v>
      </c>
      <c r="G179" s="99" t="s">
        <v>4510</v>
      </c>
      <c r="H179" s="100" t="s">
        <v>1022</v>
      </c>
      <c r="I179" s="101">
        <v>40249</v>
      </c>
      <c r="J179" s="100" t="s">
        <v>355</v>
      </c>
      <c r="K179" s="100" t="s">
        <v>4020</v>
      </c>
      <c r="L179" s="100" t="s">
        <v>4038</v>
      </c>
      <c r="M179" s="102" t="s">
        <v>4034</v>
      </c>
      <c r="N179" s="103"/>
      <c r="O179" s="99" t="s">
        <v>2831</v>
      </c>
      <c r="P179" s="100" t="s">
        <v>623</v>
      </c>
      <c r="Q179" s="100" t="s">
        <v>4147</v>
      </c>
      <c r="R179" s="100" t="s">
        <v>623</v>
      </c>
      <c r="S179" s="99" t="s">
        <v>4699</v>
      </c>
      <c r="T179" s="99" t="s">
        <v>4699</v>
      </c>
      <c r="U179" s="100"/>
      <c r="V179" s="100"/>
      <c r="W179" s="100"/>
      <c r="X179" s="100" t="s">
        <v>11</v>
      </c>
      <c r="Y179" s="99" t="s">
        <v>10</v>
      </c>
      <c r="Z179" s="99"/>
      <c r="AA179" s="99">
        <v>3</v>
      </c>
      <c r="AB179" s="105" t="s">
        <v>116</v>
      </c>
      <c r="AC179" s="100" t="s">
        <v>40</v>
      </c>
      <c r="AD179" s="99" t="s">
        <v>41</v>
      </c>
      <c r="AE179" s="99" t="s">
        <v>117</v>
      </c>
      <c r="AF179" s="101">
        <v>40101</v>
      </c>
      <c r="AG179" s="104">
        <v>10</v>
      </c>
      <c r="AH179" s="101">
        <v>40101</v>
      </c>
      <c r="AI179" s="104">
        <v>10</v>
      </c>
      <c r="AJ179" s="105" t="s">
        <v>119</v>
      </c>
      <c r="AK179" s="106" t="s">
        <v>623</v>
      </c>
      <c r="AL179" s="106"/>
      <c r="AM179" s="101"/>
      <c r="AN179" s="104" t="s">
        <v>623</v>
      </c>
      <c r="AO179" s="100" t="s">
        <v>623</v>
      </c>
      <c r="AQ179" s="105" t="s">
        <v>5347</v>
      </c>
      <c r="AS179" s="96">
        <v>9</v>
      </c>
      <c r="AT179" s="96" t="s">
        <v>7646</v>
      </c>
    </row>
    <row r="180" spans="1:46" s="107" customFormat="1" ht="15.75" customHeight="1" x14ac:dyDescent="0.2">
      <c r="A180" s="118">
        <v>20155</v>
      </c>
      <c r="B180" s="119" t="s">
        <v>1024</v>
      </c>
      <c r="C180" s="119" t="s">
        <v>445</v>
      </c>
      <c r="D180" s="100" t="s">
        <v>138</v>
      </c>
      <c r="E180" s="101">
        <v>30787</v>
      </c>
      <c r="F180" s="100" t="s">
        <v>997</v>
      </c>
      <c r="G180" s="99" t="s">
        <v>4557</v>
      </c>
      <c r="H180" s="100" t="s">
        <v>1025</v>
      </c>
      <c r="I180" s="101">
        <v>39497</v>
      </c>
      <c r="J180" s="100" t="s">
        <v>997</v>
      </c>
      <c r="K180" s="100" t="s">
        <v>134</v>
      </c>
      <c r="L180" s="100" t="s">
        <v>4296</v>
      </c>
      <c r="M180" s="102" t="s">
        <v>623</v>
      </c>
      <c r="N180" s="103"/>
      <c r="O180" s="99" t="s">
        <v>1023</v>
      </c>
      <c r="P180" s="100" t="s">
        <v>1026</v>
      </c>
      <c r="Q180" s="100" t="s">
        <v>6385</v>
      </c>
      <c r="R180" s="100" t="s">
        <v>623</v>
      </c>
      <c r="S180" s="99" t="s">
        <v>4827</v>
      </c>
      <c r="T180" s="99" t="s">
        <v>5134</v>
      </c>
      <c r="U180" s="100"/>
      <c r="V180" s="100"/>
      <c r="W180" s="100"/>
      <c r="X180" s="100" t="s">
        <v>8</v>
      </c>
      <c r="Y180" s="99" t="s">
        <v>2971</v>
      </c>
      <c r="Z180" s="99"/>
      <c r="AA180" s="99" t="s">
        <v>144</v>
      </c>
      <c r="AB180" s="105" t="s">
        <v>116</v>
      </c>
      <c r="AC180" s="102" t="s">
        <v>2672</v>
      </c>
      <c r="AD180" s="99"/>
      <c r="AE180" s="99" t="s">
        <v>226</v>
      </c>
      <c r="AF180" s="101">
        <v>40102</v>
      </c>
      <c r="AG180" s="104">
        <v>10</v>
      </c>
      <c r="AH180" s="101">
        <v>40102</v>
      </c>
      <c r="AI180" s="104">
        <v>10</v>
      </c>
      <c r="AJ180" s="105" t="s">
        <v>119</v>
      </c>
      <c r="AK180" s="106" t="s">
        <v>623</v>
      </c>
      <c r="AL180" s="106"/>
      <c r="AM180" s="101"/>
      <c r="AN180" s="104" t="s">
        <v>623</v>
      </c>
      <c r="AO180" s="100" t="s">
        <v>623</v>
      </c>
      <c r="AQ180" s="105" t="s">
        <v>5348</v>
      </c>
      <c r="AS180" s="96">
        <v>4</v>
      </c>
      <c r="AT180" s="96" t="s">
        <v>7646</v>
      </c>
    </row>
    <row r="181" spans="1:46" ht="15.75" customHeight="1" x14ac:dyDescent="0.2">
      <c r="A181" s="118">
        <v>20156</v>
      </c>
      <c r="B181" s="119" t="s">
        <v>1029</v>
      </c>
      <c r="C181" s="119" t="s">
        <v>462</v>
      </c>
      <c r="D181" s="100" t="s">
        <v>109</v>
      </c>
      <c r="E181" s="101">
        <v>29740</v>
      </c>
      <c r="F181" s="100" t="s">
        <v>110</v>
      </c>
      <c r="G181" s="99" t="s">
        <v>4477</v>
      </c>
      <c r="H181" s="100" t="s">
        <v>1030</v>
      </c>
      <c r="I181" s="101">
        <v>40127</v>
      </c>
      <c r="J181" s="100" t="s">
        <v>110</v>
      </c>
      <c r="K181" s="100" t="s">
        <v>4044</v>
      </c>
      <c r="L181" s="100" t="s">
        <v>4075</v>
      </c>
      <c r="M181" s="102"/>
      <c r="N181" s="103"/>
      <c r="O181" s="99" t="s">
        <v>1028</v>
      </c>
      <c r="P181" s="100" t="s">
        <v>1031</v>
      </c>
      <c r="Q181" s="100" t="s">
        <v>1032</v>
      </c>
      <c r="R181" s="100" t="s">
        <v>623</v>
      </c>
      <c r="S181" s="99" t="s">
        <v>4650</v>
      </c>
      <c r="T181" s="99" t="s">
        <v>4650</v>
      </c>
      <c r="U181" s="100"/>
      <c r="V181" s="100"/>
      <c r="W181" s="100"/>
      <c r="X181" s="100"/>
      <c r="Y181" s="99"/>
      <c r="Z181" s="99"/>
      <c r="AA181" s="99"/>
      <c r="AB181" s="105"/>
      <c r="AC181" s="100"/>
      <c r="AD181" s="99"/>
      <c r="AE181" s="99" t="s">
        <v>117</v>
      </c>
      <c r="AF181" s="101"/>
      <c r="AG181" s="104" t="s">
        <v>623</v>
      </c>
      <c r="AH181" s="101">
        <v>40105</v>
      </c>
      <c r="AI181" s="104">
        <v>10</v>
      </c>
      <c r="AJ181" s="108" t="s">
        <v>163</v>
      </c>
      <c r="AK181" s="112" t="s">
        <v>623</v>
      </c>
      <c r="AL181" s="112"/>
      <c r="AM181" s="110"/>
      <c r="AN181" s="107" t="s">
        <v>623</v>
      </c>
      <c r="AO181" s="109"/>
      <c r="AP181" s="107"/>
      <c r="AQ181" s="108"/>
      <c r="AR181" s="107"/>
      <c r="AS181" s="96">
        <v>6</v>
      </c>
      <c r="AT181" s="96" t="s">
        <v>7646</v>
      </c>
    </row>
    <row r="182" spans="1:46" s="107" customFormat="1" ht="15.75" customHeight="1" x14ac:dyDescent="0.2">
      <c r="A182" s="118">
        <v>20157</v>
      </c>
      <c r="B182" s="119" t="s">
        <v>1034</v>
      </c>
      <c r="C182" s="119" t="s">
        <v>177</v>
      </c>
      <c r="D182" s="100" t="s">
        <v>138</v>
      </c>
      <c r="E182" s="101"/>
      <c r="F182" s="100"/>
      <c r="G182" s="99" t="s">
        <v>2565</v>
      </c>
      <c r="H182" s="100" t="s">
        <v>623</v>
      </c>
      <c r="I182" s="101"/>
      <c r="J182" s="100"/>
      <c r="K182" s="100" t="s">
        <v>4020</v>
      </c>
      <c r="L182" s="100" t="s">
        <v>623</v>
      </c>
      <c r="M182" s="102" t="s">
        <v>623</v>
      </c>
      <c r="N182" s="103"/>
      <c r="O182" s="99" t="s">
        <v>623</v>
      </c>
      <c r="P182" s="100"/>
      <c r="Q182" s="100"/>
      <c r="R182" s="100"/>
      <c r="S182" s="99" t="s">
        <v>2565</v>
      </c>
      <c r="T182" s="99" t="s">
        <v>2565</v>
      </c>
      <c r="U182" s="100"/>
      <c r="V182" s="100"/>
      <c r="W182" s="100"/>
      <c r="X182" s="100" t="s">
        <v>4436</v>
      </c>
      <c r="Y182" s="99"/>
      <c r="Z182" s="99"/>
      <c r="AA182" s="99"/>
      <c r="AB182" s="105"/>
      <c r="AC182" s="100"/>
      <c r="AD182" s="99"/>
      <c r="AE182" s="99"/>
      <c r="AF182" s="101"/>
      <c r="AG182" s="104" t="s">
        <v>623</v>
      </c>
      <c r="AH182" s="101"/>
      <c r="AI182" s="104" t="s">
        <v>623</v>
      </c>
      <c r="AJ182" s="108" t="s">
        <v>163</v>
      </c>
      <c r="AK182" s="112" t="s">
        <v>623</v>
      </c>
      <c r="AL182" s="112"/>
      <c r="AM182" s="110"/>
      <c r="AN182" s="107" t="s">
        <v>623</v>
      </c>
      <c r="AO182" s="109" t="s">
        <v>623</v>
      </c>
      <c r="AQ182" s="108"/>
      <c r="AS182" s="96" t="s">
        <v>623</v>
      </c>
      <c r="AT182" s="96" t="s">
        <v>7646</v>
      </c>
    </row>
    <row r="183" spans="1:46" ht="15.75" customHeight="1" x14ac:dyDescent="0.2">
      <c r="A183" s="118">
        <v>20158</v>
      </c>
      <c r="B183" s="119" t="s">
        <v>1035</v>
      </c>
      <c r="C183" s="119" t="s">
        <v>2796</v>
      </c>
      <c r="D183" s="100" t="s">
        <v>138</v>
      </c>
      <c r="E183" s="101">
        <v>31888</v>
      </c>
      <c r="F183" s="100" t="s">
        <v>110</v>
      </c>
      <c r="G183" s="99" t="s">
        <v>4477</v>
      </c>
      <c r="H183" s="100" t="s">
        <v>1036</v>
      </c>
      <c r="I183" s="101">
        <v>37418</v>
      </c>
      <c r="J183" s="100" t="s">
        <v>110</v>
      </c>
      <c r="K183" s="100" t="s">
        <v>4020</v>
      </c>
      <c r="L183" s="100" t="s">
        <v>4066</v>
      </c>
      <c r="M183" s="102"/>
      <c r="N183" s="103"/>
      <c r="O183" s="99" t="s">
        <v>4441</v>
      </c>
      <c r="P183" s="100" t="s">
        <v>1037</v>
      </c>
      <c r="Q183" s="100" t="s">
        <v>1038</v>
      </c>
      <c r="R183" s="100" t="s">
        <v>623</v>
      </c>
      <c r="S183" s="99" t="s">
        <v>4944</v>
      </c>
      <c r="T183" s="99" t="s">
        <v>4944</v>
      </c>
      <c r="U183" s="100"/>
      <c r="V183" s="100"/>
      <c r="W183" s="100"/>
      <c r="X183" s="100" t="s">
        <v>15</v>
      </c>
      <c r="Y183" s="99"/>
      <c r="Z183" s="99"/>
      <c r="AA183" s="99" t="s">
        <v>139</v>
      </c>
      <c r="AB183" s="105" t="s">
        <v>230</v>
      </c>
      <c r="AC183" s="100" t="s">
        <v>52</v>
      </c>
      <c r="AD183" s="99"/>
      <c r="AE183" s="99" t="s">
        <v>117</v>
      </c>
      <c r="AF183" s="101"/>
      <c r="AG183" s="104" t="s">
        <v>623</v>
      </c>
      <c r="AH183" s="101"/>
      <c r="AI183" s="104" t="s">
        <v>623</v>
      </c>
      <c r="AJ183" s="108" t="s">
        <v>163</v>
      </c>
      <c r="AK183" s="112" t="s">
        <v>623</v>
      </c>
      <c r="AL183" s="112"/>
      <c r="AM183" s="110">
        <v>40620</v>
      </c>
      <c r="AN183" s="107">
        <v>3</v>
      </c>
      <c r="AO183" s="109"/>
      <c r="AP183" s="107"/>
      <c r="AQ183" s="108"/>
      <c r="AR183" s="107"/>
      <c r="AS183" s="96">
        <v>4</v>
      </c>
      <c r="AT183" s="96" t="s">
        <v>7646</v>
      </c>
    </row>
    <row r="184" spans="1:46" s="107" customFormat="1" ht="19.5" customHeight="1" x14ac:dyDescent="0.2">
      <c r="A184" s="118">
        <v>20159</v>
      </c>
      <c r="B184" s="119" t="s">
        <v>616</v>
      </c>
      <c r="C184" s="119" t="s">
        <v>830</v>
      </c>
      <c r="D184" s="100" t="s">
        <v>138</v>
      </c>
      <c r="E184" s="101">
        <v>22325</v>
      </c>
      <c r="F184" s="100" t="s">
        <v>110</v>
      </c>
      <c r="G184" s="99" t="s">
        <v>4477</v>
      </c>
      <c r="H184" s="100" t="s">
        <v>1039</v>
      </c>
      <c r="I184" s="101">
        <v>40257</v>
      </c>
      <c r="J184" s="100" t="s">
        <v>110</v>
      </c>
      <c r="K184" s="100" t="s">
        <v>4118</v>
      </c>
      <c r="L184" s="100" t="s">
        <v>623</v>
      </c>
      <c r="M184" s="102" t="s">
        <v>623</v>
      </c>
      <c r="N184" s="103"/>
      <c r="O184" s="99" t="s">
        <v>2786</v>
      </c>
      <c r="P184" s="100" t="s">
        <v>623</v>
      </c>
      <c r="Q184" s="100" t="s">
        <v>1040</v>
      </c>
      <c r="R184" s="100" t="s">
        <v>623</v>
      </c>
      <c r="S184" s="99" t="s">
        <v>4811</v>
      </c>
      <c r="T184" s="99" t="s">
        <v>4811</v>
      </c>
      <c r="U184" s="100"/>
      <c r="V184" s="100"/>
      <c r="W184" s="100"/>
      <c r="X184" s="100" t="s">
        <v>1041</v>
      </c>
      <c r="Y184" s="99" t="s">
        <v>3015</v>
      </c>
      <c r="Z184" s="99"/>
      <c r="AA184" s="99" t="s">
        <v>139</v>
      </c>
      <c r="AB184" s="105" t="s">
        <v>230</v>
      </c>
      <c r="AC184" s="100" t="s">
        <v>58</v>
      </c>
      <c r="AD184" s="99" t="s">
        <v>59</v>
      </c>
      <c r="AE184" s="99" t="s">
        <v>117</v>
      </c>
      <c r="AF184" s="101">
        <v>40106</v>
      </c>
      <c r="AG184" s="104">
        <v>10</v>
      </c>
      <c r="AH184" s="101">
        <v>40106</v>
      </c>
      <c r="AI184" s="104">
        <v>10</v>
      </c>
      <c r="AJ184" s="105" t="s">
        <v>119</v>
      </c>
      <c r="AK184" s="106" t="s">
        <v>623</v>
      </c>
      <c r="AL184" s="106"/>
      <c r="AM184" s="101"/>
      <c r="AN184" s="104" t="s">
        <v>623</v>
      </c>
      <c r="AO184" s="100" t="s">
        <v>623</v>
      </c>
      <c r="AQ184" s="105" t="s">
        <v>5347</v>
      </c>
      <c r="AS184" s="96">
        <v>2</v>
      </c>
      <c r="AT184" s="96" t="s">
        <v>7646</v>
      </c>
    </row>
    <row r="185" spans="1:46" s="107" customFormat="1" ht="19.5" customHeight="1" x14ac:dyDescent="0.2">
      <c r="A185" s="118">
        <v>20160</v>
      </c>
      <c r="B185" s="119" t="s">
        <v>1044</v>
      </c>
      <c r="C185" s="119" t="s">
        <v>241</v>
      </c>
      <c r="D185" s="100" t="s">
        <v>138</v>
      </c>
      <c r="E185" s="101">
        <v>30640</v>
      </c>
      <c r="F185" s="100" t="s">
        <v>110</v>
      </c>
      <c r="G185" s="99" t="s">
        <v>4477</v>
      </c>
      <c r="H185" s="100" t="s">
        <v>623</v>
      </c>
      <c r="I185" s="101"/>
      <c r="J185" s="100" t="s">
        <v>623</v>
      </c>
      <c r="K185" s="100" t="s">
        <v>4020</v>
      </c>
      <c r="L185" s="100"/>
      <c r="M185" s="102"/>
      <c r="N185" s="103"/>
      <c r="O185" s="99" t="s">
        <v>623</v>
      </c>
      <c r="P185" s="100" t="s">
        <v>623</v>
      </c>
      <c r="Q185" s="100" t="s">
        <v>623</v>
      </c>
      <c r="R185" s="100" t="s">
        <v>623</v>
      </c>
      <c r="S185" s="99" t="s">
        <v>2565</v>
      </c>
      <c r="T185" s="99" t="s">
        <v>2565</v>
      </c>
      <c r="U185" s="100"/>
      <c r="V185" s="100"/>
      <c r="W185" s="100"/>
      <c r="X185" s="100"/>
      <c r="Y185" s="99"/>
      <c r="Z185" s="99"/>
      <c r="AA185" s="99"/>
      <c r="AB185" s="105" t="s">
        <v>230</v>
      </c>
      <c r="AC185" s="100"/>
      <c r="AD185" s="99"/>
      <c r="AE185" s="99" t="s">
        <v>117</v>
      </c>
      <c r="AF185" s="101"/>
      <c r="AG185" s="104" t="s">
        <v>623</v>
      </c>
      <c r="AH185" s="101">
        <v>40106</v>
      </c>
      <c r="AI185" s="104">
        <v>10</v>
      </c>
      <c r="AJ185" s="108" t="s">
        <v>163</v>
      </c>
      <c r="AK185" s="112" t="s">
        <v>623</v>
      </c>
      <c r="AL185" s="112"/>
      <c r="AM185" s="110"/>
      <c r="AN185" s="107" t="s">
        <v>623</v>
      </c>
      <c r="AO185" s="109"/>
      <c r="AQ185" s="108"/>
      <c r="AS185" s="96">
        <v>11</v>
      </c>
      <c r="AT185" s="96" t="s">
        <v>7646</v>
      </c>
    </row>
    <row r="186" spans="1:46" s="107" customFormat="1" ht="19.5" customHeight="1" x14ac:dyDescent="0.2">
      <c r="A186" s="118">
        <v>20161</v>
      </c>
      <c r="B186" s="119" t="s">
        <v>1046</v>
      </c>
      <c r="C186" s="119" t="s">
        <v>177</v>
      </c>
      <c r="D186" s="100" t="s">
        <v>138</v>
      </c>
      <c r="E186" s="101">
        <v>30940</v>
      </c>
      <c r="F186" s="100" t="s">
        <v>631</v>
      </c>
      <c r="G186" s="99" t="s">
        <v>4492</v>
      </c>
      <c r="H186" s="100" t="s">
        <v>1047</v>
      </c>
      <c r="I186" s="101">
        <v>37345</v>
      </c>
      <c r="J186" s="100" t="s">
        <v>631</v>
      </c>
      <c r="K186" s="100" t="s">
        <v>4020</v>
      </c>
      <c r="L186" s="100" t="s">
        <v>4106</v>
      </c>
      <c r="M186" s="102" t="s">
        <v>623</v>
      </c>
      <c r="N186" s="103"/>
      <c r="O186" s="99" t="s">
        <v>1045</v>
      </c>
      <c r="P186" s="100" t="s">
        <v>623</v>
      </c>
      <c r="Q186" s="100" t="s">
        <v>1048</v>
      </c>
      <c r="R186" s="100" t="s">
        <v>623</v>
      </c>
      <c r="S186" s="99" t="s">
        <v>4910</v>
      </c>
      <c r="T186" s="99" t="s">
        <v>4910</v>
      </c>
      <c r="U186" s="100" t="s">
        <v>623</v>
      </c>
      <c r="V186" s="100"/>
      <c r="W186" s="100" t="s">
        <v>623</v>
      </c>
      <c r="X186" s="100" t="s">
        <v>3012</v>
      </c>
      <c r="Y186" s="99" t="s">
        <v>3013</v>
      </c>
      <c r="Z186" s="99"/>
      <c r="AA186" s="99" t="s">
        <v>139</v>
      </c>
      <c r="AB186" s="105" t="s">
        <v>230</v>
      </c>
      <c r="AC186" s="100" t="s">
        <v>2631</v>
      </c>
      <c r="AD186" s="99" t="s">
        <v>5893</v>
      </c>
      <c r="AE186" s="99" t="s">
        <v>117</v>
      </c>
      <c r="AF186" s="101">
        <v>40113</v>
      </c>
      <c r="AG186" s="104">
        <v>10</v>
      </c>
      <c r="AH186" s="101">
        <v>40113</v>
      </c>
      <c r="AI186" s="104">
        <v>10</v>
      </c>
      <c r="AJ186" s="105" t="s">
        <v>119</v>
      </c>
      <c r="AK186" s="338">
        <v>41122</v>
      </c>
      <c r="AL186" s="338">
        <v>41244</v>
      </c>
      <c r="AM186" s="101"/>
      <c r="AN186" s="104" t="s">
        <v>623</v>
      </c>
      <c r="AO186" s="100" t="s">
        <v>623</v>
      </c>
      <c r="AQ186" s="105" t="s">
        <v>5348</v>
      </c>
      <c r="AS186" s="96">
        <v>9</v>
      </c>
      <c r="AT186" s="96" t="s">
        <v>7646</v>
      </c>
    </row>
    <row r="187" spans="1:46" s="107" customFormat="1" ht="19.5" customHeight="1" x14ac:dyDescent="0.2">
      <c r="A187" s="118">
        <v>20162</v>
      </c>
      <c r="B187" s="119" t="s">
        <v>1051</v>
      </c>
      <c r="C187" s="119" t="s">
        <v>323</v>
      </c>
      <c r="D187" s="100" t="s">
        <v>138</v>
      </c>
      <c r="E187" s="101">
        <v>31094</v>
      </c>
      <c r="F187" s="100" t="s">
        <v>110</v>
      </c>
      <c r="G187" s="99" t="s">
        <v>4477</v>
      </c>
      <c r="H187" s="100" t="s">
        <v>1052</v>
      </c>
      <c r="I187" s="101">
        <v>36422</v>
      </c>
      <c r="J187" s="100" t="s">
        <v>904</v>
      </c>
      <c r="K187" s="100" t="s">
        <v>4020</v>
      </c>
      <c r="L187" s="100" t="s">
        <v>1054</v>
      </c>
      <c r="M187" s="102" t="s">
        <v>623</v>
      </c>
      <c r="N187" s="103"/>
      <c r="O187" s="99" t="s">
        <v>1050</v>
      </c>
      <c r="P187" s="100" t="s">
        <v>623</v>
      </c>
      <c r="Q187" s="100" t="s">
        <v>1053</v>
      </c>
      <c r="R187" s="100" t="s">
        <v>623</v>
      </c>
      <c r="S187" s="99" t="s">
        <v>4680</v>
      </c>
      <c r="T187" s="99" t="s">
        <v>5041</v>
      </c>
      <c r="U187" s="100"/>
      <c r="V187" s="100"/>
      <c r="W187" s="100"/>
      <c r="X187" s="100" t="s">
        <v>12</v>
      </c>
      <c r="Y187" s="99" t="s">
        <v>308</v>
      </c>
      <c r="Z187" s="99"/>
      <c r="AA187" s="99" t="s">
        <v>161</v>
      </c>
      <c r="AB187" s="105" t="s">
        <v>611</v>
      </c>
      <c r="AC187" s="100" t="s">
        <v>2972</v>
      </c>
      <c r="AD187" s="99" t="s">
        <v>2569</v>
      </c>
      <c r="AE187" s="99" t="s">
        <v>117</v>
      </c>
      <c r="AF187" s="101">
        <v>40112</v>
      </c>
      <c r="AG187" s="104">
        <v>10</v>
      </c>
      <c r="AH187" s="101">
        <v>40112</v>
      </c>
      <c r="AI187" s="104">
        <v>10</v>
      </c>
      <c r="AJ187" s="105" t="s">
        <v>119</v>
      </c>
      <c r="AK187" s="106" t="s">
        <v>623</v>
      </c>
      <c r="AL187" s="106"/>
      <c r="AM187" s="101"/>
      <c r="AN187" s="104" t="s">
        <v>623</v>
      </c>
      <c r="AO187" s="100" t="s">
        <v>623</v>
      </c>
      <c r="AQ187" s="105" t="s">
        <v>5347</v>
      </c>
      <c r="AS187" s="96">
        <v>2</v>
      </c>
      <c r="AT187" s="96" t="s">
        <v>7646</v>
      </c>
    </row>
    <row r="188" spans="1:46" s="107" customFormat="1" ht="19.5" customHeight="1" x14ac:dyDescent="0.2">
      <c r="A188" s="118">
        <v>20163</v>
      </c>
      <c r="B188" s="119" t="s">
        <v>912</v>
      </c>
      <c r="C188" s="119" t="s">
        <v>1057</v>
      </c>
      <c r="D188" s="100" t="s">
        <v>138</v>
      </c>
      <c r="E188" s="101">
        <v>29726</v>
      </c>
      <c r="F188" s="100" t="s">
        <v>110</v>
      </c>
      <c r="G188" s="99" t="s">
        <v>4477</v>
      </c>
      <c r="H188" s="100" t="s">
        <v>1058</v>
      </c>
      <c r="I188" s="101">
        <v>40089</v>
      </c>
      <c r="J188" s="100" t="s">
        <v>162</v>
      </c>
      <c r="K188" s="100" t="s">
        <v>4020</v>
      </c>
      <c r="L188" s="100" t="s">
        <v>4094</v>
      </c>
      <c r="M188" s="102" t="s">
        <v>623</v>
      </c>
      <c r="N188" s="103"/>
      <c r="O188" s="99" t="s">
        <v>1056</v>
      </c>
      <c r="P188" s="100" t="s">
        <v>623</v>
      </c>
      <c r="Q188" s="100" t="s">
        <v>1059</v>
      </c>
      <c r="R188" s="100" t="s">
        <v>623</v>
      </c>
      <c r="S188" s="99" t="s">
        <v>4768</v>
      </c>
      <c r="T188" s="99" t="s">
        <v>4768</v>
      </c>
      <c r="U188" s="100"/>
      <c r="V188" s="100"/>
      <c r="W188" s="100"/>
      <c r="X188" s="102" t="s">
        <v>3012</v>
      </c>
      <c r="Y188" s="99" t="s">
        <v>3013</v>
      </c>
      <c r="Z188" s="99"/>
      <c r="AA188" s="99" t="s">
        <v>139</v>
      </c>
      <c r="AB188" s="105" t="s">
        <v>230</v>
      </c>
      <c r="AC188" s="100" t="s">
        <v>2567</v>
      </c>
      <c r="AD188" s="99" t="s">
        <v>2845</v>
      </c>
      <c r="AE188" s="99" t="s">
        <v>117</v>
      </c>
      <c r="AF188" s="101">
        <v>40115</v>
      </c>
      <c r="AG188" s="104">
        <v>10</v>
      </c>
      <c r="AH188" s="101">
        <v>40115</v>
      </c>
      <c r="AI188" s="104">
        <v>10</v>
      </c>
      <c r="AJ188" s="105" t="s">
        <v>119</v>
      </c>
      <c r="AK188" s="106" t="s">
        <v>623</v>
      </c>
      <c r="AL188" s="106"/>
      <c r="AM188" s="101"/>
      <c r="AN188" s="104" t="s">
        <v>623</v>
      </c>
      <c r="AO188" s="100" t="s">
        <v>623</v>
      </c>
      <c r="AQ188" s="105" t="s">
        <v>5348</v>
      </c>
      <c r="AS188" s="96">
        <v>5</v>
      </c>
      <c r="AT188" s="96" t="s">
        <v>7646</v>
      </c>
    </row>
    <row r="189" spans="1:46" ht="15.75" customHeight="1" x14ac:dyDescent="0.2">
      <c r="A189" s="118">
        <v>20164</v>
      </c>
      <c r="B189" s="119" t="s">
        <v>4058</v>
      </c>
      <c r="C189" s="119" t="s">
        <v>160</v>
      </c>
      <c r="D189" s="100" t="s">
        <v>138</v>
      </c>
      <c r="E189" s="101"/>
      <c r="F189" s="100"/>
      <c r="G189" s="99" t="s">
        <v>2565</v>
      </c>
      <c r="H189" s="100" t="s">
        <v>623</v>
      </c>
      <c r="I189" s="101"/>
      <c r="J189" s="100"/>
      <c r="K189" s="100" t="s">
        <v>4020</v>
      </c>
      <c r="L189" s="100" t="s">
        <v>623</v>
      </c>
      <c r="M189" s="102" t="s">
        <v>623</v>
      </c>
      <c r="N189" s="103"/>
      <c r="O189" s="99" t="s">
        <v>623</v>
      </c>
      <c r="P189" s="100"/>
      <c r="Q189" s="100"/>
      <c r="R189" s="100"/>
      <c r="S189" s="99" t="s">
        <v>2565</v>
      </c>
      <c r="T189" s="99" t="s">
        <v>2565</v>
      </c>
      <c r="U189" s="100"/>
      <c r="V189" s="100"/>
      <c r="W189" s="100"/>
      <c r="X189" s="100" t="s">
        <v>2933</v>
      </c>
      <c r="Y189" s="99"/>
      <c r="Z189" s="99"/>
      <c r="AA189" s="99"/>
      <c r="AB189" s="105"/>
      <c r="AC189" s="100"/>
      <c r="AD189" s="99"/>
      <c r="AE189" s="99"/>
      <c r="AF189" s="101"/>
      <c r="AG189" s="104" t="s">
        <v>623</v>
      </c>
      <c r="AH189" s="101"/>
      <c r="AI189" s="104" t="s">
        <v>623</v>
      </c>
      <c r="AJ189" s="108" t="s">
        <v>163</v>
      </c>
      <c r="AK189" s="112" t="s">
        <v>623</v>
      </c>
      <c r="AL189" s="112"/>
      <c r="AM189" s="110"/>
      <c r="AN189" s="107" t="s">
        <v>623</v>
      </c>
      <c r="AO189" s="109" t="s">
        <v>623</v>
      </c>
      <c r="AP189" s="107"/>
      <c r="AQ189" s="108"/>
      <c r="AR189" s="107"/>
      <c r="AS189" s="96" t="s">
        <v>623</v>
      </c>
      <c r="AT189" s="96" t="s">
        <v>7646</v>
      </c>
    </row>
    <row r="190" spans="1:46" ht="15.75" customHeight="1" x14ac:dyDescent="0.2">
      <c r="A190" s="118">
        <v>20165</v>
      </c>
      <c r="B190" s="119" t="s">
        <v>1061</v>
      </c>
      <c r="C190" s="119" t="s">
        <v>1062</v>
      </c>
      <c r="D190" s="100" t="s">
        <v>138</v>
      </c>
      <c r="E190" s="101">
        <v>30720</v>
      </c>
      <c r="F190" s="100" t="s">
        <v>110</v>
      </c>
      <c r="G190" s="99" t="s">
        <v>4477</v>
      </c>
      <c r="H190" s="100" t="s">
        <v>1063</v>
      </c>
      <c r="I190" s="101">
        <v>37265</v>
      </c>
      <c r="J190" s="100" t="s">
        <v>312</v>
      </c>
      <c r="K190" s="100" t="s">
        <v>4020</v>
      </c>
      <c r="L190" s="100" t="s">
        <v>4106</v>
      </c>
      <c r="M190" s="102"/>
      <c r="N190" s="103"/>
      <c r="O190" s="99" t="s">
        <v>1060</v>
      </c>
      <c r="P190" s="100" t="s">
        <v>1064</v>
      </c>
      <c r="Q190" s="100" t="s">
        <v>1065</v>
      </c>
      <c r="R190" s="100" t="s">
        <v>623</v>
      </c>
      <c r="S190" s="99" t="s">
        <v>4658</v>
      </c>
      <c r="T190" s="99" t="s">
        <v>4658</v>
      </c>
      <c r="U190" s="100"/>
      <c r="V190" s="100"/>
      <c r="W190" s="100"/>
      <c r="X190" s="100" t="s">
        <v>16</v>
      </c>
      <c r="Y190" s="99" t="s">
        <v>3011</v>
      </c>
      <c r="Z190" s="99"/>
      <c r="AA190" s="99" t="s">
        <v>139</v>
      </c>
      <c r="AB190" s="105" t="s">
        <v>230</v>
      </c>
      <c r="AC190" s="100" t="s">
        <v>31</v>
      </c>
      <c r="AD190" s="99"/>
      <c r="AE190" s="99" t="s">
        <v>117</v>
      </c>
      <c r="AF190" s="101"/>
      <c r="AG190" s="104" t="s">
        <v>623</v>
      </c>
      <c r="AH190" s="101">
        <v>40119</v>
      </c>
      <c r="AI190" s="104">
        <v>11</v>
      </c>
      <c r="AJ190" s="108" t="s">
        <v>163</v>
      </c>
      <c r="AK190" s="112" t="s">
        <v>623</v>
      </c>
      <c r="AL190" s="112"/>
      <c r="AM190" s="110">
        <v>40119</v>
      </c>
      <c r="AN190" s="107">
        <v>11</v>
      </c>
      <c r="AO190" s="109"/>
      <c r="AP190" s="107"/>
      <c r="AQ190" s="108"/>
      <c r="AR190" s="107"/>
      <c r="AS190" s="96">
        <v>2</v>
      </c>
      <c r="AT190" s="96" t="s">
        <v>7646</v>
      </c>
    </row>
    <row r="191" spans="1:46" s="107" customFormat="1" ht="19.5" customHeight="1" x14ac:dyDescent="0.2">
      <c r="A191" s="118">
        <v>20166</v>
      </c>
      <c r="B191" s="119" t="s">
        <v>1066</v>
      </c>
      <c r="C191" s="119" t="s">
        <v>527</v>
      </c>
      <c r="D191" s="100" t="s">
        <v>138</v>
      </c>
      <c r="E191" s="101"/>
      <c r="F191" s="100"/>
      <c r="G191" s="99" t="s">
        <v>2565</v>
      </c>
      <c r="H191" s="100" t="s">
        <v>623</v>
      </c>
      <c r="I191" s="101"/>
      <c r="J191" s="100"/>
      <c r="K191" s="100" t="s">
        <v>4020</v>
      </c>
      <c r="L191" s="100" t="s">
        <v>623</v>
      </c>
      <c r="M191" s="102" t="s">
        <v>623</v>
      </c>
      <c r="N191" s="103"/>
      <c r="O191" s="99" t="s">
        <v>623</v>
      </c>
      <c r="P191" s="100"/>
      <c r="Q191" s="100"/>
      <c r="R191" s="100"/>
      <c r="S191" s="99" t="s">
        <v>2565</v>
      </c>
      <c r="T191" s="99" t="s">
        <v>2565</v>
      </c>
      <c r="U191" s="100"/>
      <c r="V191" s="100"/>
      <c r="W191" s="100"/>
      <c r="X191" s="100" t="s">
        <v>2933</v>
      </c>
      <c r="Y191" s="99"/>
      <c r="Z191" s="99"/>
      <c r="AA191" s="99"/>
      <c r="AB191" s="105"/>
      <c r="AC191" s="100"/>
      <c r="AD191" s="99"/>
      <c r="AE191" s="99"/>
      <c r="AF191" s="101"/>
      <c r="AG191" s="104" t="s">
        <v>623</v>
      </c>
      <c r="AH191" s="101"/>
      <c r="AI191" s="104" t="s">
        <v>623</v>
      </c>
      <c r="AJ191" s="108" t="s">
        <v>163</v>
      </c>
      <c r="AK191" s="112" t="s">
        <v>623</v>
      </c>
      <c r="AL191" s="112"/>
      <c r="AM191" s="110"/>
      <c r="AN191" s="107" t="s">
        <v>623</v>
      </c>
      <c r="AO191" s="109" t="s">
        <v>623</v>
      </c>
      <c r="AQ191" s="108"/>
      <c r="AS191" s="96" t="s">
        <v>623</v>
      </c>
      <c r="AT191" s="96" t="s">
        <v>7646</v>
      </c>
    </row>
    <row r="192" spans="1:46" ht="15.75" customHeight="1" x14ac:dyDescent="0.2">
      <c r="A192" s="118">
        <v>20167</v>
      </c>
      <c r="B192" s="119" t="s">
        <v>1068</v>
      </c>
      <c r="C192" s="119" t="s">
        <v>1069</v>
      </c>
      <c r="D192" s="100" t="s">
        <v>138</v>
      </c>
      <c r="E192" s="101">
        <v>31778</v>
      </c>
      <c r="F192" s="100" t="s">
        <v>879</v>
      </c>
      <c r="G192" s="99" t="s">
        <v>4521</v>
      </c>
      <c r="H192" s="100" t="s">
        <v>1070</v>
      </c>
      <c r="I192" s="101">
        <v>38233</v>
      </c>
      <c r="J192" s="100" t="s">
        <v>879</v>
      </c>
      <c r="K192" s="100" t="s">
        <v>4044</v>
      </c>
      <c r="L192" s="100" t="s">
        <v>4142</v>
      </c>
      <c r="M192" s="102" t="s">
        <v>623</v>
      </c>
      <c r="N192" s="103"/>
      <c r="O192" s="99" t="s">
        <v>1067</v>
      </c>
      <c r="P192" s="100" t="s">
        <v>623</v>
      </c>
      <c r="Q192" s="100" t="s">
        <v>1071</v>
      </c>
      <c r="R192" s="100" t="s">
        <v>623</v>
      </c>
      <c r="S192" s="99" t="s">
        <v>4694</v>
      </c>
      <c r="T192" s="99" t="s">
        <v>5049</v>
      </c>
      <c r="U192" s="100"/>
      <c r="V192" s="100"/>
      <c r="W192" s="100"/>
      <c r="X192" s="102" t="s">
        <v>16</v>
      </c>
      <c r="Y192" s="99" t="s">
        <v>3011</v>
      </c>
      <c r="Z192" s="99"/>
      <c r="AA192" s="99" t="s">
        <v>139</v>
      </c>
      <c r="AB192" s="105" t="s">
        <v>230</v>
      </c>
      <c r="AC192" s="100" t="s">
        <v>2672</v>
      </c>
      <c r="AD192" s="99" t="s">
        <v>2673</v>
      </c>
      <c r="AE192" s="99" t="s">
        <v>226</v>
      </c>
      <c r="AF192" s="101">
        <v>40120</v>
      </c>
      <c r="AG192" s="104">
        <v>11</v>
      </c>
      <c r="AH192" s="101">
        <v>40120</v>
      </c>
      <c r="AI192" s="104">
        <v>11</v>
      </c>
      <c r="AJ192" s="105" t="s">
        <v>163</v>
      </c>
      <c r="AK192" s="106" t="s">
        <v>623</v>
      </c>
      <c r="AL192" s="106"/>
      <c r="AM192" s="101">
        <v>41573</v>
      </c>
      <c r="AN192" s="104">
        <v>10</v>
      </c>
      <c r="AO192" s="100" t="s">
        <v>623</v>
      </c>
      <c r="AP192" s="107"/>
      <c r="AQ192" s="105" t="s">
        <v>5348</v>
      </c>
      <c r="AR192" s="107"/>
      <c r="AS192" s="96">
        <v>1</v>
      </c>
      <c r="AT192" s="96" t="s">
        <v>7646</v>
      </c>
    </row>
    <row r="193" spans="1:46" s="107" customFormat="1" ht="19.5" customHeight="1" x14ac:dyDescent="0.2">
      <c r="A193" s="118">
        <v>20168</v>
      </c>
      <c r="B193" s="127" t="s">
        <v>534</v>
      </c>
      <c r="C193" s="127" t="s">
        <v>1073</v>
      </c>
      <c r="D193" s="100" t="s">
        <v>138</v>
      </c>
      <c r="E193" s="101">
        <v>31486</v>
      </c>
      <c r="F193" s="100"/>
      <c r="G193" s="99" t="s">
        <v>1074</v>
      </c>
      <c r="H193" s="100" t="s">
        <v>1075</v>
      </c>
      <c r="I193" s="101">
        <v>37068</v>
      </c>
      <c r="J193" s="100" t="s">
        <v>1074</v>
      </c>
      <c r="K193" s="100" t="s">
        <v>158</v>
      </c>
      <c r="L193" s="100" t="s">
        <v>1049</v>
      </c>
      <c r="M193" s="102">
        <v>0</v>
      </c>
      <c r="N193" s="103"/>
      <c r="O193" s="216" t="s">
        <v>1072</v>
      </c>
      <c r="P193" s="100"/>
      <c r="Q193" s="100" t="s">
        <v>1078</v>
      </c>
      <c r="R193" s="100"/>
      <c r="S193" s="99" t="s">
        <v>1076</v>
      </c>
      <c r="T193" s="99" t="s">
        <v>1077</v>
      </c>
      <c r="U193" s="100" t="s">
        <v>1079</v>
      </c>
      <c r="V193" s="100"/>
      <c r="W193" s="100" t="s">
        <v>1080</v>
      </c>
      <c r="X193" s="100" t="s">
        <v>12</v>
      </c>
      <c r="Y193" s="99" t="s">
        <v>308</v>
      </c>
      <c r="Z193" s="99"/>
      <c r="AA193" s="99" t="s">
        <v>161</v>
      </c>
      <c r="AB193" s="105" t="s">
        <v>611</v>
      </c>
      <c r="AC193" s="102"/>
      <c r="AD193" s="105"/>
      <c r="AE193" s="105" t="s">
        <v>226</v>
      </c>
      <c r="AF193" s="101"/>
      <c r="AG193" s="104" t="s">
        <v>623</v>
      </c>
      <c r="AH193" s="101"/>
      <c r="AI193" s="104" t="s">
        <v>623</v>
      </c>
      <c r="AJ193" s="99" t="s">
        <v>163</v>
      </c>
      <c r="AK193" s="99"/>
      <c r="AL193" s="99"/>
      <c r="AM193" s="110">
        <v>40744</v>
      </c>
      <c r="AN193" s="107">
        <v>7</v>
      </c>
      <c r="AO193" s="100"/>
      <c r="AP193" s="104"/>
      <c r="AQ193" s="99"/>
      <c r="AR193" s="104"/>
      <c r="AS193" s="96">
        <v>3</v>
      </c>
      <c r="AT193" s="96" t="s">
        <v>7646</v>
      </c>
    </row>
    <row r="194" spans="1:46" ht="15.75" customHeight="1" x14ac:dyDescent="0.2">
      <c r="A194" s="118">
        <v>20169</v>
      </c>
      <c r="B194" s="119" t="s">
        <v>1082</v>
      </c>
      <c r="C194" s="119" t="s">
        <v>183</v>
      </c>
      <c r="D194" s="100" t="s">
        <v>109</v>
      </c>
      <c r="E194" s="101">
        <v>30064</v>
      </c>
      <c r="F194" s="100" t="s">
        <v>110</v>
      </c>
      <c r="G194" s="99" t="s">
        <v>4477</v>
      </c>
      <c r="H194" s="100" t="s">
        <v>1083</v>
      </c>
      <c r="I194" s="101">
        <v>39998</v>
      </c>
      <c r="J194" s="100" t="s">
        <v>110</v>
      </c>
      <c r="K194" s="100" t="s">
        <v>4020</v>
      </c>
      <c r="L194" s="100" t="s">
        <v>157</v>
      </c>
      <c r="M194" s="102" t="s">
        <v>623</v>
      </c>
      <c r="N194" s="103"/>
      <c r="O194" s="99" t="s">
        <v>1081</v>
      </c>
      <c r="P194" s="100" t="s">
        <v>1084</v>
      </c>
      <c r="Q194" s="100" t="s">
        <v>1085</v>
      </c>
      <c r="R194" s="100" t="s">
        <v>623</v>
      </c>
      <c r="S194" s="99" t="s">
        <v>4606</v>
      </c>
      <c r="T194" s="99" t="s">
        <v>4606</v>
      </c>
      <c r="U194" s="100"/>
      <c r="V194" s="100"/>
      <c r="W194" s="100"/>
      <c r="X194" s="100" t="s">
        <v>8</v>
      </c>
      <c r="Y194" s="99" t="s">
        <v>2971</v>
      </c>
      <c r="Z194" s="99"/>
      <c r="AA194" s="99" t="s">
        <v>144</v>
      </c>
      <c r="AB194" s="105" t="s">
        <v>116</v>
      </c>
      <c r="AC194" s="100" t="s">
        <v>201</v>
      </c>
      <c r="AD194" s="99"/>
      <c r="AE194" s="99" t="s">
        <v>117</v>
      </c>
      <c r="AF194" s="101">
        <v>40122</v>
      </c>
      <c r="AG194" s="104">
        <v>11</v>
      </c>
      <c r="AH194" s="101">
        <v>40122</v>
      </c>
      <c r="AI194" s="104">
        <v>11</v>
      </c>
      <c r="AJ194" s="105" t="s">
        <v>119</v>
      </c>
      <c r="AK194" s="106" t="s">
        <v>623</v>
      </c>
      <c r="AL194" s="106"/>
      <c r="AM194" s="101"/>
      <c r="AN194" s="104" t="s">
        <v>623</v>
      </c>
      <c r="AO194" s="100" t="s">
        <v>623</v>
      </c>
      <c r="AP194" s="107"/>
      <c r="AQ194" s="105" t="s">
        <v>5347</v>
      </c>
      <c r="AR194" s="107"/>
      <c r="AS194" s="96">
        <v>4</v>
      </c>
      <c r="AT194" s="96" t="s">
        <v>7646</v>
      </c>
    </row>
    <row r="195" spans="1:46" s="107" customFormat="1" ht="19.5" customHeight="1" x14ac:dyDescent="0.2">
      <c r="A195" s="118">
        <v>20170</v>
      </c>
      <c r="B195" s="127" t="s">
        <v>1020</v>
      </c>
      <c r="C195" s="127" t="s">
        <v>1087</v>
      </c>
      <c r="D195" s="100" t="s">
        <v>109</v>
      </c>
      <c r="E195" s="101" t="s">
        <v>1088</v>
      </c>
      <c r="F195" s="100"/>
      <c r="G195" s="99" t="s">
        <v>110</v>
      </c>
      <c r="H195" s="100" t="s">
        <v>1089</v>
      </c>
      <c r="I195" s="101">
        <v>38252</v>
      </c>
      <c r="J195" s="100" t="s">
        <v>110</v>
      </c>
      <c r="K195" s="100" t="s">
        <v>158</v>
      </c>
      <c r="L195" s="100" t="s">
        <v>328</v>
      </c>
      <c r="M195" s="102">
        <v>0</v>
      </c>
      <c r="N195" s="103"/>
      <c r="O195" s="216" t="s">
        <v>1086</v>
      </c>
      <c r="P195" s="100"/>
      <c r="Q195" s="100" t="s">
        <v>1091</v>
      </c>
      <c r="R195" s="100"/>
      <c r="S195" s="99" t="s">
        <v>1090</v>
      </c>
      <c r="T195" s="99" t="s">
        <v>1090</v>
      </c>
      <c r="U195" s="100">
        <v>0</v>
      </c>
      <c r="V195" s="100"/>
      <c r="W195" s="100">
        <v>0</v>
      </c>
      <c r="X195" s="100" t="s">
        <v>17</v>
      </c>
      <c r="Y195" s="99" t="s">
        <v>5252</v>
      </c>
      <c r="Z195" s="99"/>
      <c r="AA195" s="99" t="s">
        <v>139</v>
      </c>
      <c r="AB195" s="105" t="s">
        <v>230</v>
      </c>
      <c r="AC195" s="102" t="s">
        <v>52</v>
      </c>
      <c r="AD195" s="105" t="s">
        <v>53</v>
      </c>
      <c r="AE195" s="105" t="s">
        <v>117</v>
      </c>
      <c r="AF195" s="101"/>
      <c r="AG195" s="104" t="s">
        <v>623</v>
      </c>
      <c r="AH195" s="101"/>
      <c r="AI195" s="104" t="s">
        <v>623</v>
      </c>
      <c r="AJ195" s="99" t="s">
        <v>163</v>
      </c>
      <c r="AK195" s="99"/>
      <c r="AL195" s="99"/>
      <c r="AM195" s="110">
        <v>41183</v>
      </c>
      <c r="AN195" s="107">
        <v>10</v>
      </c>
      <c r="AO195" s="100"/>
      <c r="AP195" s="104"/>
      <c r="AQ195" s="99"/>
      <c r="AR195" s="104"/>
      <c r="AS195" s="96">
        <v>9</v>
      </c>
      <c r="AT195" s="96" t="s">
        <v>7646</v>
      </c>
    </row>
    <row r="196" spans="1:46" ht="15.75" customHeight="1" x14ac:dyDescent="0.2">
      <c r="A196" s="118">
        <v>20171</v>
      </c>
      <c r="B196" s="119" t="s">
        <v>1093</v>
      </c>
      <c r="C196" s="119" t="s">
        <v>1094</v>
      </c>
      <c r="D196" s="100" t="s">
        <v>138</v>
      </c>
      <c r="E196" s="101">
        <v>30437</v>
      </c>
      <c r="F196" s="100" t="s">
        <v>110</v>
      </c>
      <c r="G196" s="99" t="s">
        <v>4477</v>
      </c>
      <c r="H196" s="100" t="s">
        <v>1095</v>
      </c>
      <c r="I196" s="101">
        <v>35907</v>
      </c>
      <c r="J196" s="100" t="s">
        <v>110</v>
      </c>
      <c r="K196" s="100" t="s">
        <v>4048</v>
      </c>
      <c r="L196" s="100" t="s">
        <v>4131</v>
      </c>
      <c r="M196" s="102" t="s">
        <v>623</v>
      </c>
      <c r="N196" s="103"/>
      <c r="O196" s="99" t="s">
        <v>1092</v>
      </c>
      <c r="P196" s="100" t="s">
        <v>1096</v>
      </c>
      <c r="Q196" s="100" t="s">
        <v>1097</v>
      </c>
      <c r="R196" s="100" t="s">
        <v>623</v>
      </c>
      <c r="S196" s="99" t="s">
        <v>4679</v>
      </c>
      <c r="T196" s="99" t="s">
        <v>4679</v>
      </c>
      <c r="U196" s="100"/>
      <c r="V196" s="100"/>
      <c r="W196" s="100"/>
      <c r="X196" s="100" t="s">
        <v>17</v>
      </c>
      <c r="Y196" s="99" t="s">
        <v>5252</v>
      </c>
      <c r="Z196" s="99"/>
      <c r="AA196" s="99" t="s">
        <v>139</v>
      </c>
      <c r="AB196" s="105" t="s">
        <v>230</v>
      </c>
      <c r="AC196" s="100" t="s">
        <v>2972</v>
      </c>
      <c r="AD196" s="105" t="s">
        <v>2572</v>
      </c>
      <c r="AE196" s="99" t="s">
        <v>117</v>
      </c>
      <c r="AF196" s="101">
        <v>40133</v>
      </c>
      <c r="AG196" s="104">
        <v>11</v>
      </c>
      <c r="AH196" s="101">
        <v>40133</v>
      </c>
      <c r="AI196" s="104">
        <v>11</v>
      </c>
      <c r="AJ196" s="105" t="s">
        <v>119</v>
      </c>
      <c r="AK196" s="106" t="s">
        <v>623</v>
      </c>
      <c r="AL196" s="106"/>
      <c r="AM196" s="101"/>
      <c r="AN196" s="104" t="s">
        <v>623</v>
      </c>
      <c r="AO196" s="100" t="s">
        <v>623</v>
      </c>
      <c r="AP196" s="107"/>
      <c r="AQ196" s="105" t="s">
        <v>5347</v>
      </c>
      <c r="AR196" s="107"/>
      <c r="AS196" s="96">
        <v>5</v>
      </c>
      <c r="AT196" s="96" t="s">
        <v>7646</v>
      </c>
    </row>
    <row r="197" spans="1:46" s="107" customFormat="1" ht="15.75" customHeight="1" x14ac:dyDescent="0.2">
      <c r="A197" s="118">
        <v>20172</v>
      </c>
      <c r="B197" s="119" t="s">
        <v>1099</v>
      </c>
      <c r="C197" s="119" t="s">
        <v>527</v>
      </c>
      <c r="D197" s="100" t="s">
        <v>138</v>
      </c>
      <c r="E197" s="101">
        <v>31936</v>
      </c>
      <c r="F197" s="100" t="s">
        <v>564</v>
      </c>
      <c r="G197" s="99" t="s">
        <v>4475</v>
      </c>
      <c r="H197" s="100" t="s">
        <v>4289</v>
      </c>
      <c r="I197" s="101">
        <v>37855</v>
      </c>
      <c r="J197" s="100" t="s">
        <v>1100</v>
      </c>
      <c r="K197" s="100" t="s">
        <v>4020</v>
      </c>
      <c r="L197" s="100" t="s">
        <v>143</v>
      </c>
      <c r="M197" s="102"/>
      <c r="N197" s="103"/>
      <c r="O197" s="99" t="s">
        <v>623</v>
      </c>
      <c r="P197" s="100" t="s">
        <v>623</v>
      </c>
      <c r="Q197" s="100" t="s">
        <v>1101</v>
      </c>
      <c r="R197" s="100" t="s">
        <v>623</v>
      </c>
      <c r="S197" s="99" t="s">
        <v>4819</v>
      </c>
      <c r="T197" s="99" t="s">
        <v>4819</v>
      </c>
      <c r="U197" s="100"/>
      <c r="V197" s="100"/>
      <c r="W197" s="100"/>
      <c r="X197" s="100" t="s">
        <v>17</v>
      </c>
      <c r="Y197" s="99" t="s">
        <v>5252</v>
      </c>
      <c r="Z197" s="99"/>
      <c r="AA197" s="99" t="s">
        <v>139</v>
      </c>
      <c r="AB197" s="105" t="s">
        <v>230</v>
      </c>
      <c r="AC197" s="100"/>
      <c r="AD197" s="99"/>
      <c r="AE197" s="99" t="s">
        <v>117</v>
      </c>
      <c r="AF197" s="101"/>
      <c r="AG197" s="104" t="s">
        <v>623</v>
      </c>
      <c r="AH197" s="101"/>
      <c r="AI197" s="104" t="s">
        <v>623</v>
      </c>
      <c r="AJ197" s="108" t="s">
        <v>163</v>
      </c>
      <c r="AK197" s="112" t="s">
        <v>623</v>
      </c>
      <c r="AL197" s="112"/>
      <c r="AM197" s="110"/>
      <c r="AN197" s="107" t="s">
        <v>623</v>
      </c>
      <c r="AO197" s="109"/>
      <c r="AQ197" s="108"/>
      <c r="AS197" s="96">
        <v>6</v>
      </c>
      <c r="AT197" s="96" t="s">
        <v>7646</v>
      </c>
    </row>
    <row r="198" spans="1:46" s="107" customFormat="1" ht="15.75" customHeight="1" x14ac:dyDescent="0.2">
      <c r="A198" s="118">
        <v>20173</v>
      </c>
      <c r="B198" s="127" t="s">
        <v>247</v>
      </c>
      <c r="C198" s="127" t="s">
        <v>1102</v>
      </c>
      <c r="D198" s="100" t="s">
        <v>138</v>
      </c>
      <c r="E198" s="101">
        <v>28941</v>
      </c>
      <c r="F198" s="100"/>
      <c r="G198" s="99" t="s">
        <v>336</v>
      </c>
      <c r="H198" s="100" t="s">
        <v>1103</v>
      </c>
      <c r="I198" s="101">
        <v>35457</v>
      </c>
      <c r="J198" s="100" t="s">
        <v>1104</v>
      </c>
      <c r="K198" s="100" t="s">
        <v>158</v>
      </c>
      <c r="L198" s="100" t="s">
        <v>1110</v>
      </c>
      <c r="M198" s="102">
        <v>0</v>
      </c>
      <c r="N198" s="103"/>
      <c r="O198" s="216">
        <v>0</v>
      </c>
      <c r="P198" s="100"/>
      <c r="Q198" s="100" t="s">
        <v>1107</v>
      </c>
      <c r="R198" s="100"/>
      <c r="S198" s="99" t="s">
        <v>1105</v>
      </c>
      <c r="T198" s="99" t="s">
        <v>1106</v>
      </c>
      <c r="U198" s="100" t="s">
        <v>1108</v>
      </c>
      <c r="V198" s="100"/>
      <c r="W198" s="100" t="s">
        <v>1109</v>
      </c>
      <c r="X198" s="100" t="s">
        <v>17</v>
      </c>
      <c r="Y198" s="99" t="s">
        <v>5252</v>
      </c>
      <c r="Z198" s="99"/>
      <c r="AA198" s="99" t="s">
        <v>139</v>
      </c>
      <c r="AB198" s="105" t="s">
        <v>230</v>
      </c>
      <c r="AC198" s="102"/>
      <c r="AD198" s="105"/>
      <c r="AE198" s="105" t="s">
        <v>117</v>
      </c>
      <c r="AF198" s="101"/>
      <c r="AG198" s="104" t="s">
        <v>623</v>
      </c>
      <c r="AH198" s="101"/>
      <c r="AI198" s="104" t="s">
        <v>623</v>
      </c>
      <c r="AJ198" s="99" t="s">
        <v>163</v>
      </c>
      <c r="AK198" s="99"/>
      <c r="AL198" s="99"/>
      <c r="AM198" s="110">
        <v>40330</v>
      </c>
      <c r="AN198" s="107">
        <v>6</v>
      </c>
      <c r="AO198" s="100"/>
      <c r="AP198" s="104"/>
      <c r="AQ198" s="99"/>
      <c r="AR198" s="104"/>
      <c r="AS198" s="96">
        <v>3</v>
      </c>
      <c r="AT198" s="96" t="s">
        <v>7646</v>
      </c>
    </row>
    <row r="199" spans="1:46" s="107" customFormat="1" ht="15.75" customHeight="1" x14ac:dyDescent="0.2">
      <c r="A199" s="118">
        <v>20174</v>
      </c>
      <c r="B199" s="127" t="s">
        <v>1112</v>
      </c>
      <c r="C199" s="127" t="s">
        <v>674</v>
      </c>
      <c r="D199" s="100" t="s">
        <v>138</v>
      </c>
      <c r="E199" s="101">
        <v>29467</v>
      </c>
      <c r="F199" s="100"/>
      <c r="G199" s="99" t="s">
        <v>110</v>
      </c>
      <c r="H199" s="100" t="s">
        <v>1113</v>
      </c>
      <c r="I199" s="101">
        <v>36236</v>
      </c>
      <c r="J199" s="100" t="s">
        <v>734</v>
      </c>
      <c r="K199" s="100" t="s">
        <v>307</v>
      </c>
      <c r="L199" s="100" t="s">
        <v>1118</v>
      </c>
      <c r="M199" s="102">
        <v>0</v>
      </c>
      <c r="N199" s="103"/>
      <c r="O199" s="216" t="s">
        <v>1111</v>
      </c>
      <c r="P199" s="100"/>
      <c r="Q199" s="100" t="s">
        <v>1115</v>
      </c>
      <c r="R199" s="100"/>
      <c r="S199" s="99" t="s">
        <v>1114</v>
      </c>
      <c r="T199" s="99" t="s">
        <v>1114</v>
      </c>
      <c r="U199" s="100" t="s">
        <v>1116</v>
      </c>
      <c r="V199" s="100"/>
      <c r="W199" s="100" t="s">
        <v>1117</v>
      </c>
      <c r="X199" s="100" t="s">
        <v>17</v>
      </c>
      <c r="Y199" s="99" t="s">
        <v>5252</v>
      </c>
      <c r="Z199" s="99"/>
      <c r="AA199" s="99" t="s">
        <v>139</v>
      </c>
      <c r="AB199" s="105" t="s">
        <v>230</v>
      </c>
      <c r="AC199" s="102"/>
      <c r="AD199" s="105"/>
      <c r="AE199" s="105" t="s">
        <v>117</v>
      </c>
      <c r="AF199" s="101"/>
      <c r="AG199" s="104" t="s">
        <v>623</v>
      </c>
      <c r="AH199" s="101"/>
      <c r="AI199" s="104" t="s">
        <v>623</v>
      </c>
      <c r="AJ199" s="99" t="s">
        <v>163</v>
      </c>
      <c r="AK199" s="99"/>
      <c r="AL199" s="99"/>
      <c r="AM199" s="110"/>
      <c r="AN199" s="107" t="s">
        <v>623</v>
      </c>
      <c r="AO199" s="100"/>
      <c r="AP199" s="104"/>
      <c r="AQ199" s="99"/>
      <c r="AR199" s="104"/>
      <c r="AS199" s="96">
        <v>9</v>
      </c>
      <c r="AT199" s="96" t="s">
        <v>7646</v>
      </c>
    </row>
    <row r="200" spans="1:46" s="107" customFormat="1" ht="19.5" customHeight="1" x14ac:dyDescent="0.2">
      <c r="A200" s="118">
        <v>20175</v>
      </c>
      <c r="B200" s="119" t="s">
        <v>1121</v>
      </c>
      <c r="C200" s="119" t="s">
        <v>527</v>
      </c>
      <c r="D200" s="100" t="s">
        <v>138</v>
      </c>
      <c r="E200" s="101">
        <v>30533</v>
      </c>
      <c r="F200" s="100" t="s">
        <v>1122</v>
      </c>
      <c r="G200" s="99" t="s">
        <v>4551</v>
      </c>
      <c r="H200" s="100" t="s">
        <v>4268</v>
      </c>
      <c r="I200" s="101">
        <v>35652</v>
      </c>
      <c r="J200" s="100" t="s">
        <v>1123</v>
      </c>
      <c r="K200" s="100" t="s">
        <v>4020</v>
      </c>
      <c r="L200" s="100" t="s">
        <v>4106</v>
      </c>
      <c r="M200" s="102" t="s">
        <v>623</v>
      </c>
      <c r="N200" s="103"/>
      <c r="O200" s="99" t="s">
        <v>1120</v>
      </c>
      <c r="P200" s="100" t="s">
        <v>623</v>
      </c>
      <c r="Q200" s="100" t="s">
        <v>4269</v>
      </c>
      <c r="R200" s="100" t="s">
        <v>623</v>
      </c>
      <c r="S200" s="99" t="s">
        <v>4806</v>
      </c>
      <c r="T200" s="99" t="s">
        <v>5120</v>
      </c>
      <c r="U200" s="100"/>
      <c r="V200" s="100"/>
      <c r="W200" s="100"/>
      <c r="X200" s="100" t="s">
        <v>9</v>
      </c>
      <c r="Y200" s="99" t="s">
        <v>2970</v>
      </c>
      <c r="Z200" s="99"/>
      <c r="AA200" s="99" t="s">
        <v>144</v>
      </c>
      <c r="AB200" s="105" t="s">
        <v>116</v>
      </c>
      <c r="AC200" s="100" t="s">
        <v>2672</v>
      </c>
      <c r="AD200" s="99"/>
      <c r="AE200" s="99" t="s">
        <v>226</v>
      </c>
      <c r="AF200" s="101">
        <v>40147</v>
      </c>
      <c r="AG200" s="104">
        <v>11</v>
      </c>
      <c r="AH200" s="101">
        <v>40147</v>
      </c>
      <c r="AI200" s="104">
        <v>11</v>
      </c>
      <c r="AJ200" s="108" t="s">
        <v>163</v>
      </c>
      <c r="AK200" s="112" t="s">
        <v>623</v>
      </c>
      <c r="AL200" s="112"/>
      <c r="AM200" s="110">
        <v>41334</v>
      </c>
      <c r="AN200" s="107">
        <v>3</v>
      </c>
      <c r="AO200" s="109" t="s">
        <v>623</v>
      </c>
      <c r="AQ200" s="108"/>
      <c r="AS200" s="96">
        <v>8</v>
      </c>
      <c r="AT200" s="96" t="s">
        <v>7646</v>
      </c>
    </row>
    <row r="201" spans="1:46" s="107" customFormat="1" ht="19.5" customHeight="1" x14ac:dyDescent="0.2">
      <c r="A201" s="118">
        <v>20176</v>
      </c>
      <c r="B201" s="119" t="s">
        <v>204</v>
      </c>
      <c r="C201" s="119" t="s">
        <v>1125</v>
      </c>
      <c r="D201" s="100" t="s">
        <v>138</v>
      </c>
      <c r="E201" s="101">
        <v>32037</v>
      </c>
      <c r="F201" s="100" t="s">
        <v>184</v>
      </c>
      <c r="G201" s="99" t="s">
        <v>4479</v>
      </c>
      <c r="H201" s="100" t="s">
        <v>1126</v>
      </c>
      <c r="I201" s="101">
        <v>38321</v>
      </c>
      <c r="J201" s="100" t="s">
        <v>184</v>
      </c>
      <c r="K201" s="100" t="s">
        <v>4020</v>
      </c>
      <c r="L201" s="100" t="s">
        <v>4132</v>
      </c>
      <c r="M201" s="102" t="s">
        <v>2222</v>
      </c>
      <c r="N201" s="103"/>
      <c r="O201" s="99" t="s">
        <v>1124</v>
      </c>
      <c r="P201" s="100" t="s">
        <v>623</v>
      </c>
      <c r="Q201" s="100" t="s">
        <v>1127</v>
      </c>
      <c r="R201" s="100" t="s">
        <v>623</v>
      </c>
      <c r="S201" s="99" t="s">
        <v>4733</v>
      </c>
      <c r="T201" s="99" t="s">
        <v>4733</v>
      </c>
      <c r="U201" s="100"/>
      <c r="V201" s="100"/>
      <c r="W201" s="100"/>
      <c r="X201" s="100" t="s">
        <v>15</v>
      </c>
      <c r="Y201" s="99"/>
      <c r="Z201" s="99"/>
      <c r="AA201" s="99" t="s">
        <v>139</v>
      </c>
      <c r="AB201" s="105" t="s">
        <v>230</v>
      </c>
      <c r="AC201" s="100" t="s">
        <v>31</v>
      </c>
      <c r="AD201" s="99"/>
      <c r="AE201" s="99" t="s">
        <v>117</v>
      </c>
      <c r="AF201" s="101"/>
      <c r="AG201" s="104" t="s">
        <v>623</v>
      </c>
      <c r="AH201" s="101">
        <v>40148</v>
      </c>
      <c r="AI201" s="104">
        <v>12</v>
      </c>
      <c r="AJ201" s="108" t="s">
        <v>163</v>
      </c>
      <c r="AK201" s="112" t="s">
        <v>623</v>
      </c>
      <c r="AL201" s="112"/>
      <c r="AM201" s="110">
        <v>40618</v>
      </c>
      <c r="AN201" s="107">
        <v>3</v>
      </c>
      <c r="AO201" s="109"/>
      <c r="AQ201" s="108"/>
      <c r="AS201" s="96">
        <v>9</v>
      </c>
      <c r="AT201" s="96" t="s">
        <v>7646</v>
      </c>
    </row>
    <row r="202" spans="1:46" ht="15.75" customHeight="1" x14ac:dyDescent="0.2">
      <c r="A202" s="118">
        <v>20177</v>
      </c>
      <c r="B202" s="119" t="s">
        <v>456</v>
      </c>
      <c r="C202" s="119" t="s">
        <v>595</v>
      </c>
      <c r="D202" s="100" t="s">
        <v>138</v>
      </c>
      <c r="E202" s="101">
        <v>31975</v>
      </c>
      <c r="F202" s="100" t="s">
        <v>184</v>
      </c>
      <c r="G202" s="99" t="s">
        <v>4479</v>
      </c>
      <c r="H202" s="100" t="s">
        <v>1128</v>
      </c>
      <c r="I202" s="101">
        <v>38279</v>
      </c>
      <c r="J202" s="100" t="s">
        <v>184</v>
      </c>
      <c r="K202" s="100" t="s">
        <v>4048</v>
      </c>
      <c r="L202" s="100" t="s">
        <v>4315</v>
      </c>
      <c r="M202" s="102" t="s">
        <v>2477</v>
      </c>
      <c r="N202" s="103"/>
      <c r="O202" s="99" t="s">
        <v>4316</v>
      </c>
      <c r="P202" s="100" t="s">
        <v>623</v>
      </c>
      <c r="Q202" s="100" t="s">
        <v>4317</v>
      </c>
      <c r="R202" s="100" t="s">
        <v>623</v>
      </c>
      <c r="S202" s="99" t="s">
        <v>4846</v>
      </c>
      <c r="T202" s="99" t="s">
        <v>4846</v>
      </c>
      <c r="U202" s="100"/>
      <c r="V202" s="100"/>
      <c r="W202" s="100"/>
      <c r="X202" s="102" t="s">
        <v>17</v>
      </c>
      <c r="Y202" s="99" t="s">
        <v>5252</v>
      </c>
      <c r="Z202" s="99"/>
      <c r="AA202" s="99" t="s">
        <v>139</v>
      </c>
      <c r="AB202" s="105" t="s">
        <v>230</v>
      </c>
      <c r="AC202" s="100" t="s">
        <v>31</v>
      </c>
      <c r="AD202" s="99" t="s">
        <v>37</v>
      </c>
      <c r="AE202" s="99" t="s">
        <v>117</v>
      </c>
      <c r="AF202" s="101">
        <v>40148</v>
      </c>
      <c r="AG202" s="104">
        <v>12</v>
      </c>
      <c r="AH202" s="101">
        <v>40148</v>
      </c>
      <c r="AI202" s="104">
        <v>12</v>
      </c>
      <c r="AJ202" s="105" t="s">
        <v>119</v>
      </c>
      <c r="AK202" s="106">
        <v>41214</v>
      </c>
      <c r="AL202" s="106">
        <v>41396</v>
      </c>
      <c r="AM202" s="101"/>
      <c r="AO202" s="100" t="s">
        <v>623</v>
      </c>
      <c r="AP202" s="107"/>
      <c r="AQ202" s="105" t="s">
        <v>5348</v>
      </c>
      <c r="AR202" s="107"/>
      <c r="AS202" s="96">
        <v>7</v>
      </c>
      <c r="AT202" s="96" t="s">
        <v>7646</v>
      </c>
    </row>
    <row r="203" spans="1:46" s="107" customFormat="1" ht="19.5" customHeight="1" x14ac:dyDescent="0.2">
      <c r="A203" s="118">
        <v>20178</v>
      </c>
      <c r="B203" s="127" t="s">
        <v>1129</v>
      </c>
      <c r="C203" s="127" t="s">
        <v>1130</v>
      </c>
      <c r="D203" s="100" t="s">
        <v>109</v>
      </c>
      <c r="E203" s="101">
        <v>30783</v>
      </c>
      <c r="F203" s="100"/>
      <c r="G203" s="99" t="s">
        <v>312</v>
      </c>
      <c r="H203" s="100" t="s">
        <v>1131</v>
      </c>
      <c r="I203" s="101">
        <v>36390</v>
      </c>
      <c r="J203" s="100" t="s">
        <v>312</v>
      </c>
      <c r="K203" s="100" t="s">
        <v>158</v>
      </c>
      <c r="L203" s="100" t="s">
        <v>157</v>
      </c>
      <c r="M203" s="102">
        <v>0</v>
      </c>
      <c r="N203" s="103"/>
      <c r="O203" s="216" t="s">
        <v>6245</v>
      </c>
      <c r="P203" s="100"/>
      <c r="Q203" s="100" t="s">
        <v>1133</v>
      </c>
      <c r="R203" s="100"/>
      <c r="S203" s="99" t="s">
        <v>1132</v>
      </c>
      <c r="T203" s="99"/>
      <c r="U203" s="100">
        <v>0</v>
      </c>
      <c r="V203" s="100"/>
      <c r="W203" s="100">
        <v>0</v>
      </c>
      <c r="X203" s="100" t="s">
        <v>15</v>
      </c>
      <c r="Y203" s="99"/>
      <c r="Z203" s="99"/>
      <c r="AA203" s="99" t="s">
        <v>139</v>
      </c>
      <c r="AB203" s="105" t="s">
        <v>230</v>
      </c>
      <c r="AC203" s="102"/>
      <c r="AD203" s="105"/>
      <c r="AE203" s="105" t="s">
        <v>117</v>
      </c>
      <c r="AF203" s="101"/>
      <c r="AG203" s="104" t="s">
        <v>623</v>
      </c>
      <c r="AH203" s="101"/>
      <c r="AI203" s="104" t="s">
        <v>623</v>
      </c>
      <c r="AJ203" s="99" t="s">
        <v>163</v>
      </c>
      <c r="AK203" s="99"/>
      <c r="AL203" s="99"/>
      <c r="AM203" s="110">
        <v>40663</v>
      </c>
      <c r="AN203" s="107">
        <v>4</v>
      </c>
      <c r="AO203" s="100"/>
      <c r="AP203" s="104"/>
      <c r="AQ203" s="99"/>
      <c r="AR203" s="104"/>
      <c r="AS203" s="96">
        <v>4</v>
      </c>
      <c r="AT203" s="96" t="s">
        <v>7646</v>
      </c>
    </row>
    <row r="204" spans="1:46" s="107" customFormat="1" ht="19.5" customHeight="1" x14ac:dyDescent="0.2">
      <c r="A204" s="118">
        <v>20179</v>
      </c>
      <c r="B204" s="119" t="s">
        <v>857</v>
      </c>
      <c r="C204" s="119" t="s">
        <v>443</v>
      </c>
      <c r="D204" s="100" t="s">
        <v>109</v>
      </c>
      <c r="E204" s="101">
        <v>31888</v>
      </c>
      <c r="F204" s="100" t="s">
        <v>110</v>
      </c>
      <c r="G204" s="99" t="s">
        <v>4477</v>
      </c>
      <c r="H204" s="100" t="s">
        <v>1135</v>
      </c>
      <c r="I204" s="101">
        <v>40236</v>
      </c>
      <c r="J204" s="100" t="s">
        <v>110</v>
      </c>
      <c r="K204" s="100" t="s">
        <v>4020</v>
      </c>
      <c r="L204" s="100" t="s">
        <v>373</v>
      </c>
      <c r="M204" s="102" t="s">
        <v>4077</v>
      </c>
      <c r="N204" s="103"/>
      <c r="O204" s="99" t="s">
        <v>1134</v>
      </c>
      <c r="P204" s="100" t="s">
        <v>1136</v>
      </c>
      <c r="Q204" s="100" t="s">
        <v>1137</v>
      </c>
      <c r="R204" s="100" t="s">
        <v>623</v>
      </c>
      <c r="S204" s="99" t="s">
        <v>4638</v>
      </c>
      <c r="T204" s="99" t="s">
        <v>5011</v>
      </c>
      <c r="U204" s="100" t="s">
        <v>623</v>
      </c>
      <c r="V204" s="100" t="s">
        <v>623</v>
      </c>
      <c r="W204" s="100" t="s">
        <v>623</v>
      </c>
      <c r="X204" s="100" t="s">
        <v>17</v>
      </c>
      <c r="Y204" s="99" t="s">
        <v>5252</v>
      </c>
      <c r="Z204" s="99"/>
      <c r="AA204" s="99" t="s">
        <v>139</v>
      </c>
      <c r="AB204" s="105" t="s">
        <v>230</v>
      </c>
      <c r="AC204" s="100" t="s">
        <v>54</v>
      </c>
      <c r="AD204" s="99" t="s">
        <v>823</v>
      </c>
      <c r="AE204" s="99" t="s">
        <v>117</v>
      </c>
      <c r="AF204" s="101">
        <v>40148</v>
      </c>
      <c r="AG204" s="104">
        <v>12</v>
      </c>
      <c r="AH204" s="101">
        <v>40148</v>
      </c>
      <c r="AI204" s="104">
        <v>12</v>
      </c>
      <c r="AJ204" s="105" t="s">
        <v>119</v>
      </c>
      <c r="AK204" s="106" t="s">
        <v>623</v>
      </c>
      <c r="AL204" s="106"/>
      <c r="AM204" s="101"/>
      <c r="AN204" s="104" t="s">
        <v>623</v>
      </c>
      <c r="AO204" s="100" t="s">
        <v>4078</v>
      </c>
      <c r="AQ204" s="105" t="s">
        <v>5347</v>
      </c>
      <c r="AS204" s="96">
        <v>4</v>
      </c>
      <c r="AT204" s="96" t="s">
        <v>7646</v>
      </c>
    </row>
    <row r="205" spans="1:46" s="107" customFormat="1" ht="19.5" customHeight="1" x14ac:dyDescent="0.2">
      <c r="A205" s="118">
        <v>20180</v>
      </c>
      <c r="B205" s="119" t="s">
        <v>743</v>
      </c>
      <c r="C205" s="119" t="s">
        <v>487</v>
      </c>
      <c r="D205" s="100" t="s">
        <v>138</v>
      </c>
      <c r="E205" s="101">
        <v>31539</v>
      </c>
      <c r="F205" s="100" t="s">
        <v>1138</v>
      </c>
      <c r="G205" s="99" t="s">
        <v>4499</v>
      </c>
      <c r="H205" s="100" t="s">
        <v>1139</v>
      </c>
      <c r="I205" s="101">
        <v>39109</v>
      </c>
      <c r="J205" s="100" t="s">
        <v>1138</v>
      </c>
      <c r="K205" s="100" t="s">
        <v>4044</v>
      </c>
      <c r="L205" s="100" t="s">
        <v>4064</v>
      </c>
      <c r="M205" s="102" t="s">
        <v>4065</v>
      </c>
      <c r="N205" s="103"/>
      <c r="O205" s="99" t="s">
        <v>2891</v>
      </c>
      <c r="P205" s="100" t="s">
        <v>1140</v>
      </c>
      <c r="Q205" s="100" t="s">
        <v>1141</v>
      </c>
      <c r="R205" s="100" t="s">
        <v>623</v>
      </c>
      <c r="S205" s="99" t="s">
        <v>4625</v>
      </c>
      <c r="T205" s="99" t="s">
        <v>5004</v>
      </c>
      <c r="U205" s="100"/>
      <c r="V205" s="100"/>
      <c r="W205" s="100"/>
      <c r="X205" s="100" t="s">
        <v>11</v>
      </c>
      <c r="Y205" s="99" t="s">
        <v>10</v>
      </c>
      <c r="Z205" s="99"/>
      <c r="AA205" s="99">
        <v>3</v>
      </c>
      <c r="AB205" s="105" t="s">
        <v>116</v>
      </c>
      <c r="AC205" s="100" t="s">
        <v>2677</v>
      </c>
      <c r="AD205" s="99" t="s">
        <v>2680</v>
      </c>
      <c r="AE205" s="99" t="s">
        <v>226</v>
      </c>
      <c r="AF205" s="101">
        <v>40149</v>
      </c>
      <c r="AG205" s="104">
        <v>12</v>
      </c>
      <c r="AH205" s="101">
        <v>40149</v>
      </c>
      <c r="AI205" s="104">
        <v>12</v>
      </c>
      <c r="AJ205" s="105" t="s">
        <v>119</v>
      </c>
      <c r="AK205" s="106" t="s">
        <v>623</v>
      </c>
      <c r="AL205" s="106"/>
      <c r="AM205" s="101"/>
      <c r="AN205" s="104" t="s">
        <v>623</v>
      </c>
      <c r="AO205" s="100" t="s">
        <v>623</v>
      </c>
      <c r="AQ205" s="105" t="s">
        <v>5347</v>
      </c>
      <c r="AS205" s="96">
        <v>5</v>
      </c>
      <c r="AT205" s="96" t="s">
        <v>7646</v>
      </c>
    </row>
    <row r="206" spans="1:46" s="107" customFormat="1" ht="19.5" customHeight="1" x14ac:dyDescent="0.2">
      <c r="A206" s="118">
        <v>20181</v>
      </c>
      <c r="B206" s="127" t="s">
        <v>1142</v>
      </c>
      <c r="C206" s="127" t="s">
        <v>513</v>
      </c>
      <c r="D206" s="100" t="s">
        <v>1143</v>
      </c>
      <c r="E206" s="101">
        <v>29679</v>
      </c>
      <c r="F206" s="100"/>
      <c r="G206" s="99" t="s">
        <v>355</v>
      </c>
      <c r="H206" s="100" t="s">
        <v>1144</v>
      </c>
      <c r="I206" s="101">
        <v>36228</v>
      </c>
      <c r="J206" s="100" t="s">
        <v>1145</v>
      </c>
      <c r="K206" s="100" t="s">
        <v>158</v>
      </c>
      <c r="L206" s="100" t="s">
        <v>1151</v>
      </c>
      <c r="M206" s="102">
        <v>0</v>
      </c>
      <c r="N206" s="103"/>
      <c r="O206" s="216">
        <v>0</v>
      </c>
      <c r="P206" s="100"/>
      <c r="Q206" s="100" t="s">
        <v>1149</v>
      </c>
      <c r="R206" s="100"/>
      <c r="S206" s="99" t="s">
        <v>1146</v>
      </c>
      <c r="T206" s="99" t="s">
        <v>1147</v>
      </c>
      <c r="U206" s="100" t="s">
        <v>1150</v>
      </c>
      <c r="V206" s="100"/>
      <c r="W206" s="100" t="s">
        <v>1148</v>
      </c>
      <c r="X206" s="100"/>
      <c r="Y206" s="99"/>
      <c r="Z206" s="99"/>
      <c r="AA206" s="99"/>
      <c r="AB206" s="105"/>
      <c r="AC206" s="102"/>
      <c r="AD206" s="105"/>
      <c r="AE206" s="105" t="s">
        <v>117</v>
      </c>
      <c r="AF206" s="101"/>
      <c r="AG206" s="104" t="s">
        <v>623</v>
      </c>
      <c r="AH206" s="101"/>
      <c r="AI206" s="104" t="s">
        <v>623</v>
      </c>
      <c r="AJ206" s="99" t="s">
        <v>163</v>
      </c>
      <c r="AK206" s="99"/>
      <c r="AL206" s="99"/>
      <c r="AM206" s="110"/>
      <c r="AN206" s="107" t="s">
        <v>623</v>
      </c>
      <c r="AO206" s="100"/>
      <c r="AP206" s="104"/>
      <c r="AQ206" s="99"/>
      <c r="AR206" s="104"/>
      <c r="AS206" s="96">
        <v>4</v>
      </c>
      <c r="AT206" s="96" t="s">
        <v>7646</v>
      </c>
    </row>
    <row r="207" spans="1:46" s="107" customFormat="1" ht="19.5" customHeight="1" x14ac:dyDescent="0.2">
      <c r="A207" s="118">
        <v>20182</v>
      </c>
      <c r="B207" s="119" t="s">
        <v>1153</v>
      </c>
      <c r="C207" s="119" t="s">
        <v>122</v>
      </c>
      <c r="D207" s="100" t="s">
        <v>138</v>
      </c>
      <c r="E207" s="101">
        <v>29926</v>
      </c>
      <c r="F207" s="100" t="s">
        <v>110</v>
      </c>
      <c r="G207" s="99" t="s">
        <v>4477</v>
      </c>
      <c r="H207" s="100" t="s">
        <v>1154</v>
      </c>
      <c r="I207" s="101">
        <v>36168</v>
      </c>
      <c r="J207" s="100" t="s">
        <v>110</v>
      </c>
      <c r="K207" s="100" t="s">
        <v>4020</v>
      </c>
      <c r="L207" s="100" t="s">
        <v>1157</v>
      </c>
      <c r="M207" s="102" t="s">
        <v>623</v>
      </c>
      <c r="N207" s="103"/>
      <c r="O207" s="99" t="s">
        <v>1152</v>
      </c>
      <c r="P207" s="100" t="s">
        <v>1155</v>
      </c>
      <c r="Q207" s="100" t="s">
        <v>1156</v>
      </c>
      <c r="R207" s="100" t="s">
        <v>623</v>
      </c>
      <c r="S207" s="99" t="s">
        <v>4798</v>
      </c>
      <c r="T207" s="99" t="s">
        <v>4798</v>
      </c>
      <c r="U207" s="100"/>
      <c r="V207" s="100"/>
      <c r="W207" s="100"/>
      <c r="X207" s="100" t="s">
        <v>14</v>
      </c>
      <c r="Y207" s="99" t="s">
        <v>13</v>
      </c>
      <c r="Z207" s="99"/>
      <c r="AA207" s="99">
        <v>3</v>
      </c>
      <c r="AB207" s="105" t="s">
        <v>116</v>
      </c>
      <c r="AC207" s="100" t="s">
        <v>201</v>
      </c>
      <c r="AD207" s="99" t="s">
        <v>5249</v>
      </c>
      <c r="AE207" s="99" t="s">
        <v>117</v>
      </c>
      <c r="AF207" s="101">
        <v>40163</v>
      </c>
      <c r="AG207" s="104">
        <v>12</v>
      </c>
      <c r="AH207" s="101">
        <v>40163</v>
      </c>
      <c r="AI207" s="104">
        <v>12</v>
      </c>
      <c r="AJ207" s="105" t="s">
        <v>119</v>
      </c>
      <c r="AK207" s="106">
        <v>41134</v>
      </c>
      <c r="AL207" s="106">
        <v>41256</v>
      </c>
      <c r="AM207" s="101"/>
      <c r="AN207" s="104" t="s">
        <v>623</v>
      </c>
      <c r="AO207" s="100" t="s">
        <v>623</v>
      </c>
      <c r="AQ207" s="105" t="s">
        <v>5347</v>
      </c>
      <c r="AS207" s="96">
        <v>12</v>
      </c>
      <c r="AT207" s="96" t="s">
        <v>7646</v>
      </c>
    </row>
    <row r="208" spans="1:46" s="107" customFormat="1" ht="19.5" customHeight="1" x14ac:dyDescent="0.2">
      <c r="A208" s="118">
        <v>20183</v>
      </c>
      <c r="B208" s="127" t="s">
        <v>1160</v>
      </c>
      <c r="C208" s="127" t="s">
        <v>527</v>
      </c>
      <c r="D208" s="100" t="s">
        <v>138</v>
      </c>
      <c r="E208" s="101">
        <v>31715</v>
      </c>
      <c r="F208" s="100"/>
      <c r="G208" s="99" t="s">
        <v>162</v>
      </c>
      <c r="H208" s="100" t="s">
        <v>1161</v>
      </c>
      <c r="I208" s="101">
        <v>36853</v>
      </c>
      <c r="J208" s="100" t="s">
        <v>162</v>
      </c>
      <c r="K208" s="100" t="s">
        <v>158</v>
      </c>
      <c r="L208" s="100" t="s">
        <v>1167</v>
      </c>
      <c r="M208" s="102">
        <v>0</v>
      </c>
      <c r="N208" s="103"/>
      <c r="O208" s="216" t="s">
        <v>1159</v>
      </c>
      <c r="P208" s="100"/>
      <c r="Q208" s="100" t="s">
        <v>1164</v>
      </c>
      <c r="R208" s="100"/>
      <c r="S208" s="99" t="s">
        <v>1162</v>
      </c>
      <c r="T208" s="99" t="s">
        <v>1163</v>
      </c>
      <c r="U208" s="100" t="s">
        <v>1165</v>
      </c>
      <c r="V208" s="100"/>
      <c r="W208" s="100" t="s">
        <v>1166</v>
      </c>
      <c r="X208" s="100" t="s">
        <v>17</v>
      </c>
      <c r="Y208" s="99" t="s">
        <v>5252</v>
      </c>
      <c r="Z208" s="99"/>
      <c r="AA208" s="99" t="s">
        <v>139</v>
      </c>
      <c r="AB208" s="105" t="s">
        <v>230</v>
      </c>
      <c r="AC208" s="102" t="s">
        <v>45</v>
      </c>
      <c r="AD208" s="105"/>
      <c r="AE208" s="105" t="s">
        <v>117</v>
      </c>
      <c r="AF208" s="101"/>
      <c r="AG208" s="104" t="s">
        <v>623</v>
      </c>
      <c r="AH208" s="101"/>
      <c r="AI208" s="104" t="s">
        <v>623</v>
      </c>
      <c r="AJ208" s="99" t="s">
        <v>163</v>
      </c>
      <c r="AK208" s="99"/>
      <c r="AL208" s="99"/>
      <c r="AM208" s="110">
        <v>41247</v>
      </c>
      <c r="AN208" s="107">
        <v>12</v>
      </c>
      <c r="AO208" s="100"/>
      <c r="AP208" s="104"/>
      <c r="AQ208" s="99"/>
      <c r="AR208" s="104"/>
      <c r="AS208" s="96">
        <v>10</v>
      </c>
      <c r="AT208" s="96" t="s">
        <v>7646</v>
      </c>
    </row>
    <row r="209" spans="1:46" ht="15.75" customHeight="1" x14ac:dyDescent="0.2">
      <c r="A209" s="118">
        <v>20184</v>
      </c>
      <c r="B209" s="127" t="s">
        <v>182</v>
      </c>
      <c r="C209" s="127" t="s">
        <v>122</v>
      </c>
      <c r="D209" s="100" t="s">
        <v>109</v>
      </c>
      <c r="E209" s="101">
        <v>31120</v>
      </c>
      <c r="F209" s="100"/>
      <c r="G209" s="99" t="s">
        <v>110</v>
      </c>
      <c r="H209" s="100" t="s">
        <v>1169</v>
      </c>
      <c r="I209" s="101">
        <v>36441</v>
      </c>
      <c r="J209" s="100" t="s">
        <v>110</v>
      </c>
      <c r="K209" s="100" t="s">
        <v>158</v>
      </c>
      <c r="L209" s="100" t="s">
        <v>219</v>
      </c>
      <c r="M209" s="102">
        <v>0</v>
      </c>
      <c r="N209" s="103"/>
      <c r="O209" s="216" t="s">
        <v>1168</v>
      </c>
      <c r="P209" s="100"/>
      <c r="Q209" s="100" t="s">
        <v>1171</v>
      </c>
      <c r="R209" s="100"/>
      <c r="S209" s="99" t="s">
        <v>1170</v>
      </c>
      <c r="T209" s="99" t="s">
        <v>1170</v>
      </c>
      <c r="U209" s="100">
        <v>0</v>
      </c>
      <c r="V209" s="100"/>
      <c r="W209" s="100">
        <v>0</v>
      </c>
      <c r="X209" s="100" t="s">
        <v>17</v>
      </c>
      <c r="Y209" s="99" t="s">
        <v>5252</v>
      </c>
      <c r="Z209" s="99"/>
      <c r="AA209" s="99" t="s">
        <v>139</v>
      </c>
      <c r="AB209" s="105" t="s">
        <v>230</v>
      </c>
      <c r="AC209" s="102" t="s">
        <v>52</v>
      </c>
      <c r="AD209" s="105"/>
      <c r="AE209" s="105" t="s">
        <v>117</v>
      </c>
      <c r="AF209" s="101"/>
      <c r="AG209" s="104" t="s">
        <v>623</v>
      </c>
      <c r="AH209" s="101"/>
      <c r="AI209" s="104" t="s">
        <v>623</v>
      </c>
      <c r="AJ209" s="99" t="s">
        <v>163</v>
      </c>
      <c r="AK209" s="99"/>
      <c r="AL209" s="99"/>
      <c r="AM209" s="110">
        <v>40698</v>
      </c>
      <c r="AN209" s="107">
        <v>6</v>
      </c>
      <c r="AO209" s="100"/>
      <c r="AQ209" s="99"/>
      <c r="AS209" s="96">
        <v>3</v>
      </c>
      <c r="AT209" s="96" t="s">
        <v>7646</v>
      </c>
    </row>
    <row r="210" spans="1:46" s="107" customFormat="1" ht="15.75" customHeight="1" x14ac:dyDescent="0.2">
      <c r="A210" s="118">
        <v>20185</v>
      </c>
      <c r="B210" s="119" t="s">
        <v>247</v>
      </c>
      <c r="C210" s="119" t="s">
        <v>1173</v>
      </c>
      <c r="D210" s="100" t="s">
        <v>138</v>
      </c>
      <c r="E210" s="101">
        <v>31414</v>
      </c>
      <c r="F210" s="100" t="s">
        <v>153</v>
      </c>
      <c r="G210" s="99" t="s">
        <v>4476</v>
      </c>
      <c r="H210" s="100" t="s">
        <v>1174</v>
      </c>
      <c r="I210" s="101">
        <v>37175</v>
      </c>
      <c r="J210" s="100" t="s">
        <v>153</v>
      </c>
      <c r="K210" s="100" t="s">
        <v>4020</v>
      </c>
      <c r="L210" s="100" t="s">
        <v>4140</v>
      </c>
      <c r="M210" s="102" t="s">
        <v>4141</v>
      </c>
      <c r="N210" s="103"/>
      <c r="O210" s="99" t="s">
        <v>2863</v>
      </c>
      <c r="P210" s="100" t="s">
        <v>623</v>
      </c>
      <c r="Q210" s="100" t="s">
        <v>1175</v>
      </c>
      <c r="R210" s="100" t="s">
        <v>623</v>
      </c>
      <c r="S210" s="99" t="s">
        <v>4693</v>
      </c>
      <c r="T210" s="99" t="s">
        <v>5048</v>
      </c>
      <c r="U210" s="100"/>
      <c r="V210" s="100"/>
      <c r="W210" s="100"/>
      <c r="X210" s="100" t="s">
        <v>17</v>
      </c>
      <c r="Y210" s="99" t="s">
        <v>5252</v>
      </c>
      <c r="Z210" s="99"/>
      <c r="AA210" s="99" t="s">
        <v>139</v>
      </c>
      <c r="AB210" s="105" t="s">
        <v>230</v>
      </c>
      <c r="AC210" s="100" t="s">
        <v>2972</v>
      </c>
      <c r="AD210" s="99" t="s">
        <v>2570</v>
      </c>
      <c r="AE210" s="99" t="s">
        <v>117</v>
      </c>
      <c r="AF210" s="101">
        <v>40183</v>
      </c>
      <c r="AG210" s="104">
        <v>1</v>
      </c>
      <c r="AH210" s="101">
        <v>40183</v>
      </c>
      <c r="AI210" s="104">
        <v>1</v>
      </c>
      <c r="AJ210" s="105" t="s">
        <v>119</v>
      </c>
      <c r="AK210" s="106" t="s">
        <v>623</v>
      </c>
      <c r="AL210" s="106"/>
      <c r="AM210" s="101"/>
      <c r="AN210" s="104" t="s">
        <v>623</v>
      </c>
      <c r="AO210" s="100"/>
      <c r="AQ210" s="105" t="s">
        <v>5347</v>
      </c>
      <c r="AS210" s="96">
        <v>1</v>
      </c>
      <c r="AT210" s="96" t="s">
        <v>7646</v>
      </c>
    </row>
    <row r="211" spans="1:46" s="107" customFormat="1" ht="15.75" customHeight="1" x14ac:dyDescent="0.2">
      <c r="A211" s="118">
        <v>20186</v>
      </c>
      <c r="B211" s="119" t="s">
        <v>663</v>
      </c>
      <c r="C211" s="119" t="s">
        <v>472</v>
      </c>
      <c r="D211" s="100" t="s">
        <v>138</v>
      </c>
      <c r="E211" s="101"/>
      <c r="F211" s="100"/>
      <c r="G211" s="99" t="s">
        <v>2565</v>
      </c>
      <c r="H211" s="100" t="s">
        <v>623</v>
      </c>
      <c r="I211" s="101"/>
      <c r="J211" s="100"/>
      <c r="K211" s="100" t="s">
        <v>4020</v>
      </c>
      <c r="L211" s="100" t="s">
        <v>623</v>
      </c>
      <c r="M211" s="102" t="s">
        <v>623</v>
      </c>
      <c r="N211" s="103"/>
      <c r="O211" s="99" t="s">
        <v>623</v>
      </c>
      <c r="P211" s="100"/>
      <c r="Q211" s="100"/>
      <c r="R211" s="100"/>
      <c r="S211" s="99" t="s">
        <v>2565</v>
      </c>
      <c r="T211" s="99" t="s">
        <v>2565</v>
      </c>
      <c r="U211" s="100"/>
      <c r="V211" s="100"/>
      <c r="W211" s="100"/>
      <c r="X211" s="100" t="s">
        <v>2933</v>
      </c>
      <c r="Y211" s="99"/>
      <c r="Z211" s="99"/>
      <c r="AA211" s="99"/>
      <c r="AB211" s="105"/>
      <c r="AC211" s="100"/>
      <c r="AD211" s="99"/>
      <c r="AE211" s="99"/>
      <c r="AF211" s="101"/>
      <c r="AG211" s="104" t="s">
        <v>623</v>
      </c>
      <c r="AH211" s="101"/>
      <c r="AI211" s="104" t="s">
        <v>623</v>
      </c>
      <c r="AJ211" s="108" t="s">
        <v>163</v>
      </c>
      <c r="AK211" s="112" t="s">
        <v>623</v>
      </c>
      <c r="AL211" s="112"/>
      <c r="AM211" s="110"/>
      <c r="AN211" s="107" t="s">
        <v>623</v>
      </c>
      <c r="AO211" s="109" t="s">
        <v>623</v>
      </c>
      <c r="AQ211" s="108"/>
      <c r="AS211" s="96" t="s">
        <v>623</v>
      </c>
      <c r="AT211" s="96" t="s">
        <v>7646</v>
      </c>
    </row>
    <row r="212" spans="1:46" s="107" customFormat="1" ht="19.5" customHeight="1" x14ac:dyDescent="0.2">
      <c r="A212" s="118">
        <v>20187</v>
      </c>
      <c r="B212" s="127" t="s">
        <v>456</v>
      </c>
      <c r="C212" s="127" t="s">
        <v>462</v>
      </c>
      <c r="D212" s="100" t="s">
        <v>138</v>
      </c>
      <c r="E212" s="101">
        <v>31416</v>
      </c>
      <c r="F212" s="100"/>
      <c r="G212" s="99" t="s">
        <v>178</v>
      </c>
      <c r="H212" s="100" t="s">
        <v>1176</v>
      </c>
      <c r="I212" s="101">
        <v>37048</v>
      </c>
      <c r="J212" s="100" t="s">
        <v>1177</v>
      </c>
      <c r="K212" s="100" t="s">
        <v>158</v>
      </c>
      <c r="L212" s="100" t="s">
        <v>1183</v>
      </c>
      <c r="M212" s="102">
        <v>0</v>
      </c>
      <c r="N212" s="103"/>
      <c r="O212" s="216">
        <v>0</v>
      </c>
      <c r="P212" s="100"/>
      <c r="Q212" s="100" t="s">
        <v>1180</v>
      </c>
      <c r="R212" s="100"/>
      <c r="S212" s="99" t="s">
        <v>1178</v>
      </c>
      <c r="T212" s="99" t="s">
        <v>1179</v>
      </c>
      <c r="U212" s="100" t="s">
        <v>1181</v>
      </c>
      <c r="V212" s="100"/>
      <c r="W212" s="100" t="s">
        <v>1182</v>
      </c>
      <c r="X212" s="100" t="s">
        <v>17</v>
      </c>
      <c r="Y212" s="99" t="s">
        <v>5252</v>
      </c>
      <c r="Z212" s="99"/>
      <c r="AA212" s="99" t="s">
        <v>139</v>
      </c>
      <c r="AB212" s="105" t="s">
        <v>230</v>
      </c>
      <c r="AC212" s="102"/>
      <c r="AD212" s="105"/>
      <c r="AE212" s="105" t="s">
        <v>117</v>
      </c>
      <c r="AF212" s="101"/>
      <c r="AG212" s="104" t="s">
        <v>623</v>
      </c>
      <c r="AH212" s="101"/>
      <c r="AI212" s="104" t="s">
        <v>623</v>
      </c>
      <c r="AJ212" s="99" t="s">
        <v>163</v>
      </c>
      <c r="AK212" s="99"/>
      <c r="AL212" s="99"/>
      <c r="AM212" s="110">
        <v>40421</v>
      </c>
      <c r="AN212" s="107">
        <v>8</v>
      </c>
      <c r="AO212" s="100"/>
      <c r="AP212" s="104"/>
      <c r="AQ212" s="99"/>
      <c r="AR212" s="104"/>
      <c r="AS212" s="96">
        <v>1</v>
      </c>
      <c r="AT212" s="96" t="s">
        <v>7646</v>
      </c>
    </row>
    <row r="213" spans="1:46" s="107" customFormat="1" ht="15.75" customHeight="1" x14ac:dyDescent="0.2">
      <c r="A213" s="118">
        <v>20188</v>
      </c>
      <c r="B213" s="119" t="s">
        <v>1186</v>
      </c>
      <c r="C213" s="119" t="s">
        <v>1187</v>
      </c>
      <c r="D213" s="100" t="s">
        <v>138</v>
      </c>
      <c r="E213" s="101">
        <v>31229</v>
      </c>
      <c r="F213" s="100" t="s">
        <v>252</v>
      </c>
      <c r="G213" s="99" t="s">
        <v>4496</v>
      </c>
      <c r="H213" s="100" t="s">
        <v>1188</v>
      </c>
      <c r="I213" s="101">
        <v>36330</v>
      </c>
      <c r="J213" s="100" t="s">
        <v>734</v>
      </c>
      <c r="K213" s="100" t="s">
        <v>4020</v>
      </c>
      <c r="L213" s="100" t="s">
        <v>143</v>
      </c>
      <c r="M213" s="102" t="s">
        <v>2222</v>
      </c>
      <c r="N213" s="103"/>
      <c r="O213" s="99" t="s">
        <v>1185</v>
      </c>
      <c r="P213" s="100" t="s">
        <v>1189</v>
      </c>
      <c r="Q213" s="100" t="s">
        <v>1190</v>
      </c>
      <c r="R213" s="100" t="s">
        <v>623</v>
      </c>
      <c r="S213" s="99" t="s">
        <v>4642</v>
      </c>
      <c r="T213" s="99" t="s">
        <v>5015</v>
      </c>
      <c r="U213" s="100"/>
      <c r="V213" s="100"/>
      <c r="W213" s="100"/>
      <c r="X213" s="100" t="s">
        <v>17</v>
      </c>
      <c r="Y213" s="99" t="s">
        <v>5252</v>
      </c>
      <c r="Z213" s="99"/>
      <c r="AA213" s="99" t="s">
        <v>139</v>
      </c>
      <c r="AB213" s="105" t="s">
        <v>230</v>
      </c>
      <c r="AC213" s="100" t="s">
        <v>2972</v>
      </c>
      <c r="AD213" s="99" t="s">
        <v>2570</v>
      </c>
      <c r="AE213" s="99" t="s">
        <v>117</v>
      </c>
      <c r="AF213" s="101">
        <v>40193</v>
      </c>
      <c r="AG213" s="104">
        <v>1</v>
      </c>
      <c r="AH213" s="101">
        <v>40193</v>
      </c>
      <c r="AI213" s="104">
        <v>1</v>
      </c>
      <c r="AJ213" s="108" t="s">
        <v>163</v>
      </c>
      <c r="AK213" s="112" t="s">
        <v>623</v>
      </c>
      <c r="AL213" s="112"/>
      <c r="AM213" s="110">
        <v>41358</v>
      </c>
      <c r="AN213" s="107">
        <v>3</v>
      </c>
      <c r="AO213" s="109"/>
      <c r="AQ213" s="105" t="s">
        <v>5347</v>
      </c>
      <c r="AS213" s="96">
        <v>7</v>
      </c>
      <c r="AT213" s="96" t="s">
        <v>7646</v>
      </c>
    </row>
    <row r="214" spans="1:46" s="107" customFormat="1" ht="19.5" customHeight="1" x14ac:dyDescent="0.2">
      <c r="A214" s="118">
        <v>20189</v>
      </c>
      <c r="B214" s="119" t="s">
        <v>204</v>
      </c>
      <c r="C214" s="119" t="s">
        <v>241</v>
      </c>
      <c r="D214" s="100" t="s">
        <v>138</v>
      </c>
      <c r="E214" s="101">
        <v>30986</v>
      </c>
      <c r="F214" s="100" t="s">
        <v>623</v>
      </c>
      <c r="G214" s="99" t="s">
        <v>2565</v>
      </c>
      <c r="H214" s="100" t="s">
        <v>623</v>
      </c>
      <c r="I214" s="101"/>
      <c r="J214" s="100" t="s">
        <v>623</v>
      </c>
      <c r="K214" s="100"/>
      <c r="L214" s="100"/>
      <c r="M214" s="102"/>
      <c r="N214" s="103"/>
      <c r="O214" s="99" t="s">
        <v>623</v>
      </c>
      <c r="P214" s="100" t="s">
        <v>623</v>
      </c>
      <c r="Q214" s="100" t="s">
        <v>623</v>
      </c>
      <c r="R214" s="100" t="s">
        <v>623</v>
      </c>
      <c r="S214" s="99" t="s">
        <v>2565</v>
      </c>
      <c r="T214" s="99" t="s">
        <v>2565</v>
      </c>
      <c r="U214" s="100"/>
      <c r="V214" s="100"/>
      <c r="W214" s="100"/>
      <c r="X214" s="100" t="s">
        <v>17</v>
      </c>
      <c r="Y214" s="99" t="s">
        <v>5252</v>
      </c>
      <c r="Z214" s="99"/>
      <c r="AA214" s="99" t="s">
        <v>139</v>
      </c>
      <c r="AB214" s="105" t="s">
        <v>230</v>
      </c>
      <c r="AC214" s="100"/>
      <c r="AD214" s="99"/>
      <c r="AE214" s="99" t="s">
        <v>117</v>
      </c>
      <c r="AF214" s="101"/>
      <c r="AG214" s="104" t="s">
        <v>623</v>
      </c>
      <c r="AH214" s="101"/>
      <c r="AI214" s="104" t="s">
        <v>623</v>
      </c>
      <c r="AJ214" s="108" t="s">
        <v>163</v>
      </c>
      <c r="AK214" s="112" t="s">
        <v>623</v>
      </c>
      <c r="AL214" s="112"/>
      <c r="AM214" s="110"/>
      <c r="AN214" s="107" t="s">
        <v>623</v>
      </c>
      <c r="AO214" s="109"/>
      <c r="AQ214" s="108"/>
      <c r="AS214" s="96">
        <v>10</v>
      </c>
      <c r="AT214" s="96" t="s">
        <v>7646</v>
      </c>
    </row>
    <row r="215" spans="1:46" s="107" customFormat="1" ht="19.5" customHeight="1" x14ac:dyDescent="0.2">
      <c r="A215" s="118">
        <v>20190</v>
      </c>
      <c r="B215" s="127" t="s">
        <v>1194</v>
      </c>
      <c r="C215" s="127" t="s">
        <v>147</v>
      </c>
      <c r="D215" s="100" t="s">
        <v>138</v>
      </c>
      <c r="E215" s="101">
        <v>31414</v>
      </c>
      <c r="F215" s="100"/>
      <c r="G215" s="99" t="s">
        <v>879</v>
      </c>
      <c r="H215" s="100" t="s">
        <v>1195</v>
      </c>
      <c r="I215" s="101">
        <v>39612</v>
      </c>
      <c r="J215" s="100" t="s">
        <v>879</v>
      </c>
      <c r="K215" s="100" t="s">
        <v>158</v>
      </c>
      <c r="L215" s="100" t="s">
        <v>964</v>
      </c>
      <c r="M215" s="102">
        <v>0</v>
      </c>
      <c r="N215" s="103"/>
      <c r="O215" s="216" t="s">
        <v>1193</v>
      </c>
      <c r="P215" s="100"/>
      <c r="Q215" s="100" t="s">
        <v>1198</v>
      </c>
      <c r="R215" s="100"/>
      <c r="S215" s="99" t="s">
        <v>1196</v>
      </c>
      <c r="T215" s="99" t="s">
        <v>1197</v>
      </c>
      <c r="U215" s="100" t="s">
        <v>1199</v>
      </c>
      <c r="V215" s="100"/>
      <c r="W215" s="100" t="s">
        <v>1198</v>
      </c>
      <c r="X215" s="100" t="s">
        <v>16</v>
      </c>
      <c r="Y215" s="99" t="s">
        <v>3011</v>
      </c>
      <c r="Z215" s="99"/>
      <c r="AA215" s="99" t="s">
        <v>139</v>
      </c>
      <c r="AB215" s="105" t="s">
        <v>230</v>
      </c>
      <c r="AC215" s="102"/>
      <c r="AD215" s="105" t="s">
        <v>2513</v>
      </c>
      <c r="AE215" s="105" t="s">
        <v>226</v>
      </c>
      <c r="AF215" s="101"/>
      <c r="AG215" s="104" t="s">
        <v>623</v>
      </c>
      <c r="AH215" s="101"/>
      <c r="AI215" s="104" t="s">
        <v>623</v>
      </c>
      <c r="AJ215" s="99" t="s">
        <v>163</v>
      </c>
      <c r="AK215" s="99"/>
      <c r="AL215" s="99"/>
      <c r="AM215" s="110">
        <v>41061</v>
      </c>
      <c r="AN215" s="107">
        <v>6</v>
      </c>
      <c r="AO215" s="100"/>
      <c r="AP215" s="104"/>
      <c r="AQ215" s="99"/>
      <c r="AR215" s="104"/>
      <c r="AS215" s="96">
        <v>1</v>
      </c>
      <c r="AT215" s="96" t="s">
        <v>7646</v>
      </c>
    </row>
    <row r="216" spans="1:46" s="107" customFormat="1" ht="19.5" customHeight="1" x14ac:dyDescent="0.2">
      <c r="A216" s="118">
        <v>20191</v>
      </c>
      <c r="B216" s="119" t="s">
        <v>1191</v>
      </c>
      <c r="C216" s="119" t="s">
        <v>1192</v>
      </c>
      <c r="D216" s="100" t="s">
        <v>138</v>
      </c>
      <c r="E216" s="101"/>
      <c r="F216" s="100"/>
      <c r="G216" s="99" t="s">
        <v>2565</v>
      </c>
      <c r="H216" s="100" t="s">
        <v>623</v>
      </c>
      <c r="I216" s="101"/>
      <c r="J216" s="100"/>
      <c r="K216" s="100" t="s">
        <v>4020</v>
      </c>
      <c r="L216" s="100" t="s">
        <v>623</v>
      </c>
      <c r="M216" s="102" t="s">
        <v>623</v>
      </c>
      <c r="N216" s="103"/>
      <c r="O216" s="99" t="s">
        <v>623</v>
      </c>
      <c r="P216" s="100"/>
      <c r="Q216" s="100"/>
      <c r="R216" s="100"/>
      <c r="S216" s="99" t="s">
        <v>2565</v>
      </c>
      <c r="T216" s="99" t="s">
        <v>2565</v>
      </c>
      <c r="U216" s="100"/>
      <c r="V216" s="100"/>
      <c r="W216" s="100"/>
      <c r="X216" s="100" t="s">
        <v>2933</v>
      </c>
      <c r="Y216" s="99"/>
      <c r="Z216" s="99"/>
      <c r="AA216" s="99"/>
      <c r="AB216" s="105"/>
      <c r="AC216" s="100"/>
      <c r="AD216" s="99"/>
      <c r="AE216" s="99"/>
      <c r="AF216" s="101"/>
      <c r="AG216" s="104" t="s">
        <v>623</v>
      </c>
      <c r="AH216" s="101"/>
      <c r="AI216" s="104" t="s">
        <v>623</v>
      </c>
      <c r="AJ216" s="108" t="s">
        <v>163</v>
      </c>
      <c r="AK216" s="112" t="s">
        <v>623</v>
      </c>
      <c r="AL216" s="112"/>
      <c r="AM216" s="110"/>
      <c r="AN216" s="107" t="s">
        <v>623</v>
      </c>
      <c r="AO216" s="109" t="s">
        <v>623</v>
      </c>
      <c r="AQ216" s="108"/>
      <c r="AS216" s="96" t="s">
        <v>623</v>
      </c>
      <c r="AT216" s="96" t="s">
        <v>7646</v>
      </c>
    </row>
    <row r="217" spans="1:46" s="107" customFormat="1" ht="19.5" customHeight="1" x14ac:dyDescent="0.2">
      <c r="A217" s="118">
        <v>20192</v>
      </c>
      <c r="B217" s="127" t="s">
        <v>1200</v>
      </c>
      <c r="C217" s="127" t="s">
        <v>183</v>
      </c>
      <c r="D217" s="100" t="s">
        <v>138</v>
      </c>
      <c r="E217" s="101">
        <v>31456</v>
      </c>
      <c r="F217" s="100"/>
      <c r="G217" s="99" t="s">
        <v>658</v>
      </c>
      <c r="H217" s="100" t="s">
        <v>1201</v>
      </c>
      <c r="I217" s="101">
        <v>37751</v>
      </c>
      <c r="J217" s="100" t="s">
        <v>1202</v>
      </c>
      <c r="K217" s="100" t="s">
        <v>158</v>
      </c>
      <c r="L217" s="100" t="s">
        <v>1208</v>
      </c>
      <c r="M217" s="102">
        <v>0</v>
      </c>
      <c r="N217" s="103"/>
      <c r="O217" s="216" t="s">
        <v>6246</v>
      </c>
      <c r="P217" s="100"/>
      <c r="Q217" s="100" t="s">
        <v>1205</v>
      </c>
      <c r="R217" s="100"/>
      <c r="S217" s="99" t="s">
        <v>1203</v>
      </c>
      <c r="T217" s="99" t="s">
        <v>1204</v>
      </c>
      <c r="U217" s="100" t="s">
        <v>1206</v>
      </c>
      <c r="V217" s="100"/>
      <c r="W217" s="100" t="s">
        <v>1207</v>
      </c>
      <c r="X217" s="100" t="s">
        <v>17</v>
      </c>
      <c r="Y217" s="99" t="s">
        <v>5252</v>
      </c>
      <c r="Z217" s="99"/>
      <c r="AA217" s="99" t="s">
        <v>139</v>
      </c>
      <c r="AB217" s="105" t="s">
        <v>230</v>
      </c>
      <c r="AC217" s="102"/>
      <c r="AD217" s="105"/>
      <c r="AE217" s="105" t="s">
        <v>226</v>
      </c>
      <c r="AF217" s="101"/>
      <c r="AG217" s="104" t="s">
        <v>623</v>
      </c>
      <c r="AH217" s="101"/>
      <c r="AI217" s="104" t="s">
        <v>623</v>
      </c>
      <c r="AJ217" s="99" t="s">
        <v>163</v>
      </c>
      <c r="AK217" s="99"/>
      <c r="AL217" s="99"/>
      <c r="AM217" s="110">
        <v>40787</v>
      </c>
      <c r="AN217" s="107">
        <v>9</v>
      </c>
      <c r="AO217" s="100"/>
      <c r="AP217" s="104"/>
      <c r="AQ217" s="99"/>
      <c r="AR217" s="104"/>
      <c r="AS217" s="96">
        <v>2</v>
      </c>
      <c r="AT217" s="96" t="s">
        <v>7646</v>
      </c>
    </row>
    <row r="218" spans="1:46" s="107" customFormat="1" ht="15.75" customHeight="1" x14ac:dyDescent="0.2">
      <c r="A218" s="118">
        <v>20193</v>
      </c>
      <c r="B218" s="119" t="s">
        <v>247</v>
      </c>
      <c r="C218" s="119" t="s">
        <v>1094</v>
      </c>
      <c r="D218" s="100" t="s">
        <v>138</v>
      </c>
      <c r="E218" s="101">
        <v>30926</v>
      </c>
      <c r="F218" s="100" t="s">
        <v>184</v>
      </c>
      <c r="G218" s="99" t="s">
        <v>4479</v>
      </c>
      <c r="H218" s="100" t="s">
        <v>1210</v>
      </c>
      <c r="I218" s="101">
        <v>38559</v>
      </c>
      <c r="J218" s="100" t="s">
        <v>184</v>
      </c>
      <c r="K218" s="100" t="s">
        <v>4020</v>
      </c>
      <c r="L218" s="100" t="s">
        <v>4106</v>
      </c>
      <c r="M218" s="102" t="s">
        <v>4059</v>
      </c>
      <c r="N218" s="103"/>
      <c r="O218" s="99" t="s">
        <v>2862</v>
      </c>
      <c r="P218" s="100" t="s">
        <v>1211</v>
      </c>
      <c r="Q218" s="100" t="s">
        <v>1212</v>
      </c>
      <c r="R218" s="100" t="s">
        <v>623</v>
      </c>
      <c r="S218" s="99" t="s">
        <v>4714</v>
      </c>
      <c r="T218" s="99" t="s">
        <v>5064</v>
      </c>
      <c r="U218" s="100"/>
      <c r="V218" s="100"/>
      <c r="W218" s="100"/>
      <c r="X218" s="100" t="s">
        <v>17</v>
      </c>
      <c r="Y218" s="99" t="s">
        <v>5252</v>
      </c>
      <c r="Z218" s="99"/>
      <c r="AA218" s="99" t="s">
        <v>139</v>
      </c>
      <c r="AB218" s="105" t="s">
        <v>230</v>
      </c>
      <c r="AC218" s="100" t="s">
        <v>2972</v>
      </c>
      <c r="AD218" s="99" t="s">
        <v>2570</v>
      </c>
      <c r="AE218" s="99" t="s">
        <v>117</v>
      </c>
      <c r="AF218" s="101">
        <v>40238</v>
      </c>
      <c r="AG218" s="104">
        <v>3</v>
      </c>
      <c r="AH218" s="101">
        <v>40238</v>
      </c>
      <c r="AI218" s="104">
        <v>3</v>
      </c>
      <c r="AJ218" s="105" t="s">
        <v>119</v>
      </c>
      <c r="AK218" s="106">
        <v>41253</v>
      </c>
      <c r="AL218" s="339" t="s">
        <v>8022</v>
      </c>
      <c r="AM218" s="101"/>
      <c r="AN218" s="104" t="s">
        <v>623</v>
      </c>
      <c r="AO218" s="100"/>
      <c r="AQ218" s="105" t="s">
        <v>5347</v>
      </c>
      <c r="AS218" s="96">
        <v>9</v>
      </c>
      <c r="AT218" s="96" t="s">
        <v>7646</v>
      </c>
    </row>
    <row r="219" spans="1:46" s="107" customFormat="1" ht="19.5" customHeight="1" x14ac:dyDescent="0.2">
      <c r="A219" s="118">
        <v>20194</v>
      </c>
      <c r="B219" s="119" t="s">
        <v>1213</v>
      </c>
      <c r="C219" s="119" t="s">
        <v>382</v>
      </c>
      <c r="D219" s="100" t="s">
        <v>138</v>
      </c>
      <c r="E219" s="101">
        <v>29296</v>
      </c>
      <c r="F219" s="100" t="s">
        <v>275</v>
      </c>
      <c r="G219" s="99" t="s">
        <v>4491</v>
      </c>
      <c r="H219" s="100" t="s">
        <v>1214</v>
      </c>
      <c r="I219" s="101">
        <v>36133</v>
      </c>
      <c r="J219" s="100" t="s">
        <v>275</v>
      </c>
      <c r="K219" s="100" t="s">
        <v>134</v>
      </c>
      <c r="L219" s="100" t="s">
        <v>1216</v>
      </c>
      <c r="M219" s="102" t="s">
        <v>623</v>
      </c>
      <c r="N219" s="103"/>
      <c r="O219" s="99" t="s">
        <v>2964</v>
      </c>
      <c r="P219" s="100" t="s">
        <v>623</v>
      </c>
      <c r="Q219" s="100" t="s">
        <v>1215</v>
      </c>
      <c r="R219" s="100" t="s">
        <v>623</v>
      </c>
      <c r="S219" s="99" t="s">
        <v>4618</v>
      </c>
      <c r="T219" s="99" t="s">
        <v>4999</v>
      </c>
      <c r="U219" s="100"/>
      <c r="V219" s="100"/>
      <c r="W219" s="100"/>
      <c r="X219" s="100" t="s">
        <v>12</v>
      </c>
      <c r="Y219" s="99" t="s">
        <v>308</v>
      </c>
      <c r="Z219" s="99"/>
      <c r="AA219" s="99" t="s">
        <v>161</v>
      </c>
      <c r="AB219" s="105" t="s">
        <v>611</v>
      </c>
      <c r="AC219" s="100" t="s">
        <v>2567</v>
      </c>
      <c r="AD219" s="99" t="s">
        <v>2845</v>
      </c>
      <c r="AE219" s="99" t="s">
        <v>117</v>
      </c>
      <c r="AF219" s="101">
        <v>40241</v>
      </c>
      <c r="AG219" s="104">
        <v>3</v>
      </c>
      <c r="AH219" s="101">
        <v>40241</v>
      </c>
      <c r="AI219" s="104">
        <v>3</v>
      </c>
      <c r="AJ219" s="105" t="s">
        <v>163</v>
      </c>
      <c r="AK219" s="106">
        <v>41174</v>
      </c>
      <c r="AL219" s="106">
        <v>41365</v>
      </c>
      <c r="AM219" s="101">
        <v>41515</v>
      </c>
      <c r="AN219" s="104">
        <v>8</v>
      </c>
      <c r="AO219" s="100"/>
      <c r="AQ219" s="105" t="s">
        <v>5348</v>
      </c>
      <c r="AS219" s="96">
        <v>3</v>
      </c>
      <c r="AT219" s="96" t="s">
        <v>7646</v>
      </c>
    </row>
    <row r="220" spans="1:46" s="107" customFormat="1" ht="19.5" customHeight="1" x14ac:dyDescent="0.2">
      <c r="A220" s="118">
        <v>20195</v>
      </c>
      <c r="B220" s="119" t="s">
        <v>1218</v>
      </c>
      <c r="C220" s="119" t="s">
        <v>108</v>
      </c>
      <c r="D220" s="100" t="s">
        <v>109</v>
      </c>
      <c r="E220" s="101">
        <v>30540</v>
      </c>
      <c r="F220" s="100" t="s">
        <v>162</v>
      </c>
      <c r="G220" s="99" t="s">
        <v>4484</v>
      </c>
      <c r="H220" s="100" t="s">
        <v>1219</v>
      </c>
      <c r="I220" s="101">
        <v>35901</v>
      </c>
      <c r="J220" s="100" t="s">
        <v>162</v>
      </c>
      <c r="K220" s="100" t="s">
        <v>4020</v>
      </c>
      <c r="L220" s="100" t="s">
        <v>4195</v>
      </c>
      <c r="M220" s="102" t="s">
        <v>4376</v>
      </c>
      <c r="N220" s="103"/>
      <c r="O220" s="99" t="s">
        <v>2844</v>
      </c>
      <c r="P220" s="100" t="s">
        <v>1220</v>
      </c>
      <c r="Q220" s="100" t="s">
        <v>4377</v>
      </c>
      <c r="R220" s="100" t="s">
        <v>623</v>
      </c>
      <c r="S220" s="99" t="s">
        <v>4898</v>
      </c>
      <c r="T220" s="99" t="s">
        <v>5179</v>
      </c>
      <c r="U220" s="100" t="s">
        <v>623</v>
      </c>
      <c r="V220" s="100" t="s">
        <v>623</v>
      </c>
      <c r="W220" s="100" t="s">
        <v>623</v>
      </c>
      <c r="X220" s="100" t="s">
        <v>14</v>
      </c>
      <c r="Y220" s="99" t="s">
        <v>13</v>
      </c>
      <c r="Z220" s="99"/>
      <c r="AA220" s="99">
        <v>3</v>
      </c>
      <c r="AB220" s="105" t="s">
        <v>116</v>
      </c>
      <c r="AC220" s="100" t="s">
        <v>54</v>
      </c>
      <c r="AD220" s="99" t="s">
        <v>55</v>
      </c>
      <c r="AE220" s="99" t="s">
        <v>117</v>
      </c>
      <c r="AF220" s="101">
        <v>40241</v>
      </c>
      <c r="AG220" s="104">
        <v>3</v>
      </c>
      <c r="AH220" s="101">
        <v>40241</v>
      </c>
      <c r="AI220" s="104">
        <v>3</v>
      </c>
      <c r="AJ220" s="105" t="s">
        <v>119</v>
      </c>
      <c r="AK220" s="106" t="s">
        <v>623</v>
      </c>
      <c r="AL220" s="106"/>
      <c r="AM220" s="101"/>
      <c r="AN220" s="104" t="s">
        <v>623</v>
      </c>
      <c r="AO220" s="100" t="s">
        <v>623</v>
      </c>
      <c r="AQ220" s="105" t="s">
        <v>5347</v>
      </c>
      <c r="AS220" s="96">
        <v>8</v>
      </c>
      <c r="AT220" s="96" t="s">
        <v>7646</v>
      </c>
    </row>
    <row r="221" spans="1:46" s="107" customFormat="1" ht="19.5" customHeight="1" x14ac:dyDescent="0.2">
      <c r="A221" s="118">
        <v>20196</v>
      </c>
      <c r="B221" s="119" t="s">
        <v>1221</v>
      </c>
      <c r="C221" s="119" t="s">
        <v>177</v>
      </c>
      <c r="D221" s="100" t="s">
        <v>138</v>
      </c>
      <c r="E221" s="101"/>
      <c r="F221" s="100"/>
      <c r="G221" s="99" t="s">
        <v>2565</v>
      </c>
      <c r="H221" s="100" t="s">
        <v>623</v>
      </c>
      <c r="I221" s="101"/>
      <c r="J221" s="100"/>
      <c r="K221" s="100" t="s">
        <v>4020</v>
      </c>
      <c r="L221" s="100" t="s">
        <v>623</v>
      </c>
      <c r="M221" s="102" t="s">
        <v>623</v>
      </c>
      <c r="N221" s="103"/>
      <c r="O221" s="99" t="s">
        <v>623</v>
      </c>
      <c r="P221" s="100"/>
      <c r="Q221" s="100"/>
      <c r="R221" s="100"/>
      <c r="S221" s="99" t="s">
        <v>2565</v>
      </c>
      <c r="T221" s="99" t="s">
        <v>2565</v>
      </c>
      <c r="U221" s="100"/>
      <c r="V221" s="100"/>
      <c r="W221" s="100"/>
      <c r="X221" s="100" t="s">
        <v>2933</v>
      </c>
      <c r="Y221" s="99"/>
      <c r="Z221" s="99"/>
      <c r="AA221" s="99"/>
      <c r="AB221" s="105"/>
      <c r="AC221" s="100"/>
      <c r="AD221" s="99"/>
      <c r="AE221" s="99"/>
      <c r="AF221" s="101"/>
      <c r="AG221" s="104" t="s">
        <v>623</v>
      </c>
      <c r="AH221" s="101"/>
      <c r="AI221" s="104" t="s">
        <v>623</v>
      </c>
      <c r="AJ221" s="108" t="s">
        <v>163</v>
      </c>
      <c r="AK221" s="112" t="s">
        <v>623</v>
      </c>
      <c r="AL221" s="112"/>
      <c r="AM221" s="110">
        <v>40330</v>
      </c>
      <c r="AN221" s="107">
        <v>6</v>
      </c>
      <c r="AO221" s="109" t="s">
        <v>623</v>
      </c>
      <c r="AQ221" s="108"/>
      <c r="AS221" s="96" t="s">
        <v>623</v>
      </c>
      <c r="AT221" s="96" t="s">
        <v>7646</v>
      </c>
    </row>
    <row r="222" spans="1:46" s="107" customFormat="1" ht="15.75" customHeight="1" x14ac:dyDescent="0.2">
      <c r="A222" s="118">
        <v>20197</v>
      </c>
      <c r="B222" s="119" t="s">
        <v>247</v>
      </c>
      <c r="C222" s="119" t="s">
        <v>1222</v>
      </c>
      <c r="D222" s="100" t="s">
        <v>138</v>
      </c>
      <c r="E222" s="101">
        <v>31476</v>
      </c>
      <c r="F222" s="100" t="s">
        <v>162</v>
      </c>
      <c r="G222" s="99" t="s">
        <v>4484</v>
      </c>
      <c r="H222" s="100" t="s">
        <v>1223</v>
      </c>
      <c r="I222" s="101">
        <v>37932</v>
      </c>
      <c r="J222" s="100" t="s">
        <v>162</v>
      </c>
      <c r="K222" s="100" t="s">
        <v>4020</v>
      </c>
      <c r="L222" s="100" t="s">
        <v>143</v>
      </c>
      <c r="M222" s="102" t="s">
        <v>1976</v>
      </c>
      <c r="N222" s="103"/>
      <c r="O222" s="99" t="s">
        <v>2789</v>
      </c>
      <c r="P222" s="100" t="s">
        <v>623</v>
      </c>
      <c r="Q222" s="100" t="s">
        <v>1224</v>
      </c>
      <c r="R222" s="100" t="s">
        <v>623</v>
      </c>
      <c r="S222" s="99" t="s">
        <v>4754</v>
      </c>
      <c r="T222" s="99" t="s">
        <v>5092</v>
      </c>
      <c r="U222" s="100"/>
      <c r="V222" s="100"/>
      <c r="W222" s="100"/>
      <c r="X222" s="100" t="s">
        <v>12</v>
      </c>
      <c r="Y222" s="99" t="s">
        <v>308</v>
      </c>
      <c r="Z222" s="99"/>
      <c r="AA222" s="99" t="s">
        <v>161</v>
      </c>
      <c r="AB222" s="105" t="s">
        <v>611</v>
      </c>
      <c r="AC222" s="100" t="s">
        <v>201</v>
      </c>
      <c r="AD222" s="105" t="s">
        <v>5249</v>
      </c>
      <c r="AE222" s="99" t="s">
        <v>117</v>
      </c>
      <c r="AF222" s="101">
        <v>40245</v>
      </c>
      <c r="AG222" s="104">
        <v>3</v>
      </c>
      <c r="AH222" s="101">
        <v>40245</v>
      </c>
      <c r="AI222" s="104">
        <v>3</v>
      </c>
      <c r="AJ222" s="105" t="s">
        <v>119</v>
      </c>
      <c r="AK222" s="106" t="s">
        <v>623</v>
      </c>
      <c r="AL222" s="106"/>
      <c r="AM222" s="101"/>
      <c r="AN222" s="104" t="s">
        <v>623</v>
      </c>
      <c r="AO222" s="100" t="s">
        <v>623</v>
      </c>
      <c r="AQ222" s="105" t="s">
        <v>5347</v>
      </c>
      <c r="AS222" s="96">
        <v>3</v>
      </c>
      <c r="AT222" s="96" t="s">
        <v>7646</v>
      </c>
    </row>
    <row r="223" spans="1:46" ht="15.75" customHeight="1" x14ac:dyDescent="0.2">
      <c r="A223" s="118">
        <v>20198</v>
      </c>
      <c r="B223" s="119" t="s">
        <v>1225</v>
      </c>
      <c r="C223" s="119" t="s">
        <v>281</v>
      </c>
      <c r="D223" s="100" t="s">
        <v>138</v>
      </c>
      <c r="E223" s="101">
        <v>30923</v>
      </c>
      <c r="F223" s="100" t="s">
        <v>692</v>
      </c>
      <c r="G223" s="99" t="s">
        <v>4530</v>
      </c>
      <c r="H223" s="100" t="s">
        <v>1226</v>
      </c>
      <c r="I223" s="101">
        <v>36520</v>
      </c>
      <c r="J223" s="100" t="s">
        <v>692</v>
      </c>
      <c r="K223" s="100" t="s">
        <v>4020</v>
      </c>
      <c r="L223" s="100" t="s">
        <v>4344</v>
      </c>
      <c r="M223" s="102" t="s">
        <v>4063</v>
      </c>
      <c r="N223" s="103"/>
      <c r="O223" s="99" t="s">
        <v>4345</v>
      </c>
      <c r="P223" s="100" t="s">
        <v>623</v>
      </c>
      <c r="Q223" s="100" t="s">
        <v>1227</v>
      </c>
      <c r="R223" s="100" t="s">
        <v>623</v>
      </c>
      <c r="S223" s="99" t="s">
        <v>4866</v>
      </c>
      <c r="T223" s="99" t="s">
        <v>5158</v>
      </c>
      <c r="U223" s="100"/>
      <c r="V223" s="100"/>
      <c r="W223" s="100"/>
      <c r="X223" s="100" t="s">
        <v>723</v>
      </c>
      <c r="Y223" s="99"/>
      <c r="Z223" s="99"/>
      <c r="AA223" s="99">
        <v>1</v>
      </c>
      <c r="AB223" s="105" t="s">
        <v>230</v>
      </c>
      <c r="AC223" s="100" t="s">
        <v>65</v>
      </c>
      <c r="AD223" s="99"/>
      <c r="AE223" s="99" t="s">
        <v>226</v>
      </c>
      <c r="AF223" s="101"/>
      <c r="AG223" s="104" t="s">
        <v>623</v>
      </c>
      <c r="AH223" s="101">
        <v>40260</v>
      </c>
      <c r="AI223" s="104">
        <v>3</v>
      </c>
      <c r="AJ223" s="108" t="s">
        <v>163</v>
      </c>
      <c r="AK223" s="112" t="s">
        <v>623</v>
      </c>
      <c r="AL223" s="112"/>
      <c r="AM223" s="110">
        <v>40725</v>
      </c>
      <c r="AN223" s="107">
        <v>7</v>
      </c>
      <c r="AO223" s="109"/>
      <c r="AP223" s="107"/>
      <c r="AQ223" s="108"/>
      <c r="AR223" s="107"/>
      <c r="AS223" s="96">
        <v>8</v>
      </c>
      <c r="AT223" s="96" t="s">
        <v>7646</v>
      </c>
    </row>
    <row r="224" spans="1:46" s="107" customFormat="1" ht="19.5" customHeight="1" x14ac:dyDescent="0.2">
      <c r="A224" s="118">
        <v>20199</v>
      </c>
      <c r="B224" s="119" t="s">
        <v>1229</v>
      </c>
      <c r="C224" s="119" t="s">
        <v>775</v>
      </c>
      <c r="D224" s="100" t="s">
        <v>109</v>
      </c>
      <c r="E224" s="101">
        <v>30814</v>
      </c>
      <c r="F224" s="100" t="s">
        <v>734</v>
      </c>
      <c r="G224" s="99" t="s">
        <v>4515</v>
      </c>
      <c r="H224" s="100" t="s">
        <v>1230</v>
      </c>
      <c r="I224" s="101">
        <v>37313</v>
      </c>
      <c r="J224" s="100" t="s">
        <v>734</v>
      </c>
      <c r="K224" s="100" t="s">
        <v>4020</v>
      </c>
      <c r="L224" s="100" t="s">
        <v>944</v>
      </c>
      <c r="M224" s="102" t="s">
        <v>2162</v>
      </c>
      <c r="N224" s="103"/>
      <c r="O224" s="99" t="s">
        <v>2858</v>
      </c>
      <c r="P224" s="100" t="s">
        <v>623</v>
      </c>
      <c r="Q224" s="100" t="s">
        <v>1231</v>
      </c>
      <c r="R224" s="100" t="s">
        <v>623</v>
      </c>
      <c r="S224" s="99" t="s">
        <v>4674</v>
      </c>
      <c r="T224" s="99" t="s">
        <v>5198</v>
      </c>
      <c r="U224" s="100"/>
      <c r="V224" s="100"/>
      <c r="W224" s="100"/>
      <c r="X224" s="100" t="s">
        <v>12</v>
      </c>
      <c r="Y224" s="99" t="s">
        <v>308</v>
      </c>
      <c r="Z224" s="99"/>
      <c r="AA224" s="99" t="s">
        <v>161</v>
      </c>
      <c r="AB224" s="105" t="s">
        <v>611</v>
      </c>
      <c r="AC224" s="100" t="s">
        <v>2972</v>
      </c>
      <c r="AD224" s="99" t="s">
        <v>2569</v>
      </c>
      <c r="AE224" s="99" t="s">
        <v>117</v>
      </c>
      <c r="AF224" s="101">
        <v>40261</v>
      </c>
      <c r="AG224" s="104">
        <v>3</v>
      </c>
      <c r="AH224" s="101">
        <v>40261</v>
      </c>
      <c r="AI224" s="104">
        <v>3</v>
      </c>
      <c r="AJ224" s="105" t="s">
        <v>119</v>
      </c>
      <c r="AK224" s="106" t="s">
        <v>623</v>
      </c>
      <c r="AL224" s="106"/>
      <c r="AM224" s="101"/>
      <c r="AN224" s="104" t="s">
        <v>623</v>
      </c>
      <c r="AO224" s="100"/>
      <c r="AQ224" s="105" t="s">
        <v>5347</v>
      </c>
      <c r="AS224" s="96">
        <v>5</v>
      </c>
      <c r="AT224" s="96" t="s">
        <v>7646</v>
      </c>
    </row>
    <row r="225" spans="1:46" s="107" customFormat="1" ht="19.5" customHeight="1" x14ac:dyDescent="0.2">
      <c r="A225" s="118">
        <v>20200</v>
      </c>
      <c r="B225" s="119" t="s">
        <v>1233</v>
      </c>
      <c r="C225" s="119" t="s">
        <v>211</v>
      </c>
      <c r="D225" s="100" t="s">
        <v>138</v>
      </c>
      <c r="E225" s="101">
        <v>30607</v>
      </c>
      <c r="F225" s="100" t="s">
        <v>252</v>
      </c>
      <c r="G225" s="99" t="s">
        <v>4496</v>
      </c>
      <c r="H225" s="100" t="s">
        <v>1234</v>
      </c>
      <c r="I225" s="101">
        <v>35884</v>
      </c>
      <c r="J225" s="100" t="s">
        <v>252</v>
      </c>
      <c r="K225" s="100" t="s">
        <v>134</v>
      </c>
      <c r="L225" s="100" t="s">
        <v>4038</v>
      </c>
      <c r="M225" s="102" t="s">
        <v>4059</v>
      </c>
      <c r="N225" s="103"/>
      <c r="O225" s="99" t="s">
        <v>2963</v>
      </c>
      <c r="P225" s="100" t="s">
        <v>623</v>
      </c>
      <c r="Q225" s="100" t="s">
        <v>1235</v>
      </c>
      <c r="R225" s="100" t="s">
        <v>623</v>
      </c>
      <c r="S225" s="99" t="s">
        <v>4619</v>
      </c>
      <c r="T225" s="99" t="s">
        <v>2565</v>
      </c>
      <c r="U225" s="100"/>
      <c r="V225" s="100"/>
      <c r="W225" s="100"/>
      <c r="X225" s="102" t="s">
        <v>3012</v>
      </c>
      <c r="Y225" s="99" t="s">
        <v>3013</v>
      </c>
      <c r="Z225" s="99"/>
      <c r="AA225" s="99" t="s">
        <v>139</v>
      </c>
      <c r="AB225" s="105" t="s">
        <v>230</v>
      </c>
      <c r="AC225" s="100" t="s">
        <v>2567</v>
      </c>
      <c r="AD225" s="99" t="s">
        <v>2845</v>
      </c>
      <c r="AE225" s="99" t="s">
        <v>117</v>
      </c>
      <c r="AF225" s="101">
        <v>40269</v>
      </c>
      <c r="AG225" s="104">
        <v>4</v>
      </c>
      <c r="AH225" s="101">
        <v>40269</v>
      </c>
      <c r="AI225" s="104">
        <v>4</v>
      </c>
      <c r="AJ225" s="99" t="s">
        <v>4060</v>
      </c>
      <c r="AK225" s="106">
        <v>41214</v>
      </c>
      <c r="AL225" s="106"/>
      <c r="AM225" s="101"/>
      <c r="AN225" s="104" t="s">
        <v>623</v>
      </c>
      <c r="AO225" s="100"/>
      <c r="AQ225" s="99" t="s">
        <v>5348</v>
      </c>
      <c r="AS225" s="96">
        <v>10</v>
      </c>
      <c r="AT225" s="96" t="s">
        <v>7646</v>
      </c>
    </row>
    <row r="226" spans="1:46" ht="15.75" customHeight="1" x14ac:dyDescent="0.2">
      <c r="A226" s="118">
        <v>20201</v>
      </c>
      <c r="B226" s="119" t="s">
        <v>616</v>
      </c>
      <c r="C226" s="119" t="s">
        <v>122</v>
      </c>
      <c r="D226" s="100" t="s">
        <v>138</v>
      </c>
      <c r="E226" s="101">
        <v>30474</v>
      </c>
      <c r="F226" s="100" t="s">
        <v>275</v>
      </c>
      <c r="G226" s="99" t="s">
        <v>4491</v>
      </c>
      <c r="H226" s="100" t="s">
        <v>1237</v>
      </c>
      <c r="I226" s="101">
        <v>36102</v>
      </c>
      <c r="J226" s="100" t="s">
        <v>275</v>
      </c>
      <c r="K226" s="100" t="s">
        <v>4020</v>
      </c>
      <c r="L226" s="100" t="s">
        <v>4106</v>
      </c>
      <c r="M226" s="102" t="s">
        <v>4059</v>
      </c>
      <c r="N226" s="103"/>
      <c r="O226" s="99" t="s">
        <v>2846</v>
      </c>
      <c r="P226" s="100" t="s">
        <v>1238</v>
      </c>
      <c r="Q226" s="100" t="s">
        <v>1239</v>
      </c>
      <c r="R226" s="100" t="s">
        <v>623</v>
      </c>
      <c r="S226" s="99" t="s">
        <v>4736</v>
      </c>
      <c r="T226" s="99" t="s">
        <v>5077</v>
      </c>
      <c r="U226" s="100"/>
      <c r="V226" s="100"/>
      <c r="W226" s="100"/>
      <c r="X226" s="100" t="s">
        <v>12</v>
      </c>
      <c r="Y226" s="99" t="s">
        <v>308</v>
      </c>
      <c r="Z226" s="99"/>
      <c r="AA226" s="99" t="s">
        <v>161</v>
      </c>
      <c r="AB226" s="105" t="s">
        <v>611</v>
      </c>
      <c r="AC226" s="100" t="s">
        <v>2567</v>
      </c>
      <c r="AD226" s="99" t="s">
        <v>2845</v>
      </c>
      <c r="AE226" s="99" t="s">
        <v>117</v>
      </c>
      <c r="AF226" s="101">
        <v>40269</v>
      </c>
      <c r="AG226" s="104">
        <v>4</v>
      </c>
      <c r="AH226" s="101">
        <v>40329</v>
      </c>
      <c r="AI226" s="104">
        <v>5</v>
      </c>
      <c r="AJ226" s="105" t="s">
        <v>119</v>
      </c>
      <c r="AK226" s="106" t="s">
        <v>623</v>
      </c>
      <c r="AL226" s="106"/>
      <c r="AM226" s="101"/>
      <c r="AN226" s="104" t="s">
        <v>623</v>
      </c>
      <c r="AO226" s="100"/>
      <c r="AP226" s="107"/>
      <c r="AQ226" s="105" t="s">
        <v>5348</v>
      </c>
      <c r="AR226" s="107"/>
      <c r="AS226" s="96">
        <v>6</v>
      </c>
      <c r="AT226" s="96" t="s">
        <v>7646</v>
      </c>
    </row>
    <row r="227" spans="1:46" s="107" customFormat="1" ht="19.5" customHeight="1" x14ac:dyDescent="0.2">
      <c r="A227" s="118">
        <v>20202</v>
      </c>
      <c r="B227" s="127" t="s">
        <v>182</v>
      </c>
      <c r="C227" s="127" t="s">
        <v>1241</v>
      </c>
      <c r="D227" s="100" t="s">
        <v>109</v>
      </c>
      <c r="E227" s="101">
        <v>31149</v>
      </c>
      <c r="F227" s="100"/>
      <c r="G227" s="99" t="s">
        <v>1242</v>
      </c>
      <c r="H227" s="100" t="s">
        <v>1243</v>
      </c>
      <c r="I227" s="101" t="s">
        <v>1244</v>
      </c>
      <c r="J227" s="100" t="s">
        <v>853</v>
      </c>
      <c r="K227" s="100" t="s">
        <v>158</v>
      </c>
      <c r="L227" s="100" t="s">
        <v>1248</v>
      </c>
      <c r="M227" s="102">
        <v>0</v>
      </c>
      <c r="N227" s="103"/>
      <c r="O227" s="216" t="s">
        <v>6247</v>
      </c>
      <c r="P227" s="100"/>
      <c r="Q227" s="100" t="s">
        <v>1247</v>
      </c>
      <c r="R227" s="100"/>
      <c r="S227" s="99" t="s">
        <v>1245</v>
      </c>
      <c r="T227" s="99" t="s">
        <v>1246</v>
      </c>
      <c r="U227" s="100">
        <v>0</v>
      </c>
      <c r="V227" s="100"/>
      <c r="W227" s="100">
        <v>0</v>
      </c>
      <c r="X227" s="100" t="s">
        <v>15</v>
      </c>
      <c r="Y227" s="99"/>
      <c r="Z227" s="99"/>
      <c r="AA227" s="99" t="s">
        <v>139</v>
      </c>
      <c r="AB227" s="105" t="s">
        <v>230</v>
      </c>
      <c r="AC227" s="102"/>
      <c r="AD227" s="105"/>
      <c r="AE227" s="105" t="s">
        <v>226</v>
      </c>
      <c r="AF227" s="101"/>
      <c r="AG227" s="104" t="s">
        <v>623</v>
      </c>
      <c r="AH227" s="101">
        <v>40303</v>
      </c>
      <c r="AI227" s="104">
        <v>5</v>
      </c>
      <c r="AJ227" s="99" t="s">
        <v>163</v>
      </c>
      <c r="AK227" s="99"/>
      <c r="AL227" s="99"/>
      <c r="AM227" s="110">
        <v>40610</v>
      </c>
      <c r="AN227" s="107">
        <v>3</v>
      </c>
      <c r="AO227" s="100"/>
      <c r="AP227" s="104"/>
      <c r="AQ227" s="99"/>
      <c r="AR227" s="104"/>
      <c r="AS227" s="96">
        <v>4</v>
      </c>
      <c r="AT227" s="96" t="s">
        <v>7646</v>
      </c>
    </row>
    <row r="228" spans="1:46" s="107" customFormat="1" ht="19.5" customHeight="1" x14ac:dyDescent="0.2">
      <c r="A228" s="118">
        <v>20203</v>
      </c>
      <c r="B228" s="119" t="s">
        <v>800</v>
      </c>
      <c r="C228" s="119" t="s">
        <v>160</v>
      </c>
      <c r="D228" s="100" t="s">
        <v>138</v>
      </c>
      <c r="E228" s="101">
        <v>30903</v>
      </c>
      <c r="F228" s="100" t="s">
        <v>110</v>
      </c>
      <c r="G228" s="99" t="s">
        <v>4477</v>
      </c>
      <c r="H228" s="100" t="s">
        <v>1249</v>
      </c>
      <c r="I228" s="101">
        <v>39272</v>
      </c>
      <c r="J228" s="100" t="s">
        <v>853</v>
      </c>
      <c r="K228" s="100" t="s">
        <v>4044</v>
      </c>
      <c r="L228" s="100" t="s">
        <v>4220</v>
      </c>
      <c r="M228" s="102" t="s">
        <v>4221</v>
      </c>
      <c r="N228" s="103"/>
      <c r="O228" s="99" t="s">
        <v>2882</v>
      </c>
      <c r="P228" s="100" t="s">
        <v>623</v>
      </c>
      <c r="Q228" s="100" t="s">
        <v>4222</v>
      </c>
      <c r="R228" s="100" t="s">
        <v>623</v>
      </c>
      <c r="S228" s="99" t="s">
        <v>4760</v>
      </c>
      <c r="T228" s="99" t="s">
        <v>5094</v>
      </c>
      <c r="U228" s="100"/>
      <c r="V228" s="100"/>
      <c r="W228" s="100"/>
      <c r="X228" s="102" t="s">
        <v>3012</v>
      </c>
      <c r="Y228" s="99" t="s">
        <v>3013</v>
      </c>
      <c r="Z228" s="99"/>
      <c r="AA228" s="99" t="s">
        <v>139</v>
      </c>
      <c r="AB228" s="105" t="s">
        <v>230</v>
      </c>
      <c r="AC228" s="100" t="s">
        <v>2632</v>
      </c>
      <c r="AD228" s="99" t="s">
        <v>2634</v>
      </c>
      <c r="AE228" s="99" t="s">
        <v>226</v>
      </c>
      <c r="AF228" s="101">
        <v>40273</v>
      </c>
      <c r="AG228" s="104">
        <v>4</v>
      </c>
      <c r="AH228" s="101">
        <v>40303</v>
      </c>
      <c r="AI228" s="104">
        <v>5</v>
      </c>
      <c r="AJ228" s="105" t="s">
        <v>163</v>
      </c>
      <c r="AK228" s="106" t="s">
        <v>623</v>
      </c>
      <c r="AL228" s="106"/>
      <c r="AM228" s="101">
        <v>41496</v>
      </c>
      <c r="AN228" s="104">
        <v>8</v>
      </c>
      <c r="AO228" s="100" t="s">
        <v>623</v>
      </c>
      <c r="AQ228" s="105" t="s">
        <v>5348</v>
      </c>
      <c r="AS228" s="96">
        <v>8</v>
      </c>
      <c r="AT228" s="96" t="s">
        <v>7646</v>
      </c>
    </row>
    <row r="229" spans="1:46" s="107" customFormat="1" ht="19.5" customHeight="1" x14ac:dyDescent="0.2">
      <c r="A229" s="118">
        <v>20204</v>
      </c>
      <c r="B229" s="127" t="s">
        <v>1250</v>
      </c>
      <c r="C229" s="127" t="s">
        <v>1251</v>
      </c>
      <c r="D229" s="100" t="s">
        <v>109</v>
      </c>
      <c r="E229" s="101">
        <v>31155</v>
      </c>
      <c r="F229" s="100"/>
      <c r="G229" s="99" t="s">
        <v>430</v>
      </c>
      <c r="H229" s="100" t="s">
        <v>1252</v>
      </c>
      <c r="I229" s="101">
        <v>36583</v>
      </c>
      <c r="J229" s="100" t="s">
        <v>430</v>
      </c>
      <c r="K229" s="100" t="s">
        <v>158</v>
      </c>
      <c r="L229" s="100" t="s">
        <v>1257</v>
      </c>
      <c r="M229" s="102">
        <v>0</v>
      </c>
      <c r="N229" s="103"/>
      <c r="O229" s="216" t="s">
        <v>6248</v>
      </c>
      <c r="P229" s="100"/>
      <c r="Q229" s="100" t="s">
        <v>1254</v>
      </c>
      <c r="R229" s="100"/>
      <c r="S229" s="99" t="s">
        <v>1253</v>
      </c>
      <c r="T229" s="99" t="s">
        <v>1253</v>
      </c>
      <c r="U229" s="100" t="s">
        <v>1255</v>
      </c>
      <c r="V229" s="100"/>
      <c r="W229" s="100" t="s">
        <v>1256</v>
      </c>
      <c r="X229" s="100" t="s">
        <v>15</v>
      </c>
      <c r="Y229" s="99"/>
      <c r="Z229" s="99"/>
      <c r="AA229" s="99" t="s">
        <v>139</v>
      </c>
      <c r="AB229" s="105" t="s">
        <v>230</v>
      </c>
      <c r="AC229" s="102"/>
      <c r="AD229" s="105"/>
      <c r="AE229" s="105" t="s">
        <v>117</v>
      </c>
      <c r="AF229" s="101"/>
      <c r="AG229" s="104" t="s">
        <v>623</v>
      </c>
      <c r="AH229" s="101">
        <v>40311</v>
      </c>
      <c r="AI229" s="104">
        <v>5</v>
      </c>
      <c r="AJ229" s="99" t="s">
        <v>163</v>
      </c>
      <c r="AK229" s="99"/>
      <c r="AL229" s="99"/>
      <c r="AM229" s="110">
        <v>40634</v>
      </c>
      <c r="AN229" s="107">
        <v>4</v>
      </c>
      <c r="AO229" s="100"/>
      <c r="AP229" s="104"/>
      <c r="AQ229" s="99"/>
      <c r="AR229" s="104"/>
      <c r="AS229" s="96">
        <v>4</v>
      </c>
      <c r="AT229" s="96" t="s">
        <v>7646</v>
      </c>
    </row>
    <row r="230" spans="1:46" s="107" customFormat="1" ht="15.75" customHeight="1" x14ac:dyDescent="0.2">
      <c r="A230" s="118">
        <v>20205</v>
      </c>
      <c r="B230" s="119" t="s">
        <v>1259</v>
      </c>
      <c r="C230" s="119" t="s">
        <v>196</v>
      </c>
      <c r="D230" s="100" t="s">
        <v>138</v>
      </c>
      <c r="E230" s="101">
        <v>32208</v>
      </c>
      <c r="F230" s="100" t="s">
        <v>430</v>
      </c>
      <c r="G230" s="99" t="s">
        <v>4541</v>
      </c>
      <c r="H230" s="100" t="s">
        <v>1260</v>
      </c>
      <c r="I230" s="101">
        <v>39669</v>
      </c>
      <c r="J230" s="100" t="s">
        <v>430</v>
      </c>
      <c r="K230" s="100" t="s">
        <v>4020</v>
      </c>
      <c r="L230" s="100" t="s">
        <v>219</v>
      </c>
      <c r="M230" s="102" t="s">
        <v>4472</v>
      </c>
      <c r="N230" s="103"/>
      <c r="O230" s="99" t="s">
        <v>2798</v>
      </c>
      <c r="P230" s="100" t="s">
        <v>1261</v>
      </c>
      <c r="Q230" s="100" t="s">
        <v>4473</v>
      </c>
      <c r="R230" s="100" t="s">
        <v>623</v>
      </c>
      <c r="S230" s="99" t="s">
        <v>4972</v>
      </c>
      <c r="T230" s="99" t="s">
        <v>5230</v>
      </c>
      <c r="U230" s="100"/>
      <c r="V230" s="100"/>
      <c r="W230" s="100"/>
      <c r="X230" s="102" t="s">
        <v>14</v>
      </c>
      <c r="Y230" s="99" t="s">
        <v>13</v>
      </c>
      <c r="Z230" s="99"/>
      <c r="AA230" s="99" t="s">
        <v>161</v>
      </c>
      <c r="AB230" s="105" t="s">
        <v>611</v>
      </c>
      <c r="AC230" s="100" t="s">
        <v>31</v>
      </c>
      <c r="AD230" s="99" t="s">
        <v>35</v>
      </c>
      <c r="AE230" s="99" t="s">
        <v>117</v>
      </c>
      <c r="AF230" s="101">
        <v>40284</v>
      </c>
      <c r="AG230" s="104">
        <v>4</v>
      </c>
      <c r="AH230" s="101">
        <v>40375</v>
      </c>
      <c r="AI230" s="104">
        <v>7</v>
      </c>
      <c r="AJ230" s="105" t="s">
        <v>119</v>
      </c>
      <c r="AK230" s="106" t="s">
        <v>623</v>
      </c>
      <c r="AL230" s="106"/>
      <c r="AM230" s="101"/>
      <c r="AN230" s="104" t="s">
        <v>623</v>
      </c>
      <c r="AO230" s="100"/>
      <c r="AQ230" s="105" t="s">
        <v>5347</v>
      </c>
      <c r="AS230" s="96">
        <v>3</v>
      </c>
      <c r="AT230" s="96" t="s">
        <v>7646</v>
      </c>
    </row>
    <row r="231" spans="1:46" s="107" customFormat="1" ht="19.5" customHeight="1" x14ac:dyDescent="0.2">
      <c r="A231" s="118">
        <v>20206</v>
      </c>
      <c r="B231" s="119" t="s">
        <v>2853</v>
      </c>
      <c r="C231" s="119" t="s">
        <v>513</v>
      </c>
      <c r="D231" s="100" t="s">
        <v>138</v>
      </c>
      <c r="E231" s="101">
        <v>29883</v>
      </c>
      <c r="F231" s="100" t="s">
        <v>184</v>
      </c>
      <c r="G231" s="99" t="s">
        <v>4479</v>
      </c>
      <c r="H231" s="100" t="s">
        <v>1265</v>
      </c>
      <c r="I231" s="101">
        <v>35907</v>
      </c>
      <c r="J231" s="100" t="s">
        <v>184</v>
      </c>
      <c r="K231" s="100" t="s">
        <v>4020</v>
      </c>
      <c r="L231" s="100" t="s">
        <v>143</v>
      </c>
      <c r="M231" s="102" t="s">
        <v>1976</v>
      </c>
      <c r="N231" s="103"/>
      <c r="O231" s="99" t="s">
        <v>2854</v>
      </c>
      <c r="P231" s="100" t="s">
        <v>1266</v>
      </c>
      <c r="Q231" s="100" t="s">
        <v>1267</v>
      </c>
      <c r="R231" s="100" t="s">
        <v>623</v>
      </c>
      <c r="S231" s="99" t="s">
        <v>4943</v>
      </c>
      <c r="T231" s="99" t="s">
        <v>5213</v>
      </c>
      <c r="U231" s="100"/>
      <c r="V231" s="100"/>
      <c r="W231" s="100"/>
      <c r="X231" s="100" t="s">
        <v>12</v>
      </c>
      <c r="Y231" s="99" t="s">
        <v>308</v>
      </c>
      <c r="Z231" s="99"/>
      <c r="AA231" s="99">
        <v>2</v>
      </c>
      <c r="AB231" s="105" t="s">
        <v>611</v>
      </c>
      <c r="AC231" s="100" t="s">
        <v>45</v>
      </c>
      <c r="AD231" s="99" t="s">
        <v>47</v>
      </c>
      <c r="AE231" s="99" t="s">
        <v>117</v>
      </c>
      <c r="AF231" s="101">
        <v>40287</v>
      </c>
      <c r="AG231" s="104">
        <v>4</v>
      </c>
      <c r="AH231" s="101">
        <v>40348</v>
      </c>
      <c r="AI231" s="104">
        <v>6</v>
      </c>
      <c r="AJ231" s="105" t="s">
        <v>119</v>
      </c>
      <c r="AK231" s="106" t="s">
        <v>623</v>
      </c>
      <c r="AL231" s="106"/>
      <c r="AM231" s="101"/>
      <c r="AN231" s="104" t="s">
        <v>623</v>
      </c>
      <c r="AO231" s="100" t="s">
        <v>623</v>
      </c>
      <c r="AQ231" s="105" t="s">
        <v>5347</v>
      </c>
      <c r="AS231" s="96">
        <v>10</v>
      </c>
      <c r="AT231" s="96" t="s">
        <v>7646</v>
      </c>
    </row>
    <row r="232" spans="1:46" ht="15.75" customHeight="1" x14ac:dyDescent="0.2">
      <c r="A232" s="118">
        <v>20207</v>
      </c>
      <c r="B232" s="127" t="s">
        <v>1270</v>
      </c>
      <c r="C232" s="127" t="s">
        <v>211</v>
      </c>
      <c r="D232" s="100" t="s">
        <v>138</v>
      </c>
      <c r="E232" s="101">
        <v>31402</v>
      </c>
      <c r="F232" s="100"/>
      <c r="G232" s="99" t="s">
        <v>684</v>
      </c>
      <c r="H232" s="100" t="s">
        <v>1271</v>
      </c>
      <c r="I232" s="101">
        <v>36514</v>
      </c>
      <c r="J232" s="100" t="s">
        <v>1272</v>
      </c>
      <c r="K232" s="100" t="s">
        <v>158</v>
      </c>
      <c r="L232" s="100" t="s">
        <v>1278</v>
      </c>
      <c r="M232" s="102">
        <v>0</v>
      </c>
      <c r="N232" s="103"/>
      <c r="O232" s="216">
        <v>0</v>
      </c>
      <c r="P232" s="100"/>
      <c r="Q232" s="100" t="s">
        <v>1275</v>
      </c>
      <c r="R232" s="100"/>
      <c r="S232" s="99" t="s">
        <v>1273</v>
      </c>
      <c r="T232" s="99" t="s">
        <v>1274</v>
      </c>
      <c r="U232" s="100" t="s">
        <v>1276</v>
      </c>
      <c r="V232" s="100"/>
      <c r="W232" s="100" t="s">
        <v>1277</v>
      </c>
      <c r="X232" s="100"/>
      <c r="Y232" s="99"/>
      <c r="Z232" s="99"/>
      <c r="AA232" s="99" t="s">
        <v>139</v>
      </c>
      <c r="AB232" s="105" t="s">
        <v>230</v>
      </c>
      <c r="AC232" s="102"/>
      <c r="AD232" s="105"/>
      <c r="AE232" s="105" t="s">
        <v>226</v>
      </c>
      <c r="AF232" s="101"/>
      <c r="AG232" s="104" t="s">
        <v>623</v>
      </c>
      <c r="AH232" s="101"/>
      <c r="AI232" s="104" t="s">
        <v>623</v>
      </c>
      <c r="AJ232" s="99" t="s">
        <v>163</v>
      </c>
      <c r="AK232" s="99"/>
      <c r="AL232" s="99"/>
      <c r="AM232" s="110"/>
      <c r="AN232" s="107" t="s">
        <v>623</v>
      </c>
      <c r="AO232" s="100"/>
      <c r="AQ232" s="99"/>
      <c r="AS232" s="96">
        <v>12</v>
      </c>
      <c r="AT232" s="96" t="s">
        <v>7646</v>
      </c>
    </row>
    <row r="233" spans="1:46" s="107" customFormat="1" ht="15.75" customHeight="1" x14ac:dyDescent="0.2">
      <c r="A233" s="118">
        <v>20208</v>
      </c>
      <c r="B233" s="119" t="s">
        <v>1279</v>
      </c>
      <c r="C233" s="119" t="s">
        <v>1280</v>
      </c>
      <c r="D233" s="100" t="s">
        <v>138</v>
      </c>
      <c r="E233" s="101">
        <v>31574</v>
      </c>
      <c r="F233" s="100" t="s">
        <v>178</v>
      </c>
      <c r="G233" s="99" t="s">
        <v>4482</v>
      </c>
      <c r="H233" s="100" t="s">
        <v>1281</v>
      </c>
      <c r="I233" s="101">
        <v>37496</v>
      </c>
      <c r="J233" s="100" t="s">
        <v>178</v>
      </c>
      <c r="K233" s="100" t="s">
        <v>4044</v>
      </c>
      <c r="L233" s="100" t="s">
        <v>591</v>
      </c>
      <c r="M233" s="102" t="s">
        <v>4235</v>
      </c>
      <c r="N233" s="103"/>
      <c r="O233" s="99" t="s">
        <v>4236</v>
      </c>
      <c r="P233" s="100" t="s">
        <v>623</v>
      </c>
      <c r="Q233" s="100" t="s">
        <v>1282</v>
      </c>
      <c r="R233" s="100" t="s">
        <v>623</v>
      </c>
      <c r="S233" s="99" t="s">
        <v>4772</v>
      </c>
      <c r="T233" s="99" t="s">
        <v>4772</v>
      </c>
      <c r="U233" s="100"/>
      <c r="V233" s="100"/>
      <c r="W233" s="100"/>
      <c r="X233" s="100" t="s">
        <v>16</v>
      </c>
      <c r="Y233" s="99" t="s">
        <v>3011</v>
      </c>
      <c r="Z233" s="99"/>
      <c r="AA233" s="99" t="s">
        <v>139</v>
      </c>
      <c r="AB233" s="105" t="s">
        <v>230</v>
      </c>
      <c r="AC233" s="100" t="s">
        <v>31</v>
      </c>
      <c r="AD233" s="99"/>
      <c r="AE233" s="99" t="s">
        <v>117</v>
      </c>
      <c r="AF233" s="101"/>
      <c r="AG233" s="104" t="s">
        <v>623</v>
      </c>
      <c r="AH233" s="101">
        <v>40179</v>
      </c>
      <c r="AI233" s="104">
        <v>1</v>
      </c>
      <c r="AJ233" s="108" t="s">
        <v>163</v>
      </c>
      <c r="AK233" s="112" t="s">
        <v>623</v>
      </c>
      <c r="AL233" s="112"/>
      <c r="AM233" s="110">
        <v>40634</v>
      </c>
      <c r="AN233" s="107">
        <v>4</v>
      </c>
      <c r="AO233" s="109"/>
      <c r="AQ233" s="108"/>
      <c r="AS233" s="96">
        <v>6</v>
      </c>
      <c r="AT233" s="96" t="s">
        <v>7646</v>
      </c>
    </row>
    <row r="234" spans="1:46" s="107" customFormat="1" ht="19.5" customHeight="1" x14ac:dyDescent="0.2">
      <c r="A234" s="118">
        <v>20209</v>
      </c>
      <c r="B234" s="119" t="s">
        <v>1283</v>
      </c>
      <c r="C234" s="119" t="s">
        <v>241</v>
      </c>
      <c r="D234" s="100" t="s">
        <v>138</v>
      </c>
      <c r="E234" s="101">
        <v>30267</v>
      </c>
      <c r="F234" s="100" t="s">
        <v>178</v>
      </c>
      <c r="G234" s="99" t="s">
        <v>4482</v>
      </c>
      <c r="H234" s="100" t="s">
        <v>1284</v>
      </c>
      <c r="I234" s="101">
        <v>35565</v>
      </c>
      <c r="J234" s="100" t="s">
        <v>178</v>
      </c>
      <c r="K234" s="100" t="s">
        <v>4020</v>
      </c>
      <c r="L234" s="100" t="s">
        <v>4227</v>
      </c>
      <c r="M234" s="102" t="s">
        <v>1747</v>
      </c>
      <c r="N234" s="103"/>
      <c r="O234" s="99" t="s">
        <v>4228</v>
      </c>
      <c r="P234" s="100" t="s">
        <v>1285</v>
      </c>
      <c r="Q234" s="100" t="s">
        <v>1286</v>
      </c>
      <c r="R234" s="100" t="s">
        <v>623</v>
      </c>
      <c r="S234" s="99" t="s">
        <v>4765</v>
      </c>
      <c r="T234" s="99" t="s">
        <v>4765</v>
      </c>
      <c r="U234" s="100"/>
      <c r="V234" s="100"/>
      <c r="W234" s="100"/>
      <c r="X234" s="100" t="s">
        <v>16</v>
      </c>
      <c r="Y234" s="99" t="s">
        <v>3011</v>
      </c>
      <c r="Z234" s="99"/>
      <c r="AA234" s="99" t="s">
        <v>139</v>
      </c>
      <c r="AB234" s="105" t="s">
        <v>230</v>
      </c>
      <c r="AC234" s="100" t="s">
        <v>31</v>
      </c>
      <c r="AD234" s="99"/>
      <c r="AE234" s="99" t="s">
        <v>117</v>
      </c>
      <c r="AF234" s="101"/>
      <c r="AG234" s="104" t="s">
        <v>623</v>
      </c>
      <c r="AH234" s="101">
        <v>40179</v>
      </c>
      <c r="AI234" s="104">
        <v>1</v>
      </c>
      <c r="AJ234" s="108" t="s">
        <v>163</v>
      </c>
      <c r="AK234" s="112" t="s">
        <v>623</v>
      </c>
      <c r="AL234" s="112"/>
      <c r="AM234" s="110">
        <v>40634</v>
      </c>
      <c r="AN234" s="107">
        <v>4</v>
      </c>
      <c r="AO234" s="109"/>
      <c r="AQ234" s="108"/>
      <c r="AS234" s="96">
        <v>11</v>
      </c>
      <c r="AT234" s="96" t="s">
        <v>7646</v>
      </c>
    </row>
    <row r="235" spans="1:46" s="107" customFormat="1" ht="15.75" customHeight="1" x14ac:dyDescent="0.2">
      <c r="A235" s="118">
        <v>20210</v>
      </c>
      <c r="B235" s="119" t="s">
        <v>1287</v>
      </c>
      <c r="C235" s="119" t="s">
        <v>487</v>
      </c>
      <c r="D235" s="100" t="s">
        <v>109</v>
      </c>
      <c r="E235" s="101">
        <v>31162</v>
      </c>
      <c r="F235" s="100" t="s">
        <v>110</v>
      </c>
      <c r="G235" s="99" t="s">
        <v>4477</v>
      </c>
      <c r="H235" s="100" t="s">
        <v>1288</v>
      </c>
      <c r="I235" s="101">
        <v>36677</v>
      </c>
      <c r="J235" s="100" t="s">
        <v>110</v>
      </c>
      <c r="K235" s="100" t="s">
        <v>4020</v>
      </c>
      <c r="L235" s="100" t="s">
        <v>1290</v>
      </c>
      <c r="M235" s="102" t="s">
        <v>623</v>
      </c>
      <c r="N235" s="103"/>
      <c r="O235" s="99" t="s">
        <v>2793</v>
      </c>
      <c r="P235" s="100" t="s">
        <v>623</v>
      </c>
      <c r="Q235" s="100" t="s">
        <v>1289</v>
      </c>
      <c r="R235" s="100" t="s">
        <v>623</v>
      </c>
      <c r="S235" s="99" t="s">
        <v>4728</v>
      </c>
      <c r="T235" s="99" t="s">
        <v>4728</v>
      </c>
      <c r="U235" s="100"/>
      <c r="V235" s="100"/>
      <c r="W235" s="100"/>
      <c r="X235" s="100" t="s">
        <v>14</v>
      </c>
      <c r="Y235" s="99" t="s">
        <v>13</v>
      </c>
      <c r="Z235" s="99"/>
      <c r="AA235" s="99">
        <v>3</v>
      </c>
      <c r="AB235" s="105" t="s">
        <v>116</v>
      </c>
      <c r="AC235" s="100" t="s">
        <v>25</v>
      </c>
      <c r="AD235" s="99" t="s">
        <v>27</v>
      </c>
      <c r="AE235" s="99" t="s">
        <v>117</v>
      </c>
      <c r="AF235" s="101">
        <v>40283</v>
      </c>
      <c r="AG235" s="104">
        <v>4</v>
      </c>
      <c r="AH235" s="101">
        <v>40313</v>
      </c>
      <c r="AI235" s="104">
        <v>5</v>
      </c>
      <c r="AJ235" s="105" t="s">
        <v>119</v>
      </c>
      <c r="AK235" s="106" t="s">
        <v>623</v>
      </c>
      <c r="AL235" s="106"/>
      <c r="AM235" s="101"/>
      <c r="AN235" s="104" t="s">
        <v>623</v>
      </c>
      <c r="AO235" s="100"/>
      <c r="AQ235" s="105" t="s">
        <v>5349</v>
      </c>
      <c r="AS235" s="96">
        <v>4</v>
      </c>
      <c r="AT235" s="96" t="s">
        <v>7646</v>
      </c>
    </row>
    <row r="236" spans="1:46" ht="15.75" customHeight="1" x14ac:dyDescent="0.2">
      <c r="A236" s="118">
        <v>20211</v>
      </c>
      <c r="B236" s="119" t="s">
        <v>1292</v>
      </c>
      <c r="C236" s="119" t="s">
        <v>1293</v>
      </c>
      <c r="D236" s="100" t="s">
        <v>109</v>
      </c>
      <c r="E236" s="101">
        <v>32415</v>
      </c>
      <c r="F236" s="100" t="s">
        <v>1202</v>
      </c>
      <c r="G236" s="99" t="s">
        <v>4485</v>
      </c>
      <c r="H236" s="100" t="s">
        <v>1294</v>
      </c>
      <c r="I236" s="101">
        <v>39573</v>
      </c>
      <c r="J236" s="100" t="s">
        <v>1295</v>
      </c>
      <c r="K236" s="100" t="s">
        <v>4020</v>
      </c>
      <c r="L236" s="100" t="s">
        <v>4193</v>
      </c>
      <c r="M236" s="102"/>
      <c r="N236" s="103"/>
      <c r="O236" s="99" t="s">
        <v>623</v>
      </c>
      <c r="P236" s="100" t="s">
        <v>623</v>
      </c>
      <c r="Q236" s="100" t="s">
        <v>1296</v>
      </c>
      <c r="R236" s="100" t="s">
        <v>623</v>
      </c>
      <c r="S236" s="99" t="s">
        <v>4738</v>
      </c>
      <c r="T236" s="99" t="s">
        <v>5078</v>
      </c>
      <c r="U236" s="100"/>
      <c r="V236" s="100"/>
      <c r="W236" s="100"/>
      <c r="X236" s="100"/>
      <c r="Y236" s="99"/>
      <c r="Z236" s="99"/>
      <c r="AA236" s="99"/>
      <c r="AB236" s="105"/>
      <c r="AC236" s="100"/>
      <c r="AD236" s="99"/>
      <c r="AE236" s="99" t="s">
        <v>226</v>
      </c>
      <c r="AF236" s="101"/>
      <c r="AG236" s="104" t="s">
        <v>623</v>
      </c>
      <c r="AH236" s="101">
        <v>40299</v>
      </c>
      <c r="AI236" s="104">
        <v>5</v>
      </c>
      <c r="AJ236" s="108" t="s">
        <v>163</v>
      </c>
      <c r="AK236" s="219" t="s">
        <v>623</v>
      </c>
      <c r="AL236" s="219"/>
      <c r="AM236" s="110"/>
      <c r="AN236" s="107" t="s">
        <v>623</v>
      </c>
      <c r="AO236" s="109"/>
      <c r="AP236" s="107"/>
      <c r="AQ236" s="108"/>
      <c r="AR236" s="107"/>
      <c r="AS236" s="96">
        <v>9</v>
      </c>
      <c r="AT236" s="96" t="s">
        <v>7646</v>
      </c>
    </row>
    <row r="237" spans="1:46" s="107" customFormat="1" ht="15.75" customHeight="1" x14ac:dyDescent="0.2">
      <c r="A237" s="118">
        <v>20212</v>
      </c>
      <c r="B237" s="119" t="s">
        <v>1298</v>
      </c>
      <c r="C237" s="119" t="s">
        <v>152</v>
      </c>
      <c r="D237" s="100" t="s">
        <v>109</v>
      </c>
      <c r="E237" s="101">
        <v>32325</v>
      </c>
      <c r="F237" s="100" t="s">
        <v>110</v>
      </c>
      <c r="G237" s="99" t="s">
        <v>4477</v>
      </c>
      <c r="H237" s="100" t="s">
        <v>1299</v>
      </c>
      <c r="I237" s="101">
        <v>39675</v>
      </c>
      <c r="J237" s="100" t="s">
        <v>110</v>
      </c>
      <c r="K237" s="100" t="s">
        <v>4020</v>
      </c>
      <c r="L237" s="100" t="s">
        <v>373</v>
      </c>
      <c r="M237" s="102"/>
      <c r="N237" s="103"/>
      <c r="O237" s="99" t="s">
        <v>4340</v>
      </c>
      <c r="P237" s="100" t="s">
        <v>623</v>
      </c>
      <c r="Q237" s="100" t="s">
        <v>1300</v>
      </c>
      <c r="R237" s="100" t="s">
        <v>623</v>
      </c>
      <c r="S237" s="99" t="s">
        <v>4861</v>
      </c>
      <c r="T237" s="99" t="s">
        <v>5157</v>
      </c>
      <c r="U237" s="100"/>
      <c r="V237" s="100"/>
      <c r="W237" s="100"/>
      <c r="X237" s="100" t="s">
        <v>15</v>
      </c>
      <c r="Y237" s="99"/>
      <c r="Z237" s="99"/>
      <c r="AA237" s="99">
        <v>1</v>
      </c>
      <c r="AB237" s="105" t="s">
        <v>230</v>
      </c>
      <c r="AC237" s="100" t="s">
        <v>31</v>
      </c>
      <c r="AD237" s="99"/>
      <c r="AE237" s="99" t="s">
        <v>117</v>
      </c>
      <c r="AF237" s="101"/>
      <c r="AG237" s="104" t="s">
        <v>623</v>
      </c>
      <c r="AH237" s="101">
        <v>40299</v>
      </c>
      <c r="AI237" s="104">
        <v>5</v>
      </c>
      <c r="AJ237" s="108" t="s">
        <v>163</v>
      </c>
      <c r="AK237" s="112" t="s">
        <v>623</v>
      </c>
      <c r="AL237" s="112"/>
      <c r="AM237" s="110">
        <v>40664</v>
      </c>
      <c r="AN237" s="107">
        <v>5</v>
      </c>
      <c r="AO237" s="109"/>
      <c r="AQ237" s="108"/>
      <c r="AS237" s="96">
        <v>7</v>
      </c>
      <c r="AT237" s="96" t="s">
        <v>7646</v>
      </c>
    </row>
    <row r="238" spans="1:46" ht="15.75" customHeight="1" x14ac:dyDescent="0.2">
      <c r="A238" s="118">
        <v>20213</v>
      </c>
      <c r="B238" s="127" t="s">
        <v>1302</v>
      </c>
      <c r="C238" s="127" t="s">
        <v>177</v>
      </c>
      <c r="D238" s="100" t="s">
        <v>138</v>
      </c>
      <c r="E238" s="101">
        <v>31128</v>
      </c>
      <c r="F238" s="100"/>
      <c r="G238" s="99" t="s">
        <v>312</v>
      </c>
      <c r="H238" s="100" t="s">
        <v>1303</v>
      </c>
      <c r="I238" s="101">
        <v>37323</v>
      </c>
      <c r="J238" s="100" t="s">
        <v>312</v>
      </c>
      <c r="K238" s="100" t="s">
        <v>158</v>
      </c>
      <c r="L238" s="100" t="s">
        <v>328</v>
      </c>
      <c r="M238" s="102">
        <v>0</v>
      </c>
      <c r="N238" s="103"/>
      <c r="O238" s="216" t="s">
        <v>6249</v>
      </c>
      <c r="P238" s="100"/>
      <c r="Q238" s="100" t="s">
        <v>1306</v>
      </c>
      <c r="R238" s="100"/>
      <c r="S238" s="99" t="s">
        <v>1304</v>
      </c>
      <c r="T238" s="99" t="s">
        <v>1305</v>
      </c>
      <c r="U238" s="100" t="s">
        <v>1307</v>
      </c>
      <c r="V238" s="100"/>
      <c r="W238" s="100" t="s">
        <v>1308</v>
      </c>
      <c r="X238" s="100" t="s">
        <v>17</v>
      </c>
      <c r="Y238" s="99" t="s">
        <v>5252</v>
      </c>
      <c r="Z238" s="99"/>
      <c r="AA238" s="99" t="s">
        <v>139</v>
      </c>
      <c r="AB238" s="105" t="s">
        <v>230</v>
      </c>
      <c r="AC238" s="102"/>
      <c r="AD238" s="105"/>
      <c r="AE238" s="105" t="s">
        <v>117</v>
      </c>
      <c r="AF238" s="101"/>
      <c r="AG238" s="104" t="s">
        <v>623</v>
      </c>
      <c r="AH238" s="101">
        <v>40375</v>
      </c>
      <c r="AI238" s="104">
        <v>7</v>
      </c>
      <c r="AJ238" s="99" t="s">
        <v>163</v>
      </c>
      <c r="AK238" s="99"/>
      <c r="AL238" s="99"/>
      <c r="AM238" s="110">
        <v>40647</v>
      </c>
      <c r="AN238" s="107">
        <v>4</v>
      </c>
      <c r="AO238" s="100"/>
      <c r="AQ238" s="99"/>
      <c r="AS238" s="96">
        <v>3</v>
      </c>
      <c r="AT238" s="96" t="s">
        <v>7646</v>
      </c>
    </row>
    <row r="239" spans="1:46" s="107" customFormat="1" ht="19.5" customHeight="1" x14ac:dyDescent="0.2">
      <c r="A239" s="118">
        <v>20214</v>
      </c>
      <c r="B239" s="119" t="s">
        <v>1044</v>
      </c>
      <c r="C239" s="119" t="s">
        <v>768</v>
      </c>
      <c r="D239" s="100" t="s">
        <v>138</v>
      </c>
      <c r="E239" s="101"/>
      <c r="F239" s="100"/>
      <c r="G239" s="99" t="s">
        <v>2565</v>
      </c>
      <c r="H239" s="100" t="s">
        <v>623</v>
      </c>
      <c r="I239" s="101"/>
      <c r="J239" s="100"/>
      <c r="K239" s="100" t="s">
        <v>4020</v>
      </c>
      <c r="L239" s="100" t="s">
        <v>623</v>
      </c>
      <c r="M239" s="102" t="s">
        <v>623</v>
      </c>
      <c r="N239" s="103"/>
      <c r="O239" s="99" t="s">
        <v>623</v>
      </c>
      <c r="P239" s="100"/>
      <c r="Q239" s="100"/>
      <c r="R239" s="100"/>
      <c r="S239" s="99" t="s">
        <v>2565</v>
      </c>
      <c r="T239" s="99" t="s">
        <v>2565</v>
      </c>
      <c r="U239" s="100"/>
      <c r="V239" s="100"/>
      <c r="W239" s="100"/>
      <c r="X239" s="100" t="s">
        <v>2933</v>
      </c>
      <c r="Y239" s="99"/>
      <c r="Z239" s="99"/>
      <c r="AA239" s="99"/>
      <c r="AB239" s="105"/>
      <c r="AC239" s="100"/>
      <c r="AD239" s="99"/>
      <c r="AE239" s="99" t="s">
        <v>117</v>
      </c>
      <c r="AF239" s="101"/>
      <c r="AG239" s="104" t="s">
        <v>623</v>
      </c>
      <c r="AH239" s="101"/>
      <c r="AI239" s="104" t="s">
        <v>623</v>
      </c>
      <c r="AJ239" s="108" t="s">
        <v>163</v>
      </c>
      <c r="AK239" s="112" t="s">
        <v>623</v>
      </c>
      <c r="AL239" s="112"/>
      <c r="AM239" s="110"/>
      <c r="AN239" s="107" t="s">
        <v>623</v>
      </c>
      <c r="AO239" s="109" t="s">
        <v>623</v>
      </c>
      <c r="AQ239" s="108"/>
      <c r="AS239" s="96" t="s">
        <v>623</v>
      </c>
      <c r="AT239" s="96" t="s">
        <v>7646</v>
      </c>
    </row>
    <row r="240" spans="1:46" s="107" customFormat="1" ht="19.5" customHeight="1" x14ac:dyDescent="0.2">
      <c r="A240" s="118">
        <v>20215</v>
      </c>
      <c r="B240" s="127" t="s">
        <v>247</v>
      </c>
      <c r="C240" s="127" t="s">
        <v>783</v>
      </c>
      <c r="D240" s="100" t="s">
        <v>138</v>
      </c>
      <c r="E240" s="101">
        <v>31396</v>
      </c>
      <c r="F240" s="100"/>
      <c r="G240" s="99" t="s">
        <v>631</v>
      </c>
      <c r="H240" s="100" t="s">
        <v>1313</v>
      </c>
      <c r="I240" s="101">
        <v>36731</v>
      </c>
      <c r="J240" s="100" t="s">
        <v>631</v>
      </c>
      <c r="K240" s="100" t="s">
        <v>158</v>
      </c>
      <c r="L240" s="100" t="s">
        <v>1319</v>
      </c>
      <c r="M240" s="102">
        <v>0</v>
      </c>
      <c r="N240" s="103"/>
      <c r="O240" s="216" t="s">
        <v>6250</v>
      </c>
      <c r="P240" s="100"/>
      <c r="Q240" s="100" t="s">
        <v>1316</v>
      </c>
      <c r="R240" s="100"/>
      <c r="S240" s="99" t="s">
        <v>1314</v>
      </c>
      <c r="T240" s="99" t="s">
        <v>1315</v>
      </c>
      <c r="U240" s="100" t="s">
        <v>1317</v>
      </c>
      <c r="V240" s="100"/>
      <c r="W240" s="100" t="s">
        <v>1318</v>
      </c>
      <c r="X240" s="100" t="s">
        <v>16</v>
      </c>
      <c r="Y240" s="99" t="s">
        <v>3011</v>
      </c>
      <c r="Z240" s="99"/>
      <c r="AA240" s="99">
        <v>1</v>
      </c>
      <c r="AB240" s="105" t="s">
        <v>230</v>
      </c>
      <c r="AC240" s="102" t="s">
        <v>31</v>
      </c>
      <c r="AD240" s="105"/>
      <c r="AE240" s="105" t="s">
        <v>117</v>
      </c>
      <c r="AF240" s="101"/>
      <c r="AG240" s="104" t="s">
        <v>623</v>
      </c>
      <c r="AH240" s="101">
        <v>40389</v>
      </c>
      <c r="AI240" s="104">
        <v>7</v>
      </c>
      <c r="AJ240" s="99" t="s">
        <v>163</v>
      </c>
      <c r="AK240" s="99"/>
      <c r="AL240" s="99"/>
      <c r="AM240" s="110">
        <v>40918</v>
      </c>
      <c r="AN240" s="107">
        <v>1</v>
      </c>
      <c r="AO240" s="100"/>
      <c r="AP240" s="104"/>
      <c r="AQ240" s="99"/>
      <c r="AR240" s="104"/>
      <c r="AS240" s="96">
        <v>12</v>
      </c>
      <c r="AT240" s="96" t="s">
        <v>7646</v>
      </c>
    </row>
    <row r="241" spans="1:46" ht="15.75" customHeight="1" x14ac:dyDescent="0.2">
      <c r="A241" s="118">
        <v>20216</v>
      </c>
      <c r="B241" s="119" t="s">
        <v>1320</v>
      </c>
      <c r="C241" s="119" t="s">
        <v>842</v>
      </c>
      <c r="D241" s="100" t="s">
        <v>109</v>
      </c>
      <c r="E241" s="101">
        <v>31152</v>
      </c>
      <c r="F241" s="100" t="s">
        <v>882</v>
      </c>
      <c r="G241" s="99" t="s">
        <v>4495</v>
      </c>
      <c r="H241" s="100" t="s">
        <v>1321</v>
      </c>
      <c r="I241" s="101">
        <v>36768</v>
      </c>
      <c r="J241" s="100" t="s">
        <v>1322</v>
      </c>
      <c r="K241" s="100" t="s">
        <v>4020</v>
      </c>
      <c r="L241" s="100" t="s">
        <v>4103</v>
      </c>
      <c r="M241" s="102"/>
      <c r="N241" s="103"/>
      <c r="O241" s="99" t="s">
        <v>4474</v>
      </c>
      <c r="P241" s="100" t="s">
        <v>623</v>
      </c>
      <c r="Q241" s="100" t="s">
        <v>1323</v>
      </c>
      <c r="R241" s="100" t="s">
        <v>623</v>
      </c>
      <c r="S241" s="99" t="s">
        <v>4973</v>
      </c>
      <c r="T241" s="99" t="s">
        <v>5231</v>
      </c>
      <c r="U241" s="100"/>
      <c r="V241" s="100"/>
      <c r="W241" s="100"/>
      <c r="X241" s="100"/>
      <c r="Y241" s="99"/>
      <c r="Z241" s="99"/>
      <c r="AA241" s="99"/>
      <c r="AB241" s="105"/>
      <c r="AC241" s="100"/>
      <c r="AD241" s="99"/>
      <c r="AE241" s="99" t="s">
        <v>226</v>
      </c>
      <c r="AF241" s="101"/>
      <c r="AG241" s="104" t="s">
        <v>623</v>
      </c>
      <c r="AH241" s="101">
        <v>40343</v>
      </c>
      <c r="AI241" s="104">
        <v>6</v>
      </c>
      <c r="AJ241" s="108" t="s">
        <v>163</v>
      </c>
      <c r="AK241" s="112" t="s">
        <v>623</v>
      </c>
      <c r="AL241" s="112"/>
      <c r="AM241" s="110"/>
      <c r="AN241" s="107" t="s">
        <v>623</v>
      </c>
      <c r="AO241" s="109"/>
      <c r="AP241" s="107"/>
      <c r="AQ241" s="108"/>
      <c r="AR241" s="107"/>
      <c r="AS241" s="96">
        <v>4</v>
      </c>
      <c r="AT241" s="96" t="s">
        <v>7646</v>
      </c>
    </row>
    <row r="242" spans="1:46" s="107" customFormat="1" ht="19.5" customHeight="1" x14ac:dyDescent="0.2">
      <c r="A242" s="118">
        <v>20217</v>
      </c>
      <c r="B242" s="127" t="s">
        <v>1160</v>
      </c>
      <c r="C242" s="127" t="s">
        <v>1326</v>
      </c>
      <c r="D242" s="100" t="s">
        <v>138</v>
      </c>
      <c r="E242" s="101">
        <v>30695</v>
      </c>
      <c r="F242" s="100"/>
      <c r="G242" s="99" t="s">
        <v>355</v>
      </c>
      <c r="H242" s="100" t="s">
        <v>1327</v>
      </c>
      <c r="I242" s="101">
        <v>37352</v>
      </c>
      <c r="J242" s="100" t="s">
        <v>355</v>
      </c>
      <c r="K242" s="100" t="s">
        <v>158</v>
      </c>
      <c r="L242" s="100" t="s">
        <v>1248</v>
      </c>
      <c r="M242" s="102">
        <v>0</v>
      </c>
      <c r="N242" s="103"/>
      <c r="O242" s="216" t="s">
        <v>6251</v>
      </c>
      <c r="P242" s="100"/>
      <c r="Q242" s="100" t="s">
        <v>1330</v>
      </c>
      <c r="R242" s="100"/>
      <c r="S242" s="99" t="s">
        <v>1328</v>
      </c>
      <c r="T242" s="99" t="s">
        <v>1329</v>
      </c>
      <c r="U242" s="100" t="s">
        <v>1331</v>
      </c>
      <c r="V242" s="100"/>
      <c r="W242" s="100" t="s">
        <v>1332</v>
      </c>
      <c r="X242" s="100" t="s">
        <v>723</v>
      </c>
      <c r="Y242" s="99"/>
      <c r="Z242" s="99"/>
      <c r="AA242" s="99">
        <v>2</v>
      </c>
      <c r="AB242" s="105" t="s">
        <v>116</v>
      </c>
      <c r="AC242" s="102"/>
      <c r="AD242" s="105"/>
      <c r="AE242" s="105" t="s">
        <v>226</v>
      </c>
      <c r="AF242" s="101"/>
      <c r="AG242" s="104" t="s">
        <v>623</v>
      </c>
      <c r="AH242" s="101">
        <v>40372</v>
      </c>
      <c r="AI242" s="104">
        <v>7</v>
      </c>
      <c r="AJ242" s="99" t="s">
        <v>163</v>
      </c>
      <c r="AK242" s="99"/>
      <c r="AL242" s="99"/>
      <c r="AM242" s="110">
        <v>41153</v>
      </c>
      <c r="AN242" s="107">
        <v>9</v>
      </c>
      <c r="AO242" s="100"/>
      <c r="AP242" s="104"/>
      <c r="AQ242" s="99"/>
      <c r="AR242" s="104"/>
      <c r="AS242" s="96">
        <v>1</v>
      </c>
      <c r="AT242" s="96" t="s">
        <v>7646</v>
      </c>
    </row>
    <row r="243" spans="1:46" ht="15.75" customHeight="1" x14ac:dyDescent="0.2">
      <c r="A243" s="118">
        <v>20218</v>
      </c>
      <c r="B243" s="127" t="s">
        <v>1333</v>
      </c>
      <c r="C243" s="127" t="s">
        <v>1334</v>
      </c>
      <c r="D243" s="100" t="s">
        <v>138</v>
      </c>
      <c r="E243" s="101">
        <v>31480</v>
      </c>
      <c r="F243" s="100"/>
      <c r="G243" s="99" t="s">
        <v>882</v>
      </c>
      <c r="H243" s="100" t="s">
        <v>1335</v>
      </c>
      <c r="I243" s="101">
        <v>37525</v>
      </c>
      <c r="J243" s="100" t="s">
        <v>882</v>
      </c>
      <c r="K243" s="100" t="s">
        <v>158</v>
      </c>
      <c r="L243" s="100" t="s">
        <v>1341</v>
      </c>
      <c r="M243" s="102">
        <v>0</v>
      </c>
      <c r="N243" s="103"/>
      <c r="O243" s="216" t="s">
        <v>6252</v>
      </c>
      <c r="P243" s="100"/>
      <c r="Q243" s="100" t="s">
        <v>1338</v>
      </c>
      <c r="R243" s="100"/>
      <c r="S243" s="99" t="s">
        <v>1336</v>
      </c>
      <c r="T243" s="99" t="s">
        <v>1337</v>
      </c>
      <c r="U243" s="100" t="s">
        <v>1339</v>
      </c>
      <c r="V243" s="100"/>
      <c r="W243" s="100" t="s">
        <v>1340</v>
      </c>
      <c r="X243" s="100" t="s">
        <v>17</v>
      </c>
      <c r="Y243" s="99" t="s">
        <v>5252</v>
      </c>
      <c r="Z243" s="99"/>
      <c r="AA243" s="99" t="s">
        <v>139</v>
      </c>
      <c r="AB243" s="105" t="s">
        <v>230</v>
      </c>
      <c r="AC243" s="102"/>
      <c r="AD243" s="105"/>
      <c r="AE243" s="105" t="s">
        <v>226</v>
      </c>
      <c r="AF243" s="101"/>
      <c r="AG243" s="104" t="s">
        <v>623</v>
      </c>
      <c r="AH243" s="101">
        <v>40372</v>
      </c>
      <c r="AI243" s="104">
        <v>7</v>
      </c>
      <c r="AJ243" s="99" t="s">
        <v>163</v>
      </c>
      <c r="AK243" s="99"/>
      <c r="AL243" s="99"/>
      <c r="AM243" s="110"/>
      <c r="AN243" s="107" t="s">
        <v>623</v>
      </c>
      <c r="AO243" s="100"/>
      <c r="AQ243" s="99"/>
      <c r="AS243" s="96">
        <v>3</v>
      </c>
      <c r="AT243" s="96" t="s">
        <v>7646</v>
      </c>
    </row>
    <row r="244" spans="1:46" s="107" customFormat="1" ht="15.75" customHeight="1" x14ac:dyDescent="0.2">
      <c r="A244" s="118">
        <v>20219</v>
      </c>
      <c r="B244" s="119" t="s">
        <v>1342</v>
      </c>
      <c r="C244" s="119" t="s">
        <v>527</v>
      </c>
      <c r="D244" s="100" t="s">
        <v>138</v>
      </c>
      <c r="E244" s="101">
        <v>29569</v>
      </c>
      <c r="F244" s="100" t="s">
        <v>110</v>
      </c>
      <c r="G244" s="99" t="s">
        <v>4477</v>
      </c>
      <c r="H244" s="100" t="s">
        <v>1343</v>
      </c>
      <c r="I244" s="101">
        <v>39205</v>
      </c>
      <c r="J244" s="100" t="s">
        <v>795</v>
      </c>
      <c r="K244" s="100" t="s">
        <v>4020</v>
      </c>
      <c r="L244" s="100" t="s">
        <v>373</v>
      </c>
      <c r="M244" s="102"/>
      <c r="N244" s="103"/>
      <c r="O244" s="99" t="s">
        <v>623</v>
      </c>
      <c r="P244" s="100" t="s">
        <v>623</v>
      </c>
      <c r="Q244" s="100" t="s">
        <v>1344</v>
      </c>
      <c r="R244" s="100" t="s">
        <v>623</v>
      </c>
      <c r="S244" s="99" t="s">
        <v>4620</v>
      </c>
      <c r="T244" s="99" t="s">
        <v>5000</v>
      </c>
      <c r="U244" s="100"/>
      <c r="V244" s="100"/>
      <c r="W244" s="100"/>
      <c r="X244" s="100"/>
      <c r="Y244" s="99"/>
      <c r="Z244" s="99"/>
      <c r="AA244" s="99"/>
      <c r="AB244" s="105"/>
      <c r="AC244" s="100"/>
      <c r="AD244" s="99"/>
      <c r="AE244" s="99" t="s">
        <v>117</v>
      </c>
      <c r="AF244" s="101"/>
      <c r="AG244" s="104" t="s">
        <v>623</v>
      </c>
      <c r="AH244" s="101"/>
      <c r="AI244" s="104" t="s">
        <v>623</v>
      </c>
      <c r="AJ244" s="108" t="s">
        <v>163</v>
      </c>
      <c r="AK244" s="112" t="s">
        <v>623</v>
      </c>
      <c r="AL244" s="112"/>
      <c r="AM244" s="110"/>
      <c r="AN244" s="107" t="s">
        <v>623</v>
      </c>
      <c r="AO244" s="109"/>
      <c r="AQ244" s="108"/>
      <c r="AS244" s="96">
        <v>12</v>
      </c>
      <c r="AT244" s="96" t="s">
        <v>7646</v>
      </c>
    </row>
    <row r="245" spans="1:46" s="107" customFormat="1" ht="15.75" customHeight="1" x14ac:dyDescent="0.2">
      <c r="A245" s="118">
        <v>20220</v>
      </c>
      <c r="B245" s="119" t="s">
        <v>1346</v>
      </c>
      <c r="C245" s="119" t="s">
        <v>369</v>
      </c>
      <c r="D245" s="100" t="s">
        <v>138</v>
      </c>
      <c r="E245" s="101">
        <v>32102</v>
      </c>
      <c r="F245" s="100" t="s">
        <v>882</v>
      </c>
      <c r="G245" s="99" t="s">
        <v>4495</v>
      </c>
      <c r="H245" s="100" t="s">
        <v>1347</v>
      </c>
      <c r="I245" s="101">
        <v>39970</v>
      </c>
      <c r="J245" s="100" t="s">
        <v>226</v>
      </c>
      <c r="K245" s="100" t="s">
        <v>4020</v>
      </c>
      <c r="L245" s="100" t="s">
        <v>672</v>
      </c>
      <c r="M245" s="102"/>
      <c r="N245" s="103"/>
      <c r="O245" s="99" t="s">
        <v>623</v>
      </c>
      <c r="P245" s="100" t="s">
        <v>623</v>
      </c>
      <c r="Q245" s="100" t="s">
        <v>1348</v>
      </c>
      <c r="R245" s="100" t="s">
        <v>623</v>
      </c>
      <c r="S245" s="99" t="s">
        <v>4868</v>
      </c>
      <c r="T245" s="99" t="s">
        <v>4868</v>
      </c>
      <c r="U245" s="100"/>
      <c r="V245" s="100"/>
      <c r="W245" s="100"/>
      <c r="X245" s="100"/>
      <c r="Y245" s="99"/>
      <c r="Z245" s="99"/>
      <c r="AA245" s="99"/>
      <c r="AB245" s="105" t="s">
        <v>230</v>
      </c>
      <c r="AC245" s="100"/>
      <c r="AD245" s="99"/>
      <c r="AE245" s="99" t="s">
        <v>117</v>
      </c>
      <c r="AF245" s="101"/>
      <c r="AG245" s="104" t="s">
        <v>623</v>
      </c>
      <c r="AH245" s="101"/>
      <c r="AI245" s="104" t="s">
        <v>623</v>
      </c>
      <c r="AJ245" s="108" t="s">
        <v>163</v>
      </c>
      <c r="AK245" s="112" t="s">
        <v>623</v>
      </c>
      <c r="AL245" s="112"/>
      <c r="AM245" s="110"/>
      <c r="AN245" s="107" t="s">
        <v>623</v>
      </c>
      <c r="AO245" s="109"/>
      <c r="AQ245" s="108"/>
      <c r="AS245" s="96">
        <v>11</v>
      </c>
      <c r="AT245" s="96" t="s">
        <v>7646</v>
      </c>
    </row>
    <row r="246" spans="1:46" s="107" customFormat="1" ht="19.5" customHeight="1" x14ac:dyDescent="0.2">
      <c r="A246" s="118">
        <v>20221</v>
      </c>
      <c r="B246" s="119" t="s">
        <v>247</v>
      </c>
      <c r="C246" s="119" t="s">
        <v>196</v>
      </c>
      <c r="D246" s="100" t="s">
        <v>138</v>
      </c>
      <c r="E246" s="101">
        <v>31422</v>
      </c>
      <c r="F246" s="100" t="s">
        <v>153</v>
      </c>
      <c r="G246" s="99" t="s">
        <v>4476</v>
      </c>
      <c r="H246" s="100" t="s">
        <v>1349</v>
      </c>
      <c r="I246" s="101">
        <v>36325</v>
      </c>
      <c r="J246" s="100" t="s">
        <v>153</v>
      </c>
      <c r="K246" s="100" t="s">
        <v>4020</v>
      </c>
      <c r="L246" s="100" t="s">
        <v>328</v>
      </c>
      <c r="M246" s="102" t="s">
        <v>2222</v>
      </c>
      <c r="N246" s="103"/>
      <c r="O246" s="99" t="s">
        <v>2965</v>
      </c>
      <c r="P246" s="100" t="s">
        <v>623</v>
      </c>
      <c r="Q246" s="100" t="s">
        <v>1350</v>
      </c>
      <c r="R246" s="100" t="s">
        <v>623</v>
      </c>
      <c r="S246" s="99" t="s">
        <v>4796</v>
      </c>
      <c r="T246" s="99" t="s">
        <v>4796</v>
      </c>
      <c r="U246" s="100"/>
      <c r="V246" s="100"/>
      <c r="W246" s="100"/>
      <c r="X246" s="102" t="s">
        <v>12</v>
      </c>
      <c r="Y246" s="99" t="s">
        <v>308</v>
      </c>
      <c r="Z246" s="99"/>
      <c r="AA246" s="99" t="s">
        <v>161</v>
      </c>
      <c r="AB246" s="105" t="s">
        <v>611</v>
      </c>
      <c r="AC246" s="100" t="s">
        <v>2972</v>
      </c>
      <c r="AD246" s="99" t="s">
        <v>2570</v>
      </c>
      <c r="AE246" s="99" t="s">
        <v>117</v>
      </c>
      <c r="AF246" s="101">
        <v>40381</v>
      </c>
      <c r="AG246" s="104">
        <v>7</v>
      </c>
      <c r="AH246" s="101">
        <v>40443</v>
      </c>
      <c r="AI246" s="104">
        <v>9</v>
      </c>
      <c r="AJ246" s="105" t="s">
        <v>119</v>
      </c>
      <c r="AK246" s="106">
        <v>41165</v>
      </c>
      <c r="AL246" s="106">
        <v>41287</v>
      </c>
      <c r="AM246" s="101"/>
      <c r="AN246" s="104" t="s">
        <v>623</v>
      </c>
      <c r="AO246" s="100"/>
      <c r="AQ246" s="105" t="s">
        <v>5347</v>
      </c>
      <c r="AS246" s="96">
        <v>1</v>
      </c>
      <c r="AT246" s="96" t="s">
        <v>7646</v>
      </c>
    </row>
    <row r="247" spans="1:46" s="107" customFormat="1" ht="15.75" customHeight="1" x14ac:dyDescent="0.2">
      <c r="A247" s="118">
        <v>20222</v>
      </c>
      <c r="B247" s="127" t="s">
        <v>1353</v>
      </c>
      <c r="C247" s="127" t="s">
        <v>1354</v>
      </c>
      <c r="D247" s="100" t="s">
        <v>109</v>
      </c>
      <c r="E247" s="101">
        <v>32333</v>
      </c>
      <c r="F247" s="100"/>
      <c r="G247" s="99" t="s">
        <v>110</v>
      </c>
      <c r="H247" s="100" t="s">
        <v>1355</v>
      </c>
      <c r="I247" s="101">
        <v>37445</v>
      </c>
      <c r="J247" s="100" t="s">
        <v>110</v>
      </c>
      <c r="K247" s="100" t="s">
        <v>301</v>
      </c>
      <c r="L247" s="100" t="s">
        <v>1360</v>
      </c>
      <c r="M247" s="102">
        <v>0</v>
      </c>
      <c r="N247" s="103"/>
      <c r="O247" s="216" t="s">
        <v>6253</v>
      </c>
      <c r="P247" s="100"/>
      <c r="Q247" s="100" t="s">
        <v>1357</v>
      </c>
      <c r="R247" s="100"/>
      <c r="S247" s="99" t="s">
        <v>1356</v>
      </c>
      <c r="T247" s="99" t="s">
        <v>1356</v>
      </c>
      <c r="U247" s="100" t="s">
        <v>1358</v>
      </c>
      <c r="V247" s="100"/>
      <c r="W247" s="100" t="s">
        <v>1359</v>
      </c>
      <c r="X247" s="100" t="s">
        <v>15</v>
      </c>
      <c r="Y247" s="99"/>
      <c r="Z247" s="99"/>
      <c r="AA247" s="99">
        <v>1</v>
      </c>
      <c r="AB247" s="105" t="s">
        <v>230</v>
      </c>
      <c r="AC247" s="102" t="s">
        <v>31</v>
      </c>
      <c r="AD247" s="105"/>
      <c r="AE247" s="105" t="s">
        <v>117</v>
      </c>
      <c r="AF247" s="101"/>
      <c r="AG247" s="104" t="s">
        <v>623</v>
      </c>
      <c r="AH247" s="101"/>
      <c r="AI247" s="104" t="s">
        <v>623</v>
      </c>
      <c r="AJ247" s="99" t="s">
        <v>163</v>
      </c>
      <c r="AK247" s="99"/>
      <c r="AL247" s="99"/>
      <c r="AM247" s="110"/>
      <c r="AN247" s="107" t="s">
        <v>623</v>
      </c>
      <c r="AO247" s="100"/>
      <c r="AP247" s="104"/>
      <c r="AQ247" s="99"/>
      <c r="AR247" s="104"/>
      <c r="AS247" s="96">
        <v>7</v>
      </c>
      <c r="AT247" s="96" t="s">
        <v>7646</v>
      </c>
    </row>
    <row r="248" spans="1:46" ht="15.75" customHeight="1" x14ac:dyDescent="0.2">
      <c r="A248" s="118">
        <v>20223</v>
      </c>
      <c r="B248" s="119" t="s">
        <v>1361</v>
      </c>
      <c r="C248" s="119" t="s">
        <v>711</v>
      </c>
      <c r="D248" s="100" t="s">
        <v>138</v>
      </c>
      <c r="E248" s="101">
        <v>30965</v>
      </c>
      <c r="F248" s="100" t="s">
        <v>110</v>
      </c>
      <c r="G248" s="99" t="s">
        <v>4477</v>
      </c>
      <c r="H248" s="100" t="s">
        <v>1362</v>
      </c>
      <c r="I248" s="101">
        <v>37906</v>
      </c>
      <c r="J248" s="100" t="s">
        <v>110</v>
      </c>
      <c r="K248" s="100" t="s">
        <v>4044</v>
      </c>
      <c r="L248" s="100" t="s">
        <v>4066</v>
      </c>
      <c r="M248" s="102" t="s">
        <v>4067</v>
      </c>
      <c r="N248" s="103"/>
      <c r="O248" s="99" t="s">
        <v>2832</v>
      </c>
      <c r="P248" s="100" t="s">
        <v>1363</v>
      </c>
      <c r="Q248" s="100" t="s">
        <v>4380</v>
      </c>
      <c r="R248" s="100" t="s">
        <v>623</v>
      </c>
      <c r="S248" s="99" t="s">
        <v>4901</v>
      </c>
      <c r="T248" s="99" t="s">
        <v>4901</v>
      </c>
      <c r="U248" s="100" t="s">
        <v>623</v>
      </c>
      <c r="V248" s="100"/>
      <c r="W248" s="100" t="s">
        <v>623</v>
      </c>
      <c r="X248" s="102" t="s">
        <v>12</v>
      </c>
      <c r="Y248" s="99" t="s">
        <v>308</v>
      </c>
      <c r="Z248" s="99"/>
      <c r="AA248" s="99">
        <v>2</v>
      </c>
      <c r="AB248" s="105" t="s">
        <v>611</v>
      </c>
      <c r="AC248" s="100" t="s">
        <v>40</v>
      </c>
      <c r="AD248" s="105" t="s">
        <v>2973</v>
      </c>
      <c r="AE248" s="99" t="s">
        <v>117</v>
      </c>
      <c r="AF248" s="101">
        <v>40391</v>
      </c>
      <c r="AG248" s="104">
        <v>8</v>
      </c>
      <c r="AH248" s="101">
        <v>40482</v>
      </c>
      <c r="AI248" s="104">
        <v>10</v>
      </c>
      <c r="AJ248" s="105" t="s">
        <v>119</v>
      </c>
      <c r="AK248" s="106" t="s">
        <v>623</v>
      </c>
      <c r="AL248" s="104" t="s">
        <v>623</v>
      </c>
      <c r="AM248" s="101"/>
      <c r="AN248" s="104" t="s">
        <v>623</v>
      </c>
      <c r="AO248" s="100" t="s">
        <v>623</v>
      </c>
      <c r="AP248" s="107"/>
      <c r="AQ248" s="105" t="s">
        <v>5347</v>
      </c>
      <c r="AR248" s="107"/>
      <c r="AS248" s="96">
        <v>10</v>
      </c>
      <c r="AT248" s="96" t="s">
        <v>7646</v>
      </c>
    </row>
    <row r="249" spans="1:46" s="107" customFormat="1" ht="19.5" customHeight="1" x14ac:dyDescent="0.2">
      <c r="A249" s="118">
        <v>20224</v>
      </c>
      <c r="B249" s="119" t="s">
        <v>1364</v>
      </c>
      <c r="C249" s="119" t="s">
        <v>783</v>
      </c>
      <c r="D249" s="100" t="s">
        <v>138</v>
      </c>
      <c r="E249" s="101">
        <v>29682</v>
      </c>
      <c r="F249" s="100" t="s">
        <v>110</v>
      </c>
      <c r="G249" s="99" t="s">
        <v>4477</v>
      </c>
      <c r="H249" s="100" t="s">
        <v>1365</v>
      </c>
      <c r="I249" s="101">
        <v>36061</v>
      </c>
      <c r="J249" s="100" t="s">
        <v>110</v>
      </c>
      <c r="K249" s="100" t="s">
        <v>4020</v>
      </c>
      <c r="L249" s="100" t="s">
        <v>484</v>
      </c>
      <c r="M249" s="102" t="s">
        <v>4069</v>
      </c>
      <c r="N249" s="103"/>
      <c r="O249" s="99" t="s">
        <v>2849</v>
      </c>
      <c r="P249" s="100" t="s">
        <v>623</v>
      </c>
      <c r="Q249" s="100" t="s">
        <v>1366</v>
      </c>
      <c r="R249" s="100" t="s">
        <v>623</v>
      </c>
      <c r="S249" s="99" t="s">
        <v>4627</v>
      </c>
      <c r="T249" s="99" t="s">
        <v>5005</v>
      </c>
      <c r="U249" s="100"/>
      <c r="V249" s="100"/>
      <c r="W249" s="100"/>
      <c r="X249" s="100" t="s">
        <v>14</v>
      </c>
      <c r="Y249" s="99" t="s">
        <v>13</v>
      </c>
      <c r="Z249" s="99"/>
      <c r="AA249" s="99">
        <v>3</v>
      </c>
      <c r="AB249" s="105" t="s">
        <v>116</v>
      </c>
      <c r="AC249" s="100" t="s">
        <v>2567</v>
      </c>
      <c r="AD249" s="99" t="s">
        <v>2845</v>
      </c>
      <c r="AE249" s="99" t="s">
        <v>117</v>
      </c>
      <c r="AF249" s="101">
        <v>40400</v>
      </c>
      <c r="AG249" s="104">
        <v>8</v>
      </c>
      <c r="AH249" s="101">
        <v>40461</v>
      </c>
      <c r="AI249" s="104">
        <v>10</v>
      </c>
      <c r="AJ249" s="105" t="s">
        <v>119</v>
      </c>
      <c r="AK249" s="106">
        <v>41227</v>
      </c>
      <c r="AL249" s="106">
        <v>41334</v>
      </c>
      <c r="AM249" s="101"/>
      <c r="AN249" s="104" t="s">
        <v>623</v>
      </c>
      <c r="AO249" s="100"/>
      <c r="AQ249" s="105" t="s">
        <v>5348</v>
      </c>
      <c r="AS249" s="96">
        <v>4</v>
      </c>
      <c r="AT249" s="96" t="s">
        <v>7646</v>
      </c>
    </row>
    <row r="250" spans="1:46" s="107" customFormat="1" ht="19.5" customHeight="1" x14ac:dyDescent="0.2">
      <c r="A250" s="118">
        <v>20225</v>
      </c>
      <c r="B250" s="119" t="s">
        <v>563</v>
      </c>
      <c r="C250" s="119" t="s">
        <v>2796</v>
      </c>
      <c r="D250" s="100" t="s">
        <v>138</v>
      </c>
      <c r="E250" s="101">
        <v>32016</v>
      </c>
      <c r="F250" s="100" t="s">
        <v>110</v>
      </c>
      <c r="G250" s="99" t="s">
        <v>4477</v>
      </c>
      <c r="H250" s="100" t="s">
        <v>1367</v>
      </c>
      <c r="I250" s="101">
        <v>37069</v>
      </c>
      <c r="J250" s="100" t="s">
        <v>110</v>
      </c>
      <c r="K250" s="100" t="s">
        <v>4020</v>
      </c>
      <c r="L250" s="100" t="s">
        <v>4132</v>
      </c>
      <c r="M250" s="102"/>
      <c r="N250" s="103"/>
      <c r="O250" s="99" t="s">
        <v>4366</v>
      </c>
      <c r="P250" s="100" t="s">
        <v>623</v>
      </c>
      <c r="Q250" s="100" t="s">
        <v>623</v>
      </c>
      <c r="R250" s="100" t="s">
        <v>623</v>
      </c>
      <c r="S250" s="99" t="s">
        <v>4890</v>
      </c>
      <c r="T250" s="99" t="s">
        <v>4890</v>
      </c>
      <c r="U250" s="100"/>
      <c r="V250" s="100"/>
      <c r="W250" s="100"/>
      <c r="X250" s="100"/>
      <c r="Y250" s="99"/>
      <c r="Z250" s="99"/>
      <c r="AA250" s="99"/>
      <c r="AB250" s="105"/>
      <c r="AC250" s="100"/>
      <c r="AD250" s="99"/>
      <c r="AE250" s="99" t="s">
        <v>117</v>
      </c>
      <c r="AF250" s="101"/>
      <c r="AG250" s="104" t="s">
        <v>623</v>
      </c>
      <c r="AH250" s="101">
        <v>40422</v>
      </c>
      <c r="AI250" s="104">
        <v>9</v>
      </c>
      <c r="AJ250" s="108" t="s">
        <v>163</v>
      </c>
      <c r="AK250" s="112" t="s">
        <v>623</v>
      </c>
      <c r="AL250" s="112"/>
      <c r="AM250" s="110"/>
      <c r="AN250" s="107" t="s">
        <v>623</v>
      </c>
      <c r="AO250" s="109"/>
      <c r="AQ250" s="108"/>
      <c r="AS250" s="96">
        <v>8</v>
      </c>
      <c r="AT250" s="96" t="s">
        <v>7646</v>
      </c>
    </row>
    <row r="251" spans="1:46" s="107" customFormat="1" ht="15.75" customHeight="1" x14ac:dyDescent="0.2">
      <c r="A251" s="118">
        <v>20226</v>
      </c>
      <c r="B251" s="119" t="s">
        <v>247</v>
      </c>
      <c r="C251" s="119" t="s">
        <v>323</v>
      </c>
      <c r="D251" s="100" t="s">
        <v>138</v>
      </c>
      <c r="E251" s="101">
        <v>32041</v>
      </c>
      <c r="F251" s="100" t="s">
        <v>162</v>
      </c>
      <c r="G251" s="99" t="s">
        <v>4484</v>
      </c>
      <c r="H251" s="100" t="s">
        <v>1369</v>
      </c>
      <c r="I251" s="101">
        <v>38184</v>
      </c>
      <c r="J251" s="100" t="s">
        <v>684</v>
      </c>
      <c r="K251" s="100" t="s">
        <v>4020</v>
      </c>
      <c r="L251" s="100" t="s">
        <v>4091</v>
      </c>
      <c r="M251" s="102" t="s">
        <v>2222</v>
      </c>
      <c r="N251" s="103"/>
      <c r="O251" s="99" t="s">
        <v>2910</v>
      </c>
      <c r="P251" s="100" t="s">
        <v>623</v>
      </c>
      <c r="Q251" s="100" t="s">
        <v>1370</v>
      </c>
      <c r="R251" s="100" t="s">
        <v>623</v>
      </c>
      <c r="S251" s="99" t="s">
        <v>4647</v>
      </c>
      <c r="T251" s="99" t="s">
        <v>5019</v>
      </c>
      <c r="U251" s="100"/>
      <c r="V251" s="100"/>
      <c r="W251" s="100"/>
      <c r="X251" s="100" t="s">
        <v>14</v>
      </c>
      <c r="Y251" s="99" t="s">
        <v>13</v>
      </c>
      <c r="Z251" s="99"/>
      <c r="AA251" s="99">
        <v>3</v>
      </c>
      <c r="AB251" s="105" t="s">
        <v>116</v>
      </c>
      <c r="AC251" s="100" t="s">
        <v>2672</v>
      </c>
      <c r="AD251" s="99" t="s">
        <v>2673</v>
      </c>
      <c r="AE251" s="99" t="s">
        <v>226</v>
      </c>
      <c r="AF251" s="101"/>
      <c r="AG251" s="104" t="s">
        <v>623</v>
      </c>
      <c r="AH251" s="101">
        <v>40310</v>
      </c>
      <c r="AI251" s="104">
        <v>5</v>
      </c>
      <c r="AJ251" s="105" t="s">
        <v>119</v>
      </c>
      <c r="AK251" s="106" t="s">
        <v>623</v>
      </c>
      <c r="AL251" s="106"/>
      <c r="AM251" s="101"/>
      <c r="AN251" s="104" t="s">
        <v>623</v>
      </c>
      <c r="AO251" s="100" t="s">
        <v>623</v>
      </c>
      <c r="AQ251" s="105" t="s">
        <v>5348</v>
      </c>
      <c r="AS251" s="96">
        <v>9</v>
      </c>
      <c r="AT251" s="96" t="s">
        <v>7646</v>
      </c>
    </row>
    <row r="252" spans="1:46" s="107" customFormat="1" ht="19.5" customHeight="1" x14ac:dyDescent="0.2">
      <c r="A252" s="118">
        <v>20227</v>
      </c>
      <c r="B252" s="119" t="s">
        <v>1372</v>
      </c>
      <c r="C252" s="119" t="s">
        <v>1373</v>
      </c>
      <c r="D252" s="100" t="s">
        <v>138</v>
      </c>
      <c r="E252" s="101">
        <v>31639</v>
      </c>
      <c r="F252" s="100" t="s">
        <v>1374</v>
      </c>
      <c r="G252" s="99" t="s">
        <v>4529</v>
      </c>
      <c r="H252" s="100" t="s">
        <v>1375</v>
      </c>
      <c r="I252" s="101">
        <v>38039</v>
      </c>
      <c r="J252" s="100" t="s">
        <v>712</v>
      </c>
      <c r="K252" s="100" t="s">
        <v>4020</v>
      </c>
      <c r="L252" s="100" t="s">
        <v>4106</v>
      </c>
      <c r="M252" s="102"/>
      <c r="N252" s="103"/>
      <c r="O252" s="99" t="s">
        <v>4169</v>
      </c>
      <c r="P252" s="100" t="s">
        <v>623</v>
      </c>
      <c r="Q252" s="100" t="s">
        <v>1376</v>
      </c>
      <c r="R252" s="100" t="s">
        <v>623</v>
      </c>
      <c r="S252" s="99" t="s">
        <v>4712</v>
      </c>
      <c r="T252" s="99" t="s">
        <v>5062</v>
      </c>
      <c r="U252" s="100"/>
      <c r="V252" s="100"/>
      <c r="W252" s="100"/>
      <c r="X252" s="100"/>
      <c r="Y252" s="99"/>
      <c r="Z252" s="99"/>
      <c r="AA252" s="99"/>
      <c r="AB252" s="105"/>
      <c r="AC252" s="100"/>
      <c r="AD252" s="99"/>
      <c r="AE252" s="99" t="s">
        <v>226</v>
      </c>
      <c r="AF252" s="101"/>
      <c r="AG252" s="104" t="s">
        <v>623</v>
      </c>
      <c r="AH252" s="101">
        <v>40427</v>
      </c>
      <c r="AI252" s="104">
        <v>9</v>
      </c>
      <c r="AJ252" s="108" t="s">
        <v>163</v>
      </c>
      <c r="AK252" s="112" t="s">
        <v>623</v>
      </c>
      <c r="AL252" s="112"/>
      <c r="AM252" s="110"/>
      <c r="AN252" s="107" t="s">
        <v>623</v>
      </c>
      <c r="AO252" s="109"/>
      <c r="AQ252" s="108"/>
      <c r="AS252" s="96">
        <v>8</v>
      </c>
      <c r="AT252" s="96" t="s">
        <v>7646</v>
      </c>
    </row>
    <row r="253" spans="1:46" s="107" customFormat="1" ht="19.5" customHeight="1" x14ac:dyDescent="0.2">
      <c r="A253" s="118">
        <v>20228</v>
      </c>
      <c r="B253" s="119" t="s">
        <v>204</v>
      </c>
      <c r="C253" s="119" t="s">
        <v>555</v>
      </c>
      <c r="D253" s="100" t="s">
        <v>138</v>
      </c>
      <c r="E253" s="101">
        <v>30909</v>
      </c>
      <c r="F253" s="100" t="s">
        <v>853</v>
      </c>
      <c r="G253" s="99" t="s">
        <v>4540</v>
      </c>
      <c r="H253" s="100" t="s">
        <v>1378</v>
      </c>
      <c r="I253" s="101">
        <v>37171</v>
      </c>
      <c r="J253" s="100" t="s">
        <v>1379</v>
      </c>
      <c r="K253" s="100" t="s">
        <v>4020</v>
      </c>
      <c r="L253" s="100" t="s">
        <v>4106</v>
      </c>
      <c r="M253" s="102" t="s">
        <v>623</v>
      </c>
      <c r="N253" s="103"/>
      <c r="O253" s="99" t="s">
        <v>4229</v>
      </c>
      <c r="P253" s="100" t="s">
        <v>623</v>
      </c>
      <c r="Q253" s="100" t="s">
        <v>1380</v>
      </c>
      <c r="R253" s="100" t="s">
        <v>5504</v>
      </c>
      <c r="S253" s="99" t="s">
        <v>4766</v>
      </c>
      <c r="T253" s="99" t="s">
        <v>4766</v>
      </c>
      <c r="U253" s="100"/>
      <c r="V253" s="100"/>
      <c r="W253" s="100"/>
      <c r="X253" s="100" t="s">
        <v>17</v>
      </c>
      <c r="Y253" s="99" t="s">
        <v>5252</v>
      </c>
      <c r="Z253" s="99"/>
      <c r="AA253" s="99" t="s">
        <v>139</v>
      </c>
      <c r="AB253" s="105" t="s">
        <v>230</v>
      </c>
      <c r="AC253" s="100"/>
      <c r="AD253" s="99"/>
      <c r="AE253" s="99" t="s">
        <v>226</v>
      </c>
      <c r="AF253" s="101"/>
      <c r="AG253" s="104" t="s">
        <v>623</v>
      </c>
      <c r="AH253" s="101">
        <v>40427</v>
      </c>
      <c r="AI253" s="104">
        <v>9</v>
      </c>
      <c r="AJ253" s="108" t="s">
        <v>163</v>
      </c>
      <c r="AK253" s="112" t="s">
        <v>623</v>
      </c>
      <c r="AL253" s="112"/>
      <c r="AM253" s="110">
        <v>41214</v>
      </c>
      <c r="AN253" s="107">
        <v>11</v>
      </c>
      <c r="AO253" s="109" t="s">
        <v>623</v>
      </c>
      <c r="AQ253" s="108"/>
      <c r="AS253" s="96">
        <v>8</v>
      </c>
      <c r="AT253" s="96" t="s">
        <v>7646</v>
      </c>
    </row>
    <row r="254" spans="1:46" s="107" customFormat="1" ht="19.5" customHeight="1" x14ac:dyDescent="0.2">
      <c r="A254" s="118">
        <v>20229</v>
      </c>
      <c r="B254" s="119" t="s">
        <v>1381</v>
      </c>
      <c r="C254" s="119" t="s">
        <v>435</v>
      </c>
      <c r="D254" s="100" t="s">
        <v>138</v>
      </c>
      <c r="E254" s="101">
        <v>31530</v>
      </c>
      <c r="F254" s="100" t="s">
        <v>324</v>
      </c>
      <c r="G254" s="99" t="s">
        <v>4500</v>
      </c>
      <c r="H254" s="100" t="s">
        <v>1382</v>
      </c>
      <c r="I254" s="101">
        <v>38036</v>
      </c>
      <c r="J254" s="100" t="s">
        <v>324</v>
      </c>
      <c r="K254" s="100" t="s">
        <v>4020</v>
      </c>
      <c r="L254" s="100" t="s">
        <v>1167</v>
      </c>
      <c r="M254" s="102" t="s">
        <v>4246</v>
      </c>
      <c r="N254" s="103"/>
      <c r="O254" s="99" t="s">
        <v>4247</v>
      </c>
      <c r="P254" s="100" t="s">
        <v>1383</v>
      </c>
      <c r="Q254" s="100" t="s">
        <v>1384</v>
      </c>
      <c r="R254" s="100" t="s">
        <v>623</v>
      </c>
      <c r="S254" s="99" t="s">
        <v>4786</v>
      </c>
      <c r="T254" s="99" t="s">
        <v>5109</v>
      </c>
      <c r="U254" s="100"/>
      <c r="V254" s="100"/>
      <c r="W254" s="100"/>
      <c r="X254" s="100" t="s">
        <v>17</v>
      </c>
      <c r="Y254" s="99" t="s">
        <v>5252</v>
      </c>
      <c r="Z254" s="99"/>
      <c r="AA254" s="99" t="s">
        <v>139</v>
      </c>
      <c r="AB254" s="105" t="s">
        <v>230</v>
      </c>
      <c r="AC254" s="100" t="s">
        <v>65</v>
      </c>
      <c r="AD254" s="99"/>
      <c r="AE254" s="99" t="s">
        <v>226</v>
      </c>
      <c r="AF254" s="101"/>
      <c r="AG254" s="104" t="s">
        <v>623</v>
      </c>
      <c r="AH254" s="101">
        <v>40430</v>
      </c>
      <c r="AI254" s="104">
        <v>9</v>
      </c>
      <c r="AJ254" s="108" t="s">
        <v>163</v>
      </c>
      <c r="AK254" s="112" t="s">
        <v>623</v>
      </c>
      <c r="AL254" s="112"/>
      <c r="AM254" s="110">
        <v>40861</v>
      </c>
      <c r="AN254" s="107">
        <v>11</v>
      </c>
      <c r="AO254" s="109"/>
      <c r="AQ254" s="108"/>
      <c r="AS254" s="96">
        <v>4</v>
      </c>
      <c r="AT254" s="96" t="s">
        <v>7646</v>
      </c>
    </row>
    <row r="255" spans="1:46" s="107" customFormat="1" ht="19.5" customHeight="1" x14ac:dyDescent="0.2">
      <c r="A255" s="118">
        <v>20230</v>
      </c>
      <c r="B255" s="119" t="s">
        <v>1385</v>
      </c>
      <c r="C255" s="119" t="s">
        <v>1386</v>
      </c>
      <c r="D255" s="100" t="s">
        <v>138</v>
      </c>
      <c r="E255" s="101">
        <v>30749</v>
      </c>
      <c r="F255" s="100" t="s">
        <v>962</v>
      </c>
      <c r="G255" s="99" t="s">
        <v>4487</v>
      </c>
      <c r="H255" s="100" t="s">
        <v>1387</v>
      </c>
      <c r="I255" s="101">
        <v>37700</v>
      </c>
      <c r="J255" s="100" t="s">
        <v>1388</v>
      </c>
      <c r="K255" s="100" t="s">
        <v>4020</v>
      </c>
      <c r="L255" s="100" t="s">
        <v>1390</v>
      </c>
      <c r="M255" s="102"/>
      <c r="N255" s="103"/>
      <c r="O255" s="99" t="s">
        <v>4401</v>
      </c>
      <c r="P255" s="100" t="s">
        <v>623</v>
      </c>
      <c r="Q255" s="100" t="s">
        <v>1389</v>
      </c>
      <c r="R255" s="100" t="s">
        <v>623</v>
      </c>
      <c r="S255" s="99" t="s">
        <v>4918</v>
      </c>
      <c r="T255" s="99" t="s">
        <v>5194</v>
      </c>
      <c r="U255" s="100"/>
      <c r="V255" s="100"/>
      <c r="W255" s="100"/>
      <c r="X255" s="100"/>
      <c r="Y255" s="99"/>
      <c r="Z255" s="99"/>
      <c r="AA255" s="99"/>
      <c r="AB255" s="105"/>
      <c r="AC255" s="100" t="s">
        <v>65</v>
      </c>
      <c r="AD255" s="99"/>
      <c r="AE255" s="99" t="s">
        <v>226</v>
      </c>
      <c r="AF255" s="101"/>
      <c r="AG255" s="104" t="s">
        <v>623</v>
      </c>
      <c r="AH255" s="101">
        <v>40436</v>
      </c>
      <c r="AI255" s="104">
        <v>9</v>
      </c>
      <c r="AJ255" s="108" t="s">
        <v>163</v>
      </c>
      <c r="AK255" s="112" t="s">
        <v>623</v>
      </c>
      <c r="AL255" s="112"/>
      <c r="AM255" s="110"/>
      <c r="AN255" s="107" t="s">
        <v>623</v>
      </c>
      <c r="AO255" s="109"/>
      <c r="AQ255" s="108"/>
      <c r="AS255" s="96">
        <v>3</v>
      </c>
      <c r="AT255" s="96" t="s">
        <v>7646</v>
      </c>
    </row>
    <row r="256" spans="1:46" ht="15.75" customHeight="1" x14ac:dyDescent="0.2">
      <c r="A256" s="118">
        <v>20231</v>
      </c>
      <c r="B256" s="119" t="s">
        <v>862</v>
      </c>
      <c r="C256" s="119" t="s">
        <v>251</v>
      </c>
      <c r="D256" s="100" t="s">
        <v>138</v>
      </c>
      <c r="E256" s="101">
        <v>31149</v>
      </c>
      <c r="F256" s="100" t="s">
        <v>564</v>
      </c>
      <c r="G256" s="99" t="s">
        <v>4475</v>
      </c>
      <c r="H256" s="100" t="s">
        <v>1394</v>
      </c>
      <c r="I256" s="101">
        <v>37994</v>
      </c>
      <c r="J256" s="100" t="s">
        <v>564</v>
      </c>
      <c r="K256" s="100" t="s">
        <v>4020</v>
      </c>
      <c r="L256" s="100" t="s">
        <v>4106</v>
      </c>
      <c r="M256" s="102" t="s">
        <v>623</v>
      </c>
      <c r="N256" s="103"/>
      <c r="O256" s="99" t="s">
        <v>2899</v>
      </c>
      <c r="P256" s="100" t="s">
        <v>1395</v>
      </c>
      <c r="Q256" s="100" t="s">
        <v>1396</v>
      </c>
      <c r="R256" s="100" t="s">
        <v>623</v>
      </c>
      <c r="S256" s="99" t="s">
        <v>4676</v>
      </c>
      <c r="T256" s="99" t="s">
        <v>5038</v>
      </c>
      <c r="U256" s="100"/>
      <c r="V256" s="100"/>
      <c r="W256" s="100"/>
      <c r="X256" s="102" t="s">
        <v>12</v>
      </c>
      <c r="Y256" s="99" t="s">
        <v>308</v>
      </c>
      <c r="Z256" s="99"/>
      <c r="AA256" s="99" t="s">
        <v>161</v>
      </c>
      <c r="AB256" s="105" t="s">
        <v>611</v>
      </c>
      <c r="AC256" s="100" t="s">
        <v>2632</v>
      </c>
      <c r="AD256" s="99" t="s">
        <v>2633</v>
      </c>
      <c r="AE256" s="99" t="s">
        <v>226</v>
      </c>
      <c r="AF256" s="101">
        <v>40441</v>
      </c>
      <c r="AG256" s="104">
        <v>9</v>
      </c>
      <c r="AH256" s="101">
        <v>40502</v>
      </c>
      <c r="AI256" s="104">
        <v>11</v>
      </c>
      <c r="AJ256" s="105" t="s">
        <v>119</v>
      </c>
      <c r="AK256" s="106" t="s">
        <v>623</v>
      </c>
      <c r="AL256" s="106"/>
      <c r="AM256" s="101"/>
      <c r="AN256" s="104" t="s">
        <v>623</v>
      </c>
      <c r="AO256" s="100" t="s">
        <v>623</v>
      </c>
      <c r="AP256" s="107"/>
      <c r="AQ256" s="105" t="s">
        <v>5347</v>
      </c>
      <c r="AR256" s="107"/>
      <c r="AS256" s="96">
        <v>4</v>
      </c>
      <c r="AT256" s="96" t="s">
        <v>7646</v>
      </c>
    </row>
    <row r="257" spans="1:46" s="107" customFormat="1" ht="15.75" customHeight="1" x14ac:dyDescent="0.2">
      <c r="A257" s="118">
        <v>20232</v>
      </c>
      <c r="B257" s="127" t="s">
        <v>1399</v>
      </c>
      <c r="C257" s="127" t="s">
        <v>311</v>
      </c>
      <c r="D257" s="100" t="s">
        <v>138</v>
      </c>
      <c r="E257" s="101" t="s">
        <v>1400</v>
      </c>
      <c r="F257" s="100"/>
      <c r="G257" s="99" t="s">
        <v>734</v>
      </c>
      <c r="H257" s="100" t="s">
        <v>1401</v>
      </c>
      <c r="I257" s="101">
        <v>36035</v>
      </c>
      <c r="J257" s="100" t="s">
        <v>734</v>
      </c>
      <c r="K257" s="100" t="s">
        <v>158</v>
      </c>
      <c r="L257" s="100" t="s">
        <v>219</v>
      </c>
      <c r="M257" s="102">
        <v>0</v>
      </c>
      <c r="N257" s="103"/>
      <c r="O257" s="216" t="s">
        <v>6254</v>
      </c>
      <c r="P257" s="100"/>
      <c r="Q257" s="100" t="s">
        <v>1403</v>
      </c>
      <c r="R257" s="100"/>
      <c r="S257" s="99" t="s">
        <v>1402</v>
      </c>
      <c r="T257" s="99" t="s">
        <v>1402</v>
      </c>
      <c r="U257" s="100" t="s">
        <v>1404</v>
      </c>
      <c r="V257" s="100"/>
      <c r="W257" s="100" t="s">
        <v>1405</v>
      </c>
      <c r="X257" s="100" t="s">
        <v>15</v>
      </c>
      <c r="Y257" s="99"/>
      <c r="Z257" s="99"/>
      <c r="AA257" s="99" t="s">
        <v>139</v>
      </c>
      <c r="AB257" s="105" t="s">
        <v>230</v>
      </c>
      <c r="AC257" s="102"/>
      <c r="AD257" s="105"/>
      <c r="AE257" s="105" t="s">
        <v>117</v>
      </c>
      <c r="AF257" s="101"/>
      <c r="AG257" s="104" t="s">
        <v>623</v>
      </c>
      <c r="AH257" s="101">
        <v>40506</v>
      </c>
      <c r="AI257" s="104">
        <v>11</v>
      </c>
      <c r="AJ257" s="99" t="s">
        <v>163</v>
      </c>
      <c r="AK257" s="99"/>
      <c r="AL257" s="99"/>
      <c r="AM257" s="110">
        <v>40625</v>
      </c>
      <c r="AN257" s="107">
        <v>3</v>
      </c>
      <c r="AO257" s="100"/>
      <c r="AP257" s="104"/>
      <c r="AQ257" s="99"/>
      <c r="AR257" s="104"/>
      <c r="AS257" s="96">
        <v>6</v>
      </c>
      <c r="AT257" s="96" t="s">
        <v>7646</v>
      </c>
    </row>
    <row r="258" spans="1:46" ht="15.75" customHeight="1" x14ac:dyDescent="0.2">
      <c r="A258" s="118">
        <v>20233</v>
      </c>
      <c r="B258" s="119" t="s">
        <v>1406</v>
      </c>
      <c r="C258" s="119" t="s">
        <v>932</v>
      </c>
      <c r="D258" s="100" t="s">
        <v>109</v>
      </c>
      <c r="E258" s="101">
        <v>29245</v>
      </c>
      <c r="F258" s="100" t="s">
        <v>110</v>
      </c>
      <c r="G258" s="99" t="s">
        <v>4477</v>
      </c>
      <c r="H258" s="100" t="s">
        <v>1407</v>
      </c>
      <c r="I258" s="101">
        <v>39688</v>
      </c>
      <c r="J258" s="100" t="s">
        <v>110</v>
      </c>
      <c r="K258" s="100" t="s">
        <v>4020</v>
      </c>
      <c r="L258" s="100" t="s">
        <v>219</v>
      </c>
      <c r="M258" s="102" t="s">
        <v>1634</v>
      </c>
      <c r="N258" s="103"/>
      <c r="O258" s="99" t="s">
        <v>4462</v>
      </c>
      <c r="P258" s="100" t="s">
        <v>1408</v>
      </c>
      <c r="Q258" s="100" t="s">
        <v>1409</v>
      </c>
      <c r="R258" s="100" t="s">
        <v>623</v>
      </c>
      <c r="S258" s="99" t="s">
        <v>4964</v>
      </c>
      <c r="T258" s="99" t="s">
        <v>5226</v>
      </c>
      <c r="U258" s="100"/>
      <c r="V258" s="100"/>
      <c r="W258" s="100"/>
      <c r="X258" s="100" t="s">
        <v>15</v>
      </c>
      <c r="Y258" s="99"/>
      <c r="Z258" s="99"/>
      <c r="AA258" s="99" t="s">
        <v>139</v>
      </c>
      <c r="AB258" s="105" t="s">
        <v>230</v>
      </c>
      <c r="AC258" s="100" t="s">
        <v>63</v>
      </c>
      <c r="AD258" s="99"/>
      <c r="AE258" s="99" t="s">
        <v>117</v>
      </c>
      <c r="AF258" s="101"/>
      <c r="AG258" s="104" t="s">
        <v>623</v>
      </c>
      <c r="AH258" s="101">
        <v>40455</v>
      </c>
      <c r="AI258" s="104">
        <v>10</v>
      </c>
      <c r="AJ258" s="108" t="s">
        <v>163</v>
      </c>
      <c r="AK258" s="112" t="s">
        <v>623</v>
      </c>
      <c r="AL258" s="112"/>
      <c r="AM258" s="110">
        <v>40633</v>
      </c>
      <c r="AN258" s="107">
        <v>3</v>
      </c>
      <c r="AO258" s="109"/>
      <c r="AP258" s="107"/>
      <c r="AQ258" s="105" t="s">
        <v>5347</v>
      </c>
      <c r="AR258" s="107"/>
      <c r="AS258" s="96">
        <v>1</v>
      </c>
      <c r="AT258" s="96" t="s">
        <v>7646</v>
      </c>
    </row>
    <row r="259" spans="1:46" s="107" customFormat="1" ht="19.5" customHeight="1" x14ac:dyDescent="0.2">
      <c r="A259" s="118">
        <v>20234</v>
      </c>
      <c r="B259" s="119" t="s">
        <v>1411</v>
      </c>
      <c r="C259" s="119" t="s">
        <v>1412</v>
      </c>
      <c r="D259" s="100" t="s">
        <v>109</v>
      </c>
      <c r="E259" s="101">
        <v>30181</v>
      </c>
      <c r="F259" s="100" t="s">
        <v>806</v>
      </c>
      <c r="G259" s="99" t="s">
        <v>4511</v>
      </c>
      <c r="H259" s="100" t="s">
        <v>623</v>
      </c>
      <c r="I259" s="101"/>
      <c r="J259" s="100" t="s">
        <v>1413</v>
      </c>
      <c r="K259" s="100" t="s">
        <v>134</v>
      </c>
      <c r="L259" s="100"/>
      <c r="M259" s="102"/>
      <c r="N259" s="103"/>
      <c r="O259" s="99" t="s">
        <v>4108</v>
      </c>
      <c r="P259" s="100" t="s">
        <v>623</v>
      </c>
      <c r="Q259" s="100" t="s">
        <v>1414</v>
      </c>
      <c r="R259" s="100" t="s">
        <v>623</v>
      </c>
      <c r="S259" s="99" t="s">
        <v>4660</v>
      </c>
      <c r="T259" s="99" t="s">
        <v>5027</v>
      </c>
      <c r="U259" s="100"/>
      <c r="V259" s="100"/>
      <c r="W259" s="100"/>
      <c r="X259" s="100"/>
      <c r="Y259" s="99"/>
      <c r="Z259" s="99"/>
      <c r="AA259" s="99"/>
      <c r="AB259" s="105"/>
      <c r="AC259" s="100"/>
      <c r="AD259" s="99"/>
      <c r="AE259" s="99" t="s">
        <v>226</v>
      </c>
      <c r="AF259" s="101"/>
      <c r="AG259" s="104" t="s">
        <v>623</v>
      </c>
      <c r="AH259" s="101">
        <v>40455</v>
      </c>
      <c r="AI259" s="104">
        <v>10</v>
      </c>
      <c r="AJ259" s="108" t="s">
        <v>163</v>
      </c>
      <c r="AK259" s="112" t="s">
        <v>623</v>
      </c>
      <c r="AL259" s="112"/>
      <c r="AM259" s="110"/>
      <c r="AN259" s="107" t="s">
        <v>623</v>
      </c>
      <c r="AO259" s="109"/>
      <c r="AQ259" s="108"/>
      <c r="AS259" s="96">
        <v>8</v>
      </c>
      <c r="AT259" s="96" t="s">
        <v>7646</v>
      </c>
    </row>
    <row r="260" spans="1:46" s="107" customFormat="1" ht="19.5" customHeight="1" x14ac:dyDescent="0.2">
      <c r="A260" s="118">
        <v>20235</v>
      </c>
      <c r="B260" s="119" t="s">
        <v>1415</v>
      </c>
      <c r="C260" s="119" t="s">
        <v>555</v>
      </c>
      <c r="D260" s="100" t="s">
        <v>109</v>
      </c>
      <c r="E260" s="101">
        <v>31755</v>
      </c>
      <c r="F260" s="100" t="s">
        <v>1416</v>
      </c>
      <c r="G260" s="99" t="s">
        <v>4532</v>
      </c>
      <c r="H260" s="100" t="s">
        <v>1417</v>
      </c>
      <c r="I260" s="101">
        <v>39276</v>
      </c>
      <c r="J260" s="100" t="s">
        <v>1416</v>
      </c>
      <c r="K260" s="100" t="s">
        <v>4044</v>
      </c>
      <c r="L260" s="100" t="s">
        <v>623</v>
      </c>
      <c r="M260" s="102" t="s">
        <v>623</v>
      </c>
      <c r="N260" s="103"/>
      <c r="O260" s="99" t="s">
        <v>4451</v>
      </c>
      <c r="P260" s="100" t="s">
        <v>623</v>
      </c>
      <c r="Q260" s="100" t="s">
        <v>695</v>
      </c>
      <c r="R260" s="100" t="s">
        <v>623</v>
      </c>
      <c r="S260" s="99" t="s">
        <v>4953</v>
      </c>
      <c r="T260" s="99" t="s">
        <v>5219</v>
      </c>
      <c r="U260" s="100"/>
      <c r="V260" s="100"/>
      <c r="W260" s="100"/>
      <c r="X260" s="100" t="s">
        <v>15</v>
      </c>
      <c r="Y260" s="99"/>
      <c r="Z260" s="99"/>
      <c r="AA260" s="99">
        <v>1</v>
      </c>
      <c r="AB260" s="105" t="s">
        <v>230</v>
      </c>
      <c r="AC260" s="100"/>
      <c r="AD260" s="99"/>
      <c r="AE260" s="99" t="s">
        <v>226</v>
      </c>
      <c r="AF260" s="101"/>
      <c r="AG260" s="104" t="s">
        <v>623</v>
      </c>
      <c r="AH260" s="101">
        <v>40455</v>
      </c>
      <c r="AI260" s="104">
        <v>10</v>
      </c>
      <c r="AJ260" s="108" t="s">
        <v>163</v>
      </c>
      <c r="AK260" s="112" t="s">
        <v>623</v>
      </c>
      <c r="AL260" s="112"/>
      <c r="AM260" s="110">
        <v>40974</v>
      </c>
      <c r="AN260" s="107">
        <v>3</v>
      </c>
      <c r="AO260" s="109" t="s">
        <v>623</v>
      </c>
      <c r="AQ260" s="108"/>
      <c r="AS260" s="96">
        <v>12</v>
      </c>
      <c r="AT260" s="96" t="s">
        <v>7646</v>
      </c>
    </row>
    <row r="261" spans="1:46" s="107" customFormat="1" ht="19.5" customHeight="1" x14ac:dyDescent="0.2">
      <c r="A261" s="118">
        <v>20236</v>
      </c>
      <c r="B261" s="119" t="s">
        <v>1419</v>
      </c>
      <c r="C261" s="119" t="s">
        <v>4183</v>
      </c>
      <c r="D261" s="100" t="s">
        <v>109</v>
      </c>
      <c r="E261" s="101">
        <v>30618</v>
      </c>
      <c r="F261" s="100" t="s">
        <v>110</v>
      </c>
      <c r="G261" s="99" t="s">
        <v>4477</v>
      </c>
      <c r="H261" s="100" t="s">
        <v>1420</v>
      </c>
      <c r="I261" s="101">
        <v>38069</v>
      </c>
      <c r="J261" s="100" t="s">
        <v>110</v>
      </c>
      <c r="K261" s="100" t="s">
        <v>4020</v>
      </c>
      <c r="L261" s="100" t="s">
        <v>4184</v>
      </c>
      <c r="M261" s="102" t="s">
        <v>2222</v>
      </c>
      <c r="N261" s="103"/>
      <c r="O261" s="99" t="s">
        <v>2874</v>
      </c>
      <c r="P261" s="100" t="s">
        <v>1421</v>
      </c>
      <c r="Q261" s="100" t="s">
        <v>1422</v>
      </c>
      <c r="R261" s="100" t="s">
        <v>623</v>
      </c>
      <c r="S261" s="99" t="s">
        <v>4734</v>
      </c>
      <c r="T261" s="99" t="s">
        <v>4734</v>
      </c>
      <c r="U261" s="100"/>
      <c r="V261" s="100"/>
      <c r="W261" s="100"/>
      <c r="X261" s="100" t="s">
        <v>14</v>
      </c>
      <c r="Y261" s="99" t="s">
        <v>13</v>
      </c>
      <c r="Z261" s="99"/>
      <c r="AA261" s="99">
        <v>3</v>
      </c>
      <c r="AB261" s="105" t="s">
        <v>116</v>
      </c>
      <c r="AC261" s="100" t="s">
        <v>2631</v>
      </c>
      <c r="AD261" s="99" t="s">
        <v>6219</v>
      </c>
      <c r="AE261" s="99" t="s">
        <v>117</v>
      </c>
      <c r="AF261" s="101">
        <v>40455</v>
      </c>
      <c r="AG261" s="104">
        <v>10</v>
      </c>
      <c r="AH261" s="101">
        <v>40523</v>
      </c>
      <c r="AI261" s="104">
        <v>12</v>
      </c>
      <c r="AJ261" s="105" t="s">
        <v>119</v>
      </c>
      <c r="AK261" s="106" t="s">
        <v>623</v>
      </c>
      <c r="AL261" s="106"/>
      <c r="AM261" s="101"/>
      <c r="AN261" s="104" t="s">
        <v>623</v>
      </c>
      <c r="AO261" s="100" t="s">
        <v>623</v>
      </c>
      <c r="AQ261" s="105" t="s">
        <v>5347</v>
      </c>
      <c r="AS261" s="96">
        <v>10</v>
      </c>
      <c r="AT261" s="96" t="s">
        <v>7646</v>
      </c>
    </row>
    <row r="262" spans="1:46" s="107" customFormat="1" ht="15.75" customHeight="1" x14ac:dyDescent="0.2">
      <c r="A262" s="118">
        <v>20237</v>
      </c>
      <c r="B262" s="119" t="s">
        <v>1423</v>
      </c>
      <c r="C262" s="119" t="s">
        <v>768</v>
      </c>
      <c r="D262" s="100" t="s">
        <v>138</v>
      </c>
      <c r="E262" s="101">
        <v>31180</v>
      </c>
      <c r="F262" s="100" t="s">
        <v>153</v>
      </c>
      <c r="G262" s="99" t="s">
        <v>4476</v>
      </c>
      <c r="H262" s="100" t="s">
        <v>1424</v>
      </c>
      <c r="I262" s="101">
        <v>36761</v>
      </c>
      <c r="J262" s="100" t="s">
        <v>153</v>
      </c>
      <c r="K262" s="100" t="s">
        <v>4020</v>
      </c>
      <c r="L262" s="100" t="s">
        <v>373</v>
      </c>
      <c r="M262" s="102" t="s">
        <v>4100</v>
      </c>
      <c r="N262" s="103"/>
      <c r="O262" s="99" t="s">
        <v>4101</v>
      </c>
      <c r="P262" s="100" t="s">
        <v>1425</v>
      </c>
      <c r="Q262" s="100" t="s">
        <v>1426</v>
      </c>
      <c r="R262" s="100" t="s">
        <v>623</v>
      </c>
      <c r="S262" s="99" t="s">
        <v>4655</v>
      </c>
      <c r="T262" s="99" t="s">
        <v>5023</v>
      </c>
      <c r="U262" s="100"/>
      <c r="V262" s="100"/>
      <c r="W262" s="100"/>
      <c r="X262" s="100" t="s">
        <v>17</v>
      </c>
      <c r="Y262" s="99" t="s">
        <v>5252</v>
      </c>
      <c r="Z262" s="99"/>
      <c r="AA262" s="99" t="s">
        <v>139</v>
      </c>
      <c r="AB262" s="105" t="s">
        <v>230</v>
      </c>
      <c r="AC262" s="100" t="s">
        <v>2972</v>
      </c>
      <c r="AD262" s="99" t="s">
        <v>2572</v>
      </c>
      <c r="AE262" s="99" t="s">
        <v>117</v>
      </c>
      <c r="AF262" s="101">
        <v>40462</v>
      </c>
      <c r="AG262" s="104">
        <v>10</v>
      </c>
      <c r="AH262" s="101">
        <v>40523</v>
      </c>
      <c r="AI262" s="104">
        <v>12</v>
      </c>
      <c r="AJ262" s="105" t="s">
        <v>119</v>
      </c>
      <c r="AK262" s="106">
        <v>41209</v>
      </c>
      <c r="AL262" s="106"/>
      <c r="AM262" s="101"/>
      <c r="AN262" s="104" t="s">
        <v>623</v>
      </c>
      <c r="AO262" s="100" t="s">
        <v>623</v>
      </c>
      <c r="AQ262" s="105" t="s">
        <v>5347</v>
      </c>
      <c r="AS262" s="96">
        <v>5</v>
      </c>
      <c r="AT262" s="96" t="s">
        <v>7646</v>
      </c>
    </row>
    <row r="263" spans="1:46" s="107" customFormat="1" ht="19.5" customHeight="1" x14ac:dyDescent="0.2">
      <c r="A263" s="118">
        <v>20238</v>
      </c>
      <c r="B263" s="127" t="s">
        <v>1428</v>
      </c>
      <c r="C263" s="127" t="s">
        <v>281</v>
      </c>
      <c r="D263" s="100" t="s">
        <v>138</v>
      </c>
      <c r="E263" s="101">
        <v>32436</v>
      </c>
      <c r="F263" s="100"/>
      <c r="G263" s="99" t="s">
        <v>1429</v>
      </c>
      <c r="H263" s="100" t="s">
        <v>1430</v>
      </c>
      <c r="I263" s="101">
        <v>38525</v>
      </c>
      <c r="J263" s="100" t="s">
        <v>1429</v>
      </c>
      <c r="K263" s="100" t="s">
        <v>158</v>
      </c>
      <c r="L263" s="100" t="s">
        <v>715</v>
      </c>
      <c r="M263" s="102">
        <v>0</v>
      </c>
      <c r="N263" s="103"/>
      <c r="O263" s="216" t="s">
        <v>6255</v>
      </c>
      <c r="P263" s="100"/>
      <c r="Q263" s="100" t="s">
        <v>1433</v>
      </c>
      <c r="R263" s="100"/>
      <c r="S263" s="99" t="s">
        <v>1431</v>
      </c>
      <c r="T263" s="99" t="s">
        <v>1432</v>
      </c>
      <c r="U263" s="100">
        <v>0</v>
      </c>
      <c r="V263" s="100"/>
      <c r="W263" s="100" t="s">
        <v>1434</v>
      </c>
      <c r="X263" s="100" t="s">
        <v>723</v>
      </c>
      <c r="Y263" s="99"/>
      <c r="Z263" s="99"/>
      <c r="AA263" s="99">
        <v>2</v>
      </c>
      <c r="AB263" s="105" t="s">
        <v>116</v>
      </c>
      <c r="AC263" s="102"/>
      <c r="AD263" s="105"/>
      <c r="AE263" s="105" t="s">
        <v>226</v>
      </c>
      <c r="AF263" s="101"/>
      <c r="AG263" s="104" t="s">
        <v>623</v>
      </c>
      <c r="AH263" s="101">
        <v>40531</v>
      </c>
      <c r="AI263" s="104">
        <v>12</v>
      </c>
      <c r="AJ263" s="99" t="s">
        <v>163</v>
      </c>
      <c r="AK263" s="99"/>
      <c r="AL263" s="99"/>
      <c r="AM263" s="110">
        <v>41062</v>
      </c>
      <c r="AN263" s="107">
        <v>6</v>
      </c>
      <c r="AO263" s="100"/>
      <c r="AP263" s="104"/>
      <c r="AQ263" s="99"/>
      <c r="AR263" s="104"/>
      <c r="AS263" s="96">
        <v>10</v>
      </c>
      <c r="AT263" s="96" t="s">
        <v>7646</v>
      </c>
    </row>
    <row r="264" spans="1:46" s="107" customFormat="1" ht="19.5" customHeight="1" x14ac:dyDescent="0.2">
      <c r="A264" s="118">
        <v>20239</v>
      </c>
      <c r="B264" s="119" t="s">
        <v>1437</v>
      </c>
      <c r="C264" s="119" t="s">
        <v>259</v>
      </c>
      <c r="D264" s="100" t="s">
        <v>138</v>
      </c>
      <c r="E264" s="101">
        <v>29223</v>
      </c>
      <c r="F264" s="100" t="s">
        <v>312</v>
      </c>
      <c r="G264" s="99" t="s">
        <v>4514</v>
      </c>
      <c r="H264" s="100" t="s">
        <v>1438</v>
      </c>
      <c r="I264" s="101">
        <v>37825</v>
      </c>
      <c r="J264" s="100" t="s">
        <v>1416</v>
      </c>
      <c r="K264" s="100" t="s">
        <v>4020</v>
      </c>
      <c r="L264" s="100" t="s">
        <v>150</v>
      </c>
      <c r="M264" s="102" t="s">
        <v>4298</v>
      </c>
      <c r="N264" s="103"/>
      <c r="O264" s="99" t="s">
        <v>4299</v>
      </c>
      <c r="P264" s="100" t="s">
        <v>623</v>
      </c>
      <c r="Q264" s="100" t="s">
        <v>1439</v>
      </c>
      <c r="R264" s="100" t="s">
        <v>623</v>
      </c>
      <c r="S264" s="99" t="s">
        <v>4829</v>
      </c>
      <c r="T264" s="99" t="s">
        <v>4829</v>
      </c>
      <c r="U264" s="100"/>
      <c r="V264" s="100"/>
      <c r="W264" s="100"/>
      <c r="X264" s="100" t="s">
        <v>15</v>
      </c>
      <c r="Y264" s="99"/>
      <c r="Z264" s="99"/>
      <c r="AA264" s="99">
        <v>1</v>
      </c>
      <c r="AB264" s="105" t="s">
        <v>230</v>
      </c>
      <c r="AC264" s="100" t="s">
        <v>65</v>
      </c>
      <c r="AD264" s="99"/>
      <c r="AE264" s="99" t="s">
        <v>226</v>
      </c>
      <c r="AF264" s="101"/>
      <c r="AG264" s="104" t="s">
        <v>623</v>
      </c>
      <c r="AH264" s="101">
        <v>40476</v>
      </c>
      <c r="AI264" s="104">
        <v>10</v>
      </c>
      <c r="AJ264" s="108" t="s">
        <v>163</v>
      </c>
      <c r="AK264" s="112" t="s">
        <v>623</v>
      </c>
      <c r="AL264" s="112"/>
      <c r="AM264" s="110">
        <v>40544</v>
      </c>
      <c r="AN264" s="107">
        <v>1</v>
      </c>
      <c r="AO264" s="109" t="s">
        <v>623</v>
      </c>
      <c r="AQ264" s="108"/>
      <c r="AS264" s="96">
        <v>1</v>
      </c>
      <c r="AT264" s="96" t="s">
        <v>7646</v>
      </c>
    </row>
    <row r="265" spans="1:46" ht="15.75" customHeight="1" x14ac:dyDescent="0.2">
      <c r="A265" s="118">
        <v>20240</v>
      </c>
      <c r="B265" s="119" t="s">
        <v>1442</v>
      </c>
      <c r="C265" s="119" t="s">
        <v>601</v>
      </c>
      <c r="D265" s="100" t="s">
        <v>138</v>
      </c>
      <c r="E265" s="101">
        <v>31043</v>
      </c>
      <c r="F265" s="100" t="s">
        <v>1202</v>
      </c>
      <c r="G265" s="99" t="s">
        <v>4485</v>
      </c>
      <c r="H265" s="100" t="s">
        <v>1443</v>
      </c>
      <c r="I265" s="101">
        <v>39496</v>
      </c>
      <c r="J265" s="100" t="s">
        <v>1202</v>
      </c>
      <c r="K265" s="100" t="s">
        <v>4020</v>
      </c>
      <c r="L265" s="100" t="s">
        <v>4033</v>
      </c>
      <c r="M265" s="102"/>
      <c r="N265" s="103"/>
      <c r="O265" s="99" t="s">
        <v>4042</v>
      </c>
      <c r="P265" s="100" t="s">
        <v>623</v>
      </c>
      <c r="Q265" s="100" t="s">
        <v>1444</v>
      </c>
      <c r="R265" s="100" t="s">
        <v>623</v>
      </c>
      <c r="S265" s="99" t="s">
        <v>4605</v>
      </c>
      <c r="T265" s="99" t="s">
        <v>4987</v>
      </c>
      <c r="U265" s="100"/>
      <c r="V265" s="100"/>
      <c r="W265" s="100"/>
      <c r="X265" s="100" t="s">
        <v>17</v>
      </c>
      <c r="Y265" s="99" t="s">
        <v>5252</v>
      </c>
      <c r="Z265" s="99"/>
      <c r="AA265" s="99" t="s">
        <v>139</v>
      </c>
      <c r="AB265" s="105" t="s">
        <v>230</v>
      </c>
      <c r="AC265" s="100"/>
      <c r="AD265" s="99"/>
      <c r="AE265" s="99" t="s">
        <v>226</v>
      </c>
      <c r="AF265" s="101"/>
      <c r="AG265" s="104" t="s">
        <v>623</v>
      </c>
      <c r="AH265" s="101">
        <v>40476</v>
      </c>
      <c r="AI265" s="104">
        <v>10</v>
      </c>
      <c r="AJ265" s="108" t="s">
        <v>163</v>
      </c>
      <c r="AK265" s="112" t="s">
        <v>623</v>
      </c>
      <c r="AL265" s="112"/>
      <c r="AM265" s="110">
        <v>40985</v>
      </c>
      <c r="AN265" s="107">
        <v>3</v>
      </c>
      <c r="AO265" s="109"/>
      <c r="AP265" s="107"/>
      <c r="AQ265" s="108"/>
      <c r="AR265" s="107"/>
      <c r="AS265" s="96">
        <v>12</v>
      </c>
      <c r="AT265" s="96" t="s">
        <v>7646</v>
      </c>
    </row>
    <row r="266" spans="1:46" s="107" customFormat="1" ht="19.5" customHeight="1" x14ac:dyDescent="0.2">
      <c r="A266" s="118">
        <v>20241</v>
      </c>
      <c r="B266" s="119" t="s">
        <v>1445</v>
      </c>
      <c r="C266" s="119" t="s">
        <v>711</v>
      </c>
      <c r="D266" s="100" t="s">
        <v>138</v>
      </c>
      <c r="E266" s="101">
        <v>32232</v>
      </c>
      <c r="F266" s="100" t="s">
        <v>1446</v>
      </c>
      <c r="G266" s="99" t="s">
        <v>4490</v>
      </c>
      <c r="H266" s="100" t="s">
        <v>1447</v>
      </c>
      <c r="I266" s="101">
        <v>39686</v>
      </c>
      <c r="J266" s="100" t="s">
        <v>1446</v>
      </c>
      <c r="K266" s="100" t="s">
        <v>4020</v>
      </c>
      <c r="L266" s="100" t="s">
        <v>610</v>
      </c>
      <c r="M266" s="102" t="s">
        <v>623</v>
      </c>
      <c r="N266" s="103"/>
      <c r="O266" s="99" t="s">
        <v>2907</v>
      </c>
      <c r="P266" s="100" t="s">
        <v>623</v>
      </c>
      <c r="Q266" s="100" t="s">
        <v>1448</v>
      </c>
      <c r="R266" s="100" t="s">
        <v>623</v>
      </c>
      <c r="S266" s="99" t="s">
        <v>4608</v>
      </c>
      <c r="T266" s="99" t="s">
        <v>4989</v>
      </c>
      <c r="U266" s="100"/>
      <c r="V266" s="100"/>
      <c r="W266" s="100"/>
      <c r="X266" s="102" t="s">
        <v>14</v>
      </c>
      <c r="Y266" s="99" t="s">
        <v>13</v>
      </c>
      <c r="Z266" s="99"/>
      <c r="AA266" s="99">
        <v>3</v>
      </c>
      <c r="AB266" s="105" t="s">
        <v>116</v>
      </c>
      <c r="AC266" s="100" t="s">
        <v>2672</v>
      </c>
      <c r="AD266" s="99" t="s">
        <v>2673</v>
      </c>
      <c r="AE266" s="99" t="s">
        <v>226</v>
      </c>
      <c r="AF266" s="101">
        <v>40476</v>
      </c>
      <c r="AG266" s="104">
        <v>10</v>
      </c>
      <c r="AH266" s="101">
        <v>40537</v>
      </c>
      <c r="AI266" s="104">
        <v>12</v>
      </c>
      <c r="AJ266" s="105" t="s">
        <v>119</v>
      </c>
      <c r="AK266" s="106" t="s">
        <v>623</v>
      </c>
      <c r="AL266" s="104" t="s">
        <v>623</v>
      </c>
      <c r="AM266" s="101"/>
      <c r="AN266" s="104" t="s">
        <v>623</v>
      </c>
      <c r="AO266" s="100" t="s">
        <v>623</v>
      </c>
      <c r="AQ266" s="105" t="s">
        <v>5348</v>
      </c>
      <c r="AS266" s="96">
        <v>3</v>
      </c>
      <c r="AT266" s="96" t="s">
        <v>7646</v>
      </c>
    </row>
    <row r="267" spans="1:46" s="107" customFormat="1" ht="19.5" customHeight="1" x14ac:dyDescent="0.2">
      <c r="A267" s="118">
        <v>20242</v>
      </c>
      <c r="B267" s="119" t="s">
        <v>1449</v>
      </c>
      <c r="C267" s="119" t="s">
        <v>1450</v>
      </c>
      <c r="D267" s="100" t="s">
        <v>138</v>
      </c>
      <c r="E267" s="101">
        <v>31170</v>
      </c>
      <c r="F267" s="100" t="s">
        <v>1451</v>
      </c>
      <c r="G267" s="99" t="s">
        <v>4535</v>
      </c>
      <c r="H267" s="100" t="s">
        <v>1452</v>
      </c>
      <c r="I267" s="101">
        <v>37825</v>
      </c>
      <c r="J267" s="100" t="s">
        <v>1453</v>
      </c>
      <c r="K267" s="100" t="s">
        <v>4020</v>
      </c>
      <c r="L267" s="100" t="s">
        <v>4195</v>
      </c>
      <c r="M267" s="102" t="s">
        <v>4136</v>
      </c>
      <c r="N267" s="103"/>
      <c r="O267" s="99" t="s">
        <v>4196</v>
      </c>
      <c r="P267" s="100" t="s">
        <v>623</v>
      </c>
      <c r="Q267" s="100" t="s">
        <v>1454</v>
      </c>
      <c r="R267" s="100" t="s">
        <v>623</v>
      </c>
      <c r="S267" s="99" t="s">
        <v>4740</v>
      </c>
      <c r="T267" s="99" t="s">
        <v>5080</v>
      </c>
      <c r="U267" s="100"/>
      <c r="V267" s="100"/>
      <c r="W267" s="100"/>
      <c r="X267" s="100" t="s">
        <v>16</v>
      </c>
      <c r="Y267" s="99" t="s">
        <v>3011</v>
      </c>
      <c r="Z267" s="99"/>
      <c r="AA267" s="99">
        <v>1</v>
      </c>
      <c r="AB267" s="105" t="s">
        <v>230</v>
      </c>
      <c r="AC267" s="100" t="s">
        <v>65</v>
      </c>
      <c r="AD267" s="99"/>
      <c r="AE267" s="99" t="s">
        <v>226</v>
      </c>
      <c r="AF267" s="101"/>
      <c r="AG267" s="104" t="s">
        <v>623</v>
      </c>
      <c r="AH267" s="101">
        <v>40476</v>
      </c>
      <c r="AI267" s="104">
        <v>10</v>
      </c>
      <c r="AJ267" s="108" t="s">
        <v>163</v>
      </c>
      <c r="AK267" s="112" t="s">
        <v>623</v>
      </c>
      <c r="AL267" s="112"/>
      <c r="AM267" s="110">
        <v>40787</v>
      </c>
      <c r="AN267" s="107">
        <v>9</v>
      </c>
      <c r="AO267" s="109"/>
      <c r="AQ267" s="108"/>
      <c r="AS267" s="96">
        <v>5</v>
      </c>
      <c r="AT267" s="96" t="s">
        <v>7646</v>
      </c>
    </row>
    <row r="268" spans="1:46" s="107" customFormat="1" ht="19.5" customHeight="1" x14ac:dyDescent="0.2">
      <c r="A268" s="118">
        <v>20243</v>
      </c>
      <c r="B268" s="119" t="s">
        <v>1455</v>
      </c>
      <c r="C268" s="119" t="s">
        <v>1456</v>
      </c>
      <c r="D268" s="100" t="s">
        <v>109</v>
      </c>
      <c r="E268" s="101">
        <v>29549</v>
      </c>
      <c r="F268" s="100" t="s">
        <v>110</v>
      </c>
      <c r="G268" s="99" t="s">
        <v>4477</v>
      </c>
      <c r="H268" s="100" t="s">
        <v>1457</v>
      </c>
      <c r="I268" s="101">
        <v>38088</v>
      </c>
      <c r="J268" s="100" t="s">
        <v>110</v>
      </c>
      <c r="K268" s="100" t="s">
        <v>4020</v>
      </c>
      <c r="L268" s="100" t="s">
        <v>4243</v>
      </c>
      <c r="M268" s="102"/>
      <c r="N268" s="103"/>
      <c r="O268" s="99" t="s">
        <v>4244</v>
      </c>
      <c r="P268" s="100" t="s">
        <v>1458</v>
      </c>
      <c r="Q268" s="100" t="s">
        <v>1459</v>
      </c>
      <c r="R268" s="100" t="s">
        <v>623</v>
      </c>
      <c r="S268" s="99" t="s">
        <v>4782</v>
      </c>
      <c r="T268" s="99" t="s">
        <v>4782</v>
      </c>
      <c r="U268" s="100"/>
      <c r="V268" s="100"/>
      <c r="W268" s="100"/>
      <c r="X268" s="100" t="s">
        <v>15</v>
      </c>
      <c r="Y268" s="99"/>
      <c r="Z268" s="99"/>
      <c r="AA268" s="99" t="s">
        <v>139</v>
      </c>
      <c r="AB268" s="105" t="s">
        <v>230</v>
      </c>
      <c r="AC268" s="100" t="s">
        <v>58</v>
      </c>
      <c r="AD268" s="99"/>
      <c r="AE268" s="99" t="s">
        <v>117</v>
      </c>
      <c r="AF268" s="101"/>
      <c r="AG268" s="104" t="s">
        <v>623</v>
      </c>
      <c r="AH268" s="101">
        <v>40476</v>
      </c>
      <c r="AI268" s="104">
        <v>10</v>
      </c>
      <c r="AJ268" s="108" t="s">
        <v>163</v>
      </c>
      <c r="AK268" s="112" t="s">
        <v>623</v>
      </c>
      <c r="AL268" s="112"/>
      <c r="AM268" s="110">
        <v>40620</v>
      </c>
      <c r="AN268" s="107">
        <v>3</v>
      </c>
      <c r="AO268" s="109"/>
      <c r="AQ268" s="105" t="s">
        <v>5347</v>
      </c>
      <c r="AS268" s="96">
        <v>11</v>
      </c>
      <c r="AT268" s="96" t="s">
        <v>7646</v>
      </c>
    </row>
    <row r="269" spans="1:46" s="107" customFormat="1" ht="19.5" customHeight="1" x14ac:dyDescent="0.2">
      <c r="A269" s="118">
        <v>20244</v>
      </c>
      <c r="B269" s="119" t="s">
        <v>1460</v>
      </c>
      <c r="C269" s="119" t="s">
        <v>251</v>
      </c>
      <c r="D269" s="100" t="s">
        <v>138</v>
      </c>
      <c r="E269" s="101">
        <v>32495</v>
      </c>
      <c r="F269" s="100" t="s">
        <v>336</v>
      </c>
      <c r="G269" s="99" t="s">
        <v>4513</v>
      </c>
      <c r="H269" s="100" t="s">
        <v>1461</v>
      </c>
      <c r="I269" s="101">
        <v>39300</v>
      </c>
      <c r="J269" s="100" t="s">
        <v>336</v>
      </c>
      <c r="K269" s="100" t="s">
        <v>4020</v>
      </c>
      <c r="L269" s="100" t="s">
        <v>4106</v>
      </c>
      <c r="M269" s="102"/>
      <c r="N269" s="103"/>
      <c r="O269" s="99" t="s">
        <v>4265</v>
      </c>
      <c r="P269" s="100" t="s">
        <v>1462</v>
      </c>
      <c r="Q269" s="100" t="s">
        <v>1463</v>
      </c>
      <c r="R269" s="100" t="s">
        <v>623</v>
      </c>
      <c r="S269" s="99" t="s">
        <v>4803</v>
      </c>
      <c r="T269" s="99" t="s">
        <v>5118</v>
      </c>
      <c r="U269" s="100"/>
      <c r="V269" s="100"/>
      <c r="W269" s="100"/>
      <c r="X269" s="100"/>
      <c r="Y269" s="99"/>
      <c r="Z269" s="99"/>
      <c r="AA269" s="99"/>
      <c r="AB269" s="105"/>
      <c r="AC269" s="100"/>
      <c r="AD269" s="99"/>
      <c r="AE269" s="99" t="s">
        <v>117</v>
      </c>
      <c r="AF269" s="101"/>
      <c r="AG269" s="104" t="s">
        <v>623</v>
      </c>
      <c r="AH269" s="101">
        <v>40477</v>
      </c>
      <c r="AI269" s="104">
        <v>10</v>
      </c>
      <c r="AJ269" s="108" t="s">
        <v>163</v>
      </c>
      <c r="AK269" s="112" t="s">
        <v>623</v>
      </c>
      <c r="AL269" s="112"/>
      <c r="AM269" s="110"/>
      <c r="AN269" s="107" t="s">
        <v>623</v>
      </c>
      <c r="AO269" s="109"/>
      <c r="AQ269" s="108"/>
      <c r="AS269" s="96">
        <v>12</v>
      </c>
      <c r="AT269" s="96" t="s">
        <v>7646</v>
      </c>
    </row>
    <row r="270" spans="1:46" s="107" customFormat="1" ht="19.5" customHeight="1" x14ac:dyDescent="0.2">
      <c r="A270" s="118">
        <v>20245</v>
      </c>
      <c r="B270" s="119" t="s">
        <v>1465</v>
      </c>
      <c r="C270" s="119" t="s">
        <v>601</v>
      </c>
      <c r="D270" s="100" t="s">
        <v>138</v>
      </c>
      <c r="E270" s="101">
        <v>30946</v>
      </c>
      <c r="F270" s="100" t="s">
        <v>631</v>
      </c>
      <c r="G270" s="99" t="s">
        <v>4492</v>
      </c>
      <c r="H270" s="100" t="s">
        <v>1466</v>
      </c>
      <c r="I270" s="101">
        <v>36759</v>
      </c>
      <c r="J270" s="100" t="s">
        <v>631</v>
      </c>
      <c r="K270" s="100" t="s">
        <v>4020</v>
      </c>
      <c r="L270" s="100" t="s">
        <v>4046</v>
      </c>
      <c r="M270" s="102" t="s">
        <v>623</v>
      </c>
      <c r="N270" s="103"/>
      <c r="O270" s="99" t="s">
        <v>4047</v>
      </c>
      <c r="P270" s="100" t="s">
        <v>623</v>
      </c>
      <c r="Q270" s="100" t="s">
        <v>1467</v>
      </c>
      <c r="R270" s="100" t="s">
        <v>623</v>
      </c>
      <c r="S270" s="99" t="s">
        <v>4610</v>
      </c>
      <c r="T270" s="99" t="s">
        <v>4991</v>
      </c>
      <c r="U270" s="100" t="s">
        <v>623</v>
      </c>
      <c r="V270" s="100"/>
      <c r="W270" s="100" t="s">
        <v>623</v>
      </c>
      <c r="X270" s="100" t="s">
        <v>17</v>
      </c>
      <c r="Y270" s="99" t="s">
        <v>5252</v>
      </c>
      <c r="Z270" s="99"/>
      <c r="AA270" s="99" t="s">
        <v>139</v>
      </c>
      <c r="AB270" s="105" t="s">
        <v>230</v>
      </c>
      <c r="AC270" s="100" t="s">
        <v>25</v>
      </c>
      <c r="AD270" s="99" t="s">
        <v>27</v>
      </c>
      <c r="AE270" s="99" t="s">
        <v>117</v>
      </c>
      <c r="AF270" s="101">
        <v>40497</v>
      </c>
      <c r="AG270" s="104">
        <v>11</v>
      </c>
      <c r="AH270" s="101">
        <v>40497</v>
      </c>
      <c r="AI270" s="104">
        <v>11</v>
      </c>
      <c r="AJ270" s="105" t="s">
        <v>163</v>
      </c>
      <c r="AK270" s="106" t="s">
        <v>623</v>
      </c>
      <c r="AL270" s="106"/>
      <c r="AM270" s="101">
        <v>41183</v>
      </c>
      <c r="AN270" s="104">
        <v>10</v>
      </c>
      <c r="AO270" s="100" t="s">
        <v>623</v>
      </c>
      <c r="AQ270" s="105" t="s">
        <v>5349</v>
      </c>
      <c r="AS270" s="96">
        <v>9</v>
      </c>
      <c r="AT270" s="96" t="s">
        <v>7646</v>
      </c>
    </row>
    <row r="271" spans="1:46" s="107" customFormat="1" ht="19.5" customHeight="1" x14ac:dyDescent="0.2">
      <c r="A271" s="118">
        <v>20246</v>
      </c>
      <c r="B271" s="119" t="s">
        <v>1423</v>
      </c>
      <c r="C271" s="119" t="s">
        <v>513</v>
      </c>
      <c r="D271" s="100" t="s">
        <v>138</v>
      </c>
      <c r="E271" s="101">
        <v>32279</v>
      </c>
      <c r="F271" s="100" t="s">
        <v>275</v>
      </c>
      <c r="G271" s="99" t="s">
        <v>4491</v>
      </c>
      <c r="H271" s="100" t="s">
        <v>1471</v>
      </c>
      <c r="I271" s="101">
        <v>40191</v>
      </c>
      <c r="J271" s="100" t="s">
        <v>110</v>
      </c>
      <c r="K271" s="100" t="s">
        <v>4020</v>
      </c>
      <c r="L271" s="100" t="s">
        <v>143</v>
      </c>
      <c r="M271" s="102" t="s">
        <v>623</v>
      </c>
      <c r="N271" s="103"/>
      <c r="O271" s="99" t="s">
        <v>1470</v>
      </c>
      <c r="P271" s="100" t="s">
        <v>623</v>
      </c>
      <c r="Q271" s="100" t="s">
        <v>1474</v>
      </c>
      <c r="R271" s="100" t="s">
        <v>623</v>
      </c>
      <c r="S271" s="99" t="s">
        <v>4616</v>
      </c>
      <c r="T271" s="99" t="s">
        <v>4997</v>
      </c>
      <c r="U271" s="100"/>
      <c r="V271" s="100"/>
      <c r="W271" s="100"/>
      <c r="X271" s="100" t="s">
        <v>16</v>
      </c>
      <c r="Y271" s="99" t="s">
        <v>3011</v>
      </c>
      <c r="Z271" s="99"/>
      <c r="AA271" s="99">
        <v>1</v>
      </c>
      <c r="AB271" s="105" t="s">
        <v>230</v>
      </c>
      <c r="AC271" s="100" t="s">
        <v>31</v>
      </c>
      <c r="AD271" s="99"/>
      <c r="AE271" s="99" t="s">
        <v>117</v>
      </c>
      <c r="AF271" s="101"/>
      <c r="AG271" s="104" t="s">
        <v>623</v>
      </c>
      <c r="AH271" s="101">
        <v>40497</v>
      </c>
      <c r="AI271" s="104">
        <v>11</v>
      </c>
      <c r="AJ271" s="108" t="s">
        <v>163</v>
      </c>
      <c r="AK271" s="112" t="s">
        <v>623</v>
      </c>
      <c r="AL271" s="112"/>
      <c r="AM271" s="110">
        <v>40868</v>
      </c>
      <c r="AN271" s="107">
        <v>11</v>
      </c>
      <c r="AO271" s="109"/>
      <c r="AQ271" s="108"/>
      <c r="AS271" s="96">
        <v>5</v>
      </c>
      <c r="AT271" s="96" t="s">
        <v>7646</v>
      </c>
    </row>
    <row r="272" spans="1:46" ht="15.75" customHeight="1" x14ac:dyDescent="0.2">
      <c r="A272" s="118">
        <v>20247</v>
      </c>
      <c r="B272" s="119" t="s">
        <v>1476</v>
      </c>
      <c r="C272" s="119" t="s">
        <v>323</v>
      </c>
      <c r="D272" s="100" t="s">
        <v>138</v>
      </c>
      <c r="E272" s="101">
        <v>30950</v>
      </c>
      <c r="F272" s="100" t="s">
        <v>312</v>
      </c>
      <c r="G272" s="99" t="s">
        <v>4514</v>
      </c>
      <c r="H272" s="100" t="s">
        <v>1477</v>
      </c>
      <c r="I272" s="101">
        <v>36657</v>
      </c>
      <c r="J272" s="100" t="s">
        <v>312</v>
      </c>
      <c r="K272" s="100" t="s">
        <v>4020</v>
      </c>
      <c r="L272" s="100" t="s">
        <v>4106</v>
      </c>
      <c r="M272" s="102" t="s">
        <v>4059</v>
      </c>
      <c r="N272" s="103"/>
      <c r="O272" s="99" t="s">
        <v>1475</v>
      </c>
      <c r="P272" s="100" t="s">
        <v>623</v>
      </c>
      <c r="Q272" s="100" t="s">
        <v>2780</v>
      </c>
      <c r="R272" s="100" t="s">
        <v>623</v>
      </c>
      <c r="S272" s="99" t="s">
        <v>4716</v>
      </c>
      <c r="T272" s="99" t="s">
        <v>5066</v>
      </c>
      <c r="U272" s="100"/>
      <c r="V272" s="100"/>
      <c r="W272" s="100"/>
      <c r="X272" s="100" t="s">
        <v>17</v>
      </c>
      <c r="Y272" s="99" t="s">
        <v>5252</v>
      </c>
      <c r="Z272" s="99"/>
      <c r="AA272" s="99" t="s">
        <v>139</v>
      </c>
      <c r="AB272" s="105" t="s">
        <v>230</v>
      </c>
      <c r="AC272" s="100" t="s">
        <v>31</v>
      </c>
      <c r="AD272" s="99" t="s">
        <v>36</v>
      </c>
      <c r="AE272" s="99" t="s">
        <v>117</v>
      </c>
      <c r="AF272" s="101">
        <v>40497</v>
      </c>
      <c r="AG272" s="104">
        <v>11</v>
      </c>
      <c r="AH272" s="101">
        <v>40527</v>
      </c>
      <c r="AI272" s="104">
        <v>12</v>
      </c>
      <c r="AJ272" s="105" t="s">
        <v>119</v>
      </c>
      <c r="AK272" s="106" t="s">
        <v>623</v>
      </c>
      <c r="AL272" s="106"/>
      <c r="AM272" s="101"/>
      <c r="AN272" s="104" t="s">
        <v>623</v>
      </c>
      <c r="AO272" s="100" t="s">
        <v>623</v>
      </c>
      <c r="AP272" s="107"/>
      <c r="AQ272" s="105" t="s">
        <v>5348</v>
      </c>
      <c r="AR272" s="107"/>
      <c r="AS272" s="96">
        <v>9</v>
      </c>
      <c r="AT272" s="96" t="s">
        <v>7646</v>
      </c>
    </row>
    <row r="273" spans="1:46" s="107" customFormat="1" ht="19.5" customHeight="1" x14ac:dyDescent="0.2">
      <c r="A273" s="118">
        <v>20248</v>
      </c>
      <c r="B273" s="119" t="s">
        <v>1112</v>
      </c>
      <c r="C273" s="119" t="s">
        <v>711</v>
      </c>
      <c r="D273" s="100" t="s">
        <v>138</v>
      </c>
      <c r="E273" s="101">
        <v>30719</v>
      </c>
      <c r="F273" s="100" t="s">
        <v>184</v>
      </c>
      <c r="G273" s="99" t="s">
        <v>4479</v>
      </c>
      <c r="H273" s="100" t="s">
        <v>1479</v>
      </c>
      <c r="I273" s="101">
        <v>37340</v>
      </c>
      <c r="J273" s="100" t="s">
        <v>184</v>
      </c>
      <c r="K273" s="100" t="s">
        <v>4020</v>
      </c>
      <c r="L273" s="100" t="s">
        <v>1481</v>
      </c>
      <c r="M273" s="102" t="s">
        <v>4170</v>
      </c>
      <c r="N273" s="103"/>
      <c r="O273" s="99" t="s">
        <v>1478</v>
      </c>
      <c r="P273" s="100" t="s">
        <v>623</v>
      </c>
      <c r="Q273" s="100" t="s">
        <v>1480</v>
      </c>
      <c r="R273" s="100" t="s">
        <v>623</v>
      </c>
      <c r="S273" s="99" t="s">
        <v>4713</v>
      </c>
      <c r="T273" s="99" t="s">
        <v>5063</v>
      </c>
      <c r="U273" s="100"/>
      <c r="V273" s="100"/>
      <c r="W273" s="100"/>
      <c r="X273" s="100" t="s">
        <v>14</v>
      </c>
      <c r="Y273" s="99" t="s">
        <v>13</v>
      </c>
      <c r="Z273" s="99"/>
      <c r="AA273" s="99">
        <v>3</v>
      </c>
      <c r="AB273" s="105" t="s">
        <v>116</v>
      </c>
      <c r="AC273" s="100" t="s">
        <v>31</v>
      </c>
      <c r="AD273" s="99" t="s">
        <v>37</v>
      </c>
      <c r="AE273" s="99" t="s">
        <v>117</v>
      </c>
      <c r="AF273" s="101">
        <v>40497</v>
      </c>
      <c r="AG273" s="104">
        <v>11</v>
      </c>
      <c r="AH273" s="101">
        <v>40527</v>
      </c>
      <c r="AI273" s="104">
        <v>12</v>
      </c>
      <c r="AJ273" s="105" t="s">
        <v>119</v>
      </c>
      <c r="AK273" s="106" t="s">
        <v>623</v>
      </c>
      <c r="AL273" s="104" t="s">
        <v>623</v>
      </c>
      <c r="AM273" s="101"/>
      <c r="AN273" s="104"/>
      <c r="AO273" s="100" t="s">
        <v>623</v>
      </c>
      <c r="AQ273" s="105" t="s">
        <v>5348</v>
      </c>
      <c r="AS273" s="96">
        <v>2</v>
      </c>
      <c r="AT273" s="96" t="s">
        <v>7646</v>
      </c>
    </row>
    <row r="274" spans="1:46" s="107" customFormat="1" ht="19.5" customHeight="1" x14ac:dyDescent="0.2">
      <c r="A274" s="118">
        <v>20249</v>
      </c>
      <c r="B274" s="119" t="s">
        <v>1482</v>
      </c>
      <c r="C274" s="119" t="s">
        <v>513</v>
      </c>
      <c r="D274" s="100" t="s">
        <v>138</v>
      </c>
      <c r="E274" s="101">
        <v>31250</v>
      </c>
      <c r="F274" s="100" t="s">
        <v>282</v>
      </c>
      <c r="G274" s="99" t="s">
        <v>4497</v>
      </c>
      <c r="H274" s="100" t="s">
        <v>1483</v>
      </c>
      <c r="I274" s="101">
        <v>36516</v>
      </c>
      <c r="J274" s="100" t="s">
        <v>110</v>
      </c>
      <c r="K274" s="100" t="s">
        <v>4020</v>
      </c>
      <c r="L274" s="100" t="s">
        <v>157</v>
      </c>
      <c r="M274" s="102" t="s">
        <v>2002</v>
      </c>
      <c r="N274" s="103"/>
      <c r="O274" s="99" t="s">
        <v>4061</v>
      </c>
      <c r="P274" s="100" t="s">
        <v>1484</v>
      </c>
      <c r="Q274" s="100" t="s">
        <v>1485</v>
      </c>
      <c r="R274" s="100" t="s">
        <v>623</v>
      </c>
      <c r="S274" s="99" t="s">
        <v>4621</v>
      </c>
      <c r="T274" s="99" t="s">
        <v>4621</v>
      </c>
      <c r="U274" s="100"/>
      <c r="V274" s="100"/>
      <c r="W274" s="100"/>
      <c r="X274" s="100" t="s">
        <v>11</v>
      </c>
      <c r="Y274" s="99" t="s">
        <v>10</v>
      </c>
      <c r="Z274" s="99"/>
      <c r="AA274" s="99">
        <v>3</v>
      </c>
      <c r="AB274" s="105" t="s">
        <v>116</v>
      </c>
      <c r="AC274" s="100"/>
      <c r="AD274" s="99"/>
      <c r="AE274" s="99" t="s">
        <v>117</v>
      </c>
      <c r="AF274" s="101"/>
      <c r="AG274" s="104" t="s">
        <v>623</v>
      </c>
      <c r="AH274" s="101">
        <v>40528</v>
      </c>
      <c r="AI274" s="104">
        <v>12</v>
      </c>
      <c r="AJ274" s="108" t="s">
        <v>163</v>
      </c>
      <c r="AK274" s="112" t="s">
        <v>623</v>
      </c>
      <c r="AL274" s="112"/>
      <c r="AM274" s="110">
        <v>41000</v>
      </c>
      <c r="AN274" s="107">
        <v>4</v>
      </c>
      <c r="AO274" s="109" t="s">
        <v>623</v>
      </c>
      <c r="AQ274" s="108"/>
      <c r="AS274" s="96">
        <v>7</v>
      </c>
      <c r="AT274" s="96" t="s">
        <v>7646</v>
      </c>
    </row>
    <row r="275" spans="1:46" s="107" customFormat="1" ht="15.75" customHeight="1" x14ac:dyDescent="0.2">
      <c r="A275" s="118">
        <v>20250</v>
      </c>
      <c r="B275" s="119" t="s">
        <v>1487</v>
      </c>
      <c r="C275" s="119" t="s">
        <v>1251</v>
      </c>
      <c r="D275" s="100" t="s">
        <v>109</v>
      </c>
      <c r="E275" s="101">
        <v>19806</v>
      </c>
      <c r="F275" s="100" t="s">
        <v>806</v>
      </c>
      <c r="G275" s="99" t="s">
        <v>4511</v>
      </c>
      <c r="H275" s="100" t="s">
        <v>1488</v>
      </c>
      <c r="I275" s="101">
        <v>39364</v>
      </c>
      <c r="J275" s="100" t="s">
        <v>853</v>
      </c>
      <c r="K275" s="100" t="s">
        <v>4020</v>
      </c>
      <c r="L275" s="100" t="s">
        <v>623</v>
      </c>
      <c r="M275" s="102" t="s">
        <v>623</v>
      </c>
      <c r="N275" s="103"/>
      <c r="O275" s="99" t="s">
        <v>623</v>
      </c>
      <c r="P275" s="100" t="s">
        <v>1489</v>
      </c>
      <c r="Q275" s="100" t="s">
        <v>1490</v>
      </c>
      <c r="R275" s="100" t="s">
        <v>623</v>
      </c>
      <c r="S275" s="99" t="s">
        <v>4896</v>
      </c>
      <c r="T275" s="99" t="s">
        <v>4896</v>
      </c>
      <c r="U275" s="100"/>
      <c r="V275" s="100"/>
      <c r="W275" s="100"/>
      <c r="X275" s="100" t="s">
        <v>1041</v>
      </c>
      <c r="Y275" s="99" t="s">
        <v>3015</v>
      </c>
      <c r="Z275" s="99"/>
      <c r="AA275" s="99">
        <v>1</v>
      </c>
      <c r="AB275" s="105" t="s">
        <v>230</v>
      </c>
      <c r="AC275" s="100" t="s">
        <v>2677</v>
      </c>
      <c r="AD275" s="99" t="s">
        <v>2678</v>
      </c>
      <c r="AE275" s="99" t="s">
        <v>226</v>
      </c>
      <c r="AF275" s="101">
        <v>40540</v>
      </c>
      <c r="AG275" s="104">
        <v>12</v>
      </c>
      <c r="AH275" s="101">
        <v>40540</v>
      </c>
      <c r="AI275" s="104">
        <v>12</v>
      </c>
      <c r="AJ275" s="105" t="s">
        <v>163</v>
      </c>
      <c r="AK275" s="106" t="s">
        <v>623</v>
      </c>
      <c r="AL275" s="106"/>
      <c r="AM275" s="101">
        <v>41456</v>
      </c>
      <c r="AN275" s="104">
        <v>7</v>
      </c>
      <c r="AO275" s="100" t="s">
        <v>623</v>
      </c>
      <c r="AQ275" s="105" t="s">
        <v>5347</v>
      </c>
      <c r="AS275" s="96">
        <v>3</v>
      </c>
      <c r="AT275" s="96" t="s">
        <v>7646</v>
      </c>
    </row>
    <row r="276" spans="1:46" ht="15.75" customHeight="1" x14ac:dyDescent="0.2">
      <c r="A276" s="118">
        <v>20251</v>
      </c>
      <c r="B276" s="119" t="s">
        <v>1492</v>
      </c>
      <c r="C276" s="119" t="s">
        <v>1493</v>
      </c>
      <c r="D276" s="100" t="s">
        <v>138</v>
      </c>
      <c r="E276" s="101">
        <v>31225</v>
      </c>
      <c r="F276" s="100" t="s">
        <v>110</v>
      </c>
      <c r="G276" s="99" t="s">
        <v>4477</v>
      </c>
      <c r="H276" s="100" t="s">
        <v>1494</v>
      </c>
      <c r="I276" s="101">
        <v>37641</v>
      </c>
      <c r="J276" s="100" t="s">
        <v>110</v>
      </c>
      <c r="K276" s="100" t="s">
        <v>4020</v>
      </c>
      <c r="L276" s="100" t="s">
        <v>143</v>
      </c>
      <c r="M276" s="102" t="s">
        <v>623</v>
      </c>
      <c r="N276" s="103"/>
      <c r="O276" s="99" t="s">
        <v>2962</v>
      </c>
      <c r="P276" s="100" t="s">
        <v>623</v>
      </c>
      <c r="Q276" s="100" t="s">
        <v>1495</v>
      </c>
      <c r="R276" s="100" t="s">
        <v>623</v>
      </c>
      <c r="S276" s="99" t="s">
        <v>4912</v>
      </c>
      <c r="T276" s="99" t="s">
        <v>5188</v>
      </c>
      <c r="U276" s="100"/>
      <c r="V276" s="100"/>
      <c r="W276" s="100"/>
      <c r="X276" s="100" t="s">
        <v>12</v>
      </c>
      <c r="Y276" s="99" t="s">
        <v>308</v>
      </c>
      <c r="Z276" s="99"/>
      <c r="AA276" s="99" t="s">
        <v>161</v>
      </c>
      <c r="AB276" s="105" t="s">
        <v>611</v>
      </c>
      <c r="AC276" s="100" t="s">
        <v>201</v>
      </c>
      <c r="AD276" s="99" t="s">
        <v>5248</v>
      </c>
      <c r="AE276" s="99" t="s">
        <v>117</v>
      </c>
      <c r="AF276" s="101">
        <v>40540</v>
      </c>
      <c r="AG276" s="104">
        <v>12</v>
      </c>
      <c r="AH276" s="101">
        <v>40603</v>
      </c>
      <c r="AI276" s="104">
        <v>3</v>
      </c>
      <c r="AJ276" s="105" t="s">
        <v>119</v>
      </c>
      <c r="AK276" s="220">
        <v>41091</v>
      </c>
      <c r="AL276" s="220">
        <v>41285</v>
      </c>
      <c r="AM276" s="101"/>
      <c r="AN276" s="104" t="s">
        <v>623</v>
      </c>
      <c r="AO276" s="100" t="s">
        <v>623</v>
      </c>
      <c r="AP276" s="107"/>
      <c r="AQ276" s="105" t="s">
        <v>5347</v>
      </c>
      <c r="AR276" s="107"/>
      <c r="AS276" s="96">
        <v>6</v>
      </c>
      <c r="AT276" s="96" t="s">
        <v>7646</v>
      </c>
    </row>
    <row r="277" spans="1:46" s="107" customFormat="1" ht="19.5" customHeight="1" x14ac:dyDescent="0.2">
      <c r="A277" s="118">
        <v>20252</v>
      </c>
      <c r="B277" s="119" t="s">
        <v>616</v>
      </c>
      <c r="C277" s="119" t="s">
        <v>311</v>
      </c>
      <c r="D277" s="100" t="s">
        <v>138</v>
      </c>
      <c r="E277" s="101">
        <v>29441</v>
      </c>
      <c r="F277" s="100" t="s">
        <v>882</v>
      </c>
      <c r="G277" s="99" t="s">
        <v>4495</v>
      </c>
      <c r="H277" s="100" t="s">
        <v>1497</v>
      </c>
      <c r="I277" s="101">
        <v>35025</v>
      </c>
      <c r="J277" s="100" t="s">
        <v>882</v>
      </c>
      <c r="K277" s="100" t="s">
        <v>4020</v>
      </c>
      <c r="L277" s="100" t="s">
        <v>4057</v>
      </c>
      <c r="M277" s="102" t="s">
        <v>623</v>
      </c>
      <c r="N277" s="103"/>
      <c r="O277" s="99" t="s">
        <v>2888</v>
      </c>
      <c r="P277" s="100" t="s">
        <v>623</v>
      </c>
      <c r="Q277" s="100" t="s">
        <v>1498</v>
      </c>
      <c r="R277" s="100" t="s">
        <v>623</v>
      </c>
      <c r="S277" s="99" t="s">
        <v>4617</v>
      </c>
      <c r="T277" s="99" t="s">
        <v>4998</v>
      </c>
      <c r="U277" s="100"/>
      <c r="V277" s="100"/>
      <c r="W277" s="100"/>
      <c r="X277" s="100" t="s">
        <v>14</v>
      </c>
      <c r="Y277" s="99" t="s">
        <v>13</v>
      </c>
      <c r="Z277" s="99"/>
      <c r="AA277" s="99">
        <v>3</v>
      </c>
      <c r="AB277" s="105" t="s">
        <v>116</v>
      </c>
      <c r="AC277" s="100" t="s">
        <v>2632</v>
      </c>
      <c r="AD277" s="99" t="s">
        <v>2634</v>
      </c>
      <c r="AE277" s="99" t="s">
        <v>226</v>
      </c>
      <c r="AF277" s="101">
        <v>40547</v>
      </c>
      <c r="AG277" s="104">
        <v>1</v>
      </c>
      <c r="AH277" s="101">
        <v>40606</v>
      </c>
      <c r="AI277" s="104">
        <v>3</v>
      </c>
      <c r="AJ277" s="105" t="s">
        <v>119</v>
      </c>
      <c r="AK277" s="106" t="s">
        <v>623</v>
      </c>
      <c r="AL277" s="106"/>
      <c r="AM277" s="101"/>
      <c r="AN277" s="104" t="s">
        <v>623</v>
      </c>
      <c r="AO277" s="100" t="s">
        <v>623</v>
      </c>
      <c r="AQ277" s="105" t="s">
        <v>5348</v>
      </c>
      <c r="AS277" s="96">
        <v>8</v>
      </c>
      <c r="AT277" s="96" t="s">
        <v>7646</v>
      </c>
    </row>
    <row r="278" spans="1:46" s="107" customFormat="1" ht="19.5" customHeight="1" x14ac:dyDescent="0.2">
      <c r="A278" s="118">
        <v>20253</v>
      </c>
      <c r="B278" s="119" t="s">
        <v>1499</v>
      </c>
      <c r="C278" s="119" t="s">
        <v>1500</v>
      </c>
      <c r="D278" s="100" t="s">
        <v>138</v>
      </c>
      <c r="E278" s="101">
        <v>26965</v>
      </c>
      <c r="F278" s="100" t="s">
        <v>734</v>
      </c>
      <c r="G278" s="99" t="s">
        <v>4515</v>
      </c>
      <c r="H278" s="100" t="s">
        <v>1501</v>
      </c>
      <c r="I278" s="101">
        <v>39147</v>
      </c>
      <c r="J278" s="100" t="s">
        <v>853</v>
      </c>
      <c r="K278" s="100" t="s">
        <v>4020</v>
      </c>
      <c r="L278" s="100" t="s">
        <v>157</v>
      </c>
      <c r="M278" s="102" t="s">
        <v>623</v>
      </c>
      <c r="N278" s="103"/>
      <c r="O278" s="99" t="s">
        <v>2900</v>
      </c>
      <c r="P278" s="100" t="s">
        <v>1502</v>
      </c>
      <c r="Q278" s="100" t="s">
        <v>1503</v>
      </c>
      <c r="R278" s="100" t="s">
        <v>623</v>
      </c>
      <c r="S278" s="99" t="s">
        <v>4751</v>
      </c>
      <c r="T278" s="99" t="s">
        <v>5089</v>
      </c>
      <c r="U278" s="100"/>
      <c r="V278" s="100"/>
      <c r="W278" s="100"/>
      <c r="X278" s="100" t="s">
        <v>11</v>
      </c>
      <c r="Y278" s="99" t="s">
        <v>10</v>
      </c>
      <c r="Z278" s="99"/>
      <c r="AA278" s="99">
        <v>3</v>
      </c>
      <c r="AB278" s="105" t="s">
        <v>116</v>
      </c>
      <c r="AC278" s="100" t="s">
        <v>2632</v>
      </c>
      <c r="AD278" s="99" t="s">
        <v>2633</v>
      </c>
      <c r="AE278" s="99" t="s">
        <v>226</v>
      </c>
      <c r="AF278" s="101">
        <v>40182</v>
      </c>
      <c r="AG278" s="104">
        <v>1</v>
      </c>
      <c r="AH278" s="101">
        <v>40603</v>
      </c>
      <c r="AI278" s="104">
        <v>3</v>
      </c>
      <c r="AJ278" s="105" t="s">
        <v>119</v>
      </c>
      <c r="AK278" s="106" t="s">
        <v>623</v>
      </c>
      <c r="AL278" s="106"/>
      <c r="AM278" s="101"/>
      <c r="AN278" s="104" t="s">
        <v>623</v>
      </c>
      <c r="AO278" s="100" t="s">
        <v>623</v>
      </c>
      <c r="AQ278" s="105" t="s">
        <v>5347</v>
      </c>
      <c r="AS278" s="96">
        <v>10</v>
      </c>
      <c r="AT278" s="96" t="s">
        <v>7646</v>
      </c>
    </row>
    <row r="279" spans="1:46" s="107" customFormat="1" ht="15.75" customHeight="1" x14ac:dyDescent="0.2">
      <c r="A279" s="118">
        <v>20254</v>
      </c>
      <c r="B279" s="119" t="s">
        <v>1504</v>
      </c>
      <c r="C279" s="119" t="s">
        <v>527</v>
      </c>
      <c r="D279" s="100" t="s">
        <v>138</v>
      </c>
      <c r="E279" s="101"/>
      <c r="F279" s="100" t="s">
        <v>623</v>
      </c>
      <c r="G279" s="99" t="s">
        <v>2565</v>
      </c>
      <c r="H279" s="100" t="s">
        <v>623</v>
      </c>
      <c r="I279" s="101"/>
      <c r="J279" s="100" t="s">
        <v>623</v>
      </c>
      <c r="K279" s="100"/>
      <c r="L279" s="100"/>
      <c r="M279" s="102"/>
      <c r="N279" s="103"/>
      <c r="O279" s="99" t="s">
        <v>623</v>
      </c>
      <c r="P279" s="100" t="s">
        <v>623</v>
      </c>
      <c r="Q279" s="100" t="s">
        <v>623</v>
      </c>
      <c r="R279" s="100" t="s">
        <v>623</v>
      </c>
      <c r="S279" s="99" t="s">
        <v>2565</v>
      </c>
      <c r="T279" s="99" t="s">
        <v>2565</v>
      </c>
      <c r="U279" s="100"/>
      <c r="V279" s="100"/>
      <c r="W279" s="100"/>
      <c r="X279" s="100"/>
      <c r="Y279" s="99"/>
      <c r="Z279" s="99"/>
      <c r="AA279" s="99"/>
      <c r="AB279" s="105"/>
      <c r="AC279" s="100"/>
      <c r="AD279" s="99"/>
      <c r="AE279" s="99" t="s">
        <v>226</v>
      </c>
      <c r="AF279" s="101"/>
      <c r="AG279" s="104" t="s">
        <v>623</v>
      </c>
      <c r="AH279" s="101"/>
      <c r="AI279" s="104" t="s">
        <v>623</v>
      </c>
      <c r="AJ279" s="108" t="s">
        <v>163</v>
      </c>
      <c r="AK279" s="112" t="s">
        <v>623</v>
      </c>
      <c r="AL279" s="112"/>
      <c r="AM279" s="110"/>
      <c r="AN279" s="107" t="s">
        <v>623</v>
      </c>
      <c r="AO279" s="109"/>
      <c r="AQ279" s="108"/>
      <c r="AS279" s="96" t="s">
        <v>623</v>
      </c>
      <c r="AT279" s="96" t="s">
        <v>7646</v>
      </c>
    </row>
    <row r="280" spans="1:46" s="107" customFormat="1" ht="19.5" customHeight="1" x14ac:dyDescent="0.2">
      <c r="A280" s="118">
        <v>20255</v>
      </c>
      <c r="B280" s="119" t="s">
        <v>1505</v>
      </c>
      <c r="C280" s="119" t="s">
        <v>222</v>
      </c>
      <c r="D280" s="100" t="s">
        <v>109</v>
      </c>
      <c r="E280" s="101">
        <v>30206</v>
      </c>
      <c r="F280" s="100" t="s">
        <v>226</v>
      </c>
      <c r="G280" s="99" t="s">
        <v>4505</v>
      </c>
      <c r="H280" s="100" t="s">
        <v>1506</v>
      </c>
      <c r="I280" s="101">
        <v>35749</v>
      </c>
      <c r="J280" s="100" t="s">
        <v>853</v>
      </c>
      <c r="K280" s="100" t="s">
        <v>4020</v>
      </c>
      <c r="L280" s="100" t="s">
        <v>4356</v>
      </c>
      <c r="M280" s="102"/>
      <c r="N280" s="103"/>
      <c r="O280" s="99" t="s">
        <v>4357</v>
      </c>
      <c r="P280" s="100" t="s">
        <v>1507</v>
      </c>
      <c r="Q280" s="100" t="s">
        <v>1508</v>
      </c>
      <c r="R280" s="100" t="s">
        <v>623</v>
      </c>
      <c r="S280" s="99" t="s">
        <v>4878</v>
      </c>
      <c r="T280" s="99" t="s">
        <v>4878</v>
      </c>
      <c r="U280" s="100"/>
      <c r="V280" s="100"/>
      <c r="W280" s="100"/>
      <c r="X280" s="100" t="s">
        <v>17</v>
      </c>
      <c r="Y280" s="99" t="s">
        <v>5252</v>
      </c>
      <c r="Z280" s="99"/>
      <c r="AA280" s="99" t="s">
        <v>139</v>
      </c>
      <c r="AB280" s="105" t="s">
        <v>230</v>
      </c>
      <c r="AC280" s="100" t="s">
        <v>65</v>
      </c>
      <c r="AD280" s="99"/>
      <c r="AE280" s="99" t="s">
        <v>226</v>
      </c>
      <c r="AF280" s="101"/>
      <c r="AG280" s="104" t="s">
        <v>623</v>
      </c>
      <c r="AH280" s="101">
        <v>40560</v>
      </c>
      <c r="AI280" s="104">
        <v>1</v>
      </c>
      <c r="AJ280" s="108" t="s">
        <v>163</v>
      </c>
      <c r="AK280" s="112" t="s">
        <v>623</v>
      </c>
      <c r="AL280" s="112"/>
      <c r="AM280" s="110">
        <v>40603</v>
      </c>
      <c r="AN280" s="107">
        <v>3</v>
      </c>
      <c r="AO280" s="109"/>
      <c r="AQ280" s="108"/>
      <c r="AS280" s="96">
        <v>9</v>
      </c>
      <c r="AT280" s="96" t="s">
        <v>7646</v>
      </c>
    </row>
    <row r="281" spans="1:46" ht="19.5" customHeight="1" x14ac:dyDescent="0.2">
      <c r="A281" s="118">
        <v>20256</v>
      </c>
      <c r="B281" s="119" t="s">
        <v>1509</v>
      </c>
      <c r="C281" s="119" t="s">
        <v>1510</v>
      </c>
      <c r="D281" s="100" t="s">
        <v>138</v>
      </c>
      <c r="E281" s="101">
        <v>31453</v>
      </c>
      <c r="F281" s="100" t="s">
        <v>1511</v>
      </c>
      <c r="G281" s="99" t="s">
        <v>4518</v>
      </c>
      <c r="H281" s="100" t="s">
        <v>1512</v>
      </c>
      <c r="I281" s="101">
        <v>36684</v>
      </c>
      <c r="J281" s="100" t="s">
        <v>1511</v>
      </c>
      <c r="K281" s="100" t="s">
        <v>4020</v>
      </c>
      <c r="L281" s="100" t="s">
        <v>672</v>
      </c>
      <c r="M281" s="102" t="s">
        <v>623</v>
      </c>
      <c r="N281" s="103"/>
      <c r="O281" s="99" t="s">
        <v>2916</v>
      </c>
      <c r="P281" s="100" t="s">
        <v>1513</v>
      </c>
      <c r="Q281" s="100" t="s">
        <v>1514</v>
      </c>
      <c r="R281" s="100" t="s">
        <v>623</v>
      </c>
      <c r="S281" s="99" t="s">
        <v>4686</v>
      </c>
      <c r="T281" s="99" t="s">
        <v>5044</v>
      </c>
      <c r="U281" s="100"/>
      <c r="V281" s="100"/>
      <c r="W281" s="100"/>
      <c r="X281" s="100" t="s">
        <v>12</v>
      </c>
      <c r="Y281" s="99" t="s">
        <v>308</v>
      </c>
      <c r="Z281" s="99"/>
      <c r="AA281" s="99" t="s">
        <v>161</v>
      </c>
      <c r="AB281" s="105" t="s">
        <v>611</v>
      </c>
      <c r="AC281" s="100" t="s">
        <v>2672</v>
      </c>
      <c r="AD281" s="99" t="s">
        <v>2673</v>
      </c>
      <c r="AE281" s="99" t="s">
        <v>226</v>
      </c>
      <c r="AF281" s="101">
        <v>40560</v>
      </c>
      <c r="AG281" s="104">
        <v>1</v>
      </c>
      <c r="AH281" s="101">
        <v>40619</v>
      </c>
      <c r="AI281" s="104">
        <v>3</v>
      </c>
      <c r="AJ281" s="105" t="s">
        <v>119</v>
      </c>
      <c r="AK281" s="106" t="s">
        <v>623</v>
      </c>
      <c r="AL281" s="106"/>
      <c r="AM281" s="101"/>
      <c r="AN281" s="104" t="s">
        <v>623</v>
      </c>
      <c r="AO281" s="100" t="s">
        <v>623</v>
      </c>
      <c r="AP281" s="107"/>
      <c r="AQ281" s="105" t="s">
        <v>5348</v>
      </c>
      <c r="AR281" s="107"/>
      <c r="AS281" s="96">
        <v>2</v>
      </c>
      <c r="AT281" s="96" t="s">
        <v>7646</v>
      </c>
    </row>
    <row r="282" spans="1:46" s="107" customFormat="1" ht="19.5" customHeight="1" x14ac:dyDescent="0.2">
      <c r="A282" s="118">
        <v>20257</v>
      </c>
      <c r="B282" s="127" t="s">
        <v>204</v>
      </c>
      <c r="C282" s="127" t="s">
        <v>311</v>
      </c>
      <c r="D282" s="100" t="s">
        <v>138</v>
      </c>
      <c r="E282" s="101">
        <v>31477</v>
      </c>
      <c r="F282" s="100"/>
      <c r="G282" s="99" t="s">
        <v>904</v>
      </c>
      <c r="H282" s="100" t="s">
        <v>1516</v>
      </c>
      <c r="I282" s="101" t="s">
        <v>1517</v>
      </c>
      <c r="J282" s="100" t="s">
        <v>904</v>
      </c>
      <c r="K282" s="100" t="s">
        <v>158</v>
      </c>
      <c r="L282" s="100" t="s">
        <v>1521</v>
      </c>
      <c r="M282" s="102">
        <v>0</v>
      </c>
      <c r="N282" s="103"/>
      <c r="O282" s="216" t="s">
        <v>6256</v>
      </c>
      <c r="P282" s="100"/>
      <c r="Q282" s="100" t="s">
        <v>1520</v>
      </c>
      <c r="R282" s="100"/>
      <c r="S282" s="99" t="s">
        <v>1518</v>
      </c>
      <c r="T282" s="99" t="s">
        <v>1519</v>
      </c>
      <c r="U282" s="100">
        <v>0</v>
      </c>
      <c r="V282" s="100"/>
      <c r="W282" s="100">
        <v>0</v>
      </c>
      <c r="X282" s="100" t="s">
        <v>17</v>
      </c>
      <c r="Y282" s="99" t="s">
        <v>5252</v>
      </c>
      <c r="Z282" s="99"/>
      <c r="AA282" s="99" t="s">
        <v>139</v>
      </c>
      <c r="AB282" s="105" t="s">
        <v>230</v>
      </c>
      <c r="AC282" s="102" t="s">
        <v>65</v>
      </c>
      <c r="AD282" s="105" t="s">
        <v>68</v>
      </c>
      <c r="AE282" s="105" t="s">
        <v>226</v>
      </c>
      <c r="AF282" s="101"/>
      <c r="AG282" s="104" t="s">
        <v>623</v>
      </c>
      <c r="AH282" s="101">
        <v>40618</v>
      </c>
      <c r="AI282" s="104">
        <v>3</v>
      </c>
      <c r="AJ282" s="99" t="s">
        <v>163</v>
      </c>
      <c r="AK282" s="99"/>
      <c r="AL282" s="99"/>
      <c r="AM282" s="110">
        <v>41271</v>
      </c>
      <c r="AN282" s="107">
        <v>12</v>
      </c>
      <c r="AO282" s="100"/>
      <c r="AP282" s="104"/>
      <c r="AQ282" s="99"/>
      <c r="AR282" s="104"/>
      <c r="AS282" s="96">
        <v>3</v>
      </c>
      <c r="AT282" s="96" t="s">
        <v>7646</v>
      </c>
    </row>
    <row r="283" spans="1:46" s="107" customFormat="1" ht="15.75" customHeight="1" x14ac:dyDescent="0.2">
      <c r="A283" s="118">
        <v>20259</v>
      </c>
      <c r="B283" s="119" t="s">
        <v>1523</v>
      </c>
      <c r="C283" s="119" t="s">
        <v>932</v>
      </c>
      <c r="D283" s="100" t="s">
        <v>109</v>
      </c>
      <c r="E283" s="101">
        <v>32326</v>
      </c>
      <c r="F283" s="100" t="s">
        <v>581</v>
      </c>
      <c r="G283" s="99" t="s">
        <v>4506</v>
      </c>
      <c r="H283" s="100" t="s">
        <v>1524</v>
      </c>
      <c r="I283" s="101">
        <v>39304</v>
      </c>
      <c r="J283" s="100" t="s">
        <v>110</v>
      </c>
      <c r="K283" s="100" t="s">
        <v>4020</v>
      </c>
      <c r="L283" s="100" t="s">
        <v>157</v>
      </c>
      <c r="M283" s="102"/>
      <c r="N283" s="103"/>
      <c r="O283" s="99" t="s">
        <v>1522</v>
      </c>
      <c r="P283" s="100" t="s">
        <v>1525</v>
      </c>
      <c r="Q283" s="100" t="s">
        <v>1526</v>
      </c>
      <c r="R283" s="100" t="s">
        <v>623</v>
      </c>
      <c r="S283" s="99" t="s">
        <v>4966</v>
      </c>
      <c r="T283" s="99" t="s">
        <v>5227</v>
      </c>
      <c r="U283" s="100"/>
      <c r="V283" s="100"/>
      <c r="W283" s="100"/>
      <c r="X283" s="100" t="s">
        <v>15</v>
      </c>
      <c r="Y283" s="99"/>
      <c r="Z283" s="99"/>
      <c r="AA283" s="99" t="s">
        <v>139</v>
      </c>
      <c r="AB283" s="105" t="s">
        <v>230</v>
      </c>
      <c r="AC283" s="100" t="s">
        <v>54</v>
      </c>
      <c r="AD283" s="99"/>
      <c r="AE283" s="99" t="s">
        <v>117</v>
      </c>
      <c r="AF283" s="101"/>
      <c r="AG283" s="104" t="s">
        <v>623</v>
      </c>
      <c r="AH283" s="101">
        <v>40544</v>
      </c>
      <c r="AI283" s="104">
        <v>1</v>
      </c>
      <c r="AJ283" s="108" t="s">
        <v>163</v>
      </c>
      <c r="AK283" s="112" t="s">
        <v>623</v>
      </c>
      <c r="AL283" s="112"/>
      <c r="AM283" s="110">
        <v>40618</v>
      </c>
      <c r="AN283" s="107">
        <v>3</v>
      </c>
      <c r="AO283" s="109"/>
      <c r="AQ283" s="108"/>
      <c r="AS283" s="96">
        <v>7</v>
      </c>
      <c r="AT283" s="96" t="s">
        <v>7646</v>
      </c>
    </row>
    <row r="284" spans="1:46" s="107" customFormat="1" ht="19.5" customHeight="1" x14ac:dyDescent="0.2">
      <c r="A284" s="118">
        <v>20260</v>
      </c>
      <c r="B284" s="119" t="s">
        <v>1527</v>
      </c>
      <c r="C284" s="119" t="s">
        <v>494</v>
      </c>
      <c r="D284" s="100" t="s">
        <v>138</v>
      </c>
      <c r="E284" s="101">
        <v>32766</v>
      </c>
      <c r="F284" s="100" t="s">
        <v>110</v>
      </c>
      <c r="G284" s="99" t="s">
        <v>4477</v>
      </c>
      <c r="H284" s="100" t="s">
        <v>1528</v>
      </c>
      <c r="I284" s="101">
        <v>37904</v>
      </c>
      <c r="J284" s="100" t="s">
        <v>110</v>
      </c>
      <c r="K284" s="100" t="s">
        <v>4044</v>
      </c>
      <c r="L284" s="100" t="s">
        <v>4201</v>
      </c>
      <c r="M284" s="102" t="s">
        <v>623</v>
      </c>
      <c r="N284" s="103"/>
      <c r="O284" s="99" t="s">
        <v>2843</v>
      </c>
      <c r="P284" s="100" t="s">
        <v>623</v>
      </c>
      <c r="Q284" s="100" t="s">
        <v>4202</v>
      </c>
      <c r="R284" s="100" t="s">
        <v>623</v>
      </c>
      <c r="S284" s="99" t="s">
        <v>4744</v>
      </c>
      <c r="T284" s="99" t="s">
        <v>5083</v>
      </c>
      <c r="U284" s="100" t="s">
        <v>623</v>
      </c>
      <c r="V284" s="100" t="s">
        <v>623</v>
      </c>
      <c r="W284" s="100" t="s">
        <v>623</v>
      </c>
      <c r="X284" s="100" t="s">
        <v>12</v>
      </c>
      <c r="Y284" s="99" t="s">
        <v>308</v>
      </c>
      <c r="Z284" s="99"/>
      <c r="AA284" s="99" t="s">
        <v>161</v>
      </c>
      <c r="AB284" s="105" t="s">
        <v>611</v>
      </c>
      <c r="AC284" s="100" t="s">
        <v>54</v>
      </c>
      <c r="AD284" s="99" t="s">
        <v>823</v>
      </c>
      <c r="AE284" s="99" t="s">
        <v>117</v>
      </c>
      <c r="AF284" s="101">
        <v>40544</v>
      </c>
      <c r="AG284" s="104">
        <v>1</v>
      </c>
      <c r="AH284" s="101">
        <v>40544</v>
      </c>
      <c r="AI284" s="104">
        <v>1</v>
      </c>
      <c r="AJ284" s="105" t="s">
        <v>119</v>
      </c>
      <c r="AK284" s="106" t="s">
        <v>623</v>
      </c>
      <c r="AL284" s="106"/>
      <c r="AM284" s="101"/>
      <c r="AN284" s="104" t="s">
        <v>623</v>
      </c>
      <c r="AO284" s="100" t="s">
        <v>4203</v>
      </c>
      <c r="AQ284" s="105" t="s">
        <v>5347</v>
      </c>
      <c r="AS284" s="96">
        <v>9</v>
      </c>
      <c r="AT284" s="96" t="s">
        <v>7646</v>
      </c>
    </row>
    <row r="285" spans="1:46" ht="19.5" customHeight="1" x14ac:dyDescent="0.2">
      <c r="A285" s="118">
        <v>20261</v>
      </c>
      <c r="B285" s="119" t="s">
        <v>1529</v>
      </c>
      <c r="C285" s="119" t="s">
        <v>1280</v>
      </c>
      <c r="D285" s="100" t="s">
        <v>138</v>
      </c>
      <c r="E285" s="101">
        <v>32431</v>
      </c>
      <c r="F285" s="100" t="s">
        <v>110</v>
      </c>
      <c r="G285" s="99" t="s">
        <v>4477</v>
      </c>
      <c r="H285" s="100" t="s">
        <v>4312</v>
      </c>
      <c r="I285" s="101">
        <v>38849</v>
      </c>
      <c r="J285" s="100" t="s">
        <v>110</v>
      </c>
      <c r="K285" s="100" t="s">
        <v>4020</v>
      </c>
      <c r="L285" s="100" t="s">
        <v>4081</v>
      </c>
      <c r="M285" s="102"/>
      <c r="N285" s="103"/>
      <c r="O285" s="99" t="s">
        <v>2855</v>
      </c>
      <c r="P285" s="100" t="s">
        <v>1530</v>
      </c>
      <c r="Q285" s="100" t="s">
        <v>4313</v>
      </c>
      <c r="R285" s="100" t="s">
        <v>623</v>
      </c>
      <c r="S285" s="99" t="s">
        <v>4839</v>
      </c>
      <c r="T285" s="99" t="s">
        <v>4839</v>
      </c>
      <c r="U285" s="100"/>
      <c r="V285" s="100"/>
      <c r="W285" s="100"/>
      <c r="X285" s="100" t="s">
        <v>12</v>
      </c>
      <c r="Y285" s="99" t="s">
        <v>308</v>
      </c>
      <c r="Z285" s="99"/>
      <c r="AA285" s="99" t="s">
        <v>161</v>
      </c>
      <c r="AB285" s="105" t="s">
        <v>611</v>
      </c>
      <c r="AC285" s="100" t="s">
        <v>45</v>
      </c>
      <c r="AD285" s="99" t="s">
        <v>47</v>
      </c>
      <c r="AE285" s="99" t="s">
        <v>117</v>
      </c>
      <c r="AF285" s="101">
        <v>40575</v>
      </c>
      <c r="AG285" s="104">
        <v>2</v>
      </c>
      <c r="AH285" s="101">
        <v>40575</v>
      </c>
      <c r="AI285" s="104">
        <v>2</v>
      </c>
      <c r="AJ285" s="105" t="s">
        <v>119</v>
      </c>
      <c r="AK285" s="106" t="s">
        <v>623</v>
      </c>
      <c r="AL285" s="106"/>
      <c r="AM285" s="101"/>
      <c r="AN285" s="104" t="s">
        <v>623</v>
      </c>
      <c r="AO285" s="100"/>
      <c r="AP285" s="107"/>
      <c r="AQ285" s="105" t="s">
        <v>5347</v>
      </c>
      <c r="AR285" s="107"/>
      <c r="AS285" s="96">
        <v>10</v>
      </c>
      <c r="AT285" s="96" t="s">
        <v>7646</v>
      </c>
    </row>
    <row r="286" spans="1:46" s="107" customFormat="1" ht="15.75" customHeight="1" x14ac:dyDescent="0.2">
      <c r="A286" s="118">
        <v>20262</v>
      </c>
      <c r="B286" s="119" t="s">
        <v>1532</v>
      </c>
      <c r="C286" s="119" t="s">
        <v>1533</v>
      </c>
      <c r="D286" s="100" t="s">
        <v>109</v>
      </c>
      <c r="E286" s="101">
        <v>32072</v>
      </c>
      <c r="F286" s="100" t="s">
        <v>312</v>
      </c>
      <c r="G286" s="99" t="s">
        <v>4514</v>
      </c>
      <c r="H286" s="100" t="s">
        <v>2756</v>
      </c>
      <c r="I286" s="101">
        <v>38356</v>
      </c>
      <c r="J286" s="100" t="s">
        <v>312</v>
      </c>
      <c r="K286" s="100" t="s">
        <v>4020</v>
      </c>
      <c r="L286" s="100" t="s">
        <v>219</v>
      </c>
      <c r="M286" s="102" t="s">
        <v>623</v>
      </c>
      <c r="N286" s="103"/>
      <c r="O286" s="99" t="s">
        <v>2878</v>
      </c>
      <c r="P286" s="100" t="s">
        <v>1534</v>
      </c>
      <c r="Q286" s="100" t="s">
        <v>1535</v>
      </c>
      <c r="R286" s="100" t="s">
        <v>623</v>
      </c>
      <c r="S286" s="99" t="s">
        <v>4763</v>
      </c>
      <c r="T286" s="99" t="s">
        <v>5090</v>
      </c>
      <c r="U286" s="100"/>
      <c r="V286" s="100"/>
      <c r="W286" s="100"/>
      <c r="X286" s="100" t="s">
        <v>9</v>
      </c>
      <c r="Y286" s="99" t="s">
        <v>2970</v>
      </c>
      <c r="Z286" s="99"/>
      <c r="AA286" s="99" t="s">
        <v>144</v>
      </c>
      <c r="AB286" s="105" t="s">
        <v>116</v>
      </c>
      <c r="AC286" s="100" t="s">
        <v>25</v>
      </c>
      <c r="AD286" s="99"/>
      <c r="AE286" s="99" t="s">
        <v>117</v>
      </c>
      <c r="AF286" s="101">
        <v>40452</v>
      </c>
      <c r="AG286" s="104">
        <v>10</v>
      </c>
      <c r="AH286" s="101">
        <v>40452</v>
      </c>
      <c r="AI286" s="104">
        <v>10</v>
      </c>
      <c r="AJ286" s="105" t="s">
        <v>163</v>
      </c>
      <c r="AK286" s="106" t="s">
        <v>623</v>
      </c>
      <c r="AL286" s="106"/>
      <c r="AM286" s="101"/>
      <c r="AN286" s="104" t="s">
        <v>623</v>
      </c>
      <c r="AO286" s="100"/>
      <c r="AQ286" s="105" t="s">
        <v>5349</v>
      </c>
      <c r="AS286" s="96">
        <v>10</v>
      </c>
      <c r="AT286" s="96" t="s">
        <v>7646</v>
      </c>
    </row>
    <row r="287" spans="1:46" s="107" customFormat="1" ht="15.75" customHeight="1" x14ac:dyDescent="0.2">
      <c r="A287" s="118">
        <v>20263</v>
      </c>
      <c r="B287" s="119" t="s">
        <v>1536</v>
      </c>
      <c r="C287" s="119" t="s">
        <v>1537</v>
      </c>
      <c r="D287" s="100" t="s">
        <v>109</v>
      </c>
      <c r="E287" s="101">
        <v>32468</v>
      </c>
      <c r="F287" s="100" t="s">
        <v>110</v>
      </c>
      <c r="G287" s="99" t="s">
        <v>4477</v>
      </c>
      <c r="H287" s="100" t="s">
        <v>1538</v>
      </c>
      <c r="I287" s="101"/>
      <c r="J287" s="100" t="s">
        <v>110</v>
      </c>
      <c r="K287" s="100" t="s">
        <v>4020</v>
      </c>
      <c r="L287" s="100" t="s">
        <v>328</v>
      </c>
      <c r="M287" s="102" t="s">
        <v>623</v>
      </c>
      <c r="N287" s="103"/>
      <c r="O287" s="99" t="s">
        <v>4267</v>
      </c>
      <c r="P287" s="100" t="s">
        <v>1539</v>
      </c>
      <c r="Q287" s="100" t="s">
        <v>1540</v>
      </c>
      <c r="R287" s="100" t="s">
        <v>623</v>
      </c>
      <c r="S287" s="99" t="s">
        <v>4805</v>
      </c>
      <c r="T287" s="99" t="s">
        <v>4805</v>
      </c>
      <c r="U287" s="100" t="s">
        <v>623</v>
      </c>
      <c r="V287" s="100"/>
      <c r="W287" s="100" t="s">
        <v>623</v>
      </c>
      <c r="X287" s="100" t="s">
        <v>11</v>
      </c>
      <c r="Y287" s="99" t="s">
        <v>10</v>
      </c>
      <c r="Z287" s="99"/>
      <c r="AA287" s="99">
        <v>3</v>
      </c>
      <c r="AB287" s="105" t="s">
        <v>116</v>
      </c>
      <c r="AC287" s="100" t="s">
        <v>2560</v>
      </c>
      <c r="AD287" s="99"/>
      <c r="AE287" s="99" t="s">
        <v>117</v>
      </c>
      <c r="AF287" s="101"/>
      <c r="AG287" s="104" t="s">
        <v>623</v>
      </c>
      <c r="AH287" s="101">
        <v>40452</v>
      </c>
      <c r="AI287" s="104">
        <v>10</v>
      </c>
      <c r="AJ287" s="108" t="s">
        <v>163</v>
      </c>
      <c r="AK287" s="112" t="s">
        <v>623</v>
      </c>
      <c r="AL287" s="112"/>
      <c r="AM287" s="110">
        <v>40544</v>
      </c>
      <c r="AN287" s="107">
        <v>1</v>
      </c>
      <c r="AO287" s="109" t="s">
        <v>623</v>
      </c>
      <c r="AQ287" s="108"/>
      <c r="AS287" s="96">
        <v>11</v>
      </c>
      <c r="AT287" s="96" t="s">
        <v>7646</v>
      </c>
    </row>
    <row r="288" spans="1:46" ht="15.75" customHeight="1" x14ac:dyDescent="0.2">
      <c r="A288" s="118">
        <v>20264</v>
      </c>
      <c r="B288" s="119" t="s">
        <v>1541</v>
      </c>
      <c r="C288" s="119" t="s">
        <v>1542</v>
      </c>
      <c r="D288" s="100" t="s">
        <v>109</v>
      </c>
      <c r="E288" s="101">
        <v>32536</v>
      </c>
      <c r="F288" s="100" t="s">
        <v>282</v>
      </c>
      <c r="G288" s="99" t="s">
        <v>4497</v>
      </c>
      <c r="H288" s="100" t="s">
        <v>1543</v>
      </c>
      <c r="I288" s="101">
        <v>38091</v>
      </c>
      <c r="J288" s="100" t="s">
        <v>110</v>
      </c>
      <c r="K288" s="100" t="s">
        <v>4020</v>
      </c>
      <c r="L288" s="100" t="s">
        <v>219</v>
      </c>
      <c r="M288" s="102" t="s">
        <v>623</v>
      </c>
      <c r="N288" s="103"/>
      <c r="O288" s="99" t="s">
        <v>2879</v>
      </c>
      <c r="P288" s="100" t="s">
        <v>1544</v>
      </c>
      <c r="Q288" s="100" t="s">
        <v>1545</v>
      </c>
      <c r="R288" s="100" t="s">
        <v>623</v>
      </c>
      <c r="S288" s="99" t="s">
        <v>4715</v>
      </c>
      <c r="T288" s="99" t="s">
        <v>5065</v>
      </c>
      <c r="U288" s="100"/>
      <c r="V288" s="100"/>
      <c r="W288" s="100"/>
      <c r="X288" s="100" t="s">
        <v>11</v>
      </c>
      <c r="Y288" s="99" t="s">
        <v>10</v>
      </c>
      <c r="Z288" s="99"/>
      <c r="AA288" s="99">
        <v>3</v>
      </c>
      <c r="AB288" s="105" t="s">
        <v>116</v>
      </c>
      <c r="AC288" s="100" t="s">
        <v>201</v>
      </c>
      <c r="AD288" s="99" t="s">
        <v>5248</v>
      </c>
      <c r="AE288" s="99" t="s">
        <v>117</v>
      </c>
      <c r="AF288" s="101">
        <v>40452</v>
      </c>
      <c r="AG288" s="104">
        <v>10</v>
      </c>
      <c r="AH288" s="101">
        <v>40543</v>
      </c>
      <c r="AI288" s="104">
        <v>12</v>
      </c>
      <c r="AJ288" s="105" t="s">
        <v>163</v>
      </c>
      <c r="AK288" s="106" t="s">
        <v>623</v>
      </c>
      <c r="AL288" s="106"/>
      <c r="AM288" s="101"/>
      <c r="AN288" s="104" t="s">
        <v>623</v>
      </c>
      <c r="AO288" s="100" t="s">
        <v>623</v>
      </c>
      <c r="AP288" s="107"/>
      <c r="AQ288" s="105" t="s">
        <v>5347</v>
      </c>
      <c r="AR288" s="107"/>
      <c r="AS288" s="96">
        <v>1</v>
      </c>
      <c r="AT288" s="96" t="s">
        <v>7646</v>
      </c>
    </row>
    <row r="289" spans="1:46" s="107" customFormat="1" ht="15.75" customHeight="1" x14ac:dyDescent="0.2">
      <c r="A289" s="118">
        <v>20265</v>
      </c>
      <c r="B289" s="119" t="s">
        <v>1546</v>
      </c>
      <c r="C289" s="119" t="s">
        <v>1547</v>
      </c>
      <c r="D289" s="100" t="s">
        <v>109</v>
      </c>
      <c r="E289" s="101">
        <v>31698</v>
      </c>
      <c r="F289" s="100" t="s">
        <v>734</v>
      </c>
      <c r="G289" s="99" t="s">
        <v>4515</v>
      </c>
      <c r="H289" s="100" t="s">
        <v>1548</v>
      </c>
      <c r="I289" s="101">
        <v>38433</v>
      </c>
      <c r="J289" s="100" t="s">
        <v>734</v>
      </c>
      <c r="K289" s="100" t="s">
        <v>4020</v>
      </c>
      <c r="L289" s="100" t="s">
        <v>328</v>
      </c>
      <c r="M289" s="102"/>
      <c r="N289" s="103"/>
      <c r="O289" s="99" t="s">
        <v>2877</v>
      </c>
      <c r="P289" s="100" t="s">
        <v>623</v>
      </c>
      <c r="Q289" s="100" t="s">
        <v>1549</v>
      </c>
      <c r="R289" s="100" t="s">
        <v>623</v>
      </c>
      <c r="S289" s="99" t="s">
        <v>4752</v>
      </c>
      <c r="T289" s="99" t="s">
        <v>5090</v>
      </c>
      <c r="U289" s="100"/>
      <c r="V289" s="100"/>
      <c r="W289" s="100"/>
      <c r="X289" s="102" t="s">
        <v>14</v>
      </c>
      <c r="Y289" s="99" t="s">
        <v>13</v>
      </c>
      <c r="Z289" s="99"/>
      <c r="AA289" s="99">
        <v>3</v>
      </c>
      <c r="AB289" s="105" t="s">
        <v>116</v>
      </c>
      <c r="AC289" s="102" t="s">
        <v>25</v>
      </c>
      <c r="AD289" s="105" t="s">
        <v>27</v>
      </c>
      <c r="AE289" s="105" t="s">
        <v>117</v>
      </c>
      <c r="AF289" s="101">
        <v>40452</v>
      </c>
      <c r="AG289" s="104">
        <v>10</v>
      </c>
      <c r="AH289" s="101">
        <v>40543</v>
      </c>
      <c r="AI289" s="104">
        <v>12</v>
      </c>
      <c r="AJ289" s="105" t="s">
        <v>163</v>
      </c>
      <c r="AK289" s="106" t="s">
        <v>623</v>
      </c>
      <c r="AL289" s="106"/>
      <c r="AM289" s="101"/>
      <c r="AN289" s="104" t="s">
        <v>623</v>
      </c>
      <c r="AO289" s="100"/>
      <c r="AQ289" s="105" t="s">
        <v>5347</v>
      </c>
      <c r="AS289" s="96">
        <v>10</v>
      </c>
      <c r="AT289" s="96" t="s">
        <v>7646</v>
      </c>
    </row>
    <row r="290" spans="1:46" ht="19.5" customHeight="1" x14ac:dyDescent="0.2">
      <c r="A290" s="118">
        <v>20266</v>
      </c>
      <c r="B290" s="119" t="s">
        <v>741</v>
      </c>
      <c r="C290" s="119" t="s">
        <v>398</v>
      </c>
      <c r="D290" s="100" t="s">
        <v>109</v>
      </c>
      <c r="E290" s="101">
        <v>31802</v>
      </c>
      <c r="F290" s="100" t="s">
        <v>692</v>
      </c>
      <c r="G290" s="99" t="s">
        <v>4530</v>
      </c>
      <c r="H290" s="100" t="s">
        <v>1550</v>
      </c>
      <c r="I290" s="101">
        <v>38145</v>
      </c>
      <c r="J290" s="100" t="s">
        <v>692</v>
      </c>
      <c r="K290" s="100" t="s">
        <v>4020</v>
      </c>
      <c r="L290" s="100"/>
      <c r="M290" s="102"/>
      <c r="N290" s="103"/>
      <c r="O290" s="99" t="s">
        <v>4430</v>
      </c>
      <c r="P290" s="100" t="s">
        <v>623</v>
      </c>
      <c r="Q290" s="100" t="s">
        <v>1551</v>
      </c>
      <c r="R290" s="100" t="s">
        <v>623</v>
      </c>
      <c r="S290" s="99" t="s">
        <v>4931</v>
      </c>
      <c r="T290" s="99" t="s">
        <v>5090</v>
      </c>
      <c r="U290" s="100"/>
      <c r="V290" s="100"/>
      <c r="W290" s="100"/>
      <c r="X290" s="100" t="s">
        <v>15</v>
      </c>
      <c r="Y290" s="99"/>
      <c r="Z290" s="99"/>
      <c r="AA290" s="99">
        <v>1</v>
      </c>
      <c r="AB290" s="105" t="s">
        <v>230</v>
      </c>
      <c r="AC290" s="100"/>
      <c r="AD290" s="99"/>
      <c r="AE290" s="99" t="s">
        <v>117</v>
      </c>
      <c r="AF290" s="101"/>
      <c r="AG290" s="104" t="s">
        <v>623</v>
      </c>
      <c r="AH290" s="101">
        <v>40603</v>
      </c>
      <c r="AI290" s="104">
        <v>3</v>
      </c>
      <c r="AJ290" s="108" t="s">
        <v>163</v>
      </c>
      <c r="AK290" s="112" t="s">
        <v>623</v>
      </c>
      <c r="AL290" s="112"/>
      <c r="AM290" s="110">
        <v>41000</v>
      </c>
      <c r="AN290" s="107">
        <v>4</v>
      </c>
      <c r="AO290" s="109"/>
      <c r="AP290" s="107"/>
      <c r="AQ290" s="108"/>
      <c r="AR290" s="107"/>
      <c r="AS290" s="96">
        <v>1</v>
      </c>
      <c r="AT290" s="96" t="s">
        <v>7646</v>
      </c>
    </row>
    <row r="291" spans="1:46" ht="15.75" customHeight="1" x14ac:dyDescent="0.2">
      <c r="A291" s="118">
        <v>20267</v>
      </c>
      <c r="B291" s="119" t="s">
        <v>221</v>
      </c>
      <c r="C291" s="119" t="s">
        <v>1552</v>
      </c>
      <c r="D291" s="100" t="s">
        <v>109</v>
      </c>
      <c r="E291" s="101">
        <v>32760</v>
      </c>
      <c r="F291" s="100" t="s">
        <v>336</v>
      </c>
      <c r="G291" s="99" t="s">
        <v>4513</v>
      </c>
      <c r="H291" s="100" t="s">
        <v>4370</v>
      </c>
      <c r="I291" s="101">
        <v>38945</v>
      </c>
      <c r="J291" s="100" t="s">
        <v>336</v>
      </c>
      <c r="K291" s="100" t="s">
        <v>4044</v>
      </c>
      <c r="L291" s="100" t="s">
        <v>4371</v>
      </c>
      <c r="M291" s="102"/>
      <c r="N291" s="103"/>
      <c r="O291" s="99" t="s">
        <v>4372</v>
      </c>
      <c r="P291" s="100" t="s">
        <v>1553</v>
      </c>
      <c r="Q291" s="100" t="s">
        <v>1554</v>
      </c>
      <c r="R291" s="100" t="s">
        <v>623</v>
      </c>
      <c r="S291" s="99" t="s">
        <v>4892</v>
      </c>
      <c r="T291" s="99" t="s">
        <v>5175</v>
      </c>
      <c r="U291" s="100"/>
      <c r="V291" s="100"/>
      <c r="W291" s="100"/>
      <c r="X291" s="100" t="s">
        <v>723</v>
      </c>
      <c r="Y291" s="99"/>
      <c r="Z291" s="99"/>
      <c r="AA291" s="99">
        <v>1</v>
      </c>
      <c r="AB291" s="105" t="s">
        <v>116</v>
      </c>
      <c r="AC291" s="100" t="s">
        <v>65</v>
      </c>
      <c r="AD291" s="99"/>
      <c r="AE291" s="99" t="s">
        <v>226</v>
      </c>
      <c r="AF291" s="101"/>
      <c r="AG291" s="104" t="s">
        <v>623</v>
      </c>
      <c r="AH291" s="101">
        <v>40634</v>
      </c>
      <c r="AI291" s="104">
        <v>4</v>
      </c>
      <c r="AJ291" s="108" t="s">
        <v>163</v>
      </c>
      <c r="AK291" s="112" t="s">
        <v>623</v>
      </c>
      <c r="AL291" s="112"/>
      <c r="AM291" s="110">
        <v>40892</v>
      </c>
      <c r="AN291" s="107">
        <v>12</v>
      </c>
      <c r="AO291" s="109"/>
      <c r="AP291" s="107"/>
      <c r="AQ291" s="108"/>
      <c r="AR291" s="107"/>
      <c r="AS291" s="96">
        <v>9</v>
      </c>
      <c r="AT291" s="96" t="s">
        <v>7646</v>
      </c>
    </row>
    <row r="292" spans="1:46" s="107" customFormat="1" ht="15.75" customHeight="1" x14ac:dyDescent="0.2">
      <c r="A292" s="118">
        <v>20268</v>
      </c>
      <c r="B292" s="119" t="s">
        <v>1556</v>
      </c>
      <c r="C292" s="119" t="s">
        <v>1557</v>
      </c>
      <c r="D292" s="100" t="s">
        <v>138</v>
      </c>
      <c r="E292" s="101">
        <v>31317</v>
      </c>
      <c r="F292" s="100" t="s">
        <v>1558</v>
      </c>
      <c r="G292" s="99" t="s">
        <v>4542</v>
      </c>
      <c r="H292" s="100" t="s">
        <v>1559</v>
      </c>
      <c r="I292" s="101">
        <v>38318</v>
      </c>
      <c r="J292" s="100" t="s">
        <v>1560</v>
      </c>
      <c r="K292" s="100" t="s">
        <v>4044</v>
      </c>
      <c r="L292" s="100" t="s">
        <v>4239</v>
      </c>
      <c r="M292" s="102" t="s">
        <v>623</v>
      </c>
      <c r="N292" s="103"/>
      <c r="O292" s="99" t="s">
        <v>2915</v>
      </c>
      <c r="P292" s="100" t="s">
        <v>623</v>
      </c>
      <c r="Q292" s="100" t="s">
        <v>4240</v>
      </c>
      <c r="R292" s="100" t="s">
        <v>623</v>
      </c>
      <c r="S292" s="99" t="s">
        <v>4779</v>
      </c>
      <c r="T292" s="99" t="s">
        <v>5104</v>
      </c>
      <c r="U292" s="100"/>
      <c r="V292" s="100"/>
      <c r="W292" s="100"/>
      <c r="X292" s="102" t="s">
        <v>16</v>
      </c>
      <c r="Y292" s="99" t="s">
        <v>3011</v>
      </c>
      <c r="Z292" s="99"/>
      <c r="AA292" s="99">
        <v>1</v>
      </c>
      <c r="AB292" s="105" t="s">
        <v>230</v>
      </c>
      <c r="AC292" s="100" t="s">
        <v>2672</v>
      </c>
      <c r="AD292" s="99" t="s">
        <v>2673</v>
      </c>
      <c r="AE292" s="99" t="s">
        <v>226</v>
      </c>
      <c r="AF292" s="101">
        <v>40634</v>
      </c>
      <c r="AG292" s="104">
        <v>4</v>
      </c>
      <c r="AH292" s="101">
        <v>40695</v>
      </c>
      <c r="AI292" s="104">
        <v>6</v>
      </c>
      <c r="AJ292" s="105" t="s">
        <v>119</v>
      </c>
      <c r="AK292" s="106" t="s">
        <v>623</v>
      </c>
      <c r="AL292" s="106"/>
      <c r="AM292" s="101"/>
      <c r="AN292" s="104" t="s">
        <v>623</v>
      </c>
      <c r="AO292" s="100" t="s">
        <v>623</v>
      </c>
      <c r="AQ292" s="105" t="s">
        <v>5348</v>
      </c>
      <c r="AS292" s="96">
        <v>9</v>
      </c>
      <c r="AT292" s="96" t="s">
        <v>7646</v>
      </c>
    </row>
    <row r="293" spans="1:46" ht="15.75" customHeight="1" x14ac:dyDescent="0.2">
      <c r="A293" s="118">
        <v>20269</v>
      </c>
      <c r="B293" s="119" t="s">
        <v>691</v>
      </c>
      <c r="C293" s="119" t="s">
        <v>1562</v>
      </c>
      <c r="D293" s="100" t="s">
        <v>109</v>
      </c>
      <c r="E293" s="101">
        <v>30918</v>
      </c>
      <c r="F293" s="100" t="s">
        <v>1563</v>
      </c>
      <c r="G293" s="99" t="s">
        <v>4525</v>
      </c>
      <c r="H293" s="100" t="s">
        <v>1564</v>
      </c>
      <c r="I293" s="101">
        <v>39409</v>
      </c>
      <c r="J293" s="100" t="s">
        <v>1563</v>
      </c>
      <c r="K293" s="100" t="s">
        <v>4020</v>
      </c>
      <c r="L293" s="100" t="s">
        <v>4033</v>
      </c>
      <c r="M293" s="102"/>
      <c r="N293" s="103"/>
      <c r="O293" s="99" t="s">
        <v>4161</v>
      </c>
      <c r="P293" s="100" t="s">
        <v>623</v>
      </c>
      <c r="Q293" s="100" t="s">
        <v>1565</v>
      </c>
      <c r="R293" s="100" t="s">
        <v>623</v>
      </c>
      <c r="S293" s="99" t="s">
        <v>4705</v>
      </c>
      <c r="T293" s="99" t="s">
        <v>4705</v>
      </c>
      <c r="U293" s="100"/>
      <c r="V293" s="100"/>
      <c r="W293" s="100"/>
      <c r="X293" s="100" t="s">
        <v>15</v>
      </c>
      <c r="Y293" s="99"/>
      <c r="Z293" s="99"/>
      <c r="AA293" s="99">
        <v>1</v>
      </c>
      <c r="AB293" s="105" t="s">
        <v>230</v>
      </c>
      <c r="AC293" s="100" t="s">
        <v>65</v>
      </c>
      <c r="AD293" s="99"/>
      <c r="AE293" s="99" t="s">
        <v>226</v>
      </c>
      <c r="AF293" s="101"/>
      <c r="AG293" s="104" t="s">
        <v>623</v>
      </c>
      <c r="AH293" s="101">
        <v>40667</v>
      </c>
      <c r="AI293" s="104">
        <v>5</v>
      </c>
      <c r="AJ293" s="108" t="s">
        <v>163</v>
      </c>
      <c r="AK293" s="112" t="s">
        <v>623</v>
      </c>
      <c r="AL293" s="112"/>
      <c r="AM293" s="110">
        <v>40674</v>
      </c>
      <c r="AN293" s="107">
        <v>5</v>
      </c>
      <c r="AO293" s="109"/>
      <c r="AP293" s="107"/>
      <c r="AQ293" s="108"/>
      <c r="AR293" s="107"/>
      <c r="AS293" s="96">
        <v>8</v>
      </c>
      <c r="AT293" s="96" t="s">
        <v>7646</v>
      </c>
    </row>
    <row r="294" spans="1:46" ht="15.75" customHeight="1" x14ac:dyDescent="0.2">
      <c r="A294" s="118">
        <v>20270</v>
      </c>
      <c r="B294" s="119" t="s">
        <v>1566</v>
      </c>
      <c r="C294" s="119" t="s">
        <v>251</v>
      </c>
      <c r="D294" s="100" t="s">
        <v>138</v>
      </c>
      <c r="E294" s="101">
        <v>32263</v>
      </c>
      <c r="F294" s="100" t="s">
        <v>1453</v>
      </c>
      <c r="G294" s="99" t="s">
        <v>4573</v>
      </c>
      <c r="H294" s="100" t="s">
        <v>4386</v>
      </c>
      <c r="I294" s="101">
        <v>38819</v>
      </c>
      <c r="J294" s="100" t="s">
        <v>806</v>
      </c>
      <c r="K294" s="100" t="s">
        <v>4044</v>
      </c>
      <c r="L294" s="100" t="s">
        <v>4142</v>
      </c>
      <c r="M294" s="102"/>
      <c r="N294" s="103"/>
      <c r="O294" s="99" t="s">
        <v>4387</v>
      </c>
      <c r="P294" s="100" t="s">
        <v>623</v>
      </c>
      <c r="Q294" s="100" t="s">
        <v>1567</v>
      </c>
      <c r="R294" s="100" t="s">
        <v>623</v>
      </c>
      <c r="S294" s="99" t="s">
        <v>4905</v>
      </c>
      <c r="T294" s="99" t="s">
        <v>5184</v>
      </c>
      <c r="U294" s="100"/>
      <c r="V294" s="100"/>
      <c r="W294" s="100"/>
      <c r="X294" s="100" t="s">
        <v>16</v>
      </c>
      <c r="Y294" s="99" t="s">
        <v>3011</v>
      </c>
      <c r="Z294" s="99"/>
      <c r="AA294" s="99" t="s">
        <v>139</v>
      </c>
      <c r="AB294" s="105" t="s">
        <v>230</v>
      </c>
      <c r="AC294" s="100" t="s">
        <v>65</v>
      </c>
      <c r="AD294" s="99"/>
      <c r="AE294" s="99" t="s">
        <v>226</v>
      </c>
      <c r="AF294" s="101"/>
      <c r="AG294" s="104" t="s">
        <v>623</v>
      </c>
      <c r="AH294" s="101">
        <v>40681</v>
      </c>
      <c r="AI294" s="104">
        <v>5</v>
      </c>
      <c r="AJ294" s="108" t="s">
        <v>163</v>
      </c>
      <c r="AK294" s="112" t="s">
        <v>623</v>
      </c>
      <c r="AL294" s="112"/>
      <c r="AM294" s="110">
        <v>40722</v>
      </c>
      <c r="AN294" s="107">
        <v>6</v>
      </c>
      <c r="AO294" s="109"/>
      <c r="AP294" s="107"/>
      <c r="AQ294" s="108"/>
      <c r="AR294" s="107"/>
      <c r="AS294" s="96">
        <v>4</v>
      </c>
      <c r="AT294" s="96" t="s">
        <v>7646</v>
      </c>
    </row>
    <row r="295" spans="1:46" s="107" customFormat="1" ht="19.5" customHeight="1" x14ac:dyDescent="0.2">
      <c r="A295" s="118">
        <v>20271</v>
      </c>
      <c r="B295" s="127" t="s">
        <v>247</v>
      </c>
      <c r="C295" s="127" t="s">
        <v>1568</v>
      </c>
      <c r="D295" s="100" t="s">
        <v>138</v>
      </c>
      <c r="E295" s="101">
        <v>31522</v>
      </c>
      <c r="F295" s="100"/>
      <c r="G295" s="99" t="s">
        <v>669</v>
      </c>
      <c r="H295" s="100">
        <v>197151798</v>
      </c>
      <c r="I295" s="101">
        <v>37016</v>
      </c>
      <c r="J295" s="100" t="s">
        <v>669</v>
      </c>
      <c r="K295" s="100" t="s">
        <v>158</v>
      </c>
      <c r="L295" s="100" t="s">
        <v>1574</v>
      </c>
      <c r="M295" s="102">
        <v>0</v>
      </c>
      <c r="N295" s="103"/>
      <c r="O295" s="216" t="s">
        <v>6257</v>
      </c>
      <c r="P295" s="100"/>
      <c r="Q295" s="100" t="s">
        <v>1571</v>
      </c>
      <c r="R295" s="100"/>
      <c r="S295" s="99" t="s">
        <v>1569</v>
      </c>
      <c r="T295" s="99" t="s">
        <v>1570</v>
      </c>
      <c r="U295" s="100" t="s">
        <v>1572</v>
      </c>
      <c r="V295" s="100"/>
      <c r="W295" s="100" t="s">
        <v>1573</v>
      </c>
      <c r="X295" s="100" t="s">
        <v>17</v>
      </c>
      <c r="Y295" s="99" t="s">
        <v>5252</v>
      </c>
      <c r="Z295" s="99"/>
      <c r="AA295" s="99" t="s">
        <v>139</v>
      </c>
      <c r="AB295" s="105" t="s">
        <v>230</v>
      </c>
      <c r="AC295" s="102" t="s">
        <v>65</v>
      </c>
      <c r="AD295" s="105" t="s">
        <v>70</v>
      </c>
      <c r="AE295" s="105" t="s">
        <v>226</v>
      </c>
      <c r="AF295" s="101"/>
      <c r="AG295" s="104" t="s">
        <v>623</v>
      </c>
      <c r="AH295" s="101">
        <v>40742</v>
      </c>
      <c r="AI295" s="104">
        <v>7</v>
      </c>
      <c r="AJ295" s="99" t="s">
        <v>163</v>
      </c>
      <c r="AK295" s="99"/>
      <c r="AL295" s="99"/>
      <c r="AM295" s="110">
        <v>41168</v>
      </c>
      <c r="AN295" s="107">
        <v>9</v>
      </c>
      <c r="AO295" s="100"/>
      <c r="AP295" s="104"/>
      <c r="AQ295" s="99"/>
      <c r="AR295" s="104"/>
      <c r="AS295" s="96">
        <v>4</v>
      </c>
      <c r="AT295" s="96" t="s">
        <v>7646</v>
      </c>
    </row>
    <row r="296" spans="1:46" ht="15.75" customHeight="1" x14ac:dyDescent="0.2">
      <c r="A296" s="118">
        <v>20272</v>
      </c>
      <c r="B296" s="119" t="s">
        <v>1578</v>
      </c>
      <c r="C296" s="119" t="s">
        <v>689</v>
      </c>
      <c r="D296" s="100" t="s">
        <v>138</v>
      </c>
      <c r="E296" s="101">
        <v>32489</v>
      </c>
      <c r="F296" s="100" t="s">
        <v>712</v>
      </c>
      <c r="G296" s="99" t="s">
        <v>4502</v>
      </c>
      <c r="H296" s="100" t="s">
        <v>1579</v>
      </c>
      <c r="I296" s="101">
        <v>38422</v>
      </c>
      <c r="J296" s="100" t="s">
        <v>712</v>
      </c>
      <c r="K296" s="100" t="s">
        <v>4020</v>
      </c>
      <c r="L296" s="100" t="s">
        <v>4103</v>
      </c>
      <c r="M296" s="102"/>
      <c r="N296" s="103"/>
      <c r="O296" s="99" t="s">
        <v>4465</v>
      </c>
      <c r="P296" s="100" t="s">
        <v>623</v>
      </c>
      <c r="Q296" s="100" t="s">
        <v>1580</v>
      </c>
      <c r="R296" s="100" t="s">
        <v>623</v>
      </c>
      <c r="S296" s="99" t="s">
        <v>4969</v>
      </c>
      <c r="T296" s="99" t="s">
        <v>5228</v>
      </c>
      <c r="U296" s="100"/>
      <c r="V296" s="100"/>
      <c r="W296" s="100"/>
      <c r="X296" s="100" t="s">
        <v>15</v>
      </c>
      <c r="Y296" s="99"/>
      <c r="Z296" s="99"/>
      <c r="AA296" s="99" t="s">
        <v>139</v>
      </c>
      <c r="AB296" s="105" t="s">
        <v>230</v>
      </c>
      <c r="AC296" s="100" t="s">
        <v>65</v>
      </c>
      <c r="AD296" s="99"/>
      <c r="AE296" s="99" t="s">
        <v>226</v>
      </c>
      <c r="AF296" s="101"/>
      <c r="AG296" s="104" t="s">
        <v>623</v>
      </c>
      <c r="AH296" s="101">
        <v>40695</v>
      </c>
      <c r="AI296" s="104">
        <v>6</v>
      </c>
      <c r="AJ296" s="108" t="s">
        <v>163</v>
      </c>
      <c r="AK296" s="112" t="s">
        <v>623</v>
      </c>
      <c r="AL296" s="112"/>
      <c r="AM296" s="110">
        <v>40755</v>
      </c>
      <c r="AN296" s="107">
        <v>7</v>
      </c>
      <c r="AO296" s="109"/>
      <c r="AP296" s="107"/>
      <c r="AQ296" s="108"/>
      <c r="AR296" s="107"/>
      <c r="AS296" s="96">
        <v>12</v>
      </c>
      <c r="AT296" s="96" t="s">
        <v>7646</v>
      </c>
    </row>
    <row r="297" spans="1:46" s="107" customFormat="1" ht="15.75" customHeight="1" x14ac:dyDescent="0.2">
      <c r="A297" s="118">
        <v>20273</v>
      </c>
      <c r="B297" s="119" t="s">
        <v>1584</v>
      </c>
      <c r="C297" s="119" t="s">
        <v>1585</v>
      </c>
      <c r="D297" s="100" t="s">
        <v>109</v>
      </c>
      <c r="E297" s="101">
        <v>30482</v>
      </c>
      <c r="F297" s="100" t="s">
        <v>184</v>
      </c>
      <c r="G297" s="99" t="s">
        <v>4479</v>
      </c>
      <c r="H297" s="100" t="s">
        <v>1586</v>
      </c>
      <c r="I297" s="101">
        <v>36675</v>
      </c>
      <c r="J297" s="100" t="s">
        <v>110</v>
      </c>
      <c r="K297" s="100" t="s">
        <v>4020</v>
      </c>
      <c r="L297" s="100" t="s">
        <v>157</v>
      </c>
      <c r="M297" s="102" t="s">
        <v>623</v>
      </c>
      <c r="N297" s="103"/>
      <c r="O297" s="99" t="s">
        <v>4182</v>
      </c>
      <c r="P297" s="100" t="s">
        <v>623</v>
      </c>
      <c r="Q297" s="100" t="s">
        <v>1587</v>
      </c>
      <c r="R297" s="100" t="s">
        <v>623</v>
      </c>
      <c r="S297" s="99" t="s">
        <v>4731</v>
      </c>
      <c r="T297" s="99" t="s">
        <v>4731</v>
      </c>
      <c r="U297" s="100"/>
      <c r="V297" s="100"/>
      <c r="W297" s="100"/>
      <c r="X297" s="100" t="s">
        <v>17</v>
      </c>
      <c r="Y297" s="99" t="s">
        <v>5252</v>
      </c>
      <c r="Z297" s="99"/>
      <c r="AA297" s="99" t="s">
        <v>139</v>
      </c>
      <c r="AB297" s="105" t="s">
        <v>230</v>
      </c>
      <c r="AC297" s="100"/>
      <c r="AD297" s="99"/>
      <c r="AE297" s="99" t="s">
        <v>117</v>
      </c>
      <c r="AF297" s="101"/>
      <c r="AG297" s="104" t="s">
        <v>623</v>
      </c>
      <c r="AH297" s="101">
        <v>40695</v>
      </c>
      <c r="AI297" s="104">
        <v>6</v>
      </c>
      <c r="AJ297" s="108" t="s">
        <v>163</v>
      </c>
      <c r="AK297" s="112" t="s">
        <v>623</v>
      </c>
      <c r="AL297" s="112"/>
      <c r="AM297" s="110">
        <v>41122</v>
      </c>
      <c r="AN297" s="107">
        <v>8</v>
      </c>
      <c r="AO297" s="109" t="s">
        <v>623</v>
      </c>
      <c r="AQ297" s="108"/>
      <c r="AS297" s="96">
        <v>6</v>
      </c>
      <c r="AT297" s="96" t="s">
        <v>7646</v>
      </c>
    </row>
    <row r="298" spans="1:46" ht="15.75" customHeight="1" x14ac:dyDescent="0.2">
      <c r="A298" s="118">
        <v>20274</v>
      </c>
      <c r="B298" s="119" t="s">
        <v>204</v>
      </c>
      <c r="C298" s="119" t="s">
        <v>1094</v>
      </c>
      <c r="D298" s="100" t="s">
        <v>138</v>
      </c>
      <c r="E298" s="101">
        <v>31340</v>
      </c>
      <c r="F298" s="100" t="s">
        <v>275</v>
      </c>
      <c r="G298" s="99" t="s">
        <v>4491</v>
      </c>
      <c r="H298" s="100" t="s">
        <v>1588</v>
      </c>
      <c r="I298" s="101">
        <v>37414</v>
      </c>
      <c r="J298" s="100" t="s">
        <v>275</v>
      </c>
      <c r="K298" s="100" t="s">
        <v>4020</v>
      </c>
      <c r="L298" s="100" t="s">
        <v>157</v>
      </c>
      <c r="M298" s="102" t="s">
        <v>1589</v>
      </c>
      <c r="N298" s="103"/>
      <c r="O298" s="99" t="s">
        <v>4310</v>
      </c>
      <c r="P298" s="100" t="s">
        <v>623</v>
      </c>
      <c r="Q298" s="100" t="s">
        <v>4311</v>
      </c>
      <c r="R298" s="100" t="s">
        <v>623</v>
      </c>
      <c r="S298" s="99" t="s">
        <v>4838</v>
      </c>
      <c r="T298" s="99" t="s">
        <v>4838</v>
      </c>
      <c r="U298" s="100"/>
      <c r="V298" s="100"/>
      <c r="W298" s="100"/>
      <c r="X298" s="100" t="s">
        <v>16</v>
      </c>
      <c r="Y298" s="99" t="s">
        <v>3011</v>
      </c>
      <c r="Z298" s="99"/>
      <c r="AA298" s="99" t="s">
        <v>139</v>
      </c>
      <c r="AB298" s="105" t="s">
        <v>230</v>
      </c>
      <c r="AC298" s="100" t="s">
        <v>31</v>
      </c>
      <c r="AD298" s="99" t="s">
        <v>37</v>
      </c>
      <c r="AE298" s="99" t="s">
        <v>117</v>
      </c>
      <c r="AF298" s="101">
        <v>40695</v>
      </c>
      <c r="AG298" s="104">
        <v>6</v>
      </c>
      <c r="AH298" s="101">
        <v>40757</v>
      </c>
      <c r="AI298" s="104">
        <v>8</v>
      </c>
      <c r="AJ298" s="105" t="s">
        <v>163</v>
      </c>
      <c r="AK298" s="106">
        <v>41244</v>
      </c>
      <c r="AL298" s="106">
        <v>41435</v>
      </c>
      <c r="AM298" s="101">
        <v>41512</v>
      </c>
      <c r="AO298" s="100"/>
      <c r="AP298" s="107"/>
      <c r="AQ298" s="105" t="s">
        <v>5348</v>
      </c>
      <c r="AR298" s="107"/>
      <c r="AS298" s="96">
        <v>10</v>
      </c>
      <c r="AT298" s="96" t="s">
        <v>7646</v>
      </c>
    </row>
    <row r="299" spans="1:46" s="107" customFormat="1" ht="15.75" customHeight="1" x14ac:dyDescent="0.2">
      <c r="A299" s="118">
        <v>20275</v>
      </c>
      <c r="B299" s="119" t="s">
        <v>1590</v>
      </c>
      <c r="C299" s="119" t="s">
        <v>851</v>
      </c>
      <c r="D299" s="100" t="s">
        <v>138</v>
      </c>
      <c r="E299" s="101">
        <v>32875</v>
      </c>
      <c r="F299" s="100" t="s">
        <v>324</v>
      </c>
      <c r="G299" s="99" t="s">
        <v>4500</v>
      </c>
      <c r="H299" s="100" t="s">
        <v>1591</v>
      </c>
      <c r="I299" s="101">
        <v>38052</v>
      </c>
      <c r="J299" s="100" t="s">
        <v>324</v>
      </c>
      <c r="K299" s="100" t="s">
        <v>4020</v>
      </c>
      <c r="L299" s="100" t="s">
        <v>328</v>
      </c>
      <c r="M299" s="102" t="s">
        <v>4187</v>
      </c>
      <c r="N299" s="103"/>
      <c r="O299" s="99" t="s">
        <v>2865</v>
      </c>
      <c r="P299" s="100" t="s">
        <v>1592</v>
      </c>
      <c r="Q299" s="100" t="s">
        <v>4457</v>
      </c>
      <c r="R299" s="100" t="s">
        <v>623</v>
      </c>
      <c r="S299" s="99" t="s">
        <v>4957</v>
      </c>
      <c r="T299" s="99" t="s">
        <v>4957</v>
      </c>
      <c r="U299" s="100" t="s">
        <v>623</v>
      </c>
      <c r="V299" s="100"/>
      <c r="W299" s="100" t="s">
        <v>623</v>
      </c>
      <c r="X299" s="100" t="s">
        <v>17</v>
      </c>
      <c r="Y299" s="99" t="s">
        <v>5252</v>
      </c>
      <c r="Z299" s="99"/>
      <c r="AA299" s="99" t="s">
        <v>139</v>
      </c>
      <c r="AB299" s="105" t="s">
        <v>230</v>
      </c>
      <c r="AC299" s="100" t="s">
        <v>2972</v>
      </c>
      <c r="AD299" s="99" t="s">
        <v>2571</v>
      </c>
      <c r="AE299" s="99" t="s">
        <v>117</v>
      </c>
      <c r="AF299" s="101"/>
      <c r="AG299" s="104" t="s">
        <v>623</v>
      </c>
      <c r="AH299" s="101">
        <v>40707</v>
      </c>
      <c r="AI299" s="104">
        <v>6</v>
      </c>
      <c r="AJ299" s="105" t="s">
        <v>119</v>
      </c>
      <c r="AK299" s="106" t="s">
        <v>623</v>
      </c>
      <c r="AL299" s="106"/>
      <c r="AM299" s="101"/>
      <c r="AN299" s="104" t="s">
        <v>623</v>
      </c>
      <c r="AO299" s="100" t="s">
        <v>623</v>
      </c>
      <c r="AQ299" s="105" t="s">
        <v>5347</v>
      </c>
      <c r="AS299" s="96">
        <v>1</v>
      </c>
      <c r="AT299" s="96" t="s">
        <v>7646</v>
      </c>
    </row>
    <row r="300" spans="1:46" s="107" customFormat="1" ht="15.75" customHeight="1" x14ac:dyDescent="0.2">
      <c r="A300" s="118">
        <v>20276</v>
      </c>
      <c r="B300" s="127" t="s">
        <v>159</v>
      </c>
      <c r="C300" s="127" t="s">
        <v>513</v>
      </c>
      <c r="D300" s="100" t="s">
        <v>138</v>
      </c>
      <c r="E300" s="101">
        <v>31664</v>
      </c>
      <c r="F300" s="100"/>
      <c r="G300" s="99" t="s">
        <v>110</v>
      </c>
      <c r="H300" s="100" t="s">
        <v>1593</v>
      </c>
      <c r="I300" s="101">
        <v>37767</v>
      </c>
      <c r="J300" s="100" t="s">
        <v>110</v>
      </c>
      <c r="K300" s="100" t="s">
        <v>158</v>
      </c>
      <c r="L300" s="100" t="s">
        <v>1598</v>
      </c>
      <c r="M300" s="102" t="s">
        <v>1599</v>
      </c>
      <c r="N300" s="103"/>
      <c r="O300" s="216" t="s">
        <v>6258</v>
      </c>
      <c r="P300" s="100"/>
      <c r="Q300" s="100" t="s">
        <v>1595</v>
      </c>
      <c r="R300" s="100"/>
      <c r="S300" s="99" t="s">
        <v>1594</v>
      </c>
      <c r="T300" s="99" t="s">
        <v>1594</v>
      </c>
      <c r="U300" s="100" t="s">
        <v>1596</v>
      </c>
      <c r="V300" s="100"/>
      <c r="W300" s="100" t="s">
        <v>1597</v>
      </c>
      <c r="X300" s="100" t="s">
        <v>12</v>
      </c>
      <c r="Y300" s="99"/>
      <c r="Z300" s="99"/>
      <c r="AA300" s="99" t="s">
        <v>161</v>
      </c>
      <c r="AB300" s="105" t="s">
        <v>611</v>
      </c>
      <c r="AC300" s="102" t="s">
        <v>31</v>
      </c>
      <c r="AD300" s="105" t="s">
        <v>36</v>
      </c>
      <c r="AE300" s="105" t="s">
        <v>117</v>
      </c>
      <c r="AF300" s="101"/>
      <c r="AG300" s="104" t="s">
        <v>623</v>
      </c>
      <c r="AH300" s="101">
        <v>40767</v>
      </c>
      <c r="AI300" s="104">
        <v>8</v>
      </c>
      <c r="AJ300" s="99" t="s">
        <v>163</v>
      </c>
      <c r="AK300" s="99"/>
      <c r="AL300" s="99"/>
      <c r="AM300" s="110">
        <v>41194</v>
      </c>
      <c r="AN300" s="107">
        <v>10</v>
      </c>
      <c r="AO300" s="100"/>
      <c r="AP300" s="104"/>
      <c r="AQ300" s="99"/>
      <c r="AR300" s="104"/>
      <c r="AS300" s="96">
        <v>9</v>
      </c>
      <c r="AT300" s="96" t="s">
        <v>7646</v>
      </c>
    </row>
    <row r="301" spans="1:46" ht="19.5" customHeight="1" x14ac:dyDescent="0.2">
      <c r="A301" s="118">
        <v>20277</v>
      </c>
      <c r="B301" s="119" t="s">
        <v>247</v>
      </c>
      <c r="C301" s="119" t="s">
        <v>205</v>
      </c>
      <c r="D301" s="100" t="s">
        <v>138</v>
      </c>
      <c r="E301" s="101">
        <v>30256</v>
      </c>
      <c r="F301" s="100" t="s">
        <v>631</v>
      </c>
      <c r="G301" s="99" t="s">
        <v>4492</v>
      </c>
      <c r="H301" s="100" t="s">
        <v>1601</v>
      </c>
      <c r="I301" s="101">
        <v>36350</v>
      </c>
      <c r="J301" s="100" t="s">
        <v>631</v>
      </c>
      <c r="K301" s="100" t="s">
        <v>4020</v>
      </c>
      <c r="L301" s="100" t="s">
        <v>484</v>
      </c>
      <c r="M301" s="102" t="s">
        <v>1602</v>
      </c>
      <c r="N301" s="103"/>
      <c r="O301" s="99" t="s">
        <v>2825</v>
      </c>
      <c r="P301" s="100" t="s">
        <v>623</v>
      </c>
      <c r="Q301" s="100" t="s">
        <v>4146</v>
      </c>
      <c r="R301" s="100" t="s">
        <v>623</v>
      </c>
      <c r="S301" s="99" t="s">
        <v>4698</v>
      </c>
      <c r="T301" s="99" t="s">
        <v>5053</v>
      </c>
      <c r="U301" s="100"/>
      <c r="V301" s="100"/>
      <c r="W301" s="100"/>
      <c r="X301" s="100" t="s">
        <v>16</v>
      </c>
      <c r="Y301" s="99" t="s">
        <v>3011</v>
      </c>
      <c r="Z301" s="99"/>
      <c r="AA301" s="99" t="s">
        <v>139</v>
      </c>
      <c r="AB301" s="105" t="s">
        <v>230</v>
      </c>
      <c r="AC301" s="100" t="s">
        <v>31</v>
      </c>
      <c r="AD301" s="99" t="s">
        <v>37</v>
      </c>
      <c r="AE301" s="99" t="s">
        <v>117</v>
      </c>
      <c r="AF301" s="101">
        <v>40707</v>
      </c>
      <c r="AG301" s="104">
        <v>6</v>
      </c>
      <c r="AH301" s="101">
        <v>41365</v>
      </c>
      <c r="AI301" s="104">
        <v>4</v>
      </c>
      <c r="AJ301" s="105" t="s">
        <v>4060</v>
      </c>
      <c r="AK301" s="106">
        <v>41587</v>
      </c>
      <c r="AL301" s="106"/>
      <c r="AM301" s="101"/>
      <c r="AO301" s="100" t="s">
        <v>623</v>
      </c>
      <c r="AP301" s="107"/>
      <c r="AQ301" s="105" t="s">
        <v>5348</v>
      </c>
      <c r="AR301" s="107"/>
      <c r="AS301" s="96">
        <v>11</v>
      </c>
      <c r="AT301" s="96" t="s">
        <v>7646</v>
      </c>
    </row>
    <row r="302" spans="1:46" s="107" customFormat="1" ht="15.75" customHeight="1" x14ac:dyDescent="0.2">
      <c r="A302" s="118">
        <v>20278</v>
      </c>
      <c r="B302" s="127" t="s">
        <v>204</v>
      </c>
      <c r="C302" s="127" t="s">
        <v>555</v>
      </c>
      <c r="D302" s="100" t="s">
        <v>138</v>
      </c>
      <c r="E302" s="101">
        <v>32366</v>
      </c>
      <c r="F302" s="100"/>
      <c r="G302" s="99" t="s">
        <v>879</v>
      </c>
      <c r="H302" s="100" t="s">
        <v>1603</v>
      </c>
      <c r="I302" s="101">
        <v>38949</v>
      </c>
      <c r="J302" s="100" t="s">
        <v>879</v>
      </c>
      <c r="K302" s="100" t="s">
        <v>158</v>
      </c>
      <c r="L302" s="100" t="s">
        <v>1167</v>
      </c>
      <c r="M302" s="102">
        <v>0</v>
      </c>
      <c r="N302" s="103"/>
      <c r="O302" s="216" t="s">
        <v>6259</v>
      </c>
      <c r="P302" s="100"/>
      <c r="Q302" s="100" t="s">
        <v>1606</v>
      </c>
      <c r="R302" s="100"/>
      <c r="S302" s="99" t="s">
        <v>1604</v>
      </c>
      <c r="T302" s="99" t="s">
        <v>1605</v>
      </c>
      <c r="U302" s="100" t="s">
        <v>1607</v>
      </c>
      <c r="V302" s="100"/>
      <c r="W302" s="100" t="s">
        <v>1608</v>
      </c>
      <c r="X302" s="100" t="s">
        <v>17</v>
      </c>
      <c r="Y302" s="99" t="s">
        <v>5252</v>
      </c>
      <c r="Z302" s="99"/>
      <c r="AA302" s="99" t="s">
        <v>139</v>
      </c>
      <c r="AB302" s="105" t="s">
        <v>230</v>
      </c>
      <c r="AC302" s="102" t="s">
        <v>65</v>
      </c>
      <c r="AD302" s="105" t="s">
        <v>66</v>
      </c>
      <c r="AE302" s="105" t="s">
        <v>226</v>
      </c>
      <c r="AF302" s="101"/>
      <c r="AG302" s="104" t="s">
        <v>623</v>
      </c>
      <c r="AH302" s="101">
        <v>40770</v>
      </c>
      <c r="AI302" s="104">
        <v>8</v>
      </c>
      <c r="AJ302" s="99" t="s">
        <v>163</v>
      </c>
      <c r="AK302" s="99"/>
      <c r="AL302" s="99"/>
      <c r="AM302" s="110">
        <v>41213</v>
      </c>
      <c r="AN302" s="107">
        <v>10</v>
      </c>
      <c r="AO302" s="100"/>
      <c r="AP302" s="104"/>
      <c r="AQ302" s="99"/>
      <c r="AR302" s="104"/>
      <c r="AS302" s="96">
        <v>8</v>
      </c>
      <c r="AT302" s="96" t="s">
        <v>7646</v>
      </c>
    </row>
    <row r="303" spans="1:46" s="107" customFormat="1" ht="19.5" customHeight="1" x14ac:dyDescent="0.2">
      <c r="A303" s="118">
        <v>20279</v>
      </c>
      <c r="B303" s="119" t="s">
        <v>1611</v>
      </c>
      <c r="C303" s="119" t="s">
        <v>109</v>
      </c>
      <c r="D303" s="100" t="s">
        <v>109</v>
      </c>
      <c r="E303" s="101">
        <v>30775</v>
      </c>
      <c r="F303" s="100" t="s">
        <v>252</v>
      </c>
      <c r="G303" s="99" t="s">
        <v>4496</v>
      </c>
      <c r="H303" s="100" t="s">
        <v>1612</v>
      </c>
      <c r="I303" s="101">
        <v>39644</v>
      </c>
      <c r="J303" s="100" t="s">
        <v>252</v>
      </c>
      <c r="K303" s="100" t="s">
        <v>4020</v>
      </c>
      <c r="L303" s="100" t="s">
        <v>373</v>
      </c>
      <c r="M303" s="102" t="s">
        <v>1747</v>
      </c>
      <c r="N303" s="103"/>
      <c r="O303" s="99" t="s">
        <v>4391</v>
      </c>
      <c r="P303" s="100" t="s">
        <v>1613</v>
      </c>
      <c r="Q303" s="100" t="s">
        <v>4392</v>
      </c>
      <c r="R303" s="100" t="s">
        <v>623</v>
      </c>
      <c r="S303" s="99" t="s">
        <v>4914</v>
      </c>
      <c r="T303" s="99" t="s">
        <v>5190</v>
      </c>
      <c r="U303" s="100"/>
      <c r="V303" s="100"/>
      <c r="W303" s="100"/>
      <c r="X303" s="100" t="s">
        <v>17</v>
      </c>
      <c r="Y303" s="99" t="s">
        <v>5252</v>
      </c>
      <c r="Z303" s="99"/>
      <c r="AA303" s="99" t="s">
        <v>139</v>
      </c>
      <c r="AB303" s="105" t="s">
        <v>230</v>
      </c>
      <c r="AC303" s="100" t="s">
        <v>31</v>
      </c>
      <c r="AD303" s="99" t="s">
        <v>33</v>
      </c>
      <c r="AE303" s="99" t="s">
        <v>117</v>
      </c>
      <c r="AF303" s="101">
        <v>40707</v>
      </c>
      <c r="AG303" s="104">
        <v>6</v>
      </c>
      <c r="AH303" s="101">
        <v>40768</v>
      </c>
      <c r="AI303" s="104">
        <v>8</v>
      </c>
      <c r="AJ303" s="108" t="s">
        <v>163</v>
      </c>
      <c r="AK303" s="112" t="s">
        <v>623</v>
      </c>
      <c r="AL303" s="112"/>
      <c r="AM303" s="110">
        <v>41291</v>
      </c>
      <c r="AN303" s="107">
        <v>1</v>
      </c>
      <c r="AO303" s="109" t="s">
        <v>623</v>
      </c>
      <c r="AQ303" s="105" t="s">
        <v>5348</v>
      </c>
      <c r="AS303" s="96">
        <v>4</v>
      </c>
      <c r="AT303" s="96" t="s">
        <v>7646</v>
      </c>
    </row>
    <row r="304" spans="1:46" ht="19.5" customHeight="1" x14ac:dyDescent="0.2">
      <c r="A304" s="118">
        <v>20280</v>
      </c>
      <c r="B304" s="119" t="s">
        <v>1614</v>
      </c>
      <c r="C304" s="119" t="s">
        <v>177</v>
      </c>
      <c r="D304" s="100" t="s">
        <v>109</v>
      </c>
      <c r="E304" s="101">
        <v>31743</v>
      </c>
      <c r="F304" s="100" t="s">
        <v>275</v>
      </c>
      <c r="G304" s="99" t="s">
        <v>4491</v>
      </c>
      <c r="H304" s="100" t="s">
        <v>1615</v>
      </c>
      <c r="I304" s="101">
        <v>39479</v>
      </c>
      <c r="J304" s="100" t="s">
        <v>275</v>
      </c>
      <c r="K304" s="100" t="s">
        <v>4020</v>
      </c>
      <c r="L304" s="100" t="s">
        <v>1157</v>
      </c>
      <c r="M304" s="102" t="s">
        <v>1918</v>
      </c>
      <c r="N304" s="103"/>
      <c r="O304" s="99" t="s">
        <v>4283</v>
      </c>
      <c r="P304" s="100" t="s">
        <v>1616</v>
      </c>
      <c r="Q304" s="100" t="s">
        <v>1617</v>
      </c>
      <c r="R304" s="100" t="s">
        <v>623</v>
      </c>
      <c r="S304" s="99" t="s">
        <v>4817</v>
      </c>
      <c r="T304" s="99" t="s">
        <v>5128</v>
      </c>
      <c r="U304" s="100"/>
      <c r="V304" s="100"/>
      <c r="W304" s="100"/>
      <c r="X304" s="100" t="s">
        <v>15</v>
      </c>
      <c r="Y304" s="99"/>
      <c r="Z304" s="99"/>
      <c r="AA304" s="99" t="s">
        <v>139</v>
      </c>
      <c r="AB304" s="105" t="s">
        <v>230</v>
      </c>
      <c r="AC304" s="100"/>
      <c r="AD304" s="99"/>
      <c r="AE304" s="99" t="s">
        <v>117</v>
      </c>
      <c r="AF304" s="101"/>
      <c r="AG304" s="104" t="s">
        <v>623</v>
      </c>
      <c r="AH304" s="101">
        <v>40717</v>
      </c>
      <c r="AI304" s="104">
        <v>6</v>
      </c>
      <c r="AJ304" s="108" t="s">
        <v>163</v>
      </c>
      <c r="AK304" s="112" t="s">
        <v>623</v>
      </c>
      <c r="AL304" s="112"/>
      <c r="AM304" s="110">
        <v>41000</v>
      </c>
      <c r="AN304" s="107">
        <v>4</v>
      </c>
      <c r="AO304" s="109" t="s">
        <v>623</v>
      </c>
      <c r="AP304" s="107"/>
      <c r="AQ304" s="108"/>
      <c r="AR304" s="107"/>
      <c r="AS304" s="96">
        <v>11</v>
      </c>
      <c r="AT304" s="96" t="s">
        <v>7646</v>
      </c>
    </row>
    <row r="305" spans="1:46" s="107" customFormat="1" ht="15.75" customHeight="1" x14ac:dyDescent="0.2">
      <c r="A305" s="118">
        <v>20281</v>
      </c>
      <c r="B305" s="119" t="s">
        <v>1618</v>
      </c>
      <c r="C305" s="119" t="s">
        <v>435</v>
      </c>
      <c r="D305" s="100" t="s">
        <v>138</v>
      </c>
      <c r="E305" s="101">
        <v>31054</v>
      </c>
      <c r="F305" s="100" t="s">
        <v>110</v>
      </c>
      <c r="G305" s="99" t="s">
        <v>4477</v>
      </c>
      <c r="H305" s="100" t="s">
        <v>1619</v>
      </c>
      <c r="I305" s="101">
        <v>37475</v>
      </c>
      <c r="J305" s="100" t="s">
        <v>184</v>
      </c>
      <c r="K305" s="100" t="s">
        <v>4020</v>
      </c>
      <c r="L305" s="100" t="s">
        <v>328</v>
      </c>
      <c r="M305" s="102" t="s">
        <v>2222</v>
      </c>
      <c r="N305" s="103"/>
      <c r="O305" s="99" t="s">
        <v>4056</v>
      </c>
      <c r="P305" s="100" t="s">
        <v>1620</v>
      </c>
      <c r="Q305" s="100" t="s">
        <v>1621</v>
      </c>
      <c r="R305" s="100" t="s">
        <v>623</v>
      </c>
      <c r="S305" s="99" t="s">
        <v>4615</v>
      </c>
      <c r="T305" s="99" t="s">
        <v>4996</v>
      </c>
      <c r="U305" s="100"/>
      <c r="V305" s="100"/>
      <c r="W305" s="100"/>
      <c r="X305" s="100" t="s">
        <v>17</v>
      </c>
      <c r="Y305" s="99" t="s">
        <v>5252</v>
      </c>
      <c r="Z305" s="99"/>
      <c r="AA305" s="99" t="s">
        <v>139</v>
      </c>
      <c r="AB305" s="105" t="s">
        <v>230</v>
      </c>
      <c r="AC305" s="100" t="s">
        <v>52</v>
      </c>
      <c r="AD305" s="99"/>
      <c r="AE305" s="99" t="s">
        <v>117</v>
      </c>
      <c r="AF305" s="101"/>
      <c r="AG305" s="104" t="s">
        <v>623</v>
      </c>
      <c r="AH305" s="101">
        <v>40701</v>
      </c>
      <c r="AI305" s="104">
        <v>6</v>
      </c>
      <c r="AJ305" s="108" t="s">
        <v>163</v>
      </c>
      <c r="AK305" s="112" t="s">
        <v>623</v>
      </c>
      <c r="AL305" s="112"/>
      <c r="AM305" s="110">
        <v>40794</v>
      </c>
      <c r="AN305" s="107">
        <v>9</v>
      </c>
      <c r="AO305" s="109"/>
      <c r="AQ305" s="108"/>
      <c r="AS305" s="96">
        <v>1</v>
      </c>
      <c r="AT305" s="96" t="s">
        <v>7646</v>
      </c>
    </row>
    <row r="306" spans="1:46" s="107" customFormat="1" ht="15.75" customHeight="1" x14ac:dyDescent="0.2">
      <c r="A306" s="118">
        <v>20282</v>
      </c>
      <c r="B306" s="119" t="s">
        <v>456</v>
      </c>
      <c r="C306" s="119" t="s">
        <v>1622</v>
      </c>
      <c r="D306" s="100" t="s">
        <v>138</v>
      </c>
      <c r="E306" s="101">
        <v>31192</v>
      </c>
      <c r="F306" s="100" t="s">
        <v>275</v>
      </c>
      <c r="G306" s="99" t="s">
        <v>4491</v>
      </c>
      <c r="H306" s="100" t="s">
        <v>1623</v>
      </c>
      <c r="I306" s="101">
        <v>37645</v>
      </c>
      <c r="J306" s="100" t="s">
        <v>581</v>
      </c>
      <c r="K306" s="100" t="s">
        <v>4044</v>
      </c>
      <c r="L306" s="100" t="s">
        <v>4071</v>
      </c>
      <c r="M306" s="102" t="s">
        <v>2222</v>
      </c>
      <c r="N306" s="103"/>
      <c r="O306" s="99" t="s">
        <v>2810</v>
      </c>
      <c r="P306" s="100" t="s">
        <v>1624</v>
      </c>
      <c r="Q306" s="100" t="s">
        <v>4145</v>
      </c>
      <c r="R306" s="100" t="s">
        <v>623</v>
      </c>
      <c r="S306" s="99" t="s">
        <v>4697</v>
      </c>
      <c r="T306" s="99" t="s">
        <v>5052</v>
      </c>
      <c r="U306" s="100"/>
      <c r="V306" s="100"/>
      <c r="W306" s="100"/>
      <c r="X306" s="102" t="s">
        <v>12</v>
      </c>
      <c r="Y306" s="99" t="s">
        <v>308</v>
      </c>
      <c r="Z306" s="99"/>
      <c r="AA306" s="99" t="s">
        <v>161</v>
      </c>
      <c r="AB306" s="105" t="s">
        <v>611</v>
      </c>
      <c r="AC306" s="100" t="s">
        <v>31</v>
      </c>
      <c r="AD306" s="99" t="s">
        <v>37</v>
      </c>
      <c r="AE306" s="99" t="s">
        <v>117</v>
      </c>
      <c r="AF306" s="101">
        <v>40735</v>
      </c>
      <c r="AG306" s="104">
        <v>7</v>
      </c>
      <c r="AH306" s="101">
        <v>40797</v>
      </c>
      <c r="AI306" s="104">
        <v>9</v>
      </c>
      <c r="AJ306" s="105" t="s">
        <v>119</v>
      </c>
      <c r="AK306" s="106" t="s">
        <v>623</v>
      </c>
      <c r="AL306" s="106"/>
      <c r="AM306" s="101"/>
      <c r="AN306" s="104"/>
      <c r="AO306" s="100" t="s">
        <v>623</v>
      </c>
      <c r="AQ306" s="105" t="s">
        <v>5348</v>
      </c>
      <c r="AS306" s="96">
        <v>5</v>
      </c>
      <c r="AT306" s="96" t="s">
        <v>7646</v>
      </c>
    </row>
    <row r="307" spans="1:46" s="107" customFormat="1" ht="19.5" customHeight="1" x14ac:dyDescent="0.2">
      <c r="A307" s="118">
        <v>20283</v>
      </c>
      <c r="B307" s="119" t="s">
        <v>925</v>
      </c>
      <c r="C307" s="119" t="s">
        <v>177</v>
      </c>
      <c r="D307" s="100" t="s">
        <v>138</v>
      </c>
      <c r="E307" s="101">
        <v>30312</v>
      </c>
      <c r="F307" s="100" t="s">
        <v>110</v>
      </c>
      <c r="G307" s="99" t="s">
        <v>4477</v>
      </c>
      <c r="H307" s="100" t="s">
        <v>1625</v>
      </c>
      <c r="I307" s="101">
        <v>39940</v>
      </c>
      <c r="J307" s="100" t="s">
        <v>110</v>
      </c>
      <c r="K307" s="100" t="s">
        <v>4044</v>
      </c>
      <c r="L307" s="100" t="s">
        <v>4290</v>
      </c>
      <c r="M307" s="102" t="s">
        <v>4291</v>
      </c>
      <c r="N307" s="103"/>
      <c r="O307" s="99" t="s">
        <v>4300</v>
      </c>
      <c r="P307" s="100" t="s">
        <v>1626</v>
      </c>
      <c r="Q307" s="100" t="s">
        <v>1627</v>
      </c>
      <c r="R307" s="100" t="s">
        <v>623</v>
      </c>
      <c r="S307" s="99" t="s">
        <v>4830</v>
      </c>
      <c r="T307" s="99" t="s">
        <v>4830</v>
      </c>
      <c r="U307" s="100"/>
      <c r="V307" s="100"/>
      <c r="W307" s="100"/>
      <c r="X307" s="100" t="s">
        <v>16</v>
      </c>
      <c r="Y307" s="99" t="s">
        <v>3011</v>
      </c>
      <c r="Z307" s="99"/>
      <c r="AA307" s="99" t="s">
        <v>139</v>
      </c>
      <c r="AB307" s="105" t="s">
        <v>230</v>
      </c>
      <c r="AC307" s="100" t="s">
        <v>54</v>
      </c>
      <c r="AD307" s="99"/>
      <c r="AE307" s="99" t="s">
        <v>117</v>
      </c>
      <c r="AF307" s="101"/>
      <c r="AG307" s="104" t="s">
        <v>623</v>
      </c>
      <c r="AH307" s="101">
        <v>40730</v>
      </c>
      <c r="AI307" s="104">
        <v>7</v>
      </c>
      <c r="AJ307" s="108" t="s">
        <v>163</v>
      </c>
      <c r="AK307" s="112" t="s">
        <v>623</v>
      </c>
      <c r="AL307" s="112"/>
      <c r="AM307" s="110">
        <v>40877</v>
      </c>
      <c r="AN307" s="107">
        <v>11</v>
      </c>
      <c r="AO307" s="109"/>
      <c r="AQ307" s="108"/>
      <c r="AS307" s="96">
        <v>12</v>
      </c>
      <c r="AT307" s="96" t="s">
        <v>7646</v>
      </c>
    </row>
    <row r="308" spans="1:46" s="107" customFormat="1" ht="19.5" customHeight="1" x14ac:dyDescent="0.2">
      <c r="A308" s="118">
        <v>20284</v>
      </c>
      <c r="B308" s="119" t="s">
        <v>247</v>
      </c>
      <c r="C308" s="119" t="s">
        <v>1629</v>
      </c>
      <c r="D308" s="100" t="s">
        <v>138</v>
      </c>
      <c r="E308" s="101">
        <v>31783</v>
      </c>
      <c r="F308" s="100" t="s">
        <v>336</v>
      </c>
      <c r="G308" s="99" t="s">
        <v>4513</v>
      </c>
      <c r="H308" s="100" t="s">
        <v>623</v>
      </c>
      <c r="I308" s="101"/>
      <c r="J308" s="100" t="s">
        <v>623</v>
      </c>
      <c r="K308" s="100" t="s">
        <v>4020</v>
      </c>
      <c r="L308" s="100" t="s">
        <v>623</v>
      </c>
      <c r="M308" s="102" t="s">
        <v>623</v>
      </c>
      <c r="N308" s="103"/>
      <c r="O308" s="99" t="s">
        <v>4400</v>
      </c>
      <c r="P308" s="100" t="s">
        <v>623</v>
      </c>
      <c r="Q308" s="100" t="s">
        <v>623</v>
      </c>
      <c r="R308" s="100" t="s">
        <v>623</v>
      </c>
      <c r="S308" s="99" t="s">
        <v>2565</v>
      </c>
      <c r="T308" s="99" t="s">
        <v>2565</v>
      </c>
      <c r="U308" s="100"/>
      <c r="V308" s="100"/>
      <c r="W308" s="100"/>
      <c r="X308" s="100" t="s">
        <v>15</v>
      </c>
      <c r="Y308" s="99"/>
      <c r="Z308" s="99"/>
      <c r="AA308" s="99" t="s">
        <v>139</v>
      </c>
      <c r="AB308" s="105" t="s">
        <v>230</v>
      </c>
      <c r="AC308" s="100" t="s">
        <v>2561</v>
      </c>
      <c r="AD308" s="99"/>
      <c r="AE308" s="99" t="s">
        <v>117</v>
      </c>
      <c r="AF308" s="101"/>
      <c r="AG308" s="104" t="s">
        <v>623</v>
      </c>
      <c r="AH308" s="101">
        <v>40731</v>
      </c>
      <c r="AI308" s="104">
        <v>7</v>
      </c>
      <c r="AJ308" s="108" t="s">
        <v>163</v>
      </c>
      <c r="AK308" s="112" t="s">
        <v>623</v>
      </c>
      <c r="AL308" s="112"/>
      <c r="AM308" s="110">
        <v>40822</v>
      </c>
      <c r="AN308" s="107">
        <v>10</v>
      </c>
      <c r="AO308" s="109"/>
      <c r="AQ308" s="108"/>
      <c r="AS308" s="96">
        <v>1</v>
      </c>
      <c r="AT308" s="96" t="s">
        <v>7646</v>
      </c>
    </row>
    <row r="309" spans="1:46" s="107" customFormat="1" ht="19.5" customHeight="1" x14ac:dyDescent="0.2">
      <c r="A309" s="118">
        <v>20285</v>
      </c>
      <c r="B309" s="127" t="s">
        <v>616</v>
      </c>
      <c r="C309" s="127" t="s">
        <v>241</v>
      </c>
      <c r="D309" s="100" t="s">
        <v>138</v>
      </c>
      <c r="E309" s="101">
        <v>31262</v>
      </c>
      <c r="F309" s="100"/>
      <c r="G309" s="99" t="s">
        <v>275</v>
      </c>
      <c r="H309" s="100" t="s">
        <v>1630</v>
      </c>
      <c r="I309" s="101">
        <v>37979</v>
      </c>
      <c r="J309" s="100" t="s">
        <v>564</v>
      </c>
      <c r="K309" s="100" t="s">
        <v>158</v>
      </c>
      <c r="L309" s="100" t="s">
        <v>219</v>
      </c>
      <c r="M309" s="102" t="s">
        <v>1634</v>
      </c>
      <c r="N309" s="103"/>
      <c r="O309" s="216" t="s">
        <v>6260</v>
      </c>
      <c r="P309" s="100"/>
      <c r="Q309" s="100" t="s">
        <v>1633</v>
      </c>
      <c r="R309" s="100"/>
      <c r="S309" s="99" t="s">
        <v>1631</v>
      </c>
      <c r="T309" s="99" t="s">
        <v>1632</v>
      </c>
      <c r="U309" s="100">
        <v>0</v>
      </c>
      <c r="V309" s="100"/>
      <c r="W309" s="100" t="s">
        <v>1633</v>
      </c>
      <c r="X309" s="100" t="s">
        <v>17</v>
      </c>
      <c r="Y309" s="99" t="s">
        <v>5252</v>
      </c>
      <c r="Z309" s="99"/>
      <c r="AA309" s="99" t="s">
        <v>139</v>
      </c>
      <c r="AB309" s="105" t="s">
        <v>230</v>
      </c>
      <c r="AC309" s="102" t="s">
        <v>65</v>
      </c>
      <c r="AD309" s="105" t="s">
        <v>71</v>
      </c>
      <c r="AE309" s="105" t="s">
        <v>226</v>
      </c>
      <c r="AF309" s="101"/>
      <c r="AG309" s="104" t="s">
        <v>623</v>
      </c>
      <c r="AH309" s="101">
        <v>40803</v>
      </c>
      <c r="AI309" s="104">
        <v>9</v>
      </c>
      <c r="AJ309" s="99" t="s">
        <v>163</v>
      </c>
      <c r="AK309" s="99"/>
      <c r="AL309" s="99"/>
      <c r="AM309" s="110"/>
      <c r="AN309" s="107" t="s">
        <v>623</v>
      </c>
      <c r="AO309" s="100"/>
      <c r="AP309" s="104"/>
      <c r="AQ309" s="99"/>
      <c r="AR309" s="104"/>
      <c r="AS309" s="96">
        <v>8</v>
      </c>
      <c r="AT309" s="96" t="s">
        <v>7646</v>
      </c>
    </row>
    <row r="310" spans="1:46" ht="15.75" customHeight="1" x14ac:dyDescent="0.2">
      <c r="A310" s="118">
        <v>20286</v>
      </c>
      <c r="B310" s="119" t="s">
        <v>1636</v>
      </c>
      <c r="C310" s="119" t="s">
        <v>183</v>
      </c>
      <c r="D310" s="100" t="s">
        <v>138</v>
      </c>
      <c r="E310" s="101">
        <v>32070</v>
      </c>
      <c r="F310" s="100" t="s">
        <v>1416</v>
      </c>
      <c r="G310" s="99" t="s">
        <v>4532</v>
      </c>
      <c r="H310" s="100" t="s">
        <v>1637</v>
      </c>
      <c r="I310" s="101">
        <v>37357</v>
      </c>
      <c r="J310" s="100" t="s">
        <v>1416</v>
      </c>
      <c r="K310" s="100" t="s">
        <v>4020</v>
      </c>
      <c r="L310" s="100" t="s">
        <v>4106</v>
      </c>
      <c r="M310" s="102" t="s">
        <v>1638</v>
      </c>
      <c r="N310" s="103"/>
      <c r="O310" s="99" t="s">
        <v>2917</v>
      </c>
      <c r="P310" s="100" t="s">
        <v>623</v>
      </c>
      <c r="Q310" s="100" t="s">
        <v>4178</v>
      </c>
      <c r="R310" s="100" t="s">
        <v>623</v>
      </c>
      <c r="S310" s="99" t="s">
        <v>4725</v>
      </c>
      <c r="T310" s="99" t="s">
        <v>5073</v>
      </c>
      <c r="U310" s="100"/>
      <c r="V310" s="100"/>
      <c r="W310" s="100"/>
      <c r="X310" s="100" t="s">
        <v>14</v>
      </c>
      <c r="Y310" s="99" t="s">
        <v>13</v>
      </c>
      <c r="Z310" s="99"/>
      <c r="AA310" s="99">
        <v>3</v>
      </c>
      <c r="AB310" s="105" t="s">
        <v>116</v>
      </c>
      <c r="AC310" s="100" t="s">
        <v>2672</v>
      </c>
      <c r="AD310" s="99" t="s">
        <v>2673</v>
      </c>
      <c r="AE310" s="99" t="s">
        <v>226</v>
      </c>
      <c r="AF310" s="101">
        <v>40742</v>
      </c>
      <c r="AG310" s="104">
        <v>7</v>
      </c>
      <c r="AH310" s="101">
        <v>40804</v>
      </c>
      <c r="AI310" s="104">
        <v>9</v>
      </c>
      <c r="AJ310" s="105" t="s">
        <v>119</v>
      </c>
      <c r="AK310" s="106" t="s">
        <v>623</v>
      </c>
      <c r="AL310" s="106"/>
      <c r="AM310" s="101"/>
      <c r="AN310" s="104" t="s">
        <v>623</v>
      </c>
      <c r="AO310" s="100" t="s">
        <v>623</v>
      </c>
      <c r="AP310" s="107"/>
      <c r="AQ310" s="105" t="s">
        <v>5348</v>
      </c>
      <c r="AR310" s="107"/>
      <c r="AS310" s="96">
        <v>10</v>
      </c>
      <c r="AT310" s="96" t="s">
        <v>7646</v>
      </c>
    </row>
    <row r="311" spans="1:46" s="107" customFormat="1" ht="15.75" customHeight="1" x14ac:dyDescent="0.2">
      <c r="A311" s="118">
        <v>20287</v>
      </c>
      <c r="B311" s="119" t="s">
        <v>663</v>
      </c>
      <c r="C311" s="119" t="s">
        <v>513</v>
      </c>
      <c r="D311" s="100" t="s">
        <v>138</v>
      </c>
      <c r="E311" s="101">
        <v>32215</v>
      </c>
      <c r="F311" s="100" t="s">
        <v>110</v>
      </c>
      <c r="G311" s="99" t="s">
        <v>4477</v>
      </c>
      <c r="H311" s="100" t="s">
        <v>1639</v>
      </c>
      <c r="I311" s="101">
        <v>37329</v>
      </c>
      <c r="J311" s="100" t="s">
        <v>110</v>
      </c>
      <c r="K311" s="100" t="s">
        <v>4020</v>
      </c>
      <c r="L311" s="100" t="s">
        <v>373</v>
      </c>
      <c r="M311" s="102" t="s">
        <v>4136</v>
      </c>
      <c r="N311" s="103"/>
      <c r="O311" s="99" t="s">
        <v>4435</v>
      </c>
      <c r="P311" s="100" t="s">
        <v>1640</v>
      </c>
      <c r="Q311" s="100" t="s">
        <v>1641</v>
      </c>
      <c r="R311" s="100" t="s">
        <v>623</v>
      </c>
      <c r="S311" s="99" t="s">
        <v>4939</v>
      </c>
      <c r="T311" s="99" t="s">
        <v>5211</v>
      </c>
      <c r="U311" s="100"/>
      <c r="V311" s="100"/>
      <c r="W311" s="100"/>
      <c r="X311" s="100" t="s">
        <v>15</v>
      </c>
      <c r="Y311" s="99"/>
      <c r="Z311" s="99"/>
      <c r="AA311" s="99" t="s">
        <v>139</v>
      </c>
      <c r="AB311" s="105" t="s">
        <v>230</v>
      </c>
      <c r="AC311" s="100"/>
      <c r="AD311" s="99"/>
      <c r="AE311" s="99" t="s">
        <v>117</v>
      </c>
      <c r="AF311" s="101"/>
      <c r="AG311" s="104" t="s">
        <v>623</v>
      </c>
      <c r="AH311" s="101">
        <v>40742</v>
      </c>
      <c r="AI311" s="104">
        <v>7</v>
      </c>
      <c r="AJ311" s="108" t="s">
        <v>163</v>
      </c>
      <c r="AK311" s="112" t="s">
        <v>623</v>
      </c>
      <c r="AL311" s="112"/>
      <c r="AM311" s="110">
        <v>40912</v>
      </c>
      <c r="AN311" s="107">
        <v>1</v>
      </c>
      <c r="AO311" s="109" t="s">
        <v>623</v>
      </c>
      <c r="AQ311" s="108"/>
      <c r="AS311" s="96">
        <v>3</v>
      </c>
      <c r="AT311" s="96" t="s">
        <v>7646</v>
      </c>
    </row>
    <row r="312" spans="1:46" ht="19.5" customHeight="1" x14ac:dyDescent="0.2">
      <c r="A312" s="118">
        <v>20288</v>
      </c>
      <c r="B312" s="119" t="s">
        <v>1643</v>
      </c>
      <c r="C312" s="119" t="s">
        <v>122</v>
      </c>
      <c r="D312" s="100" t="s">
        <v>138</v>
      </c>
      <c r="E312" s="101">
        <v>32397</v>
      </c>
      <c r="F312" s="100" t="s">
        <v>275</v>
      </c>
      <c r="G312" s="99" t="s">
        <v>4491</v>
      </c>
      <c r="H312" s="100" t="s">
        <v>1644</v>
      </c>
      <c r="I312" s="101"/>
      <c r="J312" s="100" t="s">
        <v>275</v>
      </c>
      <c r="K312" s="100" t="s">
        <v>4020</v>
      </c>
      <c r="L312" s="100" t="s">
        <v>219</v>
      </c>
      <c r="M312" s="102" t="s">
        <v>623</v>
      </c>
      <c r="N312" s="103"/>
      <c r="O312" s="99" t="s">
        <v>4448</v>
      </c>
      <c r="P312" s="100" t="s">
        <v>623</v>
      </c>
      <c r="Q312" s="100" t="s">
        <v>1645</v>
      </c>
      <c r="R312" s="100" t="s">
        <v>623</v>
      </c>
      <c r="S312" s="99" t="s">
        <v>2565</v>
      </c>
      <c r="T312" s="99" t="s">
        <v>2565</v>
      </c>
      <c r="U312" s="100"/>
      <c r="V312" s="100"/>
      <c r="W312" s="100"/>
      <c r="X312" s="100" t="s">
        <v>15</v>
      </c>
      <c r="Y312" s="99"/>
      <c r="Z312" s="99"/>
      <c r="AA312" s="99" t="s">
        <v>139</v>
      </c>
      <c r="AB312" s="105" t="s">
        <v>230</v>
      </c>
      <c r="AC312" s="100"/>
      <c r="AD312" s="99"/>
      <c r="AE312" s="99" t="s">
        <v>117</v>
      </c>
      <c r="AF312" s="101">
        <v>40742</v>
      </c>
      <c r="AG312" s="104">
        <v>7</v>
      </c>
      <c r="AH312" s="101">
        <v>40803</v>
      </c>
      <c r="AI312" s="104">
        <v>9</v>
      </c>
      <c r="AJ312" s="108" t="s">
        <v>163</v>
      </c>
      <c r="AK312" s="112" t="s">
        <v>623</v>
      </c>
      <c r="AL312" s="112"/>
      <c r="AM312" s="110">
        <v>41030</v>
      </c>
      <c r="AN312" s="107">
        <v>5</v>
      </c>
      <c r="AO312" s="109" t="s">
        <v>623</v>
      </c>
      <c r="AP312" s="107"/>
      <c r="AQ312" s="108"/>
      <c r="AR312" s="107"/>
      <c r="AS312" s="96">
        <v>9</v>
      </c>
      <c r="AT312" s="96" t="s">
        <v>7646</v>
      </c>
    </row>
    <row r="313" spans="1:46" ht="15.75" customHeight="1" x14ac:dyDescent="0.2">
      <c r="A313" s="118">
        <v>20289</v>
      </c>
      <c r="B313" s="127" t="s">
        <v>1646</v>
      </c>
      <c r="C313" s="127" t="s">
        <v>108</v>
      </c>
      <c r="D313" s="100" t="s">
        <v>109</v>
      </c>
      <c r="E313" s="101">
        <v>30621</v>
      </c>
      <c r="F313" s="100"/>
      <c r="G313" s="99" t="s">
        <v>110</v>
      </c>
      <c r="H313" s="100" t="s">
        <v>1647</v>
      </c>
      <c r="I313" s="101">
        <v>39440</v>
      </c>
      <c r="J313" s="100" t="s">
        <v>184</v>
      </c>
      <c r="K313" s="100" t="s">
        <v>158</v>
      </c>
      <c r="L313" s="100" t="s">
        <v>328</v>
      </c>
      <c r="M313" s="102" t="s">
        <v>1653</v>
      </c>
      <c r="N313" s="103"/>
      <c r="O313" s="216" t="s">
        <v>6261</v>
      </c>
      <c r="P313" s="100"/>
      <c r="Q313" s="100" t="s">
        <v>1650</v>
      </c>
      <c r="R313" s="100"/>
      <c r="S313" s="99" t="s">
        <v>1648</v>
      </c>
      <c r="T313" s="99" t="s">
        <v>1649</v>
      </c>
      <c r="U313" s="100" t="s">
        <v>1651</v>
      </c>
      <c r="V313" s="100"/>
      <c r="W313" s="100" t="s">
        <v>1652</v>
      </c>
      <c r="X313" s="100" t="s">
        <v>17</v>
      </c>
      <c r="Y313" s="99" t="s">
        <v>5252</v>
      </c>
      <c r="Z313" s="99"/>
      <c r="AA313" s="99" t="s">
        <v>139</v>
      </c>
      <c r="AB313" s="105" t="s">
        <v>230</v>
      </c>
      <c r="AC313" s="102"/>
      <c r="AD313" s="105"/>
      <c r="AE313" s="105" t="s">
        <v>117</v>
      </c>
      <c r="AF313" s="101"/>
      <c r="AG313" s="104" t="s">
        <v>623</v>
      </c>
      <c r="AH313" s="101">
        <v>40791</v>
      </c>
      <c r="AI313" s="104">
        <v>9</v>
      </c>
      <c r="AJ313" s="99" t="s">
        <v>163</v>
      </c>
      <c r="AK313" s="99"/>
      <c r="AL313" s="99"/>
      <c r="AM313" s="110"/>
      <c r="AN313" s="107" t="s">
        <v>623</v>
      </c>
      <c r="AO313" s="100"/>
      <c r="AQ313" s="99"/>
      <c r="AS313" s="96">
        <v>11</v>
      </c>
      <c r="AT313" s="96" t="s">
        <v>7646</v>
      </c>
    </row>
    <row r="314" spans="1:46" ht="15.75" customHeight="1" x14ac:dyDescent="0.2">
      <c r="A314" s="118">
        <v>20290</v>
      </c>
      <c r="B314" s="119" t="s">
        <v>1654</v>
      </c>
      <c r="C314" s="119" t="s">
        <v>775</v>
      </c>
      <c r="D314" s="100" t="s">
        <v>109</v>
      </c>
      <c r="E314" s="101">
        <v>28840</v>
      </c>
      <c r="F314" s="100" t="s">
        <v>153</v>
      </c>
      <c r="G314" s="99" t="s">
        <v>4476</v>
      </c>
      <c r="H314" s="100" t="s">
        <v>1655</v>
      </c>
      <c r="I314" s="101">
        <v>40311</v>
      </c>
      <c r="J314" s="100" t="s">
        <v>110</v>
      </c>
      <c r="K314" s="100" t="s">
        <v>114</v>
      </c>
      <c r="L314" s="100" t="s">
        <v>4270</v>
      </c>
      <c r="M314" s="102" t="s">
        <v>1657</v>
      </c>
      <c r="N314" s="103"/>
      <c r="O314" s="99" t="s">
        <v>2866</v>
      </c>
      <c r="P314" s="100" t="s">
        <v>1656</v>
      </c>
      <c r="Q314" s="100" t="s">
        <v>4271</v>
      </c>
      <c r="R314" s="100" t="s">
        <v>623</v>
      </c>
      <c r="S314" s="99" t="s">
        <v>4807</v>
      </c>
      <c r="T314" s="99" t="s">
        <v>5121</v>
      </c>
      <c r="U314" s="100"/>
      <c r="V314" s="100"/>
      <c r="W314" s="100"/>
      <c r="X314" s="100" t="s">
        <v>12</v>
      </c>
      <c r="Y314" s="99"/>
      <c r="Z314" s="99"/>
      <c r="AA314" s="99" t="s">
        <v>161</v>
      </c>
      <c r="AB314" s="105" t="s">
        <v>611</v>
      </c>
      <c r="AC314" s="100" t="s">
        <v>2972</v>
      </c>
      <c r="AD314" s="99" t="s">
        <v>2571</v>
      </c>
      <c r="AE314" s="99" t="s">
        <v>117</v>
      </c>
      <c r="AF314" s="101">
        <v>40730</v>
      </c>
      <c r="AG314" s="104">
        <v>7</v>
      </c>
      <c r="AH314" s="101">
        <v>40730</v>
      </c>
      <c r="AI314" s="104">
        <v>7</v>
      </c>
      <c r="AJ314" s="108" t="s">
        <v>163</v>
      </c>
      <c r="AK314" s="112" t="s">
        <v>623</v>
      </c>
      <c r="AL314" s="112"/>
      <c r="AM314" s="110">
        <v>41334</v>
      </c>
      <c r="AN314" s="107">
        <v>3</v>
      </c>
      <c r="AO314" s="109" t="s">
        <v>623</v>
      </c>
      <c r="AP314" s="107"/>
      <c r="AQ314" s="105" t="s">
        <v>5347</v>
      </c>
      <c r="AR314" s="107"/>
      <c r="AS314" s="96">
        <v>12</v>
      </c>
      <c r="AT314" s="96" t="s">
        <v>7646</v>
      </c>
    </row>
    <row r="315" spans="1:46" s="107" customFormat="1" ht="15.75" customHeight="1" x14ac:dyDescent="0.2">
      <c r="A315" s="118">
        <v>20291</v>
      </c>
      <c r="B315" s="119" t="s">
        <v>1658</v>
      </c>
      <c r="C315" s="119" t="s">
        <v>1659</v>
      </c>
      <c r="D315" s="100" t="s">
        <v>138</v>
      </c>
      <c r="E315" s="101">
        <v>32622</v>
      </c>
      <c r="F315" s="100" t="s">
        <v>904</v>
      </c>
      <c r="G315" s="99" t="s">
        <v>4509</v>
      </c>
      <c r="H315" s="100" t="s">
        <v>1660</v>
      </c>
      <c r="I315" s="101">
        <v>38539</v>
      </c>
      <c r="J315" s="100" t="s">
        <v>904</v>
      </c>
      <c r="K315" s="100" t="s">
        <v>4020</v>
      </c>
      <c r="L315" s="100" t="s">
        <v>1481</v>
      </c>
      <c r="M315" s="102" t="s">
        <v>4137</v>
      </c>
      <c r="N315" s="103"/>
      <c r="O315" s="99" t="s">
        <v>4297</v>
      </c>
      <c r="P315" s="100" t="s">
        <v>623</v>
      </c>
      <c r="Q315" s="100" t="s">
        <v>1661</v>
      </c>
      <c r="R315" s="100" t="s">
        <v>623</v>
      </c>
      <c r="S315" s="99" t="s">
        <v>4828</v>
      </c>
      <c r="T315" s="99" t="s">
        <v>5135</v>
      </c>
      <c r="U315" s="100"/>
      <c r="V315" s="100"/>
      <c r="W315" s="100"/>
      <c r="X315" s="100" t="s">
        <v>17</v>
      </c>
      <c r="Y315" s="99" t="s">
        <v>5252</v>
      </c>
      <c r="Z315" s="99"/>
      <c r="AA315" s="99" t="s">
        <v>139</v>
      </c>
      <c r="AB315" s="105" t="s">
        <v>230</v>
      </c>
      <c r="AC315" s="100"/>
      <c r="AD315" s="99"/>
      <c r="AE315" s="99" t="s">
        <v>117</v>
      </c>
      <c r="AF315" s="101"/>
      <c r="AG315" s="104" t="s">
        <v>623</v>
      </c>
      <c r="AH315" s="101">
        <v>40810</v>
      </c>
      <c r="AI315" s="104">
        <v>9</v>
      </c>
      <c r="AJ315" s="108" t="s">
        <v>163</v>
      </c>
      <c r="AK315" s="112" t="s">
        <v>623</v>
      </c>
      <c r="AL315" s="112"/>
      <c r="AM315" s="110">
        <v>40763</v>
      </c>
      <c r="AN315" s="107">
        <v>8</v>
      </c>
      <c r="AO315" s="109" t="s">
        <v>623</v>
      </c>
      <c r="AQ315" s="108"/>
      <c r="AS315" s="96">
        <v>4</v>
      </c>
      <c r="AT315" s="96" t="s">
        <v>7646</v>
      </c>
    </row>
    <row r="316" spans="1:46" s="107" customFormat="1" ht="15.75" customHeight="1" x14ac:dyDescent="0.2">
      <c r="A316" s="118">
        <v>20292</v>
      </c>
      <c r="B316" s="119" t="s">
        <v>996</v>
      </c>
      <c r="C316" s="119" t="s">
        <v>2796</v>
      </c>
      <c r="D316" s="100" t="s">
        <v>138</v>
      </c>
      <c r="E316" s="101">
        <v>32428</v>
      </c>
      <c r="F316" s="100" t="s">
        <v>226</v>
      </c>
      <c r="G316" s="99" t="s">
        <v>4505</v>
      </c>
      <c r="H316" s="100" t="s">
        <v>1664</v>
      </c>
      <c r="I316" s="101">
        <v>40624</v>
      </c>
      <c r="J316" s="100" t="s">
        <v>226</v>
      </c>
      <c r="K316" s="100" t="s">
        <v>4044</v>
      </c>
      <c r="L316" s="100" t="s">
        <v>4031</v>
      </c>
      <c r="M316" s="102"/>
      <c r="N316" s="103"/>
      <c r="O316" s="99" t="s">
        <v>4144</v>
      </c>
      <c r="P316" s="100" t="s">
        <v>623</v>
      </c>
      <c r="Q316" s="100" t="s">
        <v>1665</v>
      </c>
      <c r="R316" s="100" t="s">
        <v>623</v>
      </c>
      <c r="S316" s="99" t="s">
        <v>4696</v>
      </c>
      <c r="T316" s="99" t="s">
        <v>5051</v>
      </c>
      <c r="U316" s="100"/>
      <c r="V316" s="100"/>
      <c r="W316" s="100"/>
      <c r="X316" s="100" t="s">
        <v>16</v>
      </c>
      <c r="Y316" s="99" t="s">
        <v>3011</v>
      </c>
      <c r="Z316" s="99"/>
      <c r="AA316" s="99" t="s">
        <v>139</v>
      </c>
      <c r="AB316" s="105" t="s">
        <v>230</v>
      </c>
      <c r="AC316" s="100" t="s">
        <v>65</v>
      </c>
      <c r="AD316" s="99"/>
      <c r="AE316" s="99" t="s">
        <v>226</v>
      </c>
      <c r="AF316" s="101"/>
      <c r="AG316" s="104" t="s">
        <v>623</v>
      </c>
      <c r="AH316" s="101">
        <v>40794</v>
      </c>
      <c r="AI316" s="104">
        <v>9</v>
      </c>
      <c r="AJ316" s="108" t="s">
        <v>163</v>
      </c>
      <c r="AK316" s="112" t="s">
        <v>623</v>
      </c>
      <c r="AL316" s="112"/>
      <c r="AM316" s="110">
        <v>40823</v>
      </c>
      <c r="AN316" s="107">
        <v>10</v>
      </c>
      <c r="AO316" s="109"/>
      <c r="AQ316" s="108"/>
      <c r="AS316" s="96">
        <v>10</v>
      </c>
      <c r="AT316" s="96" t="s">
        <v>7646</v>
      </c>
    </row>
    <row r="317" spans="1:46" s="107" customFormat="1" ht="15.75" customHeight="1" x14ac:dyDescent="0.2">
      <c r="A317" s="118">
        <v>20293</v>
      </c>
      <c r="B317" s="119" t="s">
        <v>1666</v>
      </c>
      <c r="C317" s="119" t="s">
        <v>1500</v>
      </c>
      <c r="D317" s="100" t="s">
        <v>138</v>
      </c>
      <c r="E317" s="101">
        <v>32752</v>
      </c>
      <c r="F317" s="100" t="s">
        <v>981</v>
      </c>
      <c r="G317" s="99" t="s">
        <v>4501</v>
      </c>
      <c r="H317" s="100" t="s">
        <v>1667</v>
      </c>
      <c r="I317" s="101">
        <v>38937</v>
      </c>
      <c r="J317" s="100" t="s">
        <v>1669</v>
      </c>
      <c r="K317" s="100" t="s">
        <v>4020</v>
      </c>
      <c r="L317" s="100" t="s">
        <v>4033</v>
      </c>
      <c r="M317" s="102"/>
      <c r="N317" s="103"/>
      <c r="O317" s="99" t="s">
        <v>4379</v>
      </c>
      <c r="P317" s="100" t="s">
        <v>1672</v>
      </c>
      <c r="Q317" s="100" t="s">
        <v>1673</v>
      </c>
      <c r="R317" s="100" t="s">
        <v>623</v>
      </c>
      <c r="S317" s="99" t="s">
        <v>4900</v>
      </c>
      <c r="T317" s="99" t="s">
        <v>5181</v>
      </c>
      <c r="U317" s="100"/>
      <c r="V317" s="100"/>
      <c r="W317" s="100"/>
      <c r="X317" s="100" t="s">
        <v>16</v>
      </c>
      <c r="Y317" s="99" t="s">
        <v>3011</v>
      </c>
      <c r="Z317" s="99"/>
      <c r="AA317" s="99" t="s">
        <v>139</v>
      </c>
      <c r="AB317" s="105" t="s">
        <v>230</v>
      </c>
      <c r="AC317" s="100" t="s">
        <v>65</v>
      </c>
      <c r="AD317" s="99"/>
      <c r="AE317" s="99" t="s">
        <v>226</v>
      </c>
      <c r="AF317" s="101"/>
      <c r="AG317" s="104" t="s">
        <v>623</v>
      </c>
      <c r="AH317" s="101">
        <v>40756</v>
      </c>
      <c r="AI317" s="104">
        <v>8</v>
      </c>
      <c r="AJ317" s="108" t="s">
        <v>163</v>
      </c>
      <c r="AK317" s="112" t="s">
        <v>623</v>
      </c>
      <c r="AL317" s="112"/>
      <c r="AM317" s="110">
        <v>40817</v>
      </c>
      <c r="AN317" s="107">
        <v>10</v>
      </c>
      <c r="AO317" s="109"/>
      <c r="AQ317" s="108"/>
      <c r="AS317" s="96">
        <v>9</v>
      </c>
      <c r="AT317" s="96" t="s">
        <v>7646</v>
      </c>
    </row>
    <row r="318" spans="1:46" s="107" customFormat="1" ht="19.5" customHeight="1" x14ac:dyDescent="0.2">
      <c r="A318" s="118">
        <v>20294</v>
      </c>
      <c r="B318" s="119" t="s">
        <v>616</v>
      </c>
      <c r="C318" s="119" t="s">
        <v>259</v>
      </c>
      <c r="D318" s="100" t="s">
        <v>138</v>
      </c>
      <c r="E318" s="101">
        <v>29300</v>
      </c>
      <c r="F318" s="100" t="s">
        <v>1416</v>
      </c>
      <c r="G318" s="99" t="s">
        <v>4532</v>
      </c>
      <c r="H318" s="100" t="s">
        <v>1677</v>
      </c>
      <c r="I318" s="101">
        <v>34785</v>
      </c>
      <c r="J318" s="100" t="s">
        <v>1416</v>
      </c>
      <c r="K318" s="100" t="s">
        <v>4020</v>
      </c>
      <c r="L318" s="100" t="s">
        <v>4103</v>
      </c>
      <c r="M318" s="102" t="s">
        <v>623</v>
      </c>
      <c r="N318" s="103"/>
      <c r="O318" s="99" t="s">
        <v>2897</v>
      </c>
      <c r="P318" s="100" t="s">
        <v>623</v>
      </c>
      <c r="Q318" s="100" t="s">
        <v>4385</v>
      </c>
      <c r="R318" s="100" t="s">
        <v>623</v>
      </c>
      <c r="S318" s="99" t="s">
        <v>4904</v>
      </c>
      <c r="T318" s="99" t="s">
        <v>5183</v>
      </c>
      <c r="U318" s="100"/>
      <c r="V318" s="100"/>
      <c r="W318" s="100"/>
      <c r="X318" s="100" t="s">
        <v>11</v>
      </c>
      <c r="Y318" s="99" t="s">
        <v>10</v>
      </c>
      <c r="Z318" s="99"/>
      <c r="AA318" s="99">
        <v>3</v>
      </c>
      <c r="AB318" s="105" t="s">
        <v>116</v>
      </c>
      <c r="AC318" s="100" t="s">
        <v>2677</v>
      </c>
      <c r="AD318" s="99" t="s">
        <v>2681</v>
      </c>
      <c r="AE318" s="99" t="s">
        <v>226</v>
      </c>
      <c r="AF318" s="101">
        <v>40756</v>
      </c>
      <c r="AG318" s="104">
        <v>8</v>
      </c>
      <c r="AH318" s="101">
        <v>40817</v>
      </c>
      <c r="AI318" s="104">
        <v>10</v>
      </c>
      <c r="AJ318" s="105" t="s">
        <v>119</v>
      </c>
      <c r="AK318" s="106" t="s">
        <v>623</v>
      </c>
      <c r="AL318" s="106"/>
      <c r="AM318" s="101"/>
      <c r="AN318" s="104" t="s">
        <v>623</v>
      </c>
      <c r="AO318" s="100" t="s">
        <v>623</v>
      </c>
      <c r="AQ318" s="105" t="s">
        <v>5347</v>
      </c>
      <c r="AS318" s="96">
        <v>3</v>
      </c>
      <c r="AT318" s="96" t="s">
        <v>7646</v>
      </c>
    </row>
    <row r="319" spans="1:46" s="107" customFormat="1" ht="15.75" customHeight="1" x14ac:dyDescent="0.2">
      <c r="A319" s="118">
        <v>20295</v>
      </c>
      <c r="B319" s="119" t="s">
        <v>1680</v>
      </c>
      <c r="C319" s="119" t="s">
        <v>842</v>
      </c>
      <c r="D319" s="100" t="s">
        <v>109</v>
      </c>
      <c r="E319" s="101">
        <v>27869</v>
      </c>
      <c r="F319" s="100" t="s">
        <v>226</v>
      </c>
      <c r="G319" s="99" t="s">
        <v>4505</v>
      </c>
      <c r="H319" s="100" t="s">
        <v>1681</v>
      </c>
      <c r="I319" s="101">
        <v>40617</v>
      </c>
      <c r="J319" s="100" t="s">
        <v>226</v>
      </c>
      <c r="K319" s="100" t="s">
        <v>4020</v>
      </c>
      <c r="L319" s="100" t="s">
        <v>4033</v>
      </c>
      <c r="M319" s="102" t="s">
        <v>2222</v>
      </c>
      <c r="N319" s="103"/>
      <c r="O319" s="99" t="s">
        <v>4458</v>
      </c>
      <c r="P319" s="100" t="s">
        <v>4459</v>
      </c>
      <c r="Q319" s="100" t="s">
        <v>1682</v>
      </c>
      <c r="R319" s="100" t="s">
        <v>623</v>
      </c>
      <c r="S319" s="99" t="s">
        <v>4959</v>
      </c>
      <c r="T319" s="99" t="s">
        <v>5223</v>
      </c>
      <c r="U319" s="100"/>
      <c r="V319" s="100"/>
      <c r="W319" s="100"/>
      <c r="X319" s="100" t="s">
        <v>9</v>
      </c>
      <c r="Y319" s="99" t="s">
        <v>2970</v>
      </c>
      <c r="Z319" s="99"/>
      <c r="AA319" s="99" t="s">
        <v>144</v>
      </c>
      <c r="AB319" s="105" t="s">
        <v>116</v>
      </c>
      <c r="AC319" s="100" t="s">
        <v>65</v>
      </c>
      <c r="AD319" s="99"/>
      <c r="AE319" s="99" t="s">
        <v>226</v>
      </c>
      <c r="AF319" s="101"/>
      <c r="AG319" s="104" t="s">
        <v>623</v>
      </c>
      <c r="AH319" s="101">
        <v>40770</v>
      </c>
      <c r="AI319" s="104">
        <v>8</v>
      </c>
      <c r="AJ319" s="108" t="s">
        <v>163</v>
      </c>
      <c r="AK319" s="112" t="s">
        <v>623</v>
      </c>
      <c r="AL319" s="112"/>
      <c r="AM319" s="110">
        <v>40812</v>
      </c>
      <c r="AN319" s="107">
        <v>9</v>
      </c>
      <c r="AO319" s="109"/>
      <c r="AQ319" s="108"/>
      <c r="AS319" s="96">
        <v>4</v>
      </c>
      <c r="AT319" s="96" t="s">
        <v>7646</v>
      </c>
    </row>
    <row r="320" spans="1:46" s="107" customFormat="1" ht="19.5" customHeight="1" x14ac:dyDescent="0.2">
      <c r="A320" s="118">
        <v>20296</v>
      </c>
      <c r="B320" s="119" t="s">
        <v>1684</v>
      </c>
      <c r="C320" s="119" t="s">
        <v>234</v>
      </c>
      <c r="D320" s="100" t="s">
        <v>138</v>
      </c>
      <c r="E320" s="101"/>
      <c r="F320" s="100" t="s">
        <v>1685</v>
      </c>
      <c r="G320" s="99" t="s">
        <v>4486</v>
      </c>
      <c r="H320" s="100" t="s">
        <v>1686</v>
      </c>
      <c r="I320" s="101">
        <v>38833</v>
      </c>
      <c r="J320" s="100" t="s">
        <v>1685</v>
      </c>
      <c r="K320" s="100" t="s">
        <v>4020</v>
      </c>
      <c r="L320" s="100" t="s">
        <v>4033</v>
      </c>
      <c r="M320" s="102" t="s">
        <v>4034</v>
      </c>
      <c r="N320" s="103"/>
      <c r="O320" s="99" t="s">
        <v>4035</v>
      </c>
      <c r="P320" s="100" t="s">
        <v>1687</v>
      </c>
      <c r="Q320" s="100" t="s">
        <v>1688</v>
      </c>
      <c r="R320" s="100" t="s">
        <v>623</v>
      </c>
      <c r="S320" s="99" t="s">
        <v>4600</v>
      </c>
      <c r="T320" s="99" t="s">
        <v>4983</v>
      </c>
      <c r="U320" s="100"/>
      <c r="V320" s="100"/>
      <c r="W320" s="100"/>
      <c r="X320" s="100" t="s">
        <v>16</v>
      </c>
      <c r="Y320" s="99" t="s">
        <v>3011</v>
      </c>
      <c r="Z320" s="99"/>
      <c r="AA320" s="99" t="s">
        <v>139</v>
      </c>
      <c r="AB320" s="105" t="s">
        <v>230</v>
      </c>
      <c r="AC320" s="100" t="s">
        <v>65</v>
      </c>
      <c r="AD320" s="99"/>
      <c r="AE320" s="99" t="s">
        <v>226</v>
      </c>
      <c r="AF320" s="101"/>
      <c r="AG320" s="104" t="s">
        <v>623</v>
      </c>
      <c r="AH320" s="101">
        <v>40771</v>
      </c>
      <c r="AI320" s="104">
        <v>8</v>
      </c>
      <c r="AJ320" s="108" t="s">
        <v>163</v>
      </c>
      <c r="AK320" s="112" t="s">
        <v>623</v>
      </c>
      <c r="AL320" s="112"/>
      <c r="AM320" s="110">
        <v>40783</v>
      </c>
      <c r="AN320" s="107">
        <v>8</v>
      </c>
      <c r="AO320" s="109"/>
      <c r="AQ320" s="108"/>
      <c r="AS320" s="96" t="s">
        <v>623</v>
      </c>
      <c r="AT320" s="96" t="s">
        <v>7646</v>
      </c>
    </row>
    <row r="321" spans="1:46" s="107" customFormat="1" ht="15.75" customHeight="1" x14ac:dyDescent="0.2">
      <c r="A321" s="118">
        <v>20297</v>
      </c>
      <c r="B321" s="119" t="s">
        <v>1689</v>
      </c>
      <c r="C321" s="119" t="s">
        <v>382</v>
      </c>
      <c r="D321" s="100" t="s">
        <v>109</v>
      </c>
      <c r="E321" s="101">
        <v>29869</v>
      </c>
      <c r="F321" s="100" t="s">
        <v>904</v>
      </c>
      <c r="G321" s="99" t="s">
        <v>4509</v>
      </c>
      <c r="H321" s="100" t="s">
        <v>1690</v>
      </c>
      <c r="I321" s="101">
        <v>40632</v>
      </c>
      <c r="J321" s="100" t="s">
        <v>1691</v>
      </c>
      <c r="K321" s="100" t="s">
        <v>4020</v>
      </c>
      <c r="L321" s="100" t="s">
        <v>4021</v>
      </c>
      <c r="M321" s="102" t="s">
        <v>4373</v>
      </c>
      <c r="N321" s="103"/>
      <c r="O321" s="99" t="s">
        <v>2901</v>
      </c>
      <c r="P321" s="100" t="s">
        <v>1692</v>
      </c>
      <c r="Q321" s="100" t="s">
        <v>4374</v>
      </c>
      <c r="R321" s="100" t="s">
        <v>623</v>
      </c>
      <c r="S321" s="99" t="s">
        <v>4894</v>
      </c>
      <c r="T321" s="99" t="s">
        <v>5177</v>
      </c>
      <c r="U321" s="100"/>
      <c r="V321" s="100"/>
      <c r="W321" s="100"/>
      <c r="X321" s="100" t="s">
        <v>12</v>
      </c>
      <c r="Y321" s="99" t="s">
        <v>308</v>
      </c>
      <c r="Z321" s="99"/>
      <c r="AA321" s="99">
        <v>2</v>
      </c>
      <c r="AB321" s="105" t="s">
        <v>611</v>
      </c>
      <c r="AC321" s="100" t="s">
        <v>2632</v>
      </c>
      <c r="AD321" s="99" t="s">
        <v>2633</v>
      </c>
      <c r="AE321" s="99" t="s">
        <v>226</v>
      </c>
      <c r="AF321" s="101">
        <v>40771</v>
      </c>
      <c r="AG321" s="104">
        <v>8</v>
      </c>
      <c r="AH321" s="101">
        <v>40832</v>
      </c>
      <c r="AI321" s="104">
        <v>10</v>
      </c>
      <c r="AJ321" s="105" t="s">
        <v>119</v>
      </c>
      <c r="AK321" s="106" t="s">
        <v>623</v>
      </c>
      <c r="AL321" s="106"/>
      <c r="AM321" s="101"/>
      <c r="AN321" s="104" t="s">
        <v>623</v>
      </c>
      <c r="AO321" s="100" t="s">
        <v>623</v>
      </c>
      <c r="AQ321" s="105" t="s">
        <v>5347</v>
      </c>
      <c r="AS321" s="96">
        <v>10</v>
      </c>
      <c r="AT321" s="96" t="s">
        <v>7646</v>
      </c>
    </row>
    <row r="322" spans="1:46" s="107" customFormat="1" ht="15.75" customHeight="1" x14ac:dyDescent="0.2">
      <c r="A322" s="118">
        <v>20298</v>
      </c>
      <c r="B322" s="127" t="s">
        <v>1693</v>
      </c>
      <c r="C322" s="127" t="s">
        <v>311</v>
      </c>
      <c r="D322" s="100" t="s">
        <v>138</v>
      </c>
      <c r="E322" s="101">
        <v>32445</v>
      </c>
      <c r="F322" s="100"/>
      <c r="G322" s="99" t="s">
        <v>1123</v>
      </c>
      <c r="H322" s="100" t="s">
        <v>1667</v>
      </c>
      <c r="I322" s="101" t="s">
        <v>1668</v>
      </c>
      <c r="J322" s="100" t="s">
        <v>1669</v>
      </c>
      <c r="K322" s="100" t="s">
        <v>158</v>
      </c>
      <c r="L322" s="100" t="s">
        <v>1676</v>
      </c>
      <c r="M322" s="102">
        <v>0</v>
      </c>
      <c r="N322" s="103"/>
      <c r="O322" s="216" t="s">
        <v>6262</v>
      </c>
      <c r="P322" s="100"/>
      <c r="Q322" s="100" t="s">
        <v>1694</v>
      </c>
      <c r="R322" s="100"/>
      <c r="S322" s="99" t="s">
        <v>1670</v>
      </c>
      <c r="T322" s="99" t="s">
        <v>1671</v>
      </c>
      <c r="U322" s="100" t="s">
        <v>1674</v>
      </c>
      <c r="V322" s="100"/>
      <c r="W322" s="100" t="s">
        <v>1675</v>
      </c>
      <c r="X322" s="100" t="s">
        <v>16</v>
      </c>
      <c r="Y322" s="99" t="s">
        <v>3011</v>
      </c>
      <c r="Z322" s="99"/>
      <c r="AA322" s="99" t="s">
        <v>139</v>
      </c>
      <c r="AB322" s="105" t="s">
        <v>230</v>
      </c>
      <c r="AC322" s="102" t="s">
        <v>65</v>
      </c>
      <c r="AD322" s="105" t="s">
        <v>70</v>
      </c>
      <c r="AE322" s="105" t="s">
        <v>226</v>
      </c>
      <c r="AF322" s="101"/>
      <c r="AG322" s="104" t="s">
        <v>623</v>
      </c>
      <c r="AH322" s="101">
        <v>40831</v>
      </c>
      <c r="AI322" s="104">
        <v>10</v>
      </c>
      <c r="AJ322" s="99" t="s">
        <v>163</v>
      </c>
      <c r="AK322" s="99"/>
      <c r="AL322" s="99"/>
      <c r="AM322" s="110">
        <v>41153</v>
      </c>
      <c r="AN322" s="107">
        <v>9</v>
      </c>
      <c r="AO322" s="100"/>
      <c r="AP322" s="104"/>
      <c r="AQ322" s="99"/>
      <c r="AR322" s="104"/>
      <c r="AS322" s="96">
        <v>10</v>
      </c>
      <c r="AT322" s="96" t="s">
        <v>7646</v>
      </c>
    </row>
    <row r="323" spans="1:46" s="107" customFormat="1" ht="19.5" customHeight="1" x14ac:dyDescent="0.2">
      <c r="A323" s="118">
        <v>20299</v>
      </c>
      <c r="B323" s="127" t="s">
        <v>1695</v>
      </c>
      <c r="C323" s="127" t="s">
        <v>147</v>
      </c>
      <c r="D323" s="100" t="s">
        <v>138</v>
      </c>
      <c r="E323" s="101">
        <v>32920</v>
      </c>
      <c r="F323" s="100"/>
      <c r="G323" s="99" t="s">
        <v>275</v>
      </c>
      <c r="H323" s="100" t="s">
        <v>1696</v>
      </c>
      <c r="I323" s="101">
        <v>38989</v>
      </c>
      <c r="J323" s="100" t="s">
        <v>1697</v>
      </c>
      <c r="K323" s="100" t="s">
        <v>158</v>
      </c>
      <c r="L323" s="100">
        <v>0</v>
      </c>
      <c r="M323" s="102">
        <v>0</v>
      </c>
      <c r="N323" s="103"/>
      <c r="O323" s="216" t="s">
        <v>6263</v>
      </c>
      <c r="P323" s="100"/>
      <c r="Q323" s="100" t="s">
        <v>1700</v>
      </c>
      <c r="R323" s="100"/>
      <c r="S323" s="99" t="s">
        <v>1698</v>
      </c>
      <c r="T323" s="99" t="s">
        <v>1699</v>
      </c>
      <c r="U323" s="100">
        <v>0</v>
      </c>
      <c r="V323" s="100"/>
      <c r="W323" s="100">
        <v>0</v>
      </c>
      <c r="X323" s="100" t="s">
        <v>17</v>
      </c>
      <c r="Y323" s="99" t="s">
        <v>5252</v>
      </c>
      <c r="Z323" s="99"/>
      <c r="AA323" s="99" t="s">
        <v>139</v>
      </c>
      <c r="AB323" s="105" t="s">
        <v>230</v>
      </c>
      <c r="AC323" s="102" t="s">
        <v>65</v>
      </c>
      <c r="AD323" s="105" t="s">
        <v>69</v>
      </c>
      <c r="AE323" s="105" t="s">
        <v>226</v>
      </c>
      <c r="AF323" s="101"/>
      <c r="AG323" s="104" t="s">
        <v>623</v>
      </c>
      <c r="AH323" s="101">
        <v>40896</v>
      </c>
      <c r="AI323" s="104">
        <v>12</v>
      </c>
      <c r="AJ323" s="99" t="s">
        <v>163</v>
      </c>
      <c r="AK323" s="99"/>
      <c r="AL323" s="99"/>
      <c r="AM323" s="110">
        <v>41153</v>
      </c>
      <c r="AN323" s="107">
        <v>9</v>
      </c>
      <c r="AO323" s="100"/>
      <c r="AP323" s="104"/>
      <c r="AQ323" s="99"/>
      <c r="AR323" s="104"/>
      <c r="AS323" s="96">
        <v>2</v>
      </c>
      <c r="AT323" s="96" t="s">
        <v>7646</v>
      </c>
    </row>
    <row r="324" spans="1:46" s="107" customFormat="1" ht="15.75" customHeight="1" x14ac:dyDescent="0.2">
      <c r="A324" s="118">
        <v>20300</v>
      </c>
      <c r="B324" s="127" t="s">
        <v>1702</v>
      </c>
      <c r="C324" s="127" t="s">
        <v>1703</v>
      </c>
      <c r="D324" s="100" t="s">
        <v>109</v>
      </c>
      <c r="E324" s="101" t="s">
        <v>6244</v>
      </c>
      <c r="F324" s="100"/>
      <c r="G324" s="99" t="s">
        <v>178</v>
      </c>
      <c r="H324" s="100" t="s">
        <v>1704</v>
      </c>
      <c r="I324" s="101">
        <v>36333</v>
      </c>
      <c r="J324" s="100" t="s">
        <v>1705</v>
      </c>
      <c r="K324" s="100" t="s">
        <v>158</v>
      </c>
      <c r="L324" s="100" t="s">
        <v>1711</v>
      </c>
      <c r="M324" s="102">
        <v>0</v>
      </c>
      <c r="N324" s="103"/>
      <c r="O324" s="216" t="s">
        <v>6264</v>
      </c>
      <c r="P324" s="100"/>
      <c r="Q324" s="100" t="s">
        <v>1708</v>
      </c>
      <c r="R324" s="100"/>
      <c r="S324" s="99" t="s">
        <v>1706</v>
      </c>
      <c r="T324" s="99" t="s">
        <v>1707</v>
      </c>
      <c r="U324" s="100" t="s">
        <v>1709</v>
      </c>
      <c r="V324" s="100"/>
      <c r="W324" s="100" t="s">
        <v>1710</v>
      </c>
      <c r="X324" s="100" t="s">
        <v>17</v>
      </c>
      <c r="Y324" s="99" t="s">
        <v>5252</v>
      </c>
      <c r="Z324" s="99"/>
      <c r="AA324" s="99" t="s">
        <v>139</v>
      </c>
      <c r="AB324" s="105" t="s">
        <v>230</v>
      </c>
      <c r="AC324" s="102" t="s">
        <v>65</v>
      </c>
      <c r="AD324" s="105"/>
      <c r="AE324" s="105" t="s">
        <v>226</v>
      </c>
      <c r="AF324" s="101"/>
      <c r="AG324" s="101"/>
      <c r="AH324" s="101">
        <v>40882</v>
      </c>
      <c r="AI324" s="104">
        <v>12</v>
      </c>
      <c r="AJ324" s="99" t="s">
        <v>163</v>
      </c>
      <c r="AK324" s="99"/>
      <c r="AL324" s="99"/>
      <c r="AM324" s="110">
        <v>40544</v>
      </c>
      <c r="AN324" s="107">
        <v>1</v>
      </c>
      <c r="AO324" s="100"/>
      <c r="AP324" s="104"/>
      <c r="AQ324" s="99"/>
      <c r="AR324" s="104"/>
      <c r="AS324" s="96" t="e">
        <v>#VALUE!</v>
      </c>
      <c r="AT324" s="96" t="s">
        <v>7646</v>
      </c>
    </row>
    <row r="325" spans="1:46" s="107" customFormat="1" ht="15.75" customHeight="1" x14ac:dyDescent="0.2">
      <c r="A325" s="118">
        <v>20301</v>
      </c>
      <c r="B325" s="127" t="s">
        <v>1712</v>
      </c>
      <c r="C325" s="127" t="s">
        <v>1713</v>
      </c>
      <c r="D325" s="100" t="s">
        <v>138</v>
      </c>
      <c r="E325" s="101">
        <v>32321</v>
      </c>
      <c r="F325" s="100"/>
      <c r="G325" s="99" t="s">
        <v>226</v>
      </c>
      <c r="H325" s="100" t="s">
        <v>1714</v>
      </c>
      <c r="I325" s="101">
        <v>37979</v>
      </c>
      <c r="J325" s="100" t="s">
        <v>1715</v>
      </c>
      <c r="K325" s="100" t="s">
        <v>158</v>
      </c>
      <c r="L325" s="100" t="s">
        <v>1719</v>
      </c>
      <c r="M325" s="102">
        <v>0</v>
      </c>
      <c r="N325" s="103"/>
      <c r="O325" s="216" t="s">
        <v>6265</v>
      </c>
      <c r="P325" s="100"/>
      <c r="Q325" s="100" t="s">
        <v>1718</v>
      </c>
      <c r="R325" s="100"/>
      <c r="S325" s="99" t="s">
        <v>1716</v>
      </c>
      <c r="T325" s="99" t="s">
        <v>1716</v>
      </c>
      <c r="U325" s="100" t="s">
        <v>1460</v>
      </c>
      <c r="V325" s="100"/>
      <c r="W325" s="100" t="s">
        <v>1717</v>
      </c>
      <c r="X325" s="100" t="s">
        <v>17</v>
      </c>
      <c r="Y325" s="99" t="s">
        <v>5252</v>
      </c>
      <c r="Z325" s="99"/>
      <c r="AA325" s="99" t="s">
        <v>139</v>
      </c>
      <c r="AB325" s="105" t="s">
        <v>230</v>
      </c>
      <c r="AC325" s="102" t="s">
        <v>65</v>
      </c>
      <c r="AD325" s="105"/>
      <c r="AE325" s="105" t="s">
        <v>226</v>
      </c>
      <c r="AF325" s="101"/>
      <c r="AG325" s="101"/>
      <c r="AH325" s="101">
        <v>40858</v>
      </c>
      <c r="AI325" s="104">
        <v>11</v>
      </c>
      <c r="AJ325" s="99" t="s">
        <v>163</v>
      </c>
      <c r="AK325" s="99"/>
      <c r="AL325" s="99"/>
      <c r="AM325" s="110">
        <v>41189</v>
      </c>
      <c r="AN325" s="107">
        <v>10</v>
      </c>
      <c r="AO325" s="100"/>
      <c r="AP325" s="104"/>
      <c r="AQ325" s="99"/>
      <c r="AR325" s="104"/>
      <c r="AS325" s="96">
        <v>6</v>
      </c>
      <c r="AT325" s="96" t="s">
        <v>7646</v>
      </c>
    </row>
    <row r="326" spans="1:46" s="107" customFormat="1" ht="19.5" customHeight="1" x14ac:dyDescent="0.2">
      <c r="A326" s="118">
        <v>20302</v>
      </c>
      <c r="B326" s="119" t="s">
        <v>1721</v>
      </c>
      <c r="C326" s="119" t="s">
        <v>601</v>
      </c>
      <c r="D326" s="100" t="s">
        <v>138</v>
      </c>
      <c r="E326" s="101">
        <v>31508</v>
      </c>
      <c r="F326" s="100" t="s">
        <v>684</v>
      </c>
      <c r="G326" s="99" t="s">
        <v>4493</v>
      </c>
      <c r="H326" s="100" t="s">
        <v>1722</v>
      </c>
      <c r="I326" s="101">
        <v>37769</v>
      </c>
      <c r="J326" s="100" t="s">
        <v>997</v>
      </c>
      <c r="K326" s="100" t="s">
        <v>4020</v>
      </c>
      <c r="L326" s="100" t="s">
        <v>4195</v>
      </c>
      <c r="M326" s="102" t="s">
        <v>623</v>
      </c>
      <c r="N326" s="103"/>
      <c r="O326" s="99" t="s">
        <v>2898</v>
      </c>
      <c r="P326" s="100" t="s">
        <v>1723</v>
      </c>
      <c r="Q326" s="100" t="s">
        <v>4295</v>
      </c>
      <c r="R326" s="100" t="s">
        <v>623</v>
      </c>
      <c r="S326" s="99" t="s">
        <v>4826</v>
      </c>
      <c r="T326" s="99" t="s">
        <v>5133</v>
      </c>
      <c r="U326" s="100"/>
      <c r="V326" s="100"/>
      <c r="W326" s="100"/>
      <c r="X326" s="102" t="s">
        <v>3012</v>
      </c>
      <c r="Y326" s="99" t="s">
        <v>3013</v>
      </c>
      <c r="Z326" s="99"/>
      <c r="AA326" s="99" t="s">
        <v>139</v>
      </c>
      <c r="AB326" s="105" t="s">
        <v>230</v>
      </c>
      <c r="AC326" s="100" t="s">
        <v>2632</v>
      </c>
      <c r="AD326" s="99" t="s">
        <v>2634</v>
      </c>
      <c r="AE326" s="99" t="s">
        <v>226</v>
      </c>
      <c r="AF326" s="101">
        <v>40798</v>
      </c>
      <c r="AG326" s="104">
        <v>9</v>
      </c>
      <c r="AH326" s="101">
        <v>40859</v>
      </c>
      <c r="AI326" s="104">
        <v>11</v>
      </c>
      <c r="AJ326" s="105" t="s">
        <v>119</v>
      </c>
      <c r="AK326" s="106" t="s">
        <v>623</v>
      </c>
      <c r="AL326" s="106"/>
      <c r="AM326" s="101"/>
      <c r="AN326" s="104" t="s">
        <v>623</v>
      </c>
      <c r="AO326" s="100" t="s">
        <v>623</v>
      </c>
      <c r="AQ326" s="105" t="s">
        <v>5348</v>
      </c>
      <c r="AS326" s="96">
        <v>4</v>
      </c>
      <c r="AT326" s="96" t="s">
        <v>7646</v>
      </c>
    </row>
    <row r="327" spans="1:46" s="107" customFormat="1" ht="15.75" customHeight="1" x14ac:dyDescent="0.2">
      <c r="A327" s="118">
        <v>20302.2</v>
      </c>
      <c r="B327" s="119" t="s">
        <v>204</v>
      </c>
      <c r="C327" s="119" t="s">
        <v>2796</v>
      </c>
      <c r="D327" s="100" t="s">
        <v>138</v>
      </c>
      <c r="E327" s="101"/>
      <c r="F327" s="100" t="s">
        <v>226</v>
      </c>
      <c r="G327" s="99" t="s">
        <v>4505</v>
      </c>
      <c r="H327" s="100" t="s">
        <v>623</v>
      </c>
      <c r="I327" s="101"/>
      <c r="J327" s="100" t="s">
        <v>623</v>
      </c>
      <c r="K327" s="100" t="s">
        <v>4020</v>
      </c>
      <c r="L327" s="100" t="s">
        <v>623</v>
      </c>
      <c r="M327" s="102" t="s">
        <v>623</v>
      </c>
      <c r="N327" s="103"/>
      <c r="O327" s="99" t="s">
        <v>4318</v>
      </c>
      <c r="P327" s="100" t="s">
        <v>623</v>
      </c>
      <c r="Q327" s="100" t="s">
        <v>623</v>
      </c>
      <c r="R327" s="100" t="s">
        <v>623</v>
      </c>
      <c r="S327" s="99" t="s">
        <v>2565</v>
      </c>
      <c r="T327" s="99" t="s">
        <v>2565</v>
      </c>
      <c r="U327" s="100"/>
      <c r="V327" s="100"/>
      <c r="W327" s="100"/>
      <c r="X327" s="100" t="s">
        <v>16</v>
      </c>
      <c r="Y327" s="99" t="s">
        <v>3011</v>
      </c>
      <c r="Z327" s="99"/>
      <c r="AA327" s="99" t="s">
        <v>139</v>
      </c>
      <c r="AB327" s="105" t="s">
        <v>230</v>
      </c>
      <c r="AC327" s="100"/>
      <c r="AD327" s="99"/>
      <c r="AE327" s="99"/>
      <c r="AF327" s="101"/>
      <c r="AG327" s="104" t="s">
        <v>623</v>
      </c>
      <c r="AH327" s="101">
        <v>40783</v>
      </c>
      <c r="AI327" s="104">
        <v>8</v>
      </c>
      <c r="AJ327" s="108" t="s">
        <v>163</v>
      </c>
      <c r="AK327" s="112" t="s">
        <v>623</v>
      </c>
      <c r="AL327" s="112"/>
      <c r="AM327" s="110">
        <v>40805</v>
      </c>
      <c r="AN327" s="107">
        <v>9</v>
      </c>
      <c r="AO327" s="109"/>
      <c r="AQ327" s="108"/>
      <c r="AS327" s="96" t="s">
        <v>623</v>
      </c>
      <c r="AT327" s="96" t="s">
        <v>7646</v>
      </c>
    </row>
    <row r="328" spans="1:46" s="107" customFormat="1" ht="15.75" customHeight="1" x14ac:dyDescent="0.2">
      <c r="A328" s="118">
        <v>20303</v>
      </c>
      <c r="B328" s="127" t="s">
        <v>1724</v>
      </c>
      <c r="C328" s="127" t="s">
        <v>417</v>
      </c>
      <c r="D328" s="100" t="s">
        <v>138</v>
      </c>
      <c r="E328" s="101">
        <v>32459</v>
      </c>
      <c r="F328" s="100"/>
      <c r="G328" s="99" t="s">
        <v>226</v>
      </c>
      <c r="H328" s="100" t="s">
        <v>1725</v>
      </c>
      <c r="I328" s="101">
        <v>39246</v>
      </c>
      <c r="J328" s="100" t="s">
        <v>226</v>
      </c>
      <c r="K328" s="100" t="s">
        <v>158</v>
      </c>
      <c r="L328" s="100">
        <v>0</v>
      </c>
      <c r="M328" s="102">
        <v>0</v>
      </c>
      <c r="N328" s="103"/>
      <c r="O328" s="216" t="s">
        <v>6266</v>
      </c>
      <c r="P328" s="100"/>
      <c r="Q328" s="100" t="s">
        <v>1727</v>
      </c>
      <c r="R328" s="100"/>
      <c r="S328" s="99" t="s">
        <v>1726</v>
      </c>
      <c r="T328" s="99" t="s">
        <v>1726</v>
      </c>
      <c r="U328" s="100">
        <v>0</v>
      </c>
      <c r="V328" s="100"/>
      <c r="W328" s="100">
        <v>0</v>
      </c>
      <c r="X328" s="100" t="s">
        <v>16</v>
      </c>
      <c r="Y328" s="99" t="s">
        <v>3011</v>
      </c>
      <c r="Z328" s="99"/>
      <c r="AA328" s="99" t="s">
        <v>139</v>
      </c>
      <c r="AB328" s="105" t="s">
        <v>230</v>
      </c>
      <c r="AC328" s="102"/>
      <c r="AD328" s="105"/>
      <c r="AE328" s="105" t="s">
        <v>226</v>
      </c>
      <c r="AF328" s="101"/>
      <c r="AG328" s="101"/>
      <c r="AH328" s="101">
        <v>40844</v>
      </c>
      <c r="AI328" s="104">
        <v>10</v>
      </c>
      <c r="AJ328" s="99" t="s">
        <v>163</v>
      </c>
      <c r="AK328" s="99"/>
      <c r="AL328" s="99"/>
      <c r="AM328" s="110">
        <v>41075</v>
      </c>
      <c r="AN328" s="107">
        <v>6</v>
      </c>
      <c r="AO328" s="100"/>
      <c r="AP328" s="104"/>
      <c r="AQ328" s="99"/>
      <c r="AR328" s="104"/>
      <c r="AS328" s="96">
        <v>11</v>
      </c>
      <c r="AT328" s="96" t="s">
        <v>7646</v>
      </c>
    </row>
    <row r="329" spans="1:46" s="107" customFormat="1" ht="15.75" customHeight="1" x14ac:dyDescent="0.2">
      <c r="A329" s="118">
        <v>20304</v>
      </c>
      <c r="B329" s="127" t="s">
        <v>1731</v>
      </c>
      <c r="C329" s="127" t="s">
        <v>783</v>
      </c>
      <c r="D329" s="100" t="s">
        <v>138</v>
      </c>
      <c r="E329" s="101">
        <v>32632</v>
      </c>
      <c r="F329" s="100"/>
      <c r="G329" s="99" t="s">
        <v>564</v>
      </c>
      <c r="H329" s="100" t="s">
        <v>1732</v>
      </c>
      <c r="I329" s="101">
        <v>39941</v>
      </c>
      <c r="J329" s="100" t="s">
        <v>564</v>
      </c>
      <c r="K329" s="100" t="s">
        <v>158</v>
      </c>
      <c r="L329" s="100" t="s">
        <v>1738</v>
      </c>
      <c r="M329" s="102">
        <v>0</v>
      </c>
      <c r="N329" s="103"/>
      <c r="O329" s="216" t="s">
        <v>4022</v>
      </c>
      <c r="P329" s="100"/>
      <c r="Q329" s="100" t="s">
        <v>1735</v>
      </c>
      <c r="R329" s="100"/>
      <c r="S329" s="99" t="s">
        <v>1733</v>
      </c>
      <c r="T329" s="99" t="s">
        <v>1734</v>
      </c>
      <c r="U329" s="100" t="s">
        <v>1736</v>
      </c>
      <c r="V329" s="100"/>
      <c r="W329" s="100" t="s">
        <v>1737</v>
      </c>
      <c r="X329" s="100" t="s">
        <v>16</v>
      </c>
      <c r="Y329" s="99" t="s">
        <v>3011</v>
      </c>
      <c r="Z329" s="99"/>
      <c r="AA329" s="99" t="s">
        <v>139</v>
      </c>
      <c r="AB329" s="105" t="s">
        <v>230</v>
      </c>
      <c r="AC329" s="102"/>
      <c r="AD329" s="105"/>
      <c r="AE329" s="105" t="s">
        <v>226</v>
      </c>
      <c r="AF329" s="101"/>
      <c r="AG329" s="101"/>
      <c r="AH329" s="101">
        <v>40865</v>
      </c>
      <c r="AI329" s="104">
        <v>11</v>
      </c>
      <c r="AJ329" s="99" t="s">
        <v>163</v>
      </c>
      <c r="AK329" s="99"/>
      <c r="AL329" s="99"/>
      <c r="AM329" s="110">
        <v>40870</v>
      </c>
      <c r="AN329" s="107">
        <v>11</v>
      </c>
      <c r="AO329" s="100"/>
      <c r="AP329" s="104"/>
      <c r="AQ329" s="99"/>
      <c r="AR329" s="104"/>
      <c r="AS329" s="96">
        <v>5</v>
      </c>
      <c r="AT329" s="96" t="s">
        <v>7646</v>
      </c>
    </row>
    <row r="330" spans="1:46" ht="15.75" customHeight="1" x14ac:dyDescent="0.2">
      <c r="A330" s="118">
        <v>20305</v>
      </c>
      <c r="B330" s="119" t="s">
        <v>4217</v>
      </c>
      <c r="C330" s="119" t="s">
        <v>1749</v>
      </c>
      <c r="D330" s="100" t="s">
        <v>109</v>
      </c>
      <c r="E330" s="101">
        <v>30748</v>
      </c>
      <c r="F330" s="100" t="s">
        <v>312</v>
      </c>
      <c r="G330" s="99" t="s">
        <v>4514</v>
      </c>
      <c r="H330" s="100" t="s">
        <v>1750</v>
      </c>
      <c r="I330" s="101">
        <v>38834</v>
      </c>
      <c r="J330" s="100" t="s">
        <v>110</v>
      </c>
      <c r="K330" s="100" t="s">
        <v>4020</v>
      </c>
      <c r="L330" s="100" t="s">
        <v>4081</v>
      </c>
      <c r="M330" s="102" t="s">
        <v>623</v>
      </c>
      <c r="N330" s="103"/>
      <c r="O330" s="99" t="s">
        <v>4218</v>
      </c>
      <c r="P330" s="100" t="s">
        <v>623</v>
      </c>
      <c r="Q330" s="100" t="s">
        <v>1751</v>
      </c>
      <c r="R330" s="100" t="s">
        <v>623</v>
      </c>
      <c r="S330" s="99" t="s">
        <v>2565</v>
      </c>
      <c r="T330" s="99" t="s">
        <v>2565</v>
      </c>
      <c r="U330" s="100" t="s">
        <v>623</v>
      </c>
      <c r="V330" s="100"/>
      <c r="W330" s="100" t="s">
        <v>623</v>
      </c>
      <c r="X330" s="100" t="s">
        <v>17</v>
      </c>
      <c r="Y330" s="99" t="s">
        <v>5252</v>
      </c>
      <c r="Z330" s="99"/>
      <c r="AA330" s="99" t="s">
        <v>139</v>
      </c>
      <c r="AB330" s="105" t="s">
        <v>230</v>
      </c>
      <c r="AC330" s="100"/>
      <c r="AD330" s="99"/>
      <c r="AE330" s="99" t="s">
        <v>226</v>
      </c>
      <c r="AF330" s="101"/>
      <c r="AG330" s="104" t="s">
        <v>623</v>
      </c>
      <c r="AH330" s="101"/>
      <c r="AI330" s="104" t="s">
        <v>623</v>
      </c>
      <c r="AJ330" s="108" t="s">
        <v>163</v>
      </c>
      <c r="AK330" s="112" t="s">
        <v>623</v>
      </c>
      <c r="AL330" s="112"/>
      <c r="AM330" s="110"/>
      <c r="AN330" s="107" t="s">
        <v>623</v>
      </c>
      <c r="AO330" s="109" t="s">
        <v>623</v>
      </c>
      <c r="AP330" s="107"/>
      <c r="AQ330" s="108"/>
      <c r="AR330" s="107"/>
      <c r="AS330" s="96">
        <v>3</v>
      </c>
      <c r="AT330" s="96" t="s">
        <v>7646</v>
      </c>
    </row>
    <row r="331" spans="1:46" ht="19.5" customHeight="1" x14ac:dyDescent="0.2">
      <c r="A331" s="118">
        <v>20305</v>
      </c>
      <c r="B331" s="119" t="s">
        <v>1731</v>
      </c>
      <c r="C331" s="119" t="s">
        <v>783</v>
      </c>
      <c r="D331" s="100" t="s">
        <v>138</v>
      </c>
      <c r="E331" s="101">
        <v>32603</v>
      </c>
      <c r="F331" s="100" t="s">
        <v>564</v>
      </c>
      <c r="G331" s="99" t="s">
        <v>4475</v>
      </c>
      <c r="H331" s="100" t="s">
        <v>1732</v>
      </c>
      <c r="I331" s="101">
        <v>39941</v>
      </c>
      <c r="J331" s="100" t="s">
        <v>564</v>
      </c>
      <c r="K331" s="100" t="s">
        <v>4020</v>
      </c>
      <c r="L331" s="100" t="s">
        <v>4021</v>
      </c>
      <c r="M331" s="102" t="s">
        <v>623</v>
      </c>
      <c r="N331" s="103"/>
      <c r="O331" s="99" t="s">
        <v>4022</v>
      </c>
      <c r="P331" s="100" t="s">
        <v>623</v>
      </c>
      <c r="Q331" s="100" t="s">
        <v>1735</v>
      </c>
      <c r="R331" s="100" t="s">
        <v>623</v>
      </c>
      <c r="S331" s="99" t="s">
        <v>4588</v>
      </c>
      <c r="T331" s="99" t="s">
        <v>4974</v>
      </c>
      <c r="U331" s="100"/>
      <c r="V331" s="100"/>
      <c r="W331" s="100"/>
      <c r="X331" s="100" t="s">
        <v>16</v>
      </c>
      <c r="Y331" s="99" t="s">
        <v>3011</v>
      </c>
      <c r="Z331" s="99"/>
      <c r="AA331" s="99" t="s">
        <v>139</v>
      </c>
      <c r="AB331" s="105" t="s">
        <v>230</v>
      </c>
      <c r="AC331" s="100"/>
      <c r="AD331" s="99"/>
      <c r="AE331" s="99"/>
      <c r="AF331" s="101"/>
      <c r="AG331" s="104" t="s">
        <v>623</v>
      </c>
      <c r="AH331" s="101"/>
      <c r="AI331" s="104" t="s">
        <v>623</v>
      </c>
      <c r="AJ331" s="108" t="s">
        <v>163</v>
      </c>
      <c r="AK331" s="112" t="s">
        <v>623</v>
      </c>
      <c r="AL331" s="112"/>
      <c r="AM331" s="110">
        <v>40870</v>
      </c>
      <c r="AN331" s="107">
        <v>11</v>
      </c>
      <c r="AO331" s="109"/>
      <c r="AP331" s="107"/>
      <c r="AQ331" s="108"/>
      <c r="AR331" s="107"/>
      <c r="AS331" s="96">
        <v>4</v>
      </c>
      <c r="AT331" s="96" t="s">
        <v>7646</v>
      </c>
    </row>
    <row r="332" spans="1:46" s="107" customFormat="1" ht="15.75" customHeight="1" x14ac:dyDescent="0.2">
      <c r="A332" s="118">
        <v>20306</v>
      </c>
      <c r="B332" s="127" t="s">
        <v>204</v>
      </c>
      <c r="C332" s="127" t="s">
        <v>243</v>
      </c>
      <c r="D332" s="100" t="s">
        <v>138</v>
      </c>
      <c r="E332" s="101"/>
      <c r="F332" s="100"/>
      <c r="G332" s="99" t="s">
        <v>226</v>
      </c>
      <c r="H332" s="100"/>
      <c r="I332" s="101"/>
      <c r="J332" s="100"/>
      <c r="K332" s="100" t="s">
        <v>158</v>
      </c>
      <c r="L332" s="100">
        <v>0</v>
      </c>
      <c r="M332" s="102">
        <v>0</v>
      </c>
      <c r="N332" s="103"/>
      <c r="O332" s="216" t="s">
        <v>4318</v>
      </c>
      <c r="P332" s="100"/>
      <c r="Q332" s="100"/>
      <c r="R332" s="100"/>
      <c r="S332" s="99">
        <v>0</v>
      </c>
      <c r="T332" s="99"/>
      <c r="U332" s="100">
        <v>0</v>
      </c>
      <c r="V332" s="100"/>
      <c r="W332" s="100">
        <v>0</v>
      </c>
      <c r="X332" s="100" t="s">
        <v>16</v>
      </c>
      <c r="Y332" s="99" t="s">
        <v>3011</v>
      </c>
      <c r="Z332" s="99"/>
      <c r="AA332" s="99" t="s">
        <v>139</v>
      </c>
      <c r="AB332" s="105" t="s">
        <v>230</v>
      </c>
      <c r="AC332" s="102" t="s">
        <v>60</v>
      </c>
      <c r="AD332" s="105"/>
      <c r="AE332" s="105" t="s">
        <v>226</v>
      </c>
      <c r="AF332" s="101"/>
      <c r="AG332" s="101"/>
      <c r="AH332" s="101"/>
      <c r="AI332" s="104" t="s">
        <v>623</v>
      </c>
      <c r="AJ332" s="99" t="s">
        <v>163</v>
      </c>
      <c r="AK332" s="99"/>
      <c r="AL332" s="99"/>
      <c r="AM332" s="110">
        <v>40805</v>
      </c>
      <c r="AN332" s="107">
        <v>9</v>
      </c>
      <c r="AO332" s="100"/>
      <c r="AP332" s="104"/>
      <c r="AQ332" s="99"/>
      <c r="AR332" s="104"/>
      <c r="AS332" s="96" t="s">
        <v>623</v>
      </c>
      <c r="AT332" s="96" t="s">
        <v>7646</v>
      </c>
    </row>
    <row r="333" spans="1:46" s="107" customFormat="1" ht="19.5" customHeight="1" x14ac:dyDescent="0.2">
      <c r="A333" s="118">
        <v>20307</v>
      </c>
      <c r="B333" s="119" t="s">
        <v>616</v>
      </c>
      <c r="C333" s="119" t="s">
        <v>205</v>
      </c>
      <c r="D333" s="100" t="s">
        <v>138</v>
      </c>
      <c r="E333" s="101"/>
      <c r="F333" s="100" t="s">
        <v>275</v>
      </c>
      <c r="G333" s="99" t="s">
        <v>4491</v>
      </c>
      <c r="H333" s="100" t="s">
        <v>1740</v>
      </c>
      <c r="I333" s="101">
        <v>40038</v>
      </c>
      <c r="J333" s="100" t="s">
        <v>275</v>
      </c>
      <c r="K333" s="100" t="s">
        <v>4048</v>
      </c>
      <c r="L333" s="100" t="s">
        <v>4051</v>
      </c>
      <c r="M333" s="102" t="s">
        <v>623</v>
      </c>
      <c r="N333" s="103"/>
      <c r="O333" s="99" t="s">
        <v>4254</v>
      </c>
      <c r="P333" s="100" t="s">
        <v>623</v>
      </c>
      <c r="Q333" s="100" t="s">
        <v>1741</v>
      </c>
      <c r="R333" s="100" t="s">
        <v>623</v>
      </c>
      <c r="S333" s="99" t="s">
        <v>4792</v>
      </c>
      <c r="T333" s="99" t="s">
        <v>5112</v>
      </c>
      <c r="U333" s="100"/>
      <c r="V333" s="100"/>
      <c r="W333" s="100"/>
      <c r="X333" s="100" t="s">
        <v>16</v>
      </c>
      <c r="Y333" s="99" t="s">
        <v>3011</v>
      </c>
      <c r="Z333" s="99"/>
      <c r="AA333" s="99" t="s">
        <v>139</v>
      </c>
      <c r="AB333" s="105" t="s">
        <v>230</v>
      </c>
      <c r="AC333" s="100" t="s">
        <v>31</v>
      </c>
      <c r="AD333" s="99" t="s">
        <v>897</v>
      </c>
      <c r="AE333" s="99" t="s">
        <v>117</v>
      </c>
      <c r="AF333" s="101"/>
      <c r="AG333" s="104" t="s">
        <v>623</v>
      </c>
      <c r="AH333" s="101">
        <v>40770</v>
      </c>
      <c r="AI333" s="104">
        <v>8</v>
      </c>
      <c r="AJ333" s="108" t="s">
        <v>163</v>
      </c>
      <c r="AK333" s="112" t="s">
        <v>623</v>
      </c>
      <c r="AL333" s="112"/>
      <c r="AM333" s="110">
        <v>40817</v>
      </c>
      <c r="AN333" s="107">
        <v>10</v>
      </c>
      <c r="AO333" s="109"/>
      <c r="AQ333" s="108"/>
      <c r="AS333" s="96" t="s">
        <v>623</v>
      </c>
      <c r="AT333" s="96" t="s">
        <v>7646</v>
      </c>
    </row>
    <row r="334" spans="1:46" ht="19.5" customHeight="1" x14ac:dyDescent="0.2">
      <c r="A334" s="118">
        <v>20308</v>
      </c>
      <c r="B334" s="119" t="s">
        <v>1160</v>
      </c>
      <c r="C334" s="119" t="s">
        <v>595</v>
      </c>
      <c r="D334" s="100" t="s">
        <v>138</v>
      </c>
      <c r="E334" s="101">
        <v>31965</v>
      </c>
      <c r="F334" s="100" t="s">
        <v>336</v>
      </c>
      <c r="G334" s="99" t="s">
        <v>4513</v>
      </c>
      <c r="H334" s="100" t="s">
        <v>4115</v>
      </c>
      <c r="I334" s="101">
        <v>41190</v>
      </c>
      <c r="J334" s="100" t="s">
        <v>336</v>
      </c>
      <c r="K334" s="100" t="s">
        <v>4020</v>
      </c>
      <c r="L334" s="100" t="s">
        <v>1746</v>
      </c>
      <c r="M334" s="102" t="s">
        <v>1747</v>
      </c>
      <c r="N334" s="103"/>
      <c r="O334" s="99" t="s">
        <v>2836</v>
      </c>
      <c r="P334" s="100" t="s">
        <v>623</v>
      </c>
      <c r="Q334" s="100" t="s">
        <v>1745</v>
      </c>
      <c r="R334" s="100" t="s">
        <v>623</v>
      </c>
      <c r="S334" s="99" t="s">
        <v>4670</v>
      </c>
      <c r="T334" s="99" t="s">
        <v>5034</v>
      </c>
      <c r="U334" s="100" t="s">
        <v>623</v>
      </c>
      <c r="V334" s="100"/>
      <c r="W334" s="100" t="s">
        <v>623</v>
      </c>
      <c r="X334" s="100" t="s">
        <v>17</v>
      </c>
      <c r="Y334" s="99" t="s">
        <v>5252</v>
      </c>
      <c r="Z334" s="99"/>
      <c r="AA334" s="99" t="s">
        <v>139</v>
      </c>
      <c r="AB334" s="105" t="s">
        <v>230</v>
      </c>
      <c r="AC334" s="100" t="s">
        <v>201</v>
      </c>
      <c r="AD334" s="99" t="s">
        <v>5249</v>
      </c>
      <c r="AE334" s="99" t="s">
        <v>117</v>
      </c>
      <c r="AF334" s="101">
        <v>40770</v>
      </c>
      <c r="AG334" s="104">
        <v>8</v>
      </c>
      <c r="AH334" s="101">
        <v>40816</v>
      </c>
      <c r="AI334" s="104">
        <v>9</v>
      </c>
      <c r="AJ334" s="105" t="s">
        <v>119</v>
      </c>
      <c r="AK334" s="106">
        <v>41172</v>
      </c>
      <c r="AL334" s="106">
        <v>41397</v>
      </c>
      <c r="AM334" s="101"/>
      <c r="AN334" s="104" t="s">
        <v>623</v>
      </c>
      <c r="AO334" s="100" t="s">
        <v>623</v>
      </c>
      <c r="AP334" s="107"/>
      <c r="AQ334" s="105" t="s">
        <v>5347</v>
      </c>
      <c r="AR334" s="107"/>
      <c r="AS334" s="96">
        <v>7</v>
      </c>
      <c r="AT334" s="96" t="s">
        <v>7646</v>
      </c>
    </row>
    <row r="335" spans="1:46" s="107" customFormat="1" ht="15.75" customHeight="1" x14ac:dyDescent="0.2">
      <c r="A335" s="118">
        <v>20309</v>
      </c>
      <c r="B335" s="119" t="s">
        <v>4440</v>
      </c>
      <c r="C335" s="119" t="s">
        <v>1542</v>
      </c>
      <c r="D335" s="100" t="s">
        <v>109</v>
      </c>
      <c r="E335" s="101"/>
      <c r="F335" s="100" t="s">
        <v>312</v>
      </c>
      <c r="G335" s="99" t="s">
        <v>4514</v>
      </c>
      <c r="H335" s="100" t="s">
        <v>623</v>
      </c>
      <c r="I335" s="101"/>
      <c r="J335" s="100" t="s">
        <v>623</v>
      </c>
      <c r="K335" s="100" t="s">
        <v>4020</v>
      </c>
      <c r="L335" s="100" t="s">
        <v>623</v>
      </c>
      <c r="M335" s="102" t="s">
        <v>623</v>
      </c>
      <c r="N335" s="103"/>
      <c r="O335" s="99" t="s">
        <v>623</v>
      </c>
      <c r="P335" s="100" t="s">
        <v>623</v>
      </c>
      <c r="Q335" s="100" t="s">
        <v>623</v>
      </c>
      <c r="R335" s="100" t="s">
        <v>623</v>
      </c>
      <c r="S335" s="99" t="s">
        <v>2565</v>
      </c>
      <c r="T335" s="99" t="s">
        <v>2565</v>
      </c>
      <c r="U335" s="100" t="s">
        <v>623</v>
      </c>
      <c r="V335" s="100"/>
      <c r="W335" s="100" t="s">
        <v>623</v>
      </c>
      <c r="X335" s="100" t="s">
        <v>15</v>
      </c>
      <c r="Y335" s="99"/>
      <c r="Z335" s="99"/>
      <c r="AA335" s="99" t="s">
        <v>139</v>
      </c>
      <c r="AB335" s="105" t="s">
        <v>230</v>
      </c>
      <c r="AC335" s="100" t="s">
        <v>2561</v>
      </c>
      <c r="AD335" s="99"/>
      <c r="AE335" s="99" t="s">
        <v>117</v>
      </c>
      <c r="AF335" s="101"/>
      <c r="AG335" s="104" t="s">
        <v>623</v>
      </c>
      <c r="AH335" s="101">
        <v>40813</v>
      </c>
      <c r="AI335" s="104">
        <v>9</v>
      </c>
      <c r="AJ335" s="108" t="s">
        <v>163</v>
      </c>
      <c r="AK335" s="112" t="s">
        <v>623</v>
      </c>
      <c r="AL335" s="112"/>
      <c r="AM335" s="110">
        <v>40833</v>
      </c>
      <c r="AN335" s="107">
        <v>10</v>
      </c>
      <c r="AO335" s="109" t="s">
        <v>623</v>
      </c>
      <c r="AQ335" s="108"/>
      <c r="AS335" s="96" t="s">
        <v>623</v>
      </c>
      <c r="AT335" s="96" t="s">
        <v>7646</v>
      </c>
    </row>
    <row r="336" spans="1:46" s="107" customFormat="1" ht="15.75" customHeight="1" x14ac:dyDescent="0.2">
      <c r="A336" s="118">
        <v>20310</v>
      </c>
      <c r="B336" s="119" t="s">
        <v>1702</v>
      </c>
      <c r="C336" s="119" t="s">
        <v>578</v>
      </c>
      <c r="D336" s="100" t="s">
        <v>109</v>
      </c>
      <c r="E336" s="101">
        <v>32241</v>
      </c>
      <c r="F336" s="100" t="s">
        <v>312</v>
      </c>
      <c r="G336" s="99" t="s">
        <v>4514</v>
      </c>
      <c r="H336" s="100" t="s">
        <v>1753</v>
      </c>
      <c r="I336" s="101">
        <v>40003</v>
      </c>
      <c r="J336" s="100" t="s">
        <v>312</v>
      </c>
      <c r="K336" s="100" t="s">
        <v>4020</v>
      </c>
      <c r="L336" s="100" t="s">
        <v>373</v>
      </c>
      <c r="M336" s="102"/>
      <c r="N336" s="103"/>
      <c r="O336" s="99" t="s">
        <v>2852</v>
      </c>
      <c r="P336" s="100" t="s">
        <v>623</v>
      </c>
      <c r="Q336" s="100" t="s">
        <v>4330</v>
      </c>
      <c r="R336" s="100" t="s">
        <v>623</v>
      </c>
      <c r="S336" s="99" t="s">
        <v>4854</v>
      </c>
      <c r="T336" s="99" t="s">
        <v>5152</v>
      </c>
      <c r="U336" s="100"/>
      <c r="V336" s="100"/>
      <c r="W336" s="100"/>
      <c r="X336" s="100" t="s">
        <v>17</v>
      </c>
      <c r="Y336" s="99" t="s">
        <v>5252</v>
      </c>
      <c r="Z336" s="99"/>
      <c r="AA336" s="99" t="s">
        <v>139</v>
      </c>
      <c r="AB336" s="105" t="s">
        <v>230</v>
      </c>
      <c r="AC336" s="100" t="s">
        <v>7918</v>
      </c>
      <c r="AD336" s="99"/>
      <c r="AE336" s="99" t="s">
        <v>117</v>
      </c>
      <c r="AF336" s="117">
        <v>41615</v>
      </c>
      <c r="AG336" s="104">
        <v>12</v>
      </c>
      <c r="AH336" s="101"/>
      <c r="AI336" s="104" t="s">
        <v>623</v>
      </c>
      <c r="AJ336" s="105" t="s">
        <v>2362</v>
      </c>
      <c r="AK336" s="106" t="s">
        <v>623</v>
      </c>
      <c r="AL336" s="106"/>
      <c r="AM336" s="101">
        <v>41442</v>
      </c>
      <c r="AN336" s="104">
        <v>6</v>
      </c>
      <c r="AO336" s="100"/>
      <c r="AQ336" s="105"/>
      <c r="AS336" s="96">
        <v>4</v>
      </c>
      <c r="AT336" s="96" t="s">
        <v>7646</v>
      </c>
    </row>
    <row r="337" spans="1:46" ht="19.5" customHeight="1" x14ac:dyDescent="0.2">
      <c r="A337" s="118">
        <v>20311</v>
      </c>
      <c r="B337" s="127" t="s">
        <v>1755</v>
      </c>
      <c r="C337" s="127" t="s">
        <v>975</v>
      </c>
      <c r="D337" s="100" t="s">
        <v>138</v>
      </c>
      <c r="E337" s="101">
        <v>31547</v>
      </c>
      <c r="F337" s="100"/>
      <c r="G337" s="99" t="s">
        <v>226</v>
      </c>
      <c r="H337" s="100" t="s">
        <v>1756</v>
      </c>
      <c r="I337" s="101">
        <v>37047</v>
      </c>
      <c r="J337" s="100" t="s">
        <v>226</v>
      </c>
      <c r="K337" s="100" t="s">
        <v>739</v>
      </c>
      <c r="L337" s="100">
        <v>0</v>
      </c>
      <c r="M337" s="102">
        <v>0</v>
      </c>
      <c r="N337" s="103"/>
      <c r="O337" s="216" t="s">
        <v>6267</v>
      </c>
      <c r="P337" s="100"/>
      <c r="Q337" s="100" t="s">
        <v>1759</v>
      </c>
      <c r="R337" s="100"/>
      <c r="S337" s="99" t="s">
        <v>1757</v>
      </c>
      <c r="T337" s="99" t="s">
        <v>1758</v>
      </c>
      <c r="U337" s="100" t="s">
        <v>1760</v>
      </c>
      <c r="V337" s="100"/>
      <c r="W337" s="100" t="s">
        <v>1761</v>
      </c>
      <c r="X337" s="100" t="s">
        <v>17</v>
      </c>
      <c r="Y337" s="99" t="s">
        <v>5252</v>
      </c>
      <c r="Z337" s="99"/>
      <c r="AA337" s="99" t="s">
        <v>139</v>
      </c>
      <c r="AB337" s="105" t="s">
        <v>230</v>
      </c>
      <c r="AC337" s="102" t="s">
        <v>65</v>
      </c>
      <c r="AD337" s="105" t="s">
        <v>70</v>
      </c>
      <c r="AE337" s="105" t="s">
        <v>226</v>
      </c>
      <c r="AF337" s="101"/>
      <c r="AG337" s="101"/>
      <c r="AH337" s="101">
        <v>40880</v>
      </c>
      <c r="AI337" s="104">
        <v>12</v>
      </c>
      <c r="AJ337" s="99" t="s">
        <v>163</v>
      </c>
      <c r="AK337" s="99"/>
      <c r="AL337" s="99"/>
      <c r="AM337" s="110">
        <v>40118</v>
      </c>
      <c r="AN337" s="107">
        <v>11</v>
      </c>
      <c r="AO337" s="100"/>
      <c r="AQ337" s="99"/>
      <c r="AS337" s="96">
        <v>5</v>
      </c>
      <c r="AT337" s="96" t="s">
        <v>7646</v>
      </c>
    </row>
    <row r="338" spans="1:46" s="107" customFormat="1" ht="15.75" customHeight="1" x14ac:dyDescent="0.2">
      <c r="A338" s="118">
        <v>20312</v>
      </c>
      <c r="B338" s="119" t="s">
        <v>1762</v>
      </c>
      <c r="C338" s="119" t="s">
        <v>1763</v>
      </c>
      <c r="D338" s="100" t="s">
        <v>109</v>
      </c>
      <c r="E338" s="101">
        <v>30438</v>
      </c>
      <c r="F338" s="100" t="s">
        <v>110</v>
      </c>
      <c r="G338" s="99" t="s">
        <v>4477</v>
      </c>
      <c r="H338" s="100" t="s">
        <v>1764</v>
      </c>
      <c r="I338" s="101">
        <v>36540</v>
      </c>
      <c r="J338" s="100" t="s">
        <v>879</v>
      </c>
      <c r="K338" s="100" t="s">
        <v>134</v>
      </c>
      <c r="L338" s="100" t="s">
        <v>610</v>
      </c>
      <c r="M338" s="102" t="s">
        <v>1638</v>
      </c>
      <c r="N338" s="103"/>
      <c r="O338" s="99" t="s">
        <v>4431</v>
      </c>
      <c r="P338" s="100" t="s">
        <v>623</v>
      </c>
      <c r="Q338" s="100" t="s">
        <v>1765</v>
      </c>
      <c r="R338" s="100" t="s">
        <v>623</v>
      </c>
      <c r="S338" s="99" t="s">
        <v>4932</v>
      </c>
      <c r="T338" s="99" t="s">
        <v>5205</v>
      </c>
      <c r="U338" s="100"/>
      <c r="V338" s="100"/>
      <c r="W338" s="100"/>
      <c r="X338" s="100" t="s">
        <v>11</v>
      </c>
      <c r="Y338" s="99" t="s">
        <v>10</v>
      </c>
      <c r="Z338" s="99"/>
      <c r="AA338" s="99">
        <v>3</v>
      </c>
      <c r="AB338" s="105" t="s">
        <v>116</v>
      </c>
      <c r="AC338" s="100" t="s">
        <v>65</v>
      </c>
      <c r="AD338" s="99"/>
      <c r="AE338" s="99" t="s">
        <v>226</v>
      </c>
      <c r="AF338" s="101"/>
      <c r="AG338" s="104" t="s">
        <v>623</v>
      </c>
      <c r="AH338" s="101">
        <v>40820</v>
      </c>
      <c r="AI338" s="104">
        <v>10</v>
      </c>
      <c r="AJ338" s="108" t="s">
        <v>163</v>
      </c>
      <c r="AK338" s="112" t="s">
        <v>623</v>
      </c>
      <c r="AL338" s="112"/>
      <c r="AM338" s="110">
        <v>40872</v>
      </c>
      <c r="AN338" s="107">
        <v>11</v>
      </c>
      <c r="AO338" s="109"/>
      <c r="AQ338" s="108"/>
      <c r="AS338" s="96">
        <v>5</v>
      </c>
      <c r="AT338" s="96" t="s">
        <v>7646</v>
      </c>
    </row>
    <row r="339" spans="1:46" ht="19.5" customHeight="1" x14ac:dyDescent="0.2">
      <c r="A339" s="118">
        <v>20313</v>
      </c>
      <c r="B339" s="119" t="s">
        <v>1767</v>
      </c>
      <c r="C339" s="119" t="s">
        <v>342</v>
      </c>
      <c r="D339" s="100" t="s">
        <v>138</v>
      </c>
      <c r="E339" s="101">
        <v>31964</v>
      </c>
      <c r="F339" s="100" t="s">
        <v>153</v>
      </c>
      <c r="G339" s="99" t="s">
        <v>4476</v>
      </c>
      <c r="H339" s="100" t="s">
        <v>1768</v>
      </c>
      <c r="I339" s="101">
        <v>40778</v>
      </c>
      <c r="J339" s="100" t="s">
        <v>110</v>
      </c>
      <c r="K339" s="100" t="s">
        <v>4020</v>
      </c>
      <c r="L339" s="100" t="s">
        <v>4081</v>
      </c>
      <c r="M339" s="102" t="s">
        <v>1747</v>
      </c>
      <c r="N339" s="103"/>
      <c r="O339" s="99" t="s">
        <v>2795</v>
      </c>
      <c r="P339" s="100" t="s">
        <v>1769</v>
      </c>
      <c r="Q339" s="100" t="s">
        <v>4150</v>
      </c>
      <c r="R339" s="100" t="s">
        <v>623</v>
      </c>
      <c r="S339" s="99" t="s">
        <v>4701</v>
      </c>
      <c r="T339" s="99" t="s">
        <v>4701</v>
      </c>
      <c r="U339" s="100" t="s">
        <v>4151</v>
      </c>
      <c r="V339" s="100" t="s">
        <v>4152</v>
      </c>
      <c r="W339" s="100" t="s">
        <v>1770</v>
      </c>
      <c r="X339" s="100" t="s">
        <v>14</v>
      </c>
      <c r="Y339" s="99" t="s">
        <v>13</v>
      </c>
      <c r="Z339" s="99"/>
      <c r="AA339" s="99">
        <v>3</v>
      </c>
      <c r="AB339" s="105" t="s">
        <v>116</v>
      </c>
      <c r="AC339" s="100" t="s">
        <v>25</v>
      </c>
      <c r="AD339" s="99" t="s">
        <v>29</v>
      </c>
      <c r="AE339" s="99" t="s">
        <v>117</v>
      </c>
      <c r="AF339" s="101">
        <v>40826</v>
      </c>
      <c r="AG339" s="104">
        <v>10</v>
      </c>
      <c r="AH339" s="101">
        <v>40887</v>
      </c>
      <c r="AI339" s="104">
        <v>12</v>
      </c>
      <c r="AJ339" s="105" t="s">
        <v>119</v>
      </c>
      <c r="AK339" s="106" t="s">
        <v>623</v>
      </c>
      <c r="AL339" s="106"/>
      <c r="AM339" s="101"/>
      <c r="AN339" s="104" t="s">
        <v>623</v>
      </c>
      <c r="AO339" s="100" t="s">
        <v>623</v>
      </c>
      <c r="AP339" s="107"/>
      <c r="AQ339" s="105" t="s">
        <v>5349</v>
      </c>
      <c r="AR339" s="107"/>
      <c r="AS339" s="96">
        <v>7</v>
      </c>
      <c r="AT339" s="96" t="s">
        <v>7646</v>
      </c>
    </row>
    <row r="340" spans="1:46" ht="19.5" customHeight="1" x14ac:dyDescent="0.2">
      <c r="A340" s="118">
        <v>20314</v>
      </c>
      <c r="B340" s="119" t="s">
        <v>1771</v>
      </c>
      <c r="C340" s="119" t="s">
        <v>241</v>
      </c>
      <c r="D340" s="100" t="s">
        <v>138</v>
      </c>
      <c r="E340" s="101">
        <v>32235</v>
      </c>
      <c r="F340" s="100" t="s">
        <v>110</v>
      </c>
      <c r="G340" s="99" t="s">
        <v>4477</v>
      </c>
      <c r="H340" s="100" t="s">
        <v>1772</v>
      </c>
      <c r="I340" s="101">
        <v>40103</v>
      </c>
      <c r="J340" s="100" t="s">
        <v>110</v>
      </c>
      <c r="K340" s="100" t="s">
        <v>4044</v>
      </c>
      <c r="L340" s="100" t="s">
        <v>4402</v>
      </c>
      <c r="M340" s="102" t="s">
        <v>1634</v>
      </c>
      <c r="N340" s="103"/>
      <c r="O340" s="99" t="s">
        <v>4403</v>
      </c>
      <c r="P340" s="100" t="s">
        <v>1774</v>
      </c>
      <c r="Q340" s="100" t="s">
        <v>1775</v>
      </c>
      <c r="R340" s="100" t="s">
        <v>623</v>
      </c>
      <c r="S340" s="99" t="s">
        <v>4919</v>
      </c>
      <c r="T340" s="99" t="s">
        <v>5195</v>
      </c>
      <c r="U340" s="100"/>
      <c r="V340" s="100"/>
      <c r="W340" s="100"/>
      <c r="X340" s="100" t="s">
        <v>15</v>
      </c>
      <c r="Y340" s="99"/>
      <c r="Z340" s="99"/>
      <c r="AA340" s="99" t="s">
        <v>139</v>
      </c>
      <c r="AB340" s="105" t="s">
        <v>230</v>
      </c>
      <c r="AC340" s="100"/>
      <c r="AD340" s="99"/>
      <c r="AE340" s="99" t="s">
        <v>117</v>
      </c>
      <c r="AF340" s="101"/>
      <c r="AG340" s="104" t="s">
        <v>623</v>
      </c>
      <c r="AH340" s="101">
        <v>40840</v>
      </c>
      <c r="AI340" s="104">
        <v>10</v>
      </c>
      <c r="AJ340" s="108" t="s">
        <v>163</v>
      </c>
      <c r="AK340" s="112" t="s">
        <v>623</v>
      </c>
      <c r="AL340" s="112"/>
      <c r="AM340" s="110">
        <v>40909</v>
      </c>
      <c r="AN340" s="107">
        <v>1</v>
      </c>
      <c r="AO340" s="109" t="s">
        <v>623</v>
      </c>
      <c r="AP340" s="107"/>
      <c r="AQ340" s="108"/>
      <c r="AR340" s="107"/>
      <c r="AS340" s="96">
        <v>4</v>
      </c>
      <c r="AT340" s="96" t="s">
        <v>7646</v>
      </c>
    </row>
    <row r="341" spans="1:46" s="107" customFormat="1" ht="15.75" customHeight="1" x14ac:dyDescent="0.2">
      <c r="A341" s="118">
        <v>20315</v>
      </c>
      <c r="B341" s="119" t="s">
        <v>1776</v>
      </c>
      <c r="C341" s="119" t="s">
        <v>601</v>
      </c>
      <c r="D341" s="100" t="s">
        <v>138</v>
      </c>
      <c r="E341" s="101">
        <v>31583</v>
      </c>
      <c r="F341" s="100" t="s">
        <v>904</v>
      </c>
      <c r="G341" s="99" t="s">
        <v>4509</v>
      </c>
      <c r="H341" s="100" t="s">
        <v>1777</v>
      </c>
      <c r="I341" s="101">
        <v>38500</v>
      </c>
      <c r="J341" s="100" t="s">
        <v>904</v>
      </c>
      <c r="K341" s="100" t="s">
        <v>4020</v>
      </c>
      <c r="L341" s="100" t="s">
        <v>610</v>
      </c>
      <c r="M341" s="102" t="s">
        <v>1779</v>
      </c>
      <c r="N341" s="103"/>
      <c r="O341" s="99" t="s">
        <v>4102</v>
      </c>
      <c r="P341" s="100" t="s">
        <v>623</v>
      </c>
      <c r="Q341" s="100" t="s">
        <v>1778</v>
      </c>
      <c r="R341" s="100" t="s">
        <v>623</v>
      </c>
      <c r="S341" s="99" t="s">
        <v>4656</v>
      </c>
      <c r="T341" s="99" t="s">
        <v>5024</v>
      </c>
      <c r="U341" s="100"/>
      <c r="V341" s="100"/>
      <c r="W341" s="100"/>
      <c r="X341" s="100" t="s">
        <v>17</v>
      </c>
      <c r="Y341" s="99" t="s">
        <v>5252</v>
      </c>
      <c r="Z341" s="99"/>
      <c r="AA341" s="99" t="s">
        <v>139</v>
      </c>
      <c r="AB341" s="105" t="s">
        <v>230</v>
      </c>
      <c r="AC341" s="100" t="s">
        <v>65</v>
      </c>
      <c r="AD341" s="99"/>
      <c r="AE341" s="99" t="s">
        <v>226</v>
      </c>
      <c r="AF341" s="101"/>
      <c r="AG341" s="104" t="s">
        <v>623</v>
      </c>
      <c r="AH341" s="101">
        <v>40812</v>
      </c>
      <c r="AI341" s="104">
        <v>9</v>
      </c>
      <c r="AJ341" s="108" t="s">
        <v>163</v>
      </c>
      <c r="AK341" s="112" t="s">
        <v>623</v>
      </c>
      <c r="AL341" s="112"/>
      <c r="AM341" s="110">
        <v>40871</v>
      </c>
      <c r="AN341" s="107">
        <v>11</v>
      </c>
      <c r="AO341" s="109"/>
      <c r="AQ341" s="108"/>
      <c r="AS341" s="96">
        <v>6</v>
      </c>
      <c r="AT341" s="96" t="s">
        <v>7646</v>
      </c>
    </row>
    <row r="342" spans="1:46" s="107" customFormat="1" ht="19.5" customHeight="1" x14ac:dyDescent="0.2">
      <c r="A342" s="118">
        <v>20316</v>
      </c>
      <c r="B342" s="119" t="s">
        <v>247</v>
      </c>
      <c r="C342" s="119" t="s">
        <v>768</v>
      </c>
      <c r="D342" s="100" t="s">
        <v>138</v>
      </c>
      <c r="E342" s="101">
        <v>28751</v>
      </c>
      <c r="F342" s="100" t="s">
        <v>336</v>
      </c>
      <c r="G342" s="99" t="s">
        <v>4513</v>
      </c>
      <c r="H342" s="100" t="s">
        <v>1781</v>
      </c>
      <c r="I342" s="101">
        <v>34052</v>
      </c>
      <c r="J342" s="100" t="s">
        <v>336</v>
      </c>
      <c r="K342" s="100" t="s">
        <v>4020</v>
      </c>
      <c r="L342" s="100" t="s">
        <v>4248</v>
      </c>
      <c r="M342" s="102" t="s">
        <v>1783</v>
      </c>
      <c r="N342" s="103"/>
      <c r="O342" s="99" t="s">
        <v>2815</v>
      </c>
      <c r="P342" s="100" t="s">
        <v>1782</v>
      </c>
      <c r="Q342" s="100" t="s">
        <v>4249</v>
      </c>
      <c r="R342" s="100" t="s">
        <v>623</v>
      </c>
      <c r="S342" s="99" t="s">
        <v>4788</v>
      </c>
      <c r="T342" s="99" t="s">
        <v>4788</v>
      </c>
      <c r="U342" s="100"/>
      <c r="V342" s="100"/>
      <c r="W342" s="100"/>
      <c r="X342" s="100" t="s">
        <v>12</v>
      </c>
      <c r="Y342" s="99" t="s">
        <v>308</v>
      </c>
      <c r="Z342" s="99"/>
      <c r="AA342" s="99">
        <v>2</v>
      </c>
      <c r="AB342" s="105" t="s">
        <v>611</v>
      </c>
      <c r="AC342" s="100" t="s">
        <v>31</v>
      </c>
      <c r="AD342" s="99" t="s">
        <v>37</v>
      </c>
      <c r="AE342" s="99" t="s">
        <v>117</v>
      </c>
      <c r="AF342" s="101">
        <v>40812</v>
      </c>
      <c r="AG342" s="104">
        <v>9</v>
      </c>
      <c r="AH342" s="101">
        <v>40873</v>
      </c>
      <c r="AI342" s="104">
        <v>11</v>
      </c>
      <c r="AJ342" s="105" t="s">
        <v>119</v>
      </c>
      <c r="AK342" s="106" t="s">
        <v>623</v>
      </c>
      <c r="AL342" s="106"/>
      <c r="AM342" s="101"/>
      <c r="AN342" s="104"/>
      <c r="AO342" s="100" t="s">
        <v>623</v>
      </c>
      <c r="AQ342" s="105" t="s">
        <v>5348</v>
      </c>
      <c r="AS342" s="96">
        <v>9</v>
      </c>
      <c r="AT342" s="96" t="s">
        <v>7646</v>
      </c>
    </row>
    <row r="343" spans="1:46" ht="19.5" customHeight="1" x14ac:dyDescent="0.2">
      <c r="A343" s="118">
        <v>20317</v>
      </c>
      <c r="B343" s="119" t="s">
        <v>1784</v>
      </c>
      <c r="C343" s="119" t="s">
        <v>1785</v>
      </c>
      <c r="D343" s="100" t="s">
        <v>138</v>
      </c>
      <c r="E343" s="101">
        <v>27296</v>
      </c>
      <c r="F343" s="100" t="s">
        <v>355</v>
      </c>
      <c r="G343" s="99" t="s">
        <v>4510</v>
      </c>
      <c r="H343" s="100" t="s">
        <v>1786</v>
      </c>
      <c r="I343" s="101">
        <v>32263</v>
      </c>
      <c r="J343" s="100" t="s">
        <v>355</v>
      </c>
      <c r="K343" s="100" t="s">
        <v>4020</v>
      </c>
      <c r="L343" s="100" t="s">
        <v>4103</v>
      </c>
      <c r="M343" s="102" t="s">
        <v>2222</v>
      </c>
      <c r="N343" s="103"/>
      <c r="O343" s="99" t="s">
        <v>4104</v>
      </c>
      <c r="P343" s="100" t="s">
        <v>623</v>
      </c>
      <c r="Q343" s="100" t="s">
        <v>4105</v>
      </c>
      <c r="R343" s="100" t="s">
        <v>623</v>
      </c>
      <c r="S343" s="99" t="s">
        <v>4657</v>
      </c>
      <c r="T343" s="99" t="s">
        <v>5025</v>
      </c>
      <c r="U343" s="100"/>
      <c r="V343" s="100"/>
      <c r="W343" s="100"/>
      <c r="X343" s="100" t="s">
        <v>17</v>
      </c>
      <c r="Y343" s="99" t="s">
        <v>5252</v>
      </c>
      <c r="Z343" s="99"/>
      <c r="AA343" s="99" t="s">
        <v>139</v>
      </c>
      <c r="AB343" s="105" t="s">
        <v>230</v>
      </c>
      <c r="AC343" s="100" t="s">
        <v>2672</v>
      </c>
      <c r="AD343" s="99" t="s">
        <v>2676</v>
      </c>
      <c r="AE343" s="99" t="s">
        <v>226</v>
      </c>
      <c r="AF343" s="101">
        <v>40840</v>
      </c>
      <c r="AG343" s="104">
        <v>10</v>
      </c>
      <c r="AH343" s="101">
        <v>40901</v>
      </c>
      <c r="AI343" s="104">
        <v>12</v>
      </c>
      <c r="AJ343" s="105" t="s">
        <v>119</v>
      </c>
      <c r="AK343" s="106" t="s">
        <v>623</v>
      </c>
      <c r="AL343" s="106"/>
      <c r="AM343" s="101"/>
      <c r="AN343" s="104" t="s">
        <v>623</v>
      </c>
      <c r="AO343" s="100" t="s">
        <v>623</v>
      </c>
      <c r="AP343" s="107"/>
      <c r="AQ343" s="105" t="s">
        <v>5347</v>
      </c>
      <c r="AR343" s="107"/>
      <c r="AS343" s="96">
        <v>9</v>
      </c>
      <c r="AT343" s="96" t="s">
        <v>7646</v>
      </c>
    </row>
    <row r="344" spans="1:46" s="107" customFormat="1" ht="19.5" customHeight="1" x14ac:dyDescent="0.2">
      <c r="A344" s="118">
        <v>20318</v>
      </c>
      <c r="B344" s="127" t="s">
        <v>534</v>
      </c>
      <c r="C344" s="127" t="s">
        <v>259</v>
      </c>
      <c r="D344" s="100" t="s">
        <v>138</v>
      </c>
      <c r="E344" s="101">
        <v>32245</v>
      </c>
      <c r="F344" s="100"/>
      <c r="G344" s="99" t="s">
        <v>275</v>
      </c>
      <c r="H344" s="100" t="s">
        <v>1789</v>
      </c>
      <c r="I344" s="101">
        <v>38677</v>
      </c>
      <c r="J344" s="100" t="s">
        <v>275</v>
      </c>
      <c r="K344" s="100" t="s">
        <v>307</v>
      </c>
      <c r="L344" s="100" t="s">
        <v>1795</v>
      </c>
      <c r="M344" s="102" t="s">
        <v>1796</v>
      </c>
      <c r="N344" s="103"/>
      <c r="O344" s="216" t="s">
        <v>6268</v>
      </c>
      <c r="P344" s="100"/>
      <c r="Q344" s="100" t="s">
        <v>1792</v>
      </c>
      <c r="R344" s="100"/>
      <c r="S344" s="99" t="s">
        <v>1790</v>
      </c>
      <c r="T344" s="99" t="s">
        <v>1791</v>
      </c>
      <c r="U344" s="100" t="s">
        <v>1793</v>
      </c>
      <c r="V344" s="100"/>
      <c r="W344" s="100" t="s">
        <v>1794</v>
      </c>
      <c r="X344" s="100" t="s">
        <v>16</v>
      </c>
      <c r="Y344" s="99" t="s">
        <v>3011</v>
      </c>
      <c r="Z344" s="99"/>
      <c r="AA344" s="99" t="s">
        <v>139</v>
      </c>
      <c r="AB344" s="105" t="s">
        <v>230</v>
      </c>
      <c r="AC344" s="102" t="s">
        <v>65</v>
      </c>
      <c r="AD344" s="105" t="s">
        <v>70</v>
      </c>
      <c r="AE344" s="105" t="s">
        <v>226</v>
      </c>
      <c r="AF344" s="101"/>
      <c r="AG344" s="101"/>
      <c r="AH344" s="101">
        <v>40900</v>
      </c>
      <c r="AI344" s="104">
        <v>12</v>
      </c>
      <c r="AJ344" s="99" t="s">
        <v>163</v>
      </c>
      <c r="AK344" s="99"/>
      <c r="AL344" s="99"/>
      <c r="AM344" s="110">
        <v>41153</v>
      </c>
      <c r="AN344" s="107">
        <v>9</v>
      </c>
      <c r="AO344" s="100"/>
      <c r="AP344" s="104"/>
      <c r="AQ344" s="99"/>
      <c r="AR344" s="104"/>
      <c r="AS344" s="96">
        <v>4</v>
      </c>
      <c r="AT344" s="96" t="s">
        <v>7646</v>
      </c>
    </row>
    <row r="345" spans="1:46" s="107" customFormat="1" ht="15.75" customHeight="1" x14ac:dyDescent="0.2">
      <c r="A345" s="118">
        <v>20319</v>
      </c>
      <c r="B345" s="119" t="s">
        <v>1797</v>
      </c>
      <c r="C345" s="119" t="s">
        <v>472</v>
      </c>
      <c r="D345" s="100" t="s">
        <v>138</v>
      </c>
      <c r="E345" s="101">
        <v>32113</v>
      </c>
      <c r="F345" s="100" t="s">
        <v>184</v>
      </c>
      <c r="G345" s="99" t="s">
        <v>4479</v>
      </c>
      <c r="H345" s="100" t="s">
        <v>1798</v>
      </c>
      <c r="I345" s="101">
        <v>38331</v>
      </c>
      <c r="J345" s="100" t="s">
        <v>184</v>
      </c>
      <c r="K345" s="100" t="s">
        <v>4020</v>
      </c>
      <c r="L345" s="100" t="s">
        <v>219</v>
      </c>
      <c r="M345" s="102" t="s">
        <v>4036</v>
      </c>
      <c r="N345" s="103"/>
      <c r="O345" s="99" t="s">
        <v>2807</v>
      </c>
      <c r="P345" s="100" t="s">
        <v>1799</v>
      </c>
      <c r="Q345" s="100" t="s">
        <v>4037</v>
      </c>
      <c r="R345" s="100" t="s">
        <v>623</v>
      </c>
      <c r="S345" s="99" t="s">
        <v>4602</v>
      </c>
      <c r="T345" s="99" t="s">
        <v>4984</v>
      </c>
      <c r="U345" s="100"/>
      <c r="V345" s="100"/>
      <c r="W345" s="100"/>
      <c r="X345" s="100" t="s">
        <v>17</v>
      </c>
      <c r="Y345" s="99" t="s">
        <v>5252</v>
      </c>
      <c r="Z345" s="99"/>
      <c r="AA345" s="99" t="s">
        <v>139</v>
      </c>
      <c r="AB345" s="105" t="s">
        <v>230</v>
      </c>
      <c r="AC345" s="100" t="s">
        <v>31</v>
      </c>
      <c r="AD345" s="105" t="s">
        <v>35</v>
      </c>
      <c r="AE345" s="99" t="s">
        <v>117</v>
      </c>
      <c r="AF345" s="101">
        <v>40848</v>
      </c>
      <c r="AG345" s="104">
        <v>11</v>
      </c>
      <c r="AH345" s="101">
        <v>40878</v>
      </c>
      <c r="AI345" s="104">
        <v>12</v>
      </c>
      <c r="AJ345" s="105" t="s">
        <v>119</v>
      </c>
      <c r="AK345" s="106" t="s">
        <v>623</v>
      </c>
      <c r="AL345" s="106"/>
      <c r="AM345" s="101"/>
      <c r="AN345" s="104" t="s">
        <v>623</v>
      </c>
      <c r="AO345" s="100" t="s">
        <v>623</v>
      </c>
      <c r="AQ345" s="105" t="s">
        <v>5347</v>
      </c>
      <c r="AS345" s="96">
        <v>12</v>
      </c>
      <c r="AT345" s="96" t="s">
        <v>7646</v>
      </c>
    </row>
    <row r="346" spans="1:46" s="107" customFormat="1" ht="15.75" customHeight="1" x14ac:dyDescent="0.2">
      <c r="A346" s="118">
        <v>20320</v>
      </c>
      <c r="B346" s="119" t="s">
        <v>1532</v>
      </c>
      <c r="C346" s="119" t="s">
        <v>1354</v>
      </c>
      <c r="D346" s="100" t="s">
        <v>109</v>
      </c>
      <c r="E346" s="101">
        <v>31072</v>
      </c>
      <c r="F346" s="100" t="s">
        <v>312</v>
      </c>
      <c r="G346" s="99" t="s">
        <v>4514</v>
      </c>
      <c r="H346" s="100" t="s">
        <v>1800</v>
      </c>
      <c r="I346" s="101">
        <v>39286</v>
      </c>
      <c r="J346" s="100" t="s">
        <v>312</v>
      </c>
      <c r="K346" s="100" t="s">
        <v>4020</v>
      </c>
      <c r="L346" s="100" t="s">
        <v>157</v>
      </c>
      <c r="M346" s="102" t="s">
        <v>1918</v>
      </c>
      <c r="N346" s="103"/>
      <c r="O346" s="99" t="s">
        <v>4204</v>
      </c>
      <c r="P346" s="100" t="s">
        <v>623</v>
      </c>
      <c r="Q346" s="100" t="s">
        <v>4205</v>
      </c>
      <c r="R346" s="100" t="s">
        <v>623</v>
      </c>
      <c r="S346" s="99" t="s">
        <v>4746</v>
      </c>
      <c r="T346" s="99" t="s">
        <v>5085</v>
      </c>
      <c r="U346" s="100"/>
      <c r="V346" s="100"/>
      <c r="W346" s="100"/>
      <c r="X346" s="100" t="s">
        <v>9</v>
      </c>
      <c r="Y346" s="99" t="s">
        <v>2970</v>
      </c>
      <c r="Z346" s="99"/>
      <c r="AA346" s="99" t="s">
        <v>144</v>
      </c>
      <c r="AB346" s="105" t="s">
        <v>116</v>
      </c>
      <c r="AC346" s="100" t="s">
        <v>25</v>
      </c>
      <c r="AD346" s="99" t="s">
        <v>27</v>
      </c>
      <c r="AE346" s="99" t="s">
        <v>117</v>
      </c>
      <c r="AF346" s="101">
        <v>40848</v>
      </c>
      <c r="AG346" s="104">
        <v>11</v>
      </c>
      <c r="AH346" s="101">
        <v>40909</v>
      </c>
      <c r="AI346" s="104">
        <v>1</v>
      </c>
      <c r="AJ346" s="105" t="s">
        <v>119</v>
      </c>
      <c r="AK346" s="106" t="s">
        <v>623</v>
      </c>
      <c r="AL346" s="106"/>
      <c r="AM346" s="101"/>
      <c r="AN346" s="104" t="s">
        <v>623</v>
      </c>
      <c r="AO346" s="100" t="s">
        <v>623</v>
      </c>
      <c r="AQ346" s="105" t="s">
        <v>5349</v>
      </c>
      <c r="AS346" s="96">
        <v>1</v>
      </c>
      <c r="AT346" s="96" t="s">
        <v>7646</v>
      </c>
    </row>
    <row r="347" spans="1:46" s="107" customFormat="1" ht="19.5" customHeight="1" x14ac:dyDescent="0.2">
      <c r="A347" s="118">
        <v>20321</v>
      </c>
      <c r="B347" s="119" t="s">
        <v>592</v>
      </c>
      <c r="C347" s="119" t="s">
        <v>601</v>
      </c>
      <c r="D347" s="100" t="s">
        <v>138</v>
      </c>
      <c r="E347" s="101">
        <v>32306</v>
      </c>
      <c r="F347" s="100" t="s">
        <v>1003</v>
      </c>
      <c r="G347" s="99" t="s">
        <v>4544</v>
      </c>
      <c r="H347" s="100" t="s">
        <v>1801</v>
      </c>
      <c r="I347" s="101">
        <v>38574</v>
      </c>
      <c r="J347" s="100" t="s">
        <v>1003</v>
      </c>
      <c r="K347" s="100" t="s">
        <v>4020</v>
      </c>
      <c r="L347" s="100" t="s">
        <v>4106</v>
      </c>
      <c r="M347" s="102" t="s">
        <v>1803</v>
      </c>
      <c r="N347" s="103"/>
      <c r="O347" s="99" t="s">
        <v>4293</v>
      </c>
      <c r="P347" s="100" t="s">
        <v>623</v>
      </c>
      <c r="Q347" s="100" t="s">
        <v>1802</v>
      </c>
      <c r="R347" s="100" t="s">
        <v>623</v>
      </c>
      <c r="S347" s="99" t="s">
        <v>4822</v>
      </c>
      <c r="T347" s="99" t="s">
        <v>5130</v>
      </c>
      <c r="U347" s="100"/>
      <c r="V347" s="100"/>
      <c r="W347" s="100"/>
      <c r="X347" s="100" t="s">
        <v>15</v>
      </c>
      <c r="Y347" s="99"/>
      <c r="Z347" s="99"/>
      <c r="AA347" s="99" t="s">
        <v>139</v>
      </c>
      <c r="AB347" s="105" t="s">
        <v>230</v>
      </c>
      <c r="AC347" s="100" t="s">
        <v>2561</v>
      </c>
      <c r="AD347" s="99"/>
      <c r="AE347" s="99" t="s">
        <v>117</v>
      </c>
      <c r="AF347" s="101"/>
      <c r="AG347" s="104" t="s">
        <v>623</v>
      </c>
      <c r="AH347" s="101"/>
      <c r="AI347" s="104" t="s">
        <v>623</v>
      </c>
      <c r="AJ347" s="108" t="s">
        <v>163</v>
      </c>
      <c r="AK347" s="112" t="s">
        <v>623</v>
      </c>
      <c r="AL347" s="112"/>
      <c r="AM347" s="110">
        <v>40882</v>
      </c>
      <c r="AN347" s="107">
        <v>12</v>
      </c>
      <c r="AO347" s="109"/>
      <c r="AQ347" s="108"/>
      <c r="AS347" s="96">
        <v>6</v>
      </c>
      <c r="AT347" s="96" t="s">
        <v>7646</v>
      </c>
    </row>
    <row r="348" spans="1:46" ht="15.75" customHeight="1" x14ac:dyDescent="0.2">
      <c r="A348" s="118">
        <v>20322</v>
      </c>
      <c r="B348" s="127" t="s">
        <v>616</v>
      </c>
      <c r="C348" s="127" t="s">
        <v>241</v>
      </c>
      <c r="D348" s="100" t="s">
        <v>138</v>
      </c>
      <c r="E348" s="101"/>
      <c r="F348" s="100"/>
      <c r="G348" s="99"/>
      <c r="H348" s="100"/>
      <c r="I348" s="101"/>
      <c r="J348" s="100"/>
      <c r="K348" s="100"/>
      <c r="L348" s="100">
        <v>0</v>
      </c>
      <c r="M348" s="102">
        <v>0</v>
      </c>
      <c r="N348" s="103"/>
      <c r="O348" s="216">
        <v>0</v>
      </c>
      <c r="P348" s="100"/>
      <c r="Q348" s="100"/>
      <c r="R348" s="100"/>
      <c r="S348" s="99">
        <v>0</v>
      </c>
      <c r="T348" s="99"/>
      <c r="U348" s="100">
        <v>0</v>
      </c>
      <c r="V348" s="100"/>
      <c r="W348" s="100">
        <v>0</v>
      </c>
      <c r="X348" s="100"/>
      <c r="Y348" s="99"/>
      <c r="Z348" s="99"/>
      <c r="AA348" s="99"/>
      <c r="AB348" s="105"/>
      <c r="AC348" s="102" t="s">
        <v>52</v>
      </c>
      <c r="AD348" s="105"/>
      <c r="AE348" s="105" t="s">
        <v>117</v>
      </c>
      <c r="AF348" s="101"/>
      <c r="AG348" s="101"/>
      <c r="AH348" s="101"/>
      <c r="AI348" s="104" t="s">
        <v>623</v>
      </c>
      <c r="AJ348" s="99" t="s">
        <v>163</v>
      </c>
      <c r="AK348" s="99"/>
      <c r="AL348" s="99"/>
      <c r="AM348" s="110">
        <v>41122</v>
      </c>
      <c r="AN348" s="107">
        <v>8</v>
      </c>
      <c r="AO348" s="100"/>
      <c r="AQ348" s="99"/>
      <c r="AS348" s="96" t="s">
        <v>623</v>
      </c>
      <c r="AT348" s="96" t="s">
        <v>7646</v>
      </c>
    </row>
    <row r="349" spans="1:46" s="107" customFormat="1" ht="15.75" customHeight="1" x14ac:dyDescent="0.2">
      <c r="A349" s="118">
        <v>20323</v>
      </c>
      <c r="B349" s="119" t="s">
        <v>1805</v>
      </c>
      <c r="C349" s="119" t="s">
        <v>472</v>
      </c>
      <c r="D349" s="100" t="s">
        <v>138</v>
      </c>
      <c r="E349" s="101">
        <v>32745</v>
      </c>
      <c r="F349" s="100" t="s">
        <v>1123</v>
      </c>
      <c r="G349" s="99" t="s">
        <v>4548</v>
      </c>
      <c r="H349" s="100" t="s">
        <v>4259</v>
      </c>
      <c r="I349" s="101">
        <v>40366</v>
      </c>
      <c r="J349" s="100" t="s">
        <v>623</v>
      </c>
      <c r="K349" s="100" t="s">
        <v>4020</v>
      </c>
      <c r="L349" s="100" t="s">
        <v>623</v>
      </c>
      <c r="M349" s="102" t="s">
        <v>623</v>
      </c>
      <c r="N349" s="103"/>
      <c r="O349" s="99" t="s">
        <v>2884</v>
      </c>
      <c r="P349" s="100" t="s">
        <v>623</v>
      </c>
      <c r="Q349" s="100" t="s">
        <v>4260</v>
      </c>
      <c r="R349" s="100" t="s">
        <v>623</v>
      </c>
      <c r="S349" s="99" t="s">
        <v>2565</v>
      </c>
      <c r="T349" s="99" t="s">
        <v>2565</v>
      </c>
      <c r="U349" s="100"/>
      <c r="V349" s="100"/>
      <c r="W349" s="100"/>
      <c r="X349" s="100" t="s">
        <v>17</v>
      </c>
      <c r="Y349" s="99" t="s">
        <v>5252</v>
      </c>
      <c r="Z349" s="99"/>
      <c r="AA349" s="99" t="s">
        <v>139</v>
      </c>
      <c r="AB349" s="105" t="s">
        <v>230</v>
      </c>
      <c r="AC349" s="100" t="s">
        <v>2632</v>
      </c>
      <c r="AD349" s="99" t="s">
        <v>2634</v>
      </c>
      <c r="AE349" s="99" t="s">
        <v>226</v>
      </c>
      <c r="AF349" s="101"/>
      <c r="AG349" s="104" t="s">
        <v>623</v>
      </c>
      <c r="AH349" s="101">
        <v>41530</v>
      </c>
      <c r="AI349" s="104">
        <v>9</v>
      </c>
      <c r="AJ349" s="105" t="s">
        <v>119</v>
      </c>
      <c r="AK349" s="106" t="s">
        <v>623</v>
      </c>
      <c r="AL349" s="106"/>
      <c r="AM349" s="101">
        <v>41455</v>
      </c>
      <c r="AN349" s="104">
        <v>6</v>
      </c>
      <c r="AO349" s="100" t="s">
        <v>623</v>
      </c>
      <c r="AQ349" s="105" t="s">
        <v>5348</v>
      </c>
      <c r="AS349" s="96">
        <v>8</v>
      </c>
      <c r="AT349" s="96" t="s">
        <v>7646</v>
      </c>
    </row>
    <row r="350" spans="1:46" ht="19.5" customHeight="1" x14ac:dyDescent="0.2">
      <c r="A350" s="118">
        <v>20324</v>
      </c>
      <c r="B350" s="119" t="s">
        <v>1806</v>
      </c>
      <c r="C350" s="119" t="s">
        <v>1807</v>
      </c>
      <c r="D350" s="100" t="s">
        <v>138</v>
      </c>
      <c r="E350" s="101">
        <v>32633</v>
      </c>
      <c r="F350" s="100" t="s">
        <v>712</v>
      </c>
      <c r="G350" s="99" t="s">
        <v>4502</v>
      </c>
      <c r="H350" s="100" t="s">
        <v>1808</v>
      </c>
      <c r="I350" s="101">
        <v>38986</v>
      </c>
      <c r="J350" s="100" t="s">
        <v>623</v>
      </c>
      <c r="K350" s="100" t="s">
        <v>4020</v>
      </c>
      <c r="L350" s="100" t="s">
        <v>623</v>
      </c>
      <c r="M350" s="102" t="s">
        <v>623</v>
      </c>
      <c r="N350" s="103"/>
      <c r="O350" s="99" t="s">
        <v>2886</v>
      </c>
      <c r="P350" s="100" t="s">
        <v>1809</v>
      </c>
      <c r="Q350" s="100" t="s">
        <v>4070</v>
      </c>
      <c r="R350" s="100" t="s">
        <v>623</v>
      </c>
      <c r="S350" s="99" t="s">
        <v>2565</v>
      </c>
      <c r="T350" s="99" t="s">
        <v>2565</v>
      </c>
      <c r="U350" s="100"/>
      <c r="V350" s="100"/>
      <c r="W350" s="100"/>
      <c r="X350" s="102" t="s">
        <v>3012</v>
      </c>
      <c r="Y350" s="99" t="s">
        <v>3013</v>
      </c>
      <c r="Z350" s="99"/>
      <c r="AA350" s="99" t="s">
        <v>139</v>
      </c>
      <c r="AB350" s="105" t="s">
        <v>230</v>
      </c>
      <c r="AC350" s="100" t="s">
        <v>2632</v>
      </c>
      <c r="AD350" s="99" t="s">
        <v>2634</v>
      </c>
      <c r="AE350" s="99" t="s">
        <v>226</v>
      </c>
      <c r="AF350" s="101">
        <v>40848</v>
      </c>
      <c r="AG350" s="104">
        <v>11</v>
      </c>
      <c r="AH350" s="101">
        <v>40909</v>
      </c>
      <c r="AI350" s="104">
        <v>1</v>
      </c>
      <c r="AJ350" s="105" t="s">
        <v>119</v>
      </c>
      <c r="AK350" s="106" t="s">
        <v>623</v>
      </c>
      <c r="AL350" s="106"/>
      <c r="AM350" s="101"/>
      <c r="AN350" s="104" t="s">
        <v>623</v>
      </c>
      <c r="AO350" s="100" t="s">
        <v>623</v>
      </c>
      <c r="AP350" s="107"/>
      <c r="AQ350" s="105" t="s">
        <v>5348</v>
      </c>
      <c r="AR350" s="107"/>
      <c r="AS350" s="96">
        <v>5</v>
      </c>
      <c r="AT350" s="96" t="s">
        <v>7646</v>
      </c>
    </row>
    <row r="351" spans="1:46" ht="19.5" customHeight="1" x14ac:dyDescent="0.2">
      <c r="A351" s="118">
        <v>20325</v>
      </c>
      <c r="B351" s="119" t="s">
        <v>1810</v>
      </c>
      <c r="C351" s="119" t="s">
        <v>369</v>
      </c>
      <c r="D351" s="100" t="s">
        <v>138</v>
      </c>
      <c r="E351" s="101">
        <v>32741</v>
      </c>
      <c r="F351" s="100" t="s">
        <v>110</v>
      </c>
      <c r="G351" s="99" t="s">
        <v>4477</v>
      </c>
      <c r="H351" s="100" t="s">
        <v>1811</v>
      </c>
      <c r="I351" s="101">
        <v>39067</v>
      </c>
      <c r="J351" s="100" t="s">
        <v>184</v>
      </c>
      <c r="K351" s="100" t="s">
        <v>4020</v>
      </c>
      <c r="L351" s="100" t="s">
        <v>143</v>
      </c>
      <c r="M351" s="102" t="s">
        <v>4029</v>
      </c>
      <c r="N351" s="103"/>
      <c r="O351" s="99" t="s">
        <v>2869</v>
      </c>
      <c r="P351" s="100" t="s">
        <v>1812</v>
      </c>
      <c r="Q351" s="100" t="s">
        <v>4443</v>
      </c>
      <c r="R351" s="100" t="s">
        <v>623</v>
      </c>
      <c r="S351" s="99" t="s">
        <v>4947</v>
      </c>
      <c r="T351" s="99" t="s">
        <v>5215</v>
      </c>
      <c r="U351" s="100"/>
      <c r="V351" s="100"/>
      <c r="W351" s="100"/>
      <c r="X351" s="100" t="s">
        <v>17</v>
      </c>
      <c r="Y351" s="99" t="s">
        <v>5252</v>
      </c>
      <c r="Z351" s="99"/>
      <c r="AA351" s="99" t="s">
        <v>139</v>
      </c>
      <c r="AB351" s="105" t="s">
        <v>230</v>
      </c>
      <c r="AC351" s="100" t="s">
        <v>2972</v>
      </c>
      <c r="AD351" s="99" t="s">
        <v>2571</v>
      </c>
      <c r="AE351" s="99" t="s">
        <v>117</v>
      </c>
      <c r="AF351" s="101">
        <v>40854</v>
      </c>
      <c r="AG351" s="104">
        <v>11</v>
      </c>
      <c r="AH351" s="101">
        <v>40909</v>
      </c>
      <c r="AI351" s="104">
        <v>1</v>
      </c>
      <c r="AJ351" s="105" t="s">
        <v>119</v>
      </c>
      <c r="AK351" s="106" t="s">
        <v>623</v>
      </c>
      <c r="AL351" s="106"/>
      <c r="AM351" s="101"/>
      <c r="AN351" s="104" t="s">
        <v>623</v>
      </c>
      <c r="AO351" s="100"/>
      <c r="AP351" s="107"/>
      <c r="AQ351" s="105" t="s">
        <v>5347</v>
      </c>
      <c r="AR351" s="107"/>
      <c r="AS351" s="96">
        <v>8</v>
      </c>
      <c r="AT351" s="96" t="s">
        <v>7646</v>
      </c>
    </row>
    <row r="352" spans="1:46" s="107" customFormat="1" ht="15.75" customHeight="1" x14ac:dyDescent="0.2">
      <c r="A352" s="118">
        <v>20326</v>
      </c>
      <c r="B352" s="119" t="s">
        <v>1813</v>
      </c>
      <c r="C352" s="119" t="s">
        <v>1057</v>
      </c>
      <c r="D352" s="100" t="s">
        <v>138</v>
      </c>
      <c r="E352" s="101">
        <v>30253</v>
      </c>
      <c r="F352" s="100" t="s">
        <v>110</v>
      </c>
      <c r="G352" s="99" t="s">
        <v>4477</v>
      </c>
      <c r="H352" s="100" t="s">
        <v>1814</v>
      </c>
      <c r="I352" s="101">
        <v>38659</v>
      </c>
      <c r="J352" s="100" t="s">
        <v>110</v>
      </c>
      <c r="K352" s="100" t="s">
        <v>4048</v>
      </c>
      <c r="L352" s="100" t="s">
        <v>4098</v>
      </c>
      <c r="M352" s="102" t="s">
        <v>4099</v>
      </c>
      <c r="N352" s="103">
        <v>2005</v>
      </c>
      <c r="O352" s="99" t="s">
        <v>2813</v>
      </c>
      <c r="P352" s="100" t="s">
        <v>1815</v>
      </c>
      <c r="Q352" s="100" t="s">
        <v>7961</v>
      </c>
      <c r="R352" s="100" t="s">
        <v>623</v>
      </c>
      <c r="S352" s="99" t="s">
        <v>4653</v>
      </c>
      <c r="T352" s="99" t="s">
        <v>4653</v>
      </c>
      <c r="U352" s="100"/>
      <c r="V352" s="100"/>
      <c r="W352" s="100"/>
      <c r="X352" s="100" t="s">
        <v>14</v>
      </c>
      <c r="Y352" s="99" t="s">
        <v>13</v>
      </c>
      <c r="Z352" s="99"/>
      <c r="AA352" s="99">
        <v>3</v>
      </c>
      <c r="AB352" s="105" t="s">
        <v>116</v>
      </c>
      <c r="AC352" s="100" t="s">
        <v>31</v>
      </c>
      <c r="AD352" s="99" t="s">
        <v>37</v>
      </c>
      <c r="AE352" s="99" t="s">
        <v>117</v>
      </c>
      <c r="AF352" s="101">
        <v>40854</v>
      </c>
      <c r="AG352" s="104">
        <v>11</v>
      </c>
      <c r="AH352" s="101">
        <v>40915</v>
      </c>
      <c r="AI352" s="104">
        <v>1</v>
      </c>
      <c r="AJ352" s="105" t="s">
        <v>119</v>
      </c>
      <c r="AK352" s="106" t="s">
        <v>623</v>
      </c>
      <c r="AL352" s="106"/>
      <c r="AM352" s="101"/>
      <c r="AN352" s="104"/>
      <c r="AO352" s="100" t="s">
        <v>623</v>
      </c>
      <c r="AQ352" s="105" t="s">
        <v>5348</v>
      </c>
      <c r="AS352" s="96">
        <v>10</v>
      </c>
      <c r="AT352" s="96" t="s">
        <v>7646</v>
      </c>
    </row>
    <row r="353" spans="1:46" s="107" customFormat="1" ht="15.75" customHeight="1" x14ac:dyDescent="0.2">
      <c r="A353" s="118">
        <v>20327</v>
      </c>
      <c r="B353" s="119" t="s">
        <v>1816</v>
      </c>
      <c r="C353" s="119" t="s">
        <v>494</v>
      </c>
      <c r="D353" s="100" t="s">
        <v>138</v>
      </c>
      <c r="E353" s="101">
        <v>30243</v>
      </c>
      <c r="F353" s="100" t="s">
        <v>684</v>
      </c>
      <c r="G353" s="99" t="s">
        <v>4493</v>
      </c>
      <c r="H353" s="100" t="s">
        <v>1817</v>
      </c>
      <c r="I353" s="101">
        <v>37229</v>
      </c>
      <c r="J353" s="100" t="s">
        <v>684</v>
      </c>
      <c r="K353" s="100" t="s">
        <v>4048</v>
      </c>
      <c r="L353" s="100" t="s">
        <v>4051</v>
      </c>
      <c r="M353" s="102" t="s">
        <v>4034</v>
      </c>
      <c r="N353" s="103"/>
      <c r="O353" s="99" t="s">
        <v>4052</v>
      </c>
      <c r="P353" s="100" t="s">
        <v>623</v>
      </c>
      <c r="Q353" s="100" t="s">
        <v>1818</v>
      </c>
      <c r="R353" s="100" t="s">
        <v>623</v>
      </c>
      <c r="S353" s="99" t="s">
        <v>4612</v>
      </c>
      <c r="T353" s="99" t="s">
        <v>4993</v>
      </c>
      <c r="U353" s="100"/>
      <c r="V353" s="100"/>
      <c r="W353" s="100"/>
      <c r="X353" s="100" t="s">
        <v>16</v>
      </c>
      <c r="Y353" s="99" t="s">
        <v>3011</v>
      </c>
      <c r="Z353" s="99"/>
      <c r="AA353" s="99" t="s">
        <v>139</v>
      </c>
      <c r="AB353" s="105" t="s">
        <v>230</v>
      </c>
      <c r="AC353" s="100" t="s">
        <v>65</v>
      </c>
      <c r="AD353" s="99"/>
      <c r="AE353" s="99" t="s">
        <v>226</v>
      </c>
      <c r="AF353" s="101"/>
      <c r="AG353" s="104" t="s">
        <v>623</v>
      </c>
      <c r="AH353" s="101"/>
      <c r="AI353" s="104" t="s">
        <v>623</v>
      </c>
      <c r="AJ353" s="108" t="s">
        <v>163</v>
      </c>
      <c r="AK353" s="112" t="s">
        <v>623</v>
      </c>
      <c r="AL353" s="112"/>
      <c r="AM353" s="110">
        <v>40878</v>
      </c>
      <c r="AN353" s="107">
        <v>12</v>
      </c>
      <c r="AO353" s="109"/>
      <c r="AQ353" s="108"/>
      <c r="AS353" s="96">
        <v>10</v>
      </c>
      <c r="AT353" s="96" t="s">
        <v>7646</v>
      </c>
    </row>
    <row r="354" spans="1:46" ht="15.75" customHeight="1" x14ac:dyDescent="0.2">
      <c r="A354" s="118">
        <v>20328</v>
      </c>
      <c r="B354" s="119" t="s">
        <v>1820</v>
      </c>
      <c r="C354" s="119" t="s">
        <v>1493</v>
      </c>
      <c r="D354" s="100" t="s">
        <v>138</v>
      </c>
      <c r="E354" s="101">
        <v>32744</v>
      </c>
      <c r="F354" s="100" t="s">
        <v>962</v>
      </c>
      <c r="G354" s="99" t="s">
        <v>4487</v>
      </c>
      <c r="H354" s="100" t="s">
        <v>1821</v>
      </c>
      <c r="I354" s="101">
        <v>39389</v>
      </c>
      <c r="J354" s="100" t="s">
        <v>962</v>
      </c>
      <c r="K354" s="100" t="s">
        <v>4048</v>
      </c>
      <c r="L354" s="100" t="s">
        <v>623</v>
      </c>
      <c r="M354" s="102" t="s">
        <v>2222</v>
      </c>
      <c r="N354" s="103"/>
      <c r="O354" s="99" t="s">
        <v>2876</v>
      </c>
      <c r="P354" s="100" t="s">
        <v>623</v>
      </c>
      <c r="Q354" s="100" t="s">
        <v>4107</v>
      </c>
      <c r="R354" s="100" t="s">
        <v>623</v>
      </c>
      <c r="S354" s="99" t="s">
        <v>4659</v>
      </c>
      <c r="T354" s="99" t="s">
        <v>5026</v>
      </c>
      <c r="U354" s="100"/>
      <c r="V354" s="100"/>
      <c r="W354" s="100"/>
      <c r="X354" s="100" t="s">
        <v>12</v>
      </c>
      <c r="Y354" s="99" t="s">
        <v>308</v>
      </c>
      <c r="Z354" s="99"/>
      <c r="AA354" s="99" t="s">
        <v>161</v>
      </c>
      <c r="AB354" s="105" t="s">
        <v>611</v>
      </c>
      <c r="AC354" s="100" t="s">
        <v>2671</v>
      </c>
      <c r="AD354" s="99" t="s">
        <v>2715</v>
      </c>
      <c r="AE354" s="99" t="s">
        <v>226</v>
      </c>
      <c r="AF354" s="101">
        <v>40857</v>
      </c>
      <c r="AG354" s="104">
        <v>11</v>
      </c>
      <c r="AH354" s="101">
        <v>40918</v>
      </c>
      <c r="AI354" s="104">
        <v>1</v>
      </c>
      <c r="AJ354" s="105" t="s">
        <v>163</v>
      </c>
      <c r="AK354" s="106" t="s">
        <v>623</v>
      </c>
      <c r="AL354" s="106"/>
      <c r="AM354" s="101"/>
      <c r="AN354" s="104" t="s">
        <v>623</v>
      </c>
      <c r="AO354" s="100" t="s">
        <v>623</v>
      </c>
      <c r="AP354" s="107"/>
      <c r="AQ354" s="105" t="s">
        <v>5347</v>
      </c>
      <c r="AR354" s="107"/>
      <c r="AS354" s="96">
        <v>8</v>
      </c>
      <c r="AT354" s="96" t="s">
        <v>7646</v>
      </c>
    </row>
    <row r="355" spans="1:46" ht="15.75" customHeight="1" x14ac:dyDescent="0.2">
      <c r="A355" s="118">
        <v>20329</v>
      </c>
      <c r="B355" s="127" t="s">
        <v>663</v>
      </c>
      <c r="C355" s="127" t="s">
        <v>248</v>
      </c>
      <c r="D355" s="100" t="s">
        <v>138</v>
      </c>
      <c r="E355" s="101">
        <v>32446</v>
      </c>
      <c r="F355" s="100"/>
      <c r="G355" s="99" t="s">
        <v>1822</v>
      </c>
      <c r="H355" s="100" t="s">
        <v>1630</v>
      </c>
      <c r="I355" s="101">
        <v>37979</v>
      </c>
      <c r="J355" s="100" t="s">
        <v>684</v>
      </c>
      <c r="K355" s="100" t="s">
        <v>301</v>
      </c>
      <c r="L355" s="100" t="s">
        <v>1827</v>
      </c>
      <c r="M355" s="102" t="s">
        <v>1634</v>
      </c>
      <c r="N355" s="103"/>
      <c r="O355" s="216" t="s">
        <v>6269</v>
      </c>
      <c r="P355" s="100"/>
      <c r="Q355" s="100" t="s">
        <v>1825</v>
      </c>
      <c r="R355" s="100"/>
      <c r="S355" s="99" t="s">
        <v>1823</v>
      </c>
      <c r="T355" s="99" t="s">
        <v>1824</v>
      </c>
      <c r="U355" s="100" t="s">
        <v>147</v>
      </c>
      <c r="V355" s="100"/>
      <c r="W355" s="100" t="s">
        <v>1826</v>
      </c>
      <c r="X355" s="100" t="s">
        <v>17</v>
      </c>
      <c r="Y355" s="99" t="s">
        <v>5252</v>
      </c>
      <c r="Z355" s="99"/>
      <c r="AA355" s="99" t="s">
        <v>139</v>
      </c>
      <c r="AB355" s="105" t="s">
        <v>230</v>
      </c>
      <c r="AC355" s="102" t="s">
        <v>65</v>
      </c>
      <c r="AD355" s="105" t="s">
        <v>70</v>
      </c>
      <c r="AE355" s="105" t="s">
        <v>226</v>
      </c>
      <c r="AF355" s="101"/>
      <c r="AG355" s="101"/>
      <c r="AH355" s="101">
        <v>40917</v>
      </c>
      <c r="AI355" s="104">
        <v>1</v>
      </c>
      <c r="AJ355" s="99" t="s">
        <v>163</v>
      </c>
      <c r="AK355" s="99"/>
      <c r="AL355" s="99"/>
      <c r="AM355" s="110">
        <v>41153</v>
      </c>
      <c r="AN355" s="107">
        <v>9</v>
      </c>
      <c r="AO355" s="100"/>
      <c r="AQ355" s="99"/>
      <c r="AS355" s="96">
        <v>10</v>
      </c>
      <c r="AT355" s="96" t="s">
        <v>7646</v>
      </c>
    </row>
    <row r="356" spans="1:46" s="107" customFormat="1" ht="19.5" customHeight="1" x14ac:dyDescent="0.2">
      <c r="A356" s="118">
        <v>20330</v>
      </c>
      <c r="B356" s="127" t="s">
        <v>1828</v>
      </c>
      <c r="C356" s="127" t="s">
        <v>549</v>
      </c>
      <c r="D356" s="100" t="s">
        <v>138</v>
      </c>
      <c r="E356" s="101">
        <v>32929</v>
      </c>
      <c r="F356" s="100"/>
      <c r="G356" s="99" t="s">
        <v>879</v>
      </c>
      <c r="H356" s="100">
        <v>250710371</v>
      </c>
      <c r="I356" s="101">
        <v>39346</v>
      </c>
      <c r="J356" s="100" t="s">
        <v>879</v>
      </c>
      <c r="K356" s="100" t="s">
        <v>301</v>
      </c>
      <c r="L356" s="100" t="s">
        <v>1831</v>
      </c>
      <c r="M356" s="102" t="s">
        <v>1634</v>
      </c>
      <c r="N356" s="103"/>
      <c r="O356" s="216" t="s">
        <v>6270</v>
      </c>
      <c r="P356" s="100"/>
      <c r="Q356" s="100" t="s">
        <v>2650</v>
      </c>
      <c r="R356" s="100"/>
      <c r="S356" s="99" t="s">
        <v>1829</v>
      </c>
      <c r="T356" s="99" t="s">
        <v>1830</v>
      </c>
      <c r="U356" s="100">
        <v>0</v>
      </c>
      <c r="V356" s="100"/>
      <c r="W356" s="100">
        <v>0</v>
      </c>
      <c r="X356" s="100" t="s">
        <v>17</v>
      </c>
      <c r="Y356" s="99" t="s">
        <v>5252</v>
      </c>
      <c r="Z356" s="99"/>
      <c r="AA356" s="99" t="s">
        <v>139</v>
      </c>
      <c r="AB356" s="105" t="s">
        <v>230</v>
      </c>
      <c r="AC356" s="102" t="s">
        <v>65</v>
      </c>
      <c r="AD356" s="105" t="s">
        <v>70</v>
      </c>
      <c r="AE356" s="105" t="s">
        <v>226</v>
      </c>
      <c r="AF356" s="101"/>
      <c r="AG356" s="101"/>
      <c r="AH356" s="101">
        <v>40917</v>
      </c>
      <c r="AI356" s="104">
        <v>1</v>
      </c>
      <c r="AJ356" s="99" t="s">
        <v>163</v>
      </c>
      <c r="AK356" s="99"/>
      <c r="AL356" s="99"/>
      <c r="AM356" s="110">
        <v>41153</v>
      </c>
      <c r="AN356" s="107">
        <v>9</v>
      </c>
      <c r="AO356" s="100"/>
      <c r="AP356" s="104"/>
      <c r="AQ356" s="99"/>
      <c r="AR356" s="104"/>
      <c r="AS356" s="96">
        <v>2</v>
      </c>
      <c r="AT356" s="96" t="s">
        <v>7646</v>
      </c>
    </row>
    <row r="357" spans="1:46" ht="15.75" customHeight="1" x14ac:dyDescent="0.2">
      <c r="A357" s="118">
        <v>20331</v>
      </c>
      <c r="B357" s="119" t="s">
        <v>1093</v>
      </c>
      <c r="C357" s="119" t="s">
        <v>243</v>
      </c>
      <c r="D357" s="100" t="s">
        <v>138</v>
      </c>
      <c r="E357" s="101">
        <v>32854</v>
      </c>
      <c r="F357" s="100" t="s">
        <v>110</v>
      </c>
      <c r="G357" s="99" t="s">
        <v>4477</v>
      </c>
      <c r="H357" s="100" t="s">
        <v>1832</v>
      </c>
      <c r="I357" s="101">
        <v>37767</v>
      </c>
      <c r="J357" s="100" t="s">
        <v>110</v>
      </c>
      <c r="K357" s="100" t="s">
        <v>4020</v>
      </c>
      <c r="L357" s="100" t="s">
        <v>143</v>
      </c>
      <c r="M357" s="102" t="s">
        <v>4174</v>
      </c>
      <c r="N357" s="103"/>
      <c r="O357" s="99" t="s">
        <v>2872</v>
      </c>
      <c r="P357" s="100" t="s">
        <v>1833</v>
      </c>
      <c r="Q357" s="100" t="s">
        <v>4266</v>
      </c>
      <c r="R357" s="100" t="s">
        <v>623</v>
      </c>
      <c r="S357" s="99" t="s">
        <v>4804</v>
      </c>
      <c r="T357" s="99" t="s">
        <v>5119</v>
      </c>
      <c r="U357" s="100"/>
      <c r="V357" s="100"/>
      <c r="W357" s="100"/>
      <c r="X357" s="102" t="s">
        <v>14</v>
      </c>
      <c r="Y357" s="99" t="s">
        <v>13</v>
      </c>
      <c r="Z357" s="99"/>
      <c r="AA357" s="99">
        <v>3</v>
      </c>
      <c r="AB357" s="105" t="s">
        <v>116</v>
      </c>
      <c r="AC357" s="100" t="s">
        <v>2972</v>
      </c>
      <c r="AD357" s="99" t="s">
        <v>2571</v>
      </c>
      <c r="AE357" s="99" t="s">
        <v>117</v>
      </c>
      <c r="AF357" s="101">
        <v>40861</v>
      </c>
      <c r="AG357" s="104">
        <v>11</v>
      </c>
      <c r="AH357" s="101">
        <v>40909</v>
      </c>
      <c r="AI357" s="104">
        <v>1</v>
      </c>
      <c r="AJ357" s="105" t="s">
        <v>119</v>
      </c>
      <c r="AK357" s="106" t="s">
        <v>623</v>
      </c>
      <c r="AL357" s="106"/>
      <c r="AM357" s="101"/>
      <c r="AN357" s="104" t="s">
        <v>623</v>
      </c>
      <c r="AO357" s="100" t="s">
        <v>623</v>
      </c>
      <c r="AP357" s="107"/>
      <c r="AQ357" s="105" t="s">
        <v>5347</v>
      </c>
      <c r="AR357" s="107"/>
      <c r="AS357" s="96">
        <v>12</v>
      </c>
      <c r="AT357" s="96" t="s">
        <v>7646</v>
      </c>
    </row>
    <row r="358" spans="1:46" s="107" customFormat="1" ht="15.75" customHeight="1" x14ac:dyDescent="0.2">
      <c r="A358" s="118">
        <v>20332</v>
      </c>
      <c r="B358" s="119" t="s">
        <v>247</v>
      </c>
      <c r="C358" s="119" t="s">
        <v>311</v>
      </c>
      <c r="D358" s="100" t="s">
        <v>138</v>
      </c>
      <c r="E358" s="101">
        <v>32469</v>
      </c>
      <c r="F358" s="100" t="s">
        <v>312</v>
      </c>
      <c r="G358" s="99" t="s">
        <v>4514</v>
      </c>
      <c r="H358" s="100" t="s">
        <v>1836</v>
      </c>
      <c r="I358" s="101">
        <v>40735</v>
      </c>
      <c r="J358" s="100" t="s">
        <v>312</v>
      </c>
      <c r="K358" s="100" t="s">
        <v>4020</v>
      </c>
      <c r="L358" s="100" t="s">
        <v>143</v>
      </c>
      <c r="M358" s="102" t="s">
        <v>4174</v>
      </c>
      <c r="N358" s="103"/>
      <c r="O358" s="99" t="s">
        <v>2817</v>
      </c>
      <c r="P358" s="100" t="s">
        <v>623</v>
      </c>
      <c r="Q358" s="100" t="s">
        <v>4175</v>
      </c>
      <c r="R358" s="100" t="s">
        <v>623</v>
      </c>
      <c r="S358" s="99" t="s">
        <v>4721</v>
      </c>
      <c r="T358" s="99" t="s">
        <v>5070</v>
      </c>
      <c r="U358" s="100"/>
      <c r="V358" s="100"/>
      <c r="W358" s="100"/>
      <c r="X358" s="102" t="s">
        <v>17</v>
      </c>
      <c r="Y358" s="99" t="s">
        <v>5252</v>
      </c>
      <c r="Z358" s="99"/>
      <c r="AA358" s="99" t="s">
        <v>139</v>
      </c>
      <c r="AB358" s="105" t="s">
        <v>230</v>
      </c>
      <c r="AC358" s="100" t="s">
        <v>31</v>
      </c>
      <c r="AD358" s="99" t="s">
        <v>37</v>
      </c>
      <c r="AE358" s="99" t="s">
        <v>117</v>
      </c>
      <c r="AF358" s="101">
        <v>40863</v>
      </c>
      <c r="AG358" s="104">
        <v>11</v>
      </c>
      <c r="AH358" s="101">
        <v>40924</v>
      </c>
      <c r="AI358" s="104">
        <v>1</v>
      </c>
      <c r="AJ358" s="105" t="s">
        <v>119</v>
      </c>
      <c r="AK358" s="106" t="s">
        <v>623</v>
      </c>
      <c r="AL358" s="106"/>
      <c r="AM358" s="101"/>
      <c r="AN358" s="104"/>
      <c r="AO358" s="100" t="s">
        <v>623</v>
      </c>
      <c r="AQ358" s="105" t="s">
        <v>5348</v>
      </c>
      <c r="AS358" s="96">
        <v>11</v>
      </c>
      <c r="AT358" s="96" t="s">
        <v>7646</v>
      </c>
    </row>
    <row r="359" spans="1:46" s="107" customFormat="1" ht="15.75" customHeight="1" x14ac:dyDescent="0.2">
      <c r="A359" s="118">
        <v>20333</v>
      </c>
      <c r="B359" s="119" t="s">
        <v>1527</v>
      </c>
      <c r="C359" s="119" t="s">
        <v>527</v>
      </c>
      <c r="D359" s="100" t="s">
        <v>138</v>
      </c>
      <c r="E359" s="101">
        <v>30135</v>
      </c>
      <c r="F359" s="100" t="s">
        <v>110</v>
      </c>
      <c r="G359" s="99" t="s">
        <v>4477</v>
      </c>
      <c r="H359" s="100" t="s">
        <v>1838</v>
      </c>
      <c r="I359" s="101">
        <v>40779</v>
      </c>
      <c r="J359" s="100" t="s">
        <v>110</v>
      </c>
      <c r="K359" s="100" t="s">
        <v>4048</v>
      </c>
      <c r="L359" s="100" t="s">
        <v>4223</v>
      </c>
      <c r="M359" s="102" t="s">
        <v>1840</v>
      </c>
      <c r="N359" s="103"/>
      <c r="O359" s="99" t="s">
        <v>2859</v>
      </c>
      <c r="P359" s="100" t="s">
        <v>1839</v>
      </c>
      <c r="Q359" s="100" t="s">
        <v>4224</v>
      </c>
      <c r="R359" s="100" t="s">
        <v>623</v>
      </c>
      <c r="S359" s="99" t="s">
        <v>4762</v>
      </c>
      <c r="T359" s="99" t="s">
        <v>5095</v>
      </c>
      <c r="U359" s="100"/>
      <c r="V359" s="100"/>
      <c r="W359" s="100"/>
      <c r="X359" s="100" t="s">
        <v>17</v>
      </c>
      <c r="Y359" s="99" t="s">
        <v>5252</v>
      </c>
      <c r="Z359" s="99"/>
      <c r="AA359" s="99" t="s">
        <v>139</v>
      </c>
      <c r="AB359" s="105" t="s">
        <v>230</v>
      </c>
      <c r="AC359" s="100" t="s">
        <v>2972</v>
      </c>
      <c r="AD359" s="99" t="s">
        <v>2573</v>
      </c>
      <c r="AE359" s="99" t="s">
        <v>117</v>
      </c>
      <c r="AF359" s="101">
        <v>40868</v>
      </c>
      <c r="AG359" s="104">
        <v>11</v>
      </c>
      <c r="AH359" s="101">
        <v>40909</v>
      </c>
      <c r="AI359" s="104">
        <v>1</v>
      </c>
      <c r="AJ359" s="105" t="s">
        <v>119</v>
      </c>
      <c r="AK359" s="106" t="s">
        <v>623</v>
      </c>
      <c r="AL359" s="106"/>
      <c r="AM359" s="101"/>
      <c r="AN359" s="104" t="s">
        <v>623</v>
      </c>
      <c r="AO359" s="100" t="s">
        <v>623</v>
      </c>
      <c r="AQ359" s="105" t="s">
        <v>5347</v>
      </c>
      <c r="AS359" s="96">
        <v>7</v>
      </c>
      <c r="AT359" s="96" t="s">
        <v>7646</v>
      </c>
    </row>
    <row r="360" spans="1:46" s="107" customFormat="1" ht="19.5" customHeight="1" x14ac:dyDescent="0.2">
      <c r="A360" s="118">
        <v>20334</v>
      </c>
      <c r="B360" s="119" t="s">
        <v>1842</v>
      </c>
      <c r="C360" s="119" t="s">
        <v>243</v>
      </c>
      <c r="D360" s="100" t="s">
        <v>138</v>
      </c>
      <c r="E360" s="101">
        <v>31298</v>
      </c>
      <c r="F360" s="100" t="s">
        <v>1843</v>
      </c>
      <c r="G360" s="99" t="s">
        <v>4567</v>
      </c>
      <c r="H360" s="100" t="s">
        <v>2754</v>
      </c>
      <c r="I360" s="101">
        <v>39554</v>
      </c>
      <c r="J360" s="100" t="s">
        <v>1123</v>
      </c>
      <c r="K360" s="100" t="s">
        <v>4020</v>
      </c>
      <c r="L360" s="100" t="s">
        <v>1324</v>
      </c>
      <c r="M360" s="102" t="s">
        <v>2755</v>
      </c>
      <c r="N360" s="103">
        <v>2009</v>
      </c>
      <c r="O360" s="99" t="s">
        <v>2889</v>
      </c>
      <c r="P360" s="100" t="s">
        <v>623</v>
      </c>
      <c r="Q360" s="100" t="s">
        <v>4341</v>
      </c>
      <c r="R360" s="100" t="s">
        <v>623</v>
      </c>
      <c r="S360" s="99" t="s">
        <v>4862</v>
      </c>
      <c r="T360" s="99" t="s">
        <v>4862</v>
      </c>
      <c r="U360" s="100" t="s">
        <v>623</v>
      </c>
      <c r="V360" s="100"/>
      <c r="W360" s="100" t="s">
        <v>623</v>
      </c>
      <c r="X360" s="100" t="s">
        <v>12</v>
      </c>
      <c r="Y360" s="99" t="s">
        <v>308</v>
      </c>
      <c r="Z360" s="99"/>
      <c r="AA360" s="99" t="s">
        <v>161</v>
      </c>
      <c r="AB360" s="105" t="s">
        <v>611</v>
      </c>
      <c r="AC360" s="100" t="s">
        <v>2632</v>
      </c>
      <c r="AD360" s="99" t="s">
        <v>2634</v>
      </c>
      <c r="AE360" s="99" t="s">
        <v>226</v>
      </c>
      <c r="AF360" s="101">
        <v>40868</v>
      </c>
      <c r="AG360" s="104">
        <v>11</v>
      </c>
      <c r="AH360" s="101">
        <v>40894</v>
      </c>
      <c r="AI360" s="104">
        <v>12</v>
      </c>
      <c r="AJ360" s="105" t="s">
        <v>119</v>
      </c>
      <c r="AK360" s="106" t="s">
        <v>623</v>
      </c>
      <c r="AL360" s="106"/>
      <c r="AM360" s="101"/>
      <c r="AN360" s="104" t="s">
        <v>623</v>
      </c>
      <c r="AO360" s="100" t="s">
        <v>623</v>
      </c>
      <c r="AQ360" s="105" t="s">
        <v>5348</v>
      </c>
      <c r="AS360" s="96">
        <v>9</v>
      </c>
      <c r="AT360" s="96" t="s">
        <v>7646</v>
      </c>
    </row>
    <row r="361" spans="1:46" ht="15.75" customHeight="1" x14ac:dyDescent="0.2">
      <c r="A361" s="118">
        <v>20335</v>
      </c>
      <c r="B361" s="119" t="s">
        <v>1844</v>
      </c>
      <c r="C361" s="119" t="s">
        <v>389</v>
      </c>
      <c r="D361" s="100" t="s">
        <v>138</v>
      </c>
      <c r="E361" s="101">
        <v>29859</v>
      </c>
      <c r="F361" s="100" t="s">
        <v>882</v>
      </c>
      <c r="G361" s="99" t="s">
        <v>4495</v>
      </c>
      <c r="H361" s="100" t="s">
        <v>1845</v>
      </c>
      <c r="I361" s="101">
        <v>40681</v>
      </c>
      <c r="J361" s="100" t="s">
        <v>226</v>
      </c>
      <c r="K361" s="100"/>
      <c r="L361" s="100"/>
      <c r="M361" s="102"/>
      <c r="N361" s="103"/>
      <c r="O361" s="99" t="s">
        <v>4456</v>
      </c>
      <c r="P361" s="100" t="s">
        <v>623</v>
      </c>
      <c r="Q361" s="100" t="s">
        <v>1846</v>
      </c>
      <c r="R361" s="100" t="s">
        <v>623</v>
      </c>
      <c r="S361" s="99" t="s">
        <v>4956</v>
      </c>
      <c r="T361" s="99" t="s">
        <v>4956</v>
      </c>
      <c r="U361" s="100"/>
      <c r="V361" s="100"/>
      <c r="W361" s="100"/>
      <c r="X361" s="100" t="s">
        <v>16</v>
      </c>
      <c r="Y361" s="99" t="s">
        <v>3011</v>
      </c>
      <c r="Z361" s="99"/>
      <c r="AA361" s="99" t="s">
        <v>139</v>
      </c>
      <c r="AB361" s="105" t="s">
        <v>230</v>
      </c>
      <c r="AC361" s="100" t="s">
        <v>65</v>
      </c>
      <c r="AD361" s="99"/>
      <c r="AE361" s="99" t="s">
        <v>226</v>
      </c>
      <c r="AF361" s="101"/>
      <c r="AG361" s="104" t="s">
        <v>623</v>
      </c>
      <c r="AH361" s="101"/>
      <c r="AI361" s="104" t="s">
        <v>623</v>
      </c>
      <c r="AJ361" s="108" t="s">
        <v>163</v>
      </c>
      <c r="AK361" s="112" t="s">
        <v>623</v>
      </c>
      <c r="AL361" s="112"/>
      <c r="AM361" s="110">
        <v>40882</v>
      </c>
      <c r="AN361" s="107">
        <v>12</v>
      </c>
      <c r="AO361" s="109"/>
      <c r="AP361" s="107"/>
      <c r="AQ361" s="108"/>
      <c r="AR361" s="107"/>
      <c r="AS361" s="96">
        <v>9</v>
      </c>
      <c r="AT361" s="96" t="s">
        <v>7646</v>
      </c>
    </row>
    <row r="362" spans="1:46" ht="19.5" customHeight="1" x14ac:dyDescent="0.2">
      <c r="A362" s="118">
        <v>20336</v>
      </c>
      <c r="B362" s="119" t="s">
        <v>1847</v>
      </c>
      <c r="C362" s="119" t="s">
        <v>1848</v>
      </c>
      <c r="D362" s="100" t="s">
        <v>138</v>
      </c>
      <c r="E362" s="101">
        <v>32458</v>
      </c>
      <c r="F362" s="100" t="s">
        <v>1563</v>
      </c>
      <c r="G362" s="99" t="s">
        <v>4525</v>
      </c>
      <c r="H362" s="100" t="s">
        <v>1849</v>
      </c>
      <c r="I362" s="101">
        <v>37685</v>
      </c>
      <c r="J362" s="100" t="s">
        <v>1563</v>
      </c>
      <c r="K362" s="100" t="s">
        <v>4044</v>
      </c>
      <c r="L362" s="100" t="s">
        <v>1850</v>
      </c>
      <c r="M362" s="102" t="s">
        <v>4034</v>
      </c>
      <c r="N362" s="103"/>
      <c r="O362" s="99" t="s">
        <v>2918</v>
      </c>
      <c r="P362" s="100" t="s">
        <v>623</v>
      </c>
      <c r="Q362" s="100" t="s">
        <v>4452</v>
      </c>
      <c r="R362" s="100" t="s">
        <v>623</v>
      </c>
      <c r="S362" s="99" t="s">
        <v>4954</v>
      </c>
      <c r="T362" s="99" t="s">
        <v>5220</v>
      </c>
      <c r="U362" s="100"/>
      <c r="V362" s="100"/>
      <c r="W362" s="100"/>
      <c r="X362" s="102" t="s">
        <v>17</v>
      </c>
      <c r="Y362" s="99" t="s">
        <v>5252</v>
      </c>
      <c r="Z362" s="99"/>
      <c r="AA362" s="99" t="s">
        <v>139</v>
      </c>
      <c r="AB362" s="105" t="s">
        <v>230</v>
      </c>
      <c r="AC362" s="100" t="s">
        <v>2672</v>
      </c>
      <c r="AD362" s="99" t="s">
        <v>2673</v>
      </c>
      <c r="AE362" s="99" t="s">
        <v>226</v>
      </c>
      <c r="AF362" s="101">
        <v>40875</v>
      </c>
      <c r="AG362" s="104">
        <v>11</v>
      </c>
      <c r="AH362" s="101">
        <v>40936</v>
      </c>
      <c r="AI362" s="104">
        <v>1</v>
      </c>
      <c r="AJ362" s="105" t="s">
        <v>119</v>
      </c>
      <c r="AK362" s="106" t="s">
        <v>623</v>
      </c>
      <c r="AL362" s="106"/>
      <c r="AM362" s="101"/>
      <c r="AN362" s="104" t="s">
        <v>623</v>
      </c>
      <c r="AO362" s="100" t="s">
        <v>623</v>
      </c>
      <c r="AP362" s="107"/>
      <c r="AQ362" s="105" t="s">
        <v>5348</v>
      </c>
      <c r="AR362" s="107"/>
      <c r="AS362" s="96">
        <v>11</v>
      </c>
      <c r="AT362" s="96" t="s">
        <v>7646</v>
      </c>
    </row>
    <row r="363" spans="1:46" s="107" customFormat="1" ht="15.75" customHeight="1" x14ac:dyDescent="0.2">
      <c r="A363" s="118">
        <v>20337</v>
      </c>
      <c r="B363" s="119" t="s">
        <v>616</v>
      </c>
      <c r="C363" s="119" t="s">
        <v>1853</v>
      </c>
      <c r="D363" s="100" t="s">
        <v>138</v>
      </c>
      <c r="E363" s="101">
        <v>31169</v>
      </c>
      <c r="F363" s="100" t="s">
        <v>904</v>
      </c>
      <c r="G363" s="99" t="s">
        <v>4509</v>
      </c>
      <c r="H363" s="100" t="s">
        <v>1854</v>
      </c>
      <c r="I363" s="101">
        <v>39139</v>
      </c>
      <c r="J363" s="100" t="s">
        <v>623</v>
      </c>
      <c r="K363" s="100" t="s">
        <v>4118</v>
      </c>
      <c r="L363" s="100" t="s">
        <v>623</v>
      </c>
      <c r="M363" s="102" t="s">
        <v>623</v>
      </c>
      <c r="N363" s="103"/>
      <c r="O363" s="99" t="s">
        <v>2893</v>
      </c>
      <c r="P363" s="100" t="s">
        <v>623</v>
      </c>
      <c r="Q363" s="100" t="s">
        <v>4323</v>
      </c>
      <c r="R363" s="100" t="s">
        <v>623</v>
      </c>
      <c r="S363" s="99" t="s">
        <v>2565</v>
      </c>
      <c r="T363" s="99" t="s">
        <v>2565</v>
      </c>
      <c r="U363" s="100"/>
      <c r="V363" s="100"/>
      <c r="W363" s="100"/>
      <c r="X363" s="100" t="s">
        <v>17</v>
      </c>
      <c r="Y363" s="99" t="s">
        <v>5252</v>
      </c>
      <c r="Z363" s="99"/>
      <c r="AA363" s="99" t="s">
        <v>139</v>
      </c>
      <c r="AB363" s="105" t="s">
        <v>230</v>
      </c>
      <c r="AC363" s="100" t="s">
        <v>2677</v>
      </c>
      <c r="AD363" s="99" t="s">
        <v>2678</v>
      </c>
      <c r="AE363" s="99" t="s">
        <v>226</v>
      </c>
      <c r="AF363" s="101">
        <v>40848</v>
      </c>
      <c r="AG363" s="104">
        <v>11</v>
      </c>
      <c r="AH363" s="101">
        <v>40940</v>
      </c>
      <c r="AI363" s="104">
        <v>2</v>
      </c>
      <c r="AJ363" s="108" t="s">
        <v>163</v>
      </c>
      <c r="AK363" s="112" t="s">
        <v>623</v>
      </c>
      <c r="AL363" s="112"/>
      <c r="AM363" s="110">
        <v>41335</v>
      </c>
      <c r="AN363" s="107">
        <v>3</v>
      </c>
      <c r="AO363" s="109" t="s">
        <v>623</v>
      </c>
      <c r="AQ363" s="108"/>
      <c r="AS363" s="96">
        <v>5</v>
      </c>
      <c r="AT363" s="96" t="s">
        <v>7646</v>
      </c>
    </row>
    <row r="364" spans="1:46" ht="15.75" customHeight="1" x14ac:dyDescent="0.2">
      <c r="A364" s="118">
        <v>20338</v>
      </c>
      <c r="B364" s="119" t="s">
        <v>247</v>
      </c>
      <c r="C364" s="119" t="s">
        <v>1856</v>
      </c>
      <c r="D364" s="100" t="s">
        <v>138</v>
      </c>
      <c r="E364" s="101">
        <v>32164</v>
      </c>
      <c r="F364" s="100" t="s">
        <v>162</v>
      </c>
      <c r="G364" s="99" t="s">
        <v>4484</v>
      </c>
      <c r="H364" s="100" t="s">
        <v>1857</v>
      </c>
      <c r="I364" s="101">
        <v>38324</v>
      </c>
      <c r="J364" s="100" t="s">
        <v>162</v>
      </c>
      <c r="K364" s="100" t="s">
        <v>4020</v>
      </c>
      <c r="L364" s="100" t="s">
        <v>143</v>
      </c>
      <c r="M364" s="102" t="s">
        <v>2222</v>
      </c>
      <c r="N364" s="103"/>
      <c r="O364" s="99" t="s">
        <v>2791</v>
      </c>
      <c r="P364" s="100" t="s">
        <v>1858</v>
      </c>
      <c r="Q364" s="100" t="s">
        <v>4143</v>
      </c>
      <c r="R364" s="100" t="s">
        <v>623</v>
      </c>
      <c r="S364" s="99" t="s">
        <v>4695</v>
      </c>
      <c r="T364" s="99" t="s">
        <v>5050</v>
      </c>
      <c r="U364" s="100"/>
      <c r="V364" s="100"/>
      <c r="W364" s="100"/>
      <c r="X364" s="100" t="s">
        <v>17</v>
      </c>
      <c r="Y364" s="99" t="s">
        <v>5252</v>
      </c>
      <c r="Z364" s="99"/>
      <c r="AA364" s="99" t="s">
        <v>139</v>
      </c>
      <c r="AB364" s="105" t="s">
        <v>230</v>
      </c>
      <c r="AC364" s="100" t="s">
        <v>25</v>
      </c>
      <c r="AD364" s="99" t="s">
        <v>27</v>
      </c>
      <c r="AE364" s="99" t="s">
        <v>117</v>
      </c>
      <c r="AF364" s="101">
        <v>40875</v>
      </c>
      <c r="AG364" s="104">
        <v>11</v>
      </c>
      <c r="AH364" s="101">
        <v>40936</v>
      </c>
      <c r="AI364" s="104">
        <v>1</v>
      </c>
      <c r="AJ364" s="108" t="s">
        <v>163</v>
      </c>
      <c r="AK364" s="112" t="s">
        <v>623</v>
      </c>
      <c r="AL364" s="112"/>
      <c r="AM364" s="110">
        <v>41401</v>
      </c>
      <c r="AN364" s="107">
        <v>5</v>
      </c>
      <c r="AO364" s="109" t="s">
        <v>623</v>
      </c>
      <c r="AP364" s="107"/>
      <c r="AQ364" s="105" t="s">
        <v>5349</v>
      </c>
      <c r="AR364" s="107"/>
      <c r="AS364" s="96">
        <v>1</v>
      </c>
      <c r="AT364" s="96" t="s">
        <v>7646</v>
      </c>
    </row>
    <row r="365" spans="1:46" ht="15.75" customHeight="1" x14ac:dyDescent="0.2">
      <c r="A365" s="118">
        <v>20339</v>
      </c>
      <c r="B365" s="119" t="s">
        <v>247</v>
      </c>
      <c r="C365" s="119" t="s">
        <v>1125</v>
      </c>
      <c r="D365" s="100" t="s">
        <v>138</v>
      </c>
      <c r="E365" s="101">
        <v>32853</v>
      </c>
      <c r="F365" s="100" t="s">
        <v>184</v>
      </c>
      <c r="G365" s="99" t="s">
        <v>4479</v>
      </c>
      <c r="H365" s="100" t="s">
        <v>1860</v>
      </c>
      <c r="I365" s="101">
        <v>39074</v>
      </c>
      <c r="J365" s="100" t="s">
        <v>184</v>
      </c>
      <c r="K365" s="100" t="s">
        <v>4044</v>
      </c>
      <c r="L365" s="100" t="s">
        <v>4223</v>
      </c>
      <c r="M365" s="102" t="s">
        <v>4421</v>
      </c>
      <c r="N365" s="103"/>
      <c r="O365" s="99" t="s">
        <v>1859</v>
      </c>
      <c r="P365" s="100" t="s">
        <v>1861</v>
      </c>
      <c r="Q365" s="100" t="s">
        <v>4422</v>
      </c>
      <c r="R365" s="100" t="s">
        <v>623</v>
      </c>
      <c r="S365" s="99" t="s">
        <v>4926</v>
      </c>
      <c r="T365" s="99" t="s">
        <v>5200</v>
      </c>
      <c r="U365" s="100" t="s">
        <v>623</v>
      </c>
      <c r="V365" s="100"/>
      <c r="W365" s="100" t="s">
        <v>623</v>
      </c>
      <c r="X365" s="100" t="s">
        <v>17</v>
      </c>
      <c r="Y365" s="99" t="s">
        <v>5252</v>
      </c>
      <c r="Z365" s="99"/>
      <c r="AA365" s="99" t="s">
        <v>139</v>
      </c>
      <c r="AB365" s="105" t="s">
        <v>230</v>
      </c>
      <c r="AC365" s="100" t="s">
        <v>58</v>
      </c>
      <c r="AD365" s="99" t="s">
        <v>59</v>
      </c>
      <c r="AE365" s="99" t="s">
        <v>117</v>
      </c>
      <c r="AF365" s="101">
        <v>40878</v>
      </c>
      <c r="AG365" s="104">
        <v>12</v>
      </c>
      <c r="AH365" s="101">
        <v>40938</v>
      </c>
      <c r="AI365" s="104">
        <v>1</v>
      </c>
      <c r="AJ365" s="105" t="s">
        <v>119</v>
      </c>
      <c r="AK365" s="106" t="s">
        <v>623</v>
      </c>
      <c r="AL365" s="106"/>
      <c r="AM365" s="101"/>
      <c r="AN365" s="104" t="s">
        <v>623</v>
      </c>
      <c r="AO365" s="100" t="s">
        <v>623</v>
      </c>
      <c r="AP365" s="107"/>
      <c r="AQ365" s="105" t="s">
        <v>5347</v>
      </c>
      <c r="AR365" s="107"/>
      <c r="AS365" s="96">
        <v>12</v>
      </c>
      <c r="AT365" s="96" t="s">
        <v>7646</v>
      </c>
    </row>
    <row r="366" spans="1:46" s="107" customFormat="1" ht="19.5" customHeight="1" x14ac:dyDescent="0.2">
      <c r="A366" s="118">
        <v>20340</v>
      </c>
      <c r="B366" s="127" t="s">
        <v>1862</v>
      </c>
      <c r="C366" s="127" t="s">
        <v>311</v>
      </c>
      <c r="D366" s="100" t="s">
        <v>138</v>
      </c>
      <c r="E366" s="101">
        <v>28944</v>
      </c>
      <c r="F366" s="100"/>
      <c r="G366" s="99" t="s">
        <v>684</v>
      </c>
      <c r="H366" s="100">
        <v>25200550</v>
      </c>
      <c r="I366" s="101">
        <v>40113</v>
      </c>
      <c r="J366" s="100" t="s">
        <v>226</v>
      </c>
      <c r="K366" s="100" t="s">
        <v>307</v>
      </c>
      <c r="L366" s="100" t="s">
        <v>1867</v>
      </c>
      <c r="M366" s="102" t="s">
        <v>1868</v>
      </c>
      <c r="N366" s="103"/>
      <c r="O366" s="216" t="s">
        <v>6271</v>
      </c>
      <c r="P366" s="100"/>
      <c r="Q366" s="100" t="s">
        <v>1864</v>
      </c>
      <c r="R366" s="100"/>
      <c r="S366" s="99" t="s">
        <v>1863</v>
      </c>
      <c r="T366" s="99" t="s">
        <v>1863</v>
      </c>
      <c r="U366" s="100" t="s">
        <v>1865</v>
      </c>
      <c r="V366" s="100"/>
      <c r="W366" s="100" t="s">
        <v>1866</v>
      </c>
      <c r="X366" s="100" t="s">
        <v>16</v>
      </c>
      <c r="Y366" s="99" t="s">
        <v>3011</v>
      </c>
      <c r="Z366" s="99"/>
      <c r="AA366" s="99" t="s">
        <v>139</v>
      </c>
      <c r="AB366" s="105" t="s">
        <v>230</v>
      </c>
      <c r="AC366" s="102" t="s">
        <v>65</v>
      </c>
      <c r="AD366" s="105" t="s">
        <v>70</v>
      </c>
      <c r="AE366" s="105" t="s">
        <v>226</v>
      </c>
      <c r="AF366" s="101"/>
      <c r="AG366" s="101"/>
      <c r="AH366" s="101">
        <v>40938</v>
      </c>
      <c r="AI366" s="104">
        <v>1</v>
      </c>
      <c r="AJ366" s="99" t="s">
        <v>163</v>
      </c>
      <c r="AK366" s="99"/>
      <c r="AL366" s="99"/>
      <c r="AM366" s="110">
        <v>41153</v>
      </c>
      <c r="AN366" s="107">
        <v>9</v>
      </c>
      <c r="AO366" s="100"/>
      <c r="AP366" s="104"/>
      <c r="AQ366" s="99"/>
      <c r="AR366" s="104"/>
      <c r="AS366" s="96">
        <v>3</v>
      </c>
      <c r="AT366" s="96" t="s">
        <v>7646</v>
      </c>
    </row>
    <row r="367" spans="1:46" ht="15.75" customHeight="1" x14ac:dyDescent="0.2">
      <c r="A367" s="118">
        <v>20341</v>
      </c>
      <c r="B367" s="127" t="s">
        <v>247</v>
      </c>
      <c r="C367" s="127" t="s">
        <v>259</v>
      </c>
      <c r="D367" s="100" t="s">
        <v>138</v>
      </c>
      <c r="E367" s="101">
        <v>31267</v>
      </c>
      <c r="F367" s="100"/>
      <c r="G367" s="99" t="s">
        <v>763</v>
      </c>
      <c r="H367" s="100" t="s">
        <v>1870</v>
      </c>
      <c r="I367" s="101">
        <v>37167</v>
      </c>
      <c r="J367" s="100" t="s">
        <v>763</v>
      </c>
      <c r="K367" s="100" t="s">
        <v>158</v>
      </c>
      <c r="L367" s="100" t="s">
        <v>1876</v>
      </c>
      <c r="M367" s="102" t="s">
        <v>1877</v>
      </c>
      <c r="N367" s="103"/>
      <c r="O367" s="216" t="s">
        <v>1869</v>
      </c>
      <c r="P367" s="100"/>
      <c r="Q367" s="100" t="s">
        <v>1873</v>
      </c>
      <c r="R367" s="100"/>
      <c r="S367" s="99" t="s">
        <v>1871</v>
      </c>
      <c r="T367" s="99" t="s">
        <v>1872</v>
      </c>
      <c r="U367" s="100" t="s">
        <v>1874</v>
      </c>
      <c r="V367" s="100"/>
      <c r="W367" s="100" t="s">
        <v>1875</v>
      </c>
      <c r="X367" s="100" t="s">
        <v>17</v>
      </c>
      <c r="Y367" s="99" t="s">
        <v>5252</v>
      </c>
      <c r="Z367" s="99"/>
      <c r="AA367" s="99" t="s">
        <v>139</v>
      </c>
      <c r="AB367" s="105" t="s">
        <v>230</v>
      </c>
      <c r="AC367" s="102" t="s">
        <v>49</v>
      </c>
      <c r="AD367" s="105" t="s">
        <v>50</v>
      </c>
      <c r="AE367" s="105" t="s">
        <v>117</v>
      </c>
      <c r="AF367" s="101"/>
      <c r="AG367" s="101"/>
      <c r="AH367" s="101">
        <v>40952</v>
      </c>
      <c r="AI367" s="104">
        <v>2</v>
      </c>
      <c r="AJ367" s="99" t="s">
        <v>163</v>
      </c>
      <c r="AK367" s="99"/>
      <c r="AL367" s="99"/>
      <c r="AM367" s="110">
        <v>41126</v>
      </c>
      <c r="AN367" s="107">
        <v>8</v>
      </c>
      <c r="AO367" s="100"/>
      <c r="AQ367" s="99"/>
      <c r="AS367" s="96">
        <v>8</v>
      </c>
      <c r="AT367" s="96" t="s">
        <v>7646</v>
      </c>
    </row>
    <row r="368" spans="1:46" s="107" customFormat="1" ht="19.5" customHeight="1" x14ac:dyDescent="0.2">
      <c r="A368" s="118">
        <v>20342</v>
      </c>
      <c r="B368" s="119" t="s">
        <v>1880</v>
      </c>
      <c r="C368" s="119" t="s">
        <v>1881</v>
      </c>
      <c r="D368" s="100" t="s">
        <v>138</v>
      </c>
      <c r="E368" s="101">
        <v>29883</v>
      </c>
      <c r="F368" s="100" t="s">
        <v>226</v>
      </c>
      <c r="G368" s="99" t="s">
        <v>4505</v>
      </c>
      <c r="H368" s="100" t="s">
        <v>1882</v>
      </c>
      <c r="I368" s="101">
        <v>40758</v>
      </c>
      <c r="J368" s="100" t="s">
        <v>226</v>
      </c>
      <c r="K368" s="100" t="s">
        <v>4020</v>
      </c>
      <c r="L368" s="100" t="s">
        <v>4132</v>
      </c>
      <c r="M368" s="102" t="s">
        <v>1634</v>
      </c>
      <c r="N368" s="103"/>
      <c r="O368" s="99" t="s">
        <v>2881</v>
      </c>
      <c r="P368" s="100" t="s">
        <v>1883</v>
      </c>
      <c r="Q368" s="100" t="s">
        <v>4219</v>
      </c>
      <c r="R368" s="100" t="s">
        <v>623</v>
      </c>
      <c r="S368" s="99" t="s">
        <v>4759</v>
      </c>
      <c r="T368" s="99" t="s">
        <v>4759</v>
      </c>
      <c r="U368" s="100"/>
      <c r="V368" s="100"/>
      <c r="W368" s="100"/>
      <c r="X368" s="100" t="s">
        <v>9</v>
      </c>
      <c r="Y368" s="99" t="s">
        <v>2970</v>
      </c>
      <c r="Z368" s="99"/>
      <c r="AA368" s="99" t="s">
        <v>144</v>
      </c>
      <c r="AB368" s="105" t="s">
        <v>116</v>
      </c>
      <c r="AC368" s="100" t="s">
        <v>2632</v>
      </c>
      <c r="AD368" s="105" t="s">
        <v>2634</v>
      </c>
      <c r="AE368" s="99" t="s">
        <v>226</v>
      </c>
      <c r="AF368" s="101">
        <v>40892</v>
      </c>
      <c r="AG368" s="104">
        <v>12</v>
      </c>
      <c r="AH368" s="101">
        <v>40954</v>
      </c>
      <c r="AI368" s="104">
        <v>2</v>
      </c>
      <c r="AJ368" s="105" t="s">
        <v>119</v>
      </c>
      <c r="AK368" s="106" t="s">
        <v>623</v>
      </c>
      <c r="AL368" s="106"/>
      <c r="AM368" s="101"/>
      <c r="AN368" s="104" t="s">
        <v>623</v>
      </c>
      <c r="AO368" s="100" t="s">
        <v>623</v>
      </c>
      <c r="AQ368" s="105" t="s">
        <v>5348</v>
      </c>
      <c r="AS368" s="96">
        <v>10</v>
      </c>
      <c r="AT368" s="96" t="s">
        <v>7646</v>
      </c>
    </row>
    <row r="369" spans="1:46" ht="15.75" customHeight="1" x14ac:dyDescent="0.2">
      <c r="A369" s="118">
        <v>20343</v>
      </c>
      <c r="B369" s="127" t="s">
        <v>476</v>
      </c>
      <c r="C369" s="127" t="s">
        <v>487</v>
      </c>
      <c r="D369" s="100" t="s">
        <v>109</v>
      </c>
      <c r="E369" s="101">
        <v>31929</v>
      </c>
      <c r="F369" s="100"/>
      <c r="G369" s="99" t="s">
        <v>226</v>
      </c>
      <c r="H369" s="100">
        <v>24189906</v>
      </c>
      <c r="I369" s="101">
        <v>37944</v>
      </c>
      <c r="J369" s="100" t="s">
        <v>226</v>
      </c>
      <c r="K369" s="100" t="s">
        <v>158</v>
      </c>
      <c r="L369" s="100" t="s">
        <v>1889</v>
      </c>
      <c r="M369" s="102" t="s">
        <v>1890</v>
      </c>
      <c r="N369" s="103"/>
      <c r="O369" s="216" t="s">
        <v>6272</v>
      </c>
      <c r="P369" s="100"/>
      <c r="Q369" s="100" t="s">
        <v>1886</v>
      </c>
      <c r="R369" s="100"/>
      <c r="S369" s="99" t="s">
        <v>1885</v>
      </c>
      <c r="T369" s="99" t="s">
        <v>1885</v>
      </c>
      <c r="U369" s="100" t="s">
        <v>1887</v>
      </c>
      <c r="V369" s="100"/>
      <c r="W369" s="100" t="s">
        <v>1888</v>
      </c>
      <c r="X369" s="100" t="s">
        <v>11</v>
      </c>
      <c r="Y369" s="99" t="s">
        <v>10</v>
      </c>
      <c r="Z369" s="99"/>
      <c r="AA369" s="99">
        <v>3</v>
      </c>
      <c r="AB369" s="105" t="s">
        <v>116</v>
      </c>
      <c r="AC369" s="102" t="s">
        <v>65</v>
      </c>
      <c r="AD369" s="105" t="s">
        <v>67</v>
      </c>
      <c r="AE369" s="105" t="s">
        <v>226</v>
      </c>
      <c r="AF369" s="101"/>
      <c r="AG369" s="101"/>
      <c r="AH369" s="101">
        <v>40959</v>
      </c>
      <c r="AI369" s="104">
        <v>2</v>
      </c>
      <c r="AJ369" s="99" t="s">
        <v>163</v>
      </c>
      <c r="AK369" s="99"/>
      <c r="AL369" s="99"/>
      <c r="AM369" s="110">
        <v>41153</v>
      </c>
      <c r="AN369" s="107">
        <v>9</v>
      </c>
      <c r="AO369" s="100"/>
      <c r="AQ369" s="99"/>
      <c r="AS369" s="96">
        <v>6</v>
      </c>
      <c r="AT369" s="96" t="s">
        <v>7646</v>
      </c>
    </row>
    <row r="370" spans="1:46" s="107" customFormat="1" ht="15.75" customHeight="1" x14ac:dyDescent="0.2">
      <c r="A370" s="118">
        <v>20344</v>
      </c>
      <c r="B370" s="127" t="s">
        <v>912</v>
      </c>
      <c r="C370" s="127" t="s">
        <v>1892</v>
      </c>
      <c r="D370" s="100" t="s">
        <v>138</v>
      </c>
      <c r="E370" s="101">
        <v>28993</v>
      </c>
      <c r="F370" s="100"/>
      <c r="G370" s="99" t="s">
        <v>226</v>
      </c>
      <c r="H370" s="100"/>
      <c r="I370" s="101"/>
      <c r="J370" s="100"/>
      <c r="K370" s="100" t="s">
        <v>158</v>
      </c>
      <c r="L370" s="100">
        <v>0</v>
      </c>
      <c r="M370" s="102">
        <v>0</v>
      </c>
      <c r="N370" s="103"/>
      <c r="O370" s="216" t="s">
        <v>6273</v>
      </c>
      <c r="P370" s="100"/>
      <c r="Q370" s="100" t="s">
        <v>1895</v>
      </c>
      <c r="R370" s="100"/>
      <c r="S370" s="99" t="s">
        <v>1893</v>
      </c>
      <c r="T370" s="99" t="s">
        <v>1894</v>
      </c>
      <c r="U370" s="100">
        <v>0</v>
      </c>
      <c r="V370" s="100"/>
      <c r="W370" s="100">
        <v>0</v>
      </c>
      <c r="X370" s="100" t="s">
        <v>17</v>
      </c>
      <c r="Y370" s="99" t="s">
        <v>5252</v>
      </c>
      <c r="Z370" s="99"/>
      <c r="AA370" s="99" t="s">
        <v>139</v>
      </c>
      <c r="AB370" s="105" t="s">
        <v>230</v>
      </c>
      <c r="AC370" s="102" t="s">
        <v>65</v>
      </c>
      <c r="AD370" s="105" t="s">
        <v>69</v>
      </c>
      <c r="AE370" s="105" t="s">
        <v>226</v>
      </c>
      <c r="AF370" s="101"/>
      <c r="AG370" s="101"/>
      <c r="AH370" s="101">
        <v>40964</v>
      </c>
      <c r="AI370" s="104">
        <v>2</v>
      </c>
      <c r="AJ370" s="99" t="s">
        <v>163</v>
      </c>
      <c r="AK370" s="99"/>
      <c r="AL370" s="99"/>
      <c r="AM370" s="110">
        <v>41153</v>
      </c>
      <c r="AN370" s="107">
        <v>9</v>
      </c>
      <c r="AO370" s="100"/>
      <c r="AP370" s="104"/>
      <c r="AQ370" s="99"/>
      <c r="AR370" s="104"/>
      <c r="AS370" s="96">
        <v>5</v>
      </c>
      <c r="AT370" s="96" t="s">
        <v>7646</v>
      </c>
    </row>
    <row r="371" spans="1:46" s="107" customFormat="1" ht="15.75" customHeight="1" x14ac:dyDescent="0.2">
      <c r="A371" s="118">
        <v>20345</v>
      </c>
      <c r="B371" s="119" t="s">
        <v>247</v>
      </c>
      <c r="C371" s="119" t="s">
        <v>513</v>
      </c>
      <c r="D371" s="100" t="s">
        <v>138</v>
      </c>
      <c r="E371" s="101">
        <v>31103</v>
      </c>
      <c r="F371" s="100" t="s">
        <v>117</v>
      </c>
      <c r="G371" s="99" t="s">
        <v>4488</v>
      </c>
      <c r="H371" s="100" t="s">
        <v>1897</v>
      </c>
      <c r="I371" s="101">
        <v>41082</v>
      </c>
      <c r="J371" s="100" t="s">
        <v>178</v>
      </c>
      <c r="K371" s="100" t="s">
        <v>4020</v>
      </c>
      <c r="L371" s="100" t="s">
        <v>4038</v>
      </c>
      <c r="M371" s="102" t="s">
        <v>1900</v>
      </c>
      <c r="N371" s="103"/>
      <c r="O371" s="99" t="s">
        <v>4041</v>
      </c>
      <c r="P371" s="100" t="s">
        <v>623</v>
      </c>
      <c r="Q371" s="100" t="s">
        <v>1898</v>
      </c>
      <c r="R371" s="100" t="s">
        <v>623</v>
      </c>
      <c r="S371" s="99" t="s">
        <v>4604</v>
      </c>
      <c r="T371" s="99" t="s">
        <v>4986</v>
      </c>
      <c r="U371" s="100"/>
      <c r="V371" s="100"/>
      <c r="W371" s="100"/>
      <c r="X371" s="100" t="s">
        <v>11</v>
      </c>
      <c r="Y371" s="99" t="s">
        <v>10</v>
      </c>
      <c r="Z371" s="99"/>
      <c r="AA371" s="99">
        <v>3</v>
      </c>
      <c r="AB371" s="105" t="s">
        <v>116</v>
      </c>
      <c r="AC371" s="100" t="s">
        <v>52</v>
      </c>
      <c r="AD371" s="99" t="s">
        <v>53</v>
      </c>
      <c r="AE371" s="99" t="s">
        <v>117</v>
      </c>
      <c r="AF371" s="101"/>
      <c r="AG371" s="104" t="s">
        <v>623</v>
      </c>
      <c r="AH371" s="101">
        <v>40909</v>
      </c>
      <c r="AI371" s="104">
        <v>1</v>
      </c>
      <c r="AJ371" s="108" t="s">
        <v>163</v>
      </c>
      <c r="AK371" s="112" t="s">
        <v>623</v>
      </c>
      <c r="AL371" s="112"/>
      <c r="AM371" s="110">
        <v>41000</v>
      </c>
      <c r="AN371" s="107">
        <v>4</v>
      </c>
      <c r="AO371" s="109"/>
      <c r="AQ371" s="108"/>
      <c r="AS371" s="96">
        <v>2</v>
      </c>
      <c r="AT371" s="96" t="s">
        <v>7646</v>
      </c>
    </row>
    <row r="372" spans="1:46" s="107" customFormat="1" ht="15.75" customHeight="1" x14ac:dyDescent="0.2">
      <c r="A372" s="118">
        <v>20346</v>
      </c>
      <c r="B372" s="127" t="s">
        <v>1901</v>
      </c>
      <c r="C372" s="127" t="s">
        <v>1130</v>
      </c>
      <c r="D372" s="100" t="s">
        <v>109</v>
      </c>
      <c r="E372" s="101">
        <v>32208</v>
      </c>
      <c r="F372" s="100"/>
      <c r="G372" s="99" t="s">
        <v>252</v>
      </c>
      <c r="H372" s="100" t="s">
        <v>1902</v>
      </c>
      <c r="I372" s="101">
        <v>37138</v>
      </c>
      <c r="J372" s="100" t="s">
        <v>252</v>
      </c>
      <c r="K372" s="100" t="s">
        <v>158</v>
      </c>
      <c r="L372" s="100">
        <v>0</v>
      </c>
      <c r="M372" s="102">
        <v>0</v>
      </c>
      <c r="N372" s="103"/>
      <c r="O372" s="216" t="s">
        <v>6274</v>
      </c>
      <c r="P372" s="100"/>
      <c r="Q372" s="100" t="s">
        <v>1905</v>
      </c>
      <c r="R372" s="100"/>
      <c r="S372" s="99" t="s">
        <v>1903</v>
      </c>
      <c r="T372" s="99" t="s">
        <v>1904</v>
      </c>
      <c r="U372" s="100">
        <v>0</v>
      </c>
      <c r="V372" s="100"/>
      <c r="W372" s="100">
        <v>0</v>
      </c>
      <c r="X372" s="100" t="s">
        <v>17</v>
      </c>
      <c r="Y372" s="99" t="s">
        <v>5252</v>
      </c>
      <c r="Z372" s="99"/>
      <c r="AA372" s="99" t="s">
        <v>139</v>
      </c>
      <c r="AB372" s="105" t="s">
        <v>230</v>
      </c>
      <c r="AC372" s="102" t="s">
        <v>25</v>
      </c>
      <c r="AD372" s="105" t="s">
        <v>1531</v>
      </c>
      <c r="AE372" s="105" t="s">
        <v>117</v>
      </c>
      <c r="AF372" s="101"/>
      <c r="AG372" s="101"/>
      <c r="AH372" s="101"/>
      <c r="AI372" s="104" t="s">
        <v>623</v>
      </c>
      <c r="AJ372" s="99" t="s">
        <v>163</v>
      </c>
      <c r="AK372" s="99"/>
      <c r="AL372" s="99"/>
      <c r="AM372" s="110">
        <v>41122</v>
      </c>
      <c r="AN372" s="107">
        <v>8</v>
      </c>
      <c r="AO372" s="100"/>
      <c r="AP372" s="104"/>
      <c r="AQ372" s="105" t="s">
        <v>5349</v>
      </c>
      <c r="AR372" s="104"/>
      <c r="AS372" s="96">
        <v>3</v>
      </c>
      <c r="AT372" s="96" t="s">
        <v>7646</v>
      </c>
    </row>
    <row r="373" spans="1:46" ht="15.75" customHeight="1" x14ac:dyDescent="0.2">
      <c r="A373" s="118">
        <v>20347</v>
      </c>
      <c r="B373" s="119" t="s">
        <v>1906</v>
      </c>
      <c r="C373" s="119" t="s">
        <v>1130</v>
      </c>
      <c r="D373" s="100" t="s">
        <v>109</v>
      </c>
      <c r="E373" s="101">
        <v>32354</v>
      </c>
      <c r="F373" s="100" t="s">
        <v>110</v>
      </c>
      <c r="G373" s="99" t="s">
        <v>4477</v>
      </c>
      <c r="H373" s="100" t="s">
        <v>1907</v>
      </c>
      <c r="I373" s="101">
        <v>37705</v>
      </c>
      <c r="J373" s="100" t="s">
        <v>110</v>
      </c>
      <c r="K373" s="100" t="s">
        <v>4020</v>
      </c>
      <c r="L373" s="100"/>
      <c r="M373" s="102"/>
      <c r="N373" s="103"/>
      <c r="O373" s="99" t="s">
        <v>2880</v>
      </c>
      <c r="P373" s="100" t="s">
        <v>1908</v>
      </c>
      <c r="Q373" s="100" t="s">
        <v>1909</v>
      </c>
      <c r="R373" s="100" t="s">
        <v>623</v>
      </c>
      <c r="S373" s="99" t="s">
        <v>4855</v>
      </c>
      <c r="T373" s="99" t="s">
        <v>4855</v>
      </c>
      <c r="U373" s="100"/>
      <c r="V373" s="100"/>
      <c r="W373" s="100"/>
      <c r="X373" s="100" t="s">
        <v>17</v>
      </c>
      <c r="Y373" s="99" t="s">
        <v>5252</v>
      </c>
      <c r="Z373" s="99"/>
      <c r="AA373" s="99" t="s">
        <v>139</v>
      </c>
      <c r="AB373" s="105" t="s">
        <v>230</v>
      </c>
      <c r="AC373" s="100" t="s">
        <v>2671</v>
      </c>
      <c r="AD373" s="99" t="s">
        <v>2716</v>
      </c>
      <c r="AE373" s="99" t="s">
        <v>226</v>
      </c>
      <c r="AF373" s="101">
        <v>40909</v>
      </c>
      <c r="AG373" s="104">
        <v>1</v>
      </c>
      <c r="AH373" s="101">
        <v>40969</v>
      </c>
      <c r="AI373" s="104">
        <v>3</v>
      </c>
      <c r="AJ373" s="105" t="s">
        <v>163</v>
      </c>
      <c r="AK373" s="106" t="s">
        <v>623</v>
      </c>
      <c r="AL373" s="106"/>
      <c r="AM373" s="110">
        <v>41392</v>
      </c>
      <c r="AN373" s="107">
        <v>4</v>
      </c>
      <c r="AO373" s="100"/>
      <c r="AP373" s="107"/>
      <c r="AQ373" s="105" t="s">
        <v>5347</v>
      </c>
      <c r="AR373" s="107"/>
      <c r="AS373" s="96">
        <v>7</v>
      </c>
      <c r="AT373" s="96" t="s">
        <v>7646</v>
      </c>
    </row>
    <row r="374" spans="1:46" ht="15.75" customHeight="1" x14ac:dyDescent="0.2">
      <c r="A374" s="118">
        <v>20348</v>
      </c>
      <c r="B374" s="119" t="s">
        <v>1910</v>
      </c>
      <c r="C374" s="119" t="s">
        <v>472</v>
      </c>
      <c r="D374" s="100" t="s">
        <v>138</v>
      </c>
      <c r="E374" s="101">
        <v>32304</v>
      </c>
      <c r="F374" s="100" t="s">
        <v>117</v>
      </c>
      <c r="G374" s="99" t="s">
        <v>4488</v>
      </c>
      <c r="H374" s="100" t="s">
        <v>1911</v>
      </c>
      <c r="I374" s="101">
        <v>40495</v>
      </c>
      <c r="J374" s="100" t="s">
        <v>110</v>
      </c>
      <c r="K374" s="100" t="s">
        <v>4020</v>
      </c>
      <c r="L374" s="100"/>
      <c r="M374" s="102"/>
      <c r="N374" s="103"/>
      <c r="O374" s="99" t="s">
        <v>4180</v>
      </c>
      <c r="P374" s="100" t="s">
        <v>623</v>
      </c>
      <c r="Q374" s="100" t="s">
        <v>1912</v>
      </c>
      <c r="R374" s="100" t="s">
        <v>623</v>
      </c>
      <c r="S374" s="99" t="s">
        <v>4727</v>
      </c>
      <c r="T374" s="99" t="s">
        <v>4727</v>
      </c>
      <c r="U374" s="100"/>
      <c r="V374" s="100"/>
      <c r="W374" s="100"/>
      <c r="X374" s="100" t="s">
        <v>15</v>
      </c>
      <c r="Y374" s="99"/>
      <c r="Z374" s="99"/>
      <c r="AA374" s="99" t="s">
        <v>139</v>
      </c>
      <c r="AB374" s="105" t="s">
        <v>230</v>
      </c>
      <c r="AC374" s="100" t="s">
        <v>52</v>
      </c>
      <c r="AD374" s="99"/>
      <c r="AE374" s="99" t="s">
        <v>117</v>
      </c>
      <c r="AF374" s="101"/>
      <c r="AG374" s="104" t="s">
        <v>623</v>
      </c>
      <c r="AH374" s="101">
        <v>41183</v>
      </c>
      <c r="AI374" s="104">
        <v>10</v>
      </c>
      <c r="AJ374" s="108" t="s">
        <v>163</v>
      </c>
      <c r="AK374" s="112" t="s">
        <v>623</v>
      </c>
      <c r="AL374" s="112"/>
      <c r="AM374" s="110">
        <v>40969</v>
      </c>
      <c r="AN374" s="107">
        <v>3</v>
      </c>
      <c r="AO374" s="109"/>
      <c r="AP374" s="107"/>
      <c r="AQ374" s="108"/>
      <c r="AR374" s="107"/>
      <c r="AS374" s="96">
        <v>6</v>
      </c>
      <c r="AT374" s="96" t="s">
        <v>7646</v>
      </c>
    </row>
    <row r="375" spans="1:46" s="107" customFormat="1" ht="15.75" customHeight="1" x14ac:dyDescent="0.2">
      <c r="A375" s="118">
        <v>20349</v>
      </c>
      <c r="B375" s="119" t="s">
        <v>1913</v>
      </c>
      <c r="C375" s="119" t="s">
        <v>109</v>
      </c>
      <c r="D375" s="100" t="s">
        <v>138</v>
      </c>
      <c r="E375" s="101">
        <v>32419</v>
      </c>
      <c r="F375" s="100" t="s">
        <v>297</v>
      </c>
      <c r="G375" s="99" t="s">
        <v>4524</v>
      </c>
      <c r="H375" s="100" t="s">
        <v>1914</v>
      </c>
      <c r="I375" s="101">
        <v>37713</v>
      </c>
      <c r="J375" s="100" t="s">
        <v>252</v>
      </c>
      <c r="K375" s="100" t="s">
        <v>4020</v>
      </c>
      <c r="L375" s="100" t="s">
        <v>944</v>
      </c>
      <c r="M375" s="102" t="s">
        <v>1915</v>
      </c>
      <c r="N375" s="103"/>
      <c r="O375" s="99" t="s">
        <v>2792</v>
      </c>
      <c r="P375" s="100" t="s">
        <v>623</v>
      </c>
      <c r="Q375" s="100" t="s">
        <v>4160</v>
      </c>
      <c r="R375" s="100" t="s">
        <v>623</v>
      </c>
      <c r="S375" s="99" t="s">
        <v>4704</v>
      </c>
      <c r="T375" s="99" t="s">
        <v>5056</v>
      </c>
      <c r="U375" s="100"/>
      <c r="V375" s="100"/>
      <c r="W375" s="100"/>
      <c r="X375" s="100" t="s">
        <v>17</v>
      </c>
      <c r="Y375" s="99" t="s">
        <v>5252</v>
      </c>
      <c r="Z375" s="99"/>
      <c r="AA375" s="99" t="s">
        <v>139</v>
      </c>
      <c r="AB375" s="105" t="s">
        <v>230</v>
      </c>
      <c r="AC375" s="100" t="s">
        <v>25</v>
      </c>
      <c r="AD375" s="99" t="s">
        <v>27</v>
      </c>
      <c r="AE375" s="99" t="s">
        <v>117</v>
      </c>
      <c r="AF375" s="101">
        <v>40940</v>
      </c>
      <c r="AG375" s="104">
        <v>2</v>
      </c>
      <c r="AH375" s="101">
        <v>41000</v>
      </c>
      <c r="AI375" s="104">
        <v>4</v>
      </c>
      <c r="AJ375" s="105" t="s">
        <v>119</v>
      </c>
      <c r="AK375" s="106" t="s">
        <v>623</v>
      </c>
      <c r="AL375" s="106"/>
      <c r="AM375" s="110"/>
      <c r="AN375" s="107" t="s">
        <v>623</v>
      </c>
      <c r="AO375" s="100"/>
      <c r="AQ375" s="105" t="s">
        <v>5349</v>
      </c>
      <c r="AS375" s="96">
        <v>10</v>
      </c>
      <c r="AT375" s="96" t="s">
        <v>7646</v>
      </c>
    </row>
    <row r="376" spans="1:46" s="107" customFormat="1" ht="19.5" customHeight="1" x14ac:dyDescent="0.2">
      <c r="A376" s="118">
        <v>20350</v>
      </c>
      <c r="B376" s="119" t="s">
        <v>838</v>
      </c>
      <c r="C376" s="119" t="s">
        <v>975</v>
      </c>
      <c r="D376" s="100" t="s">
        <v>138</v>
      </c>
      <c r="E376" s="101">
        <v>32330</v>
      </c>
      <c r="F376" s="100" t="s">
        <v>252</v>
      </c>
      <c r="G376" s="99" t="s">
        <v>4496</v>
      </c>
      <c r="H376" s="100" t="s">
        <v>1916</v>
      </c>
      <c r="I376" s="101">
        <v>39944</v>
      </c>
      <c r="J376" s="100" t="s">
        <v>252</v>
      </c>
      <c r="K376" s="100" t="s">
        <v>4020</v>
      </c>
      <c r="L376" s="100" t="s">
        <v>157</v>
      </c>
      <c r="M376" s="102" t="s">
        <v>1918</v>
      </c>
      <c r="N376" s="103"/>
      <c r="O376" s="99" t="s">
        <v>2868</v>
      </c>
      <c r="P376" s="100" t="s">
        <v>623</v>
      </c>
      <c r="Q376" s="100" t="s">
        <v>1917</v>
      </c>
      <c r="R376" s="100" t="s">
        <v>623</v>
      </c>
      <c r="S376" s="99" t="s">
        <v>4816</v>
      </c>
      <c r="T376" s="99" t="s">
        <v>5127</v>
      </c>
      <c r="U376" s="100" t="s">
        <v>623</v>
      </c>
      <c r="V376" s="100"/>
      <c r="W376" s="100" t="s">
        <v>623</v>
      </c>
      <c r="X376" s="100" t="s">
        <v>17</v>
      </c>
      <c r="Y376" s="99" t="s">
        <v>5252</v>
      </c>
      <c r="Z376" s="99"/>
      <c r="AA376" s="99" t="s">
        <v>139</v>
      </c>
      <c r="AB376" s="105" t="s">
        <v>230</v>
      </c>
      <c r="AC376" s="100" t="s">
        <v>2972</v>
      </c>
      <c r="AD376" s="99" t="s">
        <v>2571</v>
      </c>
      <c r="AE376" s="99" t="s">
        <v>117</v>
      </c>
      <c r="AF376" s="101">
        <v>40949</v>
      </c>
      <c r="AG376" s="104">
        <v>2</v>
      </c>
      <c r="AH376" s="101">
        <v>40978</v>
      </c>
      <c r="AI376" s="104">
        <v>3</v>
      </c>
      <c r="AJ376" s="105" t="s">
        <v>119</v>
      </c>
      <c r="AK376" s="106" t="s">
        <v>623</v>
      </c>
      <c r="AL376" s="106"/>
      <c r="AM376" s="110"/>
      <c r="AN376" s="107" t="s">
        <v>623</v>
      </c>
      <c r="AO376" s="100"/>
      <c r="AQ376" s="105" t="s">
        <v>5347</v>
      </c>
      <c r="AS376" s="96">
        <v>7</v>
      </c>
      <c r="AT376" s="96" t="s">
        <v>7646</v>
      </c>
    </row>
    <row r="377" spans="1:46" s="107" customFormat="1" ht="15.75" customHeight="1" x14ac:dyDescent="0.2">
      <c r="A377" s="118">
        <v>20351</v>
      </c>
      <c r="B377" s="119" t="s">
        <v>247</v>
      </c>
      <c r="C377" s="119" t="s">
        <v>2796</v>
      </c>
      <c r="D377" s="100" t="s">
        <v>138</v>
      </c>
      <c r="E377" s="101">
        <v>30743</v>
      </c>
      <c r="F377" s="100" t="s">
        <v>110</v>
      </c>
      <c r="G377" s="99" t="s">
        <v>4527</v>
      </c>
      <c r="H377" s="100" t="s">
        <v>1919</v>
      </c>
      <c r="I377" s="101">
        <v>37313</v>
      </c>
      <c r="J377" s="100" t="s">
        <v>184</v>
      </c>
      <c r="K377" s="100" t="s">
        <v>4020</v>
      </c>
      <c r="L377" s="100" t="s">
        <v>4106</v>
      </c>
      <c r="M377" s="102" t="s">
        <v>4059</v>
      </c>
      <c r="N377" s="103"/>
      <c r="O377" s="99" t="s">
        <v>2823</v>
      </c>
      <c r="P377" s="100" t="s">
        <v>1920</v>
      </c>
      <c r="Q377" s="100" t="s">
        <v>1921</v>
      </c>
      <c r="R377" s="100" t="s">
        <v>623</v>
      </c>
      <c r="S377" s="99" t="s">
        <v>4729</v>
      </c>
      <c r="T377" s="99" t="s">
        <v>5075</v>
      </c>
      <c r="U377" s="100"/>
      <c r="V377" s="100"/>
      <c r="W377" s="100"/>
      <c r="X377" s="100" t="s">
        <v>16</v>
      </c>
      <c r="Y377" s="99" t="s">
        <v>3011</v>
      </c>
      <c r="Z377" s="99"/>
      <c r="AA377" s="99" t="s">
        <v>139</v>
      </c>
      <c r="AB377" s="105" t="s">
        <v>230</v>
      </c>
      <c r="AC377" s="100" t="s">
        <v>31</v>
      </c>
      <c r="AD377" s="99" t="s">
        <v>37</v>
      </c>
      <c r="AE377" s="99" t="s">
        <v>117</v>
      </c>
      <c r="AF377" s="101">
        <v>40952</v>
      </c>
      <c r="AG377" s="104">
        <v>2</v>
      </c>
      <c r="AH377" s="101">
        <v>41012</v>
      </c>
      <c r="AI377" s="104">
        <v>4</v>
      </c>
      <c r="AJ377" s="105" t="s">
        <v>163</v>
      </c>
      <c r="AK377" s="106" t="s">
        <v>623</v>
      </c>
      <c r="AL377" s="106"/>
      <c r="AM377" s="110">
        <v>41404</v>
      </c>
      <c r="AN377" s="107">
        <v>5</v>
      </c>
      <c r="AO377" s="100" t="s">
        <v>623</v>
      </c>
      <c r="AQ377" s="105" t="s">
        <v>5348</v>
      </c>
      <c r="AS377" s="96">
        <v>3</v>
      </c>
      <c r="AT377" s="96" t="s">
        <v>7646</v>
      </c>
    </row>
    <row r="378" spans="1:46" s="107" customFormat="1" ht="15.75" customHeight="1" x14ac:dyDescent="0.2">
      <c r="A378" s="118">
        <v>20352</v>
      </c>
      <c r="B378" s="119" t="s">
        <v>247</v>
      </c>
      <c r="C378" s="119" t="s">
        <v>311</v>
      </c>
      <c r="D378" s="100" t="s">
        <v>138</v>
      </c>
      <c r="E378" s="101">
        <v>29884</v>
      </c>
      <c r="F378" s="100" t="s">
        <v>581</v>
      </c>
      <c r="G378" s="99" t="s">
        <v>4506</v>
      </c>
      <c r="H378" s="100" t="s">
        <v>1924</v>
      </c>
      <c r="I378" s="101">
        <v>36971</v>
      </c>
      <c r="J378" s="100" t="s">
        <v>581</v>
      </c>
      <c r="K378" s="100" t="s">
        <v>4020</v>
      </c>
      <c r="L378" s="100" t="s">
        <v>373</v>
      </c>
      <c r="M378" s="102" t="s">
        <v>4114</v>
      </c>
      <c r="N378" s="103"/>
      <c r="O378" s="99" t="s">
        <v>2818</v>
      </c>
      <c r="P378" s="100" t="s">
        <v>623</v>
      </c>
      <c r="Q378" s="100" t="s">
        <v>1925</v>
      </c>
      <c r="R378" s="100" t="s">
        <v>623</v>
      </c>
      <c r="S378" s="99" t="s">
        <v>4668</v>
      </c>
      <c r="T378" s="99" t="s">
        <v>4668</v>
      </c>
      <c r="U378" s="100"/>
      <c r="V378" s="100"/>
      <c r="W378" s="100"/>
      <c r="X378" s="100" t="s">
        <v>12</v>
      </c>
      <c r="Y378" s="99" t="s">
        <v>308</v>
      </c>
      <c r="Z378" s="99"/>
      <c r="AA378" s="99">
        <v>2</v>
      </c>
      <c r="AB378" s="105" t="s">
        <v>611</v>
      </c>
      <c r="AC378" s="100" t="s">
        <v>31</v>
      </c>
      <c r="AD378" s="99" t="s">
        <v>37</v>
      </c>
      <c r="AE378" s="99" t="s">
        <v>117</v>
      </c>
      <c r="AF378" s="101">
        <v>40952</v>
      </c>
      <c r="AG378" s="104">
        <v>2</v>
      </c>
      <c r="AH378" s="101">
        <v>41012</v>
      </c>
      <c r="AI378" s="104">
        <v>4</v>
      </c>
      <c r="AJ378" s="105" t="s">
        <v>119</v>
      </c>
      <c r="AK378" s="106" t="s">
        <v>623</v>
      </c>
      <c r="AL378" s="106"/>
      <c r="AM378" s="110"/>
      <c r="AO378" s="100" t="s">
        <v>623</v>
      </c>
      <c r="AQ378" s="105" t="s">
        <v>5348</v>
      </c>
      <c r="AS378" s="96">
        <v>10</v>
      </c>
      <c r="AT378" s="96" t="s">
        <v>7646</v>
      </c>
    </row>
    <row r="379" spans="1:46" ht="19.5" customHeight="1" x14ac:dyDescent="0.2">
      <c r="A379" s="118">
        <v>20353</v>
      </c>
      <c r="B379" s="127" t="s">
        <v>1527</v>
      </c>
      <c r="C379" s="127" t="s">
        <v>241</v>
      </c>
      <c r="D379" s="100" t="s">
        <v>138</v>
      </c>
      <c r="E379" s="101">
        <v>30193</v>
      </c>
      <c r="F379" s="100"/>
      <c r="G379" s="99" t="s">
        <v>162</v>
      </c>
      <c r="H379" s="100" t="s">
        <v>2540</v>
      </c>
      <c r="I379" s="101">
        <v>36609</v>
      </c>
      <c r="J379" s="100" t="s">
        <v>162</v>
      </c>
      <c r="K379" s="100" t="s">
        <v>158</v>
      </c>
      <c r="L379" s="100" t="s">
        <v>1929</v>
      </c>
      <c r="M379" s="102" t="s">
        <v>1930</v>
      </c>
      <c r="N379" s="103"/>
      <c r="O379" s="216" t="s">
        <v>6275</v>
      </c>
      <c r="P379" s="100"/>
      <c r="Q379" s="100" t="s">
        <v>1926</v>
      </c>
      <c r="R379" s="100"/>
      <c r="S379" s="99" t="s">
        <v>2541</v>
      </c>
      <c r="T379" s="99"/>
      <c r="U379" s="100" t="s">
        <v>1927</v>
      </c>
      <c r="V379" s="100"/>
      <c r="W379" s="100" t="s">
        <v>1928</v>
      </c>
      <c r="X379" s="100" t="s">
        <v>17</v>
      </c>
      <c r="Y379" s="99" t="s">
        <v>5252</v>
      </c>
      <c r="Z379" s="99"/>
      <c r="AA379" s="99" t="s">
        <v>139</v>
      </c>
      <c r="AB379" s="105" t="s">
        <v>230</v>
      </c>
      <c r="AC379" s="102" t="s">
        <v>31</v>
      </c>
      <c r="AD379" s="105" t="s">
        <v>36</v>
      </c>
      <c r="AE379" s="105" t="s">
        <v>117</v>
      </c>
      <c r="AF379" s="101"/>
      <c r="AG379" s="101"/>
      <c r="AH379" s="101">
        <v>41011</v>
      </c>
      <c r="AI379" s="104">
        <v>4</v>
      </c>
      <c r="AJ379" s="99" t="s">
        <v>163</v>
      </c>
      <c r="AK379" s="99"/>
      <c r="AL379" s="99"/>
      <c r="AM379" s="110">
        <v>41242</v>
      </c>
      <c r="AN379" s="107">
        <v>11</v>
      </c>
      <c r="AO379" s="100"/>
      <c r="AQ379" s="99"/>
      <c r="AS379" s="96">
        <v>8</v>
      </c>
      <c r="AT379" s="96" t="s">
        <v>7646</v>
      </c>
    </row>
    <row r="380" spans="1:46" s="107" customFormat="1" ht="19.5" customHeight="1" x14ac:dyDescent="0.2">
      <c r="A380" s="118">
        <v>20354</v>
      </c>
      <c r="B380" s="127" t="s">
        <v>1931</v>
      </c>
      <c r="C380" s="127" t="s">
        <v>527</v>
      </c>
      <c r="D380" s="100" t="s">
        <v>138</v>
      </c>
      <c r="E380" s="101">
        <v>30930</v>
      </c>
      <c r="F380" s="100"/>
      <c r="G380" s="99" t="s">
        <v>110</v>
      </c>
      <c r="H380" s="100" t="s">
        <v>1932</v>
      </c>
      <c r="I380" s="101">
        <v>36713</v>
      </c>
      <c r="J380" s="100" t="s">
        <v>110</v>
      </c>
      <c r="K380" s="100" t="s">
        <v>158</v>
      </c>
      <c r="L380" s="100" t="s">
        <v>328</v>
      </c>
      <c r="M380" s="102" t="s">
        <v>1937</v>
      </c>
      <c r="N380" s="103"/>
      <c r="O380" s="216" t="s">
        <v>6276</v>
      </c>
      <c r="P380" s="100"/>
      <c r="Q380" s="100" t="s">
        <v>1934</v>
      </c>
      <c r="R380" s="100"/>
      <c r="S380" s="99" t="s">
        <v>1933</v>
      </c>
      <c r="T380" s="99" t="s">
        <v>1933</v>
      </c>
      <c r="U380" s="100" t="s">
        <v>1935</v>
      </c>
      <c r="V380" s="100"/>
      <c r="W380" s="100" t="s">
        <v>1936</v>
      </c>
      <c r="X380" s="100" t="s">
        <v>16</v>
      </c>
      <c r="Y380" s="99" t="s">
        <v>3011</v>
      </c>
      <c r="Z380" s="99"/>
      <c r="AA380" s="99" t="s">
        <v>139</v>
      </c>
      <c r="AB380" s="105" t="s">
        <v>230</v>
      </c>
      <c r="AC380" s="102" t="s">
        <v>31</v>
      </c>
      <c r="AD380" s="105"/>
      <c r="AE380" s="105" t="s">
        <v>117</v>
      </c>
      <c r="AF380" s="101"/>
      <c r="AG380" s="101"/>
      <c r="AH380" s="101">
        <v>41011</v>
      </c>
      <c r="AI380" s="104">
        <v>4</v>
      </c>
      <c r="AJ380" s="99" t="s">
        <v>163</v>
      </c>
      <c r="AK380" s="99"/>
      <c r="AL380" s="99"/>
      <c r="AM380" s="110">
        <v>41061</v>
      </c>
      <c r="AN380" s="107">
        <v>6</v>
      </c>
      <c r="AO380" s="100"/>
      <c r="AP380" s="104"/>
      <c r="AQ380" s="99"/>
      <c r="AR380" s="104"/>
      <c r="AS380" s="96">
        <v>9</v>
      </c>
      <c r="AT380" s="96" t="s">
        <v>7646</v>
      </c>
    </row>
    <row r="381" spans="1:46" s="107" customFormat="1" ht="19.5" customHeight="1" x14ac:dyDescent="0.2">
      <c r="A381" s="118">
        <v>20355</v>
      </c>
      <c r="B381" s="119" t="s">
        <v>1938</v>
      </c>
      <c r="C381" s="119" t="s">
        <v>241</v>
      </c>
      <c r="D381" s="100" t="s">
        <v>138</v>
      </c>
      <c r="E381" s="101">
        <v>32242</v>
      </c>
      <c r="F381" s="100" t="s">
        <v>684</v>
      </c>
      <c r="G381" s="99" t="s">
        <v>4493</v>
      </c>
      <c r="H381" s="100" t="s">
        <v>4420</v>
      </c>
      <c r="I381" s="101">
        <v>37598</v>
      </c>
      <c r="J381" s="100" t="s">
        <v>684</v>
      </c>
      <c r="K381" s="100" t="s">
        <v>4020</v>
      </c>
      <c r="L381" s="100" t="s">
        <v>880</v>
      </c>
      <c r="M381" s="102" t="s">
        <v>4136</v>
      </c>
      <c r="N381" s="103"/>
      <c r="O381" s="99" t="s">
        <v>2912</v>
      </c>
      <c r="P381" s="100" t="s">
        <v>623</v>
      </c>
      <c r="Q381" s="100" t="s">
        <v>1939</v>
      </c>
      <c r="R381" s="100" t="s">
        <v>623</v>
      </c>
      <c r="S381" s="99" t="s">
        <v>4925</v>
      </c>
      <c r="T381" s="99" t="s">
        <v>5199</v>
      </c>
      <c r="U381" s="100"/>
      <c r="V381" s="100"/>
      <c r="W381" s="100"/>
      <c r="X381" s="100" t="s">
        <v>17</v>
      </c>
      <c r="Y381" s="99" t="s">
        <v>5252</v>
      </c>
      <c r="Z381" s="99"/>
      <c r="AA381" s="99" t="s">
        <v>139</v>
      </c>
      <c r="AB381" s="105" t="s">
        <v>230</v>
      </c>
      <c r="AC381" s="100" t="s">
        <v>2632</v>
      </c>
      <c r="AD381" s="99" t="s">
        <v>2635</v>
      </c>
      <c r="AE381" s="99" t="s">
        <v>226</v>
      </c>
      <c r="AF381" s="101">
        <v>41365</v>
      </c>
      <c r="AG381" s="104">
        <v>4</v>
      </c>
      <c r="AH381" s="101">
        <v>41426</v>
      </c>
      <c r="AI381" s="104">
        <v>6</v>
      </c>
      <c r="AJ381" s="105" t="s">
        <v>119</v>
      </c>
      <c r="AK381" s="106" t="s">
        <v>623</v>
      </c>
      <c r="AL381" s="106"/>
      <c r="AM381" s="110"/>
      <c r="AN381" s="107" t="s">
        <v>623</v>
      </c>
      <c r="AO381" s="100" t="s">
        <v>623</v>
      </c>
      <c r="AQ381" s="105" t="s">
        <v>5347</v>
      </c>
      <c r="AS381" s="96">
        <v>4</v>
      </c>
      <c r="AT381" s="96" t="s">
        <v>7646</v>
      </c>
    </row>
    <row r="382" spans="1:46" ht="15.75" customHeight="1" x14ac:dyDescent="0.2">
      <c r="A382" s="118">
        <v>20356</v>
      </c>
      <c r="B382" s="119" t="s">
        <v>1942</v>
      </c>
      <c r="C382" s="119" t="s">
        <v>1500</v>
      </c>
      <c r="D382" s="100" t="s">
        <v>138</v>
      </c>
      <c r="E382" s="101">
        <v>31987</v>
      </c>
      <c r="F382" s="100" t="s">
        <v>226</v>
      </c>
      <c r="G382" s="99" t="s">
        <v>4505</v>
      </c>
      <c r="H382" s="100" t="s">
        <v>4388</v>
      </c>
      <c r="I382" s="101">
        <v>37454</v>
      </c>
      <c r="J382" s="100" t="s">
        <v>226</v>
      </c>
      <c r="K382" s="100" t="s">
        <v>4020</v>
      </c>
      <c r="L382" s="100" t="s">
        <v>4389</v>
      </c>
      <c r="M382" s="102" t="s">
        <v>2222</v>
      </c>
      <c r="N382" s="103"/>
      <c r="O382" s="99" t="s">
        <v>1941</v>
      </c>
      <c r="P382" s="100" t="s">
        <v>623</v>
      </c>
      <c r="Q382" s="100" t="s">
        <v>1943</v>
      </c>
      <c r="R382" s="100" t="s">
        <v>623</v>
      </c>
      <c r="S382" s="99" t="s">
        <v>4906</v>
      </c>
      <c r="T382" s="99" t="s">
        <v>4906</v>
      </c>
      <c r="U382" s="100"/>
      <c r="V382" s="100"/>
      <c r="W382" s="100"/>
      <c r="X382" s="100" t="s">
        <v>14</v>
      </c>
      <c r="Y382" s="99" t="s">
        <v>13</v>
      </c>
      <c r="Z382" s="99"/>
      <c r="AA382" s="99">
        <v>3</v>
      </c>
      <c r="AB382" s="105" t="s">
        <v>116</v>
      </c>
      <c r="AC382" s="100" t="s">
        <v>2672</v>
      </c>
      <c r="AD382" s="99" t="s">
        <v>2675</v>
      </c>
      <c r="AE382" s="99" t="s">
        <v>226</v>
      </c>
      <c r="AF382" s="101">
        <v>40953</v>
      </c>
      <c r="AG382" s="104">
        <v>2</v>
      </c>
      <c r="AH382" s="101">
        <v>41013</v>
      </c>
      <c r="AI382" s="104">
        <v>4</v>
      </c>
      <c r="AJ382" s="105" t="s">
        <v>119</v>
      </c>
      <c r="AK382" s="106" t="s">
        <v>623</v>
      </c>
      <c r="AL382" s="106"/>
      <c r="AM382" s="110"/>
      <c r="AN382" s="107" t="s">
        <v>623</v>
      </c>
      <c r="AO382" s="100" t="s">
        <v>623</v>
      </c>
      <c r="AP382" s="107"/>
      <c r="AQ382" s="105" t="s">
        <v>5349</v>
      </c>
      <c r="AR382" s="107"/>
      <c r="AS382" s="96">
        <v>7</v>
      </c>
      <c r="AT382" s="96" t="s">
        <v>7646</v>
      </c>
    </row>
    <row r="383" spans="1:46" s="107" customFormat="1" ht="19.5" customHeight="1" x14ac:dyDescent="0.2">
      <c r="A383" s="118">
        <v>20357</v>
      </c>
      <c r="B383" s="119" t="s">
        <v>1287</v>
      </c>
      <c r="C383" s="119" t="s">
        <v>1280</v>
      </c>
      <c r="D383" s="100" t="s">
        <v>138</v>
      </c>
      <c r="E383" s="101">
        <v>31887</v>
      </c>
      <c r="F383" s="100" t="s">
        <v>1074</v>
      </c>
      <c r="G383" s="99" t="s">
        <v>4566</v>
      </c>
      <c r="H383" s="100" t="s">
        <v>4338</v>
      </c>
      <c r="I383" s="101">
        <v>40050</v>
      </c>
      <c r="J383" s="100" t="s">
        <v>1074</v>
      </c>
      <c r="K383" s="100" t="s">
        <v>4020</v>
      </c>
      <c r="L383" s="100" t="s">
        <v>4023</v>
      </c>
      <c r="M383" s="102" t="s">
        <v>4024</v>
      </c>
      <c r="N383" s="103"/>
      <c r="O383" s="99" t="s">
        <v>1945</v>
      </c>
      <c r="P383" s="100" t="s">
        <v>4339</v>
      </c>
      <c r="Q383" s="100" t="s">
        <v>1947</v>
      </c>
      <c r="R383" s="100" t="s">
        <v>623</v>
      </c>
      <c r="S383" s="99" t="s">
        <v>4860</v>
      </c>
      <c r="T383" s="99" t="s">
        <v>5156</v>
      </c>
      <c r="U383" s="100"/>
      <c r="V383" s="100"/>
      <c r="W383" s="100"/>
      <c r="X383" s="102" t="s">
        <v>16</v>
      </c>
      <c r="Y383" s="99" t="s">
        <v>3011</v>
      </c>
      <c r="Z383" s="99"/>
      <c r="AA383" s="99" t="s">
        <v>139</v>
      </c>
      <c r="AB383" s="105" t="s">
        <v>230</v>
      </c>
      <c r="AC383" s="100" t="s">
        <v>2672</v>
      </c>
      <c r="AD383" s="99" t="s">
        <v>2673</v>
      </c>
      <c r="AE383" s="99" t="s">
        <v>226</v>
      </c>
      <c r="AF383" s="101">
        <v>40953</v>
      </c>
      <c r="AG383" s="104">
        <v>2</v>
      </c>
      <c r="AH383" s="101">
        <v>41013</v>
      </c>
      <c r="AI383" s="104">
        <v>4</v>
      </c>
      <c r="AJ383" s="105" t="s">
        <v>119</v>
      </c>
      <c r="AK383" s="106" t="s">
        <v>623</v>
      </c>
      <c r="AL383" s="106"/>
      <c r="AM383" s="110"/>
      <c r="AN383" s="107" t="s">
        <v>623</v>
      </c>
      <c r="AO383" s="100" t="s">
        <v>623</v>
      </c>
      <c r="AQ383" s="105" t="s">
        <v>5348</v>
      </c>
      <c r="AS383" s="96">
        <v>4</v>
      </c>
      <c r="AT383" s="96" t="s">
        <v>7646</v>
      </c>
    </row>
    <row r="384" spans="1:46" ht="15.75" customHeight="1" x14ac:dyDescent="0.2">
      <c r="A384" s="118">
        <v>20358</v>
      </c>
      <c r="B384" s="119" t="s">
        <v>1950</v>
      </c>
      <c r="C384" s="119" t="s">
        <v>851</v>
      </c>
      <c r="D384" s="100" t="s">
        <v>138</v>
      </c>
      <c r="E384" s="101">
        <v>31797</v>
      </c>
      <c r="F384" s="100" t="s">
        <v>684</v>
      </c>
      <c r="G384" s="99" t="s">
        <v>4493</v>
      </c>
      <c r="H384" s="100" t="s">
        <v>4460</v>
      </c>
      <c r="I384" s="101">
        <v>37490</v>
      </c>
      <c r="J384" s="100" t="s">
        <v>684</v>
      </c>
      <c r="K384" s="100" t="s">
        <v>4020</v>
      </c>
      <c r="L384" s="100" t="s">
        <v>4199</v>
      </c>
      <c r="M384" s="102" t="s">
        <v>1952</v>
      </c>
      <c r="N384" s="103"/>
      <c r="O384" s="99" t="s">
        <v>2903</v>
      </c>
      <c r="P384" s="100" t="s">
        <v>623</v>
      </c>
      <c r="Q384" s="100" t="s">
        <v>1951</v>
      </c>
      <c r="R384" s="100" t="s">
        <v>623</v>
      </c>
      <c r="S384" s="99" t="s">
        <v>4961</v>
      </c>
      <c r="T384" s="99" t="s">
        <v>5224</v>
      </c>
      <c r="U384" s="100"/>
      <c r="V384" s="100"/>
      <c r="W384" s="100"/>
      <c r="X384" s="102" t="s">
        <v>16</v>
      </c>
      <c r="Y384" s="99" t="s">
        <v>3011</v>
      </c>
      <c r="Z384" s="99"/>
      <c r="AA384" s="99" t="s">
        <v>139</v>
      </c>
      <c r="AB384" s="105" t="s">
        <v>230</v>
      </c>
      <c r="AC384" s="100" t="s">
        <v>2672</v>
      </c>
      <c r="AD384" s="99" t="s">
        <v>2673</v>
      </c>
      <c r="AE384" s="99" t="s">
        <v>226</v>
      </c>
      <c r="AF384" s="101">
        <v>40953</v>
      </c>
      <c r="AG384" s="104">
        <v>2</v>
      </c>
      <c r="AH384" s="101">
        <v>41013</v>
      </c>
      <c r="AI384" s="104">
        <v>4</v>
      </c>
      <c r="AJ384" s="105" t="s">
        <v>4060</v>
      </c>
      <c r="AK384" s="106">
        <v>41561</v>
      </c>
      <c r="AL384" s="106"/>
      <c r="AM384" s="110"/>
      <c r="AN384" s="107" t="s">
        <v>623</v>
      </c>
      <c r="AO384" s="100" t="s">
        <v>623</v>
      </c>
      <c r="AP384" s="107"/>
      <c r="AQ384" s="105" t="s">
        <v>5348</v>
      </c>
      <c r="AR384" s="107"/>
      <c r="AS384" s="96">
        <v>1</v>
      </c>
      <c r="AT384" s="96" t="s">
        <v>7646</v>
      </c>
    </row>
    <row r="385" spans="1:46" ht="15.75" customHeight="1" x14ac:dyDescent="0.2">
      <c r="A385" s="118">
        <v>20359</v>
      </c>
      <c r="B385" s="127" t="s">
        <v>1953</v>
      </c>
      <c r="C385" s="127" t="s">
        <v>472</v>
      </c>
      <c r="D385" s="100" t="s">
        <v>138</v>
      </c>
      <c r="E385" s="101">
        <v>30732</v>
      </c>
      <c r="F385" s="100"/>
      <c r="G385" s="99" t="s">
        <v>355</v>
      </c>
      <c r="H385" s="100" t="s">
        <v>1954</v>
      </c>
      <c r="I385" s="101">
        <v>40820</v>
      </c>
      <c r="J385" s="100" t="s">
        <v>110</v>
      </c>
      <c r="K385" s="100" t="s">
        <v>158</v>
      </c>
      <c r="L385" s="100" t="s">
        <v>1257</v>
      </c>
      <c r="M385" s="102" t="s">
        <v>1958</v>
      </c>
      <c r="N385" s="103"/>
      <c r="O385" s="216" t="s">
        <v>6277</v>
      </c>
      <c r="P385" s="100"/>
      <c r="Q385" s="100" t="s">
        <v>1956</v>
      </c>
      <c r="R385" s="100"/>
      <c r="S385" s="99" t="s">
        <v>1955</v>
      </c>
      <c r="T385" s="99" t="s">
        <v>1955</v>
      </c>
      <c r="U385" s="100" t="s">
        <v>1957</v>
      </c>
      <c r="V385" s="100"/>
      <c r="W385" s="100" t="s">
        <v>299</v>
      </c>
      <c r="X385" s="100" t="s">
        <v>16</v>
      </c>
      <c r="Y385" s="99" t="s">
        <v>3011</v>
      </c>
      <c r="Z385" s="99"/>
      <c r="AA385" s="99" t="s">
        <v>139</v>
      </c>
      <c r="AB385" s="105" t="s">
        <v>230</v>
      </c>
      <c r="AC385" s="102" t="s">
        <v>31</v>
      </c>
      <c r="AD385" s="105" t="s">
        <v>37</v>
      </c>
      <c r="AE385" s="105" t="s">
        <v>117</v>
      </c>
      <c r="AF385" s="101"/>
      <c r="AG385" s="101"/>
      <c r="AH385" s="101">
        <v>40980</v>
      </c>
      <c r="AI385" s="104">
        <v>3</v>
      </c>
      <c r="AJ385" s="99" t="s">
        <v>163</v>
      </c>
      <c r="AK385" s="99"/>
      <c r="AL385" s="99"/>
      <c r="AM385" s="110">
        <v>41157</v>
      </c>
      <c r="AN385" s="107">
        <v>9</v>
      </c>
      <c r="AO385" s="100"/>
      <c r="AQ385" s="99"/>
      <c r="AS385" s="96">
        <v>2</v>
      </c>
      <c r="AT385" s="96" t="s">
        <v>7646</v>
      </c>
    </row>
    <row r="386" spans="1:46" ht="19.5" customHeight="1" x14ac:dyDescent="0.2">
      <c r="A386" s="118">
        <v>20360</v>
      </c>
      <c r="B386" s="119" t="s">
        <v>1948</v>
      </c>
      <c r="C386" s="119" t="s">
        <v>122</v>
      </c>
      <c r="D386" s="100" t="s">
        <v>138</v>
      </c>
      <c r="E386" s="101">
        <v>30261</v>
      </c>
      <c r="F386" s="100" t="s">
        <v>312</v>
      </c>
      <c r="G386" s="99" t="s">
        <v>4514</v>
      </c>
      <c r="H386" s="100" t="s">
        <v>1960</v>
      </c>
      <c r="I386" s="101">
        <v>36078</v>
      </c>
      <c r="J386" s="100" t="s">
        <v>312</v>
      </c>
      <c r="K386" s="100" t="s">
        <v>4020</v>
      </c>
      <c r="L386" s="100" t="s">
        <v>4106</v>
      </c>
      <c r="M386" s="102" t="s">
        <v>4308</v>
      </c>
      <c r="N386" s="103"/>
      <c r="O386" s="99" t="s">
        <v>2811</v>
      </c>
      <c r="P386" s="100" t="s">
        <v>623</v>
      </c>
      <c r="Q386" s="100" t="s">
        <v>1961</v>
      </c>
      <c r="R386" s="100" t="s">
        <v>623</v>
      </c>
      <c r="S386" s="99" t="s">
        <v>4836</v>
      </c>
      <c r="T386" s="99" t="s">
        <v>5141</v>
      </c>
      <c r="U386" s="100"/>
      <c r="V386" s="100"/>
      <c r="W386" s="100"/>
      <c r="X386" s="100" t="s">
        <v>17</v>
      </c>
      <c r="Y386" s="99" t="s">
        <v>5252</v>
      </c>
      <c r="Z386" s="99"/>
      <c r="AA386" s="99" t="s">
        <v>139</v>
      </c>
      <c r="AB386" s="105" t="s">
        <v>230</v>
      </c>
      <c r="AC386" s="100" t="s">
        <v>31</v>
      </c>
      <c r="AD386" s="99" t="s">
        <v>37</v>
      </c>
      <c r="AE386" s="99" t="s">
        <v>117</v>
      </c>
      <c r="AF386" s="101">
        <v>40960</v>
      </c>
      <c r="AG386" s="104">
        <v>2</v>
      </c>
      <c r="AH386" s="101">
        <v>41020</v>
      </c>
      <c r="AI386" s="104">
        <v>4</v>
      </c>
      <c r="AJ386" s="108" t="s">
        <v>163</v>
      </c>
      <c r="AK386" s="112" t="s">
        <v>623</v>
      </c>
      <c r="AL386" s="112"/>
      <c r="AM386" s="110">
        <v>41309</v>
      </c>
      <c r="AN386" s="107">
        <v>2</v>
      </c>
      <c r="AO386" s="109" t="s">
        <v>623</v>
      </c>
      <c r="AP386" s="107"/>
      <c r="AQ386" s="105" t="s">
        <v>5348</v>
      </c>
      <c r="AR386" s="107"/>
      <c r="AS386" s="96">
        <v>11</v>
      </c>
      <c r="AT386" s="96" t="s">
        <v>7646</v>
      </c>
    </row>
    <row r="387" spans="1:46" ht="15.75" customHeight="1" x14ac:dyDescent="0.2">
      <c r="A387" s="118">
        <v>20361</v>
      </c>
      <c r="B387" s="119" t="s">
        <v>1964</v>
      </c>
      <c r="C387" s="119" t="s">
        <v>130</v>
      </c>
      <c r="D387" s="100" t="s">
        <v>109</v>
      </c>
      <c r="E387" s="101">
        <v>31378</v>
      </c>
      <c r="F387" s="100" t="s">
        <v>1965</v>
      </c>
      <c r="G387" s="99" t="s">
        <v>4554</v>
      </c>
      <c r="H387" s="100" t="s">
        <v>4281</v>
      </c>
      <c r="I387" s="101">
        <v>40273</v>
      </c>
      <c r="J387" s="100" t="s">
        <v>1965</v>
      </c>
      <c r="K387" s="100" t="s">
        <v>4044</v>
      </c>
      <c r="L387" s="100" t="s">
        <v>4282</v>
      </c>
      <c r="M387" s="102" t="s">
        <v>4034</v>
      </c>
      <c r="N387" s="103"/>
      <c r="O387" s="99" t="s">
        <v>2895</v>
      </c>
      <c r="P387" s="100" t="s">
        <v>623</v>
      </c>
      <c r="Q387" s="100" t="s">
        <v>1966</v>
      </c>
      <c r="R387" s="100" t="s">
        <v>623</v>
      </c>
      <c r="S387" s="99" t="s">
        <v>4814</v>
      </c>
      <c r="T387" s="99" t="s">
        <v>5125</v>
      </c>
      <c r="U387" s="100"/>
      <c r="V387" s="100"/>
      <c r="W387" s="100"/>
      <c r="X387" s="100" t="s">
        <v>17</v>
      </c>
      <c r="Y387" s="99" t="s">
        <v>5252</v>
      </c>
      <c r="Z387" s="99"/>
      <c r="AA387" s="99" t="s">
        <v>139</v>
      </c>
      <c r="AB387" s="105" t="s">
        <v>230</v>
      </c>
      <c r="AC387" s="100" t="s">
        <v>2677</v>
      </c>
      <c r="AD387" s="99" t="s">
        <v>2678</v>
      </c>
      <c r="AE387" s="99" t="s">
        <v>226</v>
      </c>
      <c r="AF387" s="101">
        <v>40959</v>
      </c>
      <c r="AG387" s="104">
        <v>2</v>
      </c>
      <c r="AH387" s="101">
        <v>41019</v>
      </c>
      <c r="AI387" s="104">
        <v>4</v>
      </c>
      <c r="AJ387" s="105" t="s">
        <v>119</v>
      </c>
      <c r="AK387" s="106" t="s">
        <v>623</v>
      </c>
      <c r="AL387" s="106"/>
      <c r="AM387" s="110"/>
      <c r="AN387" s="107" t="s">
        <v>623</v>
      </c>
      <c r="AO387" s="100" t="s">
        <v>623</v>
      </c>
      <c r="AP387" s="107"/>
      <c r="AQ387" s="105" t="s">
        <v>5347</v>
      </c>
      <c r="AR387" s="107"/>
      <c r="AS387" s="96">
        <v>11</v>
      </c>
      <c r="AT387" s="96" t="s">
        <v>7646</v>
      </c>
    </row>
    <row r="388" spans="1:46" s="107" customFormat="1" ht="15.75" customHeight="1" x14ac:dyDescent="0.2">
      <c r="A388" s="118">
        <v>20539</v>
      </c>
      <c r="B388" s="119" t="s">
        <v>1968</v>
      </c>
      <c r="C388" s="119" t="s">
        <v>152</v>
      </c>
      <c r="D388" s="100" t="s">
        <v>138</v>
      </c>
      <c r="E388" s="101">
        <v>32340</v>
      </c>
      <c r="F388" s="100" t="s">
        <v>110</v>
      </c>
      <c r="G388" s="99" t="s">
        <v>4477</v>
      </c>
      <c r="H388" s="100" t="s">
        <v>1969</v>
      </c>
      <c r="I388" s="101">
        <v>40192</v>
      </c>
      <c r="J388" s="100" t="s">
        <v>110</v>
      </c>
      <c r="K388" s="100" t="s">
        <v>4020</v>
      </c>
      <c r="L388" s="100" t="s">
        <v>150</v>
      </c>
      <c r="M388" s="102" t="s">
        <v>2022</v>
      </c>
      <c r="N388" s="103"/>
      <c r="O388" s="99" t="s">
        <v>2808</v>
      </c>
      <c r="P388" s="100" t="s">
        <v>1970</v>
      </c>
      <c r="Q388" s="100" t="s">
        <v>4214</v>
      </c>
      <c r="R388" s="100" t="s">
        <v>623</v>
      </c>
      <c r="S388" s="99" t="s">
        <v>4755</v>
      </c>
      <c r="T388" s="99" t="s">
        <v>4755</v>
      </c>
      <c r="U388" s="100"/>
      <c r="V388" s="100"/>
      <c r="W388" s="100"/>
      <c r="X388" s="100" t="s">
        <v>17</v>
      </c>
      <c r="Y388" s="99" t="s">
        <v>5252</v>
      </c>
      <c r="Z388" s="99"/>
      <c r="AA388" s="99" t="s">
        <v>139</v>
      </c>
      <c r="AB388" s="105" t="s">
        <v>230</v>
      </c>
      <c r="AC388" s="100" t="s">
        <v>31</v>
      </c>
      <c r="AD388" s="99" t="s">
        <v>897</v>
      </c>
      <c r="AE388" s="99" t="s">
        <v>117</v>
      </c>
      <c r="AF388" s="101">
        <v>40959</v>
      </c>
      <c r="AG388" s="104">
        <v>2</v>
      </c>
      <c r="AH388" s="101">
        <v>40988</v>
      </c>
      <c r="AI388" s="104">
        <v>3</v>
      </c>
      <c r="AJ388" s="108" t="s">
        <v>163</v>
      </c>
      <c r="AK388" s="112" t="s">
        <v>623</v>
      </c>
      <c r="AL388" s="112"/>
      <c r="AM388" s="110">
        <v>41358</v>
      </c>
      <c r="AN388" s="107">
        <v>3</v>
      </c>
      <c r="AO388" s="109" t="s">
        <v>623</v>
      </c>
      <c r="AQ388" s="108"/>
      <c r="AS388" s="96">
        <v>7</v>
      </c>
      <c r="AT388" s="96" t="s">
        <v>7646</v>
      </c>
    </row>
    <row r="389" spans="1:46" s="107" customFormat="1" ht="19.5" customHeight="1" x14ac:dyDescent="0.2">
      <c r="A389" s="118">
        <v>20363</v>
      </c>
      <c r="B389" s="119" t="s">
        <v>540</v>
      </c>
      <c r="C389" s="119" t="s">
        <v>716</v>
      </c>
      <c r="D389" s="100" t="s">
        <v>138</v>
      </c>
      <c r="E389" s="101">
        <v>32483</v>
      </c>
      <c r="F389" s="100" t="s">
        <v>110</v>
      </c>
      <c r="G389" s="99" t="s">
        <v>4477</v>
      </c>
      <c r="H389" s="100" t="s">
        <v>1972</v>
      </c>
      <c r="I389" s="101">
        <v>40847</v>
      </c>
      <c r="J389" s="100" t="s">
        <v>110</v>
      </c>
      <c r="K389" s="100" t="s">
        <v>4020</v>
      </c>
      <c r="L389" s="100" t="s">
        <v>4248</v>
      </c>
      <c r="M389" s="102" t="s">
        <v>1974</v>
      </c>
      <c r="N389" s="103"/>
      <c r="O389" s="99" t="s">
        <v>2814</v>
      </c>
      <c r="P389" s="100" t="s">
        <v>623</v>
      </c>
      <c r="Q389" s="100" t="s">
        <v>4442</v>
      </c>
      <c r="R389" s="100" t="s">
        <v>623</v>
      </c>
      <c r="S389" s="99" t="s">
        <v>4946</v>
      </c>
      <c r="T389" s="99" t="s">
        <v>4946</v>
      </c>
      <c r="U389" s="100"/>
      <c r="V389" s="100"/>
      <c r="W389" s="100"/>
      <c r="X389" s="100" t="s">
        <v>16</v>
      </c>
      <c r="Y389" s="99" t="s">
        <v>3011</v>
      </c>
      <c r="Z389" s="99"/>
      <c r="AA389" s="99" t="s">
        <v>139</v>
      </c>
      <c r="AB389" s="105" t="s">
        <v>230</v>
      </c>
      <c r="AC389" s="100" t="s">
        <v>31</v>
      </c>
      <c r="AD389" s="99" t="s">
        <v>37</v>
      </c>
      <c r="AE389" s="99" t="s">
        <v>117</v>
      </c>
      <c r="AF389" s="101">
        <v>40960</v>
      </c>
      <c r="AG389" s="104">
        <v>2</v>
      </c>
      <c r="AH389" s="101">
        <v>41020</v>
      </c>
      <c r="AI389" s="104">
        <v>4</v>
      </c>
      <c r="AJ389" s="105" t="s">
        <v>119</v>
      </c>
      <c r="AK389" s="106" t="s">
        <v>623</v>
      </c>
      <c r="AL389" s="106"/>
      <c r="AM389" s="110"/>
      <c r="AO389" s="100" t="s">
        <v>623</v>
      </c>
      <c r="AQ389" s="105" t="s">
        <v>5348</v>
      </c>
      <c r="AS389" s="96">
        <v>12</v>
      </c>
      <c r="AT389" s="96" t="s">
        <v>7646</v>
      </c>
    </row>
    <row r="390" spans="1:46" ht="19.5" customHeight="1" x14ac:dyDescent="0.2">
      <c r="A390" s="118">
        <v>20364</v>
      </c>
      <c r="B390" s="119" t="s">
        <v>534</v>
      </c>
      <c r="C390" s="119" t="s">
        <v>147</v>
      </c>
      <c r="D390" s="100" t="s">
        <v>138</v>
      </c>
      <c r="E390" s="101">
        <v>31161</v>
      </c>
      <c r="F390" s="100" t="s">
        <v>275</v>
      </c>
      <c r="G390" s="99" t="s">
        <v>4491</v>
      </c>
      <c r="H390" s="100" t="s">
        <v>1975</v>
      </c>
      <c r="I390" s="101">
        <v>37595</v>
      </c>
      <c r="J390" s="100" t="s">
        <v>275</v>
      </c>
      <c r="K390" s="100" t="s">
        <v>4020</v>
      </c>
      <c r="L390" s="100" t="s">
        <v>373</v>
      </c>
      <c r="M390" s="102" t="s">
        <v>1976</v>
      </c>
      <c r="N390" s="103"/>
      <c r="O390" s="99" t="s">
        <v>2802</v>
      </c>
      <c r="P390" s="100" t="s">
        <v>623</v>
      </c>
      <c r="Q390" s="100" t="s">
        <v>4264</v>
      </c>
      <c r="R390" s="100" t="s">
        <v>623</v>
      </c>
      <c r="S390" s="99" t="s">
        <v>4802</v>
      </c>
      <c r="T390" s="99" t="s">
        <v>5117</v>
      </c>
      <c r="U390" s="100"/>
      <c r="V390" s="100"/>
      <c r="W390" s="100"/>
      <c r="X390" s="100" t="s">
        <v>17</v>
      </c>
      <c r="Y390" s="99" t="s">
        <v>5252</v>
      </c>
      <c r="Z390" s="99"/>
      <c r="AA390" s="99" t="s">
        <v>139</v>
      </c>
      <c r="AB390" s="105" t="s">
        <v>230</v>
      </c>
      <c r="AC390" s="100" t="s">
        <v>31</v>
      </c>
      <c r="AD390" s="99" t="s">
        <v>33</v>
      </c>
      <c r="AE390" s="99" t="s">
        <v>117</v>
      </c>
      <c r="AF390" s="101">
        <v>40959</v>
      </c>
      <c r="AG390" s="104">
        <v>2</v>
      </c>
      <c r="AH390" s="101">
        <v>40988</v>
      </c>
      <c r="AI390" s="104">
        <v>3</v>
      </c>
      <c r="AJ390" s="105" t="s">
        <v>163</v>
      </c>
      <c r="AK390" s="106" t="s">
        <v>623</v>
      </c>
      <c r="AL390" s="106"/>
      <c r="AM390" s="110">
        <v>41557</v>
      </c>
      <c r="AN390" s="107">
        <v>10</v>
      </c>
      <c r="AO390" s="100" t="s">
        <v>623</v>
      </c>
      <c r="AP390" s="107"/>
      <c r="AQ390" s="105" t="s">
        <v>5348</v>
      </c>
      <c r="AR390" s="107"/>
      <c r="AS390" s="96">
        <v>4</v>
      </c>
      <c r="AT390" s="96" t="s">
        <v>7646</v>
      </c>
    </row>
    <row r="391" spans="1:46" s="107" customFormat="1" ht="15.75" customHeight="1" x14ac:dyDescent="0.2">
      <c r="A391" s="118">
        <v>20365</v>
      </c>
      <c r="B391" s="119" t="s">
        <v>994</v>
      </c>
      <c r="C391" s="119" t="s">
        <v>513</v>
      </c>
      <c r="D391" s="100" t="s">
        <v>138</v>
      </c>
      <c r="E391" s="101">
        <v>32244</v>
      </c>
      <c r="F391" s="100" t="s">
        <v>564</v>
      </c>
      <c r="G391" s="99" t="s">
        <v>4475</v>
      </c>
      <c r="H391" s="100" t="s">
        <v>1977</v>
      </c>
      <c r="I391" s="101">
        <v>40031</v>
      </c>
      <c r="J391" s="100" t="s">
        <v>564</v>
      </c>
      <c r="K391" s="100" t="s">
        <v>4020</v>
      </c>
      <c r="L391" s="100" t="s">
        <v>328</v>
      </c>
      <c r="M391" s="102" t="s">
        <v>4433</v>
      </c>
      <c r="N391" s="103"/>
      <c r="O391" s="99" t="s">
        <v>4434</v>
      </c>
      <c r="P391" s="100" t="s">
        <v>1978</v>
      </c>
      <c r="Q391" s="100" t="s">
        <v>1979</v>
      </c>
      <c r="R391" s="100" t="s">
        <v>623</v>
      </c>
      <c r="S391" s="99" t="s">
        <v>4938</v>
      </c>
      <c r="T391" s="99" t="s">
        <v>5210</v>
      </c>
      <c r="U391" s="100"/>
      <c r="V391" s="100"/>
      <c r="W391" s="100"/>
      <c r="X391" s="100" t="s">
        <v>16</v>
      </c>
      <c r="Y391" s="99" t="s">
        <v>3011</v>
      </c>
      <c r="Z391" s="99"/>
      <c r="AA391" s="99" t="s">
        <v>139</v>
      </c>
      <c r="AB391" s="105" t="s">
        <v>230</v>
      </c>
      <c r="AC391" s="100" t="s">
        <v>31</v>
      </c>
      <c r="AD391" s="99"/>
      <c r="AE391" s="99" t="s">
        <v>117</v>
      </c>
      <c r="AF391" s="101"/>
      <c r="AG391" s="104" t="s">
        <v>623</v>
      </c>
      <c r="AH391" s="101"/>
      <c r="AI391" s="104" t="s">
        <v>623</v>
      </c>
      <c r="AJ391" s="108" t="s">
        <v>163</v>
      </c>
      <c r="AK391" s="112" t="s">
        <v>623</v>
      </c>
      <c r="AL391" s="112"/>
      <c r="AM391" s="110"/>
      <c r="AN391" s="107" t="s">
        <v>623</v>
      </c>
      <c r="AO391" s="109"/>
      <c r="AQ391" s="108"/>
      <c r="AS391" s="96">
        <v>4</v>
      </c>
      <c r="AT391" s="96" t="s">
        <v>7646</v>
      </c>
    </row>
    <row r="392" spans="1:46" s="107" customFormat="1" ht="15.75" customHeight="1" x14ac:dyDescent="0.2">
      <c r="A392" s="118">
        <v>20366</v>
      </c>
      <c r="B392" s="119" t="s">
        <v>1981</v>
      </c>
      <c r="C392" s="119" t="s">
        <v>281</v>
      </c>
      <c r="D392" s="100" t="s">
        <v>138</v>
      </c>
      <c r="E392" s="101">
        <v>31641</v>
      </c>
      <c r="F392" s="100" t="s">
        <v>336</v>
      </c>
      <c r="G392" s="99" t="s">
        <v>4513</v>
      </c>
      <c r="H392" s="100" t="s">
        <v>1982</v>
      </c>
      <c r="I392" s="101">
        <v>37064</v>
      </c>
      <c r="J392" s="100" t="s">
        <v>336</v>
      </c>
      <c r="K392" s="100" t="s">
        <v>4020</v>
      </c>
      <c r="L392" s="100" t="s">
        <v>219</v>
      </c>
      <c r="M392" s="102" t="s">
        <v>1983</v>
      </c>
      <c r="N392" s="103"/>
      <c r="O392" s="99" t="s">
        <v>2820</v>
      </c>
      <c r="P392" s="100" t="s">
        <v>623</v>
      </c>
      <c r="Q392" s="100" t="s">
        <v>4468</v>
      </c>
      <c r="R392" s="100" t="s">
        <v>623</v>
      </c>
      <c r="S392" s="99" t="s">
        <v>2565</v>
      </c>
      <c r="T392" s="99" t="s">
        <v>5229</v>
      </c>
      <c r="U392" s="100"/>
      <c r="V392" s="100"/>
      <c r="W392" s="100"/>
      <c r="X392" s="100" t="s">
        <v>16</v>
      </c>
      <c r="Y392" s="99" t="s">
        <v>3011</v>
      </c>
      <c r="Z392" s="99"/>
      <c r="AA392" s="99" t="s">
        <v>139</v>
      </c>
      <c r="AB392" s="105" t="s">
        <v>230</v>
      </c>
      <c r="AC392" s="100" t="s">
        <v>31</v>
      </c>
      <c r="AD392" s="99" t="s">
        <v>37</v>
      </c>
      <c r="AE392" s="99" t="s">
        <v>117</v>
      </c>
      <c r="AF392" s="101">
        <v>40966</v>
      </c>
      <c r="AG392" s="104">
        <v>2</v>
      </c>
      <c r="AH392" s="101">
        <v>41365</v>
      </c>
      <c r="AI392" s="104">
        <v>4</v>
      </c>
      <c r="AJ392" s="105" t="s">
        <v>119</v>
      </c>
      <c r="AK392" s="106" t="s">
        <v>623</v>
      </c>
      <c r="AL392" s="106"/>
      <c r="AM392" s="110"/>
      <c r="AO392" s="100" t="s">
        <v>623</v>
      </c>
      <c r="AQ392" s="105" t="s">
        <v>5348</v>
      </c>
      <c r="AS392" s="96">
        <v>8</v>
      </c>
      <c r="AT392" s="96" t="s">
        <v>7646</v>
      </c>
    </row>
    <row r="393" spans="1:46" s="107" customFormat="1" ht="19.5" customHeight="1" x14ac:dyDescent="0.2">
      <c r="A393" s="118">
        <v>20367</v>
      </c>
      <c r="B393" s="119" t="s">
        <v>1385</v>
      </c>
      <c r="C393" s="119" t="s">
        <v>251</v>
      </c>
      <c r="D393" s="100" t="s">
        <v>138</v>
      </c>
      <c r="E393" s="101">
        <v>31516</v>
      </c>
      <c r="F393" s="100" t="s">
        <v>275</v>
      </c>
      <c r="G393" s="99" t="s">
        <v>4491</v>
      </c>
      <c r="H393" s="100" t="s">
        <v>1986</v>
      </c>
      <c r="I393" s="101">
        <v>37778</v>
      </c>
      <c r="J393" s="100" t="s">
        <v>275</v>
      </c>
      <c r="K393" s="100" t="s">
        <v>4020</v>
      </c>
      <c r="L393" s="100" t="s">
        <v>373</v>
      </c>
      <c r="M393" s="102" t="s">
        <v>4136</v>
      </c>
      <c r="N393" s="103"/>
      <c r="O393" s="99" t="s">
        <v>2821</v>
      </c>
      <c r="P393" s="100" t="s">
        <v>623</v>
      </c>
      <c r="Q393" s="100" t="s">
        <v>4255</v>
      </c>
      <c r="R393" s="100" t="s">
        <v>623</v>
      </c>
      <c r="S393" s="99" t="s">
        <v>4793</v>
      </c>
      <c r="T393" s="99" t="s">
        <v>4793</v>
      </c>
      <c r="U393" s="100"/>
      <c r="V393" s="100"/>
      <c r="W393" s="100"/>
      <c r="X393" s="100" t="s">
        <v>16</v>
      </c>
      <c r="Y393" s="99" t="s">
        <v>3011</v>
      </c>
      <c r="Z393" s="99"/>
      <c r="AA393" s="99" t="s">
        <v>139</v>
      </c>
      <c r="AB393" s="105" t="s">
        <v>230</v>
      </c>
      <c r="AC393" s="100" t="s">
        <v>31</v>
      </c>
      <c r="AD393" s="99" t="s">
        <v>37</v>
      </c>
      <c r="AE393" s="99" t="s">
        <v>117</v>
      </c>
      <c r="AF393" s="101">
        <v>40966</v>
      </c>
      <c r="AG393" s="104">
        <v>2</v>
      </c>
      <c r="AH393" s="101">
        <v>41030</v>
      </c>
      <c r="AI393" s="104">
        <v>5</v>
      </c>
      <c r="AJ393" s="105" t="s">
        <v>163</v>
      </c>
      <c r="AK393" s="106" t="s">
        <v>623</v>
      </c>
      <c r="AL393" s="106"/>
      <c r="AM393" s="110"/>
      <c r="AO393" s="100" t="s">
        <v>623</v>
      </c>
      <c r="AQ393" s="105" t="s">
        <v>5348</v>
      </c>
      <c r="AS393" s="96">
        <v>4</v>
      </c>
      <c r="AT393" s="96" t="s">
        <v>7646</v>
      </c>
    </row>
    <row r="394" spans="1:46" s="107" customFormat="1" ht="15.75" customHeight="1" x14ac:dyDescent="0.2">
      <c r="A394" s="118">
        <v>20368</v>
      </c>
      <c r="B394" s="119" t="s">
        <v>247</v>
      </c>
      <c r="C394" s="119" t="s">
        <v>494</v>
      </c>
      <c r="D394" s="100" t="s">
        <v>138</v>
      </c>
      <c r="E394" s="101">
        <v>32671</v>
      </c>
      <c r="F394" s="100" t="s">
        <v>904</v>
      </c>
      <c r="G394" s="99" t="s">
        <v>4509</v>
      </c>
      <c r="H394" s="100" t="s">
        <v>1987</v>
      </c>
      <c r="I394" s="101">
        <v>40631</v>
      </c>
      <c r="J394" s="100" t="s">
        <v>904</v>
      </c>
      <c r="K394" s="100" t="s">
        <v>4044</v>
      </c>
      <c r="L394" s="100" t="s">
        <v>4075</v>
      </c>
      <c r="M394" s="102" t="s">
        <v>1976</v>
      </c>
      <c r="N394" s="103"/>
      <c r="O394" s="99" t="s">
        <v>4110</v>
      </c>
      <c r="P394" s="100" t="s">
        <v>623</v>
      </c>
      <c r="Q394" s="100" t="s">
        <v>4111</v>
      </c>
      <c r="R394" s="100" t="s">
        <v>623</v>
      </c>
      <c r="S394" s="99" t="s">
        <v>4666</v>
      </c>
      <c r="T394" s="99" t="s">
        <v>5032</v>
      </c>
      <c r="U394" s="100"/>
      <c r="V394" s="100"/>
      <c r="W394" s="100"/>
      <c r="X394" s="100" t="s">
        <v>17</v>
      </c>
      <c r="Y394" s="99" t="s">
        <v>5252</v>
      </c>
      <c r="Z394" s="99"/>
      <c r="AA394" s="99" t="s">
        <v>139</v>
      </c>
      <c r="AB394" s="105" t="s">
        <v>230</v>
      </c>
      <c r="AC394" s="100" t="s">
        <v>31</v>
      </c>
      <c r="AD394" s="99" t="s">
        <v>33</v>
      </c>
      <c r="AE394" s="99" t="s">
        <v>117</v>
      </c>
      <c r="AF394" s="101">
        <v>40969</v>
      </c>
      <c r="AG394" s="104">
        <v>3</v>
      </c>
      <c r="AH394" s="101">
        <v>41030</v>
      </c>
      <c r="AI394" s="104">
        <v>5</v>
      </c>
      <c r="AJ394" s="108" t="s">
        <v>163</v>
      </c>
      <c r="AK394" s="112" t="s">
        <v>623</v>
      </c>
      <c r="AL394" s="112"/>
      <c r="AM394" s="110">
        <v>41309</v>
      </c>
      <c r="AN394" s="107">
        <v>2</v>
      </c>
      <c r="AO394" s="109" t="s">
        <v>623</v>
      </c>
      <c r="AQ394" s="105" t="s">
        <v>5348</v>
      </c>
      <c r="AS394" s="96">
        <v>6</v>
      </c>
      <c r="AT394" s="96" t="s">
        <v>7646</v>
      </c>
    </row>
    <row r="395" spans="1:46" s="107" customFormat="1" ht="19.5" customHeight="1" x14ac:dyDescent="0.2">
      <c r="A395" s="118">
        <v>20369</v>
      </c>
      <c r="B395" s="119" t="s">
        <v>1129</v>
      </c>
      <c r="C395" s="119" t="s">
        <v>389</v>
      </c>
      <c r="D395" s="100" t="s">
        <v>109</v>
      </c>
      <c r="E395" s="101">
        <v>32800</v>
      </c>
      <c r="F395" s="100" t="s">
        <v>312</v>
      </c>
      <c r="G395" s="99" t="s">
        <v>4514</v>
      </c>
      <c r="H395" s="100" t="s">
        <v>1988</v>
      </c>
      <c r="I395" s="101">
        <v>39633</v>
      </c>
      <c r="J395" s="100" t="s">
        <v>312</v>
      </c>
      <c r="K395" s="100" t="s">
        <v>4020</v>
      </c>
      <c r="L395" s="100" t="s">
        <v>4163</v>
      </c>
      <c r="M395" s="102" t="s">
        <v>4034</v>
      </c>
      <c r="N395" s="103"/>
      <c r="O395" s="99" t="s">
        <v>2806</v>
      </c>
      <c r="P395" s="100" t="s">
        <v>623</v>
      </c>
      <c r="Q395" s="100" t="s">
        <v>4164</v>
      </c>
      <c r="R395" s="100" t="s">
        <v>623</v>
      </c>
      <c r="S395" s="99" t="s">
        <v>4708</v>
      </c>
      <c r="T395" s="99" t="s">
        <v>5059</v>
      </c>
      <c r="U395" s="100"/>
      <c r="V395" s="100"/>
      <c r="W395" s="100"/>
      <c r="X395" s="100" t="s">
        <v>12</v>
      </c>
      <c r="Y395" s="99" t="s">
        <v>308</v>
      </c>
      <c r="Z395" s="99"/>
      <c r="AA395" s="99">
        <v>2</v>
      </c>
      <c r="AB395" s="105" t="s">
        <v>611</v>
      </c>
      <c r="AC395" s="100" t="s">
        <v>31</v>
      </c>
      <c r="AD395" s="99" t="s">
        <v>33</v>
      </c>
      <c r="AE395" s="99" t="s">
        <v>117</v>
      </c>
      <c r="AF395" s="101">
        <v>40969</v>
      </c>
      <c r="AG395" s="104">
        <v>3</v>
      </c>
      <c r="AH395" s="101">
        <v>41030</v>
      </c>
      <c r="AI395" s="104">
        <v>5</v>
      </c>
      <c r="AJ395" s="105" t="s">
        <v>119</v>
      </c>
      <c r="AK395" s="106" t="s">
        <v>623</v>
      </c>
      <c r="AL395" s="106"/>
      <c r="AM395" s="110"/>
      <c r="AN395" s="107" t="s">
        <v>623</v>
      </c>
      <c r="AO395" s="100" t="s">
        <v>623</v>
      </c>
      <c r="AQ395" s="105" t="s">
        <v>5348</v>
      </c>
      <c r="AS395" s="96">
        <v>10</v>
      </c>
      <c r="AT395" s="96" t="s">
        <v>7646</v>
      </c>
    </row>
    <row r="396" spans="1:46" s="107" customFormat="1" ht="15.75" customHeight="1" x14ac:dyDescent="0.2">
      <c r="A396" s="118">
        <v>20370</v>
      </c>
      <c r="B396" s="119" t="s">
        <v>1989</v>
      </c>
      <c r="C396" s="119" t="s">
        <v>241</v>
      </c>
      <c r="D396" s="100" t="s">
        <v>138</v>
      </c>
      <c r="E396" s="101">
        <v>31333</v>
      </c>
      <c r="F396" s="100" t="s">
        <v>110</v>
      </c>
      <c r="G396" s="99" t="s">
        <v>4477</v>
      </c>
      <c r="H396" s="100" t="s">
        <v>1990</v>
      </c>
      <c r="I396" s="101">
        <v>38928</v>
      </c>
      <c r="J396" s="100" t="s">
        <v>110</v>
      </c>
      <c r="K396" s="100" t="s">
        <v>4044</v>
      </c>
      <c r="L396" s="100" t="s">
        <v>4117</v>
      </c>
      <c r="M396" s="102" t="s">
        <v>4100</v>
      </c>
      <c r="N396" s="103"/>
      <c r="O396" s="99" t="s">
        <v>2799</v>
      </c>
      <c r="P396" s="100" t="s">
        <v>623</v>
      </c>
      <c r="Q396" s="102" t="s">
        <v>6343</v>
      </c>
      <c r="R396" s="100" t="s">
        <v>623</v>
      </c>
      <c r="S396" s="99" t="s">
        <v>4673</v>
      </c>
      <c r="T396" s="99" t="s">
        <v>4673</v>
      </c>
      <c r="U396" s="100"/>
      <c r="V396" s="100"/>
      <c r="W396" s="100"/>
      <c r="X396" s="100" t="s">
        <v>14</v>
      </c>
      <c r="Y396" s="99" t="s">
        <v>13</v>
      </c>
      <c r="Z396" s="99"/>
      <c r="AA396" s="99">
        <v>3</v>
      </c>
      <c r="AB396" s="105" t="s">
        <v>116</v>
      </c>
      <c r="AC396" s="100" t="s">
        <v>31</v>
      </c>
      <c r="AD396" s="99" t="s">
        <v>32</v>
      </c>
      <c r="AE396" s="99" t="s">
        <v>117</v>
      </c>
      <c r="AF396" s="101">
        <v>40969</v>
      </c>
      <c r="AG396" s="104">
        <v>3</v>
      </c>
      <c r="AH396" s="101">
        <v>41060</v>
      </c>
      <c r="AI396" s="104">
        <v>5</v>
      </c>
      <c r="AJ396" s="105" t="s">
        <v>119</v>
      </c>
      <c r="AK396" s="106" t="s">
        <v>623</v>
      </c>
      <c r="AL396" s="106"/>
      <c r="AM396" s="110"/>
      <c r="AN396" s="107" t="s">
        <v>623</v>
      </c>
      <c r="AO396" s="100" t="s">
        <v>623</v>
      </c>
      <c r="AQ396" s="105" t="s">
        <v>5348</v>
      </c>
      <c r="AS396" s="96">
        <v>10</v>
      </c>
      <c r="AT396" s="96" t="s">
        <v>7646</v>
      </c>
    </row>
    <row r="397" spans="1:46" s="107" customFormat="1" ht="15.75" customHeight="1" x14ac:dyDescent="0.2">
      <c r="A397" s="118">
        <v>20371</v>
      </c>
      <c r="B397" s="127" t="s">
        <v>553</v>
      </c>
      <c r="C397" s="127" t="s">
        <v>259</v>
      </c>
      <c r="D397" s="100" t="s">
        <v>138</v>
      </c>
      <c r="E397" s="101">
        <v>32023</v>
      </c>
      <c r="F397" s="100"/>
      <c r="G397" s="99" t="s">
        <v>1992</v>
      </c>
      <c r="H397" s="100">
        <v>240873394</v>
      </c>
      <c r="I397" s="101">
        <v>37760</v>
      </c>
      <c r="J397" s="100" t="s">
        <v>1992</v>
      </c>
      <c r="K397" s="100" t="s">
        <v>158</v>
      </c>
      <c r="L397" s="100" t="s">
        <v>1998</v>
      </c>
      <c r="M397" s="102" t="s">
        <v>1634</v>
      </c>
      <c r="N397" s="103"/>
      <c r="O397" s="216" t="s">
        <v>6278</v>
      </c>
      <c r="P397" s="100"/>
      <c r="Q397" s="100" t="s">
        <v>1995</v>
      </c>
      <c r="R397" s="100"/>
      <c r="S397" s="99" t="s">
        <v>1993</v>
      </c>
      <c r="T397" s="99" t="s">
        <v>1994</v>
      </c>
      <c r="U397" s="100" t="s">
        <v>1996</v>
      </c>
      <c r="V397" s="100"/>
      <c r="W397" s="100" t="s">
        <v>1997</v>
      </c>
      <c r="X397" s="100" t="s">
        <v>17</v>
      </c>
      <c r="Y397" s="99" t="s">
        <v>5252</v>
      </c>
      <c r="Z397" s="99"/>
      <c r="AA397" s="99" t="s">
        <v>139</v>
      </c>
      <c r="AB397" s="105" t="s">
        <v>230</v>
      </c>
      <c r="AC397" s="102" t="s">
        <v>65</v>
      </c>
      <c r="AD397" s="105" t="s">
        <v>66</v>
      </c>
      <c r="AE397" s="105" t="s">
        <v>226</v>
      </c>
      <c r="AF397" s="101"/>
      <c r="AG397" s="101"/>
      <c r="AH397" s="101">
        <v>41029</v>
      </c>
      <c r="AI397" s="104">
        <v>4</v>
      </c>
      <c r="AJ397" s="99" t="s">
        <v>163</v>
      </c>
      <c r="AK397" s="99"/>
      <c r="AL397" s="99"/>
      <c r="AM397" s="110">
        <v>41244</v>
      </c>
      <c r="AN397" s="107">
        <v>12</v>
      </c>
      <c r="AO397" s="100"/>
      <c r="AP397" s="104"/>
      <c r="AQ397" s="99"/>
      <c r="AR397" s="104"/>
      <c r="AS397" s="96">
        <v>9</v>
      </c>
      <c r="AT397" s="96" t="s">
        <v>7646</v>
      </c>
    </row>
    <row r="398" spans="1:46" ht="15.75" customHeight="1" x14ac:dyDescent="0.2">
      <c r="A398" s="118">
        <v>20372</v>
      </c>
      <c r="B398" s="119" t="s">
        <v>1999</v>
      </c>
      <c r="C398" s="119" t="s">
        <v>290</v>
      </c>
      <c r="D398" s="100" t="s">
        <v>138</v>
      </c>
      <c r="E398" s="101">
        <v>31413</v>
      </c>
      <c r="F398" s="100" t="s">
        <v>1202</v>
      </c>
      <c r="G398" s="99" t="s">
        <v>4485</v>
      </c>
      <c r="H398" s="100" t="s">
        <v>2000</v>
      </c>
      <c r="I398" s="101">
        <v>37111</v>
      </c>
      <c r="J398" s="100" t="s">
        <v>1202</v>
      </c>
      <c r="K398" s="100" t="s">
        <v>4020</v>
      </c>
      <c r="L398" s="100" t="s">
        <v>4031</v>
      </c>
      <c r="M398" s="102" t="s">
        <v>2002</v>
      </c>
      <c r="N398" s="103"/>
      <c r="O398" s="99" t="s">
        <v>2883</v>
      </c>
      <c r="P398" s="100" t="s">
        <v>623</v>
      </c>
      <c r="Q398" s="100" t="s">
        <v>4032</v>
      </c>
      <c r="R398" s="100" t="s">
        <v>623</v>
      </c>
      <c r="S398" s="99" t="s">
        <v>4599</v>
      </c>
      <c r="T398" s="99" t="s">
        <v>4982</v>
      </c>
      <c r="U398" s="100"/>
      <c r="V398" s="100"/>
      <c r="W398" s="100"/>
      <c r="X398" s="102" t="s">
        <v>3012</v>
      </c>
      <c r="Y398" s="99" t="s">
        <v>3013</v>
      </c>
      <c r="Z398" s="99"/>
      <c r="AA398" s="99" t="s">
        <v>139</v>
      </c>
      <c r="AB398" s="105" t="s">
        <v>230</v>
      </c>
      <c r="AC398" s="100" t="s">
        <v>2632</v>
      </c>
      <c r="AD398" s="99" t="s">
        <v>2634</v>
      </c>
      <c r="AE398" s="99" t="s">
        <v>226</v>
      </c>
      <c r="AF398" s="101">
        <v>40969</v>
      </c>
      <c r="AG398" s="104">
        <v>3</v>
      </c>
      <c r="AH398" s="101">
        <v>41030</v>
      </c>
      <c r="AI398" s="104">
        <v>5</v>
      </c>
      <c r="AJ398" s="105" t="s">
        <v>119</v>
      </c>
      <c r="AK398" s="106" t="s">
        <v>623</v>
      </c>
      <c r="AL398" s="106"/>
      <c r="AM398" s="110"/>
      <c r="AN398" s="107" t="s">
        <v>623</v>
      </c>
      <c r="AO398" s="100" t="s">
        <v>623</v>
      </c>
      <c r="AP398" s="107"/>
      <c r="AQ398" s="105" t="s">
        <v>5348</v>
      </c>
      <c r="AR398" s="107"/>
      <c r="AS398" s="96">
        <v>1</v>
      </c>
      <c r="AT398" s="96" t="s">
        <v>7646</v>
      </c>
    </row>
    <row r="399" spans="1:46" ht="15.75" customHeight="1" x14ac:dyDescent="0.2">
      <c r="A399" s="118">
        <v>20373</v>
      </c>
      <c r="B399" s="119" t="s">
        <v>2003</v>
      </c>
      <c r="C399" s="119" t="s">
        <v>1187</v>
      </c>
      <c r="D399" s="100" t="s">
        <v>138</v>
      </c>
      <c r="E399" s="101">
        <v>31157</v>
      </c>
      <c r="F399" s="100" t="s">
        <v>2004</v>
      </c>
      <c r="G399" s="99" t="s">
        <v>4576</v>
      </c>
      <c r="H399" s="100" t="s">
        <v>2005</v>
      </c>
      <c r="I399" s="101">
        <v>39539</v>
      </c>
      <c r="J399" s="100" t="s">
        <v>684</v>
      </c>
      <c r="K399" s="100" t="s">
        <v>4020</v>
      </c>
      <c r="L399" s="100" t="s">
        <v>1167</v>
      </c>
      <c r="M399" s="102" t="s">
        <v>1634</v>
      </c>
      <c r="N399" s="103"/>
      <c r="O399" s="99" t="s">
        <v>2885</v>
      </c>
      <c r="P399" s="100" t="s">
        <v>623</v>
      </c>
      <c r="Q399" s="100" t="s">
        <v>4404</v>
      </c>
      <c r="R399" s="100" t="s">
        <v>623</v>
      </c>
      <c r="S399" s="99" t="s">
        <v>4920</v>
      </c>
      <c r="T399" s="99" t="s">
        <v>2565</v>
      </c>
      <c r="U399" s="100"/>
      <c r="V399" s="100"/>
      <c r="W399" s="100"/>
      <c r="X399" s="102" t="s">
        <v>12</v>
      </c>
      <c r="Y399" s="99" t="s">
        <v>308</v>
      </c>
      <c r="Z399" s="99"/>
      <c r="AA399" s="99">
        <v>2</v>
      </c>
      <c r="AB399" s="105" t="s">
        <v>611</v>
      </c>
      <c r="AC399" s="100" t="s">
        <v>2632</v>
      </c>
      <c r="AD399" s="99" t="s">
        <v>2634</v>
      </c>
      <c r="AE399" s="99" t="s">
        <v>226</v>
      </c>
      <c r="AF399" s="101">
        <v>40987</v>
      </c>
      <c r="AG399" s="104">
        <v>3</v>
      </c>
      <c r="AH399" s="101">
        <v>41048</v>
      </c>
      <c r="AI399" s="104">
        <v>5</v>
      </c>
      <c r="AJ399" s="105" t="s">
        <v>119</v>
      </c>
      <c r="AK399" s="106" t="s">
        <v>623</v>
      </c>
      <c r="AL399" s="106"/>
      <c r="AM399" s="110"/>
      <c r="AN399" s="107" t="s">
        <v>623</v>
      </c>
      <c r="AO399" s="100" t="s">
        <v>623</v>
      </c>
      <c r="AP399" s="107"/>
      <c r="AQ399" s="105" t="s">
        <v>5348</v>
      </c>
      <c r="AR399" s="107"/>
      <c r="AS399" s="96">
        <v>4</v>
      </c>
      <c r="AT399" s="96" t="s">
        <v>7646</v>
      </c>
    </row>
    <row r="400" spans="1:46" s="107" customFormat="1" ht="19.5" customHeight="1" x14ac:dyDescent="0.2">
      <c r="A400" s="118">
        <v>20374</v>
      </c>
      <c r="B400" s="119" t="s">
        <v>2007</v>
      </c>
      <c r="C400" s="119" t="s">
        <v>251</v>
      </c>
      <c r="D400" s="100" t="s">
        <v>138</v>
      </c>
      <c r="E400" s="101">
        <v>27868</v>
      </c>
      <c r="F400" s="100" t="s">
        <v>853</v>
      </c>
      <c r="G400" s="99" t="s">
        <v>4540</v>
      </c>
      <c r="H400" s="100" t="s">
        <v>2008</v>
      </c>
      <c r="I400" s="101">
        <v>38106</v>
      </c>
      <c r="J400" s="100" t="s">
        <v>853</v>
      </c>
      <c r="K400" s="100" t="s">
        <v>4020</v>
      </c>
      <c r="L400" s="100" t="s">
        <v>4103</v>
      </c>
      <c r="M400" s="102" t="s">
        <v>2011</v>
      </c>
      <c r="N400" s="103"/>
      <c r="O400" s="99" t="s">
        <v>4349</v>
      </c>
      <c r="P400" s="100" t="s">
        <v>2009</v>
      </c>
      <c r="Q400" s="100" t="s">
        <v>2010</v>
      </c>
      <c r="R400" s="100" t="s">
        <v>623</v>
      </c>
      <c r="S400" s="99" t="s">
        <v>4873</v>
      </c>
      <c r="T400" s="99" t="s">
        <v>4873</v>
      </c>
      <c r="U400" s="100"/>
      <c r="V400" s="100"/>
      <c r="W400" s="100"/>
      <c r="X400" s="100" t="s">
        <v>17</v>
      </c>
      <c r="Y400" s="99" t="s">
        <v>5252</v>
      </c>
      <c r="Z400" s="99"/>
      <c r="AA400" s="99" t="s">
        <v>139</v>
      </c>
      <c r="AB400" s="105" t="s">
        <v>230</v>
      </c>
      <c r="AC400" s="100" t="s">
        <v>65</v>
      </c>
      <c r="AD400" s="99" t="s">
        <v>66</v>
      </c>
      <c r="AE400" s="99" t="s">
        <v>226</v>
      </c>
      <c r="AF400" s="101"/>
      <c r="AG400" s="104" t="s">
        <v>623</v>
      </c>
      <c r="AH400" s="101">
        <v>41009</v>
      </c>
      <c r="AI400" s="104">
        <v>4</v>
      </c>
      <c r="AJ400" s="108" t="s">
        <v>163</v>
      </c>
      <c r="AK400" s="112" t="s">
        <v>623</v>
      </c>
      <c r="AL400" s="112"/>
      <c r="AM400" s="110">
        <v>41003</v>
      </c>
      <c r="AN400" s="107">
        <v>4</v>
      </c>
      <c r="AO400" s="109"/>
      <c r="AQ400" s="108"/>
      <c r="AS400" s="96">
        <v>4</v>
      </c>
      <c r="AT400" s="96" t="s">
        <v>7646</v>
      </c>
    </row>
    <row r="401" spans="1:46" s="107" customFormat="1" ht="19.5" customHeight="1" x14ac:dyDescent="0.2">
      <c r="A401" s="118">
        <v>20375</v>
      </c>
      <c r="B401" s="119" t="s">
        <v>1693</v>
      </c>
      <c r="C401" s="119" t="s">
        <v>2013</v>
      </c>
      <c r="D401" s="100" t="s">
        <v>138</v>
      </c>
      <c r="E401" s="101">
        <v>31287</v>
      </c>
      <c r="F401" s="100" t="s">
        <v>2014</v>
      </c>
      <c r="G401" s="99" t="s">
        <v>4584</v>
      </c>
      <c r="H401" s="100" t="s">
        <v>2015</v>
      </c>
      <c r="I401" s="101">
        <v>37124</v>
      </c>
      <c r="J401" s="100" t="s">
        <v>2016</v>
      </c>
      <c r="K401" s="100" t="s">
        <v>4020</v>
      </c>
      <c r="L401" s="100" t="s">
        <v>4199</v>
      </c>
      <c r="M401" s="102" t="s">
        <v>4034</v>
      </c>
      <c r="N401" s="103"/>
      <c r="O401" s="99" t="s">
        <v>2012</v>
      </c>
      <c r="P401" s="100" t="s">
        <v>623</v>
      </c>
      <c r="Q401" s="100" t="s">
        <v>4461</v>
      </c>
      <c r="R401" s="100" t="s">
        <v>623</v>
      </c>
      <c r="S401" s="99" t="s">
        <v>4962</v>
      </c>
      <c r="T401" s="99" t="s">
        <v>2565</v>
      </c>
      <c r="U401" s="100"/>
      <c r="V401" s="100"/>
      <c r="W401" s="100"/>
      <c r="X401" s="102" t="s">
        <v>3012</v>
      </c>
      <c r="Y401" s="99" t="s">
        <v>3013</v>
      </c>
      <c r="Z401" s="99"/>
      <c r="AA401" s="99" t="s">
        <v>139</v>
      </c>
      <c r="AB401" s="105" t="s">
        <v>230</v>
      </c>
      <c r="AC401" s="100" t="s">
        <v>2632</v>
      </c>
      <c r="AD401" s="99" t="s">
        <v>2634</v>
      </c>
      <c r="AE401" s="99" t="s">
        <v>226</v>
      </c>
      <c r="AF401" s="101">
        <v>40987</v>
      </c>
      <c r="AG401" s="104">
        <v>3</v>
      </c>
      <c r="AH401" s="101">
        <v>41048</v>
      </c>
      <c r="AI401" s="104">
        <v>5</v>
      </c>
      <c r="AJ401" s="105" t="s">
        <v>119</v>
      </c>
      <c r="AK401" s="106" t="s">
        <v>623</v>
      </c>
      <c r="AL401" s="106"/>
      <c r="AM401" s="110"/>
      <c r="AN401" s="107" t="s">
        <v>623</v>
      </c>
      <c r="AO401" s="100" t="s">
        <v>623</v>
      </c>
      <c r="AQ401" s="105" t="s">
        <v>5348</v>
      </c>
      <c r="AS401" s="96">
        <v>8</v>
      </c>
      <c r="AT401" s="96" t="s">
        <v>7646</v>
      </c>
    </row>
    <row r="402" spans="1:46" s="107" customFormat="1" ht="15.75" customHeight="1" x14ac:dyDescent="0.2">
      <c r="A402" s="118">
        <v>20376</v>
      </c>
      <c r="B402" s="119" t="s">
        <v>2017</v>
      </c>
      <c r="C402" s="119" t="s">
        <v>1192</v>
      </c>
      <c r="D402" s="100" t="s">
        <v>138</v>
      </c>
      <c r="E402" s="101">
        <v>29886</v>
      </c>
      <c r="F402" s="100" t="s">
        <v>226</v>
      </c>
      <c r="G402" s="99" t="s">
        <v>4505</v>
      </c>
      <c r="H402" s="100" t="s">
        <v>623</v>
      </c>
      <c r="I402" s="101"/>
      <c r="J402" s="100" t="s">
        <v>623</v>
      </c>
      <c r="K402" s="100" t="s">
        <v>4044</v>
      </c>
      <c r="L402" s="100" t="s">
        <v>4112</v>
      </c>
      <c r="M402" s="102" t="s">
        <v>1634</v>
      </c>
      <c r="N402" s="103"/>
      <c r="O402" s="99" t="s">
        <v>4113</v>
      </c>
      <c r="P402" s="100" t="s">
        <v>623</v>
      </c>
      <c r="Q402" s="100" t="s">
        <v>2018</v>
      </c>
      <c r="R402" s="100" t="s">
        <v>623</v>
      </c>
      <c r="S402" s="99" t="s">
        <v>4667</v>
      </c>
      <c r="T402" s="99" t="s">
        <v>4667</v>
      </c>
      <c r="U402" s="100"/>
      <c r="V402" s="100"/>
      <c r="W402" s="100"/>
      <c r="X402" s="100" t="s">
        <v>15</v>
      </c>
      <c r="Y402" s="99"/>
      <c r="Z402" s="99"/>
      <c r="AA402" s="99">
        <v>1</v>
      </c>
      <c r="AB402" s="105" t="s">
        <v>230</v>
      </c>
      <c r="AC402" s="100" t="s">
        <v>52</v>
      </c>
      <c r="AD402" s="99"/>
      <c r="AE402" s="99" t="s">
        <v>226</v>
      </c>
      <c r="AF402" s="101"/>
      <c r="AG402" s="104" t="s">
        <v>623</v>
      </c>
      <c r="AH402" s="101"/>
      <c r="AI402" s="104" t="s">
        <v>623</v>
      </c>
      <c r="AJ402" s="108" t="s">
        <v>163</v>
      </c>
      <c r="AK402" s="112" t="s">
        <v>623</v>
      </c>
      <c r="AL402" s="112"/>
      <c r="AM402" s="110"/>
      <c r="AN402" s="107" t="s">
        <v>623</v>
      </c>
      <c r="AO402" s="109"/>
      <c r="AQ402" s="108"/>
      <c r="AS402" s="96">
        <v>10</v>
      </c>
      <c r="AT402" s="96" t="s">
        <v>7646</v>
      </c>
    </row>
    <row r="403" spans="1:46" s="107" customFormat="1" ht="15.75" customHeight="1" x14ac:dyDescent="0.2">
      <c r="A403" s="118">
        <v>20377</v>
      </c>
      <c r="B403" s="119" t="s">
        <v>2019</v>
      </c>
      <c r="C403" s="119" t="s">
        <v>549</v>
      </c>
      <c r="D403" s="100" t="s">
        <v>138</v>
      </c>
      <c r="E403" s="101">
        <v>32223</v>
      </c>
      <c r="F403" s="100" t="s">
        <v>1242</v>
      </c>
      <c r="G403" s="99" t="s">
        <v>4558</v>
      </c>
      <c r="H403" s="100" t="s">
        <v>4302</v>
      </c>
      <c r="I403" s="101">
        <v>37678</v>
      </c>
      <c r="J403" s="100" t="s">
        <v>226</v>
      </c>
      <c r="K403" s="100" t="s">
        <v>4020</v>
      </c>
      <c r="L403" s="100" t="s">
        <v>2021</v>
      </c>
      <c r="M403" s="102" t="s">
        <v>2022</v>
      </c>
      <c r="N403" s="103"/>
      <c r="O403" s="99" t="s">
        <v>4303</v>
      </c>
      <c r="P403" s="100" t="s">
        <v>623</v>
      </c>
      <c r="Q403" s="100" t="s">
        <v>2020</v>
      </c>
      <c r="R403" s="100" t="s">
        <v>623</v>
      </c>
      <c r="S403" s="99" t="s">
        <v>4834</v>
      </c>
      <c r="T403" s="99" t="s">
        <v>5138</v>
      </c>
      <c r="U403" s="100"/>
      <c r="V403" s="100"/>
      <c r="W403" s="100"/>
      <c r="X403" s="100" t="s">
        <v>16</v>
      </c>
      <c r="Y403" s="99" t="s">
        <v>3011</v>
      </c>
      <c r="Z403" s="99"/>
      <c r="AA403" s="99" t="s">
        <v>139</v>
      </c>
      <c r="AB403" s="105" t="s">
        <v>230</v>
      </c>
      <c r="AC403" s="100" t="s">
        <v>65</v>
      </c>
      <c r="AD403" s="99" t="s">
        <v>70</v>
      </c>
      <c r="AE403" s="99" t="s">
        <v>226</v>
      </c>
      <c r="AF403" s="101"/>
      <c r="AG403" s="104" t="s">
        <v>623</v>
      </c>
      <c r="AH403" s="101">
        <v>40969</v>
      </c>
      <c r="AI403" s="104">
        <v>3</v>
      </c>
      <c r="AJ403" s="108" t="s">
        <v>163</v>
      </c>
      <c r="AK403" s="112" t="s">
        <v>623</v>
      </c>
      <c r="AL403" s="112"/>
      <c r="AM403" s="110">
        <v>40970</v>
      </c>
      <c r="AN403" s="107">
        <v>3</v>
      </c>
      <c r="AO403" s="109" t="s">
        <v>623</v>
      </c>
      <c r="AQ403" s="108"/>
      <c r="AS403" s="96">
        <v>3</v>
      </c>
      <c r="AT403" s="96" t="s">
        <v>7646</v>
      </c>
    </row>
    <row r="404" spans="1:46" ht="15.75" customHeight="1" x14ac:dyDescent="0.2">
      <c r="A404" s="118">
        <v>20378</v>
      </c>
      <c r="B404" s="119" t="s">
        <v>616</v>
      </c>
      <c r="C404" s="119" t="s">
        <v>2023</v>
      </c>
      <c r="D404" s="100" t="s">
        <v>138</v>
      </c>
      <c r="E404" s="101">
        <v>32558</v>
      </c>
      <c r="F404" s="100" t="s">
        <v>110</v>
      </c>
      <c r="G404" s="99" t="s">
        <v>4477</v>
      </c>
      <c r="H404" s="100" t="s">
        <v>2024</v>
      </c>
      <c r="I404" s="101">
        <v>40673</v>
      </c>
      <c r="J404" s="100" t="s">
        <v>226</v>
      </c>
      <c r="K404" s="100" t="s">
        <v>4044</v>
      </c>
      <c r="L404" s="100" t="s">
        <v>4185</v>
      </c>
      <c r="M404" s="102" t="s">
        <v>2222</v>
      </c>
      <c r="N404" s="103"/>
      <c r="O404" s="99" t="s">
        <v>2905</v>
      </c>
      <c r="P404" s="100" t="s">
        <v>623</v>
      </c>
      <c r="Q404" s="100" t="s">
        <v>4186</v>
      </c>
      <c r="R404" s="100" t="s">
        <v>623</v>
      </c>
      <c r="S404" s="99" t="s">
        <v>4735</v>
      </c>
      <c r="T404" s="99" t="s">
        <v>4735</v>
      </c>
      <c r="U404" s="100"/>
      <c r="V404" s="100"/>
      <c r="W404" s="100"/>
      <c r="X404" s="102" t="s">
        <v>16</v>
      </c>
      <c r="Y404" s="99" t="s">
        <v>3011</v>
      </c>
      <c r="Z404" s="99"/>
      <c r="AA404" s="99" t="s">
        <v>139</v>
      </c>
      <c r="AB404" s="105" t="s">
        <v>230</v>
      </c>
      <c r="AC404" s="100" t="s">
        <v>2672</v>
      </c>
      <c r="AD404" s="99" t="s">
        <v>2673</v>
      </c>
      <c r="AE404" s="99" t="s">
        <v>226</v>
      </c>
      <c r="AF404" s="101">
        <v>40969</v>
      </c>
      <c r="AG404" s="104">
        <v>3</v>
      </c>
      <c r="AH404" s="101">
        <v>41030</v>
      </c>
      <c r="AI404" s="104">
        <v>5</v>
      </c>
      <c r="AJ404" s="105" t="s">
        <v>163</v>
      </c>
      <c r="AK404" s="106" t="s">
        <v>623</v>
      </c>
      <c r="AL404" s="106"/>
      <c r="AM404" s="110">
        <v>41583</v>
      </c>
      <c r="AN404" s="107">
        <v>11</v>
      </c>
      <c r="AO404" s="100" t="s">
        <v>623</v>
      </c>
      <c r="AP404" s="107"/>
      <c r="AQ404" s="105" t="s">
        <v>5348</v>
      </c>
      <c r="AR404" s="107"/>
      <c r="AS404" s="96">
        <v>2</v>
      </c>
      <c r="AT404" s="96" t="s">
        <v>7646</v>
      </c>
    </row>
    <row r="405" spans="1:46" ht="19.5" customHeight="1" x14ac:dyDescent="0.2">
      <c r="A405" s="118">
        <v>20379</v>
      </c>
      <c r="B405" s="127" t="s">
        <v>2025</v>
      </c>
      <c r="C405" s="127" t="s">
        <v>2026</v>
      </c>
      <c r="D405" s="100" t="s">
        <v>138</v>
      </c>
      <c r="E405" s="101">
        <v>32451</v>
      </c>
      <c r="F405" s="100"/>
      <c r="G405" s="99" t="s">
        <v>1202</v>
      </c>
      <c r="H405" s="100">
        <v>215020794</v>
      </c>
      <c r="I405" s="101">
        <v>37854</v>
      </c>
      <c r="J405" s="100" t="s">
        <v>1202</v>
      </c>
      <c r="K405" s="100" t="s">
        <v>158</v>
      </c>
      <c r="L405" s="100" t="s">
        <v>1678</v>
      </c>
      <c r="M405" s="102" t="s">
        <v>2032</v>
      </c>
      <c r="N405" s="103"/>
      <c r="O405" s="216" t="s">
        <v>6279</v>
      </c>
      <c r="P405" s="100"/>
      <c r="Q405" s="100" t="s">
        <v>2029</v>
      </c>
      <c r="R405" s="100"/>
      <c r="S405" s="99" t="s">
        <v>2027</v>
      </c>
      <c r="T405" s="99" t="s">
        <v>2028</v>
      </c>
      <c r="U405" s="100" t="s">
        <v>2030</v>
      </c>
      <c r="V405" s="100"/>
      <c r="W405" s="100" t="s">
        <v>2031</v>
      </c>
      <c r="X405" s="100" t="s">
        <v>16</v>
      </c>
      <c r="Y405" s="99" t="s">
        <v>3011</v>
      </c>
      <c r="Z405" s="99"/>
      <c r="AA405" s="99" t="s">
        <v>139</v>
      </c>
      <c r="AB405" s="105" t="s">
        <v>230</v>
      </c>
      <c r="AC405" s="102" t="s">
        <v>65</v>
      </c>
      <c r="AD405" s="105" t="s">
        <v>70</v>
      </c>
      <c r="AE405" s="105" t="s">
        <v>226</v>
      </c>
      <c r="AF405" s="101"/>
      <c r="AG405" s="101"/>
      <c r="AH405" s="101">
        <v>41047</v>
      </c>
      <c r="AI405" s="104">
        <v>5</v>
      </c>
      <c r="AJ405" s="99" t="s">
        <v>163</v>
      </c>
      <c r="AK405" s="99"/>
      <c r="AL405" s="99"/>
      <c r="AM405" s="110">
        <v>41153</v>
      </c>
      <c r="AN405" s="107">
        <v>9</v>
      </c>
      <c r="AO405" s="100"/>
      <c r="AQ405" s="99"/>
      <c r="AS405" s="96">
        <v>11</v>
      </c>
      <c r="AT405" s="96" t="s">
        <v>7646</v>
      </c>
    </row>
    <row r="406" spans="1:46" s="107" customFormat="1" ht="15.75" customHeight="1" x14ac:dyDescent="0.2">
      <c r="A406" s="118">
        <v>20380</v>
      </c>
      <c r="B406" s="127" t="s">
        <v>2034</v>
      </c>
      <c r="C406" s="127" t="s">
        <v>177</v>
      </c>
      <c r="D406" s="100" t="s">
        <v>138</v>
      </c>
      <c r="E406" s="101">
        <v>32561</v>
      </c>
      <c r="F406" s="100"/>
      <c r="G406" s="99" t="s">
        <v>882</v>
      </c>
      <c r="H406" s="100">
        <v>301336498</v>
      </c>
      <c r="I406" s="101">
        <v>39682</v>
      </c>
      <c r="J406" s="100" t="s">
        <v>882</v>
      </c>
      <c r="K406" s="100" t="s">
        <v>301</v>
      </c>
      <c r="L406" s="100" t="s">
        <v>2038</v>
      </c>
      <c r="M406" s="102" t="s">
        <v>1819</v>
      </c>
      <c r="N406" s="103"/>
      <c r="O406" s="216" t="s">
        <v>2033</v>
      </c>
      <c r="P406" s="100"/>
      <c r="Q406" s="100" t="s">
        <v>2037</v>
      </c>
      <c r="R406" s="100"/>
      <c r="S406" s="99" t="s">
        <v>2035</v>
      </c>
      <c r="T406" s="99" t="s">
        <v>2036</v>
      </c>
      <c r="U406" s="100">
        <v>0</v>
      </c>
      <c r="V406" s="100"/>
      <c r="W406" s="100">
        <v>0</v>
      </c>
      <c r="X406" s="100" t="s">
        <v>16</v>
      </c>
      <c r="Y406" s="99" t="s">
        <v>3011</v>
      </c>
      <c r="Z406" s="99"/>
      <c r="AA406" s="99" t="s">
        <v>139</v>
      </c>
      <c r="AB406" s="105" t="s">
        <v>230</v>
      </c>
      <c r="AC406" s="102" t="s">
        <v>65</v>
      </c>
      <c r="AD406" s="105" t="s">
        <v>70</v>
      </c>
      <c r="AE406" s="105" t="s">
        <v>226</v>
      </c>
      <c r="AF406" s="101"/>
      <c r="AG406" s="101"/>
      <c r="AH406" s="101">
        <v>41047</v>
      </c>
      <c r="AI406" s="104">
        <v>5</v>
      </c>
      <c r="AJ406" s="99" t="s">
        <v>163</v>
      </c>
      <c r="AK406" s="99"/>
      <c r="AL406" s="99"/>
      <c r="AM406" s="110"/>
      <c r="AN406" s="107" t="s">
        <v>623</v>
      </c>
      <c r="AO406" s="100"/>
      <c r="AP406" s="104"/>
      <c r="AQ406" s="99"/>
      <c r="AR406" s="104"/>
      <c r="AS406" s="96">
        <v>2</v>
      </c>
      <c r="AT406" s="96" t="s">
        <v>7646</v>
      </c>
    </row>
    <row r="407" spans="1:46" s="107" customFormat="1" ht="15.75" customHeight="1" x14ac:dyDescent="0.2">
      <c r="A407" s="118">
        <v>20381</v>
      </c>
      <c r="B407" s="127" t="s">
        <v>2039</v>
      </c>
      <c r="C407" s="127" t="s">
        <v>177</v>
      </c>
      <c r="D407" s="100" t="s">
        <v>138</v>
      </c>
      <c r="E407" s="101">
        <v>31978</v>
      </c>
      <c r="F407" s="100"/>
      <c r="G407" s="99" t="s">
        <v>2040</v>
      </c>
      <c r="H407" s="100">
        <v>290878310</v>
      </c>
      <c r="I407" s="101">
        <v>37852</v>
      </c>
      <c r="J407" s="100" t="s">
        <v>2040</v>
      </c>
      <c r="K407" s="100" t="s">
        <v>158</v>
      </c>
      <c r="L407" s="100" t="s">
        <v>2044</v>
      </c>
      <c r="M407" s="102" t="s">
        <v>2045</v>
      </c>
      <c r="N407" s="103"/>
      <c r="O407" s="216" t="s">
        <v>6280</v>
      </c>
      <c r="P407" s="100"/>
      <c r="Q407" s="100" t="s">
        <v>2043</v>
      </c>
      <c r="R407" s="100"/>
      <c r="S407" s="99" t="s">
        <v>2041</v>
      </c>
      <c r="T407" s="99" t="s">
        <v>2042</v>
      </c>
      <c r="U407" s="100">
        <v>0</v>
      </c>
      <c r="V407" s="100"/>
      <c r="W407" s="100">
        <v>0</v>
      </c>
      <c r="X407" s="100" t="s">
        <v>16</v>
      </c>
      <c r="Y407" s="99" t="s">
        <v>3011</v>
      </c>
      <c r="Z407" s="99"/>
      <c r="AA407" s="99" t="s">
        <v>139</v>
      </c>
      <c r="AB407" s="105" t="s">
        <v>230</v>
      </c>
      <c r="AC407" s="102" t="s">
        <v>65</v>
      </c>
      <c r="AD407" s="105" t="s">
        <v>70</v>
      </c>
      <c r="AE407" s="105" t="s">
        <v>226</v>
      </c>
      <c r="AF407" s="101"/>
      <c r="AG407" s="101"/>
      <c r="AH407" s="101">
        <v>41047</v>
      </c>
      <c r="AI407" s="104">
        <v>5</v>
      </c>
      <c r="AJ407" s="99" t="s">
        <v>163</v>
      </c>
      <c r="AK407" s="99"/>
      <c r="AL407" s="99"/>
      <c r="AM407" s="110"/>
      <c r="AN407" s="107" t="s">
        <v>623</v>
      </c>
      <c r="AO407" s="100"/>
      <c r="AP407" s="104"/>
      <c r="AQ407" s="99"/>
      <c r="AR407" s="104"/>
      <c r="AS407" s="96">
        <v>7</v>
      </c>
      <c r="AT407" s="96" t="s">
        <v>7646</v>
      </c>
    </row>
    <row r="408" spans="1:46" s="107" customFormat="1" ht="19.5" customHeight="1" x14ac:dyDescent="0.2">
      <c r="A408" s="118">
        <v>20382</v>
      </c>
      <c r="B408" s="119" t="s">
        <v>741</v>
      </c>
      <c r="C408" s="119" t="s">
        <v>177</v>
      </c>
      <c r="D408" s="100" t="s">
        <v>109</v>
      </c>
      <c r="E408" s="101">
        <v>32615</v>
      </c>
      <c r="F408" s="100" t="s">
        <v>2046</v>
      </c>
      <c r="G408" s="99" t="s">
        <v>4519</v>
      </c>
      <c r="H408" s="100" t="s">
        <v>2047</v>
      </c>
      <c r="I408" s="101">
        <v>38524</v>
      </c>
      <c r="J408" s="100" t="s">
        <v>2046</v>
      </c>
      <c r="K408" s="100" t="s">
        <v>4020</v>
      </c>
      <c r="L408" s="100" t="s">
        <v>373</v>
      </c>
      <c r="M408" s="102" t="s">
        <v>4137</v>
      </c>
      <c r="N408" s="103"/>
      <c r="O408" s="99" t="s">
        <v>2861</v>
      </c>
      <c r="P408" s="100" t="s">
        <v>623</v>
      </c>
      <c r="Q408" s="100" t="s">
        <v>4138</v>
      </c>
      <c r="R408" s="100" t="s">
        <v>623</v>
      </c>
      <c r="S408" s="99" t="s">
        <v>4688</v>
      </c>
      <c r="T408" s="99" t="s">
        <v>5046</v>
      </c>
      <c r="U408" s="100"/>
      <c r="V408" s="100"/>
      <c r="W408" s="100"/>
      <c r="X408" s="100" t="s">
        <v>12</v>
      </c>
      <c r="Y408" s="99" t="s">
        <v>308</v>
      </c>
      <c r="Z408" s="99"/>
      <c r="AA408" s="99" t="s">
        <v>161</v>
      </c>
      <c r="AB408" s="105" t="s">
        <v>611</v>
      </c>
      <c r="AC408" s="100" t="s">
        <v>2972</v>
      </c>
      <c r="AD408" s="99" t="s">
        <v>2570</v>
      </c>
      <c r="AE408" s="99" t="s">
        <v>117</v>
      </c>
      <c r="AF408" s="101">
        <v>40969</v>
      </c>
      <c r="AG408" s="104">
        <v>3</v>
      </c>
      <c r="AH408" s="101">
        <v>41030</v>
      </c>
      <c r="AI408" s="104">
        <v>5</v>
      </c>
      <c r="AJ408" s="105" t="s">
        <v>119</v>
      </c>
      <c r="AK408" s="106" t="s">
        <v>623</v>
      </c>
      <c r="AL408" s="106"/>
      <c r="AM408" s="110"/>
      <c r="AN408" s="107" t="s">
        <v>623</v>
      </c>
      <c r="AO408" s="100"/>
      <c r="AQ408" s="105" t="s">
        <v>5347</v>
      </c>
      <c r="AS408" s="96">
        <v>4</v>
      </c>
      <c r="AT408" s="96" t="s">
        <v>7646</v>
      </c>
    </row>
    <row r="409" spans="1:46" ht="19.5" customHeight="1" x14ac:dyDescent="0.2">
      <c r="A409" s="118">
        <v>20383</v>
      </c>
      <c r="B409" s="127" t="s">
        <v>2048</v>
      </c>
      <c r="C409" s="127" t="s">
        <v>2049</v>
      </c>
      <c r="D409" s="100" t="s">
        <v>109</v>
      </c>
      <c r="E409" s="101">
        <v>32684</v>
      </c>
      <c r="F409" s="100"/>
      <c r="G409" s="99" t="s">
        <v>734</v>
      </c>
      <c r="H409" s="100" t="s">
        <v>2050</v>
      </c>
      <c r="I409" s="101">
        <v>38713</v>
      </c>
      <c r="J409" s="100" t="s">
        <v>734</v>
      </c>
      <c r="K409" s="100" t="s">
        <v>158</v>
      </c>
      <c r="L409" s="100" t="s">
        <v>2055</v>
      </c>
      <c r="M409" s="102" t="s">
        <v>2056</v>
      </c>
      <c r="N409" s="103"/>
      <c r="O409" s="216" t="s">
        <v>6281</v>
      </c>
      <c r="P409" s="100"/>
      <c r="Q409" s="100" t="s">
        <v>2053</v>
      </c>
      <c r="R409" s="100"/>
      <c r="S409" s="99" t="s">
        <v>2051</v>
      </c>
      <c r="T409" s="99" t="s">
        <v>2052</v>
      </c>
      <c r="U409" s="100" t="s">
        <v>2054</v>
      </c>
      <c r="V409" s="100"/>
      <c r="W409" s="100" t="s">
        <v>738</v>
      </c>
      <c r="X409" s="100" t="s">
        <v>17</v>
      </c>
      <c r="Y409" s="99" t="s">
        <v>5252</v>
      </c>
      <c r="Z409" s="99"/>
      <c r="AA409" s="99" t="s">
        <v>139</v>
      </c>
      <c r="AB409" s="105" t="s">
        <v>230</v>
      </c>
      <c r="AC409" s="102" t="s">
        <v>52</v>
      </c>
      <c r="AD409" s="105" t="s">
        <v>44</v>
      </c>
      <c r="AE409" s="105" t="s">
        <v>117</v>
      </c>
      <c r="AF409" s="101"/>
      <c r="AG409" s="101"/>
      <c r="AH409" s="101">
        <v>41029</v>
      </c>
      <c r="AI409" s="104">
        <v>4</v>
      </c>
      <c r="AJ409" s="99" t="s">
        <v>163</v>
      </c>
      <c r="AK409" s="99"/>
      <c r="AL409" s="99"/>
      <c r="AM409" s="110">
        <v>41137</v>
      </c>
      <c r="AN409" s="107">
        <v>8</v>
      </c>
      <c r="AO409" s="100"/>
      <c r="AQ409" s="99"/>
      <c r="AS409" s="96">
        <v>6</v>
      </c>
      <c r="AT409" s="96" t="s">
        <v>7646</v>
      </c>
    </row>
    <row r="410" spans="1:46" s="107" customFormat="1" ht="19.5" customHeight="1" x14ac:dyDescent="0.2">
      <c r="A410" s="118">
        <v>20384</v>
      </c>
      <c r="B410" s="127" t="s">
        <v>592</v>
      </c>
      <c r="C410" s="127" t="s">
        <v>711</v>
      </c>
      <c r="D410" s="100" t="s">
        <v>138</v>
      </c>
      <c r="E410" s="101">
        <v>32038</v>
      </c>
      <c r="F410" s="100"/>
      <c r="G410" s="99" t="s">
        <v>110</v>
      </c>
      <c r="H410" s="100" t="s">
        <v>2058</v>
      </c>
      <c r="I410" s="101">
        <v>37196</v>
      </c>
      <c r="J410" s="100" t="s">
        <v>110</v>
      </c>
      <c r="K410" s="100" t="s">
        <v>158</v>
      </c>
      <c r="L410" s="100" t="s">
        <v>809</v>
      </c>
      <c r="M410" s="102" t="s">
        <v>1747</v>
      </c>
      <c r="N410" s="103"/>
      <c r="O410" s="216" t="s">
        <v>6282</v>
      </c>
      <c r="P410" s="100"/>
      <c r="Q410" s="100" t="s">
        <v>2061</v>
      </c>
      <c r="R410" s="100"/>
      <c r="S410" s="99" t="s">
        <v>2059</v>
      </c>
      <c r="T410" s="99" t="s">
        <v>2060</v>
      </c>
      <c r="U410" s="100" t="s">
        <v>2062</v>
      </c>
      <c r="V410" s="100"/>
      <c r="W410" s="100" t="s">
        <v>2063</v>
      </c>
      <c r="X410" s="100" t="s">
        <v>17</v>
      </c>
      <c r="Y410" s="99" t="s">
        <v>5252</v>
      </c>
      <c r="Z410" s="99"/>
      <c r="AA410" s="99" t="s">
        <v>139</v>
      </c>
      <c r="AB410" s="105" t="s">
        <v>230</v>
      </c>
      <c r="AC410" s="102" t="s">
        <v>52</v>
      </c>
      <c r="AD410" s="105" t="s">
        <v>43</v>
      </c>
      <c r="AE410" s="105" t="s">
        <v>117</v>
      </c>
      <c r="AF410" s="101"/>
      <c r="AG410" s="101"/>
      <c r="AH410" s="101">
        <v>41029</v>
      </c>
      <c r="AI410" s="104">
        <v>4</v>
      </c>
      <c r="AJ410" s="99" t="s">
        <v>163</v>
      </c>
      <c r="AK410" s="99"/>
      <c r="AL410" s="104" t="s">
        <v>623</v>
      </c>
      <c r="AM410" s="110">
        <v>41183</v>
      </c>
      <c r="AN410" s="107">
        <v>10</v>
      </c>
      <c r="AO410" s="100"/>
      <c r="AP410" s="104"/>
      <c r="AQ410" s="99"/>
      <c r="AR410" s="104"/>
      <c r="AS410" s="96">
        <v>9</v>
      </c>
      <c r="AT410" s="96" t="s">
        <v>7646</v>
      </c>
    </row>
    <row r="411" spans="1:46" ht="15.75" customHeight="1" x14ac:dyDescent="0.2">
      <c r="A411" s="118">
        <v>20385</v>
      </c>
      <c r="B411" s="127" t="s">
        <v>2064</v>
      </c>
      <c r="C411" s="127" t="s">
        <v>527</v>
      </c>
      <c r="D411" s="100" t="s">
        <v>138</v>
      </c>
      <c r="E411" s="101">
        <v>32836</v>
      </c>
      <c r="F411" s="100"/>
      <c r="G411" s="99" t="s">
        <v>763</v>
      </c>
      <c r="H411" s="100" t="s">
        <v>2065</v>
      </c>
      <c r="I411" s="101">
        <v>38117</v>
      </c>
      <c r="J411" s="100" t="s">
        <v>110</v>
      </c>
      <c r="K411" s="100" t="s">
        <v>158</v>
      </c>
      <c r="L411" s="100" t="s">
        <v>219</v>
      </c>
      <c r="M411" s="102" t="s">
        <v>1983</v>
      </c>
      <c r="N411" s="103"/>
      <c r="O411" s="216" t="s">
        <v>6283</v>
      </c>
      <c r="P411" s="100"/>
      <c r="Q411" s="100" t="s">
        <v>2067</v>
      </c>
      <c r="R411" s="100"/>
      <c r="S411" s="99" t="s">
        <v>2066</v>
      </c>
      <c r="T411" s="99" t="s">
        <v>2066</v>
      </c>
      <c r="U411" s="100" t="s">
        <v>2068</v>
      </c>
      <c r="V411" s="100"/>
      <c r="W411" s="100" t="s">
        <v>2069</v>
      </c>
      <c r="X411" s="100" t="s">
        <v>17</v>
      </c>
      <c r="Y411" s="99" t="s">
        <v>5252</v>
      </c>
      <c r="Z411" s="99"/>
      <c r="AA411" s="99" t="s">
        <v>139</v>
      </c>
      <c r="AB411" s="105" t="s">
        <v>230</v>
      </c>
      <c r="AC411" s="102" t="s">
        <v>25</v>
      </c>
      <c r="AD411" s="105" t="s">
        <v>1291</v>
      </c>
      <c r="AE411" s="105" t="s">
        <v>117</v>
      </c>
      <c r="AF411" s="101"/>
      <c r="AG411" s="101"/>
      <c r="AH411" s="101">
        <v>41029</v>
      </c>
      <c r="AI411" s="104">
        <v>4</v>
      </c>
      <c r="AJ411" s="99" t="s">
        <v>163</v>
      </c>
      <c r="AK411" s="99"/>
      <c r="AL411" s="99"/>
      <c r="AM411" s="110">
        <v>41244</v>
      </c>
      <c r="AN411" s="107">
        <v>12</v>
      </c>
      <c r="AO411" s="100"/>
      <c r="AQ411" s="105" t="s">
        <v>5349</v>
      </c>
      <c r="AS411" s="96">
        <v>11</v>
      </c>
      <c r="AT411" s="96" t="s">
        <v>7646</v>
      </c>
    </row>
    <row r="412" spans="1:46" s="107" customFormat="1" ht="15.75" customHeight="1" x14ac:dyDescent="0.2">
      <c r="A412" s="118">
        <v>20386</v>
      </c>
      <c r="B412" s="119" t="s">
        <v>1292</v>
      </c>
      <c r="C412" s="119" t="s">
        <v>2070</v>
      </c>
      <c r="D412" s="100" t="s">
        <v>109</v>
      </c>
      <c r="E412" s="101">
        <v>31506</v>
      </c>
      <c r="F412" s="100" t="s">
        <v>355</v>
      </c>
      <c r="G412" s="99" t="s">
        <v>4510</v>
      </c>
      <c r="H412" s="100" t="s">
        <v>2071</v>
      </c>
      <c r="I412" s="101">
        <v>39764</v>
      </c>
      <c r="J412" s="100" t="s">
        <v>355</v>
      </c>
      <c r="K412" s="100" t="s">
        <v>4044</v>
      </c>
      <c r="L412" s="100" t="s">
        <v>623</v>
      </c>
      <c r="M412" s="102" t="s">
        <v>623</v>
      </c>
      <c r="N412" s="103"/>
      <c r="O412" s="99" t="s">
        <v>2841</v>
      </c>
      <c r="P412" s="100" t="s">
        <v>623</v>
      </c>
      <c r="Q412" s="100" t="s">
        <v>4363</v>
      </c>
      <c r="R412" s="100" t="s">
        <v>623</v>
      </c>
      <c r="S412" s="99" t="s">
        <v>4885</v>
      </c>
      <c r="T412" s="99" t="s">
        <v>5170</v>
      </c>
      <c r="U412" s="100"/>
      <c r="V412" s="100"/>
      <c r="W412" s="100"/>
      <c r="X412" s="100" t="s">
        <v>17</v>
      </c>
      <c r="Y412" s="99" t="s">
        <v>5252</v>
      </c>
      <c r="Z412" s="99"/>
      <c r="AA412" s="99" t="s">
        <v>139</v>
      </c>
      <c r="AB412" s="105" t="s">
        <v>230</v>
      </c>
      <c r="AC412" s="100" t="s">
        <v>54</v>
      </c>
      <c r="AD412" s="99" t="s">
        <v>823</v>
      </c>
      <c r="AE412" s="99" t="s">
        <v>117</v>
      </c>
      <c r="AF412" s="101">
        <v>40969</v>
      </c>
      <c r="AG412" s="104">
        <v>3</v>
      </c>
      <c r="AH412" s="101">
        <v>41030</v>
      </c>
      <c r="AI412" s="104">
        <v>5</v>
      </c>
      <c r="AJ412" s="105" t="s">
        <v>163</v>
      </c>
      <c r="AK412" s="106" t="s">
        <v>623</v>
      </c>
      <c r="AL412" s="106"/>
      <c r="AM412" s="110">
        <v>41425</v>
      </c>
      <c r="AN412" s="107">
        <v>5</v>
      </c>
      <c r="AO412" s="100"/>
      <c r="AQ412" s="105"/>
      <c r="AS412" s="96">
        <v>4</v>
      </c>
      <c r="AT412" s="96" t="s">
        <v>7646</v>
      </c>
    </row>
    <row r="413" spans="1:46" ht="19.5" customHeight="1" x14ac:dyDescent="0.2">
      <c r="A413" s="118">
        <v>20387</v>
      </c>
      <c r="B413" s="127" t="s">
        <v>2072</v>
      </c>
      <c r="C413" s="127" t="s">
        <v>281</v>
      </c>
      <c r="D413" s="100" t="s">
        <v>138</v>
      </c>
      <c r="E413" s="101">
        <v>32323</v>
      </c>
      <c r="F413" s="100"/>
      <c r="G413" s="99" t="s">
        <v>430</v>
      </c>
      <c r="H413" s="100" t="s">
        <v>2073</v>
      </c>
      <c r="I413" s="101">
        <v>40144</v>
      </c>
      <c r="J413" s="100" t="s">
        <v>430</v>
      </c>
      <c r="K413" s="100" t="s">
        <v>158</v>
      </c>
      <c r="L413" s="100">
        <v>0</v>
      </c>
      <c r="M413" s="102">
        <v>0</v>
      </c>
      <c r="N413" s="103"/>
      <c r="O413" s="216" t="s">
        <v>6284</v>
      </c>
      <c r="P413" s="100"/>
      <c r="Q413" s="100" t="s">
        <v>2076</v>
      </c>
      <c r="R413" s="100"/>
      <c r="S413" s="99" t="s">
        <v>2074</v>
      </c>
      <c r="T413" s="99" t="s">
        <v>2075</v>
      </c>
      <c r="U413" s="100">
        <v>0</v>
      </c>
      <c r="V413" s="100"/>
      <c r="W413" s="100">
        <v>0</v>
      </c>
      <c r="X413" s="100" t="s">
        <v>17</v>
      </c>
      <c r="Y413" s="99" t="s">
        <v>5252</v>
      </c>
      <c r="Z413" s="99"/>
      <c r="AA413" s="99" t="s">
        <v>139</v>
      </c>
      <c r="AB413" s="105" t="s">
        <v>230</v>
      </c>
      <c r="AC413" s="102" t="s">
        <v>56</v>
      </c>
      <c r="AD413" s="105"/>
      <c r="AE413" s="105" t="s">
        <v>117</v>
      </c>
      <c r="AF413" s="101">
        <v>40983</v>
      </c>
      <c r="AG413" s="101"/>
      <c r="AH413" s="101">
        <v>41044</v>
      </c>
      <c r="AI413" s="104">
        <v>5</v>
      </c>
      <c r="AJ413" s="99" t="s">
        <v>163</v>
      </c>
      <c r="AK413" s="99"/>
      <c r="AL413" s="99"/>
      <c r="AM413" s="110">
        <v>41134</v>
      </c>
      <c r="AN413" s="107">
        <v>8</v>
      </c>
      <c r="AO413" s="100"/>
      <c r="AQ413" s="99"/>
      <c r="AS413" s="96">
        <v>6</v>
      </c>
      <c r="AT413" s="96" t="s">
        <v>7646</v>
      </c>
    </row>
    <row r="414" spans="1:46" ht="19.5" customHeight="1" x14ac:dyDescent="0.2">
      <c r="A414" s="118">
        <v>20388</v>
      </c>
      <c r="B414" s="119" t="s">
        <v>2079</v>
      </c>
      <c r="C414" s="119" t="s">
        <v>2080</v>
      </c>
      <c r="D414" s="100" t="s">
        <v>138</v>
      </c>
      <c r="E414" s="101">
        <v>31884</v>
      </c>
      <c r="F414" s="100" t="s">
        <v>2046</v>
      </c>
      <c r="G414" s="99" t="s">
        <v>4519</v>
      </c>
      <c r="H414" s="100" t="s">
        <v>2081</v>
      </c>
      <c r="I414" s="101">
        <v>37838</v>
      </c>
      <c r="J414" s="100" t="s">
        <v>2046</v>
      </c>
      <c r="K414" s="100" t="s">
        <v>4020</v>
      </c>
      <c r="L414" s="100" t="s">
        <v>4132</v>
      </c>
      <c r="M414" s="102" t="s">
        <v>2222</v>
      </c>
      <c r="N414" s="103"/>
      <c r="O414" s="99" t="s">
        <v>2805</v>
      </c>
      <c r="P414" s="100" t="s">
        <v>623</v>
      </c>
      <c r="Q414" s="100" t="s">
        <v>4245</v>
      </c>
      <c r="R414" s="100" t="s">
        <v>623</v>
      </c>
      <c r="S414" s="99" t="s">
        <v>4784</v>
      </c>
      <c r="T414" s="99" t="s">
        <v>5108</v>
      </c>
      <c r="U414" s="100"/>
      <c r="V414" s="100"/>
      <c r="W414" s="100"/>
      <c r="X414" s="100" t="s">
        <v>17</v>
      </c>
      <c r="Y414" s="99" t="s">
        <v>5252</v>
      </c>
      <c r="Z414" s="99"/>
      <c r="AA414" s="99" t="s">
        <v>139</v>
      </c>
      <c r="AB414" s="105" t="s">
        <v>230</v>
      </c>
      <c r="AC414" s="100" t="s">
        <v>31</v>
      </c>
      <c r="AD414" s="99" t="s">
        <v>33</v>
      </c>
      <c r="AE414" s="99" t="s">
        <v>117</v>
      </c>
      <c r="AF414" s="101">
        <v>40990</v>
      </c>
      <c r="AG414" s="104">
        <v>3</v>
      </c>
      <c r="AH414" s="101">
        <v>41051</v>
      </c>
      <c r="AI414" s="104">
        <v>5</v>
      </c>
      <c r="AJ414" s="105" t="s">
        <v>119</v>
      </c>
      <c r="AK414" s="106" t="s">
        <v>623</v>
      </c>
      <c r="AL414" s="106"/>
      <c r="AM414" s="110"/>
      <c r="AN414" s="107" t="s">
        <v>623</v>
      </c>
      <c r="AO414" s="100" t="s">
        <v>623</v>
      </c>
      <c r="AP414" s="107"/>
      <c r="AQ414" s="105" t="s">
        <v>5348</v>
      </c>
      <c r="AR414" s="107"/>
      <c r="AS414" s="96">
        <v>4</v>
      </c>
      <c r="AT414" s="96" t="s">
        <v>7646</v>
      </c>
    </row>
    <row r="415" spans="1:46" s="107" customFormat="1" ht="15.75" customHeight="1" x14ac:dyDescent="0.2">
      <c r="A415" s="118">
        <v>20389</v>
      </c>
      <c r="B415" s="127" t="s">
        <v>2082</v>
      </c>
      <c r="C415" s="127" t="s">
        <v>152</v>
      </c>
      <c r="D415" s="100" t="s">
        <v>138</v>
      </c>
      <c r="E415" s="101">
        <v>31380</v>
      </c>
      <c r="F415" s="100"/>
      <c r="G415" s="99" t="s">
        <v>110</v>
      </c>
      <c r="H415" s="100" t="s">
        <v>2083</v>
      </c>
      <c r="I415" s="101">
        <v>36790</v>
      </c>
      <c r="J415" s="100" t="s">
        <v>110</v>
      </c>
      <c r="K415" s="100" t="s">
        <v>158</v>
      </c>
      <c r="L415" s="100" t="s">
        <v>798</v>
      </c>
      <c r="M415" s="102" t="s">
        <v>1683</v>
      </c>
      <c r="N415" s="103"/>
      <c r="O415" s="216" t="s">
        <v>6285</v>
      </c>
      <c r="P415" s="100"/>
      <c r="Q415" s="100" t="s">
        <v>2085</v>
      </c>
      <c r="R415" s="100"/>
      <c r="S415" s="99">
        <v>0</v>
      </c>
      <c r="T415" s="99" t="s">
        <v>2084</v>
      </c>
      <c r="U415" s="100" t="s">
        <v>2086</v>
      </c>
      <c r="V415" s="100"/>
      <c r="W415" s="100">
        <v>0</v>
      </c>
      <c r="X415" s="100" t="s">
        <v>17</v>
      </c>
      <c r="Y415" s="99" t="s">
        <v>5252</v>
      </c>
      <c r="Z415" s="99"/>
      <c r="AA415" s="99" t="s">
        <v>139</v>
      </c>
      <c r="AB415" s="105" t="s">
        <v>230</v>
      </c>
      <c r="AC415" s="102" t="s">
        <v>31</v>
      </c>
      <c r="AD415" s="105" t="s">
        <v>37</v>
      </c>
      <c r="AE415" s="105" t="s">
        <v>117</v>
      </c>
      <c r="AF415" s="101"/>
      <c r="AG415" s="101"/>
      <c r="AH415" s="101">
        <v>41054</v>
      </c>
      <c r="AI415" s="104">
        <v>5</v>
      </c>
      <c r="AJ415" s="99" t="s">
        <v>163</v>
      </c>
      <c r="AK415" s="99"/>
      <c r="AL415" s="99"/>
      <c r="AM415" s="110">
        <v>41243</v>
      </c>
      <c r="AN415" s="107">
        <v>11</v>
      </c>
      <c r="AO415" s="100"/>
      <c r="AP415" s="104"/>
      <c r="AQ415" s="105" t="s">
        <v>5348</v>
      </c>
      <c r="AR415" s="104"/>
      <c r="AS415" s="96">
        <v>11</v>
      </c>
      <c r="AT415" s="96" t="s">
        <v>7646</v>
      </c>
    </row>
    <row r="416" spans="1:46" s="107" customFormat="1" ht="19.5" customHeight="1" x14ac:dyDescent="0.2">
      <c r="A416" s="118">
        <v>20390</v>
      </c>
      <c r="B416" s="127" t="s">
        <v>2089</v>
      </c>
      <c r="C416" s="127" t="s">
        <v>137</v>
      </c>
      <c r="D416" s="100" t="s">
        <v>138</v>
      </c>
      <c r="E416" s="101">
        <v>29243</v>
      </c>
      <c r="F416" s="100"/>
      <c r="G416" s="99" t="s">
        <v>734</v>
      </c>
      <c r="H416" s="100" t="s">
        <v>2090</v>
      </c>
      <c r="I416" s="101">
        <v>40764</v>
      </c>
      <c r="J416" s="100" t="s">
        <v>734</v>
      </c>
      <c r="K416" s="100" t="s">
        <v>158</v>
      </c>
      <c r="L416" s="100" t="s">
        <v>2096</v>
      </c>
      <c r="M416" s="102" t="s">
        <v>2097</v>
      </c>
      <c r="N416" s="103"/>
      <c r="O416" s="216" t="s">
        <v>6286</v>
      </c>
      <c r="P416" s="100"/>
      <c r="Q416" s="100" t="s">
        <v>2093</v>
      </c>
      <c r="R416" s="100"/>
      <c r="S416" s="99" t="s">
        <v>2091</v>
      </c>
      <c r="T416" s="99" t="s">
        <v>2092</v>
      </c>
      <c r="U416" s="100" t="s">
        <v>2094</v>
      </c>
      <c r="V416" s="100"/>
      <c r="W416" s="100" t="s">
        <v>2095</v>
      </c>
      <c r="X416" s="100" t="s">
        <v>16</v>
      </c>
      <c r="Y416" s="99" t="s">
        <v>3011</v>
      </c>
      <c r="Z416" s="99"/>
      <c r="AA416" s="99" t="s">
        <v>139</v>
      </c>
      <c r="AB416" s="105" t="s">
        <v>230</v>
      </c>
      <c r="AC416" s="102" t="s">
        <v>31</v>
      </c>
      <c r="AD416" s="105" t="s">
        <v>37</v>
      </c>
      <c r="AE416" s="105" t="s">
        <v>117</v>
      </c>
      <c r="AF416" s="101"/>
      <c r="AG416" s="101"/>
      <c r="AH416" s="101">
        <v>41054</v>
      </c>
      <c r="AI416" s="104">
        <v>5</v>
      </c>
      <c r="AJ416" s="99" t="s">
        <v>163</v>
      </c>
      <c r="AK416" s="99"/>
      <c r="AL416" s="99"/>
      <c r="AM416" s="110"/>
      <c r="AN416" s="107" t="s">
        <v>623</v>
      </c>
      <c r="AO416" s="100"/>
      <c r="AP416" s="104"/>
      <c r="AQ416" s="105" t="s">
        <v>5348</v>
      </c>
      <c r="AR416" s="104"/>
      <c r="AS416" s="96">
        <v>1</v>
      </c>
      <c r="AT416" s="96" t="s">
        <v>7646</v>
      </c>
    </row>
    <row r="417" spans="1:46" s="107" customFormat="1" ht="19.5" customHeight="1" x14ac:dyDescent="0.2">
      <c r="A417" s="118">
        <v>20391</v>
      </c>
      <c r="B417" s="127" t="s">
        <v>2098</v>
      </c>
      <c r="C417" s="127" t="s">
        <v>147</v>
      </c>
      <c r="D417" s="100" t="s">
        <v>138</v>
      </c>
      <c r="E417" s="101">
        <v>29813</v>
      </c>
      <c r="F417" s="100"/>
      <c r="G417" s="99" t="s">
        <v>275</v>
      </c>
      <c r="H417" s="100" t="s">
        <v>2099</v>
      </c>
      <c r="I417" s="101">
        <v>40605</v>
      </c>
      <c r="J417" s="100" t="s">
        <v>275</v>
      </c>
      <c r="K417" s="100" t="s">
        <v>158</v>
      </c>
      <c r="L417" s="100" t="s">
        <v>2105</v>
      </c>
      <c r="M417" s="102" t="s">
        <v>2106</v>
      </c>
      <c r="N417" s="103"/>
      <c r="O417" s="216" t="s">
        <v>6287</v>
      </c>
      <c r="P417" s="100"/>
      <c r="Q417" s="100" t="s">
        <v>2102</v>
      </c>
      <c r="R417" s="100"/>
      <c r="S417" s="99" t="s">
        <v>2100</v>
      </c>
      <c r="T417" s="99" t="s">
        <v>2101</v>
      </c>
      <c r="U417" s="100" t="s">
        <v>2103</v>
      </c>
      <c r="V417" s="100"/>
      <c r="W417" s="100" t="s">
        <v>2104</v>
      </c>
      <c r="X417" s="100" t="s">
        <v>16</v>
      </c>
      <c r="Y417" s="99" t="s">
        <v>3011</v>
      </c>
      <c r="Z417" s="99"/>
      <c r="AA417" s="99" t="s">
        <v>139</v>
      </c>
      <c r="AB417" s="105" t="s">
        <v>230</v>
      </c>
      <c r="AC417" s="102" t="s">
        <v>31</v>
      </c>
      <c r="AD417" s="105" t="s">
        <v>37</v>
      </c>
      <c r="AE417" s="105" t="s">
        <v>117</v>
      </c>
      <c r="AF417" s="101"/>
      <c r="AG417" s="101"/>
      <c r="AH417" s="101">
        <v>41054</v>
      </c>
      <c r="AI417" s="104">
        <v>5</v>
      </c>
      <c r="AJ417" s="99" t="s">
        <v>163</v>
      </c>
      <c r="AK417" s="99"/>
      <c r="AL417" s="99"/>
      <c r="AM417" s="110">
        <v>41069</v>
      </c>
      <c r="AN417" s="107">
        <v>6</v>
      </c>
      <c r="AO417" s="100"/>
      <c r="AP417" s="104"/>
      <c r="AQ417" s="105" t="s">
        <v>5348</v>
      </c>
      <c r="AR417" s="104"/>
      <c r="AS417" s="96">
        <v>8</v>
      </c>
      <c r="AT417" s="96" t="s">
        <v>7646</v>
      </c>
    </row>
    <row r="418" spans="1:46" s="107" customFormat="1" ht="15.75" customHeight="1" x14ac:dyDescent="0.2">
      <c r="A418" s="118">
        <v>20392</v>
      </c>
      <c r="B418" s="127" t="s">
        <v>2107</v>
      </c>
      <c r="C418" s="127" t="s">
        <v>2108</v>
      </c>
      <c r="D418" s="100" t="s">
        <v>109</v>
      </c>
      <c r="E418" s="101">
        <v>32747</v>
      </c>
      <c r="F418" s="100"/>
      <c r="G418" s="99" t="s">
        <v>110</v>
      </c>
      <c r="H418" s="100" t="s">
        <v>2109</v>
      </c>
      <c r="I418" s="101">
        <v>40689</v>
      </c>
      <c r="J418" s="100" t="s">
        <v>110</v>
      </c>
      <c r="K418" s="100" t="s">
        <v>158</v>
      </c>
      <c r="L418" s="100" t="s">
        <v>2115</v>
      </c>
      <c r="M418" s="102" t="s">
        <v>1918</v>
      </c>
      <c r="N418" s="103"/>
      <c r="O418" s="216" t="s">
        <v>6288</v>
      </c>
      <c r="P418" s="100"/>
      <c r="Q418" s="100" t="s">
        <v>2112</v>
      </c>
      <c r="R418" s="100"/>
      <c r="S418" s="99" t="s">
        <v>2110</v>
      </c>
      <c r="T418" s="99" t="s">
        <v>2111</v>
      </c>
      <c r="U418" s="100" t="s">
        <v>2113</v>
      </c>
      <c r="V418" s="100"/>
      <c r="W418" s="100" t="s">
        <v>2114</v>
      </c>
      <c r="X418" s="100" t="s">
        <v>15</v>
      </c>
      <c r="Y418" s="99"/>
      <c r="Z418" s="99"/>
      <c r="AA418" s="99" t="s">
        <v>139</v>
      </c>
      <c r="AB418" s="105" t="s">
        <v>230</v>
      </c>
      <c r="AC418" s="102" t="s">
        <v>54</v>
      </c>
      <c r="AD418" s="105" t="s">
        <v>823</v>
      </c>
      <c r="AE418" s="105" t="s">
        <v>117</v>
      </c>
      <c r="AF418" s="101"/>
      <c r="AG418" s="101"/>
      <c r="AH418" s="101">
        <v>41029</v>
      </c>
      <c r="AI418" s="104">
        <v>4</v>
      </c>
      <c r="AJ418" s="99" t="s">
        <v>163</v>
      </c>
      <c r="AK418" s="99"/>
      <c r="AL418" s="99"/>
      <c r="AM418" s="110">
        <v>41157</v>
      </c>
      <c r="AN418" s="107">
        <v>9</v>
      </c>
      <c r="AO418" s="100"/>
      <c r="AP418" s="104"/>
      <c r="AQ418" s="99"/>
      <c r="AR418" s="104"/>
      <c r="AS418" s="96">
        <v>8</v>
      </c>
      <c r="AT418" s="96" t="s">
        <v>7646</v>
      </c>
    </row>
    <row r="419" spans="1:46" s="107" customFormat="1" ht="15.75" customHeight="1" x14ac:dyDescent="0.2">
      <c r="A419" s="118">
        <v>20393</v>
      </c>
      <c r="B419" s="127" t="s">
        <v>2116</v>
      </c>
      <c r="C419" s="127" t="s">
        <v>851</v>
      </c>
      <c r="D419" s="100" t="s">
        <v>109</v>
      </c>
      <c r="E419" s="101">
        <v>30234</v>
      </c>
      <c r="F419" s="100"/>
      <c r="G419" s="99" t="s">
        <v>1416</v>
      </c>
      <c r="H419" s="100" t="s">
        <v>2117</v>
      </c>
      <c r="I419" s="101">
        <v>40402</v>
      </c>
      <c r="J419" s="100" t="s">
        <v>1416</v>
      </c>
      <c r="K419" s="100" t="s">
        <v>301</v>
      </c>
      <c r="L419" s="100" t="s">
        <v>2123</v>
      </c>
      <c r="M419" s="102" t="s">
        <v>1819</v>
      </c>
      <c r="N419" s="103"/>
      <c r="O419" s="216" t="s">
        <v>6289</v>
      </c>
      <c r="P419" s="100"/>
      <c r="Q419" s="100" t="s">
        <v>2120</v>
      </c>
      <c r="R419" s="100"/>
      <c r="S419" s="99" t="s">
        <v>2118</v>
      </c>
      <c r="T419" s="99" t="s">
        <v>2119</v>
      </c>
      <c r="U419" s="100" t="s">
        <v>2121</v>
      </c>
      <c r="V419" s="100"/>
      <c r="W419" s="100" t="s">
        <v>2122</v>
      </c>
      <c r="X419" s="100" t="s">
        <v>17</v>
      </c>
      <c r="Y419" s="99" t="s">
        <v>5252</v>
      </c>
      <c r="Z419" s="99"/>
      <c r="AA419" s="99" t="s">
        <v>139</v>
      </c>
      <c r="AB419" s="105" t="s">
        <v>230</v>
      </c>
      <c r="AC419" s="102" t="s">
        <v>65</v>
      </c>
      <c r="AD419" s="105"/>
      <c r="AE419" s="105" t="s">
        <v>226</v>
      </c>
      <c r="AF419" s="101"/>
      <c r="AG419" s="101"/>
      <c r="AH419" s="101">
        <v>41054</v>
      </c>
      <c r="AI419" s="104">
        <v>5</v>
      </c>
      <c r="AJ419" s="99" t="s">
        <v>163</v>
      </c>
      <c r="AK419" s="99"/>
      <c r="AL419" s="99"/>
      <c r="AM419" s="110">
        <v>41059</v>
      </c>
      <c r="AN419" s="107">
        <v>5</v>
      </c>
      <c r="AO419" s="100"/>
      <c r="AP419" s="104"/>
      <c r="AQ419" s="99"/>
      <c r="AR419" s="104"/>
      <c r="AS419" s="96">
        <v>10</v>
      </c>
      <c r="AT419" s="96" t="s">
        <v>7646</v>
      </c>
    </row>
    <row r="420" spans="1:46" s="107" customFormat="1" ht="19.5" customHeight="1" x14ac:dyDescent="0.2">
      <c r="A420" s="118">
        <v>20394</v>
      </c>
      <c r="B420" s="119" t="s">
        <v>1270</v>
      </c>
      <c r="C420" s="119" t="s">
        <v>122</v>
      </c>
      <c r="D420" s="100" t="s">
        <v>138</v>
      </c>
      <c r="E420" s="101">
        <v>31586</v>
      </c>
      <c r="F420" s="100" t="s">
        <v>312</v>
      </c>
      <c r="G420" s="99" t="s">
        <v>4514</v>
      </c>
      <c r="H420" s="100" t="s">
        <v>2125</v>
      </c>
      <c r="I420" s="101">
        <v>38435</v>
      </c>
      <c r="J420" s="100" t="s">
        <v>312</v>
      </c>
      <c r="K420" s="100" t="s">
        <v>4044</v>
      </c>
      <c r="L420" s="100" t="s">
        <v>623</v>
      </c>
      <c r="M420" s="102" t="s">
        <v>623</v>
      </c>
      <c r="N420" s="103"/>
      <c r="O420" s="99" t="s">
        <v>4109</v>
      </c>
      <c r="P420" s="100" t="s">
        <v>623</v>
      </c>
      <c r="Q420" s="100" t="s">
        <v>2126</v>
      </c>
      <c r="R420" s="100" t="s">
        <v>623</v>
      </c>
      <c r="S420" s="99" t="s">
        <v>4665</v>
      </c>
      <c r="T420" s="99" t="s">
        <v>5031</v>
      </c>
      <c r="U420" s="100"/>
      <c r="V420" s="100"/>
      <c r="W420" s="100"/>
      <c r="X420" s="100" t="s">
        <v>16</v>
      </c>
      <c r="Y420" s="99" t="s">
        <v>3011</v>
      </c>
      <c r="Z420" s="99"/>
      <c r="AA420" s="99" t="s">
        <v>139</v>
      </c>
      <c r="AB420" s="105" t="s">
        <v>230</v>
      </c>
      <c r="AC420" s="100" t="s">
        <v>65</v>
      </c>
      <c r="AD420" s="99"/>
      <c r="AE420" s="99" t="s">
        <v>117</v>
      </c>
      <c r="AF420" s="101"/>
      <c r="AG420" s="104" t="s">
        <v>623</v>
      </c>
      <c r="AH420" s="101">
        <v>41009</v>
      </c>
      <c r="AI420" s="104">
        <v>4</v>
      </c>
      <c r="AJ420" s="108" t="s">
        <v>163</v>
      </c>
      <c r="AK420" s="112" t="s">
        <v>623</v>
      </c>
      <c r="AL420" s="112"/>
      <c r="AM420" s="110"/>
      <c r="AN420" s="107" t="s">
        <v>623</v>
      </c>
      <c r="AO420" s="109" t="s">
        <v>623</v>
      </c>
      <c r="AQ420" s="108"/>
      <c r="AS420" s="96">
        <v>6</v>
      </c>
      <c r="AT420" s="96" t="s">
        <v>7646</v>
      </c>
    </row>
    <row r="421" spans="1:46" s="107" customFormat="1" ht="15.75" customHeight="1" x14ac:dyDescent="0.2">
      <c r="A421" s="118">
        <v>20395</v>
      </c>
      <c r="B421" s="127" t="s">
        <v>2129</v>
      </c>
      <c r="C421" s="127" t="s">
        <v>1094</v>
      </c>
      <c r="D421" s="100" t="s">
        <v>138</v>
      </c>
      <c r="E421" s="101">
        <v>30207</v>
      </c>
      <c r="F421" s="100"/>
      <c r="G421" s="99" t="s">
        <v>226</v>
      </c>
      <c r="H421" s="100" t="s">
        <v>2130</v>
      </c>
      <c r="I421" s="101">
        <v>36326</v>
      </c>
      <c r="J421" s="100" t="s">
        <v>226</v>
      </c>
      <c r="K421" s="100" t="s">
        <v>158</v>
      </c>
      <c r="L421" s="100" t="s">
        <v>2136</v>
      </c>
      <c r="M421" s="102" t="s">
        <v>2137</v>
      </c>
      <c r="N421" s="103"/>
      <c r="O421" s="216" t="s">
        <v>6290</v>
      </c>
      <c r="P421" s="100"/>
      <c r="Q421" s="100" t="s">
        <v>2133</v>
      </c>
      <c r="R421" s="100"/>
      <c r="S421" s="99" t="s">
        <v>2131</v>
      </c>
      <c r="T421" s="99" t="s">
        <v>2132</v>
      </c>
      <c r="U421" s="100" t="s">
        <v>2134</v>
      </c>
      <c r="V421" s="100"/>
      <c r="W421" s="100" t="s">
        <v>2135</v>
      </c>
      <c r="X421" s="100" t="s">
        <v>17</v>
      </c>
      <c r="Y421" s="99" t="s">
        <v>5252</v>
      </c>
      <c r="Z421" s="99"/>
      <c r="AA421" s="99" t="s">
        <v>139</v>
      </c>
      <c r="AB421" s="105" t="s">
        <v>230</v>
      </c>
      <c r="AC421" s="102" t="s">
        <v>65</v>
      </c>
      <c r="AD421" s="105" t="s">
        <v>66</v>
      </c>
      <c r="AE421" s="105" t="s">
        <v>226</v>
      </c>
      <c r="AF421" s="101"/>
      <c r="AG421" s="101"/>
      <c r="AH421" s="101">
        <v>41060</v>
      </c>
      <c r="AI421" s="104">
        <v>5</v>
      </c>
      <c r="AJ421" s="99" t="s">
        <v>163</v>
      </c>
      <c r="AK421" s="99"/>
      <c r="AL421" s="99"/>
      <c r="AM421" s="110">
        <v>41153</v>
      </c>
      <c r="AN421" s="107">
        <v>9</v>
      </c>
      <c r="AO421" s="100"/>
      <c r="AP421" s="104"/>
      <c r="AQ421" s="99"/>
      <c r="AR421" s="104"/>
      <c r="AS421" s="96">
        <v>9</v>
      </c>
      <c r="AT421" s="96" t="s">
        <v>7646</v>
      </c>
    </row>
    <row r="422" spans="1:46" ht="15.75" customHeight="1" x14ac:dyDescent="0.2">
      <c r="A422" s="118">
        <v>20396</v>
      </c>
      <c r="B422" s="119" t="s">
        <v>871</v>
      </c>
      <c r="C422" s="119" t="s">
        <v>2138</v>
      </c>
      <c r="D422" s="100" t="s">
        <v>138</v>
      </c>
      <c r="E422" s="101">
        <v>30630</v>
      </c>
      <c r="F422" s="100" t="s">
        <v>336</v>
      </c>
      <c r="G422" s="99" t="s">
        <v>4513</v>
      </c>
      <c r="H422" s="100" t="s">
        <v>2139</v>
      </c>
      <c r="I422" s="101">
        <v>37272</v>
      </c>
      <c r="J422" s="100" t="s">
        <v>336</v>
      </c>
      <c r="K422" s="100" t="s">
        <v>4020</v>
      </c>
      <c r="L422" s="100" t="s">
        <v>157</v>
      </c>
      <c r="M422" s="102" t="s">
        <v>1918</v>
      </c>
      <c r="N422" s="103"/>
      <c r="O422" s="99" t="s">
        <v>4464</v>
      </c>
      <c r="P422" s="100" t="s">
        <v>623</v>
      </c>
      <c r="Q422" s="100" t="s">
        <v>2140</v>
      </c>
      <c r="R422" s="100" t="s">
        <v>623</v>
      </c>
      <c r="S422" s="99" t="s">
        <v>4968</v>
      </c>
      <c r="T422" s="99" t="s">
        <v>2565</v>
      </c>
      <c r="U422" s="100"/>
      <c r="V422" s="100"/>
      <c r="W422" s="100"/>
      <c r="X422" s="100" t="s">
        <v>17</v>
      </c>
      <c r="Y422" s="99" t="s">
        <v>5252</v>
      </c>
      <c r="Z422" s="99"/>
      <c r="AA422" s="99" t="s">
        <v>139</v>
      </c>
      <c r="AB422" s="105" t="s">
        <v>230</v>
      </c>
      <c r="AC422" s="100" t="s">
        <v>2972</v>
      </c>
      <c r="AD422" s="99" t="s">
        <v>2570</v>
      </c>
      <c r="AE422" s="99" t="s">
        <v>117</v>
      </c>
      <c r="AF422" s="101">
        <v>41002</v>
      </c>
      <c r="AG422" s="104">
        <v>4</v>
      </c>
      <c r="AH422" s="101">
        <v>41061</v>
      </c>
      <c r="AI422" s="104">
        <v>6</v>
      </c>
      <c r="AJ422" s="105" t="s">
        <v>163</v>
      </c>
      <c r="AK422" s="106" t="s">
        <v>623</v>
      </c>
      <c r="AL422" s="106"/>
      <c r="AM422" s="110">
        <v>41306</v>
      </c>
      <c r="AN422" s="107">
        <v>2</v>
      </c>
      <c r="AO422" s="100"/>
      <c r="AP422" s="107"/>
      <c r="AQ422" s="105" t="s">
        <v>5347</v>
      </c>
      <c r="AR422" s="107"/>
      <c r="AS422" s="96">
        <v>11</v>
      </c>
      <c r="AT422" s="96" t="s">
        <v>7646</v>
      </c>
    </row>
    <row r="423" spans="1:46" ht="15.75" customHeight="1" x14ac:dyDescent="0.2">
      <c r="A423" s="118">
        <v>20397</v>
      </c>
      <c r="B423" s="119" t="s">
        <v>2141</v>
      </c>
      <c r="C423" s="119" t="s">
        <v>1354</v>
      </c>
      <c r="D423" s="100" t="s">
        <v>109</v>
      </c>
      <c r="E423" s="101">
        <v>31975</v>
      </c>
      <c r="F423" s="100" t="s">
        <v>110</v>
      </c>
      <c r="G423" s="99" t="s">
        <v>4477</v>
      </c>
      <c r="H423" s="100" t="s">
        <v>2142</v>
      </c>
      <c r="I423" s="101">
        <v>38553</v>
      </c>
      <c r="J423" s="100" t="s">
        <v>110</v>
      </c>
      <c r="K423" s="100" t="s">
        <v>4020</v>
      </c>
      <c r="L423" s="100" t="s">
        <v>4257</v>
      </c>
      <c r="M423" s="102" t="s">
        <v>2144</v>
      </c>
      <c r="N423" s="103"/>
      <c r="O423" s="99" t="s">
        <v>2873</v>
      </c>
      <c r="P423" s="100" t="s">
        <v>2143</v>
      </c>
      <c r="Q423" s="100" t="s">
        <v>4258</v>
      </c>
      <c r="R423" s="100" t="s">
        <v>623</v>
      </c>
      <c r="S423" s="99" t="s">
        <v>4795</v>
      </c>
      <c r="T423" s="99" t="s">
        <v>4795</v>
      </c>
      <c r="U423" s="100"/>
      <c r="V423" s="100"/>
      <c r="W423" s="100"/>
      <c r="X423" s="100" t="s">
        <v>12</v>
      </c>
      <c r="Y423" s="99" t="s">
        <v>308</v>
      </c>
      <c r="Z423" s="99"/>
      <c r="AA423" s="99">
        <v>2</v>
      </c>
      <c r="AB423" s="105" t="s">
        <v>611</v>
      </c>
      <c r="AC423" s="100" t="s">
        <v>56</v>
      </c>
      <c r="AD423" s="99"/>
      <c r="AE423" s="99" t="s">
        <v>117</v>
      </c>
      <c r="AF423" s="101"/>
      <c r="AG423" s="104" t="s">
        <v>623</v>
      </c>
      <c r="AH423" s="101">
        <v>41526</v>
      </c>
      <c r="AI423" s="104">
        <v>9</v>
      </c>
      <c r="AJ423" s="105" t="s">
        <v>119</v>
      </c>
      <c r="AK423" s="106" t="s">
        <v>623</v>
      </c>
      <c r="AL423" s="106"/>
      <c r="AM423" s="110"/>
      <c r="AN423" s="107" t="s">
        <v>623</v>
      </c>
      <c r="AO423" s="100"/>
      <c r="AP423" s="107"/>
      <c r="AQ423" s="105" t="s">
        <v>5347</v>
      </c>
      <c r="AR423" s="107"/>
      <c r="AS423" s="96">
        <v>7</v>
      </c>
      <c r="AT423" s="96" t="s">
        <v>7646</v>
      </c>
    </row>
    <row r="424" spans="1:46" s="107" customFormat="1" ht="19.5" customHeight="1" x14ac:dyDescent="0.2">
      <c r="A424" s="118">
        <v>20398</v>
      </c>
      <c r="B424" s="127" t="s">
        <v>2145</v>
      </c>
      <c r="C424" s="127" t="s">
        <v>398</v>
      </c>
      <c r="D424" s="100" t="s">
        <v>109</v>
      </c>
      <c r="E424" s="101">
        <v>31870</v>
      </c>
      <c r="F424" s="100"/>
      <c r="G424" s="99" t="s">
        <v>275</v>
      </c>
      <c r="H424" s="100" t="s">
        <v>2146</v>
      </c>
      <c r="I424" s="101">
        <v>40371</v>
      </c>
      <c r="J424" s="100" t="s">
        <v>275</v>
      </c>
      <c r="K424" s="100" t="s">
        <v>158</v>
      </c>
      <c r="L424" s="100" t="s">
        <v>2152</v>
      </c>
      <c r="M424" s="102" t="s">
        <v>1819</v>
      </c>
      <c r="N424" s="103"/>
      <c r="O424" s="216" t="s">
        <v>6291</v>
      </c>
      <c r="P424" s="100"/>
      <c r="Q424" s="100" t="s">
        <v>2149</v>
      </c>
      <c r="R424" s="100"/>
      <c r="S424" s="99" t="s">
        <v>2147</v>
      </c>
      <c r="T424" s="99" t="s">
        <v>2148</v>
      </c>
      <c r="U424" s="100" t="s">
        <v>2150</v>
      </c>
      <c r="V424" s="100"/>
      <c r="W424" s="100" t="s">
        <v>2151</v>
      </c>
      <c r="X424" s="100" t="s">
        <v>17</v>
      </c>
      <c r="Y424" s="99" t="s">
        <v>5252</v>
      </c>
      <c r="Z424" s="99"/>
      <c r="AA424" s="99" t="s">
        <v>139</v>
      </c>
      <c r="AB424" s="105" t="s">
        <v>230</v>
      </c>
      <c r="AC424" s="102" t="s">
        <v>54</v>
      </c>
      <c r="AD424" s="105" t="s">
        <v>823</v>
      </c>
      <c r="AE424" s="105" t="s">
        <v>117</v>
      </c>
      <c r="AF424" s="101"/>
      <c r="AG424" s="101"/>
      <c r="AH424" s="101">
        <v>41060</v>
      </c>
      <c r="AI424" s="104">
        <v>5</v>
      </c>
      <c r="AJ424" s="99" t="s">
        <v>163</v>
      </c>
      <c r="AK424" s="99"/>
      <c r="AL424" s="99"/>
      <c r="AM424" s="110">
        <v>41193</v>
      </c>
      <c r="AN424" s="107">
        <v>10</v>
      </c>
      <c r="AO424" s="100"/>
      <c r="AP424" s="104"/>
      <c r="AQ424" s="99"/>
      <c r="AR424" s="104"/>
      <c r="AS424" s="96">
        <v>4</v>
      </c>
      <c r="AT424" s="96" t="s">
        <v>7646</v>
      </c>
    </row>
    <row r="425" spans="1:46" ht="15.75" customHeight="1" x14ac:dyDescent="0.2">
      <c r="A425" s="118">
        <v>20399</v>
      </c>
      <c r="B425" s="119" t="s">
        <v>2153</v>
      </c>
      <c r="C425" s="119" t="s">
        <v>172</v>
      </c>
      <c r="D425" s="100" t="s">
        <v>109</v>
      </c>
      <c r="E425" s="101">
        <v>32935</v>
      </c>
      <c r="F425" s="100" t="s">
        <v>110</v>
      </c>
      <c r="G425" s="99" t="s">
        <v>4477</v>
      </c>
      <c r="H425" s="100" t="s">
        <v>2154</v>
      </c>
      <c r="I425" s="101">
        <v>40271</v>
      </c>
      <c r="J425" s="100" t="s">
        <v>110</v>
      </c>
      <c r="K425" s="100" t="s">
        <v>4044</v>
      </c>
      <c r="L425" s="100" t="s">
        <v>157</v>
      </c>
      <c r="M425" s="102" t="s">
        <v>4165</v>
      </c>
      <c r="N425" s="103"/>
      <c r="O425" s="99" t="s">
        <v>4166</v>
      </c>
      <c r="P425" s="100" t="s">
        <v>2156</v>
      </c>
      <c r="Q425" s="100" t="s">
        <v>2157</v>
      </c>
      <c r="R425" s="100" t="s">
        <v>623</v>
      </c>
      <c r="S425" s="99" t="s">
        <v>4709</v>
      </c>
      <c r="T425" s="99" t="s">
        <v>5060</v>
      </c>
      <c r="U425" s="100"/>
      <c r="V425" s="100"/>
      <c r="W425" s="100"/>
      <c r="X425" s="100" t="s">
        <v>17</v>
      </c>
      <c r="Y425" s="99" t="s">
        <v>5252</v>
      </c>
      <c r="Z425" s="99"/>
      <c r="AA425" s="99" t="s">
        <v>139</v>
      </c>
      <c r="AB425" s="105" t="s">
        <v>230</v>
      </c>
      <c r="AC425" s="100" t="s">
        <v>52</v>
      </c>
      <c r="AD425" s="99"/>
      <c r="AE425" s="99" t="s">
        <v>117</v>
      </c>
      <c r="AF425" s="101"/>
      <c r="AG425" s="104" t="s">
        <v>623</v>
      </c>
      <c r="AH425" s="101"/>
      <c r="AI425" s="104" t="s">
        <v>623</v>
      </c>
      <c r="AJ425" s="108" t="s">
        <v>163</v>
      </c>
      <c r="AK425" s="112" t="s">
        <v>623</v>
      </c>
      <c r="AL425" s="112"/>
      <c r="AM425" s="110"/>
      <c r="AN425" s="107" t="s">
        <v>623</v>
      </c>
      <c r="AO425" s="109" t="s">
        <v>623</v>
      </c>
      <c r="AP425" s="107"/>
      <c r="AQ425" s="108"/>
      <c r="AR425" s="107"/>
      <c r="AS425" s="96">
        <v>3</v>
      </c>
      <c r="AT425" s="96" t="s">
        <v>7646</v>
      </c>
    </row>
    <row r="426" spans="1:46" ht="19.5" customHeight="1" x14ac:dyDescent="0.2">
      <c r="A426" s="118">
        <v>20400</v>
      </c>
      <c r="B426" s="119" t="s">
        <v>548</v>
      </c>
      <c r="C426" s="119" t="s">
        <v>549</v>
      </c>
      <c r="D426" s="100" t="s">
        <v>138</v>
      </c>
      <c r="E426" s="101">
        <v>32017</v>
      </c>
      <c r="F426" s="100" t="s">
        <v>226</v>
      </c>
      <c r="G426" s="99" t="s">
        <v>4505</v>
      </c>
      <c r="H426" s="100" t="s">
        <v>4272</v>
      </c>
      <c r="I426" s="101">
        <v>38040</v>
      </c>
      <c r="J426" s="100" t="s">
        <v>226</v>
      </c>
      <c r="K426" s="100" t="s">
        <v>4020</v>
      </c>
      <c r="L426" s="100" t="s">
        <v>591</v>
      </c>
      <c r="M426" s="102" t="s">
        <v>2159</v>
      </c>
      <c r="N426" s="103"/>
      <c r="O426" s="99" t="s">
        <v>2892</v>
      </c>
      <c r="P426" s="100" t="s">
        <v>2158</v>
      </c>
      <c r="Q426" s="100" t="s">
        <v>4273</v>
      </c>
      <c r="R426" s="100" t="s">
        <v>623</v>
      </c>
      <c r="S426" s="99" t="s">
        <v>4809</v>
      </c>
      <c r="T426" s="99" t="s">
        <v>4809</v>
      </c>
      <c r="U426" s="100"/>
      <c r="V426" s="100"/>
      <c r="W426" s="100"/>
      <c r="X426" s="100" t="s">
        <v>17</v>
      </c>
      <c r="Y426" s="99" t="s">
        <v>5252</v>
      </c>
      <c r="Z426" s="99"/>
      <c r="AA426" s="99" t="s">
        <v>139</v>
      </c>
      <c r="AB426" s="105" t="s">
        <v>230</v>
      </c>
      <c r="AC426" s="100" t="s">
        <v>2677</v>
      </c>
      <c r="AD426" s="99" t="s">
        <v>2680</v>
      </c>
      <c r="AE426" s="99" t="s">
        <v>226</v>
      </c>
      <c r="AF426" s="101">
        <v>41001</v>
      </c>
      <c r="AG426" s="104">
        <v>4</v>
      </c>
      <c r="AH426" s="101">
        <v>41061</v>
      </c>
      <c r="AI426" s="104">
        <v>6</v>
      </c>
      <c r="AJ426" s="108" t="s">
        <v>163</v>
      </c>
      <c r="AK426" s="112" t="s">
        <v>623</v>
      </c>
      <c r="AL426" s="112"/>
      <c r="AM426" s="110">
        <v>41378</v>
      </c>
      <c r="AN426" s="107">
        <v>4</v>
      </c>
      <c r="AO426" s="109" t="s">
        <v>623</v>
      </c>
      <c r="AP426" s="107"/>
      <c r="AQ426" s="108"/>
      <c r="AR426" s="107"/>
      <c r="AS426" s="96">
        <v>8</v>
      </c>
      <c r="AT426" s="96" t="s">
        <v>7646</v>
      </c>
    </row>
    <row r="427" spans="1:46" s="107" customFormat="1" ht="15.75" customHeight="1" x14ac:dyDescent="0.2">
      <c r="A427" s="118">
        <v>20401</v>
      </c>
      <c r="B427" s="119" t="s">
        <v>1968</v>
      </c>
      <c r="C427" s="119" t="s">
        <v>462</v>
      </c>
      <c r="D427" s="100" t="s">
        <v>138</v>
      </c>
      <c r="E427" s="101">
        <v>32546</v>
      </c>
      <c r="F427" s="100" t="s">
        <v>178</v>
      </c>
      <c r="G427" s="99" t="s">
        <v>4482</v>
      </c>
      <c r="H427" s="100" t="s">
        <v>2160</v>
      </c>
      <c r="I427" s="101">
        <v>38827</v>
      </c>
      <c r="J427" s="100" t="s">
        <v>178</v>
      </c>
      <c r="K427" s="100" t="s">
        <v>4020</v>
      </c>
      <c r="L427" s="100" t="s">
        <v>4038</v>
      </c>
      <c r="M427" s="102" t="s">
        <v>1915</v>
      </c>
      <c r="N427" s="103"/>
      <c r="O427" s="99" t="s">
        <v>4083</v>
      </c>
      <c r="P427" s="100" t="s">
        <v>623</v>
      </c>
      <c r="Q427" s="100" t="s">
        <v>2161</v>
      </c>
      <c r="R427" s="100" t="s">
        <v>623</v>
      </c>
      <c r="S427" s="99" t="s">
        <v>4645</v>
      </c>
      <c r="T427" s="99" t="s">
        <v>2565</v>
      </c>
      <c r="U427" s="100"/>
      <c r="V427" s="100"/>
      <c r="W427" s="100"/>
      <c r="X427" s="100" t="s">
        <v>17</v>
      </c>
      <c r="Y427" s="99" t="s">
        <v>5252</v>
      </c>
      <c r="Z427" s="99"/>
      <c r="AA427" s="99" t="s">
        <v>139</v>
      </c>
      <c r="AB427" s="105" t="s">
        <v>230</v>
      </c>
      <c r="AC427" s="100" t="s">
        <v>31</v>
      </c>
      <c r="AD427" s="99"/>
      <c r="AE427" s="99" t="s">
        <v>117</v>
      </c>
      <c r="AF427" s="101"/>
      <c r="AG427" s="104" t="s">
        <v>623</v>
      </c>
      <c r="AH427" s="101"/>
      <c r="AI427" s="104" t="s">
        <v>623</v>
      </c>
      <c r="AJ427" s="108" t="s">
        <v>163</v>
      </c>
      <c r="AK427" s="112" t="s">
        <v>623</v>
      </c>
      <c r="AL427" s="112"/>
      <c r="AM427" s="110"/>
      <c r="AN427" s="107" t="s">
        <v>623</v>
      </c>
      <c r="AO427" s="109" t="s">
        <v>623</v>
      </c>
      <c r="AQ427" s="108"/>
      <c r="AS427" s="96">
        <v>2</v>
      </c>
      <c r="AT427" s="96" t="s">
        <v>7646</v>
      </c>
    </row>
    <row r="428" spans="1:46" s="107" customFormat="1" ht="15.75" customHeight="1" x14ac:dyDescent="0.2">
      <c r="A428" s="118">
        <v>20402</v>
      </c>
      <c r="B428" s="119" t="s">
        <v>2163</v>
      </c>
      <c r="C428" s="119" t="s">
        <v>845</v>
      </c>
      <c r="D428" s="100" t="s">
        <v>138</v>
      </c>
      <c r="E428" s="101">
        <v>31087</v>
      </c>
      <c r="F428" s="100" t="s">
        <v>564</v>
      </c>
      <c r="G428" s="99" t="s">
        <v>4475</v>
      </c>
      <c r="H428" s="100" t="s">
        <v>2164</v>
      </c>
      <c r="I428" s="101">
        <v>37488</v>
      </c>
      <c r="J428" s="100" t="s">
        <v>564</v>
      </c>
      <c r="K428" s="100" t="s">
        <v>4020</v>
      </c>
      <c r="L428" s="100" t="s">
        <v>4427</v>
      </c>
      <c r="M428" s="102" t="s">
        <v>2222</v>
      </c>
      <c r="N428" s="103"/>
      <c r="O428" s="99" t="s">
        <v>2848</v>
      </c>
      <c r="P428" s="100" t="s">
        <v>623</v>
      </c>
      <c r="Q428" s="100" t="s">
        <v>4428</v>
      </c>
      <c r="R428" s="100" t="s">
        <v>623</v>
      </c>
      <c r="S428" s="99" t="s">
        <v>4929</v>
      </c>
      <c r="T428" s="99" t="s">
        <v>5203</v>
      </c>
      <c r="U428" s="100"/>
      <c r="V428" s="100"/>
      <c r="W428" s="100"/>
      <c r="X428" s="102" t="s">
        <v>3012</v>
      </c>
      <c r="Y428" s="99" t="s">
        <v>3013</v>
      </c>
      <c r="Z428" s="99"/>
      <c r="AA428" s="99" t="s">
        <v>139</v>
      </c>
      <c r="AB428" s="105" t="s">
        <v>230</v>
      </c>
      <c r="AC428" s="100" t="s">
        <v>2567</v>
      </c>
      <c r="AD428" s="99" t="s">
        <v>2845</v>
      </c>
      <c r="AE428" s="99" t="s">
        <v>117</v>
      </c>
      <c r="AF428" s="101">
        <v>41003</v>
      </c>
      <c r="AG428" s="104">
        <v>4</v>
      </c>
      <c r="AH428" s="101">
        <v>41061</v>
      </c>
      <c r="AI428" s="104">
        <v>6</v>
      </c>
      <c r="AJ428" s="105" t="s">
        <v>119</v>
      </c>
      <c r="AK428" s="106" t="s">
        <v>623</v>
      </c>
      <c r="AL428" s="106"/>
      <c r="AM428" s="110"/>
      <c r="AN428" s="107" t="s">
        <v>623</v>
      </c>
      <c r="AO428" s="100"/>
      <c r="AQ428" s="105" t="s">
        <v>5348</v>
      </c>
      <c r="AS428" s="96">
        <v>2</v>
      </c>
      <c r="AT428" s="96" t="s">
        <v>7646</v>
      </c>
    </row>
    <row r="429" spans="1:46" ht="15.75" customHeight="1" x14ac:dyDescent="0.2">
      <c r="A429" s="118">
        <v>20403</v>
      </c>
      <c r="B429" s="127" t="s">
        <v>2165</v>
      </c>
      <c r="C429" s="127" t="s">
        <v>711</v>
      </c>
      <c r="D429" s="100" t="s">
        <v>109</v>
      </c>
      <c r="E429" s="101">
        <v>32107</v>
      </c>
      <c r="F429" s="100"/>
      <c r="G429" s="99" t="s">
        <v>110</v>
      </c>
      <c r="H429" s="100" t="s">
        <v>2166</v>
      </c>
      <c r="I429" s="101">
        <v>40593</v>
      </c>
      <c r="J429" s="100" t="s">
        <v>110</v>
      </c>
      <c r="K429" s="100" t="s">
        <v>158</v>
      </c>
      <c r="L429" s="100" t="s">
        <v>219</v>
      </c>
      <c r="M429" s="102" t="s">
        <v>2169</v>
      </c>
      <c r="N429" s="103"/>
      <c r="O429" s="216" t="s">
        <v>6292</v>
      </c>
      <c r="P429" s="100"/>
      <c r="Q429" s="100" t="s">
        <v>2168</v>
      </c>
      <c r="R429" s="100"/>
      <c r="S429" s="99" t="s">
        <v>2167</v>
      </c>
      <c r="T429" s="99" t="s">
        <v>2167</v>
      </c>
      <c r="U429" s="100">
        <v>0</v>
      </c>
      <c r="V429" s="100"/>
      <c r="W429" s="100">
        <v>0</v>
      </c>
      <c r="X429" s="100" t="s">
        <v>17</v>
      </c>
      <c r="Y429" s="99" t="s">
        <v>5252</v>
      </c>
      <c r="Z429" s="99"/>
      <c r="AA429" s="99" t="s">
        <v>139</v>
      </c>
      <c r="AB429" s="105" t="s">
        <v>230</v>
      </c>
      <c r="AC429" s="102" t="s">
        <v>52</v>
      </c>
      <c r="AD429" s="105"/>
      <c r="AE429" s="105" t="s">
        <v>117</v>
      </c>
      <c r="AF429" s="101"/>
      <c r="AG429" s="101"/>
      <c r="AH429" s="101">
        <v>41060</v>
      </c>
      <c r="AI429" s="104">
        <v>5</v>
      </c>
      <c r="AJ429" s="99" t="s">
        <v>163</v>
      </c>
      <c r="AK429" s="99"/>
      <c r="AL429" s="104" t="s">
        <v>623</v>
      </c>
      <c r="AM429" s="110">
        <v>41060</v>
      </c>
      <c r="AN429" s="107">
        <v>5</v>
      </c>
      <c r="AO429" s="100"/>
      <c r="AQ429" s="99"/>
      <c r="AS429" s="96">
        <v>11</v>
      </c>
      <c r="AT429" s="96" t="s">
        <v>7646</v>
      </c>
    </row>
    <row r="430" spans="1:46" ht="15.75" customHeight="1" x14ac:dyDescent="0.2">
      <c r="A430" s="118">
        <v>20404</v>
      </c>
      <c r="B430" s="127" t="s">
        <v>2129</v>
      </c>
      <c r="C430" s="127" t="s">
        <v>601</v>
      </c>
      <c r="D430" s="100" t="s">
        <v>138</v>
      </c>
      <c r="E430" s="101">
        <v>32069</v>
      </c>
      <c r="F430" s="100"/>
      <c r="G430" s="99" t="s">
        <v>631</v>
      </c>
      <c r="H430" s="100" t="s">
        <v>2170</v>
      </c>
      <c r="I430" s="101">
        <v>41212</v>
      </c>
      <c r="J430" s="100" t="s">
        <v>631</v>
      </c>
      <c r="K430" s="102" t="s">
        <v>4020</v>
      </c>
      <c r="L430" s="100" t="s">
        <v>591</v>
      </c>
      <c r="M430" s="102" t="s">
        <v>1819</v>
      </c>
      <c r="N430" s="103"/>
      <c r="O430" s="216" t="s">
        <v>6293</v>
      </c>
      <c r="P430" s="100"/>
      <c r="Q430" s="100" t="s">
        <v>2173</v>
      </c>
      <c r="R430" s="100"/>
      <c r="S430" s="99" t="s">
        <v>2171</v>
      </c>
      <c r="T430" s="99" t="s">
        <v>2172</v>
      </c>
      <c r="U430" s="100" t="s">
        <v>2174</v>
      </c>
      <c r="V430" s="100"/>
      <c r="W430" s="100" t="s">
        <v>2175</v>
      </c>
      <c r="X430" s="100" t="s">
        <v>17</v>
      </c>
      <c r="Y430" s="99" t="s">
        <v>5252</v>
      </c>
      <c r="Z430" s="99"/>
      <c r="AA430" s="99" t="s">
        <v>139</v>
      </c>
      <c r="AB430" s="105" t="s">
        <v>230</v>
      </c>
      <c r="AC430" s="102" t="s">
        <v>31</v>
      </c>
      <c r="AD430" s="105" t="s">
        <v>37</v>
      </c>
      <c r="AE430" s="105" t="s">
        <v>117</v>
      </c>
      <c r="AF430" s="101"/>
      <c r="AG430" s="101"/>
      <c r="AH430" s="101">
        <v>41070</v>
      </c>
      <c r="AI430" s="104">
        <v>6</v>
      </c>
      <c r="AJ430" s="99" t="s">
        <v>163</v>
      </c>
      <c r="AK430" s="99"/>
      <c r="AL430" s="99"/>
      <c r="AM430" s="110">
        <v>41227</v>
      </c>
      <c r="AN430" s="107">
        <v>11</v>
      </c>
      <c r="AO430" s="100"/>
      <c r="AQ430" s="105" t="s">
        <v>5348</v>
      </c>
      <c r="AS430" s="96">
        <v>10</v>
      </c>
      <c r="AT430" s="96" t="s">
        <v>7646</v>
      </c>
    </row>
    <row r="431" spans="1:46" s="107" customFormat="1" ht="15.75" customHeight="1" x14ac:dyDescent="0.2">
      <c r="A431" s="118">
        <v>20405</v>
      </c>
      <c r="B431" s="119" t="s">
        <v>247</v>
      </c>
      <c r="C431" s="119" t="s">
        <v>2176</v>
      </c>
      <c r="D431" s="100" t="s">
        <v>138</v>
      </c>
      <c r="E431" s="101">
        <v>32299</v>
      </c>
      <c r="F431" s="100" t="s">
        <v>252</v>
      </c>
      <c r="G431" s="99" t="s">
        <v>4496</v>
      </c>
      <c r="H431" s="100" t="s">
        <v>2177</v>
      </c>
      <c r="I431" s="101">
        <v>40739</v>
      </c>
      <c r="J431" s="100" t="s">
        <v>252</v>
      </c>
      <c r="K431" s="100" t="s">
        <v>4020</v>
      </c>
      <c r="L431" s="100" t="s">
        <v>373</v>
      </c>
      <c r="M431" s="102" t="s">
        <v>1747</v>
      </c>
      <c r="N431" s="103"/>
      <c r="O431" s="99" t="s">
        <v>2824</v>
      </c>
      <c r="P431" s="100" t="s">
        <v>2178</v>
      </c>
      <c r="Q431" s="100" t="s">
        <v>4116</v>
      </c>
      <c r="R431" s="100" t="s">
        <v>623</v>
      </c>
      <c r="S431" s="99" t="s">
        <v>4672</v>
      </c>
      <c r="T431" s="99" t="s">
        <v>5036</v>
      </c>
      <c r="U431" s="100"/>
      <c r="V431" s="100"/>
      <c r="W431" s="100"/>
      <c r="X431" s="100" t="s">
        <v>16</v>
      </c>
      <c r="Y431" s="99" t="s">
        <v>3011</v>
      </c>
      <c r="Z431" s="99"/>
      <c r="AA431" s="99" t="s">
        <v>139</v>
      </c>
      <c r="AB431" s="105" t="s">
        <v>230</v>
      </c>
      <c r="AC431" s="100" t="s">
        <v>31</v>
      </c>
      <c r="AD431" s="99" t="s">
        <v>37</v>
      </c>
      <c r="AE431" s="99" t="s">
        <v>117</v>
      </c>
      <c r="AF431" s="101">
        <v>41009</v>
      </c>
      <c r="AG431" s="104">
        <v>4</v>
      </c>
      <c r="AH431" s="101">
        <v>41061</v>
      </c>
      <c r="AI431" s="104">
        <v>6</v>
      </c>
      <c r="AJ431" s="105" t="s">
        <v>119</v>
      </c>
      <c r="AK431" s="106" t="s">
        <v>623</v>
      </c>
      <c r="AL431" s="106"/>
      <c r="AM431" s="110"/>
      <c r="AO431" s="100" t="s">
        <v>623</v>
      </c>
      <c r="AQ431" s="105" t="s">
        <v>5348</v>
      </c>
      <c r="AS431" s="96">
        <v>6</v>
      </c>
      <c r="AT431" s="96" t="s">
        <v>7646</v>
      </c>
    </row>
    <row r="432" spans="1:46" s="107" customFormat="1" ht="15.75" customHeight="1" x14ac:dyDescent="0.2">
      <c r="A432" s="118">
        <v>20406</v>
      </c>
      <c r="B432" s="127" t="s">
        <v>928</v>
      </c>
      <c r="C432" s="127" t="s">
        <v>768</v>
      </c>
      <c r="D432" s="100" t="s">
        <v>138</v>
      </c>
      <c r="E432" s="101">
        <v>30255</v>
      </c>
      <c r="F432" s="100"/>
      <c r="G432" s="99" t="s">
        <v>110</v>
      </c>
      <c r="H432" s="100" t="s">
        <v>2179</v>
      </c>
      <c r="I432" s="101">
        <v>40380</v>
      </c>
      <c r="J432" s="100" t="s">
        <v>110</v>
      </c>
      <c r="K432" s="100" t="s">
        <v>158</v>
      </c>
      <c r="L432" s="100" t="s">
        <v>386</v>
      </c>
      <c r="M432" s="102" t="s">
        <v>1976</v>
      </c>
      <c r="N432" s="103"/>
      <c r="O432" s="216" t="s">
        <v>6294</v>
      </c>
      <c r="P432" s="100"/>
      <c r="Q432" s="100" t="s">
        <v>2181</v>
      </c>
      <c r="R432" s="100"/>
      <c r="S432" s="99" t="s">
        <v>2180</v>
      </c>
      <c r="T432" s="99" t="s">
        <v>2180</v>
      </c>
      <c r="U432" s="100" t="s">
        <v>2182</v>
      </c>
      <c r="V432" s="100"/>
      <c r="W432" s="100" t="s">
        <v>2183</v>
      </c>
      <c r="X432" s="100" t="s">
        <v>16</v>
      </c>
      <c r="Y432" s="99" t="s">
        <v>3011</v>
      </c>
      <c r="Z432" s="99"/>
      <c r="AA432" s="99" t="s">
        <v>139</v>
      </c>
      <c r="AB432" s="105" t="s">
        <v>230</v>
      </c>
      <c r="AC432" s="102" t="s">
        <v>31</v>
      </c>
      <c r="AD432" s="105" t="s">
        <v>37</v>
      </c>
      <c r="AE432" s="105" t="s">
        <v>117</v>
      </c>
      <c r="AF432" s="101"/>
      <c r="AG432" s="101"/>
      <c r="AH432" s="101">
        <v>41061</v>
      </c>
      <c r="AI432" s="104">
        <v>6</v>
      </c>
      <c r="AJ432" s="99" t="s">
        <v>163</v>
      </c>
      <c r="AK432" s="99"/>
      <c r="AL432" s="99"/>
      <c r="AM432" s="110">
        <v>40179</v>
      </c>
      <c r="AN432" s="107">
        <v>1</v>
      </c>
      <c r="AO432" s="100"/>
      <c r="AP432" s="104"/>
      <c r="AQ432" s="105" t="s">
        <v>5348</v>
      </c>
      <c r="AR432" s="104"/>
      <c r="AS432" s="96">
        <v>10</v>
      </c>
      <c r="AT432" s="96" t="s">
        <v>7646</v>
      </c>
    </row>
    <row r="433" spans="1:46" ht="19.5" customHeight="1" x14ac:dyDescent="0.2">
      <c r="A433" s="118">
        <v>20407</v>
      </c>
      <c r="B433" s="119" t="s">
        <v>247</v>
      </c>
      <c r="C433" s="119" t="s">
        <v>323</v>
      </c>
      <c r="D433" s="100" t="s">
        <v>138</v>
      </c>
      <c r="E433" s="101">
        <v>31961</v>
      </c>
      <c r="F433" s="100" t="s">
        <v>275</v>
      </c>
      <c r="G433" s="99" t="s">
        <v>4491</v>
      </c>
      <c r="H433" s="100" t="s">
        <v>2184</v>
      </c>
      <c r="I433" s="101">
        <v>37939</v>
      </c>
      <c r="J433" s="100" t="s">
        <v>275</v>
      </c>
      <c r="K433" s="100" t="s">
        <v>4020</v>
      </c>
      <c r="L433" s="100" t="s">
        <v>4106</v>
      </c>
      <c r="M433" s="102" t="s">
        <v>1915</v>
      </c>
      <c r="N433" s="103"/>
      <c r="O433" s="99" t="s">
        <v>4173</v>
      </c>
      <c r="P433" s="100" t="s">
        <v>623</v>
      </c>
      <c r="Q433" s="100" t="s">
        <v>2185</v>
      </c>
      <c r="R433" s="100" t="s">
        <v>623</v>
      </c>
      <c r="S433" s="99" t="s">
        <v>4719</v>
      </c>
      <c r="T433" s="99" t="s">
        <v>5068</v>
      </c>
      <c r="U433" s="100"/>
      <c r="V433" s="100"/>
      <c r="W433" s="100"/>
      <c r="X433" s="100" t="s">
        <v>16</v>
      </c>
      <c r="Y433" s="99" t="s">
        <v>3011</v>
      </c>
      <c r="Z433" s="99"/>
      <c r="AA433" s="99" t="s">
        <v>139</v>
      </c>
      <c r="AB433" s="105" t="s">
        <v>230</v>
      </c>
      <c r="AC433" s="100" t="s">
        <v>52</v>
      </c>
      <c r="AD433" s="99"/>
      <c r="AE433" s="99" t="s">
        <v>117</v>
      </c>
      <c r="AF433" s="101"/>
      <c r="AG433" s="104" t="s">
        <v>623</v>
      </c>
      <c r="AH433" s="101"/>
      <c r="AI433" s="104" t="s">
        <v>623</v>
      </c>
      <c r="AJ433" s="108" t="s">
        <v>163</v>
      </c>
      <c r="AK433" s="112" t="s">
        <v>623</v>
      </c>
      <c r="AL433" s="112"/>
      <c r="AM433" s="110"/>
      <c r="AN433" s="107" t="s">
        <v>623</v>
      </c>
      <c r="AO433" s="109" t="s">
        <v>623</v>
      </c>
      <c r="AP433" s="107"/>
      <c r="AQ433" s="108"/>
      <c r="AR433" s="107"/>
      <c r="AS433" s="96">
        <v>7</v>
      </c>
      <c r="AT433" s="96" t="s">
        <v>7646</v>
      </c>
    </row>
    <row r="434" spans="1:46" s="107" customFormat="1" ht="15.75" customHeight="1" x14ac:dyDescent="0.2">
      <c r="A434" s="118">
        <v>20408</v>
      </c>
      <c r="B434" s="119" t="s">
        <v>2186</v>
      </c>
      <c r="C434" s="119" t="s">
        <v>1533</v>
      </c>
      <c r="D434" s="100" t="s">
        <v>109</v>
      </c>
      <c r="E434" s="101">
        <v>27944</v>
      </c>
      <c r="F434" s="100" t="s">
        <v>564</v>
      </c>
      <c r="G434" s="99" t="s">
        <v>4475</v>
      </c>
      <c r="H434" s="100" t="s">
        <v>2187</v>
      </c>
      <c r="I434" s="101">
        <v>37018</v>
      </c>
      <c r="J434" s="100" t="s">
        <v>564</v>
      </c>
      <c r="K434" s="100" t="s">
        <v>114</v>
      </c>
      <c r="L434" s="100" t="s">
        <v>328</v>
      </c>
      <c r="M434" s="102" t="s">
        <v>1976</v>
      </c>
      <c r="N434" s="103"/>
      <c r="O434" s="99" t="s">
        <v>2867</v>
      </c>
      <c r="P434" s="100" t="s">
        <v>2188</v>
      </c>
      <c r="Q434" s="100" t="s">
        <v>4444</v>
      </c>
      <c r="R434" s="100" t="s">
        <v>623</v>
      </c>
      <c r="S434" s="99" t="s">
        <v>4948</v>
      </c>
      <c r="T434" s="99" t="s">
        <v>4948</v>
      </c>
      <c r="U434" s="100"/>
      <c r="V434" s="100"/>
      <c r="W434" s="100"/>
      <c r="X434" s="100" t="s">
        <v>14</v>
      </c>
      <c r="Y434" s="99" t="s">
        <v>13</v>
      </c>
      <c r="Z434" s="99"/>
      <c r="AA434" s="99" t="s">
        <v>118</v>
      </c>
      <c r="AB434" s="105" t="s">
        <v>116</v>
      </c>
      <c r="AC434" s="100" t="s">
        <v>2972</v>
      </c>
      <c r="AD434" s="99" t="s">
        <v>2571</v>
      </c>
      <c r="AE434" s="99" t="s">
        <v>117</v>
      </c>
      <c r="AF434" s="101">
        <v>41010</v>
      </c>
      <c r="AG434" s="104">
        <v>4</v>
      </c>
      <c r="AH434" s="101">
        <v>41040</v>
      </c>
      <c r="AI434" s="104">
        <v>5</v>
      </c>
      <c r="AJ434" s="105" t="s">
        <v>119</v>
      </c>
      <c r="AK434" s="106" t="s">
        <v>623</v>
      </c>
      <c r="AL434" s="106"/>
      <c r="AM434" s="110"/>
      <c r="AN434" s="107" t="s">
        <v>623</v>
      </c>
      <c r="AO434" s="100"/>
      <c r="AQ434" s="105" t="s">
        <v>5347</v>
      </c>
      <c r="AS434" s="96">
        <v>7</v>
      </c>
      <c r="AT434" s="96" t="s">
        <v>7646</v>
      </c>
    </row>
    <row r="435" spans="1:46" s="107" customFormat="1" ht="15.75" customHeight="1" x14ac:dyDescent="0.2">
      <c r="A435" s="118">
        <v>20409</v>
      </c>
      <c r="B435" s="127" t="s">
        <v>773</v>
      </c>
      <c r="C435" s="127" t="s">
        <v>494</v>
      </c>
      <c r="D435" s="100" t="s">
        <v>138</v>
      </c>
      <c r="E435" s="101">
        <v>32395</v>
      </c>
      <c r="F435" s="100"/>
      <c r="G435" s="99" t="s">
        <v>110</v>
      </c>
      <c r="H435" s="100" t="s">
        <v>2190</v>
      </c>
      <c r="I435" s="101">
        <v>39889</v>
      </c>
      <c r="J435" s="100" t="s">
        <v>110</v>
      </c>
      <c r="K435" s="100" t="s">
        <v>158</v>
      </c>
      <c r="L435" s="100" t="s">
        <v>219</v>
      </c>
      <c r="M435" s="102" t="s">
        <v>2194</v>
      </c>
      <c r="N435" s="103"/>
      <c r="O435" s="216" t="s">
        <v>6295</v>
      </c>
      <c r="P435" s="100"/>
      <c r="Q435" s="100" t="s">
        <v>2192</v>
      </c>
      <c r="R435" s="100"/>
      <c r="S435" s="99" t="s">
        <v>2191</v>
      </c>
      <c r="T435" s="99" t="s">
        <v>2191</v>
      </c>
      <c r="U435" s="100" t="s">
        <v>1899</v>
      </c>
      <c r="V435" s="100"/>
      <c r="W435" s="100" t="s">
        <v>2193</v>
      </c>
      <c r="X435" s="100" t="s">
        <v>17</v>
      </c>
      <c r="Y435" s="99" t="s">
        <v>5252</v>
      </c>
      <c r="Z435" s="99"/>
      <c r="AA435" s="99" t="s">
        <v>139</v>
      </c>
      <c r="AB435" s="105" t="s">
        <v>230</v>
      </c>
      <c r="AC435" s="102" t="s">
        <v>48</v>
      </c>
      <c r="AD435" s="105"/>
      <c r="AE435" s="105" t="s">
        <v>117</v>
      </c>
      <c r="AF435" s="101"/>
      <c r="AG435" s="101"/>
      <c r="AH435" s="101">
        <v>41075</v>
      </c>
      <c r="AI435" s="104">
        <v>6</v>
      </c>
      <c r="AJ435" s="99" t="s">
        <v>163</v>
      </c>
      <c r="AK435" s="99"/>
      <c r="AL435" s="99"/>
      <c r="AM435" s="110">
        <v>41171</v>
      </c>
      <c r="AN435" s="107">
        <v>9</v>
      </c>
      <c r="AO435" s="100"/>
      <c r="AP435" s="104"/>
      <c r="AQ435" s="99"/>
      <c r="AR435" s="104"/>
      <c r="AS435" s="96">
        <v>9</v>
      </c>
      <c r="AT435" s="96" t="s">
        <v>7646</v>
      </c>
    </row>
    <row r="436" spans="1:46" ht="15.75" customHeight="1" x14ac:dyDescent="0.2">
      <c r="A436" s="118">
        <v>20410</v>
      </c>
      <c r="B436" s="119" t="s">
        <v>2197</v>
      </c>
      <c r="C436" s="119" t="s">
        <v>304</v>
      </c>
      <c r="D436" s="100" t="s">
        <v>138</v>
      </c>
      <c r="E436" s="101">
        <v>33138</v>
      </c>
      <c r="F436" s="100" t="s">
        <v>1429</v>
      </c>
      <c r="G436" s="99" t="s">
        <v>4534</v>
      </c>
      <c r="H436" s="100" t="s">
        <v>2198</v>
      </c>
      <c r="I436" s="101">
        <v>40019</v>
      </c>
      <c r="J436" s="100" t="s">
        <v>1429</v>
      </c>
      <c r="K436" s="100" t="s">
        <v>4020</v>
      </c>
      <c r="L436" s="100" t="s">
        <v>4358</v>
      </c>
      <c r="M436" s="102" t="s">
        <v>4359</v>
      </c>
      <c r="N436" s="103"/>
      <c r="O436" s="99" t="s">
        <v>2887</v>
      </c>
      <c r="P436" s="100" t="s">
        <v>623</v>
      </c>
      <c r="Q436" s="100" t="s">
        <v>2200</v>
      </c>
      <c r="R436" s="100" t="s">
        <v>623</v>
      </c>
      <c r="S436" s="99" t="s">
        <v>4880</v>
      </c>
      <c r="T436" s="99" t="s">
        <v>5168</v>
      </c>
      <c r="U436" s="100"/>
      <c r="V436" s="100"/>
      <c r="W436" s="100"/>
      <c r="X436" s="102" t="s">
        <v>3012</v>
      </c>
      <c r="Y436" s="99" t="s">
        <v>3013</v>
      </c>
      <c r="Z436" s="99"/>
      <c r="AA436" s="99" t="s">
        <v>139</v>
      </c>
      <c r="AB436" s="105" t="s">
        <v>230</v>
      </c>
      <c r="AC436" s="100" t="s">
        <v>2632</v>
      </c>
      <c r="AD436" s="99" t="s">
        <v>2634</v>
      </c>
      <c r="AE436" s="99" t="s">
        <v>226</v>
      </c>
      <c r="AF436" s="101">
        <v>41015</v>
      </c>
      <c r="AG436" s="104">
        <v>4</v>
      </c>
      <c r="AH436" s="101">
        <v>41045</v>
      </c>
      <c r="AI436" s="104">
        <v>5</v>
      </c>
      <c r="AJ436" s="105" t="s">
        <v>119</v>
      </c>
      <c r="AK436" s="106" t="s">
        <v>623</v>
      </c>
      <c r="AL436" s="106"/>
      <c r="AM436" s="110"/>
      <c r="AN436" s="107" t="s">
        <v>623</v>
      </c>
      <c r="AO436" s="100" t="s">
        <v>623</v>
      </c>
      <c r="AP436" s="107"/>
      <c r="AQ436" s="105" t="s">
        <v>5348</v>
      </c>
      <c r="AR436" s="107"/>
      <c r="AS436" s="96">
        <v>9</v>
      </c>
      <c r="AT436" s="96" t="s">
        <v>7646</v>
      </c>
    </row>
    <row r="437" spans="1:46" s="107" customFormat="1" ht="15.75" customHeight="1" x14ac:dyDescent="0.2">
      <c r="A437" s="118">
        <v>20411</v>
      </c>
      <c r="B437" s="119" t="s">
        <v>2201</v>
      </c>
      <c r="C437" s="119" t="s">
        <v>2202</v>
      </c>
      <c r="D437" s="100" t="s">
        <v>138</v>
      </c>
      <c r="E437" s="101">
        <v>31079</v>
      </c>
      <c r="F437" s="100" t="s">
        <v>962</v>
      </c>
      <c r="G437" s="99" t="s">
        <v>4487</v>
      </c>
      <c r="H437" s="100" t="s">
        <v>2203</v>
      </c>
      <c r="I437" s="101">
        <v>36614</v>
      </c>
      <c r="J437" s="100" t="s">
        <v>962</v>
      </c>
      <c r="K437" s="100" t="s">
        <v>4020</v>
      </c>
      <c r="L437" s="100" t="s">
        <v>623</v>
      </c>
      <c r="M437" s="102" t="s">
        <v>623</v>
      </c>
      <c r="N437" s="103"/>
      <c r="O437" s="99" t="s">
        <v>4040</v>
      </c>
      <c r="P437" s="100" t="s">
        <v>623</v>
      </c>
      <c r="Q437" s="100" t="s">
        <v>2204</v>
      </c>
      <c r="R437" s="100" t="s">
        <v>623</v>
      </c>
      <c r="S437" s="99" t="s">
        <v>4603</v>
      </c>
      <c r="T437" s="99" t="s">
        <v>4985</v>
      </c>
      <c r="U437" s="100"/>
      <c r="V437" s="100"/>
      <c r="W437" s="100"/>
      <c r="X437" s="100" t="s">
        <v>17</v>
      </c>
      <c r="Y437" s="99" t="s">
        <v>5252</v>
      </c>
      <c r="Z437" s="99"/>
      <c r="AA437" s="99" t="s">
        <v>139</v>
      </c>
      <c r="AB437" s="105" t="s">
        <v>230</v>
      </c>
      <c r="AC437" s="100" t="s">
        <v>65</v>
      </c>
      <c r="AD437" s="99"/>
      <c r="AE437" s="99" t="s">
        <v>226</v>
      </c>
      <c r="AF437" s="101"/>
      <c r="AG437" s="104" t="s">
        <v>623</v>
      </c>
      <c r="AH437" s="101"/>
      <c r="AI437" s="104" t="s">
        <v>623</v>
      </c>
      <c r="AJ437" s="108" t="s">
        <v>163</v>
      </c>
      <c r="AK437" s="112" t="s">
        <v>623</v>
      </c>
      <c r="AL437" s="112"/>
      <c r="AM437" s="110"/>
      <c r="AN437" s="107" t="s">
        <v>623</v>
      </c>
      <c r="AO437" s="109" t="s">
        <v>623</v>
      </c>
      <c r="AQ437" s="108"/>
      <c r="AS437" s="96">
        <v>2</v>
      </c>
      <c r="AT437" s="96" t="s">
        <v>7646</v>
      </c>
    </row>
    <row r="438" spans="1:46" ht="19.5" customHeight="1" x14ac:dyDescent="0.2">
      <c r="A438" s="118">
        <v>20412</v>
      </c>
      <c r="B438" s="119" t="s">
        <v>247</v>
      </c>
      <c r="C438" s="119" t="s">
        <v>1192</v>
      </c>
      <c r="D438" s="100" t="s">
        <v>138</v>
      </c>
      <c r="E438" s="101"/>
      <c r="F438" s="100" t="s">
        <v>623</v>
      </c>
      <c r="G438" s="99" t="s">
        <v>2565</v>
      </c>
      <c r="H438" s="100" t="s">
        <v>623</v>
      </c>
      <c r="I438" s="101"/>
      <c r="J438" s="100" t="s">
        <v>623</v>
      </c>
      <c r="K438" s="100" t="s">
        <v>4020</v>
      </c>
      <c r="L438" s="100" t="s">
        <v>623</v>
      </c>
      <c r="M438" s="102" t="s">
        <v>623</v>
      </c>
      <c r="N438" s="103"/>
      <c r="O438" s="99" t="s">
        <v>4030</v>
      </c>
      <c r="P438" s="100" t="s">
        <v>623</v>
      </c>
      <c r="Q438" s="100" t="s">
        <v>623</v>
      </c>
      <c r="R438" s="100" t="s">
        <v>623</v>
      </c>
      <c r="S438" s="99" t="s">
        <v>2565</v>
      </c>
      <c r="T438" s="99" t="s">
        <v>2565</v>
      </c>
      <c r="U438" s="100"/>
      <c r="V438" s="100"/>
      <c r="W438" s="100"/>
      <c r="X438" s="100" t="s">
        <v>17</v>
      </c>
      <c r="Y438" s="99" t="s">
        <v>5252</v>
      </c>
      <c r="Z438" s="99"/>
      <c r="AA438" s="99" t="s">
        <v>139</v>
      </c>
      <c r="AB438" s="105" t="s">
        <v>230</v>
      </c>
      <c r="AC438" s="100" t="s">
        <v>31</v>
      </c>
      <c r="AD438" s="99"/>
      <c r="AE438" s="99" t="s">
        <v>117</v>
      </c>
      <c r="AF438" s="101"/>
      <c r="AG438" s="104" t="s">
        <v>623</v>
      </c>
      <c r="AH438" s="101"/>
      <c r="AI438" s="104" t="s">
        <v>623</v>
      </c>
      <c r="AJ438" s="108" t="s">
        <v>163</v>
      </c>
      <c r="AK438" s="112" t="s">
        <v>623</v>
      </c>
      <c r="AL438" s="112"/>
      <c r="AM438" s="110"/>
      <c r="AN438" s="107" t="s">
        <v>623</v>
      </c>
      <c r="AO438" s="109" t="s">
        <v>623</v>
      </c>
      <c r="AP438" s="107"/>
      <c r="AQ438" s="108"/>
      <c r="AR438" s="107"/>
      <c r="AS438" s="96" t="s">
        <v>623</v>
      </c>
      <c r="AT438" s="96" t="s">
        <v>7646</v>
      </c>
    </row>
    <row r="439" spans="1:46" ht="19.5" customHeight="1" x14ac:dyDescent="0.2">
      <c r="A439" s="118">
        <v>20413</v>
      </c>
      <c r="B439" s="119" t="s">
        <v>2205</v>
      </c>
      <c r="C439" s="119" t="s">
        <v>2206</v>
      </c>
      <c r="D439" s="100" t="s">
        <v>109</v>
      </c>
      <c r="E439" s="101">
        <v>32790</v>
      </c>
      <c r="F439" s="100" t="s">
        <v>153</v>
      </c>
      <c r="G439" s="99" t="s">
        <v>4476</v>
      </c>
      <c r="H439" s="100" t="s">
        <v>2207</v>
      </c>
      <c r="I439" s="101">
        <v>38122</v>
      </c>
      <c r="J439" s="100" t="s">
        <v>153</v>
      </c>
      <c r="K439" s="100" t="s">
        <v>4020</v>
      </c>
      <c r="L439" s="100" t="s">
        <v>157</v>
      </c>
      <c r="M439" s="102" t="s">
        <v>1918</v>
      </c>
      <c r="N439" s="103"/>
      <c r="O439" s="99" t="s">
        <v>2842</v>
      </c>
      <c r="P439" s="100" t="s">
        <v>623</v>
      </c>
      <c r="Q439" s="100" t="s">
        <v>2208</v>
      </c>
      <c r="R439" s="100" t="s">
        <v>623</v>
      </c>
      <c r="S439" s="99" t="s">
        <v>4589</v>
      </c>
      <c r="T439" s="99" t="s">
        <v>4975</v>
      </c>
      <c r="U439" s="100" t="s">
        <v>623</v>
      </c>
      <c r="V439" s="100"/>
      <c r="W439" s="100" t="s">
        <v>623</v>
      </c>
      <c r="X439" s="100" t="s">
        <v>17</v>
      </c>
      <c r="Y439" s="99" t="s">
        <v>5252</v>
      </c>
      <c r="Z439" s="99"/>
      <c r="AA439" s="99" t="s">
        <v>139</v>
      </c>
      <c r="AB439" s="105" t="s">
        <v>230</v>
      </c>
      <c r="AC439" s="100" t="s">
        <v>54</v>
      </c>
      <c r="AD439" s="99" t="s">
        <v>823</v>
      </c>
      <c r="AE439" s="99" t="s">
        <v>117</v>
      </c>
      <c r="AF439" s="101">
        <v>41002</v>
      </c>
      <c r="AG439" s="104">
        <v>4</v>
      </c>
      <c r="AH439" s="101">
        <v>41061</v>
      </c>
      <c r="AI439" s="104">
        <v>6</v>
      </c>
      <c r="AJ439" s="105" t="s">
        <v>119</v>
      </c>
      <c r="AK439" s="106" t="s">
        <v>623</v>
      </c>
      <c r="AL439" s="106"/>
      <c r="AM439" s="110"/>
      <c r="AN439" s="107" t="s">
        <v>623</v>
      </c>
      <c r="AO439" s="100" t="s">
        <v>623</v>
      </c>
      <c r="AP439" s="107"/>
      <c r="AQ439" s="105" t="s">
        <v>5347</v>
      </c>
      <c r="AR439" s="107"/>
      <c r="AS439" s="96">
        <v>10</v>
      </c>
      <c r="AT439" s="96" t="s">
        <v>7646</v>
      </c>
    </row>
    <row r="440" spans="1:46" s="139" customFormat="1" ht="15.75" customHeight="1" x14ac:dyDescent="0.2">
      <c r="A440" s="118">
        <v>20414</v>
      </c>
      <c r="B440" s="119" t="s">
        <v>2209</v>
      </c>
      <c r="C440" s="119" t="s">
        <v>2210</v>
      </c>
      <c r="D440" s="100" t="s">
        <v>138</v>
      </c>
      <c r="E440" s="101">
        <v>30945</v>
      </c>
      <c r="F440" s="100" t="s">
        <v>2211</v>
      </c>
      <c r="G440" s="99" t="s">
        <v>4552</v>
      </c>
      <c r="H440" s="100" t="s">
        <v>2212</v>
      </c>
      <c r="I440" s="101">
        <v>36253</v>
      </c>
      <c r="J440" s="100" t="s">
        <v>226</v>
      </c>
      <c r="K440" s="100" t="s">
        <v>4020</v>
      </c>
      <c r="L440" s="100" t="s">
        <v>4197</v>
      </c>
      <c r="M440" s="102" t="s">
        <v>4034</v>
      </c>
      <c r="N440" s="103"/>
      <c r="O440" s="99" t="s">
        <v>2894</v>
      </c>
      <c r="P440" s="100" t="s">
        <v>4275</v>
      </c>
      <c r="Q440" s="100" t="s">
        <v>4276</v>
      </c>
      <c r="R440" s="100" t="s">
        <v>623</v>
      </c>
      <c r="S440" s="99" t="s">
        <v>4812</v>
      </c>
      <c r="T440" s="99" t="s">
        <v>5123</v>
      </c>
      <c r="U440" s="100" t="s">
        <v>4277</v>
      </c>
      <c r="V440" s="100" t="s">
        <v>2308</v>
      </c>
      <c r="W440" s="100" t="s">
        <v>2213</v>
      </c>
      <c r="X440" s="100" t="s">
        <v>14</v>
      </c>
      <c r="Y440" s="99" t="s">
        <v>13</v>
      </c>
      <c r="Z440" s="99"/>
      <c r="AA440" s="99">
        <v>3</v>
      </c>
      <c r="AB440" s="105" t="s">
        <v>116</v>
      </c>
      <c r="AC440" s="100" t="s">
        <v>2677</v>
      </c>
      <c r="AD440" s="99" t="s">
        <v>2678</v>
      </c>
      <c r="AE440" s="99" t="s">
        <v>226</v>
      </c>
      <c r="AF440" s="101">
        <v>41031</v>
      </c>
      <c r="AG440" s="104">
        <v>5</v>
      </c>
      <c r="AH440" s="101">
        <v>41091</v>
      </c>
      <c r="AI440" s="104">
        <v>7</v>
      </c>
      <c r="AJ440" s="105" t="s">
        <v>119</v>
      </c>
      <c r="AK440" s="106" t="s">
        <v>623</v>
      </c>
      <c r="AL440" s="106"/>
      <c r="AM440" s="110"/>
      <c r="AN440" s="107" t="s">
        <v>623</v>
      </c>
      <c r="AO440" s="100" t="s">
        <v>623</v>
      </c>
      <c r="AP440" s="107"/>
      <c r="AQ440" s="105" t="s">
        <v>5347</v>
      </c>
      <c r="AR440" s="107"/>
      <c r="AS440" s="96">
        <v>9</v>
      </c>
      <c r="AT440" s="96" t="s">
        <v>7646</v>
      </c>
    </row>
    <row r="441" spans="1:46" ht="15.75" customHeight="1" x14ac:dyDescent="0.2">
      <c r="A441" s="118">
        <v>20415</v>
      </c>
      <c r="B441" s="127" t="s">
        <v>925</v>
      </c>
      <c r="C441" s="127" t="s">
        <v>177</v>
      </c>
      <c r="D441" s="100" t="s">
        <v>138</v>
      </c>
      <c r="E441" s="101">
        <v>32314</v>
      </c>
      <c r="F441" s="100"/>
      <c r="G441" s="99" t="s">
        <v>962</v>
      </c>
      <c r="H441" s="100"/>
      <c r="I441" s="101"/>
      <c r="J441" s="100"/>
      <c r="K441" s="100" t="s">
        <v>158</v>
      </c>
      <c r="L441" s="100">
        <v>0</v>
      </c>
      <c r="M441" s="102">
        <v>0</v>
      </c>
      <c r="N441" s="103"/>
      <c r="O441" s="216" t="s">
        <v>6296</v>
      </c>
      <c r="P441" s="100"/>
      <c r="Q441" s="100" t="s">
        <v>2215</v>
      </c>
      <c r="R441" s="100"/>
      <c r="S441" s="99">
        <v>0</v>
      </c>
      <c r="T441" s="99"/>
      <c r="U441" s="100">
        <v>0</v>
      </c>
      <c r="V441" s="100"/>
      <c r="W441" s="100">
        <v>0</v>
      </c>
      <c r="X441" s="100" t="s">
        <v>17</v>
      </c>
      <c r="Y441" s="99" t="s">
        <v>5252</v>
      </c>
      <c r="Z441" s="99"/>
      <c r="AA441" s="99" t="s">
        <v>139</v>
      </c>
      <c r="AB441" s="105" t="s">
        <v>230</v>
      </c>
      <c r="AC441" s="102" t="s">
        <v>65</v>
      </c>
      <c r="AD441" s="105"/>
      <c r="AE441" s="105" t="s">
        <v>226</v>
      </c>
      <c r="AF441" s="101"/>
      <c r="AG441" s="101"/>
      <c r="AH441" s="101"/>
      <c r="AI441" s="104" t="s">
        <v>623</v>
      </c>
      <c r="AJ441" s="99" t="s">
        <v>163</v>
      </c>
      <c r="AK441" s="99"/>
      <c r="AL441" s="99"/>
      <c r="AM441" s="110">
        <v>41089</v>
      </c>
      <c r="AN441" s="107">
        <v>6</v>
      </c>
      <c r="AO441" s="100"/>
      <c r="AQ441" s="99"/>
      <c r="AS441" s="96">
        <v>6</v>
      </c>
      <c r="AT441" s="96" t="s">
        <v>7646</v>
      </c>
    </row>
    <row r="442" spans="1:46" s="107" customFormat="1" ht="15.75" customHeight="1" x14ac:dyDescent="0.2">
      <c r="A442" s="118">
        <v>20416</v>
      </c>
      <c r="B442" s="127" t="s">
        <v>1989</v>
      </c>
      <c r="C442" s="127" t="s">
        <v>775</v>
      </c>
      <c r="D442" s="100" t="s">
        <v>138</v>
      </c>
      <c r="E442" s="101" t="s">
        <v>305</v>
      </c>
      <c r="F442" s="100"/>
      <c r="G442" s="99" t="s">
        <v>658</v>
      </c>
      <c r="H442" s="100" t="s">
        <v>2217</v>
      </c>
      <c r="I442" s="101">
        <v>39627</v>
      </c>
      <c r="J442" s="100" t="s">
        <v>226</v>
      </c>
      <c r="K442" s="100" t="s">
        <v>158</v>
      </c>
      <c r="L442" s="100" t="s">
        <v>2221</v>
      </c>
      <c r="M442" s="102" t="s">
        <v>2222</v>
      </c>
      <c r="N442" s="103"/>
      <c r="O442" s="216" t="s">
        <v>6297</v>
      </c>
      <c r="P442" s="100"/>
      <c r="Q442" s="100" t="s">
        <v>2219</v>
      </c>
      <c r="R442" s="100"/>
      <c r="S442" s="99" t="s">
        <v>2218</v>
      </c>
      <c r="T442" s="99" t="s">
        <v>2218</v>
      </c>
      <c r="U442" s="100" t="s">
        <v>2220</v>
      </c>
      <c r="V442" s="100"/>
      <c r="W442" s="100">
        <v>0</v>
      </c>
      <c r="X442" s="100" t="s">
        <v>17</v>
      </c>
      <c r="Y442" s="99" t="s">
        <v>5252</v>
      </c>
      <c r="Z442" s="99"/>
      <c r="AA442" s="99" t="s">
        <v>139</v>
      </c>
      <c r="AB442" s="105" t="s">
        <v>230</v>
      </c>
      <c r="AC442" s="102" t="s">
        <v>65</v>
      </c>
      <c r="AD442" s="105" t="s">
        <v>70</v>
      </c>
      <c r="AE442" s="105" t="s">
        <v>226</v>
      </c>
      <c r="AF442" s="101"/>
      <c r="AG442" s="101"/>
      <c r="AH442" s="101">
        <v>41090</v>
      </c>
      <c r="AI442" s="104">
        <v>6</v>
      </c>
      <c r="AJ442" s="99" t="s">
        <v>163</v>
      </c>
      <c r="AK442" s="99"/>
      <c r="AL442" s="99"/>
      <c r="AM442" s="110">
        <v>41244</v>
      </c>
      <c r="AN442" s="107">
        <v>12</v>
      </c>
      <c r="AO442" s="100"/>
      <c r="AP442" s="104"/>
      <c r="AQ442" s="99"/>
      <c r="AR442" s="104"/>
      <c r="AS442" s="96">
        <v>6</v>
      </c>
      <c r="AT442" s="96" t="s">
        <v>7646</v>
      </c>
    </row>
    <row r="443" spans="1:46" ht="15.75" customHeight="1" x14ac:dyDescent="0.2">
      <c r="A443" s="118">
        <v>20417</v>
      </c>
      <c r="B443" s="127" t="s">
        <v>2223</v>
      </c>
      <c r="C443" s="127" t="s">
        <v>527</v>
      </c>
      <c r="D443" s="100" t="s">
        <v>138</v>
      </c>
      <c r="E443" s="101">
        <v>32436</v>
      </c>
      <c r="F443" s="100"/>
      <c r="G443" s="99" t="s">
        <v>879</v>
      </c>
      <c r="H443" s="100"/>
      <c r="I443" s="101"/>
      <c r="J443" s="100"/>
      <c r="K443" s="100" t="s">
        <v>158</v>
      </c>
      <c r="L443" s="100">
        <v>0</v>
      </c>
      <c r="M443" s="102">
        <v>0</v>
      </c>
      <c r="N443" s="103"/>
      <c r="O443" s="216" t="s">
        <v>2539</v>
      </c>
      <c r="P443" s="100"/>
      <c r="Q443" s="100" t="s">
        <v>2224</v>
      </c>
      <c r="R443" s="100"/>
      <c r="S443" s="99">
        <v>0</v>
      </c>
      <c r="T443" s="99"/>
      <c r="U443" s="100">
        <v>0</v>
      </c>
      <c r="V443" s="100"/>
      <c r="W443" s="100">
        <v>0</v>
      </c>
      <c r="X443" s="100" t="s">
        <v>17</v>
      </c>
      <c r="Y443" s="99" t="s">
        <v>5252</v>
      </c>
      <c r="Z443" s="99"/>
      <c r="AA443" s="99" t="s">
        <v>139</v>
      </c>
      <c r="AB443" s="105" t="s">
        <v>230</v>
      </c>
      <c r="AC443" s="102" t="s">
        <v>65</v>
      </c>
      <c r="AD443" s="105" t="s">
        <v>70</v>
      </c>
      <c r="AE443" s="105" t="s">
        <v>226</v>
      </c>
      <c r="AF443" s="101"/>
      <c r="AG443" s="101"/>
      <c r="AH443" s="101">
        <v>41090</v>
      </c>
      <c r="AI443" s="104">
        <v>6</v>
      </c>
      <c r="AJ443" s="99" t="s">
        <v>163</v>
      </c>
      <c r="AK443" s="99"/>
      <c r="AL443" s="99"/>
      <c r="AM443" s="110">
        <v>41153</v>
      </c>
      <c r="AN443" s="107">
        <v>9</v>
      </c>
      <c r="AO443" s="100"/>
      <c r="AQ443" s="99"/>
      <c r="AS443" s="96">
        <v>10</v>
      </c>
      <c r="AT443" s="96" t="s">
        <v>7646</v>
      </c>
    </row>
    <row r="444" spans="1:46" ht="15.75" customHeight="1" x14ac:dyDescent="0.2">
      <c r="A444" s="118">
        <v>20418</v>
      </c>
      <c r="B444" s="119" t="s">
        <v>2225</v>
      </c>
      <c r="C444" s="119" t="s">
        <v>243</v>
      </c>
      <c r="D444" s="100" t="s">
        <v>138</v>
      </c>
      <c r="E444" s="101">
        <v>32678</v>
      </c>
      <c r="F444" s="100" t="s">
        <v>623</v>
      </c>
      <c r="G444" s="99" t="s">
        <v>4561</v>
      </c>
      <c r="H444" s="100" t="s">
        <v>2226</v>
      </c>
      <c r="I444" s="101">
        <v>39092</v>
      </c>
      <c r="J444" s="100" t="s">
        <v>2227</v>
      </c>
      <c r="K444" s="100" t="s">
        <v>4044</v>
      </c>
      <c r="L444" s="100" t="s">
        <v>2228</v>
      </c>
      <c r="M444" s="102" t="s">
        <v>2222</v>
      </c>
      <c r="N444" s="103"/>
      <c r="O444" s="99" t="s">
        <v>2911</v>
      </c>
      <c r="P444" s="100" t="s">
        <v>623</v>
      </c>
      <c r="Q444" s="100" t="s">
        <v>4314</v>
      </c>
      <c r="R444" s="100" t="s">
        <v>623</v>
      </c>
      <c r="S444" s="99" t="s">
        <v>4844</v>
      </c>
      <c r="T444" s="99" t="s">
        <v>4844</v>
      </c>
      <c r="U444" s="100" t="s">
        <v>623</v>
      </c>
      <c r="V444" s="100"/>
      <c r="W444" s="100" t="s">
        <v>623</v>
      </c>
      <c r="X444" s="102" t="s">
        <v>16</v>
      </c>
      <c r="Y444" s="99" t="s">
        <v>3011</v>
      </c>
      <c r="Z444" s="99"/>
      <c r="AA444" s="99" t="s">
        <v>139</v>
      </c>
      <c r="AB444" s="105" t="s">
        <v>230</v>
      </c>
      <c r="AC444" s="100" t="s">
        <v>2672</v>
      </c>
      <c r="AD444" s="99" t="s">
        <v>2673</v>
      </c>
      <c r="AE444" s="99" t="s">
        <v>226</v>
      </c>
      <c r="AF444" s="101">
        <v>41033</v>
      </c>
      <c r="AG444" s="104">
        <v>5</v>
      </c>
      <c r="AH444" s="101">
        <v>41090</v>
      </c>
      <c r="AI444" s="104">
        <v>6</v>
      </c>
      <c r="AJ444" s="105" t="s">
        <v>119</v>
      </c>
      <c r="AK444" s="106" t="s">
        <v>623</v>
      </c>
      <c r="AL444" s="106"/>
      <c r="AM444" s="110"/>
      <c r="AN444" s="107" t="s">
        <v>623</v>
      </c>
      <c r="AO444" s="100" t="s">
        <v>623</v>
      </c>
      <c r="AP444" s="107"/>
      <c r="AQ444" s="105" t="s">
        <v>5348</v>
      </c>
      <c r="AR444" s="107"/>
      <c r="AS444" s="96">
        <v>6</v>
      </c>
      <c r="AT444" s="96" t="s">
        <v>7646</v>
      </c>
    </row>
    <row r="445" spans="1:46" ht="15.75" customHeight="1" x14ac:dyDescent="0.2">
      <c r="A445" s="118">
        <v>20419</v>
      </c>
      <c r="B445" s="119" t="s">
        <v>2229</v>
      </c>
      <c r="C445" s="119" t="s">
        <v>2809</v>
      </c>
      <c r="D445" s="100" t="s">
        <v>109</v>
      </c>
      <c r="E445" s="101">
        <v>32229</v>
      </c>
      <c r="F445" s="100" t="s">
        <v>162</v>
      </c>
      <c r="G445" s="99" t="s">
        <v>4484</v>
      </c>
      <c r="H445" s="100" t="s">
        <v>2230</v>
      </c>
      <c r="I445" s="101">
        <v>37700</v>
      </c>
      <c r="J445" s="100" t="s">
        <v>178</v>
      </c>
      <c r="K445" s="100" t="s">
        <v>4020</v>
      </c>
      <c r="L445" s="100" t="s">
        <v>256</v>
      </c>
      <c r="M445" s="102" t="s">
        <v>4034</v>
      </c>
      <c r="N445" s="103"/>
      <c r="O445" s="99" t="s">
        <v>2983</v>
      </c>
      <c r="P445" s="100" t="s">
        <v>623</v>
      </c>
      <c r="Q445" s="100" t="s">
        <v>4319</v>
      </c>
      <c r="R445" s="100" t="s">
        <v>623</v>
      </c>
      <c r="S445" s="99" t="s">
        <v>4848</v>
      </c>
      <c r="T445" s="99" t="s">
        <v>5147</v>
      </c>
      <c r="U445" s="100"/>
      <c r="V445" s="100"/>
      <c r="W445" s="100"/>
      <c r="X445" s="102" t="s">
        <v>12</v>
      </c>
      <c r="Y445" s="99" t="s">
        <v>308</v>
      </c>
      <c r="Z445" s="99"/>
      <c r="AA445" s="99" t="s">
        <v>161</v>
      </c>
      <c r="AB445" s="105" t="s">
        <v>611</v>
      </c>
      <c r="AC445" s="100" t="s">
        <v>31</v>
      </c>
      <c r="AD445" s="105" t="s">
        <v>35</v>
      </c>
      <c r="AE445" s="99" t="s">
        <v>117</v>
      </c>
      <c r="AF445" s="101">
        <v>41031</v>
      </c>
      <c r="AG445" s="104">
        <v>5</v>
      </c>
      <c r="AH445" s="101">
        <v>41091</v>
      </c>
      <c r="AI445" s="104">
        <v>7</v>
      </c>
      <c r="AJ445" s="105" t="s">
        <v>119</v>
      </c>
      <c r="AK445" s="106" t="s">
        <v>623</v>
      </c>
      <c r="AL445" s="106"/>
      <c r="AM445" s="110"/>
      <c r="AN445" s="107" t="s">
        <v>623</v>
      </c>
      <c r="AO445" s="100"/>
      <c r="AP445" s="107"/>
      <c r="AQ445" s="105" t="s">
        <v>5347</v>
      </c>
      <c r="AR445" s="107"/>
      <c r="AS445" s="96">
        <v>3</v>
      </c>
      <c r="AT445" s="96" t="s">
        <v>7646</v>
      </c>
    </row>
    <row r="446" spans="1:46" ht="15.75" customHeight="1" x14ac:dyDescent="0.2">
      <c r="A446" s="118">
        <v>20420</v>
      </c>
      <c r="B446" s="119" t="s">
        <v>996</v>
      </c>
      <c r="C446" s="119" t="s">
        <v>2231</v>
      </c>
      <c r="D446" s="100" t="s">
        <v>138</v>
      </c>
      <c r="E446" s="101">
        <v>32864</v>
      </c>
      <c r="F446" s="100" t="s">
        <v>110</v>
      </c>
      <c r="G446" s="99" t="s">
        <v>4477</v>
      </c>
      <c r="H446" s="100" t="s">
        <v>2232</v>
      </c>
      <c r="I446" s="101">
        <v>40814</v>
      </c>
      <c r="J446" s="100" t="s">
        <v>110</v>
      </c>
      <c r="K446" s="100" t="s">
        <v>4020</v>
      </c>
      <c r="L446" s="100" t="s">
        <v>219</v>
      </c>
      <c r="M446" s="102" t="s">
        <v>1983</v>
      </c>
      <c r="N446" s="103"/>
      <c r="O446" s="99" t="s">
        <v>2794</v>
      </c>
      <c r="P446" s="100" t="s">
        <v>2233</v>
      </c>
      <c r="Q446" s="100" t="s">
        <v>4399</v>
      </c>
      <c r="R446" s="100" t="s">
        <v>623</v>
      </c>
      <c r="S446" s="99" t="s">
        <v>4917</v>
      </c>
      <c r="T446" s="99" t="s">
        <v>5193</v>
      </c>
      <c r="U446" s="100"/>
      <c r="V446" s="100"/>
      <c r="W446" s="100"/>
      <c r="X446" s="100" t="s">
        <v>17</v>
      </c>
      <c r="Y446" s="99" t="s">
        <v>5252</v>
      </c>
      <c r="Z446" s="99"/>
      <c r="AA446" s="99" t="s">
        <v>139</v>
      </c>
      <c r="AB446" s="105" t="s">
        <v>230</v>
      </c>
      <c r="AC446" s="100" t="s">
        <v>25</v>
      </c>
      <c r="AD446" s="99" t="s">
        <v>29</v>
      </c>
      <c r="AE446" s="99" t="s">
        <v>117</v>
      </c>
      <c r="AF446" s="101">
        <v>41036</v>
      </c>
      <c r="AG446" s="104">
        <v>5</v>
      </c>
      <c r="AH446" s="101">
        <v>41091</v>
      </c>
      <c r="AI446" s="104">
        <v>7</v>
      </c>
      <c r="AJ446" s="108" t="s">
        <v>5245</v>
      </c>
      <c r="AK446" s="112" t="s">
        <v>623</v>
      </c>
      <c r="AL446" s="112"/>
      <c r="AM446" s="110">
        <v>41379</v>
      </c>
      <c r="AN446" s="107">
        <v>4</v>
      </c>
      <c r="AO446" s="109"/>
      <c r="AP446" s="107"/>
      <c r="AQ446" s="105" t="s">
        <v>5349</v>
      </c>
      <c r="AR446" s="107"/>
      <c r="AS446" s="96">
        <v>12</v>
      </c>
      <c r="AT446" s="96" t="s">
        <v>7646</v>
      </c>
    </row>
    <row r="447" spans="1:46" ht="19.5" customHeight="1" x14ac:dyDescent="0.2">
      <c r="A447" s="118">
        <v>20421</v>
      </c>
      <c r="B447" s="119" t="s">
        <v>2234</v>
      </c>
      <c r="C447" s="119" t="s">
        <v>462</v>
      </c>
      <c r="D447" s="100" t="s">
        <v>138</v>
      </c>
      <c r="E447" s="101">
        <v>32629</v>
      </c>
      <c r="F447" s="100" t="s">
        <v>623</v>
      </c>
      <c r="G447" s="99" t="s">
        <v>4550</v>
      </c>
      <c r="H447" s="100" t="s">
        <v>2235</v>
      </c>
      <c r="I447" s="101">
        <v>37804</v>
      </c>
      <c r="J447" s="100" t="s">
        <v>110</v>
      </c>
      <c r="K447" s="100" t="s">
        <v>4020</v>
      </c>
      <c r="L447" s="100" t="s">
        <v>150</v>
      </c>
      <c r="M447" s="102" t="s">
        <v>2222</v>
      </c>
      <c r="N447" s="103">
        <v>2012</v>
      </c>
      <c r="O447" s="99" t="s">
        <v>2804</v>
      </c>
      <c r="P447" s="100" t="s">
        <v>623</v>
      </c>
      <c r="Q447" s="100" t="s">
        <v>4261</v>
      </c>
      <c r="R447" s="100" t="s">
        <v>623</v>
      </c>
      <c r="S447" s="99" t="s">
        <v>4799</v>
      </c>
      <c r="T447" s="99" t="s">
        <v>4799</v>
      </c>
      <c r="U447" s="100" t="s">
        <v>4262</v>
      </c>
      <c r="V447" s="100" t="s">
        <v>4152</v>
      </c>
      <c r="W447" s="100" t="s">
        <v>623</v>
      </c>
      <c r="X447" s="100" t="s">
        <v>17</v>
      </c>
      <c r="Y447" s="99" t="s">
        <v>5252</v>
      </c>
      <c r="Z447" s="99"/>
      <c r="AA447" s="99" t="s">
        <v>139</v>
      </c>
      <c r="AB447" s="105" t="s">
        <v>230</v>
      </c>
      <c r="AC447" s="100" t="s">
        <v>31</v>
      </c>
      <c r="AD447" s="99" t="s">
        <v>33</v>
      </c>
      <c r="AE447" s="99" t="s">
        <v>117</v>
      </c>
      <c r="AF447" s="101">
        <v>41031</v>
      </c>
      <c r="AG447" s="104">
        <v>5</v>
      </c>
      <c r="AH447" s="101">
        <v>41061</v>
      </c>
      <c r="AI447" s="104">
        <v>6</v>
      </c>
      <c r="AJ447" s="105" t="s">
        <v>119</v>
      </c>
      <c r="AK447" s="106">
        <v>41487</v>
      </c>
      <c r="AL447" s="106">
        <v>41568</v>
      </c>
      <c r="AM447" s="110"/>
      <c r="AN447" s="107" t="s">
        <v>623</v>
      </c>
      <c r="AO447" s="100" t="s">
        <v>623</v>
      </c>
      <c r="AP447" s="107"/>
      <c r="AQ447" s="105" t="s">
        <v>5348</v>
      </c>
      <c r="AR447" s="107"/>
      <c r="AS447" s="96">
        <v>5</v>
      </c>
      <c r="AT447" s="96" t="s">
        <v>7646</v>
      </c>
    </row>
    <row r="448" spans="1:46" ht="15.75" customHeight="1" x14ac:dyDescent="0.2">
      <c r="A448" s="118">
        <v>20422</v>
      </c>
      <c r="B448" s="127" t="s">
        <v>2236</v>
      </c>
      <c r="C448" s="127" t="s">
        <v>417</v>
      </c>
      <c r="D448" s="100" t="s">
        <v>138</v>
      </c>
      <c r="E448" s="101">
        <v>31445</v>
      </c>
      <c r="F448" s="100"/>
      <c r="G448" s="99" t="s">
        <v>110</v>
      </c>
      <c r="H448" s="100" t="s">
        <v>2237</v>
      </c>
      <c r="I448" s="101">
        <v>38630</v>
      </c>
      <c r="J448" s="100" t="s">
        <v>110</v>
      </c>
      <c r="K448" s="100" t="s">
        <v>158</v>
      </c>
      <c r="L448" s="100" t="s">
        <v>798</v>
      </c>
      <c r="M448" s="102" t="s">
        <v>1819</v>
      </c>
      <c r="N448" s="103"/>
      <c r="O448" s="216" t="s">
        <v>6298</v>
      </c>
      <c r="P448" s="100"/>
      <c r="Q448" s="100" t="s">
        <v>2239</v>
      </c>
      <c r="R448" s="100"/>
      <c r="S448" s="99" t="s">
        <v>2238</v>
      </c>
      <c r="T448" s="99" t="s">
        <v>2238</v>
      </c>
      <c r="U448" s="100" t="s">
        <v>2240</v>
      </c>
      <c r="V448" s="100"/>
      <c r="W448" s="100" t="s">
        <v>2241</v>
      </c>
      <c r="X448" s="100" t="s">
        <v>17</v>
      </c>
      <c r="Y448" s="99" t="s">
        <v>5252</v>
      </c>
      <c r="Z448" s="99"/>
      <c r="AA448" s="99" t="s">
        <v>139</v>
      </c>
      <c r="AB448" s="105" t="s">
        <v>230</v>
      </c>
      <c r="AC448" s="102" t="s">
        <v>31</v>
      </c>
      <c r="AD448" s="105" t="s">
        <v>33</v>
      </c>
      <c r="AE448" s="105" t="s">
        <v>117</v>
      </c>
      <c r="AF448" s="101"/>
      <c r="AG448" s="101"/>
      <c r="AH448" s="101">
        <v>41090</v>
      </c>
      <c r="AI448" s="104">
        <v>6</v>
      </c>
      <c r="AJ448" s="99" t="s">
        <v>163</v>
      </c>
      <c r="AK448" s="99"/>
      <c r="AL448" s="99"/>
      <c r="AM448" s="110"/>
      <c r="AN448" s="107" t="s">
        <v>623</v>
      </c>
      <c r="AO448" s="100"/>
      <c r="AQ448" s="105" t="s">
        <v>5348</v>
      </c>
      <c r="AS448" s="96">
        <v>2</v>
      </c>
      <c r="AT448" s="96" t="s">
        <v>7646</v>
      </c>
    </row>
    <row r="449" spans="1:46" ht="15.75" customHeight="1" x14ac:dyDescent="0.2">
      <c r="A449" s="118">
        <v>20423</v>
      </c>
      <c r="B449" s="127" t="s">
        <v>456</v>
      </c>
      <c r="C449" s="127" t="s">
        <v>472</v>
      </c>
      <c r="D449" s="100" t="s">
        <v>138</v>
      </c>
      <c r="E449" s="101">
        <v>31724</v>
      </c>
      <c r="F449" s="100"/>
      <c r="G449" s="99" t="s">
        <v>312</v>
      </c>
      <c r="H449" s="100" t="s">
        <v>2242</v>
      </c>
      <c r="I449" s="101">
        <v>38052</v>
      </c>
      <c r="J449" s="100" t="s">
        <v>312</v>
      </c>
      <c r="K449" s="100" t="s">
        <v>158</v>
      </c>
      <c r="L449" s="100" t="s">
        <v>2248</v>
      </c>
      <c r="M449" s="102" t="s">
        <v>2249</v>
      </c>
      <c r="N449" s="103"/>
      <c r="O449" s="216" t="s">
        <v>6299</v>
      </c>
      <c r="P449" s="100"/>
      <c r="Q449" s="100" t="s">
        <v>2245</v>
      </c>
      <c r="R449" s="100"/>
      <c r="S449" s="99" t="s">
        <v>2243</v>
      </c>
      <c r="T449" s="99" t="s">
        <v>2244</v>
      </c>
      <c r="U449" s="100" t="s">
        <v>2246</v>
      </c>
      <c r="V449" s="100"/>
      <c r="W449" s="100" t="s">
        <v>2247</v>
      </c>
      <c r="X449" s="100" t="s">
        <v>17</v>
      </c>
      <c r="Y449" s="99" t="s">
        <v>5252</v>
      </c>
      <c r="Z449" s="99"/>
      <c r="AA449" s="99" t="s">
        <v>139</v>
      </c>
      <c r="AB449" s="105" t="s">
        <v>230</v>
      </c>
      <c r="AC449" s="102" t="s">
        <v>31</v>
      </c>
      <c r="AD449" s="105" t="s">
        <v>37</v>
      </c>
      <c r="AE449" s="105" t="s">
        <v>117</v>
      </c>
      <c r="AF449" s="101"/>
      <c r="AG449" s="101"/>
      <c r="AH449" s="101">
        <v>41106</v>
      </c>
      <c r="AI449" s="104">
        <v>7</v>
      </c>
      <c r="AJ449" s="99" t="s">
        <v>163</v>
      </c>
      <c r="AK449" s="99"/>
      <c r="AL449" s="99"/>
      <c r="AM449" s="110">
        <v>41227</v>
      </c>
      <c r="AN449" s="107">
        <v>11</v>
      </c>
      <c r="AO449" s="100"/>
      <c r="AQ449" s="105" t="s">
        <v>5348</v>
      </c>
      <c r="AS449" s="96">
        <v>11</v>
      </c>
      <c r="AT449" s="96" t="s">
        <v>7646</v>
      </c>
    </row>
    <row r="450" spans="1:46" ht="15.75" customHeight="1" x14ac:dyDescent="0.2">
      <c r="A450" s="118">
        <v>20424</v>
      </c>
      <c r="B450" s="119" t="s">
        <v>2252</v>
      </c>
      <c r="C450" s="119" t="s">
        <v>2253</v>
      </c>
      <c r="D450" s="100" t="s">
        <v>138</v>
      </c>
      <c r="E450" s="101">
        <v>30698</v>
      </c>
      <c r="F450" s="100" t="s">
        <v>162</v>
      </c>
      <c r="G450" s="99" t="s">
        <v>4539</v>
      </c>
      <c r="H450" s="100" t="s">
        <v>2254</v>
      </c>
      <c r="I450" s="101">
        <v>32452</v>
      </c>
      <c r="J450" s="100" t="s">
        <v>162</v>
      </c>
      <c r="K450" s="100" t="s">
        <v>4048</v>
      </c>
      <c r="L450" s="100" t="s">
        <v>591</v>
      </c>
      <c r="M450" s="102" t="s">
        <v>4034</v>
      </c>
      <c r="N450" s="103"/>
      <c r="O450" s="99" t="s">
        <v>2822</v>
      </c>
      <c r="P450" s="100" t="s">
        <v>623</v>
      </c>
      <c r="Q450" s="100" t="s">
        <v>4225</v>
      </c>
      <c r="R450" s="100" t="s">
        <v>623</v>
      </c>
      <c r="S450" s="99" t="s">
        <v>4764</v>
      </c>
      <c r="T450" s="99" t="s">
        <v>5096</v>
      </c>
      <c r="U450" s="100" t="s">
        <v>4226</v>
      </c>
      <c r="V450" s="100" t="s">
        <v>2308</v>
      </c>
      <c r="W450" s="100" t="s">
        <v>623</v>
      </c>
      <c r="X450" s="100" t="s">
        <v>16</v>
      </c>
      <c r="Y450" s="99" t="s">
        <v>3011</v>
      </c>
      <c r="Z450" s="99"/>
      <c r="AA450" s="99" t="s">
        <v>139</v>
      </c>
      <c r="AB450" s="105" t="s">
        <v>230</v>
      </c>
      <c r="AC450" s="100" t="s">
        <v>31</v>
      </c>
      <c r="AD450" s="99" t="s">
        <v>37</v>
      </c>
      <c r="AE450" s="99" t="s">
        <v>117</v>
      </c>
      <c r="AF450" s="101">
        <v>41045</v>
      </c>
      <c r="AG450" s="104">
        <v>5</v>
      </c>
      <c r="AH450" s="101">
        <v>41365</v>
      </c>
      <c r="AI450" s="104">
        <v>4</v>
      </c>
      <c r="AJ450" s="105" t="s">
        <v>119</v>
      </c>
      <c r="AK450" s="106" t="s">
        <v>623</v>
      </c>
      <c r="AL450" s="106"/>
      <c r="AM450" s="110"/>
      <c r="AN450" s="107"/>
      <c r="AO450" s="100" t="s">
        <v>623</v>
      </c>
      <c r="AP450" s="107"/>
      <c r="AQ450" s="105" t="s">
        <v>5348</v>
      </c>
      <c r="AR450" s="107"/>
      <c r="AS450" s="96">
        <v>1</v>
      </c>
      <c r="AT450" s="96" t="s">
        <v>7646</v>
      </c>
    </row>
    <row r="451" spans="1:46" ht="15.75" customHeight="1" x14ac:dyDescent="0.2">
      <c r="A451" s="118">
        <v>20425</v>
      </c>
      <c r="B451" s="119" t="s">
        <v>1948</v>
      </c>
      <c r="C451" s="119" t="s">
        <v>122</v>
      </c>
      <c r="D451" s="100" t="s">
        <v>138</v>
      </c>
      <c r="E451" s="101">
        <v>31417</v>
      </c>
      <c r="F451" s="100" t="s">
        <v>110</v>
      </c>
      <c r="G451" s="99" t="s">
        <v>4477</v>
      </c>
      <c r="H451" s="100" t="s">
        <v>2255</v>
      </c>
      <c r="I451" s="101">
        <v>37329</v>
      </c>
      <c r="J451" s="100" t="s">
        <v>110</v>
      </c>
      <c r="K451" s="100" t="s">
        <v>4020</v>
      </c>
      <c r="L451" s="100" t="s">
        <v>219</v>
      </c>
      <c r="M451" s="102" t="s">
        <v>2256</v>
      </c>
      <c r="N451" s="103"/>
      <c r="O451" s="99" t="s">
        <v>2847</v>
      </c>
      <c r="P451" s="100" t="s">
        <v>623</v>
      </c>
      <c r="Q451" s="100" t="s">
        <v>4192</v>
      </c>
      <c r="R451" s="100" t="s">
        <v>623</v>
      </c>
      <c r="S451" s="99" t="s">
        <v>4737</v>
      </c>
      <c r="T451" s="99" t="s">
        <v>4737</v>
      </c>
      <c r="U451" s="100"/>
      <c r="V451" s="100"/>
      <c r="W451" s="100"/>
      <c r="X451" s="102" t="s">
        <v>3012</v>
      </c>
      <c r="Y451" s="99" t="s">
        <v>3013</v>
      </c>
      <c r="Z451" s="99"/>
      <c r="AA451" s="99" t="s">
        <v>139</v>
      </c>
      <c r="AB451" s="105" t="s">
        <v>230</v>
      </c>
      <c r="AC451" s="100" t="s">
        <v>2567</v>
      </c>
      <c r="AD451" s="99" t="s">
        <v>2845</v>
      </c>
      <c r="AE451" s="99" t="s">
        <v>117</v>
      </c>
      <c r="AF451" s="101">
        <v>41032</v>
      </c>
      <c r="AG451" s="104">
        <v>5</v>
      </c>
      <c r="AH451" s="101">
        <v>41091</v>
      </c>
      <c r="AI451" s="104">
        <v>7</v>
      </c>
      <c r="AJ451" s="105" t="s">
        <v>4060</v>
      </c>
      <c r="AK451" s="106">
        <v>41505</v>
      </c>
      <c r="AL451" s="106"/>
      <c r="AM451" s="110"/>
      <c r="AN451" s="107" t="s">
        <v>623</v>
      </c>
      <c r="AO451" s="100"/>
      <c r="AP451" s="107"/>
      <c r="AQ451" s="105" t="s">
        <v>5348</v>
      </c>
      <c r="AR451" s="107"/>
      <c r="AS451" s="96">
        <v>1</v>
      </c>
      <c r="AT451" s="96" t="s">
        <v>7646</v>
      </c>
    </row>
    <row r="452" spans="1:46" ht="15.75" customHeight="1" x14ac:dyDescent="0.2">
      <c r="A452" s="118">
        <v>20426</v>
      </c>
      <c r="B452" s="119" t="s">
        <v>2257</v>
      </c>
      <c r="C452" s="119" t="s">
        <v>311</v>
      </c>
      <c r="D452" s="100" t="s">
        <v>138</v>
      </c>
      <c r="E452" s="101">
        <v>30977</v>
      </c>
      <c r="F452" s="100" t="s">
        <v>110</v>
      </c>
      <c r="G452" s="99" t="s">
        <v>4477</v>
      </c>
      <c r="H452" s="100" t="s">
        <v>2258</v>
      </c>
      <c r="I452" s="101">
        <v>39249</v>
      </c>
      <c r="J452" s="100" t="s">
        <v>110</v>
      </c>
      <c r="K452" s="100" t="s">
        <v>4020</v>
      </c>
      <c r="L452" s="100" t="s">
        <v>150</v>
      </c>
      <c r="M452" s="102" t="s">
        <v>2259</v>
      </c>
      <c r="N452" s="103"/>
      <c r="O452" s="99" t="s">
        <v>2837</v>
      </c>
      <c r="P452" s="100" t="s">
        <v>623</v>
      </c>
      <c r="Q452" s="100" t="s">
        <v>4320</v>
      </c>
      <c r="R452" s="100" t="s">
        <v>623</v>
      </c>
      <c r="S452" s="99" t="s">
        <v>4850</v>
      </c>
      <c r="T452" s="99" t="s">
        <v>5149</v>
      </c>
      <c r="U452" s="100"/>
      <c r="V452" s="100"/>
      <c r="W452" s="100"/>
      <c r="X452" s="100" t="s">
        <v>9</v>
      </c>
      <c r="Y452" s="99" t="s">
        <v>2970</v>
      </c>
      <c r="Z452" s="99"/>
      <c r="AA452" s="99" t="s">
        <v>144</v>
      </c>
      <c r="AB452" s="105" t="s">
        <v>116</v>
      </c>
      <c r="AC452" s="100" t="s">
        <v>49</v>
      </c>
      <c r="AD452" s="99"/>
      <c r="AE452" s="99" t="s">
        <v>117</v>
      </c>
      <c r="AF452" s="101">
        <v>41022</v>
      </c>
      <c r="AG452" s="104">
        <v>4</v>
      </c>
      <c r="AH452" s="101">
        <v>41083</v>
      </c>
      <c r="AI452" s="104">
        <v>6</v>
      </c>
      <c r="AJ452" s="105" t="s">
        <v>119</v>
      </c>
      <c r="AK452" s="106">
        <v>41338</v>
      </c>
      <c r="AL452" s="106">
        <v>41456</v>
      </c>
      <c r="AM452" s="110"/>
      <c r="AN452" s="107" t="s">
        <v>623</v>
      </c>
      <c r="AO452" s="100" t="s">
        <v>623</v>
      </c>
      <c r="AP452" s="107"/>
      <c r="AQ452" s="105" t="s">
        <v>5347</v>
      </c>
      <c r="AR452" s="107"/>
      <c r="AS452" s="96">
        <v>10</v>
      </c>
      <c r="AT452" s="96" t="s">
        <v>7646</v>
      </c>
    </row>
    <row r="453" spans="1:46" ht="15.75" customHeight="1" x14ac:dyDescent="0.2">
      <c r="A453" s="118">
        <v>20427</v>
      </c>
      <c r="B453" s="127" t="s">
        <v>2261</v>
      </c>
      <c r="C453" s="127" t="s">
        <v>527</v>
      </c>
      <c r="D453" s="100" t="s">
        <v>138</v>
      </c>
      <c r="E453" s="101">
        <v>32559</v>
      </c>
      <c r="F453" s="100"/>
      <c r="G453" s="99" t="s">
        <v>178</v>
      </c>
      <c r="H453" s="100" t="s">
        <v>2262</v>
      </c>
      <c r="I453" s="101">
        <v>38587</v>
      </c>
      <c r="J453" s="100" t="s">
        <v>178</v>
      </c>
      <c r="K453" s="100" t="s">
        <v>158</v>
      </c>
      <c r="L453" s="100" t="s">
        <v>2189</v>
      </c>
      <c r="M453" s="102" t="s">
        <v>2266</v>
      </c>
      <c r="N453" s="103"/>
      <c r="O453" s="216" t="s">
        <v>6300</v>
      </c>
      <c r="P453" s="100"/>
      <c r="Q453" s="100" t="s">
        <v>2265</v>
      </c>
      <c r="R453" s="100"/>
      <c r="S453" s="99" t="s">
        <v>2263</v>
      </c>
      <c r="T453" s="99" t="s">
        <v>2264</v>
      </c>
      <c r="U453" s="100">
        <v>0</v>
      </c>
      <c r="V453" s="100"/>
      <c r="W453" s="100">
        <v>0</v>
      </c>
      <c r="X453" s="100" t="s">
        <v>17</v>
      </c>
      <c r="Y453" s="99" t="s">
        <v>5252</v>
      </c>
      <c r="Z453" s="99"/>
      <c r="AA453" s="99" t="s">
        <v>139</v>
      </c>
      <c r="AB453" s="105" t="s">
        <v>230</v>
      </c>
      <c r="AC453" s="102"/>
      <c r="AD453" s="105"/>
      <c r="AE453" s="105" t="s">
        <v>117</v>
      </c>
      <c r="AF453" s="101"/>
      <c r="AG453" s="101"/>
      <c r="AH453" s="101">
        <v>41090</v>
      </c>
      <c r="AI453" s="104">
        <v>6</v>
      </c>
      <c r="AJ453" s="99" t="s">
        <v>163</v>
      </c>
      <c r="AK453" s="99"/>
      <c r="AL453" s="99"/>
      <c r="AM453" s="110"/>
      <c r="AN453" s="107" t="s">
        <v>623</v>
      </c>
      <c r="AO453" s="100"/>
      <c r="AQ453" s="99"/>
      <c r="AS453" s="96">
        <v>2</v>
      </c>
      <c r="AT453" s="96" t="s">
        <v>7646</v>
      </c>
    </row>
    <row r="454" spans="1:46" s="107" customFormat="1" ht="15.75" customHeight="1" x14ac:dyDescent="0.2">
      <c r="A454" s="118">
        <v>20428</v>
      </c>
      <c r="B454" s="119" t="s">
        <v>2268</v>
      </c>
      <c r="C454" s="119" t="s">
        <v>975</v>
      </c>
      <c r="D454" s="100" t="s">
        <v>138</v>
      </c>
      <c r="E454" s="101">
        <v>30845</v>
      </c>
      <c r="F454" s="100" t="s">
        <v>110</v>
      </c>
      <c r="G454" s="99" t="s">
        <v>4477</v>
      </c>
      <c r="H454" s="100" t="s">
        <v>2269</v>
      </c>
      <c r="I454" s="101">
        <v>36373</v>
      </c>
      <c r="J454" s="100" t="s">
        <v>110</v>
      </c>
      <c r="K454" s="100" t="s">
        <v>4044</v>
      </c>
      <c r="L454" s="100" t="s">
        <v>4290</v>
      </c>
      <c r="M454" s="102" t="s">
        <v>4034</v>
      </c>
      <c r="N454" s="103"/>
      <c r="O454" s="99" t="s">
        <v>2267</v>
      </c>
      <c r="P454" s="100" t="s">
        <v>2270</v>
      </c>
      <c r="Q454" s="100" t="s">
        <v>2271</v>
      </c>
      <c r="R454" s="100" t="s">
        <v>623</v>
      </c>
      <c r="S454" s="99" t="s">
        <v>4869</v>
      </c>
      <c r="T454" s="99" t="s">
        <v>5160</v>
      </c>
      <c r="U454" s="100"/>
      <c r="V454" s="100"/>
      <c r="W454" s="100"/>
      <c r="X454" s="102" t="s">
        <v>12</v>
      </c>
      <c r="Y454" s="99" t="s">
        <v>308</v>
      </c>
      <c r="Z454" s="99"/>
      <c r="AA454" s="99" t="s">
        <v>161</v>
      </c>
      <c r="AB454" s="105" t="s">
        <v>611</v>
      </c>
      <c r="AC454" s="100" t="s">
        <v>2567</v>
      </c>
      <c r="AD454" s="99" t="s">
        <v>2845</v>
      </c>
      <c r="AE454" s="99" t="s">
        <v>117</v>
      </c>
      <c r="AF454" s="101">
        <v>41032</v>
      </c>
      <c r="AG454" s="104">
        <v>5</v>
      </c>
      <c r="AH454" s="101">
        <v>41091</v>
      </c>
      <c r="AI454" s="104">
        <v>7</v>
      </c>
      <c r="AJ454" s="105" t="s">
        <v>119</v>
      </c>
      <c r="AK454" s="106" t="s">
        <v>623</v>
      </c>
      <c r="AL454" s="106"/>
      <c r="AM454" s="110"/>
      <c r="AN454" s="107" t="s">
        <v>623</v>
      </c>
      <c r="AO454" s="100"/>
      <c r="AQ454" s="105" t="s">
        <v>5348</v>
      </c>
      <c r="AS454" s="96">
        <v>6</v>
      </c>
      <c r="AT454" s="96" t="s">
        <v>7646</v>
      </c>
    </row>
    <row r="455" spans="1:46" ht="15.75" customHeight="1" x14ac:dyDescent="0.2">
      <c r="A455" s="118">
        <v>20429</v>
      </c>
      <c r="B455" s="119" t="s">
        <v>2272</v>
      </c>
      <c r="C455" s="119" t="s">
        <v>417</v>
      </c>
      <c r="D455" s="100" t="s">
        <v>138</v>
      </c>
      <c r="E455" s="101">
        <v>27304</v>
      </c>
      <c r="F455" s="100"/>
      <c r="G455" s="99" t="s">
        <v>4587</v>
      </c>
      <c r="H455" s="100" t="s">
        <v>2273</v>
      </c>
      <c r="I455" s="101">
        <v>39949</v>
      </c>
      <c r="J455" s="100" t="s">
        <v>4469</v>
      </c>
      <c r="K455" s="100" t="s">
        <v>4020</v>
      </c>
      <c r="L455" s="100" t="s">
        <v>143</v>
      </c>
      <c r="M455" s="102" t="s">
        <v>2022</v>
      </c>
      <c r="N455" s="103"/>
      <c r="O455" s="99" t="s">
        <v>2835</v>
      </c>
      <c r="P455" s="100" t="s">
        <v>623</v>
      </c>
      <c r="Q455" s="100" t="s">
        <v>4470</v>
      </c>
      <c r="R455" s="100" t="s">
        <v>623</v>
      </c>
      <c r="S455" s="99" t="s">
        <v>4971</v>
      </c>
      <c r="T455" s="99" t="s">
        <v>4971</v>
      </c>
      <c r="U455" s="100" t="s">
        <v>4471</v>
      </c>
      <c r="V455" s="100" t="s">
        <v>2308</v>
      </c>
      <c r="W455" s="100" t="s">
        <v>623</v>
      </c>
      <c r="X455" s="100" t="s">
        <v>11</v>
      </c>
      <c r="Y455" s="99" t="s">
        <v>10</v>
      </c>
      <c r="Z455" s="99"/>
      <c r="AA455" s="99">
        <v>3</v>
      </c>
      <c r="AB455" s="105" t="s">
        <v>116</v>
      </c>
      <c r="AC455" s="100" t="s">
        <v>201</v>
      </c>
      <c r="AD455" s="99" t="s">
        <v>5249</v>
      </c>
      <c r="AE455" s="99" t="s">
        <v>117</v>
      </c>
      <c r="AF455" s="101">
        <v>41070</v>
      </c>
      <c r="AG455" s="104">
        <v>6</v>
      </c>
      <c r="AH455" s="101">
        <v>41100</v>
      </c>
      <c r="AI455" s="104">
        <v>7</v>
      </c>
      <c r="AJ455" s="105" t="s">
        <v>163</v>
      </c>
      <c r="AK455" s="106" t="s">
        <v>623</v>
      </c>
      <c r="AL455" s="106"/>
      <c r="AM455" s="110">
        <v>41384</v>
      </c>
      <c r="AN455" s="107">
        <v>4</v>
      </c>
      <c r="AO455" s="100" t="s">
        <v>623</v>
      </c>
      <c r="AP455" s="107"/>
      <c r="AQ455" s="105"/>
      <c r="AR455" s="107"/>
      <c r="AS455" s="96">
        <v>10</v>
      </c>
      <c r="AT455" s="96" t="s">
        <v>7646</v>
      </c>
    </row>
    <row r="456" spans="1:46" ht="15.75" customHeight="1" x14ac:dyDescent="0.2">
      <c r="A456" s="118">
        <v>20430</v>
      </c>
      <c r="B456" s="119" t="s">
        <v>2275</v>
      </c>
      <c r="C456" s="119" t="s">
        <v>830</v>
      </c>
      <c r="D456" s="100" t="s">
        <v>138</v>
      </c>
      <c r="E456" s="101">
        <v>32569</v>
      </c>
      <c r="F456" s="100" t="s">
        <v>312</v>
      </c>
      <c r="G456" s="99" t="s">
        <v>4478</v>
      </c>
      <c r="H456" s="100" t="s">
        <v>2276</v>
      </c>
      <c r="I456" s="101">
        <v>38262</v>
      </c>
      <c r="J456" s="100" t="s">
        <v>312</v>
      </c>
      <c r="K456" s="100" t="s">
        <v>4020</v>
      </c>
      <c r="L456" s="100" t="s">
        <v>2278</v>
      </c>
      <c r="M456" s="102" t="s">
        <v>2279</v>
      </c>
      <c r="N456" s="103"/>
      <c r="O456" s="99" t="s">
        <v>2961</v>
      </c>
      <c r="P456" s="100" t="s">
        <v>623</v>
      </c>
      <c r="Q456" s="100" t="s">
        <v>2277</v>
      </c>
      <c r="R456" s="100" t="s">
        <v>623</v>
      </c>
      <c r="S456" s="99" t="s">
        <v>4591</v>
      </c>
      <c r="T456" s="99" t="s">
        <v>4977</v>
      </c>
      <c r="U456" s="100" t="s">
        <v>623</v>
      </c>
      <c r="V456" s="100"/>
      <c r="W456" s="100" t="s">
        <v>623</v>
      </c>
      <c r="X456" s="100" t="s">
        <v>17</v>
      </c>
      <c r="Y456" s="99" t="s">
        <v>5252</v>
      </c>
      <c r="Z456" s="99"/>
      <c r="AA456" s="99" t="s">
        <v>139</v>
      </c>
      <c r="AB456" s="105" t="s">
        <v>230</v>
      </c>
      <c r="AC456" s="100" t="s">
        <v>31</v>
      </c>
      <c r="AD456" s="99" t="s">
        <v>37</v>
      </c>
      <c r="AE456" s="99" t="s">
        <v>117</v>
      </c>
      <c r="AF456" s="101">
        <v>41078</v>
      </c>
      <c r="AG456" s="104">
        <v>6</v>
      </c>
      <c r="AH456" s="101">
        <v>41139</v>
      </c>
      <c r="AI456" s="104">
        <v>8</v>
      </c>
      <c r="AJ456" s="105" t="s">
        <v>119</v>
      </c>
      <c r="AK456" s="106" t="s">
        <v>623</v>
      </c>
      <c r="AL456" s="106"/>
      <c r="AM456" s="110"/>
      <c r="AN456" s="107"/>
      <c r="AO456" s="100" t="s">
        <v>623</v>
      </c>
      <c r="AP456" s="107"/>
      <c r="AQ456" s="105" t="s">
        <v>5348</v>
      </c>
      <c r="AR456" s="107"/>
      <c r="AS456" s="96">
        <v>3</v>
      </c>
      <c r="AT456" s="96" t="s">
        <v>7646</v>
      </c>
    </row>
    <row r="457" spans="1:46" ht="15.75" customHeight="1" x14ac:dyDescent="0.2">
      <c r="A457" s="118">
        <v>20431</v>
      </c>
      <c r="B457" s="127" t="s">
        <v>2282</v>
      </c>
      <c r="C457" s="127" t="s">
        <v>637</v>
      </c>
      <c r="D457" s="100" t="s">
        <v>138</v>
      </c>
      <c r="E457" s="101">
        <v>31928</v>
      </c>
      <c r="F457" s="100"/>
      <c r="G457" s="99" t="s">
        <v>110</v>
      </c>
      <c r="H457" s="100" t="s">
        <v>2283</v>
      </c>
      <c r="I457" s="101">
        <v>37027</v>
      </c>
      <c r="J457" s="100" t="s">
        <v>110</v>
      </c>
      <c r="K457" s="100" t="s">
        <v>158</v>
      </c>
      <c r="L457" s="100">
        <v>0</v>
      </c>
      <c r="M457" s="102">
        <v>0</v>
      </c>
      <c r="N457" s="103"/>
      <c r="O457" s="216" t="s">
        <v>6301</v>
      </c>
      <c r="P457" s="100"/>
      <c r="Q457" s="100"/>
      <c r="R457" s="100"/>
      <c r="S457" s="99" t="s">
        <v>2284</v>
      </c>
      <c r="T457" s="99"/>
      <c r="U457" s="100">
        <v>0</v>
      </c>
      <c r="V457" s="100"/>
      <c r="W457" s="100">
        <v>0</v>
      </c>
      <c r="X457" s="100" t="s">
        <v>17</v>
      </c>
      <c r="Y457" s="99" t="s">
        <v>5252</v>
      </c>
      <c r="Z457" s="99"/>
      <c r="AA457" s="99" t="s">
        <v>139</v>
      </c>
      <c r="AB457" s="105" t="s">
        <v>230</v>
      </c>
      <c r="AC457" s="102" t="s">
        <v>52</v>
      </c>
      <c r="AD457" s="105"/>
      <c r="AE457" s="105" t="s">
        <v>117</v>
      </c>
      <c r="AF457" s="101"/>
      <c r="AG457" s="101"/>
      <c r="AH457" s="101"/>
      <c r="AI457" s="104" t="s">
        <v>623</v>
      </c>
      <c r="AJ457" s="99" t="s">
        <v>163</v>
      </c>
      <c r="AK457" s="99"/>
      <c r="AL457" s="99"/>
      <c r="AM457" s="110">
        <v>41122</v>
      </c>
      <c r="AN457" s="107">
        <v>8</v>
      </c>
      <c r="AO457" s="100"/>
      <c r="AQ457" s="99"/>
      <c r="AS457" s="96">
        <v>5</v>
      </c>
      <c r="AT457" s="96" t="s">
        <v>7646</v>
      </c>
    </row>
    <row r="458" spans="1:46" ht="15.75" customHeight="1" x14ac:dyDescent="0.2">
      <c r="A458" s="118">
        <v>20432</v>
      </c>
      <c r="B458" s="119" t="s">
        <v>2285</v>
      </c>
      <c r="C458" s="119" t="s">
        <v>443</v>
      </c>
      <c r="D458" s="100" t="s">
        <v>109</v>
      </c>
      <c r="E458" s="101">
        <v>31242</v>
      </c>
      <c r="F458" s="100"/>
      <c r="G458" s="99" t="s">
        <v>4494</v>
      </c>
      <c r="H458" s="100" t="s">
        <v>4054</v>
      </c>
      <c r="I458" s="101">
        <v>36860</v>
      </c>
      <c r="J458" s="100" t="s">
        <v>684</v>
      </c>
      <c r="K458" s="100" t="s">
        <v>4044</v>
      </c>
      <c r="L458" s="100" t="s">
        <v>4031</v>
      </c>
      <c r="M458" s="102" t="s">
        <v>2002</v>
      </c>
      <c r="N458" s="103"/>
      <c r="O458" s="99" t="s">
        <v>2896</v>
      </c>
      <c r="P458" s="100" t="s">
        <v>623</v>
      </c>
      <c r="Q458" s="100" t="s">
        <v>4055</v>
      </c>
      <c r="R458" s="100" t="s">
        <v>623</v>
      </c>
      <c r="S458" s="99" t="s">
        <v>4614</v>
      </c>
      <c r="T458" s="99" t="s">
        <v>4995</v>
      </c>
      <c r="U458" s="100" t="s">
        <v>2286</v>
      </c>
      <c r="V458" s="100"/>
      <c r="W458" s="100" t="s">
        <v>2287</v>
      </c>
      <c r="X458" s="100" t="s">
        <v>17</v>
      </c>
      <c r="Y458" s="99" t="s">
        <v>5252</v>
      </c>
      <c r="Z458" s="99"/>
      <c r="AA458" s="99" t="s">
        <v>139</v>
      </c>
      <c r="AB458" s="105" t="s">
        <v>230</v>
      </c>
      <c r="AC458" s="100" t="s">
        <v>2677</v>
      </c>
      <c r="AD458" s="99" t="s">
        <v>2678</v>
      </c>
      <c r="AE458" s="99" t="s">
        <v>226</v>
      </c>
      <c r="AF458" s="101">
        <v>41052</v>
      </c>
      <c r="AG458" s="104">
        <v>5</v>
      </c>
      <c r="AH458" s="101">
        <v>41122</v>
      </c>
      <c r="AI458" s="104">
        <v>8</v>
      </c>
      <c r="AJ458" s="105" t="s">
        <v>119</v>
      </c>
      <c r="AK458" s="106" t="s">
        <v>623</v>
      </c>
      <c r="AL458" s="106"/>
      <c r="AM458" s="110"/>
      <c r="AN458" s="107" t="s">
        <v>623</v>
      </c>
      <c r="AO458" s="100" t="s">
        <v>623</v>
      </c>
      <c r="AP458" s="107"/>
      <c r="AQ458" s="105" t="s">
        <v>5347</v>
      </c>
      <c r="AR458" s="107"/>
      <c r="AS458" s="96">
        <v>7</v>
      </c>
      <c r="AT458" s="96" t="s">
        <v>7646</v>
      </c>
    </row>
    <row r="459" spans="1:46" ht="15.75" customHeight="1" x14ac:dyDescent="0.2">
      <c r="A459" s="118">
        <v>20433</v>
      </c>
      <c r="B459" s="127" t="s">
        <v>242</v>
      </c>
      <c r="C459" s="127" t="s">
        <v>2291</v>
      </c>
      <c r="D459" s="100" t="s">
        <v>138</v>
      </c>
      <c r="E459" s="101">
        <v>30232</v>
      </c>
      <c r="F459" s="100"/>
      <c r="G459" s="99" t="s">
        <v>275</v>
      </c>
      <c r="H459" s="100" t="s">
        <v>2292</v>
      </c>
      <c r="I459" s="101" t="s">
        <v>1720</v>
      </c>
      <c r="J459" s="100" t="s">
        <v>226</v>
      </c>
      <c r="K459" s="100" t="s">
        <v>134</v>
      </c>
      <c r="L459" s="100" t="s">
        <v>2296</v>
      </c>
      <c r="M459" s="102" t="s">
        <v>2297</v>
      </c>
      <c r="N459" s="103"/>
      <c r="O459" s="216" t="s">
        <v>6302</v>
      </c>
      <c r="P459" s="100"/>
      <c r="Q459" s="100" t="s">
        <v>2294</v>
      </c>
      <c r="R459" s="100"/>
      <c r="S459" s="99" t="s">
        <v>2293</v>
      </c>
      <c r="T459" s="99" t="s">
        <v>2293</v>
      </c>
      <c r="U459" s="100" t="s">
        <v>2295</v>
      </c>
      <c r="V459" s="100"/>
      <c r="W459" s="100">
        <v>0</v>
      </c>
      <c r="X459" s="100" t="s">
        <v>11</v>
      </c>
      <c r="Y459" s="99" t="s">
        <v>10</v>
      </c>
      <c r="Z459" s="99"/>
      <c r="AA459" s="99">
        <v>3</v>
      </c>
      <c r="AB459" s="105" t="s">
        <v>116</v>
      </c>
      <c r="AC459" s="102" t="s">
        <v>65</v>
      </c>
      <c r="AD459" s="105" t="s">
        <v>71</v>
      </c>
      <c r="AE459" s="105" t="s">
        <v>226</v>
      </c>
      <c r="AF459" s="101"/>
      <c r="AG459" s="101"/>
      <c r="AH459" s="101">
        <v>41153</v>
      </c>
      <c r="AI459" s="104">
        <v>9</v>
      </c>
      <c r="AJ459" s="99" t="s">
        <v>163</v>
      </c>
      <c r="AK459" s="99"/>
      <c r="AL459" s="99"/>
      <c r="AM459" s="110">
        <v>41258</v>
      </c>
      <c r="AN459" s="107">
        <v>12</v>
      </c>
      <c r="AO459" s="100"/>
      <c r="AQ459" s="99"/>
      <c r="AS459" s="96">
        <v>10</v>
      </c>
      <c r="AT459" s="96" t="s">
        <v>7646</v>
      </c>
    </row>
    <row r="460" spans="1:46" ht="15.75" customHeight="1" x14ac:dyDescent="0.2">
      <c r="A460" s="118">
        <v>20434</v>
      </c>
      <c r="B460" s="119" t="s">
        <v>2298</v>
      </c>
      <c r="C460" s="119" t="s">
        <v>711</v>
      </c>
      <c r="D460" s="100" t="s">
        <v>138</v>
      </c>
      <c r="E460" s="101">
        <v>32178</v>
      </c>
      <c r="F460" s="100" t="s">
        <v>178</v>
      </c>
      <c r="G460" s="99" t="s">
        <v>4531</v>
      </c>
      <c r="H460" s="100" t="s">
        <v>2299</v>
      </c>
      <c r="I460" s="101">
        <v>39658</v>
      </c>
      <c r="J460" s="100" t="s">
        <v>178</v>
      </c>
      <c r="K460" s="100" t="s">
        <v>4020</v>
      </c>
      <c r="L460" s="100" t="s">
        <v>4081</v>
      </c>
      <c r="M460" s="102" t="s">
        <v>1747</v>
      </c>
      <c r="N460" s="103">
        <v>2010</v>
      </c>
      <c r="O460" s="99" t="s">
        <v>2834</v>
      </c>
      <c r="P460" s="100" t="s">
        <v>2300</v>
      </c>
      <c r="Q460" s="100" t="s">
        <v>2301</v>
      </c>
      <c r="R460" s="100" t="s">
        <v>623</v>
      </c>
      <c r="S460" s="99" t="s">
        <v>4723</v>
      </c>
      <c r="T460" s="99" t="s">
        <v>5072</v>
      </c>
      <c r="U460" s="100" t="s">
        <v>2302</v>
      </c>
      <c r="V460" s="100" t="s">
        <v>2308</v>
      </c>
      <c r="W460" s="100" t="s">
        <v>2303</v>
      </c>
      <c r="X460" s="100" t="s">
        <v>17</v>
      </c>
      <c r="Y460" s="99" t="s">
        <v>5252</v>
      </c>
      <c r="Z460" s="99"/>
      <c r="AA460" s="99" t="s">
        <v>139</v>
      </c>
      <c r="AB460" s="105" t="s">
        <v>230</v>
      </c>
      <c r="AC460" s="100" t="s">
        <v>201</v>
      </c>
      <c r="AD460" s="99" t="s">
        <v>5249</v>
      </c>
      <c r="AE460" s="99" t="s">
        <v>117</v>
      </c>
      <c r="AF460" s="101">
        <v>41086</v>
      </c>
      <c r="AG460" s="104">
        <v>6</v>
      </c>
      <c r="AH460" s="101">
        <v>41171</v>
      </c>
      <c r="AI460" s="104">
        <v>9</v>
      </c>
      <c r="AJ460" s="105" t="s">
        <v>4060</v>
      </c>
      <c r="AK460" s="106">
        <v>41523</v>
      </c>
      <c r="AL460" s="104">
        <v>9</v>
      </c>
      <c r="AM460" s="110"/>
      <c r="AN460" s="107" t="s">
        <v>623</v>
      </c>
      <c r="AO460" s="100" t="s">
        <v>623</v>
      </c>
      <c r="AP460" s="107"/>
      <c r="AQ460" s="105" t="s">
        <v>5347</v>
      </c>
      <c r="AR460" s="107"/>
      <c r="AS460" s="96">
        <v>2</v>
      </c>
      <c r="AT460" s="96" t="s">
        <v>7646</v>
      </c>
    </row>
    <row r="461" spans="1:46" ht="15.75" customHeight="1" x14ac:dyDescent="0.2">
      <c r="A461" s="118">
        <v>20435</v>
      </c>
      <c r="B461" s="119" t="s">
        <v>2305</v>
      </c>
      <c r="C461" s="119" t="s">
        <v>872</v>
      </c>
      <c r="D461" s="100" t="s">
        <v>138</v>
      </c>
      <c r="E461" s="101">
        <v>28990</v>
      </c>
      <c r="F461" s="100"/>
      <c r="G461" s="99" t="s">
        <v>4479</v>
      </c>
      <c r="H461" s="100" t="s">
        <v>2306</v>
      </c>
      <c r="I461" s="101">
        <v>40471</v>
      </c>
      <c r="J461" s="100" t="s">
        <v>110</v>
      </c>
      <c r="K461" s="100" t="s">
        <v>134</v>
      </c>
      <c r="L461" s="100" t="s">
        <v>2310</v>
      </c>
      <c r="M461" s="102" t="s">
        <v>623</v>
      </c>
      <c r="N461" s="103"/>
      <c r="O461" s="99" t="s">
        <v>2840</v>
      </c>
      <c r="P461" s="100" t="s">
        <v>623</v>
      </c>
      <c r="Q461" s="100" t="s">
        <v>2307</v>
      </c>
      <c r="R461" s="100" t="s">
        <v>623</v>
      </c>
      <c r="S461" s="99" t="s">
        <v>4773</v>
      </c>
      <c r="T461" s="99" t="s">
        <v>5099</v>
      </c>
      <c r="U461" s="100" t="s">
        <v>623</v>
      </c>
      <c r="V461" s="100" t="s">
        <v>4213</v>
      </c>
      <c r="W461" s="100" t="s">
        <v>2309</v>
      </c>
      <c r="X461" s="100" t="s">
        <v>8</v>
      </c>
      <c r="Y461" s="99" t="s">
        <v>2971</v>
      </c>
      <c r="Z461" s="99"/>
      <c r="AA461" s="99" t="s">
        <v>144</v>
      </c>
      <c r="AB461" s="105" t="s">
        <v>116</v>
      </c>
      <c r="AC461" s="100" t="s">
        <v>48</v>
      </c>
      <c r="AD461" s="99"/>
      <c r="AE461" s="99" t="s">
        <v>117</v>
      </c>
      <c r="AF461" s="101">
        <v>41091</v>
      </c>
      <c r="AG461" s="104">
        <v>7</v>
      </c>
      <c r="AH461" s="101">
        <v>41091</v>
      </c>
      <c r="AI461" s="104">
        <v>7</v>
      </c>
      <c r="AJ461" s="108" t="s">
        <v>163</v>
      </c>
      <c r="AK461" s="112" t="s">
        <v>623</v>
      </c>
      <c r="AL461" s="112"/>
      <c r="AM461" s="110">
        <v>41384</v>
      </c>
      <c r="AN461" s="107">
        <v>4</v>
      </c>
      <c r="AO461" s="109" t="s">
        <v>623</v>
      </c>
      <c r="AP461" s="107"/>
      <c r="AQ461" s="108"/>
      <c r="AR461" s="107"/>
      <c r="AS461" s="96">
        <v>5</v>
      </c>
      <c r="AT461" s="96" t="s">
        <v>7646</v>
      </c>
    </row>
    <row r="462" spans="1:46" ht="19.5" customHeight="1" x14ac:dyDescent="0.2">
      <c r="A462" s="118">
        <v>20436</v>
      </c>
      <c r="B462" s="127" t="s">
        <v>1968</v>
      </c>
      <c r="C462" s="127" t="s">
        <v>2049</v>
      </c>
      <c r="D462" s="100" t="s">
        <v>109</v>
      </c>
      <c r="E462" s="101">
        <v>32528</v>
      </c>
      <c r="F462" s="100"/>
      <c r="G462" s="99" t="s">
        <v>312</v>
      </c>
      <c r="H462" s="100" t="s">
        <v>2311</v>
      </c>
      <c r="I462" s="101">
        <v>39102</v>
      </c>
      <c r="J462" s="100" t="s">
        <v>312</v>
      </c>
      <c r="K462" s="100" t="s">
        <v>158</v>
      </c>
      <c r="L462" s="100" t="s">
        <v>2317</v>
      </c>
      <c r="M462" s="102" t="s">
        <v>2318</v>
      </c>
      <c r="N462" s="103"/>
      <c r="O462" s="216" t="s">
        <v>6303</v>
      </c>
      <c r="P462" s="100"/>
      <c r="Q462" s="100" t="s">
        <v>2314</v>
      </c>
      <c r="R462" s="100"/>
      <c r="S462" s="99" t="s">
        <v>2312</v>
      </c>
      <c r="T462" s="99" t="s">
        <v>2313</v>
      </c>
      <c r="U462" s="100" t="s">
        <v>2315</v>
      </c>
      <c r="V462" s="100"/>
      <c r="W462" s="100" t="s">
        <v>2316</v>
      </c>
      <c r="X462" s="100"/>
      <c r="Y462" s="99"/>
      <c r="Z462" s="99"/>
      <c r="AA462" s="99" t="s">
        <v>139</v>
      </c>
      <c r="AB462" s="105" t="s">
        <v>230</v>
      </c>
      <c r="AC462" s="102" t="s">
        <v>54</v>
      </c>
      <c r="AD462" s="105" t="s">
        <v>55</v>
      </c>
      <c r="AE462" s="105" t="s">
        <v>117</v>
      </c>
      <c r="AF462" s="101"/>
      <c r="AG462" s="101"/>
      <c r="AH462" s="101">
        <v>41091</v>
      </c>
      <c r="AI462" s="104">
        <v>7</v>
      </c>
      <c r="AJ462" s="99" t="s">
        <v>163</v>
      </c>
      <c r="AK462" s="99"/>
      <c r="AL462" s="99"/>
      <c r="AM462" s="110">
        <v>41202</v>
      </c>
      <c r="AN462" s="107">
        <v>10</v>
      </c>
      <c r="AO462" s="100"/>
      <c r="AQ462" s="99"/>
      <c r="AS462" s="96">
        <v>1</v>
      </c>
      <c r="AT462" s="96" t="s">
        <v>7646</v>
      </c>
    </row>
    <row r="463" spans="1:46" ht="19.5" customHeight="1" x14ac:dyDescent="0.2">
      <c r="A463" s="118">
        <v>20437</v>
      </c>
      <c r="B463" s="127" t="s">
        <v>741</v>
      </c>
      <c r="C463" s="127" t="s">
        <v>177</v>
      </c>
      <c r="D463" s="100" t="s">
        <v>109</v>
      </c>
      <c r="E463" s="101">
        <v>32663</v>
      </c>
      <c r="F463" s="100"/>
      <c r="G463" s="99" t="s">
        <v>110</v>
      </c>
      <c r="H463" s="100" t="s">
        <v>2320</v>
      </c>
      <c r="I463" s="101">
        <v>37783</v>
      </c>
      <c r="J463" s="100" t="s">
        <v>110</v>
      </c>
      <c r="K463" s="100"/>
      <c r="L463" s="100" t="s">
        <v>887</v>
      </c>
      <c r="M463" s="102" t="s">
        <v>2325</v>
      </c>
      <c r="N463" s="103"/>
      <c r="O463" s="216" t="s">
        <v>6304</v>
      </c>
      <c r="P463" s="100"/>
      <c r="Q463" s="100" t="s">
        <v>2322</v>
      </c>
      <c r="R463" s="100"/>
      <c r="S463" s="99" t="s">
        <v>2321</v>
      </c>
      <c r="T463" s="99" t="s">
        <v>2321</v>
      </c>
      <c r="U463" s="100" t="s">
        <v>2323</v>
      </c>
      <c r="V463" s="100"/>
      <c r="W463" s="100" t="s">
        <v>2324</v>
      </c>
      <c r="X463" s="100"/>
      <c r="Y463" s="99"/>
      <c r="Z463" s="99"/>
      <c r="AA463" s="99" t="s">
        <v>139</v>
      </c>
      <c r="AB463" s="105" t="s">
        <v>230</v>
      </c>
      <c r="AC463" s="102" t="s">
        <v>25</v>
      </c>
      <c r="AD463" s="105"/>
      <c r="AE463" s="105" t="s">
        <v>117</v>
      </c>
      <c r="AF463" s="101"/>
      <c r="AG463" s="101"/>
      <c r="AH463" s="101">
        <v>41162</v>
      </c>
      <c r="AI463" s="104">
        <v>9</v>
      </c>
      <c r="AJ463" s="99" t="s">
        <v>163</v>
      </c>
      <c r="AK463" s="99"/>
      <c r="AL463" s="99"/>
      <c r="AM463" s="110">
        <v>41223</v>
      </c>
      <c r="AN463" s="107">
        <v>11</v>
      </c>
      <c r="AO463" s="100"/>
      <c r="AQ463" s="105" t="s">
        <v>5349</v>
      </c>
      <c r="AS463" s="96">
        <v>6</v>
      </c>
      <c r="AT463" s="96" t="s">
        <v>7646</v>
      </c>
    </row>
    <row r="464" spans="1:46" ht="15.75" customHeight="1" x14ac:dyDescent="0.2">
      <c r="A464" s="118">
        <v>20438</v>
      </c>
      <c r="B464" s="119" t="s">
        <v>966</v>
      </c>
      <c r="C464" s="119" t="s">
        <v>138</v>
      </c>
      <c r="D464" s="100" t="s">
        <v>138</v>
      </c>
      <c r="E464" s="101">
        <v>29373</v>
      </c>
      <c r="F464" s="100" t="s">
        <v>110</v>
      </c>
      <c r="G464" s="99" t="s">
        <v>4504</v>
      </c>
      <c r="H464" s="100" t="s">
        <v>2326</v>
      </c>
      <c r="I464" s="101">
        <v>39262</v>
      </c>
      <c r="J464" s="100" t="s">
        <v>110</v>
      </c>
      <c r="K464" s="100" t="s">
        <v>134</v>
      </c>
      <c r="L464" s="100" t="s">
        <v>328</v>
      </c>
      <c r="M464" s="102" t="s">
        <v>1747</v>
      </c>
      <c r="N464" s="103"/>
      <c r="O464" s="99" t="s">
        <v>2870</v>
      </c>
      <c r="P464" s="100" t="s">
        <v>623</v>
      </c>
      <c r="Q464" s="100" t="s">
        <v>2327</v>
      </c>
      <c r="R464" s="100" t="s">
        <v>623</v>
      </c>
      <c r="S464" s="99" t="s">
        <v>4824</v>
      </c>
      <c r="T464" s="99" t="s">
        <v>4824</v>
      </c>
      <c r="U464" s="100" t="s">
        <v>4294</v>
      </c>
      <c r="V464" s="100" t="s">
        <v>4213</v>
      </c>
      <c r="W464" s="100" t="s">
        <v>2328</v>
      </c>
      <c r="X464" s="100" t="s">
        <v>12</v>
      </c>
      <c r="Y464" s="99" t="s">
        <v>308</v>
      </c>
      <c r="Z464" s="99"/>
      <c r="AA464" s="99" t="s">
        <v>161</v>
      </c>
      <c r="AB464" s="105" t="s">
        <v>611</v>
      </c>
      <c r="AC464" s="100" t="s">
        <v>2972</v>
      </c>
      <c r="AD464" s="99" t="s">
        <v>2571</v>
      </c>
      <c r="AE464" s="99" t="s">
        <v>117</v>
      </c>
      <c r="AF464" s="101">
        <v>41080</v>
      </c>
      <c r="AG464" s="104">
        <v>6</v>
      </c>
      <c r="AH464" s="101">
        <v>41153</v>
      </c>
      <c r="AI464" s="104">
        <v>9</v>
      </c>
      <c r="AJ464" s="105" t="s">
        <v>119</v>
      </c>
      <c r="AK464" s="106" t="s">
        <v>623</v>
      </c>
      <c r="AL464" s="106"/>
      <c r="AM464" s="110"/>
      <c r="AN464" s="107" t="s">
        <v>623</v>
      </c>
      <c r="AO464" s="100" t="s">
        <v>623</v>
      </c>
      <c r="AP464" s="107"/>
      <c r="AQ464" s="105" t="s">
        <v>5347</v>
      </c>
      <c r="AR464" s="107"/>
      <c r="AS464" s="96">
        <v>6</v>
      </c>
      <c r="AT464" s="96" t="s">
        <v>7646</v>
      </c>
    </row>
    <row r="465" spans="1:46" ht="15.75" customHeight="1" x14ac:dyDescent="0.2">
      <c r="A465" s="118">
        <v>20439</v>
      </c>
      <c r="B465" s="119" t="s">
        <v>2330</v>
      </c>
      <c r="C465" s="119" t="s">
        <v>650</v>
      </c>
      <c r="D465" s="100" t="s">
        <v>138</v>
      </c>
      <c r="E465" s="101">
        <v>31906</v>
      </c>
      <c r="F465" s="100"/>
      <c r="G465" s="99" t="s">
        <v>4512</v>
      </c>
      <c r="H465" s="100" t="s">
        <v>2331</v>
      </c>
      <c r="I465" s="101">
        <v>38148</v>
      </c>
      <c r="J465" s="100" t="s">
        <v>226</v>
      </c>
      <c r="K465" s="100" t="s">
        <v>4020</v>
      </c>
      <c r="L465" s="100" t="s">
        <v>2333</v>
      </c>
      <c r="M465" s="102" t="s">
        <v>2222</v>
      </c>
      <c r="N465" s="103"/>
      <c r="O465" s="99" t="s">
        <v>2329</v>
      </c>
      <c r="P465" s="100" t="s">
        <v>623</v>
      </c>
      <c r="Q465" s="100" t="s">
        <v>2332</v>
      </c>
      <c r="R465" s="100" t="s">
        <v>623</v>
      </c>
      <c r="S465" s="99" t="s">
        <v>4662</v>
      </c>
      <c r="T465" s="99" t="s">
        <v>4662</v>
      </c>
      <c r="U465" s="100" t="s">
        <v>623</v>
      </c>
      <c r="V465" s="100"/>
      <c r="W465" s="100" t="s">
        <v>623</v>
      </c>
      <c r="X465" s="100" t="s">
        <v>17</v>
      </c>
      <c r="Y465" s="99" t="s">
        <v>5252</v>
      </c>
      <c r="Z465" s="99"/>
      <c r="AA465" s="99" t="s">
        <v>139</v>
      </c>
      <c r="AB465" s="105" t="s">
        <v>230</v>
      </c>
      <c r="AC465" s="100" t="s">
        <v>2632</v>
      </c>
      <c r="AD465" s="99" t="s">
        <v>2635</v>
      </c>
      <c r="AE465" s="99" t="s">
        <v>226</v>
      </c>
      <c r="AF465" s="101">
        <v>41121</v>
      </c>
      <c r="AG465" s="104">
        <v>7</v>
      </c>
      <c r="AH465" s="101">
        <v>41153</v>
      </c>
      <c r="AI465" s="104">
        <v>9</v>
      </c>
      <c r="AJ465" s="108" t="s">
        <v>163</v>
      </c>
      <c r="AK465" s="112" t="s">
        <v>623</v>
      </c>
      <c r="AL465" s="112"/>
      <c r="AM465" s="110">
        <v>41362</v>
      </c>
      <c r="AN465" s="107">
        <v>3</v>
      </c>
      <c r="AO465" s="109" t="s">
        <v>623</v>
      </c>
      <c r="AP465" s="107"/>
      <c r="AQ465" s="105" t="s">
        <v>5347</v>
      </c>
      <c r="AR465" s="107"/>
      <c r="AS465" s="96">
        <v>5</v>
      </c>
      <c r="AT465" s="96" t="s">
        <v>7646</v>
      </c>
    </row>
    <row r="466" spans="1:46" ht="15.75" customHeight="1" x14ac:dyDescent="0.2">
      <c r="A466" s="118">
        <v>20440</v>
      </c>
      <c r="B466" s="119" t="s">
        <v>2334</v>
      </c>
      <c r="C466" s="119" t="s">
        <v>342</v>
      </c>
      <c r="D466" s="100" t="s">
        <v>138</v>
      </c>
      <c r="E466" s="101">
        <v>32006</v>
      </c>
      <c r="F466" s="100"/>
      <c r="G466" s="99" t="s">
        <v>4545</v>
      </c>
      <c r="H466" s="100" t="s">
        <v>2335</v>
      </c>
      <c r="I466" s="101">
        <v>39611</v>
      </c>
      <c r="J466" s="100" t="s">
        <v>110</v>
      </c>
      <c r="K466" s="100" t="s">
        <v>4020</v>
      </c>
      <c r="L466" s="100" t="s">
        <v>4075</v>
      </c>
      <c r="M466" s="102" t="s">
        <v>1747</v>
      </c>
      <c r="N466" s="103"/>
      <c r="O466" s="99" t="s">
        <v>2790</v>
      </c>
      <c r="P466" s="100" t="s">
        <v>623</v>
      </c>
      <c r="Q466" s="100" t="s">
        <v>2688</v>
      </c>
      <c r="R466" s="100" t="s">
        <v>623</v>
      </c>
      <c r="S466" s="99" t="s">
        <v>4783</v>
      </c>
      <c r="T466" s="99" t="s">
        <v>5107</v>
      </c>
      <c r="U466" s="100" t="s">
        <v>623</v>
      </c>
      <c r="V466" s="100"/>
      <c r="W466" s="100" t="s">
        <v>623</v>
      </c>
      <c r="X466" s="100" t="s">
        <v>17</v>
      </c>
      <c r="Y466" s="99" t="s">
        <v>5252</v>
      </c>
      <c r="Z466" s="99"/>
      <c r="AA466" s="99" t="s">
        <v>139</v>
      </c>
      <c r="AB466" s="105" t="s">
        <v>230</v>
      </c>
      <c r="AC466" s="100" t="s">
        <v>2972</v>
      </c>
      <c r="AD466" s="99" t="s">
        <v>2573</v>
      </c>
      <c r="AE466" s="99" t="s">
        <v>117</v>
      </c>
      <c r="AF466" s="101">
        <v>41131</v>
      </c>
      <c r="AG466" s="104">
        <v>8</v>
      </c>
      <c r="AH466" s="101">
        <v>41131</v>
      </c>
      <c r="AI466" s="104">
        <v>8</v>
      </c>
      <c r="AJ466" s="105" t="s">
        <v>119</v>
      </c>
      <c r="AK466" s="106" t="s">
        <v>623</v>
      </c>
      <c r="AL466" s="106"/>
      <c r="AM466" s="110"/>
      <c r="AN466" s="107" t="s">
        <v>623</v>
      </c>
      <c r="AO466" s="100" t="s">
        <v>623</v>
      </c>
      <c r="AP466" s="107"/>
      <c r="AQ466" s="105" t="s">
        <v>5347</v>
      </c>
      <c r="AR466" s="107"/>
      <c r="AS466" s="96">
        <v>8</v>
      </c>
      <c r="AT466" s="96" t="s">
        <v>7646</v>
      </c>
    </row>
    <row r="467" spans="1:46" ht="15.75" customHeight="1" x14ac:dyDescent="0.2">
      <c r="A467" s="118">
        <v>20441</v>
      </c>
      <c r="B467" s="127" t="s">
        <v>2336</v>
      </c>
      <c r="C467" s="127" t="s">
        <v>1354</v>
      </c>
      <c r="D467" s="100" t="s">
        <v>109</v>
      </c>
      <c r="E467" s="101">
        <v>32674</v>
      </c>
      <c r="F467" s="100"/>
      <c r="G467" s="99" t="s">
        <v>275</v>
      </c>
      <c r="H467" s="100" t="s">
        <v>2337</v>
      </c>
      <c r="I467" s="101">
        <v>38552</v>
      </c>
      <c r="J467" s="100" t="s">
        <v>275</v>
      </c>
      <c r="K467" s="100" t="s">
        <v>158</v>
      </c>
      <c r="L467" s="100" t="s">
        <v>2340</v>
      </c>
      <c r="M467" s="102" t="s">
        <v>2341</v>
      </c>
      <c r="N467" s="103"/>
      <c r="O467" s="216" t="s">
        <v>6305</v>
      </c>
      <c r="P467" s="100"/>
      <c r="Q467" s="100"/>
      <c r="R467" s="100"/>
      <c r="S467" s="99" t="s">
        <v>2338</v>
      </c>
      <c r="T467" s="99"/>
      <c r="U467" s="100" t="s">
        <v>2339</v>
      </c>
      <c r="V467" s="100"/>
      <c r="W467" s="100">
        <v>0</v>
      </c>
      <c r="X467" s="100" t="s">
        <v>17</v>
      </c>
      <c r="Y467" s="99" t="s">
        <v>5252</v>
      </c>
      <c r="Z467" s="99"/>
      <c r="AA467" s="99" t="s">
        <v>139</v>
      </c>
      <c r="AB467" s="105" t="s">
        <v>230</v>
      </c>
      <c r="AC467" s="102" t="s">
        <v>65</v>
      </c>
      <c r="AD467" s="105" t="s">
        <v>69</v>
      </c>
      <c r="AE467" s="105" t="s">
        <v>226</v>
      </c>
      <c r="AF467" s="101"/>
      <c r="AG467" s="101"/>
      <c r="AH467" s="101">
        <v>41162</v>
      </c>
      <c r="AI467" s="104">
        <v>9</v>
      </c>
      <c r="AJ467" s="99" t="s">
        <v>163</v>
      </c>
      <c r="AK467" s="99"/>
      <c r="AL467" s="99"/>
      <c r="AM467" s="110">
        <v>41244</v>
      </c>
      <c r="AN467" s="107">
        <v>12</v>
      </c>
      <c r="AO467" s="100"/>
      <c r="AQ467" s="99"/>
      <c r="AS467" s="96">
        <v>6</v>
      </c>
      <c r="AT467" s="96" t="s">
        <v>7646</v>
      </c>
    </row>
    <row r="468" spans="1:46" ht="15.75" customHeight="1" x14ac:dyDescent="0.2">
      <c r="A468" s="118">
        <v>20442</v>
      </c>
      <c r="B468" s="119" t="s">
        <v>534</v>
      </c>
      <c r="C468" s="119" t="s">
        <v>2342</v>
      </c>
      <c r="D468" s="100" t="s">
        <v>138</v>
      </c>
      <c r="E468" s="101">
        <v>29942</v>
      </c>
      <c r="F468" s="100" t="s">
        <v>904</v>
      </c>
      <c r="G468" s="99" t="s">
        <v>4585</v>
      </c>
      <c r="H468" s="100" t="s">
        <v>2343</v>
      </c>
      <c r="I468" s="101">
        <v>40885</v>
      </c>
      <c r="J468" s="100" t="s">
        <v>110</v>
      </c>
      <c r="K468" s="100" t="s">
        <v>4020</v>
      </c>
      <c r="L468" s="100" t="s">
        <v>4106</v>
      </c>
      <c r="M468" s="102" t="s">
        <v>4059</v>
      </c>
      <c r="N468" s="103"/>
      <c r="O468" s="99" t="s">
        <v>2856</v>
      </c>
      <c r="P468" s="100" t="s">
        <v>2344</v>
      </c>
      <c r="Q468" s="100" t="s">
        <v>2345</v>
      </c>
      <c r="R468" s="100" t="s">
        <v>623</v>
      </c>
      <c r="S468" s="99" t="s">
        <v>4965</v>
      </c>
      <c r="T468" s="99" t="s">
        <v>4965</v>
      </c>
      <c r="U468" s="100" t="s">
        <v>4463</v>
      </c>
      <c r="V468" s="100" t="s">
        <v>2308</v>
      </c>
      <c r="W468" s="100" t="s">
        <v>2346</v>
      </c>
      <c r="X468" s="102" t="s">
        <v>3012</v>
      </c>
      <c r="Y468" s="99" t="s">
        <v>3013</v>
      </c>
      <c r="Z468" s="99"/>
      <c r="AA468" s="99" t="s">
        <v>139</v>
      </c>
      <c r="AB468" s="105" t="s">
        <v>230</v>
      </c>
      <c r="AC468" s="100" t="s">
        <v>45</v>
      </c>
      <c r="AD468" s="99" t="s">
        <v>46</v>
      </c>
      <c r="AE468" s="99" t="s">
        <v>117</v>
      </c>
      <c r="AF468" s="101">
        <v>41134</v>
      </c>
      <c r="AG468" s="104">
        <v>8</v>
      </c>
      <c r="AH468" s="101">
        <v>41164</v>
      </c>
      <c r="AI468" s="104">
        <v>9</v>
      </c>
      <c r="AJ468" s="105" t="s">
        <v>119</v>
      </c>
      <c r="AK468" s="106" t="s">
        <v>623</v>
      </c>
      <c r="AL468" s="106"/>
      <c r="AM468" s="110"/>
      <c r="AN468" s="107" t="s">
        <v>623</v>
      </c>
      <c r="AO468" s="100" t="s">
        <v>623</v>
      </c>
      <c r="AP468" s="107"/>
      <c r="AQ468" s="105" t="s">
        <v>5348</v>
      </c>
      <c r="AR468" s="107"/>
      <c r="AS468" s="96">
        <v>12</v>
      </c>
      <c r="AT468" s="96" t="s">
        <v>7646</v>
      </c>
    </row>
    <row r="469" spans="1:46" ht="15.75" customHeight="1" x14ac:dyDescent="0.2">
      <c r="A469" s="118">
        <v>20443</v>
      </c>
      <c r="B469" s="127" t="s">
        <v>540</v>
      </c>
      <c r="C469" s="127" t="s">
        <v>241</v>
      </c>
      <c r="D469" s="100" t="s">
        <v>138</v>
      </c>
      <c r="E469" s="101">
        <v>33003</v>
      </c>
      <c r="F469" s="100"/>
      <c r="G469" s="99" t="s">
        <v>336</v>
      </c>
      <c r="H469" s="100" t="s">
        <v>2349</v>
      </c>
      <c r="I469" s="101">
        <v>38868</v>
      </c>
      <c r="J469" s="100" t="s">
        <v>336</v>
      </c>
      <c r="K469" s="100" t="s">
        <v>158</v>
      </c>
      <c r="L469" s="100" t="s">
        <v>150</v>
      </c>
      <c r="M469" s="102" t="s">
        <v>1976</v>
      </c>
      <c r="N469" s="103"/>
      <c r="O469" s="216" t="s">
        <v>6306</v>
      </c>
      <c r="P469" s="100"/>
      <c r="Q469" s="100"/>
      <c r="R469" s="100"/>
      <c r="S469" s="99" t="s">
        <v>2350</v>
      </c>
      <c r="T469" s="99"/>
      <c r="U469" s="100" t="s">
        <v>2351</v>
      </c>
      <c r="V469" s="100"/>
      <c r="W469" s="100">
        <v>0</v>
      </c>
      <c r="X469" s="100" t="s">
        <v>17</v>
      </c>
      <c r="Y469" s="99" t="s">
        <v>5252</v>
      </c>
      <c r="Z469" s="99"/>
      <c r="AA469" s="99" t="s">
        <v>139</v>
      </c>
      <c r="AB469" s="105" t="s">
        <v>230</v>
      </c>
      <c r="AC469" s="102" t="s">
        <v>25</v>
      </c>
      <c r="AD469" s="105"/>
      <c r="AE469" s="105" t="s">
        <v>117</v>
      </c>
      <c r="AF469" s="101"/>
      <c r="AG469" s="101"/>
      <c r="AH469" s="101">
        <v>41153</v>
      </c>
      <c r="AI469" s="104">
        <v>9</v>
      </c>
      <c r="AJ469" s="99" t="s">
        <v>163</v>
      </c>
      <c r="AK469" s="99"/>
      <c r="AL469" s="99"/>
      <c r="AM469" s="110">
        <v>41228</v>
      </c>
      <c r="AN469" s="107">
        <v>11</v>
      </c>
      <c r="AO469" s="100"/>
      <c r="AQ469" s="105" t="s">
        <v>5349</v>
      </c>
      <c r="AS469" s="96">
        <v>5</v>
      </c>
      <c r="AT469" s="96" t="s">
        <v>7646</v>
      </c>
    </row>
    <row r="470" spans="1:46" ht="15.75" customHeight="1" x14ac:dyDescent="0.2">
      <c r="A470" s="118">
        <v>20444</v>
      </c>
      <c r="B470" s="127" t="s">
        <v>2352</v>
      </c>
      <c r="C470" s="127" t="s">
        <v>177</v>
      </c>
      <c r="D470" s="100" t="s">
        <v>109</v>
      </c>
      <c r="E470" s="101"/>
      <c r="F470" s="100"/>
      <c r="G470" s="99"/>
      <c r="H470" s="100"/>
      <c r="I470" s="101"/>
      <c r="J470" s="100"/>
      <c r="K470" s="100"/>
      <c r="L470" s="100">
        <v>0</v>
      </c>
      <c r="M470" s="102">
        <v>0</v>
      </c>
      <c r="N470" s="103"/>
      <c r="O470" s="216" t="s">
        <v>6307</v>
      </c>
      <c r="P470" s="100"/>
      <c r="Q470" s="100"/>
      <c r="R470" s="100"/>
      <c r="S470" s="99">
        <v>0</v>
      </c>
      <c r="T470" s="99"/>
      <c r="U470" s="100">
        <v>0</v>
      </c>
      <c r="V470" s="100"/>
      <c r="W470" s="100">
        <v>0</v>
      </c>
      <c r="X470" s="100" t="s">
        <v>8</v>
      </c>
      <c r="Y470" s="99" t="s">
        <v>2971</v>
      </c>
      <c r="Z470" s="99"/>
      <c r="AA470" s="99" t="s">
        <v>144</v>
      </c>
      <c r="AB470" s="105" t="s">
        <v>116</v>
      </c>
      <c r="AC470" s="102" t="s">
        <v>72</v>
      </c>
      <c r="AD470" s="105"/>
      <c r="AE470" s="105" t="s">
        <v>226</v>
      </c>
      <c r="AF470" s="101"/>
      <c r="AG470" s="101"/>
      <c r="AH470" s="101">
        <v>41106</v>
      </c>
      <c r="AI470" s="104">
        <v>7</v>
      </c>
      <c r="AJ470" s="99" t="s">
        <v>163</v>
      </c>
      <c r="AK470" s="99"/>
      <c r="AL470" s="99"/>
      <c r="AM470" s="110">
        <v>41229</v>
      </c>
      <c r="AN470" s="107">
        <v>11</v>
      </c>
      <c r="AO470" s="100"/>
      <c r="AQ470" s="99"/>
      <c r="AS470" s="96" t="s">
        <v>623</v>
      </c>
      <c r="AT470" s="96" t="s">
        <v>7646</v>
      </c>
    </row>
    <row r="471" spans="1:46" ht="15.75" customHeight="1" x14ac:dyDescent="0.2">
      <c r="A471" s="118">
        <v>20445</v>
      </c>
      <c r="B471" s="119" t="s">
        <v>2353</v>
      </c>
      <c r="C471" s="119" t="s">
        <v>130</v>
      </c>
      <c r="D471" s="100" t="s">
        <v>109</v>
      </c>
      <c r="E471" s="101">
        <v>32520</v>
      </c>
      <c r="F471" s="100" t="s">
        <v>110</v>
      </c>
      <c r="G471" s="99" t="s">
        <v>4504</v>
      </c>
      <c r="H471" s="100" t="s">
        <v>2354</v>
      </c>
      <c r="I471" s="101">
        <v>39291</v>
      </c>
      <c r="J471" s="100" t="s">
        <v>110</v>
      </c>
      <c r="K471" s="100" t="s">
        <v>4020</v>
      </c>
      <c r="L471" s="100" t="s">
        <v>1157</v>
      </c>
      <c r="M471" s="102" t="s">
        <v>4077</v>
      </c>
      <c r="N471" s="103"/>
      <c r="O471" s="99" t="s">
        <v>2864</v>
      </c>
      <c r="P471" s="100" t="s">
        <v>2355</v>
      </c>
      <c r="Q471" s="100" t="s">
        <v>2356</v>
      </c>
      <c r="R471" s="100" t="s">
        <v>623</v>
      </c>
      <c r="S471" s="99" t="s">
        <v>4831</v>
      </c>
      <c r="T471" s="99" t="s">
        <v>4831</v>
      </c>
      <c r="U471" s="100" t="s">
        <v>2357</v>
      </c>
      <c r="V471" s="100" t="s">
        <v>4301</v>
      </c>
      <c r="W471" s="100" t="s">
        <v>2358</v>
      </c>
      <c r="X471" s="100" t="s">
        <v>17</v>
      </c>
      <c r="Y471" s="99" t="s">
        <v>5252</v>
      </c>
      <c r="Z471" s="99"/>
      <c r="AA471" s="99" t="s">
        <v>139</v>
      </c>
      <c r="AB471" s="105" t="s">
        <v>230</v>
      </c>
      <c r="AC471" s="100" t="s">
        <v>2972</v>
      </c>
      <c r="AD471" s="99" t="s">
        <v>2570</v>
      </c>
      <c r="AE471" s="99" t="s">
        <v>117</v>
      </c>
      <c r="AF471" s="101"/>
      <c r="AG471" s="104" t="s">
        <v>623</v>
      </c>
      <c r="AH471" s="101">
        <v>41136</v>
      </c>
      <c r="AI471" s="104">
        <v>8</v>
      </c>
      <c r="AJ471" s="105" t="s">
        <v>119</v>
      </c>
      <c r="AK471" s="106" t="s">
        <v>623</v>
      </c>
      <c r="AL471" s="106"/>
      <c r="AM471" s="110"/>
      <c r="AN471" s="107" t="s">
        <v>623</v>
      </c>
      <c r="AO471" s="100" t="s">
        <v>623</v>
      </c>
      <c r="AP471" s="107"/>
      <c r="AQ471" s="105" t="s">
        <v>5347</v>
      </c>
      <c r="AR471" s="107"/>
      <c r="AS471" s="96">
        <v>1</v>
      </c>
      <c r="AT471" s="96" t="s">
        <v>7646</v>
      </c>
    </row>
    <row r="472" spans="1:46" ht="15.75" customHeight="1" x14ac:dyDescent="0.2">
      <c r="A472" s="118">
        <v>20446</v>
      </c>
      <c r="B472" s="119" t="s">
        <v>2360</v>
      </c>
      <c r="C472" s="119" t="s">
        <v>527</v>
      </c>
      <c r="D472" s="100" t="s">
        <v>138</v>
      </c>
      <c r="E472" s="101">
        <v>32275</v>
      </c>
      <c r="F472" s="100"/>
      <c r="G472" s="99" t="s">
        <v>2565</v>
      </c>
      <c r="H472" s="100" t="s">
        <v>623</v>
      </c>
      <c r="I472" s="101"/>
      <c r="J472" s="100"/>
      <c r="K472" s="100" t="s">
        <v>4020</v>
      </c>
      <c r="L472" s="100" t="s">
        <v>623</v>
      </c>
      <c r="M472" s="102" t="s">
        <v>623</v>
      </c>
      <c r="N472" s="103"/>
      <c r="O472" s="99" t="s">
        <v>2826</v>
      </c>
      <c r="P472" s="100" t="s">
        <v>623</v>
      </c>
      <c r="Q472" s="100" t="s">
        <v>5774</v>
      </c>
      <c r="R472" s="100" t="s">
        <v>623</v>
      </c>
      <c r="S472" s="99" t="s">
        <v>2565</v>
      </c>
      <c r="T472" s="99" t="s">
        <v>2565</v>
      </c>
      <c r="U472" s="100" t="s">
        <v>623</v>
      </c>
      <c r="V472" s="100"/>
      <c r="W472" s="100" t="s">
        <v>623</v>
      </c>
      <c r="X472" s="100" t="s">
        <v>16</v>
      </c>
      <c r="Y472" s="99" t="s">
        <v>3011</v>
      </c>
      <c r="Z472" s="99"/>
      <c r="AA472" s="99" t="s">
        <v>139</v>
      </c>
      <c r="AB472" s="105" t="s">
        <v>230</v>
      </c>
      <c r="AC472" s="100" t="s">
        <v>31</v>
      </c>
      <c r="AD472" s="99" t="s">
        <v>37</v>
      </c>
      <c r="AE472" s="99" t="s">
        <v>117</v>
      </c>
      <c r="AF472" s="101">
        <v>41142</v>
      </c>
      <c r="AG472" s="104">
        <v>8</v>
      </c>
      <c r="AH472" s="101">
        <v>41365</v>
      </c>
      <c r="AI472" s="104">
        <v>4</v>
      </c>
      <c r="AJ472" s="105" t="s">
        <v>119</v>
      </c>
      <c r="AK472" s="106" t="s">
        <v>623</v>
      </c>
      <c r="AL472" s="106"/>
      <c r="AM472" s="110"/>
      <c r="AN472" s="107"/>
      <c r="AO472" s="100" t="s">
        <v>623</v>
      </c>
      <c r="AP472" s="107"/>
      <c r="AQ472" s="105" t="s">
        <v>5348</v>
      </c>
      <c r="AR472" s="107"/>
      <c r="AS472" s="96">
        <v>5</v>
      </c>
      <c r="AT472" s="96" t="s">
        <v>7646</v>
      </c>
    </row>
    <row r="473" spans="1:46" ht="15.75" customHeight="1" x14ac:dyDescent="0.2">
      <c r="A473" s="118">
        <v>20447</v>
      </c>
      <c r="B473" s="127" t="s">
        <v>2363</v>
      </c>
      <c r="C473" s="127" t="s">
        <v>793</v>
      </c>
      <c r="D473" s="100" t="s">
        <v>138</v>
      </c>
      <c r="E473" s="101"/>
      <c r="F473" s="100"/>
      <c r="G473" s="99"/>
      <c r="H473" s="100"/>
      <c r="I473" s="101"/>
      <c r="J473" s="100"/>
      <c r="K473" s="100"/>
      <c r="L473" s="100">
        <v>0</v>
      </c>
      <c r="M473" s="102">
        <v>0</v>
      </c>
      <c r="N473" s="103"/>
      <c r="O473" s="216" t="s">
        <v>6308</v>
      </c>
      <c r="P473" s="100"/>
      <c r="Q473" s="100"/>
      <c r="R473" s="100"/>
      <c r="S473" s="99">
        <v>0</v>
      </c>
      <c r="T473" s="99"/>
      <c r="U473" s="100">
        <v>0</v>
      </c>
      <c r="V473" s="100"/>
      <c r="W473" s="100">
        <v>0</v>
      </c>
      <c r="X473" s="100" t="s">
        <v>17</v>
      </c>
      <c r="Y473" s="99" t="s">
        <v>5252</v>
      </c>
      <c r="Z473" s="99"/>
      <c r="AA473" s="99" t="s">
        <v>139</v>
      </c>
      <c r="AB473" s="105" t="s">
        <v>230</v>
      </c>
      <c r="AC473" s="102" t="s">
        <v>31</v>
      </c>
      <c r="AD473" s="105" t="s">
        <v>37</v>
      </c>
      <c r="AE473" s="105" t="s">
        <v>117</v>
      </c>
      <c r="AF473" s="101"/>
      <c r="AG473" s="101"/>
      <c r="AH473" s="101"/>
      <c r="AI473" s="104" t="s">
        <v>623</v>
      </c>
      <c r="AJ473" s="99" t="s">
        <v>163</v>
      </c>
      <c r="AK473" s="99"/>
      <c r="AL473" s="99"/>
      <c r="AM473" s="110">
        <v>41131</v>
      </c>
      <c r="AN473" s="107">
        <v>8</v>
      </c>
      <c r="AO473" s="100"/>
      <c r="AQ473" s="105" t="s">
        <v>5348</v>
      </c>
      <c r="AS473" s="96" t="s">
        <v>623</v>
      </c>
      <c r="AT473" s="96" t="s">
        <v>7646</v>
      </c>
    </row>
    <row r="474" spans="1:46" ht="15.75" customHeight="1" x14ac:dyDescent="0.2">
      <c r="A474" s="118">
        <v>20448</v>
      </c>
      <c r="B474" s="127" t="s">
        <v>754</v>
      </c>
      <c r="C474" s="127" t="s">
        <v>2364</v>
      </c>
      <c r="D474" s="100" t="s">
        <v>138</v>
      </c>
      <c r="E474" s="101">
        <v>32441</v>
      </c>
      <c r="F474" s="100"/>
      <c r="G474" s="99" t="s">
        <v>184</v>
      </c>
      <c r="H474" s="100" t="s">
        <v>2365</v>
      </c>
      <c r="I474" s="101">
        <v>38764</v>
      </c>
      <c r="J474" s="100" t="s">
        <v>184</v>
      </c>
      <c r="K474" s="100" t="s">
        <v>158</v>
      </c>
      <c r="L474" s="100">
        <v>0</v>
      </c>
      <c r="M474" s="102" t="s">
        <v>2367</v>
      </c>
      <c r="N474" s="103"/>
      <c r="O474" s="216" t="s">
        <v>6309</v>
      </c>
      <c r="P474" s="100"/>
      <c r="Q474" s="100"/>
      <c r="R474" s="100"/>
      <c r="S474" s="99" t="s">
        <v>2366</v>
      </c>
      <c r="T474" s="99" t="s">
        <v>2366</v>
      </c>
      <c r="U474" s="100">
        <v>0</v>
      </c>
      <c r="V474" s="100"/>
      <c r="W474" s="100">
        <v>0</v>
      </c>
      <c r="X474" s="100" t="s">
        <v>17</v>
      </c>
      <c r="Y474" s="99" t="s">
        <v>5252</v>
      </c>
      <c r="Z474" s="99"/>
      <c r="AA474" s="99" t="s">
        <v>139</v>
      </c>
      <c r="AB474" s="105" t="s">
        <v>230</v>
      </c>
      <c r="AC474" s="102" t="s">
        <v>31</v>
      </c>
      <c r="AD474" s="105" t="s">
        <v>37</v>
      </c>
      <c r="AE474" s="105" t="s">
        <v>117</v>
      </c>
      <c r="AF474" s="101"/>
      <c r="AG474" s="101"/>
      <c r="AH474" s="101"/>
      <c r="AI474" s="104" t="s">
        <v>623</v>
      </c>
      <c r="AJ474" s="99" t="s">
        <v>163</v>
      </c>
      <c r="AK474" s="99"/>
      <c r="AL474" s="99"/>
      <c r="AM474" s="110">
        <v>41131</v>
      </c>
      <c r="AN474" s="107">
        <v>8</v>
      </c>
      <c r="AO474" s="100"/>
      <c r="AQ474" s="105" t="s">
        <v>5348</v>
      </c>
      <c r="AS474" s="96">
        <v>10</v>
      </c>
      <c r="AT474" s="96" t="s">
        <v>7646</v>
      </c>
    </row>
    <row r="475" spans="1:46" ht="19.5" customHeight="1" x14ac:dyDescent="0.2">
      <c r="A475" s="118">
        <v>20449</v>
      </c>
      <c r="B475" s="119" t="s">
        <v>4198</v>
      </c>
      <c r="C475" s="119" t="s">
        <v>227</v>
      </c>
      <c r="D475" s="100" t="s">
        <v>138</v>
      </c>
      <c r="E475" s="101">
        <v>30741</v>
      </c>
      <c r="F475" s="100" t="s">
        <v>734</v>
      </c>
      <c r="G475" s="99" t="s">
        <v>4536</v>
      </c>
      <c r="H475" s="100" t="s">
        <v>2369</v>
      </c>
      <c r="I475" s="101">
        <v>38596</v>
      </c>
      <c r="J475" s="100" t="s">
        <v>734</v>
      </c>
      <c r="K475" s="100" t="s">
        <v>4044</v>
      </c>
      <c r="L475" s="100" t="s">
        <v>4199</v>
      </c>
      <c r="M475" s="102" t="s">
        <v>4034</v>
      </c>
      <c r="N475" s="103"/>
      <c r="O475" s="99" t="s">
        <v>2816</v>
      </c>
      <c r="P475" s="100" t="s">
        <v>623</v>
      </c>
      <c r="Q475" s="100" t="s">
        <v>7959</v>
      </c>
      <c r="R475" s="100"/>
      <c r="S475" s="99" t="s">
        <v>4742</v>
      </c>
      <c r="T475" s="99" t="s">
        <v>4742</v>
      </c>
      <c r="U475" s="100" t="s">
        <v>4200</v>
      </c>
      <c r="V475" s="100" t="s">
        <v>4097</v>
      </c>
      <c r="W475" s="100" t="s">
        <v>2370</v>
      </c>
      <c r="X475" s="100" t="s">
        <v>16</v>
      </c>
      <c r="Y475" s="99" t="s">
        <v>3011</v>
      </c>
      <c r="Z475" s="99"/>
      <c r="AA475" s="99" t="s">
        <v>139</v>
      </c>
      <c r="AB475" s="105" t="s">
        <v>230</v>
      </c>
      <c r="AC475" s="100" t="s">
        <v>31</v>
      </c>
      <c r="AD475" s="99" t="s">
        <v>37</v>
      </c>
      <c r="AE475" s="99" t="s">
        <v>117</v>
      </c>
      <c r="AF475" s="101">
        <v>41142</v>
      </c>
      <c r="AG475" s="104">
        <v>8</v>
      </c>
      <c r="AH475" s="101">
        <v>41365</v>
      </c>
      <c r="AI475" s="104">
        <v>4</v>
      </c>
      <c r="AJ475" s="105" t="s">
        <v>119</v>
      </c>
      <c r="AK475" s="106" t="s">
        <v>623</v>
      </c>
      <c r="AL475" s="106"/>
      <c r="AM475" s="110"/>
      <c r="AN475" s="107"/>
      <c r="AO475" s="100" t="s">
        <v>623</v>
      </c>
      <c r="AP475" s="107"/>
      <c r="AQ475" s="105" t="s">
        <v>5348</v>
      </c>
      <c r="AR475" s="107"/>
      <c r="AS475" s="96">
        <v>2</v>
      </c>
      <c r="AT475" s="96" t="s">
        <v>7646</v>
      </c>
    </row>
    <row r="476" spans="1:46" ht="15.75" customHeight="1" x14ac:dyDescent="0.2">
      <c r="A476" s="118">
        <v>20450</v>
      </c>
      <c r="B476" s="127" t="s">
        <v>2371</v>
      </c>
      <c r="C476" s="127" t="s">
        <v>1102</v>
      </c>
      <c r="D476" s="100" t="s">
        <v>138</v>
      </c>
      <c r="E476" s="101">
        <v>33148</v>
      </c>
      <c r="F476" s="100"/>
      <c r="G476" s="99" t="s">
        <v>184</v>
      </c>
      <c r="H476" s="100" t="s">
        <v>2372</v>
      </c>
      <c r="I476" s="101">
        <v>39507</v>
      </c>
      <c r="J476" s="100" t="s">
        <v>184</v>
      </c>
      <c r="K476" s="100"/>
      <c r="L476" s="100">
        <v>0</v>
      </c>
      <c r="M476" s="102">
        <v>0</v>
      </c>
      <c r="N476" s="103"/>
      <c r="O476" s="216" t="s">
        <v>6310</v>
      </c>
      <c r="P476" s="100"/>
      <c r="Q476" s="100" t="s">
        <v>2375</v>
      </c>
      <c r="R476" s="100"/>
      <c r="S476" s="99" t="s">
        <v>2373</v>
      </c>
      <c r="T476" s="99" t="s">
        <v>2374</v>
      </c>
      <c r="U476" s="100" t="s">
        <v>2376</v>
      </c>
      <c r="V476" s="100"/>
      <c r="W476" s="100" t="s">
        <v>2377</v>
      </c>
      <c r="X476" s="100" t="s">
        <v>17</v>
      </c>
      <c r="Y476" s="99" t="s">
        <v>5252</v>
      </c>
      <c r="Z476" s="99"/>
      <c r="AA476" s="99" t="s">
        <v>139</v>
      </c>
      <c r="AB476" s="105" t="s">
        <v>230</v>
      </c>
      <c r="AC476" s="102" t="s">
        <v>25</v>
      </c>
      <c r="AD476" s="105"/>
      <c r="AE476" s="105" t="s">
        <v>117</v>
      </c>
      <c r="AF476" s="101"/>
      <c r="AG476" s="101"/>
      <c r="AH476" s="101"/>
      <c r="AI476" s="104" t="s">
        <v>623</v>
      </c>
      <c r="AJ476" s="99" t="s">
        <v>163</v>
      </c>
      <c r="AK476" s="99"/>
      <c r="AL476" s="99"/>
      <c r="AM476" s="110">
        <v>41216</v>
      </c>
      <c r="AN476" s="107">
        <v>11</v>
      </c>
      <c r="AO476" s="100"/>
      <c r="AQ476" s="105" t="s">
        <v>5349</v>
      </c>
      <c r="AS476" s="96">
        <v>10</v>
      </c>
      <c r="AT476" s="96" t="s">
        <v>7646</v>
      </c>
    </row>
    <row r="477" spans="1:46" ht="15.75" customHeight="1" x14ac:dyDescent="0.2">
      <c r="A477" s="118">
        <v>20451</v>
      </c>
      <c r="B477" s="127" t="s">
        <v>2378</v>
      </c>
      <c r="C477" s="127" t="s">
        <v>472</v>
      </c>
      <c r="D477" s="100" t="s">
        <v>138</v>
      </c>
      <c r="E477" s="101">
        <v>32765</v>
      </c>
      <c r="F477" s="100"/>
      <c r="G477" s="99" t="s">
        <v>110</v>
      </c>
      <c r="H477" s="100" t="s">
        <v>2379</v>
      </c>
      <c r="I477" s="101">
        <v>39904</v>
      </c>
      <c r="J477" s="100" t="s">
        <v>110</v>
      </c>
      <c r="K477" s="100" t="s">
        <v>158</v>
      </c>
      <c r="L477" s="100" t="s">
        <v>2384</v>
      </c>
      <c r="M477" s="102" t="s">
        <v>2385</v>
      </c>
      <c r="N477" s="103"/>
      <c r="O477" s="216" t="s">
        <v>6311</v>
      </c>
      <c r="P477" s="100"/>
      <c r="Q477" s="100" t="s">
        <v>2382</v>
      </c>
      <c r="R477" s="100"/>
      <c r="S477" s="99" t="s">
        <v>2380</v>
      </c>
      <c r="T477" s="99" t="s">
        <v>2381</v>
      </c>
      <c r="U477" s="100" t="s">
        <v>2383</v>
      </c>
      <c r="V477" s="100"/>
      <c r="W477" s="100">
        <v>0</v>
      </c>
      <c r="X477" s="100" t="s">
        <v>17</v>
      </c>
      <c r="Y477" s="99" t="s">
        <v>5252</v>
      </c>
      <c r="Z477" s="99"/>
      <c r="AA477" s="99" t="s">
        <v>139</v>
      </c>
      <c r="AB477" s="105" t="s">
        <v>230</v>
      </c>
      <c r="AC477" s="102" t="s">
        <v>31</v>
      </c>
      <c r="AD477" s="105" t="s">
        <v>36</v>
      </c>
      <c r="AE477" s="105" t="s">
        <v>117</v>
      </c>
      <c r="AF477" s="101"/>
      <c r="AG477" s="101"/>
      <c r="AH477" s="101"/>
      <c r="AI477" s="104" t="s">
        <v>623</v>
      </c>
      <c r="AJ477" s="99" t="s">
        <v>163</v>
      </c>
      <c r="AK477" s="99"/>
      <c r="AL477" s="99"/>
      <c r="AM477" s="110">
        <v>41194</v>
      </c>
      <c r="AN477" s="107">
        <v>10</v>
      </c>
      <c r="AO477" s="100"/>
      <c r="AQ477" s="99"/>
      <c r="AS477" s="96">
        <v>9</v>
      </c>
      <c r="AT477" s="96" t="s">
        <v>7646</v>
      </c>
    </row>
    <row r="478" spans="1:46" ht="15.75" customHeight="1" x14ac:dyDescent="0.2">
      <c r="A478" s="118">
        <v>20452</v>
      </c>
      <c r="B478" s="127" t="s">
        <v>2387</v>
      </c>
      <c r="C478" s="127" t="s">
        <v>1500</v>
      </c>
      <c r="D478" s="100" t="s">
        <v>138</v>
      </c>
      <c r="E478" s="101">
        <v>32524</v>
      </c>
      <c r="F478" s="100"/>
      <c r="G478" s="99" t="s">
        <v>184</v>
      </c>
      <c r="H478" s="100" t="s">
        <v>2388</v>
      </c>
      <c r="I478" s="101">
        <v>38601</v>
      </c>
      <c r="J478" s="100" t="s">
        <v>110</v>
      </c>
      <c r="K478" s="100" t="s">
        <v>158</v>
      </c>
      <c r="L478" s="100" t="s">
        <v>219</v>
      </c>
      <c r="M478" s="102" t="s">
        <v>2392</v>
      </c>
      <c r="N478" s="103"/>
      <c r="O478" s="216" t="s">
        <v>6312</v>
      </c>
      <c r="P478" s="100"/>
      <c r="Q478" s="100" t="s">
        <v>2391</v>
      </c>
      <c r="R478" s="100"/>
      <c r="S478" s="99" t="s">
        <v>2389</v>
      </c>
      <c r="T478" s="99" t="s">
        <v>2390</v>
      </c>
      <c r="U478" s="100">
        <v>0</v>
      </c>
      <c r="V478" s="100"/>
      <c r="W478" s="100">
        <v>0</v>
      </c>
      <c r="X478" s="100" t="s">
        <v>17</v>
      </c>
      <c r="Y478" s="99" t="s">
        <v>5252</v>
      </c>
      <c r="Z478" s="99"/>
      <c r="AA478" s="99" t="s">
        <v>139</v>
      </c>
      <c r="AB478" s="105" t="s">
        <v>230</v>
      </c>
      <c r="AC478" s="102" t="s">
        <v>31</v>
      </c>
      <c r="AD478" s="105" t="s">
        <v>36</v>
      </c>
      <c r="AE478" s="105" t="s">
        <v>117</v>
      </c>
      <c r="AF478" s="101"/>
      <c r="AG478" s="101"/>
      <c r="AH478" s="101"/>
      <c r="AI478" s="104" t="s">
        <v>623</v>
      </c>
      <c r="AJ478" s="99" t="s">
        <v>163</v>
      </c>
      <c r="AK478" s="99"/>
      <c r="AL478" s="99"/>
      <c r="AM478" s="110">
        <v>41194</v>
      </c>
      <c r="AN478" s="107">
        <v>10</v>
      </c>
      <c r="AO478" s="100"/>
      <c r="AQ478" s="99"/>
      <c r="AS478" s="96">
        <v>1</v>
      </c>
      <c r="AT478" s="96" t="s">
        <v>7646</v>
      </c>
    </row>
    <row r="479" spans="1:46" ht="15.75" customHeight="1" x14ac:dyDescent="0.2">
      <c r="A479" s="118">
        <v>20453</v>
      </c>
      <c r="B479" s="119" t="s">
        <v>456</v>
      </c>
      <c r="C479" s="127" t="s">
        <v>137</v>
      </c>
      <c r="D479" s="100" t="s">
        <v>138</v>
      </c>
      <c r="E479" s="101">
        <v>27314</v>
      </c>
      <c r="F479" s="100" t="s">
        <v>153</v>
      </c>
      <c r="G479" s="99" t="s">
        <v>153</v>
      </c>
      <c r="H479" s="100" t="s">
        <v>2393</v>
      </c>
      <c r="I479" s="101">
        <v>38834</v>
      </c>
      <c r="J479" s="100" t="s">
        <v>110</v>
      </c>
      <c r="K479" s="100" t="s">
        <v>4020</v>
      </c>
      <c r="L479" s="100" t="s">
        <v>6517</v>
      </c>
      <c r="M479" s="102" t="s">
        <v>4375</v>
      </c>
      <c r="N479" s="103">
        <v>2003</v>
      </c>
      <c r="O479" s="99" t="s">
        <v>5502</v>
      </c>
      <c r="P479" s="100"/>
      <c r="Q479" s="100" t="s">
        <v>2394</v>
      </c>
      <c r="R479" s="100"/>
      <c r="S479" s="99" t="s">
        <v>6518</v>
      </c>
      <c r="T479" s="99" t="s">
        <v>6518</v>
      </c>
      <c r="U479" s="100"/>
      <c r="V479" s="100"/>
      <c r="W479" s="100"/>
      <c r="X479" s="100" t="s">
        <v>16</v>
      </c>
      <c r="Y479" s="99" t="s">
        <v>3011</v>
      </c>
      <c r="Z479" s="99"/>
      <c r="AA479" s="99" t="s">
        <v>139</v>
      </c>
      <c r="AB479" s="105" t="s">
        <v>230</v>
      </c>
      <c r="AC479" s="100" t="s">
        <v>31</v>
      </c>
      <c r="AD479" s="99" t="s">
        <v>37</v>
      </c>
      <c r="AE479" s="99" t="s">
        <v>117</v>
      </c>
      <c r="AF479" s="101">
        <v>41151</v>
      </c>
      <c r="AG479" s="104">
        <v>8</v>
      </c>
      <c r="AH479" s="101">
        <v>41212</v>
      </c>
      <c r="AI479" s="104">
        <v>10</v>
      </c>
      <c r="AJ479" s="105" t="s">
        <v>119</v>
      </c>
      <c r="AK479" s="106" t="s">
        <v>623</v>
      </c>
      <c r="AL479" s="106"/>
      <c r="AM479" s="110"/>
      <c r="AN479" s="107"/>
      <c r="AO479" s="100" t="s">
        <v>623</v>
      </c>
      <c r="AP479" s="107"/>
      <c r="AQ479" s="105" t="s">
        <v>5348</v>
      </c>
      <c r="AR479" s="107"/>
      <c r="AS479" s="96">
        <v>10</v>
      </c>
      <c r="AT479" s="96" t="s">
        <v>7646</v>
      </c>
    </row>
    <row r="480" spans="1:46" ht="19.5" customHeight="1" x14ac:dyDescent="0.2">
      <c r="A480" s="118">
        <v>20454</v>
      </c>
      <c r="B480" s="119" t="s">
        <v>322</v>
      </c>
      <c r="C480" s="119" t="s">
        <v>487</v>
      </c>
      <c r="D480" s="100" t="s">
        <v>138</v>
      </c>
      <c r="E480" s="101">
        <v>32624</v>
      </c>
      <c r="F480" s="100"/>
      <c r="G480" s="99" t="s">
        <v>4536</v>
      </c>
      <c r="H480" s="100" t="s">
        <v>2395</v>
      </c>
      <c r="I480" s="101">
        <v>39126</v>
      </c>
      <c r="J480" s="100" t="s">
        <v>734</v>
      </c>
      <c r="K480" s="100" t="s">
        <v>4020</v>
      </c>
      <c r="L480" s="100" t="s">
        <v>623</v>
      </c>
      <c r="M480" s="102" t="s">
        <v>623</v>
      </c>
      <c r="N480" s="103"/>
      <c r="O480" s="99" t="s">
        <v>2812</v>
      </c>
      <c r="P480" s="100" t="s">
        <v>623</v>
      </c>
      <c r="Q480" s="100" t="s">
        <v>2396</v>
      </c>
      <c r="R480" s="100" t="s">
        <v>623</v>
      </c>
      <c r="S480" s="99" t="s">
        <v>4743</v>
      </c>
      <c r="T480" s="99" t="s">
        <v>5082</v>
      </c>
      <c r="U480" s="100" t="s">
        <v>623</v>
      </c>
      <c r="V480" s="100"/>
      <c r="W480" s="100" t="s">
        <v>623</v>
      </c>
      <c r="X480" s="100" t="s">
        <v>17</v>
      </c>
      <c r="Y480" s="99" t="s">
        <v>5252</v>
      </c>
      <c r="Z480" s="99"/>
      <c r="AA480" s="99" t="s">
        <v>139</v>
      </c>
      <c r="AB480" s="105" t="s">
        <v>230</v>
      </c>
      <c r="AC480" s="100" t="s">
        <v>7918</v>
      </c>
      <c r="AD480" s="99"/>
      <c r="AE480" s="99" t="s">
        <v>117</v>
      </c>
      <c r="AF480" s="101">
        <v>41151</v>
      </c>
      <c r="AG480" s="104">
        <v>8</v>
      </c>
      <c r="AH480" s="101">
        <v>41212</v>
      </c>
      <c r="AI480" s="104">
        <v>10</v>
      </c>
      <c r="AJ480" s="105" t="s">
        <v>119</v>
      </c>
      <c r="AK480" s="106" t="s">
        <v>623</v>
      </c>
      <c r="AL480" s="106"/>
      <c r="AM480" s="110"/>
      <c r="AN480" s="107"/>
      <c r="AO480" s="100" t="s">
        <v>623</v>
      </c>
      <c r="AP480" s="107"/>
      <c r="AQ480" s="105" t="s">
        <v>5348</v>
      </c>
      <c r="AR480" s="107"/>
      <c r="AS480" s="96">
        <v>4</v>
      </c>
      <c r="AT480" s="96" t="s">
        <v>7646</v>
      </c>
    </row>
    <row r="481" spans="1:46" ht="19.5" customHeight="1" x14ac:dyDescent="0.2">
      <c r="A481" s="118">
        <v>20455</v>
      </c>
      <c r="B481" s="127" t="s">
        <v>2397</v>
      </c>
      <c r="C481" s="127" t="s">
        <v>637</v>
      </c>
      <c r="D481" s="100" t="s">
        <v>138</v>
      </c>
      <c r="E481" s="101"/>
      <c r="F481" s="100"/>
      <c r="G481" s="99" t="s">
        <v>162</v>
      </c>
      <c r="H481" s="100" t="s">
        <v>2398</v>
      </c>
      <c r="I481" s="101">
        <v>38421</v>
      </c>
      <c r="J481" s="100" t="s">
        <v>162</v>
      </c>
      <c r="K481" s="100" t="s">
        <v>158</v>
      </c>
      <c r="L481" s="100" t="s">
        <v>2347</v>
      </c>
      <c r="M481" s="102" t="s">
        <v>2348</v>
      </c>
      <c r="N481" s="103"/>
      <c r="O481" s="216" t="s">
        <v>6313</v>
      </c>
      <c r="P481" s="100"/>
      <c r="Q481" s="100" t="s">
        <v>2401</v>
      </c>
      <c r="R481" s="100"/>
      <c r="S481" s="99" t="s">
        <v>2399</v>
      </c>
      <c r="T481" s="99" t="s">
        <v>2400</v>
      </c>
      <c r="U481" s="100" t="s">
        <v>2402</v>
      </c>
      <c r="V481" s="100"/>
      <c r="W481" s="100">
        <v>0</v>
      </c>
      <c r="X481" s="100" t="s">
        <v>17</v>
      </c>
      <c r="Y481" s="99" t="s">
        <v>5252</v>
      </c>
      <c r="Z481" s="99"/>
      <c r="AA481" s="99" t="s">
        <v>139</v>
      </c>
      <c r="AB481" s="105" t="s">
        <v>230</v>
      </c>
      <c r="AC481" s="102" t="s">
        <v>48</v>
      </c>
      <c r="AD481" s="105"/>
      <c r="AE481" s="105" t="s">
        <v>117</v>
      </c>
      <c r="AF481" s="101"/>
      <c r="AG481" s="101"/>
      <c r="AH481" s="101"/>
      <c r="AI481" s="104" t="s">
        <v>623</v>
      </c>
      <c r="AJ481" s="99" t="s">
        <v>163</v>
      </c>
      <c r="AK481" s="99"/>
      <c r="AL481" s="99"/>
      <c r="AM481" s="110">
        <v>41174</v>
      </c>
      <c r="AN481" s="107">
        <v>9</v>
      </c>
      <c r="AO481" s="100"/>
      <c r="AQ481" s="99"/>
      <c r="AS481" s="96" t="s">
        <v>623</v>
      </c>
      <c r="AT481" s="96" t="s">
        <v>7646</v>
      </c>
    </row>
    <row r="482" spans="1:46" ht="19.5" customHeight="1" x14ac:dyDescent="0.2">
      <c r="A482" s="118">
        <v>20456</v>
      </c>
      <c r="B482" s="119" t="s">
        <v>2433</v>
      </c>
      <c r="C482" s="119" t="s">
        <v>527</v>
      </c>
      <c r="D482" s="100" t="s">
        <v>138</v>
      </c>
      <c r="E482" s="101"/>
      <c r="F482" s="100"/>
      <c r="G482" s="99" t="s">
        <v>2565</v>
      </c>
      <c r="H482" s="100" t="s">
        <v>623</v>
      </c>
      <c r="I482" s="101"/>
      <c r="J482" s="100"/>
      <c r="K482" s="100" t="s">
        <v>4020</v>
      </c>
      <c r="L482" s="100" t="s">
        <v>623</v>
      </c>
      <c r="M482" s="102" t="s">
        <v>623</v>
      </c>
      <c r="N482" s="103"/>
      <c r="O482" s="99"/>
      <c r="P482" s="100"/>
      <c r="Q482" s="100"/>
      <c r="R482" s="100"/>
      <c r="S482" s="99" t="s">
        <v>2565</v>
      </c>
      <c r="T482" s="99" t="s">
        <v>2565</v>
      </c>
      <c r="U482" s="100"/>
      <c r="V482" s="100"/>
      <c r="W482" s="100"/>
      <c r="X482" s="100" t="s">
        <v>17</v>
      </c>
      <c r="Y482" s="99" t="s">
        <v>5252</v>
      </c>
      <c r="Z482" s="99"/>
      <c r="AA482" s="99" t="s">
        <v>139</v>
      </c>
      <c r="AB482" s="105" t="s">
        <v>230</v>
      </c>
      <c r="AC482" s="100" t="s">
        <v>31</v>
      </c>
      <c r="AD482" s="99"/>
      <c r="AE482" s="99" t="s">
        <v>117</v>
      </c>
      <c r="AF482" s="101">
        <v>41164</v>
      </c>
      <c r="AG482" s="104">
        <v>9</v>
      </c>
      <c r="AH482" s="101">
        <v>41365</v>
      </c>
      <c r="AI482" s="104">
        <v>4</v>
      </c>
      <c r="AJ482" s="108" t="s">
        <v>163</v>
      </c>
      <c r="AK482" s="112" t="s">
        <v>623</v>
      </c>
      <c r="AL482" s="112"/>
      <c r="AM482" s="110">
        <v>41241</v>
      </c>
      <c r="AN482" s="107">
        <v>11</v>
      </c>
      <c r="AO482" s="109" t="s">
        <v>623</v>
      </c>
      <c r="AP482" s="107"/>
      <c r="AQ482" s="108"/>
      <c r="AR482" s="107"/>
      <c r="AS482" s="96" t="s">
        <v>623</v>
      </c>
      <c r="AT482" s="96" t="s">
        <v>7646</v>
      </c>
    </row>
    <row r="483" spans="1:46" ht="19.5" customHeight="1" x14ac:dyDescent="0.2">
      <c r="A483" s="118">
        <v>20457</v>
      </c>
      <c r="B483" s="119" t="s">
        <v>210</v>
      </c>
      <c r="C483" s="119" t="s">
        <v>2404</v>
      </c>
      <c r="D483" s="100" t="s">
        <v>138</v>
      </c>
      <c r="E483" s="101">
        <v>33129</v>
      </c>
      <c r="F483" s="100"/>
      <c r="G483" s="99" t="s">
        <v>4523</v>
      </c>
      <c r="H483" s="100" t="s">
        <v>2405</v>
      </c>
      <c r="I483" s="101">
        <v>40752</v>
      </c>
      <c r="J483" s="100" t="s">
        <v>1429</v>
      </c>
      <c r="K483" s="100" t="s">
        <v>4020</v>
      </c>
      <c r="L483" s="100" t="s">
        <v>1678</v>
      </c>
      <c r="M483" s="102" t="s">
        <v>2022</v>
      </c>
      <c r="N483" s="103"/>
      <c r="O483" s="99" t="s">
        <v>2909</v>
      </c>
      <c r="P483" s="100"/>
      <c r="Q483" s="100" t="s">
        <v>2406</v>
      </c>
      <c r="R483" s="100"/>
      <c r="S483" s="99" t="s">
        <v>4847</v>
      </c>
      <c r="T483" s="99" t="s">
        <v>5146</v>
      </c>
      <c r="U483" s="100"/>
      <c r="V483" s="100"/>
      <c r="W483" s="100"/>
      <c r="X483" s="102" t="s">
        <v>16</v>
      </c>
      <c r="Y483" s="99" t="s">
        <v>3011</v>
      </c>
      <c r="Z483" s="99"/>
      <c r="AA483" s="99" t="s">
        <v>139</v>
      </c>
      <c r="AB483" s="105" t="s">
        <v>230</v>
      </c>
      <c r="AC483" s="100" t="s">
        <v>2672</v>
      </c>
      <c r="AD483" s="99" t="s">
        <v>2673</v>
      </c>
      <c r="AE483" s="99" t="s">
        <v>226</v>
      </c>
      <c r="AF483" s="101">
        <v>41164</v>
      </c>
      <c r="AG483" s="104">
        <v>9</v>
      </c>
      <c r="AH483" s="101">
        <v>41275</v>
      </c>
      <c r="AI483" s="104">
        <v>1</v>
      </c>
      <c r="AJ483" s="105" t="s">
        <v>163</v>
      </c>
      <c r="AK483" s="106" t="s">
        <v>623</v>
      </c>
      <c r="AL483" s="106"/>
      <c r="AM483" s="110">
        <v>41545</v>
      </c>
      <c r="AN483" s="107">
        <v>9</v>
      </c>
      <c r="AO483" s="100" t="s">
        <v>623</v>
      </c>
      <c r="AP483" s="107"/>
      <c r="AQ483" s="105" t="s">
        <v>5348</v>
      </c>
      <c r="AR483" s="107"/>
      <c r="AS483" s="96">
        <v>9</v>
      </c>
      <c r="AT483" s="96" t="s">
        <v>7646</v>
      </c>
    </row>
    <row r="484" spans="1:46" ht="19.5" customHeight="1" x14ac:dyDescent="0.2">
      <c r="A484" s="118">
        <v>20458</v>
      </c>
      <c r="B484" s="119" t="s">
        <v>2407</v>
      </c>
      <c r="C484" s="119" t="s">
        <v>445</v>
      </c>
      <c r="D484" s="100" t="s">
        <v>138</v>
      </c>
      <c r="E484" s="101">
        <v>32477</v>
      </c>
      <c r="F484" s="100"/>
      <c r="G484" s="99" t="s">
        <v>4549</v>
      </c>
      <c r="H484" s="100" t="s">
        <v>2409</v>
      </c>
      <c r="I484" s="101">
        <v>38148</v>
      </c>
      <c r="J484" s="100" t="s">
        <v>2408</v>
      </c>
      <c r="K484" s="100" t="s">
        <v>4020</v>
      </c>
      <c r="L484" s="100" t="s">
        <v>2411</v>
      </c>
      <c r="M484" s="102" t="s">
        <v>4024</v>
      </c>
      <c r="N484" s="103"/>
      <c r="O484" s="99" t="s">
        <v>2913</v>
      </c>
      <c r="P484" s="100" t="s">
        <v>623</v>
      </c>
      <c r="Q484" s="100" t="s">
        <v>2410</v>
      </c>
      <c r="R484" s="100" t="s">
        <v>623</v>
      </c>
      <c r="S484" s="99" t="s">
        <v>4797</v>
      </c>
      <c r="T484" s="99" t="s">
        <v>5114</v>
      </c>
      <c r="U484" s="100" t="s">
        <v>623</v>
      </c>
      <c r="V484" s="100"/>
      <c r="W484" s="100" t="s">
        <v>623</v>
      </c>
      <c r="X484" s="102" t="s">
        <v>16</v>
      </c>
      <c r="Y484" s="99" t="s">
        <v>3011</v>
      </c>
      <c r="Z484" s="99"/>
      <c r="AA484" s="99" t="s">
        <v>139</v>
      </c>
      <c r="AB484" s="105" t="s">
        <v>230</v>
      </c>
      <c r="AC484" s="100" t="s">
        <v>2672</v>
      </c>
      <c r="AD484" s="99" t="s">
        <v>2673</v>
      </c>
      <c r="AE484" s="99" t="s">
        <v>226</v>
      </c>
      <c r="AF484" s="101">
        <v>41164</v>
      </c>
      <c r="AG484" s="104">
        <v>9</v>
      </c>
      <c r="AH484" s="101">
        <v>41275</v>
      </c>
      <c r="AI484" s="104">
        <v>1</v>
      </c>
      <c r="AJ484" s="105" t="s">
        <v>119</v>
      </c>
      <c r="AK484" s="106" t="s">
        <v>623</v>
      </c>
      <c r="AL484" s="106"/>
      <c r="AM484" s="110"/>
      <c r="AN484" s="107" t="s">
        <v>623</v>
      </c>
      <c r="AO484" s="100" t="s">
        <v>623</v>
      </c>
      <c r="AP484" s="107"/>
      <c r="AQ484" s="105" t="s">
        <v>5348</v>
      </c>
      <c r="AR484" s="107"/>
      <c r="AS484" s="96">
        <v>11</v>
      </c>
      <c r="AT484" s="96" t="s">
        <v>7646</v>
      </c>
    </row>
    <row r="485" spans="1:46" ht="19.5" customHeight="1" x14ac:dyDescent="0.2">
      <c r="A485" s="118">
        <v>20459</v>
      </c>
      <c r="B485" s="127" t="s">
        <v>2407</v>
      </c>
      <c r="C485" s="127" t="s">
        <v>382</v>
      </c>
      <c r="D485" s="100" t="s">
        <v>109</v>
      </c>
      <c r="E485" s="101">
        <v>32551</v>
      </c>
      <c r="F485" s="100"/>
      <c r="G485" s="99" t="s">
        <v>1202</v>
      </c>
      <c r="H485" s="100" t="s">
        <v>2412</v>
      </c>
      <c r="I485" s="101">
        <v>38225</v>
      </c>
      <c r="J485" s="100" t="s">
        <v>684</v>
      </c>
      <c r="K485" s="100" t="s">
        <v>301</v>
      </c>
      <c r="L485" s="100" t="s">
        <v>2288</v>
      </c>
      <c r="M485" s="102" t="s">
        <v>887</v>
      </c>
      <c r="N485" s="103"/>
      <c r="O485" s="216" t="s">
        <v>6314</v>
      </c>
      <c r="P485" s="100"/>
      <c r="Q485" s="100" t="s">
        <v>2414</v>
      </c>
      <c r="R485" s="100"/>
      <c r="S485" s="99" t="s">
        <v>2413</v>
      </c>
      <c r="T485" s="99"/>
      <c r="U485" s="100" t="s">
        <v>2415</v>
      </c>
      <c r="V485" s="100"/>
      <c r="W485" s="100">
        <v>0</v>
      </c>
      <c r="X485" s="100" t="s">
        <v>17</v>
      </c>
      <c r="Y485" s="99" t="s">
        <v>5252</v>
      </c>
      <c r="Z485" s="99"/>
      <c r="AA485" s="99" t="s">
        <v>139</v>
      </c>
      <c r="AB485" s="105" t="s">
        <v>230</v>
      </c>
      <c r="AC485" s="102" t="s">
        <v>72</v>
      </c>
      <c r="AD485" s="105"/>
      <c r="AE485" s="105" t="s">
        <v>226</v>
      </c>
      <c r="AF485" s="101"/>
      <c r="AG485" s="101"/>
      <c r="AH485" s="101"/>
      <c r="AI485" s="104" t="s">
        <v>623</v>
      </c>
      <c r="AJ485" s="99" t="s">
        <v>163</v>
      </c>
      <c r="AK485" s="99"/>
      <c r="AL485" s="99"/>
      <c r="AM485" s="110">
        <v>41214</v>
      </c>
      <c r="AN485" s="107">
        <v>11</v>
      </c>
      <c r="AO485" s="100"/>
      <c r="AQ485" s="99"/>
      <c r="AS485" s="96">
        <v>2</v>
      </c>
      <c r="AT485" s="96" t="s">
        <v>7646</v>
      </c>
    </row>
    <row r="486" spans="1:46" ht="19.5" customHeight="1" x14ac:dyDescent="0.2">
      <c r="A486" s="118">
        <v>20460</v>
      </c>
      <c r="B486" s="119" t="s">
        <v>204</v>
      </c>
      <c r="C486" s="119" t="s">
        <v>549</v>
      </c>
      <c r="D486" s="100" t="s">
        <v>138</v>
      </c>
      <c r="E486" s="101">
        <v>33194</v>
      </c>
      <c r="F486" s="100"/>
      <c r="G486" s="99" t="s">
        <v>4489</v>
      </c>
      <c r="H486" s="100" t="s">
        <v>2416</v>
      </c>
      <c r="I486" s="101">
        <v>41085</v>
      </c>
      <c r="J486" s="100" t="s">
        <v>692</v>
      </c>
      <c r="K486" s="100" t="s">
        <v>4020</v>
      </c>
      <c r="L486" s="100" t="s">
        <v>2288</v>
      </c>
      <c r="M486" s="102" t="s">
        <v>1840</v>
      </c>
      <c r="N486" s="103"/>
      <c r="O486" s="99" t="s">
        <v>4043</v>
      </c>
      <c r="P486" s="100" t="s">
        <v>623</v>
      </c>
      <c r="Q486" s="100" t="s">
        <v>2417</v>
      </c>
      <c r="R486" s="100" t="s">
        <v>623</v>
      </c>
      <c r="S486" s="99" t="s">
        <v>4607</v>
      </c>
      <c r="T486" s="99" t="s">
        <v>4988</v>
      </c>
      <c r="U486" s="100" t="s">
        <v>623</v>
      </c>
      <c r="V486" s="100"/>
      <c r="W486" s="100" t="s">
        <v>623</v>
      </c>
      <c r="X486" s="100" t="s">
        <v>17</v>
      </c>
      <c r="Y486" s="99" t="s">
        <v>5252</v>
      </c>
      <c r="Z486" s="99"/>
      <c r="AA486" s="99" t="s">
        <v>139</v>
      </c>
      <c r="AB486" s="105" t="s">
        <v>230</v>
      </c>
      <c r="AC486" s="100" t="s">
        <v>2672</v>
      </c>
      <c r="AD486" s="99"/>
      <c r="AE486" s="99" t="s">
        <v>226</v>
      </c>
      <c r="AF486" s="101">
        <v>41164</v>
      </c>
      <c r="AG486" s="104">
        <v>9</v>
      </c>
      <c r="AH486" s="101"/>
      <c r="AI486" s="104" t="s">
        <v>623</v>
      </c>
      <c r="AJ486" s="108" t="s">
        <v>163</v>
      </c>
      <c r="AK486" s="112" t="s">
        <v>7642</v>
      </c>
      <c r="AL486" s="112"/>
      <c r="AM486" s="110">
        <v>41309</v>
      </c>
      <c r="AN486" s="107">
        <v>2</v>
      </c>
      <c r="AO486" s="109" t="s">
        <v>623</v>
      </c>
      <c r="AP486" s="107"/>
      <c r="AQ486" s="108"/>
      <c r="AR486" s="107"/>
      <c r="AS486" s="96">
        <v>11</v>
      </c>
      <c r="AT486" s="96" t="s">
        <v>7646</v>
      </c>
    </row>
    <row r="487" spans="1:46" ht="19.5" customHeight="1" x14ac:dyDescent="0.2">
      <c r="A487" s="118">
        <v>20461</v>
      </c>
      <c r="B487" s="127" t="s">
        <v>2418</v>
      </c>
      <c r="C487" s="127" t="s">
        <v>711</v>
      </c>
      <c r="D487" s="100" t="s">
        <v>138</v>
      </c>
      <c r="E487" s="101">
        <v>32872</v>
      </c>
      <c r="F487" s="100"/>
      <c r="G487" s="99" t="s">
        <v>110</v>
      </c>
      <c r="H487" s="100" t="s">
        <v>2419</v>
      </c>
      <c r="I487" s="101">
        <v>39867</v>
      </c>
      <c r="J487" s="100" t="s">
        <v>110</v>
      </c>
      <c r="K487" s="100" t="s">
        <v>158</v>
      </c>
      <c r="L487" s="100" t="s">
        <v>373</v>
      </c>
      <c r="M487" s="102" t="s">
        <v>2422</v>
      </c>
      <c r="N487" s="103"/>
      <c r="O487" s="216" t="s">
        <v>6315</v>
      </c>
      <c r="P487" s="100"/>
      <c r="Q487" s="100" t="s">
        <v>2421</v>
      </c>
      <c r="R487" s="100"/>
      <c r="S487" s="99" t="s">
        <v>2420</v>
      </c>
      <c r="T487" s="99" t="s">
        <v>2420</v>
      </c>
      <c r="U487" s="100">
        <v>0</v>
      </c>
      <c r="V487" s="100"/>
      <c r="W487" s="100">
        <v>0</v>
      </c>
      <c r="X487" s="100" t="s">
        <v>17</v>
      </c>
      <c r="Y487" s="99" t="s">
        <v>5252</v>
      </c>
      <c r="Z487" s="99"/>
      <c r="AA487" s="99" t="s">
        <v>139</v>
      </c>
      <c r="AB487" s="105" t="s">
        <v>230</v>
      </c>
      <c r="AC487" s="102" t="s">
        <v>25</v>
      </c>
      <c r="AD487" s="105"/>
      <c r="AE487" s="105" t="s">
        <v>117</v>
      </c>
      <c r="AF487" s="101"/>
      <c r="AG487" s="101"/>
      <c r="AH487" s="101"/>
      <c r="AI487" s="104" t="s">
        <v>623</v>
      </c>
      <c r="AJ487" s="99" t="s">
        <v>163</v>
      </c>
      <c r="AK487" s="99"/>
      <c r="AL487" s="104" t="s">
        <v>623</v>
      </c>
      <c r="AM487" s="110">
        <v>41273</v>
      </c>
      <c r="AN487" s="107">
        <v>12</v>
      </c>
      <c r="AO487" s="100"/>
      <c r="AQ487" s="105" t="s">
        <v>5349</v>
      </c>
      <c r="AS487" s="96">
        <v>12</v>
      </c>
      <c r="AT487" s="96" t="s">
        <v>7646</v>
      </c>
    </row>
    <row r="488" spans="1:46" ht="19.5" customHeight="1" x14ac:dyDescent="0.2">
      <c r="A488" s="118">
        <v>20462</v>
      </c>
      <c r="B488" s="119" t="s">
        <v>247</v>
      </c>
      <c r="C488" s="119" t="s">
        <v>311</v>
      </c>
      <c r="D488" s="100" t="s">
        <v>138</v>
      </c>
      <c r="E488" s="101">
        <v>30503</v>
      </c>
      <c r="F488" s="100" t="s">
        <v>275</v>
      </c>
      <c r="G488" s="99" t="s">
        <v>4546</v>
      </c>
      <c r="H488" s="100" t="s">
        <v>2425</v>
      </c>
      <c r="I488" s="101">
        <v>40600</v>
      </c>
      <c r="J488" s="100" t="s">
        <v>110</v>
      </c>
      <c r="K488" s="100" t="s">
        <v>4020</v>
      </c>
      <c r="L488" s="100" t="s">
        <v>373</v>
      </c>
      <c r="M488" s="102" t="s">
        <v>2222</v>
      </c>
      <c r="N488" s="103"/>
      <c r="O488" s="99" t="s">
        <v>2857</v>
      </c>
      <c r="P488" s="100" t="s">
        <v>623</v>
      </c>
      <c r="Q488" s="100" t="s">
        <v>2426</v>
      </c>
      <c r="R488" s="100" t="s">
        <v>623</v>
      </c>
      <c r="S488" s="99" t="s">
        <v>4785</v>
      </c>
      <c r="T488" s="99" t="s">
        <v>4785</v>
      </c>
      <c r="U488" s="100" t="s">
        <v>623</v>
      </c>
      <c r="V488" s="100"/>
      <c r="W488" s="100" t="s">
        <v>623</v>
      </c>
      <c r="X488" s="100" t="s">
        <v>17</v>
      </c>
      <c r="Y488" s="99" t="s">
        <v>5252</v>
      </c>
      <c r="Z488" s="99"/>
      <c r="AA488" s="99" t="s">
        <v>139</v>
      </c>
      <c r="AB488" s="105" t="s">
        <v>230</v>
      </c>
      <c r="AC488" s="100" t="s">
        <v>45</v>
      </c>
      <c r="AD488" s="99" t="s">
        <v>46</v>
      </c>
      <c r="AE488" s="99" t="s">
        <v>117</v>
      </c>
      <c r="AF488" s="101">
        <v>41169</v>
      </c>
      <c r="AG488" s="104">
        <v>9</v>
      </c>
      <c r="AH488" s="101">
        <v>41198</v>
      </c>
      <c r="AI488" s="104">
        <v>10</v>
      </c>
      <c r="AJ488" s="105" t="s">
        <v>163</v>
      </c>
      <c r="AK488" s="106" t="s">
        <v>623</v>
      </c>
      <c r="AL488" s="106"/>
      <c r="AM488" s="110">
        <v>41426</v>
      </c>
      <c r="AN488" s="107">
        <v>6</v>
      </c>
      <c r="AO488" s="100" t="s">
        <v>623</v>
      </c>
      <c r="AP488" s="107"/>
      <c r="AQ488" s="105"/>
      <c r="AR488" s="107"/>
      <c r="AS488" s="96">
        <v>7</v>
      </c>
      <c r="AT488" s="96" t="s">
        <v>7646</v>
      </c>
    </row>
    <row r="489" spans="1:46" ht="19.5" customHeight="1" x14ac:dyDescent="0.2">
      <c r="A489" s="118">
        <v>20463</v>
      </c>
      <c r="B489" s="119" t="s">
        <v>2838</v>
      </c>
      <c r="C489" s="119" t="s">
        <v>2429</v>
      </c>
      <c r="D489" s="100" t="s">
        <v>138</v>
      </c>
      <c r="E489" s="101">
        <v>33592</v>
      </c>
      <c r="F489" s="100"/>
      <c r="G489" s="99" t="s">
        <v>4553</v>
      </c>
      <c r="H489" s="100" t="s">
        <v>4278</v>
      </c>
      <c r="I489" s="101">
        <v>38457</v>
      </c>
      <c r="J489" s="100" t="s">
        <v>4279</v>
      </c>
      <c r="K489" s="100" t="s">
        <v>4020</v>
      </c>
      <c r="L489" s="100" t="s">
        <v>623</v>
      </c>
      <c r="M489" s="102" t="s">
        <v>623</v>
      </c>
      <c r="N489" s="103"/>
      <c r="O489" s="99" t="s">
        <v>2839</v>
      </c>
      <c r="P489" s="100" t="s">
        <v>623</v>
      </c>
      <c r="Q489" s="100" t="s">
        <v>4280</v>
      </c>
      <c r="R489" s="100" t="s">
        <v>623</v>
      </c>
      <c r="S489" s="99" t="s">
        <v>4813</v>
      </c>
      <c r="T489" s="99" t="s">
        <v>5124</v>
      </c>
      <c r="U489" s="100" t="s">
        <v>623</v>
      </c>
      <c r="V489" s="100"/>
      <c r="W489" s="100" t="s">
        <v>623</v>
      </c>
      <c r="X489" s="100" t="s">
        <v>17</v>
      </c>
      <c r="Y489" s="99" t="s">
        <v>5252</v>
      </c>
      <c r="Z489" s="99"/>
      <c r="AA489" s="99" t="s">
        <v>139</v>
      </c>
      <c r="AB489" s="105" t="s">
        <v>230</v>
      </c>
      <c r="AC489" s="100" t="s">
        <v>48</v>
      </c>
      <c r="AD489" s="99"/>
      <c r="AE489" s="99" t="s">
        <v>117</v>
      </c>
      <c r="AF489" s="101"/>
      <c r="AG489" s="104" t="s">
        <v>623</v>
      </c>
      <c r="AH489" s="101">
        <v>41153</v>
      </c>
      <c r="AI489" s="104">
        <v>9</v>
      </c>
      <c r="AJ489" s="108" t="s">
        <v>163</v>
      </c>
      <c r="AK489" s="112" t="s">
        <v>623</v>
      </c>
      <c r="AL489" s="112"/>
      <c r="AM489" s="110">
        <v>41365</v>
      </c>
      <c r="AN489" s="107">
        <v>4</v>
      </c>
      <c r="AO489" s="109" t="s">
        <v>623</v>
      </c>
      <c r="AP489" s="107"/>
      <c r="AQ489" s="108"/>
      <c r="AR489" s="107"/>
      <c r="AS489" s="96">
        <v>12</v>
      </c>
      <c r="AT489" s="96" t="s">
        <v>7646</v>
      </c>
    </row>
    <row r="490" spans="1:46" ht="19.5" customHeight="1" x14ac:dyDescent="0.2">
      <c r="A490" s="118">
        <v>20464</v>
      </c>
      <c r="B490" s="119" t="s">
        <v>2430</v>
      </c>
      <c r="C490" s="119" t="s">
        <v>513</v>
      </c>
      <c r="D490" s="100" t="s">
        <v>138</v>
      </c>
      <c r="E490" s="101">
        <v>31960</v>
      </c>
      <c r="F490" s="100" t="s">
        <v>4415</v>
      </c>
      <c r="G490" s="99" t="s">
        <v>4579</v>
      </c>
      <c r="H490" s="100" t="s">
        <v>2431</v>
      </c>
      <c r="I490" s="101">
        <v>37222</v>
      </c>
      <c r="J490" s="100" t="s">
        <v>110</v>
      </c>
      <c r="K490" s="100" t="s">
        <v>4020</v>
      </c>
      <c r="L490" s="100" t="s">
        <v>610</v>
      </c>
      <c r="M490" s="102" t="s">
        <v>4308</v>
      </c>
      <c r="N490" s="103"/>
      <c r="O490" s="99" t="s">
        <v>4416</v>
      </c>
      <c r="P490" s="100" t="s">
        <v>623</v>
      </c>
      <c r="Q490" s="100" t="s">
        <v>2432</v>
      </c>
      <c r="R490" s="100" t="s">
        <v>623</v>
      </c>
      <c r="S490" s="99" t="s">
        <v>4923</v>
      </c>
      <c r="T490" s="99" t="s">
        <v>4923</v>
      </c>
      <c r="U490" s="100" t="s">
        <v>4417</v>
      </c>
      <c r="V490" s="100" t="s">
        <v>4097</v>
      </c>
      <c r="W490" s="100" t="s">
        <v>623</v>
      </c>
      <c r="X490" s="100" t="s">
        <v>17</v>
      </c>
      <c r="Y490" s="99" t="s">
        <v>5252</v>
      </c>
      <c r="Z490" s="99"/>
      <c r="AA490" s="99" t="s">
        <v>139</v>
      </c>
      <c r="AB490" s="105" t="s">
        <v>230</v>
      </c>
      <c r="AC490" s="100" t="s">
        <v>49</v>
      </c>
      <c r="AD490" s="99"/>
      <c r="AE490" s="99" t="s">
        <v>117</v>
      </c>
      <c r="AF490" s="101">
        <v>41162</v>
      </c>
      <c r="AG490" s="104">
        <v>9</v>
      </c>
      <c r="AH490" s="101">
        <v>41162</v>
      </c>
      <c r="AI490" s="104">
        <v>9</v>
      </c>
      <c r="AJ490" s="105" t="s">
        <v>119</v>
      </c>
      <c r="AK490" s="106" t="s">
        <v>623</v>
      </c>
      <c r="AL490" s="106"/>
      <c r="AM490" s="110"/>
      <c r="AN490" s="107" t="s">
        <v>623</v>
      </c>
      <c r="AO490" s="100" t="s">
        <v>623</v>
      </c>
      <c r="AP490" s="107"/>
      <c r="AQ490" s="105" t="s">
        <v>5347</v>
      </c>
      <c r="AR490" s="107"/>
      <c r="AS490" s="96">
        <v>7</v>
      </c>
      <c r="AT490" s="96" t="s">
        <v>7646</v>
      </c>
    </row>
    <row r="491" spans="1:46" ht="19.5" customHeight="1" x14ac:dyDescent="0.2">
      <c r="A491" s="118">
        <v>20465</v>
      </c>
      <c r="B491" s="119" t="s">
        <v>4080</v>
      </c>
      <c r="C491" s="119" t="s">
        <v>527</v>
      </c>
      <c r="D491" s="100" t="s">
        <v>138</v>
      </c>
      <c r="E491" s="101">
        <v>30441</v>
      </c>
      <c r="F491" s="100"/>
      <c r="G491" s="99" t="s">
        <v>4504</v>
      </c>
      <c r="H491" s="100" t="s">
        <v>2434</v>
      </c>
      <c r="I491" s="101">
        <v>40092</v>
      </c>
      <c r="J491" s="100" t="s">
        <v>110</v>
      </c>
      <c r="K491" s="100" t="s">
        <v>4020</v>
      </c>
      <c r="L491" s="100" t="s">
        <v>4081</v>
      </c>
      <c r="M491" s="102" t="s">
        <v>2222</v>
      </c>
      <c r="N491" s="103"/>
      <c r="O491" s="99" t="s">
        <v>2827</v>
      </c>
      <c r="P491" s="100" t="s">
        <v>623</v>
      </c>
      <c r="Q491" s="100" t="s">
        <v>2435</v>
      </c>
      <c r="R491" s="100" t="s">
        <v>623</v>
      </c>
      <c r="S491" s="99" t="s">
        <v>4641</v>
      </c>
      <c r="T491" s="99" t="s">
        <v>5014</v>
      </c>
      <c r="U491" s="100" t="s">
        <v>4082</v>
      </c>
      <c r="V491" s="100" t="s">
        <v>2308</v>
      </c>
      <c r="W491" s="100" t="s">
        <v>623</v>
      </c>
      <c r="X491" s="100" t="s">
        <v>16</v>
      </c>
      <c r="Y491" s="99" t="s">
        <v>3011</v>
      </c>
      <c r="Z491" s="99"/>
      <c r="AA491" s="99" t="s">
        <v>139</v>
      </c>
      <c r="AB491" s="105" t="s">
        <v>230</v>
      </c>
      <c r="AC491" s="100" t="s">
        <v>31</v>
      </c>
      <c r="AD491" s="99" t="s">
        <v>37</v>
      </c>
      <c r="AE491" s="99" t="s">
        <v>117</v>
      </c>
      <c r="AF491" s="101">
        <v>41171</v>
      </c>
      <c r="AG491" s="104">
        <v>9</v>
      </c>
      <c r="AH491" s="101">
        <v>41365</v>
      </c>
      <c r="AI491" s="104">
        <v>4</v>
      </c>
      <c r="AJ491" s="105" t="s">
        <v>163</v>
      </c>
      <c r="AK491" s="106" t="s">
        <v>623</v>
      </c>
      <c r="AL491" s="106"/>
      <c r="AM491" s="110">
        <v>41401</v>
      </c>
      <c r="AN491" s="107">
        <v>5</v>
      </c>
      <c r="AO491" s="100" t="s">
        <v>623</v>
      </c>
      <c r="AP491" s="107"/>
      <c r="AQ491" s="105" t="s">
        <v>5348</v>
      </c>
      <c r="AR491" s="107"/>
      <c r="AS491" s="96">
        <v>5</v>
      </c>
      <c r="AT491" s="96" t="s">
        <v>7646</v>
      </c>
    </row>
    <row r="492" spans="1:46" ht="19.5" customHeight="1" x14ac:dyDescent="0.2">
      <c r="A492" s="118">
        <v>20466</v>
      </c>
      <c r="B492" s="127" t="s">
        <v>1527</v>
      </c>
      <c r="C492" s="127" t="s">
        <v>248</v>
      </c>
      <c r="D492" s="100" t="s">
        <v>138</v>
      </c>
      <c r="E492" s="101">
        <v>31203</v>
      </c>
      <c r="F492" s="100"/>
      <c r="G492" s="99" t="s">
        <v>110</v>
      </c>
      <c r="H492" s="100" t="s">
        <v>2436</v>
      </c>
      <c r="I492" s="101" t="s">
        <v>2437</v>
      </c>
      <c r="J492" s="100" t="s">
        <v>110</v>
      </c>
      <c r="K492" s="100" t="s">
        <v>158</v>
      </c>
      <c r="L492" s="100" t="s">
        <v>2442</v>
      </c>
      <c r="M492" s="102" t="s">
        <v>1634</v>
      </c>
      <c r="N492" s="103"/>
      <c r="O492" s="216" t="s">
        <v>6316</v>
      </c>
      <c r="P492" s="100"/>
      <c r="Q492" s="100" t="s">
        <v>2439</v>
      </c>
      <c r="R492" s="100"/>
      <c r="S492" s="99" t="s">
        <v>2438</v>
      </c>
      <c r="T492" s="99" t="s">
        <v>2438</v>
      </c>
      <c r="U492" s="100" t="s">
        <v>2440</v>
      </c>
      <c r="V492" s="100"/>
      <c r="W492" s="100" t="s">
        <v>2441</v>
      </c>
      <c r="X492" s="100" t="s">
        <v>17</v>
      </c>
      <c r="Y492" s="99" t="s">
        <v>5252</v>
      </c>
      <c r="Z492" s="99"/>
      <c r="AA492" s="99" t="s">
        <v>139</v>
      </c>
      <c r="AB492" s="105" t="s">
        <v>230</v>
      </c>
      <c r="AC492" s="102" t="s">
        <v>31</v>
      </c>
      <c r="AD492" s="105" t="s">
        <v>37</v>
      </c>
      <c r="AE492" s="105" t="s">
        <v>117</v>
      </c>
      <c r="AF492" s="101"/>
      <c r="AG492" s="101"/>
      <c r="AH492" s="101"/>
      <c r="AI492" s="104" t="s">
        <v>623</v>
      </c>
      <c r="AJ492" s="99" t="s">
        <v>163</v>
      </c>
      <c r="AK492" s="99"/>
      <c r="AL492" s="99"/>
      <c r="AM492" s="110">
        <v>41208</v>
      </c>
      <c r="AN492" s="107">
        <v>10</v>
      </c>
      <c r="AO492" s="100"/>
      <c r="AQ492" s="105" t="s">
        <v>5348</v>
      </c>
      <c r="AS492" s="96">
        <v>6</v>
      </c>
      <c r="AT492" s="96" t="s">
        <v>7646</v>
      </c>
    </row>
    <row r="493" spans="1:46" ht="19.5" customHeight="1" x14ac:dyDescent="0.2">
      <c r="A493" s="118">
        <v>20467</v>
      </c>
      <c r="B493" s="127" t="s">
        <v>2443</v>
      </c>
      <c r="C493" s="127" t="s">
        <v>783</v>
      </c>
      <c r="D493" s="100" t="s">
        <v>138</v>
      </c>
      <c r="E493" s="101">
        <v>30562</v>
      </c>
      <c r="F493" s="100"/>
      <c r="G493" s="99" t="s">
        <v>275</v>
      </c>
      <c r="H493" s="100" t="s">
        <v>2444</v>
      </c>
      <c r="I493" s="101">
        <v>37341</v>
      </c>
      <c r="J493" s="100" t="s">
        <v>275</v>
      </c>
      <c r="K493" s="100" t="s">
        <v>158</v>
      </c>
      <c r="L493" s="100" t="s">
        <v>2449</v>
      </c>
      <c r="M493" s="102" t="s">
        <v>1877</v>
      </c>
      <c r="N493" s="103"/>
      <c r="O493" s="216" t="s">
        <v>6317</v>
      </c>
      <c r="P493" s="100"/>
      <c r="Q493" s="100" t="s">
        <v>2447</v>
      </c>
      <c r="R493" s="100"/>
      <c r="S493" s="99" t="s">
        <v>2445</v>
      </c>
      <c r="T493" s="99" t="s">
        <v>2446</v>
      </c>
      <c r="U493" s="100" t="s">
        <v>2448</v>
      </c>
      <c r="V493" s="100"/>
      <c r="W493" s="100">
        <v>0</v>
      </c>
      <c r="X493" s="100" t="s">
        <v>17</v>
      </c>
      <c r="Y493" s="99" t="s">
        <v>5252</v>
      </c>
      <c r="Z493" s="99"/>
      <c r="AA493" s="99" t="s">
        <v>139</v>
      </c>
      <c r="AB493" s="105" t="s">
        <v>230</v>
      </c>
      <c r="AC493" s="102" t="s">
        <v>52</v>
      </c>
      <c r="AD493" s="105" t="s">
        <v>44</v>
      </c>
      <c r="AE493" s="105" t="s">
        <v>117</v>
      </c>
      <c r="AF493" s="101"/>
      <c r="AG493" s="101"/>
      <c r="AH493" s="101"/>
      <c r="AI493" s="104" t="s">
        <v>623</v>
      </c>
      <c r="AJ493" s="99" t="s">
        <v>163</v>
      </c>
      <c r="AK493" s="99"/>
      <c r="AL493" s="99"/>
      <c r="AM493" s="110">
        <v>41202</v>
      </c>
      <c r="AN493" s="107">
        <v>10</v>
      </c>
      <c r="AO493" s="100"/>
      <c r="AQ493" s="99"/>
      <c r="AS493" s="96">
        <v>9</v>
      </c>
      <c r="AT493" s="96" t="s">
        <v>7646</v>
      </c>
    </row>
    <row r="494" spans="1:46" ht="19.5" customHeight="1" x14ac:dyDescent="0.2">
      <c r="A494" s="118">
        <v>20468</v>
      </c>
      <c r="B494" s="119" t="s">
        <v>2451</v>
      </c>
      <c r="C494" s="119" t="s">
        <v>122</v>
      </c>
      <c r="D494" s="100" t="s">
        <v>138</v>
      </c>
      <c r="E494" s="101">
        <v>28786</v>
      </c>
      <c r="F494" s="100" t="s">
        <v>110</v>
      </c>
      <c r="G494" s="99" t="s">
        <v>4568</v>
      </c>
      <c r="H494" s="100" t="s">
        <v>4342</v>
      </c>
      <c r="I494" s="101">
        <v>39648</v>
      </c>
      <c r="J494" s="100" t="s">
        <v>110</v>
      </c>
      <c r="K494" s="100" t="s">
        <v>4020</v>
      </c>
      <c r="L494" s="100" t="s">
        <v>328</v>
      </c>
      <c r="M494" s="102" t="s">
        <v>1747</v>
      </c>
      <c r="N494" s="103"/>
      <c r="O494" s="99" t="s">
        <v>5503</v>
      </c>
      <c r="P494" s="100" t="s">
        <v>623</v>
      </c>
      <c r="Q494" s="100" t="s">
        <v>2452</v>
      </c>
      <c r="R494" s="100" t="s">
        <v>623</v>
      </c>
      <c r="S494" s="99" t="s">
        <v>4863</v>
      </c>
      <c r="T494" s="99" t="s">
        <v>4863</v>
      </c>
      <c r="U494" s="100" t="s">
        <v>623</v>
      </c>
      <c r="V494" s="100"/>
      <c r="W494" s="100" t="s">
        <v>623</v>
      </c>
      <c r="X494" s="100" t="s">
        <v>17</v>
      </c>
      <c r="Y494" s="99" t="s">
        <v>5252</v>
      </c>
      <c r="Z494" s="99"/>
      <c r="AA494" s="99" t="s">
        <v>139</v>
      </c>
      <c r="AB494" s="105" t="s">
        <v>230</v>
      </c>
      <c r="AC494" s="100" t="s">
        <v>25</v>
      </c>
      <c r="AD494" s="99" t="s">
        <v>29</v>
      </c>
      <c r="AE494" s="99" t="s">
        <v>117</v>
      </c>
      <c r="AF494" s="101">
        <v>41179</v>
      </c>
      <c r="AG494" s="104">
        <v>9</v>
      </c>
      <c r="AH494" s="101">
        <v>41209</v>
      </c>
      <c r="AI494" s="104">
        <v>10</v>
      </c>
      <c r="AJ494" s="105" t="s">
        <v>119</v>
      </c>
      <c r="AK494" s="106" t="s">
        <v>623</v>
      </c>
      <c r="AL494" s="106"/>
      <c r="AM494" s="110"/>
      <c r="AN494" s="107" t="s">
        <v>623</v>
      </c>
      <c r="AO494" s="100" t="s">
        <v>623</v>
      </c>
      <c r="AP494" s="107"/>
      <c r="AQ494" s="105" t="s">
        <v>5349</v>
      </c>
      <c r="AR494" s="107"/>
      <c r="AS494" s="96">
        <v>10</v>
      </c>
      <c r="AT494" s="96" t="s">
        <v>7646</v>
      </c>
    </row>
    <row r="495" spans="1:46" ht="19.5" customHeight="1" x14ac:dyDescent="0.2">
      <c r="A495" s="118">
        <v>20469</v>
      </c>
      <c r="B495" s="127" t="s">
        <v>434</v>
      </c>
      <c r="C495" s="127" t="s">
        <v>147</v>
      </c>
      <c r="D495" s="100" t="s">
        <v>138</v>
      </c>
      <c r="E495" s="101">
        <v>30627</v>
      </c>
      <c r="F495" s="100"/>
      <c r="G495" s="99" t="s">
        <v>178</v>
      </c>
      <c r="H495" s="100" t="s">
        <v>2454</v>
      </c>
      <c r="I495" s="101" t="s">
        <v>2455</v>
      </c>
      <c r="J495" s="100" t="s">
        <v>110</v>
      </c>
      <c r="K495" s="100" t="s">
        <v>158</v>
      </c>
      <c r="L495" s="100" t="s">
        <v>2460</v>
      </c>
      <c r="M495" s="102" t="s">
        <v>2461</v>
      </c>
      <c r="N495" s="103"/>
      <c r="O495" s="216" t="s">
        <v>6318</v>
      </c>
      <c r="P495" s="100"/>
      <c r="Q495" s="100" t="s">
        <v>2458</v>
      </c>
      <c r="R495" s="100"/>
      <c r="S495" s="99" t="s">
        <v>2456</v>
      </c>
      <c r="T495" s="99" t="s">
        <v>2457</v>
      </c>
      <c r="U495" s="100" t="s">
        <v>2459</v>
      </c>
      <c r="V495" s="100"/>
      <c r="W495" s="100">
        <v>0</v>
      </c>
      <c r="X495" s="100" t="s">
        <v>17</v>
      </c>
      <c r="Y495" s="99" t="s">
        <v>5252</v>
      </c>
      <c r="Z495" s="99"/>
      <c r="AA495" s="99" t="s">
        <v>139</v>
      </c>
      <c r="AB495" s="105" t="s">
        <v>230</v>
      </c>
      <c r="AC495" s="102" t="s">
        <v>52</v>
      </c>
      <c r="AD495" s="105" t="s">
        <v>43</v>
      </c>
      <c r="AE495" s="105" t="s">
        <v>117</v>
      </c>
      <c r="AF495" s="101"/>
      <c r="AG495" s="101"/>
      <c r="AH495" s="101"/>
      <c r="AI495" s="104" t="s">
        <v>623</v>
      </c>
      <c r="AJ495" s="99" t="s">
        <v>163</v>
      </c>
      <c r="AK495" s="99"/>
      <c r="AL495" s="99"/>
      <c r="AM495" s="110">
        <v>41214</v>
      </c>
      <c r="AN495" s="107">
        <v>11</v>
      </c>
      <c r="AO495" s="100"/>
      <c r="AQ495" s="99"/>
      <c r="AS495" s="96">
        <v>11</v>
      </c>
      <c r="AT495" s="96" t="s">
        <v>7646</v>
      </c>
    </row>
    <row r="496" spans="1:46" ht="19.5" customHeight="1" x14ac:dyDescent="0.2">
      <c r="A496" s="118">
        <v>20470</v>
      </c>
      <c r="B496" s="119" t="s">
        <v>2098</v>
      </c>
      <c r="C496" s="119" t="s">
        <v>1125</v>
      </c>
      <c r="D496" s="100" t="s">
        <v>138</v>
      </c>
      <c r="E496" s="101">
        <v>31804</v>
      </c>
      <c r="F496" s="100"/>
      <c r="G496" s="99" t="s">
        <v>4504</v>
      </c>
      <c r="H496" s="100" t="s">
        <v>2463</v>
      </c>
      <c r="I496" s="101">
        <v>38295</v>
      </c>
      <c r="J496" s="100" t="s">
        <v>2464</v>
      </c>
      <c r="K496" s="100" t="s">
        <v>4020</v>
      </c>
      <c r="L496" s="100" t="s">
        <v>4094</v>
      </c>
      <c r="M496" s="102" t="s">
        <v>2466</v>
      </c>
      <c r="N496" s="103"/>
      <c r="O496" s="99" t="s">
        <v>4129</v>
      </c>
      <c r="P496" s="100" t="s">
        <v>623</v>
      </c>
      <c r="Q496" s="100" t="s">
        <v>2465</v>
      </c>
      <c r="R496" s="100" t="s">
        <v>623</v>
      </c>
      <c r="S496" s="99" t="s">
        <v>4677</v>
      </c>
      <c r="T496" s="99" t="s">
        <v>5039</v>
      </c>
      <c r="U496" s="100" t="s">
        <v>623</v>
      </c>
      <c r="V496" s="100"/>
      <c r="W496" s="100" t="s">
        <v>623</v>
      </c>
      <c r="X496" s="100" t="s">
        <v>12</v>
      </c>
      <c r="Y496" s="99" t="s">
        <v>308</v>
      </c>
      <c r="Z496" s="99"/>
      <c r="AA496" s="99">
        <v>2</v>
      </c>
      <c r="AB496" s="105" t="s">
        <v>611</v>
      </c>
      <c r="AC496" s="100" t="s">
        <v>31</v>
      </c>
      <c r="AD496" s="99" t="s">
        <v>37</v>
      </c>
      <c r="AE496" s="99" t="s">
        <v>117</v>
      </c>
      <c r="AF496" s="101">
        <v>41192</v>
      </c>
      <c r="AG496" s="104">
        <v>10</v>
      </c>
      <c r="AH496" s="101">
        <v>41218</v>
      </c>
      <c r="AI496" s="104">
        <v>11</v>
      </c>
      <c r="AJ496" s="105" t="s">
        <v>119</v>
      </c>
      <c r="AK496" s="106" t="s">
        <v>623</v>
      </c>
      <c r="AL496" s="106"/>
      <c r="AM496" s="110"/>
      <c r="AN496" s="107"/>
      <c r="AO496" s="100" t="s">
        <v>623</v>
      </c>
      <c r="AP496" s="107"/>
      <c r="AQ496" s="105" t="s">
        <v>5348</v>
      </c>
      <c r="AR496" s="107"/>
      <c r="AS496" s="96">
        <v>1</v>
      </c>
      <c r="AT496" s="96" t="s">
        <v>7646</v>
      </c>
    </row>
    <row r="497" spans="1:46" ht="19.5" customHeight="1" x14ac:dyDescent="0.2">
      <c r="A497" s="118">
        <v>20471</v>
      </c>
      <c r="B497" s="119" t="s">
        <v>247</v>
      </c>
      <c r="C497" s="119" t="s">
        <v>472</v>
      </c>
      <c r="D497" s="100" t="s">
        <v>138</v>
      </c>
      <c r="E497" s="101">
        <v>30036</v>
      </c>
      <c r="F497" s="100"/>
      <c r="G497" s="99" t="s">
        <v>4538</v>
      </c>
      <c r="H497" s="100" t="s">
        <v>2467</v>
      </c>
      <c r="I497" s="101">
        <v>36607</v>
      </c>
      <c r="J497" s="100" t="s">
        <v>123</v>
      </c>
      <c r="K497" s="100" t="s">
        <v>4020</v>
      </c>
      <c r="L497" s="100" t="s">
        <v>605</v>
      </c>
      <c r="M497" s="102" t="s">
        <v>2469</v>
      </c>
      <c r="N497" s="103"/>
      <c r="O497" s="99" t="s">
        <v>4237</v>
      </c>
      <c r="P497" s="100" t="s">
        <v>623</v>
      </c>
      <c r="Q497" s="100" t="s">
        <v>2468</v>
      </c>
      <c r="R497" s="100" t="s">
        <v>623</v>
      </c>
      <c r="S497" s="99" t="s">
        <v>4775</v>
      </c>
      <c r="T497" s="99" t="s">
        <v>5101</v>
      </c>
      <c r="U497" s="100" t="s">
        <v>623</v>
      </c>
      <c r="V497" s="100"/>
      <c r="W497" s="100" t="s">
        <v>623</v>
      </c>
      <c r="X497" s="100" t="s">
        <v>17</v>
      </c>
      <c r="Y497" s="99" t="s">
        <v>5252</v>
      </c>
      <c r="Z497" s="99"/>
      <c r="AA497" s="99" t="s">
        <v>139</v>
      </c>
      <c r="AB497" s="105" t="s">
        <v>230</v>
      </c>
      <c r="AC497" s="100" t="s">
        <v>31</v>
      </c>
      <c r="AD497" s="99" t="s">
        <v>37</v>
      </c>
      <c r="AE497" s="99" t="s">
        <v>117</v>
      </c>
      <c r="AF497" s="101">
        <v>41192</v>
      </c>
      <c r="AG497" s="104">
        <v>10</v>
      </c>
      <c r="AH497" s="101"/>
      <c r="AI497" s="104" t="s">
        <v>623</v>
      </c>
      <c r="AJ497" s="108" t="s">
        <v>163</v>
      </c>
      <c r="AK497" s="112" t="s">
        <v>623</v>
      </c>
      <c r="AL497" s="112"/>
      <c r="AM497" s="110">
        <v>41279</v>
      </c>
      <c r="AN497" s="107">
        <v>1</v>
      </c>
      <c r="AO497" s="109" t="s">
        <v>623</v>
      </c>
      <c r="AP497" s="107"/>
      <c r="AQ497" s="105" t="s">
        <v>5348</v>
      </c>
      <c r="AR497" s="107"/>
      <c r="AS497" s="96">
        <v>3</v>
      </c>
      <c r="AT497" s="96" t="s">
        <v>7646</v>
      </c>
    </row>
    <row r="498" spans="1:46" ht="19.5" customHeight="1" x14ac:dyDescent="0.2">
      <c r="A498" s="118">
        <v>20472</v>
      </c>
      <c r="B498" s="119" t="s">
        <v>616</v>
      </c>
      <c r="C498" s="119" t="s">
        <v>637</v>
      </c>
      <c r="D498" s="100" t="s">
        <v>138</v>
      </c>
      <c r="E498" s="101">
        <v>32080</v>
      </c>
      <c r="F498" s="100"/>
      <c r="G498" s="99" t="s">
        <v>4481</v>
      </c>
      <c r="H498" s="100" t="s">
        <v>2470</v>
      </c>
      <c r="I498" s="101">
        <v>38617</v>
      </c>
      <c r="J498" s="100" t="s">
        <v>275</v>
      </c>
      <c r="K498" s="100" t="s">
        <v>4020</v>
      </c>
      <c r="L498" s="100" t="s">
        <v>219</v>
      </c>
      <c r="M498" s="102" t="s">
        <v>2256</v>
      </c>
      <c r="N498" s="103"/>
      <c r="O498" s="99" t="s">
        <v>2819</v>
      </c>
      <c r="P498" s="100" t="s">
        <v>623</v>
      </c>
      <c r="Q498" s="100" t="s">
        <v>2471</v>
      </c>
      <c r="R498" s="100" t="s">
        <v>623</v>
      </c>
      <c r="S498" s="99" t="s">
        <v>4595</v>
      </c>
      <c r="T498" s="99" t="s">
        <v>4979</v>
      </c>
      <c r="U498" s="100" t="s">
        <v>623</v>
      </c>
      <c r="V498" s="100"/>
      <c r="W498" s="100" t="s">
        <v>623</v>
      </c>
      <c r="X498" s="100" t="s">
        <v>16</v>
      </c>
      <c r="Y498" s="99" t="s">
        <v>3011</v>
      </c>
      <c r="Z498" s="99"/>
      <c r="AA498" s="99" t="s">
        <v>139</v>
      </c>
      <c r="AB498" s="105" t="s">
        <v>230</v>
      </c>
      <c r="AC498" s="100" t="s">
        <v>31</v>
      </c>
      <c r="AD498" s="99" t="s">
        <v>37</v>
      </c>
      <c r="AE498" s="99" t="s">
        <v>117</v>
      </c>
      <c r="AF498" s="101">
        <v>41192</v>
      </c>
      <c r="AG498" s="104">
        <v>10</v>
      </c>
      <c r="AH498" s="101">
        <v>41253</v>
      </c>
      <c r="AI498" s="104">
        <v>12</v>
      </c>
      <c r="AJ498" s="105" t="s">
        <v>119</v>
      </c>
      <c r="AK498" s="106" t="s">
        <v>623</v>
      </c>
      <c r="AL498" s="106"/>
      <c r="AM498" s="110"/>
      <c r="AN498" s="107"/>
      <c r="AO498" s="100" t="s">
        <v>623</v>
      </c>
      <c r="AP498" s="107"/>
      <c r="AQ498" s="105" t="s">
        <v>5348</v>
      </c>
      <c r="AR498" s="107"/>
      <c r="AS498" s="96">
        <v>10</v>
      </c>
      <c r="AT498" s="96" t="s">
        <v>7646</v>
      </c>
    </row>
    <row r="499" spans="1:46" ht="19.5" customHeight="1" x14ac:dyDescent="0.2">
      <c r="A499" s="118">
        <v>20473</v>
      </c>
      <c r="B499" s="127" t="s">
        <v>247</v>
      </c>
      <c r="C499" s="127" t="s">
        <v>1057</v>
      </c>
      <c r="D499" s="100" t="s">
        <v>138</v>
      </c>
      <c r="E499" s="101">
        <v>31857</v>
      </c>
      <c r="F499" s="100"/>
      <c r="G499" s="99" t="s">
        <v>312</v>
      </c>
      <c r="H499" s="100" t="s">
        <v>2472</v>
      </c>
      <c r="I499" s="101">
        <v>40632</v>
      </c>
      <c r="J499" s="100" t="s">
        <v>312</v>
      </c>
      <c r="K499" s="100" t="s">
        <v>307</v>
      </c>
      <c r="L499" s="100" t="s">
        <v>2476</v>
      </c>
      <c r="M499" s="102" t="s">
        <v>2477</v>
      </c>
      <c r="N499" s="103"/>
      <c r="O499" s="216" t="s">
        <v>6319</v>
      </c>
      <c r="P499" s="100"/>
      <c r="Q499" s="100" t="s">
        <v>2475</v>
      </c>
      <c r="R499" s="100"/>
      <c r="S499" s="99" t="s">
        <v>2473</v>
      </c>
      <c r="T499" s="99" t="s">
        <v>2474</v>
      </c>
      <c r="U499" s="100">
        <v>0</v>
      </c>
      <c r="V499" s="100"/>
      <c r="W499" s="100">
        <v>0</v>
      </c>
      <c r="X499" s="100" t="s">
        <v>17</v>
      </c>
      <c r="Y499" s="99" t="s">
        <v>5252</v>
      </c>
      <c r="Z499" s="99"/>
      <c r="AA499" s="99" t="s">
        <v>139</v>
      </c>
      <c r="AB499" s="105" t="s">
        <v>230</v>
      </c>
      <c r="AC499" s="102" t="s">
        <v>31</v>
      </c>
      <c r="AD499" s="105" t="s">
        <v>37</v>
      </c>
      <c r="AE499" s="105" t="s">
        <v>117</v>
      </c>
      <c r="AF499" s="101"/>
      <c r="AG499" s="101"/>
      <c r="AH499" s="101"/>
      <c r="AI499" s="104" t="s">
        <v>623</v>
      </c>
      <c r="AJ499" s="99" t="s">
        <v>163</v>
      </c>
      <c r="AK499" s="99"/>
      <c r="AL499" s="99"/>
      <c r="AM499" s="110">
        <v>41236</v>
      </c>
      <c r="AN499" s="107">
        <v>11</v>
      </c>
      <c r="AO499" s="100"/>
      <c r="AQ499" s="105" t="s">
        <v>5348</v>
      </c>
      <c r="AS499" s="96">
        <v>3</v>
      </c>
      <c r="AT499" s="96" t="s">
        <v>7646</v>
      </c>
    </row>
    <row r="500" spans="1:46" ht="19.5" customHeight="1" x14ac:dyDescent="0.2">
      <c r="A500" s="118">
        <v>20474</v>
      </c>
      <c r="B500" s="127" t="s">
        <v>534</v>
      </c>
      <c r="C500" s="127" t="s">
        <v>227</v>
      </c>
      <c r="D500" s="100" t="s">
        <v>138</v>
      </c>
      <c r="E500" s="101">
        <v>31989</v>
      </c>
      <c r="F500" s="100"/>
      <c r="G500" s="99" t="s">
        <v>110</v>
      </c>
      <c r="H500" s="100" t="s">
        <v>2478</v>
      </c>
      <c r="I500" s="101">
        <v>38229</v>
      </c>
      <c r="J500" s="100" t="s">
        <v>110</v>
      </c>
      <c r="K500" s="100" t="s">
        <v>158</v>
      </c>
      <c r="L500" s="100" t="s">
        <v>373</v>
      </c>
      <c r="M500" s="102" t="s">
        <v>1642</v>
      </c>
      <c r="N500" s="103"/>
      <c r="O500" s="216" t="s">
        <v>6320</v>
      </c>
      <c r="P500" s="100"/>
      <c r="Q500" s="100" t="s">
        <v>2481</v>
      </c>
      <c r="R500" s="100"/>
      <c r="S500" s="99" t="s">
        <v>2479</v>
      </c>
      <c r="T500" s="99" t="s">
        <v>2480</v>
      </c>
      <c r="U500" s="100">
        <v>0</v>
      </c>
      <c r="V500" s="100"/>
      <c r="W500" s="100">
        <v>0</v>
      </c>
      <c r="X500" s="100" t="s">
        <v>17</v>
      </c>
      <c r="Y500" s="99" t="s">
        <v>5252</v>
      </c>
      <c r="Z500" s="99"/>
      <c r="AA500" s="99" t="s">
        <v>139</v>
      </c>
      <c r="AB500" s="105" t="s">
        <v>230</v>
      </c>
      <c r="AC500" s="102" t="s">
        <v>31</v>
      </c>
      <c r="AD500" s="105" t="s">
        <v>37</v>
      </c>
      <c r="AE500" s="105" t="s">
        <v>117</v>
      </c>
      <c r="AF500" s="101"/>
      <c r="AG500" s="101"/>
      <c r="AH500" s="101"/>
      <c r="AI500" s="104" t="s">
        <v>623</v>
      </c>
      <c r="AJ500" s="99" t="s">
        <v>163</v>
      </c>
      <c r="AK500" s="99"/>
      <c r="AL500" s="99"/>
      <c r="AM500" s="110">
        <v>41236</v>
      </c>
      <c r="AN500" s="107">
        <v>11</v>
      </c>
      <c r="AO500" s="100"/>
      <c r="AQ500" s="105" t="s">
        <v>5348</v>
      </c>
      <c r="AS500" s="96">
        <v>7</v>
      </c>
      <c r="AT500" s="96" t="s">
        <v>7646</v>
      </c>
    </row>
    <row r="501" spans="1:46" ht="18.75" customHeight="1" x14ac:dyDescent="0.2">
      <c r="A501" s="118">
        <v>20475</v>
      </c>
      <c r="B501" s="119" t="s">
        <v>2483</v>
      </c>
      <c r="C501" s="119" t="s">
        <v>2484</v>
      </c>
      <c r="D501" s="100" t="s">
        <v>138</v>
      </c>
      <c r="E501" s="101">
        <v>33013</v>
      </c>
      <c r="F501" s="100" t="s">
        <v>1242</v>
      </c>
      <c r="G501" s="99" t="s">
        <v>4559</v>
      </c>
      <c r="H501" s="100" t="s">
        <v>2759</v>
      </c>
      <c r="I501" s="101">
        <v>38169</v>
      </c>
      <c r="J501" s="100" t="s">
        <v>4123</v>
      </c>
      <c r="K501" s="100" t="s">
        <v>4044</v>
      </c>
      <c r="L501" s="100" t="s">
        <v>2760</v>
      </c>
      <c r="M501" s="102" t="s">
        <v>4304</v>
      </c>
      <c r="N501" s="103"/>
      <c r="O501" s="99" t="s">
        <v>2482</v>
      </c>
      <c r="P501" s="100" t="s">
        <v>623</v>
      </c>
      <c r="Q501" s="100" t="s">
        <v>4305</v>
      </c>
      <c r="R501" s="100" t="s">
        <v>4306</v>
      </c>
      <c r="S501" s="99" t="s">
        <v>4559</v>
      </c>
      <c r="T501" s="99" t="s">
        <v>5139</v>
      </c>
      <c r="U501" s="100" t="s">
        <v>623</v>
      </c>
      <c r="V501" s="100"/>
      <c r="W501" s="100" t="s">
        <v>623</v>
      </c>
      <c r="X501" s="102" t="s">
        <v>16</v>
      </c>
      <c r="Y501" s="99" t="s">
        <v>3011</v>
      </c>
      <c r="Z501" s="99"/>
      <c r="AA501" s="99" t="s">
        <v>139</v>
      </c>
      <c r="AB501" s="105" t="s">
        <v>230</v>
      </c>
      <c r="AC501" s="100" t="s">
        <v>2672</v>
      </c>
      <c r="AD501" s="99" t="s">
        <v>2673</v>
      </c>
      <c r="AE501" s="99" t="s">
        <v>226</v>
      </c>
      <c r="AF501" s="101">
        <v>41185</v>
      </c>
      <c r="AG501" s="104">
        <v>10</v>
      </c>
      <c r="AH501" s="101">
        <v>41275</v>
      </c>
      <c r="AI501" s="104">
        <v>1</v>
      </c>
      <c r="AJ501" s="105" t="s">
        <v>119</v>
      </c>
      <c r="AK501" s="106" t="s">
        <v>623</v>
      </c>
      <c r="AL501" s="106"/>
      <c r="AM501" s="110"/>
      <c r="AN501" s="107" t="s">
        <v>623</v>
      </c>
      <c r="AO501" s="100" t="s">
        <v>623</v>
      </c>
      <c r="AP501" s="107"/>
      <c r="AQ501" s="105" t="s">
        <v>5348</v>
      </c>
      <c r="AR501" s="107"/>
      <c r="AS501" s="96">
        <v>5</v>
      </c>
      <c r="AT501" s="96" t="s">
        <v>7646</v>
      </c>
    </row>
    <row r="502" spans="1:46" ht="19.5" customHeight="1" x14ac:dyDescent="0.2">
      <c r="A502" s="118">
        <v>20476</v>
      </c>
      <c r="B502" s="119" t="s">
        <v>2485</v>
      </c>
      <c r="C502" s="119" t="s">
        <v>462</v>
      </c>
      <c r="D502" s="100" t="s">
        <v>138</v>
      </c>
      <c r="E502" s="101">
        <v>32374</v>
      </c>
      <c r="F502" s="100"/>
      <c r="G502" s="99" t="s">
        <v>2565</v>
      </c>
      <c r="H502" s="100" t="s">
        <v>2701</v>
      </c>
      <c r="I502" s="101">
        <v>41109</v>
      </c>
      <c r="J502" s="100" t="s">
        <v>795</v>
      </c>
      <c r="K502" s="100" t="s">
        <v>4020</v>
      </c>
      <c r="L502" s="100" t="s">
        <v>4094</v>
      </c>
      <c r="M502" s="102" t="s">
        <v>2703</v>
      </c>
      <c r="N502" s="103">
        <v>2010</v>
      </c>
      <c r="O502" s="99" t="s">
        <v>623</v>
      </c>
      <c r="P502" s="100" t="s">
        <v>623</v>
      </c>
      <c r="Q502" s="100" t="s">
        <v>4159</v>
      </c>
      <c r="R502" s="100" t="s">
        <v>623</v>
      </c>
      <c r="S502" s="99" t="s">
        <v>2565</v>
      </c>
      <c r="T502" s="99" t="s">
        <v>5055</v>
      </c>
      <c r="U502" s="100" t="s">
        <v>623</v>
      </c>
      <c r="V502" s="100"/>
      <c r="W502" s="100" t="s">
        <v>623</v>
      </c>
      <c r="X502" s="100" t="s">
        <v>11</v>
      </c>
      <c r="Y502" s="99" t="s">
        <v>10</v>
      </c>
      <c r="Z502" s="99"/>
      <c r="AA502" s="99">
        <v>3</v>
      </c>
      <c r="AB502" s="105" t="s">
        <v>116</v>
      </c>
      <c r="AC502" s="100" t="s">
        <v>31</v>
      </c>
      <c r="AD502" s="99" t="s">
        <v>897</v>
      </c>
      <c r="AE502" s="99" t="s">
        <v>117</v>
      </c>
      <c r="AF502" s="101">
        <v>41211</v>
      </c>
      <c r="AG502" s="104">
        <v>10</v>
      </c>
      <c r="AH502" s="101"/>
      <c r="AI502" s="104" t="s">
        <v>623</v>
      </c>
      <c r="AJ502" s="108" t="s">
        <v>163</v>
      </c>
      <c r="AK502" s="112" t="s">
        <v>623</v>
      </c>
      <c r="AL502" s="112"/>
      <c r="AM502" s="110">
        <v>41365</v>
      </c>
      <c r="AN502" s="107">
        <v>4</v>
      </c>
      <c r="AO502" s="109" t="s">
        <v>623</v>
      </c>
      <c r="AP502" s="107"/>
      <c r="AQ502" s="108"/>
      <c r="AR502" s="107"/>
      <c r="AS502" s="96">
        <v>8</v>
      </c>
      <c r="AT502" s="96" t="s">
        <v>7646</v>
      </c>
    </row>
    <row r="503" spans="1:46" ht="19.5" customHeight="1" x14ac:dyDescent="0.2">
      <c r="A503" s="118">
        <v>20477</v>
      </c>
      <c r="B503" s="127" t="s">
        <v>2487</v>
      </c>
      <c r="C503" s="127" t="s">
        <v>369</v>
      </c>
      <c r="D503" s="100" t="s">
        <v>138</v>
      </c>
      <c r="E503" s="101">
        <v>32894</v>
      </c>
      <c r="F503" s="100"/>
      <c r="G503" s="99"/>
      <c r="H503" s="100"/>
      <c r="I503" s="101"/>
      <c r="J503" s="100"/>
      <c r="K503" s="100"/>
      <c r="L503" s="100"/>
      <c r="M503" s="102">
        <v>0</v>
      </c>
      <c r="N503" s="103"/>
      <c r="O503" s="216" t="s">
        <v>6321</v>
      </c>
      <c r="P503" s="100"/>
      <c r="Q503" s="100"/>
      <c r="R503" s="100"/>
      <c r="S503" s="99">
        <v>0</v>
      </c>
      <c r="T503" s="99"/>
      <c r="U503" s="100">
        <v>0</v>
      </c>
      <c r="V503" s="100"/>
      <c r="W503" s="100">
        <v>0</v>
      </c>
      <c r="X503" s="100" t="s">
        <v>17</v>
      </c>
      <c r="Y503" s="99" t="s">
        <v>5252</v>
      </c>
      <c r="Z503" s="99"/>
      <c r="AA503" s="99" t="s">
        <v>139</v>
      </c>
      <c r="AB503" s="105" t="s">
        <v>230</v>
      </c>
      <c r="AC503" s="102" t="s">
        <v>49</v>
      </c>
      <c r="AD503" s="105" t="s">
        <v>50</v>
      </c>
      <c r="AE503" s="105" t="s">
        <v>117</v>
      </c>
      <c r="AF503" s="101"/>
      <c r="AG503" s="101"/>
      <c r="AH503" s="101">
        <v>41214</v>
      </c>
      <c r="AI503" s="104">
        <v>11</v>
      </c>
      <c r="AJ503" s="99" t="s">
        <v>163</v>
      </c>
      <c r="AK503" s="99"/>
      <c r="AL503" s="99"/>
      <c r="AM503" s="110">
        <v>41233</v>
      </c>
      <c r="AN503" s="107">
        <v>11</v>
      </c>
      <c r="AO503" s="100"/>
      <c r="AQ503" s="99"/>
      <c r="AS503" s="96">
        <v>1</v>
      </c>
      <c r="AT503" s="96" t="s">
        <v>7646</v>
      </c>
    </row>
    <row r="504" spans="1:46" ht="19.5" customHeight="1" x14ac:dyDescent="0.2">
      <c r="A504" s="118">
        <v>20478</v>
      </c>
      <c r="B504" s="119" t="s">
        <v>2890</v>
      </c>
      <c r="C504" s="119" t="s">
        <v>241</v>
      </c>
      <c r="D504" s="100" t="s">
        <v>138</v>
      </c>
      <c r="E504" s="101">
        <v>33003</v>
      </c>
      <c r="F504" s="100"/>
      <c r="G504" s="99" t="s">
        <v>2565</v>
      </c>
      <c r="H504" s="100" t="s">
        <v>2553</v>
      </c>
      <c r="I504" s="101">
        <v>39282</v>
      </c>
      <c r="J504" s="100" t="s">
        <v>1123</v>
      </c>
      <c r="K504" s="100" t="s">
        <v>4020</v>
      </c>
      <c r="L504" s="100" t="s">
        <v>2555</v>
      </c>
      <c r="M504" s="102" t="s">
        <v>623</v>
      </c>
      <c r="N504" s="103"/>
      <c r="O504" s="99" t="s">
        <v>2914</v>
      </c>
      <c r="P504" s="100" t="s">
        <v>623</v>
      </c>
      <c r="Q504" s="100" t="s">
        <v>2554</v>
      </c>
      <c r="R504" s="100" t="s">
        <v>623</v>
      </c>
      <c r="S504" s="99" t="s">
        <v>4636</v>
      </c>
      <c r="T504" s="99" t="s">
        <v>4636</v>
      </c>
      <c r="U504" s="100" t="s">
        <v>623</v>
      </c>
      <c r="V504" s="100"/>
      <c r="W504" s="100" t="s">
        <v>623</v>
      </c>
      <c r="X504" s="100" t="s">
        <v>17</v>
      </c>
      <c r="Y504" s="99" t="s">
        <v>5252</v>
      </c>
      <c r="Z504" s="99"/>
      <c r="AA504" s="99" t="s">
        <v>139</v>
      </c>
      <c r="AB504" s="105" t="s">
        <v>230</v>
      </c>
      <c r="AC504" s="100" t="s">
        <v>2672</v>
      </c>
      <c r="AD504" s="99"/>
      <c r="AE504" s="99" t="s">
        <v>226</v>
      </c>
      <c r="AF504" s="101">
        <v>41214</v>
      </c>
      <c r="AG504" s="104">
        <v>11</v>
      </c>
      <c r="AH504" s="101"/>
      <c r="AI504" s="104" t="s">
        <v>623</v>
      </c>
      <c r="AJ504" s="108" t="s">
        <v>163</v>
      </c>
      <c r="AK504" s="112" t="s">
        <v>623</v>
      </c>
      <c r="AL504" s="112"/>
      <c r="AM504" s="110">
        <v>41308</v>
      </c>
      <c r="AN504" s="107">
        <v>2</v>
      </c>
      <c r="AO504" s="109" t="s">
        <v>623</v>
      </c>
      <c r="AP504" s="107"/>
      <c r="AQ504" s="108"/>
      <c r="AR504" s="107"/>
      <c r="AS504" s="96">
        <v>5</v>
      </c>
      <c r="AT504" s="96" t="s">
        <v>7646</v>
      </c>
    </row>
    <row r="505" spans="1:46" ht="19.5" customHeight="1" x14ac:dyDescent="0.2">
      <c r="A505" s="118">
        <v>20479</v>
      </c>
      <c r="B505" s="119" t="s">
        <v>2488</v>
      </c>
      <c r="C505" s="119" t="s">
        <v>637</v>
      </c>
      <c r="D505" s="100" t="s">
        <v>138</v>
      </c>
      <c r="E505" s="101">
        <v>30840</v>
      </c>
      <c r="F505" s="100"/>
      <c r="G505" s="99" t="s">
        <v>2565</v>
      </c>
      <c r="H505" s="100" t="s">
        <v>2549</v>
      </c>
      <c r="I505" s="101">
        <v>39281</v>
      </c>
      <c r="J505" s="100" t="s">
        <v>853</v>
      </c>
      <c r="K505" s="100" t="s">
        <v>4044</v>
      </c>
      <c r="L505" s="100" t="s">
        <v>2551</v>
      </c>
      <c r="M505" s="102" t="s">
        <v>2552</v>
      </c>
      <c r="N505" s="103"/>
      <c r="O505" s="99" t="s">
        <v>2908</v>
      </c>
      <c r="P505" s="100" t="s">
        <v>623</v>
      </c>
      <c r="Q505" s="100" t="s">
        <v>2550</v>
      </c>
      <c r="R505" s="100" t="s">
        <v>623</v>
      </c>
      <c r="S505" s="99" t="s">
        <v>4960</v>
      </c>
      <c r="T505" s="99" t="s">
        <v>4960</v>
      </c>
      <c r="U505" s="100" t="s">
        <v>623</v>
      </c>
      <c r="V505" s="100"/>
      <c r="W505" s="100" t="s">
        <v>623</v>
      </c>
      <c r="X505" s="102" t="s">
        <v>16</v>
      </c>
      <c r="Y505" s="99" t="s">
        <v>3011</v>
      </c>
      <c r="Z505" s="99"/>
      <c r="AA505" s="99" t="s">
        <v>139</v>
      </c>
      <c r="AB505" s="105" t="s">
        <v>230</v>
      </c>
      <c r="AC505" s="100" t="s">
        <v>2672</v>
      </c>
      <c r="AD505" s="99" t="s">
        <v>2673</v>
      </c>
      <c r="AE505" s="99" t="s">
        <v>226</v>
      </c>
      <c r="AF505" s="101">
        <v>41214</v>
      </c>
      <c r="AG505" s="104">
        <v>11</v>
      </c>
      <c r="AH505" s="101">
        <v>41275</v>
      </c>
      <c r="AI505" s="104">
        <v>1</v>
      </c>
      <c r="AJ505" s="105" t="s">
        <v>119</v>
      </c>
      <c r="AK505" s="106" t="s">
        <v>623</v>
      </c>
      <c r="AL505" s="106"/>
      <c r="AM505" s="110"/>
      <c r="AN505" s="107" t="s">
        <v>623</v>
      </c>
      <c r="AO505" s="100" t="s">
        <v>623</v>
      </c>
      <c r="AP505" s="107"/>
      <c r="AQ505" s="105" t="s">
        <v>5348</v>
      </c>
      <c r="AR505" s="107"/>
      <c r="AS505" s="96">
        <v>6</v>
      </c>
      <c r="AT505" s="96" t="s">
        <v>7646</v>
      </c>
    </row>
    <row r="506" spans="1:46" ht="19.5" customHeight="1" x14ac:dyDescent="0.2">
      <c r="A506" s="118">
        <v>20480</v>
      </c>
      <c r="B506" s="127" t="s">
        <v>2489</v>
      </c>
      <c r="C506" s="127" t="s">
        <v>527</v>
      </c>
      <c r="D506" s="100" t="s">
        <v>138</v>
      </c>
      <c r="E506" s="101"/>
      <c r="F506" s="100"/>
      <c r="G506" s="99"/>
      <c r="H506" s="100"/>
      <c r="I506" s="101"/>
      <c r="J506" s="100"/>
      <c r="K506" s="100"/>
      <c r="L506" s="100"/>
      <c r="M506" s="102">
        <v>0</v>
      </c>
      <c r="N506" s="103"/>
      <c r="O506" s="216" t="s">
        <v>6322</v>
      </c>
      <c r="P506" s="100"/>
      <c r="Q506" s="100"/>
      <c r="R506" s="100"/>
      <c r="S506" s="99">
        <v>0</v>
      </c>
      <c r="T506" s="99"/>
      <c r="U506" s="100">
        <v>0</v>
      </c>
      <c r="V506" s="100"/>
      <c r="W506" s="100">
        <v>0</v>
      </c>
      <c r="X506" s="100" t="s">
        <v>17</v>
      </c>
      <c r="Y506" s="99" t="s">
        <v>5252</v>
      </c>
      <c r="Z506" s="99"/>
      <c r="AA506" s="99" t="s">
        <v>139</v>
      </c>
      <c r="AB506" s="105" t="s">
        <v>230</v>
      </c>
      <c r="AC506" s="102" t="s">
        <v>65</v>
      </c>
      <c r="AD506" s="105" t="s">
        <v>70</v>
      </c>
      <c r="AE506" s="105" t="s">
        <v>226</v>
      </c>
      <c r="AF506" s="101"/>
      <c r="AG506" s="101"/>
      <c r="AH506" s="101"/>
      <c r="AI506" s="104" t="s">
        <v>623</v>
      </c>
      <c r="AJ506" s="99" t="s">
        <v>163</v>
      </c>
      <c r="AK506" s="99"/>
      <c r="AL506" s="99"/>
      <c r="AM506" s="110">
        <v>41227</v>
      </c>
      <c r="AN506" s="107">
        <v>11</v>
      </c>
      <c r="AO506" s="100"/>
      <c r="AQ506" s="99"/>
      <c r="AS506" s="96" t="s">
        <v>623</v>
      </c>
      <c r="AT506" s="96" t="s">
        <v>7646</v>
      </c>
    </row>
    <row r="507" spans="1:46" ht="19.5" customHeight="1" x14ac:dyDescent="0.2">
      <c r="A507" s="118">
        <v>20481</v>
      </c>
      <c r="B507" s="119" t="s">
        <v>2490</v>
      </c>
      <c r="C507" s="119" t="s">
        <v>2491</v>
      </c>
      <c r="D507" s="100" t="s">
        <v>138</v>
      </c>
      <c r="E507" s="101">
        <v>32935</v>
      </c>
      <c r="F507" s="100"/>
      <c r="G507" s="99" t="s">
        <v>4562</v>
      </c>
      <c r="H507" s="100" t="s">
        <v>2546</v>
      </c>
      <c r="I507" s="101">
        <v>39854</v>
      </c>
      <c r="J507" s="100" t="s">
        <v>853</v>
      </c>
      <c r="K507" s="100" t="s">
        <v>4020</v>
      </c>
      <c r="L507" s="100" t="s">
        <v>2547</v>
      </c>
      <c r="M507" s="102" t="s">
        <v>2548</v>
      </c>
      <c r="N507" s="103"/>
      <c r="O507" s="99" t="s">
        <v>2904</v>
      </c>
      <c r="P507" s="100" t="s">
        <v>623</v>
      </c>
      <c r="Q507" s="100" t="s">
        <v>623</v>
      </c>
      <c r="R507" s="100" t="s">
        <v>623</v>
      </c>
      <c r="S507" s="99" t="s">
        <v>4852</v>
      </c>
      <c r="T507" s="99" t="s">
        <v>4852</v>
      </c>
      <c r="U507" s="100" t="s">
        <v>623</v>
      </c>
      <c r="V507" s="100"/>
      <c r="W507" s="100" t="s">
        <v>623</v>
      </c>
      <c r="X507" s="102" t="s">
        <v>16</v>
      </c>
      <c r="Y507" s="99" t="s">
        <v>3011</v>
      </c>
      <c r="Z507" s="99"/>
      <c r="AA507" s="99" t="s">
        <v>139</v>
      </c>
      <c r="AB507" s="105" t="s">
        <v>230</v>
      </c>
      <c r="AC507" s="100" t="s">
        <v>2672</v>
      </c>
      <c r="AD507" s="99" t="s">
        <v>2673</v>
      </c>
      <c r="AE507" s="99" t="s">
        <v>226</v>
      </c>
      <c r="AF507" s="101">
        <v>41214</v>
      </c>
      <c r="AG507" s="104">
        <v>11</v>
      </c>
      <c r="AH507" s="101">
        <v>41275</v>
      </c>
      <c r="AI507" s="104">
        <v>1</v>
      </c>
      <c r="AJ507" s="105" t="s">
        <v>119</v>
      </c>
      <c r="AK507" s="106" t="s">
        <v>623</v>
      </c>
      <c r="AL507" s="106"/>
      <c r="AM507" s="110"/>
      <c r="AN507" s="107" t="s">
        <v>623</v>
      </c>
      <c r="AO507" s="100" t="s">
        <v>623</v>
      </c>
      <c r="AP507" s="107"/>
      <c r="AQ507" s="105" t="s">
        <v>5348</v>
      </c>
      <c r="AR507" s="107"/>
      <c r="AS507" s="96">
        <v>3</v>
      </c>
      <c r="AT507" s="96" t="s">
        <v>7646</v>
      </c>
    </row>
    <row r="508" spans="1:46" ht="19.5" customHeight="1" x14ac:dyDescent="0.2">
      <c r="A508" s="118">
        <v>20482</v>
      </c>
      <c r="B508" s="127" t="s">
        <v>2492</v>
      </c>
      <c r="C508" s="127" t="s">
        <v>2026</v>
      </c>
      <c r="D508" s="100" t="s">
        <v>138</v>
      </c>
      <c r="E508" s="101"/>
      <c r="F508" s="100"/>
      <c r="G508" s="99"/>
      <c r="H508" s="100"/>
      <c r="I508" s="101"/>
      <c r="J508" s="100"/>
      <c r="K508" s="100"/>
      <c r="L508" s="100"/>
      <c r="M508" s="102">
        <v>0</v>
      </c>
      <c r="N508" s="103"/>
      <c r="O508" s="216" t="s">
        <v>6323</v>
      </c>
      <c r="P508" s="100"/>
      <c r="Q508" s="100"/>
      <c r="R508" s="100"/>
      <c r="S508" s="99">
        <v>0</v>
      </c>
      <c r="T508" s="99"/>
      <c r="U508" s="100">
        <v>0</v>
      </c>
      <c r="V508" s="100"/>
      <c r="W508" s="100">
        <v>0</v>
      </c>
      <c r="X508" s="100" t="s">
        <v>17</v>
      </c>
      <c r="Y508" s="99" t="s">
        <v>5252</v>
      </c>
      <c r="Z508" s="99"/>
      <c r="AA508" s="99" t="s">
        <v>139</v>
      </c>
      <c r="AB508" s="105" t="s">
        <v>230</v>
      </c>
      <c r="AC508" s="102" t="s">
        <v>65</v>
      </c>
      <c r="AD508" s="105" t="s">
        <v>70</v>
      </c>
      <c r="AE508" s="105" t="s">
        <v>226</v>
      </c>
      <c r="AF508" s="101"/>
      <c r="AG508" s="101"/>
      <c r="AH508" s="101"/>
      <c r="AI508" s="104" t="s">
        <v>623</v>
      </c>
      <c r="AJ508" s="99" t="s">
        <v>163</v>
      </c>
      <c r="AK508" s="99"/>
      <c r="AL508" s="99"/>
      <c r="AM508" s="110">
        <v>41265</v>
      </c>
      <c r="AN508" s="107">
        <v>12</v>
      </c>
      <c r="AO508" s="100"/>
      <c r="AQ508" s="99"/>
      <c r="AS508" s="96" t="s">
        <v>623</v>
      </c>
      <c r="AT508" s="96" t="s">
        <v>7646</v>
      </c>
    </row>
    <row r="509" spans="1:46" ht="19.5" customHeight="1" x14ac:dyDescent="0.2">
      <c r="A509" s="118">
        <v>20483</v>
      </c>
      <c r="B509" s="127" t="s">
        <v>2493</v>
      </c>
      <c r="C509" s="127" t="s">
        <v>2494</v>
      </c>
      <c r="D509" s="100" t="s">
        <v>138</v>
      </c>
      <c r="E509" s="101"/>
      <c r="F509" s="100"/>
      <c r="G509" s="99"/>
      <c r="H509" s="100"/>
      <c r="I509" s="101"/>
      <c r="J509" s="100"/>
      <c r="K509" s="100"/>
      <c r="L509" s="100"/>
      <c r="M509" s="102">
        <v>0</v>
      </c>
      <c r="N509" s="103"/>
      <c r="O509" s="216" t="s">
        <v>6324</v>
      </c>
      <c r="P509" s="100"/>
      <c r="Q509" s="100"/>
      <c r="R509" s="100"/>
      <c r="S509" s="99">
        <v>0</v>
      </c>
      <c r="T509" s="99"/>
      <c r="U509" s="100">
        <v>0</v>
      </c>
      <c r="V509" s="100"/>
      <c r="W509" s="100">
        <v>0</v>
      </c>
      <c r="X509" s="100" t="s">
        <v>17</v>
      </c>
      <c r="Y509" s="99" t="s">
        <v>5252</v>
      </c>
      <c r="Z509" s="99"/>
      <c r="AA509" s="99" t="s">
        <v>139</v>
      </c>
      <c r="AB509" s="105" t="s">
        <v>230</v>
      </c>
      <c r="AC509" s="102" t="s">
        <v>65</v>
      </c>
      <c r="AD509" s="105" t="s">
        <v>70</v>
      </c>
      <c r="AE509" s="105" t="s">
        <v>226</v>
      </c>
      <c r="AF509" s="101"/>
      <c r="AG509" s="101"/>
      <c r="AH509" s="101"/>
      <c r="AI509" s="104" t="s">
        <v>623</v>
      </c>
      <c r="AJ509" s="99" t="s">
        <v>163</v>
      </c>
      <c r="AK509" s="99"/>
      <c r="AL509" s="99"/>
      <c r="AM509" s="110">
        <v>41265</v>
      </c>
      <c r="AN509" s="107">
        <v>12</v>
      </c>
      <c r="AO509" s="100"/>
      <c r="AQ509" s="99"/>
      <c r="AS509" s="96" t="s">
        <v>623</v>
      </c>
      <c r="AT509" s="96" t="s">
        <v>7646</v>
      </c>
    </row>
    <row r="510" spans="1:46" ht="19.5" customHeight="1" x14ac:dyDescent="0.2">
      <c r="A510" s="118">
        <v>20484</v>
      </c>
      <c r="B510" s="127" t="s">
        <v>1693</v>
      </c>
      <c r="C510" s="127" t="s">
        <v>601</v>
      </c>
      <c r="D510" s="100" t="s">
        <v>138</v>
      </c>
      <c r="E510" s="101"/>
      <c r="F510" s="100"/>
      <c r="G510" s="99"/>
      <c r="H510" s="100"/>
      <c r="I510" s="101"/>
      <c r="J510" s="100"/>
      <c r="K510" s="100"/>
      <c r="L510" s="100"/>
      <c r="M510" s="102"/>
      <c r="N510" s="103"/>
      <c r="O510" s="216" t="s">
        <v>6325</v>
      </c>
      <c r="P510" s="100"/>
      <c r="Q510" s="100"/>
      <c r="R510" s="100"/>
      <c r="S510" s="99">
        <v>0</v>
      </c>
      <c r="T510" s="99"/>
      <c r="U510" s="100">
        <v>0</v>
      </c>
      <c r="V510" s="100"/>
      <c r="W510" s="100">
        <v>0</v>
      </c>
      <c r="X510" s="100" t="s">
        <v>17</v>
      </c>
      <c r="Y510" s="99" t="s">
        <v>5252</v>
      </c>
      <c r="Z510" s="99"/>
      <c r="AA510" s="99" t="s">
        <v>139</v>
      </c>
      <c r="AB510" s="105" t="s">
        <v>230</v>
      </c>
      <c r="AC510" s="102" t="s">
        <v>65</v>
      </c>
      <c r="AD510" s="105" t="s">
        <v>70</v>
      </c>
      <c r="AE510" s="105" t="s">
        <v>226</v>
      </c>
      <c r="AF510" s="101"/>
      <c r="AG510" s="101"/>
      <c r="AH510" s="101"/>
      <c r="AI510" s="104" t="s">
        <v>623</v>
      </c>
      <c r="AJ510" s="99" t="s">
        <v>163</v>
      </c>
      <c r="AK510" s="99"/>
      <c r="AL510" s="99"/>
      <c r="AM510" s="110">
        <v>41265</v>
      </c>
      <c r="AN510" s="107">
        <v>12</v>
      </c>
      <c r="AO510" s="100"/>
      <c r="AQ510" s="99"/>
      <c r="AS510" s="96" t="s">
        <v>623</v>
      </c>
      <c r="AT510" s="96" t="s">
        <v>7646</v>
      </c>
    </row>
    <row r="511" spans="1:46" ht="19.5" customHeight="1" x14ac:dyDescent="0.2">
      <c r="A511" s="118">
        <v>20485</v>
      </c>
      <c r="B511" s="127" t="s">
        <v>2495</v>
      </c>
      <c r="C511" s="127" t="s">
        <v>555</v>
      </c>
      <c r="D511" s="100" t="s">
        <v>138</v>
      </c>
      <c r="E511" s="101"/>
      <c r="F511" s="100"/>
      <c r="G511" s="99"/>
      <c r="H511" s="100"/>
      <c r="I511" s="101"/>
      <c r="J511" s="100"/>
      <c r="K511" s="100"/>
      <c r="L511" s="100"/>
      <c r="M511" s="102">
        <v>0</v>
      </c>
      <c r="N511" s="103"/>
      <c r="O511" s="216" t="s">
        <v>6326</v>
      </c>
      <c r="P511" s="100"/>
      <c r="Q511" s="100"/>
      <c r="R511" s="100"/>
      <c r="S511" s="99">
        <v>0</v>
      </c>
      <c r="T511" s="99"/>
      <c r="U511" s="100">
        <v>0</v>
      </c>
      <c r="V511" s="100"/>
      <c r="W511" s="100">
        <v>0</v>
      </c>
      <c r="X511" s="100" t="s">
        <v>17</v>
      </c>
      <c r="Y511" s="99" t="s">
        <v>5252</v>
      </c>
      <c r="Z511" s="99"/>
      <c r="AA511" s="99" t="s">
        <v>139</v>
      </c>
      <c r="AB511" s="105" t="s">
        <v>230</v>
      </c>
      <c r="AC511" s="102" t="s">
        <v>65</v>
      </c>
      <c r="AD511" s="105" t="s">
        <v>70</v>
      </c>
      <c r="AE511" s="105" t="s">
        <v>226</v>
      </c>
      <c r="AF511" s="101"/>
      <c r="AG511" s="101"/>
      <c r="AH511" s="101"/>
      <c r="AI511" s="104" t="s">
        <v>623</v>
      </c>
      <c r="AJ511" s="99" t="s">
        <v>163</v>
      </c>
      <c r="AK511" s="99"/>
      <c r="AL511" s="99"/>
      <c r="AM511" s="110">
        <v>41226</v>
      </c>
      <c r="AN511" s="107">
        <v>11</v>
      </c>
      <c r="AO511" s="100"/>
      <c r="AQ511" s="99"/>
      <c r="AS511" s="96" t="s">
        <v>623</v>
      </c>
      <c r="AT511" s="96" t="s">
        <v>7646</v>
      </c>
    </row>
    <row r="512" spans="1:46" ht="19.5" customHeight="1" x14ac:dyDescent="0.2">
      <c r="A512" s="118">
        <v>20486</v>
      </c>
      <c r="B512" s="119" t="s">
        <v>813</v>
      </c>
      <c r="C512" s="119" t="s">
        <v>2496</v>
      </c>
      <c r="D512" s="100" t="s">
        <v>138</v>
      </c>
      <c r="E512" s="101">
        <v>32732</v>
      </c>
      <c r="F512" s="100" t="s">
        <v>1992</v>
      </c>
      <c r="G512" s="99" t="s">
        <v>4543</v>
      </c>
      <c r="H512" s="100" t="s">
        <v>2738</v>
      </c>
      <c r="I512" s="101">
        <v>37990</v>
      </c>
      <c r="J512" s="100" t="s">
        <v>1123</v>
      </c>
      <c r="K512" s="100" t="s">
        <v>4020</v>
      </c>
      <c r="L512" s="100" t="s">
        <v>4023</v>
      </c>
      <c r="M512" s="102" t="s">
        <v>2022</v>
      </c>
      <c r="N512" s="103">
        <v>2011</v>
      </c>
      <c r="O512" s="99" t="s">
        <v>2906</v>
      </c>
      <c r="P512" s="100" t="s">
        <v>623</v>
      </c>
      <c r="Q512" s="100" t="s">
        <v>4241</v>
      </c>
      <c r="R512" s="100" t="s">
        <v>4242</v>
      </c>
      <c r="S512" s="99" t="s">
        <v>4780</v>
      </c>
      <c r="T512" s="99" t="s">
        <v>5105</v>
      </c>
      <c r="U512" s="100" t="s">
        <v>623</v>
      </c>
      <c r="V512" s="100"/>
      <c r="W512" s="100" t="s">
        <v>623</v>
      </c>
      <c r="X512" s="100" t="s">
        <v>17</v>
      </c>
      <c r="Y512" s="99" t="s">
        <v>5252</v>
      </c>
      <c r="Z512" s="99"/>
      <c r="AA512" s="99" t="s">
        <v>139</v>
      </c>
      <c r="AB512" s="105" t="s">
        <v>230</v>
      </c>
      <c r="AC512" s="100" t="s">
        <v>2672</v>
      </c>
      <c r="AD512" s="99" t="s">
        <v>2673</v>
      </c>
      <c r="AE512" s="99" t="s">
        <v>226</v>
      </c>
      <c r="AF512" s="101">
        <v>41214</v>
      </c>
      <c r="AG512" s="104">
        <v>11</v>
      </c>
      <c r="AH512" s="101">
        <v>41278</v>
      </c>
      <c r="AI512" s="104">
        <v>1</v>
      </c>
      <c r="AJ512" s="108" t="s">
        <v>163</v>
      </c>
      <c r="AK512" s="112" t="s">
        <v>623</v>
      </c>
      <c r="AL512" s="112"/>
      <c r="AM512" s="110">
        <v>41364</v>
      </c>
      <c r="AN512" s="107">
        <v>3</v>
      </c>
      <c r="AO512" s="109" t="s">
        <v>623</v>
      </c>
      <c r="AP512" s="107"/>
      <c r="AQ512" s="108"/>
      <c r="AR512" s="107"/>
      <c r="AS512" s="96">
        <v>8</v>
      </c>
      <c r="AT512" s="96" t="s">
        <v>7646</v>
      </c>
    </row>
    <row r="513" spans="1:46" ht="19.5" customHeight="1" x14ac:dyDescent="0.2">
      <c r="A513" s="118">
        <v>20487</v>
      </c>
      <c r="B513" s="127" t="s">
        <v>792</v>
      </c>
      <c r="C513" s="127" t="s">
        <v>241</v>
      </c>
      <c r="D513" s="100" t="s">
        <v>138</v>
      </c>
      <c r="E513" s="101"/>
      <c r="F513" s="100"/>
      <c r="G513" s="99"/>
      <c r="H513" s="100"/>
      <c r="I513" s="101"/>
      <c r="J513" s="100"/>
      <c r="K513" s="100"/>
      <c r="L513" s="100"/>
      <c r="M513" s="102">
        <v>0</v>
      </c>
      <c r="N513" s="103"/>
      <c r="O513" s="216" t="s">
        <v>6327</v>
      </c>
      <c r="P513" s="100"/>
      <c r="Q513" s="100"/>
      <c r="R513" s="100"/>
      <c r="S513" s="99">
        <v>0</v>
      </c>
      <c r="T513" s="99"/>
      <c r="U513" s="100">
        <v>0</v>
      </c>
      <c r="V513" s="100"/>
      <c r="W513" s="100">
        <v>0</v>
      </c>
      <c r="X513" s="100"/>
      <c r="Y513" s="99"/>
      <c r="Z513" s="99"/>
      <c r="AA513" s="99"/>
      <c r="AB513" s="105"/>
      <c r="AC513" s="102" t="s">
        <v>65</v>
      </c>
      <c r="AD513" s="105" t="s">
        <v>70</v>
      </c>
      <c r="AE513" s="105" t="s">
        <v>226</v>
      </c>
      <c r="AF513" s="101"/>
      <c r="AG513" s="101"/>
      <c r="AH513" s="101"/>
      <c r="AI513" s="104" t="s">
        <v>623</v>
      </c>
      <c r="AJ513" s="99" t="s">
        <v>163</v>
      </c>
      <c r="AK513" s="99"/>
      <c r="AL513" s="99"/>
      <c r="AM513" s="110">
        <v>41268</v>
      </c>
      <c r="AN513" s="107">
        <v>12</v>
      </c>
      <c r="AO513" s="100"/>
      <c r="AQ513" s="99"/>
      <c r="AS513" s="96" t="s">
        <v>623</v>
      </c>
      <c r="AT513" s="96" t="s">
        <v>7646</v>
      </c>
    </row>
    <row r="514" spans="1:46" ht="19.5" customHeight="1" x14ac:dyDescent="0.2">
      <c r="A514" s="118">
        <v>20488</v>
      </c>
      <c r="B514" s="119" t="s">
        <v>2497</v>
      </c>
      <c r="C514" s="119" t="s">
        <v>2498</v>
      </c>
      <c r="D514" s="100" t="s">
        <v>109</v>
      </c>
      <c r="E514" s="101">
        <v>27077</v>
      </c>
      <c r="F514" s="100" t="s">
        <v>162</v>
      </c>
      <c r="G514" s="99" t="s">
        <v>4538</v>
      </c>
      <c r="H514" s="100" t="s">
        <v>2517</v>
      </c>
      <c r="I514" s="101">
        <v>40402</v>
      </c>
      <c r="J514" s="100" t="s">
        <v>110</v>
      </c>
      <c r="K514" s="100" t="s">
        <v>134</v>
      </c>
      <c r="L514" s="100" t="s">
        <v>157</v>
      </c>
      <c r="M514" s="102" t="s">
        <v>4034</v>
      </c>
      <c r="N514" s="103"/>
      <c r="O514" s="99" t="s">
        <v>2871</v>
      </c>
      <c r="P514" s="100" t="s">
        <v>623</v>
      </c>
      <c r="Q514" s="100" t="s">
        <v>2518</v>
      </c>
      <c r="R514" s="100" t="s">
        <v>623</v>
      </c>
      <c r="S514" s="99" t="s">
        <v>4756</v>
      </c>
      <c r="T514" s="99" t="s">
        <v>4756</v>
      </c>
      <c r="U514" s="100" t="s">
        <v>2519</v>
      </c>
      <c r="V514" s="100" t="s">
        <v>4215</v>
      </c>
      <c r="W514" s="100" t="s">
        <v>2520</v>
      </c>
      <c r="X514" s="100" t="s">
        <v>12</v>
      </c>
      <c r="Y514" s="99" t="s">
        <v>308</v>
      </c>
      <c r="Z514" s="99"/>
      <c r="AA514" s="99" t="s">
        <v>161</v>
      </c>
      <c r="AB514" s="105" t="s">
        <v>611</v>
      </c>
      <c r="AC514" s="100" t="s">
        <v>2972</v>
      </c>
      <c r="AD514" s="99" t="s">
        <v>2571</v>
      </c>
      <c r="AE514" s="99" t="s">
        <v>117</v>
      </c>
      <c r="AF514" s="101">
        <v>41214</v>
      </c>
      <c r="AG514" s="104">
        <v>11</v>
      </c>
      <c r="AH514" s="101">
        <v>41244</v>
      </c>
      <c r="AI514" s="104">
        <v>12</v>
      </c>
      <c r="AJ514" s="105" t="s">
        <v>119</v>
      </c>
      <c r="AK514" s="106" t="s">
        <v>623</v>
      </c>
      <c r="AL514" s="106"/>
      <c r="AM514" s="110"/>
      <c r="AN514" s="107" t="s">
        <v>623</v>
      </c>
      <c r="AO514" s="100" t="s">
        <v>623</v>
      </c>
      <c r="AP514" s="107"/>
      <c r="AQ514" s="105" t="s">
        <v>5347</v>
      </c>
      <c r="AR514" s="107"/>
      <c r="AS514" s="96">
        <v>2</v>
      </c>
      <c r="AT514" s="96" t="s">
        <v>7646</v>
      </c>
    </row>
    <row r="515" spans="1:46" ht="19.5" customHeight="1" x14ac:dyDescent="0.2">
      <c r="A515" s="118">
        <v>20489</v>
      </c>
      <c r="B515" s="119" t="s">
        <v>1948</v>
      </c>
      <c r="C515" s="119" t="s">
        <v>2499</v>
      </c>
      <c r="D515" s="100" t="s">
        <v>138</v>
      </c>
      <c r="E515" s="101">
        <v>32425</v>
      </c>
      <c r="F515" s="100" t="s">
        <v>4332</v>
      </c>
      <c r="G515" s="99" t="s">
        <v>4564</v>
      </c>
      <c r="H515" s="100" t="s">
        <v>2764</v>
      </c>
      <c r="I515" s="101">
        <v>37775</v>
      </c>
      <c r="J515" s="100" t="s">
        <v>2765</v>
      </c>
      <c r="K515" s="100" t="s">
        <v>4020</v>
      </c>
      <c r="L515" s="100" t="s">
        <v>4031</v>
      </c>
      <c r="M515" s="102" t="s">
        <v>4333</v>
      </c>
      <c r="N515" s="103"/>
      <c r="O515" s="99" t="s">
        <v>4334</v>
      </c>
      <c r="P515" s="100" t="s">
        <v>623</v>
      </c>
      <c r="Q515" s="100" t="s">
        <v>623</v>
      </c>
      <c r="R515" s="100" t="s">
        <v>623</v>
      </c>
      <c r="S515" s="99" t="s">
        <v>4857</v>
      </c>
      <c r="T515" s="99" t="s">
        <v>5153</v>
      </c>
      <c r="U515" s="100" t="s">
        <v>623</v>
      </c>
      <c r="V515" s="100"/>
      <c r="W515" s="100" t="s">
        <v>623</v>
      </c>
      <c r="X515" s="100" t="s">
        <v>16</v>
      </c>
      <c r="Y515" s="99" t="s">
        <v>3011</v>
      </c>
      <c r="Z515" s="99"/>
      <c r="AA515" s="99" t="s">
        <v>139</v>
      </c>
      <c r="AB515" s="105" t="s">
        <v>230</v>
      </c>
      <c r="AC515" s="100" t="s">
        <v>2672</v>
      </c>
      <c r="AD515" s="99" t="s">
        <v>2673</v>
      </c>
      <c r="AE515" s="99" t="s">
        <v>226</v>
      </c>
      <c r="AF515" s="101">
        <v>41225</v>
      </c>
      <c r="AG515" s="104">
        <v>11</v>
      </c>
      <c r="AH515" s="101"/>
      <c r="AI515" s="104" t="s">
        <v>623</v>
      </c>
      <c r="AJ515" s="108" t="s">
        <v>163</v>
      </c>
      <c r="AK515" s="112" t="s">
        <v>623</v>
      </c>
      <c r="AL515" s="112"/>
      <c r="AM515" s="110">
        <v>41379</v>
      </c>
      <c r="AN515" s="107">
        <v>4</v>
      </c>
      <c r="AO515" s="109" t="s">
        <v>623</v>
      </c>
      <c r="AP515" s="107"/>
      <c r="AQ515" s="108"/>
      <c r="AR515" s="107"/>
      <c r="AS515" s="96">
        <v>10</v>
      </c>
      <c r="AT515" s="96" t="s">
        <v>7646</v>
      </c>
    </row>
    <row r="516" spans="1:46" ht="19.5" customHeight="1" x14ac:dyDescent="0.2">
      <c r="A516" s="118">
        <v>20490</v>
      </c>
      <c r="B516" s="119" t="s">
        <v>2500</v>
      </c>
      <c r="C516" s="119" t="s">
        <v>783</v>
      </c>
      <c r="D516" s="100" t="s">
        <v>138</v>
      </c>
      <c r="E516" s="101">
        <v>32308</v>
      </c>
      <c r="F516" s="100"/>
      <c r="G516" s="99" t="s">
        <v>4534</v>
      </c>
      <c r="H516" s="100" t="s">
        <v>2542</v>
      </c>
      <c r="I516" s="101">
        <v>39835</v>
      </c>
      <c r="J516" s="100" t="s">
        <v>1429</v>
      </c>
      <c r="K516" s="100" t="s">
        <v>4020</v>
      </c>
      <c r="L516" s="100" t="s">
        <v>2544</v>
      </c>
      <c r="M516" s="102" t="s">
        <v>4136</v>
      </c>
      <c r="N516" s="103"/>
      <c r="O516" s="99" t="s">
        <v>4194</v>
      </c>
      <c r="P516" s="100" t="s">
        <v>623</v>
      </c>
      <c r="Q516" s="100" t="s">
        <v>623</v>
      </c>
      <c r="R516" s="100" t="s">
        <v>623</v>
      </c>
      <c r="S516" s="99" t="s">
        <v>4739</v>
      </c>
      <c r="T516" s="99" t="s">
        <v>5079</v>
      </c>
      <c r="U516" s="100" t="s">
        <v>623</v>
      </c>
      <c r="V516" s="100"/>
      <c r="W516" s="100" t="s">
        <v>623</v>
      </c>
      <c r="X516" s="102" t="s">
        <v>16</v>
      </c>
      <c r="Y516" s="99" t="s">
        <v>3011</v>
      </c>
      <c r="Z516" s="99"/>
      <c r="AA516" s="99" t="s">
        <v>139</v>
      </c>
      <c r="AB516" s="105" t="s">
        <v>230</v>
      </c>
      <c r="AC516" s="100" t="s">
        <v>2672</v>
      </c>
      <c r="AD516" s="99" t="s">
        <v>2673</v>
      </c>
      <c r="AE516" s="99" t="s">
        <v>226</v>
      </c>
      <c r="AF516" s="101">
        <v>41225</v>
      </c>
      <c r="AG516" s="104">
        <v>11</v>
      </c>
      <c r="AH516" s="101">
        <v>41286</v>
      </c>
      <c r="AI516" s="104">
        <v>1</v>
      </c>
      <c r="AJ516" s="105" t="s">
        <v>119</v>
      </c>
      <c r="AK516" s="106" t="s">
        <v>623</v>
      </c>
      <c r="AL516" s="106"/>
      <c r="AM516" s="110"/>
      <c r="AN516" s="107" t="s">
        <v>623</v>
      </c>
      <c r="AO516" s="100" t="s">
        <v>623</v>
      </c>
      <c r="AP516" s="107"/>
      <c r="AQ516" s="105" t="s">
        <v>5348</v>
      </c>
      <c r="AR516" s="107"/>
      <c r="AS516" s="96">
        <v>6</v>
      </c>
      <c r="AT516" s="96" t="s">
        <v>7646</v>
      </c>
    </row>
    <row r="517" spans="1:46" ht="19.5" customHeight="1" x14ac:dyDescent="0.2">
      <c r="A517" s="118">
        <v>20491</v>
      </c>
      <c r="B517" s="119" t="s">
        <v>912</v>
      </c>
      <c r="C517" s="119" t="s">
        <v>637</v>
      </c>
      <c r="D517" s="100" t="s">
        <v>138</v>
      </c>
      <c r="E517" s="101">
        <v>32791</v>
      </c>
      <c r="F517" s="100" t="s">
        <v>1992</v>
      </c>
      <c r="G517" s="99" t="s">
        <v>4572</v>
      </c>
      <c r="H517" s="100" t="s">
        <v>2545</v>
      </c>
      <c r="I517" s="101">
        <v>38918</v>
      </c>
      <c r="J517" s="100" t="s">
        <v>1123</v>
      </c>
      <c r="K517" s="100" t="s">
        <v>4020</v>
      </c>
      <c r="L517" s="100" t="s">
        <v>4381</v>
      </c>
      <c r="M517" s="102" t="s">
        <v>1747</v>
      </c>
      <c r="N517" s="103"/>
      <c r="O517" s="99" t="s">
        <v>2501</v>
      </c>
      <c r="P517" s="100" t="s">
        <v>623</v>
      </c>
      <c r="Q517" s="100" t="s">
        <v>4382</v>
      </c>
      <c r="R517" s="100" t="s">
        <v>623</v>
      </c>
      <c r="S517" s="99" t="s">
        <v>4902</v>
      </c>
      <c r="T517" s="99" t="s">
        <v>2565</v>
      </c>
      <c r="U517" s="100" t="s">
        <v>623</v>
      </c>
      <c r="V517" s="100"/>
      <c r="W517" s="100" t="s">
        <v>623</v>
      </c>
      <c r="X517" s="100" t="s">
        <v>17</v>
      </c>
      <c r="Y517" s="99" t="s">
        <v>5252</v>
      </c>
      <c r="Z517" s="99"/>
      <c r="AA517" s="99" t="s">
        <v>139</v>
      </c>
      <c r="AB517" s="105" t="s">
        <v>230</v>
      </c>
      <c r="AC517" s="100" t="s">
        <v>2677</v>
      </c>
      <c r="AD517" s="99" t="s">
        <v>2680</v>
      </c>
      <c r="AE517" s="99" t="s">
        <v>226</v>
      </c>
      <c r="AF517" s="101">
        <v>41225</v>
      </c>
      <c r="AG517" s="104">
        <v>11</v>
      </c>
      <c r="AH517" s="101">
        <v>41285</v>
      </c>
      <c r="AI517" s="104">
        <v>1</v>
      </c>
      <c r="AJ517" s="105" t="s">
        <v>119</v>
      </c>
      <c r="AK517" s="106" t="s">
        <v>623</v>
      </c>
      <c r="AL517" s="106"/>
      <c r="AM517" s="110"/>
      <c r="AN517" s="107" t="s">
        <v>623</v>
      </c>
      <c r="AO517" s="100" t="s">
        <v>623</v>
      </c>
      <c r="AP517" s="107"/>
      <c r="AQ517" s="105" t="s">
        <v>5347</v>
      </c>
      <c r="AR517" s="107"/>
      <c r="AS517" s="96">
        <v>10</v>
      </c>
      <c r="AT517" s="96" t="s">
        <v>7646</v>
      </c>
    </row>
    <row r="518" spans="1:46" ht="19.5" customHeight="1" x14ac:dyDescent="0.2">
      <c r="A518" s="118">
        <v>20492</v>
      </c>
      <c r="B518" s="119" t="s">
        <v>2223</v>
      </c>
      <c r="C518" s="119" t="s">
        <v>527</v>
      </c>
      <c r="D518" s="100" t="s">
        <v>138</v>
      </c>
      <c r="E518" s="101">
        <v>32436</v>
      </c>
      <c r="F518" s="100"/>
      <c r="G518" s="99" t="s">
        <v>2565</v>
      </c>
      <c r="H518" s="100" t="s">
        <v>623</v>
      </c>
      <c r="I518" s="101"/>
      <c r="J518" s="100"/>
      <c r="K518" s="100" t="s">
        <v>4044</v>
      </c>
      <c r="L518" s="100" t="s">
        <v>4419</v>
      </c>
      <c r="M518" s="102" t="s">
        <v>2222</v>
      </c>
      <c r="N518" s="103"/>
      <c r="O518" s="99" t="s">
        <v>2982</v>
      </c>
      <c r="P518" s="100" t="s">
        <v>623</v>
      </c>
      <c r="Q518" s="100" t="s">
        <v>623</v>
      </c>
      <c r="R518" s="100" t="s">
        <v>623</v>
      </c>
      <c r="S518" s="99" t="s">
        <v>2565</v>
      </c>
      <c r="T518" s="99" t="s">
        <v>2565</v>
      </c>
      <c r="U518" s="100" t="s">
        <v>623</v>
      </c>
      <c r="V518" s="100"/>
      <c r="W518" s="100" t="s">
        <v>623</v>
      </c>
      <c r="X518" s="102" t="s">
        <v>16</v>
      </c>
      <c r="Y518" s="99" t="s">
        <v>3011</v>
      </c>
      <c r="Z518" s="99"/>
      <c r="AA518" s="99" t="s">
        <v>139</v>
      </c>
      <c r="AB518" s="105" t="s">
        <v>230</v>
      </c>
      <c r="AC518" s="100" t="s">
        <v>2672</v>
      </c>
      <c r="AD518" s="99" t="s">
        <v>2673</v>
      </c>
      <c r="AE518" s="99" t="s">
        <v>226</v>
      </c>
      <c r="AF518" s="101">
        <v>41226</v>
      </c>
      <c r="AG518" s="104">
        <v>11</v>
      </c>
      <c r="AH518" s="101">
        <v>41288</v>
      </c>
      <c r="AI518" s="104">
        <v>1</v>
      </c>
      <c r="AJ518" s="105" t="s">
        <v>163</v>
      </c>
      <c r="AK518" s="106" t="s">
        <v>623</v>
      </c>
      <c r="AL518" s="106"/>
      <c r="AM518" s="110">
        <v>41585</v>
      </c>
      <c r="AN518" s="107">
        <v>11</v>
      </c>
      <c r="AO518" s="100" t="s">
        <v>623</v>
      </c>
      <c r="AP518" s="107"/>
      <c r="AQ518" s="105" t="s">
        <v>5348</v>
      </c>
      <c r="AR518" s="107"/>
      <c r="AS518" s="96">
        <v>10</v>
      </c>
      <c r="AT518" s="96" t="s">
        <v>7646</v>
      </c>
    </row>
    <row r="519" spans="1:46" ht="19.5" customHeight="1" x14ac:dyDescent="0.2">
      <c r="A519" s="118">
        <v>20493</v>
      </c>
      <c r="B519" s="119" t="s">
        <v>2504</v>
      </c>
      <c r="C519" s="119" t="s">
        <v>494</v>
      </c>
      <c r="D519" s="100" t="s">
        <v>138</v>
      </c>
      <c r="E519" s="101">
        <v>29133</v>
      </c>
      <c r="F519" s="100"/>
      <c r="G519" s="99" t="s">
        <v>4515</v>
      </c>
      <c r="H519" s="100" t="s">
        <v>2521</v>
      </c>
      <c r="I519" s="101">
        <v>38574</v>
      </c>
      <c r="J519" s="100" t="s">
        <v>110</v>
      </c>
      <c r="K519" s="100" t="s">
        <v>4020</v>
      </c>
      <c r="L519" s="100" t="s">
        <v>2523</v>
      </c>
      <c r="M519" s="102" t="s">
        <v>2222</v>
      </c>
      <c r="N519" s="103"/>
      <c r="O519" s="99" t="s">
        <v>2503</v>
      </c>
      <c r="P519" s="100" t="s">
        <v>623</v>
      </c>
      <c r="Q519" s="100" t="s">
        <v>2522</v>
      </c>
      <c r="R519" s="100" t="s">
        <v>623</v>
      </c>
      <c r="S519" s="99" t="s">
        <v>4684</v>
      </c>
      <c r="T519" s="99" t="s">
        <v>4684</v>
      </c>
      <c r="U519" s="100" t="s">
        <v>623</v>
      </c>
      <c r="V519" s="100"/>
      <c r="W519" s="100" t="s">
        <v>623</v>
      </c>
      <c r="X519" s="100" t="s">
        <v>14</v>
      </c>
      <c r="Y519" s="99" t="s">
        <v>13</v>
      </c>
      <c r="Z519" s="99"/>
      <c r="AA519" s="99">
        <v>3</v>
      </c>
      <c r="AB519" s="105" t="s">
        <v>116</v>
      </c>
      <c r="AC519" s="100" t="s">
        <v>45</v>
      </c>
      <c r="AD519" s="99" t="s">
        <v>46</v>
      </c>
      <c r="AE519" s="99" t="s">
        <v>117</v>
      </c>
      <c r="AF519" s="101">
        <v>41218</v>
      </c>
      <c r="AG519" s="104">
        <v>11</v>
      </c>
      <c r="AH519" s="101">
        <v>41279</v>
      </c>
      <c r="AI519" s="104">
        <v>1</v>
      </c>
      <c r="AJ519" s="105" t="s">
        <v>119</v>
      </c>
      <c r="AK519" s="106" t="s">
        <v>623</v>
      </c>
      <c r="AL519" s="106"/>
      <c r="AM519" s="110"/>
      <c r="AN519" s="107" t="s">
        <v>623</v>
      </c>
      <c r="AO519" s="100" t="s">
        <v>623</v>
      </c>
      <c r="AP519" s="107"/>
      <c r="AQ519" s="105" t="s">
        <v>5348</v>
      </c>
      <c r="AR519" s="107"/>
      <c r="AS519" s="96">
        <v>10</v>
      </c>
      <c r="AT519" s="96" t="s">
        <v>7646</v>
      </c>
    </row>
    <row r="520" spans="1:46" ht="19.5" customHeight="1" x14ac:dyDescent="0.2">
      <c r="A520" s="118">
        <v>20494</v>
      </c>
      <c r="B520" s="127" t="s">
        <v>2506</v>
      </c>
      <c r="C520" s="127" t="s">
        <v>650</v>
      </c>
      <c r="D520" s="100" t="s">
        <v>138</v>
      </c>
      <c r="E520" s="101"/>
      <c r="F520" s="100"/>
      <c r="G520" s="99"/>
      <c r="H520" s="100"/>
      <c r="I520" s="101"/>
      <c r="J520" s="100"/>
      <c r="K520" s="100"/>
      <c r="L520" s="100"/>
      <c r="M520" s="102">
        <v>0</v>
      </c>
      <c r="N520" s="103"/>
      <c r="O520" s="216" t="s">
        <v>2505</v>
      </c>
      <c r="P520" s="100"/>
      <c r="Q520" s="100"/>
      <c r="R520" s="100"/>
      <c r="S520" s="99">
        <v>0</v>
      </c>
      <c r="T520" s="99"/>
      <c r="U520" s="100">
        <v>0</v>
      </c>
      <c r="V520" s="100"/>
      <c r="W520" s="100">
        <v>0</v>
      </c>
      <c r="X520" s="100" t="s">
        <v>17</v>
      </c>
      <c r="Y520" s="99" t="s">
        <v>5252</v>
      </c>
      <c r="Z520" s="99"/>
      <c r="AA520" s="99" t="s">
        <v>139</v>
      </c>
      <c r="AB520" s="105" t="s">
        <v>230</v>
      </c>
      <c r="AC520" s="102" t="s">
        <v>65</v>
      </c>
      <c r="AD520" s="105" t="s">
        <v>70</v>
      </c>
      <c r="AE520" s="105" t="s">
        <v>226</v>
      </c>
      <c r="AF520" s="101"/>
      <c r="AG520" s="101"/>
      <c r="AH520" s="101"/>
      <c r="AI520" s="104" t="s">
        <v>623</v>
      </c>
      <c r="AJ520" s="99" t="s">
        <v>163</v>
      </c>
      <c r="AK520" s="99"/>
      <c r="AL520" s="99"/>
      <c r="AM520" s="110">
        <v>41268</v>
      </c>
      <c r="AN520" s="107">
        <v>12</v>
      </c>
      <c r="AO520" s="100"/>
      <c r="AQ520" s="99"/>
      <c r="AS520" s="96" t="s">
        <v>623</v>
      </c>
      <c r="AT520" s="96" t="s">
        <v>7646</v>
      </c>
    </row>
    <row r="521" spans="1:46" ht="19.5" customHeight="1" x14ac:dyDescent="0.2">
      <c r="A521" s="118">
        <v>20495</v>
      </c>
      <c r="B521" s="119" t="s">
        <v>247</v>
      </c>
      <c r="C521" s="119" t="s">
        <v>1334</v>
      </c>
      <c r="D521" s="100" t="s">
        <v>138</v>
      </c>
      <c r="E521" s="101">
        <v>32953</v>
      </c>
      <c r="F521" s="100" t="s">
        <v>879</v>
      </c>
      <c r="G521" s="99" t="s">
        <v>4581</v>
      </c>
      <c r="H521" s="100" t="s">
        <v>2766</v>
      </c>
      <c r="I521" s="101">
        <v>40212</v>
      </c>
      <c r="J521" s="100" t="s">
        <v>2767</v>
      </c>
      <c r="K521" s="100" t="s">
        <v>4020</v>
      </c>
      <c r="L521" s="100" t="s">
        <v>4031</v>
      </c>
      <c r="M521" s="102" t="s">
        <v>2022</v>
      </c>
      <c r="N521" s="103"/>
      <c r="O521" s="99" t="s">
        <v>2508</v>
      </c>
      <c r="P521" s="100" t="s">
        <v>623</v>
      </c>
      <c r="Q521" s="100" t="s">
        <v>623</v>
      </c>
      <c r="R521" s="100" t="s">
        <v>623</v>
      </c>
      <c r="S521" s="99" t="s">
        <v>4936</v>
      </c>
      <c r="T521" s="99" t="s">
        <v>5208</v>
      </c>
      <c r="U521" s="100" t="s">
        <v>623</v>
      </c>
      <c r="V521" s="100"/>
      <c r="W521" s="100" t="s">
        <v>623</v>
      </c>
      <c r="X521" s="100" t="s">
        <v>17</v>
      </c>
      <c r="Y521" s="99" t="s">
        <v>5252</v>
      </c>
      <c r="Z521" s="99"/>
      <c r="AA521" s="99" t="s">
        <v>139</v>
      </c>
      <c r="AB521" s="105" t="s">
        <v>230</v>
      </c>
      <c r="AC521" s="100" t="s">
        <v>2672</v>
      </c>
      <c r="AD521" s="99" t="s">
        <v>2673</v>
      </c>
      <c r="AE521" s="99" t="s">
        <v>226</v>
      </c>
      <c r="AF521" s="101">
        <v>41232</v>
      </c>
      <c r="AG521" s="104">
        <v>11</v>
      </c>
      <c r="AH521" s="101">
        <v>41292</v>
      </c>
      <c r="AI521" s="104">
        <v>1</v>
      </c>
      <c r="AJ521" s="105" t="s">
        <v>163</v>
      </c>
      <c r="AK521" s="106"/>
      <c r="AL521" s="106"/>
      <c r="AM521" s="110">
        <v>41405</v>
      </c>
      <c r="AN521" s="107">
        <v>5</v>
      </c>
      <c r="AO521" s="100" t="s">
        <v>623</v>
      </c>
      <c r="AP521" s="107"/>
      <c r="AQ521" s="105"/>
      <c r="AR521" s="107"/>
      <c r="AS521" s="96">
        <v>3</v>
      </c>
      <c r="AT521" s="96" t="s">
        <v>7646</v>
      </c>
    </row>
    <row r="522" spans="1:46" ht="19.5" customHeight="1" x14ac:dyDescent="0.2">
      <c r="A522" s="118">
        <v>20496</v>
      </c>
      <c r="B522" s="127" t="s">
        <v>2510</v>
      </c>
      <c r="C522" s="127" t="s">
        <v>595</v>
      </c>
      <c r="D522" s="100" t="s">
        <v>138</v>
      </c>
      <c r="E522" s="101"/>
      <c r="F522" s="100"/>
      <c r="G522" s="99"/>
      <c r="H522" s="100"/>
      <c r="I522" s="101"/>
      <c r="J522" s="100"/>
      <c r="K522" s="100"/>
      <c r="L522" s="100"/>
      <c r="M522" s="102">
        <v>0</v>
      </c>
      <c r="N522" s="103"/>
      <c r="O522" s="216" t="s">
        <v>2509</v>
      </c>
      <c r="P522" s="100"/>
      <c r="Q522" s="100"/>
      <c r="R522" s="100"/>
      <c r="S522" s="99">
        <v>0</v>
      </c>
      <c r="T522" s="99"/>
      <c r="U522" s="100">
        <v>0</v>
      </c>
      <c r="V522" s="100"/>
      <c r="W522" s="100">
        <v>0</v>
      </c>
      <c r="X522" s="100" t="s">
        <v>17</v>
      </c>
      <c r="Y522" s="99" t="s">
        <v>5252</v>
      </c>
      <c r="Z522" s="99"/>
      <c r="AA522" s="99" t="s">
        <v>139</v>
      </c>
      <c r="AB522" s="105" t="s">
        <v>230</v>
      </c>
      <c r="AC522" s="102" t="s">
        <v>65</v>
      </c>
      <c r="AD522" s="105" t="s">
        <v>70</v>
      </c>
      <c r="AE522" s="105" t="s">
        <v>226</v>
      </c>
      <c r="AF522" s="101"/>
      <c r="AG522" s="101"/>
      <c r="AH522" s="101"/>
      <c r="AI522" s="104" t="s">
        <v>623</v>
      </c>
      <c r="AJ522" s="99" t="s">
        <v>163</v>
      </c>
      <c r="AK522" s="99"/>
      <c r="AL522" s="99"/>
      <c r="AM522" s="110">
        <v>41265</v>
      </c>
      <c r="AN522" s="107">
        <v>12</v>
      </c>
      <c r="AO522" s="100"/>
      <c r="AQ522" s="99"/>
      <c r="AS522" s="96" t="s">
        <v>623</v>
      </c>
      <c r="AT522" s="96" t="s">
        <v>7646</v>
      </c>
    </row>
    <row r="523" spans="1:46" ht="19.5" customHeight="1" x14ac:dyDescent="0.2">
      <c r="A523" s="118">
        <v>20497</v>
      </c>
      <c r="B523" s="119" t="s">
        <v>616</v>
      </c>
      <c r="C523" s="119" t="s">
        <v>527</v>
      </c>
      <c r="D523" s="100" t="s">
        <v>138</v>
      </c>
      <c r="E523" s="101">
        <v>31565</v>
      </c>
      <c r="F523" s="100"/>
      <c r="G523" s="99" t="s">
        <v>4569</v>
      </c>
      <c r="H523" s="100" t="s">
        <v>4350</v>
      </c>
      <c r="I523" s="101">
        <v>38334</v>
      </c>
      <c r="J523" s="100" t="s">
        <v>1446</v>
      </c>
      <c r="K523" s="100" t="s">
        <v>4020</v>
      </c>
      <c r="L523" s="100" t="s">
        <v>2558</v>
      </c>
      <c r="M523" s="102" t="s">
        <v>2222</v>
      </c>
      <c r="N523" s="103"/>
      <c r="O523" s="99" t="s">
        <v>2514</v>
      </c>
      <c r="P523" s="100" t="s">
        <v>623</v>
      </c>
      <c r="Q523" s="100" t="s">
        <v>2557</v>
      </c>
      <c r="R523" s="100" t="s">
        <v>623</v>
      </c>
      <c r="S523" s="99" t="s">
        <v>4876</v>
      </c>
      <c r="T523" s="99" t="s">
        <v>4876</v>
      </c>
      <c r="U523" s="100" t="s">
        <v>623</v>
      </c>
      <c r="V523" s="100"/>
      <c r="W523" s="100" t="s">
        <v>623</v>
      </c>
      <c r="X523" s="100" t="s">
        <v>14</v>
      </c>
      <c r="Y523" s="99" t="s">
        <v>13</v>
      </c>
      <c r="Z523" s="99"/>
      <c r="AA523" s="99">
        <v>3</v>
      </c>
      <c r="AB523" s="105" t="s">
        <v>116</v>
      </c>
      <c r="AC523" s="100" t="s">
        <v>2632</v>
      </c>
      <c r="AD523" s="99" t="s">
        <v>2634</v>
      </c>
      <c r="AE523" s="99" t="s">
        <v>226</v>
      </c>
      <c r="AF523" s="101">
        <v>41228</v>
      </c>
      <c r="AG523" s="104">
        <v>11</v>
      </c>
      <c r="AH523" s="101">
        <v>41288</v>
      </c>
      <c r="AI523" s="104">
        <v>1</v>
      </c>
      <c r="AJ523" s="108" t="s">
        <v>163</v>
      </c>
      <c r="AK523" s="112" t="s">
        <v>623</v>
      </c>
      <c r="AL523" s="112"/>
      <c r="AM523" s="110">
        <v>41348</v>
      </c>
      <c r="AN523" s="107">
        <v>3</v>
      </c>
      <c r="AO523" s="109" t="s">
        <v>623</v>
      </c>
      <c r="AP523" s="107"/>
      <c r="AQ523" s="105" t="s">
        <v>5348</v>
      </c>
      <c r="AR523" s="107"/>
      <c r="AS523" s="96">
        <v>6</v>
      </c>
      <c r="AT523" s="96" t="s">
        <v>7646</v>
      </c>
    </row>
    <row r="524" spans="1:46" ht="19.5" customHeight="1" x14ac:dyDescent="0.2">
      <c r="A524" s="118">
        <v>20498</v>
      </c>
      <c r="B524" s="119" t="s">
        <v>2515</v>
      </c>
      <c r="C524" s="119" t="s">
        <v>527</v>
      </c>
      <c r="D524" s="100" t="s">
        <v>138</v>
      </c>
      <c r="E524" s="101">
        <v>32580</v>
      </c>
      <c r="F524" s="100" t="s">
        <v>4466</v>
      </c>
      <c r="G524" s="99" t="s">
        <v>4586</v>
      </c>
      <c r="H524" s="100" t="s">
        <v>2745</v>
      </c>
      <c r="I524" s="101">
        <v>38104</v>
      </c>
      <c r="J524" s="100" t="s">
        <v>4279</v>
      </c>
      <c r="K524" s="100" t="s">
        <v>4044</v>
      </c>
      <c r="L524" s="100" t="s">
        <v>1850</v>
      </c>
      <c r="M524" s="102" t="s">
        <v>4467</v>
      </c>
      <c r="N524" s="103">
        <v>2011</v>
      </c>
      <c r="O524" s="99" t="s">
        <v>1120</v>
      </c>
      <c r="P524" s="100" t="s">
        <v>623</v>
      </c>
      <c r="Q524" s="100" t="s">
        <v>623</v>
      </c>
      <c r="R524" s="100" t="s">
        <v>623</v>
      </c>
      <c r="S524" s="99" t="s">
        <v>4970</v>
      </c>
      <c r="T524" s="99" t="s">
        <v>4970</v>
      </c>
      <c r="U524" s="100" t="s">
        <v>623</v>
      </c>
      <c r="V524" s="100"/>
      <c r="W524" s="100" t="s">
        <v>623</v>
      </c>
      <c r="X524" s="102" t="s">
        <v>16</v>
      </c>
      <c r="Y524" s="99" t="s">
        <v>3011</v>
      </c>
      <c r="Z524" s="99"/>
      <c r="AA524" s="99" t="s">
        <v>139</v>
      </c>
      <c r="AB524" s="105" t="s">
        <v>230</v>
      </c>
      <c r="AC524" s="100" t="s">
        <v>2672</v>
      </c>
      <c r="AD524" s="99" t="s">
        <v>2673</v>
      </c>
      <c r="AE524" s="99" t="s">
        <v>226</v>
      </c>
      <c r="AF524" s="101">
        <v>41222</v>
      </c>
      <c r="AG524" s="104">
        <v>11</v>
      </c>
      <c r="AH524" s="101">
        <v>41282</v>
      </c>
      <c r="AI524" s="104">
        <v>1</v>
      </c>
      <c r="AJ524" s="105" t="s">
        <v>119</v>
      </c>
      <c r="AK524" s="106" t="s">
        <v>623</v>
      </c>
      <c r="AL524" s="106"/>
      <c r="AM524" s="110"/>
      <c r="AN524" s="107" t="s">
        <v>623</v>
      </c>
      <c r="AO524" s="100" t="s">
        <v>623</v>
      </c>
      <c r="AP524" s="107"/>
      <c r="AQ524" s="105" t="s">
        <v>5348</v>
      </c>
      <c r="AR524" s="107"/>
      <c r="AS524" s="96">
        <v>3</v>
      </c>
      <c r="AT524" s="96" t="s">
        <v>7646</v>
      </c>
    </row>
    <row r="525" spans="1:46" ht="19.5" customHeight="1" x14ac:dyDescent="0.2">
      <c r="A525" s="118">
        <v>20499</v>
      </c>
      <c r="B525" s="119" t="s">
        <v>471</v>
      </c>
      <c r="C525" s="119" t="s">
        <v>472</v>
      </c>
      <c r="D525" s="100" t="s">
        <v>138</v>
      </c>
      <c r="E525" s="101">
        <v>31999</v>
      </c>
      <c r="F525" s="100" t="s">
        <v>312</v>
      </c>
      <c r="G525" s="99" t="s">
        <v>4560</v>
      </c>
      <c r="H525" s="100" t="s">
        <v>2531</v>
      </c>
      <c r="I525" s="101">
        <v>38338</v>
      </c>
      <c r="J525" s="100" t="s">
        <v>312</v>
      </c>
      <c r="K525" s="100" t="s">
        <v>4020</v>
      </c>
      <c r="L525" s="100" t="s">
        <v>4031</v>
      </c>
      <c r="M525" s="102" t="s">
        <v>2222</v>
      </c>
      <c r="N525" s="103"/>
      <c r="O525" s="99" t="s">
        <v>2529</v>
      </c>
      <c r="P525" s="100" t="s">
        <v>2534</v>
      </c>
      <c r="Q525" s="100" t="s">
        <v>2532</v>
      </c>
      <c r="R525" s="100" t="s">
        <v>623</v>
      </c>
      <c r="S525" s="99" t="s">
        <v>4835</v>
      </c>
      <c r="T525" s="99" t="s">
        <v>5140</v>
      </c>
      <c r="U525" s="100" t="s">
        <v>4307</v>
      </c>
      <c r="V525" s="100" t="s">
        <v>4097</v>
      </c>
      <c r="W525" s="100" t="s">
        <v>2533</v>
      </c>
      <c r="X525" s="100" t="s">
        <v>12</v>
      </c>
      <c r="Y525" s="99" t="s">
        <v>308</v>
      </c>
      <c r="Z525" s="99"/>
      <c r="AA525" s="99">
        <v>2</v>
      </c>
      <c r="AB525" s="105" t="s">
        <v>611</v>
      </c>
      <c r="AC525" s="100" t="s">
        <v>31</v>
      </c>
      <c r="AD525" s="99" t="s">
        <v>37</v>
      </c>
      <c r="AE525" s="99" t="s">
        <v>117</v>
      </c>
      <c r="AF525" s="101">
        <v>41246</v>
      </c>
      <c r="AG525" s="104">
        <v>12</v>
      </c>
      <c r="AH525" s="101">
        <v>41308</v>
      </c>
      <c r="AI525" s="104">
        <v>2</v>
      </c>
      <c r="AJ525" s="105" t="s">
        <v>119</v>
      </c>
      <c r="AK525" s="106" t="s">
        <v>623</v>
      </c>
      <c r="AL525" s="106"/>
      <c r="AM525" s="110"/>
      <c r="AN525" s="107"/>
      <c r="AO525" s="100" t="s">
        <v>623</v>
      </c>
      <c r="AP525" s="107"/>
      <c r="AQ525" s="105" t="s">
        <v>5348</v>
      </c>
      <c r="AR525" s="107"/>
      <c r="AS525" s="96">
        <v>8</v>
      </c>
      <c r="AT525" s="96" t="s">
        <v>7646</v>
      </c>
    </row>
    <row r="526" spans="1:46" ht="19.5" customHeight="1" x14ac:dyDescent="0.2">
      <c r="A526" s="118">
        <v>20501</v>
      </c>
      <c r="B526" s="119" t="s">
        <v>1013</v>
      </c>
      <c r="C526" s="119" t="s">
        <v>248</v>
      </c>
      <c r="D526" s="100" t="s">
        <v>138</v>
      </c>
      <c r="E526" s="101">
        <v>29180</v>
      </c>
      <c r="F526" s="100"/>
      <c r="G526" s="99" t="s">
        <v>4491</v>
      </c>
      <c r="H526" s="100" t="s">
        <v>2575</v>
      </c>
      <c r="I526" s="101">
        <v>40850</v>
      </c>
      <c r="J526" s="100" t="s">
        <v>853</v>
      </c>
      <c r="K526" s="100" t="s">
        <v>4020</v>
      </c>
      <c r="L526" s="100" t="s">
        <v>4103</v>
      </c>
      <c r="M526" s="102" t="s">
        <v>1747</v>
      </c>
      <c r="N526" s="103"/>
      <c r="O526" s="216" t="s">
        <v>2536</v>
      </c>
      <c r="P526" s="100" t="s">
        <v>623</v>
      </c>
      <c r="Q526" s="100" t="s">
        <v>2577</v>
      </c>
      <c r="R526" s="100" t="s">
        <v>623</v>
      </c>
      <c r="S526" s="99" t="s">
        <v>4845</v>
      </c>
      <c r="T526" s="99" t="s">
        <v>4845</v>
      </c>
      <c r="U526" s="100" t="s">
        <v>623</v>
      </c>
      <c r="V526" s="100"/>
      <c r="W526" s="100" t="s">
        <v>623</v>
      </c>
      <c r="X526" s="100" t="s">
        <v>11</v>
      </c>
      <c r="Y526" s="99" t="s">
        <v>10</v>
      </c>
      <c r="Z526" s="99"/>
      <c r="AA526" s="99">
        <v>3</v>
      </c>
      <c r="AB526" s="105" t="s">
        <v>116</v>
      </c>
      <c r="AC526" s="100" t="s">
        <v>2677</v>
      </c>
      <c r="AD526" s="99" t="s">
        <v>2678</v>
      </c>
      <c r="AE526" s="99" t="s">
        <v>226</v>
      </c>
      <c r="AF526" s="101">
        <v>41235</v>
      </c>
      <c r="AG526" s="104">
        <v>11</v>
      </c>
      <c r="AH526" s="101">
        <v>41297</v>
      </c>
      <c r="AI526" s="104">
        <v>1</v>
      </c>
      <c r="AJ526" s="105" t="s">
        <v>119</v>
      </c>
      <c r="AK526" s="106" t="s">
        <v>623</v>
      </c>
      <c r="AL526" s="106"/>
      <c r="AM526" s="110"/>
      <c r="AN526" s="107" t="s">
        <v>623</v>
      </c>
      <c r="AO526" s="100" t="s">
        <v>623</v>
      </c>
      <c r="AP526" s="107"/>
      <c r="AQ526" s="105" t="s">
        <v>5347</v>
      </c>
      <c r="AR526" s="107"/>
      <c r="AS526" s="96">
        <v>11</v>
      </c>
      <c r="AT526" s="96" t="s">
        <v>7646</v>
      </c>
    </row>
    <row r="527" spans="1:46" ht="19.5" customHeight="1" x14ac:dyDescent="0.2">
      <c r="A527" s="118">
        <v>20502</v>
      </c>
      <c r="B527" s="119" t="s">
        <v>2985</v>
      </c>
      <c r="C527" s="119" t="s">
        <v>160</v>
      </c>
      <c r="D527" s="100" t="s">
        <v>138</v>
      </c>
      <c r="E527" s="101"/>
      <c r="F527" s="100"/>
      <c r="G527" s="99" t="s">
        <v>4523</v>
      </c>
      <c r="H527" s="100" t="s">
        <v>2576</v>
      </c>
      <c r="I527" s="101">
        <v>37049</v>
      </c>
      <c r="J527" s="100" t="s">
        <v>853</v>
      </c>
      <c r="K527" s="100" t="s">
        <v>4020</v>
      </c>
      <c r="L527" s="100" t="s">
        <v>2574</v>
      </c>
      <c r="M527" s="102" t="s">
        <v>887</v>
      </c>
      <c r="N527" s="103"/>
      <c r="O527" s="99" t="s">
        <v>623</v>
      </c>
      <c r="P527" s="100" t="s">
        <v>623</v>
      </c>
      <c r="Q527" s="100" t="s">
        <v>2578</v>
      </c>
      <c r="R527" s="100" t="s">
        <v>623</v>
      </c>
      <c r="S527" s="99" t="s">
        <v>4703</v>
      </c>
      <c r="T527" s="99" t="s">
        <v>4703</v>
      </c>
      <c r="U527" s="100" t="s">
        <v>623</v>
      </c>
      <c r="V527" s="100"/>
      <c r="W527" s="100" t="s">
        <v>623</v>
      </c>
      <c r="X527" s="100" t="s">
        <v>14</v>
      </c>
      <c r="Y527" s="99" t="s">
        <v>13</v>
      </c>
      <c r="Z527" s="99"/>
      <c r="AA527" s="99">
        <v>3</v>
      </c>
      <c r="AB527" s="105" t="s">
        <v>116</v>
      </c>
      <c r="AC527" s="217" t="s">
        <v>2632</v>
      </c>
      <c r="AD527" s="99" t="s">
        <v>2633</v>
      </c>
      <c r="AE527" s="99" t="s">
        <v>226</v>
      </c>
      <c r="AF527" s="101">
        <v>41241</v>
      </c>
      <c r="AG527" s="104">
        <v>11</v>
      </c>
      <c r="AH527" s="101"/>
      <c r="AI527" s="104" t="s">
        <v>623</v>
      </c>
      <c r="AJ527" s="108" t="s">
        <v>163</v>
      </c>
      <c r="AK527" s="112" t="s">
        <v>623</v>
      </c>
      <c r="AL527" s="112"/>
      <c r="AM527" s="110">
        <v>41284</v>
      </c>
      <c r="AN527" s="107">
        <v>1</v>
      </c>
      <c r="AO527" s="109" t="s">
        <v>623</v>
      </c>
      <c r="AP527" s="107"/>
      <c r="AQ527" s="108"/>
      <c r="AR527" s="107"/>
      <c r="AS527" s="96" t="s">
        <v>623</v>
      </c>
      <c r="AT527" s="96" t="s">
        <v>7646</v>
      </c>
    </row>
    <row r="528" spans="1:46" ht="19.5" customHeight="1" x14ac:dyDescent="0.2">
      <c r="A528" s="118">
        <v>20503</v>
      </c>
      <c r="B528" s="119" t="s">
        <v>2562</v>
      </c>
      <c r="C528" s="119" t="s">
        <v>768</v>
      </c>
      <c r="D528" s="100" t="s">
        <v>138</v>
      </c>
      <c r="E528" s="101">
        <v>30753</v>
      </c>
      <c r="F528" s="100"/>
      <c r="G528" s="99" t="s">
        <v>4527</v>
      </c>
      <c r="H528" s="100" t="s">
        <v>4167</v>
      </c>
      <c r="I528" s="101">
        <v>39963</v>
      </c>
      <c r="J528" s="100" t="s">
        <v>110</v>
      </c>
      <c r="K528" s="100" t="s">
        <v>4020</v>
      </c>
      <c r="L528" s="100" t="s">
        <v>4094</v>
      </c>
      <c r="M528" s="102" t="s">
        <v>4168</v>
      </c>
      <c r="N528" s="103"/>
      <c r="O528" s="99" t="s">
        <v>2564</v>
      </c>
      <c r="P528" s="100" t="s">
        <v>623</v>
      </c>
      <c r="Q528" s="100" t="s">
        <v>2563</v>
      </c>
      <c r="R528" s="100" t="s">
        <v>623</v>
      </c>
      <c r="S528" s="99" t="s">
        <v>4710</v>
      </c>
      <c r="T528" s="99" t="s">
        <v>5061</v>
      </c>
      <c r="U528" s="100" t="s">
        <v>623</v>
      </c>
      <c r="V528" s="100"/>
      <c r="W528" s="100" t="s">
        <v>623</v>
      </c>
      <c r="X528" s="100" t="s">
        <v>16</v>
      </c>
      <c r="Y528" s="99" t="s">
        <v>3011</v>
      </c>
      <c r="Z528" s="99"/>
      <c r="AA528" s="99" t="s">
        <v>139</v>
      </c>
      <c r="AB528" s="105" t="s">
        <v>230</v>
      </c>
      <c r="AC528" s="218" t="s">
        <v>31</v>
      </c>
      <c r="AD528" s="99" t="s">
        <v>37</v>
      </c>
      <c r="AE528" s="99" t="s">
        <v>117</v>
      </c>
      <c r="AF528" s="101">
        <v>41246</v>
      </c>
      <c r="AG528" s="104">
        <v>12</v>
      </c>
      <c r="AH528" s="101">
        <v>41308</v>
      </c>
      <c r="AI528" s="104">
        <v>2</v>
      </c>
      <c r="AJ528" s="105" t="s">
        <v>163</v>
      </c>
      <c r="AK528" s="106" t="s">
        <v>623</v>
      </c>
      <c r="AL528" s="106"/>
      <c r="AM528" s="110">
        <v>41425</v>
      </c>
      <c r="AN528" s="107"/>
      <c r="AO528" s="100" t="s">
        <v>623</v>
      </c>
      <c r="AP528" s="107"/>
      <c r="AQ528" s="105" t="s">
        <v>5348</v>
      </c>
      <c r="AR528" s="107"/>
      <c r="AS528" s="96">
        <v>3</v>
      </c>
      <c r="AT528" s="96" t="s">
        <v>7646</v>
      </c>
    </row>
    <row r="529" spans="1:46" ht="19.5" customHeight="1" x14ac:dyDescent="0.2">
      <c r="A529" s="118">
        <v>20504</v>
      </c>
      <c r="B529" s="119" t="s">
        <v>2627</v>
      </c>
      <c r="C529" s="119" t="s">
        <v>494</v>
      </c>
      <c r="D529" s="100" t="s">
        <v>138</v>
      </c>
      <c r="E529" s="101">
        <v>31759</v>
      </c>
      <c r="F529" s="100"/>
      <c r="G529" s="99" t="s">
        <v>4537</v>
      </c>
      <c r="H529" s="100" t="s">
        <v>2636</v>
      </c>
      <c r="I529" s="101">
        <v>40658</v>
      </c>
      <c r="J529" s="100" t="s">
        <v>110</v>
      </c>
      <c r="K529" s="100" t="s">
        <v>4020</v>
      </c>
      <c r="L529" s="100" t="s">
        <v>4210</v>
      </c>
      <c r="M529" s="102" t="s">
        <v>4211</v>
      </c>
      <c r="N529" s="103"/>
      <c r="O529" s="99" t="s">
        <v>2661</v>
      </c>
      <c r="P529" s="100" t="s">
        <v>623</v>
      </c>
      <c r="Q529" s="100" t="s">
        <v>2637</v>
      </c>
      <c r="R529" s="100" t="s">
        <v>623</v>
      </c>
      <c r="S529" s="99" t="s">
        <v>4753</v>
      </c>
      <c r="T529" s="99" t="s">
        <v>5091</v>
      </c>
      <c r="U529" s="100" t="s">
        <v>4212</v>
      </c>
      <c r="V529" s="100" t="s">
        <v>4213</v>
      </c>
      <c r="W529" s="100" t="s">
        <v>2638</v>
      </c>
      <c r="X529" s="102" t="s">
        <v>17</v>
      </c>
      <c r="Y529" s="99" t="s">
        <v>5252</v>
      </c>
      <c r="Z529" s="99"/>
      <c r="AA529" s="99" t="s">
        <v>139</v>
      </c>
      <c r="AB529" s="105" t="s">
        <v>230</v>
      </c>
      <c r="AC529" s="100" t="s">
        <v>31</v>
      </c>
      <c r="AD529" s="99" t="s">
        <v>34</v>
      </c>
      <c r="AE529" s="99" t="s">
        <v>117</v>
      </c>
      <c r="AF529" s="101">
        <v>41267</v>
      </c>
      <c r="AG529" s="104">
        <v>12</v>
      </c>
      <c r="AH529" s="101">
        <v>41365</v>
      </c>
      <c r="AI529" s="104">
        <v>4</v>
      </c>
      <c r="AJ529" s="105" t="s">
        <v>119</v>
      </c>
      <c r="AK529" s="106" t="s">
        <v>623</v>
      </c>
      <c r="AL529" s="106"/>
      <c r="AM529" s="110"/>
      <c r="AN529" s="107" t="s">
        <v>623</v>
      </c>
      <c r="AO529" s="100" t="s">
        <v>623</v>
      </c>
      <c r="AP529" s="107"/>
      <c r="AQ529" s="105" t="s">
        <v>5348</v>
      </c>
      <c r="AR529" s="107"/>
      <c r="AS529" s="96">
        <v>12</v>
      </c>
      <c r="AT529" s="96" t="s">
        <v>7646</v>
      </c>
    </row>
    <row r="530" spans="1:46" ht="19.5" customHeight="1" x14ac:dyDescent="0.2">
      <c r="A530" s="118">
        <v>20505</v>
      </c>
      <c r="B530" s="119" t="s">
        <v>2305</v>
      </c>
      <c r="C530" s="119" t="s">
        <v>311</v>
      </c>
      <c r="D530" s="100" t="s">
        <v>138</v>
      </c>
      <c r="E530" s="101">
        <v>32572</v>
      </c>
      <c r="F530" s="100"/>
      <c r="G530" s="99" t="s">
        <v>4483</v>
      </c>
      <c r="H530" s="100" t="s">
        <v>2640</v>
      </c>
      <c r="I530" s="101">
        <v>38702</v>
      </c>
      <c r="J530" s="100" t="s">
        <v>110</v>
      </c>
      <c r="K530" s="100" t="s">
        <v>4020</v>
      </c>
      <c r="L530" s="100" t="s">
        <v>143</v>
      </c>
      <c r="M530" s="102" t="s">
        <v>4029</v>
      </c>
      <c r="N530" s="103"/>
      <c r="O530" s="99" t="s">
        <v>623</v>
      </c>
      <c r="P530" s="100" t="s">
        <v>623</v>
      </c>
      <c r="Q530" s="100" t="s">
        <v>2641</v>
      </c>
      <c r="R530" s="100" t="s">
        <v>623</v>
      </c>
      <c r="S530" s="99" t="s">
        <v>4597</v>
      </c>
      <c r="T530" s="99" t="s">
        <v>4597</v>
      </c>
      <c r="U530" s="100" t="s">
        <v>623</v>
      </c>
      <c r="V530" s="100"/>
      <c r="W530" s="100" t="s">
        <v>623</v>
      </c>
      <c r="X530" s="100" t="s">
        <v>17</v>
      </c>
      <c r="Y530" s="99" t="s">
        <v>5252</v>
      </c>
      <c r="Z530" s="99"/>
      <c r="AA530" s="99" t="s">
        <v>139</v>
      </c>
      <c r="AB530" s="105" t="s">
        <v>230</v>
      </c>
      <c r="AC530" s="100" t="s">
        <v>31</v>
      </c>
      <c r="AD530" s="99" t="s">
        <v>37</v>
      </c>
      <c r="AE530" s="99" t="s">
        <v>117</v>
      </c>
      <c r="AF530" s="101">
        <v>41267</v>
      </c>
      <c r="AG530" s="104">
        <v>12</v>
      </c>
      <c r="AH530" s="101"/>
      <c r="AI530" s="104" t="s">
        <v>623</v>
      </c>
      <c r="AJ530" s="108" t="s">
        <v>163</v>
      </c>
      <c r="AK530" s="112" t="s">
        <v>623</v>
      </c>
      <c r="AL530" s="112"/>
      <c r="AM530" s="110">
        <v>41290</v>
      </c>
      <c r="AN530" s="107">
        <v>1</v>
      </c>
      <c r="AO530" s="109" t="s">
        <v>623</v>
      </c>
      <c r="AP530" s="107"/>
      <c r="AQ530" s="105" t="s">
        <v>5348</v>
      </c>
      <c r="AR530" s="107"/>
      <c r="AS530" s="96">
        <v>3</v>
      </c>
      <c r="AT530" s="96" t="s">
        <v>7646</v>
      </c>
    </row>
    <row r="531" spans="1:46" ht="19.5" customHeight="1" x14ac:dyDescent="0.2">
      <c r="A531" s="118">
        <v>20506</v>
      </c>
      <c r="B531" s="119" t="s">
        <v>4423</v>
      </c>
      <c r="C531" s="119" t="s">
        <v>472</v>
      </c>
      <c r="D531" s="100" t="s">
        <v>138</v>
      </c>
      <c r="E531" s="101">
        <v>29546</v>
      </c>
      <c r="F531" s="100"/>
      <c r="G531" s="99" t="s">
        <v>2565</v>
      </c>
      <c r="H531" s="100" t="s">
        <v>4424</v>
      </c>
      <c r="I531" s="101">
        <v>40925</v>
      </c>
      <c r="J531" s="100" t="s">
        <v>162</v>
      </c>
      <c r="K531" s="100" t="s">
        <v>4020</v>
      </c>
      <c r="L531" s="100" t="s">
        <v>4132</v>
      </c>
      <c r="M531" s="102" t="s">
        <v>4100</v>
      </c>
      <c r="N531" s="103"/>
      <c r="O531" s="99" t="s">
        <v>2662</v>
      </c>
      <c r="P531" s="100" t="s">
        <v>623</v>
      </c>
      <c r="Q531" s="100" t="s">
        <v>2639</v>
      </c>
      <c r="R531" s="100" t="s">
        <v>623</v>
      </c>
      <c r="S531" s="99" t="s">
        <v>4927</v>
      </c>
      <c r="T531" s="99" t="s">
        <v>5201</v>
      </c>
      <c r="U531" s="100" t="s">
        <v>623</v>
      </c>
      <c r="V531" s="100"/>
      <c r="W531" s="100" t="s">
        <v>623</v>
      </c>
      <c r="X531" s="100" t="s">
        <v>16</v>
      </c>
      <c r="Y531" s="99" t="s">
        <v>3011</v>
      </c>
      <c r="Z531" s="99"/>
      <c r="AA531" s="99" t="s">
        <v>139</v>
      </c>
      <c r="AB531" s="105" t="s">
        <v>230</v>
      </c>
      <c r="AC531" s="100" t="s">
        <v>31</v>
      </c>
      <c r="AD531" s="99" t="s">
        <v>37</v>
      </c>
      <c r="AE531" s="99" t="s">
        <v>117</v>
      </c>
      <c r="AF531" s="101">
        <v>41267</v>
      </c>
      <c r="AG531" s="104">
        <v>12</v>
      </c>
      <c r="AH531" s="101">
        <v>41329</v>
      </c>
      <c r="AI531" s="104">
        <v>2</v>
      </c>
      <c r="AJ531" s="108" t="s">
        <v>163</v>
      </c>
      <c r="AK531" s="106" t="s">
        <v>623</v>
      </c>
      <c r="AL531" s="106"/>
      <c r="AM531" s="110">
        <v>41421</v>
      </c>
      <c r="AN531" s="107">
        <v>5</v>
      </c>
      <c r="AO531" s="100" t="s">
        <v>623</v>
      </c>
      <c r="AP531" s="107"/>
      <c r="AQ531" s="105" t="s">
        <v>5348</v>
      </c>
      <c r="AR531" s="107"/>
      <c r="AS531" s="96">
        <v>11</v>
      </c>
      <c r="AT531" s="96" t="s">
        <v>7646</v>
      </c>
    </row>
    <row r="532" spans="1:46" ht="19.5" customHeight="1" x14ac:dyDescent="0.2">
      <c r="A532" s="118">
        <v>20507</v>
      </c>
      <c r="B532" s="119" t="s">
        <v>663</v>
      </c>
      <c r="C532" s="119" t="s">
        <v>160</v>
      </c>
      <c r="D532" s="100" t="s">
        <v>138</v>
      </c>
      <c r="E532" s="101">
        <v>31759</v>
      </c>
      <c r="F532" s="100"/>
      <c r="G532" s="99" t="s">
        <v>4491</v>
      </c>
      <c r="H532" s="100" t="s">
        <v>623</v>
      </c>
      <c r="I532" s="101"/>
      <c r="J532" s="100"/>
      <c r="K532" s="100" t="s">
        <v>4020</v>
      </c>
      <c r="L532" s="100" t="s">
        <v>4075</v>
      </c>
      <c r="M532" s="102" t="s">
        <v>2643</v>
      </c>
      <c r="N532" s="103"/>
      <c r="O532" s="99" t="s">
        <v>2663</v>
      </c>
      <c r="P532" s="100" t="s">
        <v>623</v>
      </c>
      <c r="Q532" s="100" t="s">
        <v>2642</v>
      </c>
      <c r="R532" s="100" t="s">
        <v>623</v>
      </c>
      <c r="S532" s="99" t="s">
        <v>4635</v>
      </c>
      <c r="T532" s="99" t="s">
        <v>4635</v>
      </c>
      <c r="U532" s="100" t="s">
        <v>623</v>
      </c>
      <c r="V532" s="100"/>
      <c r="W532" s="100" t="s">
        <v>623</v>
      </c>
      <c r="X532" s="100" t="s">
        <v>16</v>
      </c>
      <c r="Y532" s="99" t="s">
        <v>3011</v>
      </c>
      <c r="Z532" s="99"/>
      <c r="AA532" s="99" t="s">
        <v>139</v>
      </c>
      <c r="AB532" s="105" t="s">
        <v>230</v>
      </c>
      <c r="AC532" s="100" t="s">
        <v>31</v>
      </c>
      <c r="AD532" s="99" t="s">
        <v>37</v>
      </c>
      <c r="AE532" s="99" t="s">
        <v>117</v>
      </c>
      <c r="AF532" s="101">
        <v>41267</v>
      </c>
      <c r="AG532" s="104">
        <v>12</v>
      </c>
      <c r="AH532" s="101"/>
      <c r="AI532" s="104" t="s">
        <v>623</v>
      </c>
      <c r="AJ532" s="105" t="s">
        <v>163</v>
      </c>
      <c r="AK532" s="106" t="s">
        <v>623</v>
      </c>
      <c r="AL532" s="106"/>
      <c r="AM532" s="110">
        <v>41421</v>
      </c>
      <c r="AN532" s="107">
        <v>5</v>
      </c>
      <c r="AO532" s="100" t="s">
        <v>623</v>
      </c>
      <c r="AP532" s="107"/>
      <c r="AQ532" s="105" t="s">
        <v>5348</v>
      </c>
      <c r="AR532" s="107"/>
      <c r="AS532" s="96">
        <v>12</v>
      </c>
      <c r="AT532" s="96" t="s">
        <v>7646</v>
      </c>
    </row>
    <row r="533" spans="1:46" ht="19.5" customHeight="1" x14ac:dyDescent="0.2">
      <c r="A533" s="118">
        <v>20508</v>
      </c>
      <c r="B533" s="119" t="s">
        <v>2630</v>
      </c>
      <c r="C533" s="119" t="s">
        <v>177</v>
      </c>
      <c r="D533" s="100" t="s">
        <v>138</v>
      </c>
      <c r="E533" s="101">
        <v>32891</v>
      </c>
      <c r="F533" s="100"/>
      <c r="G533" s="99" t="s">
        <v>4478</v>
      </c>
      <c r="H533" s="100" t="s">
        <v>2656</v>
      </c>
      <c r="I533" s="101">
        <v>38824</v>
      </c>
      <c r="J533" s="100" t="s">
        <v>226</v>
      </c>
      <c r="K533" s="100" t="s">
        <v>4020</v>
      </c>
      <c r="L533" s="100" t="s">
        <v>2001</v>
      </c>
      <c r="M533" s="102" t="s">
        <v>2659</v>
      </c>
      <c r="N533" s="103"/>
      <c r="O533" s="99" t="s">
        <v>2664</v>
      </c>
      <c r="P533" s="100" t="s">
        <v>2657</v>
      </c>
      <c r="Q533" s="100" t="s">
        <v>2658</v>
      </c>
      <c r="R533" s="100" t="s">
        <v>623</v>
      </c>
      <c r="S533" s="99" t="s">
        <v>4893</v>
      </c>
      <c r="T533" s="99" t="s">
        <v>5176</v>
      </c>
      <c r="U533" s="100" t="s">
        <v>623</v>
      </c>
      <c r="V533" s="100"/>
      <c r="W533" s="100" t="s">
        <v>623</v>
      </c>
      <c r="X533" s="102" t="s">
        <v>3012</v>
      </c>
      <c r="Y533" s="99" t="s">
        <v>3013</v>
      </c>
      <c r="Z533" s="99"/>
      <c r="AA533" s="99" t="s">
        <v>139</v>
      </c>
      <c r="AB533" s="105" t="s">
        <v>230</v>
      </c>
      <c r="AC533" s="100" t="s">
        <v>2632</v>
      </c>
      <c r="AD533" s="99" t="s">
        <v>2634</v>
      </c>
      <c r="AE533" s="99" t="s">
        <v>226</v>
      </c>
      <c r="AF533" s="101">
        <v>41267</v>
      </c>
      <c r="AG533" s="104">
        <v>12</v>
      </c>
      <c r="AH533" s="101">
        <v>41329</v>
      </c>
      <c r="AI533" s="104">
        <v>2</v>
      </c>
      <c r="AJ533" s="105" t="s">
        <v>119</v>
      </c>
      <c r="AK533" s="106" t="s">
        <v>623</v>
      </c>
      <c r="AL533" s="106"/>
      <c r="AM533" s="110"/>
      <c r="AN533" s="107" t="s">
        <v>623</v>
      </c>
      <c r="AO533" s="100" t="s">
        <v>623</v>
      </c>
      <c r="AP533" s="107"/>
      <c r="AQ533" s="105" t="s">
        <v>5348</v>
      </c>
      <c r="AR533" s="107"/>
      <c r="AS533" s="96">
        <v>1</v>
      </c>
      <c r="AT533" s="96" t="s">
        <v>7646</v>
      </c>
    </row>
    <row r="534" spans="1:46" ht="17.25" customHeight="1" x14ac:dyDescent="0.2">
      <c r="A534" s="118">
        <v>20509</v>
      </c>
      <c r="B534" s="119" t="s">
        <v>2644</v>
      </c>
      <c r="C534" s="119" t="s">
        <v>122</v>
      </c>
      <c r="D534" s="100" t="s">
        <v>138</v>
      </c>
      <c r="E534" s="101">
        <v>32739</v>
      </c>
      <c r="F534" s="100" t="s">
        <v>926</v>
      </c>
      <c r="G534" s="99" t="s">
        <v>4508</v>
      </c>
      <c r="H534" s="100" t="s">
        <v>4093</v>
      </c>
      <c r="I534" s="101">
        <v>40000</v>
      </c>
      <c r="J534" s="100" t="s">
        <v>631</v>
      </c>
      <c r="K534" s="100" t="s">
        <v>4020</v>
      </c>
      <c r="L534" s="100" t="s">
        <v>4094</v>
      </c>
      <c r="M534" s="102" t="s">
        <v>2466</v>
      </c>
      <c r="N534" s="103">
        <v>2012</v>
      </c>
      <c r="O534" s="99" t="s">
        <v>2665</v>
      </c>
      <c r="P534" s="100" t="s">
        <v>623</v>
      </c>
      <c r="Q534" s="100" t="s">
        <v>4095</v>
      </c>
      <c r="R534" s="100" t="s">
        <v>623</v>
      </c>
      <c r="S534" s="99" t="s">
        <v>4651</v>
      </c>
      <c r="T534" s="99" t="s">
        <v>4651</v>
      </c>
      <c r="U534" s="100" t="s">
        <v>4096</v>
      </c>
      <c r="V534" s="100" t="s">
        <v>4097</v>
      </c>
      <c r="W534" s="100" t="s">
        <v>623</v>
      </c>
      <c r="X534" s="100" t="s">
        <v>16</v>
      </c>
      <c r="Y534" s="99" t="s">
        <v>3011</v>
      </c>
      <c r="Z534" s="99"/>
      <c r="AA534" s="99" t="s">
        <v>139</v>
      </c>
      <c r="AB534" s="105" t="s">
        <v>230</v>
      </c>
      <c r="AC534" s="100" t="s">
        <v>31</v>
      </c>
      <c r="AD534" s="99" t="s">
        <v>37</v>
      </c>
      <c r="AE534" s="99" t="s">
        <v>117</v>
      </c>
      <c r="AF534" s="101">
        <v>41276</v>
      </c>
      <c r="AG534" s="104">
        <v>1</v>
      </c>
      <c r="AH534" s="101">
        <v>41335</v>
      </c>
      <c r="AI534" s="104">
        <v>3</v>
      </c>
      <c r="AJ534" s="105" t="s">
        <v>119</v>
      </c>
      <c r="AK534" s="106" t="s">
        <v>623</v>
      </c>
      <c r="AL534" s="106"/>
      <c r="AM534" s="110"/>
      <c r="AN534" s="107"/>
      <c r="AO534" s="100" t="s">
        <v>623</v>
      </c>
      <c r="AP534" s="107"/>
      <c r="AQ534" s="105" t="s">
        <v>5348</v>
      </c>
      <c r="AR534" s="107"/>
      <c r="AS534" s="96">
        <v>8</v>
      </c>
      <c r="AT534" s="96" t="s">
        <v>7646</v>
      </c>
    </row>
    <row r="535" spans="1:46" ht="19.5" customHeight="1" x14ac:dyDescent="0.2">
      <c r="A535" s="118">
        <v>20510</v>
      </c>
      <c r="B535" s="119" t="s">
        <v>928</v>
      </c>
      <c r="C535" s="119" t="s">
        <v>241</v>
      </c>
      <c r="D535" s="100" t="s">
        <v>138</v>
      </c>
      <c r="E535" s="101">
        <v>32662</v>
      </c>
      <c r="F535" s="100" t="s">
        <v>324</v>
      </c>
      <c r="G535" s="99" t="s">
        <v>4578</v>
      </c>
      <c r="H535" s="100" t="s">
        <v>2700</v>
      </c>
      <c r="I535" s="101">
        <v>41163</v>
      </c>
      <c r="J535" s="100" t="s">
        <v>4410</v>
      </c>
      <c r="K535" s="100" t="s">
        <v>4020</v>
      </c>
      <c r="L535" s="100" t="s">
        <v>4411</v>
      </c>
      <c r="M535" s="102" t="s">
        <v>4412</v>
      </c>
      <c r="N535" s="103"/>
      <c r="O535" s="99" t="s">
        <v>623</v>
      </c>
      <c r="P535" s="100" t="s">
        <v>623</v>
      </c>
      <c r="Q535" s="100" t="s">
        <v>623</v>
      </c>
      <c r="R535" s="100" t="s">
        <v>623</v>
      </c>
      <c r="S535" s="99" t="s">
        <v>4922</v>
      </c>
      <c r="T535" s="99" t="s">
        <v>4922</v>
      </c>
      <c r="U535" s="100" t="s">
        <v>4413</v>
      </c>
      <c r="V535" s="100" t="s">
        <v>2308</v>
      </c>
      <c r="W535" s="100" t="s">
        <v>4414</v>
      </c>
      <c r="X535" s="100" t="s">
        <v>17</v>
      </c>
      <c r="Y535" s="99" t="s">
        <v>5252</v>
      </c>
      <c r="Z535" s="99"/>
      <c r="AA535" s="99" t="s">
        <v>139</v>
      </c>
      <c r="AB535" s="105" t="s">
        <v>230</v>
      </c>
      <c r="AC535" s="100" t="s">
        <v>31</v>
      </c>
      <c r="AD535" s="99" t="s">
        <v>37</v>
      </c>
      <c r="AE535" s="99" t="s">
        <v>117</v>
      </c>
      <c r="AF535" s="101">
        <v>41276</v>
      </c>
      <c r="AG535" s="104">
        <v>1</v>
      </c>
      <c r="AH535" s="101"/>
      <c r="AI535" s="104" t="s">
        <v>623</v>
      </c>
      <c r="AJ535" s="108" t="s">
        <v>163</v>
      </c>
      <c r="AK535" s="112" t="s">
        <v>623</v>
      </c>
      <c r="AL535" s="112"/>
      <c r="AM535" s="110">
        <v>41309</v>
      </c>
      <c r="AN535" s="107">
        <v>2</v>
      </c>
      <c r="AO535" s="109" t="s">
        <v>623</v>
      </c>
      <c r="AP535" s="107"/>
      <c r="AQ535" s="105" t="s">
        <v>5348</v>
      </c>
      <c r="AR535" s="107"/>
      <c r="AS535" s="96">
        <v>6</v>
      </c>
      <c r="AT535" s="96" t="s">
        <v>7646</v>
      </c>
    </row>
    <row r="536" spans="1:46" ht="19.5" customHeight="1" x14ac:dyDescent="0.2">
      <c r="A536" s="118">
        <v>20511</v>
      </c>
      <c r="B536" s="119" t="s">
        <v>204</v>
      </c>
      <c r="C536" s="119" t="s">
        <v>1125</v>
      </c>
      <c r="D536" s="100" t="s">
        <v>138</v>
      </c>
      <c r="E536" s="101">
        <v>33115</v>
      </c>
      <c r="F536" s="100"/>
      <c r="G536" s="99" t="s">
        <v>4583</v>
      </c>
      <c r="H536" s="100" t="s">
        <v>4450</v>
      </c>
      <c r="I536" s="101">
        <v>38279</v>
      </c>
      <c r="J536" s="100" t="s">
        <v>1563</v>
      </c>
      <c r="K536" s="100" t="s">
        <v>4020</v>
      </c>
      <c r="L536" s="100" t="s">
        <v>2652</v>
      </c>
      <c r="M536" s="102" t="s">
        <v>1877</v>
      </c>
      <c r="N536" s="103"/>
      <c r="O536" s="99" t="s">
        <v>2666</v>
      </c>
      <c r="P536" s="100" t="s">
        <v>623</v>
      </c>
      <c r="Q536" s="100" t="s">
        <v>2651</v>
      </c>
      <c r="R536" s="100" t="s">
        <v>623</v>
      </c>
      <c r="S536" s="99" t="s">
        <v>4952</v>
      </c>
      <c r="T536" s="99" t="s">
        <v>4952</v>
      </c>
      <c r="U536" s="100" t="s">
        <v>623</v>
      </c>
      <c r="V536" s="100"/>
      <c r="W536" s="100" t="s">
        <v>623</v>
      </c>
      <c r="X536" s="100" t="s">
        <v>17</v>
      </c>
      <c r="Y536" s="99" t="s">
        <v>5252</v>
      </c>
      <c r="Z536" s="99"/>
      <c r="AA536" s="99" t="s">
        <v>139</v>
      </c>
      <c r="AB536" s="105" t="s">
        <v>230</v>
      </c>
      <c r="AC536" s="100" t="s">
        <v>2632</v>
      </c>
      <c r="AD536" s="99" t="s">
        <v>2634</v>
      </c>
      <c r="AE536" s="99" t="s">
        <v>226</v>
      </c>
      <c r="AF536" s="101">
        <v>41276</v>
      </c>
      <c r="AG536" s="104">
        <v>1</v>
      </c>
      <c r="AH536" s="101">
        <v>41335</v>
      </c>
      <c r="AI536" s="104">
        <v>3</v>
      </c>
      <c r="AJ536" s="108" t="s">
        <v>163</v>
      </c>
      <c r="AK536" s="112" t="s">
        <v>623</v>
      </c>
      <c r="AL536" s="112"/>
      <c r="AM536" s="110">
        <v>41370</v>
      </c>
      <c r="AN536" s="107">
        <v>4</v>
      </c>
      <c r="AO536" s="109" t="s">
        <v>623</v>
      </c>
      <c r="AP536" s="107"/>
      <c r="AQ536" s="105" t="s">
        <v>5348</v>
      </c>
      <c r="AR536" s="107"/>
      <c r="AS536" s="96">
        <v>8</v>
      </c>
      <c r="AT536" s="96" t="s">
        <v>7646</v>
      </c>
    </row>
    <row r="537" spans="1:46" ht="19.5" customHeight="1" x14ac:dyDescent="0.2">
      <c r="A537" s="148">
        <v>20512</v>
      </c>
      <c r="B537" s="119" t="s">
        <v>2645</v>
      </c>
      <c r="C537" s="119" t="s">
        <v>674</v>
      </c>
      <c r="D537" s="100" t="s">
        <v>138</v>
      </c>
      <c r="E537" s="101">
        <v>32937</v>
      </c>
      <c r="F537" s="100" t="s">
        <v>1202</v>
      </c>
      <c r="G537" s="99" t="s">
        <v>4565</v>
      </c>
      <c r="H537" s="100" t="s">
        <v>4335</v>
      </c>
      <c r="I537" s="101">
        <v>39663</v>
      </c>
      <c r="J537" s="100" t="s">
        <v>1295</v>
      </c>
      <c r="K537" s="100" t="s">
        <v>4020</v>
      </c>
      <c r="L537" s="100" t="s">
        <v>2653</v>
      </c>
      <c r="M537" s="102" t="s">
        <v>1877</v>
      </c>
      <c r="N537" s="103"/>
      <c r="O537" s="99" t="s">
        <v>4336</v>
      </c>
      <c r="P537" s="100" t="s">
        <v>623</v>
      </c>
      <c r="Q537" s="100" t="s">
        <v>4337</v>
      </c>
      <c r="R537" s="100" t="s">
        <v>623</v>
      </c>
      <c r="S537" s="99" t="s">
        <v>4859</v>
      </c>
      <c r="T537" s="99" t="s">
        <v>5155</v>
      </c>
      <c r="U537" s="100" t="s">
        <v>623</v>
      </c>
      <c r="V537" s="100"/>
      <c r="W537" s="100" t="s">
        <v>623</v>
      </c>
      <c r="X537" s="102" t="s">
        <v>16</v>
      </c>
      <c r="Y537" s="99" t="s">
        <v>3011</v>
      </c>
      <c r="Z537" s="99"/>
      <c r="AA537" s="99" t="s">
        <v>139</v>
      </c>
      <c r="AB537" s="105" t="s">
        <v>230</v>
      </c>
      <c r="AC537" s="100" t="s">
        <v>2672</v>
      </c>
      <c r="AD537" s="99" t="s">
        <v>2673</v>
      </c>
      <c r="AE537" s="99" t="s">
        <v>226</v>
      </c>
      <c r="AF537" s="101">
        <v>41276</v>
      </c>
      <c r="AG537" s="104">
        <v>1</v>
      </c>
      <c r="AH537" s="101">
        <v>41335</v>
      </c>
      <c r="AI537" s="104">
        <v>3</v>
      </c>
      <c r="AJ537" s="105" t="s">
        <v>163</v>
      </c>
      <c r="AK537" s="106" t="s">
        <v>623</v>
      </c>
      <c r="AL537" s="106"/>
      <c r="AM537" s="110">
        <v>41549</v>
      </c>
      <c r="AN537" s="107">
        <v>10</v>
      </c>
      <c r="AO537" s="100" t="s">
        <v>623</v>
      </c>
      <c r="AP537" s="107"/>
      <c r="AQ537" s="105" t="s">
        <v>5348</v>
      </c>
      <c r="AR537" s="107"/>
      <c r="AS537" s="96">
        <v>3</v>
      </c>
      <c r="AT537" s="96" t="s">
        <v>7646</v>
      </c>
    </row>
    <row r="538" spans="1:46" ht="19.5" customHeight="1" x14ac:dyDescent="0.2">
      <c r="A538" s="118">
        <v>20513</v>
      </c>
      <c r="B538" s="119" t="s">
        <v>2646</v>
      </c>
      <c r="C538" s="119" t="s">
        <v>227</v>
      </c>
      <c r="D538" s="100" t="s">
        <v>138</v>
      </c>
      <c r="E538" s="101">
        <v>31168</v>
      </c>
      <c r="F538" s="100" t="s">
        <v>853</v>
      </c>
      <c r="G538" s="99" t="s">
        <v>4481</v>
      </c>
      <c r="H538" s="100" t="s">
        <v>2655</v>
      </c>
      <c r="I538" s="101">
        <v>41024</v>
      </c>
      <c r="J538" s="100" t="s">
        <v>853</v>
      </c>
      <c r="K538" s="100" t="s">
        <v>4020</v>
      </c>
      <c r="L538" s="100" t="s">
        <v>2654</v>
      </c>
      <c r="M538" s="102" t="s">
        <v>1958</v>
      </c>
      <c r="N538" s="103"/>
      <c r="O538" s="99" t="s">
        <v>2667</v>
      </c>
      <c r="P538" s="100" t="s">
        <v>623</v>
      </c>
      <c r="Q538" s="100" t="s">
        <v>4171</v>
      </c>
      <c r="R538" s="100" t="s">
        <v>4172</v>
      </c>
      <c r="S538" s="99" t="s">
        <v>4718</v>
      </c>
      <c r="T538" s="99" t="s">
        <v>4718</v>
      </c>
      <c r="U538" s="100" t="s">
        <v>623</v>
      </c>
      <c r="V538" s="100"/>
      <c r="W538" s="100" t="s">
        <v>623</v>
      </c>
      <c r="X538" s="100" t="s">
        <v>17</v>
      </c>
      <c r="Y538" s="99" t="s">
        <v>5252</v>
      </c>
      <c r="Z538" s="99"/>
      <c r="AA538" s="99" t="s">
        <v>139</v>
      </c>
      <c r="AB538" s="105" t="s">
        <v>230</v>
      </c>
      <c r="AC538" s="100" t="s">
        <v>2672</v>
      </c>
      <c r="AD538" s="99" t="s">
        <v>2673</v>
      </c>
      <c r="AE538" s="99" t="s">
        <v>226</v>
      </c>
      <c r="AF538" s="101">
        <v>41276</v>
      </c>
      <c r="AG538" s="104">
        <v>1</v>
      </c>
      <c r="AH538" s="101"/>
      <c r="AI538" s="104" t="s">
        <v>623</v>
      </c>
      <c r="AJ538" s="108" t="s">
        <v>163</v>
      </c>
      <c r="AK538" s="112" t="s">
        <v>623</v>
      </c>
      <c r="AL538" s="112"/>
      <c r="AM538" s="110">
        <v>41365</v>
      </c>
      <c r="AN538" s="107">
        <v>4</v>
      </c>
      <c r="AO538" s="109" t="s">
        <v>623</v>
      </c>
      <c r="AP538" s="107"/>
      <c r="AQ538" s="108"/>
      <c r="AR538" s="107"/>
      <c r="AS538" s="96">
        <v>5</v>
      </c>
      <c r="AT538" s="96" t="s">
        <v>7646</v>
      </c>
    </row>
    <row r="539" spans="1:46" ht="19.5" customHeight="1" x14ac:dyDescent="0.2">
      <c r="A539" s="118">
        <v>20514</v>
      </c>
      <c r="B539" s="127" t="s">
        <v>322</v>
      </c>
      <c r="C539" s="127" t="s">
        <v>494</v>
      </c>
      <c r="D539" s="100" t="s">
        <v>138</v>
      </c>
      <c r="E539" s="101"/>
      <c r="F539" s="100"/>
      <c r="G539" s="99"/>
      <c r="H539" s="100"/>
      <c r="I539" s="101"/>
      <c r="J539" s="100"/>
      <c r="K539" s="100"/>
      <c r="L539" s="100"/>
      <c r="M539" s="102">
        <v>0</v>
      </c>
      <c r="N539" s="103"/>
      <c r="O539" s="216">
        <v>0</v>
      </c>
      <c r="P539" s="100"/>
      <c r="Q539" s="100"/>
      <c r="R539" s="100"/>
      <c r="S539" s="99">
        <v>0</v>
      </c>
      <c r="T539" s="99"/>
      <c r="U539" s="100">
        <v>0</v>
      </c>
      <c r="V539" s="100"/>
      <c r="W539" s="100">
        <v>0</v>
      </c>
      <c r="X539" s="100"/>
      <c r="Y539" s="99"/>
      <c r="Z539" s="99"/>
      <c r="AA539" s="99"/>
      <c r="AB539" s="105"/>
      <c r="AC539" s="102" t="s">
        <v>65</v>
      </c>
      <c r="AD539" s="105" t="s">
        <v>70</v>
      </c>
      <c r="AE539" s="105" t="s">
        <v>226</v>
      </c>
      <c r="AF539" s="101"/>
      <c r="AG539" s="101"/>
      <c r="AH539" s="101"/>
      <c r="AI539" s="104" t="s">
        <v>623</v>
      </c>
      <c r="AJ539" s="99" t="s">
        <v>163</v>
      </c>
      <c r="AK539" s="99"/>
      <c r="AL539" s="99"/>
      <c r="AM539" s="110">
        <v>41282</v>
      </c>
      <c r="AN539" s="107">
        <v>1</v>
      </c>
      <c r="AO539" s="100"/>
      <c r="AQ539" s="99"/>
      <c r="AS539" s="96" t="s">
        <v>623</v>
      </c>
      <c r="AT539" s="96" t="s">
        <v>7646</v>
      </c>
    </row>
    <row r="540" spans="1:46" ht="19.5" customHeight="1" x14ac:dyDescent="0.2">
      <c r="A540" s="118">
        <v>20515</v>
      </c>
      <c r="B540" s="127" t="s">
        <v>2647</v>
      </c>
      <c r="C540" s="127" t="s">
        <v>637</v>
      </c>
      <c r="D540" s="100" t="s">
        <v>138</v>
      </c>
      <c r="E540" s="101"/>
      <c r="F540" s="100"/>
      <c r="G540" s="99"/>
      <c r="H540" s="100"/>
      <c r="I540" s="101"/>
      <c r="J540" s="100"/>
      <c r="K540" s="100"/>
      <c r="L540" s="100"/>
      <c r="M540" s="102">
        <v>0</v>
      </c>
      <c r="N540" s="103"/>
      <c r="O540" s="216">
        <v>0</v>
      </c>
      <c r="P540" s="100"/>
      <c r="Q540" s="100"/>
      <c r="R540" s="100"/>
      <c r="S540" s="99">
        <v>0</v>
      </c>
      <c r="T540" s="99"/>
      <c r="U540" s="100">
        <v>0</v>
      </c>
      <c r="V540" s="100"/>
      <c r="W540" s="100">
        <v>0</v>
      </c>
      <c r="X540" s="100"/>
      <c r="Y540" s="99"/>
      <c r="Z540" s="99"/>
      <c r="AA540" s="99"/>
      <c r="AB540" s="105"/>
      <c r="AC540" s="102" t="s">
        <v>65</v>
      </c>
      <c r="AD540" s="105" t="s">
        <v>70</v>
      </c>
      <c r="AE540" s="105" t="s">
        <v>226</v>
      </c>
      <c r="AF540" s="101"/>
      <c r="AG540" s="101"/>
      <c r="AH540" s="101"/>
      <c r="AI540" s="104" t="s">
        <v>623</v>
      </c>
      <c r="AJ540" s="99" t="s">
        <v>163</v>
      </c>
      <c r="AK540" s="99"/>
      <c r="AL540" s="99"/>
      <c r="AM540" s="110">
        <v>41282</v>
      </c>
      <c r="AN540" s="107">
        <v>1</v>
      </c>
      <c r="AO540" s="100"/>
      <c r="AQ540" s="99"/>
      <c r="AS540" s="96" t="s">
        <v>623</v>
      </c>
      <c r="AT540" s="96" t="s">
        <v>7646</v>
      </c>
    </row>
    <row r="541" spans="1:46" ht="19.5" customHeight="1" x14ac:dyDescent="0.2">
      <c r="A541" s="118">
        <v>20516</v>
      </c>
      <c r="B541" s="119" t="s">
        <v>2648</v>
      </c>
      <c r="C541" s="119" t="s">
        <v>462</v>
      </c>
      <c r="D541" s="100" t="s">
        <v>138</v>
      </c>
      <c r="E541" s="101"/>
      <c r="F541" s="100"/>
      <c r="G541" s="99" t="s">
        <v>2565</v>
      </c>
      <c r="H541" s="100" t="s">
        <v>623</v>
      </c>
      <c r="I541" s="101"/>
      <c r="J541" s="100"/>
      <c r="K541" s="100" t="s">
        <v>4020</v>
      </c>
      <c r="L541" s="100" t="s">
        <v>623</v>
      </c>
      <c r="M541" s="102" t="s">
        <v>623</v>
      </c>
      <c r="N541" s="103"/>
      <c r="O541" s="99"/>
      <c r="P541" s="100"/>
      <c r="Q541" s="100"/>
      <c r="R541" s="100"/>
      <c r="S541" s="99" t="s">
        <v>2565</v>
      </c>
      <c r="T541" s="99" t="s">
        <v>2565</v>
      </c>
      <c r="U541" s="100"/>
      <c r="V541" s="100"/>
      <c r="W541" s="100"/>
      <c r="X541" s="100" t="s">
        <v>17</v>
      </c>
      <c r="Y541" s="99" t="s">
        <v>5252</v>
      </c>
      <c r="Z541" s="99"/>
      <c r="AA541" s="99" t="s">
        <v>139</v>
      </c>
      <c r="AB541" s="105" t="s">
        <v>230</v>
      </c>
      <c r="AC541" s="100" t="s">
        <v>2672</v>
      </c>
      <c r="AD541" s="99"/>
      <c r="AE541" s="99" t="s">
        <v>226</v>
      </c>
      <c r="AF541" s="101">
        <v>41281</v>
      </c>
      <c r="AG541" s="104">
        <v>1</v>
      </c>
      <c r="AH541" s="101"/>
      <c r="AI541" s="104" t="s">
        <v>623</v>
      </c>
      <c r="AJ541" s="108" t="s">
        <v>163</v>
      </c>
      <c r="AK541" s="112" t="s">
        <v>623</v>
      </c>
      <c r="AL541" s="112"/>
      <c r="AM541" s="110">
        <v>41306</v>
      </c>
      <c r="AN541" s="107">
        <v>2</v>
      </c>
      <c r="AO541" s="109" t="s">
        <v>623</v>
      </c>
      <c r="AP541" s="107"/>
      <c r="AQ541" s="108"/>
      <c r="AR541" s="107"/>
      <c r="AS541" s="96" t="s">
        <v>623</v>
      </c>
      <c r="AT541" s="96" t="s">
        <v>7646</v>
      </c>
    </row>
    <row r="542" spans="1:46" ht="19.5" customHeight="1" x14ac:dyDescent="0.2">
      <c r="A542" s="118">
        <v>20517</v>
      </c>
      <c r="B542" s="119" t="s">
        <v>2685</v>
      </c>
      <c r="C542" s="119" t="s">
        <v>2686</v>
      </c>
      <c r="D542" s="100" t="s">
        <v>109</v>
      </c>
      <c r="E542" s="101">
        <v>30421</v>
      </c>
      <c r="F542" s="100" t="s">
        <v>564</v>
      </c>
      <c r="G542" s="99" t="s">
        <v>4575</v>
      </c>
      <c r="H542" s="100" t="s">
        <v>2699</v>
      </c>
      <c r="I542" s="101">
        <v>40128</v>
      </c>
      <c r="J542" s="100" t="s">
        <v>110</v>
      </c>
      <c r="K542" s="100" t="s">
        <v>4020</v>
      </c>
      <c r="L542" s="100" t="s">
        <v>157</v>
      </c>
      <c r="M542" s="102" t="s">
        <v>1918</v>
      </c>
      <c r="N542" s="103">
        <v>2006</v>
      </c>
      <c r="O542" s="99" t="s">
        <v>2692</v>
      </c>
      <c r="P542" s="100" t="s">
        <v>4394</v>
      </c>
      <c r="Q542" s="100" t="s">
        <v>4395</v>
      </c>
      <c r="R542" s="100" t="s">
        <v>623</v>
      </c>
      <c r="S542" s="99" t="s">
        <v>4916</v>
      </c>
      <c r="T542" s="99" t="s">
        <v>5192</v>
      </c>
      <c r="U542" s="100" t="s">
        <v>4396</v>
      </c>
      <c r="V542" s="100" t="s">
        <v>4397</v>
      </c>
      <c r="W542" s="100" t="s">
        <v>4398</v>
      </c>
      <c r="X542" s="100" t="s">
        <v>11</v>
      </c>
      <c r="Y542" s="99" t="s">
        <v>10</v>
      </c>
      <c r="Z542" s="99"/>
      <c r="AA542" s="99">
        <v>3</v>
      </c>
      <c r="AB542" s="105" t="s">
        <v>116</v>
      </c>
      <c r="AC542" s="100" t="s">
        <v>31</v>
      </c>
      <c r="AD542" s="99" t="s">
        <v>34</v>
      </c>
      <c r="AE542" s="99" t="s">
        <v>117</v>
      </c>
      <c r="AF542" s="101">
        <v>41295</v>
      </c>
      <c r="AG542" s="104">
        <v>1</v>
      </c>
      <c r="AH542" s="101">
        <v>41354</v>
      </c>
      <c r="AI542" s="104">
        <v>3</v>
      </c>
      <c r="AJ542" s="105" t="s">
        <v>119</v>
      </c>
      <c r="AK542" s="106" t="s">
        <v>623</v>
      </c>
      <c r="AL542" s="106"/>
      <c r="AM542" s="110"/>
      <c r="AN542" s="107" t="s">
        <v>623</v>
      </c>
      <c r="AO542" s="100" t="s">
        <v>623</v>
      </c>
      <c r="AP542" s="107"/>
      <c r="AQ542" s="105" t="s">
        <v>5348</v>
      </c>
      <c r="AR542" s="107"/>
      <c r="AS542" s="96">
        <v>4</v>
      </c>
      <c r="AT542" s="96" t="s">
        <v>7646</v>
      </c>
    </row>
    <row r="543" spans="1:46" ht="19.5" customHeight="1" x14ac:dyDescent="0.2">
      <c r="A543" s="118">
        <v>20518</v>
      </c>
      <c r="B543" s="119" t="s">
        <v>247</v>
      </c>
      <c r="C543" s="119" t="s">
        <v>1280</v>
      </c>
      <c r="D543" s="100" t="s">
        <v>138</v>
      </c>
      <c r="E543" s="101">
        <v>32946</v>
      </c>
      <c r="F543" s="100" t="s">
        <v>184</v>
      </c>
      <c r="G543" s="99" t="s">
        <v>4571</v>
      </c>
      <c r="H543" s="100" t="s">
        <v>4367</v>
      </c>
      <c r="I543" s="101">
        <v>38478</v>
      </c>
      <c r="J543" s="100" t="s">
        <v>110</v>
      </c>
      <c r="K543" s="100" t="s">
        <v>4020</v>
      </c>
      <c r="L543" s="100" t="s">
        <v>143</v>
      </c>
      <c r="M543" s="102" t="s">
        <v>1976</v>
      </c>
      <c r="N543" s="103">
        <v>2012</v>
      </c>
      <c r="O543" s="99" t="s">
        <v>4236</v>
      </c>
      <c r="P543" s="100" t="s">
        <v>623</v>
      </c>
      <c r="Q543" s="100" t="s">
        <v>4368</v>
      </c>
      <c r="R543" s="100" t="s">
        <v>623</v>
      </c>
      <c r="S543" s="99" t="s">
        <v>4891</v>
      </c>
      <c r="T543" s="99" t="s">
        <v>5174</v>
      </c>
      <c r="U543" s="100" t="s">
        <v>4369</v>
      </c>
      <c r="V543" s="100"/>
      <c r="W543" s="100" t="s">
        <v>623</v>
      </c>
      <c r="X543" s="100" t="s">
        <v>17</v>
      </c>
      <c r="Y543" s="99" t="s">
        <v>5252</v>
      </c>
      <c r="Z543" s="99"/>
      <c r="AA543" s="99" t="s">
        <v>139</v>
      </c>
      <c r="AB543" s="105" t="s">
        <v>230</v>
      </c>
      <c r="AC543" s="100" t="s">
        <v>45</v>
      </c>
      <c r="AD543" s="99" t="s">
        <v>47</v>
      </c>
      <c r="AE543" s="99" t="s">
        <v>117</v>
      </c>
      <c r="AF543" s="101">
        <v>41296</v>
      </c>
      <c r="AG543" s="104">
        <v>1</v>
      </c>
      <c r="AH543" s="101">
        <v>41355</v>
      </c>
      <c r="AI543" s="104">
        <v>3</v>
      </c>
      <c r="AJ543" s="105" t="s">
        <v>163</v>
      </c>
      <c r="AK543" s="106" t="s">
        <v>623</v>
      </c>
      <c r="AL543" s="106"/>
      <c r="AM543" s="110">
        <v>41496</v>
      </c>
      <c r="AN543" s="107">
        <v>8</v>
      </c>
      <c r="AO543" s="100" t="s">
        <v>623</v>
      </c>
      <c r="AP543" s="107"/>
      <c r="AQ543" s="105" t="s">
        <v>5347</v>
      </c>
      <c r="AR543" s="107"/>
      <c r="AS543" s="96">
        <v>3</v>
      </c>
      <c r="AT543" s="96" t="s">
        <v>7646</v>
      </c>
    </row>
    <row r="544" spans="1:46" ht="19.5" customHeight="1" x14ac:dyDescent="0.2">
      <c r="A544" s="118">
        <v>20519</v>
      </c>
      <c r="B544" s="119" t="s">
        <v>754</v>
      </c>
      <c r="C544" s="119" t="s">
        <v>595</v>
      </c>
      <c r="D544" s="100" t="s">
        <v>138</v>
      </c>
      <c r="E544" s="101">
        <v>32730</v>
      </c>
      <c r="F544" s="100" t="s">
        <v>336</v>
      </c>
      <c r="G544" s="99" t="s">
        <v>4582</v>
      </c>
      <c r="H544" s="100" t="s">
        <v>2696</v>
      </c>
      <c r="I544" s="101">
        <v>41125</v>
      </c>
      <c r="J544" s="100" t="s">
        <v>336</v>
      </c>
      <c r="K544" s="100" t="s">
        <v>4020</v>
      </c>
      <c r="L544" s="100" t="s">
        <v>4248</v>
      </c>
      <c r="M544" s="102" t="s">
        <v>4445</v>
      </c>
      <c r="N544" s="103"/>
      <c r="O544" s="99" t="s">
        <v>2693</v>
      </c>
      <c r="P544" s="100" t="s">
        <v>623</v>
      </c>
      <c r="Q544" s="100" t="s">
        <v>4446</v>
      </c>
      <c r="R544" s="100" t="s">
        <v>623</v>
      </c>
      <c r="S544" s="99" t="s">
        <v>4582</v>
      </c>
      <c r="T544" s="99" t="s">
        <v>5216</v>
      </c>
      <c r="U544" s="100" t="s">
        <v>4447</v>
      </c>
      <c r="V544" s="100" t="s">
        <v>4097</v>
      </c>
      <c r="W544" s="100" t="s">
        <v>623</v>
      </c>
      <c r="X544" s="100" t="s">
        <v>16</v>
      </c>
      <c r="Y544" s="99" t="s">
        <v>3011</v>
      </c>
      <c r="Z544" s="99"/>
      <c r="AA544" s="99" t="s">
        <v>139</v>
      </c>
      <c r="AB544" s="105" t="s">
        <v>230</v>
      </c>
      <c r="AC544" s="100" t="s">
        <v>31</v>
      </c>
      <c r="AD544" s="99" t="s">
        <v>37</v>
      </c>
      <c r="AE544" s="99" t="s">
        <v>117</v>
      </c>
      <c r="AF544" s="101">
        <v>41297</v>
      </c>
      <c r="AG544" s="104">
        <v>1</v>
      </c>
      <c r="AH544" s="101">
        <v>41356</v>
      </c>
      <c r="AI544" s="104">
        <v>3</v>
      </c>
      <c r="AJ544" s="105" t="s">
        <v>163</v>
      </c>
      <c r="AK544" s="106" t="s">
        <v>623</v>
      </c>
      <c r="AL544" s="106"/>
      <c r="AM544" s="110">
        <v>41421</v>
      </c>
      <c r="AN544" s="107">
        <v>5</v>
      </c>
      <c r="AO544" s="100" t="s">
        <v>623</v>
      </c>
      <c r="AP544" s="107"/>
      <c r="AQ544" s="105" t="s">
        <v>5348</v>
      </c>
      <c r="AR544" s="107"/>
      <c r="AS544" s="96">
        <v>8</v>
      </c>
      <c r="AT544" s="96" t="s">
        <v>7646</v>
      </c>
    </row>
    <row r="545" spans="1:46" ht="19.5" customHeight="1" x14ac:dyDescent="0.2">
      <c r="A545" s="118">
        <v>20520</v>
      </c>
      <c r="B545" s="119" t="s">
        <v>2689</v>
      </c>
      <c r="C545" s="119" t="s">
        <v>2499</v>
      </c>
      <c r="D545" s="100" t="s">
        <v>138</v>
      </c>
      <c r="E545" s="101">
        <v>31811</v>
      </c>
      <c r="F545" s="100" t="s">
        <v>324</v>
      </c>
      <c r="G545" s="99" t="s">
        <v>4570</v>
      </c>
      <c r="H545" s="100" t="s">
        <v>2697</v>
      </c>
      <c r="I545" s="101">
        <v>41242</v>
      </c>
      <c r="J545" s="100" t="s">
        <v>110</v>
      </c>
      <c r="K545" s="100" t="s">
        <v>4020</v>
      </c>
      <c r="L545" s="100" t="s">
        <v>328</v>
      </c>
      <c r="M545" s="102" t="s">
        <v>1747</v>
      </c>
      <c r="N545" s="103">
        <v>2010</v>
      </c>
      <c r="O545" s="99" t="s">
        <v>2694</v>
      </c>
      <c r="P545" s="100" t="s">
        <v>623</v>
      </c>
      <c r="Q545" s="100" t="s">
        <v>4364</v>
      </c>
      <c r="R545" s="100" t="s">
        <v>623</v>
      </c>
      <c r="S545" s="99" t="s">
        <v>4888</v>
      </c>
      <c r="T545" s="99" t="s">
        <v>4888</v>
      </c>
      <c r="U545" s="100" t="s">
        <v>4365</v>
      </c>
      <c r="V545" s="100" t="s">
        <v>4097</v>
      </c>
      <c r="W545" s="100" t="s">
        <v>623</v>
      </c>
      <c r="X545" s="100" t="s">
        <v>16</v>
      </c>
      <c r="Y545" s="99" t="s">
        <v>3011</v>
      </c>
      <c r="Z545" s="99"/>
      <c r="AA545" s="99" t="s">
        <v>139</v>
      </c>
      <c r="AB545" s="105" t="s">
        <v>230</v>
      </c>
      <c r="AC545" s="100" t="s">
        <v>31</v>
      </c>
      <c r="AD545" s="99" t="s">
        <v>37</v>
      </c>
      <c r="AE545" s="99" t="s">
        <v>117</v>
      </c>
      <c r="AF545" s="101">
        <v>41297</v>
      </c>
      <c r="AG545" s="104">
        <v>1</v>
      </c>
      <c r="AH545" s="101">
        <v>41356</v>
      </c>
      <c r="AI545" s="104">
        <v>3</v>
      </c>
      <c r="AJ545" s="105" t="s">
        <v>163</v>
      </c>
      <c r="AK545" s="106" t="s">
        <v>623</v>
      </c>
      <c r="AL545" s="106"/>
      <c r="AM545" s="110"/>
      <c r="AN545" s="107"/>
      <c r="AO545" s="100" t="s">
        <v>623</v>
      </c>
      <c r="AP545" s="107"/>
      <c r="AQ545" s="105" t="s">
        <v>5348</v>
      </c>
      <c r="AR545" s="107"/>
      <c r="AS545" s="96">
        <v>2</v>
      </c>
      <c r="AT545" s="96" t="s">
        <v>7646</v>
      </c>
    </row>
    <row r="546" spans="1:46" ht="19.5" customHeight="1" x14ac:dyDescent="0.2">
      <c r="A546" s="118">
        <v>20521</v>
      </c>
      <c r="B546" s="119" t="s">
        <v>1643</v>
      </c>
      <c r="C546" s="119" t="s">
        <v>2080</v>
      </c>
      <c r="D546" s="100" t="s">
        <v>138</v>
      </c>
      <c r="E546" s="101">
        <v>32745</v>
      </c>
      <c r="F546" s="100" t="s">
        <v>110</v>
      </c>
      <c r="G546" s="99" t="s">
        <v>4547</v>
      </c>
      <c r="H546" s="100" t="s">
        <v>2714</v>
      </c>
      <c r="I546" s="101">
        <v>39384</v>
      </c>
      <c r="J546" s="100" t="s">
        <v>110</v>
      </c>
      <c r="K546" s="100" t="s">
        <v>4020</v>
      </c>
      <c r="L546" s="100" t="s">
        <v>4081</v>
      </c>
      <c r="M546" s="102" t="s">
        <v>1747</v>
      </c>
      <c r="N546" s="103">
        <v>2012</v>
      </c>
      <c r="O546" s="99" t="s">
        <v>2695</v>
      </c>
      <c r="P546" s="100" t="s">
        <v>4250</v>
      </c>
      <c r="Q546" s="100" t="s">
        <v>4251</v>
      </c>
      <c r="R546" s="100" t="s">
        <v>623</v>
      </c>
      <c r="S546" s="99" t="s">
        <v>4791</v>
      </c>
      <c r="T546" s="99" t="s">
        <v>5111</v>
      </c>
      <c r="U546" s="100" t="s">
        <v>4252</v>
      </c>
      <c r="V546" s="100" t="s">
        <v>4097</v>
      </c>
      <c r="W546" s="100" t="s">
        <v>4253</v>
      </c>
      <c r="X546" s="100" t="s">
        <v>3012</v>
      </c>
      <c r="Y546" s="99" t="s">
        <v>3013</v>
      </c>
      <c r="Z546" s="99"/>
      <c r="AA546" s="99" t="s">
        <v>139</v>
      </c>
      <c r="AB546" s="105" t="s">
        <v>230</v>
      </c>
      <c r="AC546" s="100" t="s">
        <v>45</v>
      </c>
      <c r="AD546" s="99" t="s">
        <v>46</v>
      </c>
      <c r="AE546" s="99" t="s">
        <v>117</v>
      </c>
      <c r="AF546" s="101">
        <v>41297</v>
      </c>
      <c r="AG546" s="104">
        <v>1</v>
      </c>
      <c r="AH546" s="101">
        <v>41387</v>
      </c>
      <c r="AI546" s="104">
        <v>4</v>
      </c>
      <c r="AJ546" s="105" t="s">
        <v>163</v>
      </c>
      <c r="AK546" s="106" t="s">
        <v>623</v>
      </c>
      <c r="AL546" s="106"/>
      <c r="AM546" s="110"/>
      <c r="AN546" s="107" t="s">
        <v>623</v>
      </c>
      <c r="AO546" s="100" t="s">
        <v>623</v>
      </c>
      <c r="AP546" s="107"/>
      <c r="AQ546" s="105" t="s">
        <v>5348</v>
      </c>
      <c r="AR546" s="107"/>
      <c r="AS546" s="96">
        <v>8</v>
      </c>
      <c r="AT546" s="96" t="s">
        <v>7646</v>
      </c>
    </row>
    <row r="547" spans="1:46" ht="19.5" customHeight="1" x14ac:dyDescent="0.2">
      <c r="A547" s="118">
        <v>20522</v>
      </c>
      <c r="B547" s="119" t="s">
        <v>4453</v>
      </c>
      <c r="C547" s="119" t="s">
        <v>2496</v>
      </c>
      <c r="D547" s="100" t="s">
        <v>138</v>
      </c>
      <c r="E547" s="101">
        <v>32999</v>
      </c>
      <c r="F547" s="100" t="s">
        <v>2016</v>
      </c>
      <c r="G547" s="99" t="s">
        <v>4526</v>
      </c>
      <c r="H547" s="100" t="s">
        <v>4454</v>
      </c>
      <c r="I547" s="101">
        <v>38499</v>
      </c>
      <c r="J547" s="100" t="s">
        <v>2765</v>
      </c>
      <c r="K547" s="100" t="s">
        <v>4020</v>
      </c>
      <c r="L547" s="100" t="s">
        <v>2762</v>
      </c>
      <c r="M547" s="102" t="s">
        <v>2222</v>
      </c>
      <c r="N547" s="103"/>
      <c r="O547" s="99" t="s">
        <v>2717</v>
      </c>
      <c r="P547" s="100" t="s">
        <v>623</v>
      </c>
      <c r="Q547" s="100" t="s">
        <v>4455</v>
      </c>
      <c r="R547" s="100" t="s">
        <v>623</v>
      </c>
      <c r="S547" s="99" t="s">
        <v>4955</v>
      </c>
      <c r="T547" s="99" t="s">
        <v>5221</v>
      </c>
      <c r="U547" s="100" t="s">
        <v>623</v>
      </c>
      <c r="V547" s="100"/>
      <c r="W547" s="100" t="s">
        <v>623</v>
      </c>
      <c r="X547" s="102" t="s">
        <v>16</v>
      </c>
      <c r="Y547" s="99" t="s">
        <v>3011</v>
      </c>
      <c r="Z547" s="99"/>
      <c r="AA547" s="99" t="s">
        <v>139</v>
      </c>
      <c r="AB547" s="105" t="s">
        <v>230</v>
      </c>
      <c r="AC547" s="100" t="s">
        <v>2672</v>
      </c>
      <c r="AD547" s="99" t="s">
        <v>2673</v>
      </c>
      <c r="AE547" s="99" t="s">
        <v>226</v>
      </c>
      <c r="AF547" s="101">
        <v>41296</v>
      </c>
      <c r="AG547" s="104">
        <v>1</v>
      </c>
      <c r="AH547" s="101">
        <v>41355</v>
      </c>
      <c r="AI547" s="104">
        <v>3</v>
      </c>
      <c r="AJ547" s="105" t="s">
        <v>163</v>
      </c>
      <c r="AK547" s="106" t="s">
        <v>623</v>
      </c>
      <c r="AL547" s="106"/>
      <c r="AM547" s="110">
        <v>41518</v>
      </c>
      <c r="AN547" s="107">
        <v>9</v>
      </c>
      <c r="AO547" s="100" t="s">
        <v>623</v>
      </c>
      <c r="AP547" s="107"/>
      <c r="AQ547" s="105" t="s">
        <v>5348</v>
      </c>
      <c r="AR547" s="107"/>
      <c r="AS547" s="96">
        <v>5</v>
      </c>
      <c r="AT547" s="96" t="s">
        <v>7646</v>
      </c>
    </row>
    <row r="548" spans="1:46" ht="19.5" customHeight="1" x14ac:dyDescent="0.2">
      <c r="A548" s="118">
        <v>20523</v>
      </c>
      <c r="B548" s="119" t="s">
        <v>4121</v>
      </c>
      <c r="C548" s="119" t="s">
        <v>2706</v>
      </c>
      <c r="D548" s="100" t="s">
        <v>138</v>
      </c>
      <c r="E548" s="101">
        <v>32316</v>
      </c>
      <c r="F548" s="100" t="s">
        <v>1242</v>
      </c>
      <c r="G548" s="99" t="s">
        <v>4516</v>
      </c>
      <c r="H548" s="100" t="s">
        <v>4122</v>
      </c>
      <c r="I548" s="101">
        <v>37515</v>
      </c>
      <c r="J548" s="100" t="s">
        <v>4123</v>
      </c>
      <c r="K548" s="100" t="s">
        <v>4020</v>
      </c>
      <c r="L548" s="100" t="s">
        <v>2740</v>
      </c>
      <c r="M548" s="102" t="s">
        <v>1602</v>
      </c>
      <c r="N548" s="103">
        <v>2011</v>
      </c>
      <c r="O548" s="99" t="s">
        <v>2718</v>
      </c>
      <c r="P548" s="100" t="s">
        <v>623</v>
      </c>
      <c r="Q548" s="100" t="s">
        <v>4124</v>
      </c>
      <c r="R548" s="100" t="s">
        <v>4125</v>
      </c>
      <c r="S548" s="99" t="s">
        <v>4675</v>
      </c>
      <c r="T548" s="99" t="s">
        <v>5037</v>
      </c>
      <c r="U548" s="100" t="s">
        <v>4126</v>
      </c>
      <c r="V548" s="100" t="s">
        <v>4127</v>
      </c>
      <c r="W548" s="100" t="s">
        <v>4128</v>
      </c>
      <c r="X548" s="100" t="s">
        <v>17</v>
      </c>
      <c r="Y548" s="99" t="s">
        <v>5252</v>
      </c>
      <c r="Z548" s="99"/>
      <c r="AA548" s="99" t="s">
        <v>139</v>
      </c>
      <c r="AB548" s="105" t="s">
        <v>230</v>
      </c>
      <c r="AC548" s="100" t="s">
        <v>2672</v>
      </c>
      <c r="AD548" s="99" t="s">
        <v>2673</v>
      </c>
      <c r="AE548" s="99" t="s">
        <v>226</v>
      </c>
      <c r="AF548" s="101">
        <v>41290</v>
      </c>
      <c r="AG548" s="104">
        <v>1</v>
      </c>
      <c r="AH548" s="101">
        <v>41355</v>
      </c>
      <c r="AI548" s="104">
        <v>3</v>
      </c>
      <c r="AJ548" s="105" t="s">
        <v>163</v>
      </c>
      <c r="AK548" s="106" t="s">
        <v>623</v>
      </c>
      <c r="AL548" s="106"/>
      <c r="AM548" s="110">
        <v>41437</v>
      </c>
      <c r="AN548" s="107">
        <v>6</v>
      </c>
      <c r="AO548" s="100" t="s">
        <v>623</v>
      </c>
      <c r="AP548" s="107"/>
      <c r="AQ548" s="105"/>
      <c r="AR548" s="107"/>
      <c r="AS548" s="96">
        <v>6</v>
      </c>
      <c r="AT548" s="96" t="s">
        <v>7646</v>
      </c>
    </row>
    <row r="549" spans="1:46" ht="19.5" customHeight="1" x14ac:dyDescent="0.2">
      <c r="A549" s="118">
        <v>20524</v>
      </c>
      <c r="B549" s="119" t="s">
        <v>767</v>
      </c>
      <c r="C549" s="119" t="s">
        <v>513</v>
      </c>
      <c r="D549" s="100" t="s">
        <v>138</v>
      </c>
      <c r="E549" s="101">
        <v>29119</v>
      </c>
      <c r="F549" s="100" t="s">
        <v>581</v>
      </c>
      <c r="G549" s="99" t="s">
        <v>4563</v>
      </c>
      <c r="H549" s="100" t="s">
        <v>4324</v>
      </c>
      <c r="I549" s="101">
        <v>41123</v>
      </c>
      <c r="J549" s="100" t="s">
        <v>4325</v>
      </c>
      <c r="K549" s="100" t="s">
        <v>4020</v>
      </c>
      <c r="L549" s="100" t="s">
        <v>4103</v>
      </c>
      <c r="M549" s="102" t="s">
        <v>2744</v>
      </c>
      <c r="N549" s="103">
        <v>2003</v>
      </c>
      <c r="O549" s="99" t="s">
        <v>2719</v>
      </c>
      <c r="P549" s="100" t="s">
        <v>623</v>
      </c>
      <c r="Q549" s="100" t="s">
        <v>4326</v>
      </c>
      <c r="R549" s="100" t="s">
        <v>4327</v>
      </c>
      <c r="S549" s="99" t="s">
        <v>4853</v>
      </c>
      <c r="T549" s="99" t="s">
        <v>5151</v>
      </c>
      <c r="U549" s="100" t="s">
        <v>4328</v>
      </c>
      <c r="V549" s="100" t="s">
        <v>4089</v>
      </c>
      <c r="W549" s="100" t="s">
        <v>4329</v>
      </c>
      <c r="X549" s="100" t="s">
        <v>14</v>
      </c>
      <c r="Y549" s="99" t="s">
        <v>13</v>
      </c>
      <c r="Z549" s="99"/>
      <c r="AA549" s="99">
        <v>3</v>
      </c>
      <c r="AB549" s="105" t="s">
        <v>116</v>
      </c>
      <c r="AC549" s="100" t="s">
        <v>2632</v>
      </c>
      <c r="AD549" s="99" t="s">
        <v>2634</v>
      </c>
      <c r="AE549" s="99" t="s">
        <v>226</v>
      </c>
      <c r="AF549" s="101">
        <v>41296</v>
      </c>
      <c r="AG549" s="104">
        <v>1</v>
      </c>
      <c r="AH549" s="101">
        <v>41386</v>
      </c>
      <c r="AI549" s="104">
        <v>4</v>
      </c>
      <c r="AJ549" s="105" t="s">
        <v>163</v>
      </c>
      <c r="AK549" s="106" t="s">
        <v>623</v>
      </c>
      <c r="AL549" s="106"/>
      <c r="AM549" s="110">
        <v>41454</v>
      </c>
      <c r="AN549" s="107">
        <v>6</v>
      </c>
      <c r="AO549" s="100" t="s">
        <v>623</v>
      </c>
      <c r="AP549" s="107" t="s">
        <v>6796</v>
      </c>
      <c r="AQ549" s="105" t="s">
        <v>5348</v>
      </c>
      <c r="AR549" s="107"/>
      <c r="AS549" s="96">
        <v>9</v>
      </c>
      <c r="AT549" s="96" t="s">
        <v>7646</v>
      </c>
    </row>
    <row r="550" spans="1:46" ht="19.5" customHeight="1" x14ac:dyDescent="0.2">
      <c r="A550" s="118">
        <v>20525</v>
      </c>
      <c r="B550" s="119" t="s">
        <v>456</v>
      </c>
      <c r="C550" s="119" t="s">
        <v>2707</v>
      </c>
      <c r="D550" s="100" t="s">
        <v>138</v>
      </c>
      <c r="E550" s="101">
        <v>31756</v>
      </c>
      <c r="F550" s="100" t="s">
        <v>1429</v>
      </c>
      <c r="G550" s="99" t="s">
        <v>4523</v>
      </c>
      <c r="H550" s="100" t="s">
        <v>2761</v>
      </c>
      <c r="I550" s="101">
        <v>39510</v>
      </c>
      <c r="J550" s="100" t="s">
        <v>853</v>
      </c>
      <c r="K550" s="100" t="s">
        <v>4020</v>
      </c>
      <c r="L550" s="100" t="s">
        <v>2762</v>
      </c>
      <c r="M550" s="102" t="s">
        <v>2222</v>
      </c>
      <c r="N550" s="103">
        <v>2010</v>
      </c>
      <c r="O550" s="99" t="s">
        <v>2720</v>
      </c>
      <c r="P550" s="100" t="s">
        <v>623</v>
      </c>
      <c r="Q550" s="100" t="s">
        <v>4346</v>
      </c>
      <c r="R550" s="100" t="s">
        <v>4347</v>
      </c>
      <c r="S550" s="99" t="s">
        <v>4870</v>
      </c>
      <c r="T550" s="99" t="s">
        <v>5161</v>
      </c>
      <c r="U550" s="100" t="s">
        <v>204</v>
      </c>
      <c r="V550" s="100" t="s">
        <v>4152</v>
      </c>
      <c r="W550" s="100" t="s">
        <v>4348</v>
      </c>
      <c r="X550" s="100" t="s">
        <v>17</v>
      </c>
      <c r="Y550" s="99" t="s">
        <v>5252</v>
      </c>
      <c r="Z550" s="99"/>
      <c r="AA550" s="99" t="s">
        <v>139</v>
      </c>
      <c r="AB550" s="105" t="s">
        <v>230</v>
      </c>
      <c r="AC550" s="100" t="s">
        <v>2677</v>
      </c>
      <c r="AD550" s="99" t="s">
        <v>2678</v>
      </c>
      <c r="AE550" s="99" t="s">
        <v>226</v>
      </c>
      <c r="AF550" s="101">
        <v>41296</v>
      </c>
      <c r="AG550" s="104">
        <v>1</v>
      </c>
      <c r="AH550" s="101"/>
      <c r="AI550" s="104" t="s">
        <v>623</v>
      </c>
      <c r="AJ550" s="108" t="s">
        <v>163</v>
      </c>
      <c r="AK550" s="112" t="s">
        <v>623</v>
      </c>
      <c r="AL550" s="112"/>
      <c r="AM550" s="110">
        <v>41358</v>
      </c>
      <c r="AN550" s="107">
        <v>3</v>
      </c>
      <c r="AO550" s="109" t="s">
        <v>623</v>
      </c>
      <c r="AP550" s="107"/>
      <c r="AQ550" s="108"/>
      <c r="AR550" s="107"/>
      <c r="AS550" s="96">
        <v>12</v>
      </c>
      <c r="AT550" s="96" t="s">
        <v>7646</v>
      </c>
    </row>
    <row r="551" spans="1:46" ht="19.5" customHeight="1" x14ac:dyDescent="0.2">
      <c r="A551" s="118">
        <v>20526</v>
      </c>
      <c r="B551" s="119" t="s">
        <v>600</v>
      </c>
      <c r="C551" s="119" t="s">
        <v>2708</v>
      </c>
      <c r="D551" s="100" t="s">
        <v>138</v>
      </c>
      <c r="E551" s="101">
        <v>31368</v>
      </c>
      <c r="F551" s="100" t="s">
        <v>110</v>
      </c>
      <c r="G551" s="99" t="s">
        <v>4528</v>
      </c>
      <c r="H551" s="100" t="s">
        <v>2709</v>
      </c>
      <c r="I551" s="101">
        <v>40504</v>
      </c>
      <c r="J551" s="100" t="s">
        <v>110</v>
      </c>
      <c r="K551" s="100" t="s">
        <v>4020</v>
      </c>
      <c r="L551" s="100" t="s">
        <v>2711</v>
      </c>
      <c r="M551" s="102" t="s">
        <v>2712</v>
      </c>
      <c r="N551" s="103">
        <v>2010</v>
      </c>
      <c r="O551" s="99" t="s">
        <v>2753</v>
      </c>
      <c r="P551" s="100" t="s">
        <v>623</v>
      </c>
      <c r="Q551" s="100" t="s">
        <v>2710</v>
      </c>
      <c r="R551" s="100" t="s">
        <v>623</v>
      </c>
      <c r="S551" s="99" t="s">
        <v>4711</v>
      </c>
      <c r="T551" s="99" t="s">
        <v>4711</v>
      </c>
      <c r="U551" s="100" t="s">
        <v>623</v>
      </c>
      <c r="V551" s="100"/>
      <c r="W551" s="100" t="s">
        <v>623</v>
      </c>
      <c r="X551" s="100" t="s">
        <v>17</v>
      </c>
      <c r="Y551" s="99" t="s">
        <v>5252</v>
      </c>
      <c r="Z551" s="99"/>
      <c r="AA551" s="99" t="s">
        <v>139</v>
      </c>
      <c r="AB551" s="105" t="s">
        <v>230</v>
      </c>
      <c r="AC551" s="100" t="s">
        <v>54</v>
      </c>
      <c r="AD551" s="99" t="s">
        <v>55</v>
      </c>
      <c r="AE551" s="99" t="s">
        <v>117</v>
      </c>
      <c r="AF551" s="101">
        <v>41305</v>
      </c>
      <c r="AG551" s="104">
        <v>1</v>
      </c>
      <c r="AH551" s="101">
        <v>41334</v>
      </c>
      <c r="AI551" s="104">
        <v>3</v>
      </c>
      <c r="AJ551" s="105" t="s">
        <v>119</v>
      </c>
      <c r="AK551" s="106" t="s">
        <v>623</v>
      </c>
      <c r="AL551" s="106"/>
      <c r="AM551" s="110"/>
      <c r="AN551" s="107" t="s">
        <v>623</v>
      </c>
      <c r="AO551" s="100" t="s">
        <v>623</v>
      </c>
      <c r="AP551" s="107"/>
      <c r="AQ551" s="105" t="s">
        <v>5347</v>
      </c>
      <c r="AR551" s="107"/>
      <c r="AS551" s="96">
        <v>11</v>
      </c>
      <c r="AT551" s="96" t="s">
        <v>7646</v>
      </c>
    </row>
    <row r="552" spans="1:46" ht="20.25" customHeight="1" x14ac:dyDescent="0.2">
      <c r="A552" s="118">
        <v>20527</v>
      </c>
      <c r="B552" s="119" t="s">
        <v>2723</v>
      </c>
      <c r="C552" s="119" t="s">
        <v>851</v>
      </c>
      <c r="D552" s="100" t="s">
        <v>138</v>
      </c>
      <c r="E552" s="101">
        <v>32689</v>
      </c>
      <c r="F552" s="100" t="s">
        <v>4084</v>
      </c>
      <c r="G552" s="99" t="s">
        <v>4507</v>
      </c>
      <c r="H552" s="100" t="s">
        <v>2746</v>
      </c>
      <c r="I552" s="101">
        <v>38509</v>
      </c>
      <c r="J552" s="100" t="s">
        <v>4084</v>
      </c>
      <c r="K552" s="100" t="s">
        <v>4020</v>
      </c>
      <c r="L552" s="100" t="s">
        <v>4085</v>
      </c>
      <c r="M552" s="102" t="s">
        <v>2159</v>
      </c>
      <c r="N552" s="103">
        <v>2012</v>
      </c>
      <c r="O552" s="99" t="s">
        <v>2727</v>
      </c>
      <c r="P552" s="100" t="s">
        <v>623</v>
      </c>
      <c r="Q552" s="100" t="s">
        <v>4086</v>
      </c>
      <c r="R552" s="100" t="s">
        <v>4087</v>
      </c>
      <c r="S552" s="99" t="s">
        <v>4646</v>
      </c>
      <c r="T552" s="99" t="s">
        <v>5018</v>
      </c>
      <c r="U552" s="100" t="s">
        <v>4088</v>
      </c>
      <c r="V552" s="100" t="s">
        <v>4089</v>
      </c>
      <c r="W552" s="100" t="s">
        <v>4090</v>
      </c>
      <c r="X552" s="102" t="s">
        <v>16</v>
      </c>
      <c r="Y552" s="99" t="s">
        <v>3011</v>
      </c>
      <c r="Z552" s="99"/>
      <c r="AA552" s="99" t="s">
        <v>139</v>
      </c>
      <c r="AB552" s="105" t="s">
        <v>230</v>
      </c>
      <c r="AC552" s="100" t="s">
        <v>2672</v>
      </c>
      <c r="AD552" s="99" t="s">
        <v>2673</v>
      </c>
      <c r="AE552" s="99" t="s">
        <v>226</v>
      </c>
      <c r="AF552" s="101">
        <v>41306</v>
      </c>
      <c r="AG552" s="104">
        <v>2</v>
      </c>
      <c r="AH552" s="101">
        <v>41365</v>
      </c>
      <c r="AI552" s="104">
        <v>4</v>
      </c>
      <c r="AJ552" s="105" t="s">
        <v>163</v>
      </c>
      <c r="AK552" s="106" t="s">
        <v>623</v>
      </c>
      <c r="AL552" s="106"/>
      <c r="AM552" s="110">
        <v>41564</v>
      </c>
      <c r="AN552" s="107">
        <v>10</v>
      </c>
      <c r="AO552" s="100" t="s">
        <v>623</v>
      </c>
      <c r="AP552" s="107"/>
      <c r="AQ552" s="105" t="s">
        <v>5348</v>
      </c>
      <c r="AR552" s="107"/>
      <c r="AS552" s="96">
        <v>6</v>
      </c>
      <c r="AT552" s="96" t="s">
        <v>7646</v>
      </c>
    </row>
    <row r="553" spans="1:46" ht="15.75" customHeight="1" x14ac:dyDescent="0.2">
      <c r="A553" s="118">
        <v>20528</v>
      </c>
      <c r="B553" s="119" t="s">
        <v>534</v>
      </c>
      <c r="C553" s="119" t="s">
        <v>1562</v>
      </c>
      <c r="D553" s="100" t="s">
        <v>138</v>
      </c>
      <c r="E553" s="101">
        <v>32168</v>
      </c>
      <c r="F553" s="100" t="s">
        <v>1416</v>
      </c>
      <c r="G553" s="99" t="s">
        <v>4522</v>
      </c>
      <c r="H553" s="100" t="s">
        <v>2742</v>
      </c>
      <c r="I553" s="101">
        <v>38236</v>
      </c>
      <c r="J553" s="100" t="s">
        <v>4153</v>
      </c>
      <c r="K553" s="100" t="s">
        <v>4044</v>
      </c>
      <c r="L553" s="100" t="s">
        <v>4154</v>
      </c>
      <c r="M553" s="102" t="s">
        <v>1634</v>
      </c>
      <c r="N553" s="103">
        <v>2010</v>
      </c>
      <c r="O553" s="99" t="s">
        <v>2728</v>
      </c>
      <c r="P553" s="100" t="s">
        <v>623</v>
      </c>
      <c r="Q553" s="100" t="s">
        <v>4155</v>
      </c>
      <c r="R553" s="100" t="s">
        <v>4156</v>
      </c>
      <c r="S553" s="99" t="s">
        <v>4702</v>
      </c>
      <c r="T553" s="99" t="s">
        <v>5054</v>
      </c>
      <c r="U553" s="100" t="s">
        <v>4157</v>
      </c>
      <c r="V553" s="100" t="s">
        <v>4089</v>
      </c>
      <c r="W553" s="100" t="s">
        <v>4158</v>
      </c>
      <c r="X553" s="102" t="s">
        <v>16</v>
      </c>
      <c r="Y553" s="99" t="s">
        <v>3011</v>
      </c>
      <c r="Z553" s="99"/>
      <c r="AA553" s="99" t="s">
        <v>139</v>
      </c>
      <c r="AB553" s="105" t="s">
        <v>230</v>
      </c>
      <c r="AC553" s="100" t="s">
        <v>2672</v>
      </c>
      <c r="AD553" s="99" t="s">
        <v>2673</v>
      </c>
      <c r="AE553" s="99" t="s">
        <v>226</v>
      </c>
      <c r="AF553" s="101">
        <v>41306</v>
      </c>
      <c r="AG553" s="104">
        <v>2</v>
      </c>
      <c r="AH553" s="101">
        <v>41365</v>
      </c>
      <c r="AI553" s="104">
        <v>4</v>
      </c>
      <c r="AJ553" s="105" t="s">
        <v>163</v>
      </c>
      <c r="AK553" s="106" t="s">
        <v>623</v>
      </c>
      <c r="AL553" s="106"/>
      <c r="AM553" s="110">
        <v>41503</v>
      </c>
      <c r="AN553" s="107">
        <v>8</v>
      </c>
      <c r="AO553" s="100" t="s">
        <v>623</v>
      </c>
      <c r="AP553" s="107"/>
      <c r="AQ553" s="105" t="s">
        <v>5348</v>
      </c>
      <c r="AR553" s="107"/>
      <c r="AS553" s="96">
        <v>1</v>
      </c>
      <c r="AT553" s="96" t="s">
        <v>7646</v>
      </c>
    </row>
    <row r="554" spans="1:46" ht="15.75" customHeight="1" x14ac:dyDescent="0.2">
      <c r="A554" s="118">
        <v>20529</v>
      </c>
      <c r="B554" s="119" t="s">
        <v>2724</v>
      </c>
      <c r="C554" s="119" t="s">
        <v>513</v>
      </c>
      <c r="D554" s="100" t="s">
        <v>138</v>
      </c>
      <c r="E554" s="101">
        <v>33395</v>
      </c>
      <c r="F554" s="100" t="s">
        <v>1242</v>
      </c>
      <c r="G554" s="99" t="s">
        <v>4577</v>
      </c>
      <c r="H554" s="100" t="s">
        <v>2739</v>
      </c>
      <c r="I554" s="101">
        <v>38862</v>
      </c>
      <c r="J554" s="100" t="s">
        <v>4123</v>
      </c>
      <c r="K554" s="100" t="s">
        <v>4044</v>
      </c>
      <c r="L554" s="100" t="s">
        <v>4405</v>
      </c>
      <c r="M554" s="102" t="s">
        <v>4114</v>
      </c>
      <c r="N554" s="103">
        <v>2012</v>
      </c>
      <c r="O554" s="99" t="s">
        <v>2729</v>
      </c>
      <c r="P554" s="100" t="s">
        <v>623</v>
      </c>
      <c r="Q554" s="100" t="s">
        <v>4406</v>
      </c>
      <c r="R554" s="100" t="s">
        <v>4407</v>
      </c>
      <c r="S554" s="99" t="s">
        <v>4921</v>
      </c>
      <c r="T554" s="99" t="s">
        <v>5196</v>
      </c>
      <c r="U554" s="100" t="s">
        <v>4408</v>
      </c>
      <c r="V554" s="100" t="s">
        <v>177</v>
      </c>
      <c r="W554" s="100" t="s">
        <v>4409</v>
      </c>
      <c r="X554" s="102" t="s">
        <v>16</v>
      </c>
      <c r="Y554" s="99" t="s">
        <v>3011</v>
      </c>
      <c r="Z554" s="99"/>
      <c r="AA554" s="99" t="s">
        <v>139</v>
      </c>
      <c r="AB554" s="105" t="s">
        <v>230</v>
      </c>
      <c r="AC554" s="100" t="s">
        <v>2672</v>
      </c>
      <c r="AD554" s="99" t="s">
        <v>2673</v>
      </c>
      <c r="AE554" s="99" t="s">
        <v>226</v>
      </c>
      <c r="AF554" s="101">
        <v>41306</v>
      </c>
      <c r="AG554" s="104">
        <v>2</v>
      </c>
      <c r="AH554" s="101">
        <v>41365</v>
      </c>
      <c r="AI554" s="104">
        <v>4</v>
      </c>
      <c r="AJ554" s="105" t="s">
        <v>119</v>
      </c>
      <c r="AK554" s="106" t="s">
        <v>623</v>
      </c>
      <c r="AL554" s="106"/>
      <c r="AM554" s="110"/>
      <c r="AN554" s="107" t="s">
        <v>623</v>
      </c>
      <c r="AO554" s="100" t="s">
        <v>623</v>
      </c>
      <c r="AP554" s="107"/>
      <c r="AQ554" s="105" t="s">
        <v>5348</v>
      </c>
      <c r="AR554" s="107"/>
      <c r="AS554" s="96">
        <v>6</v>
      </c>
      <c r="AT554" s="96" t="s">
        <v>7646</v>
      </c>
    </row>
    <row r="555" spans="1:46" ht="15.75" customHeight="1" x14ac:dyDescent="0.2">
      <c r="A555" s="118">
        <v>20530</v>
      </c>
      <c r="B555" s="119" t="s">
        <v>2725</v>
      </c>
      <c r="C555" s="119" t="s">
        <v>2726</v>
      </c>
      <c r="D555" s="100" t="s">
        <v>138</v>
      </c>
      <c r="E555" s="101">
        <v>32470</v>
      </c>
      <c r="F555" s="100" t="s">
        <v>853</v>
      </c>
      <c r="G555" s="99" t="s">
        <v>4480</v>
      </c>
      <c r="H555" s="100" t="s">
        <v>2735</v>
      </c>
      <c r="I555" s="101">
        <v>38314</v>
      </c>
      <c r="J555" s="100" t="s">
        <v>853</v>
      </c>
      <c r="K555" s="100" t="s">
        <v>4020</v>
      </c>
      <c r="L555" s="100" t="s">
        <v>4023</v>
      </c>
      <c r="M555" s="102" t="s">
        <v>4024</v>
      </c>
      <c r="N555" s="103">
        <v>2010</v>
      </c>
      <c r="O555" s="99" t="s">
        <v>2730</v>
      </c>
      <c r="P555" s="100" t="s">
        <v>2736</v>
      </c>
      <c r="Q555" s="100" t="s">
        <v>4025</v>
      </c>
      <c r="R555" s="100" t="s">
        <v>4026</v>
      </c>
      <c r="S555" s="99" t="s">
        <v>4594</v>
      </c>
      <c r="T555" s="99" t="s">
        <v>4594</v>
      </c>
      <c r="U555" s="100" t="s">
        <v>4027</v>
      </c>
      <c r="V555" s="100" t="s">
        <v>2308</v>
      </c>
      <c r="W555" s="100" t="s">
        <v>4028</v>
      </c>
      <c r="X555" s="100" t="s">
        <v>17</v>
      </c>
      <c r="Y555" s="99" t="s">
        <v>5252</v>
      </c>
      <c r="Z555" s="99"/>
      <c r="AA555" s="99" t="s">
        <v>139</v>
      </c>
      <c r="AB555" s="105" t="s">
        <v>230</v>
      </c>
      <c r="AC555" s="100" t="s">
        <v>2672</v>
      </c>
      <c r="AD555" s="99" t="s">
        <v>2673</v>
      </c>
      <c r="AE555" s="99" t="s">
        <v>226</v>
      </c>
      <c r="AF555" s="101">
        <v>41306</v>
      </c>
      <c r="AG555" s="104">
        <v>2</v>
      </c>
      <c r="AH555" s="101">
        <v>41365</v>
      </c>
      <c r="AI555" s="104">
        <v>4</v>
      </c>
      <c r="AJ555" s="105" t="s">
        <v>163</v>
      </c>
      <c r="AK555" s="106" t="s">
        <v>623</v>
      </c>
      <c r="AL555" s="106"/>
      <c r="AM555" s="110">
        <v>41456</v>
      </c>
      <c r="AN555" s="107">
        <v>7</v>
      </c>
      <c r="AO555" s="100" t="s">
        <v>623</v>
      </c>
      <c r="AP555" s="107"/>
      <c r="AQ555" s="105" t="s">
        <v>5348</v>
      </c>
      <c r="AR555" s="107"/>
      <c r="AS555" s="96">
        <v>11</v>
      </c>
      <c r="AT555" s="96" t="s">
        <v>7646</v>
      </c>
    </row>
    <row r="556" spans="1:46" ht="15.75" customHeight="1" x14ac:dyDescent="0.2">
      <c r="A556" s="118">
        <v>20531</v>
      </c>
      <c r="B556" s="119" t="s">
        <v>2902</v>
      </c>
      <c r="C556" s="119" t="s">
        <v>1130</v>
      </c>
      <c r="D556" s="100" t="s">
        <v>109</v>
      </c>
      <c r="E556" s="101">
        <v>32459</v>
      </c>
      <c r="F556" s="100" t="s">
        <v>853</v>
      </c>
      <c r="G556" s="99" t="s">
        <v>4533</v>
      </c>
      <c r="H556" s="100" t="s">
        <v>2757</v>
      </c>
      <c r="I556" s="101">
        <v>37677</v>
      </c>
      <c r="J556" s="100" t="s">
        <v>853</v>
      </c>
      <c r="K556" s="100" t="s">
        <v>4020</v>
      </c>
      <c r="L556" s="100" t="s">
        <v>2758</v>
      </c>
      <c r="M556" s="102" t="s">
        <v>4187</v>
      </c>
      <c r="N556" s="103">
        <v>2010</v>
      </c>
      <c r="O556" s="99" t="s">
        <v>2731</v>
      </c>
      <c r="P556" s="100" t="s">
        <v>623</v>
      </c>
      <c r="Q556" s="100" t="s">
        <v>4188</v>
      </c>
      <c r="R556" s="100" t="s">
        <v>4189</v>
      </c>
      <c r="S556" s="99" t="s">
        <v>4533</v>
      </c>
      <c r="T556" s="99" t="s">
        <v>4533</v>
      </c>
      <c r="U556" s="100" t="s">
        <v>4190</v>
      </c>
      <c r="V556" s="100" t="s">
        <v>4152</v>
      </c>
      <c r="W556" s="100" t="s">
        <v>4191</v>
      </c>
      <c r="X556" s="100" t="s">
        <v>11</v>
      </c>
      <c r="Y556" s="99" t="s">
        <v>10</v>
      </c>
      <c r="Z556" s="99"/>
      <c r="AA556" s="99">
        <v>3</v>
      </c>
      <c r="AB556" s="105" t="s">
        <v>116</v>
      </c>
      <c r="AC556" s="100" t="s">
        <v>2677</v>
      </c>
      <c r="AD556" s="99" t="s">
        <v>2679</v>
      </c>
      <c r="AE556" s="99" t="s">
        <v>226</v>
      </c>
      <c r="AF556" s="101">
        <v>41323</v>
      </c>
      <c r="AG556" s="104">
        <v>2</v>
      </c>
      <c r="AH556" s="101">
        <v>41382</v>
      </c>
      <c r="AI556" s="104">
        <v>4</v>
      </c>
      <c r="AJ556" s="105" t="s">
        <v>163</v>
      </c>
      <c r="AK556" s="106" t="s">
        <v>623</v>
      </c>
      <c r="AL556" s="106"/>
      <c r="AM556" s="110">
        <v>41487</v>
      </c>
      <c r="AN556" s="107">
        <v>8</v>
      </c>
      <c r="AO556" s="100" t="s">
        <v>623</v>
      </c>
      <c r="AP556" s="107"/>
      <c r="AQ556" s="105" t="s">
        <v>5347</v>
      </c>
      <c r="AR556" s="107"/>
      <c r="AS556" s="96">
        <v>11</v>
      </c>
      <c r="AT556" s="96" t="s">
        <v>7646</v>
      </c>
    </row>
    <row r="557" spans="1:46" ht="15.75" customHeight="1" x14ac:dyDescent="0.2">
      <c r="A557" s="118">
        <v>20532</v>
      </c>
      <c r="B557" s="119" t="s">
        <v>2378</v>
      </c>
      <c r="C557" s="119" t="s">
        <v>243</v>
      </c>
      <c r="D557" s="100" t="s">
        <v>138</v>
      </c>
      <c r="E557" s="101">
        <v>32750</v>
      </c>
      <c r="F557" s="100" t="s">
        <v>4284</v>
      </c>
      <c r="G557" s="99" t="s">
        <v>4556</v>
      </c>
      <c r="H557" s="100" t="s">
        <v>4285</v>
      </c>
      <c r="I557" s="101">
        <v>38511</v>
      </c>
      <c r="J557" s="100" t="s">
        <v>355</v>
      </c>
      <c r="K557" s="100" t="s">
        <v>4020</v>
      </c>
      <c r="L557" s="100" t="s">
        <v>1481</v>
      </c>
      <c r="M557" s="102" t="s">
        <v>2222</v>
      </c>
      <c r="N557" s="103">
        <v>2011</v>
      </c>
      <c r="O557" s="99" t="s">
        <v>2751</v>
      </c>
      <c r="P557" s="100" t="s">
        <v>623</v>
      </c>
      <c r="Q557" s="100" t="s">
        <v>4286</v>
      </c>
      <c r="R557" s="100" t="s">
        <v>4287</v>
      </c>
      <c r="S557" s="99" t="s">
        <v>4818</v>
      </c>
      <c r="T557" s="99" t="s">
        <v>5129</v>
      </c>
      <c r="U557" s="100" t="s">
        <v>4288</v>
      </c>
      <c r="V557" s="100" t="s">
        <v>4152</v>
      </c>
      <c r="W557" s="100" t="s">
        <v>623</v>
      </c>
      <c r="X557" s="100" t="s">
        <v>17</v>
      </c>
      <c r="Y557" s="99" t="s">
        <v>5252</v>
      </c>
      <c r="Z557" s="99"/>
      <c r="AA557" s="99" t="s">
        <v>139</v>
      </c>
      <c r="AB557" s="105" t="s">
        <v>230</v>
      </c>
      <c r="AC557" s="100" t="s">
        <v>31</v>
      </c>
      <c r="AD557" s="99" t="s">
        <v>33</v>
      </c>
      <c r="AE557" s="99" t="s">
        <v>117</v>
      </c>
      <c r="AF557" s="101">
        <v>41324</v>
      </c>
      <c r="AG557" s="104">
        <v>2</v>
      </c>
      <c r="AH557" s="101"/>
      <c r="AI557" s="104" t="s">
        <v>623</v>
      </c>
      <c r="AJ557" s="108" t="s">
        <v>163</v>
      </c>
      <c r="AK557" s="112" t="s">
        <v>623</v>
      </c>
      <c r="AL557" s="112"/>
      <c r="AM557" s="110">
        <v>41386</v>
      </c>
      <c r="AN557" s="107">
        <v>4</v>
      </c>
      <c r="AO557" s="109" t="s">
        <v>623</v>
      </c>
      <c r="AP557" s="107"/>
      <c r="AQ557" s="105" t="s">
        <v>5348</v>
      </c>
      <c r="AR557" s="107"/>
      <c r="AS557" s="96">
        <v>8</v>
      </c>
      <c r="AT557" s="96" t="s">
        <v>7646</v>
      </c>
    </row>
    <row r="558" spans="1:46" ht="15.75" customHeight="1" x14ac:dyDescent="0.2">
      <c r="A558" s="118">
        <v>20533</v>
      </c>
      <c r="B558" s="119" t="s">
        <v>1499</v>
      </c>
      <c r="C558" s="119" t="s">
        <v>527</v>
      </c>
      <c r="D558" s="100" t="s">
        <v>138</v>
      </c>
      <c r="E558" s="101">
        <v>32517</v>
      </c>
      <c r="F558" s="100" t="s">
        <v>110</v>
      </c>
      <c r="G558" s="99" t="s">
        <v>4517</v>
      </c>
      <c r="H558" s="100" t="s">
        <v>2750</v>
      </c>
      <c r="I558" s="101">
        <v>38770</v>
      </c>
      <c r="J558" s="100" t="s">
        <v>110</v>
      </c>
      <c r="K558" s="100" t="s">
        <v>4020</v>
      </c>
      <c r="L558" s="100" t="s">
        <v>4132</v>
      </c>
      <c r="M558" s="102" t="s">
        <v>2222</v>
      </c>
      <c r="N558" s="103">
        <v>2012</v>
      </c>
      <c r="O558" s="99" t="s">
        <v>2752</v>
      </c>
      <c r="P558" s="100" t="s">
        <v>623</v>
      </c>
      <c r="Q558" s="100" t="s">
        <v>4133</v>
      </c>
      <c r="R558" s="100" t="s">
        <v>623</v>
      </c>
      <c r="S558" s="99" t="s">
        <v>4682</v>
      </c>
      <c r="T558" s="99" t="s">
        <v>4682</v>
      </c>
      <c r="U558" s="100" t="s">
        <v>623</v>
      </c>
      <c r="V558" s="100"/>
      <c r="W558" s="100" t="s">
        <v>623</v>
      </c>
      <c r="X558" s="100" t="s">
        <v>17</v>
      </c>
      <c r="Y558" s="99" t="s">
        <v>5252</v>
      </c>
      <c r="Z558" s="99"/>
      <c r="AA558" s="99" t="s">
        <v>139</v>
      </c>
      <c r="AB558" s="105" t="s">
        <v>230</v>
      </c>
      <c r="AC558" s="100" t="s">
        <v>31</v>
      </c>
      <c r="AD558" s="99" t="s">
        <v>33</v>
      </c>
      <c r="AE558" s="99" t="s">
        <v>117</v>
      </c>
      <c r="AF558" s="101">
        <v>41323</v>
      </c>
      <c r="AG558" s="104">
        <v>2</v>
      </c>
      <c r="AH558" s="101">
        <v>41383</v>
      </c>
      <c r="AI558" s="104">
        <v>4</v>
      </c>
      <c r="AJ558" s="105" t="s">
        <v>119</v>
      </c>
      <c r="AK558" s="106" t="s">
        <v>623</v>
      </c>
      <c r="AL558" s="106"/>
      <c r="AM558" s="110"/>
      <c r="AN558" s="104" t="s">
        <v>623</v>
      </c>
      <c r="AO558" s="100" t="s">
        <v>623</v>
      </c>
      <c r="AP558" s="107"/>
      <c r="AQ558" s="105" t="s">
        <v>5348</v>
      </c>
      <c r="AR558" s="107"/>
      <c r="AS558" s="96">
        <v>1</v>
      </c>
      <c r="AT558" s="96" t="s">
        <v>7646</v>
      </c>
    </row>
    <row r="559" spans="1:46" ht="15.75" customHeight="1" x14ac:dyDescent="0.2">
      <c r="A559" s="118">
        <v>20534</v>
      </c>
      <c r="B559" s="119" t="s">
        <v>2950</v>
      </c>
      <c r="C559" s="119" t="s">
        <v>2499</v>
      </c>
      <c r="D559" s="100" t="s">
        <v>138</v>
      </c>
      <c r="E559" s="101">
        <v>32388</v>
      </c>
      <c r="F559" s="100" t="s">
        <v>904</v>
      </c>
      <c r="G559" s="99" t="s">
        <v>5299</v>
      </c>
      <c r="H559" s="100" t="s">
        <v>5300</v>
      </c>
      <c r="I559" s="101">
        <v>38469</v>
      </c>
      <c r="J559" s="100" t="s">
        <v>904</v>
      </c>
      <c r="K559" s="100" t="s">
        <v>4020</v>
      </c>
      <c r="L559" s="100" t="s">
        <v>5301</v>
      </c>
      <c r="M559" s="102" t="s">
        <v>887</v>
      </c>
      <c r="N559" s="103">
        <v>2012</v>
      </c>
      <c r="O559" s="99" t="s">
        <v>2774</v>
      </c>
      <c r="P559" s="100"/>
      <c r="Q559" s="100" t="s">
        <v>5302</v>
      </c>
      <c r="R559" s="100" t="s">
        <v>5303</v>
      </c>
      <c r="S559" s="99" t="s">
        <v>5299</v>
      </c>
      <c r="T559" s="99" t="s">
        <v>5304</v>
      </c>
      <c r="U559" s="100" t="s">
        <v>5305</v>
      </c>
      <c r="V559" s="100" t="s">
        <v>4097</v>
      </c>
      <c r="W559" s="100" t="s">
        <v>5306</v>
      </c>
      <c r="X559" s="102" t="s">
        <v>3012</v>
      </c>
      <c r="Y559" s="99" t="s">
        <v>3013</v>
      </c>
      <c r="Z559" s="99"/>
      <c r="AA559" s="99" t="s">
        <v>139</v>
      </c>
      <c r="AB559" s="105" t="s">
        <v>230</v>
      </c>
      <c r="AC559" s="100" t="s">
        <v>45</v>
      </c>
      <c r="AD559" s="99" t="s">
        <v>46</v>
      </c>
      <c r="AE559" s="99" t="s">
        <v>117</v>
      </c>
      <c r="AF559" s="101">
        <v>41344</v>
      </c>
      <c r="AG559" s="104">
        <v>3</v>
      </c>
      <c r="AH559" s="101">
        <v>41405</v>
      </c>
      <c r="AI559" s="104">
        <v>5</v>
      </c>
      <c r="AJ559" s="105" t="s">
        <v>119</v>
      </c>
      <c r="AK559" s="106" t="s">
        <v>623</v>
      </c>
      <c r="AL559" s="106"/>
      <c r="AM559" s="110"/>
      <c r="AN559" s="104" t="s">
        <v>623</v>
      </c>
      <c r="AO559" s="100" t="s">
        <v>623</v>
      </c>
      <c r="AP559" s="107"/>
      <c r="AQ559" s="105" t="s">
        <v>5348</v>
      </c>
      <c r="AR559" s="107"/>
      <c r="AS559" s="96">
        <v>9</v>
      </c>
      <c r="AT559" s="96" t="s">
        <v>7646</v>
      </c>
    </row>
    <row r="560" spans="1:46" ht="15.75" customHeight="1" x14ac:dyDescent="0.2">
      <c r="A560" s="118">
        <v>20535</v>
      </c>
      <c r="B560" s="119" t="s">
        <v>4429</v>
      </c>
      <c r="C560" s="119" t="s">
        <v>2955</v>
      </c>
      <c r="D560" s="100" t="s">
        <v>109</v>
      </c>
      <c r="E560" s="101">
        <v>32404</v>
      </c>
      <c r="F560" s="100" t="s">
        <v>2046</v>
      </c>
      <c r="G560" s="99" t="s">
        <v>5290</v>
      </c>
      <c r="H560" s="100" t="s">
        <v>5291</v>
      </c>
      <c r="I560" s="101">
        <v>38551</v>
      </c>
      <c r="J560" s="100" t="s">
        <v>2046</v>
      </c>
      <c r="K560" s="100" t="s">
        <v>4020</v>
      </c>
      <c r="L560" s="100" t="s">
        <v>150</v>
      </c>
      <c r="M560" s="102" t="s">
        <v>5292</v>
      </c>
      <c r="N560" s="103">
        <v>2010</v>
      </c>
      <c r="O560" s="99" t="s">
        <v>3040</v>
      </c>
      <c r="P560" s="100" t="s">
        <v>623</v>
      </c>
      <c r="Q560" s="100" t="s">
        <v>5293</v>
      </c>
      <c r="R560" s="100" t="s">
        <v>5294</v>
      </c>
      <c r="S560" s="99" t="s">
        <v>5295</v>
      </c>
      <c r="T560" s="99" t="s">
        <v>5296</v>
      </c>
      <c r="U560" s="100" t="s">
        <v>5297</v>
      </c>
      <c r="V560" s="100" t="s">
        <v>4089</v>
      </c>
      <c r="W560" s="100" t="s">
        <v>5298</v>
      </c>
      <c r="X560" s="100" t="s">
        <v>17</v>
      </c>
      <c r="Y560" s="99" t="s">
        <v>5252</v>
      </c>
      <c r="Z560" s="99"/>
      <c r="AA560" s="99" t="s">
        <v>139</v>
      </c>
      <c r="AB560" s="105" t="s">
        <v>230</v>
      </c>
      <c r="AC560" s="100" t="s">
        <v>31</v>
      </c>
      <c r="AD560" s="99" t="s">
        <v>34</v>
      </c>
      <c r="AE560" s="99" t="s">
        <v>117</v>
      </c>
      <c r="AF560" s="101">
        <v>41372</v>
      </c>
      <c r="AG560" s="104">
        <v>4</v>
      </c>
      <c r="AH560" s="101">
        <v>41432</v>
      </c>
      <c r="AI560" s="104">
        <v>6</v>
      </c>
      <c r="AJ560" s="105" t="s">
        <v>119</v>
      </c>
      <c r="AK560" s="106" t="s">
        <v>623</v>
      </c>
      <c r="AL560" s="106"/>
      <c r="AM560" s="110"/>
      <c r="AN560" s="104" t="s">
        <v>623</v>
      </c>
      <c r="AO560" s="100" t="s">
        <v>623</v>
      </c>
      <c r="AP560" s="107"/>
      <c r="AQ560" s="105" t="s">
        <v>5348</v>
      </c>
      <c r="AR560" s="107"/>
      <c r="AS560" s="96">
        <v>9</v>
      </c>
      <c r="AT560" s="96" t="s">
        <v>7646</v>
      </c>
    </row>
    <row r="561" spans="1:46" ht="15.75" customHeight="1" x14ac:dyDescent="0.2">
      <c r="A561" s="118">
        <v>20536</v>
      </c>
      <c r="B561" s="119" t="s">
        <v>1279</v>
      </c>
      <c r="C561" s="119" t="s">
        <v>2957</v>
      </c>
      <c r="D561" s="100" t="s">
        <v>138</v>
      </c>
      <c r="E561" s="101">
        <v>31820</v>
      </c>
      <c r="F561" s="100" t="s">
        <v>110</v>
      </c>
      <c r="G561" s="99" t="s">
        <v>110</v>
      </c>
      <c r="H561" s="100" t="s">
        <v>6216</v>
      </c>
      <c r="I561" s="101">
        <v>37482</v>
      </c>
      <c r="J561" s="100" t="s">
        <v>110</v>
      </c>
      <c r="K561" s="100" t="s">
        <v>4020</v>
      </c>
      <c r="L561" s="100" t="s">
        <v>373</v>
      </c>
      <c r="M561" s="102" t="s">
        <v>1642</v>
      </c>
      <c r="N561" s="103">
        <v>2011</v>
      </c>
      <c r="O561" s="99" t="s">
        <v>5494</v>
      </c>
      <c r="P561" s="100"/>
      <c r="Q561" s="100" t="s">
        <v>6217</v>
      </c>
      <c r="R561" s="100"/>
      <c r="S561" s="99" t="s">
        <v>6218</v>
      </c>
      <c r="T561" s="99" t="s">
        <v>6218</v>
      </c>
      <c r="U561" s="100"/>
      <c r="V561" s="100"/>
      <c r="W561" s="100"/>
      <c r="X561" s="100" t="s">
        <v>17</v>
      </c>
      <c r="Y561" s="99" t="s">
        <v>5252</v>
      </c>
      <c r="Z561" s="99"/>
      <c r="AA561" s="99" t="s">
        <v>139</v>
      </c>
      <c r="AB561" s="105" t="s">
        <v>230</v>
      </c>
      <c r="AC561" s="100" t="s">
        <v>31</v>
      </c>
      <c r="AD561" s="99" t="s">
        <v>37</v>
      </c>
      <c r="AE561" s="99" t="s">
        <v>117</v>
      </c>
      <c r="AF561" s="101">
        <v>41334</v>
      </c>
      <c r="AG561" s="104">
        <v>3</v>
      </c>
      <c r="AH561" s="101">
        <v>41395</v>
      </c>
      <c r="AI561" s="104">
        <v>5</v>
      </c>
      <c r="AJ561" s="105" t="s">
        <v>119</v>
      </c>
      <c r="AK561" s="106" t="s">
        <v>623</v>
      </c>
      <c r="AL561" s="106"/>
      <c r="AM561" s="110"/>
      <c r="AN561" s="104" t="s">
        <v>623</v>
      </c>
      <c r="AO561" s="100" t="s">
        <v>623</v>
      </c>
      <c r="AP561" s="107"/>
      <c r="AQ561" s="105" t="s">
        <v>5348</v>
      </c>
      <c r="AR561" s="107"/>
      <c r="AS561" s="96">
        <v>2</v>
      </c>
      <c r="AT561" s="96" t="s">
        <v>7646</v>
      </c>
    </row>
    <row r="562" spans="1:46" ht="15.75" customHeight="1" x14ac:dyDescent="0.2">
      <c r="A562" s="118">
        <v>20537</v>
      </c>
      <c r="B562" s="119" t="s">
        <v>3038</v>
      </c>
      <c r="C562" s="119" t="s">
        <v>311</v>
      </c>
      <c r="D562" s="100" t="s">
        <v>138</v>
      </c>
      <c r="E562" s="101">
        <v>32022</v>
      </c>
      <c r="F562" s="100" t="s">
        <v>275</v>
      </c>
      <c r="G562" s="99" t="s">
        <v>5272</v>
      </c>
      <c r="H562" s="100" t="s">
        <v>5273</v>
      </c>
      <c r="I562" s="101">
        <v>39042</v>
      </c>
      <c r="J562" s="100" t="s">
        <v>275</v>
      </c>
      <c r="K562" s="100" t="s">
        <v>4020</v>
      </c>
      <c r="L562" s="100" t="s">
        <v>4184</v>
      </c>
      <c r="M562" s="102" t="s">
        <v>1747</v>
      </c>
      <c r="N562" s="103">
        <v>2007</v>
      </c>
      <c r="O562" s="99"/>
      <c r="P562" s="100"/>
      <c r="Q562" s="100" t="s">
        <v>5274</v>
      </c>
      <c r="R562" s="100" t="s">
        <v>5275</v>
      </c>
      <c r="S562" s="99" t="s">
        <v>5276</v>
      </c>
      <c r="T562" s="99" t="s">
        <v>5277</v>
      </c>
      <c r="U562" s="100" t="s">
        <v>5278</v>
      </c>
      <c r="V562" s="100" t="s">
        <v>4097</v>
      </c>
      <c r="W562" s="100" t="s">
        <v>5279</v>
      </c>
      <c r="X562" s="100" t="s">
        <v>16</v>
      </c>
      <c r="Y562" s="99" t="s">
        <v>3011</v>
      </c>
      <c r="Z562" s="99"/>
      <c r="AA562" s="99" t="s">
        <v>139</v>
      </c>
      <c r="AB562" s="105" t="s">
        <v>230</v>
      </c>
      <c r="AC562" s="100" t="s">
        <v>31</v>
      </c>
      <c r="AD562" s="99" t="s">
        <v>37</v>
      </c>
      <c r="AE562" s="99" t="s">
        <v>117</v>
      </c>
      <c r="AF562" s="101">
        <v>41372</v>
      </c>
      <c r="AG562" s="104">
        <v>4</v>
      </c>
      <c r="AH562" s="101"/>
      <c r="AI562" s="104" t="s">
        <v>623</v>
      </c>
      <c r="AJ562" s="108" t="s">
        <v>163</v>
      </c>
      <c r="AK562" s="112" t="s">
        <v>623</v>
      </c>
      <c r="AL562" s="112"/>
      <c r="AM562" s="110">
        <v>41395</v>
      </c>
      <c r="AN562" s="107">
        <v>5</v>
      </c>
      <c r="AO562" s="109" t="s">
        <v>623</v>
      </c>
      <c r="AP562" s="107"/>
      <c r="AQ562" s="105" t="s">
        <v>5348</v>
      </c>
      <c r="AR562" s="107"/>
      <c r="AS562" s="96">
        <v>9</v>
      </c>
      <c r="AT562" s="96" t="s">
        <v>7646</v>
      </c>
    </row>
    <row r="563" spans="1:46" ht="15.75" customHeight="1" x14ac:dyDescent="0.2">
      <c r="A563" s="118">
        <v>20538</v>
      </c>
      <c r="B563" s="119" t="s">
        <v>3039</v>
      </c>
      <c r="C563" s="119" t="s">
        <v>472</v>
      </c>
      <c r="D563" s="100" t="s">
        <v>138</v>
      </c>
      <c r="E563" s="101">
        <v>32440</v>
      </c>
      <c r="F563" s="100" t="s">
        <v>275</v>
      </c>
      <c r="G563" s="99" t="s">
        <v>275</v>
      </c>
      <c r="H563" s="100" t="s">
        <v>5263</v>
      </c>
      <c r="I563" s="101">
        <v>38678</v>
      </c>
      <c r="J563" s="100" t="s">
        <v>275</v>
      </c>
      <c r="K563" s="100" t="s">
        <v>4020</v>
      </c>
      <c r="L563" s="100" t="s">
        <v>5264</v>
      </c>
      <c r="M563" s="102" t="s">
        <v>5265</v>
      </c>
      <c r="N563" s="103">
        <v>2012</v>
      </c>
      <c r="O563" s="99" t="s">
        <v>766</v>
      </c>
      <c r="P563" s="100"/>
      <c r="Q563" s="100" t="s">
        <v>5266</v>
      </c>
      <c r="R563" s="100" t="s">
        <v>5267</v>
      </c>
      <c r="S563" s="99" t="s">
        <v>5268</v>
      </c>
      <c r="T563" s="99" t="s">
        <v>5269</v>
      </c>
      <c r="U563" s="100" t="s">
        <v>5270</v>
      </c>
      <c r="V563" s="100" t="s">
        <v>4152</v>
      </c>
      <c r="W563" s="100" t="s">
        <v>5271</v>
      </c>
      <c r="X563" s="100" t="s">
        <v>16</v>
      </c>
      <c r="Y563" s="99" t="s">
        <v>3011</v>
      </c>
      <c r="Z563" s="99"/>
      <c r="AA563" s="99" t="s">
        <v>139</v>
      </c>
      <c r="AB563" s="105" t="s">
        <v>230</v>
      </c>
      <c r="AC563" s="100" t="s">
        <v>31</v>
      </c>
      <c r="AD563" s="99" t="s">
        <v>37</v>
      </c>
      <c r="AE563" s="99" t="s">
        <v>117</v>
      </c>
      <c r="AF563" s="101">
        <v>41372</v>
      </c>
      <c r="AG563" s="104">
        <v>4</v>
      </c>
      <c r="AH563" s="101"/>
      <c r="AI563" s="104" t="s">
        <v>623</v>
      </c>
      <c r="AJ563" s="105" t="s">
        <v>163</v>
      </c>
      <c r="AK563" s="106" t="s">
        <v>623</v>
      </c>
      <c r="AL563" s="106"/>
      <c r="AM563" s="110">
        <v>41415</v>
      </c>
      <c r="AN563" s="104">
        <v>5</v>
      </c>
      <c r="AO563" s="100" t="s">
        <v>623</v>
      </c>
      <c r="AP563" s="107"/>
      <c r="AQ563" s="105" t="s">
        <v>5348</v>
      </c>
      <c r="AR563" s="107"/>
      <c r="AS563" s="96">
        <v>10</v>
      </c>
      <c r="AT563" s="96" t="s">
        <v>7646</v>
      </c>
    </row>
    <row r="564" spans="1:46" ht="15.75" customHeight="1" x14ac:dyDescent="0.2">
      <c r="A564" s="118">
        <v>20539</v>
      </c>
      <c r="B564" s="119" t="s">
        <v>1968</v>
      </c>
      <c r="C564" s="119" t="s">
        <v>152</v>
      </c>
      <c r="D564" s="100" t="s">
        <v>138</v>
      </c>
      <c r="E564" s="101">
        <v>32340</v>
      </c>
      <c r="F564" s="100" t="s">
        <v>110</v>
      </c>
      <c r="G564" s="99" t="s">
        <v>4477</v>
      </c>
      <c r="H564" s="100" t="s">
        <v>1969</v>
      </c>
      <c r="I564" s="101">
        <v>40192</v>
      </c>
      <c r="J564" s="100" t="s">
        <v>110</v>
      </c>
      <c r="K564" s="100" t="s">
        <v>4020</v>
      </c>
      <c r="L564" s="100" t="s">
        <v>150</v>
      </c>
      <c r="M564" s="102" t="s">
        <v>2022</v>
      </c>
      <c r="N564" s="103"/>
      <c r="O564" s="99" t="s">
        <v>2808</v>
      </c>
      <c r="P564" s="100" t="s">
        <v>1970</v>
      </c>
      <c r="Q564" s="100" t="s">
        <v>4214</v>
      </c>
      <c r="R564" s="100"/>
      <c r="S564" s="99" t="s">
        <v>4755</v>
      </c>
      <c r="T564" s="99" t="s">
        <v>4755</v>
      </c>
      <c r="U564" s="100"/>
      <c r="V564" s="100"/>
      <c r="W564" s="100"/>
      <c r="X564" s="100" t="s">
        <v>17</v>
      </c>
      <c r="Y564" s="99" t="s">
        <v>5252</v>
      </c>
      <c r="Z564" s="99"/>
      <c r="AA564" s="99" t="s">
        <v>139</v>
      </c>
      <c r="AB564" s="105" t="s">
        <v>230</v>
      </c>
      <c r="AC564" s="100" t="s">
        <v>7918</v>
      </c>
      <c r="AD564" s="99"/>
      <c r="AE564" s="99" t="s">
        <v>117</v>
      </c>
      <c r="AF564" s="101">
        <v>41372</v>
      </c>
      <c r="AG564" s="104">
        <v>4</v>
      </c>
      <c r="AH564" s="101">
        <v>41414</v>
      </c>
      <c r="AI564" s="104">
        <v>5</v>
      </c>
      <c r="AJ564" s="138" t="s">
        <v>119</v>
      </c>
      <c r="AK564" s="140" t="s">
        <v>623</v>
      </c>
      <c r="AL564" s="140"/>
      <c r="AM564" s="110"/>
      <c r="AN564" s="104" t="s">
        <v>623</v>
      </c>
      <c r="AO564" s="137"/>
      <c r="AP564" s="107"/>
      <c r="AQ564" s="105" t="s">
        <v>5348</v>
      </c>
      <c r="AR564" s="107"/>
      <c r="AS564" s="96">
        <v>7</v>
      </c>
      <c r="AT564" s="96" t="s">
        <v>7646</v>
      </c>
    </row>
    <row r="565" spans="1:46" ht="15.75" customHeight="1" x14ac:dyDescent="0.2">
      <c r="A565" s="118">
        <v>20540</v>
      </c>
      <c r="B565" s="119" t="s">
        <v>3037</v>
      </c>
      <c r="C565" s="119" t="s">
        <v>465</v>
      </c>
      <c r="D565" s="100" t="s">
        <v>138</v>
      </c>
      <c r="E565" s="101">
        <v>32876</v>
      </c>
      <c r="F565" s="100" t="s">
        <v>110</v>
      </c>
      <c r="G565" s="99" t="s">
        <v>4354</v>
      </c>
      <c r="H565" s="100" t="s">
        <v>4351</v>
      </c>
      <c r="I565" s="101">
        <v>39463</v>
      </c>
      <c r="J565" s="100" t="s">
        <v>184</v>
      </c>
      <c r="K565" s="100" t="s">
        <v>4020</v>
      </c>
      <c r="L565" s="100" t="s">
        <v>4075</v>
      </c>
      <c r="M565" s="102" t="s">
        <v>2222</v>
      </c>
      <c r="N565" s="103">
        <v>2012</v>
      </c>
      <c r="O565" s="99" t="s">
        <v>3041</v>
      </c>
      <c r="P565" s="100" t="s">
        <v>623</v>
      </c>
      <c r="Q565" s="100" t="s">
        <v>4352</v>
      </c>
      <c r="R565" s="100" t="s">
        <v>4353</v>
      </c>
      <c r="S565" s="99" t="s">
        <v>4877</v>
      </c>
      <c r="T565" s="99" t="s">
        <v>5166</v>
      </c>
      <c r="U565" s="100" t="s">
        <v>4355</v>
      </c>
      <c r="V565" s="100" t="s">
        <v>4097</v>
      </c>
      <c r="W565" s="100" t="s">
        <v>623</v>
      </c>
      <c r="X565" s="100" t="s">
        <v>16</v>
      </c>
      <c r="Y565" s="99" t="s">
        <v>3011</v>
      </c>
      <c r="Z565" s="99"/>
      <c r="AA565" s="99" t="s">
        <v>139</v>
      </c>
      <c r="AB565" s="105" t="s">
        <v>230</v>
      </c>
      <c r="AC565" s="100" t="s">
        <v>31</v>
      </c>
      <c r="AD565" s="99" t="s">
        <v>37</v>
      </c>
      <c r="AE565" s="99" t="s">
        <v>117</v>
      </c>
      <c r="AF565" s="101">
        <v>41372</v>
      </c>
      <c r="AG565" s="104">
        <v>4</v>
      </c>
      <c r="AH565" s="101">
        <v>41414</v>
      </c>
      <c r="AI565" s="104">
        <v>5</v>
      </c>
      <c r="AJ565" s="105" t="s">
        <v>163</v>
      </c>
      <c r="AK565" s="106" t="s">
        <v>623</v>
      </c>
      <c r="AL565" s="106"/>
      <c r="AM565" s="110">
        <v>41547</v>
      </c>
      <c r="AN565" s="104">
        <v>9</v>
      </c>
      <c r="AO565" s="100" t="s">
        <v>623</v>
      </c>
      <c r="AP565" s="107"/>
      <c r="AQ565" s="105" t="s">
        <v>5348</v>
      </c>
      <c r="AR565" s="107"/>
      <c r="AS565" s="96">
        <v>1</v>
      </c>
      <c r="AT565" s="96" t="s">
        <v>7646</v>
      </c>
    </row>
    <row r="566" spans="1:46" ht="15.75" customHeight="1" x14ac:dyDescent="0.2">
      <c r="A566" s="118">
        <v>20541</v>
      </c>
      <c r="B566" s="119" t="s">
        <v>2488</v>
      </c>
      <c r="C566" s="119" t="s">
        <v>417</v>
      </c>
      <c r="D566" s="100" t="s">
        <v>138</v>
      </c>
      <c r="E566" s="101">
        <v>33127</v>
      </c>
      <c r="F566" s="100" t="s">
        <v>853</v>
      </c>
      <c r="G566" s="99" t="s">
        <v>853</v>
      </c>
      <c r="H566" s="100" t="s">
        <v>5330</v>
      </c>
      <c r="I566" s="101" t="s">
        <v>5767</v>
      </c>
      <c r="J566" s="100" t="s">
        <v>853</v>
      </c>
      <c r="K566" s="100" t="s">
        <v>4044</v>
      </c>
      <c r="L566" s="100" t="s">
        <v>5331</v>
      </c>
      <c r="M566" s="102" t="s">
        <v>2222</v>
      </c>
      <c r="N566" s="103">
        <v>2011</v>
      </c>
      <c r="O566" s="99" t="s">
        <v>5334</v>
      </c>
      <c r="P566" s="100"/>
      <c r="Q566" s="100" t="s">
        <v>5333</v>
      </c>
      <c r="R566" s="100" t="s">
        <v>5332</v>
      </c>
      <c r="S566" s="99" t="s">
        <v>5336</v>
      </c>
      <c r="T566" s="99" t="s">
        <v>5336</v>
      </c>
      <c r="U566" s="100" t="s">
        <v>5337</v>
      </c>
      <c r="V566" s="100" t="s">
        <v>4097</v>
      </c>
      <c r="W566" s="100" t="s">
        <v>5338</v>
      </c>
      <c r="X566" s="100" t="s">
        <v>16</v>
      </c>
      <c r="Y566" s="99" t="s">
        <v>3011</v>
      </c>
      <c r="Z566" s="99"/>
      <c r="AA566" s="99" t="s">
        <v>139</v>
      </c>
      <c r="AB566" s="105" t="s">
        <v>230</v>
      </c>
      <c r="AC566" s="100" t="s">
        <v>2672</v>
      </c>
      <c r="AD566" s="99" t="s">
        <v>2673</v>
      </c>
      <c r="AE566" s="99" t="s">
        <v>226</v>
      </c>
      <c r="AF566" s="101">
        <v>41351</v>
      </c>
      <c r="AG566" s="104">
        <v>3</v>
      </c>
      <c r="AH566" s="101">
        <v>41412</v>
      </c>
      <c r="AI566" s="104">
        <v>5</v>
      </c>
      <c r="AJ566" s="99" t="s">
        <v>119</v>
      </c>
      <c r="AK566" s="99"/>
      <c r="AL566" s="99"/>
      <c r="AM566" s="110"/>
      <c r="AN566" s="104" t="s">
        <v>623</v>
      </c>
      <c r="AO566" s="100"/>
      <c r="AP566" s="107"/>
      <c r="AQ566" s="99" t="s">
        <v>5348</v>
      </c>
      <c r="AR566" s="107"/>
      <c r="AS566" s="96">
        <v>9</v>
      </c>
      <c r="AT566" s="96" t="s">
        <v>7646</v>
      </c>
    </row>
    <row r="567" spans="1:46" ht="15.75" customHeight="1" x14ac:dyDescent="0.2">
      <c r="A567" s="118">
        <v>20542</v>
      </c>
      <c r="B567" s="119" t="s">
        <v>2129</v>
      </c>
      <c r="C567" s="119" t="s">
        <v>160</v>
      </c>
      <c r="D567" s="100" t="s">
        <v>138</v>
      </c>
      <c r="E567" s="101">
        <v>33408</v>
      </c>
      <c r="F567" s="100" t="s">
        <v>684</v>
      </c>
      <c r="G567" s="99" t="s">
        <v>684</v>
      </c>
      <c r="H567" s="100" t="s">
        <v>5713</v>
      </c>
      <c r="I567" s="101">
        <v>38870</v>
      </c>
      <c r="J567" s="100" t="s">
        <v>5714</v>
      </c>
      <c r="K567" s="100" t="s">
        <v>4044</v>
      </c>
      <c r="L567" s="100" t="s">
        <v>2768</v>
      </c>
      <c r="M567" s="102" t="s">
        <v>2222</v>
      </c>
      <c r="N567" s="103">
        <v>2012</v>
      </c>
      <c r="O567" s="99" t="s">
        <v>5495</v>
      </c>
      <c r="P567" s="100"/>
      <c r="Q567" s="100" t="s">
        <v>5715</v>
      </c>
      <c r="R567" s="100" t="s">
        <v>5716</v>
      </c>
      <c r="S567" s="99" t="s">
        <v>5717</v>
      </c>
      <c r="T567" s="99" t="s">
        <v>5718</v>
      </c>
      <c r="U567" s="100" t="s">
        <v>5719</v>
      </c>
      <c r="V567" s="100" t="s">
        <v>4089</v>
      </c>
      <c r="W567" s="100" t="s">
        <v>5720</v>
      </c>
      <c r="X567" s="100" t="s">
        <v>16</v>
      </c>
      <c r="Y567" s="99" t="s">
        <v>3011</v>
      </c>
      <c r="Z567" s="99"/>
      <c r="AA567" s="99" t="s">
        <v>139</v>
      </c>
      <c r="AB567" s="105" t="s">
        <v>230</v>
      </c>
      <c r="AC567" s="100" t="s">
        <v>2672</v>
      </c>
      <c r="AD567" s="99" t="s">
        <v>2673</v>
      </c>
      <c r="AE567" s="99" t="s">
        <v>226</v>
      </c>
      <c r="AF567" s="101">
        <v>41351</v>
      </c>
      <c r="AG567" s="104">
        <v>3</v>
      </c>
      <c r="AH567" s="101">
        <v>41412</v>
      </c>
      <c r="AI567" s="104">
        <v>5</v>
      </c>
      <c r="AJ567" s="99" t="s">
        <v>119</v>
      </c>
      <c r="AK567" s="99"/>
      <c r="AL567" s="99"/>
      <c r="AM567" s="110"/>
      <c r="AN567" s="104" t="s">
        <v>623</v>
      </c>
      <c r="AO567" s="100"/>
      <c r="AP567" s="107"/>
      <c r="AQ567" s="99" t="s">
        <v>5348</v>
      </c>
      <c r="AR567" s="107"/>
      <c r="AS567" s="96">
        <v>6</v>
      </c>
      <c r="AT567" s="96" t="s">
        <v>7646</v>
      </c>
    </row>
    <row r="568" spans="1:46" ht="15.75" customHeight="1" x14ac:dyDescent="0.2">
      <c r="A568" s="118">
        <v>20543</v>
      </c>
      <c r="B568" s="119" t="s">
        <v>5339</v>
      </c>
      <c r="C568" s="119" t="s">
        <v>5340</v>
      </c>
      <c r="D568" s="100" t="s">
        <v>138</v>
      </c>
      <c r="E568" s="101">
        <v>32924</v>
      </c>
      <c r="F568" s="100" t="s">
        <v>5741</v>
      </c>
      <c r="G568" s="99" t="s">
        <v>639</v>
      </c>
      <c r="H568" s="100" t="s">
        <v>5742</v>
      </c>
      <c r="I568" s="101">
        <v>40232</v>
      </c>
      <c r="J568" s="100" t="s">
        <v>692</v>
      </c>
      <c r="K568" s="100" t="s">
        <v>4020</v>
      </c>
      <c r="L568" s="100" t="s">
        <v>5743</v>
      </c>
      <c r="M568" s="102" t="s">
        <v>5744</v>
      </c>
      <c r="N568" s="103">
        <v>2012</v>
      </c>
      <c r="O568" s="99" t="s">
        <v>5496</v>
      </c>
      <c r="P568" s="100"/>
      <c r="Q568" s="100" t="s">
        <v>5745</v>
      </c>
      <c r="R568" s="100" t="s">
        <v>5746</v>
      </c>
      <c r="S568" s="99" t="s">
        <v>5747</v>
      </c>
      <c r="T568" s="99" t="s">
        <v>5748</v>
      </c>
      <c r="U568" s="100" t="s">
        <v>5749</v>
      </c>
      <c r="V568" s="100" t="s">
        <v>5750</v>
      </c>
      <c r="W568" s="100" t="s">
        <v>5751</v>
      </c>
      <c r="X568" s="100" t="s">
        <v>16</v>
      </c>
      <c r="Y568" s="99" t="s">
        <v>3011</v>
      </c>
      <c r="Z568" s="99"/>
      <c r="AA568" s="99" t="s">
        <v>139</v>
      </c>
      <c r="AB568" s="105" t="s">
        <v>230</v>
      </c>
      <c r="AC568" s="100" t="s">
        <v>2672</v>
      </c>
      <c r="AD568" s="99" t="s">
        <v>2673</v>
      </c>
      <c r="AE568" s="99" t="s">
        <v>226</v>
      </c>
      <c r="AF568" s="101">
        <v>41358</v>
      </c>
      <c r="AG568" s="104">
        <v>3</v>
      </c>
      <c r="AH568" s="101">
        <v>41419</v>
      </c>
      <c r="AI568" s="104">
        <v>5</v>
      </c>
      <c r="AJ568" s="99" t="s">
        <v>119</v>
      </c>
      <c r="AK568" s="99"/>
      <c r="AL568" s="99"/>
      <c r="AM568" s="110"/>
      <c r="AN568" s="104" t="s">
        <v>623</v>
      </c>
      <c r="AO568" s="100"/>
      <c r="AP568" s="107"/>
      <c r="AQ568" s="99" t="s">
        <v>5348</v>
      </c>
      <c r="AR568" s="107"/>
      <c r="AS568" s="96">
        <v>2</v>
      </c>
      <c r="AT568" s="96" t="s">
        <v>7646</v>
      </c>
    </row>
    <row r="569" spans="1:46" ht="15.75" customHeight="1" x14ac:dyDescent="0.2">
      <c r="A569" s="118">
        <v>20544</v>
      </c>
      <c r="B569" s="119" t="s">
        <v>5341</v>
      </c>
      <c r="C569" s="119" t="s">
        <v>5342</v>
      </c>
      <c r="D569" s="100" t="s">
        <v>138</v>
      </c>
      <c r="E569" s="101">
        <v>32152</v>
      </c>
      <c r="F569" s="100" t="s">
        <v>1416</v>
      </c>
      <c r="G569" s="99" t="s">
        <v>5738</v>
      </c>
      <c r="H569" s="100" t="s">
        <v>5739</v>
      </c>
      <c r="I569" s="101">
        <v>39182</v>
      </c>
      <c r="J569" s="100" t="s">
        <v>1416</v>
      </c>
      <c r="K569" s="100" t="s">
        <v>4020</v>
      </c>
      <c r="L569" s="100" t="s">
        <v>5740</v>
      </c>
      <c r="M569" s="102" t="s">
        <v>2659</v>
      </c>
      <c r="N569" s="103">
        <v>2011</v>
      </c>
      <c r="O569" s="99" t="s">
        <v>5497</v>
      </c>
      <c r="P569" s="100"/>
      <c r="Q569" s="100" t="s">
        <v>5752</v>
      </c>
      <c r="R569" s="100" t="s">
        <v>5753</v>
      </c>
      <c r="S569" s="99" t="s">
        <v>5754</v>
      </c>
      <c r="T569" s="99" t="s">
        <v>5755</v>
      </c>
      <c r="U569" s="100" t="s">
        <v>5756</v>
      </c>
      <c r="V569" s="100" t="s">
        <v>4152</v>
      </c>
      <c r="W569" s="100" t="s">
        <v>5757</v>
      </c>
      <c r="X569" s="100" t="s">
        <v>16</v>
      </c>
      <c r="Y569" s="99" t="s">
        <v>3011</v>
      </c>
      <c r="Z569" s="99"/>
      <c r="AA569" s="99" t="s">
        <v>139</v>
      </c>
      <c r="AB569" s="105" t="s">
        <v>230</v>
      </c>
      <c r="AC569" s="100" t="s">
        <v>2672</v>
      </c>
      <c r="AD569" s="99" t="s">
        <v>2673</v>
      </c>
      <c r="AE569" s="99" t="s">
        <v>226</v>
      </c>
      <c r="AF569" s="101">
        <v>41372</v>
      </c>
      <c r="AG569" s="104">
        <v>4</v>
      </c>
      <c r="AH569" s="101">
        <v>41435</v>
      </c>
      <c r="AI569" s="104">
        <v>6</v>
      </c>
      <c r="AJ569" s="99" t="s">
        <v>163</v>
      </c>
      <c r="AK569" s="99"/>
      <c r="AL569" s="99"/>
      <c r="AM569" s="110">
        <v>41583</v>
      </c>
      <c r="AN569" s="104">
        <v>11</v>
      </c>
      <c r="AO569" s="100"/>
      <c r="AP569" s="107"/>
      <c r="AQ569" s="99" t="s">
        <v>5348</v>
      </c>
      <c r="AR569" s="107"/>
      <c r="AS569" s="96">
        <v>1</v>
      </c>
      <c r="AT569" s="96" t="s">
        <v>7646</v>
      </c>
    </row>
    <row r="570" spans="1:46" ht="15.75" customHeight="1" x14ac:dyDescent="0.2">
      <c r="A570" s="118">
        <v>20545</v>
      </c>
      <c r="B570" s="119" t="s">
        <v>5343</v>
      </c>
      <c r="C570" s="119" t="s">
        <v>5344</v>
      </c>
      <c r="D570" s="100" t="s">
        <v>138</v>
      </c>
      <c r="E570" s="101">
        <v>33058</v>
      </c>
      <c r="F570" s="100" t="s">
        <v>962</v>
      </c>
      <c r="G570" s="99" t="s">
        <v>5758</v>
      </c>
      <c r="H570" s="100" t="s">
        <v>5759</v>
      </c>
      <c r="I570" s="101">
        <v>38659</v>
      </c>
      <c r="J570" s="100" t="s">
        <v>962</v>
      </c>
      <c r="K570" s="100" t="s">
        <v>4044</v>
      </c>
      <c r="L570" s="100" t="s">
        <v>5760</v>
      </c>
      <c r="M570" s="102" t="s">
        <v>5761</v>
      </c>
      <c r="N570" s="103">
        <v>2011</v>
      </c>
      <c r="O570" s="99" t="s">
        <v>5498</v>
      </c>
      <c r="P570" s="100"/>
      <c r="Q570" s="100" t="s">
        <v>5762</v>
      </c>
      <c r="R570" s="100" t="s">
        <v>5763</v>
      </c>
      <c r="S570" s="99" t="s">
        <v>5764</v>
      </c>
      <c r="T570" s="99" t="s">
        <v>5765</v>
      </c>
      <c r="U570" s="100"/>
      <c r="V570" s="100"/>
      <c r="W570" s="100"/>
      <c r="X570" s="100" t="s">
        <v>16</v>
      </c>
      <c r="Y570" s="99" t="s">
        <v>3011</v>
      </c>
      <c r="Z570" s="99"/>
      <c r="AA570" s="99" t="s">
        <v>139</v>
      </c>
      <c r="AB570" s="105" t="s">
        <v>230</v>
      </c>
      <c r="AC570" s="100" t="s">
        <v>2672</v>
      </c>
      <c r="AD570" s="99" t="s">
        <v>2673</v>
      </c>
      <c r="AE570" s="99" t="s">
        <v>226</v>
      </c>
      <c r="AF570" s="101">
        <v>41372</v>
      </c>
      <c r="AG570" s="104">
        <v>4</v>
      </c>
      <c r="AH570" s="101">
        <v>41435</v>
      </c>
      <c r="AI570" s="104">
        <v>6</v>
      </c>
      <c r="AJ570" s="99" t="s">
        <v>163</v>
      </c>
      <c r="AK570" s="99"/>
      <c r="AL570" s="99"/>
      <c r="AM570" s="110">
        <v>41556</v>
      </c>
      <c r="AN570" s="104">
        <v>10</v>
      </c>
      <c r="AO570" s="100"/>
      <c r="AP570" s="107"/>
      <c r="AQ570" s="99" t="s">
        <v>5348</v>
      </c>
      <c r="AR570" s="107"/>
      <c r="AS570" s="96">
        <v>7</v>
      </c>
      <c r="AT570" s="96" t="s">
        <v>7646</v>
      </c>
    </row>
    <row r="571" spans="1:46" ht="15.75" customHeight="1" x14ac:dyDescent="0.2">
      <c r="A571" s="118">
        <v>20546</v>
      </c>
      <c r="B571" s="119" t="s">
        <v>743</v>
      </c>
      <c r="C571" s="119" t="s">
        <v>5345</v>
      </c>
      <c r="D571" s="100" t="s">
        <v>138</v>
      </c>
      <c r="E571" s="101">
        <v>33255</v>
      </c>
      <c r="F571" s="100" t="s">
        <v>879</v>
      </c>
      <c r="G571" s="99" t="s">
        <v>4510</v>
      </c>
      <c r="H571" s="100" t="s">
        <v>5730</v>
      </c>
      <c r="I571" s="101">
        <v>39688</v>
      </c>
      <c r="J571" s="100" t="s">
        <v>879</v>
      </c>
      <c r="K571" s="100" t="s">
        <v>4044</v>
      </c>
      <c r="L571" s="100" t="s">
        <v>5731</v>
      </c>
      <c r="M571" s="102" t="s">
        <v>2222</v>
      </c>
      <c r="N571" s="103">
        <v>2012</v>
      </c>
      <c r="O571" s="99" t="s">
        <v>5499</v>
      </c>
      <c r="P571" s="100"/>
      <c r="Q571" s="100" t="s">
        <v>5732</v>
      </c>
      <c r="R571" s="100" t="s">
        <v>5733</v>
      </c>
      <c r="S571" s="99" t="s">
        <v>5734</v>
      </c>
      <c r="T571" s="99" t="s">
        <v>5735</v>
      </c>
      <c r="U571" s="100" t="s">
        <v>5736</v>
      </c>
      <c r="V571" s="100"/>
      <c r="W571" s="100" t="s">
        <v>5737</v>
      </c>
      <c r="X571" s="100" t="s">
        <v>16</v>
      </c>
      <c r="Y571" s="99" t="s">
        <v>3011</v>
      </c>
      <c r="Z571" s="99"/>
      <c r="AA571" s="99" t="s">
        <v>139</v>
      </c>
      <c r="AB571" s="105" t="s">
        <v>230</v>
      </c>
      <c r="AC571" s="100" t="s">
        <v>2672</v>
      </c>
      <c r="AD571" s="99" t="s">
        <v>2673</v>
      </c>
      <c r="AE571" s="99" t="s">
        <v>226</v>
      </c>
      <c r="AF571" s="101">
        <v>41372</v>
      </c>
      <c r="AG571" s="104">
        <v>4</v>
      </c>
      <c r="AH571" s="101"/>
      <c r="AI571" s="104" t="s">
        <v>623</v>
      </c>
      <c r="AJ571" s="99" t="s">
        <v>163</v>
      </c>
      <c r="AK571" s="99"/>
      <c r="AL571" s="99"/>
      <c r="AM571" s="110"/>
      <c r="AO571" s="100"/>
      <c r="AP571" s="107"/>
      <c r="AQ571" s="99"/>
      <c r="AR571" s="107"/>
      <c r="AS571" s="96">
        <v>1</v>
      </c>
      <c r="AT571" s="96" t="s">
        <v>7646</v>
      </c>
    </row>
    <row r="572" spans="1:46" ht="15.75" customHeight="1" x14ac:dyDescent="0.2">
      <c r="A572" s="118">
        <v>20547</v>
      </c>
      <c r="B572" s="119" t="s">
        <v>204</v>
      </c>
      <c r="C572" s="119" t="s">
        <v>311</v>
      </c>
      <c r="D572" s="100" t="s">
        <v>138</v>
      </c>
      <c r="E572" s="101">
        <v>32605</v>
      </c>
      <c r="F572" s="100" t="s">
        <v>184</v>
      </c>
      <c r="G572" s="99" t="s">
        <v>5280</v>
      </c>
      <c r="H572" s="100" t="s">
        <v>5281</v>
      </c>
      <c r="I572" s="101">
        <v>39107</v>
      </c>
      <c r="J572" s="100" t="s">
        <v>110</v>
      </c>
      <c r="K572" s="100" t="s">
        <v>4020</v>
      </c>
      <c r="L572" s="100" t="s">
        <v>5282</v>
      </c>
      <c r="M572" s="102" t="s">
        <v>5283</v>
      </c>
      <c r="N572" s="103">
        <v>2012</v>
      </c>
      <c r="O572" s="216" t="s">
        <v>6014</v>
      </c>
      <c r="P572" s="100"/>
      <c r="Q572" s="100" t="s">
        <v>5284</v>
      </c>
      <c r="R572" s="100" t="s">
        <v>5285</v>
      </c>
      <c r="S572" s="99" t="s">
        <v>5289</v>
      </c>
      <c r="T572" s="99" t="s">
        <v>5288</v>
      </c>
      <c r="U572" s="100" t="s">
        <v>5286</v>
      </c>
      <c r="V572" s="100" t="s">
        <v>4152</v>
      </c>
      <c r="W572" s="100" t="s">
        <v>5287</v>
      </c>
      <c r="X572" s="100" t="s">
        <v>17</v>
      </c>
      <c r="Y572" s="99" t="s">
        <v>5252</v>
      </c>
      <c r="Z572" s="99"/>
      <c r="AA572" s="99" t="s">
        <v>139</v>
      </c>
      <c r="AB572" s="105" t="s">
        <v>230</v>
      </c>
      <c r="AC572" s="100" t="s">
        <v>31</v>
      </c>
      <c r="AD572" s="99" t="s">
        <v>33</v>
      </c>
      <c r="AE572" s="99" t="s">
        <v>117</v>
      </c>
      <c r="AF572" s="101">
        <v>41387</v>
      </c>
      <c r="AG572" s="104">
        <v>4</v>
      </c>
      <c r="AH572" s="101">
        <v>41450</v>
      </c>
      <c r="AI572" s="104">
        <v>6</v>
      </c>
      <c r="AJ572" s="105" t="s">
        <v>119</v>
      </c>
      <c r="AK572" s="99"/>
      <c r="AL572" s="99"/>
      <c r="AM572" s="110"/>
      <c r="AN572" s="104" t="s">
        <v>623</v>
      </c>
      <c r="AO572" s="100"/>
      <c r="AP572" s="107"/>
      <c r="AQ572" s="105" t="s">
        <v>5348</v>
      </c>
      <c r="AR572" s="107"/>
      <c r="AS572" s="96">
        <v>4</v>
      </c>
      <c r="AT572" s="96" t="s">
        <v>7646</v>
      </c>
    </row>
    <row r="573" spans="1:46" ht="15.75" customHeight="1" x14ac:dyDescent="0.2">
      <c r="A573" s="118">
        <v>20548</v>
      </c>
      <c r="B573" s="119" t="s">
        <v>5307</v>
      </c>
      <c r="C573" s="119" t="s">
        <v>5309</v>
      </c>
      <c r="D573" s="100" t="s">
        <v>5308</v>
      </c>
      <c r="E573" s="101">
        <v>31218</v>
      </c>
      <c r="F573" s="100" t="s">
        <v>5310</v>
      </c>
      <c r="G573" s="99" t="s">
        <v>275</v>
      </c>
      <c r="H573" s="100" t="s">
        <v>5311</v>
      </c>
      <c r="I573" s="101">
        <v>37649</v>
      </c>
      <c r="J573" s="100" t="s">
        <v>1446</v>
      </c>
      <c r="K573" s="100" t="s">
        <v>4020</v>
      </c>
      <c r="L573" s="100" t="s">
        <v>5312</v>
      </c>
      <c r="M573" s="102" t="s">
        <v>5313</v>
      </c>
      <c r="N573" s="103">
        <v>2009</v>
      </c>
      <c r="O573" s="99" t="s">
        <v>5314</v>
      </c>
      <c r="P573" s="100"/>
      <c r="Q573" s="100" t="s">
        <v>5315</v>
      </c>
      <c r="R573" s="100" t="s">
        <v>5316</v>
      </c>
      <c r="S573" s="99" t="s">
        <v>5317</v>
      </c>
      <c r="T573" s="99" t="s">
        <v>5318</v>
      </c>
      <c r="U573" s="100" t="s">
        <v>5319</v>
      </c>
      <c r="V573" s="100" t="s">
        <v>2308</v>
      </c>
      <c r="W573" s="100" t="s">
        <v>5320</v>
      </c>
      <c r="X573" s="102" t="s">
        <v>3012</v>
      </c>
      <c r="Y573" s="99" t="s">
        <v>3013</v>
      </c>
      <c r="Z573" s="99"/>
      <c r="AA573" s="99" t="s">
        <v>139</v>
      </c>
      <c r="AB573" s="105" t="s">
        <v>230</v>
      </c>
      <c r="AC573" s="100" t="s">
        <v>2632</v>
      </c>
      <c r="AD573" s="99" t="s">
        <v>2634</v>
      </c>
      <c r="AE573" s="99" t="s">
        <v>226</v>
      </c>
      <c r="AF573" s="101">
        <v>41402</v>
      </c>
      <c r="AG573" s="104">
        <v>5</v>
      </c>
      <c r="AH573" s="101"/>
      <c r="AI573" s="104" t="s">
        <v>623</v>
      </c>
      <c r="AJ573" s="105" t="s">
        <v>163</v>
      </c>
      <c r="AK573" s="99"/>
      <c r="AL573" s="99"/>
      <c r="AM573" s="110"/>
      <c r="AN573" s="104" t="s">
        <v>623</v>
      </c>
      <c r="AO573" s="100"/>
      <c r="AP573" s="107"/>
      <c r="AQ573" s="105" t="s">
        <v>5348</v>
      </c>
      <c r="AR573" s="107"/>
      <c r="AS573" s="96">
        <v>6</v>
      </c>
      <c r="AT573" s="96" t="s">
        <v>7646</v>
      </c>
    </row>
    <row r="574" spans="1:46" ht="15.75" customHeight="1" x14ac:dyDescent="0.2">
      <c r="A574" s="118">
        <v>20549</v>
      </c>
      <c r="B574" s="119" t="s">
        <v>773</v>
      </c>
      <c r="C574" s="119" t="s">
        <v>243</v>
      </c>
      <c r="D574" s="100" t="s">
        <v>138</v>
      </c>
      <c r="E574" s="101">
        <v>32203</v>
      </c>
      <c r="F574" s="100" t="s">
        <v>4084</v>
      </c>
      <c r="G574" s="99" t="s">
        <v>5321</v>
      </c>
      <c r="H574" s="100" t="s">
        <v>5322</v>
      </c>
      <c r="I574" s="101">
        <v>38545</v>
      </c>
      <c r="J574" s="100" t="s">
        <v>879</v>
      </c>
      <c r="K574" s="100" t="s">
        <v>4020</v>
      </c>
      <c r="L574" s="100" t="s">
        <v>5323</v>
      </c>
      <c r="M574" s="102" t="s">
        <v>5324</v>
      </c>
      <c r="N574" s="103">
        <v>2010</v>
      </c>
      <c r="O574" s="99" t="s">
        <v>5500</v>
      </c>
      <c r="P574" s="100"/>
      <c r="Q574" s="100" t="s">
        <v>5325</v>
      </c>
      <c r="R574" s="100" t="s">
        <v>5326</v>
      </c>
      <c r="S574" s="99" t="s">
        <v>5335</v>
      </c>
      <c r="T574" s="99" t="s">
        <v>5327</v>
      </c>
      <c r="U574" s="100" t="s">
        <v>5328</v>
      </c>
      <c r="V574" s="100" t="s">
        <v>4089</v>
      </c>
      <c r="W574" s="100" t="s">
        <v>5329</v>
      </c>
      <c r="X574" s="102" t="s">
        <v>3012</v>
      </c>
      <c r="Y574" s="99" t="s">
        <v>3013</v>
      </c>
      <c r="Z574" s="99"/>
      <c r="AA574" s="99" t="s">
        <v>139</v>
      </c>
      <c r="AB574" s="105" t="s">
        <v>230</v>
      </c>
      <c r="AC574" s="100" t="s">
        <v>2632</v>
      </c>
      <c r="AD574" s="99" t="s">
        <v>2634</v>
      </c>
      <c r="AE574" s="99" t="s">
        <v>226</v>
      </c>
      <c r="AF574" s="101">
        <v>41402</v>
      </c>
      <c r="AG574" s="104">
        <v>5</v>
      </c>
      <c r="AH574" s="101">
        <v>41463</v>
      </c>
      <c r="AI574" s="104">
        <v>7</v>
      </c>
      <c r="AJ574" s="105" t="s">
        <v>163</v>
      </c>
      <c r="AK574" s="99"/>
      <c r="AL574" s="99"/>
      <c r="AM574" s="110"/>
      <c r="AN574" s="104" t="s">
        <v>623</v>
      </c>
      <c r="AO574" s="100"/>
      <c r="AP574" s="107"/>
      <c r="AQ574" s="105" t="s">
        <v>5348</v>
      </c>
      <c r="AR574" s="107"/>
      <c r="AS574" s="96">
        <v>3</v>
      </c>
      <c r="AT574" s="96" t="s">
        <v>7646</v>
      </c>
    </row>
    <row r="575" spans="1:46" ht="15.75" customHeight="1" x14ac:dyDescent="0.2">
      <c r="A575" s="118">
        <v>20550</v>
      </c>
      <c r="B575" s="119" t="s">
        <v>204</v>
      </c>
      <c r="C575" s="119" t="s">
        <v>445</v>
      </c>
      <c r="D575" s="100" t="s">
        <v>138</v>
      </c>
      <c r="E575" s="101">
        <v>32630</v>
      </c>
      <c r="F575" s="100" t="s">
        <v>1992</v>
      </c>
      <c r="G575" s="99" t="s">
        <v>1992</v>
      </c>
      <c r="H575" s="100" t="s">
        <v>5475</v>
      </c>
      <c r="I575" s="101">
        <v>38883</v>
      </c>
      <c r="J575" s="100" t="s">
        <v>1992</v>
      </c>
      <c r="K575" s="100" t="s">
        <v>4020</v>
      </c>
      <c r="L575" s="100" t="s">
        <v>5476</v>
      </c>
      <c r="M575" s="102" t="s">
        <v>2222</v>
      </c>
      <c r="N575" s="103">
        <v>2011</v>
      </c>
      <c r="O575" s="99" t="s">
        <v>5477</v>
      </c>
      <c r="P575" s="100"/>
      <c r="Q575" s="100" t="s">
        <v>5478</v>
      </c>
      <c r="R575" s="100" t="s">
        <v>5479</v>
      </c>
      <c r="S575" s="99" t="s">
        <v>5480</v>
      </c>
      <c r="T575" s="99" t="s">
        <v>5481</v>
      </c>
      <c r="U575" s="100" t="s">
        <v>5482</v>
      </c>
      <c r="V575" s="100" t="s">
        <v>4089</v>
      </c>
      <c r="W575" s="100" t="s">
        <v>5483</v>
      </c>
      <c r="X575" s="100" t="s">
        <v>17</v>
      </c>
      <c r="Y575" s="99" t="s">
        <v>5252</v>
      </c>
      <c r="Z575" s="99"/>
      <c r="AA575" s="99" t="s">
        <v>139</v>
      </c>
      <c r="AB575" s="105" t="s">
        <v>230</v>
      </c>
      <c r="AC575" s="100" t="s">
        <v>2632</v>
      </c>
      <c r="AD575" s="99" t="s">
        <v>2633</v>
      </c>
      <c r="AE575" s="99" t="s">
        <v>226</v>
      </c>
      <c r="AF575" s="101">
        <v>41395</v>
      </c>
      <c r="AG575" s="104">
        <v>5</v>
      </c>
      <c r="AH575" s="101">
        <v>41426</v>
      </c>
      <c r="AI575" s="104">
        <v>6</v>
      </c>
      <c r="AJ575" s="99" t="s">
        <v>119</v>
      </c>
      <c r="AK575" s="99"/>
      <c r="AL575" s="99"/>
      <c r="AM575" s="110"/>
      <c r="AN575" s="104" t="s">
        <v>623</v>
      </c>
      <c r="AO575" s="100"/>
      <c r="AP575" s="107"/>
      <c r="AQ575" s="105" t="s">
        <v>5349</v>
      </c>
      <c r="AR575" s="107"/>
      <c r="AS575" s="96">
        <v>5</v>
      </c>
      <c r="AT575" s="96" t="s">
        <v>7646</v>
      </c>
    </row>
    <row r="576" spans="1:46" ht="15.75" customHeight="1" x14ac:dyDescent="0.2">
      <c r="A576" s="118">
        <v>20551</v>
      </c>
      <c r="B576" s="119" t="s">
        <v>1989</v>
      </c>
      <c r="C576" s="119" t="s">
        <v>248</v>
      </c>
      <c r="D576" s="100" t="s">
        <v>138</v>
      </c>
      <c r="E576" s="101">
        <v>33264</v>
      </c>
      <c r="F576" s="100" t="s">
        <v>110</v>
      </c>
      <c r="G576" s="99" t="s">
        <v>110</v>
      </c>
      <c r="H576" s="100" t="s">
        <v>5721</v>
      </c>
      <c r="I576" s="101">
        <v>40073</v>
      </c>
      <c r="J576" s="100" t="s">
        <v>110</v>
      </c>
      <c r="K576" s="100" t="s">
        <v>4020</v>
      </c>
      <c r="L576" s="100" t="s">
        <v>4132</v>
      </c>
      <c r="M576" s="102" t="s">
        <v>5722</v>
      </c>
      <c r="N576" s="103">
        <v>2013</v>
      </c>
      <c r="O576" s="99" t="s">
        <v>5501</v>
      </c>
      <c r="P576" s="100" t="s">
        <v>5723</v>
      </c>
      <c r="Q576" s="100" t="s">
        <v>5724</v>
      </c>
      <c r="R576" s="100" t="s">
        <v>5725</v>
      </c>
      <c r="S576" s="99" t="s">
        <v>5726</v>
      </c>
      <c r="T576" s="99" t="s">
        <v>5727</v>
      </c>
      <c r="U576" s="100" t="s">
        <v>5728</v>
      </c>
      <c r="V576" s="100" t="s">
        <v>4152</v>
      </c>
      <c r="W576" s="100" t="s">
        <v>5729</v>
      </c>
      <c r="X576" s="100" t="s">
        <v>17</v>
      </c>
      <c r="Y576" s="99" t="s">
        <v>5252</v>
      </c>
      <c r="Z576" s="99"/>
      <c r="AA576" s="99" t="s">
        <v>139</v>
      </c>
      <c r="AB576" s="105" t="s">
        <v>230</v>
      </c>
      <c r="AC576" s="100" t="s">
        <v>31</v>
      </c>
      <c r="AD576" s="99" t="s">
        <v>33</v>
      </c>
      <c r="AE576" s="99" t="s">
        <v>117</v>
      </c>
      <c r="AF576" s="101">
        <v>41407</v>
      </c>
      <c r="AG576" s="104">
        <v>5</v>
      </c>
      <c r="AH576" s="101">
        <v>41469</v>
      </c>
      <c r="AI576" s="104">
        <v>7</v>
      </c>
      <c r="AJ576" s="99" t="s">
        <v>119</v>
      </c>
      <c r="AK576" s="99"/>
      <c r="AL576" s="99"/>
      <c r="AM576" s="110"/>
      <c r="AN576" s="104" t="s">
        <v>623</v>
      </c>
      <c r="AO576" s="100"/>
      <c r="AP576" s="107"/>
      <c r="AQ576" s="105" t="s">
        <v>5348</v>
      </c>
      <c r="AR576" s="107"/>
      <c r="AS576" s="96">
        <v>1</v>
      </c>
      <c r="AT576" s="96" t="s">
        <v>7646</v>
      </c>
    </row>
    <row r="577" spans="1:46" ht="15.75" customHeight="1" x14ac:dyDescent="0.2">
      <c r="A577" s="118">
        <v>20552</v>
      </c>
      <c r="B577" s="119" t="s">
        <v>5413</v>
      </c>
      <c r="C577" s="119" t="s">
        <v>183</v>
      </c>
      <c r="D577" s="100" t="s">
        <v>138</v>
      </c>
      <c r="E577" s="101">
        <v>31701</v>
      </c>
      <c r="F577" s="100" t="s">
        <v>226</v>
      </c>
      <c r="G577" s="99" t="s">
        <v>324</v>
      </c>
      <c r="H577" s="100" t="s">
        <v>5414</v>
      </c>
      <c r="I577" s="101">
        <v>39748</v>
      </c>
      <c r="J577" s="100" t="s">
        <v>5415</v>
      </c>
      <c r="K577" s="100" t="s">
        <v>4020</v>
      </c>
      <c r="L577" s="100" t="s">
        <v>5416</v>
      </c>
      <c r="M577" s="102" t="s">
        <v>5417</v>
      </c>
      <c r="N577" s="103">
        <v>2008</v>
      </c>
      <c r="O577" s="99" t="s">
        <v>5418</v>
      </c>
      <c r="P577" s="100" t="s">
        <v>5419</v>
      </c>
      <c r="Q577" s="100" t="s">
        <v>5420</v>
      </c>
      <c r="R577" s="100" t="s">
        <v>5421</v>
      </c>
      <c r="S577" s="99" t="s">
        <v>5422</v>
      </c>
      <c r="T577" s="99" t="s">
        <v>5422</v>
      </c>
      <c r="U577" s="100" t="s">
        <v>5423</v>
      </c>
      <c r="V577" s="100" t="s">
        <v>4097</v>
      </c>
      <c r="W577" s="100" t="s">
        <v>5424</v>
      </c>
      <c r="X577" s="100" t="s">
        <v>16</v>
      </c>
      <c r="Y577" s="99" t="s">
        <v>3011</v>
      </c>
      <c r="Z577" s="99"/>
      <c r="AA577" s="99" t="s">
        <v>139</v>
      </c>
      <c r="AB577" s="105" t="s">
        <v>230</v>
      </c>
      <c r="AC577" s="100" t="s">
        <v>2672</v>
      </c>
      <c r="AD577" s="99" t="s">
        <v>2673</v>
      </c>
      <c r="AE577" s="99" t="s">
        <v>226</v>
      </c>
      <c r="AF577" s="101">
        <v>41396</v>
      </c>
      <c r="AG577" s="104">
        <v>5</v>
      </c>
      <c r="AH577" s="101">
        <v>41461</v>
      </c>
      <c r="AI577" s="104">
        <v>7</v>
      </c>
      <c r="AJ577" s="99" t="s">
        <v>119</v>
      </c>
      <c r="AK577" s="99"/>
      <c r="AL577" s="99"/>
      <c r="AM577" s="110"/>
      <c r="AN577" s="104" t="s">
        <v>623</v>
      </c>
      <c r="AO577" s="100"/>
      <c r="AP577" s="107"/>
      <c r="AQ577" s="99" t="s">
        <v>5348</v>
      </c>
      <c r="AR577" s="107"/>
      <c r="AS577" s="96">
        <v>10</v>
      </c>
      <c r="AT577" s="96" t="s">
        <v>7646</v>
      </c>
    </row>
    <row r="578" spans="1:46" ht="15.75" customHeight="1" x14ac:dyDescent="0.2">
      <c r="A578" s="118">
        <v>20553</v>
      </c>
      <c r="B578" s="119" t="s">
        <v>838</v>
      </c>
      <c r="C578" s="119" t="s">
        <v>138</v>
      </c>
      <c r="D578" s="100" t="s">
        <v>138</v>
      </c>
      <c r="E578" s="101">
        <v>32422</v>
      </c>
      <c r="F578" s="100" t="s">
        <v>275</v>
      </c>
      <c r="G578" s="99" t="s">
        <v>5255</v>
      </c>
      <c r="H578" s="100" t="s">
        <v>5256</v>
      </c>
      <c r="I578" s="101">
        <v>38822</v>
      </c>
      <c r="J578" s="100" t="s">
        <v>275</v>
      </c>
      <c r="K578" s="100" t="s">
        <v>4020</v>
      </c>
      <c r="L578" s="100" t="s">
        <v>4184</v>
      </c>
      <c r="M578" s="102" t="s">
        <v>1747</v>
      </c>
      <c r="N578" s="103">
        <v>2012</v>
      </c>
      <c r="O578" s="216" t="s">
        <v>5257</v>
      </c>
      <c r="P578" s="100"/>
      <c r="Q578" s="100" t="s">
        <v>5258</v>
      </c>
      <c r="R578" s="100"/>
      <c r="S578" s="99" t="s">
        <v>5259</v>
      </c>
      <c r="T578" s="99" t="s">
        <v>5260</v>
      </c>
      <c r="U578" s="100" t="s">
        <v>5261</v>
      </c>
      <c r="V578" s="100" t="s">
        <v>4097</v>
      </c>
      <c r="W578" s="100" t="s">
        <v>5262</v>
      </c>
      <c r="X578" s="100" t="s">
        <v>16</v>
      </c>
      <c r="Y578" s="99" t="s">
        <v>3011</v>
      </c>
      <c r="Z578" s="99"/>
      <c r="AA578" s="99" t="s">
        <v>139</v>
      </c>
      <c r="AB578" s="105" t="s">
        <v>230</v>
      </c>
      <c r="AC578" s="100" t="s">
        <v>31</v>
      </c>
      <c r="AD578" s="99" t="s">
        <v>37</v>
      </c>
      <c r="AE578" s="99" t="s">
        <v>117</v>
      </c>
      <c r="AF578" s="101">
        <v>41407</v>
      </c>
      <c r="AG578" s="104">
        <v>5</v>
      </c>
      <c r="AH578" s="101">
        <v>41456</v>
      </c>
      <c r="AI578" s="104">
        <v>7</v>
      </c>
      <c r="AJ578" s="105" t="s">
        <v>119</v>
      </c>
      <c r="AK578" s="99"/>
      <c r="AL578" s="99"/>
      <c r="AM578" s="110"/>
      <c r="AN578" s="104" t="s">
        <v>623</v>
      </c>
      <c r="AO578" s="100"/>
      <c r="AP578" s="107"/>
      <c r="AQ578" s="105" t="s">
        <v>5348</v>
      </c>
      <c r="AR578" s="107"/>
      <c r="AS578" s="96">
        <v>10</v>
      </c>
      <c r="AT578" s="96" t="s">
        <v>7646</v>
      </c>
    </row>
    <row r="579" spans="1:46" ht="15.75" customHeight="1" x14ac:dyDescent="0.2">
      <c r="A579" s="118">
        <v>20554</v>
      </c>
      <c r="B579" s="119" t="s">
        <v>928</v>
      </c>
      <c r="C579" s="119" t="s">
        <v>5344</v>
      </c>
      <c r="D579" s="100" t="s">
        <v>138</v>
      </c>
      <c r="E579" s="101">
        <v>32628</v>
      </c>
      <c r="F579" s="100" t="s">
        <v>1563</v>
      </c>
      <c r="G579" s="99" t="s">
        <v>1563</v>
      </c>
      <c r="H579" s="100" t="s">
        <v>5425</v>
      </c>
      <c r="I579" s="101">
        <v>40060</v>
      </c>
      <c r="J579" s="100" t="s">
        <v>1563</v>
      </c>
      <c r="K579" s="100" t="s">
        <v>4020</v>
      </c>
      <c r="L579" s="100" t="s">
        <v>1949</v>
      </c>
      <c r="M579" s="102" t="s">
        <v>5417</v>
      </c>
      <c r="N579" s="103">
        <v>2011</v>
      </c>
      <c r="O579" s="99" t="s">
        <v>5426</v>
      </c>
      <c r="P579" s="100"/>
      <c r="Q579" s="100" t="s">
        <v>5427</v>
      </c>
      <c r="R579" s="100" t="s">
        <v>5428</v>
      </c>
      <c r="S579" s="99" t="s">
        <v>5429</v>
      </c>
      <c r="T579" s="99" t="s">
        <v>5430</v>
      </c>
      <c r="U579" s="100" t="s">
        <v>5431</v>
      </c>
      <c r="V579" s="100" t="s">
        <v>4127</v>
      </c>
      <c r="W579" s="100" t="s">
        <v>5432</v>
      </c>
      <c r="X579" s="100" t="s">
        <v>16</v>
      </c>
      <c r="Y579" s="99" t="s">
        <v>3011</v>
      </c>
      <c r="Z579" s="99"/>
      <c r="AA579" s="99" t="s">
        <v>139</v>
      </c>
      <c r="AB579" s="105" t="s">
        <v>230</v>
      </c>
      <c r="AC579" s="100" t="s">
        <v>2672</v>
      </c>
      <c r="AD579" s="99" t="s">
        <v>2673</v>
      </c>
      <c r="AE579" s="99" t="s">
        <v>226</v>
      </c>
      <c r="AF579" s="101">
        <v>41396</v>
      </c>
      <c r="AG579" s="104">
        <v>5</v>
      </c>
      <c r="AH579" s="101"/>
      <c r="AI579" s="104" t="s">
        <v>623</v>
      </c>
      <c r="AJ579" s="99" t="s">
        <v>163</v>
      </c>
      <c r="AK579" s="99"/>
      <c r="AL579" s="99"/>
      <c r="AM579" s="110">
        <v>41461</v>
      </c>
      <c r="AN579" s="104">
        <v>7</v>
      </c>
      <c r="AO579" s="100"/>
      <c r="AP579" s="107"/>
      <c r="AQ579" s="99" t="s">
        <v>5348</v>
      </c>
      <c r="AR579" s="107"/>
      <c r="AS579" s="96">
        <v>4</v>
      </c>
      <c r="AT579" s="96" t="s">
        <v>7646</v>
      </c>
    </row>
    <row r="580" spans="1:46" ht="15.75" customHeight="1" x14ac:dyDescent="0.2">
      <c r="A580" s="118">
        <v>20555</v>
      </c>
      <c r="B580" s="119" t="s">
        <v>5433</v>
      </c>
      <c r="C580" s="119" t="s">
        <v>5434</v>
      </c>
      <c r="D580" s="100" t="s">
        <v>138</v>
      </c>
      <c r="E580" s="101">
        <v>33126</v>
      </c>
      <c r="F580" s="100" t="s">
        <v>879</v>
      </c>
      <c r="G580" s="99" t="s">
        <v>639</v>
      </c>
      <c r="H580" s="100" t="s">
        <v>5435</v>
      </c>
      <c r="I580" s="101">
        <v>38896</v>
      </c>
      <c r="J580" s="100" t="s">
        <v>879</v>
      </c>
      <c r="K580" s="100" t="s">
        <v>4044</v>
      </c>
      <c r="L580" s="100" t="s">
        <v>5436</v>
      </c>
      <c r="M580" s="102" t="s">
        <v>2222</v>
      </c>
      <c r="N580" s="103">
        <v>2011</v>
      </c>
      <c r="O580" s="99" t="s">
        <v>5437</v>
      </c>
      <c r="P580" s="100"/>
      <c r="Q580" s="100" t="s">
        <v>5438</v>
      </c>
      <c r="R580" s="100" t="s">
        <v>5439</v>
      </c>
      <c r="S580" s="99" t="s">
        <v>5440</v>
      </c>
      <c r="T580" s="99" t="s">
        <v>5441</v>
      </c>
      <c r="U580" s="100" t="s">
        <v>5442</v>
      </c>
      <c r="V580" s="100" t="s">
        <v>4089</v>
      </c>
      <c r="W580" s="100" t="s">
        <v>5443</v>
      </c>
      <c r="X580" s="100" t="s">
        <v>16</v>
      </c>
      <c r="Y580" s="99" t="s">
        <v>3011</v>
      </c>
      <c r="Z580" s="99"/>
      <c r="AA580" s="99" t="s">
        <v>139</v>
      </c>
      <c r="AB580" s="105" t="s">
        <v>230</v>
      </c>
      <c r="AC580" s="100" t="s">
        <v>2672</v>
      </c>
      <c r="AD580" s="99" t="s">
        <v>2673</v>
      </c>
      <c r="AE580" s="99" t="s">
        <v>226</v>
      </c>
      <c r="AF580" s="101">
        <v>41396</v>
      </c>
      <c r="AG580" s="104">
        <v>5</v>
      </c>
      <c r="AH580" s="101"/>
      <c r="AI580" s="104" t="s">
        <v>623</v>
      </c>
      <c r="AJ580" s="99" t="s">
        <v>163</v>
      </c>
      <c r="AK580" s="99"/>
      <c r="AL580" s="99"/>
      <c r="AM580" s="110">
        <v>41451</v>
      </c>
      <c r="AN580" s="104">
        <v>6</v>
      </c>
      <c r="AO580" s="100"/>
      <c r="AP580" s="107"/>
      <c r="AQ580" s="99" t="s">
        <v>5348</v>
      </c>
      <c r="AR580" s="107"/>
      <c r="AS580" s="96">
        <v>9</v>
      </c>
      <c r="AT580" s="96" t="s">
        <v>7646</v>
      </c>
    </row>
    <row r="581" spans="1:46" ht="15.75" customHeight="1" x14ac:dyDescent="0.2">
      <c r="A581" s="118">
        <v>20556</v>
      </c>
      <c r="B581" s="119" t="s">
        <v>5444</v>
      </c>
      <c r="C581" s="119" t="s">
        <v>2706</v>
      </c>
      <c r="D581" s="100" t="s">
        <v>138</v>
      </c>
      <c r="E581" s="101">
        <v>32095</v>
      </c>
      <c r="F581" s="100" t="s">
        <v>2227</v>
      </c>
      <c r="G581" s="99"/>
      <c r="H581" s="100" t="s">
        <v>5445</v>
      </c>
      <c r="I581" s="101">
        <v>38021</v>
      </c>
      <c r="J581" s="100" t="s">
        <v>2227</v>
      </c>
      <c r="K581" s="100" t="s">
        <v>4020</v>
      </c>
      <c r="L581" s="100" t="s">
        <v>5446</v>
      </c>
      <c r="M581" s="102" t="s">
        <v>2222</v>
      </c>
      <c r="N581" s="103">
        <v>2010</v>
      </c>
      <c r="O581" s="99" t="s">
        <v>5447</v>
      </c>
      <c r="P581" s="100"/>
      <c r="Q581" s="100" t="s">
        <v>5448</v>
      </c>
      <c r="R581" s="100" t="s">
        <v>5449</v>
      </c>
      <c r="S581" s="99" t="s">
        <v>5450</v>
      </c>
      <c r="T581" s="99" t="s">
        <v>5451</v>
      </c>
      <c r="U581" s="100" t="s">
        <v>5452</v>
      </c>
      <c r="V581" s="100" t="s">
        <v>4152</v>
      </c>
      <c r="W581" s="100" t="s">
        <v>5453</v>
      </c>
      <c r="X581" s="102" t="s">
        <v>3012</v>
      </c>
      <c r="Y581" s="99" t="s">
        <v>3013</v>
      </c>
      <c r="Z581" s="99"/>
      <c r="AA581" s="99" t="s">
        <v>139</v>
      </c>
      <c r="AB581" s="105" t="s">
        <v>230</v>
      </c>
      <c r="AC581" s="100" t="s">
        <v>2632</v>
      </c>
      <c r="AD581" s="99" t="s">
        <v>2634</v>
      </c>
      <c r="AE581" s="99" t="s">
        <v>226</v>
      </c>
      <c r="AF581" s="101">
        <v>41407</v>
      </c>
      <c r="AG581" s="104">
        <v>5</v>
      </c>
      <c r="AH581" s="101">
        <v>41468</v>
      </c>
      <c r="AI581" s="104">
        <v>7</v>
      </c>
      <c r="AJ581" s="99" t="s">
        <v>119</v>
      </c>
      <c r="AK581" s="99"/>
      <c r="AL581" s="99"/>
      <c r="AM581" s="110"/>
      <c r="AN581" s="104" t="s">
        <v>623</v>
      </c>
      <c r="AO581" s="100"/>
      <c r="AP581" s="107"/>
      <c r="AQ581" s="105" t="s">
        <v>5348</v>
      </c>
      <c r="AR581" s="107"/>
      <c r="AS581" s="96">
        <v>11</v>
      </c>
      <c r="AT581" s="96" t="s">
        <v>7646</v>
      </c>
    </row>
    <row r="582" spans="1:46" ht="15.75" customHeight="1" x14ac:dyDescent="0.2">
      <c r="A582" s="118">
        <v>20557</v>
      </c>
      <c r="B582" s="119" t="s">
        <v>5454</v>
      </c>
      <c r="C582" s="119" t="s">
        <v>243</v>
      </c>
      <c r="D582" s="100" t="s">
        <v>138</v>
      </c>
      <c r="E582" s="101">
        <v>32896</v>
      </c>
      <c r="F582" s="100" t="s">
        <v>1429</v>
      </c>
      <c r="G582" s="99"/>
      <c r="H582" s="100" t="s">
        <v>5455</v>
      </c>
      <c r="I582" s="101">
        <v>38588</v>
      </c>
      <c r="J582" s="100" t="s">
        <v>1429</v>
      </c>
      <c r="K582" s="100" t="s">
        <v>4020</v>
      </c>
      <c r="L582" s="100" t="s">
        <v>1167</v>
      </c>
      <c r="M582" s="102" t="s">
        <v>4100</v>
      </c>
      <c r="N582" s="103">
        <v>2012</v>
      </c>
      <c r="O582" s="99" t="s">
        <v>5456</v>
      </c>
      <c r="P582" s="100"/>
      <c r="Q582" s="100" t="s">
        <v>5457</v>
      </c>
      <c r="R582" s="100" t="s">
        <v>5458</v>
      </c>
      <c r="S582" s="99" t="s">
        <v>5459</v>
      </c>
      <c r="T582" s="99" t="s">
        <v>5460</v>
      </c>
      <c r="U582" s="100" t="s">
        <v>5461</v>
      </c>
      <c r="V582" s="100" t="s">
        <v>4097</v>
      </c>
      <c r="W582" s="100" t="s">
        <v>5462</v>
      </c>
      <c r="X582" s="100" t="s">
        <v>16</v>
      </c>
      <c r="Y582" s="99" t="s">
        <v>3011</v>
      </c>
      <c r="Z582" s="99"/>
      <c r="AA582" s="99" t="s">
        <v>139</v>
      </c>
      <c r="AB582" s="105" t="s">
        <v>230</v>
      </c>
      <c r="AC582" s="100" t="s">
        <v>2672</v>
      </c>
      <c r="AD582" s="99" t="s">
        <v>2673</v>
      </c>
      <c r="AE582" s="99" t="s">
        <v>226</v>
      </c>
      <c r="AF582" s="101">
        <v>41383</v>
      </c>
      <c r="AG582" s="104">
        <v>4</v>
      </c>
      <c r="AH582" s="101">
        <v>41447</v>
      </c>
      <c r="AI582" s="104">
        <v>6</v>
      </c>
      <c r="AJ582" s="99" t="s">
        <v>163</v>
      </c>
      <c r="AK582" s="99"/>
      <c r="AL582" s="99"/>
      <c r="AM582" s="110">
        <v>41491</v>
      </c>
      <c r="AN582" s="104">
        <v>8</v>
      </c>
      <c r="AO582" s="100"/>
      <c r="AP582" s="107"/>
      <c r="AQ582" s="99" t="s">
        <v>5348</v>
      </c>
      <c r="AR582" s="107"/>
      <c r="AS582" s="96">
        <v>1</v>
      </c>
      <c r="AT582" s="96" t="s">
        <v>7646</v>
      </c>
    </row>
    <row r="583" spans="1:46" ht="15.75" customHeight="1" x14ac:dyDescent="0.2">
      <c r="A583" s="118">
        <v>20558</v>
      </c>
      <c r="B583" s="119" t="s">
        <v>242</v>
      </c>
      <c r="C583" s="119" t="s">
        <v>243</v>
      </c>
      <c r="D583" s="100" t="s">
        <v>138</v>
      </c>
      <c r="E583" s="101">
        <v>33219</v>
      </c>
      <c r="F583" s="100" t="s">
        <v>1563</v>
      </c>
      <c r="G583" s="99" t="s">
        <v>1563</v>
      </c>
      <c r="H583" s="100" t="s">
        <v>5463</v>
      </c>
      <c r="I583" s="101">
        <v>39508</v>
      </c>
      <c r="J583" s="100" t="s">
        <v>1563</v>
      </c>
      <c r="K583" s="100" t="s">
        <v>4020</v>
      </c>
      <c r="L583" s="100" t="s">
        <v>5464</v>
      </c>
      <c r="M583" s="102" t="s">
        <v>5465</v>
      </c>
      <c r="N583" s="103">
        <v>2012</v>
      </c>
      <c r="O583" s="99" t="s">
        <v>5467</v>
      </c>
      <c r="P583" s="100" t="s">
        <v>5473</v>
      </c>
      <c r="Q583" s="100" t="s">
        <v>5466</v>
      </c>
      <c r="R583" s="100" t="s">
        <v>5468</v>
      </c>
      <c r="S583" s="99" t="s">
        <v>5469</v>
      </c>
      <c r="T583" s="99" t="s">
        <v>5470</v>
      </c>
      <c r="U583" s="100" t="s">
        <v>5471</v>
      </c>
      <c r="V583" s="100" t="s">
        <v>4097</v>
      </c>
      <c r="W583" s="100" t="s">
        <v>5472</v>
      </c>
      <c r="X583" s="100" t="s">
        <v>17</v>
      </c>
      <c r="Y583" s="99" t="s">
        <v>5252</v>
      </c>
      <c r="Z583" s="99"/>
      <c r="AA583" s="99" t="s">
        <v>139</v>
      </c>
      <c r="AB583" s="105" t="s">
        <v>230</v>
      </c>
      <c r="AC583" s="100" t="s">
        <v>2632</v>
      </c>
      <c r="AD583" s="99" t="s">
        <v>2635</v>
      </c>
      <c r="AE583" s="99" t="s">
        <v>226</v>
      </c>
      <c r="AF583" s="101">
        <v>41395</v>
      </c>
      <c r="AG583" s="104">
        <v>5</v>
      </c>
      <c r="AH583" s="101">
        <v>41426</v>
      </c>
      <c r="AI583" s="104">
        <v>6</v>
      </c>
      <c r="AJ583" s="99" t="s">
        <v>119</v>
      </c>
      <c r="AK583" s="99"/>
      <c r="AL583" s="99"/>
      <c r="AM583" s="110"/>
      <c r="AN583" s="104" t="s">
        <v>623</v>
      </c>
      <c r="AO583" s="100" t="s">
        <v>5474</v>
      </c>
      <c r="AP583" s="107"/>
      <c r="AQ583" s="105" t="s">
        <v>5349</v>
      </c>
      <c r="AR583" s="107"/>
      <c r="AS583" s="96">
        <v>12</v>
      </c>
      <c r="AT583" s="96" t="s">
        <v>7646</v>
      </c>
    </row>
    <row r="584" spans="1:46" ht="15.75" customHeight="1" x14ac:dyDescent="0.2">
      <c r="A584" s="118">
        <v>20559</v>
      </c>
      <c r="B584" s="119" t="s">
        <v>2953</v>
      </c>
      <c r="C584" s="119" t="s">
        <v>177</v>
      </c>
      <c r="D584" s="100" t="s">
        <v>138</v>
      </c>
      <c r="E584" s="101">
        <v>33523</v>
      </c>
      <c r="F584" s="100"/>
      <c r="G584" s="99" t="s">
        <v>4476</v>
      </c>
      <c r="H584" s="100" t="s">
        <v>5775</v>
      </c>
      <c r="I584" s="101">
        <v>40784</v>
      </c>
      <c r="J584" s="100" t="s">
        <v>153</v>
      </c>
      <c r="K584" s="100"/>
      <c r="L584" s="100"/>
      <c r="M584" s="102"/>
      <c r="N584" s="103"/>
      <c r="O584" s="99" t="s">
        <v>5776</v>
      </c>
      <c r="P584" s="100"/>
      <c r="Q584" s="100" t="s">
        <v>5777</v>
      </c>
      <c r="R584" s="100"/>
      <c r="S584" s="99"/>
      <c r="T584" s="99"/>
      <c r="U584" s="100"/>
      <c r="V584" s="100"/>
      <c r="W584" s="100"/>
      <c r="X584" s="100" t="s">
        <v>17</v>
      </c>
      <c r="Y584" s="99" t="s">
        <v>5252</v>
      </c>
      <c r="Z584" s="99"/>
      <c r="AA584" s="99" t="s">
        <v>139</v>
      </c>
      <c r="AB584" s="105" t="s">
        <v>230</v>
      </c>
      <c r="AC584" s="100" t="s">
        <v>2972</v>
      </c>
      <c r="AD584" s="99" t="s">
        <v>2571</v>
      </c>
      <c r="AE584" s="99" t="s">
        <v>117</v>
      </c>
      <c r="AF584" s="101"/>
      <c r="AH584" s="101">
        <v>41435</v>
      </c>
      <c r="AI584" s="104">
        <v>6</v>
      </c>
      <c r="AJ584" s="99" t="s">
        <v>163</v>
      </c>
      <c r="AM584" s="110">
        <v>41517</v>
      </c>
      <c r="AN584" s="104">
        <v>8</v>
      </c>
      <c r="AP584" s="107"/>
      <c r="AQ584" s="99" t="s">
        <v>5347</v>
      </c>
      <c r="AR584" s="107"/>
      <c r="AS584" s="96">
        <v>10</v>
      </c>
      <c r="AT584" s="96" t="s">
        <v>7646</v>
      </c>
    </row>
    <row r="585" spans="1:46" ht="15.75" customHeight="1" x14ac:dyDescent="0.2">
      <c r="A585" s="118">
        <v>20560</v>
      </c>
      <c r="B585" s="119" t="s">
        <v>5484</v>
      </c>
      <c r="C585" s="119" t="s">
        <v>5485</v>
      </c>
      <c r="D585" s="100" t="s">
        <v>138</v>
      </c>
      <c r="E585" s="101">
        <v>32995</v>
      </c>
      <c r="F585" s="100" t="s">
        <v>712</v>
      </c>
      <c r="G585" s="99" t="s">
        <v>4502</v>
      </c>
      <c r="H585" s="100" t="s">
        <v>5486</v>
      </c>
      <c r="I585" s="101">
        <v>39413</v>
      </c>
      <c r="J585" s="100" t="s">
        <v>712</v>
      </c>
      <c r="K585" s="100" t="s">
        <v>4020</v>
      </c>
      <c r="L585" s="100" t="s">
        <v>2653</v>
      </c>
      <c r="M585" s="102" t="s">
        <v>2022</v>
      </c>
      <c r="N585" s="103">
        <v>2012</v>
      </c>
      <c r="O585" s="99" t="s">
        <v>5487</v>
      </c>
      <c r="P585" s="100"/>
      <c r="Q585" s="100" t="s">
        <v>5488</v>
      </c>
      <c r="R585" s="100" t="s">
        <v>5489</v>
      </c>
      <c r="S585" s="99" t="s">
        <v>5490</v>
      </c>
      <c r="T585" s="99" t="s">
        <v>5491</v>
      </c>
      <c r="U585" s="100" t="s">
        <v>5492</v>
      </c>
      <c r="V585" s="100" t="s">
        <v>4127</v>
      </c>
      <c r="W585" s="100" t="s">
        <v>5493</v>
      </c>
      <c r="X585" s="100" t="s">
        <v>16</v>
      </c>
      <c r="Y585" s="99" t="s">
        <v>3011</v>
      </c>
      <c r="Z585" s="99"/>
      <c r="AA585" s="99" t="s">
        <v>139</v>
      </c>
      <c r="AB585" s="105" t="s">
        <v>230</v>
      </c>
      <c r="AC585" s="100" t="s">
        <v>2672</v>
      </c>
      <c r="AD585" s="99" t="s">
        <v>2673</v>
      </c>
      <c r="AE585" s="99" t="s">
        <v>226</v>
      </c>
      <c r="AF585" s="101">
        <v>41383</v>
      </c>
      <c r="AG585" s="104">
        <v>4</v>
      </c>
      <c r="AH585" s="101">
        <v>41447</v>
      </c>
      <c r="AI585" s="104">
        <v>6</v>
      </c>
      <c r="AJ585" s="99" t="s">
        <v>163</v>
      </c>
      <c r="AK585" s="99"/>
      <c r="AL585" s="99"/>
      <c r="AM585" s="110"/>
      <c r="AN585" s="104" t="s">
        <v>623</v>
      </c>
      <c r="AO585" s="100"/>
      <c r="AP585" s="107"/>
      <c r="AQ585" s="99" t="s">
        <v>5348</v>
      </c>
      <c r="AR585" s="107"/>
      <c r="AS585" s="96">
        <v>5</v>
      </c>
      <c r="AT585" s="96" t="s">
        <v>7646</v>
      </c>
    </row>
    <row r="586" spans="1:46" ht="15.75" customHeight="1" x14ac:dyDescent="0.2">
      <c r="A586" s="118">
        <v>20561</v>
      </c>
      <c r="B586" s="119" t="s">
        <v>1509</v>
      </c>
      <c r="C586" s="119" t="s">
        <v>1334</v>
      </c>
      <c r="D586" s="100" t="s">
        <v>138</v>
      </c>
      <c r="E586" s="101">
        <v>33129</v>
      </c>
      <c r="F586" s="100" t="s">
        <v>1511</v>
      </c>
      <c r="G586" s="99" t="s">
        <v>4518</v>
      </c>
      <c r="H586" s="100" t="s">
        <v>5505</v>
      </c>
      <c r="I586" s="101">
        <v>38795</v>
      </c>
      <c r="J586" s="100" t="s">
        <v>1511</v>
      </c>
      <c r="K586" s="100" t="s">
        <v>4044</v>
      </c>
      <c r="L586" s="100" t="s">
        <v>4371</v>
      </c>
      <c r="M586" s="102" t="s">
        <v>1747</v>
      </c>
      <c r="N586" s="103">
        <v>2011</v>
      </c>
      <c r="O586" s="99" t="s">
        <v>6105</v>
      </c>
      <c r="P586" s="100" t="s">
        <v>5506</v>
      </c>
      <c r="Q586" s="100" t="s">
        <v>5507</v>
      </c>
      <c r="R586" s="100" t="s">
        <v>5508</v>
      </c>
      <c r="S586" s="99" t="s">
        <v>5509</v>
      </c>
      <c r="T586" s="99" t="s">
        <v>5510</v>
      </c>
      <c r="U586" s="100" t="s">
        <v>5511</v>
      </c>
      <c r="V586" s="100" t="s">
        <v>4089</v>
      </c>
      <c r="W586" s="100" t="s">
        <v>5512</v>
      </c>
      <c r="X586" s="100" t="s">
        <v>17</v>
      </c>
      <c r="Y586" s="99" t="s">
        <v>5252</v>
      </c>
      <c r="Z586" s="99"/>
      <c r="AA586" s="99" t="s">
        <v>139</v>
      </c>
      <c r="AB586" s="105" t="s">
        <v>230</v>
      </c>
      <c r="AC586" s="100" t="s">
        <v>2672</v>
      </c>
      <c r="AD586" s="99" t="s">
        <v>2675</v>
      </c>
      <c r="AE586" s="99" t="s">
        <v>226</v>
      </c>
      <c r="AF586" s="101">
        <v>41426</v>
      </c>
      <c r="AG586" s="104">
        <v>6</v>
      </c>
      <c r="AH586" s="101">
        <v>41487</v>
      </c>
      <c r="AI586" s="104">
        <v>8</v>
      </c>
      <c r="AJ586" s="99" t="s">
        <v>119</v>
      </c>
      <c r="AK586" s="99"/>
      <c r="AL586" s="99"/>
      <c r="AM586" s="110"/>
      <c r="AN586" s="104" t="s">
        <v>623</v>
      </c>
      <c r="AO586" s="100"/>
      <c r="AP586" s="107"/>
      <c r="AQ586" s="99" t="s">
        <v>5348</v>
      </c>
      <c r="AR586" s="107"/>
      <c r="AS586" s="96">
        <v>9</v>
      </c>
      <c r="AT586" s="96" t="s">
        <v>7646</v>
      </c>
    </row>
    <row r="587" spans="1:46" ht="15.75" customHeight="1" x14ac:dyDescent="0.2">
      <c r="A587" s="118">
        <v>20562</v>
      </c>
      <c r="B587" s="119" t="s">
        <v>663</v>
      </c>
      <c r="C587" s="119" t="s">
        <v>248</v>
      </c>
      <c r="D587" s="100" t="s">
        <v>138</v>
      </c>
      <c r="E587" s="101">
        <v>32446</v>
      </c>
      <c r="F587" s="100" t="s">
        <v>684</v>
      </c>
      <c r="G587" s="99" t="s">
        <v>4509</v>
      </c>
      <c r="H587" s="100" t="s">
        <v>5513</v>
      </c>
      <c r="I587" s="101">
        <v>38540</v>
      </c>
      <c r="J587" s="100" t="s">
        <v>684</v>
      </c>
      <c r="K587" s="100" t="s">
        <v>4044</v>
      </c>
      <c r="L587" s="100" t="s">
        <v>5331</v>
      </c>
      <c r="M587" s="102" t="s">
        <v>1634</v>
      </c>
      <c r="N587" s="103">
        <v>2010</v>
      </c>
      <c r="O587" s="216" t="s">
        <v>6797</v>
      </c>
      <c r="P587" s="100"/>
      <c r="Q587" s="100" t="s">
        <v>5514</v>
      </c>
      <c r="R587" s="100" t="s">
        <v>5515</v>
      </c>
      <c r="S587" s="99" t="s">
        <v>5516</v>
      </c>
      <c r="T587" s="99" t="s">
        <v>5517</v>
      </c>
      <c r="U587" s="100"/>
      <c r="V587" s="100"/>
      <c r="W587" s="100"/>
      <c r="X587" s="100" t="s">
        <v>16</v>
      </c>
      <c r="Y587" s="99" t="s">
        <v>3011</v>
      </c>
      <c r="Z587" s="99"/>
      <c r="AA587" s="99" t="s">
        <v>139</v>
      </c>
      <c r="AB587" s="105" t="s">
        <v>230</v>
      </c>
      <c r="AC587" s="100" t="s">
        <v>2672</v>
      </c>
      <c r="AD587" s="99" t="s">
        <v>2673</v>
      </c>
      <c r="AE587" s="99" t="s">
        <v>226</v>
      </c>
      <c r="AF587" s="101">
        <v>41418</v>
      </c>
      <c r="AG587" s="104">
        <v>5</v>
      </c>
      <c r="AH587" s="101">
        <v>41479</v>
      </c>
      <c r="AI587" s="104">
        <v>7</v>
      </c>
      <c r="AJ587" s="99" t="s">
        <v>119</v>
      </c>
      <c r="AK587" s="99"/>
      <c r="AL587" s="99"/>
      <c r="AM587" s="110"/>
      <c r="AN587" s="104" t="s">
        <v>623</v>
      </c>
      <c r="AO587" s="100"/>
      <c r="AP587" s="107"/>
      <c r="AQ587" s="99" t="s">
        <v>5348</v>
      </c>
      <c r="AR587" s="107"/>
      <c r="AS587" s="96">
        <v>10</v>
      </c>
      <c r="AT587" s="96" t="s">
        <v>7646</v>
      </c>
    </row>
    <row r="588" spans="1:46" ht="15.75" customHeight="1" x14ac:dyDescent="0.2">
      <c r="A588" s="118">
        <v>20563</v>
      </c>
      <c r="B588" s="119" t="s">
        <v>456</v>
      </c>
      <c r="C588" s="119" t="s">
        <v>674</v>
      </c>
      <c r="D588" s="100" t="s">
        <v>138</v>
      </c>
      <c r="E588" s="101">
        <v>32742</v>
      </c>
      <c r="F588" s="100" t="s">
        <v>312</v>
      </c>
      <c r="G588" s="99" t="s">
        <v>312</v>
      </c>
      <c r="H588" s="100" t="s">
        <v>5518</v>
      </c>
      <c r="I588" s="101">
        <v>39811</v>
      </c>
      <c r="J588" s="100" t="s">
        <v>312</v>
      </c>
      <c r="K588" s="100" t="s">
        <v>4044</v>
      </c>
      <c r="L588" s="100" t="s">
        <v>5519</v>
      </c>
      <c r="M588" s="102" t="s">
        <v>5520</v>
      </c>
      <c r="N588" s="103">
        <v>2011</v>
      </c>
      <c r="O588" s="99" t="s">
        <v>5521</v>
      </c>
      <c r="P588" s="100"/>
      <c r="Q588" s="100" t="s">
        <v>5522</v>
      </c>
      <c r="R588" s="100"/>
      <c r="S588" s="99" t="s">
        <v>5523</v>
      </c>
      <c r="T588" s="99" t="s">
        <v>5524</v>
      </c>
      <c r="U588" s="100" t="s">
        <v>5525</v>
      </c>
      <c r="V588" s="100"/>
      <c r="W588" s="100"/>
      <c r="X588" s="100" t="s">
        <v>16</v>
      </c>
      <c r="Y588" s="99" t="s">
        <v>3011</v>
      </c>
      <c r="Z588" s="99"/>
      <c r="AA588" s="99" t="s">
        <v>139</v>
      </c>
      <c r="AB588" s="105" t="s">
        <v>230</v>
      </c>
      <c r="AC588" s="100" t="s">
        <v>31</v>
      </c>
      <c r="AD588" s="99" t="s">
        <v>37</v>
      </c>
      <c r="AE588" s="99" t="s">
        <v>117</v>
      </c>
      <c r="AF588" s="101">
        <v>41421</v>
      </c>
      <c r="AG588" s="104">
        <v>5</v>
      </c>
      <c r="AH588" s="101">
        <v>41496</v>
      </c>
      <c r="AI588" s="104">
        <v>8</v>
      </c>
      <c r="AJ588" s="99" t="s">
        <v>119</v>
      </c>
      <c r="AK588" s="99"/>
      <c r="AL588" s="99"/>
      <c r="AM588" s="110"/>
      <c r="AN588" s="104" t="s">
        <v>623</v>
      </c>
      <c r="AO588" s="100"/>
      <c r="AP588" s="107"/>
      <c r="AQ588" s="105" t="s">
        <v>5348</v>
      </c>
      <c r="AR588" s="107"/>
      <c r="AS588" s="96">
        <v>8</v>
      </c>
      <c r="AT588" s="96" t="s">
        <v>7646</v>
      </c>
    </row>
    <row r="589" spans="1:46" ht="15.75" customHeight="1" x14ac:dyDescent="0.2">
      <c r="A589" s="118">
        <v>20564</v>
      </c>
      <c r="B589" s="119" t="s">
        <v>5526</v>
      </c>
      <c r="C589" s="119" t="s">
        <v>5527</v>
      </c>
      <c r="D589" s="100" t="s">
        <v>138</v>
      </c>
      <c r="E589" s="101">
        <v>30709</v>
      </c>
      <c r="F589" s="100" t="s">
        <v>5528</v>
      </c>
      <c r="G589" s="99" t="s">
        <v>5529</v>
      </c>
      <c r="H589" s="100" t="s">
        <v>5530</v>
      </c>
      <c r="I589" s="101">
        <v>38285</v>
      </c>
      <c r="J589" s="102" t="s">
        <v>2565</v>
      </c>
      <c r="K589" s="100" t="s">
        <v>4020</v>
      </c>
      <c r="L589" s="100" t="s">
        <v>4038</v>
      </c>
      <c r="M589" s="102" t="s">
        <v>2741</v>
      </c>
      <c r="N589" s="103">
        <v>2008</v>
      </c>
      <c r="O589" s="99" t="s">
        <v>6106</v>
      </c>
      <c r="P589" s="100"/>
      <c r="Q589" s="102" t="s">
        <v>7622</v>
      </c>
      <c r="R589" s="100"/>
      <c r="S589" s="99" t="s">
        <v>7594</v>
      </c>
      <c r="T589" s="99"/>
      <c r="U589" s="100"/>
      <c r="V589" s="100"/>
      <c r="W589" s="100"/>
      <c r="X589" s="100" t="s">
        <v>16</v>
      </c>
      <c r="Y589" s="99" t="s">
        <v>3011</v>
      </c>
      <c r="Z589" s="99"/>
      <c r="AA589" s="99" t="s">
        <v>139</v>
      </c>
      <c r="AB589" s="105" t="s">
        <v>230</v>
      </c>
      <c r="AC589" s="100" t="s">
        <v>31</v>
      </c>
      <c r="AD589" s="99" t="s">
        <v>37</v>
      </c>
      <c r="AE589" s="99" t="s">
        <v>117</v>
      </c>
      <c r="AF589" s="101">
        <v>41421</v>
      </c>
      <c r="AG589" s="104">
        <v>5</v>
      </c>
      <c r="AH589" s="101">
        <v>41533</v>
      </c>
      <c r="AI589" s="104">
        <v>9</v>
      </c>
      <c r="AJ589" s="105" t="s">
        <v>119</v>
      </c>
      <c r="AK589" s="99"/>
      <c r="AL589" s="99"/>
      <c r="AM589" s="110"/>
      <c r="AN589" s="104" t="s">
        <v>623</v>
      </c>
      <c r="AO589" s="100"/>
      <c r="AP589" s="107"/>
      <c r="AQ589" s="105" t="s">
        <v>5348</v>
      </c>
      <c r="AR589" s="107"/>
      <c r="AS589" s="96">
        <v>1</v>
      </c>
      <c r="AT589" s="96" t="s">
        <v>7646</v>
      </c>
    </row>
    <row r="590" spans="1:46" ht="15.75" customHeight="1" x14ac:dyDescent="0.2">
      <c r="A590" s="118">
        <v>20565</v>
      </c>
      <c r="B590" s="119" t="s">
        <v>5766</v>
      </c>
      <c r="C590" s="119" t="s">
        <v>783</v>
      </c>
      <c r="D590" s="102" t="s">
        <v>138</v>
      </c>
      <c r="E590" s="101">
        <v>32212</v>
      </c>
      <c r="F590" s="102" t="s">
        <v>355</v>
      </c>
      <c r="G590" s="105" t="s">
        <v>4510</v>
      </c>
      <c r="H590" s="102" t="s">
        <v>6035</v>
      </c>
      <c r="I590" s="101">
        <v>38762</v>
      </c>
      <c r="J590" s="102" t="s">
        <v>355</v>
      </c>
      <c r="K590" s="102" t="s">
        <v>4044</v>
      </c>
      <c r="L590" s="102" t="s">
        <v>6036</v>
      </c>
      <c r="M590" s="102" t="s">
        <v>1747</v>
      </c>
      <c r="N590" s="103">
        <v>2011</v>
      </c>
      <c r="O590" s="216" t="s">
        <v>6042</v>
      </c>
      <c r="P590" s="100"/>
      <c r="Q590" s="102" t="s">
        <v>6043</v>
      </c>
      <c r="R590" s="145" t="s">
        <v>6045</v>
      </c>
      <c r="S590" s="105" t="s">
        <v>6044</v>
      </c>
      <c r="T590" s="105" t="s">
        <v>6046</v>
      </c>
      <c r="U590" s="102" t="s">
        <v>6047</v>
      </c>
      <c r="V590" s="102" t="s">
        <v>4152</v>
      </c>
      <c r="W590" s="102" t="s">
        <v>6048</v>
      </c>
      <c r="X590" s="102" t="s">
        <v>16</v>
      </c>
      <c r="Y590" s="99" t="s">
        <v>3011</v>
      </c>
      <c r="Z590" s="99"/>
      <c r="AA590" s="99" t="s">
        <v>139</v>
      </c>
      <c r="AB590" s="105" t="s">
        <v>230</v>
      </c>
      <c r="AC590" s="100" t="s">
        <v>31</v>
      </c>
      <c r="AD590" s="99" t="s">
        <v>37</v>
      </c>
      <c r="AE590" s="99" t="s">
        <v>117</v>
      </c>
      <c r="AF590" s="101">
        <v>41421</v>
      </c>
      <c r="AG590" s="104">
        <v>5</v>
      </c>
      <c r="AH590" s="101"/>
      <c r="AI590" s="104" t="s">
        <v>623</v>
      </c>
      <c r="AJ590" s="99" t="s">
        <v>163</v>
      </c>
      <c r="AK590" s="99"/>
      <c r="AL590" s="99"/>
      <c r="AM590" s="110">
        <v>41498</v>
      </c>
      <c r="AN590" s="104">
        <v>8</v>
      </c>
      <c r="AO590" s="100"/>
      <c r="AP590" s="107"/>
      <c r="AQ590" s="105" t="s">
        <v>5348</v>
      </c>
      <c r="AR590" s="107"/>
      <c r="AS590" s="96">
        <v>3</v>
      </c>
      <c r="AT590" s="96" t="s">
        <v>7646</v>
      </c>
    </row>
    <row r="591" spans="1:46" ht="15.75" customHeight="1" x14ac:dyDescent="0.2">
      <c r="A591" s="118">
        <v>20566</v>
      </c>
      <c r="B591" s="119" t="s">
        <v>247</v>
      </c>
      <c r="C591" s="119" t="s">
        <v>1493</v>
      </c>
      <c r="D591" s="100" t="s">
        <v>138</v>
      </c>
      <c r="E591" s="101">
        <v>32922</v>
      </c>
      <c r="F591" s="100" t="s">
        <v>430</v>
      </c>
      <c r="G591" s="99" t="s">
        <v>4541</v>
      </c>
      <c r="H591" s="100" t="s">
        <v>6004</v>
      </c>
      <c r="I591" s="101">
        <v>38369</v>
      </c>
      <c r="J591" s="100" t="s">
        <v>430</v>
      </c>
      <c r="K591" s="100" t="s">
        <v>4020</v>
      </c>
      <c r="L591" s="100" t="s">
        <v>4106</v>
      </c>
      <c r="M591" s="102" t="s">
        <v>6005</v>
      </c>
      <c r="N591" s="103">
        <v>2012</v>
      </c>
      <c r="O591" s="216" t="s">
        <v>6006</v>
      </c>
      <c r="P591" s="100"/>
      <c r="Q591" s="100" t="s">
        <v>6007</v>
      </c>
      <c r="R591" s="100"/>
      <c r="S591" s="99" t="s">
        <v>6008</v>
      </c>
      <c r="T591" s="99" t="s">
        <v>6008</v>
      </c>
      <c r="U591" s="100" t="s">
        <v>6009</v>
      </c>
      <c r="V591" s="100" t="s">
        <v>4097</v>
      </c>
      <c r="W591" s="100"/>
      <c r="X591" s="100" t="s">
        <v>16</v>
      </c>
      <c r="Y591" s="99" t="s">
        <v>3011</v>
      </c>
      <c r="Z591" s="99"/>
      <c r="AA591" s="99" t="s">
        <v>139</v>
      </c>
      <c r="AB591" s="105" t="s">
        <v>230</v>
      </c>
      <c r="AC591" s="100" t="s">
        <v>31</v>
      </c>
      <c r="AD591" s="99" t="s">
        <v>37</v>
      </c>
      <c r="AE591" s="99" t="s">
        <v>117</v>
      </c>
      <c r="AF591" s="101">
        <v>41421</v>
      </c>
      <c r="AG591" s="104">
        <v>5</v>
      </c>
      <c r="AH591" s="101">
        <v>41496</v>
      </c>
      <c r="AI591" s="104">
        <v>8</v>
      </c>
      <c r="AJ591" s="99" t="s">
        <v>119</v>
      </c>
      <c r="AK591" s="99"/>
      <c r="AL591" s="99"/>
      <c r="AM591" s="110"/>
      <c r="AN591" s="104" t="s">
        <v>623</v>
      </c>
      <c r="AO591" s="100"/>
      <c r="AP591" s="107"/>
      <c r="AQ591" s="105" t="s">
        <v>5348</v>
      </c>
      <c r="AR591" s="107"/>
      <c r="AS591" s="96">
        <v>2</v>
      </c>
      <c r="AT591" s="96" t="s">
        <v>7646</v>
      </c>
    </row>
    <row r="592" spans="1:46" ht="15.75" customHeight="1" x14ac:dyDescent="0.2">
      <c r="A592" s="118">
        <v>20567</v>
      </c>
      <c r="B592" s="119" t="s">
        <v>5778</v>
      </c>
      <c r="C592" s="119" t="s">
        <v>2955</v>
      </c>
      <c r="D592" s="100" t="s">
        <v>109</v>
      </c>
      <c r="E592" s="101">
        <v>29735</v>
      </c>
      <c r="F592" s="100" t="s">
        <v>282</v>
      </c>
      <c r="G592" s="99" t="s">
        <v>4510</v>
      </c>
      <c r="H592" s="100" t="s">
        <v>6061</v>
      </c>
      <c r="I592" s="101">
        <v>40765</v>
      </c>
      <c r="J592" s="100" t="s">
        <v>110</v>
      </c>
      <c r="K592" s="100" t="s">
        <v>134</v>
      </c>
      <c r="L592" s="100" t="s">
        <v>6062</v>
      </c>
      <c r="M592" s="102" t="s">
        <v>2422</v>
      </c>
      <c r="N592" s="103">
        <v>2011</v>
      </c>
      <c r="O592" s="99" t="s">
        <v>6107</v>
      </c>
      <c r="P592" s="100"/>
      <c r="Q592" s="100" t="s">
        <v>6063</v>
      </c>
      <c r="R592" s="145" t="s">
        <v>6064</v>
      </c>
      <c r="S592" s="111" t="s">
        <v>6065</v>
      </c>
      <c r="T592" s="149" t="s">
        <v>6065</v>
      </c>
      <c r="U592" s="104" t="s">
        <v>6066</v>
      </c>
      <c r="V592" s="104" t="s">
        <v>6067</v>
      </c>
      <c r="W592" s="100" t="s">
        <v>6068</v>
      </c>
      <c r="X592" s="100" t="s">
        <v>12</v>
      </c>
      <c r="Y592" s="99" t="s">
        <v>308</v>
      </c>
      <c r="Z592" s="99"/>
      <c r="AA592" s="99">
        <v>1</v>
      </c>
      <c r="AB592" s="105" t="s">
        <v>230</v>
      </c>
      <c r="AC592" s="100" t="s">
        <v>7918</v>
      </c>
      <c r="AD592" s="99"/>
      <c r="AE592" s="99" t="s">
        <v>117</v>
      </c>
      <c r="AF592" s="101"/>
      <c r="AG592" s="104" t="s">
        <v>623</v>
      </c>
      <c r="AH592" s="101">
        <v>41426</v>
      </c>
      <c r="AI592" s="104">
        <v>6</v>
      </c>
      <c r="AJ592" s="99" t="s">
        <v>119</v>
      </c>
      <c r="AK592" s="99"/>
      <c r="AL592" s="99"/>
      <c r="AM592" s="110"/>
      <c r="AN592" s="104" t="s">
        <v>623</v>
      </c>
      <c r="AO592" s="100"/>
      <c r="AP592" s="107"/>
      <c r="AQ592" s="99" t="s">
        <v>5347</v>
      </c>
      <c r="AR592" s="107"/>
      <c r="AS592" s="96">
        <v>5</v>
      </c>
      <c r="AT592" s="96" t="s">
        <v>7646</v>
      </c>
    </row>
    <row r="593" spans="1:46" ht="15.75" customHeight="1" x14ac:dyDescent="0.2">
      <c r="A593" s="118">
        <v>20568</v>
      </c>
      <c r="B593" s="119" t="s">
        <v>5779</v>
      </c>
      <c r="C593" s="119" t="s">
        <v>2708</v>
      </c>
      <c r="D593" s="100" t="s">
        <v>109</v>
      </c>
      <c r="E593" s="101">
        <v>32385</v>
      </c>
      <c r="F593" s="100" t="s">
        <v>275</v>
      </c>
      <c r="G593" s="99" t="s">
        <v>275</v>
      </c>
      <c r="H593" s="100" t="s">
        <v>6069</v>
      </c>
      <c r="I593" s="101">
        <v>38559</v>
      </c>
      <c r="J593" s="100" t="s">
        <v>275</v>
      </c>
      <c r="K593" s="100"/>
      <c r="L593" s="100"/>
      <c r="M593" s="102"/>
      <c r="N593" s="103"/>
      <c r="O593" s="99" t="s">
        <v>6108</v>
      </c>
      <c r="P593" s="100"/>
      <c r="Q593" s="100"/>
      <c r="R593" s="100"/>
      <c r="S593" s="99" t="s">
        <v>6070</v>
      </c>
      <c r="T593" s="150" t="s">
        <v>6070</v>
      </c>
      <c r="U593" s="100" t="s">
        <v>6071</v>
      </c>
      <c r="V593" s="100" t="s">
        <v>6072</v>
      </c>
      <c r="W593" s="100"/>
      <c r="X593" s="100" t="s">
        <v>17</v>
      </c>
      <c r="Y593" s="99" t="s">
        <v>5252</v>
      </c>
      <c r="Z593" s="99"/>
      <c r="AA593" s="99" t="s">
        <v>139</v>
      </c>
      <c r="AB593" s="105" t="s">
        <v>230</v>
      </c>
      <c r="AC593" s="102" t="s">
        <v>58</v>
      </c>
      <c r="AD593" s="99" t="s">
        <v>2977</v>
      </c>
      <c r="AE593" s="105" t="s">
        <v>117</v>
      </c>
      <c r="AF593" s="101"/>
      <c r="AG593" s="104" t="s">
        <v>623</v>
      </c>
      <c r="AH593" s="101">
        <v>41426</v>
      </c>
      <c r="AI593" s="104">
        <v>6</v>
      </c>
      <c r="AJ593" s="105" t="s">
        <v>119</v>
      </c>
      <c r="AK593" s="99"/>
      <c r="AL593" s="99"/>
      <c r="AM593" s="110"/>
      <c r="AN593" s="104" t="s">
        <v>623</v>
      </c>
      <c r="AO593" s="100"/>
      <c r="AP593" s="107"/>
      <c r="AQ593" s="105" t="s">
        <v>5347</v>
      </c>
      <c r="AR593" s="107"/>
      <c r="AS593" s="96">
        <v>8</v>
      </c>
      <c r="AT593" s="96" t="s">
        <v>7646</v>
      </c>
    </row>
    <row r="594" spans="1:46" ht="15.75" customHeight="1" x14ac:dyDescent="0.2">
      <c r="A594" s="118">
        <v>20569</v>
      </c>
      <c r="B594" s="127" t="s">
        <v>1771</v>
      </c>
      <c r="C594" s="127" t="s">
        <v>435</v>
      </c>
      <c r="D594" s="102" t="s">
        <v>138</v>
      </c>
      <c r="E594" s="101">
        <v>32635</v>
      </c>
      <c r="F594" s="102" t="s">
        <v>275</v>
      </c>
      <c r="G594" s="105" t="s">
        <v>275</v>
      </c>
      <c r="H594" s="102" t="s">
        <v>6029</v>
      </c>
      <c r="I594" s="101">
        <v>40721</v>
      </c>
      <c r="J594" s="102" t="s">
        <v>275</v>
      </c>
      <c r="K594" s="102" t="s">
        <v>4020</v>
      </c>
      <c r="L594" s="102" t="s">
        <v>538</v>
      </c>
      <c r="M594" s="102" t="s">
        <v>6030</v>
      </c>
      <c r="N594" s="103">
        <v>2011</v>
      </c>
      <c r="O594" s="216" t="s">
        <v>6031</v>
      </c>
      <c r="P594" s="100"/>
      <c r="Q594" s="102" t="s">
        <v>6032</v>
      </c>
      <c r="R594" s="145" t="s">
        <v>6033</v>
      </c>
      <c r="S594" s="105" t="s">
        <v>6034</v>
      </c>
      <c r="T594" s="105" t="s">
        <v>6034</v>
      </c>
      <c r="U594" s="100" t="s">
        <v>6073</v>
      </c>
      <c r="V594" s="100" t="s">
        <v>4097</v>
      </c>
      <c r="W594" s="100"/>
      <c r="X594" s="102" t="s">
        <v>3012</v>
      </c>
      <c r="Y594" s="99" t="s">
        <v>3013</v>
      </c>
      <c r="Z594" s="99"/>
      <c r="AA594" s="99" t="s">
        <v>139</v>
      </c>
      <c r="AB594" s="105" t="s">
        <v>230</v>
      </c>
      <c r="AC594" s="100" t="s">
        <v>2631</v>
      </c>
      <c r="AD594" s="99" t="s">
        <v>5893</v>
      </c>
      <c r="AE594" s="99" t="s">
        <v>117</v>
      </c>
      <c r="AF594" s="101">
        <v>41438</v>
      </c>
      <c r="AG594" s="104">
        <v>6</v>
      </c>
      <c r="AH594" s="101">
        <v>41500</v>
      </c>
      <c r="AI594" s="104">
        <v>8</v>
      </c>
      <c r="AJ594" s="99" t="s">
        <v>119</v>
      </c>
      <c r="AK594" s="99"/>
      <c r="AL594" s="99"/>
      <c r="AM594" s="110"/>
      <c r="AN594" s="104" t="s">
        <v>623</v>
      </c>
      <c r="AO594" s="100"/>
      <c r="AP594" s="107"/>
      <c r="AQ594" s="99" t="s">
        <v>5348</v>
      </c>
      <c r="AR594" s="107"/>
      <c r="AS594" s="96">
        <v>5</v>
      </c>
      <c r="AT594" s="96" t="s">
        <v>7646</v>
      </c>
    </row>
    <row r="595" spans="1:46" ht="15.75" customHeight="1" x14ac:dyDescent="0.2">
      <c r="A595" s="118">
        <v>20570</v>
      </c>
      <c r="B595" s="127" t="s">
        <v>5780</v>
      </c>
      <c r="C595" s="127" t="s">
        <v>462</v>
      </c>
      <c r="D595" s="102" t="s">
        <v>138</v>
      </c>
      <c r="E595" s="101">
        <v>32436</v>
      </c>
      <c r="F595" s="100" t="s">
        <v>110</v>
      </c>
      <c r="G595" s="99" t="s">
        <v>110</v>
      </c>
      <c r="H595" s="100" t="s">
        <v>6074</v>
      </c>
      <c r="I595" s="101">
        <v>37883</v>
      </c>
      <c r="J595" s="100" t="s">
        <v>110</v>
      </c>
      <c r="K595" s="100" t="s">
        <v>4020</v>
      </c>
      <c r="L595" s="100" t="s">
        <v>6075</v>
      </c>
      <c r="M595" s="102" t="s">
        <v>2162</v>
      </c>
      <c r="N595" s="103">
        <v>2012</v>
      </c>
      <c r="O595" s="99" t="s">
        <v>6109</v>
      </c>
      <c r="P595" s="100"/>
      <c r="Q595" s="100" t="s">
        <v>6076</v>
      </c>
      <c r="R595" s="100"/>
      <c r="S595" s="99" t="s">
        <v>6077</v>
      </c>
      <c r="T595" s="99" t="s">
        <v>6077</v>
      </c>
      <c r="U595" s="100" t="s">
        <v>6078</v>
      </c>
      <c r="V595" s="100" t="s">
        <v>6072</v>
      </c>
      <c r="W595" s="100"/>
      <c r="X595" s="102" t="s">
        <v>3012</v>
      </c>
      <c r="Y595" s="99" t="s">
        <v>3013</v>
      </c>
      <c r="Z595" s="99"/>
      <c r="AA595" s="99" t="s">
        <v>139</v>
      </c>
      <c r="AB595" s="105" t="s">
        <v>230</v>
      </c>
      <c r="AC595" s="102" t="s">
        <v>2567</v>
      </c>
      <c r="AD595" s="105" t="s">
        <v>2845</v>
      </c>
      <c r="AE595" s="105" t="s">
        <v>117</v>
      </c>
      <c r="AF595" s="101">
        <v>41438</v>
      </c>
      <c r="AG595" s="104">
        <v>6</v>
      </c>
      <c r="AH595" s="101">
        <v>41500</v>
      </c>
      <c r="AI595" s="104">
        <v>8</v>
      </c>
      <c r="AJ595" s="99" t="s">
        <v>119</v>
      </c>
      <c r="AK595" s="99"/>
      <c r="AL595" s="99"/>
      <c r="AM595" s="110"/>
      <c r="AN595" s="104" t="s">
        <v>623</v>
      </c>
      <c r="AO595" s="100"/>
      <c r="AP595" s="107"/>
      <c r="AQ595" s="99" t="s">
        <v>5348</v>
      </c>
      <c r="AR595" s="107"/>
      <c r="AS595" s="96">
        <v>10</v>
      </c>
      <c r="AT595" s="96" t="s">
        <v>7646</v>
      </c>
    </row>
    <row r="596" spans="1:46" ht="15.75" customHeight="1" x14ac:dyDescent="0.2">
      <c r="A596" s="118">
        <v>20571</v>
      </c>
      <c r="B596" s="119" t="s">
        <v>540</v>
      </c>
      <c r="C596" s="119" t="s">
        <v>205</v>
      </c>
      <c r="D596" s="100" t="s">
        <v>138</v>
      </c>
      <c r="E596" s="101">
        <v>33158</v>
      </c>
      <c r="F596" s="100" t="s">
        <v>162</v>
      </c>
      <c r="G596" s="99" t="s">
        <v>4484</v>
      </c>
      <c r="H596" s="100" t="s">
        <v>5997</v>
      </c>
      <c r="I596" s="101">
        <v>40862</v>
      </c>
      <c r="J596" s="100" t="s">
        <v>162</v>
      </c>
      <c r="K596" s="100" t="s">
        <v>4020</v>
      </c>
      <c r="L596" s="100" t="s">
        <v>681</v>
      </c>
      <c r="M596" s="102" t="s">
        <v>1915</v>
      </c>
      <c r="N596" s="103">
        <v>2012</v>
      </c>
      <c r="O596" s="216" t="s">
        <v>5998</v>
      </c>
      <c r="P596" s="100" t="s">
        <v>5999</v>
      </c>
      <c r="Q596" s="100" t="s">
        <v>6000</v>
      </c>
      <c r="R596" s="145" t="s">
        <v>6001</v>
      </c>
      <c r="S596" s="99" t="s">
        <v>6002</v>
      </c>
      <c r="T596" s="99" t="s">
        <v>6003</v>
      </c>
      <c r="U596" s="100" t="s">
        <v>6079</v>
      </c>
      <c r="V596" s="100" t="s">
        <v>4097</v>
      </c>
      <c r="W596" s="100"/>
      <c r="X596" s="100" t="s">
        <v>16</v>
      </c>
      <c r="Y596" s="99" t="s">
        <v>3011</v>
      </c>
      <c r="Z596" s="99"/>
      <c r="AA596" s="99" t="s">
        <v>139</v>
      </c>
      <c r="AB596" s="105" t="s">
        <v>230</v>
      </c>
      <c r="AC596" s="100" t="s">
        <v>31</v>
      </c>
      <c r="AD596" s="99" t="s">
        <v>37</v>
      </c>
      <c r="AE596" s="99" t="s">
        <v>117</v>
      </c>
      <c r="AF596" s="101">
        <v>41435</v>
      </c>
      <c r="AG596" s="104">
        <v>6</v>
      </c>
      <c r="AH596" s="101">
        <v>41496</v>
      </c>
      <c r="AI596" s="104">
        <v>8</v>
      </c>
      <c r="AJ596" s="99" t="s">
        <v>163</v>
      </c>
      <c r="AK596" s="99"/>
      <c r="AL596" s="99"/>
      <c r="AM596" s="110"/>
      <c r="AN596" s="104" t="s">
        <v>623</v>
      </c>
      <c r="AO596" s="100"/>
      <c r="AP596" s="107"/>
      <c r="AQ596" s="105" t="s">
        <v>5348</v>
      </c>
      <c r="AR596" s="107"/>
      <c r="AS596" s="96">
        <v>10</v>
      </c>
      <c r="AT596" s="96" t="s">
        <v>7646</v>
      </c>
    </row>
    <row r="597" spans="1:46" ht="15.75" customHeight="1" x14ac:dyDescent="0.2">
      <c r="A597" s="118">
        <v>20572</v>
      </c>
      <c r="B597" s="119" t="s">
        <v>6120</v>
      </c>
      <c r="C597" s="119" t="s">
        <v>445</v>
      </c>
      <c r="D597" s="100" t="s">
        <v>138</v>
      </c>
      <c r="E597" s="101">
        <v>32644</v>
      </c>
      <c r="F597" s="100" t="s">
        <v>110</v>
      </c>
      <c r="G597" s="99" t="s">
        <v>336</v>
      </c>
      <c r="H597" s="100" t="s">
        <v>6182</v>
      </c>
      <c r="I597" s="101">
        <v>40794</v>
      </c>
      <c r="J597" s="100" t="s">
        <v>110</v>
      </c>
      <c r="K597" s="100" t="s">
        <v>4020</v>
      </c>
      <c r="L597" s="100" t="s">
        <v>328</v>
      </c>
      <c r="M597" s="102" t="s">
        <v>6183</v>
      </c>
      <c r="N597" s="103">
        <v>2010</v>
      </c>
      <c r="O597" s="216" t="s">
        <v>6184</v>
      </c>
      <c r="P597" s="100"/>
      <c r="Q597" s="100" t="s">
        <v>6185</v>
      </c>
      <c r="R597" s="100"/>
      <c r="S597" s="99" t="s">
        <v>6186</v>
      </c>
      <c r="T597" s="99" t="s">
        <v>6187</v>
      </c>
      <c r="U597" s="100"/>
      <c r="V597" s="100"/>
      <c r="W597" s="100"/>
      <c r="X597" s="100" t="s">
        <v>17</v>
      </c>
      <c r="Y597" s="99" t="s">
        <v>5252</v>
      </c>
      <c r="Z597" s="99"/>
      <c r="AA597" s="99" t="s">
        <v>139</v>
      </c>
      <c r="AB597" s="105" t="s">
        <v>230</v>
      </c>
      <c r="AC597" s="102" t="s">
        <v>31</v>
      </c>
      <c r="AD597" s="105" t="s">
        <v>33</v>
      </c>
      <c r="AE597" s="105" t="s">
        <v>117</v>
      </c>
      <c r="AF597" s="101">
        <v>41449</v>
      </c>
      <c r="AG597" s="104">
        <v>6</v>
      </c>
      <c r="AH597" s="101"/>
      <c r="AI597" s="104" t="s">
        <v>623</v>
      </c>
      <c r="AJ597" s="99" t="s">
        <v>163</v>
      </c>
      <c r="AK597" s="99"/>
      <c r="AL597" s="99"/>
      <c r="AM597" s="110">
        <v>41540</v>
      </c>
      <c r="AN597" s="104">
        <v>9</v>
      </c>
      <c r="AO597" s="100"/>
      <c r="AP597" s="107"/>
      <c r="AQ597" s="105" t="s">
        <v>5348</v>
      </c>
      <c r="AR597" s="107"/>
      <c r="AS597" s="96">
        <v>5</v>
      </c>
      <c r="AT597" s="96" t="s">
        <v>7646</v>
      </c>
    </row>
    <row r="598" spans="1:46" ht="15.75" customHeight="1" x14ac:dyDescent="0.2">
      <c r="A598" s="118">
        <v>20573</v>
      </c>
      <c r="B598" s="127" t="s">
        <v>6010</v>
      </c>
      <c r="C598" s="127" t="s">
        <v>527</v>
      </c>
      <c r="D598" s="100" t="s">
        <v>138</v>
      </c>
      <c r="E598" s="101">
        <v>32028</v>
      </c>
      <c r="F598" s="100" t="s">
        <v>153</v>
      </c>
      <c r="G598" s="99" t="s">
        <v>4476</v>
      </c>
      <c r="H598" s="100" t="s">
        <v>6080</v>
      </c>
      <c r="I598" s="101">
        <v>40876</v>
      </c>
      <c r="J598" s="100" t="s">
        <v>110</v>
      </c>
      <c r="K598" s="100" t="s">
        <v>4020</v>
      </c>
      <c r="L598" s="100" t="s">
        <v>484</v>
      </c>
      <c r="M598" s="102" t="s">
        <v>5417</v>
      </c>
      <c r="N598" s="103">
        <v>2009</v>
      </c>
      <c r="O598" s="216" t="s">
        <v>6013</v>
      </c>
      <c r="P598" s="100"/>
      <c r="Q598" s="100" t="s">
        <v>7960</v>
      </c>
      <c r="R598" s="100"/>
      <c r="S598" s="99" t="s">
        <v>6081</v>
      </c>
      <c r="T598" s="99" t="s">
        <v>6081</v>
      </c>
      <c r="U598" s="100" t="s">
        <v>6082</v>
      </c>
      <c r="V598" s="100" t="s">
        <v>6083</v>
      </c>
      <c r="W598" s="100" t="s">
        <v>6084</v>
      </c>
      <c r="X598" s="100" t="s">
        <v>16</v>
      </c>
      <c r="Y598" s="99" t="s">
        <v>3011</v>
      </c>
      <c r="Z598" s="99"/>
      <c r="AA598" s="99" t="s">
        <v>139</v>
      </c>
      <c r="AB598" s="105" t="s">
        <v>230</v>
      </c>
      <c r="AC598" s="102" t="s">
        <v>31</v>
      </c>
      <c r="AD598" s="105" t="s">
        <v>37</v>
      </c>
      <c r="AE598" s="105" t="s">
        <v>117</v>
      </c>
      <c r="AF598" s="101">
        <v>41435</v>
      </c>
      <c r="AG598" s="104">
        <v>6</v>
      </c>
      <c r="AH598" s="101">
        <v>41496</v>
      </c>
      <c r="AI598" s="104">
        <v>8</v>
      </c>
      <c r="AJ598" s="105" t="s">
        <v>119</v>
      </c>
      <c r="AK598" s="99"/>
      <c r="AL598" s="99"/>
      <c r="AM598" s="110"/>
      <c r="AN598" s="104" t="s">
        <v>623</v>
      </c>
      <c r="AO598" s="100"/>
      <c r="AP598" s="107"/>
      <c r="AQ598" s="105" t="s">
        <v>5348</v>
      </c>
      <c r="AR598" s="107"/>
      <c r="AS598" s="96">
        <v>9</v>
      </c>
      <c r="AT598" s="96" t="s">
        <v>7646</v>
      </c>
    </row>
    <row r="599" spans="1:46" ht="15.75" customHeight="1" x14ac:dyDescent="0.2">
      <c r="A599" s="118">
        <v>20574</v>
      </c>
      <c r="B599" s="127" t="s">
        <v>754</v>
      </c>
      <c r="C599" s="127" t="s">
        <v>160</v>
      </c>
      <c r="D599" s="102" t="s">
        <v>138</v>
      </c>
      <c r="E599" s="101">
        <v>32307</v>
      </c>
      <c r="F599" s="102" t="s">
        <v>763</v>
      </c>
      <c r="G599" s="105" t="s">
        <v>4520</v>
      </c>
      <c r="H599" s="102" t="s">
        <v>6011</v>
      </c>
      <c r="I599" s="101">
        <v>39997</v>
      </c>
      <c r="J599" s="102" t="s">
        <v>763</v>
      </c>
      <c r="K599" s="102" t="s">
        <v>4020</v>
      </c>
      <c r="L599" s="102" t="s">
        <v>143</v>
      </c>
      <c r="M599" s="102" t="s">
        <v>6012</v>
      </c>
      <c r="N599" s="103">
        <v>2010</v>
      </c>
      <c r="O599" s="216" t="s">
        <v>6015</v>
      </c>
      <c r="P599" s="100"/>
      <c r="Q599" s="102" t="s">
        <v>6016</v>
      </c>
      <c r="R599" s="145" t="s">
        <v>6017</v>
      </c>
      <c r="S599" s="105" t="s">
        <v>6018</v>
      </c>
      <c r="T599" s="105" t="s">
        <v>6019</v>
      </c>
      <c r="U599" s="102" t="s">
        <v>587</v>
      </c>
      <c r="V599" s="102" t="s">
        <v>4152</v>
      </c>
      <c r="W599" s="102" t="s">
        <v>6020</v>
      </c>
      <c r="X599" s="102" t="s">
        <v>3012</v>
      </c>
      <c r="Y599" s="99" t="s">
        <v>3013</v>
      </c>
      <c r="Z599" s="99"/>
      <c r="AA599" s="99" t="s">
        <v>139</v>
      </c>
      <c r="AB599" s="105" t="s">
        <v>230</v>
      </c>
      <c r="AC599" s="102" t="s">
        <v>2567</v>
      </c>
      <c r="AD599" s="105" t="s">
        <v>2845</v>
      </c>
      <c r="AE599" s="105" t="s">
        <v>117</v>
      </c>
      <c r="AF599" s="101">
        <v>41438</v>
      </c>
      <c r="AG599" s="104">
        <v>6</v>
      </c>
      <c r="AH599" s="101"/>
      <c r="AI599" s="104" t="s">
        <v>623</v>
      </c>
      <c r="AJ599" s="105" t="s">
        <v>163</v>
      </c>
      <c r="AK599" s="154"/>
      <c r="AL599" s="99"/>
      <c r="AM599" s="110">
        <v>41470</v>
      </c>
      <c r="AN599" s="107">
        <v>7</v>
      </c>
      <c r="AO599" s="100"/>
      <c r="AP599" s="107"/>
      <c r="AQ599" s="105" t="s">
        <v>5348</v>
      </c>
      <c r="AR599" s="107"/>
      <c r="AS599" s="96">
        <v>6</v>
      </c>
      <c r="AT599" s="96" t="s">
        <v>7646</v>
      </c>
    </row>
    <row r="600" spans="1:46" ht="15.75" customHeight="1" x14ac:dyDescent="0.2">
      <c r="A600" s="118">
        <v>20575</v>
      </c>
      <c r="B600" s="127" t="s">
        <v>6021</v>
      </c>
      <c r="C600" s="127" t="s">
        <v>527</v>
      </c>
      <c r="D600" s="102" t="s">
        <v>138</v>
      </c>
      <c r="E600" s="101">
        <v>33526</v>
      </c>
      <c r="F600" s="102" t="s">
        <v>110</v>
      </c>
      <c r="G600" s="105" t="s">
        <v>184</v>
      </c>
      <c r="H600" s="102" t="s">
        <v>6022</v>
      </c>
      <c r="I600" s="101">
        <v>38726</v>
      </c>
      <c r="J600" s="102" t="s">
        <v>110</v>
      </c>
      <c r="K600" s="102" t="s">
        <v>4020</v>
      </c>
      <c r="L600" s="102" t="s">
        <v>143</v>
      </c>
      <c r="M600" s="102" t="s">
        <v>2744</v>
      </c>
      <c r="N600" s="103">
        <v>2012</v>
      </c>
      <c r="O600" s="216" t="s">
        <v>6023</v>
      </c>
      <c r="P600" s="100"/>
      <c r="Q600" s="102" t="s">
        <v>6024</v>
      </c>
      <c r="R600" s="145" t="s">
        <v>6025</v>
      </c>
      <c r="S600" s="105" t="s">
        <v>6026</v>
      </c>
      <c r="T600" s="105" t="s">
        <v>6026</v>
      </c>
      <c r="U600" s="102" t="s">
        <v>6027</v>
      </c>
      <c r="V600" s="102" t="s">
        <v>4097</v>
      </c>
      <c r="W600" s="102" t="s">
        <v>6028</v>
      </c>
      <c r="X600" s="100" t="s">
        <v>17</v>
      </c>
      <c r="Y600" s="99" t="s">
        <v>5252</v>
      </c>
      <c r="Z600" s="99"/>
      <c r="AA600" s="99" t="s">
        <v>139</v>
      </c>
      <c r="AB600" s="105" t="s">
        <v>230</v>
      </c>
      <c r="AC600" s="102" t="s">
        <v>201</v>
      </c>
      <c r="AD600" s="105" t="s">
        <v>5248</v>
      </c>
      <c r="AE600" s="105" t="s">
        <v>117</v>
      </c>
      <c r="AF600" s="101">
        <v>41438</v>
      </c>
      <c r="AG600" s="104">
        <v>6</v>
      </c>
      <c r="AH600" s="101">
        <v>41499</v>
      </c>
      <c r="AI600" s="104">
        <v>8</v>
      </c>
      <c r="AJ600" s="105" t="s">
        <v>119</v>
      </c>
      <c r="AK600" s="99"/>
      <c r="AL600" s="99"/>
      <c r="AM600" s="110"/>
      <c r="AN600" s="104" t="s">
        <v>623</v>
      </c>
      <c r="AO600" s="100"/>
      <c r="AP600" s="107"/>
      <c r="AQ600" s="105" t="s">
        <v>5347</v>
      </c>
      <c r="AR600" s="107"/>
      <c r="AS600" s="96">
        <v>10</v>
      </c>
      <c r="AT600" s="96" t="s">
        <v>7646</v>
      </c>
    </row>
    <row r="601" spans="1:46" ht="15.75" customHeight="1" x14ac:dyDescent="0.2">
      <c r="A601" s="118">
        <v>20576</v>
      </c>
      <c r="B601" s="127" t="s">
        <v>6037</v>
      </c>
      <c r="C601" s="127" t="s">
        <v>227</v>
      </c>
      <c r="D601" s="102" t="s">
        <v>138</v>
      </c>
      <c r="E601" s="101"/>
      <c r="F601" s="100"/>
      <c r="G601" s="99"/>
      <c r="H601" s="100"/>
      <c r="I601" s="101"/>
      <c r="J601" s="100"/>
      <c r="K601" s="100"/>
      <c r="L601" s="100"/>
      <c r="M601" s="102"/>
      <c r="N601" s="103"/>
      <c r="O601" s="216" t="s">
        <v>6053</v>
      </c>
      <c r="P601" s="100"/>
      <c r="Q601" s="100"/>
      <c r="R601" s="100"/>
      <c r="S601" s="99"/>
      <c r="T601" s="99"/>
      <c r="U601" s="100"/>
      <c r="V601" s="100"/>
      <c r="W601" s="100"/>
      <c r="X601" s="100" t="s">
        <v>16</v>
      </c>
      <c r="Y601" s="99" t="s">
        <v>3011</v>
      </c>
      <c r="Z601" s="99"/>
      <c r="AA601" s="99" t="s">
        <v>139</v>
      </c>
      <c r="AB601" s="105" t="s">
        <v>230</v>
      </c>
      <c r="AC601" s="102" t="s">
        <v>31</v>
      </c>
      <c r="AD601" s="105" t="s">
        <v>37</v>
      </c>
      <c r="AE601" s="105" t="s">
        <v>117</v>
      </c>
      <c r="AF601" s="101">
        <v>41435</v>
      </c>
      <c r="AG601" s="104">
        <v>6</v>
      </c>
      <c r="AH601" s="101"/>
      <c r="AI601" s="104" t="s">
        <v>623</v>
      </c>
      <c r="AJ601" s="105" t="s">
        <v>163</v>
      </c>
      <c r="AK601" s="99"/>
      <c r="AL601" s="99"/>
      <c r="AM601" s="110">
        <v>41436</v>
      </c>
      <c r="AN601" s="107">
        <v>6</v>
      </c>
      <c r="AO601" s="100"/>
      <c r="AP601" s="107"/>
      <c r="AQ601" s="105" t="s">
        <v>5348</v>
      </c>
      <c r="AR601" s="107"/>
      <c r="AS601" s="96" t="s">
        <v>623</v>
      </c>
      <c r="AT601" s="96" t="s">
        <v>7646</v>
      </c>
    </row>
    <row r="602" spans="1:46" ht="15.75" customHeight="1" x14ac:dyDescent="0.2">
      <c r="A602" s="118">
        <v>20577</v>
      </c>
      <c r="B602" s="127" t="s">
        <v>592</v>
      </c>
      <c r="C602" s="127" t="s">
        <v>711</v>
      </c>
      <c r="D602" s="100" t="s">
        <v>138</v>
      </c>
      <c r="E602" s="101"/>
      <c r="F602" s="100"/>
      <c r="G602" s="99"/>
      <c r="H602" s="100"/>
      <c r="I602" s="101"/>
      <c r="J602" s="100"/>
      <c r="K602" s="100"/>
      <c r="L602" s="100"/>
      <c r="M602" s="102"/>
      <c r="N602" s="103"/>
      <c r="O602" s="216" t="s">
        <v>6054</v>
      </c>
      <c r="P602" s="100"/>
      <c r="Q602" s="100"/>
      <c r="R602" s="100"/>
      <c r="S602" s="99"/>
      <c r="T602" s="99"/>
      <c r="U602" s="100"/>
      <c r="V602" s="100"/>
      <c r="W602" s="100"/>
      <c r="X602" s="100" t="s">
        <v>16</v>
      </c>
      <c r="Y602" s="99" t="s">
        <v>3011</v>
      </c>
      <c r="Z602" s="99"/>
      <c r="AA602" s="99" t="s">
        <v>139</v>
      </c>
      <c r="AB602" s="105" t="s">
        <v>230</v>
      </c>
      <c r="AC602" s="102" t="s">
        <v>31</v>
      </c>
      <c r="AD602" s="105" t="s">
        <v>37</v>
      </c>
      <c r="AE602" s="105" t="s">
        <v>117</v>
      </c>
      <c r="AF602" s="101">
        <v>41435</v>
      </c>
      <c r="AG602" s="104">
        <v>6</v>
      </c>
      <c r="AH602" s="101"/>
      <c r="AI602" s="104" t="s">
        <v>623</v>
      </c>
      <c r="AJ602" s="105" t="s">
        <v>163</v>
      </c>
      <c r="AK602" s="99"/>
      <c r="AL602" s="104" t="s">
        <v>623</v>
      </c>
      <c r="AM602" s="110">
        <v>41445</v>
      </c>
      <c r="AN602" s="107">
        <v>6</v>
      </c>
      <c r="AO602" s="100"/>
      <c r="AP602" s="107"/>
      <c r="AQ602" s="105" t="s">
        <v>5348</v>
      </c>
      <c r="AR602" s="107"/>
      <c r="AS602" s="96" t="s">
        <v>623</v>
      </c>
      <c r="AT602" s="96" t="s">
        <v>7646</v>
      </c>
    </row>
    <row r="603" spans="1:46" ht="15.75" customHeight="1" x14ac:dyDescent="0.2">
      <c r="A603" s="118">
        <v>20578</v>
      </c>
      <c r="B603" s="127" t="s">
        <v>6038</v>
      </c>
      <c r="C603" s="127" t="s">
        <v>177</v>
      </c>
      <c r="D603" s="100" t="s">
        <v>138</v>
      </c>
      <c r="E603" s="101"/>
      <c r="F603" s="100"/>
      <c r="G603" s="99"/>
      <c r="H603" s="100"/>
      <c r="I603" s="101"/>
      <c r="J603" s="100"/>
      <c r="K603" s="100"/>
      <c r="L603" s="100"/>
      <c r="M603" s="102"/>
      <c r="N603" s="103"/>
      <c r="O603" s="216" t="s">
        <v>6110</v>
      </c>
      <c r="P603" s="100"/>
      <c r="Q603" s="100"/>
      <c r="R603" s="100"/>
      <c r="S603" s="99"/>
      <c r="T603" s="99"/>
      <c r="U603" s="100"/>
      <c r="V603" s="100"/>
      <c r="W603" s="100"/>
      <c r="X603" s="100" t="s">
        <v>16</v>
      </c>
      <c r="Y603" s="99" t="s">
        <v>3011</v>
      </c>
      <c r="Z603" s="99"/>
      <c r="AA603" s="99" t="s">
        <v>139</v>
      </c>
      <c r="AB603" s="105" t="s">
        <v>230</v>
      </c>
      <c r="AC603" s="102" t="s">
        <v>31</v>
      </c>
      <c r="AD603" s="105" t="s">
        <v>37</v>
      </c>
      <c r="AE603" s="105" t="s">
        <v>117</v>
      </c>
      <c r="AF603" s="101"/>
      <c r="AG603" s="104" t="s">
        <v>623</v>
      </c>
      <c r="AH603" s="101"/>
      <c r="AI603" s="104" t="s">
        <v>623</v>
      </c>
      <c r="AJ603" s="105" t="s">
        <v>163</v>
      </c>
      <c r="AK603" s="99"/>
      <c r="AL603" s="99"/>
      <c r="AM603" s="110"/>
      <c r="AN603" s="107" t="s">
        <v>623</v>
      </c>
      <c r="AO603" s="100"/>
      <c r="AP603" s="107"/>
      <c r="AQ603" s="105" t="s">
        <v>5348</v>
      </c>
      <c r="AR603" s="107"/>
      <c r="AS603" s="96" t="s">
        <v>623</v>
      </c>
      <c r="AT603" s="96" t="s">
        <v>7646</v>
      </c>
    </row>
    <row r="604" spans="1:46" ht="15.75" customHeight="1" x14ac:dyDescent="0.2">
      <c r="A604" s="118">
        <v>20579</v>
      </c>
      <c r="B604" s="127" t="s">
        <v>456</v>
      </c>
      <c r="C604" s="127" t="s">
        <v>122</v>
      </c>
      <c r="D604" s="100" t="s">
        <v>138</v>
      </c>
      <c r="E604" s="101">
        <v>32938</v>
      </c>
      <c r="F604" s="100" t="s">
        <v>684</v>
      </c>
      <c r="G604" s="99" t="s">
        <v>336</v>
      </c>
      <c r="H604" s="100" t="s">
        <v>6136</v>
      </c>
      <c r="I604" s="101">
        <v>40137</v>
      </c>
      <c r="J604" s="100" t="s">
        <v>336</v>
      </c>
      <c r="K604" s="100" t="s">
        <v>4020</v>
      </c>
      <c r="L604" s="100" t="s">
        <v>143</v>
      </c>
      <c r="M604" s="102" t="s">
        <v>4029</v>
      </c>
      <c r="N604" s="103">
        <v>2012</v>
      </c>
      <c r="O604" s="216" t="s">
        <v>6111</v>
      </c>
      <c r="P604" s="100"/>
      <c r="Q604" s="100" t="s">
        <v>6137</v>
      </c>
      <c r="R604" s="145" t="s">
        <v>6138</v>
      </c>
      <c r="S604" s="99" t="s">
        <v>6139</v>
      </c>
      <c r="T604" s="99" t="s">
        <v>6140</v>
      </c>
      <c r="U604" s="100" t="s">
        <v>6141</v>
      </c>
      <c r="V604" s="100" t="s">
        <v>4097</v>
      </c>
      <c r="W604" s="100" t="s">
        <v>6142</v>
      </c>
      <c r="X604" s="100" t="s">
        <v>16</v>
      </c>
      <c r="Y604" s="99" t="s">
        <v>3011</v>
      </c>
      <c r="Z604" s="99"/>
      <c r="AA604" s="99" t="s">
        <v>139</v>
      </c>
      <c r="AB604" s="105" t="s">
        <v>230</v>
      </c>
      <c r="AC604" s="102" t="s">
        <v>31</v>
      </c>
      <c r="AD604" s="105" t="s">
        <v>37</v>
      </c>
      <c r="AE604" s="105" t="s">
        <v>117</v>
      </c>
      <c r="AF604" s="101">
        <v>41442</v>
      </c>
      <c r="AG604" s="104">
        <v>6</v>
      </c>
      <c r="AH604" s="101"/>
      <c r="AI604" s="104" t="s">
        <v>623</v>
      </c>
      <c r="AJ604" s="105" t="s">
        <v>163</v>
      </c>
      <c r="AK604" s="99"/>
      <c r="AL604" s="99"/>
      <c r="AM604" s="110">
        <v>41542</v>
      </c>
      <c r="AN604" s="104">
        <v>9</v>
      </c>
      <c r="AO604" s="100"/>
      <c r="AP604" s="107"/>
      <c r="AQ604" s="105" t="s">
        <v>5348</v>
      </c>
      <c r="AR604" s="107"/>
      <c r="AS604" s="96">
        <v>3</v>
      </c>
      <c r="AT604" s="96" t="s">
        <v>7646</v>
      </c>
    </row>
    <row r="605" spans="1:46" ht="15.75" customHeight="1" x14ac:dyDescent="0.2">
      <c r="A605" s="118">
        <v>20580</v>
      </c>
      <c r="B605" s="127" t="s">
        <v>6039</v>
      </c>
      <c r="C605" s="127" t="s">
        <v>152</v>
      </c>
      <c r="D605" s="100" t="s">
        <v>138</v>
      </c>
      <c r="E605" s="101">
        <v>32334</v>
      </c>
      <c r="F605" s="100" t="s">
        <v>1473</v>
      </c>
      <c r="G605" s="99" t="s">
        <v>1473</v>
      </c>
      <c r="H605" s="100" t="s">
        <v>6130</v>
      </c>
      <c r="I605" s="101">
        <v>39746</v>
      </c>
      <c r="J605" s="100" t="s">
        <v>110</v>
      </c>
      <c r="K605" s="100" t="s">
        <v>4020</v>
      </c>
      <c r="L605" s="100" t="s">
        <v>6131</v>
      </c>
      <c r="M605" s="102" t="s">
        <v>6132</v>
      </c>
      <c r="N605" s="103">
        <v>2012</v>
      </c>
      <c r="O605" s="216" t="s">
        <v>6112</v>
      </c>
      <c r="Q605" s="100" t="s">
        <v>6133</v>
      </c>
      <c r="R605" s="100"/>
      <c r="S605" s="99" t="s">
        <v>6134</v>
      </c>
      <c r="T605" s="99" t="s">
        <v>6135</v>
      </c>
      <c r="U605" s="100"/>
      <c r="V605" s="100"/>
      <c r="W605" s="100"/>
      <c r="X605" s="100" t="s">
        <v>16</v>
      </c>
      <c r="Y605" s="99" t="s">
        <v>3011</v>
      </c>
      <c r="Z605" s="99"/>
      <c r="AA605" s="99" t="s">
        <v>139</v>
      </c>
      <c r="AB605" s="105" t="s">
        <v>230</v>
      </c>
      <c r="AC605" s="102" t="s">
        <v>31</v>
      </c>
      <c r="AD605" s="105" t="s">
        <v>37</v>
      </c>
      <c r="AE605" s="105" t="s">
        <v>117</v>
      </c>
      <c r="AF605" s="101">
        <v>41435</v>
      </c>
      <c r="AG605" s="104">
        <v>6</v>
      </c>
      <c r="AH605" s="101">
        <v>41533</v>
      </c>
      <c r="AI605" s="104">
        <v>9</v>
      </c>
      <c r="AJ605" s="105" t="s">
        <v>163</v>
      </c>
      <c r="AK605" s="99"/>
      <c r="AL605" s="99"/>
      <c r="AM605" s="110"/>
      <c r="AN605" s="104" t="s">
        <v>623</v>
      </c>
      <c r="AO605" s="100"/>
      <c r="AP605" s="107"/>
      <c r="AQ605" s="105" t="s">
        <v>5348</v>
      </c>
      <c r="AR605" s="107"/>
      <c r="AS605" s="96">
        <v>7</v>
      </c>
      <c r="AT605" s="96" t="s">
        <v>7646</v>
      </c>
    </row>
    <row r="606" spans="1:46" ht="15.75" customHeight="1" x14ac:dyDescent="0.2">
      <c r="A606" s="118">
        <v>20581</v>
      </c>
      <c r="B606" s="127" t="s">
        <v>6390</v>
      </c>
      <c r="C606" s="127" t="s">
        <v>1533</v>
      </c>
      <c r="D606" s="100" t="s">
        <v>109</v>
      </c>
      <c r="E606" s="101">
        <v>32899</v>
      </c>
      <c r="F606" s="100"/>
      <c r="G606" s="99" t="s">
        <v>312</v>
      </c>
      <c r="H606" s="100" t="s">
        <v>6519</v>
      </c>
      <c r="I606" s="101">
        <v>39397</v>
      </c>
      <c r="J606" s="100" t="s">
        <v>312</v>
      </c>
      <c r="K606" s="102" t="s">
        <v>4020</v>
      </c>
      <c r="L606" s="102" t="s">
        <v>6770</v>
      </c>
      <c r="M606" s="102" t="s">
        <v>887</v>
      </c>
      <c r="N606" s="103">
        <v>2012</v>
      </c>
      <c r="O606" s="216" t="s">
        <v>6522</v>
      </c>
      <c r="P606" s="100"/>
      <c r="Q606" s="100" t="s">
        <v>6521</v>
      </c>
      <c r="R606" s="145"/>
      <c r="S606" s="99" t="s">
        <v>6520</v>
      </c>
      <c r="T606" s="105" t="s">
        <v>6771</v>
      </c>
      <c r="U606" s="102" t="s">
        <v>6772</v>
      </c>
      <c r="V606" s="102" t="s">
        <v>4097</v>
      </c>
      <c r="W606" s="100"/>
      <c r="X606" s="100" t="s">
        <v>17</v>
      </c>
      <c r="Y606" s="99" t="s">
        <v>5252</v>
      </c>
      <c r="Z606" s="99"/>
      <c r="AA606" s="99" t="s">
        <v>139</v>
      </c>
      <c r="AB606" s="105" t="s">
        <v>230</v>
      </c>
      <c r="AC606" s="102" t="s">
        <v>54</v>
      </c>
      <c r="AD606" s="105" t="s">
        <v>823</v>
      </c>
      <c r="AE606" s="105" t="s">
        <v>117</v>
      </c>
      <c r="AF606" s="101"/>
      <c r="AH606" s="101">
        <v>41487</v>
      </c>
      <c r="AI606" s="104">
        <v>8</v>
      </c>
      <c r="AJ606" s="105" t="s">
        <v>119</v>
      </c>
      <c r="AK606" s="99"/>
      <c r="AL606" s="99"/>
      <c r="AM606" s="110"/>
      <c r="AN606" s="104" t="s">
        <v>623</v>
      </c>
      <c r="AO606" s="100"/>
      <c r="AP606" s="107"/>
      <c r="AQ606" s="105" t="s">
        <v>5347</v>
      </c>
      <c r="AR606" s="107"/>
      <c r="AS606" s="96">
        <v>1</v>
      </c>
      <c r="AT606" s="96" t="s">
        <v>7646</v>
      </c>
    </row>
    <row r="607" spans="1:46" s="107" customFormat="1" ht="15.75" customHeight="1" x14ac:dyDescent="0.2">
      <c r="A607" s="221">
        <v>20582</v>
      </c>
      <c r="B607" s="222" t="s">
        <v>247</v>
      </c>
      <c r="C607" s="222" t="s">
        <v>6041</v>
      </c>
      <c r="D607" s="109" t="s">
        <v>138</v>
      </c>
      <c r="E607" s="110">
        <v>33039</v>
      </c>
      <c r="F607" s="109" t="s">
        <v>110</v>
      </c>
      <c r="G607" s="108" t="s">
        <v>1473</v>
      </c>
      <c r="H607" s="109" t="s">
        <v>6123</v>
      </c>
      <c r="I607" s="110">
        <v>39659</v>
      </c>
      <c r="J607" s="109" t="s">
        <v>110</v>
      </c>
      <c r="K607" s="109" t="s">
        <v>4020</v>
      </c>
      <c r="L607" s="109" t="s">
        <v>4106</v>
      </c>
      <c r="M607" s="109" t="s">
        <v>2162</v>
      </c>
      <c r="N607" s="223">
        <v>2013</v>
      </c>
      <c r="O607" s="224" t="s">
        <v>6113</v>
      </c>
      <c r="P607" s="109"/>
      <c r="Q607" s="109" t="s">
        <v>6124</v>
      </c>
      <c r="R607" s="225" t="s">
        <v>6125</v>
      </c>
      <c r="S607" s="108" t="s">
        <v>6126</v>
      </c>
      <c r="T607" s="108" t="s">
        <v>6127</v>
      </c>
      <c r="U607" s="109" t="s">
        <v>6128</v>
      </c>
      <c r="V607" s="109" t="s">
        <v>4097</v>
      </c>
      <c r="W607" s="109" t="s">
        <v>6129</v>
      </c>
      <c r="X607" s="109" t="s">
        <v>16</v>
      </c>
      <c r="Y607" s="99" t="s">
        <v>3011</v>
      </c>
      <c r="Z607" s="108"/>
      <c r="AA607" s="99" t="s">
        <v>139</v>
      </c>
      <c r="AB607" s="105" t="s">
        <v>230</v>
      </c>
      <c r="AC607" s="109" t="s">
        <v>31</v>
      </c>
      <c r="AD607" s="108" t="s">
        <v>37</v>
      </c>
      <c r="AE607" s="108" t="s">
        <v>117</v>
      </c>
      <c r="AF607" s="101">
        <v>41442</v>
      </c>
      <c r="AG607" s="104">
        <v>6</v>
      </c>
      <c r="AH607" s="101"/>
      <c r="AI607" s="104" t="s">
        <v>623</v>
      </c>
      <c r="AJ607" s="108" t="s">
        <v>163</v>
      </c>
      <c r="AK607" s="108"/>
      <c r="AL607" s="108"/>
      <c r="AM607" s="110">
        <v>41471</v>
      </c>
      <c r="AN607" s="107">
        <v>7</v>
      </c>
      <c r="AO607" s="109"/>
      <c r="AQ607" s="105" t="s">
        <v>5348</v>
      </c>
      <c r="AS607" s="96">
        <v>6</v>
      </c>
      <c r="AT607" s="96" t="s">
        <v>7646</v>
      </c>
    </row>
    <row r="608" spans="1:46" ht="15.75" customHeight="1" x14ac:dyDescent="0.2">
      <c r="A608" s="118">
        <v>20583</v>
      </c>
      <c r="B608" s="127" t="s">
        <v>6049</v>
      </c>
      <c r="C608" s="127" t="s">
        <v>205</v>
      </c>
      <c r="D608" s="100" t="s">
        <v>138</v>
      </c>
      <c r="E608" s="101">
        <v>32772</v>
      </c>
      <c r="F608" s="100" t="s">
        <v>275</v>
      </c>
      <c r="G608" s="99" t="s">
        <v>275</v>
      </c>
      <c r="H608" s="100" t="s">
        <v>7579</v>
      </c>
      <c r="I608" s="101">
        <v>38952</v>
      </c>
      <c r="J608" s="100" t="s">
        <v>275</v>
      </c>
      <c r="K608" s="100" t="s">
        <v>4020</v>
      </c>
      <c r="L608" s="100" t="s">
        <v>6085</v>
      </c>
      <c r="M608" s="102" t="s">
        <v>6086</v>
      </c>
      <c r="N608" s="103">
        <v>2011</v>
      </c>
      <c r="O608" s="216" t="s">
        <v>6114</v>
      </c>
      <c r="P608" s="100"/>
      <c r="Q608" s="102" t="s">
        <v>7904</v>
      </c>
      <c r="R608" s="100"/>
      <c r="S608" s="105" t="s">
        <v>7905</v>
      </c>
      <c r="T608" s="105" t="s">
        <v>7905</v>
      </c>
      <c r="U608" s="100" t="s">
        <v>6087</v>
      </c>
      <c r="V608" s="100" t="s">
        <v>4152</v>
      </c>
      <c r="W608" s="100"/>
      <c r="X608" s="102" t="s">
        <v>3012</v>
      </c>
      <c r="Y608" s="99" t="s">
        <v>3013</v>
      </c>
      <c r="Z608" s="99"/>
      <c r="AA608" s="99" t="s">
        <v>139</v>
      </c>
      <c r="AB608" s="105" t="s">
        <v>230</v>
      </c>
      <c r="AC608" s="102" t="s">
        <v>45</v>
      </c>
      <c r="AD608" s="105" t="s">
        <v>46</v>
      </c>
      <c r="AE608" s="105" t="s">
        <v>117</v>
      </c>
      <c r="AF608" s="101">
        <v>41442</v>
      </c>
      <c r="AG608" s="104">
        <v>6</v>
      </c>
      <c r="AH608" s="101">
        <v>41503</v>
      </c>
      <c r="AI608" s="104">
        <v>8</v>
      </c>
      <c r="AJ608" s="105" t="s">
        <v>119</v>
      </c>
      <c r="AK608" s="99"/>
      <c r="AL608" s="99"/>
      <c r="AM608" s="110"/>
      <c r="AN608" s="107" t="s">
        <v>623</v>
      </c>
      <c r="AO608" s="100"/>
      <c r="AP608" s="107"/>
      <c r="AQ608" s="105" t="s">
        <v>5348</v>
      </c>
      <c r="AR608" s="107"/>
      <c r="AS608" s="96">
        <v>9</v>
      </c>
      <c r="AT608" s="96" t="s">
        <v>7646</v>
      </c>
    </row>
    <row r="609" spans="1:46" ht="15.75" customHeight="1" x14ac:dyDescent="0.2">
      <c r="A609" s="118">
        <v>20584</v>
      </c>
      <c r="B609" s="127" t="s">
        <v>6050</v>
      </c>
      <c r="C609" s="127" t="s">
        <v>6051</v>
      </c>
      <c r="D609" s="100" t="s">
        <v>138</v>
      </c>
      <c r="E609" s="101"/>
      <c r="F609" s="100"/>
      <c r="G609" s="99"/>
      <c r="H609" s="100"/>
      <c r="I609" s="101"/>
      <c r="J609" s="100"/>
      <c r="K609" s="100"/>
      <c r="L609" s="100"/>
      <c r="M609" s="102"/>
      <c r="N609" s="103"/>
      <c r="O609" s="216" t="s">
        <v>6052</v>
      </c>
      <c r="P609" s="100"/>
      <c r="Q609" s="100"/>
      <c r="R609" s="100"/>
      <c r="S609" s="99"/>
      <c r="T609" s="99"/>
      <c r="U609" s="100"/>
      <c r="V609" s="100"/>
      <c r="W609" s="100"/>
      <c r="X609" s="102" t="s">
        <v>17</v>
      </c>
      <c r="Y609" s="99" t="s">
        <v>5252</v>
      </c>
      <c r="Z609" s="99"/>
      <c r="AA609" s="99" t="s">
        <v>139</v>
      </c>
      <c r="AB609" s="105" t="s">
        <v>230</v>
      </c>
      <c r="AC609" s="102" t="s">
        <v>58</v>
      </c>
      <c r="AD609" s="105" t="s">
        <v>59</v>
      </c>
      <c r="AE609" s="105" t="s">
        <v>117</v>
      </c>
      <c r="AF609" s="101">
        <v>41429</v>
      </c>
      <c r="AG609" s="104">
        <v>6</v>
      </c>
      <c r="AH609" s="101"/>
      <c r="AI609" s="104" t="s">
        <v>623</v>
      </c>
      <c r="AJ609" s="105" t="s">
        <v>163</v>
      </c>
      <c r="AK609" s="99"/>
      <c r="AL609" s="99"/>
      <c r="AM609" s="110">
        <v>41518</v>
      </c>
      <c r="AN609" s="104">
        <v>9</v>
      </c>
      <c r="AO609" s="100"/>
      <c r="AP609" s="107"/>
      <c r="AQ609" s="105" t="s">
        <v>5347</v>
      </c>
      <c r="AR609" s="107"/>
      <c r="AS609" s="96" t="s">
        <v>623</v>
      </c>
      <c r="AT609" s="96" t="s">
        <v>7646</v>
      </c>
    </row>
    <row r="610" spans="1:46" ht="15.75" customHeight="1" x14ac:dyDescent="0.2">
      <c r="A610" s="118">
        <v>20585</v>
      </c>
      <c r="B610" s="127" t="s">
        <v>247</v>
      </c>
      <c r="C610" s="127" t="s">
        <v>2342</v>
      </c>
      <c r="D610" s="100" t="s">
        <v>138</v>
      </c>
      <c r="E610" s="101">
        <v>32736</v>
      </c>
      <c r="F610" s="100" t="s">
        <v>581</v>
      </c>
      <c r="G610" s="99" t="s">
        <v>4506</v>
      </c>
      <c r="H610" s="100" t="s">
        <v>6055</v>
      </c>
      <c r="I610" s="101">
        <v>40271</v>
      </c>
      <c r="J610" s="100" t="s">
        <v>110</v>
      </c>
      <c r="K610" s="100" t="s">
        <v>4020</v>
      </c>
      <c r="L610" s="100" t="s">
        <v>143</v>
      </c>
      <c r="M610" s="102" t="s">
        <v>2222</v>
      </c>
      <c r="N610" s="103">
        <v>2012</v>
      </c>
      <c r="O610" s="216" t="s">
        <v>6115</v>
      </c>
      <c r="P610" s="100"/>
      <c r="Q610" s="100" t="s">
        <v>6056</v>
      </c>
      <c r="R610" s="100" t="s">
        <v>6057</v>
      </c>
      <c r="S610" s="99" t="s">
        <v>7828</v>
      </c>
      <c r="T610" s="99" t="s">
        <v>6058</v>
      </c>
      <c r="U610" s="100"/>
      <c r="V610" s="100"/>
      <c r="W610" s="100"/>
      <c r="X610" s="100" t="s">
        <v>16</v>
      </c>
      <c r="Y610" s="99" t="s">
        <v>3011</v>
      </c>
      <c r="Z610" s="99"/>
      <c r="AA610" s="99" t="s">
        <v>139</v>
      </c>
      <c r="AB610" s="105" t="s">
        <v>230</v>
      </c>
      <c r="AC610" s="102" t="s">
        <v>31</v>
      </c>
      <c r="AD610" s="105" t="s">
        <v>37</v>
      </c>
      <c r="AE610" s="105" t="s">
        <v>117</v>
      </c>
      <c r="AF610" s="101">
        <v>41435</v>
      </c>
      <c r="AG610" s="104">
        <v>6</v>
      </c>
      <c r="AH610" s="101">
        <v>41533</v>
      </c>
      <c r="AI610" s="104">
        <v>9</v>
      </c>
      <c r="AJ610" s="105" t="s">
        <v>119</v>
      </c>
      <c r="AK610" s="99" t="s">
        <v>2565</v>
      </c>
      <c r="AL610" s="99"/>
      <c r="AM610" s="110"/>
      <c r="AN610" s="104" t="s">
        <v>623</v>
      </c>
      <c r="AO610" s="100"/>
      <c r="AP610" s="107"/>
      <c r="AQ610" s="105" t="s">
        <v>5348</v>
      </c>
      <c r="AR610" s="107"/>
      <c r="AS610" s="96">
        <v>8</v>
      </c>
      <c r="AT610" s="96" t="s">
        <v>7646</v>
      </c>
    </row>
    <row r="611" spans="1:46" ht="15.75" customHeight="1" x14ac:dyDescent="0.2">
      <c r="A611" s="118">
        <v>20586</v>
      </c>
      <c r="B611" s="127" t="s">
        <v>2951</v>
      </c>
      <c r="C611" s="127" t="s">
        <v>513</v>
      </c>
      <c r="D611" s="100" t="s">
        <v>109</v>
      </c>
      <c r="E611" s="101">
        <v>31858</v>
      </c>
      <c r="F611" s="100" t="s">
        <v>110</v>
      </c>
      <c r="G611" s="99" t="s">
        <v>110</v>
      </c>
      <c r="H611" s="100" t="s">
        <v>6088</v>
      </c>
      <c r="I611" s="101">
        <v>39769</v>
      </c>
      <c r="J611" s="100" t="s">
        <v>110</v>
      </c>
      <c r="K611" s="100" t="s">
        <v>4020</v>
      </c>
      <c r="L611" s="100" t="s">
        <v>6075</v>
      </c>
      <c r="M611" s="102" t="s">
        <v>4069</v>
      </c>
      <c r="N611" s="103"/>
      <c r="O611" s="216" t="s">
        <v>6116</v>
      </c>
      <c r="P611" s="100"/>
      <c r="Q611" s="100" t="s">
        <v>6523</v>
      </c>
      <c r="R611" s="100" t="s">
        <v>6089</v>
      </c>
      <c r="S611" s="99" t="s">
        <v>6090</v>
      </c>
      <c r="T611" s="99" t="s">
        <v>6090</v>
      </c>
      <c r="U611" s="100" t="s">
        <v>6091</v>
      </c>
      <c r="V611" s="100" t="s">
        <v>4152</v>
      </c>
      <c r="W611" s="100" t="s">
        <v>6092</v>
      </c>
      <c r="X611" s="100" t="s">
        <v>17</v>
      </c>
      <c r="Y611" s="99" t="s">
        <v>5252</v>
      </c>
      <c r="Z611" s="99"/>
      <c r="AA611" s="99" t="s">
        <v>139</v>
      </c>
      <c r="AB611" s="105" t="s">
        <v>230</v>
      </c>
      <c r="AC611" s="102" t="s">
        <v>25</v>
      </c>
      <c r="AD611" s="105" t="s">
        <v>29</v>
      </c>
      <c r="AE611" s="105" t="s">
        <v>117</v>
      </c>
      <c r="AF611" s="101">
        <v>41430</v>
      </c>
      <c r="AG611" s="104">
        <v>6</v>
      </c>
      <c r="AH611" s="101">
        <v>41459</v>
      </c>
      <c r="AI611" s="104">
        <v>7</v>
      </c>
      <c r="AJ611" s="105" t="s">
        <v>119</v>
      </c>
      <c r="AK611" s="99"/>
      <c r="AL611" s="99"/>
      <c r="AM611" s="110"/>
      <c r="AN611" s="104" t="s">
        <v>623</v>
      </c>
      <c r="AO611" s="100"/>
      <c r="AP611" s="107"/>
      <c r="AQ611" s="105" t="s">
        <v>5349</v>
      </c>
      <c r="AR611" s="107"/>
      <c r="AS611" s="96">
        <v>3</v>
      </c>
      <c r="AT611" s="96" t="s">
        <v>7646</v>
      </c>
    </row>
    <row r="612" spans="1:46" ht="15.75" customHeight="1" x14ac:dyDescent="0.2">
      <c r="A612" s="118">
        <v>20587</v>
      </c>
      <c r="B612" s="127" t="s">
        <v>6059</v>
      </c>
      <c r="C612" s="127" t="s">
        <v>177</v>
      </c>
      <c r="D612" s="100" t="s">
        <v>138</v>
      </c>
      <c r="E612" s="101">
        <v>32716</v>
      </c>
      <c r="F612" s="100" t="s">
        <v>6093</v>
      </c>
      <c r="G612" s="99" t="s">
        <v>4506</v>
      </c>
      <c r="H612" s="100" t="s">
        <v>6094</v>
      </c>
      <c r="I612" s="101">
        <v>40712</v>
      </c>
      <c r="J612" s="100" t="s">
        <v>581</v>
      </c>
      <c r="K612" s="100" t="s">
        <v>4020</v>
      </c>
      <c r="L612" s="100" t="s">
        <v>373</v>
      </c>
      <c r="M612" s="102" t="s">
        <v>6095</v>
      </c>
      <c r="N612" s="103">
        <v>2013</v>
      </c>
      <c r="O612" s="216" t="s">
        <v>6117</v>
      </c>
      <c r="P612" s="100"/>
      <c r="Q612" s="100" t="s">
        <v>6096</v>
      </c>
      <c r="R612" s="100"/>
      <c r="S612" s="99" t="s">
        <v>6097</v>
      </c>
      <c r="T612" s="99" t="s">
        <v>6098</v>
      </c>
      <c r="U612" s="100" t="s">
        <v>6099</v>
      </c>
      <c r="V612" s="100" t="s">
        <v>4097</v>
      </c>
      <c r="W612" s="100"/>
      <c r="X612" s="102" t="s">
        <v>17</v>
      </c>
      <c r="Y612" s="99" t="s">
        <v>5252</v>
      </c>
      <c r="Z612" s="99"/>
      <c r="AA612" s="99" t="s">
        <v>139</v>
      </c>
      <c r="AB612" s="105" t="s">
        <v>230</v>
      </c>
      <c r="AC612" s="102" t="s">
        <v>201</v>
      </c>
      <c r="AD612" s="105" t="s">
        <v>5249</v>
      </c>
      <c r="AE612" s="105" t="s">
        <v>117</v>
      </c>
      <c r="AF612" s="101">
        <v>41449</v>
      </c>
      <c r="AG612" s="104">
        <v>6</v>
      </c>
      <c r="AH612" s="101"/>
      <c r="AI612" s="104" t="s">
        <v>623</v>
      </c>
      <c r="AJ612" s="105" t="s">
        <v>163</v>
      </c>
      <c r="AK612" s="99"/>
      <c r="AL612" s="99"/>
      <c r="AM612" s="110">
        <v>41509</v>
      </c>
      <c r="AN612" s="104">
        <v>8</v>
      </c>
      <c r="AO612" s="100"/>
      <c r="AP612" s="107"/>
      <c r="AQ612" s="105" t="s">
        <v>5348</v>
      </c>
      <c r="AR612" s="107"/>
      <c r="AS612" s="96">
        <v>7</v>
      </c>
      <c r="AT612" s="96" t="s">
        <v>7646</v>
      </c>
    </row>
    <row r="613" spans="1:46" ht="15.75" customHeight="1" x14ac:dyDescent="0.2">
      <c r="A613" s="118">
        <v>20588</v>
      </c>
      <c r="B613" s="127" t="s">
        <v>754</v>
      </c>
      <c r="C613" s="127" t="s">
        <v>6060</v>
      </c>
      <c r="D613" s="100" t="s">
        <v>138</v>
      </c>
      <c r="E613" s="101">
        <v>31941</v>
      </c>
      <c r="F613" s="100" t="s">
        <v>110</v>
      </c>
      <c r="G613" s="99" t="s">
        <v>184</v>
      </c>
      <c r="H613" s="100" t="s">
        <v>6100</v>
      </c>
      <c r="I613" s="101">
        <v>37329</v>
      </c>
      <c r="J613" s="100" t="s">
        <v>110</v>
      </c>
      <c r="K613" s="100" t="s">
        <v>4020</v>
      </c>
      <c r="L613" s="100" t="s">
        <v>6101</v>
      </c>
      <c r="M613" s="102" t="s">
        <v>4375</v>
      </c>
      <c r="N613" s="103">
        <v>2009</v>
      </c>
      <c r="O613" s="216" t="s">
        <v>6118</v>
      </c>
      <c r="P613" s="100"/>
      <c r="Q613" s="100" t="s">
        <v>6102</v>
      </c>
      <c r="R613" s="100"/>
      <c r="S613" s="99" t="s">
        <v>6103</v>
      </c>
      <c r="T613" s="99" t="s">
        <v>6103</v>
      </c>
      <c r="U613" s="100" t="s">
        <v>6104</v>
      </c>
      <c r="V613" s="100" t="s">
        <v>4097</v>
      </c>
      <c r="W613" s="100"/>
      <c r="X613" s="100" t="s">
        <v>3012</v>
      </c>
      <c r="Y613" s="99" t="s">
        <v>3013</v>
      </c>
      <c r="Z613" s="99"/>
      <c r="AA613" s="99" t="s">
        <v>139</v>
      </c>
      <c r="AB613" s="105" t="s">
        <v>230</v>
      </c>
      <c r="AC613" s="102" t="s">
        <v>45</v>
      </c>
      <c r="AD613" s="105" t="s">
        <v>46</v>
      </c>
      <c r="AE613" s="105" t="s">
        <v>117</v>
      </c>
      <c r="AF613" s="101">
        <v>41450</v>
      </c>
      <c r="AG613" s="104">
        <v>6</v>
      </c>
      <c r="AH613" s="101"/>
      <c r="AI613" s="104" t="s">
        <v>623</v>
      </c>
      <c r="AJ613" s="105" t="s">
        <v>163</v>
      </c>
      <c r="AK613" s="99"/>
      <c r="AL613" s="99"/>
      <c r="AM613" s="110">
        <v>41451</v>
      </c>
      <c r="AN613" s="107">
        <v>6</v>
      </c>
      <c r="AO613" s="100"/>
      <c r="AP613" s="107"/>
      <c r="AQ613" s="105" t="s">
        <v>5348</v>
      </c>
      <c r="AR613" s="107"/>
      <c r="AS613" s="96">
        <v>6</v>
      </c>
      <c r="AT613" s="96" t="s">
        <v>7646</v>
      </c>
    </row>
    <row r="614" spans="1:46" ht="15.75" customHeight="1" x14ac:dyDescent="0.2">
      <c r="A614" s="118">
        <v>20589</v>
      </c>
      <c r="B614" s="127" t="s">
        <v>2787</v>
      </c>
      <c r="C614" s="127" t="s">
        <v>1094</v>
      </c>
      <c r="D614" s="100" t="s">
        <v>138</v>
      </c>
      <c r="E614" s="101">
        <v>32375</v>
      </c>
      <c r="F614" s="100" t="s">
        <v>312</v>
      </c>
      <c r="G614" s="99" t="s">
        <v>312</v>
      </c>
      <c r="H614" s="100" t="s">
        <v>6143</v>
      </c>
      <c r="I614" s="101">
        <v>40143</v>
      </c>
      <c r="J614" s="100" t="s">
        <v>312</v>
      </c>
      <c r="K614" s="100" t="s">
        <v>4020</v>
      </c>
      <c r="L614" s="100" t="s">
        <v>5301</v>
      </c>
      <c r="M614" s="102" t="s">
        <v>6144</v>
      </c>
      <c r="N614" s="103">
        <v>2013</v>
      </c>
      <c r="O614" s="216" t="s">
        <v>6178</v>
      </c>
      <c r="P614" s="100"/>
      <c r="Q614" s="100" t="s">
        <v>6177</v>
      </c>
      <c r="R614" s="153" t="s">
        <v>6179</v>
      </c>
      <c r="S614" s="99" t="s">
        <v>6145</v>
      </c>
      <c r="T614" s="99" t="s">
        <v>6146</v>
      </c>
      <c r="U614" s="100" t="s">
        <v>6180</v>
      </c>
      <c r="V614" s="100" t="s">
        <v>4127</v>
      </c>
      <c r="W614" s="100" t="s">
        <v>6181</v>
      </c>
      <c r="X614" s="100" t="s">
        <v>16</v>
      </c>
      <c r="Y614" s="99" t="s">
        <v>3011</v>
      </c>
      <c r="Z614" s="99"/>
      <c r="AA614" s="99" t="s">
        <v>139</v>
      </c>
      <c r="AB614" s="105" t="s">
        <v>230</v>
      </c>
      <c r="AC614" s="102" t="s">
        <v>31</v>
      </c>
      <c r="AD614" s="105" t="s">
        <v>37</v>
      </c>
      <c r="AE614" s="105" t="s">
        <v>117</v>
      </c>
      <c r="AF614" s="101">
        <v>41456</v>
      </c>
      <c r="AG614" s="104">
        <v>7</v>
      </c>
      <c r="AH614" s="101">
        <v>41533</v>
      </c>
      <c r="AI614" s="104">
        <v>9</v>
      </c>
      <c r="AJ614" s="105" t="s">
        <v>119</v>
      </c>
      <c r="AK614" s="99"/>
      <c r="AL614" s="99"/>
      <c r="AM614" s="110"/>
      <c r="AN614" s="104" t="s">
        <v>623</v>
      </c>
      <c r="AO614" s="100"/>
      <c r="AP614" s="107"/>
      <c r="AQ614" s="105" t="s">
        <v>5348</v>
      </c>
      <c r="AR614" s="107"/>
      <c r="AS614" s="96">
        <v>8</v>
      </c>
      <c r="AT614" s="96" t="s">
        <v>7646</v>
      </c>
    </row>
    <row r="615" spans="1:46" s="107" customFormat="1" ht="15.75" customHeight="1" x14ac:dyDescent="0.2">
      <c r="A615" s="221">
        <v>20590</v>
      </c>
      <c r="B615" s="222" t="s">
        <v>1643</v>
      </c>
      <c r="C615" s="222" t="s">
        <v>726</v>
      </c>
      <c r="D615" s="109" t="s">
        <v>138</v>
      </c>
      <c r="E615" s="110">
        <v>32090</v>
      </c>
      <c r="F615" s="109" t="s">
        <v>110</v>
      </c>
      <c r="G615" s="108" t="s">
        <v>162</v>
      </c>
      <c r="H615" s="109" t="s">
        <v>6147</v>
      </c>
      <c r="I615" s="110">
        <v>40416</v>
      </c>
      <c r="J615" s="109" t="s">
        <v>110</v>
      </c>
      <c r="K615" s="109" t="s">
        <v>4020</v>
      </c>
      <c r="L615" s="109" t="s">
        <v>328</v>
      </c>
      <c r="M615" s="109" t="s">
        <v>6012</v>
      </c>
      <c r="N615" s="223">
        <v>2009</v>
      </c>
      <c r="O615" s="224" t="s">
        <v>6172</v>
      </c>
      <c r="P615" s="109"/>
      <c r="Q615" s="109" t="s">
        <v>6149</v>
      </c>
      <c r="R615" s="225" t="s">
        <v>6173</v>
      </c>
      <c r="S615" s="108" t="s">
        <v>6148</v>
      </c>
      <c r="T615" s="108" t="s">
        <v>6174</v>
      </c>
      <c r="U615" s="109" t="s">
        <v>6175</v>
      </c>
      <c r="V615" s="109" t="s">
        <v>2308</v>
      </c>
      <c r="W615" s="109" t="s">
        <v>6176</v>
      </c>
      <c r="X615" s="109" t="s">
        <v>16</v>
      </c>
      <c r="Y615" s="99" t="s">
        <v>3011</v>
      </c>
      <c r="Z615" s="108"/>
      <c r="AA615" s="99" t="s">
        <v>139</v>
      </c>
      <c r="AB615" s="105" t="s">
        <v>230</v>
      </c>
      <c r="AC615" s="109" t="s">
        <v>31</v>
      </c>
      <c r="AD615" s="108" t="s">
        <v>37</v>
      </c>
      <c r="AE615" s="108" t="s">
        <v>117</v>
      </c>
      <c r="AF615" s="101">
        <v>41456</v>
      </c>
      <c r="AG615" s="104">
        <v>7</v>
      </c>
      <c r="AH615" s="101"/>
      <c r="AI615" s="104" t="s">
        <v>623</v>
      </c>
      <c r="AJ615" s="108" t="s">
        <v>163</v>
      </c>
      <c r="AK615" s="108"/>
      <c r="AL615" s="108"/>
      <c r="AM615" s="110">
        <v>41480</v>
      </c>
      <c r="AN615" s="104">
        <v>7</v>
      </c>
      <c r="AO615" s="109"/>
      <c r="AQ615" s="105" t="s">
        <v>5348</v>
      </c>
      <c r="AS615" s="96">
        <v>11</v>
      </c>
      <c r="AT615" s="96" t="s">
        <v>7646</v>
      </c>
    </row>
    <row r="616" spans="1:46" ht="15.75" customHeight="1" x14ac:dyDescent="0.2">
      <c r="A616" s="118">
        <v>20591</v>
      </c>
      <c r="B616" s="127" t="s">
        <v>754</v>
      </c>
      <c r="C616" s="127" t="s">
        <v>975</v>
      </c>
      <c r="D616" s="100" t="s">
        <v>138</v>
      </c>
      <c r="E616" s="101">
        <v>33348</v>
      </c>
      <c r="F616" s="100" t="s">
        <v>178</v>
      </c>
      <c r="G616" s="99" t="s">
        <v>178</v>
      </c>
      <c r="H616" s="100" t="s">
        <v>6166</v>
      </c>
      <c r="I616" s="101">
        <v>39461</v>
      </c>
      <c r="J616" s="100" t="s">
        <v>178</v>
      </c>
      <c r="K616" s="100" t="s">
        <v>4020</v>
      </c>
      <c r="L616" s="100" t="s">
        <v>4106</v>
      </c>
      <c r="M616" s="102" t="s">
        <v>1915</v>
      </c>
      <c r="N616" s="103">
        <v>2012</v>
      </c>
      <c r="O616" s="216" t="s">
        <v>6357</v>
      </c>
      <c r="P616" s="100"/>
      <c r="Q616" s="100"/>
      <c r="R616" s="100"/>
      <c r="S616" s="99" t="s">
        <v>6167</v>
      </c>
      <c r="T616" s="99" t="s">
        <v>6168</v>
      </c>
      <c r="U616" s="100" t="s">
        <v>6169</v>
      </c>
      <c r="V616" s="100" t="s">
        <v>6170</v>
      </c>
      <c r="W616" s="100" t="s">
        <v>6171</v>
      </c>
      <c r="X616" s="100" t="s">
        <v>16</v>
      </c>
      <c r="Y616" s="99" t="s">
        <v>3011</v>
      </c>
      <c r="Z616" s="99"/>
      <c r="AA616" s="99" t="s">
        <v>139</v>
      </c>
      <c r="AB616" s="105" t="s">
        <v>230</v>
      </c>
      <c r="AC616" s="102" t="s">
        <v>31</v>
      </c>
      <c r="AD616" s="105" t="s">
        <v>37</v>
      </c>
      <c r="AE616" s="105" t="s">
        <v>117</v>
      </c>
      <c r="AF616" s="101">
        <v>41456</v>
      </c>
      <c r="AG616" s="104">
        <v>7</v>
      </c>
      <c r="AH616" s="101"/>
      <c r="AI616" s="104" t="s">
        <v>623</v>
      </c>
      <c r="AJ616" s="105" t="s">
        <v>163</v>
      </c>
      <c r="AK616" s="99"/>
      <c r="AL616" s="99"/>
      <c r="AM616" s="110">
        <v>41542</v>
      </c>
      <c r="AN616" s="104">
        <v>9</v>
      </c>
      <c r="AO616" s="100"/>
      <c r="AP616" s="107"/>
      <c r="AQ616" s="105" t="s">
        <v>5348</v>
      </c>
      <c r="AR616" s="107"/>
      <c r="AS616" s="96">
        <v>4</v>
      </c>
      <c r="AT616" s="96" t="s">
        <v>7646</v>
      </c>
    </row>
    <row r="617" spans="1:46" ht="15.75" customHeight="1" x14ac:dyDescent="0.2">
      <c r="A617" s="118">
        <v>20592</v>
      </c>
      <c r="B617" s="127" t="s">
        <v>242</v>
      </c>
      <c r="C617" s="127" t="s">
        <v>196</v>
      </c>
      <c r="D617" s="100" t="s">
        <v>138</v>
      </c>
      <c r="E617" s="101"/>
      <c r="F617" s="100"/>
      <c r="G617" s="99"/>
      <c r="H617" s="100"/>
      <c r="I617" s="101"/>
      <c r="J617" s="100"/>
      <c r="K617" s="100"/>
      <c r="L617" s="100"/>
      <c r="M617" s="102"/>
      <c r="N617" s="103"/>
      <c r="O617" s="216"/>
      <c r="P617" s="100"/>
      <c r="Q617" s="100"/>
      <c r="R617" s="100"/>
      <c r="S617" s="99"/>
      <c r="T617" s="99"/>
      <c r="U617" s="100"/>
      <c r="V617" s="100"/>
      <c r="W617" s="100"/>
      <c r="X617" s="100" t="s">
        <v>16</v>
      </c>
      <c r="Y617" s="99" t="s">
        <v>3011</v>
      </c>
      <c r="Z617" s="99"/>
      <c r="AA617" s="99" t="s">
        <v>139</v>
      </c>
      <c r="AB617" s="105" t="s">
        <v>230</v>
      </c>
      <c r="AC617" s="102" t="s">
        <v>31</v>
      </c>
      <c r="AD617" s="105" t="s">
        <v>37</v>
      </c>
      <c r="AE617" s="105" t="s">
        <v>117</v>
      </c>
      <c r="AF617" s="101">
        <v>41456</v>
      </c>
      <c r="AG617" s="104">
        <v>7</v>
      </c>
      <c r="AH617" s="101"/>
      <c r="AI617" s="104" t="s">
        <v>623</v>
      </c>
      <c r="AJ617" s="105" t="s">
        <v>163</v>
      </c>
      <c r="AK617" s="99"/>
      <c r="AL617" s="99"/>
      <c r="AM617" s="110">
        <v>41456</v>
      </c>
      <c r="AN617" s="107">
        <v>7</v>
      </c>
      <c r="AO617" s="100"/>
      <c r="AP617" s="107"/>
      <c r="AQ617" s="105" t="s">
        <v>5348</v>
      </c>
      <c r="AR617" s="107"/>
      <c r="AS617" s="96" t="s">
        <v>623</v>
      </c>
      <c r="AT617" s="96" t="s">
        <v>7646</v>
      </c>
    </row>
    <row r="618" spans="1:46" ht="15.75" customHeight="1" x14ac:dyDescent="0.2">
      <c r="A618" s="118">
        <v>20593</v>
      </c>
      <c r="B618" s="127" t="s">
        <v>247</v>
      </c>
      <c r="C618" s="127" t="s">
        <v>137</v>
      </c>
      <c r="D618" s="100" t="s">
        <v>138</v>
      </c>
      <c r="E618" s="101">
        <v>33521</v>
      </c>
      <c r="F618" s="100" t="s">
        <v>904</v>
      </c>
      <c r="G618" s="99" t="s">
        <v>355</v>
      </c>
      <c r="H618" s="100" t="s">
        <v>6150</v>
      </c>
      <c r="I618" s="101">
        <v>39240</v>
      </c>
      <c r="J618" s="100" t="s">
        <v>355</v>
      </c>
      <c r="K618" s="100" t="s">
        <v>4020</v>
      </c>
      <c r="L618" s="100" t="s">
        <v>4038</v>
      </c>
      <c r="M618" s="102" t="s">
        <v>1779</v>
      </c>
      <c r="N618" s="103">
        <v>2013</v>
      </c>
      <c r="O618" s="216" t="s">
        <v>6152</v>
      </c>
      <c r="P618" s="100"/>
      <c r="Q618" s="100" t="s">
        <v>6151</v>
      </c>
      <c r="R618" s="100"/>
      <c r="S618" s="99" t="s">
        <v>6153</v>
      </c>
      <c r="T618" s="99" t="s">
        <v>6154</v>
      </c>
      <c r="U618" s="100" t="s">
        <v>6155</v>
      </c>
      <c r="V618" s="100" t="s">
        <v>6156</v>
      </c>
      <c r="W618" s="100" t="s">
        <v>6157</v>
      </c>
      <c r="X618" s="100" t="s">
        <v>17</v>
      </c>
      <c r="Y618" s="99" t="s">
        <v>5252</v>
      </c>
      <c r="Z618" s="99"/>
      <c r="AA618" s="99" t="s">
        <v>139</v>
      </c>
      <c r="AB618" s="105" t="s">
        <v>230</v>
      </c>
      <c r="AC618" s="102" t="s">
        <v>45</v>
      </c>
      <c r="AD618" s="105" t="s">
        <v>47</v>
      </c>
      <c r="AE618" s="105" t="s">
        <v>117</v>
      </c>
      <c r="AF618" s="101">
        <v>41463</v>
      </c>
      <c r="AG618" s="104">
        <v>7</v>
      </c>
      <c r="AH618" s="101">
        <v>41525</v>
      </c>
      <c r="AI618" s="104">
        <v>9</v>
      </c>
      <c r="AJ618" s="105" t="s">
        <v>119</v>
      </c>
      <c r="AK618" s="99"/>
      <c r="AL618" s="99"/>
      <c r="AM618" s="110"/>
      <c r="AN618" s="104" t="s">
        <v>623</v>
      </c>
      <c r="AO618" s="100"/>
      <c r="AP618" s="107"/>
      <c r="AQ618" s="105" t="s">
        <v>5347</v>
      </c>
      <c r="AR618" s="107"/>
      <c r="AS618" s="96">
        <v>10</v>
      </c>
      <c r="AT618" s="96" t="s">
        <v>7646</v>
      </c>
    </row>
    <row r="619" spans="1:46" ht="15.75" customHeight="1" x14ac:dyDescent="0.2">
      <c r="A619" s="118">
        <v>20594</v>
      </c>
      <c r="B619" s="127" t="s">
        <v>6040</v>
      </c>
      <c r="C619" s="127" t="s">
        <v>527</v>
      </c>
      <c r="D619" s="100" t="s">
        <v>138</v>
      </c>
      <c r="E619" s="101">
        <v>30182</v>
      </c>
      <c r="F619" s="100" t="s">
        <v>110</v>
      </c>
      <c r="G619" s="99" t="s">
        <v>324</v>
      </c>
      <c r="H619" s="100" t="s">
        <v>6456</v>
      </c>
      <c r="I619" s="101">
        <v>41223</v>
      </c>
      <c r="J619" s="100" t="s">
        <v>110</v>
      </c>
      <c r="K619" s="100" t="s">
        <v>4020</v>
      </c>
      <c r="L619" s="100" t="s">
        <v>373</v>
      </c>
      <c r="M619" s="102" t="s">
        <v>6188</v>
      </c>
      <c r="N619" s="103"/>
      <c r="O619" s="216" t="s">
        <v>6358</v>
      </c>
      <c r="P619" s="100"/>
      <c r="Q619" s="100" t="s">
        <v>6189</v>
      </c>
      <c r="R619" s="145" t="s">
        <v>6190</v>
      </c>
      <c r="S619" s="99" t="s">
        <v>6191</v>
      </c>
      <c r="T619" s="99" t="s">
        <v>6191</v>
      </c>
      <c r="U619" s="100"/>
      <c r="V619" s="100"/>
      <c r="W619" s="100"/>
      <c r="X619" s="100" t="s">
        <v>16</v>
      </c>
      <c r="Y619" s="99" t="s">
        <v>3011</v>
      </c>
      <c r="Z619" s="99"/>
      <c r="AA619" s="99" t="s">
        <v>139</v>
      </c>
      <c r="AB619" s="105" t="s">
        <v>230</v>
      </c>
      <c r="AC619" s="102" t="s">
        <v>31</v>
      </c>
      <c r="AD619" s="105" t="s">
        <v>37</v>
      </c>
      <c r="AE619" s="105" t="s">
        <v>117</v>
      </c>
      <c r="AF619" s="101">
        <v>41456</v>
      </c>
      <c r="AG619" s="104">
        <v>7</v>
      </c>
      <c r="AH619" s="101">
        <v>41533</v>
      </c>
      <c r="AI619" s="104">
        <v>9</v>
      </c>
      <c r="AJ619" s="105" t="s">
        <v>119</v>
      </c>
      <c r="AK619" s="99"/>
      <c r="AL619" s="99"/>
      <c r="AM619" s="110"/>
      <c r="AN619" s="104" t="s">
        <v>623</v>
      </c>
      <c r="AO619" s="100"/>
      <c r="AP619" s="107"/>
      <c r="AQ619" s="105" t="s">
        <v>5348</v>
      </c>
      <c r="AR619" s="107"/>
      <c r="AS619" s="96">
        <v>8</v>
      </c>
      <c r="AT619" s="96" t="s">
        <v>7646</v>
      </c>
    </row>
    <row r="620" spans="1:46" ht="15.75" customHeight="1" x14ac:dyDescent="0.2">
      <c r="A620" s="118">
        <v>20595</v>
      </c>
      <c r="B620" s="127" t="s">
        <v>571</v>
      </c>
      <c r="C620" s="127" t="s">
        <v>147</v>
      </c>
      <c r="D620" s="100" t="s">
        <v>138</v>
      </c>
      <c r="E620" s="101">
        <v>32845</v>
      </c>
      <c r="F620" s="100" t="s">
        <v>312</v>
      </c>
      <c r="G620" s="99"/>
      <c r="H620" s="100" t="s">
        <v>6192</v>
      </c>
      <c r="I620" s="101">
        <v>38517</v>
      </c>
      <c r="J620" s="100" t="s">
        <v>312</v>
      </c>
      <c r="K620" s="100" t="s">
        <v>4020</v>
      </c>
      <c r="L620" s="100" t="s">
        <v>1481</v>
      </c>
      <c r="M620" s="102" t="s">
        <v>6193</v>
      </c>
      <c r="N620" s="103"/>
      <c r="O620" s="216" t="s">
        <v>6359</v>
      </c>
      <c r="P620" s="100"/>
      <c r="Q620" s="100" t="s">
        <v>6194</v>
      </c>
      <c r="R620" s="145" t="s">
        <v>6195</v>
      </c>
      <c r="S620" s="99" t="s">
        <v>6196</v>
      </c>
      <c r="T620" s="99" t="s">
        <v>6197</v>
      </c>
      <c r="U620" s="100" t="s">
        <v>6198</v>
      </c>
      <c r="V620" s="100" t="s">
        <v>4097</v>
      </c>
      <c r="W620" s="100" t="s">
        <v>6199</v>
      </c>
      <c r="X620" s="100" t="s">
        <v>16</v>
      </c>
      <c r="Y620" s="99" t="s">
        <v>3011</v>
      </c>
      <c r="Z620" s="99"/>
      <c r="AA620" s="99" t="s">
        <v>139</v>
      </c>
      <c r="AB620" s="105" t="s">
        <v>230</v>
      </c>
      <c r="AC620" s="102" t="s">
        <v>31</v>
      </c>
      <c r="AD620" s="105" t="s">
        <v>37</v>
      </c>
      <c r="AE620" s="105" t="s">
        <v>117</v>
      </c>
      <c r="AF620" s="101">
        <v>41456</v>
      </c>
      <c r="AG620" s="104">
        <v>7</v>
      </c>
      <c r="AH620" s="101">
        <v>41533</v>
      </c>
      <c r="AI620" s="104">
        <v>9</v>
      </c>
      <c r="AJ620" s="105" t="s">
        <v>119</v>
      </c>
      <c r="AK620" s="99"/>
      <c r="AL620" s="99"/>
      <c r="AM620" s="110"/>
      <c r="AN620" s="104" t="s">
        <v>623</v>
      </c>
      <c r="AO620" s="100"/>
      <c r="AP620" s="107"/>
      <c r="AQ620" s="105" t="s">
        <v>5348</v>
      </c>
      <c r="AR620" s="107"/>
      <c r="AS620" s="96">
        <v>12</v>
      </c>
      <c r="AT620" s="96" t="s">
        <v>7646</v>
      </c>
    </row>
    <row r="621" spans="1:46" ht="15.75" customHeight="1" x14ac:dyDescent="0.2">
      <c r="A621" s="118">
        <v>20596</v>
      </c>
      <c r="B621" s="127" t="s">
        <v>6121</v>
      </c>
      <c r="C621" s="127" t="s">
        <v>1094</v>
      </c>
      <c r="D621" s="100" t="s">
        <v>6122</v>
      </c>
      <c r="E621" s="101"/>
      <c r="F621" s="100"/>
      <c r="G621" s="99"/>
      <c r="H621" s="100"/>
      <c r="I621" s="101"/>
      <c r="J621" s="100"/>
      <c r="K621" s="100"/>
      <c r="L621" s="100"/>
      <c r="M621" s="102"/>
      <c r="N621" s="103"/>
      <c r="O621" s="216"/>
      <c r="P621" s="100"/>
      <c r="Q621" s="100"/>
      <c r="R621" s="100"/>
      <c r="S621" s="99"/>
      <c r="T621" s="99"/>
      <c r="U621" s="100"/>
      <c r="V621" s="100"/>
      <c r="W621" s="100"/>
      <c r="X621" s="100"/>
      <c r="Y621" s="99"/>
      <c r="Z621" s="99"/>
      <c r="AA621" s="99"/>
      <c r="AB621" s="105" t="s">
        <v>230</v>
      </c>
      <c r="AC621" s="102"/>
      <c r="AD621" s="105"/>
      <c r="AE621" s="105"/>
      <c r="AF621" s="101"/>
      <c r="AG621" s="104" t="s">
        <v>623</v>
      </c>
      <c r="AH621" s="101"/>
      <c r="AI621" s="104" t="s">
        <v>623</v>
      </c>
      <c r="AJ621" s="105" t="s">
        <v>163</v>
      </c>
      <c r="AK621" s="99"/>
      <c r="AL621" s="99"/>
      <c r="AM621" s="110"/>
      <c r="AN621" s="107" t="s">
        <v>623</v>
      </c>
      <c r="AO621" s="100"/>
      <c r="AP621" s="107"/>
      <c r="AQ621" s="105"/>
      <c r="AR621" s="107"/>
      <c r="AS621" s="96" t="s">
        <v>623</v>
      </c>
      <c r="AT621" s="96" t="s">
        <v>7646</v>
      </c>
    </row>
    <row r="622" spans="1:46" ht="15.75" customHeight="1" x14ac:dyDescent="0.2">
      <c r="A622" s="118">
        <v>20597</v>
      </c>
      <c r="B622" s="127" t="s">
        <v>1442</v>
      </c>
      <c r="C622" s="127" t="s">
        <v>211</v>
      </c>
      <c r="D622" s="100" t="s">
        <v>138</v>
      </c>
      <c r="E622" s="101">
        <v>33017</v>
      </c>
      <c r="F622" s="100" t="s">
        <v>763</v>
      </c>
      <c r="G622" s="99" t="s">
        <v>4520</v>
      </c>
      <c r="H622" s="100" t="s">
        <v>6158</v>
      </c>
      <c r="I622" s="101">
        <v>41279</v>
      </c>
      <c r="J622" s="100" t="s">
        <v>763</v>
      </c>
      <c r="K622" s="100" t="s">
        <v>4020</v>
      </c>
      <c r="L622" s="100" t="s">
        <v>143</v>
      </c>
      <c r="M622" s="102" t="s">
        <v>1976</v>
      </c>
      <c r="N622" s="103">
        <v>2012</v>
      </c>
      <c r="O622" s="216" t="s">
        <v>6360</v>
      </c>
      <c r="P622" s="100"/>
      <c r="Q622" s="100" t="s">
        <v>6159</v>
      </c>
      <c r="R622" s="145" t="s">
        <v>6160</v>
      </c>
      <c r="S622" s="99" t="s">
        <v>6161</v>
      </c>
      <c r="T622" s="99" t="s">
        <v>6162</v>
      </c>
      <c r="U622" s="100" t="s">
        <v>6163</v>
      </c>
      <c r="V622" s="100" t="s">
        <v>6164</v>
      </c>
      <c r="W622" s="100" t="s">
        <v>6165</v>
      </c>
      <c r="X622" s="100" t="s">
        <v>16</v>
      </c>
      <c r="Y622" s="99" t="s">
        <v>3011</v>
      </c>
      <c r="Z622" s="99"/>
      <c r="AA622" s="99" t="s">
        <v>139</v>
      </c>
      <c r="AB622" s="105" t="s">
        <v>230</v>
      </c>
      <c r="AC622" s="102" t="s">
        <v>25</v>
      </c>
      <c r="AD622" s="105" t="s">
        <v>29</v>
      </c>
      <c r="AE622" s="105" t="s">
        <v>117</v>
      </c>
      <c r="AF622" s="101">
        <v>41456</v>
      </c>
      <c r="AG622" s="104">
        <v>7</v>
      </c>
      <c r="AH622" s="101"/>
      <c r="AI622" s="104" t="s">
        <v>623</v>
      </c>
      <c r="AJ622" s="105" t="s">
        <v>163</v>
      </c>
      <c r="AK622" s="99"/>
      <c r="AL622" s="99"/>
      <c r="AM622" s="110">
        <v>41506</v>
      </c>
      <c r="AN622" s="104">
        <v>8</v>
      </c>
      <c r="AO622" s="100"/>
      <c r="AP622" s="107"/>
      <c r="AQ622" s="105" t="s">
        <v>5349</v>
      </c>
      <c r="AR622" s="107"/>
      <c r="AS622" s="96">
        <v>5</v>
      </c>
      <c r="AT622" s="96" t="s">
        <v>7646</v>
      </c>
    </row>
    <row r="623" spans="1:46" ht="15.75" customHeight="1" x14ac:dyDescent="0.2">
      <c r="A623" s="118">
        <v>20598</v>
      </c>
      <c r="B623" s="127" t="s">
        <v>6200</v>
      </c>
      <c r="C623" s="127" t="s">
        <v>6201</v>
      </c>
      <c r="D623" s="100" t="s">
        <v>109</v>
      </c>
      <c r="E623" s="101">
        <v>32812</v>
      </c>
      <c r="F623" s="100" t="s">
        <v>312</v>
      </c>
      <c r="G623" s="99" t="s">
        <v>312</v>
      </c>
      <c r="H623" s="100" t="s">
        <v>6209</v>
      </c>
      <c r="I623" s="101">
        <v>38116</v>
      </c>
      <c r="J623" s="100" t="s">
        <v>312</v>
      </c>
      <c r="K623" s="100" t="s">
        <v>4020</v>
      </c>
      <c r="L623" s="100" t="s">
        <v>373</v>
      </c>
      <c r="M623" s="102" t="s">
        <v>1747</v>
      </c>
      <c r="N623" s="103">
        <v>2011</v>
      </c>
      <c r="O623" s="216" t="s">
        <v>6210</v>
      </c>
      <c r="P623" s="100"/>
      <c r="Q623" s="100" t="s">
        <v>6211</v>
      </c>
      <c r="R623" s="100"/>
      <c r="S623" s="99" t="s">
        <v>6212</v>
      </c>
      <c r="T623" s="99"/>
      <c r="U623" s="100"/>
      <c r="V623" s="100"/>
      <c r="W623" s="100"/>
      <c r="X623" s="100" t="s">
        <v>17</v>
      </c>
      <c r="Y623" s="99" t="s">
        <v>5252</v>
      </c>
      <c r="Z623" s="99"/>
      <c r="AA623" s="99" t="s">
        <v>139</v>
      </c>
      <c r="AB623" s="105" t="s">
        <v>230</v>
      </c>
      <c r="AC623" s="102" t="s">
        <v>2631</v>
      </c>
      <c r="AD623" s="105" t="s">
        <v>6219</v>
      </c>
      <c r="AE623" s="105" t="s">
        <v>117</v>
      </c>
      <c r="AF623" s="101">
        <v>41463</v>
      </c>
      <c r="AG623" s="104">
        <v>7</v>
      </c>
      <c r="AH623" s="101">
        <v>41525</v>
      </c>
      <c r="AI623" s="104">
        <v>9</v>
      </c>
      <c r="AJ623" s="105" t="s">
        <v>119</v>
      </c>
      <c r="AK623" s="99"/>
      <c r="AL623" s="99"/>
      <c r="AM623" s="110"/>
      <c r="AN623" s="104" t="s">
        <v>623</v>
      </c>
      <c r="AO623" s="100"/>
      <c r="AP623" s="105"/>
      <c r="AQ623" s="105" t="s">
        <v>5347</v>
      </c>
      <c r="AR623" s="107"/>
      <c r="AS623" s="96">
        <v>10</v>
      </c>
      <c r="AT623" s="96" t="s">
        <v>7646</v>
      </c>
    </row>
    <row r="624" spans="1:46" ht="15.75" customHeight="1" x14ac:dyDescent="0.2">
      <c r="A624" s="118">
        <v>20599</v>
      </c>
      <c r="B624" s="127" t="s">
        <v>925</v>
      </c>
      <c r="C624" s="127" t="s">
        <v>494</v>
      </c>
      <c r="D624" s="100" t="s">
        <v>138</v>
      </c>
      <c r="E624" s="101">
        <v>32910</v>
      </c>
      <c r="F624" s="100" t="s">
        <v>631</v>
      </c>
      <c r="G624" s="99" t="s">
        <v>631</v>
      </c>
      <c r="H624" s="100" t="s">
        <v>6400</v>
      </c>
      <c r="I624" s="101">
        <v>38966</v>
      </c>
      <c r="J624" s="100" t="s">
        <v>631</v>
      </c>
      <c r="K624" s="100" t="s">
        <v>4020</v>
      </c>
      <c r="L624" s="100" t="s">
        <v>4248</v>
      </c>
      <c r="M624" s="102" t="s">
        <v>6401</v>
      </c>
      <c r="N624" s="103">
        <v>2012</v>
      </c>
      <c r="O624" s="216" t="s">
        <v>6361</v>
      </c>
      <c r="P624" s="100"/>
      <c r="Q624" s="100"/>
      <c r="R624" s="100"/>
      <c r="S624" s="99" t="s">
        <v>6402</v>
      </c>
      <c r="T624" s="99"/>
      <c r="U624" s="100" t="s">
        <v>6403</v>
      </c>
      <c r="V624" s="100" t="s">
        <v>4097</v>
      </c>
      <c r="W624" s="100"/>
      <c r="X624" s="102" t="s">
        <v>16</v>
      </c>
      <c r="Y624" s="99" t="s">
        <v>3011</v>
      </c>
      <c r="Z624" s="99"/>
      <c r="AA624" s="99" t="s">
        <v>139</v>
      </c>
      <c r="AB624" s="105" t="s">
        <v>230</v>
      </c>
      <c r="AC624" s="102" t="s">
        <v>2672</v>
      </c>
      <c r="AD624" s="105" t="s">
        <v>2673</v>
      </c>
      <c r="AE624" s="105" t="s">
        <v>226</v>
      </c>
      <c r="AF624" s="101">
        <v>41435</v>
      </c>
      <c r="AG624" s="104">
        <v>6</v>
      </c>
      <c r="AH624" s="101"/>
      <c r="AI624" s="104" t="s">
        <v>623</v>
      </c>
      <c r="AJ624" s="105" t="s">
        <v>163</v>
      </c>
      <c r="AK624" s="99"/>
      <c r="AL624" s="99"/>
      <c r="AM624" s="110">
        <v>41514</v>
      </c>
      <c r="AN624" s="104">
        <v>8</v>
      </c>
      <c r="AO624" s="100"/>
      <c r="AP624" s="107"/>
      <c r="AQ624" s="105" t="s">
        <v>5348</v>
      </c>
      <c r="AR624" s="107"/>
      <c r="AS624" s="96">
        <v>2</v>
      </c>
      <c r="AT624" s="96" t="s">
        <v>7646</v>
      </c>
    </row>
    <row r="625" spans="1:46" ht="15.75" customHeight="1" x14ac:dyDescent="0.2">
      <c r="A625" s="118">
        <v>20600</v>
      </c>
      <c r="B625" s="127" t="s">
        <v>3039</v>
      </c>
      <c r="C625" s="127" t="s">
        <v>248</v>
      </c>
      <c r="D625" s="100" t="s">
        <v>138</v>
      </c>
      <c r="E625" s="101">
        <v>33199</v>
      </c>
      <c r="F625" s="100" t="s">
        <v>879</v>
      </c>
      <c r="G625" s="99" t="s">
        <v>564</v>
      </c>
      <c r="H625" s="100" t="s">
        <v>6434</v>
      </c>
      <c r="I625" s="101">
        <v>38254</v>
      </c>
      <c r="J625" s="100" t="s">
        <v>879</v>
      </c>
      <c r="K625" s="100" t="s">
        <v>4020</v>
      </c>
      <c r="L625" s="100" t="s">
        <v>6435</v>
      </c>
      <c r="M625" s="102" t="s">
        <v>1877</v>
      </c>
      <c r="N625" s="103">
        <v>2012</v>
      </c>
      <c r="O625" s="216" t="s">
        <v>6362</v>
      </c>
      <c r="P625" s="100"/>
      <c r="Q625" s="100" t="s">
        <v>6436</v>
      </c>
      <c r="R625" s="145" t="s">
        <v>6437</v>
      </c>
      <c r="S625" s="99" t="s">
        <v>6438</v>
      </c>
      <c r="T625" s="99" t="s">
        <v>6439</v>
      </c>
      <c r="U625" s="100" t="s">
        <v>6440</v>
      </c>
      <c r="V625" s="100" t="s">
        <v>4127</v>
      </c>
      <c r="W625" s="100" t="s">
        <v>6441</v>
      </c>
      <c r="X625" s="102" t="s">
        <v>16</v>
      </c>
      <c r="Y625" s="99" t="s">
        <v>3011</v>
      </c>
      <c r="Z625" s="99"/>
      <c r="AA625" s="99" t="s">
        <v>139</v>
      </c>
      <c r="AB625" s="105" t="s">
        <v>230</v>
      </c>
      <c r="AC625" s="102" t="s">
        <v>2672</v>
      </c>
      <c r="AD625" s="105" t="s">
        <v>2673</v>
      </c>
      <c r="AE625" s="105" t="s">
        <v>226</v>
      </c>
      <c r="AF625" s="101">
        <v>41435</v>
      </c>
      <c r="AG625" s="104">
        <v>6</v>
      </c>
      <c r="AH625" s="101">
        <v>41503</v>
      </c>
      <c r="AI625" s="104">
        <v>8</v>
      </c>
      <c r="AJ625" s="105" t="s">
        <v>119</v>
      </c>
      <c r="AK625" s="99"/>
      <c r="AL625" s="99"/>
      <c r="AM625" s="110"/>
      <c r="AN625" s="104" t="s">
        <v>623</v>
      </c>
      <c r="AO625" s="100"/>
      <c r="AP625" s="107"/>
      <c r="AQ625" s="105" t="s">
        <v>5348</v>
      </c>
      <c r="AR625" s="107"/>
      <c r="AS625" s="96">
        <v>11</v>
      </c>
      <c r="AT625" s="96" t="s">
        <v>7646</v>
      </c>
    </row>
    <row r="626" spans="1:46" ht="15.75" customHeight="1" x14ac:dyDescent="0.2">
      <c r="A626" s="118">
        <v>20601</v>
      </c>
      <c r="B626" s="127" t="s">
        <v>6202</v>
      </c>
      <c r="C626" s="127" t="s">
        <v>1510</v>
      </c>
      <c r="D626" s="100" t="s">
        <v>138</v>
      </c>
      <c r="E626" s="101">
        <v>33198</v>
      </c>
      <c r="F626" s="100" t="s">
        <v>1429</v>
      </c>
      <c r="G626" s="99" t="s">
        <v>1429</v>
      </c>
      <c r="H626" s="100" t="s">
        <v>6421</v>
      </c>
      <c r="I626" s="101">
        <v>38554</v>
      </c>
      <c r="J626" s="100" t="s">
        <v>1429</v>
      </c>
      <c r="K626" s="100" t="s">
        <v>4020</v>
      </c>
      <c r="L626" s="100" t="s">
        <v>4085</v>
      </c>
      <c r="M626" s="102" t="s">
        <v>2022</v>
      </c>
      <c r="N626" s="103">
        <v>2012</v>
      </c>
      <c r="O626" s="216" t="s">
        <v>6363</v>
      </c>
      <c r="P626" s="100"/>
      <c r="Q626" s="100" t="s">
        <v>6422</v>
      </c>
      <c r="R626" s="100"/>
      <c r="S626" s="99" t="s">
        <v>6423</v>
      </c>
      <c r="T626" s="99" t="s">
        <v>6424</v>
      </c>
      <c r="U626" s="100" t="s">
        <v>6425</v>
      </c>
      <c r="V626" s="100" t="s">
        <v>4127</v>
      </c>
      <c r="W626" s="100" t="s">
        <v>6426</v>
      </c>
      <c r="X626" s="102" t="s">
        <v>16</v>
      </c>
      <c r="Y626" s="99" t="s">
        <v>3011</v>
      </c>
      <c r="Z626" s="99"/>
      <c r="AA626" s="99" t="s">
        <v>139</v>
      </c>
      <c r="AB626" s="105" t="s">
        <v>230</v>
      </c>
      <c r="AC626" s="102" t="s">
        <v>2672</v>
      </c>
      <c r="AD626" s="105" t="s">
        <v>2673</v>
      </c>
      <c r="AE626" s="105" t="s">
        <v>226</v>
      </c>
      <c r="AF626" s="101">
        <v>41435</v>
      </c>
      <c r="AG626" s="104">
        <v>6</v>
      </c>
      <c r="AH626" s="101">
        <v>41503</v>
      </c>
      <c r="AI626" s="104">
        <v>8</v>
      </c>
      <c r="AJ626" s="105" t="s">
        <v>163</v>
      </c>
      <c r="AK626" s="99"/>
      <c r="AL626" s="99"/>
      <c r="AM626" s="110">
        <v>41583</v>
      </c>
      <c r="AN626" s="104">
        <v>11</v>
      </c>
      <c r="AO626" s="100"/>
      <c r="AP626" s="107"/>
      <c r="AQ626" s="105" t="s">
        <v>5348</v>
      </c>
      <c r="AR626" s="107"/>
      <c r="AS626" s="96">
        <v>11</v>
      </c>
      <c r="AT626" s="96" t="s">
        <v>7646</v>
      </c>
    </row>
    <row r="627" spans="1:46" ht="15.75" customHeight="1" x14ac:dyDescent="0.2">
      <c r="A627" s="118">
        <v>20602</v>
      </c>
      <c r="B627" s="127" t="s">
        <v>6203</v>
      </c>
      <c r="C627" s="127" t="s">
        <v>6204</v>
      </c>
      <c r="D627" s="100" t="s">
        <v>138</v>
      </c>
      <c r="E627" s="101">
        <v>32825</v>
      </c>
      <c r="F627" s="100" t="s">
        <v>712</v>
      </c>
      <c r="G627" s="99" t="s">
        <v>4502</v>
      </c>
      <c r="H627" s="100" t="s">
        <v>6442</v>
      </c>
      <c r="I627" s="101">
        <v>38657</v>
      </c>
      <c r="J627" s="100" t="s">
        <v>712</v>
      </c>
      <c r="K627" s="100" t="s">
        <v>4020</v>
      </c>
      <c r="L627" s="100" t="s">
        <v>1676</v>
      </c>
      <c r="M627" s="102" t="s">
        <v>1877</v>
      </c>
      <c r="N627" s="103">
        <v>2011</v>
      </c>
      <c r="O627" s="216" t="s">
        <v>6364</v>
      </c>
      <c r="P627" s="100"/>
      <c r="Q627" s="100" t="s">
        <v>6443</v>
      </c>
      <c r="R627" s="145" t="s">
        <v>6444</v>
      </c>
      <c r="S627" s="99" t="s">
        <v>6445</v>
      </c>
      <c r="T627" s="99" t="s">
        <v>6445</v>
      </c>
      <c r="U627" s="100" t="s">
        <v>6446</v>
      </c>
      <c r="V627" s="100" t="s">
        <v>177</v>
      </c>
      <c r="W627" s="100" t="s">
        <v>6447</v>
      </c>
      <c r="X627" s="102" t="s">
        <v>16</v>
      </c>
      <c r="Y627" s="99" t="s">
        <v>3011</v>
      </c>
      <c r="Z627" s="99"/>
      <c r="AA627" s="99" t="s">
        <v>139</v>
      </c>
      <c r="AB627" s="105" t="s">
        <v>230</v>
      </c>
      <c r="AC627" s="102" t="s">
        <v>2672</v>
      </c>
      <c r="AD627" s="105" t="s">
        <v>2673</v>
      </c>
      <c r="AE627" s="105" t="s">
        <v>226</v>
      </c>
      <c r="AF627" s="101">
        <v>41435</v>
      </c>
      <c r="AG627" s="104">
        <v>6</v>
      </c>
      <c r="AH627" s="101">
        <v>41503</v>
      </c>
      <c r="AI627" s="104">
        <v>8</v>
      </c>
      <c r="AJ627" s="105" t="s">
        <v>119</v>
      </c>
      <c r="AK627" s="99"/>
      <c r="AL627" s="99"/>
      <c r="AM627" s="110"/>
      <c r="AN627" s="104" t="s">
        <v>623</v>
      </c>
      <c r="AO627" s="100"/>
      <c r="AP627" s="107"/>
      <c r="AQ627" s="105" t="s">
        <v>5348</v>
      </c>
      <c r="AR627" s="107"/>
      <c r="AS627" s="96">
        <v>11</v>
      </c>
      <c r="AT627" s="96" t="s">
        <v>7646</v>
      </c>
    </row>
    <row r="628" spans="1:46" ht="15.75" customHeight="1" x14ac:dyDescent="0.2">
      <c r="A628" s="118">
        <v>20603</v>
      </c>
      <c r="B628" s="127" t="s">
        <v>6205</v>
      </c>
      <c r="C628" s="127" t="s">
        <v>6206</v>
      </c>
      <c r="D628" s="100" t="s">
        <v>138</v>
      </c>
      <c r="E628" s="101">
        <v>32897</v>
      </c>
      <c r="F628" s="100" t="s">
        <v>2040</v>
      </c>
      <c r="G628" s="100" t="s">
        <v>2040</v>
      </c>
      <c r="H628" s="100" t="s">
        <v>6427</v>
      </c>
      <c r="I628" s="101">
        <v>39229</v>
      </c>
      <c r="J628" s="100" t="s">
        <v>2040</v>
      </c>
      <c r="K628" s="100" t="s">
        <v>4044</v>
      </c>
      <c r="L628" s="100" t="s">
        <v>6428</v>
      </c>
      <c r="M628" s="102" t="s">
        <v>1877</v>
      </c>
      <c r="N628" s="103">
        <v>2011</v>
      </c>
      <c r="O628" s="216" t="s">
        <v>6365</v>
      </c>
      <c r="P628" s="100"/>
      <c r="Q628" s="100" t="s">
        <v>6429</v>
      </c>
      <c r="R628" s="100"/>
      <c r="S628" s="99" t="s">
        <v>6430</v>
      </c>
      <c r="T628" s="99" t="s">
        <v>6431</v>
      </c>
      <c r="U628" s="100" t="s">
        <v>6432</v>
      </c>
      <c r="V628" s="100" t="s">
        <v>4127</v>
      </c>
      <c r="W628" s="100" t="s">
        <v>6433</v>
      </c>
      <c r="X628" s="102" t="s">
        <v>16</v>
      </c>
      <c r="Y628" s="99" t="s">
        <v>3011</v>
      </c>
      <c r="Z628" s="99"/>
      <c r="AA628" s="99" t="s">
        <v>139</v>
      </c>
      <c r="AB628" s="105" t="s">
        <v>230</v>
      </c>
      <c r="AC628" s="102" t="s">
        <v>2672</v>
      </c>
      <c r="AD628" s="105" t="s">
        <v>2673</v>
      </c>
      <c r="AE628" s="105" t="s">
        <v>226</v>
      </c>
      <c r="AF628" s="101">
        <v>41435</v>
      </c>
      <c r="AG628" s="104">
        <v>6</v>
      </c>
      <c r="AH628" s="101">
        <v>41503</v>
      </c>
      <c r="AI628" s="104">
        <v>8</v>
      </c>
      <c r="AJ628" s="105" t="s">
        <v>119</v>
      </c>
      <c r="AK628" s="99"/>
      <c r="AL628" s="99"/>
      <c r="AM628" s="110"/>
      <c r="AN628" s="104" t="s">
        <v>623</v>
      </c>
      <c r="AO628" s="100"/>
      <c r="AP628" s="107"/>
      <c r="AQ628" s="105" t="s">
        <v>5348</v>
      </c>
      <c r="AR628" s="107"/>
      <c r="AS628" s="96">
        <v>1</v>
      </c>
      <c r="AT628" s="96" t="s">
        <v>7646</v>
      </c>
    </row>
    <row r="629" spans="1:46" ht="15.75" customHeight="1" x14ac:dyDescent="0.2">
      <c r="A629" s="118">
        <v>20604</v>
      </c>
      <c r="B629" s="127" t="s">
        <v>6207</v>
      </c>
      <c r="C629" s="127" t="s">
        <v>227</v>
      </c>
      <c r="D629" s="100" t="s">
        <v>138</v>
      </c>
      <c r="E629" s="101">
        <v>32926</v>
      </c>
      <c r="F629" s="100" t="s">
        <v>1992</v>
      </c>
      <c r="G629" s="99" t="s">
        <v>904</v>
      </c>
      <c r="H629" s="100" t="s">
        <v>6412</v>
      </c>
      <c r="I629" s="101">
        <v>38882</v>
      </c>
      <c r="J629" s="100" t="s">
        <v>1992</v>
      </c>
      <c r="K629" s="100" t="s">
        <v>4044</v>
      </c>
      <c r="L629" s="100" t="s">
        <v>6413</v>
      </c>
      <c r="M629" s="102" t="s">
        <v>6414</v>
      </c>
      <c r="N629" s="103">
        <v>2011</v>
      </c>
      <c r="O629" s="216" t="s">
        <v>6366</v>
      </c>
      <c r="P629" s="100"/>
      <c r="Q629" s="100" t="s">
        <v>6415</v>
      </c>
      <c r="R629" s="145" t="s">
        <v>6416</v>
      </c>
      <c r="S629" s="99" t="s">
        <v>6417</v>
      </c>
      <c r="T629" s="99" t="s">
        <v>6418</v>
      </c>
      <c r="U629" s="100" t="s">
        <v>6419</v>
      </c>
      <c r="V629" s="100" t="s">
        <v>4097</v>
      </c>
      <c r="W629" s="100" t="s">
        <v>6420</v>
      </c>
      <c r="X629" s="102" t="s">
        <v>16</v>
      </c>
      <c r="Y629" s="99" t="s">
        <v>3011</v>
      </c>
      <c r="Z629" s="99"/>
      <c r="AA629" s="99" t="s">
        <v>139</v>
      </c>
      <c r="AB629" s="105" t="s">
        <v>230</v>
      </c>
      <c r="AC629" s="102" t="s">
        <v>2632</v>
      </c>
      <c r="AD629" s="105" t="s">
        <v>2634</v>
      </c>
      <c r="AE629" s="105" t="s">
        <v>226</v>
      </c>
      <c r="AF629" s="101">
        <v>41445</v>
      </c>
      <c r="AG629" s="104">
        <v>6</v>
      </c>
      <c r="AH629" s="101">
        <v>41475</v>
      </c>
      <c r="AI629" s="104">
        <v>7</v>
      </c>
      <c r="AJ629" s="105" t="s">
        <v>119</v>
      </c>
      <c r="AK629" s="99"/>
      <c r="AL629" s="99"/>
      <c r="AM629" s="110"/>
      <c r="AN629" s="104" t="s">
        <v>623</v>
      </c>
      <c r="AO629" s="100"/>
      <c r="AP629" s="107"/>
      <c r="AQ629" s="105" t="s">
        <v>5349</v>
      </c>
      <c r="AR629" s="107"/>
      <c r="AS629" s="96">
        <v>2</v>
      </c>
      <c r="AT629" s="96" t="s">
        <v>7646</v>
      </c>
    </row>
    <row r="630" spans="1:46" ht="15.75" customHeight="1" x14ac:dyDescent="0.2">
      <c r="A630" s="118">
        <v>20605</v>
      </c>
      <c r="B630" s="127" t="s">
        <v>6208</v>
      </c>
      <c r="C630" s="127" t="s">
        <v>1192</v>
      </c>
      <c r="D630" s="100" t="s">
        <v>138</v>
      </c>
      <c r="E630" s="101">
        <v>33359</v>
      </c>
      <c r="F630" s="100" t="s">
        <v>853</v>
      </c>
      <c r="G630" s="99" t="s">
        <v>178</v>
      </c>
      <c r="H630" s="100" t="s">
        <v>6392</v>
      </c>
      <c r="I630" s="101">
        <v>38862</v>
      </c>
      <c r="J630" s="100" t="s">
        <v>853</v>
      </c>
      <c r="K630" s="100" t="s">
        <v>4020</v>
      </c>
      <c r="L630" s="100" t="s">
        <v>6393</v>
      </c>
      <c r="M630" s="102" t="s">
        <v>6394</v>
      </c>
      <c r="N630" s="103">
        <v>2014</v>
      </c>
      <c r="O630" s="216" t="s">
        <v>6367</v>
      </c>
      <c r="P630" s="100"/>
      <c r="Q630" s="100" t="s">
        <v>6395</v>
      </c>
      <c r="R630" s="145" t="s">
        <v>6396</v>
      </c>
      <c r="S630" s="99" t="s">
        <v>6397</v>
      </c>
      <c r="T630" s="99" t="s">
        <v>6397</v>
      </c>
      <c r="U630" s="100" t="s">
        <v>6398</v>
      </c>
      <c r="V630" s="100" t="s">
        <v>4152</v>
      </c>
      <c r="W630" s="100" t="s">
        <v>6399</v>
      </c>
      <c r="X630" s="102" t="s">
        <v>16</v>
      </c>
      <c r="Y630" s="99" t="s">
        <v>3011</v>
      </c>
      <c r="Z630" s="99"/>
      <c r="AA630" s="99" t="s">
        <v>139</v>
      </c>
      <c r="AB630" s="105" t="s">
        <v>230</v>
      </c>
      <c r="AC630" s="102" t="s">
        <v>2672</v>
      </c>
      <c r="AD630" s="105" t="s">
        <v>2673</v>
      </c>
      <c r="AE630" s="105" t="s">
        <v>226</v>
      </c>
      <c r="AF630" s="101">
        <v>41445</v>
      </c>
      <c r="AG630" s="104">
        <v>6</v>
      </c>
      <c r="AH630" s="101">
        <v>41475</v>
      </c>
      <c r="AI630" s="104">
        <v>7</v>
      </c>
      <c r="AJ630" s="105" t="s">
        <v>119</v>
      </c>
      <c r="AK630" s="99"/>
      <c r="AL630" s="99"/>
      <c r="AM630" s="110"/>
      <c r="AN630" s="104" t="s">
        <v>623</v>
      </c>
      <c r="AO630" s="100"/>
      <c r="AP630" s="107"/>
      <c r="AQ630" s="105" t="s">
        <v>5349</v>
      </c>
      <c r="AR630" s="107"/>
      <c r="AS630" s="96">
        <v>5</v>
      </c>
      <c r="AT630" s="96" t="s">
        <v>7646</v>
      </c>
    </row>
    <row r="631" spans="1:46" ht="15.75" customHeight="1" x14ac:dyDescent="0.2">
      <c r="A631" s="118">
        <v>20606</v>
      </c>
      <c r="B631" s="127" t="s">
        <v>2107</v>
      </c>
      <c r="C631" s="127" t="s">
        <v>2108</v>
      </c>
      <c r="D631" s="100" t="s">
        <v>109</v>
      </c>
      <c r="E631" s="101">
        <v>32747</v>
      </c>
      <c r="F631" s="100" t="s">
        <v>110</v>
      </c>
      <c r="G631" s="99" t="s">
        <v>110</v>
      </c>
      <c r="H631" s="100" t="s">
        <v>2109</v>
      </c>
      <c r="I631" s="101">
        <v>40689</v>
      </c>
      <c r="J631" s="100" t="s">
        <v>110</v>
      </c>
      <c r="K631" s="100" t="s">
        <v>4020</v>
      </c>
      <c r="L631" s="100" t="s">
        <v>157</v>
      </c>
      <c r="M631" s="102" t="s">
        <v>1918</v>
      </c>
      <c r="N631" s="103">
        <v>2012</v>
      </c>
      <c r="O631" s="216" t="s">
        <v>6288</v>
      </c>
      <c r="P631" s="100"/>
      <c r="Q631" s="100" t="s">
        <v>2112</v>
      </c>
      <c r="R631" s="145" t="s">
        <v>6213</v>
      </c>
      <c r="S631" s="99" t="s">
        <v>2110</v>
      </c>
      <c r="T631" s="99" t="s">
        <v>6214</v>
      </c>
      <c r="U631" s="100" t="s">
        <v>6215</v>
      </c>
      <c r="V631" s="100" t="s">
        <v>4152</v>
      </c>
      <c r="W631" s="100" t="s">
        <v>2114</v>
      </c>
      <c r="X631" s="100" t="s">
        <v>17</v>
      </c>
      <c r="Y631" s="99" t="s">
        <v>5252</v>
      </c>
      <c r="Z631" s="99"/>
      <c r="AA631" s="99" t="s">
        <v>139</v>
      </c>
      <c r="AB631" s="105" t="s">
        <v>230</v>
      </c>
      <c r="AC631" s="102" t="s">
        <v>54</v>
      </c>
      <c r="AD631" s="105" t="s">
        <v>823</v>
      </c>
      <c r="AE631" s="105" t="s">
        <v>117</v>
      </c>
      <c r="AF631" s="101"/>
      <c r="AG631" s="104" t="s">
        <v>623</v>
      </c>
      <c r="AH631" s="101">
        <v>41456</v>
      </c>
      <c r="AI631" s="104">
        <v>7</v>
      </c>
      <c r="AJ631" s="105" t="s">
        <v>119</v>
      </c>
      <c r="AK631" s="99"/>
      <c r="AL631" s="99"/>
      <c r="AM631" s="110"/>
      <c r="AN631" s="104" t="s">
        <v>623</v>
      </c>
      <c r="AO631" s="100"/>
      <c r="AP631" s="107"/>
      <c r="AQ631" s="105" t="s">
        <v>5347</v>
      </c>
      <c r="AR631" s="107"/>
      <c r="AS631" s="96">
        <v>8</v>
      </c>
      <c r="AT631" s="96" t="s">
        <v>7646</v>
      </c>
    </row>
    <row r="632" spans="1:46" ht="15.75" customHeight="1" x14ac:dyDescent="0.2">
      <c r="A632" s="118">
        <v>20607</v>
      </c>
      <c r="B632" s="127" t="s">
        <v>616</v>
      </c>
      <c r="C632" s="127" t="s">
        <v>248</v>
      </c>
      <c r="D632" s="100" t="s">
        <v>138</v>
      </c>
      <c r="E632" s="101">
        <v>32466</v>
      </c>
      <c r="F632" s="100" t="s">
        <v>324</v>
      </c>
      <c r="G632" s="99" t="s">
        <v>324</v>
      </c>
      <c r="H632" s="100" t="s">
        <v>6220</v>
      </c>
      <c r="I632" s="101">
        <v>37897</v>
      </c>
      <c r="J632" s="100" t="s">
        <v>324</v>
      </c>
      <c r="K632" s="100" t="s">
        <v>4020</v>
      </c>
      <c r="L632" s="100" t="s">
        <v>1157</v>
      </c>
      <c r="M632" s="102" t="s">
        <v>2022</v>
      </c>
      <c r="N632" s="103">
        <v>2011</v>
      </c>
      <c r="O632" s="216" t="s">
        <v>6368</v>
      </c>
      <c r="P632" s="100"/>
      <c r="Q632" s="100" t="s">
        <v>6221</v>
      </c>
      <c r="R632" s="145"/>
      <c r="S632" s="99" t="s">
        <v>6222</v>
      </c>
      <c r="T632" s="99" t="s">
        <v>6223</v>
      </c>
      <c r="U632" s="100" t="s">
        <v>6224</v>
      </c>
      <c r="V632" s="100"/>
      <c r="W632" s="100" t="s">
        <v>6225</v>
      </c>
      <c r="X632" s="100" t="s">
        <v>16</v>
      </c>
      <c r="Y632" s="99" t="s">
        <v>3011</v>
      </c>
      <c r="Z632" s="99"/>
      <c r="AA632" s="99" t="s">
        <v>139</v>
      </c>
      <c r="AB632" s="105" t="s">
        <v>230</v>
      </c>
      <c r="AC632" s="102" t="s">
        <v>31</v>
      </c>
      <c r="AD632" s="105" t="s">
        <v>37</v>
      </c>
      <c r="AE632" s="105" t="s">
        <v>117</v>
      </c>
      <c r="AF632" s="101">
        <v>41470</v>
      </c>
      <c r="AG632" s="104">
        <v>7</v>
      </c>
      <c r="AH632" s="101"/>
      <c r="AI632" s="104" t="s">
        <v>623</v>
      </c>
      <c r="AJ632" s="105" t="s">
        <v>163</v>
      </c>
      <c r="AK632" s="99"/>
      <c r="AL632" s="99"/>
      <c r="AM632" s="110">
        <v>41522</v>
      </c>
      <c r="AN632" s="104">
        <v>9</v>
      </c>
      <c r="AO632" s="100"/>
      <c r="AP632" s="107"/>
      <c r="AQ632" s="105" t="s">
        <v>5348</v>
      </c>
      <c r="AR632" s="107"/>
      <c r="AS632" s="96">
        <v>11</v>
      </c>
      <c r="AT632" s="96" t="s">
        <v>7646</v>
      </c>
    </row>
    <row r="633" spans="1:46" ht="15.75" customHeight="1" x14ac:dyDescent="0.2">
      <c r="A633" s="118">
        <v>20608</v>
      </c>
      <c r="B633" s="127" t="s">
        <v>6226</v>
      </c>
      <c r="C633" s="127" t="s">
        <v>177</v>
      </c>
      <c r="D633" s="100" t="s">
        <v>138</v>
      </c>
      <c r="E633" s="101">
        <v>32912</v>
      </c>
      <c r="F633" s="100" t="s">
        <v>6227</v>
      </c>
      <c r="G633" s="99" t="s">
        <v>336</v>
      </c>
      <c r="H633" s="100" t="s">
        <v>6228</v>
      </c>
      <c r="I633" s="101">
        <v>40217</v>
      </c>
      <c r="J633" s="100" t="s">
        <v>6229</v>
      </c>
      <c r="K633" s="100" t="s">
        <v>4020</v>
      </c>
      <c r="L633" s="100"/>
      <c r="M633" s="102"/>
      <c r="N633" s="103"/>
      <c r="O633" s="216" t="s">
        <v>6369</v>
      </c>
      <c r="P633" s="100"/>
      <c r="Q633" s="100" t="s">
        <v>6230</v>
      </c>
      <c r="R633" s="145"/>
      <c r="S633" s="99" t="s">
        <v>6231</v>
      </c>
      <c r="T633" s="99" t="s">
        <v>6232</v>
      </c>
      <c r="U633" s="100" t="s">
        <v>6233</v>
      </c>
      <c r="V633" s="100" t="s">
        <v>4097</v>
      </c>
      <c r="W633" s="100"/>
      <c r="X633" s="100" t="s">
        <v>16</v>
      </c>
      <c r="Y633" s="99" t="s">
        <v>3011</v>
      </c>
      <c r="Z633" s="99"/>
      <c r="AA633" s="99" t="s">
        <v>139</v>
      </c>
      <c r="AB633" s="105" t="s">
        <v>230</v>
      </c>
      <c r="AC633" s="102" t="s">
        <v>31</v>
      </c>
      <c r="AD633" s="105" t="s">
        <v>37</v>
      </c>
      <c r="AE633" s="105" t="s">
        <v>117</v>
      </c>
      <c r="AF633" s="101">
        <v>41470</v>
      </c>
      <c r="AG633" s="104">
        <v>7</v>
      </c>
      <c r="AH633" s="101">
        <v>41533</v>
      </c>
      <c r="AI633" s="104">
        <v>9</v>
      </c>
      <c r="AJ633" s="105" t="s">
        <v>119</v>
      </c>
      <c r="AK633" s="99"/>
      <c r="AL633" s="99"/>
      <c r="AM633" s="110"/>
      <c r="AN633" s="104" t="s">
        <v>623</v>
      </c>
      <c r="AO633" s="100"/>
      <c r="AP633" s="107"/>
      <c r="AQ633" s="105" t="s">
        <v>5348</v>
      </c>
      <c r="AR633" s="107"/>
      <c r="AS633" s="96">
        <v>2</v>
      </c>
      <c r="AT633" s="96" t="s">
        <v>7646</v>
      </c>
    </row>
    <row r="634" spans="1:46" ht="15.75" customHeight="1" x14ac:dyDescent="0.2">
      <c r="A634" s="118">
        <v>20609</v>
      </c>
      <c r="B634" s="127" t="s">
        <v>6234</v>
      </c>
      <c r="C634" s="127" t="s">
        <v>513</v>
      </c>
      <c r="D634" s="100" t="s">
        <v>138</v>
      </c>
      <c r="E634" s="101">
        <v>32028</v>
      </c>
      <c r="F634" s="100" t="s">
        <v>110</v>
      </c>
      <c r="G634" s="99" t="s">
        <v>110</v>
      </c>
      <c r="H634" s="100" t="s">
        <v>6235</v>
      </c>
      <c r="I634" s="101">
        <v>40159</v>
      </c>
      <c r="J634" s="100" t="s">
        <v>110</v>
      </c>
      <c r="K634" s="100" t="s">
        <v>4020</v>
      </c>
      <c r="L634" s="100" t="s">
        <v>5282</v>
      </c>
      <c r="M634" s="102" t="s">
        <v>6236</v>
      </c>
      <c r="N634" s="103">
        <v>2010</v>
      </c>
      <c r="O634" s="216" t="s">
        <v>6370</v>
      </c>
      <c r="P634" s="100" t="s">
        <v>6238</v>
      </c>
      <c r="Q634" s="100" t="s">
        <v>6237</v>
      </c>
      <c r="R634" s="145"/>
      <c r="S634" s="99" t="s">
        <v>6239</v>
      </c>
      <c r="T634" s="99" t="s">
        <v>6239</v>
      </c>
      <c r="U634" s="100" t="s">
        <v>6240</v>
      </c>
      <c r="V634" s="100" t="s">
        <v>4152</v>
      </c>
      <c r="W634" s="100" t="s">
        <v>6241</v>
      </c>
      <c r="X634" s="100" t="s">
        <v>16</v>
      </c>
      <c r="Y634" s="99" t="s">
        <v>3011</v>
      </c>
      <c r="Z634" s="99"/>
      <c r="AA634" s="99" t="s">
        <v>139</v>
      </c>
      <c r="AB634" s="105" t="s">
        <v>230</v>
      </c>
      <c r="AC634" s="102" t="s">
        <v>31</v>
      </c>
      <c r="AD634" s="105" t="s">
        <v>37</v>
      </c>
      <c r="AE634" s="105" t="s">
        <v>117</v>
      </c>
      <c r="AF634" s="101">
        <v>41470</v>
      </c>
      <c r="AG634" s="104">
        <v>7</v>
      </c>
      <c r="AH634" s="101"/>
      <c r="AI634" s="104" t="s">
        <v>623</v>
      </c>
      <c r="AJ634" s="105" t="s">
        <v>163</v>
      </c>
      <c r="AK634" s="99"/>
      <c r="AL634" s="99"/>
      <c r="AM634" s="110">
        <v>41501</v>
      </c>
      <c r="AN634" s="104">
        <v>8</v>
      </c>
      <c r="AO634" s="100"/>
      <c r="AP634" s="107"/>
      <c r="AQ634" s="105" t="s">
        <v>5348</v>
      </c>
      <c r="AR634" s="107"/>
      <c r="AS634" s="96">
        <v>9</v>
      </c>
      <c r="AT634" s="96" t="s">
        <v>7646</v>
      </c>
    </row>
    <row r="635" spans="1:46" ht="15.75" customHeight="1" x14ac:dyDescent="0.2">
      <c r="A635" s="118">
        <v>20610</v>
      </c>
      <c r="B635" s="127" t="s">
        <v>6242</v>
      </c>
      <c r="C635" s="127" t="s">
        <v>527</v>
      </c>
      <c r="D635" s="100" t="s">
        <v>138</v>
      </c>
      <c r="E635" s="101">
        <v>31602</v>
      </c>
      <c r="F635" s="100" t="s">
        <v>110</v>
      </c>
      <c r="G635" s="99" t="s">
        <v>564</v>
      </c>
      <c r="H635" s="100" t="s">
        <v>6404</v>
      </c>
      <c r="I635" s="101">
        <v>36969</v>
      </c>
      <c r="J635" s="100" t="s">
        <v>110</v>
      </c>
      <c r="K635" s="100" t="s">
        <v>4020</v>
      </c>
      <c r="L635" s="100" t="s">
        <v>1157</v>
      </c>
      <c r="M635" s="102" t="s">
        <v>2222</v>
      </c>
      <c r="N635" s="103">
        <v>2009</v>
      </c>
      <c r="O635" s="216" t="s">
        <v>6371</v>
      </c>
      <c r="P635" s="100" t="s">
        <v>6410</v>
      </c>
      <c r="Q635" s="100" t="s">
        <v>6409</v>
      </c>
      <c r="R635" s="145" t="s">
        <v>6408</v>
      </c>
      <c r="S635" s="99" t="s">
        <v>6405</v>
      </c>
      <c r="T635" s="99" t="s">
        <v>6406</v>
      </c>
      <c r="U635" s="100" t="s">
        <v>6407</v>
      </c>
      <c r="V635" s="100" t="s">
        <v>2308</v>
      </c>
      <c r="W635" s="100" t="s">
        <v>6411</v>
      </c>
      <c r="X635" s="100" t="s">
        <v>16</v>
      </c>
      <c r="Y635" s="99" t="s">
        <v>3011</v>
      </c>
      <c r="Z635" s="99"/>
      <c r="AA635" s="99" t="s">
        <v>139</v>
      </c>
      <c r="AB635" s="105" t="s">
        <v>230</v>
      </c>
      <c r="AC635" s="102" t="s">
        <v>31</v>
      </c>
      <c r="AD635" s="105" t="s">
        <v>37</v>
      </c>
      <c r="AE635" s="105" t="s">
        <v>117</v>
      </c>
      <c r="AF635" s="101">
        <v>41470</v>
      </c>
      <c r="AG635" s="104">
        <v>7</v>
      </c>
      <c r="AH635" s="101">
        <v>41533</v>
      </c>
      <c r="AI635" s="104">
        <v>9</v>
      </c>
      <c r="AJ635" s="105" t="s">
        <v>119</v>
      </c>
      <c r="AK635" s="99"/>
      <c r="AL635" s="99"/>
      <c r="AM635" s="110"/>
      <c r="AN635" s="104" t="s">
        <v>623</v>
      </c>
      <c r="AO635" s="100"/>
      <c r="AP635" s="107"/>
      <c r="AQ635" s="105" t="s">
        <v>5348</v>
      </c>
      <c r="AR635" s="107"/>
      <c r="AS635" s="96">
        <v>7</v>
      </c>
      <c r="AT635" s="96" t="s">
        <v>7646</v>
      </c>
    </row>
    <row r="636" spans="1:46" ht="15.75" customHeight="1" x14ac:dyDescent="0.2">
      <c r="A636" s="118">
        <v>20611</v>
      </c>
      <c r="B636" s="127" t="s">
        <v>6335</v>
      </c>
      <c r="C636" s="127" t="s">
        <v>494</v>
      </c>
      <c r="D636" s="100" t="s">
        <v>138</v>
      </c>
      <c r="E636" s="101">
        <v>31212</v>
      </c>
      <c r="F636" s="100" t="s">
        <v>669</v>
      </c>
      <c r="G636" s="99" t="s">
        <v>162</v>
      </c>
      <c r="H636" s="100" t="s">
        <v>6750</v>
      </c>
      <c r="I636" s="101">
        <v>40584</v>
      </c>
      <c r="J636" s="100" t="s">
        <v>669</v>
      </c>
      <c r="K636" s="100" t="s">
        <v>4020</v>
      </c>
      <c r="L636" s="100" t="s">
        <v>4427</v>
      </c>
      <c r="M636" s="102" t="s">
        <v>6012</v>
      </c>
      <c r="N636" s="103">
        <v>2007</v>
      </c>
      <c r="O636" s="216" t="s">
        <v>6372</v>
      </c>
      <c r="P636" s="100"/>
      <c r="Q636" s="100"/>
      <c r="R636" s="145"/>
      <c r="S636" s="99" t="s">
        <v>6751</v>
      </c>
      <c r="T636" s="99" t="s">
        <v>6751</v>
      </c>
      <c r="U636" s="100"/>
      <c r="V636" s="100"/>
      <c r="W636" s="100"/>
      <c r="X636" s="102" t="s">
        <v>3012</v>
      </c>
      <c r="Y636" s="99" t="s">
        <v>3013</v>
      </c>
      <c r="Z636" s="99"/>
      <c r="AA636" s="99" t="s">
        <v>139</v>
      </c>
      <c r="AB636" s="105" t="s">
        <v>230</v>
      </c>
      <c r="AC636" s="102" t="s">
        <v>2632</v>
      </c>
      <c r="AD636" s="105" t="s">
        <v>2634</v>
      </c>
      <c r="AE636" s="105" t="s">
        <v>226</v>
      </c>
      <c r="AF636" s="101">
        <v>41443</v>
      </c>
      <c r="AG636" s="104">
        <v>6</v>
      </c>
      <c r="AH636" s="101"/>
      <c r="AI636" s="104" t="s">
        <v>623</v>
      </c>
      <c r="AJ636" s="105" t="s">
        <v>163</v>
      </c>
      <c r="AK636" s="99"/>
      <c r="AL636" s="99"/>
      <c r="AM636" s="110">
        <v>41530</v>
      </c>
      <c r="AN636" s="104">
        <v>9</v>
      </c>
      <c r="AO636" s="100"/>
      <c r="AP636" s="107"/>
      <c r="AQ636" s="105" t="s">
        <v>5348</v>
      </c>
      <c r="AR636" s="107"/>
      <c r="AS636" s="96">
        <v>6</v>
      </c>
      <c r="AT636" s="96" t="s">
        <v>7646</v>
      </c>
    </row>
    <row r="637" spans="1:46" ht="15.75" customHeight="1" x14ac:dyDescent="0.2">
      <c r="A637" s="118">
        <v>20612</v>
      </c>
      <c r="B637" s="127" t="s">
        <v>1968</v>
      </c>
      <c r="C637" s="127" t="s">
        <v>2954</v>
      </c>
      <c r="D637" s="100" t="s">
        <v>138</v>
      </c>
      <c r="E637" s="101">
        <v>32005</v>
      </c>
      <c r="F637" s="100" t="s">
        <v>1992</v>
      </c>
      <c r="G637" s="99" t="s">
        <v>639</v>
      </c>
      <c r="H637" s="100" t="s">
        <v>6493</v>
      </c>
      <c r="I637" s="101">
        <v>38344</v>
      </c>
      <c r="J637" s="100" t="s">
        <v>639</v>
      </c>
      <c r="K637" s="100" t="s">
        <v>4020</v>
      </c>
      <c r="L637" s="100" t="s">
        <v>6494</v>
      </c>
      <c r="M637" s="102" t="s">
        <v>2222</v>
      </c>
      <c r="N637" s="103">
        <v>2009</v>
      </c>
      <c r="O637" s="216" t="s">
        <v>6373</v>
      </c>
      <c r="P637" s="100"/>
      <c r="Q637" s="100" t="s">
        <v>6495</v>
      </c>
      <c r="R637" s="145" t="s">
        <v>6496</v>
      </c>
      <c r="S637" s="99" t="s">
        <v>7821</v>
      </c>
      <c r="T637" s="99" t="s">
        <v>6497</v>
      </c>
      <c r="U637" s="100" t="s">
        <v>6498</v>
      </c>
      <c r="V637" s="100" t="s">
        <v>6491</v>
      </c>
      <c r="W637" s="100" t="s">
        <v>6499</v>
      </c>
      <c r="X637" s="102" t="s">
        <v>3012</v>
      </c>
      <c r="Y637" s="99" t="s">
        <v>3013</v>
      </c>
      <c r="Z637" s="99"/>
      <c r="AA637" s="99" t="s">
        <v>139</v>
      </c>
      <c r="AB637" s="105" t="s">
        <v>230</v>
      </c>
      <c r="AC637" s="102" t="s">
        <v>2632</v>
      </c>
      <c r="AD637" s="105" t="s">
        <v>2634</v>
      </c>
      <c r="AE637" s="105" t="s">
        <v>226</v>
      </c>
      <c r="AF637" s="101">
        <v>41443</v>
      </c>
      <c r="AG637" s="104">
        <v>6</v>
      </c>
      <c r="AH637" s="101">
        <v>41504</v>
      </c>
      <c r="AI637" s="104">
        <v>8</v>
      </c>
      <c r="AJ637" s="105" t="s">
        <v>119</v>
      </c>
      <c r="AK637" s="99"/>
      <c r="AL637" s="99"/>
      <c r="AM637" s="110"/>
      <c r="AN637" s="104" t="s">
        <v>623</v>
      </c>
      <c r="AO637" s="100"/>
      <c r="AP637" s="107"/>
      <c r="AQ637" s="105" t="s">
        <v>5348</v>
      </c>
      <c r="AR637" s="107"/>
      <c r="AS637" s="96">
        <v>8</v>
      </c>
      <c r="AT637" s="96" t="s">
        <v>7646</v>
      </c>
    </row>
    <row r="638" spans="1:46" ht="15.75" customHeight="1" x14ac:dyDescent="0.2">
      <c r="A638" s="118">
        <v>20613</v>
      </c>
      <c r="B638" s="127" t="s">
        <v>6336</v>
      </c>
      <c r="C638" s="127" t="s">
        <v>527</v>
      </c>
      <c r="D638" s="100" t="s">
        <v>138</v>
      </c>
      <c r="E638" s="101">
        <v>32744</v>
      </c>
      <c r="F638" s="100" t="s">
        <v>2408</v>
      </c>
      <c r="G638" s="99" t="s">
        <v>639</v>
      </c>
      <c r="H638" s="100" t="s">
        <v>6485</v>
      </c>
      <c r="I638" s="101">
        <v>38587</v>
      </c>
      <c r="J638" s="100" t="s">
        <v>2408</v>
      </c>
      <c r="K638" s="100" t="s">
        <v>4020</v>
      </c>
      <c r="L638" s="100" t="s">
        <v>4381</v>
      </c>
      <c r="M638" s="102" t="s">
        <v>2022</v>
      </c>
      <c r="N638" s="103">
        <v>2011</v>
      </c>
      <c r="O638" s="216" t="s">
        <v>6374</v>
      </c>
      <c r="P638" s="100"/>
      <c r="Q638" s="100" t="s">
        <v>6486</v>
      </c>
      <c r="R638" s="145" t="s">
        <v>6487</v>
      </c>
      <c r="S638" s="99" t="s">
        <v>6488</v>
      </c>
      <c r="T638" s="99" t="s">
        <v>6489</v>
      </c>
      <c r="U638" s="100" t="s">
        <v>6490</v>
      </c>
      <c r="V638" s="100" t="s">
        <v>6491</v>
      </c>
      <c r="W638" s="100" t="s">
        <v>6492</v>
      </c>
      <c r="X638" s="102" t="s">
        <v>3012</v>
      </c>
      <c r="Y638" s="99" t="s">
        <v>3013</v>
      </c>
      <c r="Z638" s="99"/>
      <c r="AA638" s="99" t="s">
        <v>139</v>
      </c>
      <c r="AB638" s="105" t="s">
        <v>230</v>
      </c>
      <c r="AC638" s="102" t="s">
        <v>2632</v>
      </c>
      <c r="AD638" s="105" t="s">
        <v>2634</v>
      </c>
      <c r="AE638" s="105" t="s">
        <v>226</v>
      </c>
      <c r="AF638" s="101">
        <v>41443</v>
      </c>
      <c r="AG638" s="104">
        <v>6</v>
      </c>
      <c r="AH638" s="101">
        <v>41502</v>
      </c>
      <c r="AI638" s="104">
        <v>8</v>
      </c>
      <c r="AJ638" s="105" t="s">
        <v>119</v>
      </c>
      <c r="AK638" s="99"/>
      <c r="AL638" s="99"/>
      <c r="AM638" s="110"/>
      <c r="AN638" s="104" t="s">
        <v>623</v>
      </c>
      <c r="AO638" s="100"/>
      <c r="AP638" s="107"/>
      <c r="AQ638" s="105" t="s">
        <v>5348</v>
      </c>
      <c r="AR638" s="107"/>
      <c r="AS638" s="96">
        <v>8</v>
      </c>
      <c r="AT638" s="96" t="s">
        <v>7646</v>
      </c>
    </row>
    <row r="639" spans="1:46" ht="25.5" x14ac:dyDescent="0.2">
      <c r="A639" s="118">
        <v>20614</v>
      </c>
      <c r="B639" s="127" t="s">
        <v>2689</v>
      </c>
      <c r="C639" s="127" t="s">
        <v>2496</v>
      </c>
      <c r="D639" s="100" t="s">
        <v>138</v>
      </c>
      <c r="E639" s="101">
        <v>31702</v>
      </c>
      <c r="F639" s="100" t="s">
        <v>639</v>
      </c>
      <c r="G639" s="99" t="s">
        <v>639</v>
      </c>
      <c r="H639" s="100" t="s">
        <v>6511</v>
      </c>
      <c r="I639" s="101">
        <v>41434</v>
      </c>
      <c r="J639" s="100" t="s">
        <v>5415</v>
      </c>
      <c r="K639" s="100" t="s">
        <v>4020</v>
      </c>
      <c r="L639" s="100" t="s">
        <v>4051</v>
      </c>
      <c r="M639" s="102" t="s">
        <v>6512</v>
      </c>
      <c r="N639" s="103">
        <v>2010</v>
      </c>
      <c r="O639" s="216" t="s">
        <v>6375</v>
      </c>
      <c r="P639" s="100"/>
      <c r="Q639" s="100" t="s">
        <v>6513</v>
      </c>
      <c r="R639" s="145"/>
      <c r="S639" s="99" t="s">
        <v>6514</v>
      </c>
      <c r="T639" s="99" t="s">
        <v>6514</v>
      </c>
      <c r="U639" s="100" t="s">
        <v>6515</v>
      </c>
      <c r="V639" s="100" t="s">
        <v>2308</v>
      </c>
      <c r="W639" s="100" t="s">
        <v>6516</v>
      </c>
      <c r="X639" s="102" t="s">
        <v>3012</v>
      </c>
      <c r="Y639" s="99" t="s">
        <v>3013</v>
      </c>
      <c r="Z639" s="99"/>
      <c r="AA639" s="99" t="s">
        <v>139</v>
      </c>
      <c r="AB639" s="105" t="s">
        <v>230</v>
      </c>
      <c r="AC639" s="102" t="s">
        <v>2632</v>
      </c>
      <c r="AD639" s="105" t="s">
        <v>2635</v>
      </c>
      <c r="AE639" s="105" t="s">
        <v>226</v>
      </c>
      <c r="AF639" s="101">
        <v>41434</v>
      </c>
      <c r="AG639" s="104">
        <v>6</v>
      </c>
      <c r="AH639" s="101">
        <v>41494</v>
      </c>
      <c r="AI639" s="104">
        <v>8</v>
      </c>
      <c r="AJ639" s="105" t="s">
        <v>119</v>
      </c>
      <c r="AK639" s="99"/>
      <c r="AL639" s="99"/>
      <c r="AM639" s="110"/>
      <c r="AN639" s="104" t="s">
        <v>623</v>
      </c>
      <c r="AO639" s="100"/>
      <c r="AP639" s="107"/>
      <c r="AQ639" s="105" t="s">
        <v>5347</v>
      </c>
      <c r="AR639" s="107"/>
      <c r="AS639" s="96">
        <v>10</v>
      </c>
      <c r="AT639" s="96" t="s">
        <v>7646</v>
      </c>
    </row>
    <row r="640" spans="1:46" ht="15.75" customHeight="1" x14ac:dyDescent="0.2">
      <c r="A640" s="118">
        <v>20615</v>
      </c>
      <c r="B640" s="127" t="s">
        <v>1160</v>
      </c>
      <c r="C640" s="127" t="s">
        <v>417</v>
      </c>
      <c r="D640" s="100" t="s">
        <v>138</v>
      </c>
      <c r="E640" s="101"/>
      <c r="F640" s="100"/>
      <c r="G640" s="99"/>
      <c r="H640" s="100"/>
      <c r="I640" s="101"/>
      <c r="J640" s="100"/>
      <c r="K640" s="100"/>
      <c r="L640" s="100"/>
      <c r="M640" s="102"/>
      <c r="N640" s="103"/>
      <c r="O640" s="216" t="s">
        <v>6376</v>
      </c>
      <c r="P640" s="100"/>
      <c r="Q640" s="100"/>
      <c r="R640" s="145"/>
      <c r="S640" s="99"/>
      <c r="T640" s="99"/>
      <c r="U640" s="100"/>
      <c r="V640" s="100"/>
      <c r="W640" s="100"/>
      <c r="X640" s="102" t="s">
        <v>16</v>
      </c>
      <c r="Y640" s="99" t="s">
        <v>3011</v>
      </c>
      <c r="Z640" s="99"/>
      <c r="AA640" s="99" t="s">
        <v>139</v>
      </c>
      <c r="AB640" s="105" t="s">
        <v>230</v>
      </c>
      <c r="AC640" s="102" t="s">
        <v>2672</v>
      </c>
      <c r="AD640" s="105" t="s">
        <v>2673</v>
      </c>
      <c r="AE640" s="105" t="s">
        <v>226</v>
      </c>
      <c r="AF640" s="101"/>
      <c r="AG640" s="104" t="s">
        <v>623</v>
      </c>
      <c r="AH640" s="101"/>
      <c r="AI640" s="104" t="s">
        <v>623</v>
      </c>
      <c r="AJ640" s="105" t="s">
        <v>163</v>
      </c>
      <c r="AK640" s="99"/>
      <c r="AL640" s="99"/>
      <c r="AM640" s="110">
        <v>41489</v>
      </c>
      <c r="AN640" s="104">
        <v>8</v>
      </c>
      <c r="AO640" s="100"/>
      <c r="AP640" s="107"/>
      <c r="AQ640" s="105" t="s">
        <v>5348</v>
      </c>
      <c r="AR640" s="107"/>
      <c r="AS640" s="96" t="s">
        <v>623</v>
      </c>
      <c r="AT640" s="96" t="s">
        <v>7646</v>
      </c>
    </row>
    <row r="641" spans="1:46" ht="15.75" customHeight="1" x14ac:dyDescent="0.2">
      <c r="A641" s="118">
        <v>20616</v>
      </c>
      <c r="B641" s="127" t="s">
        <v>1093</v>
      </c>
      <c r="C641" s="127" t="s">
        <v>243</v>
      </c>
      <c r="D641" s="100" t="s">
        <v>138</v>
      </c>
      <c r="E641" s="101"/>
      <c r="F641" s="100"/>
      <c r="G641" s="99"/>
      <c r="H641" s="100"/>
      <c r="I641" s="101"/>
      <c r="J641" s="100"/>
      <c r="K641" s="100"/>
      <c r="L641" s="100"/>
      <c r="M641" s="102"/>
      <c r="N641" s="103"/>
      <c r="O641" s="216" t="s">
        <v>6377</v>
      </c>
      <c r="P641" s="100"/>
      <c r="Q641" s="100"/>
      <c r="R641" s="145"/>
      <c r="S641" s="99"/>
      <c r="T641" s="99"/>
      <c r="U641" s="100"/>
      <c r="V641" s="100"/>
      <c r="W641" s="100"/>
      <c r="X641" s="102" t="s">
        <v>16</v>
      </c>
      <c r="Y641" s="99" t="s">
        <v>3011</v>
      </c>
      <c r="Z641" s="99"/>
      <c r="AA641" s="99" t="s">
        <v>139</v>
      </c>
      <c r="AB641" s="105" t="s">
        <v>230</v>
      </c>
      <c r="AC641" s="102" t="s">
        <v>2672</v>
      </c>
      <c r="AD641" s="105" t="s">
        <v>2673</v>
      </c>
      <c r="AE641" s="105" t="s">
        <v>226</v>
      </c>
      <c r="AF641" s="101">
        <v>41435</v>
      </c>
      <c r="AG641" s="104">
        <v>6</v>
      </c>
      <c r="AH641" s="101">
        <v>41496</v>
      </c>
      <c r="AI641" s="104">
        <v>8</v>
      </c>
      <c r="AJ641" s="105" t="s">
        <v>119</v>
      </c>
      <c r="AK641" s="99"/>
      <c r="AL641" s="99"/>
      <c r="AM641" s="110"/>
      <c r="AN641" s="104" t="s">
        <v>623</v>
      </c>
      <c r="AO641" s="100"/>
      <c r="AP641" s="107"/>
      <c r="AQ641" s="105" t="s">
        <v>5348</v>
      </c>
      <c r="AR641" s="107"/>
      <c r="AS641" s="96" t="s">
        <v>623</v>
      </c>
      <c r="AT641" s="96" t="s">
        <v>7646</v>
      </c>
    </row>
    <row r="642" spans="1:46" ht="15.75" customHeight="1" x14ac:dyDescent="0.2">
      <c r="A642" s="118">
        <v>20617</v>
      </c>
      <c r="B642" s="127" t="s">
        <v>6337</v>
      </c>
      <c r="C642" s="127" t="s">
        <v>689</v>
      </c>
      <c r="D642" s="100" t="s">
        <v>138</v>
      </c>
      <c r="E642" s="101"/>
      <c r="F642" s="100"/>
      <c r="G642" s="99"/>
      <c r="H642" s="100"/>
      <c r="I642" s="101"/>
      <c r="J642" s="100"/>
      <c r="K642" s="100"/>
      <c r="L642" s="100"/>
      <c r="M642" s="102"/>
      <c r="N642" s="103"/>
      <c r="O642" s="216" t="s">
        <v>6378</v>
      </c>
      <c r="P642" s="100"/>
      <c r="Q642" s="100"/>
      <c r="R642" s="145"/>
      <c r="S642" s="99"/>
      <c r="T642" s="99"/>
      <c r="U642" s="100"/>
      <c r="V642" s="100"/>
      <c r="W642" s="100"/>
      <c r="X642" s="102" t="s">
        <v>16</v>
      </c>
      <c r="Y642" s="99" t="s">
        <v>3011</v>
      </c>
      <c r="Z642" s="99"/>
      <c r="AA642" s="99" t="s">
        <v>139</v>
      </c>
      <c r="AB642" s="105" t="s">
        <v>230</v>
      </c>
      <c r="AC642" s="102" t="s">
        <v>2672</v>
      </c>
      <c r="AD642" s="105" t="s">
        <v>2673</v>
      </c>
      <c r="AE642" s="105" t="s">
        <v>226</v>
      </c>
      <c r="AF642" s="101">
        <v>41435</v>
      </c>
      <c r="AG642" s="104">
        <v>6</v>
      </c>
      <c r="AH642" s="101">
        <v>41496</v>
      </c>
      <c r="AI642" s="104">
        <v>8</v>
      </c>
      <c r="AJ642" s="105" t="s">
        <v>163</v>
      </c>
      <c r="AK642" s="99"/>
      <c r="AL642" s="99"/>
      <c r="AM642" s="110">
        <v>41573</v>
      </c>
      <c r="AN642" s="104">
        <v>10</v>
      </c>
      <c r="AO642" s="100"/>
      <c r="AP642" s="107"/>
      <c r="AQ642" s="105" t="s">
        <v>5348</v>
      </c>
      <c r="AR642" s="107"/>
      <c r="AS642" s="96" t="s">
        <v>623</v>
      </c>
      <c r="AT642" s="96" t="s">
        <v>7646</v>
      </c>
    </row>
    <row r="643" spans="1:46" ht="15.75" customHeight="1" x14ac:dyDescent="0.2">
      <c r="A643" s="118">
        <v>20618</v>
      </c>
      <c r="B643" s="127" t="s">
        <v>534</v>
      </c>
      <c r="C643" s="127" t="s">
        <v>259</v>
      </c>
      <c r="D643" s="100" t="s">
        <v>138</v>
      </c>
      <c r="E643" s="101"/>
      <c r="F643" s="100"/>
      <c r="G643" s="99"/>
      <c r="H643" s="100"/>
      <c r="I643" s="101"/>
      <c r="J643" s="100"/>
      <c r="K643" s="100"/>
      <c r="L643" s="100"/>
      <c r="M643" s="102"/>
      <c r="N643" s="103"/>
      <c r="O643" s="216" t="s">
        <v>6379</v>
      </c>
      <c r="P643" s="100"/>
      <c r="Q643" s="100"/>
      <c r="R643" s="145"/>
      <c r="S643" s="99"/>
      <c r="T643" s="99"/>
      <c r="U643" s="100"/>
      <c r="V643" s="100"/>
      <c r="W643" s="100"/>
      <c r="X643" s="102" t="s">
        <v>16</v>
      </c>
      <c r="Y643" s="99" t="s">
        <v>3011</v>
      </c>
      <c r="Z643" s="99"/>
      <c r="AA643" s="99" t="s">
        <v>139</v>
      </c>
      <c r="AB643" s="105" t="s">
        <v>230</v>
      </c>
      <c r="AC643" s="102" t="s">
        <v>2672</v>
      </c>
      <c r="AD643" s="105" t="s">
        <v>2673</v>
      </c>
      <c r="AE643" s="105" t="s">
        <v>226</v>
      </c>
      <c r="AF643" s="101">
        <v>41449</v>
      </c>
      <c r="AG643" s="104">
        <v>6</v>
      </c>
      <c r="AH643" s="101">
        <v>41510</v>
      </c>
      <c r="AI643" s="104">
        <v>8</v>
      </c>
      <c r="AJ643" s="105" t="s">
        <v>163</v>
      </c>
      <c r="AK643" s="99"/>
      <c r="AL643" s="99"/>
      <c r="AM643" s="110">
        <v>41583</v>
      </c>
      <c r="AN643" s="104">
        <v>11</v>
      </c>
      <c r="AO643" s="100"/>
      <c r="AP643" s="107"/>
      <c r="AQ643" s="105" t="s">
        <v>5348</v>
      </c>
      <c r="AR643" s="107"/>
      <c r="AS643" s="96" t="s">
        <v>623</v>
      </c>
      <c r="AT643" s="96" t="s">
        <v>7646</v>
      </c>
    </row>
    <row r="644" spans="1:46" ht="15.75" customHeight="1" x14ac:dyDescent="0.2">
      <c r="A644" s="118">
        <v>20619</v>
      </c>
      <c r="B644" s="127" t="s">
        <v>1442</v>
      </c>
      <c r="C644" s="127" t="s">
        <v>227</v>
      </c>
      <c r="D644" s="100" t="s">
        <v>138</v>
      </c>
      <c r="E644" s="101"/>
      <c r="F644" s="100"/>
      <c r="G644" s="99"/>
      <c r="H644" s="100"/>
      <c r="I644" s="101"/>
      <c r="J644" s="100"/>
      <c r="K644" s="100"/>
      <c r="L644" s="100"/>
      <c r="M644" s="102"/>
      <c r="N644" s="103"/>
      <c r="O644" s="216" t="s">
        <v>6380</v>
      </c>
      <c r="P644" s="100"/>
      <c r="Q644" s="100"/>
      <c r="R644" s="145"/>
      <c r="S644" s="99"/>
      <c r="T644" s="99"/>
      <c r="U644" s="100"/>
      <c r="V644" s="100"/>
      <c r="W644" s="100"/>
      <c r="X644" s="102" t="s">
        <v>16</v>
      </c>
      <c r="Y644" s="99" t="s">
        <v>3011</v>
      </c>
      <c r="Z644" s="99"/>
      <c r="AA644" s="99" t="s">
        <v>139</v>
      </c>
      <c r="AB644" s="105" t="s">
        <v>230</v>
      </c>
      <c r="AC644" s="102" t="s">
        <v>2672</v>
      </c>
      <c r="AD644" s="105" t="s">
        <v>2673</v>
      </c>
      <c r="AE644" s="105" t="s">
        <v>226</v>
      </c>
      <c r="AF644" s="101">
        <v>41456</v>
      </c>
      <c r="AG644" s="104">
        <v>7</v>
      </c>
      <c r="AH644" s="101"/>
      <c r="AI644" s="104" t="s">
        <v>623</v>
      </c>
      <c r="AJ644" s="105" t="s">
        <v>163</v>
      </c>
      <c r="AK644" s="99"/>
      <c r="AL644" s="99"/>
      <c r="AM644" s="110">
        <v>41531</v>
      </c>
      <c r="AN644" s="104">
        <v>9</v>
      </c>
      <c r="AO644" s="100"/>
      <c r="AP644" s="107"/>
      <c r="AQ644" s="105" t="s">
        <v>5348</v>
      </c>
      <c r="AR644" s="107"/>
      <c r="AS644" s="96" t="s">
        <v>623</v>
      </c>
      <c r="AT644" s="96" t="s">
        <v>7646</v>
      </c>
    </row>
    <row r="645" spans="1:46" ht="15.75" customHeight="1" x14ac:dyDescent="0.2">
      <c r="A645" s="118">
        <v>20620</v>
      </c>
      <c r="B645" s="127" t="s">
        <v>6338</v>
      </c>
      <c r="C645" s="127" t="s">
        <v>160</v>
      </c>
      <c r="D645" s="100" t="s">
        <v>138</v>
      </c>
      <c r="E645" s="101">
        <v>31731</v>
      </c>
      <c r="F645" s="100" t="s">
        <v>684</v>
      </c>
      <c r="G645" s="99" t="s">
        <v>4557</v>
      </c>
      <c r="H645" s="100" t="s">
        <v>7990</v>
      </c>
      <c r="I645" s="101">
        <v>39680</v>
      </c>
      <c r="J645" s="100" t="s">
        <v>5415</v>
      </c>
      <c r="K645" s="100" t="s">
        <v>4044</v>
      </c>
      <c r="L645" s="100" t="s">
        <v>4296</v>
      </c>
      <c r="M645" s="102" t="s">
        <v>2222</v>
      </c>
      <c r="N645" s="103">
        <v>2009</v>
      </c>
      <c r="O645" s="216" t="s">
        <v>6381</v>
      </c>
      <c r="P645" s="100"/>
      <c r="Q645" s="100"/>
      <c r="R645" s="145"/>
      <c r="S645" s="99"/>
      <c r="T645" s="99"/>
      <c r="U645" s="100"/>
      <c r="V645" s="100"/>
      <c r="W645" s="100"/>
      <c r="X645" s="102" t="s">
        <v>16</v>
      </c>
      <c r="Y645" s="99" t="s">
        <v>3011</v>
      </c>
      <c r="Z645" s="99"/>
      <c r="AA645" s="99" t="s">
        <v>139</v>
      </c>
      <c r="AB645" s="105" t="s">
        <v>230</v>
      </c>
      <c r="AC645" s="102" t="s">
        <v>2672</v>
      </c>
      <c r="AD645" s="105" t="s">
        <v>2673</v>
      </c>
      <c r="AE645" s="105" t="s">
        <v>226</v>
      </c>
      <c r="AF645" s="101">
        <v>41456</v>
      </c>
      <c r="AG645" s="104">
        <v>7</v>
      </c>
      <c r="AH645" s="101">
        <v>41518</v>
      </c>
      <c r="AI645" s="104">
        <v>9</v>
      </c>
      <c r="AJ645" s="105" t="s">
        <v>119</v>
      </c>
      <c r="AK645" s="99"/>
      <c r="AL645" s="99"/>
      <c r="AM645" s="110"/>
      <c r="AN645" s="104" t="s">
        <v>623</v>
      </c>
      <c r="AO645" s="100"/>
      <c r="AP645" s="107"/>
      <c r="AQ645" s="105" t="s">
        <v>5348</v>
      </c>
      <c r="AR645" s="107"/>
      <c r="AS645" s="96">
        <v>11</v>
      </c>
      <c r="AT645" s="96" t="s">
        <v>7646</v>
      </c>
    </row>
    <row r="646" spans="1:46" ht="15.75" customHeight="1" x14ac:dyDescent="0.2">
      <c r="A646" s="118">
        <v>20621</v>
      </c>
      <c r="B646" s="127" t="s">
        <v>6339</v>
      </c>
      <c r="C646" s="127" t="s">
        <v>160</v>
      </c>
      <c r="D646" s="100" t="s">
        <v>138</v>
      </c>
      <c r="E646" s="101">
        <v>31095</v>
      </c>
      <c r="F646" s="100"/>
      <c r="G646" s="99" t="s">
        <v>2014</v>
      </c>
      <c r="H646" s="100" t="s">
        <v>7939</v>
      </c>
      <c r="I646" s="101">
        <v>37495</v>
      </c>
      <c r="J646" s="100" t="s">
        <v>5415</v>
      </c>
      <c r="K646" s="100" t="s">
        <v>7940</v>
      </c>
      <c r="L646" s="100" t="s">
        <v>7941</v>
      </c>
      <c r="M646" s="102" t="s">
        <v>7942</v>
      </c>
      <c r="N646" s="103">
        <v>2008</v>
      </c>
      <c r="O646" s="216" t="s">
        <v>6382</v>
      </c>
      <c r="P646" s="100"/>
      <c r="Q646" s="100" t="s">
        <v>7943</v>
      </c>
      <c r="R646" s="145"/>
      <c r="S646" s="99" t="s">
        <v>7944</v>
      </c>
      <c r="T646" s="99" t="s">
        <v>7944</v>
      </c>
      <c r="U646" s="100" t="s">
        <v>7945</v>
      </c>
      <c r="V646" s="100"/>
      <c r="W646" s="100" t="s">
        <v>7946</v>
      </c>
      <c r="X646" s="102" t="s">
        <v>16</v>
      </c>
      <c r="Y646" s="99" t="s">
        <v>3011</v>
      </c>
      <c r="Z646" s="99"/>
      <c r="AA646" s="99" t="s">
        <v>139</v>
      </c>
      <c r="AB646" s="105" t="s">
        <v>230</v>
      </c>
      <c r="AC646" s="102" t="s">
        <v>2672</v>
      </c>
      <c r="AD646" s="105" t="s">
        <v>2673</v>
      </c>
      <c r="AE646" s="105" t="s">
        <v>226</v>
      </c>
      <c r="AF646" s="101">
        <v>41456</v>
      </c>
      <c r="AG646" s="104">
        <v>7</v>
      </c>
      <c r="AH646" s="101">
        <v>41518</v>
      </c>
      <c r="AI646" s="104">
        <v>9</v>
      </c>
      <c r="AJ646" s="105" t="s">
        <v>119</v>
      </c>
      <c r="AK646" s="99"/>
      <c r="AL646" s="99"/>
      <c r="AM646" s="110"/>
      <c r="AN646" s="104" t="s">
        <v>623</v>
      </c>
      <c r="AO646" s="100"/>
      <c r="AP646" s="107"/>
      <c r="AQ646" s="105" t="s">
        <v>5348</v>
      </c>
      <c r="AR646" s="107"/>
      <c r="AS646" s="96">
        <v>2</v>
      </c>
      <c r="AT646" s="96" t="s">
        <v>7646</v>
      </c>
    </row>
    <row r="647" spans="1:46" ht="15.75" customHeight="1" x14ac:dyDescent="0.2">
      <c r="A647" s="118">
        <v>20622</v>
      </c>
      <c r="B647" s="127" t="s">
        <v>6342</v>
      </c>
      <c r="C647" s="127" t="s">
        <v>527</v>
      </c>
      <c r="D647" s="100" t="s">
        <v>138</v>
      </c>
      <c r="E647" s="101"/>
      <c r="F647" s="100"/>
      <c r="G647" s="99"/>
      <c r="H647" s="100"/>
      <c r="I647" s="101"/>
      <c r="J647" s="100"/>
      <c r="K647" s="100"/>
      <c r="L647" s="100"/>
      <c r="M647" s="102"/>
      <c r="N647" s="103"/>
      <c r="O647" s="216" t="s">
        <v>6383</v>
      </c>
      <c r="P647" s="100"/>
      <c r="Q647" s="100"/>
      <c r="R647" s="100"/>
      <c r="S647" s="99"/>
      <c r="T647" s="99"/>
      <c r="U647" s="100"/>
      <c r="V647" s="100"/>
      <c r="W647" s="100"/>
      <c r="X647" s="102" t="s">
        <v>16</v>
      </c>
      <c r="Y647" s="99" t="s">
        <v>3011</v>
      </c>
      <c r="Z647" s="99"/>
      <c r="AA647" s="99" t="s">
        <v>139</v>
      </c>
      <c r="AB647" s="105" t="s">
        <v>230</v>
      </c>
      <c r="AC647" s="102" t="s">
        <v>2672</v>
      </c>
      <c r="AD647" s="105" t="s">
        <v>2673</v>
      </c>
      <c r="AE647" s="105" t="s">
        <v>226</v>
      </c>
      <c r="AF647" s="101"/>
      <c r="AG647" s="104" t="s">
        <v>623</v>
      </c>
      <c r="AH647" s="101"/>
      <c r="AI647" s="104" t="s">
        <v>623</v>
      </c>
      <c r="AJ647" s="105" t="s">
        <v>163</v>
      </c>
      <c r="AK647" s="99"/>
      <c r="AL647" s="99"/>
      <c r="AM647" s="110">
        <v>41526</v>
      </c>
      <c r="AN647" s="104">
        <v>9</v>
      </c>
      <c r="AO647" s="100"/>
      <c r="AP647" s="107"/>
      <c r="AQ647" s="105" t="s">
        <v>5348</v>
      </c>
      <c r="AR647" s="107"/>
      <c r="AS647" s="96" t="s">
        <v>623</v>
      </c>
      <c r="AT647" s="96" t="s">
        <v>7646</v>
      </c>
    </row>
    <row r="648" spans="1:46" ht="15.75" customHeight="1" x14ac:dyDescent="0.2">
      <c r="A648" s="118">
        <v>20623</v>
      </c>
      <c r="B648" s="127" t="s">
        <v>6340</v>
      </c>
      <c r="C648" s="127" t="s">
        <v>6341</v>
      </c>
      <c r="D648" s="100" t="s">
        <v>138</v>
      </c>
      <c r="E648" s="101">
        <v>32973</v>
      </c>
      <c r="F648" s="100" t="s">
        <v>1992</v>
      </c>
      <c r="G648" s="99" t="s">
        <v>1429</v>
      </c>
      <c r="H648" s="100" t="s">
        <v>6477</v>
      </c>
      <c r="I648" s="101">
        <v>38887</v>
      </c>
      <c r="J648" s="100" t="s">
        <v>1992</v>
      </c>
      <c r="K648" s="100" t="s">
        <v>4020</v>
      </c>
      <c r="L648" s="100" t="s">
        <v>6478</v>
      </c>
      <c r="M648" s="102" t="s">
        <v>2222</v>
      </c>
      <c r="N648" s="103">
        <v>2013</v>
      </c>
      <c r="O648" s="216" t="s">
        <v>6384</v>
      </c>
      <c r="P648" s="100"/>
      <c r="Q648" s="100" t="s">
        <v>6479</v>
      </c>
      <c r="R648" s="145" t="s">
        <v>6480</v>
      </c>
      <c r="S648" s="99" t="s">
        <v>6481</v>
      </c>
      <c r="T648" s="99" t="s">
        <v>6482</v>
      </c>
      <c r="U648" s="100" t="s">
        <v>6483</v>
      </c>
      <c r="V648" s="100" t="s">
        <v>4097</v>
      </c>
      <c r="W648" s="100" t="s">
        <v>6484</v>
      </c>
      <c r="X648" s="102" t="s">
        <v>16</v>
      </c>
      <c r="Y648" s="99" t="s">
        <v>3011</v>
      </c>
      <c r="Z648" s="99"/>
      <c r="AA648" s="99" t="s">
        <v>139</v>
      </c>
      <c r="AB648" s="105" t="s">
        <v>230</v>
      </c>
      <c r="AC648" s="102" t="s">
        <v>2672</v>
      </c>
      <c r="AD648" s="105" t="s">
        <v>2673</v>
      </c>
      <c r="AE648" s="105" t="s">
        <v>226</v>
      </c>
      <c r="AF648" s="101">
        <v>41445</v>
      </c>
      <c r="AG648" s="104">
        <v>6</v>
      </c>
      <c r="AH648" s="101"/>
      <c r="AI648" s="104" t="s">
        <v>623</v>
      </c>
      <c r="AJ648" s="105" t="s">
        <v>119</v>
      </c>
      <c r="AK648" s="99"/>
      <c r="AL648" s="154">
        <v>41548</v>
      </c>
      <c r="AM648" s="110"/>
      <c r="AN648" s="104" t="s">
        <v>623</v>
      </c>
      <c r="AO648" s="100"/>
      <c r="AP648" s="107"/>
      <c r="AQ648" s="105" t="s">
        <v>5349</v>
      </c>
      <c r="AR648" s="107"/>
      <c r="AS648" s="96">
        <v>4</v>
      </c>
      <c r="AT648" s="96" t="s">
        <v>7646</v>
      </c>
    </row>
    <row r="649" spans="1:46" ht="15.75" customHeight="1" x14ac:dyDescent="0.2">
      <c r="A649" s="118">
        <v>20624</v>
      </c>
      <c r="B649" s="127" t="s">
        <v>6344</v>
      </c>
      <c r="C649" s="127" t="s">
        <v>205</v>
      </c>
      <c r="D649" s="100"/>
      <c r="E649" s="101">
        <v>32683</v>
      </c>
      <c r="F649" s="100"/>
      <c r="G649" s="105" t="s">
        <v>1416</v>
      </c>
      <c r="H649" s="102" t="s">
        <v>6780</v>
      </c>
      <c r="I649" s="101">
        <v>39504</v>
      </c>
      <c r="J649" s="102" t="s">
        <v>1416</v>
      </c>
      <c r="K649" s="102" t="s">
        <v>4020</v>
      </c>
      <c r="L649" s="102" t="s">
        <v>1581</v>
      </c>
      <c r="M649" s="102" t="s">
        <v>4359</v>
      </c>
      <c r="N649" s="103"/>
      <c r="O649" s="216">
        <v>0</v>
      </c>
      <c r="P649" s="100"/>
      <c r="Q649" s="102" t="s">
        <v>6779</v>
      </c>
      <c r="R649" s="100"/>
      <c r="S649" s="99"/>
      <c r="T649" s="99"/>
      <c r="U649" s="100"/>
      <c r="V649" s="100"/>
      <c r="W649" s="100"/>
      <c r="X649" s="102" t="s">
        <v>3012</v>
      </c>
      <c r="Y649" s="99" t="s">
        <v>3013</v>
      </c>
      <c r="Z649" s="99"/>
      <c r="AA649" s="99" t="s">
        <v>139</v>
      </c>
      <c r="AB649" s="105" t="s">
        <v>230</v>
      </c>
      <c r="AC649" s="102" t="s">
        <v>2632</v>
      </c>
      <c r="AD649" s="105" t="s">
        <v>2634</v>
      </c>
      <c r="AE649" s="105" t="s">
        <v>226</v>
      </c>
      <c r="AF649" s="101">
        <v>41430</v>
      </c>
      <c r="AG649" s="104">
        <v>6</v>
      </c>
      <c r="AH649" s="101"/>
      <c r="AI649" s="104" t="s">
        <v>623</v>
      </c>
      <c r="AJ649" s="105" t="s">
        <v>163</v>
      </c>
      <c r="AK649" s="99"/>
      <c r="AL649" s="99"/>
      <c r="AM649" s="110">
        <v>41458</v>
      </c>
      <c r="AN649" s="107">
        <v>7</v>
      </c>
      <c r="AO649" s="100"/>
      <c r="AP649" s="107"/>
      <c r="AQ649" s="105" t="s">
        <v>5348</v>
      </c>
      <c r="AR649" s="107"/>
      <c r="AS649" s="96">
        <v>6</v>
      </c>
      <c r="AT649" s="96" t="s">
        <v>7646</v>
      </c>
    </row>
    <row r="650" spans="1:46" ht="15.75" customHeight="1" x14ac:dyDescent="0.2">
      <c r="A650" s="118">
        <v>20625</v>
      </c>
      <c r="B650" s="127" t="s">
        <v>1499</v>
      </c>
      <c r="C650" s="127" t="s">
        <v>196</v>
      </c>
      <c r="D650" s="100" t="s">
        <v>138</v>
      </c>
      <c r="E650" s="101">
        <v>32649</v>
      </c>
      <c r="F650" s="100" t="s">
        <v>6229</v>
      </c>
      <c r="G650" s="99" t="s">
        <v>6227</v>
      </c>
      <c r="H650" s="100" t="s">
        <v>6386</v>
      </c>
      <c r="I650" s="101">
        <v>38758</v>
      </c>
      <c r="J650" s="100" t="s">
        <v>6229</v>
      </c>
      <c r="K650" s="100" t="s">
        <v>4020</v>
      </c>
      <c r="L650" s="100" t="s">
        <v>328</v>
      </c>
      <c r="M650" s="102" t="s">
        <v>1976</v>
      </c>
      <c r="N650" s="103">
        <v>2011</v>
      </c>
      <c r="O650" s="216" t="s">
        <v>6356</v>
      </c>
      <c r="P650" s="100"/>
      <c r="Q650" s="100" t="s">
        <v>6387</v>
      </c>
      <c r="R650" s="100"/>
      <c r="S650" s="99" t="s">
        <v>6388</v>
      </c>
      <c r="T650" s="99" t="s">
        <v>6389</v>
      </c>
      <c r="U650" s="100"/>
      <c r="V650" s="100"/>
      <c r="W650" s="100"/>
      <c r="X650" s="102" t="s">
        <v>3012</v>
      </c>
      <c r="Y650" s="99" t="s">
        <v>3013</v>
      </c>
      <c r="Z650" s="99"/>
      <c r="AA650" s="99" t="s">
        <v>139</v>
      </c>
      <c r="AB650" s="105" t="s">
        <v>230</v>
      </c>
      <c r="AC650" s="102" t="s">
        <v>2567</v>
      </c>
      <c r="AD650" s="105" t="s">
        <v>2845</v>
      </c>
      <c r="AE650" s="105" t="s">
        <v>117</v>
      </c>
      <c r="AF650" s="101">
        <v>41479</v>
      </c>
      <c r="AG650" s="104">
        <v>7</v>
      </c>
      <c r="AH650" s="101">
        <v>41541</v>
      </c>
      <c r="AI650" s="104">
        <v>9</v>
      </c>
      <c r="AJ650" s="105" t="s">
        <v>119</v>
      </c>
      <c r="AK650" s="99"/>
      <c r="AL650" s="99"/>
      <c r="AM650" s="110"/>
      <c r="AN650" s="107" t="s">
        <v>623</v>
      </c>
      <c r="AO650" s="100"/>
      <c r="AP650" s="107"/>
      <c r="AQ650" s="105" t="s">
        <v>5348</v>
      </c>
      <c r="AR650" s="107"/>
      <c r="AS650" s="96">
        <v>5</v>
      </c>
      <c r="AT650" s="96" t="s">
        <v>7646</v>
      </c>
    </row>
    <row r="651" spans="1:46" ht="15.75" customHeight="1" x14ac:dyDescent="0.2">
      <c r="A651" s="118">
        <v>20626</v>
      </c>
      <c r="B651" s="127" t="s">
        <v>6345</v>
      </c>
      <c r="C651" s="127" t="s">
        <v>472</v>
      </c>
      <c r="D651" s="100" t="s">
        <v>138</v>
      </c>
      <c r="E651" s="101">
        <v>30130</v>
      </c>
      <c r="F651" s="100" t="s">
        <v>110</v>
      </c>
      <c r="G651" s="99" t="s">
        <v>110</v>
      </c>
      <c r="H651" s="100" t="s">
        <v>6346</v>
      </c>
      <c r="I651" s="101">
        <v>40897</v>
      </c>
      <c r="J651" s="100" t="s">
        <v>110</v>
      </c>
      <c r="K651" s="100" t="s">
        <v>4020</v>
      </c>
      <c r="L651" s="100" t="s">
        <v>6347</v>
      </c>
      <c r="M651" s="102" t="s">
        <v>2659</v>
      </c>
      <c r="N651" s="103">
        <v>2008</v>
      </c>
      <c r="O651" s="216" t="s">
        <v>6354</v>
      </c>
      <c r="P651" s="100"/>
      <c r="Q651" s="102" t="s">
        <v>7919</v>
      </c>
      <c r="R651" s="100"/>
      <c r="S651" s="99" t="s">
        <v>6349</v>
      </c>
      <c r="T651" s="99" t="s">
        <v>6349</v>
      </c>
      <c r="U651" s="100" t="s">
        <v>6350</v>
      </c>
      <c r="V651" s="100" t="s">
        <v>4097</v>
      </c>
      <c r="W651" s="100" t="s">
        <v>6348</v>
      </c>
      <c r="X651" s="100" t="s">
        <v>3012</v>
      </c>
      <c r="Y651" s="99" t="s">
        <v>3013</v>
      </c>
      <c r="Z651" s="99"/>
      <c r="AA651" s="99" t="s">
        <v>139</v>
      </c>
      <c r="AB651" s="105" t="s">
        <v>230</v>
      </c>
      <c r="AC651" s="102" t="s">
        <v>45</v>
      </c>
      <c r="AD651" s="105" t="s">
        <v>46</v>
      </c>
      <c r="AE651" s="105" t="s">
        <v>117</v>
      </c>
      <c r="AF651" s="101">
        <v>41484</v>
      </c>
      <c r="AG651" s="104">
        <v>7</v>
      </c>
      <c r="AH651" s="101">
        <v>41515</v>
      </c>
      <c r="AI651" s="104">
        <v>8</v>
      </c>
      <c r="AJ651" s="105" t="s">
        <v>119</v>
      </c>
      <c r="AK651" s="99"/>
      <c r="AL651" s="99"/>
      <c r="AM651" s="110"/>
      <c r="AN651" s="104" t="s">
        <v>623</v>
      </c>
      <c r="AO651" s="100"/>
      <c r="AP651" s="107"/>
      <c r="AQ651" s="105" t="s">
        <v>5348</v>
      </c>
      <c r="AR651" s="107"/>
      <c r="AS651" s="96">
        <v>6</v>
      </c>
      <c r="AT651" s="96" t="s">
        <v>7646</v>
      </c>
    </row>
    <row r="652" spans="1:46" ht="15.75" customHeight="1" x14ac:dyDescent="0.2">
      <c r="A652" s="118">
        <v>20627</v>
      </c>
      <c r="B652" s="127" t="s">
        <v>6351</v>
      </c>
      <c r="C652" s="127" t="s">
        <v>494</v>
      </c>
      <c r="D652" s="100" t="s">
        <v>138</v>
      </c>
      <c r="E652" s="101">
        <v>30756</v>
      </c>
      <c r="F652" s="100" t="s">
        <v>153</v>
      </c>
      <c r="G652" s="100" t="s">
        <v>153</v>
      </c>
      <c r="H652" s="100" t="s">
        <v>6448</v>
      </c>
      <c r="I652" s="101">
        <v>41179</v>
      </c>
      <c r="J652" s="100" t="s">
        <v>110</v>
      </c>
      <c r="K652" s="100" t="s">
        <v>4020</v>
      </c>
      <c r="L652" s="100" t="s">
        <v>373</v>
      </c>
      <c r="M652" s="102"/>
      <c r="N652" s="103"/>
      <c r="O652" s="216" t="s">
        <v>6353</v>
      </c>
      <c r="P652" s="100" t="s">
        <v>6795</v>
      </c>
      <c r="Q652" s="100" t="s">
        <v>6790</v>
      </c>
      <c r="R652" s="145" t="s">
        <v>6791</v>
      </c>
      <c r="S652" s="99" t="s">
        <v>6792</v>
      </c>
      <c r="T652" s="99" t="s">
        <v>6792</v>
      </c>
      <c r="U652" s="100" t="s">
        <v>6793</v>
      </c>
      <c r="V652" s="100" t="s">
        <v>2308</v>
      </c>
      <c r="W652" s="100" t="s">
        <v>6794</v>
      </c>
      <c r="X652" s="100" t="s">
        <v>3012</v>
      </c>
      <c r="Y652" s="99" t="s">
        <v>3013</v>
      </c>
      <c r="Z652" s="99"/>
      <c r="AA652" s="99" t="s">
        <v>139</v>
      </c>
      <c r="AB652" s="105" t="s">
        <v>230</v>
      </c>
      <c r="AC652" s="102" t="s">
        <v>45</v>
      </c>
      <c r="AD652" s="105" t="s">
        <v>46</v>
      </c>
      <c r="AE652" s="105" t="s">
        <v>117</v>
      </c>
      <c r="AF652" s="101">
        <v>41484</v>
      </c>
      <c r="AG652" s="104">
        <v>7</v>
      </c>
      <c r="AH652" s="101">
        <v>41533</v>
      </c>
      <c r="AI652" s="104">
        <v>9</v>
      </c>
      <c r="AJ652" s="105" t="s">
        <v>119</v>
      </c>
      <c r="AK652" s="99"/>
      <c r="AL652" s="99"/>
      <c r="AM652" s="110"/>
      <c r="AN652" s="104" t="s">
        <v>623</v>
      </c>
      <c r="AO652" s="100"/>
      <c r="AP652" s="107"/>
      <c r="AQ652" s="105" t="s">
        <v>5348</v>
      </c>
      <c r="AR652" s="107"/>
      <c r="AS652" s="96">
        <v>3</v>
      </c>
      <c r="AT652" s="96" t="s">
        <v>7646</v>
      </c>
    </row>
    <row r="653" spans="1:46" ht="15.75" customHeight="1" x14ac:dyDescent="0.2">
      <c r="A653" s="118">
        <v>20628</v>
      </c>
      <c r="B653" s="127" t="s">
        <v>6352</v>
      </c>
      <c r="C653" s="127" t="s">
        <v>1354</v>
      </c>
      <c r="D653" s="100"/>
      <c r="E653" s="101"/>
      <c r="F653" s="100"/>
      <c r="G653" s="99"/>
      <c r="H653" s="100"/>
      <c r="I653" s="101"/>
      <c r="J653" s="100"/>
      <c r="K653" s="100"/>
      <c r="L653" s="100"/>
      <c r="M653" s="102"/>
      <c r="N653" s="103"/>
      <c r="O653" s="216" t="s">
        <v>6355</v>
      </c>
      <c r="P653" s="100"/>
      <c r="Q653" s="100"/>
      <c r="R653" s="100"/>
      <c r="S653" s="99"/>
      <c r="T653" s="99"/>
      <c r="U653" s="100"/>
      <c r="V653" s="100"/>
      <c r="W653" s="100"/>
      <c r="X653" s="100" t="s">
        <v>17</v>
      </c>
      <c r="Y653" s="99" t="s">
        <v>5252</v>
      </c>
      <c r="Z653" s="99"/>
      <c r="AA653" s="99" t="s">
        <v>139</v>
      </c>
      <c r="AB653" s="105" t="s">
        <v>230</v>
      </c>
      <c r="AC653" s="102" t="s">
        <v>2567</v>
      </c>
      <c r="AD653" s="105" t="s">
        <v>6330</v>
      </c>
      <c r="AE653" s="105" t="s">
        <v>117</v>
      </c>
      <c r="AF653" s="101">
        <v>41484</v>
      </c>
      <c r="AG653" s="104">
        <v>7</v>
      </c>
      <c r="AH653" s="101"/>
      <c r="AI653" s="104" t="s">
        <v>623</v>
      </c>
      <c r="AJ653" s="105" t="s">
        <v>163</v>
      </c>
      <c r="AK653" s="99"/>
      <c r="AL653" s="99"/>
      <c r="AM653" s="110">
        <v>41487</v>
      </c>
      <c r="AN653" s="107">
        <v>8</v>
      </c>
      <c r="AO653" s="100"/>
      <c r="AP653" s="107"/>
      <c r="AQ653" s="105"/>
      <c r="AR653" s="107"/>
      <c r="AS653" s="96" t="s">
        <v>623</v>
      </c>
      <c r="AT653" s="96" t="s">
        <v>7646</v>
      </c>
    </row>
    <row r="654" spans="1:46" ht="15.75" customHeight="1" x14ac:dyDescent="0.2">
      <c r="A654" s="118">
        <v>20629</v>
      </c>
      <c r="B654" s="127" t="s">
        <v>6391</v>
      </c>
      <c r="C654" s="127" t="s">
        <v>177</v>
      </c>
      <c r="D654" s="102" t="s">
        <v>138</v>
      </c>
      <c r="E654" s="101">
        <v>33033</v>
      </c>
      <c r="F654" s="102" t="s">
        <v>312</v>
      </c>
      <c r="G654" s="105" t="s">
        <v>312</v>
      </c>
      <c r="H654" s="102" t="s">
        <v>6454</v>
      </c>
      <c r="I654" s="101">
        <v>39611</v>
      </c>
      <c r="J654" s="102" t="s">
        <v>110</v>
      </c>
      <c r="K654" s="102" t="s">
        <v>4020</v>
      </c>
      <c r="L654" s="102" t="s">
        <v>6453</v>
      </c>
      <c r="M654" s="102" t="s">
        <v>1747</v>
      </c>
      <c r="N654" s="103"/>
      <c r="O654" s="216" t="s">
        <v>6451</v>
      </c>
      <c r="P654" s="100"/>
      <c r="Q654" s="102" t="s">
        <v>6452</v>
      </c>
      <c r="R654" s="100"/>
      <c r="S654" s="105" t="s">
        <v>6449</v>
      </c>
      <c r="T654" s="105" t="s">
        <v>6450</v>
      </c>
      <c r="U654" s="100"/>
      <c r="V654" s="100"/>
      <c r="W654" s="100"/>
      <c r="X654" s="100" t="s">
        <v>17</v>
      </c>
      <c r="Y654" s="99" t="s">
        <v>5252</v>
      </c>
      <c r="Z654" s="99"/>
      <c r="AA654" s="99" t="s">
        <v>139</v>
      </c>
      <c r="AB654" s="105" t="s">
        <v>230</v>
      </c>
      <c r="AC654" s="102" t="s">
        <v>49</v>
      </c>
      <c r="AD654" s="105"/>
      <c r="AE654" s="105" t="s">
        <v>117</v>
      </c>
      <c r="AF654" s="101"/>
      <c r="AG654" s="104" t="s">
        <v>623</v>
      </c>
      <c r="AH654" s="101">
        <v>41487</v>
      </c>
      <c r="AI654" s="104">
        <v>8</v>
      </c>
      <c r="AJ654" s="105" t="s">
        <v>119</v>
      </c>
      <c r="AK654" s="99"/>
      <c r="AL654" s="99"/>
      <c r="AM654" s="110"/>
      <c r="AN654" s="107" t="s">
        <v>623</v>
      </c>
      <c r="AO654" s="100"/>
      <c r="AP654" s="107"/>
      <c r="AQ654" s="105" t="s">
        <v>5347</v>
      </c>
      <c r="AR654" s="107"/>
      <c r="AS654" s="96">
        <v>6</v>
      </c>
      <c r="AT654" s="96" t="s">
        <v>7646</v>
      </c>
    </row>
    <row r="655" spans="1:46" ht="15.75" customHeight="1" x14ac:dyDescent="0.2">
      <c r="A655" s="118">
        <v>20630</v>
      </c>
      <c r="B655" s="127" t="s">
        <v>6455</v>
      </c>
      <c r="C655" s="127" t="s">
        <v>435</v>
      </c>
      <c r="D655" s="100" t="s">
        <v>138</v>
      </c>
      <c r="E655" s="101">
        <v>32445</v>
      </c>
      <c r="F655" s="100"/>
      <c r="G655" s="99" t="s">
        <v>324</v>
      </c>
      <c r="H655" s="100" t="s">
        <v>6457</v>
      </c>
      <c r="I655" s="101">
        <v>39779</v>
      </c>
      <c r="J655" s="100" t="s">
        <v>324</v>
      </c>
      <c r="K655" s="100" t="s">
        <v>4020</v>
      </c>
      <c r="L655" s="100" t="s">
        <v>4038</v>
      </c>
      <c r="M655" s="102" t="s">
        <v>1900</v>
      </c>
      <c r="N655" s="103"/>
      <c r="O655" s="216" t="s">
        <v>6458</v>
      </c>
      <c r="P655" s="100"/>
      <c r="Q655" s="100" t="s">
        <v>6459</v>
      </c>
      <c r="R655" s="145" t="s">
        <v>6460</v>
      </c>
      <c r="S655" s="99" t="s">
        <v>6461</v>
      </c>
      <c r="T655" s="99" t="s">
        <v>6461</v>
      </c>
      <c r="U655" s="100" t="s">
        <v>6462</v>
      </c>
      <c r="V655" s="100" t="s">
        <v>2308</v>
      </c>
      <c r="W655" s="100" t="s">
        <v>6463</v>
      </c>
      <c r="X655" s="100" t="s">
        <v>17</v>
      </c>
      <c r="Y655" s="99" t="s">
        <v>5252</v>
      </c>
      <c r="Z655" s="99"/>
      <c r="AA655" s="99" t="s">
        <v>139</v>
      </c>
      <c r="AB655" s="105" t="s">
        <v>230</v>
      </c>
      <c r="AC655" s="102" t="s">
        <v>45</v>
      </c>
      <c r="AD655" s="105" t="s">
        <v>47</v>
      </c>
      <c r="AE655" s="105" t="s">
        <v>117</v>
      </c>
      <c r="AF655" s="101">
        <v>41491</v>
      </c>
      <c r="AG655" s="104">
        <v>8</v>
      </c>
      <c r="AH655" s="101">
        <v>41552</v>
      </c>
      <c r="AI655" s="104">
        <v>10</v>
      </c>
      <c r="AJ655" s="105" t="s">
        <v>119</v>
      </c>
      <c r="AK655" s="99"/>
      <c r="AL655" s="99"/>
      <c r="AM655" s="110"/>
      <c r="AN655" s="107" t="s">
        <v>623</v>
      </c>
      <c r="AO655" s="100"/>
      <c r="AP655" s="107"/>
      <c r="AQ655" s="105" t="s">
        <v>5347</v>
      </c>
      <c r="AR655" s="107"/>
      <c r="AS655" s="96">
        <v>10</v>
      </c>
      <c r="AT655" s="96" t="s">
        <v>7646</v>
      </c>
    </row>
    <row r="656" spans="1:46" ht="15.75" customHeight="1" x14ac:dyDescent="0.2">
      <c r="A656" s="118">
        <v>20631</v>
      </c>
      <c r="B656" s="127" t="s">
        <v>476</v>
      </c>
      <c r="C656" s="127" t="s">
        <v>1354</v>
      </c>
      <c r="D656" s="100" t="s">
        <v>109</v>
      </c>
      <c r="E656" s="101">
        <v>33423</v>
      </c>
      <c r="F656" s="100" t="s">
        <v>153</v>
      </c>
      <c r="G656" s="99" t="s">
        <v>153</v>
      </c>
      <c r="H656" s="100" t="s">
        <v>6468</v>
      </c>
      <c r="I656" s="101">
        <v>39212</v>
      </c>
      <c r="J656" s="100" t="s">
        <v>153</v>
      </c>
      <c r="K656" s="100" t="s">
        <v>4020</v>
      </c>
      <c r="L656" s="100" t="s">
        <v>6469</v>
      </c>
      <c r="M656" s="100" t="s">
        <v>2222</v>
      </c>
      <c r="N656" s="103">
        <v>2013</v>
      </c>
      <c r="O656" s="216" t="s">
        <v>6470</v>
      </c>
      <c r="P656" s="100"/>
      <c r="Q656" s="100" t="s">
        <v>6471</v>
      </c>
      <c r="R656" s="145" t="s">
        <v>6472</v>
      </c>
      <c r="S656" s="99" t="s">
        <v>6473</v>
      </c>
      <c r="T656" s="99" t="s">
        <v>6474</v>
      </c>
      <c r="U656" s="100" t="s">
        <v>6475</v>
      </c>
      <c r="V656" s="100" t="s">
        <v>6170</v>
      </c>
      <c r="W656" s="100" t="s">
        <v>6476</v>
      </c>
      <c r="X656" s="100" t="s">
        <v>17</v>
      </c>
      <c r="Y656" s="99" t="s">
        <v>5252</v>
      </c>
      <c r="Z656" s="99"/>
      <c r="AA656" s="99" t="s">
        <v>139</v>
      </c>
      <c r="AB656" s="105" t="s">
        <v>230</v>
      </c>
      <c r="AC656" s="102" t="s">
        <v>2567</v>
      </c>
      <c r="AD656" s="151" t="s">
        <v>6330</v>
      </c>
      <c r="AE656" s="105" t="s">
        <v>117</v>
      </c>
      <c r="AF656" s="101">
        <v>41491</v>
      </c>
      <c r="AG656" s="104">
        <v>8</v>
      </c>
      <c r="AH656" s="101">
        <v>41552</v>
      </c>
      <c r="AI656" s="104">
        <v>10</v>
      </c>
      <c r="AJ656" s="105" t="s">
        <v>119</v>
      </c>
      <c r="AK656" s="99"/>
      <c r="AL656" s="99"/>
      <c r="AM656" s="110"/>
      <c r="AN656" s="107" t="s">
        <v>623</v>
      </c>
      <c r="AO656" s="100"/>
      <c r="AQ656" s="105" t="s">
        <v>5347</v>
      </c>
      <c r="AS656" s="96">
        <v>7</v>
      </c>
      <c r="AT656" s="96" t="s">
        <v>7646</v>
      </c>
    </row>
    <row r="657" spans="1:46" ht="15.75" customHeight="1" x14ac:dyDescent="0.2">
      <c r="A657" s="118">
        <v>20632</v>
      </c>
      <c r="B657" s="127" t="s">
        <v>6465</v>
      </c>
      <c r="C657" s="127" t="s">
        <v>6466</v>
      </c>
      <c r="D657" s="100" t="s">
        <v>109</v>
      </c>
      <c r="E657" s="101">
        <v>29567</v>
      </c>
      <c r="F657" s="100" t="s">
        <v>5415</v>
      </c>
      <c r="G657" s="99" t="s">
        <v>962</v>
      </c>
      <c r="H657" s="100" t="s">
        <v>7394</v>
      </c>
      <c r="I657" s="101">
        <v>38636</v>
      </c>
      <c r="J657" s="100" t="s">
        <v>5415</v>
      </c>
      <c r="K657" s="100" t="s">
        <v>4020</v>
      </c>
      <c r="L657" s="100" t="s">
        <v>2654</v>
      </c>
      <c r="M657" s="100" t="s">
        <v>7395</v>
      </c>
      <c r="N657" s="103">
        <v>2005</v>
      </c>
      <c r="O657" s="99" t="s">
        <v>6726</v>
      </c>
      <c r="P657" s="100" t="s">
        <v>7399</v>
      </c>
      <c r="Q657" s="100" t="s">
        <v>7396</v>
      </c>
      <c r="R657" s="100"/>
      <c r="S657" s="99" t="s">
        <v>7397</v>
      </c>
      <c r="T657" s="99" t="s">
        <v>7398</v>
      </c>
      <c r="U657" s="100"/>
      <c r="V657" s="100"/>
      <c r="W657" s="100"/>
      <c r="X657" s="102" t="s">
        <v>9</v>
      </c>
      <c r="Y657" s="99" t="s">
        <v>2970</v>
      </c>
      <c r="Z657" s="99"/>
      <c r="AA657" s="99" t="s">
        <v>144</v>
      </c>
      <c r="AB657" s="105" t="s">
        <v>116</v>
      </c>
      <c r="AC657" s="102" t="s">
        <v>2677</v>
      </c>
      <c r="AD657" s="151"/>
      <c r="AE657" s="105" t="s">
        <v>226</v>
      </c>
      <c r="AF657" s="101">
        <v>41491</v>
      </c>
      <c r="AG657" s="104">
        <v>8</v>
      </c>
      <c r="AH657" s="101">
        <v>41552</v>
      </c>
      <c r="AI657" s="104">
        <v>10</v>
      </c>
      <c r="AJ657" s="105" t="s">
        <v>119</v>
      </c>
      <c r="AK657" s="99"/>
      <c r="AL657" s="99"/>
      <c r="AM657" s="110"/>
      <c r="AN657" s="107" t="s">
        <v>623</v>
      </c>
      <c r="AO657" s="100"/>
      <c r="AQ657" s="105" t="s">
        <v>5347</v>
      </c>
      <c r="AS657" s="96">
        <v>12</v>
      </c>
      <c r="AT657" s="96" t="s">
        <v>7646</v>
      </c>
    </row>
    <row r="658" spans="1:46" ht="15.75" customHeight="1" x14ac:dyDescent="0.2">
      <c r="A658" s="118">
        <v>20633</v>
      </c>
      <c r="B658" s="127" t="s">
        <v>6467</v>
      </c>
      <c r="C658" s="127" t="s">
        <v>177</v>
      </c>
      <c r="D658" s="100" t="s">
        <v>138</v>
      </c>
      <c r="E658" s="101">
        <v>29096</v>
      </c>
      <c r="F658" s="100" t="s">
        <v>110</v>
      </c>
      <c r="G658" s="99" t="s">
        <v>639</v>
      </c>
      <c r="H658" s="100" t="s">
        <v>7471</v>
      </c>
      <c r="I658" s="101">
        <v>35535</v>
      </c>
      <c r="J658" s="100" t="s">
        <v>110</v>
      </c>
      <c r="K658" s="100" t="s">
        <v>4020</v>
      </c>
      <c r="L658" s="100" t="s">
        <v>7472</v>
      </c>
      <c r="M658" s="100" t="s">
        <v>7473</v>
      </c>
      <c r="N658" s="103">
        <v>2006</v>
      </c>
      <c r="O658" s="216" t="s">
        <v>7475</v>
      </c>
      <c r="P658" s="100"/>
      <c r="Q658" s="100" t="s">
        <v>7474</v>
      </c>
      <c r="R658" s="145" t="s">
        <v>7476</v>
      </c>
      <c r="S658" s="99" t="s">
        <v>7477</v>
      </c>
      <c r="T658" s="99" t="s">
        <v>7478</v>
      </c>
      <c r="U658" s="100" t="s">
        <v>7479</v>
      </c>
      <c r="V658" s="100" t="s">
        <v>6170</v>
      </c>
      <c r="W658" s="100" t="s">
        <v>7480</v>
      </c>
      <c r="X658" s="102" t="s">
        <v>11</v>
      </c>
      <c r="Y658" s="99" t="s">
        <v>10</v>
      </c>
      <c r="Z658" s="99"/>
      <c r="AA658" s="99">
        <v>3</v>
      </c>
      <c r="AB658" s="105" t="s">
        <v>116</v>
      </c>
      <c r="AC658" s="102" t="s">
        <v>2632</v>
      </c>
      <c r="AD658" s="151" t="s">
        <v>2634</v>
      </c>
      <c r="AE658" s="105" t="s">
        <v>226</v>
      </c>
      <c r="AF658" s="101">
        <v>41487</v>
      </c>
      <c r="AG658" s="104">
        <v>8</v>
      </c>
      <c r="AH658" s="101">
        <v>41552</v>
      </c>
      <c r="AI658" s="104">
        <v>10</v>
      </c>
      <c r="AJ658" s="105" t="s">
        <v>119</v>
      </c>
      <c r="AK658" s="99"/>
      <c r="AL658" s="99"/>
      <c r="AM658" s="110"/>
      <c r="AN658" s="107" t="s">
        <v>623</v>
      </c>
      <c r="AO658" s="100"/>
      <c r="AQ658" s="105" t="s">
        <v>5348</v>
      </c>
      <c r="AS658" s="96">
        <v>8</v>
      </c>
      <c r="AT658" s="96" t="s">
        <v>7646</v>
      </c>
    </row>
    <row r="659" spans="1:46" ht="15.75" customHeight="1" x14ac:dyDescent="0.2">
      <c r="A659" s="118">
        <v>20634</v>
      </c>
      <c r="B659" s="119" t="s">
        <v>1160</v>
      </c>
      <c r="C659" s="119" t="s">
        <v>917</v>
      </c>
      <c r="D659" s="100" t="s">
        <v>138</v>
      </c>
      <c r="E659" s="101">
        <v>31432</v>
      </c>
      <c r="F659" s="102" t="s">
        <v>275</v>
      </c>
      <c r="G659" s="105" t="s">
        <v>275</v>
      </c>
      <c r="H659" s="102" t="s">
        <v>6763</v>
      </c>
      <c r="I659" s="101">
        <v>36658</v>
      </c>
      <c r="J659" s="102" t="s">
        <v>275</v>
      </c>
      <c r="K659" s="102" t="s">
        <v>4020</v>
      </c>
      <c r="L659" s="102" t="s">
        <v>4038</v>
      </c>
      <c r="M659" s="102" t="s">
        <v>6764</v>
      </c>
      <c r="N659" s="103">
        <v>2009</v>
      </c>
      <c r="O659" s="216" t="s">
        <v>6765</v>
      </c>
      <c r="P659" s="100"/>
      <c r="Q659" s="102" t="s">
        <v>6766</v>
      </c>
      <c r="R659" s="145"/>
      <c r="S659" s="105" t="s">
        <v>6767</v>
      </c>
      <c r="T659" s="105" t="s">
        <v>6768</v>
      </c>
      <c r="U659" s="102" t="s">
        <v>6769</v>
      </c>
      <c r="V659" s="102" t="s">
        <v>4097</v>
      </c>
      <c r="W659" s="102" t="s">
        <v>6766</v>
      </c>
      <c r="X659" s="100" t="s">
        <v>17</v>
      </c>
      <c r="Y659" s="99" t="s">
        <v>5252</v>
      </c>
      <c r="Z659" s="99"/>
      <c r="AA659" s="99" t="s">
        <v>139</v>
      </c>
      <c r="AB659" s="105" t="s">
        <v>230</v>
      </c>
      <c r="AC659" s="100" t="s">
        <v>45</v>
      </c>
      <c r="AD659" s="151" t="s">
        <v>47</v>
      </c>
      <c r="AE659" s="99" t="s">
        <v>117</v>
      </c>
      <c r="AF659" s="101">
        <v>41505</v>
      </c>
      <c r="AG659" s="104">
        <v>8</v>
      </c>
      <c r="AH659" s="101">
        <v>41536</v>
      </c>
      <c r="AI659" s="104">
        <v>9</v>
      </c>
      <c r="AJ659" s="105" t="s">
        <v>119</v>
      </c>
      <c r="AK659" s="99"/>
      <c r="AL659" s="99"/>
      <c r="AM659" s="110"/>
      <c r="AN659" s="107" t="s">
        <v>623</v>
      </c>
      <c r="AO659" s="100"/>
      <c r="AQ659" s="105" t="s">
        <v>5347</v>
      </c>
      <c r="AS659" s="96">
        <v>1</v>
      </c>
      <c r="AT659" s="96" t="s">
        <v>7646</v>
      </c>
    </row>
    <row r="660" spans="1:46" ht="15.75" customHeight="1" x14ac:dyDescent="0.2">
      <c r="A660" s="118">
        <v>20635</v>
      </c>
      <c r="B660" s="119" t="s">
        <v>6500</v>
      </c>
      <c r="C660" s="119" t="s">
        <v>5779</v>
      </c>
      <c r="D660" s="100" t="s">
        <v>109</v>
      </c>
      <c r="E660" s="101">
        <v>33108</v>
      </c>
      <c r="F660" s="100" t="s">
        <v>1242</v>
      </c>
      <c r="G660" s="99" t="s">
        <v>275</v>
      </c>
      <c r="H660" s="100" t="s">
        <v>6501</v>
      </c>
      <c r="I660" s="101">
        <v>38548</v>
      </c>
      <c r="J660" s="100" t="s">
        <v>1242</v>
      </c>
      <c r="K660" s="100" t="s">
        <v>4020</v>
      </c>
      <c r="L660" s="100" t="s">
        <v>6502</v>
      </c>
      <c r="M660" s="100" t="s">
        <v>1877</v>
      </c>
      <c r="N660" s="103">
        <v>2012</v>
      </c>
      <c r="O660" s="99" t="s">
        <v>6727</v>
      </c>
      <c r="P660" s="100" t="s">
        <v>6503</v>
      </c>
      <c r="Q660" s="100" t="s">
        <v>6504</v>
      </c>
      <c r="R660" s="145" t="s">
        <v>6505</v>
      </c>
      <c r="S660" s="99" t="s">
        <v>6506</v>
      </c>
      <c r="T660" s="99" t="s">
        <v>6507</v>
      </c>
      <c r="U660" s="100" t="s">
        <v>6508</v>
      </c>
      <c r="V660" s="100" t="s">
        <v>6509</v>
      </c>
      <c r="W660" s="100" t="s">
        <v>6510</v>
      </c>
      <c r="X660" s="100" t="s">
        <v>17</v>
      </c>
      <c r="Y660" s="99" t="s">
        <v>5252</v>
      </c>
      <c r="Z660" s="99"/>
      <c r="AA660" s="99" t="s">
        <v>139</v>
      </c>
      <c r="AB660" s="105" t="s">
        <v>230</v>
      </c>
      <c r="AC660" s="100" t="s">
        <v>2677</v>
      </c>
      <c r="AD660" s="151" t="s">
        <v>2679</v>
      </c>
      <c r="AE660" s="99" t="s">
        <v>226</v>
      </c>
      <c r="AF660" s="101">
        <v>41484</v>
      </c>
      <c r="AG660" s="104">
        <v>7</v>
      </c>
      <c r="AH660" s="101">
        <v>41546</v>
      </c>
      <c r="AI660" s="104">
        <v>9</v>
      </c>
      <c r="AJ660" s="105" t="s">
        <v>119</v>
      </c>
      <c r="AK660" s="99"/>
      <c r="AL660" s="99"/>
      <c r="AM660" s="110"/>
      <c r="AN660" s="107" t="s">
        <v>623</v>
      </c>
      <c r="AO660" s="100"/>
      <c r="AQ660" s="105" t="s">
        <v>5347</v>
      </c>
      <c r="AS660" s="96">
        <v>8</v>
      </c>
      <c r="AT660" s="96" t="s">
        <v>7646</v>
      </c>
    </row>
    <row r="661" spans="1:46" ht="15.75" customHeight="1" x14ac:dyDescent="0.2">
      <c r="A661" s="118">
        <v>20636</v>
      </c>
      <c r="B661" s="119" t="s">
        <v>1476</v>
      </c>
      <c r="C661" s="119" t="s">
        <v>376</v>
      </c>
      <c r="D661" s="100" t="s">
        <v>138</v>
      </c>
      <c r="E661" s="101">
        <v>31783</v>
      </c>
      <c r="F661" s="100" t="s">
        <v>2014</v>
      </c>
      <c r="G661" s="99" t="s">
        <v>4584</v>
      </c>
      <c r="H661" s="100" t="s">
        <v>6733</v>
      </c>
      <c r="I661" s="101">
        <v>39052</v>
      </c>
      <c r="J661" s="100" t="s">
        <v>5415</v>
      </c>
      <c r="K661" s="100" t="s">
        <v>4020</v>
      </c>
      <c r="L661" s="100" t="s">
        <v>6734</v>
      </c>
      <c r="M661" s="100" t="s">
        <v>2385</v>
      </c>
      <c r="N661" s="103">
        <v>2012</v>
      </c>
      <c r="O661" s="99" t="s">
        <v>6728</v>
      </c>
      <c r="P661" s="100" t="s">
        <v>6735</v>
      </c>
      <c r="Q661" s="100" t="s">
        <v>6736</v>
      </c>
      <c r="R661" s="145" t="s">
        <v>6737</v>
      </c>
      <c r="S661" s="99" t="s">
        <v>6738</v>
      </c>
      <c r="T661" s="99" t="s">
        <v>6738</v>
      </c>
      <c r="U661" s="100" t="s">
        <v>6739</v>
      </c>
      <c r="V661" s="100" t="s">
        <v>2308</v>
      </c>
      <c r="W661" s="100" t="s">
        <v>6740</v>
      </c>
      <c r="X661" s="100" t="s">
        <v>3012</v>
      </c>
      <c r="Y661" s="99" t="s">
        <v>3013</v>
      </c>
      <c r="Z661" s="99"/>
      <c r="AA661" s="99" t="s">
        <v>139</v>
      </c>
      <c r="AB661" s="105" t="s">
        <v>230</v>
      </c>
      <c r="AC661" s="100" t="s">
        <v>2632</v>
      </c>
      <c r="AD661" s="151" t="s">
        <v>2634</v>
      </c>
      <c r="AE661" s="99" t="s">
        <v>226</v>
      </c>
      <c r="AF661" s="101">
        <v>41487</v>
      </c>
      <c r="AG661" s="104">
        <v>8</v>
      </c>
      <c r="AH661" s="101">
        <v>41552</v>
      </c>
      <c r="AI661" s="104">
        <v>10</v>
      </c>
      <c r="AJ661" s="105" t="s">
        <v>163</v>
      </c>
      <c r="AK661" s="99"/>
      <c r="AL661" s="99"/>
      <c r="AM661" s="110">
        <v>41579</v>
      </c>
      <c r="AN661" s="107">
        <v>11</v>
      </c>
      <c r="AO661" s="100"/>
      <c r="AQ661" s="105" t="s">
        <v>5348</v>
      </c>
      <c r="AS661" s="96">
        <v>1</v>
      </c>
      <c r="AT661" s="96" t="s">
        <v>7646</v>
      </c>
    </row>
    <row r="662" spans="1:46" ht="15.75" customHeight="1" x14ac:dyDescent="0.2">
      <c r="A662" s="118">
        <v>20637</v>
      </c>
      <c r="B662" s="119" t="s">
        <v>6524</v>
      </c>
      <c r="C662" s="119" t="s">
        <v>6525</v>
      </c>
      <c r="D662" s="100" t="s">
        <v>138</v>
      </c>
      <c r="E662" s="101">
        <v>30983</v>
      </c>
      <c r="F662" s="100" t="s">
        <v>5415</v>
      </c>
      <c r="G662" s="100" t="s">
        <v>6741</v>
      </c>
      <c r="H662" s="100" t="s">
        <v>6742</v>
      </c>
      <c r="I662" s="101">
        <v>37049</v>
      </c>
      <c r="J662" s="100" t="s">
        <v>5415</v>
      </c>
      <c r="K662" s="100" t="s">
        <v>4020</v>
      </c>
      <c r="L662" s="104" t="s">
        <v>1676</v>
      </c>
      <c r="M662" s="104" t="s">
        <v>6012</v>
      </c>
      <c r="N662" s="103">
        <v>2010</v>
      </c>
      <c r="O662" s="99" t="s">
        <v>6729</v>
      </c>
      <c r="P662" s="100" t="s">
        <v>6745</v>
      </c>
      <c r="Q662" s="100" t="s">
        <v>6746</v>
      </c>
      <c r="R662" s="145" t="s">
        <v>6747</v>
      </c>
      <c r="S662" s="100" t="s">
        <v>6743</v>
      </c>
      <c r="T662" s="100" t="s">
        <v>6744</v>
      </c>
      <c r="U662" s="100" t="s">
        <v>6748</v>
      </c>
      <c r="V662" s="100" t="s">
        <v>177</v>
      </c>
      <c r="W662" s="100" t="s">
        <v>6749</v>
      </c>
      <c r="X662" s="100" t="s">
        <v>3012</v>
      </c>
      <c r="Y662" s="99" t="s">
        <v>3013</v>
      </c>
      <c r="Z662" s="99"/>
      <c r="AA662" s="99" t="s">
        <v>139</v>
      </c>
      <c r="AB662" s="105" t="s">
        <v>230</v>
      </c>
      <c r="AC662" s="100" t="s">
        <v>2632</v>
      </c>
      <c r="AD662" s="151" t="s">
        <v>2634</v>
      </c>
      <c r="AE662" s="99" t="s">
        <v>226</v>
      </c>
      <c r="AF662" s="101">
        <v>41487</v>
      </c>
      <c r="AG662" s="104">
        <v>8</v>
      </c>
      <c r="AH662" s="101">
        <v>41552</v>
      </c>
      <c r="AI662" s="104">
        <v>10</v>
      </c>
      <c r="AJ662" s="105" t="s">
        <v>119</v>
      </c>
      <c r="AK662" s="99"/>
      <c r="AL662" s="99"/>
      <c r="AM662" s="110"/>
      <c r="AN662" s="107" t="s">
        <v>623</v>
      </c>
      <c r="AO662" s="100"/>
      <c r="AQ662" s="105" t="s">
        <v>5348</v>
      </c>
      <c r="AS662" s="96">
        <v>10</v>
      </c>
      <c r="AT662" s="96" t="s">
        <v>7646</v>
      </c>
    </row>
    <row r="663" spans="1:46" ht="15.75" customHeight="1" x14ac:dyDescent="0.2">
      <c r="A663" s="118">
        <v>20638</v>
      </c>
      <c r="B663" s="119" t="s">
        <v>1160</v>
      </c>
      <c r="C663" s="119" t="s">
        <v>417</v>
      </c>
      <c r="D663" s="100" t="s">
        <v>138</v>
      </c>
      <c r="E663" s="101">
        <v>33048</v>
      </c>
      <c r="F663" s="100" t="s">
        <v>7779</v>
      </c>
      <c r="G663" s="100" t="s">
        <v>7779</v>
      </c>
      <c r="H663" s="100" t="s">
        <v>7780</v>
      </c>
      <c r="I663" s="101">
        <v>38414</v>
      </c>
      <c r="J663" s="100" t="s">
        <v>226</v>
      </c>
      <c r="K663" s="100" t="s">
        <v>4020</v>
      </c>
      <c r="L663" s="100" t="s">
        <v>2768</v>
      </c>
      <c r="M663" s="100" t="s">
        <v>2222</v>
      </c>
      <c r="N663" s="103">
        <v>2012</v>
      </c>
      <c r="O663" s="216" t="s">
        <v>6376</v>
      </c>
      <c r="P663" s="100"/>
      <c r="Q663" s="100"/>
      <c r="R663" s="100"/>
      <c r="S663" s="99" t="s">
        <v>7781</v>
      </c>
      <c r="T663" s="99" t="s">
        <v>7781</v>
      </c>
      <c r="U663" s="100"/>
      <c r="V663" s="100"/>
      <c r="W663" s="100"/>
      <c r="X663" s="100" t="s">
        <v>3012</v>
      </c>
      <c r="Y663" s="99" t="s">
        <v>3013</v>
      </c>
      <c r="Z663" s="99"/>
      <c r="AA663" s="99" t="s">
        <v>139</v>
      </c>
      <c r="AB663" s="105" t="s">
        <v>230</v>
      </c>
      <c r="AC663" s="100" t="s">
        <v>2632</v>
      </c>
      <c r="AD663" s="151" t="s">
        <v>2634</v>
      </c>
      <c r="AE663" s="99" t="s">
        <v>226</v>
      </c>
      <c r="AF663" s="101">
        <v>41487</v>
      </c>
      <c r="AG663" s="104">
        <v>8</v>
      </c>
      <c r="AH663" s="101">
        <v>41552</v>
      </c>
      <c r="AI663" s="104">
        <v>10</v>
      </c>
      <c r="AJ663" s="105" t="s">
        <v>119</v>
      </c>
      <c r="AK663" s="99"/>
      <c r="AL663" s="99"/>
      <c r="AM663" s="110"/>
      <c r="AN663" s="107" t="s">
        <v>623</v>
      </c>
      <c r="AO663" s="100"/>
      <c r="AQ663" s="105" t="s">
        <v>5348</v>
      </c>
      <c r="AS663" s="96">
        <v>6</v>
      </c>
      <c r="AT663" s="96" t="s">
        <v>7646</v>
      </c>
    </row>
    <row r="664" spans="1:46" ht="15.75" customHeight="1" x14ac:dyDescent="0.2">
      <c r="A664" s="118">
        <v>20639</v>
      </c>
      <c r="B664" s="119" t="s">
        <v>6526</v>
      </c>
      <c r="C664" s="119" t="s">
        <v>711</v>
      </c>
      <c r="D664" s="100" t="s">
        <v>138</v>
      </c>
      <c r="E664" s="101">
        <v>32549</v>
      </c>
      <c r="F664" s="100" t="s">
        <v>2014</v>
      </c>
      <c r="G664" s="99" t="s">
        <v>4584</v>
      </c>
      <c r="H664" s="100" t="s">
        <v>7527</v>
      </c>
      <c r="I664" s="101">
        <v>40035</v>
      </c>
      <c r="J664" s="100" t="s">
        <v>2014</v>
      </c>
      <c r="K664" s="100" t="s">
        <v>4020</v>
      </c>
      <c r="L664" s="100" t="s">
        <v>7528</v>
      </c>
      <c r="M664" s="100" t="s">
        <v>4359</v>
      </c>
      <c r="N664" s="103">
        <v>2011</v>
      </c>
      <c r="O664" s="99" t="s">
        <v>6730</v>
      </c>
      <c r="P664" s="100"/>
      <c r="Q664" s="100" t="s">
        <v>7529</v>
      </c>
      <c r="R664" s="145" t="s">
        <v>7530</v>
      </c>
      <c r="S664" s="99" t="s">
        <v>7531</v>
      </c>
      <c r="T664" s="99" t="s">
        <v>7532</v>
      </c>
      <c r="U664" s="100" t="s">
        <v>587</v>
      </c>
      <c r="V664" s="100" t="s">
        <v>4152</v>
      </c>
      <c r="W664" s="100" t="s">
        <v>7533</v>
      </c>
      <c r="X664" s="100" t="s">
        <v>16</v>
      </c>
      <c r="Y664" s="99" t="s">
        <v>3011</v>
      </c>
      <c r="Z664" s="99"/>
      <c r="AA664" s="99" t="s">
        <v>139</v>
      </c>
      <c r="AB664" s="105" t="s">
        <v>230</v>
      </c>
      <c r="AC664" s="100" t="s">
        <v>2672</v>
      </c>
      <c r="AD664" s="151" t="s">
        <v>2673</v>
      </c>
      <c r="AE664" s="99" t="s">
        <v>226</v>
      </c>
      <c r="AF664" s="101">
        <v>41487</v>
      </c>
      <c r="AG664" s="104">
        <v>8</v>
      </c>
      <c r="AH664" s="101"/>
      <c r="AI664" s="104" t="s">
        <v>623</v>
      </c>
      <c r="AJ664" s="105" t="s">
        <v>163</v>
      </c>
      <c r="AK664" s="99"/>
      <c r="AL664" s="104" t="s">
        <v>623</v>
      </c>
      <c r="AM664" s="110">
        <v>41613</v>
      </c>
      <c r="AN664" s="107">
        <v>12</v>
      </c>
      <c r="AO664" s="100"/>
      <c r="AQ664" s="105" t="s">
        <v>5349</v>
      </c>
      <c r="AS664" s="96">
        <v>2</v>
      </c>
      <c r="AT664" s="96" t="s">
        <v>7646</v>
      </c>
    </row>
    <row r="665" spans="1:46" ht="15.75" customHeight="1" x14ac:dyDescent="0.2">
      <c r="A665" s="118">
        <v>20640</v>
      </c>
      <c r="B665" s="119" t="s">
        <v>6537</v>
      </c>
      <c r="C665" s="119" t="s">
        <v>241</v>
      </c>
      <c r="D665" s="100" t="s">
        <v>138</v>
      </c>
      <c r="E665" s="101">
        <v>33595</v>
      </c>
      <c r="F665" s="100" t="s">
        <v>631</v>
      </c>
      <c r="G665" s="99" t="s">
        <v>631</v>
      </c>
      <c r="H665" s="100" t="s">
        <v>6538</v>
      </c>
      <c r="I665" s="101">
        <v>39092</v>
      </c>
      <c r="J665" s="100" t="s">
        <v>631</v>
      </c>
      <c r="K665" s="100" t="s">
        <v>4020</v>
      </c>
      <c r="L665" s="100" t="s">
        <v>6517</v>
      </c>
      <c r="M665" s="100"/>
      <c r="N665" s="103"/>
      <c r="O665" s="145" t="s">
        <v>6540</v>
      </c>
      <c r="P665" s="100"/>
      <c r="Q665" s="100" t="s">
        <v>6539</v>
      </c>
      <c r="R665" s="145"/>
      <c r="S665" s="99" t="s">
        <v>6541</v>
      </c>
      <c r="T665" s="99" t="s">
        <v>6541</v>
      </c>
      <c r="U665" s="100" t="s">
        <v>2565</v>
      </c>
      <c r="V665" s="100"/>
      <c r="W665" s="100"/>
      <c r="X665" s="100" t="s">
        <v>17</v>
      </c>
      <c r="Y665" s="99" t="s">
        <v>5252</v>
      </c>
      <c r="Z665" s="99"/>
      <c r="AA665" s="99" t="s">
        <v>139</v>
      </c>
      <c r="AB665" s="105" t="s">
        <v>230</v>
      </c>
      <c r="AC665" s="102" t="s">
        <v>7918</v>
      </c>
      <c r="AD665" s="151"/>
      <c r="AE665" s="99" t="s">
        <v>117</v>
      </c>
      <c r="AF665" s="101">
        <v>41498</v>
      </c>
      <c r="AG665" s="104">
        <v>8</v>
      </c>
      <c r="AH665" s="101">
        <v>41528</v>
      </c>
      <c r="AI665" s="104">
        <v>9</v>
      </c>
      <c r="AJ665" s="99" t="s">
        <v>119</v>
      </c>
      <c r="AK665" s="99"/>
      <c r="AL665" s="99"/>
      <c r="AM665" s="110"/>
      <c r="AN665" s="107" t="s">
        <v>623</v>
      </c>
      <c r="AO665" s="100"/>
      <c r="AQ665" s="105" t="s">
        <v>5349</v>
      </c>
      <c r="AS665" s="96">
        <v>12</v>
      </c>
      <c r="AT665" s="96" t="s">
        <v>7646</v>
      </c>
    </row>
    <row r="666" spans="1:46" ht="15.75" customHeight="1" x14ac:dyDescent="0.2">
      <c r="A666" s="118">
        <v>20641</v>
      </c>
      <c r="B666" s="119" t="s">
        <v>540</v>
      </c>
      <c r="C666" s="119" t="s">
        <v>2231</v>
      </c>
      <c r="D666" s="102" t="s">
        <v>138</v>
      </c>
      <c r="E666" s="101">
        <v>33378</v>
      </c>
      <c r="F666" s="102" t="s">
        <v>162</v>
      </c>
      <c r="G666" s="105" t="s">
        <v>162</v>
      </c>
      <c r="H666" s="102" t="s">
        <v>6773</v>
      </c>
      <c r="I666" s="101">
        <v>41339</v>
      </c>
      <c r="J666" s="102" t="s">
        <v>162</v>
      </c>
      <c r="K666" s="102" t="s">
        <v>4020</v>
      </c>
      <c r="L666" s="102" t="s">
        <v>538</v>
      </c>
      <c r="M666" s="102" t="s">
        <v>2744</v>
      </c>
      <c r="N666" s="103">
        <v>2013</v>
      </c>
      <c r="O666" s="216" t="s">
        <v>6774</v>
      </c>
      <c r="P666" s="100"/>
      <c r="Q666" s="102" t="s">
        <v>6775</v>
      </c>
      <c r="R666" s="145" t="s">
        <v>6776</v>
      </c>
      <c r="S666" s="105" t="s">
        <v>6777</v>
      </c>
      <c r="T666" s="105" t="s">
        <v>6778</v>
      </c>
      <c r="U666" s="100"/>
      <c r="V666" s="100"/>
      <c r="W666" s="100"/>
      <c r="X666" s="100" t="s">
        <v>17</v>
      </c>
      <c r="Y666" s="99" t="s">
        <v>5252</v>
      </c>
      <c r="Z666" s="99"/>
      <c r="AA666" s="99" t="s">
        <v>139</v>
      </c>
      <c r="AB666" s="105" t="s">
        <v>230</v>
      </c>
      <c r="AC666" s="100" t="s">
        <v>2972</v>
      </c>
      <c r="AD666" s="151" t="s">
        <v>2572</v>
      </c>
      <c r="AE666" s="99" t="s">
        <v>117</v>
      </c>
      <c r="AF666" s="101">
        <v>41501</v>
      </c>
      <c r="AG666" s="104">
        <v>8</v>
      </c>
      <c r="AH666" s="101">
        <v>41548</v>
      </c>
      <c r="AI666" s="104">
        <v>10</v>
      </c>
      <c r="AJ666" s="99" t="s">
        <v>119</v>
      </c>
      <c r="AK666" s="99"/>
      <c r="AL666" s="99"/>
      <c r="AM666" s="110"/>
      <c r="AN666" s="107" t="s">
        <v>623</v>
      </c>
      <c r="AO666" s="100"/>
      <c r="AQ666" s="105" t="s">
        <v>5347</v>
      </c>
      <c r="AS666" s="96">
        <v>5</v>
      </c>
      <c r="AT666" s="96" t="s">
        <v>7646</v>
      </c>
    </row>
    <row r="667" spans="1:46" ht="15.75" customHeight="1" x14ac:dyDescent="0.2">
      <c r="A667" s="118">
        <v>20642</v>
      </c>
      <c r="B667" s="119" t="s">
        <v>247</v>
      </c>
      <c r="C667" s="119" t="s">
        <v>730</v>
      </c>
      <c r="D667" s="102" t="s">
        <v>138</v>
      </c>
      <c r="E667" s="101"/>
      <c r="F667" s="100"/>
      <c r="G667" s="99"/>
      <c r="H667" s="102"/>
      <c r="I667" s="101"/>
      <c r="J667" s="100"/>
      <c r="K667" s="100"/>
      <c r="L667" s="100"/>
      <c r="M667" s="100"/>
      <c r="N667" s="103"/>
      <c r="O667" s="216" t="s">
        <v>6781</v>
      </c>
      <c r="P667" s="100"/>
      <c r="Q667" s="100"/>
      <c r="R667" s="100"/>
      <c r="S667" s="99"/>
      <c r="T667" s="99"/>
      <c r="U667" s="100"/>
      <c r="V667" s="100"/>
      <c r="W667" s="100"/>
      <c r="X667" s="100" t="s">
        <v>3012</v>
      </c>
      <c r="Y667" s="99" t="s">
        <v>3013</v>
      </c>
      <c r="Z667" s="99"/>
      <c r="AA667" s="99" t="s">
        <v>139</v>
      </c>
      <c r="AB667" s="105" t="s">
        <v>230</v>
      </c>
      <c r="AC667" s="100" t="s">
        <v>2632</v>
      </c>
      <c r="AD667" s="151" t="s">
        <v>2634</v>
      </c>
      <c r="AE667" s="99" t="s">
        <v>226</v>
      </c>
      <c r="AF667" s="101">
        <v>41513</v>
      </c>
      <c r="AG667" s="104">
        <v>8</v>
      </c>
      <c r="AH667" s="101"/>
      <c r="AI667" s="104" t="s">
        <v>623</v>
      </c>
      <c r="AJ667" s="99" t="s">
        <v>163</v>
      </c>
      <c r="AK667" s="99"/>
      <c r="AL667" s="99"/>
      <c r="AM667" s="110"/>
      <c r="AN667" s="107" t="s">
        <v>623</v>
      </c>
      <c r="AO667" s="100"/>
      <c r="AQ667" s="105" t="s">
        <v>5348</v>
      </c>
      <c r="AS667" s="96" t="s">
        <v>623</v>
      </c>
      <c r="AT667" s="96" t="s">
        <v>7646</v>
      </c>
    </row>
    <row r="668" spans="1:46" ht="15.75" customHeight="1" x14ac:dyDescent="0.2">
      <c r="A668" s="118">
        <v>20643</v>
      </c>
      <c r="B668" s="119" t="s">
        <v>6868</v>
      </c>
      <c r="C668" s="119" t="s">
        <v>2231</v>
      </c>
      <c r="D668" s="100" t="s">
        <v>138</v>
      </c>
      <c r="E668" s="309">
        <v>33082</v>
      </c>
      <c r="F668" s="102" t="s">
        <v>252</v>
      </c>
      <c r="G668" s="105" t="s">
        <v>153</v>
      </c>
      <c r="H668" s="102" t="s">
        <v>7463</v>
      </c>
      <c r="I668" s="101">
        <v>41532</v>
      </c>
      <c r="J668" s="102" t="s">
        <v>252</v>
      </c>
      <c r="K668" s="102" t="s">
        <v>4020</v>
      </c>
      <c r="L668" s="102" t="s">
        <v>7464</v>
      </c>
      <c r="M668" s="102" t="s">
        <v>2022</v>
      </c>
      <c r="N668" s="103">
        <v>2012</v>
      </c>
      <c r="O668" s="216" t="s">
        <v>6870</v>
      </c>
      <c r="P668" s="100"/>
      <c r="Q668" s="102" t="s">
        <v>7465</v>
      </c>
      <c r="R668" s="145" t="s">
        <v>7466</v>
      </c>
      <c r="S668" s="105" t="s">
        <v>7467</v>
      </c>
      <c r="T668" s="105" t="s">
        <v>7468</v>
      </c>
      <c r="U668" s="102" t="s">
        <v>7469</v>
      </c>
      <c r="V668" s="102" t="s">
        <v>4152</v>
      </c>
      <c r="W668" s="102" t="s">
        <v>7470</v>
      </c>
      <c r="X668" s="100" t="s">
        <v>3012</v>
      </c>
      <c r="Y668" s="99" t="s">
        <v>3013</v>
      </c>
      <c r="Z668" s="99"/>
      <c r="AA668" s="99" t="s">
        <v>139</v>
      </c>
      <c r="AB668" s="105" t="s">
        <v>230</v>
      </c>
      <c r="AC668" s="100" t="s">
        <v>2567</v>
      </c>
      <c r="AD668" s="151" t="s">
        <v>2845</v>
      </c>
      <c r="AE668" s="99" t="s">
        <v>117</v>
      </c>
      <c r="AF668" s="101">
        <v>41521</v>
      </c>
      <c r="AG668" s="104">
        <v>9</v>
      </c>
      <c r="AH668" s="101">
        <v>41582</v>
      </c>
      <c r="AI668" s="104">
        <v>11</v>
      </c>
      <c r="AJ668" s="99" t="s">
        <v>163</v>
      </c>
      <c r="AK668" s="99"/>
      <c r="AL668" s="99"/>
      <c r="AM668" s="110"/>
      <c r="AN668" s="107" t="s">
        <v>623</v>
      </c>
      <c r="AO668" s="100"/>
      <c r="AQ668" s="105" t="s">
        <v>5348</v>
      </c>
      <c r="AS668" s="96">
        <v>7</v>
      </c>
      <c r="AT668" s="96" t="s">
        <v>7646</v>
      </c>
    </row>
    <row r="669" spans="1:46" ht="15.75" customHeight="1" x14ac:dyDescent="0.2">
      <c r="A669" s="118">
        <v>20644</v>
      </c>
      <c r="B669" s="119" t="s">
        <v>6869</v>
      </c>
      <c r="C669" s="119" t="s">
        <v>304</v>
      </c>
      <c r="D669" s="100" t="s">
        <v>138</v>
      </c>
      <c r="E669" s="101">
        <v>32299</v>
      </c>
      <c r="F669" s="100"/>
      <c r="G669" s="99"/>
      <c r="H669" s="102" t="s">
        <v>7455</v>
      </c>
      <c r="I669" s="101">
        <v>40476</v>
      </c>
      <c r="J669" s="102" t="s">
        <v>162</v>
      </c>
      <c r="K669" s="102" t="s">
        <v>4020</v>
      </c>
      <c r="L669" s="102" t="s">
        <v>352</v>
      </c>
      <c r="M669" s="102" t="s">
        <v>7456</v>
      </c>
      <c r="N669" s="103">
        <v>2010</v>
      </c>
      <c r="O669" s="216" t="s">
        <v>6871</v>
      </c>
      <c r="P669" s="100"/>
      <c r="Q669" s="102" t="s">
        <v>7457</v>
      </c>
      <c r="R669" s="145" t="s">
        <v>7458</v>
      </c>
      <c r="S669" s="105" t="s">
        <v>7459</v>
      </c>
      <c r="T669" s="105" t="s">
        <v>7460</v>
      </c>
      <c r="U669" s="102" t="s">
        <v>7461</v>
      </c>
      <c r="V669" s="102" t="s">
        <v>6170</v>
      </c>
      <c r="W669" s="102" t="s">
        <v>7462</v>
      </c>
      <c r="X669" s="100" t="s">
        <v>17</v>
      </c>
      <c r="Y669" s="99" t="s">
        <v>5252</v>
      </c>
      <c r="Z669" s="99"/>
      <c r="AA669" s="99" t="s">
        <v>139</v>
      </c>
      <c r="AB669" s="105" t="s">
        <v>230</v>
      </c>
      <c r="AC669" s="100" t="s">
        <v>2972</v>
      </c>
      <c r="AD669" s="151" t="s">
        <v>2571</v>
      </c>
      <c r="AE669" s="99" t="s">
        <v>117</v>
      </c>
      <c r="AF669" s="101">
        <v>41520</v>
      </c>
      <c r="AG669" s="104">
        <v>9</v>
      </c>
      <c r="AH669" s="101">
        <v>41548</v>
      </c>
      <c r="AI669" s="104">
        <v>10</v>
      </c>
      <c r="AJ669" s="105" t="s">
        <v>119</v>
      </c>
      <c r="AK669" s="99"/>
      <c r="AL669" s="99"/>
      <c r="AM669" s="110"/>
      <c r="AN669" s="107" t="s">
        <v>623</v>
      </c>
      <c r="AO669" s="100"/>
      <c r="AQ669" s="105" t="s">
        <v>5347</v>
      </c>
      <c r="AS669" s="96">
        <v>6</v>
      </c>
      <c r="AT669" s="96" t="s">
        <v>7646</v>
      </c>
    </row>
    <row r="670" spans="1:46" ht="15.75" customHeight="1" x14ac:dyDescent="0.2">
      <c r="A670" s="118">
        <v>20645</v>
      </c>
      <c r="B670" s="127" t="s">
        <v>2646</v>
      </c>
      <c r="C670" s="127" t="s">
        <v>109</v>
      </c>
      <c r="D670" s="102" t="s">
        <v>138</v>
      </c>
      <c r="E670" s="101">
        <v>31278</v>
      </c>
      <c r="F670" s="102" t="s">
        <v>110</v>
      </c>
      <c r="G670" s="105" t="s">
        <v>355</v>
      </c>
      <c r="H670" s="102" t="s">
        <v>6987</v>
      </c>
      <c r="I670" s="101">
        <v>36766</v>
      </c>
      <c r="J670" s="102" t="s">
        <v>110</v>
      </c>
      <c r="K670" s="102" t="s">
        <v>4044</v>
      </c>
      <c r="L670" s="102" t="s">
        <v>6988</v>
      </c>
      <c r="M670" s="102" t="s">
        <v>6989</v>
      </c>
      <c r="N670" s="103">
        <v>2007</v>
      </c>
      <c r="O670" s="216" t="s">
        <v>6990</v>
      </c>
      <c r="P670" s="100"/>
      <c r="Q670" s="102" t="s">
        <v>6985</v>
      </c>
      <c r="R670" s="100"/>
      <c r="S670" s="105" t="s">
        <v>6991</v>
      </c>
      <c r="T670" s="105" t="s">
        <v>6986</v>
      </c>
      <c r="U670" s="100"/>
      <c r="V670" s="100"/>
      <c r="W670" s="100"/>
      <c r="X670" s="102" t="s">
        <v>17</v>
      </c>
      <c r="Y670" s="99" t="s">
        <v>5252</v>
      </c>
      <c r="Z670" s="99"/>
      <c r="AA670" s="99" t="s">
        <v>139</v>
      </c>
      <c r="AB670" s="105" t="s">
        <v>230</v>
      </c>
      <c r="AC670" s="102" t="s">
        <v>58</v>
      </c>
      <c r="AD670" s="151" t="s">
        <v>59</v>
      </c>
      <c r="AE670" s="105" t="s">
        <v>117</v>
      </c>
      <c r="AF670" s="101">
        <v>41514</v>
      </c>
      <c r="AG670" s="104">
        <v>8</v>
      </c>
      <c r="AH670" s="101"/>
      <c r="AI670" s="104" t="s">
        <v>623</v>
      </c>
      <c r="AJ670" s="105" t="s">
        <v>163</v>
      </c>
      <c r="AK670" s="99"/>
      <c r="AL670" s="99"/>
      <c r="AM670" s="110">
        <v>41527</v>
      </c>
      <c r="AN670" s="107">
        <v>9</v>
      </c>
      <c r="AO670" s="100"/>
      <c r="AQ670" s="105" t="s">
        <v>5347</v>
      </c>
      <c r="AS670" s="96">
        <v>8</v>
      </c>
      <c r="AT670" s="96" t="s">
        <v>7646</v>
      </c>
    </row>
    <row r="671" spans="1:46" ht="15.75" customHeight="1" x14ac:dyDescent="0.2">
      <c r="A671" s="118">
        <v>20646</v>
      </c>
      <c r="B671" s="127" t="s">
        <v>7117</v>
      </c>
      <c r="C671" s="127" t="s">
        <v>462</v>
      </c>
      <c r="D671" s="100" t="s">
        <v>138</v>
      </c>
      <c r="E671" s="101">
        <v>31102</v>
      </c>
      <c r="F671" s="100" t="s">
        <v>997</v>
      </c>
      <c r="G671" s="99" t="s">
        <v>564</v>
      </c>
      <c r="H671" s="100" t="s">
        <v>7481</v>
      </c>
      <c r="I671" s="101">
        <v>40191</v>
      </c>
      <c r="J671" s="100" t="s">
        <v>997</v>
      </c>
      <c r="K671" s="100" t="s">
        <v>4020</v>
      </c>
      <c r="L671" s="100" t="s">
        <v>4199</v>
      </c>
      <c r="M671" s="102" t="s">
        <v>4069</v>
      </c>
      <c r="N671" s="103">
        <v>2010</v>
      </c>
      <c r="O671" s="216" t="s">
        <v>7361</v>
      </c>
      <c r="P671" s="100"/>
      <c r="Q671" s="100" t="s">
        <v>7482</v>
      </c>
      <c r="R671" s="145" t="s">
        <v>7483</v>
      </c>
      <c r="S671" s="99" t="s">
        <v>7484</v>
      </c>
      <c r="T671" s="99" t="s">
        <v>7485</v>
      </c>
      <c r="U671" s="100" t="s">
        <v>7486</v>
      </c>
      <c r="V671" s="100" t="s">
        <v>4152</v>
      </c>
      <c r="W671" s="100" t="s">
        <v>7487</v>
      </c>
      <c r="X671" s="102" t="s">
        <v>17</v>
      </c>
      <c r="Y671" s="99" t="s">
        <v>5252</v>
      </c>
      <c r="Z671" s="99"/>
      <c r="AA671" s="99" t="s">
        <v>139</v>
      </c>
      <c r="AB671" s="105" t="s">
        <v>230</v>
      </c>
      <c r="AC671" s="102" t="s">
        <v>2677</v>
      </c>
      <c r="AD671" s="105" t="s">
        <v>2678</v>
      </c>
      <c r="AE671" s="105" t="s">
        <v>226</v>
      </c>
      <c r="AF671" s="101">
        <v>41526</v>
      </c>
      <c r="AG671" s="104">
        <v>9</v>
      </c>
      <c r="AH671" s="101">
        <v>41587</v>
      </c>
      <c r="AI671" s="104">
        <v>11</v>
      </c>
      <c r="AJ671" s="105" t="s">
        <v>119</v>
      </c>
      <c r="AK671" s="99"/>
      <c r="AL671" s="99"/>
      <c r="AM671" s="110"/>
      <c r="AO671" s="100"/>
      <c r="AP671" s="107"/>
      <c r="AQ671" s="105" t="s">
        <v>5347</v>
      </c>
      <c r="AR671" s="107"/>
      <c r="AS671" s="96">
        <v>2</v>
      </c>
      <c r="AT671" s="96" t="s">
        <v>7646</v>
      </c>
    </row>
    <row r="672" spans="1:46" ht="15.75" customHeight="1" x14ac:dyDescent="0.2">
      <c r="A672" s="118">
        <v>20647</v>
      </c>
      <c r="B672" s="127" t="s">
        <v>534</v>
      </c>
      <c r="C672" s="127" t="s">
        <v>462</v>
      </c>
      <c r="D672" s="100" t="s">
        <v>138</v>
      </c>
      <c r="E672" s="101">
        <v>32945</v>
      </c>
      <c r="F672" s="100"/>
      <c r="G672" s="99"/>
      <c r="H672" s="100" t="s">
        <v>7406</v>
      </c>
      <c r="I672" s="101">
        <v>38883</v>
      </c>
      <c r="J672" s="100" t="s">
        <v>355</v>
      </c>
      <c r="K672" s="100" t="s">
        <v>4020</v>
      </c>
      <c r="L672" s="100" t="s">
        <v>4184</v>
      </c>
      <c r="M672" s="102" t="s">
        <v>1747</v>
      </c>
      <c r="N672" s="103"/>
      <c r="O672" s="216" t="s">
        <v>7360</v>
      </c>
      <c r="P672" s="100"/>
      <c r="Q672" s="100" t="s">
        <v>7407</v>
      </c>
      <c r="R672" s="145" t="s">
        <v>7408</v>
      </c>
      <c r="S672" s="99" t="s">
        <v>7409</v>
      </c>
      <c r="T672" s="99" t="s">
        <v>7409</v>
      </c>
      <c r="U672" s="100" t="s">
        <v>7410</v>
      </c>
      <c r="V672" s="100" t="s">
        <v>4097</v>
      </c>
      <c r="W672" s="100" t="s">
        <v>7411</v>
      </c>
      <c r="X672" s="102" t="s">
        <v>17</v>
      </c>
      <c r="Y672" s="99" t="s">
        <v>5252</v>
      </c>
      <c r="Z672" s="99"/>
      <c r="AA672" s="99" t="s">
        <v>139</v>
      </c>
      <c r="AB672" s="105" t="s">
        <v>230</v>
      </c>
      <c r="AC672" s="102" t="s">
        <v>2972</v>
      </c>
      <c r="AD672" s="105" t="s">
        <v>2570</v>
      </c>
      <c r="AE672" s="105" t="s">
        <v>117</v>
      </c>
      <c r="AF672" s="101">
        <v>41533</v>
      </c>
      <c r="AG672" s="104">
        <v>9</v>
      </c>
      <c r="AH672" s="101">
        <v>41594</v>
      </c>
      <c r="AI672" s="104">
        <v>11</v>
      </c>
      <c r="AJ672" s="105" t="s">
        <v>119</v>
      </c>
      <c r="AK672" s="99"/>
      <c r="AL672" s="99"/>
      <c r="AM672" s="110"/>
      <c r="AO672" s="100"/>
      <c r="AP672" s="107"/>
      <c r="AQ672" s="105" t="s">
        <v>5347</v>
      </c>
      <c r="AR672" s="107"/>
      <c r="AS672" s="96">
        <v>3</v>
      </c>
      <c r="AT672" s="96" t="s">
        <v>7646</v>
      </c>
    </row>
    <row r="673" spans="1:46" ht="15.75" customHeight="1" x14ac:dyDescent="0.2">
      <c r="A673" s="118">
        <v>20648</v>
      </c>
      <c r="B673" s="127" t="s">
        <v>247</v>
      </c>
      <c r="C673" s="127" t="s">
        <v>2231</v>
      </c>
      <c r="D673" s="100" t="s">
        <v>138</v>
      </c>
      <c r="E673" s="101">
        <v>33012</v>
      </c>
      <c r="F673" s="100"/>
      <c r="G673" s="99"/>
      <c r="H673" s="100">
        <v>112316221</v>
      </c>
      <c r="I673" s="101">
        <v>38804</v>
      </c>
      <c r="J673" s="100" t="s">
        <v>110</v>
      </c>
      <c r="K673" s="100" t="s">
        <v>4020</v>
      </c>
      <c r="L673" s="100" t="s">
        <v>973</v>
      </c>
      <c r="M673" s="102" t="s">
        <v>4174</v>
      </c>
      <c r="N673" s="103"/>
      <c r="O673" s="216" t="s">
        <v>7364</v>
      </c>
      <c r="P673" s="100"/>
      <c r="Q673" s="100" t="s">
        <v>7401</v>
      </c>
      <c r="R673" s="145" t="s">
        <v>7402</v>
      </c>
      <c r="S673" s="99" t="s">
        <v>7403</v>
      </c>
      <c r="T673" s="99" t="s">
        <v>7403</v>
      </c>
      <c r="U673" s="100" t="s">
        <v>7404</v>
      </c>
      <c r="V673" s="100" t="s">
        <v>4097</v>
      </c>
      <c r="W673" s="100" t="s">
        <v>7405</v>
      </c>
      <c r="X673" s="102" t="s">
        <v>17</v>
      </c>
      <c r="Y673" s="99" t="s">
        <v>5252</v>
      </c>
      <c r="Z673" s="99"/>
      <c r="AA673" s="99" t="s">
        <v>139</v>
      </c>
      <c r="AB673" s="105" t="s">
        <v>230</v>
      </c>
      <c r="AC673" s="102" t="s">
        <v>2972</v>
      </c>
      <c r="AD673" s="105" t="s">
        <v>2571</v>
      </c>
      <c r="AE673" s="105" t="s">
        <v>117</v>
      </c>
      <c r="AF673" s="101">
        <v>41533</v>
      </c>
      <c r="AG673" s="104">
        <v>9</v>
      </c>
      <c r="AH673" s="101">
        <v>41594</v>
      </c>
      <c r="AI673" s="104">
        <v>11</v>
      </c>
      <c r="AJ673" s="105" t="s">
        <v>119</v>
      </c>
      <c r="AK673" s="99"/>
      <c r="AL673" s="99"/>
      <c r="AM673" s="110"/>
      <c r="AO673" s="100"/>
      <c r="AP673" s="107"/>
      <c r="AQ673" s="105" t="s">
        <v>5347</v>
      </c>
      <c r="AR673" s="107"/>
      <c r="AS673" s="96">
        <v>5</v>
      </c>
      <c r="AT673" s="96" t="s">
        <v>7646</v>
      </c>
    </row>
    <row r="674" spans="1:46" ht="15.75" customHeight="1" x14ac:dyDescent="0.2">
      <c r="A674" s="118">
        <v>20649</v>
      </c>
      <c r="B674" s="127" t="s">
        <v>7358</v>
      </c>
      <c r="C674" s="127" t="s">
        <v>311</v>
      </c>
      <c r="D674" s="100" t="s">
        <v>138</v>
      </c>
      <c r="E674" s="101">
        <v>32957</v>
      </c>
      <c r="F674" s="100" t="s">
        <v>1685</v>
      </c>
      <c r="G674" s="99" t="s">
        <v>4486</v>
      </c>
      <c r="H674" s="100" t="s">
        <v>7510</v>
      </c>
      <c r="I674" s="101">
        <v>40448</v>
      </c>
      <c r="J674" s="100" t="s">
        <v>5415</v>
      </c>
      <c r="K674" s="100" t="s">
        <v>4044</v>
      </c>
      <c r="L674" s="100" t="s">
        <v>7511</v>
      </c>
      <c r="M674" s="102" t="s">
        <v>7512</v>
      </c>
      <c r="N674" s="103">
        <v>2009</v>
      </c>
      <c r="O674" s="216" t="s">
        <v>7359</v>
      </c>
      <c r="P674" s="100"/>
      <c r="Q674" s="100" t="s">
        <v>7513</v>
      </c>
      <c r="R674" s="145"/>
      <c r="S674" s="99" t="s">
        <v>7514</v>
      </c>
      <c r="T674" s="99" t="s">
        <v>7514</v>
      </c>
      <c r="U674" s="100" t="s">
        <v>7515</v>
      </c>
      <c r="V674" s="100" t="s">
        <v>6170</v>
      </c>
      <c r="W674" s="100" t="s">
        <v>7516</v>
      </c>
      <c r="X674" s="102" t="s">
        <v>16</v>
      </c>
      <c r="Y674" s="99" t="s">
        <v>3011</v>
      </c>
      <c r="Z674" s="99"/>
      <c r="AA674" s="99" t="s">
        <v>139</v>
      </c>
      <c r="AB674" s="105" t="s">
        <v>230</v>
      </c>
      <c r="AC674" s="102" t="s">
        <v>2672</v>
      </c>
      <c r="AD674" s="105" t="s">
        <v>2673</v>
      </c>
      <c r="AE674" s="105" t="s">
        <v>226</v>
      </c>
      <c r="AF674" s="101">
        <v>41529</v>
      </c>
      <c r="AG674" s="104">
        <v>9</v>
      </c>
      <c r="AH674" s="101">
        <v>41604</v>
      </c>
      <c r="AI674" s="104">
        <v>11</v>
      </c>
      <c r="AJ674" s="105" t="s">
        <v>119</v>
      </c>
      <c r="AK674" s="99"/>
      <c r="AL674" s="99"/>
      <c r="AM674" s="110"/>
      <c r="AO674" s="100"/>
      <c r="AP674" s="107"/>
      <c r="AQ674" s="105" t="s">
        <v>5348</v>
      </c>
      <c r="AR674" s="107"/>
      <c r="AS674" s="96">
        <v>3</v>
      </c>
      <c r="AT674" s="96" t="s">
        <v>7646</v>
      </c>
    </row>
    <row r="675" spans="1:46" ht="15.75" customHeight="1" x14ac:dyDescent="0.2">
      <c r="A675" s="118">
        <v>20650</v>
      </c>
      <c r="B675" s="127" t="s">
        <v>534</v>
      </c>
      <c r="C675" s="127" t="s">
        <v>147</v>
      </c>
      <c r="D675" s="100" t="s">
        <v>138</v>
      </c>
      <c r="E675" s="101">
        <v>31634</v>
      </c>
      <c r="F675" s="100" t="s">
        <v>312</v>
      </c>
      <c r="G675" s="99" t="s">
        <v>312</v>
      </c>
      <c r="H675" s="100">
        <v>162692740</v>
      </c>
      <c r="I675" s="101">
        <v>40000</v>
      </c>
      <c r="J675" s="100" t="s">
        <v>312</v>
      </c>
      <c r="K675" s="100" t="s">
        <v>4020</v>
      </c>
      <c r="L675" s="100" t="s">
        <v>4038</v>
      </c>
      <c r="M675" s="102" t="s">
        <v>7400</v>
      </c>
      <c r="N675" s="103"/>
      <c r="O675" s="216" t="s">
        <v>2802</v>
      </c>
      <c r="P675" s="100"/>
      <c r="Q675" s="100"/>
      <c r="R675" s="145"/>
      <c r="S675" s="99"/>
      <c r="T675" s="99"/>
      <c r="U675" s="100"/>
      <c r="V675" s="100"/>
      <c r="W675" s="100"/>
      <c r="X675" s="102" t="s">
        <v>3012</v>
      </c>
      <c r="Y675" s="99" t="s">
        <v>3013</v>
      </c>
      <c r="Z675" s="99"/>
      <c r="AA675" s="99">
        <v>1</v>
      </c>
      <c r="AB675" s="105" t="s">
        <v>230</v>
      </c>
      <c r="AC675" s="102" t="s">
        <v>2632</v>
      </c>
      <c r="AD675" s="105" t="s">
        <v>2634</v>
      </c>
      <c r="AE675" s="105" t="s">
        <v>226</v>
      </c>
      <c r="AF675" s="101">
        <v>41529</v>
      </c>
      <c r="AG675" s="104">
        <v>9</v>
      </c>
      <c r="AH675" s="101">
        <v>41609</v>
      </c>
      <c r="AI675" s="104">
        <v>12</v>
      </c>
      <c r="AJ675" s="105" t="s">
        <v>119</v>
      </c>
      <c r="AK675" s="99"/>
      <c r="AL675" s="99"/>
      <c r="AM675" s="110"/>
      <c r="AO675" s="100"/>
      <c r="AP675" s="107"/>
      <c r="AQ675" s="105" t="s">
        <v>5348</v>
      </c>
      <c r="AR675" s="107"/>
      <c r="AS675" s="96">
        <v>8</v>
      </c>
      <c r="AT675" s="96" t="s">
        <v>7646</v>
      </c>
    </row>
    <row r="676" spans="1:46" ht="15.75" customHeight="1" x14ac:dyDescent="0.2">
      <c r="A676" s="118">
        <v>20651</v>
      </c>
      <c r="B676" s="127" t="s">
        <v>7362</v>
      </c>
      <c r="C676" s="127" t="s">
        <v>108</v>
      </c>
      <c r="D676" s="100" t="s">
        <v>109</v>
      </c>
      <c r="E676" s="101">
        <v>33128</v>
      </c>
      <c r="F676" s="100" t="s">
        <v>1685</v>
      </c>
      <c r="G676" s="99" t="s">
        <v>4486</v>
      </c>
      <c r="H676" s="100" t="s">
        <v>7488</v>
      </c>
      <c r="I676" s="101">
        <v>38685</v>
      </c>
      <c r="J676" s="100" t="s">
        <v>1685</v>
      </c>
      <c r="K676" s="100" t="s">
        <v>4020</v>
      </c>
      <c r="L676" s="100" t="s">
        <v>7489</v>
      </c>
      <c r="M676" s="102" t="s">
        <v>2222</v>
      </c>
      <c r="N676" s="103">
        <v>2011</v>
      </c>
      <c r="O676" s="216" t="s">
        <v>7363</v>
      </c>
      <c r="P676" s="100"/>
      <c r="Q676" s="100" t="s">
        <v>7490</v>
      </c>
      <c r="R676" s="145"/>
      <c r="S676" s="99" t="s">
        <v>7491</v>
      </c>
      <c r="T676" s="99" t="s">
        <v>7492</v>
      </c>
      <c r="U676" s="100" t="s">
        <v>7493</v>
      </c>
      <c r="V676" s="100" t="s">
        <v>4097</v>
      </c>
      <c r="W676" s="100" t="s">
        <v>7494</v>
      </c>
      <c r="X676" s="102" t="s">
        <v>14</v>
      </c>
      <c r="Y676" s="99" t="s">
        <v>13</v>
      </c>
      <c r="Z676" s="99"/>
      <c r="AA676" s="99">
        <v>3</v>
      </c>
      <c r="AB676" s="105" t="s">
        <v>116</v>
      </c>
      <c r="AC676" s="102" t="s">
        <v>2677</v>
      </c>
      <c r="AD676" s="105" t="s">
        <v>2679</v>
      </c>
      <c r="AE676" s="105" t="s">
        <v>226</v>
      </c>
      <c r="AF676" s="101">
        <v>41533</v>
      </c>
      <c r="AG676" s="104">
        <v>9</v>
      </c>
      <c r="AH676" s="101"/>
      <c r="AI676" s="104" t="s">
        <v>623</v>
      </c>
      <c r="AJ676" s="105" t="s">
        <v>163</v>
      </c>
      <c r="AK676" s="99"/>
      <c r="AL676" s="99"/>
      <c r="AM676" s="110">
        <v>41604</v>
      </c>
      <c r="AO676" s="100"/>
      <c r="AP676" s="107"/>
      <c r="AQ676" s="105" t="s">
        <v>5347</v>
      </c>
      <c r="AR676" s="107"/>
      <c r="AS676" s="96">
        <v>9</v>
      </c>
      <c r="AT676" s="96" t="s">
        <v>7646</v>
      </c>
    </row>
    <row r="677" spans="1:46" ht="15.75" customHeight="1" x14ac:dyDescent="0.2">
      <c r="A677" s="118">
        <v>20652</v>
      </c>
      <c r="B677" s="127" t="s">
        <v>540</v>
      </c>
      <c r="C677" s="127" t="s">
        <v>259</v>
      </c>
      <c r="D677" s="100" t="s">
        <v>138</v>
      </c>
      <c r="E677" s="101"/>
      <c r="F677" s="100"/>
      <c r="G677" s="99"/>
      <c r="H677" s="100"/>
      <c r="I677" s="101"/>
      <c r="J677" s="100"/>
      <c r="K677" s="100"/>
      <c r="L677" s="100"/>
      <c r="M677" s="102"/>
      <c r="N677" s="103"/>
      <c r="O677" s="216" t="s">
        <v>7365</v>
      </c>
      <c r="P677" s="100"/>
      <c r="Q677" s="100"/>
      <c r="R677" s="145"/>
      <c r="S677" s="99"/>
      <c r="T677" s="99"/>
      <c r="U677" s="100"/>
      <c r="V677" s="100"/>
      <c r="W677" s="100"/>
      <c r="X677" s="102" t="s">
        <v>17</v>
      </c>
      <c r="Y677" s="99" t="s">
        <v>5252</v>
      </c>
      <c r="Z677" s="99"/>
      <c r="AA677" s="99" t="s">
        <v>139</v>
      </c>
      <c r="AB677" s="105" t="s">
        <v>230</v>
      </c>
      <c r="AC677" s="102" t="s">
        <v>201</v>
      </c>
      <c r="AD677" s="105" t="s">
        <v>5249</v>
      </c>
      <c r="AE677" s="105" t="s">
        <v>117</v>
      </c>
      <c r="AF677" s="101">
        <v>41512</v>
      </c>
      <c r="AG677" s="104">
        <v>8</v>
      </c>
      <c r="AH677" s="101"/>
      <c r="AI677" s="104" t="s">
        <v>623</v>
      </c>
      <c r="AJ677" s="105" t="s">
        <v>163</v>
      </c>
      <c r="AK677" s="99"/>
      <c r="AL677" s="99"/>
      <c r="AM677" s="110"/>
      <c r="AO677" s="100"/>
      <c r="AP677" s="107"/>
      <c r="AQ677" s="105" t="s">
        <v>5347</v>
      </c>
      <c r="AR677" s="107"/>
      <c r="AS677" s="96" t="s">
        <v>623</v>
      </c>
      <c r="AT677" s="96" t="s">
        <v>7646</v>
      </c>
    </row>
    <row r="678" spans="1:46" ht="15.75" customHeight="1" x14ac:dyDescent="0.2">
      <c r="A678" s="118">
        <v>20653</v>
      </c>
      <c r="B678" s="127" t="s">
        <v>182</v>
      </c>
      <c r="C678" s="127" t="s">
        <v>122</v>
      </c>
      <c r="D678" s="100" t="s">
        <v>109</v>
      </c>
      <c r="E678" s="101">
        <v>32534</v>
      </c>
      <c r="F678" s="100" t="s">
        <v>110</v>
      </c>
      <c r="G678" s="99" t="s">
        <v>312</v>
      </c>
      <c r="H678" s="100" t="s">
        <v>7581</v>
      </c>
      <c r="I678" s="101">
        <v>37704</v>
      </c>
      <c r="J678" s="100" t="s">
        <v>110</v>
      </c>
      <c r="K678" s="100"/>
      <c r="L678" s="100"/>
      <c r="M678" s="102"/>
      <c r="N678" s="103"/>
      <c r="O678" s="216" t="s">
        <v>7414</v>
      </c>
      <c r="P678" s="100"/>
      <c r="Q678" s="100" t="s">
        <v>7593</v>
      </c>
      <c r="R678" s="145"/>
      <c r="S678" s="99" t="s">
        <v>7582</v>
      </c>
      <c r="T678" s="99"/>
      <c r="U678" s="100"/>
      <c r="V678" s="100"/>
      <c r="W678" s="100" t="s">
        <v>7593</v>
      </c>
      <c r="X678" s="102" t="s">
        <v>17</v>
      </c>
      <c r="Y678" s="99"/>
      <c r="Z678" s="99"/>
      <c r="AA678" s="99">
        <v>1</v>
      </c>
      <c r="AB678" s="105" t="s">
        <v>230</v>
      </c>
      <c r="AC678" s="102" t="s">
        <v>48</v>
      </c>
      <c r="AD678" s="105"/>
      <c r="AE678" s="105" t="s">
        <v>117</v>
      </c>
      <c r="AF678" s="101"/>
      <c r="AG678" s="104" t="s">
        <v>623</v>
      </c>
      <c r="AH678" s="101">
        <v>41532</v>
      </c>
      <c r="AI678" s="104">
        <v>9</v>
      </c>
      <c r="AJ678" s="105" t="s">
        <v>119</v>
      </c>
      <c r="AK678" s="99"/>
      <c r="AL678" s="99"/>
      <c r="AM678" s="110"/>
      <c r="AO678" s="100"/>
      <c r="AP678" s="107"/>
      <c r="AQ678" s="105" t="s">
        <v>5347</v>
      </c>
      <c r="AR678" s="107"/>
      <c r="AS678" s="96">
        <v>1</v>
      </c>
      <c r="AT678" s="96" t="s">
        <v>7646</v>
      </c>
    </row>
    <row r="679" spans="1:46" ht="15.75" customHeight="1" x14ac:dyDescent="0.2">
      <c r="A679" s="118">
        <v>20654</v>
      </c>
      <c r="B679" s="127" t="s">
        <v>7412</v>
      </c>
      <c r="C679" s="127" t="s">
        <v>4183</v>
      </c>
      <c r="D679" s="100" t="s">
        <v>109</v>
      </c>
      <c r="E679" s="101">
        <v>33449</v>
      </c>
      <c r="F679" s="104" t="s">
        <v>110</v>
      </c>
      <c r="G679" s="100" t="s">
        <v>926</v>
      </c>
      <c r="H679" s="100" t="s">
        <v>7583</v>
      </c>
      <c r="I679" s="101">
        <v>39323</v>
      </c>
      <c r="J679" s="100" t="s">
        <v>110</v>
      </c>
      <c r="K679" s="100" t="s">
        <v>4020</v>
      </c>
      <c r="L679" s="100" t="s">
        <v>219</v>
      </c>
      <c r="M679" s="102"/>
      <c r="N679" s="103"/>
      <c r="O679" s="216" t="s">
        <v>7415</v>
      </c>
      <c r="P679" s="100"/>
      <c r="Q679" s="100" t="s">
        <v>7585</v>
      </c>
      <c r="R679" s="145" t="s">
        <v>7586</v>
      </c>
      <c r="S679" s="99" t="s">
        <v>7584</v>
      </c>
      <c r="T679" s="99" t="s">
        <v>7584</v>
      </c>
      <c r="U679" s="100"/>
      <c r="V679" s="100"/>
      <c r="W679" s="100"/>
      <c r="X679" s="102" t="s">
        <v>17</v>
      </c>
      <c r="Y679" s="99"/>
      <c r="Z679" s="99"/>
      <c r="AA679" s="99">
        <v>1</v>
      </c>
      <c r="AB679" s="105" t="s">
        <v>230</v>
      </c>
      <c r="AC679" s="102" t="s">
        <v>7918</v>
      </c>
      <c r="AD679" s="105"/>
      <c r="AE679" s="105" t="s">
        <v>117</v>
      </c>
      <c r="AF679" s="101"/>
      <c r="AG679" s="104" t="s">
        <v>623</v>
      </c>
      <c r="AH679" s="101">
        <v>41532</v>
      </c>
      <c r="AI679" s="104">
        <v>9</v>
      </c>
      <c r="AJ679" s="105" t="s">
        <v>119</v>
      </c>
      <c r="AK679" s="99"/>
      <c r="AL679" s="99"/>
      <c r="AM679" s="110"/>
      <c r="AO679" s="100"/>
      <c r="AP679" s="107"/>
      <c r="AQ679" s="105" t="s">
        <v>5347</v>
      </c>
      <c r="AR679" s="107"/>
      <c r="AS679" s="96">
        <v>7</v>
      </c>
      <c r="AT679" s="96" t="s">
        <v>7646</v>
      </c>
    </row>
    <row r="680" spans="1:46" ht="15.75" customHeight="1" x14ac:dyDescent="0.2">
      <c r="A680" s="118">
        <v>20655</v>
      </c>
      <c r="B680" s="127" t="s">
        <v>7413</v>
      </c>
      <c r="C680" s="127" t="s">
        <v>2708</v>
      </c>
      <c r="D680" s="100" t="s">
        <v>138</v>
      </c>
      <c r="E680" s="101">
        <v>29185</v>
      </c>
      <c r="F680" s="100" t="s">
        <v>110</v>
      </c>
      <c r="G680" s="99"/>
      <c r="H680" s="100" t="s">
        <v>7448</v>
      </c>
      <c r="I680" s="101">
        <v>40948</v>
      </c>
      <c r="J680" s="100" t="s">
        <v>110</v>
      </c>
      <c r="K680" s="100"/>
      <c r="L680" s="100"/>
      <c r="M680" s="102"/>
      <c r="N680" s="103"/>
      <c r="O680" s="216" t="s">
        <v>7416</v>
      </c>
      <c r="P680" s="100"/>
      <c r="Q680" s="100" t="s">
        <v>7449</v>
      </c>
      <c r="R680" s="145" t="s">
        <v>7450</v>
      </c>
      <c r="S680" s="99" t="s">
        <v>7451</v>
      </c>
      <c r="T680" s="99" t="s">
        <v>7452</v>
      </c>
      <c r="U680" s="100" t="s">
        <v>7453</v>
      </c>
      <c r="V680" s="100" t="s">
        <v>2308</v>
      </c>
      <c r="W680" s="100" t="s">
        <v>7454</v>
      </c>
      <c r="X680" s="102" t="s">
        <v>11</v>
      </c>
      <c r="Y680" s="99" t="s">
        <v>10</v>
      </c>
      <c r="Z680" s="99"/>
      <c r="AA680" s="99">
        <v>3</v>
      </c>
      <c r="AB680" s="105" t="s">
        <v>116</v>
      </c>
      <c r="AC680" s="102" t="s">
        <v>201</v>
      </c>
      <c r="AD680" s="105" t="s">
        <v>5249</v>
      </c>
      <c r="AE680" s="105" t="s">
        <v>117</v>
      </c>
      <c r="AF680" s="101">
        <v>41540</v>
      </c>
      <c r="AG680" s="104">
        <v>9</v>
      </c>
      <c r="AH680" s="101">
        <v>41601</v>
      </c>
      <c r="AI680" s="104">
        <v>11</v>
      </c>
      <c r="AJ680" s="105" t="s">
        <v>119</v>
      </c>
      <c r="AK680" s="99"/>
      <c r="AL680" s="99"/>
      <c r="AM680" s="110"/>
      <c r="AO680" s="100"/>
      <c r="AP680" s="107"/>
      <c r="AQ680" s="105" t="s">
        <v>5347</v>
      </c>
      <c r="AR680" s="107"/>
      <c r="AS680" s="96">
        <v>11</v>
      </c>
      <c r="AT680" s="96" t="s">
        <v>7646</v>
      </c>
    </row>
    <row r="681" spans="1:46" ht="15.75" customHeight="1" x14ac:dyDescent="0.2">
      <c r="A681" s="118">
        <v>20656</v>
      </c>
      <c r="B681" s="127" t="s">
        <v>456</v>
      </c>
      <c r="C681" s="127" t="s">
        <v>147</v>
      </c>
      <c r="D681" s="100" t="s">
        <v>138</v>
      </c>
      <c r="E681" s="101">
        <v>33227</v>
      </c>
      <c r="F681" s="100" t="s">
        <v>162</v>
      </c>
      <c r="G681" s="99" t="s">
        <v>162</v>
      </c>
      <c r="H681" s="100" t="s">
        <v>7534</v>
      </c>
      <c r="I681" s="101">
        <v>41073</v>
      </c>
      <c r="J681" s="100" t="s">
        <v>110</v>
      </c>
      <c r="K681" s="100" t="s">
        <v>4020</v>
      </c>
      <c r="L681" s="100" t="s">
        <v>7535</v>
      </c>
      <c r="M681" s="102" t="s">
        <v>6012</v>
      </c>
      <c r="N681" s="103">
        <v>2013</v>
      </c>
      <c r="O681" s="216" t="s">
        <v>7430</v>
      </c>
      <c r="P681" s="100"/>
      <c r="Q681" s="100" t="s">
        <v>7536</v>
      </c>
      <c r="R681" s="145" t="s">
        <v>7537</v>
      </c>
      <c r="S681" s="99" t="s">
        <v>7538</v>
      </c>
      <c r="T681" s="99" t="s">
        <v>7539</v>
      </c>
      <c r="U681" s="100" t="s">
        <v>7540</v>
      </c>
      <c r="V681" s="100" t="s">
        <v>4152</v>
      </c>
      <c r="W681" s="100" t="s">
        <v>7541</v>
      </c>
      <c r="X681" s="102" t="s">
        <v>17</v>
      </c>
      <c r="Y681" s="99"/>
      <c r="Z681" s="99"/>
      <c r="AA681" s="99">
        <v>1</v>
      </c>
      <c r="AB681" s="105" t="s">
        <v>230</v>
      </c>
      <c r="AC681" s="102" t="s">
        <v>31</v>
      </c>
      <c r="AD681" s="105" t="s">
        <v>33</v>
      </c>
      <c r="AE681" s="105" t="s">
        <v>117</v>
      </c>
      <c r="AF681" s="101">
        <v>41518</v>
      </c>
      <c r="AG681" s="104">
        <v>9</v>
      </c>
      <c r="AH681" s="101">
        <v>41579</v>
      </c>
      <c r="AI681" s="104">
        <v>11</v>
      </c>
      <c r="AJ681" s="105" t="s">
        <v>119</v>
      </c>
      <c r="AK681" s="99"/>
      <c r="AL681" s="99"/>
      <c r="AM681" s="110"/>
      <c r="AO681" s="100"/>
      <c r="AP681" s="107"/>
      <c r="AQ681" s="105" t="s">
        <v>5348</v>
      </c>
      <c r="AR681" s="107"/>
      <c r="AS681" s="96">
        <v>12</v>
      </c>
      <c r="AT681" s="96" t="s">
        <v>7646</v>
      </c>
    </row>
    <row r="682" spans="1:46" ht="15.75" customHeight="1" x14ac:dyDescent="0.2">
      <c r="A682" s="118">
        <v>20657</v>
      </c>
      <c r="B682" s="127" t="s">
        <v>7417</v>
      </c>
      <c r="C682" s="127" t="s">
        <v>1848</v>
      </c>
      <c r="D682" s="100" t="s">
        <v>138</v>
      </c>
      <c r="E682" s="101">
        <v>32227</v>
      </c>
      <c r="F682" s="100"/>
      <c r="G682" s="99" t="s">
        <v>962</v>
      </c>
      <c r="H682" s="100" t="s">
        <v>7897</v>
      </c>
      <c r="I682" s="101">
        <v>40647</v>
      </c>
      <c r="J682" s="100" t="s">
        <v>5415</v>
      </c>
      <c r="K682" s="100"/>
      <c r="L682" s="100"/>
      <c r="M682" s="102"/>
      <c r="N682" s="103"/>
      <c r="O682" s="216" t="s">
        <v>7898</v>
      </c>
      <c r="P682" s="100"/>
      <c r="Q682" s="100" t="s">
        <v>7899</v>
      </c>
      <c r="R682" s="145"/>
      <c r="S682" s="99" t="s">
        <v>7900</v>
      </c>
      <c r="T682" s="99" t="s">
        <v>7900</v>
      </c>
      <c r="U682" s="100" t="s">
        <v>172</v>
      </c>
      <c r="V682" s="100" t="s">
        <v>177</v>
      </c>
      <c r="W682" s="100" t="s">
        <v>7901</v>
      </c>
      <c r="X682" s="102" t="s">
        <v>16</v>
      </c>
      <c r="Y682" s="99"/>
      <c r="Z682" s="99"/>
      <c r="AA682" s="99">
        <v>1</v>
      </c>
      <c r="AB682" s="105" t="s">
        <v>230</v>
      </c>
      <c r="AC682" s="102" t="s">
        <v>2672</v>
      </c>
      <c r="AD682" s="105" t="s">
        <v>2673</v>
      </c>
      <c r="AE682" s="105" t="s">
        <v>226</v>
      </c>
      <c r="AF682" s="101">
        <v>41513</v>
      </c>
      <c r="AG682" s="104">
        <v>8</v>
      </c>
      <c r="AH682" s="101">
        <v>41568</v>
      </c>
      <c r="AI682" s="104">
        <v>10</v>
      </c>
      <c r="AJ682" s="105" t="s">
        <v>119</v>
      </c>
      <c r="AK682" s="99"/>
      <c r="AL682" s="99"/>
      <c r="AM682" s="110"/>
      <c r="AO682" s="100"/>
      <c r="AP682" s="107"/>
      <c r="AQ682" s="105" t="s">
        <v>5348</v>
      </c>
      <c r="AR682" s="107"/>
      <c r="AS682" s="96">
        <v>3</v>
      </c>
      <c r="AT682" s="96" t="s">
        <v>7646</v>
      </c>
    </row>
    <row r="683" spans="1:46" ht="15.75" customHeight="1" x14ac:dyDescent="0.2">
      <c r="A683" s="118">
        <v>20658</v>
      </c>
      <c r="B683" s="127" t="s">
        <v>773</v>
      </c>
      <c r="C683" s="127" t="s">
        <v>196</v>
      </c>
      <c r="D683" s="100" t="s">
        <v>138</v>
      </c>
      <c r="E683" s="101">
        <v>32771</v>
      </c>
      <c r="F683" s="100" t="s">
        <v>879</v>
      </c>
      <c r="G683" s="99" t="s">
        <v>2556</v>
      </c>
      <c r="H683" s="100" t="s">
        <v>7556</v>
      </c>
      <c r="I683" s="101">
        <v>38209</v>
      </c>
      <c r="J683" s="100" t="s">
        <v>879</v>
      </c>
      <c r="K683" s="100" t="s">
        <v>4020</v>
      </c>
      <c r="L683" s="100" t="s">
        <v>4023</v>
      </c>
      <c r="M683" s="102" t="s">
        <v>6012</v>
      </c>
      <c r="N683" s="103">
        <v>2011</v>
      </c>
      <c r="O683" s="216" t="s">
        <v>7557</v>
      </c>
      <c r="P683" s="100"/>
      <c r="Q683" s="100" t="s">
        <v>7558</v>
      </c>
      <c r="R683" s="145"/>
      <c r="S683" s="99" t="s">
        <v>7559</v>
      </c>
      <c r="T683" s="99" t="s">
        <v>7560</v>
      </c>
      <c r="U683" s="100" t="s">
        <v>7561</v>
      </c>
      <c r="V683" s="100" t="s">
        <v>6491</v>
      </c>
      <c r="W683" s="100" t="s">
        <v>7562</v>
      </c>
      <c r="X683" s="102" t="s">
        <v>16</v>
      </c>
      <c r="Y683" s="99"/>
      <c r="Z683" s="99"/>
      <c r="AA683" s="99">
        <v>1</v>
      </c>
      <c r="AB683" s="105" t="s">
        <v>230</v>
      </c>
      <c r="AC683" s="102" t="s">
        <v>2672</v>
      </c>
      <c r="AD683" s="105" t="s">
        <v>2673</v>
      </c>
      <c r="AE683" s="105" t="s">
        <v>226</v>
      </c>
      <c r="AF683" s="101">
        <v>41535</v>
      </c>
      <c r="AG683" s="104">
        <v>9</v>
      </c>
      <c r="AH683" s="101"/>
      <c r="AI683" s="104" t="s">
        <v>623</v>
      </c>
      <c r="AJ683" s="105" t="s">
        <v>163</v>
      </c>
      <c r="AK683" s="99"/>
      <c r="AL683" s="99"/>
      <c r="AM683" s="110">
        <v>41573</v>
      </c>
      <c r="AN683" s="107">
        <v>10</v>
      </c>
      <c r="AO683" s="100"/>
      <c r="AP683" s="107"/>
      <c r="AQ683" s="105" t="s">
        <v>5348</v>
      </c>
      <c r="AR683" s="107"/>
      <c r="AS683" s="96">
        <v>9</v>
      </c>
      <c r="AT683" s="96" t="s">
        <v>7646</v>
      </c>
    </row>
    <row r="684" spans="1:46" ht="15.75" customHeight="1" x14ac:dyDescent="0.2">
      <c r="A684" s="118">
        <v>20659</v>
      </c>
      <c r="B684" s="127" t="s">
        <v>1820</v>
      </c>
      <c r="C684" s="127" t="s">
        <v>1386</v>
      </c>
      <c r="D684" s="100" t="s">
        <v>138</v>
      </c>
      <c r="E684" s="101">
        <v>32902</v>
      </c>
      <c r="F684" s="100" t="s">
        <v>684</v>
      </c>
      <c r="G684" s="99" t="s">
        <v>564</v>
      </c>
      <c r="H684" s="100" t="s">
        <v>7611</v>
      </c>
      <c r="I684" s="101">
        <v>38931</v>
      </c>
      <c r="J684" s="100" t="s">
        <v>997</v>
      </c>
      <c r="K684" s="100" t="s">
        <v>4044</v>
      </c>
      <c r="L684" s="100" t="s">
        <v>7612</v>
      </c>
      <c r="M684" s="102" t="s">
        <v>7613</v>
      </c>
      <c r="N684" s="103">
        <v>2011</v>
      </c>
      <c r="O684" s="216" t="s">
        <v>7614</v>
      </c>
      <c r="P684" s="100"/>
      <c r="Q684" s="100" t="s">
        <v>7615</v>
      </c>
      <c r="R684" s="145" t="s">
        <v>7616</v>
      </c>
      <c r="S684" s="99" t="s">
        <v>7617</v>
      </c>
      <c r="T684" s="99" t="s">
        <v>7618</v>
      </c>
      <c r="U684" s="100" t="s">
        <v>7619</v>
      </c>
      <c r="V684" s="100" t="s">
        <v>7620</v>
      </c>
      <c r="W684" s="100" t="s">
        <v>7621</v>
      </c>
      <c r="X684" s="102" t="s">
        <v>16</v>
      </c>
      <c r="Y684" s="99"/>
      <c r="Z684" s="99"/>
      <c r="AA684" s="99">
        <v>1</v>
      </c>
      <c r="AB684" s="105" t="s">
        <v>230</v>
      </c>
      <c r="AC684" s="102" t="s">
        <v>2672</v>
      </c>
      <c r="AD684" s="105" t="s">
        <v>2673</v>
      </c>
      <c r="AE684" s="105" t="s">
        <v>226</v>
      </c>
      <c r="AF684" s="101">
        <v>41540</v>
      </c>
      <c r="AG684" s="104">
        <v>9</v>
      </c>
      <c r="AH684" s="101">
        <v>41603</v>
      </c>
      <c r="AI684" s="104">
        <v>11</v>
      </c>
      <c r="AJ684" s="105" t="s">
        <v>119</v>
      </c>
      <c r="AK684" s="99"/>
      <c r="AL684" s="99"/>
      <c r="AM684" s="110"/>
      <c r="AO684" s="100"/>
      <c r="AP684" s="107"/>
      <c r="AQ684" s="105" t="s">
        <v>5348</v>
      </c>
      <c r="AR684" s="107"/>
      <c r="AS684" s="96">
        <v>1</v>
      </c>
      <c r="AT684" s="96" t="s">
        <v>7646</v>
      </c>
    </row>
    <row r="685" spans="1:46" ht="15.75" customHeight="1" x14ac:dyDescent="0.2">
      <c r="A685" s="118">
        <v>20660</v>
      </c>
      <c r="B685" s="127" t="s">
        <v>7418</v>
      </c>
      <c r="C685" s="127" t="s">
        <v>1192</v>
      </c>
      <c r="D685" s="100" t="s">
        <v>138</v>
      </c>
      <c r="E685" s="101">
        <v>33090</v>
      </c>
      <c r="F685" s="100" t="s">
        <v>882</v>
      </c>
      <c r="G685" s="99" t="s">
        <v>882</v>
      </c>
      <c r="H685" s="100" t="s">
        <v>7626</v>
      </c>
      <c r="I685" s="101">
        <v>38548</v>
      </c>
      <c r="J685" s="100" t="s">
        <v>882</v>
      </c>
      <c r="K685" s="100" t="s">
        <v>4020</v>
      </c>
      <c r="L685" s="100" t="s">
        <v>7627</v>
      </c>
      <c r="M685" s="102" t="s">
        <v>5465</v>
      </c>
      <c r="N685" s="103">
        <v>2012</v>
      </c>
      <c r="O685" s="216" t="s">
        <v>7628</v>
      </c>
      <c r="P685" s="100"/>
      <c r="Q685" s="100"/>
      <c r="R685" s="145"/>
      <c r="S685" s="99" t="s">
        <v>7629</v>
      </c>
      <c r="T685" s="99" t="s">
        <v>7630</v>
      </c>
      <c r="U685" s="100" t="s">
        <v>7631</v>
      </c>
      <c r="V685" s="100" t="s">
        <v>4097</v>
      </c>
      <c r="W685" s="100" t="s">
        <v>7632</v>
      </c>
      <c r="X685" s="102" t="s">
        <v>16</v>
      </c>
      <c r="Y685" s="99"/>
      <c r="Z685" s="99"/>
      <c r="AA685" s="99">
        <v>1</v>
      </c>
      <c r="AB685" s="105" t="s">
        <v>230</v>
      </c>
      <c r="AC685" s="102" t="s">
        <v>2672</v>
      </c>
      <c r="AD685" s="105" t="s">
        <v>2673</v>
      </c>
      <c r="AE685" s="105" t="s">
        <v>226</v>
      </c>
      <c r="AF685" s="101">
        <v>41535</v>
      </c>
      <c r="AG685" s="104">
        <v>9</v>
      </c>
      <c r="AH685" s="101">
        <v>41603</v>
      </c>
      <c r="AI685" s="104">
        <v>11</v>
      </c>
      <c r="AJ685" s="105" t="s">
        <v>119</v>
      </c>
      <c r="AK685" s="99"/>
      <c r="AL685" s="99"/>
      <c r="AM685" s="110"/>
      <c r="AO685" s="100"/>
      <c r="AP685" s="107"/>
      <c r="AQ685" s="105" t="s">
        <v>5348</v>
      </c>
      <c r="AR685" s="107"/>
      <c r="AS685" s="96">
        <v>8</v>
      </c>
      <c r="AT685" s="96" t="s">
        <v>7646</v>
      </c>
    </row>
    <row r="686" spans="1:46" ht="15.75" customHeight="1" x14ac:dyDescent="0.2">
      <c r="A686" s="118">
        <v>20661</v>
      </c>
      <c r="B686" s="127" t="s">
        <v>7419</v>
      </c>
      <c r="C686" s="127" t="s">
        <v>122</v>
      </c>
      <c r="D686" s="100" t="s">
        <v>138</v>
      </c>
      <c r="E686" s="101">
        <v>32737</v>
      </c>
      <c r="F686" s="100" t="s">
        <v>2014</v>
      </c>
      <c r="G686" s="99" t="s">
        <v>669</v>
      </c>
      <c r="H686" s="100" t="s">
        <v>7495</v>
      </c>
      <c r="I686" s="101">
        <v>38502</v>
      </c>
      <c r="J686" s="100" t="s">
        <v>5415</v>
      </c>
      <c r="K686" s="100" t="s">
        <v>4020</v>
      </c>
      <c r="L686" s="100" t="s">
        <v>4239</v>
      </c>
      <c r="M686" s="102" t="s">
        <v>2659</v>
      </c>
      <c r="N686" s="103">
        <v>2011</v>
      </c>
      <c r="O686" s="216" t="s">
        <v>7496</v>
      </c>
      <c r="P686" s="100" t="s">
        <v>7497</v>
      </c>
      <c r="Q686" s="100" t="s">
        <v>7498</v>
      </c>
      <c r="R686" s="145"/>
      <c r="S686" s="99" t="s">
        <v>7499</v>
      </c>
      <c r="T686" s="99" t="s">
        <v>7500</v>
      </c>
      <c r="U686" s="100"/>
      <c r="V686" s="100"/>
      <c r="W686" s="100"/>
      <c r="X686" s="102" t="s">
        <v>16</v>
      </c>
      <c r="Y686" s="99"/>
      <c r="Z686" s="99"/>
      <c r="AA686" s="99">
        <v>1</v>
      </c>
      <c r="AB686" s="105" t="s">
        <v>230</v>
      </c>
      <c r="AC686" s="102" t="s">
        <v>2672</v>
      </c>
      <c r="AD686" s="105" t="s">
        <v>2673</v>
      </c>
      <c r="AE686" s="105" t="s">
        <v>226</v>
      </c>
      <c r="AF686" s="101">
        <v>41535</v>
      </c>
      <c r="AG686" s="104">
        <v>9</v>
      </c>
      <c r="AH686" s="101">
        <v>41604</v>
      </c>
      <c r="AI686" s="104">
        <v>11</v>
      </c>
      <c r="AJ686" s="105" t="s">
        <v>119</v>
      </c>
      <c r="AK686" s="99"/>
      <c r="AL686" s="99"/>
      <c r="AM686" s="110"/>
      <c r="AO686" s="100"/>
      <c r="AP686" s="107"/>
      <c r="AQ686" s="105" t="s">
        <v>5348</v>
      </c>
      <c r="AR686" s="107"/>
      <c r="AS686" s="96">
        <v>8</v>
      </c>
      <c r="AT686" s="96" t="s">
        <v>7646</v>
      </c>
    </row>
    <row r="687" spans="1:46" ht="15.75" customHeight="1" x14ac:dyDescent="0.2">
      <c r="A687" s="118">
        <v>20662</v>
      </c>
      <c r="B687" s="127" t="s">
        <v>7555</v>
      </c>
      <c r="C687" s="127" t="s">
        <v>243</v>
      </c>
      <c r="D687" s="100" t="s">
        <v>138</v>
      </c>
      <c r="E687" s="101">
        <v>32289</v>
      </c>
      <c r="F687" s="100" t="s">
        <v>226</v>
      </c>
      <c r="G687" s="99" t="s">
        <v>734</v>
      </c>
      <c r="H687" s="100" t="s">
        <v>7501</v>
      </c>
      <c r="I687" s="101">
        <v>38947</v>
      </c>
      <c r="J687" s="100" t="s">
        <v>5415</v>
      </c>
      <c r="K687" s="100" t="s">
        <v>4020</v>
      </c>
      <c r="L687" s="100" t="s">
        <v>7502</v>
      </c>
      <c r="M687" s="102" t="s">
        <v>7503</v>
      </c>
      <c r="N687" s="103">
        <v>2012</v>
      </c>
      <c r="O687" s="216" t="s">
        <v>7504</v>
      </c>
      <c r="P687" s="100"/>
      <c r="Q687" s="100" t="s">
        <v>7505</v>
      </c>
      <c r="R687" s="145" t="s">
        <v>7506</v>
      </c>
      <c r="S687" s="99" t="s">
        <v>7507</v>
      </c>
      <c r="T687" s="99" t="s">
        <v>7507</v>
      </c>
      <c r="U687" s="100" t="s">
        <v>7508</v>
      </c>
      <c r="V687" s="100" t="s">
        <v>6491</v>
      </c>
      <c r="W687" s="100" t="s">
        <v>7509</v>
      </c>
      <c r="X687" s="102" t="s">
        <v>16</v>
      </c>
      <c r="Y687" s="99"/>
      <c r="Z687" s="99"/>
      <c r="AA687" s="99">
        <v>1</v>
      </c>
      <c r="AB687" s="105" t="s">
        <v>230</v>
      </c>
      <c r="AC687" s="102" t="s">
        <v>2672</v>
      </c>
      <c r="AD687" s="105" t="s">
        <v>2673</v>
      </c>
      <c r="AE687" s="105" t="s">
        <v>226</v>
      </c>
      <c r="AF687" s="101">
        <v>41528</v>
      </c>
      <c r="AG687" s="104">
        <v>9</v>
      </c>
      <c r="AH687" s="101"/>
      <c r="AI687" s="104" t="s">
        <v>623</v>
      </c>
      <c r="AJ687" s="105" t="s">
        <v>163</v>
      </c>
      <c r="AK687" s="99"/>
      <c r="AL687" s="99"/>
      <c r="AM687" s="110">
        <v>41549</v>
      </c>
      <c r="AN687" s="104">
        <v>10</v>
      </c>
      <c r="AO687" s="100"/>
      <c r="AP687" s="107"/>
      <c r="AQ687" s="105" t="s">
        <v>5348</v>
      </c>
      <c r="AR687" s="107"/>
      <c r="AS687" s="96"/>
      <c r="AT687" s="96" t="s">
        <v>7646</v>
      </c>
    </row>
    <row r="688" spans="1:46" ht="15.75" customHeight="1" x14ac:dyDescent="0.2">
      <c r="A688" s="118">
        <v>20663</v>
      </c>
      <c r="B688" s="127" t="s">
        <v>7420</v>
      </c>
      <c r="C688" s="127" t="s">
        <v>465</v>
      </c>
      <c r="D688" s="100" t="s">
        <v>138</v>
      </c>
      <c r="E688" s="101">
        <v>33543</v>
      </c>
      <c r="F688" s="100" t="s">
        <v>275</v>
      </c>
      <c r="G688" s="99" t="s">
        <v>275</v>
      </c>
      <c r="H688" s="100">
        <v>173211904</v>
      </c>
      <c r="I688" s="101">
        <v>39757</v>
      </c>
      <c r="J688" s="100" t="s">
        <v>275</v>
      </c>
      <c r="K688" s="100" t="s">
        <v>4020</v>
      </c>
      <c r="L688" s="100" t="s">
        <v>143</v>
      </c>
      <c r="M688" s="102" t="s">
        <v>7421</v>
      </c>
      <c r="N688" s="103">
        <v>2013</v>
      </c>
      <c r="O688" s="216" t="s">
        <v>7422</v>
      </c>
      <c r="P688" s="100"/>
      <c r="Q688" s="100" t="s">
        <v>7423</v>
      </c>
      <c r="R688" s="145" t="s">
        <v>7424</v>
      </c>
      <c r="S688" s="99" t="s">
        <v>7425</v>
      </c>
      <c r="T688" s="99" t="s">
        <v>7426</v>
      </c>
      <c r="U688" s="100" t="s">
        <v>7427</v>
      </c>
      <c r="V688" s="100" t="s">
        <v>7428</v>
      </c>
      <c r="W688" s="100" t="s">
        <v>7429</v>
      </c>
      <c r="X688" s="102" t="s">
        <v>17</v>
      </c>
      <c r="Y688" s="99"/>
      <c r="Z688" s="99"/>
      <c r="AA688" s="99">
        <v>1</v>
      </c>
      <c r="AB688" s="105" t="s">
        <v>230</v>
      </c>
      <c r="AC688" s="102" t="s">
        <v>58</v>
      </c>
      <c r="AD688" s="105" t="s">
        <v>2977</v>
      </c>
      <c r="AE688" s="105" t="s">
        <v>117</v>
      </c>
      <c r="AF688" s="101">
        <v>41541</v>
      </c>
      <c r="AG688" s="104">
        <v>9</v>
      </c>
      <c r="AH688" s="101"/>
      <c r="AI688" s="104" t="s">
        <v>623</v>
      </c>
      <c r="AJ688" s="105" t="s">
        <v>163</v>
      </c>
      <c r="AK688" s="99"/>
      <c r="AL688" s="99"/>
      <c r="AM688" s="110"/>
      <c r="AN688" s="104" t="s">
        <v>623</v>
      </c>
      <c r="AO688" s="100"/>
      <c r="AP688" s="107"/>
      <c r="AQ688" s="105" t="s">
        <v>5347</v>
      </c>
      <c r="AR688" s="107"/>
      <c r="AS688" s="96">
        <v>11</v>
      </c>
      <c r="AT688" s="96" t="s">
        <v>7646</v>
      </c>
    </row>
    <row r="689" spans="1:46" ht="15.75" customHeight="1" x14ac:dyDescent="0.2">
      <c r="A689" s="118">
        <v>20664</v>
      </c>
      <c r="B689" s="127" t="s">
        <v>7431</v>
      </c>
      <c r="C689" s="127" t="s">
        <v>259</v>
      </c>
      <c r="D689" s="100" t="s">
        <v>138</v>
      </c>
      <c r="E689" s="101">
        <v>30264</v>
      </c>
      <c r="F689" s="100" t="s">
        <v>110</v>
      </c>
      <c r="G689" s="99" t="s">
        <v>110</v>
      </c>
      <c r="H689" s="100" t="s">
        <v>7432</v>
      </c>
      <c r="I689" s="101">
        <v>36439</v>
      </c>
      <c r="J689" s="100" t="s">
        <v>110</v>
      </c>
      <c r="K689" s="100" t="s">
        <v>4020</v>
      </c>
      <c r="L689" s="100" t="s">
        <v>484</v>
      </c>
      <c r="M689" s="102" t="s">
        <v>7433</v>
      </c>
      <c r="N689" s="103">
        <v>2006</v>
      </c>
      <c r="O689" s="216" t="s">
        <v>7435</v>
      </c>
      <c r="P689" s="100"/>
      <c r="Q689" s="100" t="s">
        <v>7434</v>
      </c>
      <c r="R689" s="145"/>
      <c r="S689" s="99" t="s">
        <v>7436</v>
      </c>
      <c r="T689" s="99" t="s">
        <v>7436</v>
      </c>
      <c r="U689" s="100" t="s">
        <v>7443</v>
      </c>
      <c r="V689" s="100" t="s">
        <v>4152</v>
      </c>
      <c r="W689" s="100"/>
      <c r="X689" s="102" t="s">
        <v>16</v>
      </c>
      <c r="Y689" s="99"/>
      <c r="Z689" s="99"/>
      <c r="AA689" s="99">
        <v>1</v>
      </c>
      <c r="AB689" s="105" t="s">
        <v>230</v>
      </c>
      <c r="AC689" s="102" t="s">
        <v>31</v>
      </c>
      <c r="AD689" s="105" t="s">
        <v>37</v>
      </c>
      <c r="AE689" s="105" t="s">
        <v>117</v>
      </c>
      <c r="AF689" s="101">
        <v>41547</v>
      </c>
      <c r="AG689" s="104">
        <v>9</v>
      </c>
      <c r="AH689" s="101">
        <v>41609</v>
      </c>
      <c r="AI689" s="104">
        <v>12</v>
      </c>
      <c r="AJ689" s="105" t="s">
        <v>119</v>
      </c>
      <c r="AK689" s="99"/>
      <c r="AL689" s="99"/>
      <c r="AM689" s="110"/>
      <c r="AN689" s="104" t="s">
        <v>623</v>
      </c>
      <c r="AO689" s="100"/>
      <c r="AP689" s="107"/>
      <c r="AQ689" s="105" t="s">
        <v>5348</v>
      </c>
      <c r="AR689" s="107"/>
      <c r="AS689" s="96">
        <v>11</v>
      </c>
      <c r="AT689" s="96" t="s">
        <v>7646</v>
      </c>
    </row>
    <row r="690" spans="1:46" ht="15.75" customHeight="1" x14ac:dyDescent="0.2">
      <c r="A690" s="118">
        <v>20665</v>
      </c>
      <c r="B690" s="127" t="s">
        <v>7437</v>
      </c>
      <c r="C690" s="127" t="s">
        <v>160</v>
      </c>
      <c r="D690" s="100" t="s">
        <v>138</v>
      </c>
      <c r="E690" s="101">
        <v>32940</v>
      </c>
      <c r="F690" s="100" t="s">
        <v>312</v>
      </c>
      <c r="G690" s="99" t="s">
        <v>312</v>
      </c>
      <c r="H690" s="100" t="s">
        <v>7438</v>
      </c>
      <c r="I690" s="101">
        <v>40668</v>
      </c>
      <c r="J690" s="100" t="s">
        <v>312</v>
      </c>
      <c r="K690" s="100" t="s">
        <v>4020</v>
      </c>
      <c r="L690" s="100" t="s">
        <v>143</v>
      </c>
      <c r="M690" s="102" t="s">
        <v>1976</v>
      </c>
      <c r="N690" s="103">
        <v>2012</v>
      </c>
      <c r="O690" s="216" t="s">
        <v>7439</v>
      </c>
      <c r="P690" s="100"/>
      <c r="Q690" s="100" t="s">
        <v>7440</v>
      </c>
      <c r="R690" s="145"/>
      <c r="S690" s="99" t="s">
        <v>7441</v>
      </c>
      <c r="T690" s="99" t="s">
        <v>7442</v>
      </c>
      <c r="U690" s="100"/>
      <c r="V690" s="100"/>
      <c r="W690" s="100"/>
      <c r="X690" s="102" t="s">
        <v>16</v>
      </c>
      <c r="Y690" s="99"/>
      <c r="Z690" s="99"/>
      <c r="AA690" s="99">
        <v>1</v>
      </c>
      <c r="AB690" s="105" t="s">
        <v>230</v>
      </c>
      <c r="AC690" s="102" t="s">
        <v>31</v>
      </c>
      <c r="AD690" s="105" t="s">
        <v>37</v>
      </c>
      <c r="AE690" s="105" t="s">
        <v>117</v>
      </c>
      <c r="AF690" s="101">
        <v>41547</v>
      </c>
      <c r="AG690" s="104">
        <v>9</v>
      </c>
      <c r="AH690" s="101">
        <v>41609</v>
      </c>
      <c r="AI690" s="104">
        <v>12</v>
      </c>
      <c r="AJ690" s="105" t="s">
        <v>119</v>
      </c>
      <c r="AK690" s="99"/>
      <c r="AL690" s="99"/>
      <c r="AM690" s="110"/>
      <c r="AN690" s="104" t="s">
        <v>623</v>
      </c>
      <c r="AO690" s="100"/>
      <c r="AP690" s="107"/>
      <c r="AQ690" s="105" t="s">
        <v>5348</v>
      </c>
      <c r="AR690" s="107"/>
      <c r="AS690" s="96">
        <v>3</v>
      </c>
      <c r="AT690" s="96" t="s">
        <v>7646</v>
      </c>
    </row>
    <row r="691" spans="1:46" ht="15.75" customHeight="1" x14ac:dyDescent="0.2">
      <c r="A691" s="118">
        <v>20666</v>
      </c>
      <c r="B691" s="127" t="s">
        <v>994</v>
      </c>
      <c r="C691" s="127" t="s">
        <v>783</v>
      </c>
      <c r="D691" s="100" t="s">
        <v>138</v>
      </c>
      <c r="E691" s="101">
        <v>31057</v>
      </c>
      <c r="F691" s="100" t="s">
        <v>110</v>
      </c>
      <c r="G691" s="99" t="s">
        <v>110</v>
      </c>
      <c r="H691" s="100" t="s">
        <v>7444</v>
      </c>
      <c r="I691" s="101">
        <v>40326</v>
      </c>
      <c r="J691" s="100" t="s">
        <v>110</v>
      </c>
      <c r="K691" s="100" t="s">
        <v>4020</v>
      </c>
      <c r="L691" s="100" t="s">
        <v>1876</v>
      </c>
      <c r="M691" s="102" t="s">
        <v>1877</v>
      </c>
      <c r="N691" s="103">
        <v>2008</v>
      </c>
      <c r="O691" s="216" t="s">
        <v>7445</v>
      </c>
      <c r="P691" s="100"/>
      <c r="Q691" s="100" t="s">
        <v>7446</v>
      </c>
      <c r="R691" s="145"/>
      <c r="S691" s="99" t="s">
        <v>7447</v>
      </c>
      <c r="T691" s="99" t="s">
        <v>7447</v>
      </c>
      <c r="U691" s="100"/>
      <c r="V691" s="100"/>
      <c r="W691" s="100"/>
      <c r="X691" s="102" t="s">
        <v>16</v>
      </c>
      <c r="Y691" s="99"/>
      <c r="Z691" s="99"/>
      <c r="AA691" s="99">
        <v>1</v>
      </c>
      <c r="AB691" s="105" t="s">
        <v>230</v>
      </c>
      <c r="AC691" s="102" t="s">
        <v>31</v>
      </c>
      <c r="AD691" s="105" t="s">
        <v>37</v>
      </c>
      <c r="AE691" s="105" t="s">
        <v>117</v>
      </c>
      <c r="AF691" s="101">
        <v>41547</v>
      </c>
      <c r="AG691" s="104">
        <v>9</v>
      </c>
      <c r="AH691" s="101"/>
      <c r="AI691" s="104" t="s">
        <v>623</v>
      </c>
      <c r="AJ691" s="105" t="s">
        <v>163</v>
      </c>
      <c r="AK691" s="99"/>
      <c r="AL691" s="99"/>
      <c r="AM691" s="110"/>
      <c r="AN691" s="104" t="s">
        <v>623</v>
      </c>
      <c r="AO691" s="100"/>
      <c r="AP691" s="107"/>
      <c r="AQ691" s="105" t="s">
        <v>5348</v>
      </c>
      <c r="AR691" s="107"/>
      <c r="AS691" s="96">
        <v>1</v>
      </c>
      <c r="AT691" s="96" t="s">
        <v>7646</v>
      </c>
    </row>
    <row r="692" spans="1:46" ht="15.75" customHeight="1" x14ac:dyDescent="0.2">
      <c r="A692" s="118">
        <v>20667</v>
      </c>
      <c r="B692" s="127" t="s">
        <v>7517</v>
      </c>
      <c r="C692" s="127" t="s">
        <v>462</v>
      </c>
      <c r="D692" s="100" t="s">
        <v>138</v>
      </c>
      <c r="E692" s="101">
        <v>33506</v>
      </c>
      <c r="F692" s="100" t="s">
        <v>110</v>
      </c>
      <c r="G692" s="99" t="s">
        <v>355</v>
      </c>
      <c r="H692" s="100" t="s">
        <v>7518</v>
      </c>
      <c r="I692" s="101">
        <v>38904</v>
      </c>
      <c r="J692" s="100" t="s">
        <v>110</v>
      </c>
      <c r="K692" s="100" t="s">
        <v>4020</v>
      </c>
      <c r="L692" s="100" t="s">
        <v>373</v>
      </c>
      <c r="M692" s="102" t="s">
        <v>2222</v>
      </c>
      <c r="N692" s="103">
        <v>2013</v>
      </c>
      <c r="O692" s="216" t="s">
        <v>7519</v>
      </c>
      <c r="P692" s="100"/>
      <c r="Q692" s="100" t="s">
        <v>7520</v>
      </c>
      <c r="R692" s="145" t="s">
        <v>7521</v>
      </c>
      <c r="S692" s="99" t="s">
        <v>7522</v>
      </c>
      <c r="T692" s="99" t="s">
        <v>7523</v>
      </c>
      <c r="U692" s="100" t="s">
        <v>204</v>
      </c>
      <c r="V692" s="100" t="s">
        <v>4152</v>
      </c>
      <c r="W692" s="100"/>
      <c r="X692" s="102" t="s">
        <v>17</v>
      </c>
      <c r="Y692" s="99"/>
      <c r="Z692" s="99"/>
      <c r="AA692" s="99">
        <v>1</v>
      </c>
      <c r="AB692" s="105" t="s">
        <v>230</v>
      </c>
      <c r="AC692" s="102" t="s">
        <v>49</v>
      </c>
      <c r="AD692" s="105"/>
      <c r="AE692" s="105" t="s">
        <v>117</v>
      </c>
      <c r="AF692" s="101"/>
      <c r="AG692" s="104" t="s">
        <v>623</v>
      </c>
      <c r="AH692" s="101">
        <v>41548</v>
      </c>
      <c r="AI692" s="104">
        <v>10</v>
      </c>
      <c r="AJ692" s="105" t="s">
        <v>119</v>
      </c>
      <c r="AK692" s="99"/>
      <c r="AL692" s="99"/>
      <c r="AM692" s="110"/>
      <c r="AN692" s="104" t="s">
        <v>623</v>
      </c>
      <c r="AO692" s="100"/>
      <c r="AP692" s="107"/>
      <c r="AQ692" s="105" t="s">
        <v>5347</v>
      </c>
      <c r="AR692" s="107"/>
      <c r="AS692" s="96">
        <v>9</v>
      </c>
      <c r="AT692" s="96" t="s">
        <v>7646</v>
      </c>
    </row>
    <row r="693" spans="1:46" ht="15.75" customHeight="1" x14ac:dyDescent="0.2">
      <c r="A693" s="118">
        <v>20668</v>
      </c>
      <c r="B693" s="127" t="s">
        <v>476</v>
      </c>
      <c r="C693" s="127" t="s">
        <v>2960</v>
      </c>
      <c r="D693" s="100" t="s">
        <v>109</v>
      </c>
      <c r="E693" s="101">
        <v>30625</v>
      </c>
      <c r="F693" s="100" t="s">
        <v>110</v>
      </c>
      <c r="G693" s="99" t="s">
        <v>110</v>
      </c>
      <c r="H693" s="100" t="s">
        <v>7595</v>
      </c>
      <c r="I693" s="101">
        <v>39374</v>
      </c>
      <c r="J693" s="100" t="s">
        <v>110</v>
      </c>
      <c r="K693" s="100" t="s">
        <v>4044</v>
      </c>
      <c r="L693" s="100" t="s">
        <v>7597</v>
      </c>
      <c r="M693" s="102" t="s">
        <v>7596</v>
      </c>
      <c r="N693" s="103"/>
      <c r="O693" s="216" t="s">
        <v>7598</v>
      </c>
      <c r="P693" s="100" t="s">
        <v>7599</v>
      </c>
      <c r="Q693" s="100" t="s">
        <v>7600</v>
      </c>
      <c r="R693" s="145" t="s">
        <v>7601</v>
      </c>
      <c r="S693" s="99" t="s">
        <v>7602</v>
      </c>
      <c r="T693" s="99" t="s">
        <v>7602</v>
      </c>
      <c r="U693" s="100" t="s">
        <v>7603</v>
      </c>
      <c r="V693" s="100" t="s">
        <v>4397</v>
      </c>
      <c r="W693" s="100" t="s">
        <v>7604</v>
      </c>
      <c r="X693" s="102" t="s">
        <v>17</v>
      </c>
      <c r="Y693" s="99"/>
      <c r="Z693" s="99"/>
      <c r="AA693" s="99">
        <v>1</v>
      </c>
      <c r="AB693" s="105" t="s">
        <v>230</v>
      </c>
      <c r="AC693" s="102" t="s">
        <v>54</v>
      </c>
      <c r="AD693" s="105" t="s">
        <v>55</v>
      </c>
      <c r="AE693" s="105" t="s">
        <v>117</v>
      </c>
      <c r="AF693" s="101"/>
      <c r="AG693" s="104" t="s">
        <v>623</v>
      </c>
      <c r="AH693" s="101">
        <v>41548</v>
      </c>
      <c r="AI693" s="104">
        <v>10</v>
      </c>
      <c r="AJ693" s="105" t="s">
        <v>119</v>
      </c>
      <c r="AK693" s="99"/>
      <c r="AL693" s="99"/>
      <c r="AM693" s="110"/>
      <c r="AN693" s="104" t="s">
        <v>623</v>
      </c>
      <c r="AO693" s="100"/>
      <c r="AP693" s="107"/>
      <c r="AQ693" s="105" t="s">
        <v>5347</v>
      </c>
      <c r="AR693" s="107"/>
      <c r="AS693" s="96">
        <v>11</v>
      </c>
      <c r="AT693" s="96" t="s">
        <v>7646</v>
      </c>
    </row>
    <row r="694" spans="1:46" ht="15.75" customHeight="1" x14ac:dyDescent="0.2">
      <c r="A694" s="118">
        <v>20669</v>
      </c>
      <c r="B694" s="127" t="s">
        <v>7524</v>
      </c>
      <c r="C694" s="127" t="s">
        <v>7525</v>
      </c>
      <c r="D694" s="100" t="s">
        <v>109</v>
      </c>
      <c r="E694" s="101">
        <v>32675</v>
      </c>
      <c r="F694" s="100" t="s">
        <v>153</v>
      </c>
      <c r="G694" s="99" t="s">
        <v>153</v>
      </c>
      <c r="H694" s="100" t="s">
        <v>7605</v>
      </c>
      <c r="I694" s="101">
        <v>40364</v>
      </c>
      <c r="J694" s="100" t="s">
        <v>153</v>
      </c>
      <c r="K694" s="100" t="s">
        <v>4020</v>
      </c>
      <c r="L694" s="100" t="s">
        <v>7606</v>
      </c>
      <c r="M694" s="102" t="s">
        <v>1918</v>
      </c>
      <c r="N694" s="103"/>
      <c r="O694" s="216" t="s">
        <v>7607</v>
      </c>
      <c r="P694" s="100"/>
      <c r="Q694" s="100" t="s">
        <v>7608</v>
      </c>
      <c r="R694" s="145"/>
      <c r="S694" s="99" t="s">
        <v>7609</v>
      </c>
      <c r="T694" s="99" t="s">
        <v>7610</v>
      </c>
      <c r="U694" s="100"/>
      <c r="V694" s="100"/>
      <c r="W694" s="100"/>
      <c r="X694" s="102" t="s">
        <v>17</v>
      </c>
      <c r="Y694" s="99"/>
      <c r="Z694" s="99"/>
      <c r="AA694" s="99">
        <v>1</v>
      </c>
      <c r="AB694" s="105" t="s">
        <v>230</v>
      </c>
      <c r="AC694" s="102" t="s">
        <v>54</v>
      </c>
      <c r="AD694" s="105" t="s">
        <v>823</v>
      </c>
      <c r="AE694" s="105" t="s">
        <v>117</v>
      </c>
      <c r="AF694" s="101"/>
      <c r="AG694" s="104" t="s">
        <v>623</v>
      </c>
      <c r="AH694" s="101">
        <v>41548</v>
      </c>
      <c r="AI694" s="104">
        <v>10</v>
      </c>
      <c r="AJ694" s="105" t="s">
        <v>119</v>
      </c>
      <c r="AK694" s="99"/>
      <c r="AL694" s="99"/>
      <c r="AM694" s="110"/>
      <c r="AN694" s="104" t="s">
        <v>623</v>
      </c>
      <c r="AO694" s="100"/>
      <c r="AP694" s="107"/>
      <c r="AQ694" s="105" t="s">
        <v>5347</v>
      </c>
      <c r="AR694" s="107"/>
      <c r="AS694" s="96">
        <v>6</v>
      </c>
      <c r="AT694" s="96" t="s">
        <v>7646</v>
      </c>
    </row>
    <row r="695" spans="1:46" ht="15.75" customHeight="1" x14ac:dyDescent="0.2">
      <c r="A695" s="118">
        <v>20670</v>
      </c>
      <c r="B695" s="127" t="s">
        <v>6390</v>
      </c>
      <c r="C695" s="127" t="s">
        <v>7526</v>
      </c>
      <c r="D695" s="100" t="s">
        <v>109</v>
      </c>
      <c r="E695" s="101">
        <v>32847</v>
      </c>
      <c r="F695" s="100" t="s">
        <v>110</v>
      </c>
      <c r="G695" s="99" t="s">
        <v>110</v>
      </c>
      <c r="H695" s="100" t="s">
        <v>7587</v>
      </c>
      <c r="I695" s="101">
        <v>41415</v>
      </c>
      <c r="J695" s="100" t="s">
        <v>110</v>
      </c>
      <c r="K695" s="100" t="s">
        <v>4020</v>
      </c>
      <c r="L695" s="100" t="s">
        <v>6478</v>
      </c>
      <c r="M695" s="102" t="s">
        <v>887</v>
      </c>
      <c r="N695" s="103">
        <v>2013</v>
      </c>
      <c r="O695" s="216" t="s">
        <v>7588</v>
      </c>
      <c r="P695" s="100" t="s">
        <v>7589</v>
      </c>
      <c r="Q695" s="100" t="s">
        <v>7590</v>
      </c>
      <c r="R695" s="145" t="s">
        <v>7591</v>
      </c>
      <c r="S695" s="99" t="s">
        <v>7592</v>
      </c>
      <c r="T695" s="99" t="s">
        <v>7592</v>
      </c>
      <c r="U695" s="100"/>
      <c r="V695" s="100"/>
      <c r="W695" s="100"/>
      <c r="X695" s="102" t="s">
        <v>17</v>
      </c>
      <c r="Y695" s="99"/>
      <c r="Z695" s="99"/>
      <c r="AA695" s="99">
        <v>1</v>
      </c>
      <c r="AB695" s="105" t="s">
        <v>230</v>
      </c>
      <c r="AC695" s="102" t="s">
        <v>54</v>
      </c>
      <c r="AD695" s="105" t="s">
        <v>823</v>
      </c>
      <c r="AE695" s="105" t="s">
        <v>117</v>
      </c>
      <c r="AF695" s="101"/>
      <c r="AG695" s="104" t="s">
        <v>623</v>
      </c>
      <c r="AH695" s="101">
        <v>41548</v>
      </c>
      <c r="AI695" s="104">
        <v>10</v>
      </c>
      <c r="AJ695" s="105" t="s">
        <v>119</v>
      </c>
      <c r="AK695" s="99"/>
      <c r="AL695" s="99"/>
      <c r="AM695" s="110"/>
      <c r="AN695" s="104" t="s">
        <v>623</v>
      </c>
      <c r="AO695" s="100"/>
      <c r="AP695" s="107"/>
      <c r="AQ695" s="105" t="s">
        <v>5347</v>
      </c>
      <c r="AR695" s="107"/>
      <c r="AS695" s="96">
        <v>12</v>
      </c>
      <c r="AT695" s="96" t="s">
        <v>7646</v>
      </c>
    </row>
    <row r="696" spans="1:46" ht="15.75" customHeight="1" x14ac:dyDescent="0.2">
      <c r="A696" s="118">
        <v>20671</v>
      </c>
      <c r="B696" s="127" t="s">
        <v>996</v>
      </c>
      <c r="C696" s="127" t="s">
        <v>494</v>
      </c>
      <c r="D696" s="100" t="s">
        <v>138</v>
      </c>
      <c r="E696" s="101">
        <v>31767</v>
      </c>
      <c r="F696" s="100" t="s">
        <v>110</v>
      </c>
      <c r="G696" s="99"/>
      <c r="H696" s="100" t="s">
        <v>7550</v>
      </c>
      <c r="I696" s="101">
        <v>37384</v>
      </c>
      <c r="J696" s="100" t="s">
        <v>110</v>
      </c>
      <c r="K696" s="100" t="s">
        <v>4020</v>
      </c>
      <c r="L696" s="100" t="s">
        <v>2189</v>
      </c>
      <c r="M696" s="102" t="s">
        <v>1747</v>
      </c>
      <c r="N696" s="103">
        <v>2008</v>
      </c>
      <c r="O696" s="216" t="s">
        <v>7551</v>
      </c>
      <c r="P696" s="100"/>
      <c r="Q696" s="100" t="s">
        <v>7552</v>
      </c>
      <c r="R696" s="145"/>
      <c r="S696" s="99" t="s">
        <v>7553</v>
      </c>
      <c r="T696" s="99" t="s">
        <v>7554</v>
      </c>
      <c r="U696" s="100"/>
      <c r="V696" s="100"/>
      <c r="W696" s="100"/>
      <c r="X696" s="102" t="s">
        <v>17</v>
      </c>
      <c r="Y696" s="99"/>
      <c r="Z696" s="99"/>
      <c r="AA696" s="99">
        <v>1</v>
      </c>
      <c r="AB696" s="105" t="s">
        <v>230</v>
      </c>
      <c r="AC696" s="102" t="s">
        <v>7917</v>
      </c>
      <c r="AD696" s="105"/>
      <c r="AE696" s="105" t="s">
        <v>117</v>
      </c>
      <c r="AF696" s="101">
        <v>41548</v>
      </c>
      <c r="AG696" s="104">
        <v>10</v>
      </c>
      <c r="AH696" s="101">
        <v>41579</v>
      </c>
      <c r="AI696" s="104">
        <v>11</v>
      </c>
      <c r="AJ696" s="105" t="s">
        <v>119</v>
      </c>
      <c r="AK696" s="99"/>
      <c r="AL696" s="99"/>
      <c r="AM696" s="110"/>
      <c r="AN696" s="104" t="s">
        <v>623</v>
      </c>
      <c r="AO696" s="100"/>
      <c r="AP696" s="107"/>
      <c r="AQ696" s="105" t="s">
        <v>5347</v>
      </c>
      <c r="AR696" s="107"/>
      <c r="AS696" s="96">
        <v>12</v>
      </c>
      <c r="AT696" s="96" t="s">
        <v>7646</v>
      </c>
    </row>
    <row r="697" spans="1:46" ht="15.75" customHeight="1" x14ac:dyDescent="0.2">
      <c r="A697" s="118">
        <v>20672</v>
      </c>
      <c r="B697" s="127" t="s">
        <v>247</v>
      </c>
      <c r="C697" s="127" t="s">
        <v>494</v>
      </c>
      <c r="D697" s="100" t="s">
        <v>138</v>
      </c>
      <c r="E697" s="101">
        <v>33530</v>
      </c>
      <c r="F697" s="100" t="s">
        <v>763</v>
      </c>
      <c r="G697" s="99" t="s">
        <v>763</v>
      </c>
      <c r="H697" s="100" t="s">
        <v>7572</v>
      </c>
      <c r="I697" s="101">
        <v>40750</v>
      </c>
      <c r="J697" s="100" t="s">
        <v>763</v>
      </c>
      <c r="K697" s="100" t="s">
        <v>4020</v>
      </c>
      <c r="L697" s="100" t="s">
        <v>4094</v>
      </c>
      <c r="M697" s="102" t="s">
        <v>7573</v>
      </c>
      <c r="N697" s="103">
        <v>2013</v>
      </c>
      <c r="O697" s="216" t="s">
        <v>7574</v>
      </c>
      <c r="P697" s="100"/>
      <c r="Q697" s="100" t="s">
        <v>7575</v>
      </c>
      <c r="R697" s="145" t="s">
        <v>7576</v>
      </c>
      <c r="S697" s="99" t="s">
        <v>7577</v>
      </c>
      <c r="T697" s="99" t="s">
        <v>7578</v>
      </c>
      <c r="U697" s="100"/>
      <c r="V697" s="100"/>
      <c r="W697" s="100"/>
      <c r="X697" s="102" t="s">
        <v>16</v>
      </c>
      <c r="Y697" s="99"/>
      <c r="Z697" s="99"/>
      <c r="AA697" s="99">
        <v>1</v>
      </c>
      <c r="AB697" s="105" t="s">
        <v>230</v>
      </c>
      <c r="AC697" s="102" t="s">
        <v>31</v>
      </c>
      <c r="AD697" s="105" t="s">
        <v>37</v>
      </c>
      <c r="AE697" s="105" t="s">
        <v>117</v>
      </c>
      <c r="AF697" s="101">
        <v>41547</v>
      </c>
      <c r="AG697" s="104">
        <v>9</v>
      </c>
      <c r="AH697" s="101">
        <v>41609</v>
      </c>
      <c r="AI697" s="104">
        <v>12</v>
      </c>
      <c r="AJ697" s="105" t="s">
        <v>119</v>
      </c>
      <c r="AK697" s="99"/>
      <c r="AL697" s="99"/>
      <c r="AM697" s="110"/>
      <c r="AN697" s="104" t="s">
        <v>623</v>
      </c>
      <c r="AO697" s="100"/>
      <c r="AP697" s="107"/>
      <c r="AQ697" s="105" t="s">
        <v>5348</v>
      </c>
      <c r="AR697" s="107"/>
      <c r="AS697" s="96">
        <v>10</v>
      </c>
      <c r="AT697" s="96" t="s">
        <v>7646</v>
      </c>
    </row>
    <row r="698" spans="1:46" ht="15.75" customHeight="1" x14ac:dyDescent="0.2">
      <c r="A698" s="118">
        <v>20673</v>
      </c>
      <c r="B698" s="127" t="s">
        <v>7542</v>
      </c>
      <c r="C698" s="127" t="s">
        <v>241</v>
      </c>
      <c r="D698" s="100" t="s">
        <v>138</v>
      </c>
      <c r="E698" s="101">
        <v>31414</v>
      </c>
      <c r="F698" s="100" t="s">
        <v>7543</v>
      </c>
      <c r="G698" s="99" t="s">
        <v>564</v>
      </c>
      <c r="H698" s="100" t="s">
        <v>7544</v>
      </c>
      <c r="I698" s="101">
        <v>38268</v>
      </c>
      <c r="J698" s="100" t="s">
        <v>564</v>
      </c>
      <c r="K698" s="100" t="s">
        <v>134</v>
      </c>
      <c r="L698" s="100" t="s">
        <v>7545</v>
      </c>
      <c r="M698" s="102" t="s">
        <v>7546</v>
      </c>
      <c r="N698" s="103">
        <v>2011</v>
      </c>
      <c r="O698" s="216" t="s">
        <v>7547</v>
      </c>
      <c r="P698" s="100"/>
      <c r="Q698" s="100"/>
      <c r="R698" s="145"/>
      <c r="S698" s="99" t="s">
        <v>7548</v>
      </c>
      <c r="T698" s="99"/>
      <c r="U698" s="100" t="s">
        <v>7549</v>
      </c>
      <c r="V698" s="100"/>
      <c r="W698" s="100"/>
      <c r="X698" s="102" t="s">
        <v>3012</v>
      </c>
      <c r="Y698" s="99"/>
      <c r="Z698" s="99"/>
      <c r="AA698" s="99">
        <v>1</v>
      </c>
      <c r="AB698" s="105" t="s">
        <v>230</v>
      </c>
      <c r="AC698" s="102" t="s">
        <v>2631</v>
      </c>
      <c r="AD698" s="105" t="s">
        <v>5893</v>
      </c>
      <c r="AE698" s="105" t="s">
        <v>117</v>
      </c>
      <c r="AF698" s="101">
        <v>41548</v>
      </c>
      <c r="AG698" s="104">
        <v>10</v>
      </c>
      <c r="AH698" s="101">
        <v>41609</v>
      </c>
      <c r="AI698" s="104">
        <v>12</v>
      </c>
      <c r="AJ698" s="105" t="s">
        <v>119</v>
      </c>
      <c r="AK698" s="99"/>
      <c r="AL698" s="99"/>
      <c r="AM698" s="110"/>
      <c r="AN698" s="104" t="s">
        <v>623</v>
      </c>
      <c r="AO698" s="100"/>
      <c r="AP698" s="107"/>
      <c r="AQ698" s="105"/>
      <c r="AR698" s="107"/>
      <c r="AS698" s="96">
        <v>1</v>
      </c>
      <c r="AT698" s="96" t="s">
        <v>7646</v>
      </c>
    </row>
    <row r="699" spans="1:46" ht="15.75" customHeight="1" x14ac:dyDescent="0.2">
      <c r="A699" s="118">
        <v>20674</v>
      </c>
      <c r="B699" s="127" t="s">
        <v>616</v>
      </c>
      <c r="C699" s="127" t="s">
        <v>513</v>
      </c>
      <c r="D699" s="100" t="s">
        <v>138</v>
      </c>
      <c r="E699" s="101">
        <v>31816</v>
      </c>
      <c r="F699" s="100" t="s">
        <v>564</v>
      </c>
      <c r="G699" s="99" t="s">
        <v>564</v>
      </c>
      <c r="H699" s="100" t="s">
        <v>7563</v>
      </c>
      <c r="I699" s="101">
        <v>37536</v>
      </c>
      <c r="J699" s="100" t="s">
        <v>564</v>
      </c>
      <c r="K699" s="100" t="s">
        <v>4044</v>
      </c>
      <c r="L699" s="100" t="s">
        <v>7564</v>
      </c>
      <c r="M699" s="102" t="s">
        <v>7565</v>
      </c>
      <c r="N699" s="103">
        <v>2012</v>
      </c>
      <c r="O699" s="216" t="s">
        <v>7566</v>
      </c>
      <c r="P699" s="100"/>
      <c r="Q699" s="100" t="s">
        <v>7567</v>
      </c>
      <c r="R699" s="145"/>
      <c r="S699" s="99" t="s">
        <v>7568</v>
      </c>
      <c r="T699" s="99" t="s">
        <v>7569</v>
      </c>
      <c r="U699" s="100" t="s">
        <v>7570</v>
      </c>
      <c r="V699" s="100" t="s">
        <v>4127</v>
      </c>
      <c r="W699" s="100" t="s">
        <v>7571</v>
      </c>
      <c r="X699" s="102" t="s">
        <v>3012</v>
      </c>
      <c r="Y699" s="99"/>
      <c r="Z699" s="99"/>
      <c r="AA699" s="99">
        <v>1</v>
      </c>
      <c r="AB699" s="105" t="s">
        <v>230</v>
      </c>
      <c r="AC699" s="102" t="s">
        <v>2632</v>
      </c>
      <c r="AD699" s="105" t="s">
        <v>2634</v>
      </c>
      <c r="AE699" s="105" t="s">
        <v>226</v>
      </c>
      <c r="AF699" s="101">
        <v>41548</v>
      </c>
      <c r="AG699" s="104">
        <v>10</v>
      </c>
      <c r="AH699" s="101">
        <v>41609</v>
      </c>
      <c r="AI699" s="104">
        <v>12</v>
      </c>
      <c r="AJ699" s="105" t="s">
        <v>119</v>
      </c>
      <c r="AK699" s="99"/>
      <c r="AL699" s="99"/>
      <c r="AM699" s="110"/>
      <c r="AN699" s="104" t="s">
        <v>623</v>
      </c>
      <c r="AO699" s="100"/>
      <c r="AP699" s="107"/>
      <c r="AQ699" s="105" t="s">
        <v>5348</v>
      </c>
      <c r="AR699" s="107"/>
      <c r="AS699" s="96">
        <v>2</v>
      </c>
      <c r="AT699" s="96" t="s">
        <v>7646</v>
      </c>
    </row>
    <row r="700" spans="1:46" ht="15.75" customHeight="1" x14ac:dyDescent="0.2">
      <c r="A700" s="118">
        <v>20675</v>
      </c>
      <c r="B700" s="127" t="s">
        <v>2129</v>
      </c>
      <c r="C700" s="127" t="s">
        <v>196</v>
      </c>
      <c r="D700" s="100" t="s">
        <v>138</v>
      </c>
      <c r="E700" s="101">
        <v>32508</v>
      </c>
      <c r="F700" s="100" t="s">
        <v>882</v>
      </c>
      <c r="G700" s="99" t="s">
        <v>882</v>
      </c>
      <c r="H700" s="100" t="s">
        <v>7782</v>
      </c>
      <c r="I700" s="101">
        <v>37839</v>
      </c>
      <c r="J700" s="100" t="s">
        <v>882</v>
      </c>
      <c r="K700" s="100" t="s">
        <v>4020</v>
      </c>
      <c r="L700" s="100" t="s">
        <v>4371</v>
      </c>
      <c r="M700" s="102" t="s">
        <v>1747</v>
      </c>
      <c r="N700" s="103">
        <v>2013</v>
      </c>
      <c r="O700" s="216" t="s">
        <v>7580</v>
      </c>
      <c r="P700" s="100" t="s">
        <v>7783</v>
      </c>
      <c r="Q700" s="100" t="s">
        <v>7784</v>
      </c>
      <c r="R700" s="145" t="s">
        <v>7785</v>
      </c>
      <c r="S700" s="99" t="s">
        <v>7786</v>
      </c>
      <c r="T700" s="99" t="s">
        <v>7787</v>
      </c>
      <c r="U700" s="100" t="s">
        <v>7788</v>
      </c>
      <c r="V700" s="100" t="s">
        <v>4097</v>
      </c>
      <c r="W700" s="100" t="s">
        <v>7789</v>
      </c>
      <c r="X700" s="102" t="s">
        <v>17</v>
      </c>
      <c r="Y700" s="99"/>
      <c r="Z700" s="99"/>
      <c r="AA700" s="99">
        <v>1</v>
      </c>
      <c r="AB700" s="105" t="s">
        <v>230</v>
      </c>
      <c r="AC700" s="102" t="s">
        <v>2677</v>
      </c>
      <c r="AD700" s="105" t="s">
        <v>2680</v>
      </c>
      <c r="AE700" s="105" t="s">
        <v>226</v>
      </c>
      <c r="AF700" s="101">
        <v>41554</v>
      </c>
      <c r="AG700" s="104">
        <v>10</v>
      </c>
      <c r="AH700" s="101">
        <v>41615</v>
      </c>
      <c r="AI700" s="104">
        <v>12</v>
      </c>
      <c r="AJ700" s="105" t="s">
        <v>119</v>
      </c>
      <c r="AK700" s="99"/>
      <c r="AL700" s="99"/>
      <c r="AM700" s="110"/>
      <c r="AN700" s="107" t="s">
        <v>623</v>
      </c>
      <c r="AO700" s="100"/>
      <c r="AP700" s="107"/>
      <c r="AQ700" s="105" t="s">
        <v>5347</v>
      </c>
      <c r="AR700" s="107"/>
      <c r="AS700" s="96">
        <v>12</v>
      </c>
      <c r="AT700" s="96" t="s">
        <v>7646</v>
      </c>
    </row>
    <row r="701" spans="1:46" ht="15.75" customHeight="1" x14ac:dyDescent="0.2">
      <c r="A701" s="118">
        <v>20676</v>
      </c>
      <c r="B701" s="127" t="s">
        <v>553</v>
      </c>
      <c r="C701" s="127" t="s">
        <v>259</v>
      </c>
      <c r="D701" s="100" t="s">
        <v>138</v>
      </c>
      <c r="E701" s="101">
        <v>33537</v>
      </c>
      <c r="F701" s="100" t="s">
        <v>2227</v>
      </c>
      <c r="G701" s="99" t="s">
        <v>2227</v>
      </c>
      <c r="H701" s="100" t="s">
        <v>7790</v>
      </c>
      <c r="I701" s="101">
        <v>39224</v>
      </c>
      <c r="J701" s="100" t="s">
        <v>2227</v>
      </c>
      <c r="K701" s="100" t="s">
        <v>4020</v>
      </c>
      <c r="L701" s="100" t="s">
        <v>7791</v>
      </c>
      <c r="M701" s="102" t="s">
        <v>7792</v>
      </c>
      <c r="N701" s="103">
        <v>2013</v>
      </c>
      <c r="O701" s="216" t="s">
        <v>7794</v>
      </c>
      <c r="P701" s="100"/>
      <c r="Q701" s="100" t="s">
        <v>7793</v>
      </c>
      <c r="R701" s="145"/>
      <c r="S701" s="99" t="s">
        <v>7795</v>
      </c>
      <c r="T701" s="99" t="s">
        <v>7796</v>
      </c>
      <c r="U701" s="100"/>
      <c r="V701" s="100"/>
      <c r="W701" s="100"/>
      <c r="X701" s="102" t="s">
        <v>17</v>
      </c>
      <c r="Y701" s="99"/>
      <c r="Z701" s="99"/>
      <c r="AA701" s="99">
        <v>1</v>
      </c>
      <c r="AB701" s="105" t="s">
        <v>230</v>
      </c>
      <c r="AC701" s="102" t="s">
        <v>2677</v>
      </c>
      <c r="AD701" s="105" t="s">
        <v>2678</v>
      </c>
      <c r="AE701" s="105" t="s">
        <v>226</v>
      </c>
      <c r="AF701" s="101">
        <v>41554</v>
      </c>
      <c r="AG701" s="104">
        <v>10</v>
      </c>
      <c r="AH701" s="101"/>
      <c r="AI701" s="104" t="s">
        <v>623</v>
      </c>
      <c r="AJ701" s="105" t="s">
        <v>2362</v>
      </c>
      <c r="AK701" s="99">
        <v>9</v>
      </c>
      <c r="AL701" s="99"/>
      <c r="AM701" s="110"/>
      <c r="AN701" s="104" t="s">
        <v>623</v>
      </c>
      <c r="AO701" s="100"/>
      <c r="AP701" s="107"/>
      <c r="AQ701" s="105" t="s">
        <v>5347</v>
      </c>
      <c r="AR701" s="107"/>
      <c r="AS701" s="96">
        <v>10</v>
      </c>
      <c r="AT701" s="96" t="s">
        <v>7646</v>
      </c>
    </row>
    <row r="702" spans="1:46" ht="15.75" customHeight="1" x14ac:dyDescent="0.2">
      <c r="A702" s="118">
        <v>20677</v>
      </c>
      <c r="B702" s="127" t="s">
        <v>7623</v>
      </c>
      <c r="C702" s="127" t="s">
        <v>122</v>
      </c>
      <c r="D702" s="100" t="s">
        <v>138</v>
      </c>
      <c r="E702" s="101">
        <v>32410</v>
      </c>
      <c r="F702" s="100" t="s">
        <v>110</v>
      </c>
      <c r="G702" s="99" t="s">
        <v>153</v>
      </c>
      <c r="H702" s="100" t="s">
        <v>7624</v>
      </c>
      <c r="I702" s="101">
        <v>39045</v>
      </c>
      <c r="J702" s="100" t="s">
        <v>110</v>
      </c>
      <c r="K702" s="100" t="s">
        <v>134</v>
      </c>
      <c r="L702" s="100" t="s">
        <v>4248</v>
      </c>
      <c r="M702" s="102" t="s">
        <v>7639</v>
      </c>
      <c r="N702" s="103">
        <v>2013</v>
      </c>
      <c r="O702" s="216" t="s">
        <v>7625</v>
      </c>
      <c r="P702" s="100"/>
      <c r="Q702" s="100" t="s">
        <v>7640</v>
      </c>
      <c r="R702" s="145"/>
      <c r="S702" s="99" t="s">
        <v>7641</v>
      </c>
      <c r="T702" s="99" t="s">
        <v>7641</v>
      </c>
      <c r="U702" s="100"/>
      <c r="V702" s="100"/>
      <c r="W702" s="100"/>
      <c r="X702" s="102" t="s">
        <v>3012</v>
      </c>
      <c r="Y702" s="99"/>
      <c r="Z702" s="99"/>
      <c r="AA702" s="99">
        <v>1</v>
      </c>
      <c r="AB702" s="105" t="s">
        <v>230</v>
      </c>
      <c r="AC702" s="102" t="s">
        <v>45</v>
      </c>
      <c r="AD702" s="105" t="s">
        <v>46</v>
      </c>
      <c r="AE702" s="105" t="s">
        <v>117</v>
      </c>
      <c r="AF702" s="101">
        <v>41555</v>
      </c>
      <c r="AG702" s="104">
        <v>10</v>
      </c>
      <c r="AH702" s="101"/>
      <c r="AI702" s="104" t="s">
        <v>623</v>
      </c>
      <c r="AJ702" s="105" t="s">
        <v>2362</v>
      </c>
      <c r="AK702" s="99"/>
      <c r="AL702" s="99"/>
      <c r="AM702" s="110"/>
      <c r="AN702" s="104" t="s">
        <v>623</v>
      </c>
      <c r="AO702" s="100"/>
      <c r="AP702" s="107"/>
      <c r="AQ702" s="105" t="s">
        <v>5348</v>
      </c>
      <c r="AR702" s="107"/>
      <c r="AS702" s="96">
        <v>9</v>
      </c>
      <c r="AT702" s="96" t="s">
        <v>7646</v>
      </c>
    </row>
    <row r="703" spans="1:46" ht="15.75" customHeight="1" x14ac:dyDescent="0.2">
      <c r="A703" s="118">
        <v>20678</v>
      </c>
      <c r="B703" s="127" t="s">
        <v>1112</v>
      </c>
      <c r="C703" s="127" t="s">
        <v>304</v>
      </c>
      <c r="D703" s="100" t="s">
        <v>138</v>
      </c>
      <c r="E703" s="101">
        <v>30291</v>
      </c>
      <c r="F703" s="100" t="s">
        <v>312</v>
      </c>
      <c r="G703" s="99" t="s">
        <v>312</v>
      </c>
      <c r="H703" s="100" t="s">
        <v>7633</v>
      </c>
      <c r="I703" s="101">
        <v>40630</v>
      </c>
      <c r="J703" s="100" t="s">
        <v>110</v>
      </c>
      <c r="K703" s="100" t="s">
        <v>4020</v>
      </c>
      <c r="L703" s="100" t="s">
        <v>484</v>
      </c>
      <c r="M703" s="102" t="s">
        <v>887</v>
      </c>
      <c r="N703" s="103">
        <v>2005</v>
      </c>
      <c r="O703" s="216" t="s">
        <v>7634</v>
      </c>
      <c r="P703" s="100"/>
      <c r="Q703" s="100" t="s">
        <v>7635</v>
      </c>
      <c r="R703" s="145"/>
      <c r="S703" s="99" t="s">
        <v>7636</v>
      </c>
      <c r="T703" s="99" t="s">
        <v>7636</v>
      </c>
      <c r="U703" s="100" t="s">
        <v>7637</v>
      </c>
      <c r="V703" s="100" t="s">
        <v>2308</v>
      </c>
      <c r="W703" s="100" t="s">
        <v>7638</v>
      </c>
      <c r="X703" s="102" t="s">
        <v>3012</v>
      </c>
      <c r="Y703" s="99"/>
      <c r="Z703" s="99"/>
      <c r="AA703" s="99">
        <v>1</v>
      </c>
      <c r="AB703" s="105" t="s">
        <v>230</v>
      </c>
      <c r="AC703" s="102" t="s">
        <v>45</v>
      </c>
      <c r="AD703" s="105" t="s">
        <v>46</v>
      </c>
      <c r="AE703" s="105" t="s">
        <v>117</v>
      </c>
      <c r="AF703" s="101">
        <v>41557</v>
      </c>
      <c r="AG703" s="104">
        <v>10</v>
      </c>
      <c r="AH703" s="101"/>
      <c r="AI703" s="104" t="s">
        <v>623</v>
      </c>
      <c r="AJ703" s="105" t="s">
        <v>2362</v>
      </c>
      <c r="AK703" s="99"/>
      <c r="AL703" s="99"/>
      <c r="AM703" s="110"/>
      <c r="AN703" s="104" t="s">
        <v>623</v>
      </c>
      <c r="AO703" s="100"/>
      <c r="AP703" s="107"/>
      <c r="AQ703" s="105" t="s">
        <v>5348</v>
      </c>
      <c r="AR703" s="107"/>
      <c r="AS703" s="96">
        <v>12</v>
      </c>
      <c r="AT703" s="96" t="s">
        <v>7646</v>
      </c>
    </row>
    <row r="704" spans="1:46" ht="15.75" customHeight="1" x14ac:dyDescent="0.2">
      <c r="A704" s="118">
        <v>20679</v>
      </c>
      <c r="B704" s="127" t="s">
        <v>7644</v>
      </c>
      <c r="C704" s="127" t="s">
        <v>775</v>
      </c>
      <c r="D704" s="100" t="s">
        <v>109</v>
      </c>
      <c r="E704" s="101">
        <v>31964</v>
      </c>
      <c r="F704" s="100"/>
      <c r="G704" s="99"/>
      <c r="H704" s="100" t="s">
        <v>7682</v>
      </c>
      <c r="I704" s="101">
        <v>37336</v>
      </c>
      <c r="J704" s="100" t="s">
        <v>110</v>
      </c>
      <c r="K704" s="100"/>
      <c r="L704" s="100"/>
      <c r="M704" s="102"/>
      <c r="N704" s="103"/>
      <c r="O704" s="216" t="s">
        <v>7683</v>
      </c>
      <c r="P704" s="100"/>
      <c r="Q704" s="100" t="s">
        <v>7684</v>
      </c>
      <c r="R704" s="145"/>
      <c r="S704" s="99" t="s">
        <v>7685</v>
      </c>
      <c r="T704" s="99" t="s">
        <v>7685</v>
      </c>
      <c r="U704" s="100" t="s">
        <v>7686</v>
      </c>
      <c r="V704" s="100" t="s">
        <v>4397</v>
      </c>
      <c r="W704" s="100" t="s">
        <v>7687</v>
      </c>
      <c r="X704" s="102" t="s">
        <v>9</v>
      </c>
      <c r="Y704" s="99" t="s">
        <v>2970</v>
      </c>
      <c r="Z704" s="99"/>
      <c r="AA704" s="99">
        <v>4</v>
      </c>
      <c r="AB704" s="105" t="s">
        <v>116</v>
      </c>
      <c r="AC704" s="102" t="s">
        <v>7918</v>
      </c>
      <c r="AD704" s="105"/>
      <c r="AE704" s="105" t="s">
        <v>117</v>
      </c>
      <c r="AF704" s="101"/>
      <c r="AH704" s="101">
        <v>41530</v>
      </c>
      <c r="AI704" s="104">
        <v>9</v>
      </c>
      <c r="AJ704" s="105" t="s">
        <v>119</v>
      </c>
      <c r="AK704" s="99"/>
      <c r="AL704" s="99"/>
      <c r="AM704" s="110"/>
      <c r="AN704" s="104" t="s">
        <v>623</v>
      </c>
      <c r="AO704" s="100"/>
      <c r="AP704" s="107"/>
      <c r="AQ704" s="105" t="s">
        <v>5348</v>
      </c>
      <c r="AR704" s="107"/>
      <c r="AS704" s="96">
        <v>7</v>
      </c>
      <c r="AT704" s="96" t="s">
        <v>7647</v>
      </c>
    </row>
    <row r="705" spans="1:46" ht="15.75" customHeight="1" x14ac:dyDescent="0.2">
      <c r="A705" s="118">
        <v>20680</v>
      </c>
      <c r="B705" s="127" t="s">
        <v>2430</v>
      </c>
      <c r="C705" s="127" t="s">
        <v>177</v>
      </c>
      <c r="D705" s="100" t="s">
        <v>138</v>
      </c>
      <c r="E705" s="101">
        <v>32441</v>
      </c>
      <c r="F705" s="100" t="s">
        <v>2743</v>
      </c>
      <c r="G705" s="99" t="s">
        <v>2743</v>
      </c>
      <c r="H705" s="100" t="s">
        <v>7723</v>
      </c>
      <c r="I705" s="101">
        <v>40549</v>
      </c>
      <c r="J705" s="100" t="s">
        <v>2743</v>
      </c>
      <c r="K705" s="100" t="s">
        <v>4044</v>
      </c>
      <c r="L705" s="100" t="s">
        <v>7724</v>
      </c>
      <c r="M705" s="102" t="s">
        <v>887</v>
      </c>
      <c r="N705" s="103">
        <v>2010</v>
      </c>
      <c r="O705" s="216"/>
      <c r="P705" s="100" t="s">
        <v>7726</v>
      </c>
      <c r="Q705" s="100" t="s">
        <v>7725</v>
      </c>
      <c r="R705" s="145"/>
      <c r="S705" s="99" t="s">
        <v>7727</v>
      </c>
      <c r="T705" s="99"/>
      <c r="U705" s="100"/>
      <c r="V705" s="100"/>
      <c r="W705" s="100"/>
      <c r="X705" s="102" t="s">
        <v>16</v>
      </c>
      <c r="Y705" s="99"/>
      <c r="Z705" s="99"/>
      <c r="AA705" s="99">
        <v>1</v>
      </c>
      <c r="AB705" s="105" t="s">
        <v>230</v>
      </c>
      <c r="AC705" s="102" t="s">
        <v>2672</v>
      </c>
      <c r="AD705" s="105" t="s">
        <v>2673</v>
      </c>
      <c r="AE705" s="105" t="s">
        <v>226</v>
      </c>
      <c r="AF705" s="101">
        <v>41563</v>
      </c>
      <c r="AG705" s="104">
        <v>10</v>
      </c>
      <c r="AH705" s="101"/>
      <c r="AI705" s="104" t="s">
        <v>623</v>
      </c>
      <c r="AJ705" s="105" t="s">
        <v>163</v>
      </c>
      <c r="AK705" s="99"/>
      <c r="AL705" s="99"/>
      <c r="AM705" s="110">
        <v>41565</v>
      </c>
      <c r="AN705" s="104">
        <v>10</v>
      </c>
      <c r="AO705" s="100"/>
      <c r="AP705" s="107"/>
      <c r="AQ705" s="105" t="s">
        <v>5348</v>
      </c>
      <c r="AR705" s="107"/>
      <c r="AS705" s="96">
        <v>10</v>
      </c>
      <c r="AT705" s="96" t="s">
        <v>7646</v>
      </c>
    </row>
    <row r="706" spans="1:46" ht="15.75" customHeight="1" x14ac:dyDescent="0.2">
      <c r="A706" s="118">
        <v>20681</v>
      </c>
      <c r="B706" s="127" t="s">
        <v>7650</v>
      </c>
      <c r="C706" s="127" t="s">
        <v>1094</v>
      </c>
      <c r="D706" s="100" t="s">
        <v>138</v>
      </c>
      <c r="E706" s="101">
        <v>33225</v>
      </c>
      <c r="F706" s="100"/>
      <c r="G706" s="99" t="s">
        <v>1429</v>
      </c>
      <c r="H706" s="100" t="s">
        <v>7714</v>
      </c>
      <c r="I706" s="101">
        <v>41142</v>
      </c>
      <c r="J706" s="100" t="s">
        <v>7715</v>
      </c>
      <c r="K706" s="100" t="s">
        <v>4044</v>
      </c>
      <c r="L706" s="100" t="s">
        <v>7564</v>
      </c>
      <c r="M706" s="102" t="s">
        <v>1877</v>
      </c>
      <c r="N706" s="103">
        <v>2011</v>
      </c>
      <c r="O706" s="216" t="s">
        <v>7716</v>
      </c>
      <c r="P706" s="100"/>
      <c r="Q706" s="100" t="s">
        <v>7717</v>
      </c>
      <c r="R706" s="145" t="s">
        <v>7718</v>
      </c>
      <c r="S706" s="99" t="s">
        <v>7719</v>
      </c>
      <c r="T706" s="99" t="s">
        <v>7720</v>
      </c>
      <c r="U706" s="100" t="s">
        <v>7721</v>
      </c>
      <c r="V706" s="100" t="s">
        <v>4127</v>
      </c>
      <c r="W706" s="100" t="s">
        <v>7722</v>
      </c>
      <c r="X706" s="102" t="s">
        <v>16</v>
      </c>
      <c r="Y706" s="99"/>
      <c r="Z706" s="99"/>
      <c r="AA706" s="99">
        <v>1</v>
      </c>
      <c r="AB706" s="105" t="s">
        <v>230</v>
      </c>
      <c r="AC706" s="102" t="s">
        <v>2672</v>
      </c>
      <c r="AD706" s="105" t="s">
        <v>2673</v>
      </c>
      <c r="AE706" s="105" t="s">
        <v>226</v>
      </c>
      <c r="AF706" s="101">
        <v>41563</v>
      </c>
      <c r="AG706" s="104">
        <v>10</v>
      </c>
      <c r="AH706" s="101"/>
      <c r="AI706" s="104" t="s">
        <v>623</v>
      </c>
      <c r="AJ706" s="105" t="s">
        <v>2362</v>
      </c>
      <c r="AK706" s="99"/>
      <c r="AL706" s="99"/>
      <c r="AM706" s="110"/>
      <c r="AN706" s="104" t="s">
        <v>623</v>
      </c>
      <c r="AO706" s="100"/>
      <c r="AP706" s="107"/>
      <c r="AQ706" s="105" t="s">
        <v>5348</v>
      </c>
      <c r="AR706" s="107"/>
      <c r="AS706" s="96">
        <v>12</v>
      </c>
      <c r="AT706" s="96" t="s">
        <v>7646</v>
      </c>
    </row>
    <row r="707" spans="1:46" ht="15.75" customHeight="1" x14ac:dyDescent="0.2">
      <c r="A707" s="118">
        <v>20682</v>
      </c>
      <c r="B707" s="127" t="s">
        <v>7651</v>
      </c>
      <c r="C707" s="127" t="s">
        <v>711</v>
      </c>
      <c r="D707" s="100" t="s">
        <v>138</v>
      </c>
      <c r="E707" s="101">
        <v>32209</v>
      </c>
      <c r="F707" s="100"/>
      <c r="G707" s="99" t="s">
        <v>355</v>
      </c>
      <c r="H707" s="100" t="s">
        <v>7706</v>
      </c>
      <c r="I707" s="101">
        <v>37571</v>
      </c>
      <c r="J707" s="100" t="s">
        <v>684</v>
      </c>
      <c r="K707" s="100" t="s">
        <v>4020</v>
      </c>
      <c r="L707" s="100" t="s">
        <v>6734</v>
      </c>
      <c r="M707" s="102" t="s">
        <v>7707</v>
      </c>
      <c r="N707" s="103">
        <v>2010</v>
      </c>
      <c r="O707" s="216" t="s">
        <v>7708</v>
      </c>
      <c r="P707" s="100"/>
      <c r="Q707" s="100" t="s">
        <v>7709</v>
      </c>
      <c r="R707" s="145" t="s">
        <v>7710</v>
      </c>
      <c r="S707" s="99" t="s">
        <v>7711</v>
      </c>
      <c r="T707" s="99" t="s">
        <v>7711</v>
      </c>
      <c r="U707" s="100" t="s">
        <v>7712</v>
      </c>
      <c r="V707" s="100" t="s">
        <v>4152</v>
      </c>
      <c r="W707" s="100" t="s">
        <v>7713</v>
      </c>
      <c r="X707" s="102" t="s">
        <v>16</v>
      </c>
      <c r="Y707" s="99"/>
      <c r="Z707" s="99"/>
      <c r="AA707" s="99">
        <v>1</v>
      </c>
      <c r="AB707" s="105" t="s">
        <v>230</v>
      </c>
      <c r="AC707" s="102" t="s">
        <v>2672</v>
      </c>
      <c r="AD707" s="105" t="s">
        <v>2673</v>
      </c>
      <c r="AE707" s="105" t="s">
        <v>226</v>
      </c>
      <c r="AF707" s="101">
        <v>41563</v>
      </c>
      <c r="AG707" s="104">
        <v>10</v>
      </c>
      <c r="AH707" s="101"/>
      <c r="AI707" s="104" t="s">
        <v>623</v>
      </c>
      <c r="AJ707" s="105" t="s">
        <v>163</v>
      </c>
      <c r="AK707" s="99"/>
      <c r="AL707" s="99"/>
      <c r="AM707" s="110">
        <v>41593</v>
      </c>
      <c r="AN707" s="104">
        <v>11</v>
      </c>
      <c r="AO707" s="100"/>
      <c r="AP707" s="107"/>
      <c r="AQ707" s="105" t="s">
        <v>5348</v>
      </c>
      <c r="AR707" s="107"/>
      <c r="AS707" s="96">
        <v>3</v>
      </c>
      <c r="AT707" s="96" t="s">
        <v>7646</v>
      </c>
    </row>
    <row r="708" spans="1:46" ht="15.75" customHeight="1" x14ac:dyDescent="0.2">
      <c r="A708" s="118">
        <v>20683</v>
      </c>
      <c r="B708" s="127" t="s">
        <v>450</v>
      </c>
      <c r="C708" s="127" t="s">
        <v>7652</v>
      </c>
      <c r="D708" s="100" t="s">
        <v>138</v>
      </c>
      <c r="E708" s="101">
        <v>31227</v>
      </c>
      <c r="F708" s="100" t="s">
        <v>962</v>
      </c>
      <c r="G708" s="99" t="s">
        <v>962</v>
      </c>
      <c r="H708" s="100" t="s">
        <v>7770</v>
      </c>
      <c r="I708" s="101">
        <v>40911</v>
      </c>
      <c r="J708" s="100" t="s">
        <v>962</v>
      </c>
      <c r="K708" s="100" t="s">
        <v>4020</v>
      </c>
      <c r="L708" s="100" t="s">
        <v>6435</v>
      </c>
      <c r="M708" s="102" t="s">
        <v>7771</v>
      </c>
      <c r="N708" s="103">
        <v>2009</v>
      </c>
      <c r="O708" s="216" t="s">
        <v>7772</v>
      </c>
      <c r="P708" s="100"/>
      <c r="Q708" s="100" t="s">
        <v>7773</v>
      </c>
      <c r="R708" s="145" t="s">
        <v>7774</v>
      </c>
      <c r="S708" s="99" t="s">
        <v>7775</v>
      </c>
      <c r="T708" s="99" t="s">
        <v>7776</v>
      </c>
      <c r="U708" s="100" t="s">
        <v>7777</v>
      </c>
      <c r="V708" s="100" t="s">
        <v>2308</v>
      </c>
      <c r="W708" s="100" t="s">
        <v>7778</v>
      </c>
      <c r="X708" s="102" t="s">
        <v>16</v>
      </c>
      <c r="Y708" s="99"/>
      <c r="Z708" s="99"/>
      <c r="AA708" s="99">
        <v>1</v>
      </c>
      <c r="AB708" s="105" t="s">
        <v>230</v>
      </c>
      <c r="AC708" s="102" t="s">
        <v>2672</v>
      </c>
      <c r="AD708" s="105" t="s">
        <v>2673</v>
      </c>
      <c r="AE708" s="105" t="s">
        <v>226</v>
      </c>
      <c r="AF708" s="101">
        <v>41563</v>
      </c>
      <c r="AG708" s="104">
        <v>10</v>
      </c>
      <c r="AH708" s="101"/>
      <c r="AI708" s="104" t="s">
        <v>623</v>
      </c>
      <c r="AJ708" s="105" t="s">
        <v>2362</v>
      </c>
      <c r="AK708" s="99"/>
      <c r="AL708" s="99"/>
      <c r="AM708" s="110"/>
      <c r="AN708" s="104" t="s">
        <v>623</v>
      </c>
      <c r="AO708" s="100"/>
      <c r="AP708" s="107"/>
      <c r="AQ708" s="105" t="s">
        <v>5348</v>
      </c>
      <c r="AR708" s="107"/>
      <c r="AS708" s="96">
        <v>6</v>
      </c>
      <c r="AT708" s="96" t="s">
        <v>7646</v>
      </c>
    </row>
    <row r="709" spans="1:46" ht="15.75" customHeight="1" x14ac:dyDescent="0.2">
      <c r="A709" s="118">
        <v>20684</v>
      </c>
      <c r="B709" s="127" t="s">
        <v>247</v>
      </c>
      <c r="C709" s="127" t="s">
        <v>417</v>
      </c>
      <c r="D709" s="100" t="s">
        <v>138</v>
      </c>
      <c r="E709" s="101">
        <v>32214</v>
      </c>
      <c r="F709" s="100" t="s">
        <v>962</v>
      </c>
      <c r="G709" s="99" t="s">
        <v>962</v>
      </c>
      <c r="H709" s="100" t="s">
        <v>7806</v>
      </c>
      <c r="I709" s="101">
        <v>37553</v>
      </c>
      <c r="J709" s="100" t="s">
        <v>962</v>
      </c>
      <c r="K709" s="100" t="s">
        <v>4044</v>
      </c>
      <c r="L709" s="100" t="s">
        <v>7807</v>
      </c>
      <c r="M709" s="102" t="s">
        <v>7808</v>
      </c>
      <c r="N709" s="103">
        <v>2009</v>
      </c>
      <c r="O709" s="216" t="s">
        <v>7809</v>
      </c>
      <c r="P709" s="100"/>
      <c r="Q709" s="100" t="s">
        <v>7810</v>
      </c>
      <c r="R709" s="145" t="s">
        <v>7811</v>
      </c>
      <c r="S709" s="99" t="s">
        <v>7812</v>
      </c>
      <c r="T709" s="99" t="s">
        <v>7813</v>
      </c>
      <c r="U709" s="100" t="s">
        <v>7814</v>
      </c>
      <c r="V709" s="100" t="s">
        <v>2308</v>
      </c>
      <c r="W709" s="100" t="s">
        <v>7815</v>
      </c>
      <c r="X709" s="102" t="s">
        <v>16</v>
      </c>
      <c r="Y709" s="99"/>
      <c r="Z709" s="99"/>
      <c r="AA709" s="99">
        <v>1</v>
      </c>
      <c r="AB709" s="105" t="s">
        <v>230</v>
      </c>
      <c r="AC709" s="102" t="s">
        <v>2672</v>
      </c>
      <c r="AD709" s="105" t="s">
        <v>2673</v>
      </c>
      <c r="AE709" s="105" t="s">
        <v>226</v>
      </c>
      <c r="AF709" s="101">
        <v>41563</v>
      </c>
      <c r="AG709" s="104">
        <v>10</v>
      </c>
      <c r="AH709" s="101"/>
      <c r="AI709" s="104" t="s">
        <v>623</v>
      </c>
      <c r="AJ709" s="105" t="s">
        <v>2362</v>
      </c>
      <c r="AK709" s="99"/>
      <c r="AL709" s="99"/>
      <c r="AM709" s="110"/>
      <c r="AN709" s="104" t="s">
        <v>623</v>
      </c>
      <c r="AO709" s="100"/>
      <c r="AP709" s="107"/>
      <c r="AQ709" s="105" t="s">
        <v>5348</v>
      </c>
      <c r="AR709" s="107"/>
      <c r="AS709" s="96">
        <v>3</v>
      </c>
      <c r="AT709" s="96" t="s">
        <v>7646</v>
      </c>
    </row>
    <row r="710" spans="1:46" ht="15.75" customHeight="1" x14ac:dyDescent="0.2">
      <c r="A710" s="118">
        <v>20685</v>
      </c>
      <c r="B710" s="127" t="s">
        <v>7671</v>
      </c>
      <c r="C710" s="127" t="s">
        <v>7672</v>
      </c>
      <c r="D710" s="100" t="s">
        <v>138</v>
      </c>
      <c r="E710" s="101">
        <v>32803</v>
      </c>
      <c r="F710" s="100"/>
      <c r="G710" s="99" t="s">
        <v>312</v>
      </c>
      <c r="H710" s="100" t="s">
        <v>7697</v>
      </c>
      <c r="I710" s="101">
        <v>38849</v>
      </c>
      <c r="J710" s="100" t="s">
        <v>312</v>
      </c>
      <c r="K710" s="100" t="s">
        <v>4020</v>
      </c>
      <c r="L710" s="100" t="s">
        <v>2296</v>
      </c>
      <c r="M710" s="102" t="s">
        <v>1747</v>
      </c>
      <c r="N710" s="103"/>
      <c r="O710" s="216" t="s">
        <v>7698</v>
      </c>
      <c r="P710" s="100"/>
      <c r="Q710" s="100" t="s">
        <v>7699</v>
      </c>
      <c r="R710" s="145" t="s">
        <v>7700</v>
      </c>
      <c r="S710" s="99" t="s">
        <v>7701</v>
      </c>
      <c r="T710" s="99" t="s">
        <v>7702</v>
      </c>
      <c r="U710" s="100" t="s">
        <v>7703</v>
      </c>
      <c r="V710" s="100" t="s">
        <v>4152</v>
      </c>
      <c r="W710" s="100" t="s">
        <v>7704</v>
      </c>
      <c r="X710" s="102" t="s">
        <v>16</v>
      </c>
      <c r="Y710" s="99"/>
      <c r="Z710" s="99"/>
      <c r="AA710" s="99">
        <v>1</v>
      </c>
      <c r="AB710" s="105" t="s">
        <v>230</v>
      </c>
      <c r="AC710" s="102" t="s">
        <v>31</v>
      </c>
      <c r="AD710" s="105" t="s">
        <v>37</v>
      </c>
      <c r="AE710" s="105" t="s">
        <v>117</v>
      </c>
      <c r="AF710" s="101">
        <v>41561</v>
      </c>
      <c r="AG710" s="104">
        <v>10</v>
      </c>
      <c r="AH710" s="101"/>
      <c r="AI710" s="104" t="s">
        <v>623</v>
      </c>
      <c r="AJ710" s="105" t="s">
        <v>163</v>
      </c>
      <c r="AK710" s="99"/>
      <c r="AL710" s="99"/>
      <c r="AM710" s="110">
        <v>41604</v>
      </c>
      <c r="AN710" s="104">
        <v>11</v>
      </c>
      <c r="AO710" s="100"/>
      <c r="AP710" s="107"/>
      <c r="AQ710" s="105" t="s">
        <v>5348</v>
      </c>
      <c r="AR710" s="107"/>
      <c r="AS710" s="96">
        <v>10</v>
      </c>
      <c r="AT710" s="96" t="s">
        <v>7646</v>
      </c>
    </row>
    <row r="711" spans="1:46" ht="15.75" customHeight="1" x14ac:dyDescent="0.2">
      <c r="A711" s="118">
        <v>20686</v>
      </c>
      <c r="B711" s="127" t="s">
        <v>7679</v>
      </c>
      <c r="C711" s="127" t="s">
        <v>494</v>
      </c>
      <c r="D711" s="100" t="s">
        <v>138</v>
      </c>
      <c r="E711" s="101">
        <v>31600</v>
      </c>
      <c r="F711" s="100"/>
      <c r="G711" s="99" t="s">
        <v>324</v>
      </c>
      <c r="H711" s="100" t="s">
        <v>7694</v>
      </c>
      <c r="I711" s="101">
        <v>37073</v>
      </c>
      <c r="J711" s="100" t="s">
        <v>110</v>
      </c>
      <c r="K711" s="100" t="s">
        <v>4020</v>
      </c>
      <c r="L711" s="100" t="s">
        <v>7695</v>
      </c>
      <c r="M711" s="102" t="s">
        <v>1747</v>
      </c>
      <c r="N711" s="103">
        <v>2009</v>
      </c>
      <c r="O711" s="216" t="s">
        <v>7696</v>
      </c>
      <c r="P711" s="100"/>
      <c r="Q711" s="100" t="s">
        <v>7705</v>
      </c>
      <c r="R711" s="145"/>
      <c r="S711" s="99"/>
      <c r="T711" s="99"/>
      <c r="U711" s="100"/>
      <c r="V711" s="100"/>
      <c r="W711" s="100"/>
      <c r="X711" s="102" t="s">
        <v>16</v>
      </c>
      <c r="Y711" s="99"/>
      <c r="Z711" s="99"/>
      <c r="AA711" s="99">
        <v>1</v>
      </c>
      <c r="AB711" s="105" t="s">
        <v>230</v>
      </c>
      <c r="AC711" s="102" t="s">
        <v>31</v>
      </c>
      <c r="AD711" s="105" t="s">
        <v>37</v>
      </c>
      <c r="AE711" s="105" t="s">
        <v>117</v>
      </c>
      <c r="AF711" s="101">
        <v>41561</v>
      </c>
      <c r="AG711" s="104">
        <v>10</v>
      </c>
      <c r="AH711" s="101"/>
      <c r="AI711" s="104" t="s">
        <v>623</v>
      </c>
      <c r="AJ711" s="105" t="s">
        <v>163</v>
      </c>
      <c r="AK711" s="99"/>
      <c r="AL711" s="99"/>
      <c r="AM711" s="110">
        <v>41572</v>
      </c>
      <c r="AN711" s="104">
        <v>10</v>
      </c>
      <c r="AO711" s="100"/>
      <c r="AP711" s="107"/>
      <c r="AQ711" s="105" t="s">
        <v>5348</v>
      </c>
      <c r="AR711" s="107"/>
      <c r="AS711" s="96">
        <v>7</v>
      </c>
      <c r="AT711" s="96" t="s">
        <v>7646</v>
      </c>
    </row>
    <row r="712" spans="1:46" ht="15.75" customHeight="1" x14ac:dyDescent="0.2">
      <c r="A712" s="118">
        <v>20687</v>
      </c>
      <c r="B712" s="127" t="s">
        <v>7681</v>
      </c>
      <c r="C712" s="127" t="s">
        <v>1500</v>
      </c>
      <c r="D712" s="100" t="s">
        <v>138</v>
      </c>
      <c r="E712" s="101">
        <v>33615</v>
      </c>
      <c r="F712" s="100"/>
      <c r="G712" s="99" t="s">
        <v>430</v>
      </c>
      <c r="H712" s="100" t="s">
        <v>7688</v>
      </c>
      <c r="I712" s="101">
        <v>38714</v>
      </c>
      <c r="J712" s="100" t="s">
        <v>430</v>
      </c>
      <c r="K712" s="100" t="s">
        <v>4020</v>
      </c>
      <c r="L712" s="100" t="s">
        <v>219</v>
      </c>
      <c r="M712" s="102" t="s">
        <v>7693</v>
      </c>
      <c r="N712" s="103">
        <v>2013</v>
      </c>
      <c r="O712" s="216" t="s">
        <v>7689</v>
      </c>
      <c r="P712" s="100"/>
      <c r="Q712" s="100" t="s">
        <v>7690</v>
      </c>
      <c r="R712" s="145"/>
      <c r="S712" s="99" t="s">
        <v>7691</v>
      </c>
      <c r="T712" s="99" t="s">
        <v>7692</v>
      </c>
      <c r="U712" s="100"/>
      <c r="V712" s="100"/>
      <c r="W712" s="100"/>
      <c r="X712" s="102" t="s">
        <v>12</v>
      </c>
      <c r="Y712" s="99" t="s">
        <v>308</v>
      </c>
      <c r="Z712" s="99"/>
      <c r="AA712" s="99">
        <v>2</v>
      </c>
      <c r="AB712" s="105" t="s">
        <v>611</v>
      </c>
      <c r="AC712" s="102" t="s">
        <v>31</v>
      </c>
      <c r="AD712" s="105" t="s">
        <v>33</v>
      </c>
      <c r="AE712" s="105" t="s">
        <v>117</v>
      </c>
      <c r="AF712" s="101">
        <v>41563</v>
      </c>
      <c r="AG712" s="104">
        <v>10</v>
      </c>
      <c r="AH712" s="101"/>
      <c r="AI712" s="104" t="s">
        <v>623</v>
      </c>
      <c r="AJ712" s="105" t="s">
        <v>2362</v>
      </c>
      <c r="AK712" s="99"/>
      <c r="AL712" s="99"/>
      <c r="AM712" s="110"/>
      <c r="AN712" s="104" t="s">
        <v>623</v>
      </c>
      <c r="AO712" s="100">
        <v>8299253224</v>
      </c>
      <c r="AP712" s="107"/>
      <c r="AQ712" s="105" t="s">
        <v>5348</v>
      </c>
      <c r="AR712" s="107"/>
      <c r="AS712" s="96">
        <v>1</v>
      </c>
      <c r="AT712" s="96" t="s">
        <v>7646</v>
      </c>
    </row>
    <row r="713" spans="1:46" ht="15.75" customHeight="1" x14ac:dyDescent="0.2">
      <c r="A713" s="118">
        <v>20688</v>
      </c>
      <c r="B713" s="127" t="s">
        <v>2959</v>
      </c>
      <c r="C713" s="127" t="s">
        <v>7728</v>
      </c>
      <c r="D713" s="102" t="s">
        <v>109</v>
      </c>
      <c r="E713" s="101">
        <v>33000</v>
      </c>
      <c r="F713" s="100"/>
      <c r="G713" s="99" t="s">
        <v>763</v>
      </c>
      <c r="H713" s="102" t="s">
        <v>7729</v>
      </c>
      <c r="I713" s="101">
        <v>39063</v>
      </c>
      <c r="J713" s="102" t="s">
        <v>763</v>
      </c>
      <c r="K713" s="102" t="s">
        <v>4020</v>
      </c>
      <c r="L713" s="102" t="s">
        <v>2296</v>
      </c>
      <c r="M713" s="102" t="s">
        <v>2222</v>
      </c>
      <c r="N713" s="103"/>
      <c r="O713" s="216" t="s">
        <v>7730</v>
      </c>
      <c r="P713" s="100"/>
      <c r="Q713" s="102" t="s">
        <v>7731</v>
      </c>
      <c r="R713" s="145" t="s">
        <v>7732</v>
      </c>
      <c r="S713" s="105" t="s">
        <v>7733</v>
      </c>
      <c r="T713" s="105" t="s">
        <v>7734</v>
      </c>
      <c r="U713" s="102" t="s">
        <v>7735</v>
      </c>
      <c r="V713" s="102" t="s">
        <v>4097</v>
      </c>
      <c r="W713" s="102" t="s">
        <v>7736</v>
      </c>
      <c r="X713" s="102" t="s">
        <v>12</v>
      </c>
      <c r="Y713" s="99" t="s">
        <v>308</v>
      </c>
      <c r="Z713" s="99"/>
      <c r="AA713" s="99">
        <v>2</v>
      </c>
      <c r="AB713" s="105" t="s">
        <v>611</v>
      </c>
      <c r="AC713" s="102" t="s">
        <v>31</v>
      </c>
      <c r="AD713" s="105" t="s">
        <v>33</v>
      </c>
      <c r="AE713" s="105" t="s">
        <v>117</v>
      </c>
      <c r="AF713" s="101">
        <v>41568</v>
      </c>
      <c r="AG713" s="104">
        <v>10</v>
      </c>
      <c r="AH713" s="101"/>
      <c r="AI713" s="104" t="s">
        <v>623</v>
      </c>
      <c r="AJ713" s="105" t="s">
        <v>2362</v>
      </c>
      <c r="AK713" s="99"/>
      <c r="AL713" s="99"/>
      <c r="AM713" s="110"/>
      <c r="AN713" s="104" t="s">
        <v>623</v>
      </c>
      <c r="AO713" s="100"/>
      <c r="AP713" s="107"/>
      <c r="AQ713" s="105" t="s">
        <v>5348</v>
      </c>
      <c r="AR713" s="107"/>
      <c r="AS713" s="96">
        <v>5</v>
      </c>
      <c r="AT713" s="96" t="s">
        <v>7646</v>
      </c>
    </row>
    <row r="714" spans="1:46" ht="15.75" customHeight="1" x14ac:dyDescent="0.2">
      <c r="A714" s="118">
        <v>20689</v>
      </c>
      <c r="B714" s="127" t="s">
        <v>1020</v>
      </c>
      <c r="C714" s="127" t="s">
        <v>462</v>
      </c>
      <c r="D714" s="100" t="s">
        <v>138</v>
      </c>
      <c r="E714" s="101">
        <v>33529</v>
      </c>
      <c r="F714" s="100"/>
      <c r="G714" s="99" t="s">
        <v>4511</v>
      </c>
      <c r="H714" s="100" t="s">
        <v>7890</v>
      </c>
      <c r="I714" s="101">
        <v>39340</v>
      </c>
      <c r="J714" s="100" t="s">
        <v>806</v>
      </c>
      <c r="K714" s="100" t="s">
        <v>4020</v>
      </c>
      <c r="L714" s="100" t="s">
        <v>4064</v>
      </c>
      <c r="M714" s="102" t="s">
        <v>4359</v>
      </c>
      <c r="N714" s="103">
        <v>2012</v>
      </c>
      <c r="O714" s="216" t="s">
        <v>7891</v>
      </c>
      <c r="P714" s="100"/>
      <c r="Q714" s="100" t="s">
        <v>7892</v>
      </c>
      <c r="R714" s="145"/>
      <c r="S714" s="99" t="s">
        <v>7893</v>
      </c>
      <c r="T714" s="99" t="s">
        <v>7894</v>
      </c>
      <c r="U714" s="100" t="s">
        <v>7895</v>
      </c>
      <c r="V714" s="100" t="s">
        <v>7428</v>
      </c>
      <c r="W714" s="100" t="s">
        <v>7896</v>
      </c>
      <c r="X714" s="102" t="s">
        <v>16</v>
      </c>
      <c r="Y714" s="99"/>
      <c r="Z714" s="99"/>
      <c r="AA714" s="99">
        <v>1</v>
      </c>
      <c r="AB714" s="105" t="s">
        <v>230</v>
      </c>
      <c r="AC714" s="102" t="s">
        <v>2672</v>
      </c>
      <c r="AD714" s="105" t="s">
        <v>2673</v>
      </c>
      <c r="AE714" s="105" t="s">
        <v>226</v>
      </c>
      <c r="AF714" s="101">
        <v>41582</v>
      </c>
      <c r="AG714" s="104">
        <v>11</v>
      </c>
      <c r="AH714" s="101"/>
      <c r="AI714" s="104" t="s">
        <v>623</v>
      </c>
      <c r="AJ714" s="105" t="s">
        <v>2362</v>
      </c>
      <c r="AK714" s="99"/>
      <c r="AL714" s="99"/>
      <c r="AM714" s="110"/>
      <c r="AN714" s="104" t="s">
        <v>623</v>
      </c>
      <c r="AO714" s="100"/>
      <c r="AP714" s="107"/>
      <c r="AQ714" s="105" t="s">
        <v>5348</v>
      </c>
      <c r="AR714" s="107"/>
      <c r="AS714" s="96">
        <v>10</v>
      </c>
      <c r="AT714" s="96" t="s">
        <v>7646</v>
      </c>
    </row>
    <row r="715" spans="1:46" ht="15.75" customHeight="1" x14ac:dyDescent="0.2">
      <c r="A715" s="118">
        <v>20690</v>
      </c>
      <c r="B715" s="127" t="s">
        <v>616</v>
      </c>
      <c r="C715" s="127" t="s">
        <v>783</v>
      </c>
      <c r="D715" s="100" t="s">
        <v>138</v>
      </c>
      <c r="E715" s="101">
        <v>33060</v>
      </c>
      <c r="F715" s="100" t="s">
        <v>275</v>
      </c>
      <c r="G715" s="99" t="s">
        <v>275</v>
      </c>
      <c r="H715" s="100" t="s">
        <v>7865</v>
      </c>
      <c r="I715" s="101">
        <v>39687</v>
      </c>
      <c r="J715" s="100" t="s">
        <v>275</v>
      </c>
      <c r="K715" s="102" t="s">
        <v>4020</v>
      </c>
      <c r="L715" s="102" t="s">
        <v>2296</v>
      </c>
      <c r="M715" s="102" t="s">
        <v>2222</v>
      </c>
      <c r="N715" s="103">
        <v>2012</v>
      </c>
      <c r="O715" s="216" t="s">
        <v>7866</v>
      </c>
      <c r="P715" s="100"/>
      <c r="Q715" s="100" t="s">
        <v>7864</v>
      </c>
      <c r="R715" s="145"/>
      <c r="S715" s="99" t="s">
        <v>7867</v>
      </c>
      <c r="T715" s="99"/>
      <c r="U715" s="100"/>
      <c r="V715" s="100"/>
      <c r="W715" s="100"/>
      <c r="X715" s="102" t="s">
        <v>16</v>
      </c>
      <c r="Y715" s="99"/>
      <c r="Z715" s="99"/>
      <c r="AA715" s="99">
        <v>1</v>
      </c>
      <c r="AB715" s="105" t="s">
        <v>230</v>
      </c>
      <c r="AC715" s="102" t="s">
        <v>31</v>
      </c>
      <c r="AD715" s="105" t="s">
        <v>37</v>
      </c>
      <c r="AE715" s="105" t="s">
        <v>117</v>
      </c>
      <c r="AF715" s="101">
        <v>41582</v>
      </c>
      <c r="AG715" s="104">
        <v>11</v>
      </c>
      <c r="AH715" s="101"/>
      <c r="AI715" s="104" t="s">
        <v>623</v>
      </c>
      <c r="AJ715" s="105" t="s">
        <v>2362</v>
      </c>
      <c r="AK715" s="99"/>
      <c r="AL715" s="99"/>
      <c r="AM715" s="110"/>
      <c r="AN715" s="104" t="s">
        <v>623</v>
      </c>
      <c r="AO715" s="100"/>
      <c r="AP715" s="107"/>
      <c r="AQ715" s="105" t="s">
        <v>5348</v>
      </c>
      <c r="AR715" s="107"/>
      <c r="AS715" s="96">
        <v>7</v>
      </c>
      <c r="AT715" s="96" t="s">
        <v>7646</v>
      </c>
    </row>
    <row r="716" spans="1:46" ht="15.75" customHeight="1" x14ac:dyDescent="0.2">
      <c r="A716" s="118">
        <v>20691</v>
      </c>
      <c r="B716" s="127" t="s">
        <v>928</v>
      </c>
      <c r="C716" s="127" t="s">
        <v>7759</v>
      </c>
      <c r="D716" s="100" t="s">
        <v>138</v>
      </c>
      <c r="E716" s="101">
        <v>32464</v>
      </c>
      <c r="F716" s="100" t="s">
        <v>631</v>
      </c>
      <c r="G716" s="99" t="s">
        <v>4519</v>
      </c>
      <c r="H716" s="100" t="s">
        <v>7874</v>
      </c>
      <c r="I716" s="101">
        <v>37761</v>
      </c>
      <c r="J716" s="100" t="s">
        <v>631</v>
      </c>
      <c r="K716" s="100" t="s">
        <v>4020</v>
      </c>
      <c r="L716" s="102" t="s">
        <v>2296</v>
      </c>
      <c r="M716" s="102" t="s">
        <v>1976</v>
      </c>
      <c r="N716" s="103">
        <v>2010</v>
      </c>
      <c r="O716" s="216" t="s">
        <v>7875</v>
      </c>
      <c r="P716" s="100"/>
      <c r="Q716" s="100" t="s">
        <v>7876</v>
      </c>
      <c r="R716" s="145"/>
      <c r="S716" s="99" t="s">
        <v>7877</v>
      </c>
      <c r="T716" s="99" t="s">
        <v>7878</v>
      </c>
      <c r="U716" s="100" t="s">
        <v>7879</v>
      </c>
      <c r="V716" s="100" t="s">
        <v>4097</v>
      </c>
      <c r="W716" s="100" t="s">
        <v>7880</v>
      </c>
      <c r="X716" s="102" t="s">
        <v>16</v>
      </c>
      <c r="Y716" s="99"/>
      <c r="Z716" s="99"/>
      <c r="AA716" s="99">
        <v>1</v>
      </c>
      <c r="AB716" s="105" t="s">
        <v>230</v>
      </c>
      <c r="AC716" s="102" t="s">
        <v>31</v>
      </c>
      <c r="AD716" s="105" t="s">
        <v>37</v>
      </c>
      <c r="AE716" s="105" t="s">
        <v>117</v>
      </c>
      <c r="AF716" s="101">
        <v>41582</v>
      </c>
      <c r="AG716" s="104">
        <v>11</v>
      </c>
      <c r="AH716" s="101"/>
      <c r="AI716" s="104" t="s">
        <v>623</v>
      </c>
      <c r="AJ716" s="105" t="s">
        <v>2362</v>
      </c>
      <c r="AK716" s="99"/>
      <c r="AL716" s="99"/>
      <c r="AM716" s="110"/>
      <c r="AN716" s="104" t="s">
        <v>623</v>
      </c>
      <c r="AO716" s="100"/>
      <c r="AP716" s="107"/>
      <c r="AQ716" s="105" t="s">
        <v>5348</v>
      </c>
      <c r="AR716" s="107"/>
      <c r="AS716" s="96">
        <v>11</v>
      </c>
      <c r="AT716" s="96" t="s">
        <v>7646</v>
      </c>
    </row>
    <row r="717" spans="1:46" ht="15.75" customHeight="1" x14ac:dyDescent="0.2">
      <c r="A717" s="118">
        <v>20692</v>
      </c>
      <c r="B717" s="127" t="s">
        <v>7760</v>
      </c>
      <c r="C717" s="127" t="s">
        <v>177</v>
      </c>
      <c r="D717" s="100" t="s">
        <v>138</v>
      </c>
      <c r="E717" s="101">
        <v>33149</v>
      </c>
      <c r="F717" s="100" t="s">
        <v>178</v>
      </c>
      <c r="G717" s="99" t="s">
        <v>178</v>
      </c>
      <c r="H717" s="100" t="s">
        <v>7858</v>
      </c>
      <c r="I717" s="101">
        <v>38638</v>
      </c>
      <c r="J717" s="100" t="s">
        <v>178</v>
      </c>
      <c r="K717" s="100" t="s">
        <v>4020</v>
      </c>
      <c r="L717" s="100" t="s">
        <v>4184</v>
      </c>
      <c r="M717" s="102" t="s">
        <v>2222</v>
      </c>
      <c r="N717" s="103">
        <v>2012</v>
      </c>
      <c r="O717" s="216" t="s">
        <v>7859</v>
      </c>
      <c r="P717" s="100"/>
      <c r="Q717" s="100" t="s">
        <v>7860</v>
      </c>
      <c r="R717" s="145" t="s">
        <v>7861</v>
      </c>
      <c r="S717" s="99" t="s">
        <v>7862</v>
      </c>
      <c r="T717" s="99" t="s">
        <v>7863</v>
      </c>
      <c r="U717" s="100"/>
      <c r="V717" s="100"/>
      <c r="W717" s="100"/>
      <c r="X717" s="102" t="s">
        <v>16</v>
      </c>
      <c r="Y717" s="99"/>
      <c r="Z717" s="99"/>
      <c r="AA717" s="99">
        <v>1</v>
      </c>
      <c r="AB717" s="105" t="s">
        <v>230</v>
      </c>
      <c r="AC717" s="102" t="s">
        <v>31</v>
      </c>
      <c r="AD717" s="105" t="s">
        <v>37</v>
      </c>
      <c r="AE717" s="105" t="s">
        <v>117</v>
      </c>
      <c r="AF717" s="101">
        <v>41582</v>
      </c>
      <c r="AG717" s="104">
        <v>11</v>
      </c>
      <c r="AH717" s="101"/>
      <c r="AI717" s="104" t="s">
        <v>623</v>
      </c>
      <c r="AJ717" s="105" t="s">
        <v>2362</v>
      </c>
      <c r="AK717" s="99"/>
      <c r="AL717" s="99"/>
      <c r="AM717" s="110"/>
      <c r="AN717" s="104" t="s">
        <v>623</v>
      </c>
      <c r="AO717" s="100"/>
      <c r="AP717" s="107"/>
      <c r="AQ717" s="105" t="s">
        <v>5348</v>
      </c>
      <c r="AR717" s="107"/>
      <c r="AS717" s="96">
        <v>10</v>
      </c>
      <c r="AT717" s="96" t="s">
        <v>7646</v>
      </c>
    </row>
    <row r="718" spans="1:46" ht="15.75" customHeight="1" x14ac:dyDescent="0.2">
      <c r="A718" s="118">
        <v>20693</v>
      </c>
      <c r="B718" s="127" t="s">
        <v>7761</v>
      </c>
      <c r="C718" s="127" t="s">
        <v>527</v>
      </c>
      <c r="D718" s="100" t="s">
        <v>138</v>
      </c>
      <c r="E718" s="101">
        <v>33207</v>
      </c>
      <c r="F718" s="100" t="s">
        <v>184</v>
      </c>
      <c r="G718" s="99" t="s">
        <v>184</v>
      </c>
      <c r="H718" s="100" t="s">
        <v>7852</v>
      </c>
      <c r="I718" s="101">
        <v>39393</v>
      </c>
      <c r="J718" s="100" t="s">
        <v>184</v>
      </c>
      <c r="K718" s="100" t="s">
        <v>4020</v>
      </c>
      <c r="L718" s="100" t="s">
        <v>143</v>
      </c>
      <c r="M718" s="102" t="s">
        <v>2222</v>
      </c>
      <c r="N718" s="103">
        <v>2012</v>
      </c>
      <c r="O718" s="216" t="s">
        <v>7853</v>
      </c>
      <c r="P718" s="100" t="s">
        <v>7854</v>
      </c>
      <c r="Q718" s="100" t="s">
        <v>7855</v>
      </c>
      <c r="R718" s="145" t="s">
        <v>7856</v>
      </c>
      <c r="S718" s="99" t="s">
        <v>4899</v>
      </c>
      <c r="T718" s="99" t="s">
        <v>7857</v>
      </c>
      <c r="U718" s="100"/>
      <c r="V718" s="100"/>
      <c r="W718" s="100"/>
      <c r="X718" s="102" t="s">
        <v>16</v>
      </c>
      <c r="Y718" s="99"/>
      <c r="Z718" s="99"/>
      <c r="AA718" s="99">
        <v>1</v>
      </c>
      <c r="AB718" s="105" t="s">
        <v>230</v>
      </c>
      <c r="AC718" s="102" t="s">
        <v>31</v>
      </c>
      <c r="AD718" s="105" t="s">
        <v>37</v>
      </c>
      <c r="AE718" s="105" t="s">
        <v>117</v>
      </c>
      <c r="AF718" s="101">
        <v>41582</v>
      </c>
      <c r="AG718" s="104">
        <v>11</v>
      </c>
      <c r="AH718" s="101"/>
      <c r="AI718" s="104" t="s">
        <v>623</v>
      </c>
      <c r="AJ718" s="105" t="s">
        <v>2362</v>
      </c>
      <c r="AK718" s="99"/>
      <c r="AL718" s="99"/>
      <c r="AM718" s="110"/>
      <c r="AN718" s="104" t="s">
        <v>623</v>
      </c>
      <c r="AO718" s="100"/>
      <c r="AP718" s="107"/>
      <c r="AQ718" s="105" t="s">
        <v>5348</v>
      </c>
      <c r="AR718" s="107"/>
      <c r="AS718" s="96">
        <v>11</v>
      </c>
      <c r="AT718" s="96" t="s">
        <v>7646</v>
      </c>
    </row>
    <row r="719" spans="1:46" ht="15.75" customHeight="1" x14ac:dyDescent="0.2">
      <c r="A719" s="118">
        <v>20694</v>
      </c>
      <c r="B719" s="127" t="s">
        <v>247</v>
      </c>
      <c r="C719" s="127" t="s">
        <v>527</v>
      </c>
      <c r="D719" s="100" t="s">
        <v>138</v>
      </c>
      <c r="E719" s="101">
        <v>33751</v>
      </c>
      <c r="F719" s="100" t="s">
        <v>110</v>
      </c>
      <c r="G719" s="99" t="s">
        <v>110</v>
      </c>
      <c r="H719" s="100" t="s">
        <v>7868</v>
      </c>
      <c r="I719" s="101">
        <v>41426</v>
      </c>
      <c r="J719" s="100" t="s">
        <v>110</v>
      </c>
      <c r="K719" s="100" t="s">
        <v>4044</v>
      </c>
      <c r="L719" s="100" t="s">
        <v>7869</v>
      </c>
      <c r="M719" s="102" t="s">
        <v>1747</v>
      </c>
      <c r="N719" s="103">
        <v>2013</v>
      </c>
      <c r="O719" s="216" t="s">
        <v>7870</v>
      </c>
      <c r="P719" s="100"/>
      <c r="Q719" s="100" t="s">
        <v>7871</v>
      </c>
      <c r="R719" s="145" t="s">
        <v>7872</v>
      </c>
      <c r="S719" s="99" t="s">
        <v>7873</v>
      </c>
      <c r="T719" s="99" t="s">
        <v>7873</v>
      </c>
      <c r="U719" s="100"/>
      <c r="V719" s="100"/>
      <c r="W719" s="100"/>
      <c r="X719" s="102" t="s">
        <v>16</v>
      </c>
      <c r="Y719" s="99"/>
      <c r="Z719" s="99"/>
      <c r="AA719" s="99">
        <v>1</v>
      </c>
      <c r="AB719" s="105" t="s">
        <v>230</v>
      </c>
      <c r="AC719" s="102" t="s">
        <v>31</v>
      </c>
      <c r="AD719" s="105" t="s">
        <v>37</v>
      </c>
      <c r="AE719" s="105" t="s">
        <v>117</v>
      </c>
      <c r="AF719" s="101">
        <v>41582</v>
      </c>
      <c r="AG719" s="104">
        <v>11</v>
      </c>
      <c r="AH719" s="101"/>
      <c r="AI719" s="104" t="s">
        <v>623</v>
      </c>
      <c r="AJ719" s="105" t="s">
        <v>2362</v>
      </c>
      <c r="AK719" s="99"/>
      <c r="AL719" s="99"/>
      <c r="AM719" s="110"/>
      <c r="AN719" s="104" t="s">
        <v>623</v>
      </c>
      <c r="AO719" s="100"/>
      <c r="AP719" s="107"/>
      <c r="AQ719" s="105" t="s">
        <v>5348</v>
      </c>
      <c r="AR719" s="107"/>
      <c r="AS719" s="96">
        <v>5</v>
      </c>
      <c r="AT719" s="96" t="s">
        <v>7646</v>
      </c>
    </row>
    <row r="720" spans="1:46" ht="15.75" customHeight="1" x14ac:dyDescent="0.2">
      <c r="A720" s="118">
        <v>20695</v>
      </c>
      <c r="B720" s="127" t="s">
        <v>7762</v>
      </c>
      <c r="C720" s="127" t="s">
        <v>2952</v>
      </c>
      <c r="D720" s="100" t="s">
        <v>138</v>
      </c>
      <c r="E720" s="101">
        <v>32036</v>
      </c>
      <c r="F720" s="100" t="s">
        <v>110</v>
      </c>
      <c r="G720" s="99" t="s">
        <v>110</v>
      </c>
      <c r="H720" s="100" t="s">
        <v>7829</v>
      </c>
      <c r="I720" s="101">
        <v>37839</v>
      </c>
      <c r="J720" s="100" t="s">
        <v>110</v>
      </c>
      <c r="K720" s="100" t="s">
        <v>4020</v>
      </c>
      <c r="L720" s="100" t="s">
        <v>7830</v>
      </c>
      <c r="M720" s="102" t="s">
        <v>7831</v>
      </c>
      <c r="N720" s="103">
        <v>2013</v>
      </c>
      <c r="O720" s="216" t="s">
        <v>7832</v>
      </c>
      <c r="P720" s="100" t="s">
        <v>7833</v>
      </c>
      <c r="Q720" s="100" t="s">
        <v>7834</v>
      </c>
      <c r="R720" s="145"/>
      <c r="S720" s="99" t="s">
        <v>7835</v>
      </c>
      <c r="T720" s="99" t="s">
        <v>7835</v>
      </c>
      <c r="U720" s="100" t="s">
        <v>7836</v>
      </c>
      <c r="V720" s="100" t="s">
        <v>2308</v>
      </c>
      <c r="W720" s="100"/>
      <c r="X720" s="102" t="s">
        <v>3012</v>
      </c>
      <c r="Y720" s="99"/>
      <c r="Z720" s="99"/>
      <c r="AA720" s="99">
        <v>1</v>
      </c>
      <c r="AB720" s="105" t="s">
        <v>230</v>
      </c>
      <c r="AC720" s="102" t="s">
        <v>2631</v>
      </c>
      <c r="AD720" s="105" t="s">
        <v>5893</v>
      </c>
      <c r="AE720" s="105" t="s">
        <v>117</v>
      </c>
      <c r="AF720" s="101">
        <v>41579</v>
      </c>
      <c r="AG720" s="104">
        <v>11</v>
      </c>
      <c r="AH720" s="101"/>
      <c r="AI720" s="104" t="s">
        <v>623</v>
      </c>
      <c r="AJ720" s="105" t="s">
        <v>2362</v>
      </c>
      <c r="AK720" s="99"/>
      <c r="AL720" s="99"/>
      <c r="AM720" s="110"/>
      <c r="AN720" s="104" t="s">
        <v>623</v>
      </c>
      <c r="AO720" s="100"/>
      <c r="AP720" s="107"/>
      <c r="AQ720" s="105" t="s">
        <v>5348</v>
      </c>
      <c r="AR720" s="107"/>
      <c r="AS720" s="96">
        <v>9</v>
      </c>
      <c r="AT720" s="96" t="s">
        <v>7646</v>
      </c>
    </row>
    <row r="721" spans="1:46" ht="15.75" customHeight="1" x14ac:dyDescent="0.2">
      <c r="A721" s="118">
        <v>20696</v>
      </c>
      <c r="B721" s="127" t="s">
        <v>7797</v>
      </c>
      <c r="C721" s="127" t="s">
        <v>726</v>
      </c>
      <c r="D721" s="100" t="s">
        <v>138</v>
      </c>
      <c r="E721" s="101">
        <v>32763</v>
      </c>
      <c r="F721" s="100"/>
      <c r="G721" s="99" t="s">
        <v>2014</v>
      </c>
      <c r="H721" s="100" t="s">
        <v>7798</v>
      </c>
      <c r="I721" s="101">
        <v>40535</v>
      </c>
      <c r="J721" s="100" t="s">
        <v>5415</v>
      </c>
      <c r="K721" s="100" t="s">
        <v>4020</v>
      </c>
      <c r="L721" s="100" t="s">
        <v>5476</v>
      </c>
      <c r="M721" s="102" t="s">
        <v>2744</v>
      </c>
      <c r="N721" s="103">
        <v>2011</v>
      </c>
      <c r="O721" s="216" t="s">
        <v>7799</v>
      </c>
      <c r="P721" s="100" t="s">
        <v>7800</v>
      </c>
      <c r="Q721" s="100" t="s">
        <v>7801</v>
      </c>
      <c r="R721" s="145" t="s">
        <v>7802</v>
      </c>
      <c r="S721" s="99" t="s">
        <v>7803</v>
      </c>
      <c r="T721" s="99" t="s">
        <v>7803</v>
      </c>
      <c r="U721" s="100" t="s">
        <v>7804</v>
      </c>
      <c r="V721" s="100" t="s">
        <v>6170</v>
      </c>
      <c r="W721" s="100" t="s">
        <v>7805</v>
      </c>
      <c r="X721" s="102" t="s">
        <v>16</v>
      </c>
      <c r="Y721" s="99"/>
      <c r="Z721" s="99"/>
      <c r="AA721" s="99">
        <v>1</v>
      </c>
      <c r="AB721" s="105" t="s">
        <v>230</v>
      </c>
      <c r="AC721" s="102" t="s">
        <v>2672</v>
      </c>
      <c r="AD721" s="105" t="s">
        <v>2673</v>
      </c>
      <c r="AE721" s="105" t="s">
        <v>226</v>
      </c>
      <c r="AF721" s="101">
        <v>41548</v>
      </c>
      <c r="AG721" s="104">
        <v>10</v>
      </c>
      <c r="AH721" s="101"/>
      <c r="AI721" s="104" t="s">
        <v>623</v>
      </c>
      <c r="AJ721" s="105" t="s">
        <v>163</v>
      </c>
      <c r="AK721" s="99"/>
      <c r="AL721" s="99"/>
      <c r="AM721" s="110">
        <v>41605</v>
      </c>
      <c r="AN721" s="104">
        <v>11</v>
      </c>
      <c r="AO721" s="100"/>
      <c r="AP721" s="107"/>
      <c r="AQ721" s="105"/>
      <c r="AR721" s="107"/>
      <c r="AS721" s="96">
        <v>9</v>
      </c>
      <c r="AT721" s="96" t="s">
        <v>7646</v>
      </c>
    </row>
    <row r="722" spans="1:46" ht="15.75" customHeight="1" x14ac:dyDescent="0.2">
      <c r="A722" s="118">
        <v>20697</v>
      </c>
      <c r="B722" s="127" t="s">
        <v>5270</v>
      </c>
      <c r="C722" s="127" t="s">
        <v>527</v>
      </c>
      <c r="D722" s="100" t="s">
        <v>138</v>
      </c>
      <c r="E722" s="101">
        <v>31456</v>
      </c>
      <c r="F722" s="100"/>
      <c r="G722" s="105" t="s">
        <v>275</v>
      </c>
      <c r="H722" s="102" t="s">
        <v>7909</v>
      </c>
      <c r="I722" s="101">
        <v>39349</v>
      </c>
      <c r="J722" s="102" t="s">
        <v>5415</v>
      </c>
      <c r="K722" s="102" t="s">
        <v>4044</v>
      </c>
      <c r="L722" s="102" t="s">
        <v>7910</v>
      </c>
      <c r="M722" s="102" t="s">
        <v>1747</v>
      </c>
      <c r="N722" s="103">
        <v>2010</v>
      </c>
      <c r="O722" s="216" t="s">
        <v>7911</v>
      </c>
      <c r="P722" s="100"/>
      <c r="Q722" s="102" t="s">
        <v>7912</v>
      </c>
      <c r="R722" s="145"/>
      <c r="S722" s="105" t="s">
        <v>7913</v>
      </c>
      <c r="T722" s="105" t="s">
        <v>7914</v>
      </c>
      <c r="U722" s="102" t="s">
        <v>7915</v>
      </c>
      <c r="V722" s="102" t="s">
        <v>4152</v>
      </c>
      <c r="W722" s="102" t="s">
        <v>7916</v>
      </c>
      <c r="X722" s="102" t="s">
        <v>3012</v>
      </c>
      <c r="Y722" s="99"/>
      <c r="Z722" s="99"/>
      <c r="AA722" s="99">
        <v>1</v>
      </c>
      <c r="AB722" s="105" t="s">
        <v>230</v>
      </c>
      <c r="AC722" s="102" t="s">
        <v>2632</v>
      </c>
      <c r="AD722" s="105" t="s">
        <v>2634</v>
      </c>
      <c r="AE722" s="105" t="s">
        <v>226</v>
      </c>
      <c r="AF722" s="101">
        <v>41590</v>
      </c>
      <c r="AG722" s="104">
        <v>11</v>
      </c>
      <c r="AH722" s="101"/>
      <c r="AI722" s="104" t="s">
        <v>623</v>
      </c>
      <c r="AJ722" s="105" t="s">
        <v>2362</v>
      </c>
      <c r="AK722" s="99"/>
      <c r="AL722" s="99"/>
      <c r="AM722" s="110"/>
      <c r="AN722" s="104" t="s">
        <v>623</v>
      </c>
      <c r="AO722" s="100"/>
      <c r="AP722" s="107"/>
      <c r="AQ722" s="105"/>
      <c r="AR722" s="107"/>
      <c r="AS722" s="96">
        <v>2</v>
      </c>
      <c r="AT722" s="96" t="s">
        <v>7646</v>
      </c>
    </row>
    <row r="723" spans="1:46" ht="15.75" customHeight="1" x14ac:dyDescent="0.2">
      <c r="A723" s="118">
        <v>20698</v>
      </c>
      <c r="B723" s="127" t="s">
        <v>247</v>
      </c>
      <c r="C723" s="127" t="s">
        <v>205</v>
      </c>
      <c r="D723" s="100" t="s">
        <v>138</v>
      </c>
      <c r="E723" s="101">
        <v>30448</v>
      </c>
      <c r="F723" s="100" t="s">
        <v>110</v>
      </c>
      <c r="G723" s="99" t="s">
        <v>110</v>
      </c>
      <c r="H723" s="100" t="s">
        <v>7885</v>
      </c>
      <c r="I723" s="101">
        <v>40475</v>
      </c>
      <c r="J723" s="100" t="s">
        <v>110</v>
      </c>
      <c r="K723" s="100" t="s">
        <v>4020</v>
      </c>
      <c r="L723" s="100" t="s">
        <v>7886</v>
      </c>
      <c r="M723" s="102" t="s">
        <v>7887</v>
      </c>
      <c r="N723" s="103">
        <v>2007</v>
      </c>
      <c r="O723" s="216" t="s">
        <v>7882</v>
      </c>
      <c r="P723" s="100"/>
      <c r="Q723" s="100" t="s">
        <v>7881</v>
      </c>
      <c r="R723" s="145"/>
      <c r="S723" s="99" t="s">
        <v>7883</v>
      </c>
      <c r="T723" s="99" t="s">
        <v>7884</v>
      </c>
      <c r="U723" s="100"/>
      <c r="V723" s="100"/>
      <c r="W723" s="100"/>
      <c r="X723" s="102" t="s">
        <v>3012</v>
      </c>
      <c r="Y723" s="99"/>
      <c r="Z723" s="99"/>
      <c r="AA723" s="99">
        <v>1</v>
      </c>
      <c r="AB723" s="105" t="s">
        <v>230</v>
      </c>
      <c r="AC723" s="102" t="s">
        <v>45</v>
      </c>
      <c r="AD723" s="105" t="s">
        <v>46</v>
      </c>
      <c r="AE723" s="105" t="s">
        <v>117</v>
      </c>
      <c r="AF723" s="101">
        <v>41589</v>
      </c>
      <c r="AG723" s="104">
        <v>11</v>
      </c>
      <c r="AH723" s="101"/>
      <c r="AI723" s="104" t="s">
        <v>623</v>
      </c>
      <c r="AJ723" s="105" t="s">
        <v>2362</v>
      </c>
      <c r="AK723" s="99"/>
      <c r="AL723" s="99"/>
      <c r="AM723" s="110"/>
      <c r="AN723" s="104" t="s">
        <v>623</v>
      </c>
      <c r="AO723" s="100"/>
      <c r="AP723" s="107"/>
      <c r="AQ723" s="105"/>
      <c r="AR723" s="107"/>
      <c r="AS723" s="96">
        <v>5</v>
      </c>
      <c r="AT723" s="96" t="s">
        <v>7646</v>
      </c>
    </row>
    <row r="724" spans="1:46" ht="15.75" customHeight="1" x14ac:dyDescent="0.2">
      <c r="A724" s="118">
        <v>20699</v>
      </c>
      <c r="B724" s="127" t="s">
        <v>7888</v>
      </c>
      <c r="C724" s="127" t="s">
        <v>487</v>
      </c>
      <c r="D724" s="100" t="s">
        <v>109</v>
      </c>
      <c r="E724" s="101">
        <v>30435</v>
      </c>
      <c r="F724" s="100"/>
      <c r="G724" s="99"/>
      <c r="H724" s="100" t="s">
        <v>7906</v>
      </c>
      <c r="I724" s="101">
        <v>36264</v>
      </c>
      <c r="J724" s="100" t="s">
        <v>110</v>
      </c>
      <c r="K724" s="100" t="s">
        <v>4020</v>
      </c>
      <c r="L724" s="100"/>
      <c r="M724" s="102"/>
      <c r="N724" s="103"/>
      <c r="O724" s="216" t="s">
        <v>7889</v>
      </c>
      <c r="P724" s="100"/>
      <c r="Q724" s="100" t="s">
        <v>7907</v>
      </c>
      <c r="R724" s="145"/>
      <c r="S724" s="99" t="s">
        <v>7908</v>
      </c>
      <c r="T724" s="99" t="s">
        <v>7908</v>
      </c>
      <c r="U724" s="102"/>
      <c r="V724" s="102"/>
      <c r="W724" s="100"/>
      <c r="X724" s="102" t="s">
        <v>8</v>
      </c>
      <c r="Y724" s="99" t="s">
        <v>2971</v>
      </c>
      <c r="Z724" s="99"/>
      <c r="AA724" s="99">
        <v>4</v>
      </c>
      <c r="AB724" s="105" t="s">
        <v>116</v>
      </c>
      <c r="AC724" s="102" t="s">
        <v>7918</v>
      </c>
      <c r="AD724" s="105"/>
      <c r="AE724" s="105" t="s">
        <v>117</v>
      </c>
      <c r="AF724" s="101"/>
      <c r="AG724" s="104" t="s">
        <v>623</v>
      </c>
      <c r="AH724" s="101">
        <v>41579</v>
      </c>
      <c r="AI724" s="104">
        <v>11</v>
      </c>
      <c r="AJ724" s="105" t="s">
        <v>119</v>
      </c>
      <c r="AK724" s="99"/>
      <c r="AL724" s="99"/>
      <c r="AM724" s="110"/>
      <c r="AN724" s="104" t="s">
        <v>623</v>
      </c>
      <c r="AO724" s="100"/>
      <c r="AP724" s="107"/>
      <c r="AQ724" s="105"/>
      <c r="AR724" s="107"/>
      <c r="AS724" s="96">
        <v>4</v>
      </c>
      <c r="AT724" s="96" t="s">
        <v>7647</v>
      </c>
    </row>
    <row r="725" spans="1:46" ht="15.75" customHeight="1" x14ac:dyDescent="0.2">
      <c r="A725" s="118">
        <v>20700</v>
      </c>
      <c r="B725" s="127" t="s">
        <v>7921</v>
      </c>
      <c r="C725" s="127" t="s">
        <v>637</v>
      </c>
      <c r="D725" s="100" t="s">
        <v>138</v>
      </c>
      <c r="E725" s="101">
        <v>33486</v>
      </c>
      <c r="F725" s="100" t="s">
        <v>110</v>
      </c>
      <c r="G725" s="99" t="s">
        <v>110</v>
      </c>
      <c r="H725" s="100" t="s">
        <v>7930</v>
      </c>
      <c r="I725" s="101">
        <v>38888</v>
      </c>
      <c r="J725" s="100" t="s">
        <v>110</v>
      </c>
      <c r="K725" s="100" t="s">
        <v>4020</v>
      </c>
      <c r="L725" s="100" t="s">
        <v>7931</v>
      </c>
      <c r="M725" s="102" t="s">
        <v>2222</v>
      </c>
      <c r="N725" s="103">
        <v>2013</v>
      </c>
      <c r="O725" s="216" t="s">
        <v>7932</v>
      </c>
      <c r="P725" s="100"/>
      <c r="Q725" s="100" t="s">
        <v>7933</v>
      </c>
      <c r="R725" s="145" t="s">
        <v>7934</v>
      </c>
      <c r="S725" s="99" t="s">
        <v>7935</v>
      </c>
      <c r="T725" s="99" t="s">
        <v>7935</v>
      </c>
      <c r="U725" s="100"/>
      <c r="V725" s="100"/>
      <c r="W725" s="100"/>
      <c r="X725" s="102" t="s">
        <v>16</v>
      </c>
      <c r="Y725" s="99"/>
      <c r="Z725" s="99"/>
      <c r="AA725" s="99">
        <v>1</v>
      </c>
      <c r="AB725" s="105" t="s">
        <v>230</v>
      </c>
      <c r="AC725" s="102" t="s">
        <v>31</v>
      </c>
      <c r="AD725" s="105" t="s">
        <v>37</v>
      </c>
      <c r="AE725" s="105" t="s">
        <v>117</v>
      </c>
      <c r="AF725" s="101">
        <v>41596</v>
      </c>
      <c r="AG725" s="104">
        <v>11</v>
      </c>
      <c r="AH725" s="101"/>
      <c r="AI725" s="104" t="s">
        <v>623</v>
      </c>
      <c r="AJ725" s="105" t="s">
        <v>2362</v>
      </c>
      <c r="AK725" s="99"/>
      <c r="AL725" s="99"/>
      <c r="AM725" s="110"/>
      <c r="AN725" s="104" t="s">
        <v>623</v>
      </c>
      <c r="AO725" s="100"/>
      <c r="AP725" s="107"/>
      <c r="AQ725" s="105"/>
      <c r="AR725" s="107"/>
      <c r="AS725" s="96">
        <v>9</v>
      </c>
      <c r="AT725" s="96" t="s">
        <v>7646</v>
      </c>
    </row>
    <row r="726" spans="1:46" ht="15.75" customHeight="1" x14ac:dyDescent="0.2">
      <c r="A726" s="118">
        <v>20701</v>
      </c>
      <c r="B726" s="127" t="s">
        <v>7922</v>
      </c>
      <c r="C726" s="127" t="s">
        <v>248</v>
      </c>
      <c r="D726" s="100" t="s">
        <v>138</v>
      </c>
      <c r="E726" s="101">
        <v>32852</v>
      </c>
      <c r="F726" s="100" t="s">
        <v>564</v>
      </c>
      <c r="G726" s="99" t="s">
        <v>564</v>
      </c>
      <c r="H726" s="100" t="s">
        <v>7936</v>
      </c>
      <c r="I726" s="101">
        <v>41032</v>
      </c>
      <c r="J726" s="100" t="s">
        <v>564</v>
      </c>
      <c r="K726" s="100" t="s">
        <v>4020</v>
      </c>
      <c r="L726" s="100" t="s">
        <v>4184</v>
      </c>
      <c r="M726" s="102" t="s">
        <v>1747</v>
      </c>
      <c r="N726" s="103">
        <v>2012</v>
      </c>
      <c r="O726" s="216" t="s">
        <v>7923</v>
      </c>
      <c r="P726" s="100"/>
      <c r="Q726" s="100" t="s">
        <v>7938</v>
      </c>
      <c r="R726" s="145"/>
      <c r="S726" s="99" t="s">
        <v>7937</v>
      </c>
      <c r="T726" s="99" t="s">
        <v>7937</v>
      </c>
      <c r="U726" s="100"/>
      <c r="V726" s="100"/>
      <c r="W726" s="100"/>
      <c r="X726" s="102" t="s">
        <v>16</v>
      </c>
      <c r="Y726" s="99"/>
      <c r="Z726" s="99"/>
      <c r="AA726" s="99">
        <v>1</v>
      </c>
      <c r="AB726" s="105" t="s">
        <v>230</v>
      </c>
      <c r="AC726" s="102" t="s">
        <v>31</v>
      </c>
      <c r="AD726" s="105" t="s">
        <v>37</v>
      </c>
      <c r="AE726" s="105" t="s">
        <v>117</v>
      </c>
      <c r="AF726" s="101">
        <v>41596</v>
      </c>
      <c r="AG726" s="104">
        <v>11</v>
      </c>
      <c r="AH726" s="101"/>
      <c r="AI726" s="104" t="s">
        <v>623</v>
      </c>
      <c r="AJ726" s="105" t="s">
        <v>2362</v>
      </c>
      <c r="AK726" s="99"/>
      <c r="AL726" s="99"/>
      <c r="AM726" s="110"/>
      <c r="AN726" s="104" t="s">
        <v>623</v>
      </c>
      <c r="AO726" s="100"/>
      <c r="AP726" s="107"/>
      <c r="AQ726" s="105"/>
      <c r="AR726" s="107"/>
      <c r="AS726" s="96">
        <v>12</v>
      </c>
      <c r="AT726" s="96" t="s">
        <v>7646</v>
      </c>
    </row>
    <row r="727" spans="1:46" ht="15.75" customHeight="1" x14ac:dyDescent="0.2">
      <c r="A727" s="118">
        <v>20702</v>
      </c>
      <c r="B727" s="127" t="s">
        <v>2433</v>
      </c>
      <c r="C727" s="127" t="s">
        <v>7924</v>
      </c>
      <c r="D727" s="100" t="s">
        <v>138</v>
      </c>
      <c r="E727" s="101">
        <v>32793</v>
      </c>
      <c r="F727" s="100" t="s">
        <v>110</v>
      </c>
      <c r="G727" s="99" t="s">
        <v>110</v>
      </c>
      <c r="H727" s="100" t="s">
        <v>7926</v>
      </c>
      <c r="I727" s="101">
        <v>40463</v>
      </c>
      <c r="J727" s="100" t="s">
        <v>110</v>
      </c>
      <c r="K727" s="100" t="s">
        <v>4044</v>
      </c>
      <c r="L727" s="100" t="s">
        <v>7927</v>
      </c>
      <c r="M727" s="102" t="s">
        <v>1747</v>
      </c>
      <c r="N727" s="103">
        <v>2010</v>
      </c>
      <c r="O727" s="216" t="s">
        <v>7925</v>
      </c>
      <c r="P727" s="100"/>
      <c r="Q727" s="100" t="s">
        <v>7962</v>
      </c>
      <c r="R727" s="145"/>
      <c r="S727" s="99" t="s">
        <v>7928</v>
      </c>
      <c r="T727" s="99" t="s">
        <v>7928</v>
      </c>
      <c r="U727" s="100" t="s">
        <v>7929</v>
      </c>
      <c r="V727" s="100"/>
      <c r="W727" s="100"/>
      <c r="X727" s="102" t="s">
        <v>16</v>
      </c>
      <c r="Y727" s="99"/>
      <c r="Z727" s="99"/>
      <c r="AA727" s="99">
        <v>1</v>
      </c>
      <c r="AB727" s="105" t="s">
        <v>230</v>
      </c>
      <c r="AC727" s="102" t="s">
        <v>31</v>
      </c>
      <c r="AD727" s="105" t="s">
        <v>37</v>
      </c>
      <c r="AE727" s="105" t="s">
        <v>117</v>
      </c>
      <c r="AF727" s="101">
        <v>41596</v>
      </c>
      <c r="AG727" s="104">
        <v>11</v>
      </c>
      <c r="AH727" s="101"/>
      <c r="AI727" s="104" t="s">
        <v>623</v>
      </c>
      <c r="AJ727" s="105" t="s">
        <v>2362</v>
      </c>
      <c r="AK727" s="99"/>
      <c r="AL727" s="99"/>
      <c r="AM727" s="110"/>
      <c r="AN727" s="104" t="s">
        <v>623</v>
      </c>
      <c r="AO727" s="100"/>
      <c r="AP727" s="107"/>
      <c r="AQ727" s="105"/>
      <c r="AR727" s="107"/>
      <c r="AS727" s="96">
        <v>10</v>
      </c>
      <c r="AT727" s="96" t="s">
        <v>7646</v>
      </c>
    </row>
    <row r="728" spans="1:46" ht="15.75" customHeight="1" x14ac:dyDescent="0.2">
      <c r="A728" s="118">
        <v>20703</v>
      </c>
      <c r="B728" s="329" t="s">
        <v>7963</v>
      </c>
      <c r="C728" s="329" t="s">
        <v>527</v>
      </c>
      <c r="D728" s="331" t="s">
        <v>138</v>
      </c>
      <c r="E728" s="117">
        <v>33087</v>
      </c>
      <c r="G728" s="111" t="s">
        <v>336</v>
      </c>
      <c r="H728" s="100" t="s">
        <v>7967</v>
      </c>
      <c r="I728" s="117">
        <v>38861</v>
      </c>
      <c r="J728" s="104" t="s">
        <v>252</v>
      </c>
      <c r="K728" s="104" t="s">
        <v>4020</v>
      </c>
      <c r="L728" s="104" t="s">
        <v>4046</v>
      </c>
      <c r="O728" s="333" t="s">
        <v>7968</v>
      </c>
      <c r="P728" s="100"/>
      <c r="Q728" s="100" t="s">
        <v>7969</v>
      </c>
      <c r="S728" s="111" t="s">
        <v>7970</v>
      </c>
      <c r="T728" s="111" t="s">
        <v>7970</v>
      </c>
      <c r="U728" s="104" t="s">
        <v>7989</v>
      </c>
      <c r="W728" s="100"/>
      <c r="X728" s="331" t="s">
        <v>16</v>
      </c>
      <c r="AA728" s="99">
        <v>1</v>
      </c>
      <c r="AB728" s="105" t="s">
        <v>230</v>
      </c>
      <c r="AC728" s="102" t="s">
        <v>31</v>
      </c>
      <c r="AD728" s="105" t="s">
        <v>37</v>
      </c>
      <c r="AE728" s="105" t="s">
        <v>117</v>
      </c>
      <c r="AF728" s="117">
        <v>41603</v>
      </c>
      <c r="AG728" s="104">
        <v>11</v>
      </c>
      <c r="AI728" s="104" t="s">
        <v>623</v>
      </c>
      <c r="AJ728" s="330" t="s">
        <v>2362</v>
      </c>
      <c r="AN728" s="104" t="s">
        <v>623</v>
      </c>
      <c r="AS728" s="96">
        <v>8</v>
      </c>
      <c r="AT728" s="96" t="s">
        <v>7646</v>
      </c>
    </row>
    <row r="729" spans="1:46" ht="15.75" customHeight="1" x14ac:dyDescent="0.2">
      <c r="A729" s="118">
        <v>20704</v>
      </c>
      <c r="B729" s="329" t="s">
        <v>7964</v>
      </c>
      <c r="C729" s="329" t="s">
        <v>137</v>
      </c>
      <c r="D729" s="331" t="s">
        <v>138</v>
      </c>
      <c r="E729" s="117">
        <v>32647</v>
      </c>
      <c r="G729" s="111" t="s">
        <v>312</v>
      </c>
      <c r="H729" s="100" t="s">
        <v>8007</v>
      </c>
      <c r="I729" s="117">
        <v>39141</v>
      </c>
      <c r="J729" s="104" t="s">
        <v>312</v>
      </c>
      <c r="K729" s="104" t="s">
        <v>134</v>
      </c>
      <c r="L729" s="104" t="s">
        <v>681</v>
      </c>
      <c r="M729" s="104" t="s">
        <v>1976</v>
      </c>
      <c r="O729" s="333" t="s">
        <v>7973</v>
      </c>
      <c r="P729" s="100"/>
      <c r="Q729" s="102" t="s">
        <v>7971</v>
      </c>
      <c r="S729" s="111" t="s">
        <v>8008</v>
      </c>
      <c r="T729" s="111" t="s">
        <v>8009</v>
      </c>
      <c r="W729" s="100"/>
      <c r="X729" s="331" t="s">
        <v>16</v>
      </c>
      <c r="AA729" s="99">
        <v>1</v>
      </c>
      <c r="AB729" s="105" t="s">
        <v>230</v>
      </c>
      <c r="AC729" s="102" t="s">
        <v>31</v>
      </c>
      <c r="AD729" s="105" t="s">
        <v>37</v>
      </c>
      <c r="AE729" s="105" t="s">
        <v>117</v>
      </c>
      <c r="AF729" s="117">
        <v>41603</v>
      </c>
      <c r="AG729" s="104">
        <v>11</v>
      </c>
      <c r="AI729" s="104" t="s">
        <v>623</v>
      </c>
      <c r="AJ729" s="330" t="s">
        <v>2362</v>
      </c>
      <c r="AN729" s="104" t="s">
        <v>623</v>
      </c>
      <c r="AS729" s="96">
        <v>5</v>
      </c>
      <c r="AT729" s="96" t="s">
        <v>7646</v>
      </c>
    </row>
    <row r="730" spans="1:46" ht="15.75" customHeight="1" x14ac:dyDescent="0.2">
      <c r="A730" s="118">
        <v>20705</v>
      </c>
      <c r="B730" s="329" t="s">
        <v>450</v>
      </c>
      <c r="C730" s="329" t="s">
        <v>494</v>
      </c>
      <c r="D730" s="331" t="s">
        <v>138</v>
      </c>
      <c r="H730" s="100"/>
      <c r="P730" s="100"/>
      <c r="Q730" s="100"/>
      <c r="W730" s="100"/>
      <c r="X730" s="331" t="s">
        <v>3012</v>
      </c>
      <c r="AA730" s="99">
        <v>1</v>
      </c>
      <c r="AB730" s="105" t="s">
        <v>230</v>
      </c>
      <c r="AC730" s="331" t="s">
        <v>2632</v>
      </c>
      <c r="AD730" s="152" t="s">
        <v>2633</v>
      </c>
      <c r="AE730" s="330" t="s">
        <v>226</v>
      </c>
      <c r="AF730" s="117">
        <v>41605</v>
      </c>
      <c r="AG730" s="104">
        <v>11</v>
      </c>
      <c r="AI730" s="104" t="s">
        <v>623</v>
      </c>
      <c r="AJ730" s="330" t="s">
        <v>2362</v>
      </c>
      <c r="AS730" s="96" t="s">
        <v>623</v>
      </c>
      <c r="AT730" s="96" t="s">
        <v>7646</v>
      </c>
    </row>
    <row r="731" spans="1:46" ht="15.75" customHeight="1" x14ac:dyDescent="0.2">
      <c r="A731" s="118">
        <v>20706</v>
      </c>
      <c r="B731" s="329" t="s">
        <v>7965</v>
      </c>
      <c r="C731" s="329" t="s">
        <v>472</v>
      </c>
      <c r="D731" s="331" t="s">
        <v>138</v>
      </c>
      <c r="E731" s="117">
        <v>33598</v>
      </c>
      <c r="F731" s="104" t="s">
        <v>631</v>
      </c>
      <c r="G731" s="111" t="s">
        <v>631</v>
      </c>
      <c r="H731" s="100" t="s">
        <v>7998</v>
      </c>
      <c r="I731" s="117">
        <v>41449</v>
      </c>
      <c r="J731" s="104" t="s">
        <v>631</v>
      </c>
      <c r="K731" s="104" t="s">
        <v>4020</v>
      </c>
      <c r="L731" s="104" t="s">
        <v>143</v>
      </c>
      <c r="M731" s="104" t="s">
        <v>1976</v>
      </c>
      <c r="N731" s="104">
        <v>2013</v>
      </c>
      <c r="O731" s="333" t="s">
        <v>7993</v>
      </c>
      <c r="P731" s="100"/>
      <c r="Q731" s="102" t="s">
        <v>7972</v>
      </c>
      <c r="S731" s="111" t="s">
        <v>7999</v>
      </c>
      <c r="U731" s="104" t="s">
        <v>8000</v>
      </c>
      <c r="V731" s="104" t="s">
        <v>4152</v>
      </c>
      <c r="W731" s="100" t="s">
        <v>8001</v>
      </c>
      <c r="X731" s="331" t="s">
        <v>16</v>
      </c>
      <c r="AA731" s="99">
        <v>1</v>
      </c>
      <c r="AB731" s="105" t="s">
        <v>230</v>
      </c>
      <c r="AC731" s="331" t="s">
        <v>31</v>
      </c>
      <c r="AD731" s="105" t="s">
        <v>37</v>
      </c>
      <c r="AE731" s="105" t="s">
        <v>117</v>
      </c>
      <c r="AF731" s="117">
        <v>41603</v>
      </c>
      <c r="AG731" s="104">
        <v>11</v>
      </c>
      <c r="AI731" s="104" t="s">
        <v>623</v>
      </c>
      <c r="AJ731" s="330" t="s">
        <v>2362</v>
      </c>
      <c r="AS731" s="96">
        <v>12</v>
      </c>
      <c r="AT731" s="96" t="s">
        <v>7646</v>
      </c>
    </row>
    <row r="732" spans="1:46" ht="15.75" customHeight="1" x14ac:dyDescent="0.2">
      <c r="A732" s="118">
        <v>20707</v>
      </c>
      <c r="B732" s="329" t="s">
        <v>7966</v>
      </c>
      <c r="C732" s="329" t="s">
        <v>650</v>
      </c>
      <c r="D732" s="331" t="s">
        <v>138</v>
      </c>
      <c r="E732" s="117">
        <v>30682</v>
      </c>
      <c r="H732" s="100"/>
      <c r="O732" s="333" t="s">
        <v>7974</v>
      </c>
      <c r="P732" s="100"/>
      <c r="Q732" s="100"/>
      <c r="W732" s="100"/>
      <c r="X732" s="331" t="s">
        <v>16</v>
      </c>
      <c r="AA732" s="99">
        <v>1</v>
      </c>
      <c r="AB732" s="105" t="s">
        <v>230</v>
      </c>
      <c r="AC732" s="331" t="s">
        <v>31</v>
      </c>
      <c r="AD732" s="105" t="s">
        <v>37</v>
      </c>
      <c r="AE732" s="105" t="s">
        <v>117</v>
      </c>
      <c r="AF732" s="117">
        <v>41603</v>
      </c>
      <c r="AG732" s="104">
        <v>11</v>
      </c>
      <c r="AI732" s="104" t="s">
        <v>623</v>
      </c>
      <c r="AJ732" s="330" t="s">
        <v>2362</v>
      </c>
      <c r="AS732" s="96">
        <v>1</v>
      </c>
      <c r="AT732" s="96" t="s">
        <v>7646</v>
      </c>
    </row>
    <row r="733" spans="1:46" ht="15.75" customHeight="1" x14ac:dyDescent="0.2">
      <c r="A733" s="118">
        <v>20708</v>
      </c>
      <c r="B733" s="115" t="s">
        <v>7975</v>
      </c>
      <c r="C733" s="115" t="s">
        <v>2957</v>
      </c>
      <c r="D733" s="104" t="s">
        <v>138</v>
      </c>
      <c r="E733" s="117">
        <v>32649</v>
      </c>
      <c r="F733" s="104" t="s">
        <v>312</v>
      </c>
      <c r="G733" s="111" t="s">
        <v>312</v>
      </c>
      <c r="H733" s="100" t="s">
        <v>7991</v>
      </c>
      <c r="I733" s="117">
        <v>39192</v>
      </c>
      <c r="J733" s="104" t="s">
        <v>2464</v>
      </c>
      <c r="K733" s="104" t="s">
        <v>4020</v>
      </c>
      <c r="L733" s="104" t="s">
        <v>7992</v>
      </c>
      <c r="M733" s="104" t="s">
        <v>4298</v>
      </c>
      <c r="O733" s="333" t="s">
        <v>7976</v>
      </c>
      <c r="P733" s="100"/>
      <c r="Q733" s="100" t="s">
        <v>7984</v>
      </c>
      <c r="S733" s="111" t="s">
        <v>7994</v>
      </c>
      <c r="W733" s="100"/>
      <c r="X733" s="104" t="s">
        <v>17</v>
      </c>
      <c r="AA733" s="99">
        <v>1</v>
      </c>
      <c r="AB733" s="105" t="s">
        <v>230</v>
      </c>
      <c r="AC733" s="104" t="s">
        <v>31</v>
      </c>
      <c r="AD733" s="152" t="s">
        <v>33</v>
      </c>
      <c r="AE733" s="111" t="s">
        <v>117</v>
      </c>
      <c r="AG733" s="104" t="s">
        <v>623</v>
      </c>
      <c r="AI733" s="104" t="s">
        <v>623</v>
      </c>
      <c r="AJ733" s="330" t="s">
        <v>2362</v>
      </c>
      <c r="AS733" s="111">
        <v>5</v>
      </c>
    </row>
    <row r="734" spans="1:46" ht="15.75" customHeight="1" x14ac:dyDescent="0.2">
      <c r="A734" s="118">
        <v>20709</v>
      </c>
      <c r="B734" s="115" t="s">
        <v>7977</v>
      </c>
      <c r="C734" s="115" t="s">
        <v>122</v>
      </c>
      <c r="D734" s="104" t="s">
        <v>138</v>
      </c>
      <c r="E734" s="117">
        <v>32782</v>
      </c>
      <c r="F734" s="104" t="s">
        <v>162</v>
      </c>
      <c r="G734" s="111" t="s">
        <v>162</v>
      </c>
      <c r="H734" s="100" t="s">
        <v>7995</v>
      </c>
      <c r="I734" s="117">
        <v>40941</v>
      </c>
      <c r="J734" s="104" t="s">
        <v>162</v>
      </c>
      <c r="K734" s="104" t="s">
        <v>4020</v>
      </c>
      <c r="L734" s="104" t="s">
        <v>143</v>
      </c>
      <c r="M734" s="104" t="s">
        <v>1976</v>
      </c>
      <c r="N734" s="104">
        <v>2011</v>
      </c>
      <c r="O734" s="333" t="s">
        <v>7978</v>
      </c>
      <c r="P734" s="100"/>
      <c r="Q734" s="100" t="s">
        <v>7985</v>
      </c>
      <c r="S734" s="111" t="s">
        <v>7996</v>
      </c>
      <c r="T734" s="111" t="s">
        <v>7997</v>
      </c>
      <c r="W734" s="100"/>
      <c r="X734" s="104" t="s">
        <v>16</v>
      </c>
      <c r="AA734" s="99">
        <v>1</v>
      </c>
      <c r="AB734" s="105" t="s">
        <v>230</v>
      </c>
      <c r="AC734" s="104" t="s">
        <v>31</v>
      </c>
      <c r="AD734" s="152" t="s">
        <v>37</v>
      </c>
      <c r="AE734" s="111" t="s">
        <v>117</v>
      </c>
      <c r="AG734" s="104" t="s">
        <v>623</v>
      </c>
      <c r="AI734" s="104" t="s">
        <v>623</v>
      </c>
      <c r="AJ734" s="330" t="s">
        <v>2362</v>
      </c>
      <c r="AS734" s="111">
        <v>10</v>
      </c>
    </row>
    <row r="735" spans="1:46" ht="15.75" customHeight="1" x14ac:dyDescent="0.2">
      <c r="A735" s="118">
        <v>20710</v>
      </c>
      <c r="B735" s="115" t="s">
        <v>7979</v>
      </c>
      <c r="C735" s="115" t="s">
        <v>109</v>
      </c>
      <c r="H735" s="100"/>
      <c r="O735" s="333" t="s">
        <v>7980</v>
      </c>
      <c r="P735" s="100"/>
      <c r="Q735" s="100"/>
      <c r="W735" s="100"/>
      <c r="X735" s="104" t="s">
        <v>12</v>
      </c>
      <c r="Y735" s="99" t="s">
        <v>308</v>
      </c>
      <c r="AA735" s="99">
        <v>2</v>
      </c>
      <c r="AB735" s="330" t="s">
        <v>611</v>
      </c>
      <c r="AC735" s="104" t="s">
        <v>54</v>
      </c>
      <c r="AD735" s="152" t="s">
        <v>55</v>
      </c>
      <c r="AE735" s="111" t="s">
        <v>117</v>
      </c>
      <c r="AG735" s="104" t="s">
        <v>623</v>
      </c>
      <c r="AH735" s="117">
        <v>41617</v>
      </c>
      <c r="AI735" s="104">
        <v>12</v>
      </c>
      <c r="AJ735" s="330" t="s">
        <v>119</v>
      </c>
    </row>
    <row r="736" spans="1:46" ht="15.75" customHeight="1" x14ac:dyDescent="0.2">
      <c r="A736" s="118">
        <v>20711</v>
      </c>
      <c r="B736" s="115" t="s">
        <v>6121</v>
      </c>
      <c r="C736" s="115" t="s">
        <v>1094</v>
      </c>
      <c r="D736" s="104" t="s">
        <v>138</v>
      </c>
      <c r="E736" s="117">
        <v>31973</v>
      </c>
      <c r="G736" s="111" t="s">
        <v>110</v>
      </c>
      <c r="H736" s="100" t="s">
        <v>8002</v>
      </c>
      <c r="I736" s="117">
        <v>40264</v>
      </c>
      <c r="J736" s="104" t="s">
        <v>110</v>
      </c>
      <c r="K736" s="104" t="s">
        <v>4020</v>
      </c>
      <c r="L736" s="104" t="s">
        <v>8003</v>
      </c>
      <c r="M736" s="104" t="s">
        <v>2222</v>
      </c>
      <c r="N736" s="104">
        <v>2011</v>
      </c>
      <c r="O736" s="333" t="s">
        <v>7981</v>
      </c>
      <c r="Q736" s="100" t="s">
        <v>7986</v>
      </c>
      <c r="S736" s="111" t="s">
        <v>8004</v>
      </c>
      <c r="U736" s="104" t="s">
        <v>8005</v>
      </c>
      <c r="V736" s="104" t="s">
        <v>4097</v>
      </c>
      <c r="W736" s="100" t="s">
        <v>8006</v>
      </c>
      <c r="X736" s="104" t="s">
        <v>17</v>
      </c>
      <c r="AA736" s="99">
        <v>1</v>
      </c>
      <c r="AB736" s="111" t="s">
        <v>230</v>
      </c>
      <c r="AC736" s="104" t="s">
        <v>31</v>
      </c>
      <c r="AD736" s="152" t="s">
        <v>33</v>
      </c>
      <c r="AE736" s="111" t="s">
        <v>117</v>
      </c>
      <c r="AG736" s="104" t="s">
        <v>623</v>
      </c>
      <c r="AI736" s="104" t="s">
        <v>623</v>
      </c>
      <c r="AJ736" s="330" t="s">
        <v>2362</v>
      </c>
    </row>
    <row r="737" spans="1:36" ht="15.75" customHeight="1" x14ac:dyDescent="0.2">
      <c r="A737" s="118">
        <v>20712</v>
      </c>
      <c r="B737" s="115" t="s">
        <v>1771</v>
      </c>
      <c r="C737" s="115" t="s">
        <v>527</v>
      </c>
      <c r="D737" s="104" t="s">
        <v>138</v>
      </c>
      <c r="E737" s="117">
        <v>33860</v>
      </c>
      <c r="F737" s="104" t="s">
        <v>153</v>
      </c>
      <c r="G737" s="111" t="s">
        <v>153</v>
      </c>
      <c r="H737" s="100" t="s">
        <v>8011</v>
      </c>
      <c r="I737" s="117">
        <v>39184</v>
      </c>
      <c r="J737" s="104" t="s">
        <v>153</v>
      </c>
      <c r="K737" s="104" t="s">
        <v>4020</v>
      </c>
      <c r="L737" s="104" t="s">
        <v>6453</v>
      </c>
      <c r="M737" s="104" t="s">
        <v>1747</v>
      </c>
      <c r="N737" s="104">
        <v>2013</v>
      </c>
      <c r="O737" s="333" t="s">
        <v>7982</v>
      </c>
      <c r="Q737" s="100" t="s">
        <v>8010</v>
      </c>
      <c r="S737" s="111" t="s">
        <v>8012</v>
      </c>
      <c r="T737" s="111" t="s">
        <v>8013</v>
      </c>
      <c r="U737" s="104" t="s">
        <v>4151</v>
      </c>
      <c r="V737" s="104" t="s">
        <v>7620</v>
      </c>
      <c r="W737" s="100" t="s">
        <v>1770</v>
      </c>
      <c r="X737" s="104" t="s">
        <v>17</v>
      </c>
      <c r="AA737" s="99">
        <v>1</v>
      </c>
      <c r="AB737" s="111" t="s">
        <v>230</v>
      </c>
      <c r="AC737" s="104" t="s">
        <v>58</v>
      </c>
      <c r="AD737" s="152" t="s">
        <v>2977</v>
      </c>
      <c r="AE737" s="111" t="s">
        <v>117</v>
      </c>
      <c r="AG737" s="104" t="s">
        <v>623</v>
      </c>
      <c r="AI737" s="104" t="s">
        <v>623</v>
      </c>
      <c r="AJ737" s="330" t="s">
        <v>2362</v>
      </c>
    </row>
    <row r="738" spans="1:36" ht="15.75" customHeight="1" x14ac:dyDescent="0.2">
      <c r="A738" s="118">
        <v>20713</v>
      </c>
      <c r="B738" s="115" t="s">
        <v>1492</v>
      </c>
      <c r="C738" s="115" t="s">
        <v>932</v>
      </c>
      <c r="H738" s="100"/>
      <c r="O738" s="333" t="s">
        <v>7983</v>
      </c>
      <c r="Q738" s="100"/>
      <c r="W738" s="100"/>
      <c r="X738" s="331" t="s">
        <v>17</v>
      </c>
      <c r="AA738" s="99">
        <v>1</v>
      </c>
      <c r="AB738" s="111" t="s">
        <v>230</v>
      </c>
      <c r="AC738" s="331" t="s">
        <v>31</v>
      </c>
      <c r="AD738" s="152" t="s">
        <v>33</v>
      </c>
      <c r="AE738" s="330" t="s">
        <v>117</v>
      </c>
      <c r="AG738" s="104" t="s">
        <v>623</v>
      </c>
      <c r="AI738" s="104" t="s">
        <v>623</v>
      </c>
      <c r="AJ738" s="330" t="s">
        <v>2362</v>
      </c>
    </row>
    <row r="739" spans="1:36" ht="15.75" customHeight="1" x14ac:dyDescent="0.2">
      <c r="A739" s="118">
        <v>20714</v>
      </c>
      <c r="B739" s="329" t="s">
        <v>7987</v>
      </c>
      <c r="C739" s="329" t="s">
        <v>726</v>
      </c>
      <c r="H739" s="100"/>
      <c r="Q739" s="100"/>
      <c r="W739" s="100"/>
      <c r="X739" s="331" t="s">
        <v>3012</v>
      </c>
      <c r="AA739" s="99">
        <v>1</v>
      </c>
      <c r="AB739" s="111" t="s">
        <v>230</v>
      </c>
      <c r="AC739" s="331" t="s">
        <v>2632</v>
      </c>
      <c r="AD739" s="152" t="s">
        <v>2634</v>
      </c>
      <c r="AE739" s="330" t="s">
        <v>226</v>
      </c>
      <c r="AF739" s="117">
        <v>41617</v>
      </c>
      <c r="AG739" s="104">
        <v>12</v>
      </c>
      <c r="AI739" s="104" t="s">
        <v>623</v>
      </c>
      <c r="AJ739" s="330" t="s">
        <v>2362</v>
      </c>
    </row>
    <row r="740" spans="1:36" ht="15.75" customHeight="1" x14ac:dyDescent="0.2">
      <c r="A740" s="118">
        <v>20715</v>
      </c>
      <c r="B740" s="329" t="s">
        <v>7988</v>
      </c>
      <c r="C740" s="329" t="s">
        <v>601</v>
      </c>
      <c r="H740" s="100"/>
      <c r="Q740" s="100"/>
      <c r="W740" s="100"/>
      <c r="X740" s="331" t="s">
        <v>3012</v>
      </c>
      <c r="AA740" s="99">
        <v>1</v>
      </c>
      <c r="AB740" s="111" t="s">
        <v>230</v>
      </c>
      <c r="AC740" s="331" t="s">
        <v>2632</v>
      </c>
      <c r="AD740" s="152" t="s">
        <v>2634</v>
      </c>
      <c r="AE740" s="330" t="s">
        <v>226</v>
      </c>
      <c r="AF740" s="117">
        <v>41617</v>
      </c>
      <c r="AG740" s="104">
        <v>12</v>
      </c>
      <c r="AI740" s="104" t="s">
        <v>623</v>
      </c>
      <c r="AJ740" s="330" t="s">
        <v>2362</v>
      </c>
    </row>
    <row r="741" spans="1:36" ht="15.75" customHeight="1" x14ac:dyDescent="0.2">
      <c r="A741" s="118">
        <v>20716</v>
      </c>
      <c r="B741" s="115" t="s">
        <v>8014</v>
      </c>
      <c r="C741" s="115" t="s">
        <v>8015</v>
      </c>
      <c r="D741" s="104" t="s">
        <v>138</v>
      </c>
      <c r="E741" s="117">
        <v>33084</v>
      </c>
      <c r="F741" s="104" t="s">
        <v>564</v>
      </c>
      <c r="G741" s="111" t="s">
        <v>564</v>
      </c>
      <c r="H741" s="100" t="s">
        <v>8016</v>
      </c>
      <c r="I741" s="117">
        <v>39429</v>
      </c>
      <c r="J741" s="104" t="s">
        <v>564</v>
      </c>
      <c r="K741" s="104" t="s">
        <v>4020</v>
      </c>
      <c r="L741" s="104" t="s">
        <v>2340</v>
      </c>
      <c r="M741" s="104" t="s">
        <v>8017</v>
      </c>
      <c r="N741" s="104">
        <v>2013</v>
      </c>
      <c r="O741" s="333" t="s">
        <v>8018</v>
      </c>
      <c r="Q741" s="100" t="s">
        <v>8019</v>
      </c>
      <c r="S741" s="111" t="s">
        <v>8020</v>
      </c>
      <c r="T741" s="111" t="s">
        <v>8021</v>
      </c>
      <c r="W741" s="100"/>
      <c r="X741" s="104" t="s">
        <v>17</v>
      </c>
      <c r="AA741" s="99">
        <v>1</v>
      </c>
      <c r="AB741" s="111" t="s">
        <v>230</v>
      </c>
      <c r="AC741" s="104" t="s">
        <v>7918</v>
      </c>
      <c r="AE741" s="111" t="s">
        <v>117</v>
      </c>
      <c r="AG741" s="104" t="s">
        <v>623</v>
      </c>
      <c r="AH741" s="117">
        <v>41609</v>
      </c>
      <c r="AI741" s="104">
        <v>12</v>
      </c>
      <c r="AJ741" s="111" t="s">
        <v>119</v>
      </c>
    </row>
    <row r="742" spans="1:36" ht="15.75" customHeight="1" x14ac:dyDescent="0.2">
      <c r="A742" s="118">
        <v>20717</v>
      </c>
      <c r="B742" s="115" t="s">
        <v>247</v>
      </c>
      <c r="C742" s="115" t="s">
        <v>251</v>
      </c>
      <c r="H742" s="100"/>
      <c r="Q742" s="100"/>
      <c r="W742" s="100"/>
      <c r="X742" s="104" t="s">
        <v>17</v>
      </c>
      <c r="AA742" s="99">
        <v>1</v>
      </c>
      <c r="AB742" s="111" t="s">
        <v>230</v>
      </c>
      <c r="AC742" s="104" t="s">
        <v>201</v>
      </c>
      <c r="AD742" s="152" t="s">
        <v>5249</v>
      </c>
      <c r="AE742" s="111" t="s">
        <v>117</v>
      </c>
      <c r="AF742" s="117">
        <v>41609</v>
      </c>
      <c r="AG742" s="104">
        <v>12</v>
      </c>
      <c r="AI742" s="104" t="s">
        <v>623</v>
      </c>
      <c r="AJ742" s="111" t="s">
        <v>2362</v>
      </c>
    </row>
    <row r="743" spans="1:36" ht="15.75" customHeight="1" x14ac:dyDescent="0.2">
      <c r="A743" s="118">
        <v>20718</v>
      </c>
      <c r="B743" s="115" t="s">
        <v>2951</v>
      </c>
      <c r="C743" s="115" t="s">
        <v>7525</v>
      </c>
      <c r="Q743" s="100"/>
      <c r="W743" s="100"/>
      <c r="X743" s="104" t="s">
        <v>17</v>
      </c>
      <c r="AA743" s="99">
        <v>1</v>
      </c>
      <c r="AB743" s="111" t="s">
        <v>230</v>
      </c>
      <c r="AC743" s="104" t="s">
        <v>7918</v>
      </c>
      <c r="AE743" s="111" t="s">
        <v>117</v>
      </c>
      <c r="AF743" s="117">
        <v>41614</v>
      </c>
      <c r="AG743" s="104">
        <v>12</v>
      </c>
      <c r="AI743" s="104" t="s">
        <v>623</v>
      </c>
      <c r="AJ743" s="111" t="s">
        <v>2362</v>
      </c>
    </row>
    <row r="744" spans="1:36" ht="15.75" customHeight="1" x14ac:dyDescent="0.2">
      <c r="A744" s="118">
        <v>20719</v>
      </c>
      <c r="B744" s="115" t="s">
        <v>1364</v>
      </c>
      <c r="C744" s="115" t="s">
        <v>637</v>
      </c>
      <c r="Q744" s="100"/>
      <c r="W744" s="100"/>
      <c r="X744" s="104" t="s">
        <v>17</v>
      </c>
      <c r="AA744" s="99">
        <v>1</v>
      </c>
      <c r="AB744" s="111" t="s">
        <v>230</v>
      </c>
      <c r="AC744" s="104" t="s">
        <v>7918</v>
      </c>
      <c r="AE744" s="111" t="s">
        <v>117</v>
      </c>
      <c r="AG744" s="104" t="s">
        <v>623</v>
      </c>
      <c r="AI744" s="104" t="s">
        <v>623</v>
      </c>
      <c r="AJ744" s="111" t="s">
        <v>2362</v>
      </c>
    </row>
    <row r="745" spans="1:36" ht="15.75" customHeight="1" x14ac:dyDescent="0.2">
      <c r="A745" s="118">
        <v>20720</v>
      </c>
      <c r="B745" s="115" t="s">
        <v>8023</v>
      </c>
      <c r="C745" s="115" t="s">
        <v>177</v>
      </c>
      <c r="Q745" s="100"/>
      <c r="W745" s="100"/>
      <c r="X745" s="104" t="s">
        <v>16</v>
      </c>
      <c r="AA745" s="99">
        <v>1</v>
      </c>
      <c r="AC745" s="104" t="s">
        <v>2672</v>
      </c>
      <c r="AD745" s="152" t="s">
        <v>2673</v>
      </c>
      <c r="AE745" s="111" t="s">
        <v>226</v>
      </c>
      <c r="AF745" s="117">
        <v>41632</v>
      </c>
      <c r="AG745" s="104">
        <v>12</v>
      </c>
      <c r="AI745" s="104" t="s">
        <v>623</v>
      </c>
      <c r="AJ745" s="111" t="s">
        <v>2362</v>
      </c>
    </row>
    <row r="746" spans="1:36" ht="15.75" customHeight="1" x14ac:dyDescent="0.2">
      <c r="A746" s="118">
        <v>20721</v>
      </c>
      <c r="B746" s="115" t="s">
        <v>8024</v>
      </c>
      <c r="C746" s="115" t="s">
        <v>342</v>
      </c>
      <c r="Q746" s="100"/>
      <c r="W746" s="100"/>
      <c r="X746" s="104" t="s">
        <v>16</v>
      </c>
      <c r="AA746" s="99">
        <v>1</v>
      </c>
      <c r="AC746" s="104" t="s">
        <v>2672</v>
      </c>
      <c r="AD746" s="152" t="s">
        <v>2673</v>
      </c>
      <c r="AE746" s="111" t="s">
        <v>226</v>
      </c>
      <c r="AF746" s="117">
        <v>41632</v>
      </c>
      <c r="AG746" s="104">
        <v>12</v>
      </c>
      <c r="AI746" s="104" t="s">
        <v>623</v>
      </c>
      <c r="AJ746" s="111" t="s">
        <v>2362</v>
      </c>
    </row>
    <row r="747" spans="1:36" ht="15.75" customHeight="1" x14ac:dyDescent="0.2">
      <c r="A747" s="118">
        <v>20722</v>
      </c>
      <c r="B747" s="115" t="s">
        <v>8025</v>
      </c>
      <c r="C747" s="115" t="s">
        <v>8026</v>
      </c>
      <c r="Q747" s="100"/>
      <c r="W747" s="100"/>
      <c r="X747" s="104" t="s">
        <v>17</v>
      </c>
      <c r="AA747" s="99"/>
      <c r="AC747" s="104" t="s">
        <v>2677</v>
      </c>
      <c r="AD747" s="152" t="s">
        <v>2679</v>
      </c>
      <c r="AE747" s="111" t="s">
        <v>226</v>
      </c>
      <c r="AF747" s="117">
        <v>41619</v>
      </c>
      <c r="AG747" s="104">
        <v>12</v>
      </c>
      <c r="AI747" s="104" t="s">
        <v>623</v>
      </c>
      <c r="AJ747" s="111" t="s">
        <v>2362</v>
      </c>
    </row>
    <row r="748" spans="1:36" ht="15.75" customHeight="1" x14ac:dyDescent="0.2">
      <c r="A748" s="118">
        <v>20723</v>
      </c>
      <c r="B748" s="115" t="s">
        <v>8027</v>
      </c>
      <c r="C748" s="115" t="s">
        <v>243</v>
      </c>
      <c r="Q748" s="100"/>
      <c r="W748" s="100"/>
      <c r="X748" s="104" t="s">
        <v>16</v>
      </c>
      <c r="AA748" s="99"/>
      <c r="AC748" s="104" t="s">
        <v>2672</v>
      </c>
      <c r="AD748" s="152" t="s">
        <v>2673</v>
      </c>
      <c r="AE748" s="111" t="s">
        <v>226</v>
      </c>
      <c r="AF748" s="117">
        <v>41632</v>
      </c>
      <c r="AG748" s="104">
        <v>12</v>
      </c>
      <c r="AI748" s="104" t="s">
        <v>623</v>
      </c>
      <c r="AJ748" s="111" t="s">
        <v>2362</v>
      </c>
    </row>
    <row r="749" spans="1:36" ht="15.75" customHeight="1" x14ac:dyDescent="0.2">
      <c r="A749" s="118">
        <v>20724</v>
      </c>
      <c r="B749" s="115" t="s">
        <v>1693</v>
      </c>
      <c r="C749" s="115" t="s">
        <v>137</v>
      </c>
      <c r="Q749" s="100"/>
      <c r="W749" s="100"/>
      <c r="X749" s="104" t="s">
        <v>17</v>
      </c>
      <c r="AA749" s="99"/>
      <c r="AC749" s="104" t="s">
        <v>2972</v>
      </c>
      <c r="AD749" s="152" t="s">
        <v>2572</v>
      </c>
      <c r="AE749" s="111" t="s">
        <v>117</v>
      </c>
      <c r="AF749" s="117">
        <v>41626</v>
      </c>
      <c r="AG749" s="104">
        <v>12</v>
      </c>
      <c r="AI749" s="104" t="s">
        <v>623</v>
      </c>
      <c r="AJ749" s="111" t="s">
        <v>2362</v>
      </c>
    </row>
    <row r="750" spans="1:36" ht="15.75" customHeight="1" x14ac:dyDescent="0.2">
      <c r="A750" s="118">
        <v>20725</v>
      </c>
      <c r="B750" s="115" t="s">
        <v>8028</v>
      </c>
      <c r="C750" s="115" t="s">
        <v>1057</v>
      </c>
      <c r="W750" s="100"/>
      <c r="X750" s="104" t="s">
        <v>17</v>
      </c>
      <c r="AA750" s="99"/>
      <c r="AC750" s="104" t="s">
        <v>31</v>
      </c>
      <c r="AD750" s="152" t="s">
        <v>33</v>
      </c>
      <c r="AE750" s="111" t="s">
        <v>117</v>
      </c>
      <c r="AF750" s="117">
        <v>41617</v>
      </c>
      <c r="AG750" s="104">
        <v>12</v>
      </c>
      <c r="AI750" s="104" t="s">
        <v>623</v>
      </c>
      <c r="AJ750" s="111" t="s">
        <v>2362</v>
      </c>
    </row>
    <row r="751" spans="1:36" ht="15.75" customHeight="1" x14ac:dyDescent="0.2">
      <c r="A751" s="118">
        <v>20726</v>
      </c>
      <c r="B751" s="115" t="s">
        <v>8029</v>
      </c>
      <c r="C751" s="115" t="s">
        <v>8030</v>
      </c>
      <c r="X751" s="104" t="s">
        <v>17</v>
      </c>
      <c r="AA751" s="99"/>
      <c r="AC751" s="104" t="s">
        <v>31</v>
      </c>
      <c r="AD751" s="152" t="s">
        <v>33</v>
      </c>
      <c r="AE751" s="111" t="s">
        <v>117</v>
      </c>
      <c r="AF751" s="117">
        <v>41617</v>
      </c>
      <c r="AG751" s="104">
        <v>12</v>
      </c>
      <c r="AI751" s="104" t="s">
        <v>623</v>
      </c>
      <c r="AJ751" s="111" t="s">
        <v>2362</v>
      </c>
    </row>
    <row r="752" spans="1:36" ht="15.75" customHeight="1" x14ac:dyDescent="0.2">
      <c r="A752" s="118">
        <v>20727</v>
      </c>
      <c r="B752" s="115" t="s">
        <v>2958</v>
      </c>
      <c r="C752" s="115" t="s">
        <v>462</v>
      </c>
      <c r="X752" s="104" t="s">
        <v>17</v>
      </c>
      <c r="AC752" s="104" t="s">
        <v>2972</v>
      </c>
      <c r="AD752" s="152" t="s">
        <v>2571</v>
      </c>
      <c r="AE752" s="111" t="s">
        <v>117</v>
      </c>
      <c r="AF752" s="117">
        <v>41624</v>
      </c>
      <c r="AG752" s="104">
        <v>12</v>
      </c>
      <c r="AI752" s="104" t="s">
        <v>623</v>
      </c>
      <c r="AJ752" s="111" t="s">
        <v>2362</v>
      </c>
    </row>
    <row r="753" spans="1:45" ht="15.75" customHeight="1" thickBot="1" x14ac:dyDescent="0.25">
      <c r="A753" s="118">
        <v>20728</v>
      </c>
      <c r="B753" s="115" t="s">
        <v>8031</v>
      </c>
      <c r="C753" s="115" t="s">
        <v>177</v>
      </c>
      <c r="X753" s="104" t="s">
        <v>3012</v>
      </c>
      <c r="AC753" s="104" t="s">
        <v>2567</v>
      </c>
      <c r="AD753" s="152" t="s">
        <v>2845</v>
      </c>
      <c r="AE753" s="111" t="s">
        <v>117</v>
      </c>
      <c r="AF753" s="117">
        <v>41617</v>
      </c>
      <c r="AG753" s="104">
        <v>12</v>
      </c>
      <c r="AI753" s="104" t="s">
        <v>623</v>
      </c>
      <c r="AJ753" s="111" t="s">
        <v>2362</v>
      </c>
    </row>
    <row r="754" spans="1:45" ht="15.75" customHeight="1" thickBot="1" x14ac:dyDescent="0.25">
      <c r="A754" s="118">
        <v>20729</v>
      </c>
      <c r="B754" s="357" t="s">
        <v>8151</v>
      </c>
      <c r="C754" s="358" t="s">
        <v>166</v>
      </c>
      <c r="D754" s="104" t="s">
        <v>109</v>
      </c>
      <c r="E754" s="117">
        <v>30459</v>
      </c>
      <c r="G754" s="117"/>
      <c r="H754" s="104" t="s">
        <v>8217</v>
      </c>
      <c r="I754" s="117">
        <v>36767</v>
      </c>
      <c r="J754" s="104" t="s">
        <v>8218</v>
      </c>
      <c r="K754" s="104" t="s">
        <v>4020</v>
      </c>
      <c r="L754" s="104" t="s">
        <v>157</v>
      </c>
      <c r="M754" s="111" t="s">
        <v>8219</v>
      </c>
      <c r="O754" s="104" t="s">
        <v>8220</v>
      </c>
      <c r="Q754" s="111" t="s">
        <v>8221</v>
      </c>
      <c r="R754" s="111" t="s">
        <v>8222</v>
      </c>
      <c r="S754" s="104" t="s">
        <v>8223</v>
      </c>
      <c r="T754" s="104" t="s">
        <v>8223</v>
      </c>
      <c r="W754" s="111"/>
      <c r="X754" s="111" t="s">
        <v>8</v>
      </c>
      <c r="AA754" s="104">
        <v>4</v>
      </c>
      <c r="AB754" s="152" t="s">
        <v>116</v>
      </c>
      <c r="AC754" s="111" t="s">
        <v>54</v>
      </c>
      <c r="AD754" s="104"/>
      <c r="AE754" s="104" t="s">
        <v>117</v>
      </c>
      <c r="AF754" s="117"/>
      <c r="AH754" s="117">
        <v>41632</v>
      </c>
      <c r="AI754" s="111">
        <v>12</v>
      </c>
      <c r="AJ754" s="104" t="s">
        <v>119</v>
      </c>
      <c r="AK754" s="104"/>
      <c r="AL754" s="104"/>
      <c r="AN754" s="111"/>
      <c r="AP754" s="111"/>
      <c r="AQ754" s="104"/>
      <c r="AS754" s="104"/>
    </row>
    <row r="755" spans="1:45" ht="15.75" customHeight="1" thickBot="1" x14ac:dyDescent="0.25">
      <c r="A755" s="118">
        <v>20730</v>
      </c>
      <c r="B755" s="359" t="s">
        <v>8152</v>
      </c>
      <c r="C755" s="360" t="s">
        <v>304</v>
      </c>
      <c r="D755" s="104" t="s">
        <v>138</v>
      </c>
      <c r="E755" s="117">
        <v>32968</v>
      </c>
      <c r="F755" s="104" t="s">
        <v>692</v>
      </c>
      <c r="G755" s="117" t="s">
        <v>355</v>
      </c>
      <c r="H755" s="104" t="s">
        <v>8564</v>
      </c>
      <c r="I755" s="117">
        <v>38168</v>
      </c>
      <c r="J755" s="104" t="s">
        <v>692</v>
      </c>
      <c r="K755" s="104" t="s">
        <v>4020</v>
      </c>
      <c r="L755" s="104" t="s">
        <v>8565</v>
      </c>
      <c r="M755" s="111" t="s">
        <v>4274</v>
      </c>
      <c r="N755" s="104">
        <v>2012</v>
      </c>
      <c r="O755" s="104" t="s">
        <v>8566</v>
      </c>
      <c r="Q755" s="111" t="s">
        <v>8567</v>
      </c>
      <c r="R755" s="111"/>
      <c r="S755" s="104" t="s">
        <v>8568</v>
      </c>
      <c r="T755" s="104" t="s">
        <v>8569</v>
      </c>
      <c r="W755" s="111"/>
      <c r="X755" s="111" t="s">
        <v>8198</v>
      </c>
      <c r="AA755" s="104">
        <v>1</v>
      </c>
      <c r="AB755" s="152" t="s">
        <v>230</v>
      </c>
      <c r="AC755" s="111" t="s">
        <v>2568</v>
      </c>
      <c r="AD755" s="104" t="s">
        <v>2975</v>
      </c>
      <c r="AE755" s="104" t="s">
        <v>117</v>
      </c>
      <c r="AF755" s="117">
        <v>41632</v>
      </c>
      <c r="AG755" s="104">
        <v>12</v>
      </c>
      <c r="AH755" s="117"/>
      <c r="AI755" s="111" t="s">
        <v>623</v>
      </c>
      <c r="AJ755" s="104" t="s">
        <v>163</v>
      </c>
      <c r="AK755" s="104"/>
      <c r="AL755" s="104"/>
      <c r="AN755" s="111"/>
      <c r="AP755" s="111"/>
      <c r="AQ755" s="104"/>
      <c r="AS755" s="104"/>
    </row>
    <row r="756" spans="1:45" ht="15.75" customHeight="1" thickBot="1" x14ac:dyDescent="0.25">
      <c r="A756" s="118">
        <v>20731</v>
      </c>
      <c r="B756" s="359" t="s">
        <v>8153</v>
      </c>
      <c r="C756" s="360" t="s">
        <v>601</v>
      </c>
      <c r="D756" s="104" t="s">
        <v>138</v>
      </c>
      <c r="E756" s="117">
        <v>32048</v>
      </c>
      <c r="F756" s="104" t="s">
        <v>110</v>
      </c>
      <c r="G756" s="117" t="s">
        <v>110</v>
      </c>
      <c r="H756" s="104" t="s">
        <v>8224</v>
      </c>
      <c r="I756" s="117">
        <v>37752</v>
      </c>
      <c r="J756" s="104" t="s">
        <v>110</v>
      </c>
      <c r="K756" s="104" t="s">
        <v>134</v>
      </c>
      <c r="L756" s="104" t="s">
        <v>8225</v>
      </c>
      <c r="M756" s="111" t="s">
        <v>6236</v>
      </c>
      <c r="N756" s="104">
        <v>2012</v>
      </c>
      <c r="O756" s="104" t="s">
        <v>8226</v>
      </c>
      <c r="Q756" s="111" t="s">
        <v>8227</v>
      </c>
      <c r="R756" s="111" t="s">
        <v>8228</v>
      </c>
      <c r="S756" s="104" t="s">
        <v>8229</v>
      </c>
      <c r="T756" s="104" t="s">
        <v>8229</v>
      </c>
      <c r="W756" s="111"/>
      <c r="X756" s="111" t="s">
        <v>8198</v>
      </c>
      <c r="AA756" s="104">
        <v>1</v>
      </c>
      <c r="AB756" s="152"/>
      <c r="AC756" s="111" t="s">
        <v>7918</v>
      </c>
      <c r="AD756" s="104"/>
      <c r="AE756" s="104" t="s">
        <v>117</v>
      </c>
      <c r="AF756" s="117">
        <v>41618</v>
      </c>
      <c r="AG756" s="104">
        <v>12</v>
      </c>
      <c r="AH756" s="117"/>
      <c r="AI756" s="111" t="s">
        <v>623</v>
      </c>
      <c r="AJ756" s="104" t="s">
        <v>2362</v>
      </c>
      <c r="AK756" s="104"/>
      <c r="AL756" s="104"/>
      <c r="AN756" s="111"/>
      <c r="AP756" s="111"/>
      <c r="AQ756" s="104"/>
      <c r="AS756" s="104"/>
    </row>
    <row r="757" spans="1:45" ht="15.75" customHeight="1" thickBot="1" x14ac:dyDescent="0.25">
      <c r="A757" s="118">
        <v>20732</v>
      </c>
      <c r="B757" s="359" t="s">
        <v>8154</v>
      </c>
      <c r="C757" s="360" t="s">
        <v>177</v>
      </c>
      <c r="D757" s="104" t="s">
        <v>109</v>
      </c>
      <c r="E757" s="117">
        <v>32937</v>
      </c>
      <c r="F757" s="104" t="s">
        <v>275</v>
      </c>
      <c r="G757" s="117" t="s">
        <v>275</v>
      </c>
      <c r="H757" s="104" t="s">
        <v>8230</v>
      </c>
      <c r="I757" s="117">
        <v>39420</v>
      </c>
      <c r="J757" s="104" t="s">
        <v>275</v>
      </c>
      <c r="K757" s="104" t="s">
        <v>4020</v>
      </c>
      <c r="L757" s="104" t="s">
        <v>8231</v>
      </c>
      <c r="M757" s="111" t="s">
        <v>8232</v>
      </c>
      <c r="N757" s="104">
        <v>2012</v>
      </c>
      <c r="O757" s="104" t="s">
        <v>8233</v>
      </c>
      <c r="Q757" s="111" t="s">
        <v>8234</v>
      </c>
      <c r="R757" s="111"/>
      <c r="S757" s="104" t="s">
        <v>8235</v>
      </c>
      <c r="T757" s="104" t="s">
        <v>8236</v>
      </c>
      <c r="U757" s="104" t="s">
        <v>8237</v>
      </c>
      <c r="W757" s="111" t="s">
        <v>8238</v>
      </c>
      <c r="X757" s="111" t="s">
        <v>8198</v>
      </c>
      <c r="AA757" s="104">
        <v>1</v>
      </c>
      <c r="AB757" s="152"/>
      <c r="AC757" s="111" t="s">
        <v>7918</v>
      </c>
      <c r="AD757" s="104"/>
      <c r="AE757" s="104" t="s">
        <v>117</v>
      </c>
      <c r="AF757" s="117">
        <v>41619</v>
      </c>
      <c r="AG757" s="104">
        <v>12</v>
      </c>
      <c r="AH757" s="117"/>
      <c r="AI757" s="111" t="s">
        <v>623</v>
      </c>
      <c r="AJ757" s="104" t="s">
        <v>2362</v>
      </c>
      <c r="AK757" s="104"/>
      <c r="AL757" s="104"/>
      <c r="AN757" s="111"/>
      <c r="AP757" s="111"/>
      <c r="AQ757" s="104"/>
      <c r="AS757" s="104"/>
    </row>
    <row r="758" spans="1:45" ht="15.75" customHeight="1" thickBot="1" x14ac:dyDescent="0.25">
      <c r="A758" s="118">
        <v>20733</v>
      </c>
      <c r="B758" s="359" t="s">
        <v>1492</v>
      </c>
      <c r="C758" s="360" t="s">
        <v>108</v>
      </c>
      <c r="D758" s="104" t="s">
        <v>109</v>
      </c>
      <c r="E758" s="117">
        <v>33023</v>
      </c>
      <c r="F758" s="104" t="s">
        <v>110</v>
      </c>
      <c r="G758" s="117"/>
      <c r="H758" s="104" t="s">
        <v>8239</v>
      </c>
      <c r="I758" s="117">
        <v>38191</v>
      </c>
      <c r="J758" s="104" t="s">
        <v>110</v>
      </c>
      <c r="K758" s="104" t="s">
        <v>4020</v>
      </c>
      <c r="L758" s="104" t="s">
        <v>8240</v>
      </c>
      <c r="M758" s="111" t="s">
        <v>2222</v>
      </c>
      <c r="O758" s="104" t="s">
        <v>8241</v>
      </c>
      <c r="P758" s="104" t="s">
        <v>8242</v>
      </c>
      <c r="Q758" s="111" t="s">
        <v>8243</v>
      </c>
      <c r="R758" s="111" t="s">
        <v>8244</v>
      </c>
      <c r="S758" s="104" t="s">
        <v>8245</v>
      </c>
      <c r="T758" s="104" t="s">
        <v>8245</v>
      </c>
      <c r="U758" s="104" t="s">
        <v>8246</v>
      </c>
      <c r="V758" s="104" t="s">
        <v>4152</v>
      </c>
      <c r="W758" s="111" t="s">
        <v>8247</v>
      </c>
      <c r="X758" s="111" t="s">
        <v>8198</v>
      </c>
      <c r="AA758" s="104">
        <v>1</v>
      </c>
      <c r="AB758" s="152"/>
      <c r="AC758" s="111" t="s">
        <v>7918</v>
      </c>
      <c r="AD758" s="104"/>
      <c r="AE758" s="104" t="s">
        <v>117</v>
      </c>
      <c r="AF758" s="117">
        <v>41626</v>
      </c>
      <c r="AG758" s="104">
        <v>12</v>
      </c>
      <c r="AH758" s="117"/>
      <c r="AI758" s="111" t="s">
        <v>623</v>
      </c>
      <c r="AJ758" s="104" t="s">
        <v>2362</v>
      </c>
      <c r="AK758" s="104"/>
      <c r="AL758" s="104"/>
      <c r="AN758" s="111"/>
      <c r="AP758" s="111"/>
      <c r="AQ758" s="104"/>
      <c r="AS758" s="104"/>
    </row>
    <row r="759" spans="1:45" ht="15.75" customHeight="1" thickBot="1" x14ac:dyDescent="0.25">
      <c r="A759" s="118">
        <v>20734</v>
      </c>
      <c r="B759" s="359" t="s">
        <v>829</v>
      </c>
      <c r="C759" s="360" t="s">
        <v>1533</v>
      </c>
      <c r="D759" s="104" t="s">
        <v>109</v>
      </c>
      <c r="E759" s="117"/>
      <c r="G759" s="117"/>
      <c r="I759" s="117"/>
      <c r="M759" s="111"/>
      <c r="O759" s="104" t="s">
        <v>8248</v>
      </c>
      <c r="Q759" s="111"/>
      <c r="R759" s="111"/>
      <c r="S759" s="104"/>
      <c r="T759" s="104"/>
      <c r="W759" s="111"/>
      <c r="X759" s="111" t="s">
        <v>8198</v>
      </c>
      <c r="AA759" s="104">
        <v>1</v>
      </c>
      <c r="AB759" s="152"/>
      <c r="AC759" s="111" t="s">
        <v>7918</v>
      </c>
      <c r="AD759" s="104"/>
      <c r="AE759" s="104" t="s">
        <v>117</v>
      </c>
      <c r="AF759" s="117">
        <v>41624</v>
      </c>
      <c r="AG759" s="104">
        <v>12</v>
      </c>
      <c r="AH759" s="117">
        <v>41682</v>
      </c>
      <c r="AI759" s="111">
        <v>2</v>
      </c>
      <c r="AJ759" s="104" t="s">
        <v>119</v>
      </c>
      <c r="AK759" s="104"/>
      <c r="AL759" s="104"/>
      <c r="AN759" s="111"/>
      <c r="AP759" s="111"/>
      <c r="AQ759" s="104"/>
      <c r="AS759" s="104"/>
    </row>
    <row r="760" spans="1:45" ht="15.75" customHeight="1" thickBot="1" x14ac:dyDescent="0.25">
      <c r="A760" s="118">
        <v>20735</v>
      </c>
      <c r="B760" s="359" t="s">
        <v>247</v>
      </c>
      <c r="C760" s="360" t="s">
        <v>323</v>
      </c>
      <c r="D760" s="104" t="s">
        <v>138</v>
      </c>
      <c r="E760" s="117">
        <v>32078</v>
      </c>
      <c r="F760" s="104" t="s">
        <v>162</v>
      </c>
      <c r="G760" s="117" t="s">
        <v>162</v>
      </c>
      <c r="H760" s="104" t="s">
        <v>8249</v>
      </c>
      <c r="I760" s="117">
        <v>37797</v>
      </c>
      <c r="J760" s="104" t="s">
        <v>162</v>
      </c>
      <c r="K760" s="104" t="s">
        <v>8250</v>
      </c>
      <c r="L760" s="104" t="s">
        <v>8251</v>
      </c>
      <c r="M760" s="111" t="s">
        <v>1747</v>
      </c>
      <c r="N760" s="104">
        <v>2008</v>
      </c>
      <c r="O760" s="104" t="s">
        <v>8252</v>
      </c>
      <c r="Q760" s="111" t="s">
        <v>8253</v>
      </c>
      <c r="R760" s="111"/>
      <c r="S760" s="104" t="s">
        <v>8254</v>
      </c>
      <c r="T760" s="104" t="s">
        <v>8255</v>
      </c>
      <c r="U760" s="104" t="s">
        <v>8256</v>
      </c>
      <c r="V760" s="104" t="s">
        <v>8257</v>
      </c>
      <c r="W760" s="111" t="s">
        <v>8253</v>
      </c>
      <c r="X760" s="111" t="s">
        <v>8198</v>
      </c>
      <c r="AA760" s="104">
        <v>1</v>
      </c>
      <c r="AB760" s="152"/>
      <c r="AC760" s="111" t="s">
        <v>31</v>
      </c>
      <c r="AD760" s="104" t="s">
        <v>8210</v>
      </c>
      <c r="AE760" s="104" t="s">
        <v>117</v>
      </c>
      <c r="AF760" s="117">
        <v>41619</v>
      </c>
      <c r="AG760" s="104">
        <v>12</v>
      </c>
      <c r="AH760" s="117">
        <v>41681</v>
      </c>
      <c r="AI760" s="111">
        <v>2</v>
      </c>
      <c r="AJ760" s="104" t="s">
        <v>119</v>
      </c>
      <c r="AK760" s="104"/>
      <c r="AL760" s="104"/>
      <c r="AN760" s="111"/>
      <c r="AP760" s="111"/>
      <c r="AQ760" s="104"/>
      <c r="AS760" s="104"/>
    </row>
    <row r="761" spans="1:45" ht="15.75" customHeight="1" thickBot="1" x14ac:dyDescent="0.25">
      <c r="A761" s="118">
        <v>20736</v>
      </c>
      <c r="B761" s="359" t="s">
        <v>663</v>
      </c>
      <c r="C761" s="360" t="s">
        <v>527</v>
      </c>
      <c r="D761" s="104" t="s">
        <v>138</v>
      </c>
      <c r="E761" s="117">
        <v>31870</v>
      </c>
      <c r="F761" s="104" t="s">
        <v>275</v>
      </c>
      <c r="G761" s="117" t="s">
        <v>275</v>
      </c>
      <c r="H761" s="104" t="s">
        <v>8258</v>
      </c>
      <c r="I761" s="117">
        <v>40359</v>
      </c>
      <c r="J761" s="104" t="s">
        <v>275</v>
      </c>
      <c r="K761" s="104" t="s">
        <v>4020</v>
      </c>
      <c r="L761" s="104" t="s">
        <v>8259</v>
      </c>
      <c r="M761" s="111" t="s">
        <v>8260</v>
      </c>
      <c r="O761" s="104" t="s">
        <v>8261</v>
      </c>
      <c r="Q761" s="111" t="s">
        <v>8262</v>
      </c>
      <c r="R761" s="111"/>
      <c r="S761" s="104" t="s">
        <v>8263</v>
      </c>
      <c r="T761" s="104" t="s">
        <v>8264</v>
      </c>
      <c r="W761" s="111"/>
      <c r="X761" s="111" t="s">
        <v>8265</v>
      </c>
      <c r="AA761" s="104">
        <v>1</v>
      </c>
      <c r="AB761" s="152"/>
      <c r="AC761" s="111" t="s">
        <v>45</v>
      </c>
      <c r="AD761" s="104" t="s">
        <v>46</v>
      </c>
      <c r="AE761" s="104" t="s">
        <v>117</v>
      </c>
      <c r="AF761" s="117">
        <v>41621</v>
      </c>
      <c r="AG761" s="104">
        <v>12</v>
      </c>
      <c r="AH761" s="117"/>
      <c r="AI761" s="111" t="s">
        <v>623</v>
      </c>
      <c r="AJ761" s="104" t="s">
        <v>2362</v>
      </c>
      <c r="AK761" s="104"/>
      <c r="AL761" s="104"/>
      <c r="AN761" s="111"/>
      <c r="AP761" s="111"/>
      <c r="AQ761" s="104"/>
      <c r="AS761" s="104"/>
    </row>
    <row r="762" spans="1:45" ht="15.75" customHeight="1" thickBot="1" x14ac:dyDescent="0.25">
      <c r="A762" s="118">
        <v>20737</v>
      </c>
      <c r="B762" s="359" t="s">
        <v>754</v>
      </c>
      <c r="C762" s="360" t="s">
        <v>472</v>
      </c>
      <c r="D762" s="104" t="s">
        <v>138</v>
      </c>
      <c r="E762" s="117"/>
      <c r="G762" s="117"/>
      <c r="I762" s="117"/>
      <c r="M762" s="111"/>
      <c r="O762" s="104"/>
      <c r="Q762" s="111"/>
      <c r="R762" s="111"/>
      <c r="S762" s="104"/>
      <c r="T762" s="104"/>
      <c r="W762" s="111"/>
      <c r="X762" s="111" t="s">
        <v>8198</v>
      </c>
      <c r="AA762" s="104">
        <v>1</v>
      </c>
      <c r="AB762" s="152"/>
      <c r="AC762" s="111" t="s">
        <v>31</v>
      </c>
      <c r="AD762" s="104" t="s">
        <v>33</v>
      </c>
      <c r="AE762" s="104" t="s">
        <v>117</v>
      </c>
      <c r="AF762" s="117"/>
      <c r="AG762" s="104" t="s">
        <v>623</v>
      </c>
      <c r="AH762" s="117"/>
      <c r="AI762" s="111" t="s">
        <v>623</v>
      </c>
      <c r="AJ762" s="104" t="s">
        <v>2362</v>
      </c>
      <c r="AK762" s="104"/>
      <c r="AL762" s="104"/>
      <c r="AN762" s="111"/>
      <c r="AP762" s="111"/>
      <c r="AQ762" s="104"/>
      <c r="AS762" s="104"/>
    </row>
    <row r="763" spans="1:45" ht="15.75" customHeight="1" thickBot="1" x14ac:dyDescent="0.25">
      <c r="A763" s="118">
        <v>20738</v>
      </c>
      <c r="B763" s="359" t="s">
        <v>247</v>
      </c>
      <c r="C763" s="360" t="s">
        <v>2080</v>
      </c>
      <c r="D763" s="104" t="s">
        <v>138</v>
      </c>
      <c r="E763" s="117">
        <v>33417</v>
      </c>
      <c r="F763" s="104" t="s">
        <v>564</v>
      </c>
      <c r="G763" s="117" t="s">
        <v>564</v>
      </c>
      <c r="H763" s="104" t="s">
        <v>8266</v>
      </c>
      <c r="I763" s="117">
        <v>39422</v>
      </c>
      <c r="J763" s="104" t="s">
        <v>564</v>
      </c>
      <c r="K763" s="104" t="s">
        <v>4020</v>
      </c>
      <c r="L763" s="104" t="s">
        <v>8267</v>
      </c>
      <c r="M763" s="111" t="s">
        <v>8268</v>
      </c>
      <c r="N763" s="104">
        <v>2015</v>
      </c>
      <c r="O763" s="104" t="s">
        <v>8269</v>
      </c>
      <c r="Q763" s="111" t="s">
        <v>8270</v>
      </c>
      <c r="R763" s="111"/>
      <c r="S763" s="104" t="s">
        <v>8271</v>
      </c>
      <c r="T763" s="104"/>
      <c r="U763" s="104" t="s">
        <v>8272</v>
      </c>
      <c r="V763" s="104" t="s">
        <v>4097</v>
      </c>
      <c r="W763" s="111"/>
      <c r="X763" s="111" t="s">
        <v>8198</v>
      </c>
      <c r="AA763" s="104">
        <v>1</v>
      </c>
      <c r="AB763" s="152"/>
      <c r="AC763" s="111" t="s">
        <v>2568</v>
      </c>
      <c r="AD763" s="104" t="s">
        <v>2572</v>
      </c>
      <c r="AE763" s="104" t="s">
        <v>117</v>
      </c>
      <c r="AF763" s="117">
        <v>41641</v>
      </c>
      <c r="AG763" s="104">
        <v>1</v>
      </c>
      <c r="AH763" s="117"/>
      <c r="AI763" s="111" t="s">
        <v>623</v>
      </c>
      <c r="AJ763" s="104" t="s">
        <v>119</v>
      </c>
      <c r="AK763" s="104"/>
      <c r="AL763" s="104"/>
      <c r="AN763" s="111"/>
      <c r="AP763" s="111"/>
      <c r="AQ763" s="104"/>
      <c r="AS763" s="104"/>
    </row>
    <row r="764" spans="1:45" ht="15.75" customHeight="1" thickBot="1" x14ac:dyDescent="0.25">
      <c r="A764" s="118">
        <v>20739</v>
      </c>
      <c r="B764" s="359" t="s">
        <v>247</v>
      </c>
      <c r="C764" s="360" t="s">
        <v>730</v>
      </c>
      <c r="D764" s="104" t="s">
        <v>138</v>
      </c>
      <c r="E764" s="117"/>
      <c r="G764" s="117"/>
      <c r="I764" s="117"/>
      <c r="M764" s="111"/>
      <c r="O764" s="104"/>
      <c r="Q764" s="111"/>
      <c r="R764" s="111"/>
      <c r="S764" s="104"/>
      <c r="T764" s="104"/>
      <c r="W764" s="111"/>
      <c r="X764" s="111" t="s">
        <v>8198</v>
      </c>
      <c r="AA764" s="104">
        <v>1</v>
      </c>
      <c r="AB764" s="152"/>
      <c r="AC764" s="111" t="s">
        <v>58</v>
      </c>
      <c r="AD764" s="104" t="s">
        <v>59</v>
      </c>
      <c r="AE764" s="104" t="s">
        <v>117</v>
      </c>
      <c r="AF764" s="117">
        <v>41641</v>
      </c>
      <c r="AG764" s="104">
        <v>1</v>
      </c>
      <c r="AH764" s="117"/>
      <c r="AI764" s="111" t="s">
        <v>623</v>
      </c>
      <c r="AJ764" s="104" t="s">
        <v>163</v>
      </c>
      <c r="AK764" s="104"/>
      <c r="AL764" s="104"/>
      <c r="AN764" s="111"/>
      <c r="AP764" s="111"/>
      <c r="AQ764" s="104"/>
      <c r="AS764" s="104"/>
    </row>
    <row r="765" spans="1:45" ht="15.75" customHeight="1" thickBot="1" x14ac:dyDescent="0.25">
      <c r="A765" s="118">
        <v>20740</v>
      </c>
      <c r="B765" s="359" t="s">
        <v>8155</v>
      </c>
      <c r="C765" s="360" t="s">
        <v>122</v>
      </c>
      <c r="D765" s="104" t="s">
        <v>138</v>
      </c>
      <c r="E765" s="117">
        <v>28778</v>
      </c>
      <c r="F765" s="104" t="s">
        <v>178</v>
      </c>
      <c r="G765" s="117"/>
      <c r="H765" s="104" t="s">
        <v>8273</v>
      </c>
      <c r="I765" s="117">
        <v>38054</v>
      </c>
      <c r="J765" s="104" t="s">
        <v>110</v>
      </c>
      <c r="K765" s="104" t="s">
        <v>4020</v>
      </c>
      <c r="L765" s="104" t="s">
        <v>8274</v>
      </c>
      <c r="M765" s="111" t="s">
        <v>8275</v>
      </c>
      <c r="O765" s="104" t="s">
        <v>8276</v>
      </c>
      <c r="Q765" s="111" t="s">
        <v>8277</v>
      </c>
      <c r="R765" s="111" t="s">
        <v>8278</v>
      </c>
      <c r="S765" s="104" t="s">
        <v>8279</v>
      </c>
      <c r="T765" s="104" t="s">
        <v>8279</v>
      </c>
      <c r="U765" s="104" t="s">
        <v>8280</v>
      </c>
      <c r="V765" s="104" t="s">
        <v>6491</v>
      </c>
      <c r="W765" s="111" t="s">
        <v>8281</v>
      </c>
      <c r="X765" s="111" t="s">
        <v>14</v>
      </c>
      <c r="AA765" s="104">
        <v>3</v>
      </c>
      <c r="AB765" s="152"/>
      <c r="AC765" s="111" t="s">
        <v>58</v>
      </c>
      <c r="AD765" s="104" t="s">
        <v>59</v>
      </c>
      <c r="AE765" s="104" t="s">
        <v>117</v>
      </c>
      <c r="AF765" s="117">
        <v>41641</v>
      </c>
      <c r="AG765" s="104">
        <v>1</v>
      </c>
      <c r="AH765" s="117"/>
      <c r="AI765" s="111" t="s">
        <v>623</v>
      </c>
      <c r="AJ765" s="104" t="s">
        <v>2362</v>
      </c>
      <c r="AK765" s="104"/>
      <c r="AL765" s="104"/>
      <c r="AN765" s="111"/>
      <c r="AP765" s="111"/>
      <c r="AQ765" s="104"/>
      <c r="AS765" s="104"/>
    </row>
    <row r="766" spans="1:45" ht="15.75" customHeight="1" thickBot="1" x14ac:dyDescent="0.25">
      <c r="A766" s="118">
        <v>20741</v>
      </c>
      <c r="B766" s="361" t="s">
        <v>8156</v>
      </c>
      <c r="C766" s="362" t="s">
        <v>243</v>
      </c>
      <c r="D766" s="104" t="s">
        <v>138</v>
      </c>
      <c r="E766" s="117">
        <v>32841</v>
      </c>
      <c r="F766" s="104" t="s">
        <v>8282</v>
      </c>
      <c r="G766" s="117" t="s">
        <v>8283</v>
      </c>
      <c r="H766" s="104" t="s">
        <v>8284</v>
      </c>
      <c r="I766" s="117">
        <v>37862</v>
      </c>
      <c r="J766" s="104" t="s">
        <v>684</v>
      </c>
      <c r="K766" s="104" t="s">
        <v>4020</v>
      </c>
      <c r="L766" s="104" t="s">
        <v>2653</v>
      </c>
      <c r="M766" s="111"/>
      <c r="N766" s="104">
        <v>2011</v>
      </c>
      <c r="O766" s="104" t="s">
        <v>8285</v>
      </c>
      <c r="Q766" s="111" t="s">
        <v>8286</v>
      </c>
      <c r="R766" s="111" t="s">
        <v>8287</v>
      </c>
      <c r="S766" s="104" t="s">
        <v>8288</v>
      </c>
      <c r="T766" s="104" t="s">
        <v>8289</v>
      </c>
      <c r="U766" s="104" t="s">
        <v>8290</v>
      </c>
      <c r="V766" s="104" t="s">
        <v>6491</v>
      </c>
      <c r="W766" s="111" t="s">
        <v>8291</v>
      </c>
      <c r="X766" s="111" t="s">
        <v>8292</v>
      </c>
      <c r="AA766" s="104">
        <v>1</v>
      </c>
      <c r="AB766" s="152"/>
      <c r="AC766" s="111" t="s">
        <v>2672</v>
      </c>
      <c r="AD766" s="104" t="s">
        <v>2673</v>
      </c>
      <c r="AE766" s="104" t="s">
        <v>226</v>
      </c>
      <c r="AF766" s="117">
        <v>41648</v>
      </c>
      <c r="AG766" s="104">
        <v>1</v>
      </c>
      <c r="AH766" s="117"/>
      <c r="AI766" s="111" t="s">
        <v>623</v>
      </c>
      <c r="AJ766" s="104" t="s">
        <v>2362</v>
      </c>
      <c r="AK766" s="104"/>
      <c r="AL766" s="104"/>
      <c r="AN766" s="111"/>
      <c r="AP766" s="111"/>
      <c r="AQ766" s="104"/>
      <c r="AS766" s="104"/>
    </row>
    <row r="767" spans="1:45" ht="15.75" customHeight="1" thickBot="1" x14ac:dyDescent="0.25">
      <c r="A767" s="118">
        <v>20742</v>
      </c>
      <c r="B767" s="361" t="s">
        <v>1442</v>
      </c>
      <c r="C767" s="362" t="s">
        <v>527</v>
      </c>
      <c r="D767" s="104" t="s">
        <v>138</v>
      </c>
      <c r="E767" s="117">
        <v>31997</v>
      </c>
      <c r="G767" s="117" t="s">
        <v>806</v>
      </c>
      <c r="H767" s="104" t="s">
        <v>8293</v>
      </c>
      <c r="I767" s="117">
        <v>40263</v>
      </c>
      <c r="J767" s="104" t="s">
        <v>8294</v>
      </c>
      <c r="K767" s="104" t="s">
        <v>4048</v>
      </c>
      <c r="L767" s="104" t="s">
        <v>8295</v>
      </c>
      <c r="M767" s="111" t="s">
        <v>8296</v>
      </c>
      <c r="N767" s="104">
        <v>2008</v>
      </c>
      <c r="O767" s="104" t="s">
        <v>8297</v>
      </c>
      <c r="P767" s="104" t="s">
        <v>8298</v>
      </c>
      <c r="Q767" s="111" t="s">
        <v>8298</v>
      </c>
      <c r="R767" s="111" t="s">
        <v>8299</v>
      </c>
      <c r="S767" s="104" t="s">
        <v>8300</v>
      </c>
      <c r="T767" s="104" t="s">
        <v>8301</v>
      </c>
      <c r="U767" s="104" t="s">
        <v>8302</v>
      </c>
      <c r="V767" s="104" t="s">
        <v>177</v>
      </c>
      <c r="W767" s="111" t="s">
        <v>8303</v>
      </c>
      <c r="X767" s="111" t="s">
        <v>8292</v>
      </c>
      <c r="AA767" s="104">
        <v>1</v>
      </c>
      <c r="AB767" s="152"/>
      <c r="AC767" s="111" t="s">
        <v>2672</v>
      </c>
      <c r="AD767" s="104" t="s">
        <v>2673</v>
      </c>
      <c r="AE767" s="104" t="s">
        <v>226</v>
      </c>
      <c r="AF767" s="117">
        <v>41648</v>
      </c>
      <c r="AG767" s="104">
        <v>1</v>
      </c>
      <c r="AH767" s="117"/>
      <c r="AI767" s="111" t="s">
        <v>623</v>
      </c>
      <c r="AJ767" s="104" t="s">
        <v>2362</v>
      </c>
      <c r="AK767" s="104"/>
      <c r="AL767" s="104"/>
      <c r="AN767" s="111"/>
      <c r="AP767" s="111"/>
      <c r="AQ767" s="104"/>
      <c r="AS767" s="104"/>
    </row>
    <row r="768" spans="1:45" ht="15.75" customHeight="1" thickBot="1" x14ac:dyDescent="0.25">
      <c r="A768" s="118">
        <v>20743</v>
      </c>
      <c r="B768" s="361" t="s">
        <v>8157</v>
      </c>
      <c r="C768" s="362" t="s">
        <v>137</v>
      </c>
      <c r="D768" s="104" t="s">
        <v>138</v>
      </c>
      <c r="E768" s="117">
        <v>33125</v>
      </c>
      <c r="G768" s="117" t="s">
        <v>312</v>
      </c>
      <c r="H768" s="104" t="s">
        <v>8304</v>
      </c>
      <c r="I768" s="117">
        <v>39231</v>
      </c>
      <c r="J768" s="104" t="s">
        <v>8294</v>
      </c>
      <c r="K768" s="104" t="s">
        <v>4044</v>
      </c>
      <c r="L768" s="104" t="s">
        <v>4023</v>
      </c>
      <c r="M768" s="111" t="s">
        <v>8305</v>
      </c>
      <c r="N768" s="104">
        <v>2011</v>
      </c>
      <c r="O768" s="104" t="s">
        <v>8306</v>
      </c>
      <c r="Q768" s="111" t="s">
        <v>8307</v>
      </c>
      <c r="R768" s="111" t="s">
        <v>8308</v>
      </c>
      <c r="S768" s="104" t="s">
        <v>8309</v>
      </c>
      <c r="T768" s="104" t="s">
        <v>8309</v>
      </c>
      <c r="U768" s="104" t="s">
        <v>8310</v>
      </c>
      <c r="V768" s="104" t="s">
        <v>4097</v>
      </c>
      <c r="W768" s="111" t="s">
        <v>8311</v>
      </c>
      <c r="X768" s="111" t="s">
        <v>8292</v>
      </c>
      <c r="AA768" s="104">
        <v>1</v>
      </c>
      <c r="AB768" s="152"/>
      <c r="AC768" s="111" t="s">
        <v>2672</v>
      </c>
      <c r="AD768" s="104" t="s">
        <v>2673</v>
      </c>
      <c r="AE768" s="104" t="s">
        <v>226</v>
      </c>
      <c r="AF768" s="117">
        <v>41648</v>
      </c>
      <c r="AG768" s="104">
        <v>1</v>
      </c>
      <c r="AH768" s="117"/>
      <c r="AI768" s="111" t="s">
        <v>623</v>
      </c>
      <c r="AJ768" s="104" t="s">
        <v>2362</v>
      </c>
      <c r="AK768" s="104"/>
      <c r="AL768" s="104"/>
      <c r="AN768" s="111"/>
      <c r="AP768" s="111"/>
      <c r="AQ768" s="104"/>
      <c r="AS768" s="104"/>
    </row>
    <row r="769" spans="1:45" ht="15.75" customHeight="1" thickBot="1" x14ac:dyDescent="0.25">
      <c r="A769" s="118">
        <v>20744</v>
      </c>
      <c r="B769" s="359" t="s">
        <v>8158</v>
      </c>
      <c r="C769" s="360" t="s">
        <v>1094</v>
      </c>
      <c r="D769" s="104" t="s">
        <v>138</v>
      </c>
      <c r="E769" s="117">
        <v>33685</v>
      </c>
      <c r="F769" s="104" t="s">
        <v>110</v>
      </c>
      <c r="G769" s="117" t="s">
        <v>110</v>
      </c>
      <c r="H769" s="104" t="s">
        <v>8312</v>
      </c>
      <c r="I769" s="117">
        <v>40189</v>
      </c>
      <c r="J769" s="104" t="s">
        <v>110</v>
      </c>
      <c r="K769" s="104" t="s">
        <v>4044</v>
      </c>
      <c r="L769" s="104" t="s">
        <v>8313</v>
      </c>
      <c r="M769" s="111" t="s">
        <v>2548</v>
      </c>
      <c r="N769" s="104">
        <v>2013</v>
      </c>
      <c r="O769" s="104" t="s">
        <v>8314</v>
      </c>
      <c r="Q769" s="111" t="s">
        <v>8315</v>
      </c>
      <c r="R769" s="111" t="s">
        <v>8316</v>
      </c>
      <c r="S769" s="104" t="s">
        <v>8317</v>
      </c>
      <c r="T769" s="104" t="s">
        <v>8318</v>
      </c>
      <c r="U769" s="104" t="s">
        <v>8319</v>
      </c>
      <c r="V769" s="104" t="s">
        <v>4097</v>
      </c>
      <c r="W769" s="111"/>
      <c r="X769" s="111" t="s">
        <v>8198</v>
      </c>
      <c r="AA769" s="104">
        <v>1</v>
      </c>
      <c r="AB769" s="152"/>
      <c r="AC769" s="111" t="s">
        <v>201</v>
      </c>
      <c r="AD769" s="104"/>
      <c r="AE769" s="104" t="s">
        <v>117</v>
      </c>
      <c r="AF769" s="117">
        <v>41648</v>
      </c>
      <c r="AG769" s="104">
        <v>1</v>
      </c>
      <c r="AH769" s="117"/>
      <c r="AI769" s="111" t="s">
        <v>623</v>
      </c>
      <c r="AJ769" s="104" t="s">
        <v>2362</v>
      </c>
      <c r="AK769" s="104"/>
      <c r="AL769" s="104"/>
      <c r="AN769" s="111"/>
      <c r="AP769" s="111"/>
      <c r="AQ769" s="104"/>
      <c r="AS769" s="104"/>
    </row>
    <row r="770" spans="1:45" ht="15.75" customHeight="1" thickBot="1" x14ac:dyDescent="0.25">
      <c r="A770" s="118">
        <v>20745</v>
      </c>
      <c r="B770" s="359" t="s">
        <v>8159</v>
      </c>
      <c r="C770" s="360" t="s">
        <v>234</v>
      </c>
      <c r="D770" s="104" t="s">
        <v>138</v>
      </c>
      <c r="E770" s="117">
        <v>33937</v>
      </c>
      <c r="F770" s="104" t="s">
        <v>110</v>
      </c>
      <c r="G770" s="117" t="s">
        <v>110</v>
      </c>
      <c r="H770" s="104" t="s">
        <v>8320</v>
      </c>
      <c r="I770" s="117">
        <v>40172</v>
      </c>
      <c r="J770" s="104" t="s">
        <v>110</v>
      </c>
      <c r="K770" s="104" t="s">
        <v>4020</v>
      </c>
      <c r="L770" s="104" t="s">
        <v>605</v>
      </c>
      <c r="M770" s="111" t="s">
        <v>2222</v>
      </c>
      <c r="O770" s="104" t="s">
        <v>8321</v>
      </c>
      <c r="P770" s="104" t="s">
        <v>8322</v>
      </c>
      <c r="Q770" s="111" t="s">
        <v>8323</v>
      </c>
      <c r="R770" s="111" t="s">
        <v>8324</v>
      </c>
      <c r="S770" s="104" t="s">
        <v>8325</v>
      </c>
      <c r="T770" s="104" t="s">
        <v>8325</v>
      </c>
      <c r="U770" s="104" t="s">
        <v>8326</v>
      </c>
      <c r="V770" s="104" t="s">
        <v>4097</v>
      </c>
      <c r="W770" s="111" t="s">
        <v>8327</v>
      </c>
      <c r="X770" s="111" t="s">
        <v>8198</v>
      </c>
      <c r="AA770" s="104">
        <v>1</v>
      </c>
      <c r="AB770" s="152"/>
      <c r="AC770" s="111" t="s">
        <v>2568</v>
      </c>
      <c r="AD770" s="104" t="s">
        <v>2572</v>
      </c>
      <c r="AE770" s="104" t="s">
        <v>117</v>
      </c>
      <c r="AF770" s="117">
        <v>41652</v>
      </c>
      <c r="AG770" s="104">
        <v>1</v>
      </c>
      <c r="AH770" s="117"/>
      <c r="AI770" s="111" t="s">
        <v>623</v>
      </c>
      <c r="AJ770" s="104" t="s">
        <v>2362</v>
      </c>
      <c r="AK770" s="104"/>
      <c r="AL770" s="104"/>
      <c r="AN770" s="111"/>
      <c r="AP770" s="111"/>
      <c r="AQ770" s="104"/>
      <c r="AS770" s="104"/>
    </row>
    <row r="771" spans="1:45" ht="15.75" customHeight="1" thickBot="1" x14ac:dyDescent="0.25">
      <c r="A771" s="118">
        <v>20746</v>
      </c>
      <c r="B771" s="359" t="s">
        <v>6205</v>
      </c>
      <c r="C771" s="360" t="s">
        <v>8160</v>
      </c>
      <c r="D771" s="104" t="s">
        <v>138</v>
      </c>
      <c r="E771" s="117">
        <v>33099</v>
      </c>
      <c r="F771" s="104" t="s">
        <v>153</v>
      </c>
      <c r="G771" s="117" t="s">
        <v>153</v>
      </c>
      <c r="H771" s="104" t="s">
        <v>8328</v>
      </c>
      <c r="I771" s="117">
        <v>38573</v>
      </c>
      <c r="J771" s="104" t="s">
        <v>153</v>
      </c>
      <c r="K771" s="104" t="s">
        <v>4020</v>
      </c>
      <c r="L771" s="104" t="s">
        <v>8329</v>
      </c>
      <c r="M771" s="111" t="s">
        <v>4359</v>
      </c>
      <c r="N771" s="104">
        <v>2012</v>
      </c>
      <c r="O771" s="104" t="s">
        <v>8330</v>
      </c>
      <c r="Q771" s="111" t="s">
        <v>8331</v>
      </c>
      <c r="R771" s="111" t="s">
        <v>8332</v>
      </c>
      <c r="S771" s="104" t="s">
        <v>8333</v>
      </c>
      <c r="T771" s="104" t="s">
        <v>8334</v>
      </c>
      <c r="U771" s="104" t="s">
        <v>8335</v>
      </c>
      <c r="V771" s="104" t="s">
        <v>8336</v>
      </c>
      <c r="W771" s="111"/>
      <c r="X771" s="111" t="s">
        <v>8198</v>
      </c>
      <c r="AA771" s="104">
        <v>1</v>
      </c>
      <c r="AB771" s="152"/>
      <c r="AC771" s="111" t="s">
        <v>8211</v>
      </c>
      <c r="AD771" s="104" t="s">
        <v>8212</v>
      </c>
      <c r="AE771" s="104" t="s">
        <v>117</v>
      </c>
      <c r="AF771" s="117">
        <v>41640</v>
      </c>
      <c r="AG771" s="104">
        <v>1</v>
      </c>
      <c r="AH771" s="117"/>
      <c r="AI771" s="111" t="s">
        <v>623</v>
      </c>
      <c r="AJ771" s="104" t="s">
        <v>2362</v>
      </c>
      <c r="AK771" s="104"/>
      <c r="AL771" s="104"/>
      <c r="AN771" s="111"/>
      <c r="AP771" s="111"/>
      <c r="AQ771" s="104"/>
      <c r="AS771" s="104"/>
    </row>
    <row r="772" spans="1:45" ht="15.75" customHeight="1" thickBot="1" x14ac:dyDescent="0.25">
      <c r="A772" s="118">
        <v>20747</v>
      </c>
      <c r="B772" s="359" t="s">
        <v>6338</v>
      </c>
      <c r="C772" s="360" t="s">
        <v>234</v>
      </c>
      <c r="D772" s="104" t="s">
        <v>138</v>
      </c>
      <c r="E772" s="117">
        <v>33181</v>
      </c>
      <c r="G772" s="117"/>
      <c r="H772" s="104" t="s">
        <v>8337</v>
      </c>
      <c r="I772" s="117">
        <v>38524</v>
      </c>
      <c r="J772" s="104" t="s">
        <v>178</v>
      </c>
      <c r="K772" s="104" t="s">
        <v>4020</v>
      </c>
      <c r="L772" s="104" t="s">
        <v>8338</v>
      </c>
      <c r="M772" s="111" t="s">
        <v>8339</v>
      </c>
      <c r="O772" s="104" t="s">
        <v>8340</v>
      </c>
      <c r="Q772" s="111" t="s">
        <v>8341</v>
      </c>
      <c r="R772" s="111" t="s">
        <v>8342</v>
      </c>
      <c r="S772" s="104"/>
      <c r="T772" s="104" t="s">
        <v>8343</v>
      </c>
      <c r="U772" s="104" t="s">
        <v>8344</v>
      </c>
      <c r="V772" s="104" t="s">
        <v>4152</v>
      </c>
      <c r="W772" s="111" t="s">
        <v>8345</v>
      </c>
      <c r="X772" s="111" t="s">
        <v>8198</v>
      </c>
      <c r="AA772" s="104">
        <v>1</v>
      </c>
      <c r="AB772" s="152"/>
      <c r="AC772" s="111" t="s">
        <v>7918</v>
      </c>
      <c r="AD772" s="104"/>
      <c r="AE772" s="104" t="s">
        <v>117</v>
      </c>
      <c r="AF772" s="117">
        <v>41648</v>
      </c>
      <c r="AG772" s="104">
        <v>1</v>
      </c>
      <c r="AH772" s="117"/>
      <c r="AI772" s="111" t="s">
        <v>623</v>
      </c>
      <c r="AJ772" s="104" t="s">
        <v>2362</v>
      </c>
      <c r="AK772" s="104"/>
      <c r="AL772" s="104"/>
      <c r="AN772" s="111"/>
      <c r="AP772" s="111"/>
      <c r="AQ772" s="104"/>
      <c r="AS772" s="104"/>
    </row>
    <row r="773" spans="1:45" ht="15.75" customHeight="1" thickBot="1" x14ac:dyDescent="0.25">
      <c r="A773" s="118">
        <v>20748</v>
      </c>
      <c r="B773" s="359" t="s">
        <v>2048</v>
      </c>
      <c r="C773" s="360" t="s">
        <v>1585</v>
      </c>
      <c r="D773" s="104" t="s">
        <v>109</v>
      </c>
      <c r="E773" s="117">
        <v>33348</v>
      </c>
      <c r="G773" s="117"/>
      <c r="H773" s="104" t="s">
        <v>8346</v>
      </c>
      <c r="I773" s="117">
        <v>39810</v>
      </c>
      <c r="J773" s="104" t="s">
        <v>312</v>
      </c>
      <c r="K773" s="104" t="s">
        <v>4020</v>
      </c>
      <c r="M773" s="111"/>
      <c r="O773" s="104" t="s">
        <v>8347</v>
      </c>
      <c r="Q773" s="111" t="s">
        <v>8348</v>
      </c>
      <c r="R773" s="111" t="s">
        <v>8349</v>
      </c>
      <c r="S773" s="104" t="s">
        <v>8350</v>
      </c>
      <c r="T773" s="104" t="s">
        <v>8351</v>
      </c>
      <c r="U773" s="104" t="s">
        <v>8352</v>
      </c>
      <c r="V773" s="104" t="s">
        <v>4097</v>
      </c>
      <c r="W773" s="111" t="s">
        <v>8353</v>
      </c>
      <c r="X773" s="111" t="s">
        <v>8198</v>
      </c>
      <c r="AA773" s="104">
        <v>1</v>
      </c>
      <c r="AB773" s="152"/>
      <c r="AC773" s="111" t="s">
        <v>7918</v>
      </c>
      <c r="AD773" s="104"/>
      <c r="AE773" s="104" t="s">
        <v>117</v>
      </c>
      <c r="AF773" s="117">
        <v>41641</v>
      </c>
      <c r="AG773" s="104">
        <v>1</v>
      </c>
      <c r="AH773" s="117"/>
      <c r="AI773" s="111" t="s">
        <v>623</v>
      </c>
      <c r="AJ773" s="104" t="s">
        <v>2362</v>
      </c>
      <c r="AK773" s="104"/>
      <c r="AL773" s="104"/>
      <c r="AN773" s="111"/>
      <c r="AP773" s="111"/>
      <c r="AQ773" s="104"/>
      <c r="AS773" s="104"/>
    </row>
    <row r="774" spans="1:45" ht="15.75" customHeight="1" thickBot="1" x14ac:dyDescent="0.25">
      <c r="A774" s="118">
        <v>20749</v>
      </c>
      <c r="B774" s="359" t="s">
        <v>8161</v>
      </c>
      <c r="C774" s="360" t="s">
        <v>8162</v>
      </c>
      <c r="D774" s="104" t="s">
        <v>109</v>
      </c>
      <c r="E774" s="117">
        <v>31964</v>
      </c>
      <c r="G774" s="117"/>
      <c r="H774" s="104" t="s">
        <v>8354</v>
      </c>
      <c r="I774" s="117">
        <v>41517</v>
      </c>
      <c r="J774" s="104" t="s">
        <v>312</v>
      </c>
      <c r="K774" s="104" t="s">
        <v>4020</v>
      </c>
      <c r="L774" s="104" t="s">
        <v>8355</v>
      </c>
      <c r="M774" s="111" t="s">
        <v>1918</v>
      </c>
      <c r="O774" s="104" t="s">
        <v>8356</v>
      </c>
      <c r="Q774" s="111" t="s">
        <v>8357</v>
      </c>
      <c r="R774" s="111" t="s">
        <v>8358</v>
      </c>
      <c r="S774" s="104" t="s">
        <v>8359</v>
      </c>
      <c r="T774" s="104" t="s">
        <v>8360</v>
      </c>
      <c r="W774" s="111"/>
      <c r="X774" s="111" t="s">
        <v>11</v>
      </c>
      <c r="AA774" s="104">
        <v>3</v>
      </c>
      <c r="AB774" s="152"/>
      <c r="AC774" s="111" t="s">
        <v>7918</v>
      </c>
      <c r="AD774" s="104"/>
      <c r="AE774" s="104" t="s">
        <v>117</v>
      </c>
      <c r="AF774" s="117">
        <v>41641</v>
      </c>
      <c r="AG774" s="104">
        <v>1</v>
      </c>
      <c r="AH774" s="117"/>
      <c r="AI774" s="111" t="s">
        <v>623</v>
      </c>
      <c r="AJ774" s="104" t="s">
        <v>2362</v>
      </c>
      <c r="AK774" s="104"/>
      <c r="AL774" s="104"/>
      <c r="AN774" s="111"/>
      <c r="AP774" s="111"/>
      <c r="AQ774" s="104"/>
      <c r="AS774" s="104"/>
    </row>
    <row r="775" spans="1:45" ht="15.75" customHeight="1" thickBot="1" x14ac:dyDescent="0.25">
      <c r="A775" s="118">
        <v>20750</v>
      </c>
      <c r="B775" s="359" t="s">
        <v>8163</v>
      </c>
      <c r="C775" s="360" t="s">
        <v>8164</v>
      </c>
      <c r="D775" s="104" t="s">
        <v>109</v>
      </c>
      <c r="E775" s="117"/>
      <c r="G775" s="117"/>
      <c r="I775" s="117"/>
      <c r="M775" s="111"/>
      <c r="O775" s="104" t="s">
        <v>8361</v>
      </c>
      <c r="Q775" s="111"/>
      <c r="R775" s="111"/>
      <c r="S775" s="104"/>
      <c r="T775" s="104"/>
      <c r="W775" s="111"/>
      <c r="X775" s="111" t="s">
        <v>14</v>
      </c>
      <c r="AA775" s="104">
        <v>3</v>
      </c>
      <c r="AB775" s="152"/>
      <c r="AC775" s="111" t="s">
        <v>7918</v>
      </c>
      <c r="AD775" s="104"/>
      <c r="AE775" s="104" t="s">
        <v>117</v>
      </c>
      <c r="AF775" s="117">
        <v>41641</v>
      </c>
      <c r="AG775" s="104">
        <v>1</v>
      </c>
      <c r="AH775" s="117"/>
      <c r="AI775" s="111" t="s">
        <v>623</v>
      </c>
      <c r="AJ775" s="104" t="s">
        <v>2362</v>
      </c>
      <c r="AK775" s="104"/>
      <c r="AL775" s="104"/>
      <c r="AN775" s="111"/>
      <c r="AP775" s="111"/>
      <c r="AQ775" s="104"/>
      <c r="AS775" s="104"/>
    </row>
    <row r="776" spans="1:45" ht="15.75" customHeight="1" thickBot="1" x14ac:dyDescent="0.25">
      <c r="A776" s="118">
        <v>20751</v>
      </c>
      <c r="B776" s="359" t="s">
        <v>8165</v>
      </c>
      <c r="C776" s="360" t="s">
        <v>8166</v>
      </c>
      <c r="D776" s="104" t="s">
        <v>109</v>
      </c>
      <c r="E776" s="117">
        <v>33275</v>
      </c>
      <c r="G776" s="117"/>
      <c r="H776" s="104" t="s">
        <v>8362</v>
      </c>
      <c r="I776" s="117"/>
      <c r="J776" s="104" t="s">
        <v>110</v>
      </c>
      <c r="K776" s="104" t="s">
        <v>4044</v>
      </c>
      <c r="L776" s="104" t="s">
        <v>8363</v>
      </c>
      <c r="M776" s="111" t="s">
        <v>8364</v>
      </c>
      <c r="O776" s="104" t="s">
        <v>8365</v>
      </c>
      <c r="Q776" s="111" t="s">
        <v>8366</v>
      </c>
      <c r="R776" s="111" t="s">
        <v>8367</v>
      </c>
      <c r="S776" s="104" t="s">
        <v>8368</v>
      </c>
      <c r="T776" s="104" t="s">
        <v>8368</v>
      </c>
      <c r="U776" s="104" t="s">
        <v>7603</v>
      </c>
      <c r="V776" s="104" t="s">
        <v>4152</v>
      </c>
      <c r="W776" s="111" t="s">
        <v>8369</v>
      </c>
      <c r="X776" s="111" t="s">
        <v>8198</v>
      </c>
      <c r="AA776" s="104">
        <v>1</v>
      </c>
      <c r="AB776" s="152"/>
      <c r="AC776" s="111" t="s">
        <v>7918</v>
      </c>
      <c r="AD776" s="104"/>
      <c r="AE776" s="104" t="s">
        <v>117</v>
      </c>
      <c r="AF776" s="117">
        <v>41647</v>
      </c>
      <c r="AG776" s="104">
        <v>1</v>
      </c>
      <c r="AH776" s="117"/>
      <c r="AI776" s="111" t="s">
        <v>623</v>
      </c>
      <c r="AJ776" s="104" t="s">
        <v>2362</v>
      </c>
      <c r="AK776" s="104"/>
      <c r="AL776" s="104"/>
      <c r="AN776" s="111"/>
      <c r="AP776" s="111"/>
      <c r="AQ776" s="104"/>
      <c r="AS776" s="104"/>
    </row>
    <row r="777" spans="1:45" ht="15.75" customHeight="1" thickBot="1" x14ac:dyDescent="0.25">
      <c r="A777" s="118">
        <v>20752</v>
      </c>
      <c r="B777" s="359" t="s">
        <v>8167</v>
      </c>
      <c r="C777" s="360" t="s">
        <v>5779</v>
      </c>
      <c r="D777" s="104" t="s">
        <v>109</v>
      </c>
      <c r="E777" s="117">
        <v>33013</v>
      </c>
      <c r="G777" s="117"/>
      <c r="H777" s="104" t="s">
        <v>8370</v>
      </c>
      <c r="I777" s="117">
        <v>38074</v>
      </c>
      <c r="J777" s="104" t="s">
        <v>110</v>
      </c>
      <c r="K777" s="104" t="s">
        <v>4020</v>
      </c>
      <c r="L777" s="104" t="s">
        <v>8371</v>
      </c>
      <c r="M777" s="111" t="s">
        <v>1918</v>
      </c>
      <c r="O777" s="104" t="s">
        <v>8372</v>
      </c>
      <c r="Q777" s="111" t="s">
        <v>8373</v>
      </c>
      <c r="R777" s="111"/>
      <c r="S777" s="104" t="s">
        <v>8374</v>
      </c>
      <c r="T777" s="104" t="s">
        <v>8374</v>
      </c>
      <c r="U777" s="104" t="s">
        <v>8375</v>
      </c>
      <c r="V777" s="104" t="s">
        <v>4152</v>
      </c>
      <c r="W777" s="111" t="s">
        <v>8376</v>
      </c>
      <c r="X777" s="111" t="s">
        <v>8198</v>
      </c>
      <c r="AA777" s="104">
        <v>1</v>
      </c>
      <c r="AB777" s="152"/>
      <c r="AC777" s="111" t="s">
        <v>7918</v>
      </c>
      <c r="AD777" s="104"/>
      <c r="AE777" s="104" t="s">
        <v>117</v>
      </c>
      <c r="AF777" s="117">
        <v>41641</v>
      </c>
      <c r="AG777" s="104">
        <v>1</v>
      </c>
      <c r="AH777" s="117"/>
      <c r="AI777" s="111" t="s">
        <v>623</v>
      </c>
      <c r="AJ777" s="104" t="s">
        <v>2362</v>
      </c>
      <c r="AK777" s="104"/>
      <c r="AL777" s="104"/>
      <c r="AN777" s="111"/>
      <c r="AP777" s="111"/>
      <c r="AQ777" s="104"/>
      <c r="AS777" s="104"/>
    </row>
    <row r="778" spans="1:45" ht="15.75" customHeight="1" thickBot="1" x14ac:dyDescent="0.25">
      <c r="A778" s="118">
        <v>20753</v>
      </c>
      <c r="B778" s="359" t="s">
        <v>8563</v>
      </c>
      <c r="C778" s="360" t="s">
        <v>527</v>
      </c>
      <c r="D778" s="104" t="s">
        <v>138</v>
      </c>
      <c r="E778" s="117">
        <v>33243</v>
      </c>
      <c r="G778" s="117"/>
      <c r="H778" s="104" t="s">
        <v>8377</v>
      </c>
      <c r="I778" s="117">
        <v>38449</v>
      </c>
      <c r="J778" s="104" t="s">
        <v>110</v>
      </c>
      <c r="K778" s="104" t="s">
        <v>4020</v>
      </c>
      <c r="L778" s="104" t="s">
        <v>5282</v>
      </c>
      <c r="M778" s="111" t="s">
        <v>1747</v>
      </c>
      <c r="O778" s="104" t="s">
        <v>8378</v>
      </c>
      <c r="Q778" s="111" t="s">
        <v>8379</v>
      </c>
      <c r="R778" s="111" t="s">
        <v>8380</v>
      </c>
      <c r="S778" s="104" t="s">
        <v>8381</v>
      </c>
      <c r="T778" s="104" t="s">
        <v>8382</v>
      </c>
      <c r="U778" s="104" t="s">
        <v>8383</v>
      </c>
      <c r="V778" s="104" t="s">
        <v>177</v>
      </c>
      <c r="W778" s="111" t="s">
        <v>8384</v>
      </c>
      <c r="X778" s="111" t="s">
        <v>8198</v>
      </c>
      <c r="AA778" s="104">
        <v>1</v>
      </c>
      <c r="AB778" s="152"/>
      <c r="AC778" s="111" t="s">
        <v>8213</v>
      </c>
      <c r="AD778" s="104"/>
      <c r="AE778" s="104" t="s">
        <v>117</v>
      </c>
      <c r="AF778" s="117">
        <v>41648</v>
      </c>
      <c r="AG778" s="104">
        <v>1</v>
      </c>
      <c r="AH778" s="117">
        <v>41679</v>
      </c>
      <c r="AI778" s="111">
        <v>2</v>
      </c>
      <c r="AJ778" s="104" t="s">
        <v>119</v>
      </c>
      <c r="AK778" s="104"/>
      <c r="AL778" s="104"/>
      <c r="AN778" s="111"/>
      <c r="AP778" s="111"/>
      <c r="AQ778" s="104"/>
      <c r="AS778" s="104"/>
    </row>
    <row r="779" spans="1:45" ht="15.75" customHeight="1" thickBot="1" x14ac:dyDescent="0.25">
      <c r="A779" s="118">
        <v>20754</v>
      </c>
      <c r="B779" s="359" t="s">
        <v>8168</v>
      </c>
      <c r="C779" s="360" t="s">
        <v>527</v>
      </c>
      <c r="D779" s="104" t="s">
        <v>138</v>
      </c>
      <c r="E779" s="117">
        <v>33479</v>
      </c>
      <c r="F779" s="104" t="s">
        <v>8385</v>
      </c>
      <c r="G779" s="117" t="s">
        <v>8385</v>
      </c>
      <c r="H779" s="104" t="s">
        <v>8386</v>
      </c>
      <c r="I779" s="117">
        <v>40886</v>
      </c>
      <c r="J779" s="104" t="s">
        <v>8385</v>
      </c>
      <c r="K779" s="104" t="s">
        <v>4020</v>
      </c>
      <c r="L779" s="104" t="s">
        <v>973</v>
      </c>
      <c r="M779" s="111" t="s">
        <v>4174</v>
      </c>
      <c r="O779" s="104" t="s">
        <v>8387</v>
      </c>
      <c r="P779" s="104" t="s">
        <v>8388</v>
      </c>
      <c r="Q779" s="111" t="s">
        <v>8389</v>
      </c>
      <c r="R779" s="111" t="s">
        <v>8390</v>
      </c>
      <c r="S779" s="104" t="s">
        <v>8391</v>
      </c>
      <c r="T779" s="104" t="s">
        <v>8392</v>
      </c>
      <c r="U779" s="104" t="s">
        <v>8393</v>
      </c>
      <c r="V779" s="104" t="s">
        <v>4152</v>
      </c>
      <c r="W779" s="111" t="s">
        <v>8394</v>
      </c>
      <c r="X779" s="111" t="s">
        <v>8198</v>
      </c>
      <c r="AA779" s="104">
        <v>1</v>
      </c>
      <c r="AB779" s="152"/>
      <c r="AC779" s="111" t="s">
        <v>8213</v>
      </c>
      <c r="AD779" s="104"/>
      <c r="AE779" s="104" t="s">
        <v>117</v>
      </c>
      <c r="AF779" s="117">
        <v>41648</v>
      </c>
      <c r="AG779" s="104">
        <v>1</v>
      </c>
      <c r="AH779" s="117">
        <v>41679</v>
      </c>
      <c r="AI779" s="111">
        <v>2</v>
      </c>
      <c r="AJ779" s="104" t="s">
        <v>119</v>
      </c>
      <c r="AK779" s="104"/>
      <c r="AL779" s="104"/>
      <c r="AN779" s="111"/>
      <c r="AP779" s="111"/>
      <c r="AQ779" s="104"/>
      <c r="AS779" s="104"/>
    </row>
    <row r="780" spans="1:45" ht="15.75" customHeight="1" thickBot="1" x14ac:dyDescent="0.25">
      <c r="A780" s="118">
        <v>20755</v>
      </c>
      <c r="B780" s="359" t="s">
        <v>242</v>
      </c>
      <c r="C780" s="360" t="s">
        <v>527</v>
      </c>
      <c r="D780" s="104" t="s">
        <v>138</v>
      </c>
      <c r="E780" s="117">
        <v>32454</v>
      </c>
      <c r="F780" s="104" t="s">
        <v>153</v>
      </c>
      <c r="G780" s="117" t="s">
        <v>153</v>
      </c>
      <c r="H780" s="104" t="s">
        <v>8395</v>
      </c>
      <c r="I780" s="117">
        <v>37729</v>
      </c>
      <c r="J780" s="104" t="s">
        <v>153</v>
      </c>
      <c r="K780" s="104" t="s">
        <v>4020</v>
      </c>
      <c r="L780" s="104" t="s">
        <v>8396</v>
      </c>
      <c r="M780" s="111" t="s">
        <v>8397</v>
      </c>
      <c r="O780" s="104" t="s">
        <v>8398</v>
      </c>
      <c r="Q780" s="111" t="s">
        <v>8399</v>
      </c>
      <c r="R780" s="111"/>
      <c r="S780" s="104" t="s">
        <v>8400</v>
      </c>
      <c r="T780" s="104" t="s">
        <v>8400</v>
      </c>
      <c r="U780" s="104" t="s">
        <v>8401</v>
      </c>
      <c r="V780" s="104" t="s">
        <v>2308</v>
      </c>
      <c r="W780" s="111" t="s">
        <v>8402</v>
      </c>
      <c r="X780" s="111" t="s">
        <v>8292</v>
      </c>
      <c r="AA780" s="104">
        <v>1</v>
      </c>
      <c r="AB780" s="152"/>
      <c r="AC780" s="111" t="s">
        <v>31</v>
      </c>
      <c r="AD780" s="104" t="s">
        <v>37</v>
      </c>
      <c r="AE780" s="104" t="s">
        <v>117</v>
      </c>
      <c r="AF780" s="117">
        <v>41652</v>
      </c>
      <c r="AG780" s="104">
        <v>1</v>
      </c>
      <c r="AH780" s="117"/>
      <c r="AI780" s="111" t="s">
        <v>623</v>
      </c>
      <c r="AJ780" s="104" t="s">
        <v>2362</v>
      </c>
      <c r="AK780" s="104"/>
      <c r="AL780" s="104"/>
      <c r="AN780" s="111"/>
      <c r="AP780" s="111"/>
      <c r="AQ780" s="104"/>
      <c r="AS780" s="104"/>
    </row>
    <row r="781" spans="1:45" ht="15.75" customHeight="1" thickBot="1" x14ac:dyDescent="0.25">
      <c r="A781" s="118">
        <v>20756</v>
      </c>
      <c r="B781" s="359" t="s">
        <v>442</v>
      </c>
      <c r="C781" s="360" t="s">
        <v>196</v>
      </c>
      <c r="D781" s="104" t="s">
        <v>138</v>
      </c>
      <c r="E781" s="117">
        <v>32758</v>
      </c>
      <c r="F781" s="104" t="s">
        <v>110</v>
      </c>
      <c r="G781" s="117" t="s">
        <v>336</v>
      </c>
      <c r="H781" s="104" t="s">
        <v>8403</v>
      </c>
      <c r="I781" s="117">
        <v>41113</v>
      </c>
      <c r="J781" s="104" t="s">
        <v>110</v>
      </c>
      <c r="K781" s="104" t="s">
        <v>4020</v>
      </c>
      <c r="L781" s="104" t="s">
        <v>1157</v>
      </c>
      <c r="M781" s="111" t="s">
        <v>2022</v>
      </c>
      <c r="O781" s="104" t="s">
        <v>8404</v>
      </c>
      <c r="Q781" s="111" t="s">
        <v>8405</v>
      </c>
      <c r="R781" s="111"/>
      <c r="S781" s="104" t="s">
        <v>8406</v>
      </c>
      <c r="T781" s="104" t="s">
        <v>8406</v>
      </c>
      <c r="U781" s="104" t="s">
        <v>8407</v>
      </c>
      <c r="V781" s="104" t="s">
        <v>4152</v>
      </c>
      <c r="W781" s="111" t="s">
        <v>8408</v>
      </c>
      <c r="X781" s="111" t="s">
        <v>8292</v>
      </c>
      <c r="AA781" s="104">
        <v>1</v>
      </c>
      <c r="AB781" s="152"/>
      <c r="AC781" s="111" t="s">
        <v>31</v>
      </c>
      <c r="AD781" s="104" t="s">
        <v>37</v>
      </c>
      <c r="AE781" s="104" t="s">
        <v>117</v>
      </c>
      <c r="AF781" s="117">
        <v>41652</v>
      </c>
      <c r="AG781" s="104">
        <v>1</v>
      </c>
      <c r="AH781" s="117"/>
      <c r="AI781" s="111" t="s">
        <v>623</v>
      </c>
      <c r="AJ781" s="104" t="s">
        <v>2362</v>
      </c>
      <c r="AK781" s="104"/>
      <c r="AL781" s="104"/>
      <c r="AN781" s="111"/>
      <c r="AP781" s="111"/>
      <c r="AQ781" s="104"/>
      <c r="AS781" s="104"/>
    </row>
    <row r="782" spans="1:45" ht="15.75" customHeight="1" thickBot="1" x14ac:dyDescent="0.25">
      <c r="A782" s="118">
        <v>20757</v>
      </c>
      <c r="B782" s="359" t="s">
        <v>8169</v>
      </c>
      <c r="C782" s="360" t="s">
        <v>711</v>
      </c>
      <c r="D782" s="104" t="s">
        <v>138</v>
      </c>
      <c r="E782" s="117">
        <v>33342</v>
      </c>
      <c r="F782" s="104" t="s">
        <v>734</v>
      </c>
      <c r="G782" s="117" t="s">
        <v>734</v>
      </c>
      <c r="H782" s="104" t="s">
        <v>8409</v>
      </c>
      <c r="I782" s="117">
        <v>39802</v>
      </c>
      <c r="J782" s="104" t="s">
        <v>734</v>
      </c>
      <c r="K782" s="104" t="s">
        <v>4020</v>
      </c>
      <c r="L782" s="104" t="s">
        <v>8410</v>
      </c>
      <c r="M782" s="111" t="s">
        <v>2385</v>
      </c>
      <c r="N782" s="104">
        <v>2013</v>
      </c>
      <c r="O782" s="104" t="s">
        <v>8411</v>
      </c>
      <c r="Q782" s="111" t="s">
        <v>8412</v>
      </c>
      <c r="R782" s="111" t="s">
        <v>8413</v>
      </c>
      <c r="S782" s="104" t="s">
        <v>8414</v>
      </c>
      <c r="T782" s="104" t="s">
        <v>8415</v>
      </c>
      <c r="U782" s="104" t="s">
        <v>8416</v>
      </c>
      <c r="V782" s="104" t="s">
        <v>6170</v>
      </c>
      <c r="W782" s="111" t="s">
        <v>8417</v>
      </c>
      <c r="X782" s="111" t="s">
        <v>8292</v>
      </c>
      <c r="AA782" s="104">
        <v>1</v>
      </c>
      <c r="AB782" s="152"/>
      <c r="AC782" s="111" t="s">
        <v>31</v>
      </c>
      <c r="AD782" s="104" t="s">
        <v>37</v>
      </c>
      <c r="AE782" s="104" t="s">
        <v>117</v>
      </c>
      <c r="AF782" s="117">
        <v>41646</v>
      </c>
      <c r="AG782" s="104">
        <v>1</v>
      </c>
      <c r="AH782" s="117"/>
      <c r="AI782" s="111" t="s">
        <v>623</v>
      </c>
      <c r="AJ782" s="104" t="s">
        <v>2362</v>
      </c>
      <c r="AK782" s="104"/>
      <c r="AL782" s="104"/>
      <c r="AN782" s="111"/>
      <c r="AP782" s="111"/>
      <c r="AQ782" s="104"/>
      <c r="AS782" s="104"/>
    </row>
    <row r="783" spans="1:45" ht="15.75" customHeight="1" thickBot="1" x14ac:dyDescent="0.25">
      <c r="A783" s="118">
        <v>20758</v>
      </c>
      <c r="B783" s="359" t="s">
        <v>8170</v>
      </c>
      <c r="C783" s="360" t="s">
        <v>845</v>
      </c>
      <c r="D783" s="104" t="s">
        <v>138</v>
      </c>
      <c r="E783" s="117">
        <v>33560</v>
      </c>
      <c r="F783" s="104" t="s">
        <v>6227</v>
      </c>
      <c r="G783" s="117" t="s">
        <v>6227</v>
      </c>
      <c r="H783" s="104" t="s">
        <v>8418</v>
      </c>
      <c r="I783" s="117">
        <v>39883</v>
      </c>
      <c r="J783" s="104" t="s">
        <v>6227</v>
      </c>
      <c r="K783" s="104" t="s">
        <v>4020</v>
      </c>
      <c r="L783" s="104" t="s">
        <v>8419</v>
      </c>
      <c r="M783" s="111" t="s">
        <v>8420</v>
      </c>
      <c r="N783" s="104">
        <v>2013</v>
      </c>
      <c r="O783" s="104" t="s">
        <v>8421</v>
      </c>
      <c r="Q783" s="111" t="s">
        <v>8422</v>
      </c>
      <c r="R783" s="111"/>
      <c r="S783" s="104" t="s">
        <v>8423</v>
      </c>
      <c r="T783" s="104" t="s">
        <v>8424</v>
      </c>
      <c r="U783" s="104" t="s">
        <v>8425</v>
      </c>
      <c r="V783" s="104" t="s">
        <v>6170</v>
      </c>
      <c r="W783" s="111" t="s">
        <v>8426</v>
      </c>
      <c r="X783" s="111" t="s">
        <v>8292</v>
      </c>
      <c r="AA783" s="104">
        <v>1</v>
      </c>
      <c r="AB783" s="152"/>
      <c r="AC783" s="111" t="s">
        <v>31</v>
      </c>
      <c r="AD783" s="104" t="s">
        <v>37</v>
      </c>
      <c r="AE783" s="104" t="s">
        <v>117</v>
      </c>
      <c r="AF783" s="117">
        <v>41646</v>
      </c>
      <c r="AG783" s="104">
        <v>1</v>
      </c>
      <c r="AH783" s="117"/>
      <c r="AI783" s="111" t="s">
        <v>623</v>
      </c>
      <c r="AJ783" s="104" t="s">
        <v>2362</v>
      </c>
      <c r="AK783" s="104"/>
      <c r="AL783" s="104"/>
      <c r="AN783" s="111"/>
      <c r="AP783" s="111"/>
      <c r="AQ783" s="104"/>
      <c r="AS783" s="104"/>
    </row>
    <row r="784" spans="1:45" ht="15.75" customHeight="1" thickBot="1" x14ac:dyDescent="0.25">
      <c r="A784" s="118">
        <v>20759</v>
      </c>
      <c r="B784" s="359" t="s">
        <v>8171</v>
      </c>
      <c r="C784" s="360" t="s">
        <v>304</v>
      </c>
      <c r="D784" s="104" t="s">
        <v>138</v>
      </c>
      <c r="E784" s="117">
        <v>32367</v>
      </c>
      <c r="F784" s="104" t="s">
        <v>153</v>
      </c>
      <c r="G784" s="117" t="s">
        <v>153</v>
      </c>
      <c r="H784" s="104" t="s">
        <v>8427</v>
      </c>
      <c r="I784" s="117">
        <v>39135</v>
      </c>
      <c r="J784" s="104" t="s">
        <v>153</v>
      </c>
      <c r="K784" s="104" t="s">
        <v>4020</v>
      </c>
      <c r="L784" s="104" t="s">
        <v>973</v>
      </c>
      <c r="M784" s="111" t="s">
        <v>5324</v>
      </c>
      <c r="N784" s="104">
        <v>2010</v>
      </c>
      <c r="O784" s="104" t="s">
        <v>8428</v>
      </c>
      <c r="Q784" s="111" t="s">
        <v>8429</v>
      </c>
      <c r="R784" s="111" t="s">
        <v>8430</v>
      </c>
      <c r="S784" s="104" t="s">
        <v>8431</v>
      </c>
      <c r="T784" s="104" t="s">
        <v>8431</v>
      </c>
      <c r="U784" s="104" t="s">
        <v>8432</v>
      </c>
      <c r="V784" s="104" t="s">
        <v>4152</v>
      </c>
      <c r="W784" s="111" t="s">
        <v>8433</v>
      </c>
      <c r="X784" s="111" t="s">
        <v>9</v>
      </c>
      <c r="AA784" s="104">
        <v>4</v>
      </c>
      <c r="AB784" s="152"/>
      <c r="AC784" s="111" t="s">
        <v>8214</v>
      </c>
      <c r="AD784" s="104"/>
      <c r="AE784" s="104" t="s">
        <v>117</v>
      </c>
      <c r="AF784" s="117"/>
      <c r="AG784" s="104" t="s">
        <v>623</v>
      </c>
      <c r="AH784" s="117">
        <v>41653</v>
      </c>
      <c r="AI784" s="111">
        <v>1</v>
      </c>
      <c r="AJ784" s="104" t="s">
        <v>119</v>
      </c>
      <c r="AK784" s="104"/>
      <c r="AL784" s="104"/>
      <c r="AN784" s="111"/>
      <c r="AP784" s="111"/>
      <c r="AQ784" s="104"/>
      <c r="AS784" s="104"/>
    </row>
    <row r="785" spans="1:45" ht="15.75" customHeight="1" thickBot="1" x14ac:dyDescent="0.25">
      <c r="A785" s="118">
        <v>20760</v>
      </c>
      <c r="B785" s="359" t="s">
        <v>534</v>
      </c>
      <c r="C785" s="360" t="s">
        <v>8172</v>
      </c>
      <c r="D785" s="104" t="s">
        <v>138</v>
      </c>
      <c r="E785" s="117">
        <v>33568</v>
      </c>
      <c r="F785" s="104" t="s">
        <v>162</v>
      </c>
      <c r="G785" s="117" t="s">
        <v>162</v>
      </c>
      <c r="H785" s="104" t="s">
        <v>8434</v>
      </c>
      <c r="I785" s="117">
        <v>38823</v>
      </c>
      <c r="J785" s="104" t="s">
        <v>8435</v>
      </c>
      <c r="K785" s="104" t="s">
        <v>4020</v>
      </c>
      <c r="L785" s="104" t="s">
        <v>2296</v>
      </c>
      <c r="M785" s="111" t="s">
        <v>1747</v>
      </c>
      <c r="O785" s="104" t="s">
        <v>8436</v>
      </c>
      <c r="Q785" s="111" t="s">
        <v>8437</v>
      </c>
      <c r="R785" s="111"/>
      <c r="S785" s="104" t="s">
        <v>8438</v>
      </c>
      <c r="T785" s="104" t="s">
        <v>8439</v>
      </c>
      <c r="U785" s="104" t="s">
        <v>8440</v>
      </c>
      <c r="V785" s="104">
        <v>1645694426</v>
      </c>
      <c r="W785" s="111"/>
      <c r="X785" s="111" t="s">
        <v>8198</v>
      </c>
      <c r="AA785" s="104">
        <v>1</v>
      </c>
      <c r="AB785" s="152"/>
      <c r="AC785" s="111" t="s">
        <v>31</v>
      </c>
      <c r="AD785" s="104" t="s">
        <v>8210</v>
      </c>
      <c r="AE785" s="104" t="s">
        <v>117</v>
      </c>
      <c r="AF785" s="117">
        <v>41654</v>
      </c>
      <c r="AG785" s="104">
        <v>1</v>
      </c>
      <c r="AH785" s="117">
        <v>41685</v>
      </c>
      <c r="AI785" s="111">
        <v>2</v>
      </c>
      <c r="AJ785" s="104" t="s">
        <v>119</v>
      </c>
      <c r="AK785" s="104"/>
      <c r="AL785" s="104"/>
      <c r="AN785" s="111"/>
      <c r="AP785" s="111"/>
      <c r="AQ785" s="104"/>
      <c r="AS785" s="104"/>
    </row>
    <row r="786" spans="1:45" ht="15.75" customHeight="1" thickBot="1" x14ac:dyDescent="0.25">
      <c r="A786" s="118">
        <v>20761</v>
      </c>
      <c r="B786" s="359" t="s">
        <v>8173</v>
      </c>
      <c r="C786" s="360" t="s">
        <v>2202</v>
      </c>
      <c r="D786" s="104" t="s">
        <v>138</v>
      </c>
      <c r="E786" s="117">
        <v>29612</v>
      </c>
      <c r="G786" s="117"/>
      <c r="H786" s="104" t="s">
        <v>8441</v>
      </c>
      <c r="I786" s="117">
        <v>34783</v>
      </c>
      <c r="J786" s="104" t="s">
        <v>1145</v>
      </c>
      <c r="K786" s="104" t="s">
        <v>4020</v>
      </c>
      <c r="L786" s="104" t="s">
        <v>6734</v>
      </c>
      <c r="M786" s="111" t="s">
        <v>2348</v>
      </c>
      <c r="O786" s="104" t="s">
        <v>8442</v>
      </c>
      <c r="Q786" s="111" t="s">
        <v>8443</v>
      </c>
      <c r="R786" s="111"/>
      <c r="S786" s="104" t="s">
        <v>8444</v>
      </c>
      <c r="T786" s="104" t="s">
        <v>8445</v>
      </c>
      <c r="U786" s="104" t="s">
        <v>8446</v>
      </c>
      <c r="V786" s="104" t="s">
        <v>2308</v>
      </c>
      <c r="W786" s="111" t="s">
        <v>8447</v>
      </c>
      <c r="X786" s="111" t="s">
        <v>11</v>
      </c>
      <c r="AA786" s="104">
        <v>3</v>
      </c>
      <c r="AB786" s="152"/>
      <c r="AC786" s="111" t="s">
        <v>31</v>
      </c>
      <c r="AD786" s="104" t="s">
        <v>37</v>
      </c>
      <c r="AE786" s="104" t="s">
        <v>117</v>
      </c>
      <c r="AF786" s="117">
        <v>41654</v>
      </c>
      <c r="AG786" s="104">
        <v>1</v>
      </c>
      <c r="AH786" s="117"/>
      <c r="AI786" s="111" t="s">
        <v>623</v>
      </c>
      <c r="AJ786" s="104" t="s">
        <v>2362</v>
      </c>
      <c r="AK786" s="104"/>
      <c r="AL786" s="104"/>
      <c r="AN786" s="111"/>
      <c r="AP786" s="111"/>
      <c r="AQ786" s="104"/>
      <c r="AS786" s="104"/>
    </row>
    <row r="787" spans="1:45" ht="15.75" customHeight="1" thickBot="1" x14ac:dyDescent="0.25">
      <c r="A787" s="118">
        <v>20762</v>
      </c>
      <c r="B787" s="359" t="s">
        <v>8174</v>
      </c>
      <c r="C787" s="360" t="s">
        <v>1713</v>
      </c>
      <c r="D787" s="104" t="s">
        <v>138</v>
      </c>
      <c r="E787" s="117">
        <v>33794</v>
      </c>
      <c r="G787" s="117"/>
      <c r="H787" s="104" t="s">
        <v>8448</v>
      </c>
      <c r="I787" s="117">
        <v>39822</v>
      </c>
      <c r="J787" s="104" t="s">
        <v>8449</v>
      </c>
      <c r="K787" s="104" t="s">
        <v>4020</v>
      </c>
      <c r="L787" s="104" t="s">
        <v>973</v>
      </c>
      <c r="M787" s="111" t="s">
        <v>2222</v>
      </c>
      <c r="O787" s="104" t="s">
        <v>8450</v>
      </c>
      <c r="Q787" s="111" t="s">
        <v>8451</v>
      </c>
      <c r="R787" s="111" t="s">
        <v>8452</v>
      </c>
      <c r="S787" s="104" t="s">
        <v>8453</v>
      </c>
      <c r="T787" s="104" t="s">
        <v>8454</v>
      </c>
      <c r="W787" s="111"/>
      <c r="X787" s="111" t="s">
        <v>8198</v>
      </c>
      <c r="AA787" s="104"/>
      <c r="AB787" s="152"/>
      <c r="AC787" s="111" t="s">
        <v>31</v>
      </c>
      <c r="AD787" s="104" t="s">
        <v>33</v>
      </c>
      <c r="AE787" s="104" t="s">
        <v>117</v>
      </c>
      <c r="AF787" s="117"/>
      <c r="AG787" s="104" t="s">
        <v>623</v>
      </c>
      <c r="AH787" s="117"/>
      <c r="AI787" s="111" t="s">
        <v>623</v>
      </c>
      <c r="AJ787" s="104" t="s">
        <v>2362</v>
      </c>
      <c r="AK787" s="104"/>
      <c r="AL787" s="104"/>
      <c r="AN787" s="111"/>
      <c r="AP787" s="111"/>
      <c r="AQ787" s="104"/>
      <c r="AS787" s="104"/>
    </row>
    <row r="788" spans="1:45" ht="15.75" customHeight="1" thickBot="1" x14ac:dyDescent="0.25">
      <c r="A788" s="118">
        <v>20763</v>
      </c>
      <c r="B788" s="359" t="s">
        <v>8175</v>
      </c>
      <c r="C788" s="360" t="s">
        <v>637</v>
      </c>
      <c r="D788" s="104" t="s">
        <v>138</v>
      </c>
      <c r="E788" s="117">
        <v>32793</v>
      </c>
      <c r="F788" s="104" t="s">
        <v>110</v>
      </c>
      <c r="G788" s="117" t="s">
        <v>110</v>
      </c>
      <c r="H788" s="104" t="s">
        <v>8455</v>
      </c>
      <c r="I788" s="117">
        <v>40773</v>
      </c>
      <c r="J788" s="104" t="s">
        <v>110</v>
      </c>
      <c r="K788" s="104" t="s">
        <v>4020</v>
      </c>
      <c r="L788" s="104" t="s">
        <v>8456</v>
      </c>
      <c r="M788" s="111" t="s">
        <v>8457</v>
      </c>
      <c r="O788" s="104" t="s">
        <v>8458</v>
      </c>
      <c r="P788" s="104" t="s">
        <v>8459</v>
      </c>
      <c r="Q788" s="111" t="s">
        <v>8460</v>
      </c>
      <c r="R788" s="111" t="s">
        <v>8461</v>
      </c>
      <c r="S788" s="104" t="s">
        <v>8462</v>
      </c>
      <c r="T788" s="104" t="s">
        <v>8463</v>
      </c>
      <c r="U788" s="104" t="s">
        <v>8464</v>
      </c>
      <c r="V788" s="104" t="s">
        <v>4152</v>
      </c>
      <c r="W788" s="111" t="s">
        <v>8465</v>
      </c>
      <c r="X788" s="111" t="s">
        <v>8198</v>
      </c>
      <c r="AA788" s="104">
        <v>1</v>
      </c>
      <c r="AB788" s="152"/>
      <c r="AC788" s="111" t="s">
        <v>31</v>
      </c>
      <c r="AD788" s="104" t="s">
        <v>33</v>
      </c>
      <c r="AE788" s="104" t="s">
        <v>117</v>
      </c>
      <c r="AF788" s="117">
        <v>41652</v>
      </c>
      <c r="AG788" s="104">
        <v>1</v>
      </c>
      <c r="AH788" s="117"/>
      <c r="AI788" s="111" t="s">
        <v>623</v>
      </c>
      <c r="AJ788" s="104" t="s">
        <v>2362</v>
      </c>
      <c r="AK788" s="104"/>
      <c r="AL788" s="104"/>
      <c r="AN788" s="111"/>
      <c r="AP788" s="111"/>
      <c r="AQ788" s="104"/>
      <c r="AS788" s="104"/>
    </row>
    <row r="789" spans="1:45" ht="15.75" customHeight="1" thickBot="1" x14ac:dyDescent="0.25">
      <c r="A789" s="118">
        <v>20764</v>
      </c>
      <c r="B789" s="359" t="s">
        <v>8176</v>
      </c>
      <c r="C789" s="360" t="s">
        <v>462</v>
      </c>
      <c r="D789" s="104" t="s">
        <v>138</v>
      </c>
      <c r="E789" s="117">
        <v>32171</v>
      </c>
      <c r="G789" s="117"/>
      <c r="H789" s="104" t="s">
        <v>8466</v>
      </c>
      <c r="I789" s="117">
        <v>38046</v>
      </c>
      <c r="J789" s="104" t="s">
        <v>110</v>
      </c>
      <c r="K789" s="104" t="s">
        <v>4020</v>
      </c>
      <c r="L789" s="104" t="s">
        <v>8467</v>
      </c>
      <c r="M789" s="111" t="s">
        <v>8468</v>
      </c>
      <c r="O789" s="104" t="s">
        <v>8469</v>
      </c>
      <c r="P789" s="104" t="s">
        <v>8470</v>
      </c>
      <c r="Q789" s="111" t="s">
        <v>8470</v>
      </c>
      <c r="R789" s="111"/>
      <c r="S789" s="104" t="s">
        <v>8471</v>
      </c>
      <c r="T789" s="104" t="s">
        <v>8471</v>
      </c>
      <c r="W789" s="111"/>
      <c r="X789" s="111" t="s">
        <v>8198</v>
      </c>
      <c r="AA789" s="104">
        <v>1</v>
      </c>
      <c r="AB789" s="152"/>
      <c r="AC789" s="111" t="s">
        <v>7918</v>
      </c>
      <c r="AD789" s="104"/>
      <c r="AE789" s="104" t="s">
        <v>117</v>
      </c>
      <c r="AF789" s="117"/>
      <c r="AH789" s="117">
        <v>41642</v>
      </c>
      <c r="AI789" s="111">
        <v>1</v>
      </c>
      <c r="AJ789" s="104" t="s">
        <v>119</v>
      </c>
      <c r="AK789" s="104"/>
      <c r="AL789" s="104"/>
      <c r="AN789" s="111"/>
      <c r="AP789" s="111"/>
      <c r="AQ789" s="104"/>
      <c r="AS789" s="104"/>
    </row>
    <row r="790" spans="1:45" ht="15.75" customHeight="1" thickBot="1" x14ac:dyDescent="0.25">
      <c r="A790" s="118">
        <v>20765</v>
      </c>
      <c r="B790" s="359" t="s">
        <v>1406</v>
      </c>
      <c r="C790" s="360" t="s">
        <v>183</v>
      </c>
      <c r="D790" s="104" t="s">
        <v>109</v>
      </c>
      <c r="E790" s="117">
        <v>32789</v>
      </c>
      <c r="G790" s="117"/>
      <c r="H790" s="104" t="s">
        <v>8472</v>
      </c>
      <c r="I790" s="117"/>
      <c r="J790" s="104" t="s">
        <v>312</v>
      </c>
      <c r="K790" s="104" t="s">
        <v>4020</v>
      </c>
      <c r="L790" s="104" t="s">
        <v>157</v>
      </c>
      <c r="M790" s="111" t="s">
        <v>887</v>
      </c>
      <c r="O790" s="104" t="s">
        <v>8473</v>
      </c>
      <c r="Q790" s="111" t="s">
        <v>8474</v>
      </c>
      <c r="R790" s="111" t="s">
        <v>8475</v>
      </c>
      <c r="S790" s="104" t="s">
        <v>8476</v>
      </c>
      <c r="T790" s="104"/>
      <c r="U790" s="104" t="s">
        <v>8477</v>
      </c>
      <c r="V790" s="104" t="s">
        <v>4097</v>
      </c>
      <c r="W790" s="111" t="s">
        <v>8474</v>
      </c>
      <c r="X790" s="111" t="s">
        <v>8198</v>
      </c>
      <c r="AA790" s="104">
        <v>1</v>
      </c>
      <c r="AB790" s="152"/>
      <c r="AC790" s="111" t="s">
        <v>7918</v>
      </c>
      <c r="AD790" s="104"/>
      <c r="AE790" s="104" t="s">
        <v>117</v>
      </c>
      <c r="AF790" s="117">
        <v>41632</v>
      </c>
      <c r="AG790" s="104">
        <v>12</v>
      </c>
      <c r="AH790" s="117"/>
      <c r="AI790" s="111" t="s">
        <v>623</v>
      </c>
      <c r="AJ790" s="104" t="s">
        <v>2362</v>
      </c>
      <c r="AK790" s="104"/>
      <c r="AL790" s="104"/>
      <c r="AN790" s="111"/>
      <c r="AP790" s="111"/>
      <c r="AQ790" s="104"/>
      <c r="AS790" s="104"/>
    </row>
    <row r="791" spans="1:45" ht="15.75" customHeight="1" thickBot="1" x14ac:dyDescent="0.25">
      <c r="A791" s="118">
        <v>20766</v>
      </c>
      <c r="B791" s="359" t="s">
        <v>182</v>
      </c>
      <c r="C791" s="360" t="s">
        <v>443</v>
      </c>
      <c r="D791" s="104" t="s">
        <v>109</v>
      </c>
      <c r="E791" s="117"/>
      <c r="G791" s="117"/>
      <c r="H791" s="104" t="s">
        <v>8478</v>
      </c>
      <c r="I791" s="117">
        <v>41422</v>
      </c>
      <c r="J791" s="104" t="s">
        <v>110</v>
      </c>
      <c r="K791" s="104" t="s">
        <v>4020</v>
      </c>
      <c r="L791" s="104" t="s">
        <v>8479</v>
      </c>
      <c r="M791" s="111" t="s">
        <v>887</v>
      </c>
      <c r="O791" s="104" t="s">
        <v>8480</v>
      </c>
      <c r="Q791" s="111" t="s">
        <v>8481</v>
      </c>
      <c r="R791" s="111"/>
      <c r="S791" s="104" t="s">
        <v>8482</v>
      </c>
      <c r="T791" s="104" t="s">
        <v>8483</v>
      </c>
      <c r="W791" s="111"/>
      <c r="X791" s="111" t="s">
        <v>8198</v>
      </c>
      <c r="AA791" s="104">
        <v>1</v>
      </c>
      <c r="AB791" s="152"/>
      <c r="AC791" s="111" t="s">
        <v>2568</v>
      </c>
      <c r="AD791" s="104" t="s">
        <v>2572</v>
      </c>
      <c r="AE791" s="104" t="s">
        <v>117</v>
      </c>
      <c r="AF791" s="117">
        <v>41656</v>
      </c>
      <c r="AG791" s="104">
        <v>1</v>
      </c>
      <c r="AH791" s="117"/>
      <c r="AI791" s="111" t="s">
        <v>623</v>
      </c>
      <c r="AJ791" s="104" t="s">
        <v>163</v>
      </c>
      <c r="AK791" s="104"/>
      <c r="AL791" s="104"/>
      <c r="AN791" s="111"/>
      <c r="AP791" s="111"/>
      <c r="AQ791" s="104"/>
      <c r="AS791" s="104"/>
    </row>
    <row r="792" spans="1:45" ht="15.75" customHeight="1" x14ac:dyDescent="0.2">
      <c r="A792" s="120">
        <v>20767</v>
      </c>
      <c r="B792" s="115" t="s">
        <v>1259</v>
      </c>
      <c r="C792" s="115" t="s">
        <v>462</v>
      </c>
      <c r="D792" s="104" t="s">
        <v>138</v>
      </c>
      <c r="E792" s="117">
        <v>32086</v>
      </c>
      <c r="G792" s="117"/>
      <c r="H792" s="104" t="s">
        <v>8570</v>
      </c>
      <c r="I792" s="117">
        <v>37939</v>
      </c>
      <c r="J792" s="104" t="s">
        <v>110</v>
      </c>
      <c r="K792" s="104" t="s">
        <v>4044</v>
      </c>
      <c r="L792" s="104" t="s">
        <v>8571</v>
      </c>
      <c r="M792" s="111" t="s">
        <v>7421</v>
      </c>
      <c r="O792" s="104" t="s">
        <v>8572</v>
      </c>
      <c r="P792" s="104" t="s">
        <v>8573</v>
      </c>
      <c r="Q792" s="111" t="s">
        <v>8574</v>
      </c>
      <c r="R792" s="111"/>
      <c r="S792" s="104" t="s">
        <v>8575</v>
      </c>
      <c r="T792" s="104" t="s">
        <v>8576</v>
      </c>
      <c r="U792" s="104" t="s">
        <v>8577</v>
      </c>
      <c r="V792" s="104" t="s">
        <v>4152</v>
      </c>
      <c r="W792" s="111" t="s">
        <v>8578</v>
      </c>
      <c r="X792" s="111" t="s">
        <v>8198</v>
      </c>
      <c r="AA792" s="104">
        <v>1</v>
      </c>
      <c r="AB792" s="152"/>
      <c r="AC792" s="111" t="s">
        <v>58</v>
      </c>
      <c r="AD792" s="104" t="s">
        <v>59</v>
      </c>
      <c r="AE792" s="104" t="s">
        <v>117</v>
      </c>
      <c r="AF792" s="117">
        <v>41656</v>
      </c>
      <c r="AG792" s="104">
        <v>1</v>
      </c>
      <c r="AH792" s="117"/>
      <c r="AI792" s="111" t="s">
        <v>623</v>
      </c>
      <c r="AJ792" s="104" t="s">
        <v>163</v>
      </c>
      <c r="AK792" s="104"/>
      <c r="AL792" s="104"/>
      <c r="AN792" s="111"/>
      <c r="AP792" s="111"/>
      <c r="AQ792" s="104"/>
      <c r="AS792" s="104"/>
    </row>
    <row r="793" spans="1:45" ht="15.75" customHeight="1" x14ac:dyDescent="0.2">
      <c r="A793" s="120">
        <v>20768</v>
      </c>
      <c r="B793" s="115" t="s">
        <v>800</v>
      </c>
      <c r="C793" s="115" t="s">
        <v>472</v>
      </c>
      <c r="D793" s="104" t="s">
        <v>138</v>
      </c>
      <c r="E793" s="117">
        <v>31508</v>
      </c>
      <c r="F793" s="104" t="s">
        <v>110</v>
      </c>
      <c r="G793" s="117"/>
      <c r="H793" s="104" t="s">
        <v>8484</v>
      </c>
      <c r="I793" s="117">
        <v>36771</v>
      </c>
      <c r="J793" s="104" t="s">
        <v>110</v>
      </c>
      <c r="K793" s="104" t="s">
        <v>4020</v>
      </c>
      <c r="L793" s="104" t="s">
        <v>8485</v>
      </c>
      <c r="M793" s="111" t="s">
        <v>2703</v>
      </c>
      <c r="O793" s="104" t="s">
        <v>8486</v>
      </c>
      <c r="P793" s="104" t="s">
        <v>8487</v>
      </c>
      <c r="Q793" s="111" t="s">
        <v>8488</v>
      </c>
      <c r="R793" s="111" t="s">
        <v>8489</v>
      </c>
      <c r="S793" s="104" t="s">
        <v>8490</v>
      </c>
      <c r="T793" s="104" t="s">
        <v>8490</v>
      </c>
      <c r="U793" s="104" t="s">
        <v>8491</v>
      </c>
      <c r="V793" s="104" t="s">
        <v>4152</v>
      </c>
      <c r="W793" s="111" t="s">
        <v>8487</v>
      </c>
      <c r="X793" s="111" t="s">
        <v>14</v>
      </c>
      <c r="AA793" s="104">
        <v>3</v>
      </c>
      <c r="AB793" s="152"/>
      <c r="AC793" s="111" t="s">
        <v>8214</v>
      </c>
      <c r="AD793" s="104"/>
      <c r="AE793" s="104" t="s">
        <v>117</v>
      </c>
      <c r="AF793" s="117">
        <v>41683</v>
      </c>
      <c r="AG793" s="104">
        <v>2</v>
      </c>
      <c r="AH793" s="117">
        <v>41683</v>
      </c>
      <c r="AI793" s="111">
        <v>2</v>
      </c>
      <c r="AJ793" s="104" t="s">
        <v>119</v>
      </c>
      <c r="AK793" s="104"/>
      <c r="AL793" s="104"/>
      <c r="AN793" s="111"/>
      <c r="AP793" s="111"/>
      <c r="AQ793" s="104"/>
      <c r="AS793" s="104"/>
    </row>
    <row r="794" spans="1:45" ht="15.75" customHeight="1" x14ac:dyDescent="0.2">
      <c r="A794" s="120">
        <v>20769</v>
      </c>
      <c r="B794" s="115" t="s">
        <v>8543</v>
      </c>
      <c r="C794" s="115" t="s">
        <v>177</v>
      </c>
      <c r="D794" s="104" t="s">
        <v>138</v>
      </c>
      <c r="E794" s="117"/>
      <c r="G794" s="117"/>
      <c r="I794" s="117"/>
      <c r="M794" s="111"/>
      <c r="O794" s="104" t="s">
        <v>8492</v>
      </c>
      <c r="Q794" s="111"/>
      <c r="R794" s="111"/>
      <c r="S794" s="104"/>
      <c r="T794" s="104"/>
      <c r="W794" s="111"/>
      <c r="X794" s="111" t="s">
        <v>8198</v>
      </c>
      <c r="AA794" s="104"/>
      <c r="AB794" s="152"/>
      <c r="AC794" s="111" t="s">
        <v>8215</v>
      </c>
      <c r="AD794" s="104"/>
      <c r="AE794" s="104" t="s">
        <v>117</v>
      </c>
      <c r="AF794" s="117">
        <v>41676</v>
      </c>
      <c r="AG794" s="104">
        <v>2</v>
      </c>
      <c r="AH794" s="117"/>
      <c r="AI794" s="111" t="s">
        <v>623</v>
      </c>
      <c r="AJ794" s="104" t="s">
        <v>2362</v>
      </c>
      <c r="AK794" s="104"/>
      <c r="AL794" s="104"/>
      <c r="AN794" s="111"/>
      <c r="AP794" s="111"/>
      <c r="AQ794" s="104"/>
      <c r="AS794" s="104"/>
    </row>
    <row r="795" spans="1:45" ht="15.75" customHeight="1" x14ac:dyDescent="0.2">
      <c r="A795" s="120">
        <v>20770</v>
      </c>
      <c r="B795" s="115" t="s">
        <v>8544</v>
      </c>
      <c r="C795" s="115" t="s">
        <v>8545</v>
      </c>
      <c r="D795" s="104" t="s">
        <v>109</v>
      </c>
      <c r="E795" s="117"/>
      <c r="G795" s="117"/>
      <c r="I795" s="117"/>
      <c r="M795" s="111"/>
      <c r="O795" s="104" t="s">
        <v>8493</v>
      </c>
      <c r="Q795" s="111"/>
      <c r="R795" s="111"/>
      <c r="S795" s="104"/>
      <c r="T795" s="104"/>
      <c r="W795" s="111"/>
      <c r="X795" s="111" t="s">
        <v>8198</v>
      </c>
      <c r="AA795" s="104"/>
      <c r="AB795" s="152"/>
      <c r="AC795" s="111" t="s">
        <v>8215</v>
      </c>
      <c r="AD795" s="104"/>
      <c r="AE795" s="104" t="s">
        <v>117</v>
      </c>
      <c r="AF795" s="117">
        <v>41677</v>
      </c>
      <c r="AG795" s="104">
        <v>2</v>
      </c>
      <c r="AH795" s="117"/>
      <c r="AI795" s="111" t="s">
        <v>623</v>
      </c>
      <c r="AJ795" s="104" t="s">
        <v>2362</v>
      </c>
      <c r="AK795" s="104"/>
      <c r="AL795" s="104"/>
      <c r="AN795" s="111"/>
      <c r="AP795" s="111"/>
      <c r="AQ795" s="104"/>
      <c r="AS795" s="104"/>
    </row>
    <row r="796" spans="1:45" ht="15.75" customHeight="1" x14ac:dyDescent="0.2">
      <c r="A796" s="120">
        <v>20771</v>
      </c>
      <c r="B796" s="115" t="s">
        <v>8546</v>
      </c>
      <c r="C796" s="115" t="s">
        <v>8547</v>
      </c>
      <c r="D796" s="104" t="s">
        <v>109</v>
      </c>
      <c r="E796" s="117"/>
      <c r="G796" s="117"/>
      <c r="I796" s="117"/>
      <c r="M796" s="111"/>
      <c r="O796" s="104" t="s">
        <v>8494</v>
      </c>
      <c r="Q796" s="111"/>
      <c r="R796" s="111"/>
      <c r="S796" s="104"/>
      <c r="T796" s="104"/>
      <c r="W796" s="111"/>
      <c r="X796" s="111" t="s">
        <v>8198</v>
      </c>
      <c r="AA796" s="104"/>
      <c r="AB796" s="152"/>
      <c r="AC796" s="111" t="s">
        <v>8215</v>
      </c>
      <c r="AD796" s="104"/>
      <c r="AE796" s="104" t="s">
        <v>117</v>
      </c>
      <c r="AF796" s="117">
        <v>41680</v>
      </c>
      <c r="AG796" s="104">
        <v>2</v>
      </c>
      <c r="AH796" s="117"/>
      <c r="AI796" s="111" t="s">
        <v>623</v>
      </c>
      <c r="AJ796" s="104" t="s">
        <v>2362</v>
      </c>
      <c r="AK796" s="104"/>
      <c r="AL796" s="104"/>
      <c r="AN796" s="111"/>
      <c r="AP796" s="111"/>
      <c r="AQ796" s="104"/>
      <c r="AS796" s="104"/>
    </row>
    <row r="797" spans="1:45" ht="15.75" customHeight="1" x14ac:dyDescent="0.2">
      <c r="A797" s="120">
        <v>20772</v>
      </c>
      <c r="B797" s="115" t="s">
        <v>2497</v>
      </c>
      <c r="C797" s="115" t="s">
        <v>8548</v>
      </c>
      <c r="D797" s="104" t="s">
        <v>109</v>
      </c>
      <c r="E797" s="117"/>
      <c r="G797" s="117"/>
      <c r="I797" s="117"/>
      <c r="M797" s="111"/>
      <c r="O797" s="104" t="s">
        <v>8495</v>
      </c>
      <c r="Q797" s="111"/>
      <c r="R797" s="111"/>
      <c r="S797" s="104"/>
      <c r="T797" s="104"/>
      <c r="W797" s="111"/>
      <c r="X797" s="111" t="s">
        <v>8198</v>
      </c>
      <c r="AA797" s="104"/>
      <c r="AB797" s="152"/>
      <c r="AC797" s="111" t="s">
        <v>8215</v>
      </c>
      <c r="AD797" s="104"/>
      <c r="AE797" s="104" t="s">
        <v>117</v>
      </c>
      <c r="AF797" s="117">
        <v>41676</v>
      </c>
      <c r="AG797" s="104">
        <v>2</v>
      </c>
      <c r="AH797" s="117"/>
      <c r="AI797" s="111" t="s">
        <v>623</v>
      </c>
      <c r="AJ797" s="104" t="s">
        <v>2362</v>
      </c>
      <c r="AK797" s="104"/>
      <c r="AL797" s="104"/>
      <c r="AN797" s="111"/>
      <c r="AP797" s="111"/>
      <c r="AQ797" s="104"/>
      <c r="AS797" s="104"/>
    </row>
    <row r="798" spans="1:45" ht="15.75" customHeight="1" x14ac:dyDescent="0.2">
      <c r="A798" s="120">
        <v>20773</v>
      </c>
      <c r="B798" s="115" t="s">
        <v>8549</v>
      </c>
      <c r="C798" s="115" t="s">
        <v>369</v>
      </c>
      <c r="D798" s="104" t="s">
        <v>138</v>
      </c>
      <c r="E798" s="117"/>
      <c r="G798" s="117"/>
      <c r="I798" s="117"/>
      <c r="M798" s="111"/>
      <c r="O798" s="104" t="s">
        <v>8496</v>
      </c>
      <c r="Q798" s="111"/>
      <c r="R798" s="111"/>
      <c r="S798" s="104"/>
      <c r="T798" s="104"/>
      <c r="W798" s="111"/>
      <c r="X798" s="111" t="s">
        <v>8198</v>
      </c>
      <c r="AA798" s="104"/>
      <c r="AB798" s="152"/>
      <c r="AC798" s="111" t="s">
        <v>8215</v>
      </c>
      <c r="AD798" s="104"/>
      <c r="AE798" s="104" t="s">
        <v>117</v>
      </c>
      <c r="AF798" s="117">
        <v>41676</v>
      </c>
      <c r="AG798" s="104">
        <v>2</v>
      </c>
      <c r="AH798" s="117"/>
      <c r="AI798" s="111" t="s">
        <v>623</v>
      </c>
      <c r="AJ798" s="104" t="s">
        <v>2362</v>
      </c>
      <c r="AK798" s="104"/>
      <c r="AL798" s="104"/>
      <c r="AN798" s="111"/>
      <c r="AP798" s="111"/>
      <c r="AQ798" s="104"/>
      <c r="AS798" s="104"/>
    </row>
    <row r="799" spans="1:45" ht="15.75" customHeight="1" x14ac:dyDescent="0.2">
      <c r="A799" s="120">
        <v>20774</v>
      </c>
      <c r="B799" s="115" t="s">
        <v>247</v>
      </c>
      <c r="C799" s="115" t="s">
        <v>527</v>
      </c>
      <c r="D799" s="104" t="s">
        <v>138</v>
      </c>
      <c r="E799" s="117"/>
      <c r="G799" s="117"/>
      <c r="I799" s="117"/>
      <c r="M799" s="111"/>
      <c r="O799" s="104" t="s">
        <v>8497</v>
      </c>
      <c r="Q799" s="111"/>
      <c r="R799" s="111"/>
      <c r="S799" s="104"/>
      <c r="T799" s="104"/>
      <c r="W799" s="111"/>
      <c r="X799" s="111" t="s">
        <v>8198</v>
      </c>
      <c r="AA799" s="104"/>
      <c r="AB799" s="152"/>
      <c r="AC799" s="111" t="s">
        <v>8213</v>
      </c>
      <c r="AD799" s="104"/>
      <c r="AE799" s="104" t="s">
        <v>117</v>
      </c>
      <c r="AF799" s="117">
        <v>41691</v>
      </c>
      <c r="AG799" s="104">
        <v>2</v>
      </c>
      <c r="AH799" s="117"/>
      <c r="AI799" s="111" t="s">
        <v>623</v>
      </c>
      <c r="AJ799" s="104" t="s">
        <v>2362</v>
      </c>
      <c r="AK799" s="104"/>
      <c r="AL799" s="104"/>
      <c r="AN799" s="111"/>
      <c r="AP799" s="111"/>
      <c r="AQ799" s="104"/>
      <c r="AS799" s="104"/>
    </row>
    <row r="800" spans="1:45" ht="15.75" customHeight="1" x14ac:dyDescent="0.2">
      <c r="A800" s="120">
        <v>20775</v>
      </c>
      <c r="B800" s="115" t="s">
        <v>8550</v>
      </c>
      <c r="C800" s="115" t="s">
        <v>177</v>
      </c>
      <c r="D800" s="104" t="s">
        <v>109</v>
      </c>
      <c r="E800" s="117"/>
      <c r="G800" s="117"/>
      <c r="I800" s="117"/>
      <c r="M800" s="111"/>
      <c r="O800" s="104" t="s">
        <v>8498</v>
      </c>
      <c r="Q800" s="111"/>
      <c r="R800" s="111"/>
      <c r="S800" s="104"/>
      <c r="T800" s="104"/>
      <c r="W800" s="111"/>
      <c r="X800" s="111" t="s">
        <v>8198</v>
      </c>
      <c r="AA800" s="104"/>
      <c r="AB800" s="152"/>
      <c r="AC800" s="111" t="s">
        <v>8213</v>
      </c>
      <c r="AD800" s="104"/>
      <c r="AE800" s="104" t="s">
        <v>117</v>
      </c>
      <c r="AF800" s="117">
        <v>41677</v>
      </c>
      <c r="AG800" s="104">
        <v>2</v>
      </c>
      <c r="AH800" s="117"/>
      <c r="AI800" s="111" t="s">
        <v>623</v>
      </c>
      <c r="AJ800" s="104" t="s">
        <v>2362</v>
      </c>
      <c r="AK800" s="104"/>
      <c r="AL800" s="104"/>
      <c r="AN800" s="111"/>
      <c r="AP800" s="111"/>
      <c r="AQ800" s="104"/>
      <c r="AS800" s="104"/>
    </row>
    <row r="801" spans="1:45" ht="15.75" customHeight="1" x14ac:dyDescent="0.2">
      <c r="A801" s="120">
        <v>20776</v>
      </c>
      <c r="B801" s="115" t="s">
        <v>8546</v>
      </c>
      <c r="C801" s="115" t="s">
        <v>462</v>
      </c>
      <c r="D801" s="104" t="s">
        <v>138</v>
      </c>
      <c r="E801" s="117"/>
      <c r="G801" s="117"/>
      <c r="I801" s="117"/>
      <c r="M801" s="111"/>
      <c r="O801" s="104" t="s">
        <v>8499</v>
      </c>
      <c r="Q801" s="111"/>
      <c r="R801" s="111"/>
      <c r="S801" s="104"/>
      <c r="T801" s="104"/>
      <c r="W801" s="111"/>
      <c r="X801" s="111" t="s">
        <v>14</v>
      </c>
      <c r="AA801" s="104"/>
      <c r="AB801" s="152"/>
      <c r="AC801" s="111" t="s">
        <v>8215</v>
      </c>
      <c r="AD801" s="104"/>
      <c r="AE801" s="104" t="s">
        <v>117</v>
      </c>
      <c r="AF801" s="117"/>
      <c r="AG801" s="104" t="s">
        <v>623</v>
      </c>
      <c r="AH801" s="117">
        <v>41676</v>
      </c>
      <c r="AI801" s="111">
        <v>2</v>
      </c>
      <c r="AJ801" s="104" t="s">
        <v>119</v>
      </c>
      <c r="AK801" s="104"/>
      <c r="AL801" s="104"/>
      <c r="AN801" s="111"/>
      <c r="AP801" s="111"/>
      <c r="AQ801" s="104"/>
      <c r="AS801" s="104"/>
    </row>
    <row r="802" spans="1:45" ht="15.75" customHeight="1" x14ac:dyDescent="0.2">
      <c r="A802" s="120">
        <v>20777</v>
      </c>
      <c r="B802" s="115" t="s">
        <v>8551</v>
      </c>
      <c r="C802" s="115" t="s">
        <v>711</v>
      </c>
      <c r="D802" s="104" t="s">
        <v>138</v>
      </c>
      <c r="E802" s="117"/>
      <c r="G802" s="117"/>
      <c r="I802" s="117"/>
      <c r="M802" s="111"/>
      <c r="O802" s="104" t="s">
        <v>8500</v>
      </c>
      <c r="Q802" s="111"/>
      <c r="R802" s="111"/>
      <c r="S802" s="104"/>
      <c r="T802" s="104"/>
      <c r="W802" s="111"/>
      <c r="X802" s="111" t="s">
        <v>14</v>
      </c>
      <c r="AA802" s="104"/>
      <c r="AB802" s="152"/>
      <c r="AC802" s="111" t="s">
        <v>7918</v>
      </c>
      <c r="AD802" s="104"/>
      <c r="AE802" s="104" t="s">
        <v>117</v>
      </c>
      <c r="AF802" s="117">
        <v>41676</v>
      </c>
      <c r="AG802" s="104">
        <v>2</v>
      </c>
      <c r="AH802" s="117">
        <v>41676</v>
      </c>
      <c r="AI802" s="111">
        <v>2</v>
      </c>
      <c r="AJ802" s="104" t="s">
        <v>119</v>
      </c>
      <c r="AK802" s="104"/>
      <c r="AL802" s="104"/>
      <c r="AN802" s="111"/>
      <c r="AP802" s="111"/>
      <c r="AQ802" s="104"/>
      <c r="AS802" s="104"/>
    </row>
    <row r="803" spans="1:45" ht="15.75" customHeight="1" x14ac:dyDescent="0.2">
      <c r="A803" s="120">
        <v>20778</v>
      </c>
      <c r="B803" s="115" t="s">
        <v>247</v>
      </c>
      <c r="C803" s="115" t="s">
        <v>1568</v>
      </c>
      <c r="D803" s="104" t="s">
        <v>138</v>
      </c>
      <c r="E803" s="117">
        <v>41878</v>
      </c>
      <c r="F803" s="104" t="s">
        <v>879</v>
      </c>
      <c r="G803" s="117" t="s">
        <v>110</v>
      </c>
      <c r="H803" s="104" t="s">
        <v>8501</v>
      </c>
      <c r="I803" s="117">
        <v>39341</v>
      </c>
      <c r="J803" s="104" t="s">
        <v>110</v>
      </c>
      <c r="K803" s="104" t="s">
        <v>4020</v>
      </c>
      <c r="L803" s="104" t="s">
        <v>8502</v>
      </c>
      <c r="M803" s="111" t="s">
        <v>2548</v>
      </c>
      <c r="O803" s="104" t="s">
        <v>8503</v>
      </c>
      <c r="Q803" s="111" t="s">
        <v>8504</v>
      </c>
      <c r="R803" s="111" t="s">
        <v>8505</v>
      </c>
      <c r="S803" s="104" t="s">
        <v>8506</v>
      </c>
      <c r="T803" s="104" t="s">
        <v>8506</v>
      </c>
      <c r="U803" s="104" t="s">
        <v>8507</v>
      </c>
      <c r="V803" s="104" t="s">
        <v>4097</v>
      </c>
      <c r="W803" s="111" t="s">
        <v>8508</v>
      </c>
      <c r="X803" s="111" t="s">
        <v>8292</v>
      </c>
      <c r="AA803" s="104"/>
      <c r="AB803" s="152"/>
      <c r="AC803" s="111" t="s">
        <v>31</v>
      </c>
      <c r="AD803" s="104" t="s">
        <v>37</v>
      </c>
      <c r="AE803" s="104" t="s">
        <v>117</v>
      </c>
      <c r="AF803" s="117">
        <v>41689</v>
      </c>
      <c r="AG803" s="104">
        <v>2</v>
      </c>
      <c r="AH803" s="117"/>
      <c r="AI803" s="111"/>
      <c r="AJ803" s="104" t="s">
        <v>2362</v>
      </c>
      <c r="AK803" s="104"/>
      <c r="AL803" s="104"/>
      <c r="AN803" s="111"/>
      <c r="AP803" s="111"/>
      <c r="AQ803" s="104"/>
      <c r="AS803" s="104"/>
    </row>
    <row r="804" spans="1:45" ht="15.75" customHeight="1" x14ac:dyDescent="0.2">
      <c r="A804" s="120">
        <v>20779</v>
      </c>
      <c r="B804" s="115" t="s">
        <v>8552</v>
      </c>
      <c r="C804" s="115" t="s">
        <v>462</v>
      </c>
      <c r="D804" s="104" t="s">
        <v>138</v>
      </c>
      <c r="E804" s="117">
        <v>31622</v>
      </c>
      <c r="G804" s="117" t="s">
        <v>297</v>
      </c>
      <c r="H804" s="104" t="s">
        <v>8509</v>
      </c>
      <c r="I804" s="117">
        <v>41373</v>
      </c>
      <c r="J804" s="104" t="s">
        <v>110</v>
      </c>
      <c r="K804" s="104" t="s">
        <v>8250</v>
      </c>
      <c r="L804" s="104" t="s">
        <v>8510</v>
      </c>
      <c r="M804" s="111" t="s">
        <v>8511</v>
      </c>
      <c r="O804" s="104" t="s">
        <v>8512</v>
      </c>
      <c r="P804" s="104" t="s">
        <v>8513</v>
      </c>
      <c r="Q804" s="111" t="s">
        <v>8514</v>
      </c>
      <c r="R804" s="111"/>
      <c r="S804" s="104" t="s">
        <v>8515</v>
      </c>
      <c r="T804" s="104" t="s">
        <v>8515</v>
      </c>
      <c r="W804" s="111"/>
      <c r="X804" s="111" t="s">
        <v>8292</v>
      </c>
      <c r="AA804" s="104"/>
      <c r="AB804" s="152"/>
      <c r="AC804" s="111" t="s">
        <v>31</v>
      </c>
      <c r="AD804" s="104" t="s">
        <v>37</v>
      </c>
      <c r="AE804" s="104" t="s">
        <v>117</v>
      </c>
      <c r="AF804" s="117">
        <v>41689</v>
      </c>
      <c r="AG804" s="104">
        <v>2</v>
      </c>
      <c r="AH804" s="117"/>
      <c r="AI804" s="111"/>
      <c r="AJ804" s="104" t="s">
        <v>2362</v>
      </c>
      <c r="AK804" s="104"/>
      <c r="AL804" s="104"/>
      <c r="AN804" s="111"/>
      <c r="AP804" s="111"/>
      <c r="AQ804" s="104"/>
      <c r="AS804" s="104"/>
    </row>
    <row r="805" spans="1:45" ht="15.75" customHeight="1" x14ac:dyDescent="0.2">
      <c r="A805" s="120">
        <v>20780</v>
      </c>
      <c r="B805" s="115" t="s">
        <v>8553</v>
      </c>
      <c r="C805" s="115" t="s">
        <v>342</v>
      </c>
      <c r="D805" s="104" t="s">
        <v>138</v>
      </c>
      <c r="E805" s="117">
        <v>32761</v>
      </c>
      <c r="F805" s="104" t="s">
        <v>564</v>
      </c>
      <c r="G805" s="117" t="s">
        <v>564</v>
      </c>
      <c r="H805" s="104" t="s">
        <v>8516</v>
      </c>
      <c r="I805" s="117">
        <v>41365</v>
      </c>
      <c r="J805" s="104" t="s">
        <v>8517</v>
      </c>
      <c r="K805" s="104" t="s">
        <v>4020</v>
      </c>
      <c r="L805" s="104" t="s">
        <v>328</v>
      </c>
      <c r="M805" s="111" t="s">
        <v>2222</v>
      </c>
      <c r="O805" s="104" t="s">
        <v>8518</v>
      </c>
      <c r="Q805" s="111" t="s">
        <v>8519</v>
      </c>
      <c r="R805" s="111" t="s">
        <v>8520</v>
      </c>
      <c r="S805" s="104" t="s">
        <v>8521</v>
      </c>
      <c r="T805" s="104" t="s">
        <v>8522</v>
      </c>
      <c r="W805" s="111"/>
      <c r="X805" s="111" t="s">
        <v>8292</v>
      </c>
      <c r="AA805" s="104"/>
      <c r="AB805" s="152"/>
      <c r="AC805" s="111" t="s">
        <v>31</v>
      </c>
      <c r="AD805" s="104" t="s">
        <v>37</v>
      </c>
      <c r="AE805" s="104" t="s">
        <v>117</v>
      </c>
      <c r="AF805" s="117">
        <v>41689</v>
      </c>
      <c r="AG805" s="104">
        <v>2</v>
      </c>
      <c r="AH805" s="117"/>
      <c r="AI805" s="111" t="s">
        <v>623</v>
      </c>
      <c r="AJ805" s="104" t="s">
        <v>2362</v>
      </c>
      <c r="AK805" s="104"/>
      <c r="AL805" s="104"/>
      <c r="AN805" s="111"/>
      <c r="AP805" s="111"/>
      <c r="AQ805" s="104"/>
      <c r="AS805" s="104"/>
    </row>
    <row r="806" spans="1:45" ht="15.75" customHeight="1" x14ac:dyDescent="0.2">
      <c r="A806" s="120">
        <v>20781</v>
      </c>
      <c r="B806" s="115" t="s">
        <v>8554</v>
      </c>
      <c r="C806" s="115" t="s">
        <v>205</v>
      </c>
      <c r="D806" s="104" t="s">
        <v>138</v>
      </c>
      <c r="E806" s="117"/>
      <c r="G806" s="117"/>
      <c r="I806" s="117"/>
      <c r="M806" s="111"/>
      <c r="O806" s="104" t="s">
        <v>8523</v>
      </c>
      <c r="Q806" s="111"/>
      <c r="R806" s="111"/>
      <c r="S806" s="104"/>
      <c r="T806" s="104"/>
      <c r="W806" s="111"/>
      <c r="X806" s="111"/>
      <c r="AA806" s="104"/>
      <c r="AB806" s="152"/>
      <c r="AC806" s="111" t="s">
        <v>7918</v>
      </c>
      <c r="AD806" s="104"/>
      <c r="AE806" s="104" t="s">
        <v>117</v>
      </c>
      <c r="AF806" s="117"/>
      <c r="AG806" s="104" t="s">
        <v>623</v>
      </c>
      <c r="AH806" s="117"/>
      <c r="AI806" s="111"/>
      <c r="AJ806" s="104" t="s">
        <v>2362</v>
      </c>
      <c r="AK806" s="104"/>
      <c r="AL806" s="104"/>
      <c r="AN806" s="111"/>
      <c r="AP806" s="111"/>
      <c r="AQ806" s="104"/>
      <c r="AS806" s="104"/>
    </row>
    <row r="807" spans="1:45" ht="15.75" customHeight="1" x14ac:dyDescent="0.2">
      <c r="A807" s="120">
        <v>20782</v>
      </c>
      <c r="B807" s="115" t="s">
        <v>8555</v>
      </c>
      <c r="C807" s="115" t="s">
        <v>177</v>
      </c>
      <c r="D807" s="104" t="s">
        <v>138</v>
      </c>
      <c r="E807" s="117"/>
      <c r="G807" s="117"/>
      <c r="I807" s="117"/>
      <c r="M807" s="111"/>
      <c r="O807" s="104" t="s">
        <v>8524</v>
      </c>
      <c r="Q807" s="111"/>
      <c r="R807" s="111"/>
      <c r="S807" s="104"/>
      <c r="T807" s="104"/>
      <c r="W807" s="111"/>
      <c r="X807" s="111" t="s">
        <v>8198</v>
      </c>
      <c r="AA807" s="104"/>
      <c r="AB807" s="152"/>
      <c r="AC807" s="111" t="s">
        <v>8215</v>
      </c>
      <c r="AD807" s="104" t="s">
        <v>8216</v>
      </c>
      <c r="AE807" s="104" t="s">
        <v>117</v>
      </c>
      <c r="AF807" s="117">
        <v>41689</v>
      </c>
      <c r="AG807" s="104">
        <v>2</v>
      </c>
      <c r="AH807" s="117"/>
      <c r="AI807" s="111"/>
      <c r="AJ807" s="104" t="s">
        <v>2362</v>
      </c>
      <c r="AK807" s="104"/>
      <c r="AL807" s="104"/>
      <c r="AN807" s="111"/>
      <c r="AP807" s="111"/>
      <c r="AQ807" s="104"/>
      <c r="AS807" s="104"/>
    </row>
    <row r="808" spans="1:45" ht="15.75" customHeight="1" x14ac:dyDescent="0.2">
      <c r="A808" s="120">
        <v>20783</v>
      </c>
      <c r="B808" s="115" t="s">
        <v>940</v>
      </c>
      <c r="C808" s="115" t="s">
        <v>1785</v>
      </c>
      <c r="D808" s="104" t="s">
        <v>138</v>
      </c>
      <c r="E808" s="117"/>
      <c r="G808" s="117"/>
      <c r="I808" s="117"/>
      <c r="M808" s="111"/>
      <c r="O808" s="104" t="s">
        <v>8525</v>
      </c>
      <c r="Q808" s="111"/>
      <c r="R808" s="111"/>
      <c r="S808" s="104"/>
      <c r="T808" s="104"/>
      <c r="W808" s="111"/>
      <c r="X808" s="111" t="s">
        <v>8292</v>
      </c>
      <c r="AA808" s="104"/>
      <c r="AB808" s="152"/>
      <c r="AC808" s="111" t="s">
        <v>8215</v>
      </c>
      <c r="AD808" s="104" t="s">
        <v>8216</v>
      </c>
      <c r="AE808" s="104" t="s">
        <v>117</v>
      </c>
      <c r="AF808" s="117">
        <v>41689</v>
      </c>
      <c r="AG808" s="104">
        <v>2</v>
      </c>
      <c r="AH808" s="117"/>
      <c r="AI808" s="111"/>
      <c r="AJ808" s="104" t="s">
        <v>2362</v>
      </c>
      <c r="AK808" s="104"/>
      <c r="AL808" s="104"/>
      <c r="AN808" s="111"/>
      <c r="AP808" s="111"/>
      <c r="AQ808" s="104"/>
      <c r="AS808" s="104"/>
    </row>
    <row r="809" spans="1:45" ht="15.75" customHeight="1" x14ac:dyDescent="0.2">
      <c r="A809" s="120">
        <v>20784</v>
      </c>
      <c r="B809" s="115" t="s">
        <v>461</v>
      </c>
      <c r="C809" s="115" t="s">
        <v>177</v>
      </c>
      <c r="D809" s="104" t="s">
        <v>138</v>
      </c>
      <c r="E809" s="117"/>
      <c r="G809" s="117"/>
      <c r="I809" s="117"/>
      <c r="M809" s="111"/>
      <c r="O809" s="104" t="s">
        <v>8526</v>
      </c>
      <c r="Q809" s="111"/>
      <c r="R809" s="111"/>
      <c r="S809" s="104"/>
      <c r="T809" s="104"/>
      <c r="W809" s="111"/>
      <c r="X809" s="111" t="s">
        <v>8198</v>
      </c>
      <c r="AA809" s="104"/>
      <c r="AB809" s="152"/>
      <c r="AC809" s="111" t="s">
        <v>8213</v>
      </c>
      <c r="AD809" s="104"/>
      <c r="AE809" s="104" t="s">
        <v>117</v>
      </c>
      <c r="AF809" s="117">
        <v>41688</v>
      </c>
      <c r="AG809" s="104">
        <v>2</v>
      </c>
      <c r="AH809" s="117"/>
      <c r="AI809" s="111"/>
      <c r="AJ809" s="104" t="s">
        <v>2362</v>
      </c>
      <c r="AK809" s="104"/>
      <c r="AL809" s="104"/>
      <c r="AN809" s="111"/>
      <c r="AP809" s="111"/>
      <c r="AQ809" s="104"/>
      <c r="AS809" s="104"/>
    </row>
    <row r="810" spans="1:45" ht="15.75" customHeight="1" x14ac:dyDescent="0.2">
      <c r="A810" s="120">
        <v>20785</v>
      </c>
      <c r="B810" s="115" t="s">
        <v>8556</v>
      </c>
      <c r="C810" s="115" t="s">
        <v>241</v>
      </c>
      <c r="D810" s="104" t="s">
        <v>138</v>
      </c>
      <c r="E810" s="117"/>
      <c r="G810" s="117"/>
      <c r="I810" s="117"/>
      <c r="M810" s="111"/>
      <c r="O810" s="104" t="s">
        <v>8527</v>
      </c>
      <c r="Q810" s="111"/>
      <c r="R810" s="111"/>
      <c r="S810" s="104"/>
      <c r="T810" s="104"/>
      <c r="W810" s="111"/>
      <c r="X810" s="111" t="s">
        <v>8198</v>
      </c>
      <c r="AA810" s="104"/>
      <c r="AB810" s="152"/>
      <c r="AC810" s="111" t="s">
        <v>8213</v>
      </c>
      <c r="AD810" s="104"/>
      <c r="AE810" s="104" t="s">
        <v>117</v>
      </c>
      <c r="AF810" s="117">
        <v>41677</v>
      </c>
      <c r="AG810" s="104">
        <v>2</v>
      </c>
      <c r="AH810" s="117"/>
      <c r="AI810" s="111"/>
      <c r="AJ810" s="104" t="s">
        <v>2362</v>
      </c>
      <c r="AK810" s="104"/>
      <c r="AL810" s="104"/>
      <c r="AN810" s="111"/>
      <c r="AP810" s="111"/>
      <c r="AQ810" s="104"/>
      <c r="AS810" s="104"/>
    </row>
    <row r="811" spans="1:45" ht="15.75" customHeight="1" x14ac:dyDescent="0.2">
      <c r="A811" s="120">
        <v>20786</v>
      </c>
      <c r="B811" s="115" t="s">
        <v>8557</v>
      </c>
      <c r="C811" s="115" t="s">
        <v>8558</v>
      </c>
      <c r="D811" s="104" t="s">
        <v>109</v>
      </c>
      <c r="E811" s="117"/>
      <c r="G811" s="117"/>
      <c r="I811" s="117"/>
      <c r="M811" s="111"/>
      <c r="O811" s="104" t="s">
        <v>8528</v>
      </c>
      <c r="Q811" s="111"/>
      <c r="R811" s="111"/>
      <c r="S811" s="104"/>
      <c r="T811" s="104"/>
      <c r="W811" s="111"/>
      <c r="X811" s="111" t="s">
        <v>8529</v>
      </c>
      <c r="AA811" s="104"/>
      <c r="AB811" s="152"/>
      <c r="AC811" s="111" t="s">
        <v>8213</v>
      </c>
      <c r="AD811" s="104"/>
      <c r="AE811" s="104" t="s">
        <v>117</v>
      </c>
      <c r="AF811" s="117">
        <v>41688</v>
      </c>
      <c r="AG811" s="104">
        <v>2</v>
      </c>
      <c r="AH811" s="117"/>
      <c r="AI811" s="111"/>
      <c r="AJ811" s="104" t="s">
        <v>2362</v>
      </c>
      <c r="AK811" s="104"/>
      <c r="AL811" s="104"/>
      <c r="AN811" s="111"/>
      <c r="AP811" s="111"/>
      <c r="AQ811" s="104"/>
      <c r="AS811" s="104"/>
    </row>
    <row r="812" spans="1:45" ht="15.75" customHeight="1" x14ac:dyDescent="0.2">
      <c r="A812" s="120">
        <v>20787</v>
      </c>
      <c r="B812" s="115" t="s">
        <v>587</v>
      </c>
      <c r="C812" s="115" t="s">
        <v>177</v>
      </c>
      <c r="D812" s="104" t="s">
        <v>138</v>
      </c>
      <c r="E812" s="117"/>
      <c r="G812" s="117"/>
      <c r="I812" s="117"/>
      <c r="M812" s="111"/>
      <c r="O812" s="104" t="s">
        <v>8530</v>
      </c>
      <c r="Q812" s="111"/>
      <c r="R812" s="111"/>
      <c r="S812" s="104"/>
      <c r="T812" s="104"/>
      <c r="W812" s="111"/>
      <c r="X812" s="111" t="s">
        <v>8292</v>
      </c>
      <c r="AA812" s="104"/>
      <c r="AB812" s="152"/>
      <c r="AC812" s="111" t="s">
        <v>8215</v>
      </c>
      <c r="AD812" s="104" t="s">
        <v>8216</v>
      </c>
      <c r="AE812" s="104" t="s">
        <v>117</v>
      </c>
      <c r="AF812" s="117">
        <v>41689</v>
      </c>
      <c r="AG812" s="104">
        <v>2</v>
      </c>
      <c r="AH812" s="117"/>
      <c r="AI812" s="111"/>
      <c r="AJ812" s="104" t="s">
        <v>2362</v>
      </c>
      <c r="AK812" s="104"/>
      <c r="AL812" s="104"/>
      <c r="AN812" s="111"/>
      <c r="AP812" s="111"/>
      <c r="AQ812" s="104"/>
      <c r="AS812" s="104"/>
    </row>
    <row r="813" spans="1:45" ht="15.75" customHeight="1" x14ac:dyDescent="0.2">
      <c r="A813" s="120">
        <v>20788</v>
      </c>
      <c r="B813" s="115" t="s">
        <v>8559</v>
      </c>
      <c r="C813" s="115" t="s">
        <v>259</v>
      </c>
      <c r="D813" s="104" t="s">
        <v>138</v>
      </c>
      <c r="E813" s="117"/>
      <c r="G813" s="117"/>
      <c r="I813" s="117"/>
      <c r="M813" s="111"/>
      <c r="O813" s="104" t="s">
        <v>8531</v>
      </c>
      <c r="Q813" s="111"/>
      <c r="R813" s="111"/>
      <c r="S813" s="104"/>
      <c r="T813" s="104"/>
      <c r="W813" s="111"/>
      <c r="X813" s="111" t="s">
        <v>8198</v>
      </c>
      <c r="AA813" s="104"/>
      <c r="AB813" s="152"/>
      <c r="AC813" s="111" t="s">
        <v>8213</v>
      </c>
      <c r="AD813" s="104"/>
      <c r="AE813" s="104" t="s">
        <v>117</v>
      </c>
      <c r="AF813" s="117">
        <v>41691</v>
      </c>
      <c r="AG813" s="104">
        <v>2</v>
      </c>
      <c r="AH813" s="117"/>
      <c r="AI813" s="111"/>
      <c r="AJ813" s="104" t="s">
        <v>2362</v>
      </c>
      <c r="AK813" s="104"/>
      <c r="AL813" s="104"/>
      <c r="AN813" s="111"/>
      <c r="AP813" s="111"/>
      <c r="AQ813" s="104"/>
      <c r="AS813" s="104"/>
    </row>
    <row r="814" spans="1:45" ht="15.75" customHeight="1" x14ac:dyDescent="0.2">
      <c r="A814" s="120">
        <v>20789</v>
      </c>
      <c r="B814" s="115" t="s">
        <v>1465</v>
      </c>
      <c r="C814" s="115" t="s">
        <v>711</v>
      </c>
      <c r="D814" s="104" t="s">
        <v>138</v>
      </c>
      <c r="E814" s="117"/>
      <c r="G814" s="117"/>
      <c r="I814" s="117"/>
      <c r="M814" s="111"/>
      <c r="O814" s="104"/>
      <c r="Q814" s="111"/>
      <c r="R814" s="111"/>
      <c r="S814" s="104"/>
      <c r="T814" s="104"/>
      <c r="W814" s="111"/>
      <c r="X814" s="111" t="s">
        <v>8198</v>
      </c>
      <c r="AA814" s="104"/>
      <c r="AB814" s="152"/>
      <c r="AC814" s="111" t="s">
        <v>8213</v>
      </c>
      <c r="AD814" s="104"/>
      <c r="AE814" s="104" t="s">
        <v>117</v>
      </c>
      <c r="AF814" s="117">
        <v>41699</v>
      </c>
      <c r="AG814" s="104">
        <v>3</v>
      </c>
      <c r="AH814" s="117"/>
      <c r="AI814" s="111"/>
      <c r="AJ814" s="104" t="s">
        <v>2362</v>
      </c>
      <c r="AK814" s="104"/>
      <c r="AL814" s="104"/>
      <c r="AN814" s="111"/>
      <c r="AP814" s="111"/>
      <c r="AQ814" s="104"/>
      <c r="AS814" s="104"/>
    </row>
    <row r="815" spans="1:45" ht="15.75" customHeight="1" x14ac:dyDescent="0.2">
      <c r="A815" s="120">
        <v>20790</v>
      </c>
      <c r="B815" s="115" t="s">
        <v>8560</v>
      </c>
      <c r="C815" s="115" t="s">
        <v>177</v>
      </c>
      <c r="D815" s="104" t="s">
        <v>109</v>
      </c>
      <c r="E815" s="117">
        <v>31241</v>
      </c>
      <c r="G815" s="117"/>
      <c r="H815" s="104" t="s">
        <v>8532</v>
      </c>
      <c r="I815" s="117">
        <v>36746</v>
      </c>
      <c r="J815" s="104" t="s">
        <v>110</v>
      </c>
      <c r="K815" s="104" t="s">
        <v>4020</v>
      </c>
      <c r="L815" s="104" t="s">
        <v>2654</v>
      </c>
      <c r="M815" s="111" t="s">
        <v>1918</v>
      </c>
      <c r="O815" s="104" t="s">
        <v>8233</v>
      </c>
      <c r="Q815" s="111" t="s">
        <v>8533</v>
      </c>
      <c r="R815" s="111" t="s">
        <v>8534</v>
      </c>
      <c r="S815" s="104" t="s">
        <v>8535</v>
      </c>
      <c r="T815" s="104" t="s">
        <v>8535</v>
      </c>
      <c r="U815" s="104" t="s">
        <v>8536</v>
      </c>
      <c r="V815" s="104" t="s">
        <v>4397</v>
      </c>
      <c r="W815" s="111" t="s">
        <v>8537</v>
      </c>
      <c r="X815" s="111" t="s">
        <v>8198</v>
      </c>
      <c r="AA815" s="104"/>
      <c r="AB815" s="152"/>
      <c r="AC815" s="111" t="s">
        <v>31</v>
      </c>
      <c r="AD815" s="104" t="s">
        <v>37</v>
      </c>
      <c r="AE815" s="104" t="s">
        <v>117</v>
      </c>
      <c r="AF815" s="117">
        <v>41691</v>
      </c>
      <c r="AG815" s="104">
        <v>2</v>
      </c>
      <c r="AH815" s="117"/>
      <c r="AI815" s="111"/>
      <c r="AJ815" s="104" t="s">
        <v>2362</v>
      </c>
      <c r="AK815" s="104"/>
      <c r="AL815" s="104"/>
      <c r="AN815" s="111"/>
      <c r="AP815" s="111"/>
      <c r="AQ815" s="104"/>
      <c r="AS815" s="104"/>
    </row>
    <row r="816" spans="1:45" ht="15.75" customHeight="1" x14ac:dyDescent="0.2">
      <c r="A816" s="120">
        <v>20791</v>
      </c>
      <c r="B816" s="115" t="s">
        <v>8561</v>
      </c>
      <c r="C816" s="115" t="s">
        <v>975</v>
      </c>
      <c r="D816" s="104" t="s">
        <v>138</v>
      </c>
      <c r="E816" s="117"/>
      <c r="G816" s="117"/>
      <c r="I816" s="117"/>
      <c r="M816" s="111"/>
      <c r="O816" s="104"/>
      <c r="Q816" s="111"/>
      <c r="R816" s="111"/>
      <c r="S816" s="104"/>
      <c r="T816" s="104"/>
      <c r="W816" s="111"/>
      <c r="X816" s="111" t="s">
        <v>8198</v>
      </c>
      <c r="AA816" s="104"/>
      <c r="AB816" s="152"/>
      <c r="AC816" s="111" t="s">
        <v>2568</v>
      </c>
      <c r="AD816" s="104" t="s">
        <v>2975</v>
      </c>
      <c r="AE816" s="104" t="s">
        <v>117</v>
      </c>
      <c r="AF816" s="117">
        <v>41701</v>
      </c>
      <c r="AG816" s="104">
        <v>3</v>
      </c>
      <c r="AH816" s="117"/>
      <c r="AI816" s="111"/>
      <c r="AJ816" s="104" t="s">
        <v>2362</v>
      </c>
      <c r="AK816" s="104"/>
      <c r="AL816" s="104"/>
      <c r="AN816" s="111"/>
      <c r="AP816" s="111"/>
      <c r="AQ816" s="104"/>
      <c r="AS816" s="104"/>
    </row>
    <row r="817" spans="1:45" ht="15.75" customHeight="1" x14ac:dyDescent="0.2">
      <c r="A817" s="120">
        <v>20792</v>
      </c>
      <c r="B817" s="115" t="s">
        <v>434</v>
      </c>
      <c r="C817" s="115" t="s">
        <v>527</v>
      </c>
      <c r="D817" s="104" t="s">
        <v>138</v>
      </c>
      <c r="E817" s="117">
        <v>32504</v>
      </c>
      <c r="F817" s="104" t="s">
        <v>153</v>
      </c>
      <c r="G817" s="117" t="s">
        <v>153</v>
      </c>
      <c r="H817" s="104" t="s">
        <v>8538</v>
      </c>
      <c r="I817" s="117">
        <v>38251</v>
      </c>
      <c r="J817" s="104" t="s">
        <v>153</v>
      </c>
      <c r="K817" s="104" t="s">
        <v>4020</v>
      </c>
      <c r="L817" s="104" t="s">
        <v>2296</v>
      </c>
      <c r="M817" s="111" t="s">
        <v>1976</v>
      </c>
      <c r="N817" s="104">
        <v>2010</v>
      </c>
      <c r="O817" s="104"/>
      <c r="Q817" s="111" t="s">
        <v>8539</v>
      </c>
      <c r="R817" s="111"/>
      <c r="S817" s="104" t="s">
        <v>8540</v>
      </c>
      <c r="T817" s="104" t="s">
        <v>8541</v>
      </c>
      <c r="U817" s="104" t="s">
        <v>8542</v>
      </c>
      <c r="W817" s="111"/>
      <c r="X817" s="111" t="s">
        <v>8292</v>
      </c>
      <c r="AA817" s="104"/>
      <c r="AB817" s="152"/>
      <c r="AC817" s="111" t="s">
        <v>31</v>
      </c>
      <c r="AD817" s="104" t="s">
        <v>37</v>
      </c>
      <c r="AE817" s="104" t="s">
        <v>117</v>
      </c>
      <c r="AF817" s="117">
        <v>41701</v>
      </c>
      <c r="AG817" s="104">
        <v>3</v>
      </c>
      <c r="AH817" s="117"/>
      <c r="AI817" s="111"/>
      <c r="AJ817" s="104" t="s">
        <v>2362</v>
      </c>
      <c r="AK817" s="104"/>
      <c r="AL817" s="104"/>
      <c r="AN817" s="111"/>
      <c r="AP817" s="111"/>
      <c r="AQ817" s="104"/>
      <c r="AS817" s="104"/>
    </row>
    <row r="818" spans="1:45" ht="15.75" customHeight="1" x14ac:dyDescent="0.2">
      <c r="A818" s="120">
        <v>20793</v>
      </c>
      <c r="B818" s="115" t="s">
        <v>526</v>
      </c>
      <c r="C818" s="115" t="s">
        <v>241</v>
      </c>
      <c r="D818" s="104" t="s">
        <v>138</v>
      </c>
      <c r="E818" s="117"/>
      <c r="G818" s="117"/>
      <c r="I818" s="117"/>
      <c r="M818" s="111"/>
      <c r="O818" s="104"/>
      <c r="Q818" s="111"/>
      <c r="R818" s="111"/>
      <c r="S818" s="104"/>
      <c r="T818" s="104"/>
      <c r="W818" s="111"/>
      <c r="X818" s="111" t="s">
        <v>8292</v>
      </c>
      <c r="AA818" s="104"/>
      <c r="AB818" s="152"/>
      <c r="AC818" s="111" t="s">
        <v>31</v>
      </c>
      <c r="AD818" s="104" t="s">
        <v>37</v>
      </c>
      <c r="AE818" s="104" t="s">
        <v>117</v>
      </c>
      <c r="AF818" s="117">
        <v>41701</v>
      </c>
      <c r="AG818" s="104">
        <v>3</v>
      </c>
      <c r="AH818" s="117"/>
      <c r="AI818" s="111"/>
      <c r="AJ818" s="104" t="s">
        <v>2362</v>
      </c>
      <c r="AK818" s="104"/>
      <c r="AL818" s="104"/>
      <c r="AN818" s="111"/>
      <c r="AP818" s="111"/>
      <c r="AQ818" s="104"/>
      <c r="AS818" s="104"/>
    </row>
    <row r="819" spans="1:45" ht="15.75" customHeight="1" x14ac:dyDescent="0.2">
      <c r="A819" s="120">
        <v>20794</v>
      </c>
      <c r="B819" s="115" t="s">
        <v>8562</v>
      </c>
      <c r="C819" s="115" t="s">
        <v>122</v>
      </c>
      <c r="D819" s="104" t="s">
        <v>138</v>
      </c>
      <c r="E819" s="117"/>
      <c r="G819" s="104"/>
      <c r="I819" s="117"/>
      <c r="M819" s="111"/>
      <c r="O819" s="104"/>
      <c r="Q819" s="111"/>
      <c r="R819" s="111"/>
      <c r="S819" s="104"/>
      <c r="T819" s="104"/>
      <c r="W819" s="111"/>
      <c r="X819" s="111" t="s">
        <v>8292</v>
      </c>
      <c r="AA819" s="104"/>
      <c r="AB819" s="152"/>
      <c r="AC819" s="111" t="s">
        <v>31</v>
      </c>
      <c r="AD819" s="104" t="s">
        <v>37</v>
      </c>
      <c r="AE819" s="104" t="s">
        <v>117</v>
      </c>
      <c r="AF819" s="117">
        <v>41701</v>
      </c>
      <c r="AG819" s="104">
        <v>3</v>
      </c>
      <c r="AH819" s="117"/>
      <c r="AI819" s="111"/>
      <c r="AJ819" s="104" t="s">
        <v>2362</v>
      </c>
      <c r="AK819" s="104"/>
      <c r="AL819" s="104"/>
      <c r="AN819" s="111"/>
      <c r="AP819" s="111"/>
      <c r="AQ819" s="104"/>
      <c r="AS819" s="104"/>
    </row>
    <row r="820" spans="1:45" ht="15.75" customHeight="1" x14ac:dyDescent="0.2">
      <c r="A820" s="120">
        <v>20795</v>
      </c>
      <c r="B820" s="115" t="s">
        <v>476</v>
      </c>
      <c r="C820" s="115" t="s">
        <v>1892</v>
      </c>
      <c r="D820" s="104" t="s">
        <v>109</v>
      </c>
      <c r="E820" s="117"/>
      <c r="F820" s="111"/>
      <c r="G820" s="104"/>
      <c r="I820" s="117"/>
      <c r="N820" s="111"/>
      <c r="O820" s="104"/>
      <c r="R820" s="111"/>
      <c r="T820" s="104"/>
      <c r="X820" s="111" t="s">
        <v>8198</v>
      </c>
      <c r="AB820" s="104"/>
      <c r="AC820" s="152" t="s">
        <v>31</v>
      </c>
      <c r="AD820" s="111" t="s">
        <v>37</v>
      </c>
      <c r="AE820" s="104" t="s">
        <v>117</v>
      </c>
      <c r="AF820" s="117"/>
      <c r="AG820" s="104" t="s">
        <v>623</v>
      </c>
      <c r="AH820" s="117">
        <v>41701</v>
      </c>
      <c r="AI820" s="111"/>
      <c r="AJ820" s="111" t="s">
        <v>119</v>
      </c>
      <c r="AK820" s="104"/>
      <c r="AL820" s="104"/>
      <c r="AO820" s="111"/>
      <c r="AS820" s="104"/>
    </row>
    <row r="821" spans="1:45" ht="15.75" customHeight="1" x14ac:dyDescent="0.2">
      <c r="AF821" s="117"/>
    </row>
    <row r="822" spans="1:45" ht="15.75" customHeight="1" x14ac:dyDescent="0.2">
      <c r="AF822" s="117"/>
    </row>
    <row r="823" spans="1:45" ht="15.75" customHeight="1" x14ac:dyDescent="0.2">
      <c r="AF823" s="117"/>
    </row>
    <row r="824" spans="1:45" ht="15.75" customHeight="1" x14ac:dyDescent="0.2">
      <c r="AF824" s="117"/>
    </row>
    <row r="825" spans="1:45" ht="15.75" customHeight="1" x14ac:dyDescent="0.2">
      <c r="AF825" s="117"/>
    </row>
    <row r="826" spans="1:45" ht="15.75" customHeight="1" x14ac:dyDescent="0.2">
      <c r="AF826" s="117"/>
    </row>
    <row r="827" spans="1:45" ht="15.75" customHeight="1" x14ac:dyDescent="0.2">
      <c r="AF827" s="117"/>
    </row>
    <row r="828" spans="1:45" ht="15.75" customHeight="1" x14ac:dyDescent="0.2">
      <c r="AF828" s="117"/>
    </row>
    <row r="829" spans="1:45" ht="15.75" customHeight="1" x14ac:dyDescent="0.2">
      <c r="AF829" s="117"/>
    </row>
    <row r="830" spans="1:45" ht="15.75" customHeight="1" x14ac:dyDescent="0.2">
      <c r="AF830" s="117"/>
    </row>
    <row r="831" spans="1:45" ht="15.75" customHeight="1" x14ac:dyDescent="0.2">
      <c r="AF831" s="117"/>
    </row>
    <row r="832" spans="1:45" ht="15.75" customHeight="1" x14ac:dyDescent="0.2">
      <c r="AF832" s="117"/>
    </row>
    <row r="833" spans="32:32" ht="15.75" customHeight="1" x14ac:dyDescent="0.2">
      <c r="AF833" s="117"/>
    </row>
    <row r="834" spans="32:32" ht="15.75" customHeight="1" x14ac:dyDescent="0.2">
      <c r="AF834" s="117"/>
    </row>
    <row r="835" spans="32:32" ht="15.75" customHeight="1" x14ac:dyDescent="0.2">
      <c r="AF835" s="117"/>
    </row>
    <row r="836" spans="32:32" ht="15.75" customHeight="1" x14ac:dyDescent="0.2">
      <c r="AF836" s="117"/>
    </row>
    <row r="837" spans="32:32" ht="15.75" customHeight="1" x14ac:dyDescent="0.2">
      <c r="AF837" s="117"/>
    </row>
    <row r="838" spans="32:32" ht="15.75" customHeight="1" x14ac:dyDescent="0.2">
      <c r="AF838" s="117"/>
    </row>
    <row r="839" spans="32:32" ht="15.75" customHeight="1" x14ac:dyDescent="0.2">
      <c r="AF839" s="117"/>
    </row>
    <row r="840" spans="32:32" ht="15.75" customHeight="1" x14ac:dyDescent="0.2">
      <c r="AF840" s="117"/>
    </row>
    <row r="841" spans="32:32" ht="15.75" customHeight="1" x14ac:dyDescent="0.2">
      <c r="AF841" s="117"/>
    </row>
  </sheetData>
  <autoFilter ref="A2:AS763"/>
  <sortState ref="A3:AR503">
    <sortCondition ref="A3:A503"/>
  </sortState>
  <conditionalFormatting sqref="AJ460 AP501 AL460 AJ2:AL459 AT2:AT732 AN754:AN819 AS2:AS753 AJ461:AL753 AI754:AI819 AO820 AS821:AS1048576 AQ820:AQ1048576 AJ821:AL1048576 AI820:AJ820 AQ2:AQ753 AP754:AP819">
    <cfRule type="containsText" dxfId="185" priority="191" operator="containsText" text="Nghỉ việc">
      <formula>NOT(ISERROR(SEARCH("Nghỉ việc",AI2)))</formula>
    </cfRule>
  </conditionalFormatting>
  <conditionalFormatting sqref="A3:AI3 P4:P482 R4:R491 P484:P533 R493:R533 Q483:Q533 B529:C533 B4:C526 AC529:AC533 AG525:AG534 A4:A533 D497:AI497 AB530:AB536 S471:V533 AC4:AC526 Y593 Y653:Y660 Y534:Y538 Y541:Y545 Y547:Y558 Y560:Y572 Y575:Y580 Y582:Y591 Y596:Y598 Y600:Y607 Y609:Y612 Y614:Y620 Y622:Y635 Y640:Y648 Y664:Y666 AA534:AB538 AA541:AB591 AA593:AB620 D4:O533 F671:F678 F680:F727 G679 AA622:AB727 AB728:AB734 Y669:Y727 W4:AB533 AA728:AA751 AD4:AE533 AH4:AI533 AF4:AG335 AF337:AG533 AI472:AI753 A535:A753">
    <cfRule type="expression" dxfId="184" priority="187">
      <formula>$AJ3="Nghỉ việc"</formula>
    </cfRule>
  </conditionalFormatting>
  <conditionalFormatting sqref="Q4:Q482 S4:V468 AB525:AB658">
    <cfRule type="expression" dxfId="183" priority="186">
      <formula>$AJ4="Nghỉ việc"</formula>
    </cfRule>
  </conditionalFormatting>
  <conditionalFormatting sqref="S469:V469">
    <cfRule type="expression" dxfId="182" priority="196">
      <formula>$AJ470="Nghỉ việc"</formula>
    </cfRule>
  </conditionalFormatting>
  <conditionalFormatting sqref="A3:AI3">
    <cfRule type="expression" dxfId="181" priority="184">
      <formula>$AJ3="Nghỉ việc"</formula>
    </cfRule>
  </conditionalFormatting>
  <conditionalFormatting sqref="Q4:Q482 S4:V468 AB525:AB658">
    <cfRule type="expression" dxfId="180" priority="183">
      <formula>$AJ4="Nghỉ việc"</formula>
    </cfRule>
  </conditionalFormatting>
  <conditionalFormatting sqref="S469:V469">
    <cfRule type="expression" dxfId="179" priority="182">
      <formula>$AJ470="Nghỉ việc"</formula>
    </cfRule>
  </conditionalFormatting>
  <conditionalFormatting sqref="X488">
    <cfRule type="expression" dxfId="178" priority="181">
      <formula>$AJ488="Nghỉ việc"</formula>
    </cfRule>
  </conditionalFormatting>
  <conditionalFormatting sqref="X488">
    <cfRule type="expression" dxfId="177" priority="180">
      <formula>$AJ488="Nghỉ việc"</formula>
    </cfRule>
  </conditionalFormatting>
  <conditionalFormatting sqref="X490">
    <cfRule type="expression" dxfId="176" priority="179">
      <formula>$AJ490="Nghỉ việc"</formula>
    </cfRule>
  </conditionalFormatting>
  <conditionalFormatting sqref="X490">
    <cfRule type="expression" dxfId="175" priority="178">
      <formula>$AJ490="Nghỉ việc"</formula>
    </cfRule>
  </conditionalFormatting>
  <conditionalFormatting sqref="X492:X494">
    <cfRule type="expression" dxfId="174" priority="177">
      <formula>$AJ492="Nghỉ việc"</formula>
    </cfRule>
  </conditionalFormatting>
  <conditionalFormatting sqref="X492:X494">
    <cfRule type="expression" dxfId="173" priority="176">
      <formula>$AJ492="Nghỉ việc"</formula>
    </cfRule>
  </conditionalFormatting>
  <conditionalFormatting sqref="A534">
    <cfRule type="expression" dxfId="172" priority="174">
      <formula>$AJ534="Nghỉ việc"</formula>
    </cfRule>
  </conditionalFormatting>
  <conditionalFormatting sqref="B534:C656 B659:C666 B668:C670">
    <cfRule type="expression" dxfId="171" priority="172">
      <formula>$AJ534="Nghỉ việc"</formula>
    </cfRule>
  </conditionalFormatting>
  <conditionalFormatting sqref="D534:D655">
    <cfRule type="expression" dxfId="170" priority="171">
      <formula>$AJ534="Nghỉ việc"</formula>
    </cfRule>
  </conditionalFormatting>
  <conditionalFormatting sqref="E534">
    <cfRule type="expression" dxfId="169" priority="170">
      <formula>$AJ534="Nghỉ việc"</formula>
    </cfRule>
  </conditionalFormatting>
  <conditionalFormatting sqref="E535:E655">
    <cfRule type="expression" dxfId="168" priority="169">
      <formula>$AJ535="Nghỉ việc"</formula>
    </cfRule>
  </conditionalFormatting>
  <conditionalFormatting sqref="G534:G655">
    <cfRule type="expression" dxfId="167" priority="168">
      <formula>$AJ534="Nghỉ việc"</formula>
    </cfRule>
  </conditionalFormatting>
  <conditionalFormatting sqref="H534:H655">
    <cfRule type="expression" dxfId="166" priority="167">
      <formula>$AJ534="Nghỉ việc"</formula>
    </cfRule>
  </conditionalFormatting>
  <conditionalFormatting sqref="I534:I655">
    <cfRule type="expression" dxfId="165" priority="166">
      <formula>$AJ534="Nghỉ việc"</formula>
    </cfRule>
  </conditionalFormatting>
  <conditionalFormatting sqref="J534:J655">
    <cfRule type="expression" dxfId="164" priority="165">
      <formula>$AJ534="Nghỉ việc"</formula>
    </cfRule>
  </conditionalFormatting>
  <conditionalFormatting sqref="F534:F655">
    <cfRule type="expression" dxfId="163" priority="164">
      <formula>$AJ534="Nghỉ việc"</formula>
    </cfRule>
  </conditionalFormatting>
  <conditionalFormatting sqref="K534">
    <cfRule type="expression" dxfId="162" priority="163">
      <formula>$AJ534="Nghỉ việc"</formula>
    </cfRule>
  </conditionalFormatting>
  <conditionalFormatting sqref="K535:K655">
    <cfRule type="expression" dxfId="161" priority="162">
      <formula>$AJ535="Nghỉ việc"</formula>
    </cfRule>
  </conditionalFormatting>
  <conditionalFormatting sqref="L534:L655">
    <cfRule type="expression" dxfId="160" priority="161">
      <formula>$AJ534="Nghỉ việc"</formula>
    </cfRule>
  </conditionalFormatting>
  <conditionalFormatting sqref="M534:M655">
    <cfRule type="expression" dxfId="159" priority="160">
      <formula>$AJ534="Nghỉ việc"</formula>
    </cfRule>
  </conditionalFormatting>
  <conditionalFormatting sqref="O534:O655">
    <cfRule type="expression" dxfId="158" priority="159">
      <formula>$AJ534="Nghỉ việc"</formula>
    </cfRule>
  </conditionalFormatting>
  <conditionalFormatting sqref="Q534:Q655">
    <cfRule type="expression" dxfId="157" priority="158">
      <formula>$AJ534="Nghỉ việc"</formula>
    </cfRule>
  </conditionalFormatting>
  <conditionalFormatting sqref="Q534:Q655">
    <cfRule type="expression" dxfId="156" priority="157">
      <formula>$AJ534="Nghỉ việc"</formula>
    </cfRule>
  </conditionalFormatting>
  <conditionalFormatting sqref="P534:P602">
    <cfRule type="expression" dxfId="155" priority="156">
      <formula>$AJ534="Nghỉ việc"</formula>
    </cfRule>
  </conditionalFormatting>
  <conditionalFormatting sqref="N534:N547">
    <cfRule type="expression" dxfId="154" priority="155">
      <formula>$AJ534="Nghỉ việc"</formula>
    </cfRule>
  </conditionalFormatting>
  <conditionalFormatting sqref="S534:S655">
    <cfRule type="expression" dxfId="153" priority="154">
      <formula>$AJ534="Nghỉ việc"</formula>
    </cfRule>
  </conditionalFormatting>
  <conditionalFormatting sqref="S534:S655">
    <cfRule type="expression" dxfId="152" priority="153">
      <formula>$AJ534="Nghỉ việc"</formula>
    </cfRule>
  </conditionalFormatting>
  <conditionalFormatting sqref="T534:T655">
    <cfRule type="expression" dxfId="151" priority="152">
      <formula>$AJ534="Nghỉ việc"</formula>
    </cfRule>
  </conditionalFormatting>
  <conditionalFormatting sqref="T534:T655">
    <cfRule type="expression" dxfId="150" priority="151">
      <formula>$AJ534="Nghỉ việc"</formula>
    </cfRule>
  </conditionalFormatting>
  <conditionalFormatting sqref="U534:U655">
    <cfRule type="expression" dxfId="149" priority="150">
      <formula>$AJ534="Nghỉ việc"</formula>
    </cfRule>
  </conditionalFormatting>
  <conditionalFormatting sqref="U534:U655">
    <cfRule type="expression" dxfId="148" priority="149">
      <formula>$AJ534="Nghỉ việc"</formula>
    </cfRule>
  </conditionalFormatting>
  <conditionalFormatting sqref="W534:W645 W647:W655">
    <cfRule type="expression" dxfId="147" priority="148">
      <formula>$AJ534="Nghỉ việc"</formula>
    </cfRule>
  </conditionalFormatting>
  <conditionalFormatting sqref="W534:W645 W647:W655">
    <cfRule type="expression" dxfId="146" priority="147">
      <formula>$AJ534="Nghỉ việc"</formula>
    </cfRule>
  </conditionalFormatting>
  <conditionalFormatting sqref="X534:X656">
    <cfRule type="expression" dxfId="145" priority="146">
      <formula>$AJ534="Nghỉ việc"</formula>
    </cfRule>
  </conditionalFormatting>
  <conditionalFormatting sqref="X534:X656">
    <cfRule type="expression" dxfId="144" priority="145">
      <formula>$AJ534="Nghỉ việc"</formula>
    </cfRule>
  </conditionalFormatting>
  <conditionalFormatting sqref="AA534:AA656">
    <cfRule type="expression" dxfId="143" priority="144">
      <formula>$AJ534="Nghỉ việc"</formula>
    </cfRule>
  </conditionalFormatting>
  <conditionalFormatting sqref="AA534:AA656">
    <cfRule type="expression" dxfId="142" priority="143">
      <formula>$AJ534="Nghỉ việc"</formula>
    </cfRule>
  </conditionalFormatting>
  <conditionalFormatting sqref="AA534:AA656">
    <cfRule type="expression" dxfId="141" priority="142">
      <formula>$AJ534="Nghỉ việc"</formula>
    </cfRule>
  </conditionalFormatting>
  <conditionalFormatting sqref="AA534:AA656">
    <cfRule type="expression" dxfId="140" priority="141">
      <formula>$AJ534="Nghỉ việc"</formula>
    </cfRule>
  </conditionalFormatting>
  <conditionalFormatting sqref="AC534:AC655">
    <cfRule type="expression" dxfId="139" priority="140">
      <formula>$AJ534="Nghỉ việc"</formula>
    </cfRule>
  </conditionalFormatting>
  <conditionalFormatting sqref="AC534:AC655">
    <cfRule type="expression" dxfId="138" priority="139">
      <formula>$AJ534="Nghỉ việc"</formula>
    </cfRule>
  </conditionalFormatting>
  <conditionalFormatting sqref="AD534:AD655">
    <cfRule type="expression" dxfId="137" priority="138">
      <formula>$AJ534="Nghỉ việc"</formula>
    </cfRule>
  </conditionalFormatting>
  <conditionalFormatting sqref="AD534:AD655">
    <cfRule type="expression" dxfId="136" priority="137">
      <formula>$AJ534="Nghỉ việc"</formula>
    </cfRule>
  </conditionalFormatting>
  <conditionalFormatting sqref="AE534:AE655">
    <cfRule type="expression" dxfId="135" priority="136">
      <formula>$AJ534="Nghỉ việc"</formula>
    </cfRule>
  </conditionalFormatting>
  <conditionalFormatting sqref="AE534:AE655">
    <cfRule type="expression" dxfId="134" priority="135">
      <formula>$AJ534="Nghỉ việc"</formula>
    </cfRule>
  </conditionalFormatting>
  <conditionalFormatting sqref="AH534:AH655">
    <cfRule type="expression" dxfId="133" priority="134">
      <formula>$AJ534="Nghỉ việc"</formula>
    </cfRule>
  </conditionalFormatting>
  <conditionalFormatting sqref="AH534:AH655">
    <cfRule type="expression" dxfId="132" priority="133">
      <formula>$AJ534="Nghỉ việc"</formula>
    </cfRule>
  </conditionalFormatting>
  <conditionalFormatting sqref="B527:C528">
    <cfRule type="expression" dxfId="131" priority="132">
      <formula>$AJ527="Nghỉ việc"</formula>
    </cfRule>
  </conditionalFormatting>
  <conditionalFormatting sqref="T630">
    <cfRule type="expression" dxfId="130" priority="131">
      <formula>$AJ630="Nghỉ việc"</formula>
    </cfRule>
  </conditionalFormatting>
  <conditionalFormatting sqref="T630">
    <cfRule type="expression" dxfId="129" priority="130">
      <formula>$AJ630="Nghỉ việc"</formula>
    </cfRule>
  </conditionalFormatting>
  <conditionalFormatting sqref="G628">
    <cfRule type="expression" dxfId="128" priority="129">
      <formula>$AJ628="Nghỉ việc"</formula>
    </cfRule>
  </conditionalFormatting>
  <conditionalFormatting sqref="T627">
    <cfRule type="expression" dxfId="127" priority="128">
      <formula>$AJ627="Nghỉ việc"</formula>
    </cfRule>
  </conditionalFormatting>
  <conditionalFormatting sqref="T627">
    <cfRule type="expression" dxfId="126" priority="127">
      <formula>$AJ627="Nghỉ việc"</formula>
    </cfRule>
  </conditionalFormatting>
  <conditionalFormatting sqref="T655">
    <cfRule type="expression" dxfId="125" priority="126">
      <formula>$AJ655="Nghỉ việc"</formula>
    </cfRule>
  </conditionalFormatting>
  <conditionalFormatting sqref="T655">
    <cfRule type="expression" dxfId="124" priority="125">
      <formula>$AJ655="Nghỉ việc"</formula>
    </cfRule>
  </conditionalFormatting>
  <conditionalFormatting sqref="F648">
    <cfRule type="expression" dxfId="123" priority="124">
      <formula>$AJ648="Nghỉ việc"</formula>
    </cfRule>
  </conditionalFormatting>
  <conditionalFormatting sqref="T639">
    <cfRule type="expression" dxfId="122" priority="123">
      <formula>$AJ639="Nghỉ việc"</formula>
    </cfRule>
  </conditionalFormatting>
  <conditionalFormatting sqref="T639">
    <cfRule type="expression" dxfId="121" priority="122">
      <formula>$AJ639="Nghỉ việc"</formula>
    </cfRule>
  </conditionalFormatting>
  <conditionalFormatting sqref="AS3:AS732">
    <cfRule type="expression" dxfId="120" priority="121">
      <formula>$AJ3="Nghỉ việc"</formula>
    </cfRule>
  </conditionalFormatting>
  <conditionalFormatting sqref="AS3:AS732">
    <cfRule type="expression" dxfId="119" priority="120">
      <formula>$AJ3="Nghỉ việc"</formula>
    </cfRule>
  </conditionalFormatting>
  <conditionalFormatting sqref="AS534:AS655 AS658 AS661:AS663 AS667">
    <cfRule type="expression" dxfId="118" priority="119">
      <formula>$AJ534="Nghỉ việc"</formula>
    </cfRule>
  </conditionalFormatting>
  <conditionalFormatting sqref="AS527:AS528">
    <cfRule type="expression" dxfId="117" priority="118">
      <formula>$AJ527="Nghỉ việc"</formula>
    </cfRule>
  </conditionalFormatting>
  <conditionalFormatting sqref="AQ622 AQ551 AQ670 AQ544:AQ545 AQ561:AQ565 AQ578 AQ588:AQ591 AQ601:AQ605 AQ607 AQ609:AQ611 AQ614:AQ617 AQ619:AQ620 AQ557:AQ558 AQ576 AQ596:AQ598 AQ528:AQ536 AQ549 AQ572:AQ574 AQ581 AQ649 AQ658 AQ661:AQ663 AQ632:AQ639 AQ689:AQ691 AQ697 AQ3:AQ526 AQ665:AQ668">
    <cfRule type="expression" dxfId="116" priority="116">
      <formula>$AJ3="Nghỉ việc"</formula>
    </cfRule>
  </conditionalFormatting>
  <conditionalFormatting sqref="AQ3">
    <cfRule type="expression" dxfId="115" priority="115">
      <formula>$AJ3="Nghỉ việc"</formula>
    </cfRule>
  </conditionalFormatting>
  <conditionalFormatting sqref="AQ664:AQ665 AQ534:AQ655 AQ669:AQ727">
    <cfRule type="expression" dxfId="114" priority="114">
      <formula>$AJ534="Nghỉ việc"</formula>
    </cfRule>
  </conditionalFormatting>
  <conditionalFormatting sqref="AQ527:AQ528">
    <cfRule type="expression" dxfId="113" priority="113">
      <formula>$AJ527="Nghỉ việc"</formula>
    </cfRule>
  </conditionalFormatting>
  <conditionalFormatting sqref="T636">
    <cfRule type="expression" dxfId="112" priority="110">
      <formula>$AJ636="Nghỉ việc"</formula>
    </cfRule>
  </conditionalFormatting>
  <conditionalFormatting sqref="T636">
    <cfRule type="expression" dxfId="111" priority="109">
      <formula>$AJ636="Nghỉ việc"</formula>
    </cfRule>
  </conditionalFormatting>
  <conditionalFormatting sqref="T652">
    <cfRule type="expression" dxfId="110" priority="108">
      <formula>$AJ652="Nghỉ việc"</formula>
    </cfRule>
  </conditionalFormatting>
  <conditionalFormatting sqref="T652">
    <cfRule type="expression" dxfId="109" priority="107">
      <formula>$AJ652="Nghỉ việc"</formula>
    </cfRule>
  </conditionalFormatting>
  <conditionalFormatting sqref="G652">
    <cfRule type="expression" dxfId="108" priority="106">
      <formula>$AJ652="Nghỉ việc"</formula>
    </cfRule>
  </conditionalFormatting>
  <conditionalFormatting sqref="AL460 AL429 AL410 AL273 AL266 AL248 AL148 AL124 AL113 AL487 AL602 AL664">
    <cfRule type="expression" dxfId="107" priority="105">
      <formula>$AJ113="Nghỉ việc"</formula>
    </cfRule>
  </conditionalFormatting>
  <conditionalFormatting sqref="AH678:AH679">
    <cfRule type="expression" dxfId="106" priority="104">
      <formula>$AJ678="Nghỉ việc"</formula>
    </cfRule>
  </conditionalFormatting>
  <conditionalFormatting sqref="AH678:AH679">
    <cfRule type="expression" dxfId="105" priority="103">
      <formula>$AJ678="Nghỉ việc"</formula>
    </cfRule>
  </conditionalFormatting>
  <conditionalFormatting sqref="AQ668">
    <cfRule type="expression" dxfId="104" priority="102">
      <formula>$AJ668="Nghỉ việc"</formula>
    </cfRule>
  </conditionalFormatting>
  <conditionalFormatting sqref="AQ688">
    <cfRule type="expression" dxfId="103" priority="101">
      <formula>$AJ688="Nghỉ việc"</formula>
    </cfRule>
  </conditionalFormatting>
  <conditionalFormatting sqref="AQ681:AQ687">
    <cfRule type="expression" dxfId="102" priority="100">
      <formula>$AJ681="Nghỉ việc"</formula>
    </cfRule>
  </conditionalFormatting>
  <conditionalFormatting sqref="AQ681:AQ687">
    <cfRule type="expression" dxfId="101" priority="99">
      <formula>$AJ681="Nghỉ việc"</formula>
    </cfRule>
  </conditionalFormatting>
  <conditionalFormatting sqref="AQ677 AQ680">
    <cfRule type="expression" dxfId="100" priority="98">
      <formula>$AJ677="Nghỉ việc"</formula>
    </cfRule>
  </conditionalFormatting>
  <conditionalFormatting sqref="AQ606 AQ631 AQ693:AQ695">
    <cfRule type="expression" dxfId="99" priority="97">
      <formula>$AJ606="Nghỉ việc"</formula>
    </cfRule>
  </conditionalFormatting>
  <conditionalFormatting sqref="AQ693:AQ695">
    <cfRule type="expression" dxfId="98" priority="96">
      <formula>$AJ693="Nghỉ việc"</formula>
    </cfRule>
  </conditionalFormatting>
  <conditionalFormatting sqref="AQ659">
    <cfRule type="expression" dxfId="97" priority="95">
      <formula>$AJ659="Nghỉ việc"</formula>
    </cfRule>
  </conditionalFormatting>
  <conditionalFormatting sqref="AQ702:AQ720">
    <cfRule type="expression" dxfId="96" priority="94">
      <formula>$AJ702="Nghỉ việc"</formula>
    </cfRule>
  </conditionalFormatting>
  <conditionalFormatting sqref="AQ682:AQ686">
    <cfRule type="expression" dxfId="95" priority="93">
      <formula>$AJ682="Nghỉ việc"</formula>
    </cfRule>
  </conditionalFormatting>
  <conditionalFormatting sqref="AQ660 AQ671 AQ700:AQ701 AQ676:AQ680">
    <cfRule type="expression" dxfId="94" priority="92">
      <formula>$AJ660="Nghỉ việc"</formula>
    </cfRule>
  </conditionalFormatting>
  <conditionalFormatting sqref="AQ382">
    <cfRule type="expression" dxfId="93" priority="91">
      <formula>$AJ382="Nghỉ việc"</formula>
    </cfRule>
  </conditionalFormatting>
  <conditionalFormatting sqref="AQ699 AQ674:AQ675">
    <cfRule type="expression" dxfId="92" priority="90">
      <formula>$AJ674="Nghỉ việc"</formula>
    </cfRule>
  </conditionalFormatting>
  <conditionalFormatting sqref="AQ593">
    <cfRule type="expression" dxfId="91" priority="89">
      <formula>$AJ593="Nghỉ việc"</formula>
    </cfRule>
  </conditionalFormatting>
  <conditionalFormatting sqref="AQ654 AQ657 AQ678:AQ679 AQ692">
    <cfRule type="expression" dxfId="90" priority="88">
      <formula>$AJ654="Nghỉ việc"</formula>
    </cfRule>
  </conditionalFormatting>
  <conditionalFormatting sqref="AQ657 AQ678:AQ679 AQ692">
    <cfRule type="expression" dxfId="89" priority="87">
      <formula>$AJ657="Nghỉ việc"</formula>
    </cfRule>
  </conditionalFormatting>
  <conditionalFormatting sqref="AQ696">
    <cfRule type="expression" dxfId="88" priority="86">
      <formula>$AJ696="Nghỉ việc"</formula>
    </cfRule>
  </conditionalFormatting>
  <conditionalFormatting sqref="AQ696">
    <cfRule type="expression" dxfId="87" priority="85">
      <formula>$AJ696="Nghỉ việc"</formula>
    </cfRule>
  </conditionalFormatting>
  <conditionalFormatting sqref="AT3:AT732">
    <cfRule type="expression" dxfId="86" priority="82">
      <formula>$AJ3="Nghỉ việc"</formula>
    </cfRule>
  </conditionalFormatting>
  <conditionalFormatting sqref="AT3:AT732">
    <cfRule type="expression" dxfId="85" priority="81">
      <formula>$AJ3="Nghỉ việc"</formula>
    </cfRule>
  </conditionalFormatting>
  <conditionalFormatting sqref="AT705:AT710">
    <cfRule type="expression" dxfId="84" priority="79">
      <formula>$AJ705="Nghỉ việc"</formula>
    </cfRule>
  </conditionalFormatting>
  <conditionalFormatting sqref="AT705:AT710">
    <cfRule type="expression" dxfId="83" priority="78">
      <formula>$AJ705="Nghỉ việc"</formula>
    </cfRule>
  </conditionalFormatting>
  <conditionalFormatting sqref="AQ702:AQ720">
    <cfRule type="expression" dxfId="82" priority="77">
      <formula>$AJ702="Nghỉ việc"</formula>
    </cfRule>
  </conditionalFormatting>
  <conditionalFormatting sqref="AQ681:AQ687">
    <cfRule type="expression" dxfId="81" priority="76">
      <formula>$AJ681="Nghỉ việc"</formula>
    </cfRule>
  </conditionalFormatting>
  <conditionalFormatting sqref="AQ681:AQ687">
    <cfRule type="expression" dxfId="80" priority="75">
      <formula>$AJ681="Nghỉ việc"</formula>
    </cfRule>
  </conditionalFormatting>
  <conditionalFormatting sqref="AQ669:AQ673">
    <cfRule type="expression" dxfId="79" priority="74">
      <formula>$AJ669="Nghỉ việc"</formula>
    </cfRule>
  </conditionalFormatting>
  <conditionalFormatting sqref="AB671:AB734">
    <cfRule type="expression" dxfId="78" priority="73">
      <formula>$AJ671="Nghỉ việc"</formula>
    </cfRule>
  </conditionalFormatting>
  <conditionalFormatting sqref="AB671:AB734">
    <cfRule type="expression" dxfId="77" priority="72">
      <formula>$AJ671="Nghỉ việc"</formula>
    </cfRule>
  </conditionalFormatting>
  <conditionalFormatting sqref="B671:C727">
    <cfRule type="expression" dxfId="76" priority="71">
      <formula>$AJ671="Nghỉ việc"</formula>
    </cfRule>
  </conditionalFormatting>
  <conditionalFormatting sqref="D671:D727">
    <cfRule type="expression" dxfId="75" priority="70">
      <formula>$AJ671="Nghỉ việc"</formula>
    </cfRule>
  </conditionalFormatting>
  <conditionalFormatting sqref="E671:E727">
    <cfRule type="expression" dxfId="74" priority="69">
      <formula>$AJ671="Nghỉ việc"</formula>
    </cfRule>
  </conditionalFormatting>
  <conditionalFormatting sqref="G671:G678 G680:G727">
    <cfRule type="expression" dxfId="73" priority="68">
      <formula>$AJ671="Nghỉ việc"</formula>
    </cfRule>
  </conditionalFormatting>
  <conditionalFormatting sqref="H671:H727">
    <cfRule type="expression" dxfId="72" priority="67">
      <formula>$AJ671="Nghỉ việc"</formula>
    </cfRule>
  </conditionalFormatting>
  <conditionalFormatting sqref="I671:I727">
    <cfRule type="expression" dxfId="71" priority="66">
      <formula>$AJ671="Nghỉ việc"</formula>
    </cfRule>
  </conditionalFormatting>
  <conditionalFormatting sqref="J671:J727">
    <cfRule type="expression" dxfId="70" priority="65">
      <formula>$AJ671="Nghỉ việc"</formula>
    </cfRule>
  </conditionalFormatting>
  <conditionalFormatting sqref="K671:K727">
    <cfRule type="expression" dxfId="69" priority="63">
      <formula>$AJ671="Nghỉ việc"</formula>
    </cfRule>
  </conditionalFormatting>
  <conditionalFormatting sqref="L671:L727">
    <cfRule type="expression" dxfId="68" priority="62">
      <formula>$AJ671="Nghỉ việc"</formula>
    </cfRule>
  </conditionalFormatting>
  <conditionalFormatting sqref="M671:M727">
    <cfRule type="expression" dxfId="67" priority="61">
      <formula>$AJ671="Nghỉ việc"</formula>
    </cfRule>
  </conditionalFormatting>
  <conditionalFormatting sqref="O671:O727">
    <cfRule type="expression" dxfId="66" priority="60">
      <formula>$AJ671="Nghỉ việc"</formula>
    </cfRule>
  </conditionalFormatting>
  <conditionalFormatting sqref="Q671:Q727">
    <cfRule type="expression" dxfId="65" priority="59">
      <formula>$AJ671="Nghỉ việc"</formula>
    </cfRule>
  </conditionalFormatting>
  <conditionalFormatting sqref="Q671:Q727">
    <cfRule type="expression" dxfId="64" priority="58">
      <formula>$AJ671="Nghỉ việc"</formula>
    </cfRule>
  </conditionalFormatting>
  <conditionalFormatting sqref="S671:S727">
    <cfRule type="expression" dxfId="63" priority="57">
      <formula>$AJ671="Nghỉ việc"</formula>
    </cfRule>
  </conditionalFormatting>
  <conditionalFormatting sqref="S671:S727">
    <cfRule type="expression" dxfId="62" priority="56">
      <formula>$AJ671="Nghỉ việc"</formula>
    </cfRule>
  </conditionalFormatting>
  <conditionalFormatting sqref="T671:T727">
    <cfRule type="expression" dxfId="61" priority="55">
      <formula>$AJ671="Nghỉ việc"</formula>
    </cfRule>
  </conditionalFormatting>
  <conditionalFormatting sqref="T671:T727">
    <cfRule type="expression" dxfId="60" priority="54">
      <formula>$AJ671="Nghỉ việc"</formula>
    </cfRule>
  </conditionalFormatting>
  <conditionalFormatting sqref="U671:U727">
    <cfRule type="expression" dxfId="59" priority="53">
      <formula>$AJ671="Nghỉ việc"</formula>
    </cfRule>
  </conditionalFormatting>
  <conditionalFormatting sqref="U671:U727">
    <cfRule type="expression" dxfId="58" priority="52">
      <formula>$AJ671="Nghỉ việc"</formula>
    </cfRule>
  </conditionalFormatting>
  <conditionalFormatting sqref="W671:W750">
    <cfRule type="expression" dxfId="57" priority="51">
      <formula>$AJ671="Nghỉ việc"</formula>
    </cfRule>
  </conditionalFormatting>
  <conditionalFormatting sqref="W671:W750">
    <cfRule type="expression" dxfId="56" priority="50">
      <formula>$AJ671="Nghỉ việc"</formula>
    </cfRule>
  </conditionalFormatting>
  <conditionalFormatting sqref="X671:X727">
    <cfRule type="expression" dxfId="55" priority="49">
      <formula>$AJ671="Nghỉ việc"</formula>
    </cfRule>
  </conditionalFormatting>
  <conditionalFormatting sqref="X671:X727">
    <cfRule type="expression" dxfId="54" priority="48">
      <formula>$AJ671="Nghỉ việc"</formula>
    </cfRule>
  </conditionalFormatting>
  <conditionalFormatting sqref="AA671:AA734">
    <cfRule type="expression" dxfId="53" priority="47">
      <formula>$AJ671="Nghỉ việc"</formula>
    </cfRule>
  </conditionalFormatting>
  <conditionalFormatting sqref="AA671:AA734">
    <cfRule type="expression" dxfId="52" priority="46">
      <formula>$AJ671="Nghỉ việc"</formula>
    </cfRule>
  </conditionalFormatting>
  <conditionalFormatting sqref="AA671:AA734">
    <cfRule type="expression" dxfId="51" priority="45">
      <formula>$AJ671="Nghỉ việc"</formula>
    </cfRule>
  </conditionalFormatting>
  <conditionalFormatting sqref="AA671:AA734">
    <cfRule type="expression" dxfId="50" priority="44">
      <formula>$AJ671="Nghỉ việc"</formula>
    </cfRule>
  </conditionalFormatting>
  <conditionalFormatting sqref="AC671:AC727">
    <cfRule type="expression" dxfId="49" priority="43">
      <formula>$AJ671="Nghỉ việc"</formula>
    </cfRule>
  </conditionalFormatting>
  <conditionalFormatting sqref="AC671:AC727">
    <cfRule type="expression" dxfId="48" priority="42">
      <formula>$AJ671="Nghỉ việc"</formula>
    </cfRule>
  </conditionalFormatting>
  <conditionalFormatting sqref="AD671:AD727">
    <cfRule type="expression" dxfId="47" priority="41">
      <formula>$AJ671="Nghỉ việc"</formula>
    </cfRule>
  </conditionalFormatting>
  <conditionalFormatting sqref="AD671:AD727">
    <cfRule type="expression" dxfId="46" priority="40">
      <formula>$AJ671="Nghỉ việc"</formula>
    </cfRule>
  </conditionalFormatting>
  <conditionalFormatting sqref="AE671:AE727">
    <cfRule type="expression" dxfId="45" priority="39">
      <formula>$AJ671="Nghỉ việc"</formula>
    </cfRule>
  </conditionalFormatting>
  <conditionalFormatting sqref="AE671:AE727">
    <cfRule type="expression" dxfId="44" priority="38">
      <formula>$AJ671="Nghỉ việc"</formula>
    </cfRule>
  </conditionalFormatting>
  <conditionalFormatting sqref="AH671:AH727">
    <cfRule type="expression" dxfId="43" priority="37">
      <formula>$AJ671="Nghỉ việc"</formula>
    </cfRule>
  </conditionalFormatting>
  <conditionalFormatting sqref="AH671:AH727">
    <cfRule type="expression" dxfId="42" priority="36">
      <formula>$AJ671="Nghỉ việc"</formula>
    </cfRule>
  </conditionalFormatting>
  <conditionalFormatting sqref="AS671:AS732">
    <cfRule type="expression" dxfId="41" priority="35">
      <formula>$AJ671="Nghỉ việc"</formula>
    </cfRule>
  </conditionalFormatting>
  <conditionalFormatting sqref="T721">
    <cfRule type="expression" dxfId="40" priority="34">
      <formula>$AJ721="Nghỉ việc"</formula>
    </cfRule>
  </conditionalFormatting>
  <conditionalFormatting sqref="T721">
    <cfRule type="expression" dxfId="39" priority="33">
      <formula>$AJ721="Nghỉ việc"</formula>
    </cfRule>
  </conditionalFormatting>
  <conditionalFormatting sqref="T720">
    <cfRule type="expression" dxfId="38" priority="32">
      <formula>$AJ720="Nghỉ việc"</formula>
    </cfRule>
  </conditionalFormatting>
  <conditionalFormatting sqref="T720">
    <cfRule type="expression" dxfId="37" priority="31">
      <formula>$AJ720="Nghỉ việc"</formula>
    </cfRule>
  </conditionalFormatting>
  <conditionalFormatting sqref="T719">
    <cfRule type="expression" dxfId="36" priority="30">
      <formula>$AJ719="Nghỉ việc"</formula>
    </cfRule>
  </conditionalFormatting>
  <conditionalFormatting sqref="T719">
    <cfRule type="expression" dxfId="35" priority="29">
      <formula>$AJ719="Nghỉ việc"</formula>
    </cfRule>
  </conditionalFormatting>
  <conditionalFormatting sqref="T682">
    <cfRule type="expression" dxfId="34" priority="28">
      <formula>$AJ682="Nghỉ việc"</formula>
    </cfRule>
  </conditionalFormatting>
  <conditionalFormatting sqref="T682">
    <cfRule type="expression" dxfId="33" priority="27">
      <formula>$AJ682="Nghỉ việc"</formula>
    </cfRule>
  </conditionalFormatting>
  <conditionalFormatting sqref="T724">
    <cfRule type="expression" dxfId="32" priority="26">
      <formula>$AJ724="Nghỉ việc"</formula>
    </cfRule>
  </conditionalFormatting>
  <conditionalFormatting sqref="T724">
    <cfRule type="expression" dxfId="31" priority="25">
      <formula>$AJ724="Nghỉ việc"</formula>
    </cfRule>
  </conditionalFormatting>
  <conditionalFormatting sqref="T727">
    <cfRule type="expression" dxfId="30" priority="24">
      <formula>$AJ727="Nghỉ việc"</formula>
    </cfRule>
  </conditionalFormatting>
  <conditionalFormatting sqref="T727">
    <cfRule type="expression" dxfId="29" priority="23">
      <formula>$AJ727="Nghỉ việc"</formula>
    </cfRule>
  </conditionalFormatting>
  <conditionalFormatting sqref="T725">
    <cfRule type="expression" dxfId="28" priority="22">
      <formula>$AJ725="Nghỉ việc"</formula>
    </cfRule>
  </conditionalFormatting>
  <conditionalFormatting sqref="T725">
    <cfRule type="expression" dxfId="27" priority="21">
      <formula>$AJ725="Nghỉ việc"</formula>
    </cfRule>
  </conditionalFormatting>
  <conditionalFormatting sqref="T726">
    <cfRule type="expression" dxfId="26" priority="20">
      <formula>$AJ726="Nghỉ việc"</formula>
    </cfRule>
  </conditionalFormatting>
  <conditionalFormatting sqref="T726">
    <cfRule type="expression" dxfId="25" priority="19">
      <formula>$AJ726="Nghỉ việc"</formula>
    </cfRule>
  </conditionalFormatting>
  <conditionalFormatting sqref="T646">
    <cfRule type="expression" dxfId="24" priority="18">
      <formula>$AJ646="Nghỉ việc"</formula>
    </cfRule>
  </conditionalFormatting>
  <conditionalFormatting sqref="T646">
    <cfRule type="expression" dxfId="23" priority="17">
      <formula>$AJ646="Nghỉ việc"</formula>
    </cfRule>
  </conditionalFormatting>
  <conditionalFormatting sqref="AC728:AC729">
    <cfRule type="expression" dxfId="22" priority="16">
      <formula>$AJ728="Nghỉ việc"</formula>
    </cfRule>
  </conditionalFormatting>
  <conditionalFormatting sqref="AC728:AC729">
    <cfRule type="expression" dxfId="21" priority="15">
      <formula>$AJ728="Nghỉ việc"</formula>
    </cfRule>
  </conditionalFormatting>
  <conditionalFormatting sqref="AD728:AD729">
    <cfRule type="expression" dxfId="20" priority="14">
      <formula>$AJ728="Nghỉ việc"</formula>
    </cfRule>
  </conditionalFormatting>
  <conditionalFormatting sqref="AD728:AD729">
    <cfRule type="expression" dxfId="19" priority="13">
      <formula>$AJ728="Nghỉ việc"</formula>
    </cfRule>
  </conditionalFormatting>
  <conditionalFormatting sqref="AE728:AE729">
    <cfRule type="expression" dxfId="18" priority="12">
      <formula>$AJ728="Nghỉ việc"</formula>
    </cfRule>
  </conditionalFormatting>
  <conditionalFormatting sqref="AE728:AE729">
    <cfRule type="expression" dxfId="17" priority="11">
      <formula>$AJ728="Nghỉ việc"</formula>
    </cfRule>
  </conditionalFormatting>
  <conditionalFormatting sqref="AD731">
    <cfRule type="expression" dxfId="16" priority="10">
      <formula>$AJ731="Nghỉ việc"</formula>
    </cfRule>
  </conditionalFormatting>
  <conditionalFormatting sqref="AD731">
    <cfRule type="expression" dxfId="15" priority="9">
      <formula>$AJ731="Nghỉ việc"</formula>
    </cfRule>
  </conditionalFormatting>
  <conditionalFormatting sqref="AE731">
    <cfRule type="expression" dxfId="14" priority="8">
      <formula>$AJ731="Nghỉ việc"</formula>
    </cfRule>
  </conditionalFormatting>
  <conditionalFormatting sqref="AE731">
    <cfRule type="expression" dxfId="13" priority="7">
      <formula>$AJ731="Nghỉ việc"</formula>
    </cfRule>
  </conditionalFormatting>
  <conditionalFormatting sqref="AD732">
    <cfRule type="expression" dxfId="12" priority="6">
      <formula>$AJ732="Nghỉ việc"</formula>
    </cfRule>
  </conditionalFormatting>
  <conditionalFormatting sqref="AD732">
    <cfRule type="expression" dxfId="11" priority="5">
      <formula>$AJ732="Nghỉ việc"</formula>
    </cfRule>
  </conditionalFormatting>
  <conditionalFormatting sqref="AE732">
    <cfRule type="expression" dxfId="10" priority="4">
      <formula>$AJ732="Nghỉ việc"</formula>
    </cfRule>
  </conditionalFormatting>
  <conditionalFormatting sqref="AE732">
    <cfRule type="expression" dxfId="9" priority="3">
      <formula>$AJ732="Nghỉ việc"</formula>
    </cfRule>
  </conditionalFormatting>
  <conditionalFormatting sqref="H728:H742">
    <cfRule type="expression" dxfId="8" priority="2">
      <formula>$AJ728="Nghỉ việc"</formula>
    </cfRule>
  </conditionalFormatting>
  <conditionalFormatting sqref="Y735">
    <cfRule type="expression" dxfId="7" priority="1">
      <formula>$AJ735="Nghỉ việc"</formula>
    </cfRule>
  </conditionalFormatting>
  <conditionalFormatting sqref="AG754:AG763 A754:A791">
    <cfRule type="expression" dxfId="6" priority="207">
      <formula>#REF!="Nghỉ việc"</formula>
    </cfRule>
  </conditionalFormatting>
  <dataValidations count="17">
    <dataValidation type="list" allowBlank="1" showInputMessage="1" showErrorMessage="1" errorTitle="Dữ liệu không hợp lệ" error="Dữ liệu không có trong danh sách" sqref="Z497:AA497 AA676:AA697 AA498:AA512 Y614:Y620 Y547:Y558 Y3:Y512 AA622:AA674 AA593:AA620 AA541:AA591 AA3:AA496 Y664:Y666 Y653:Y660 Y622:Y635 Y609:Y612 Y600:Y607 Y596:Y598 Y593 Y582:Y591 Y575:Y580 Y560:Y572 Y534:Y538 X497 Y669:Y674 Z461:Z493 Z3:Z459 Y515:Y532 Y541:Y545 AA515:AA538 Y676:Y677 X3:X459 X461:X494 Y640:Y648 AA700:AA711 Y680 Y704 Y724 Y735 Y712:Y713 AA735:AA751">
      <formula1>RangeData16</formula1>
    </dataValidation>
    <dataValidation type="textLength" operator="lessThanOrEqual" allowBlank="1" showInputMessage="1" showErrorMessage="1" errorTitle="Dữ liệu không hợp lệ" error="Dữ liệu không được dài quá 50 kí tự" sqref="W656:W677 P667:P671 Q682 W682:W721 P484:P533 W461:W533 P3:Q459 P463:P482 W3:W459 P461:Q461 Q462:Q677 P535:P664 Q684:Q749">
      <formula1>50</formula1>
    </dataValidation>
    <dataValidation type="textLength" operator="lessThanOrEqual" allowBlank="1" showInputMessage="1" showErrorMessage="1" errorTitle="Dữ liệu không hợp lệ" error="Dữ liệu không được dài quá 100 kí tự" sqref="O535:O671 S663:T671 U656:U671 G629:G651 F648 G535:G627 R493:R671 O3:O447 G653:G655 B461:C498 S461:U469 B501:C671 R461:R491 O461:O533 S3:U459 B3:D459 R216:R459 R3:R214 O449:O459 AH534:AH564 I534:I655 E534:E655 F534:G534 D461:D671 J535:M655 J534:P534 S471:U655 AM534:AM655 D674:D675 S656:T661 W534:W645 W647:W655">
      <formula1>100</formula1>
    </dataValidation>
    <dataValidation type="textLength" operator="lessThanOrEqual" allowBlank="1" showInputMessage="1" showErrorMessage="1" errorTitle="Dữ liệu không hợp lệ" error="Dữ liệu không được dài quá 255 kí tự" sqref="J656:J671 F656:G671 F649:F655 F535:F647 F461:G533 J461:J533 J3:J459 F3:G459 G628 G652">
      <formula1>255</formula1>
    </dataValidation>
    <dataValidation type="decimal" allowBlank="1" showInputMessage="1" showErrorMessage="1" errorTitle="Dữ liệu không hợp lệ" error="Dữ liệu không được là số âm và lớn hơn 9999.0000" sqref="N535:N671 N461:N533 N3:N459">
      <formula1>0</formula1>
      <formula2>9999</formula2>
    </dataValidation>
    <dataValidation type="textLength" operator="lessThanOrEqual" allowBlank="1" showInputMessage="1" showErrorMessage="1" errorTitle="Dữ liệu không hợp lệ" error="Dữ liệu không được dài quá 25 kí tự" sqref="H656:H671 H3:H533">
      <formula1>25</formula1>
    </dataValidation>
    <dataValidation type="textLength" operator="lessThanOrEqual" allowBlank="1" showInputMessage="1" showErrorMessage="1" errorTitle="Dữ liệu không hợp lệ" error="Dữ liệu không được dài quá 20 kí tự" sqref="AO461:AO671 A461:A791 AO3:AO459 A3:A459">
      <formula1>20</formula1>
    </dataValidation>
    <dataValidation type="list" allowBlank="1" showInputMessage="1" showErrorMessage="1" errorTitle="Dữ liệu không hợp lệ" error="Dữ liệu không có trong danh sách" sqref="AJ460 AL114:AL123 AL3:AL112 AL125:AL147 AL149:AL247 AL249:AL265 AL267:AL272 AL274:AL409 AL411:AL428 AL430:AL459 AJ3:AK459 AL461:AL486 AJ461:AK493 AJ497 AL488:AL493">
      <formula1>RangeData22</formula1>
    </dataValidation>
    <dataValidation type="list" allowBlank="1" showInputMessage="1" showErrorMessage="1" errorTitle="Dữ liệu không hợp lệ" error="Dữ liệu không có trong danh sách" sqref="AC497:AE497 AC3:AE459 AD500 AC461:AE493">
      <formula1>RangeData19</formula1>
    </dataValidation>
    <dataValidation type="list" allowBlank="1" showInputMessage="1" sqref="V3:V459 V497 V461:V469 V471:V493">
      <formula1>RangeData14</formula1>
    </dataValidation>
    <dataValidation type="list" allowBlank="1" showInputMessage="1" showErrorMessage="1" errorTitle="Dữ liệu không hợp lệ" error="Dữ liệu không có trong danh sách" sqref="M461:M493 M497 M3:M459">
      <formula1>RangeData8</formula1>
    </dataValidation>
    <dataValidation type="list" allowBlank="1" showInputMessage="1" showErrorMessage="1" errorTitle="Dữ liệu không hợp lệ" error="Dữ liệu không có trong danh sách" sqref="L461:L493 L497 L3:L459">
      <formula1>RangeData6</formula1>
    </dataValidation>
    <dataValidation type="list" allowBlank="1" showInputMessage="1" sqref="K3:K459 K497 K461:K493">
      <formula1>RangeData4</formula1>
    </dataValidation>
    <dataValidation type="list" allowBlank="1" showInputMessage="1" showErrorMessage="1" errorTitle="Dữ liệu không hợp lệ" error="Dữ liệu không có trong danh sách" sqref="D3:D459 D497 D461:D493">
      <formula1>RangeData0</formula1>
    </dataValidation>
    <dataValidation type="list" allowBlank="1" showInputMessage="1" showErrorMessage="1" sqref="AP3:AP500 AP502:AP538">
      <formula1>Co_Che</formula1>
    </dataValidation>
    <dataValidation type="list" allowBlank="1" showInputMessage="1" showErrorMessage="1" sqref="AQ665:AQ697 AQ699:AQ720 AQ649 AQ581 AQ660:AQ663 AQ572:AQ574 AQ557:AQ558 AQ576 AQ619:AQ620 AQ614:AQ617 AQ601:AQ607 AQ596:AQ598 AQ588:AQ591 AQ578 AQ561:AQ565 AQ631:AQ639 AQ609:AQ611 AQ622 AQ657:AQ658 AQ3:AQ381 AQ383:AQ555 AQ593 AQ654">
      <formula1>Co_Cau</formula1>
    </dataValidation>
    <dataValidation type="list" allowBlank="1" showInputMessage="1" showErrorMessage="1" sqref="AR3:AR550">
      <formula1>Danh_Hieu</formula1>
    </dataValidation>
  </dataValidations>
  <hyperlinks>
    <hyperlink ref="O578" r:id="rId1"/>
    <hyperlink ref="O563" r:id="rId2"/>
    <hyperlink ref="R563" r:id="rId3"/>
    <hyperlink ref="R562" r:id="rId4"/>
    <hyperlink ref="R572" r:id="rId5"/>
    <hyperlink ref="R560" r:id="rId6"/>
    <hyperlink ref="R559" r:id="rId7"/>
    <hyperlink ref="O559" r:id="rId8"/>
    <hyperlink ref="O573" r:id="rId9"/>
    <hyperlink ref="R573" r:id="rId10"/>
    <hyperlink ref="R574" r:id="rId11"/>
    <hyperlink ref="R566" r:id="rId12"/>
    <hyperlink ref="O566" r:id="rId13"/>
    <hyperlink ref="O577" r:id="rId14"/>
    <hyperlink ref="R577" r:id="rId15"/>
    <hyperlink ref="O579" r:id="rId16"/>
    <hyperlink ref="R579" r:id="rId17"/>
    <hyperlink ref="O580" r:id="rId18"/>
    <hyperlink ref="R580" r:id="rId19"/>
    <hyperlink ref="O581" r:id="rId20"/>
    <hyperlink ref="R581" r:id="rId21"/>
    <hyperlink ref="O582" r:id="rId22"/>
    <hyperlink ref="R582" r:id="rId23"/>
    <hyperlink ref="O583" r:id="rId24"/>
    <hyperlink ref="R583" r:id="rId25"/>
    <hyperlink ref="O575" r:id="rId26"/>
    <hyperlink ref="R575" r:id="rId27"/>
    <hyperlink ref="O585" r:id="rId28"/>
    <hyperlink ref="R585" r:id="rId29"/>
    <hyperlink ref="R586" r:id="rId30"/>
    <hyperlink ref="R587" r:id="rId31"/>
    <hyperlink ref="O588" r:id="rId32"/>
    <hyperlink ref="R567" r:id="rId33"/>
    <hyperlink ref="R576" r:id="rId34"/>
    <hyperlink ref="R571" r:id="rId35"/>
    <hyperlink ref="R568" r:id="rId36"/>
    <hyperlink ref="R569" r:id="rId37"/>
    <hyperlink ref="R570" r:id="rId38"/>
    <hyperlink ref="O584" r:id="rId39"/>
    <hyperlink ref="O596" r:id="rId40"/>
    <hyperlink ref="R596" r:id="rId41"/>
    <hyperlink ref="O591" r:id="rId42"/>
    <hyperlink ref="O598" r:id="rId43"/>
    <hyperlink ref="O572" r:id="rId44"/>
    <hyperlink ref="O599" r:id="rId45"/>
    <hyperlink ref="R599" r:id="rId46"/>
    <hyperlink ref="O600" r:id="rId47"/>
    <hyperlink ref="R600" r:id="rId48"/>
    <hyperlink ref="O594" r:id="rId49"/>
    <hyperlink ref="R594" r:id="rId50"/>
    <hyperlink ref="O590" r:id="rId51"/>
    <hyperlink ref="R590" r:id="rId52"/>
    <hyperlink ref="O609" r:id="rId53"/>
    <hyperlink ref="O601" r:id="rId54"/>
    <hyperlink ref="O602" r:id="rId55"/>
    <hyperlink ref="R610" r:id="rId56"/>
    <hyperlink ref="R592" r:id="rId57"/>
    <hyperlink ref="R611" r:id="rId58"/>
    <hyperlink ref="R607" r:id="rId59"/>
    <hyperlink ref="R604" r:id="rId60"/>
    <hyperlink ref="O618" r:id="rId61"/>
    <hyperlink ref="R622" r:id="rId62"/>
    <hyperlink ref="O615" r:id="rId63"/>
    <hyperlink ref="R615" r:id="rId64"/>
    <hyperlink ref="O614" r:id="rId65"/>
    <hyperlink ref="R614" r:id="rId66"/>
    <hyperlink ref="O597" r:id="rId67"/>
    <hyperlink ref="R620" r:id="rId68"/>
    <hyperlink ref="O623" r:id="rId69"/>
    <hyperlink ref="R631" r:id="rId70"/>
    <hyperlink ref="O651" r:id="rId71"/>
    <hyperlink ref="O653" r:id="rId72"/>
    <hyperlink ref="O652" r:id="rId73"/>
    <hyperlink ref="O650" r:id="rId74"/>
    <hyperlink ref="R619" r:id="rId75"/>
    <hyperlink ref="R630" r:id="rId76"/>
    <hyperlink ref="R635" r:id="rId77"/>
    <hyperlink ref="R629" r:id="rId78"/>
    <hyperlink ref="R625" r:id="rId79"/>
    <hyperlink ref="R627" r:id="rId80"/>
    <hyperlink ref="O654" r:id="rId81"/>
    <hyperlink ref="O655" r:id="rId82"/>
    <hyperlink ref="R655" r:id="rId83"/>
    <hyperlink ref="O656" r:id="rId84"/>
    <hyperlink ref="R656" r:id="rId85"/>
    <hyperlink ref="R648" r:id="rId86"/>
    <hyperlink ref="R638" r:id="rId87"/>
    <hyperlink ref="R637" r:id="rId88"/>
    <hyperlink ref="R660" r:id="rId89"/>
    <hyperlink ref="O606" r:id="rId90"/>
    <hyperlink ref="O665" r:id="rId91"/>
    <hyperlink ref="R661" r:id="rId92"/>
    <hyperlink ref="R662" r:id="rId93"/>
    <hyperlink ref="O659" r:id="rId94"/>
    <hyperlink ref="O666" r:id="rId95"/>
    <hyperlink ref="R666" r:id="rId96"/>
    <hyperlink ref="O667" r:id="rId97"/>
    <hyperlink ref="O663" r:id="rId98"/>
    <hyperlink ref="R652" r:id="rId99"/>
    <hyperlink ref="O587" r:id="rId100"/>
    <hyperlink ref="O668" r:id="rId101"/>
    <hyperlink ref="O669" r:id="rId102"/>
    <hyperlink ref="O670" r:id="rId103"/>
    <hyperlink ref="O87" r:id="rId104"/>
    <hyperlink ref="O675" r:id="rId105"/>
    <hyperlink ref="O674" r:id="rId106"/>
    <hyperlink ref="O672" r:id="rId107"/>
    <hyperlink ref="O671" r:id="rId108"/>
    <hyperlink ref="O676" r:id="rId109"/>
    <hyperlink ref="O673" r:id="rId110"/>
    <hyperlink ref="O677" r:id="rId111"/>
    <hyperlink ref="R673" r:id="rId112"/>
    <hyperlink ref="R672" r:id="rId113"/>
    <hyperlink ref="O678" r:id="rId114"/>
    <hyperlink ref="O679" r:id="rId115"/>
    <hyperlink ref="O680" r:id="rId116"/>
    <hyperlink ref="O688" r:id="rId117"/>
    <hyperlink ref="R688" r:id="rId118"/>
    <hyperlink ref="O681" r:id="rId119"/>
    <hyperlink ref="O689" r:id="rId120"/>
    <hyperlink ref="O690" r:id="rId121"/>
    <hyperlink ref="O691" r:id="rId122"/>
    <hyperlink ref="R680" r:id="rId123"/>
    <hyperlink ref="R669" r:id="rId124"/>
    <hyperlink ref="R668" r:id="rId125"/>
    <hyperlink ref="O658" r:id="rId126"/>
    <hyperlink ref="R658" r:id="rId127"/>
    <hyperlink ref="R671" r:id="rId128"/>
    <hyperlink ref="O686" r:id="rId129"/>
    <hyperlink ref="O687" r:id="rId130"/>
    <hyperlink ref="R687" r:id="rId131"/>
    <hyperlink ref="O692" r:id="rId132"/>
    <hyperlink ref="R692" r:id="rId133"/>
    <hyperlink ref="R664" r:id="rId134"/>
    <hyperlink ref="R681" r:id="rId135"/>
    <hyperlink ref="O698" r:id="rId136"/>
    <hyperlink ref="O696" r:id="rId137"/>
    <hyperlink ref="O683" r:id="rId138"/>
    <hyperlink ref="O699" r:id="rId139"/>
    <hyperlink ref="O697" r:id="rId140"/>
    <hyperlink ref="R697" r:id="rId141"/>
    <hyperlink ref="O701" r:id="rId142"/>
    <hyperlink ref="O700" r:id="rId143"/>
    <hyperlink ref="R679" r:id="rId144"/>
    <hyperlink ref="O695" r:id="rId145"/>
    <hyperlink ref="R695" r:id="rId146"/>
    <hyperlink ref="O693" r:id="rId147"/>
    <hyperlink ref="R693" r:id="rId148"/>
    <hyperlink ref="O694" r:id="rId149"/>
    <hyperlink ref="O684" r:id="rId150"/>
    <hyperlink ref="R684" r:id="rId151"/>
    <hyperlink ref="O702" r:id="rId152"/>
    <hyperlink ref="O685" r:id="rId153"/>
    <hyperlink ref="O703" r:id="rId154"/>
    <hyperlink ref="O704" r:id="rId155"/>
    <hyperlink ref="O712" r:id="rId156"/>
    <hyperlink ref="O711" r:id="rId157"/>
    <hyperlink ref="O710" r:id="rId158"/>
    <hyperlink ref="R710" r:id="rId159"/>
    <hyperlink ref="O707" r:id="rId160"/>
    <hyperlink ref="R707" r:id="rId161"/>
    <hyperlink ref="O706" r:id="rId162"/>
    <hyperlink ref="R706" r:id="rId163"/>
    <hyperlink ref="O713" r:id="rId164"/>
    <hyperlink ref="R713" r:id="rId165"/>
    <hyperlink ref="O708" r:id="rId166"/>
    <hyperlink ref="R708" r:id="rId167"/>
    <hyperlink ref="R700" r:id="rId168"/>
    <hyperlink ref="O721" r:id="rId169"/>
    <hyperlink ref="R721" r:id="rId170"/>
    <hyperlink ref="O709" r:id="rId171"/>
    <hyperlink ref="R709" r:id="rId172"/>
    <hyperlink ref="O720" r:id="rId173"/>
    <hyperlink ref="O718" r:id="rId174"/>
    <hyperlink ref="R718" r:id="rId175"/>
    <hyperlink ref="O717" r:id="rId176"/>
    <hyperlink ref="R717" r:id="rId177"/>
    <hyperlink ref="O715" r:id="rId178"/>
    <hyperlink ref="O719" r:id="rId179"/>
    <hyperlink ref="R719" r:id="rId180"/>
    <hyperlink ref="O716" r:id="rId181"/>
    <hyperlink ref="O723" r:id="rId182"/>
    <hyperlink ref="O724" r:id="rId183"/>
    <hyperlink ref="O714" r:id="rId184"/>
    <hyperlink ref="O682" r:id="rId185"/>
    <hyperlink ref="O722" r:id="rId186"/>
    <hyperlink ref="O726" r:id="rId187"/>
    <hyperlink ref="O727" r:id="rId188"/>
    <hyperlink ref="O725" r:id="rId189"/>
    <hyperlink ref="R725" r:id="rId190"/>
    <hyperlink ref="O728" r:id="rId191"/>
    <hyperlink ref="O729" r:id="rId192"/>
    <hyperlink ref="O731" r:id="rId193"/>
    <hyperlink ref="O732" r:id="rId194"/>
    <hyperlink ref="O733" r:id="rId195"/>
    <hyperlink ref="O734" r:id="rId196"/>
    <hyperlink ref="O735" r:id="rId197"/>
    <hyperlink ref="O736" r:id="rId198"/>
    <hyperlink ref="O737" r:id="rId199"/>
    <hyperlink ref="O738" r:id="rId200"/>
    <hyperlink ref="O741" r:id="rId201"/>
  </hyperlinks>
  <pageMargins left="0.7" right="0.7" top="0.75" bottom="0.75" header="0.3" footer="0.3"/>
  <pageSetup orientation="portrait" r:id="rId202"/>
  <legacyDrawing r:id="rId20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56"/>
  <sheetViews>
    <sheetView workbookViewId="0">
      <pane xSplit="4" ySplit="1" topLeftCell="E728" activePane="bottomRight" state="frozen"/>
      <selection pane="topRight" activeCell="E1" sqref="E1"/>
      <selection pane="bottomLeft" activeCell="A2" sqref="A2"/>
      <selection pane="bottomRight" activeCell="A495" sqref="A495"/>
    </sheetView>
  </sheetViews>
  <sheetFormatPr defaultRowHeight="18.75" customHeight="1" x14ac:dyDescent="0.2"/>
  <cols>
    <col min="1" max="1" width="4" style="91" bestFit="1" customWidth="1"/>
    <col min="2" max="2" width="7" style="92" bestFit="1" customWidth="1"/>
    <col min="3" max="3" width="18.28515625" style="98" bestFit="1" customWidth="1"/>
    <col min="4" max="4" width="7.85546875" style="91" bestFit="1" customWidth="1"/>
    <col min="5" max="5" width="9.140625" style="96"/>
    <col min="6" max="6" width="10.140625" style="95" bestFit="1" customWidth="1"/>
    <col min="7" max="7" width="11.7109375" style="96" bestFit="1" customWidth="1"/>
    <col min="8" max="8" width="9.140625" style="96"/>
    <col min="9" max="9" width="19.28515625" style="96" customWidth="1"/>
    <col min="10" max="10" width="10" style="97" bestFit="1" customWidth="1"/>
    <col min="11" max="11" width="10.140625" style="95" bestFit="1" customWidth="1"/>
    <col min="12" max="12" width="10.140625" style="95" customWidth="1"/>
    <col min="13" max="13" width="8" style="96" bestFit="1" customWidth="1"/>
    <col min="14" max="14" width="20.140625" style="97" bestFit="1" customWidth="1"/>
    <col min="15" max="15" width="32" style="96" bestFit="1" customWidth="1"/>
    <col min="16" max="17" width="12.140625" style="97" bestFit="1" customWidth="1"/>
    <col min="18" max="18" width="21.140625" style="96" bestFit="1" customWidth="1"/>
    <col min="19" max="19" width="12.140625" style="96" bestFit="1" customWidth="1"/>
    <col min="20" max="20" width="48.140625" style="97" bestFit="1" customWidth="1"/>
    <col min="21" max="21" width="9" style="97" bestFit="1" customWidth="1"/>
    <col min="22" max="22" width="35.42578125" style="97" bestFit="1" customWidth="1"/>
    <col min="23" max="23" width="5.7109375" style="96" bestFit="1" customWidth="1"/>
    <col min="24" max="24" width="7" style="96" bestFit="1" customWidth="1"/>
    <col min="25" max="25" width="10.140625" style="95" bestFit="1" customWidth="1"/>
    <col min="26" max="26" width="8.28515625" style="96" bestFit="1" customWidth="1"/>
    <col min="27" max="27" width="5" style="96" bestFit="1" customWidth="1"/>
    <col min="28" max="28" width="10.140625" style="95" bestFit="1" customWidth="1"/>
    <col min="29" max="29" width="7.140625" style="96" bestFit="1" customWidth="1"/>
    <col min="30" max="30" width="5.7109375" style="96" bestFit="1" customWidth="1"/>
    <col min="31" max="31" width="11.7109375" style="96" bestFit="1" customWidth="1"/>
    <col min="32" max="16384" width="9.140625" style="96"/>
  </cols>
  <sheetData>
    <row r="1" spans="1:31" s="90" customFormat="1" ht="33" customHeight="1" x14ac:dyDescent="0.2">
      <c r="A1" s="82" t="s">
        <v>19</v>
      </c>
      <c r="B1" s="83" t="s">
        <v>74</v>
      </c>
      <c r="C1" s="83" t="s">
        <v>75</v>
      </c>
      <c r="D1" s="84" t="s">
        <v>76</v>
      </c>
      <c r="E1" s="82" t="s">
        <v>77</v>
      </c>
      <c r="F1" s="85" t="s">
        <v>78</v>
      </c>
      <c r="G1" s="86" t="s">
        <v>79</v>
      </c>
      <c r="H1" s="86" t="s">
        <v>80</v>
      </c>
      <c r="I1" s="82" t="s">
        <v>81</v>
      </c>
      <c r="J1" s="83" t="s">
        <v>82</v>
      </c>
      <c r="K1" s="85" t="s">
        <v>83</v>
      </c>
      <c r="L1" s="85" t="s">
        <v>5235</v>
      </c>
      <c r="M1" s="86" t="s">
        <v>84</v>
      </c>
      <c r="N1" s="83" t="s">
        <v>73</v>
      </c>
      <c r="O1" s="82" t="s">
        <v>85</v>
      </c>
      <c r="P1" s="83" t="s">
        <v>86</v>
      </c>
      <c r="Q1" s="83" t="s">
        <v>87</v>
      </c>
      <c r="R1" s="87" t="s">
        <v>88</v>
      </c>
      <c r="S1" s="86" t="s">
        <v>89</v>
      </c>
      <c r="T1" s="88" t="s">
        <v>90</v>
      </c>
      <c r="U1" s="83" t="s">
        <v>91</v>
      </c>
      <c r="V1" s="83" t="s">
        <v>92</v>
      </c>
      <c r="W1" s="82" t="s">
        <v>93</v>
      </c>
      <c r="X1" s="89" t="s">
        <v>20</v>
      </c>
      <c r="Y1" s="85" t="s">
        <v>100</v>
      </c>
      <c r="Z1" s="86" t="s">
        <v>101</v>
      </c>
      <c r="AA1" s="86" t="s">
        <v>102</v>
      </c>
      <c r="AB1" s="85" t="s">
        <v>103</v>
      </c>
      <c r="AC1" s="86" t="s">
        <v>104</v>
      </c>
      <c r="AD1" s="86" t="s">
        <v>105</v>
      </c>
      <c r="AE1" s="86" t="s">
        <v>5236</v>
      </c>
    </row>
    <row r="2" spans="1:31" ht="18.75" customHeight="1" x14ac:dyDescent="0.2">
      <c r="A2" s="91">
        <v>1</v>
      </c>
      <c r="B2" s="92">
        <f>INPUT_Du_lieu_nhan_vien!A3</f>
        <v>10001</v>
      </c>
      <c r="C2" s="93" t="str">
        <f>IF(INPUT_Du_lieu_nhan_vien!B3="","",INPUT_Du_lieu_nhan_vien!B3)</f>
        <v>Phạm Minh</v>
      </c>
      <c r="D2" s="93" t="str">
        <f>IF(INPUT_Du_lieu_nhan_vien!C3="","",INPUT_Du_lieu_nhan_vien!C3)</f>
        <v>Tuấn</v>
      </c>
      <c r="E2" s="94" t="str">
        <f>IF(INPUT_Du_lieu_nhan_vien!D3="","",INPUT_Du_lieu_nhan_vien!D3)</f>
        <v>Nam</v>
      </c>
      <c r="F2" s="95">
        <f>IF(INPUT_Du_lieu_nhan_vien!E3="","",INPUT_Du_lieu_nhan_vien!E3)</f>
        <v>27640</v>
      </c>
      <c r="G2" s="96">
        <f>IF(F2="","",MONTH(F2))</f>
        <v>9</v>
      </c>
      <c r="H2" s="96">
        <f>IF(F2="","",YEAR(F2))</f>
        <v>1975</v>
      </c>
      <c r="I2" s="96" t="str">
        <f>IF(INPUT_Du_lieu_nhan_vien!G3="","",INPUT_Du_lieu_nhan_vien!G3)</f>
        <v xml:space="preserve">Hà Nội </v>
      </c>
      <c r="J2" s="97" t="str">
        <f>IF(INPUT_Du_lieu_nhan_vien!H3="","",INPUT_Du_lieu_nhan_vien!H3)</f>
        <v>012190813</v>
      </c>
      <c r="K2" s="95">
        <f>IF(INPUT_Du_lieu_nhan_vien!I3="","",INPUT_Du_lieu_nhan_vien!I3)</f>
        <v>38070</v>
      </c>
      <c r="L2" s="96">
        <f>IF(K2="","",MONTH(K2))</f>
        <v>3</v>
      </c>
      <c r="M2" s="96" t="str">
        <f>IF(INPUT_Du_lieu_nhan_vien!J3="","",INPUT_Du_lieu_nhan_vien!J3)</f>
        <v>Hà Nội</v>
      </c>
      <c r="N2" s="94" t="str">
        <f>IF(INPUT_Du_lieu_nhan_vien!O3="","",INPUT_Du_lieu_nhan_vien!O3)</f>
        <v>tuanpm@topica.edu.vn</v>
      </c>
      <c r="O2" s="96" t="str">
        <f>IF(INPUT_Du_lieu_nhan_vien!S3="","",INPUT_Du_lieu_nhan_vien!S3)</f>
        <v xml:space="preserve">36/B6, Thành Công, Ba Đình, Hà Nội </v>
      </c>
      <c r="P2" s="94" t="str">
        <f>IF(INPUT_Du_lieu_nhan_vien!P3="","",INPUT_Du_lieu_nhan_vien!P3)</f>
        <v>04 3942 2822</v>
      </c>
      <c r="Q2" s="97" t="str">
        <f>IF(INPUT_Du_lieu_nhan_vien!Q3="","",INPUT_Du_lieu_nhan_vien!Q3)</f>
        <v>0913 563 976</v>
      </c>
      <c r="R2" s="96" t="str">
        <f>IF(INPUT_Du_lieu_nhan_vien!U3="","",INPUT_Du_lieu_nhan_vien!U3)</f>
        <v/>
      </c>
      <c r="S2" s="96" t="str">
        <f>IF(INPUT_Du_lieu_nhan_vien!W3="","",INPUT_Du_lieu_nhan_vien!W3)</f>
        <v/>
      </c>
      <c r="T2" s="97" t="str">
        <f>IF(INPUT_Du_lieu_nhan_vien!L3="","",INPUT_Du_lieu_nhan_vien!L3)</f>
        <v>Budapest University Of Technology And Economics</v>
      </c>
      <c r="U2" s="94" t="str">
        <f>IF(INPUT_Du_lieu_nhan_vien!K3="","",INPUT_Du_lieu_nhan_vien!K3)</f>
        <v>Tiến sĩ</v>
      </c>
      <c r="V2" s="97" t="str">
        <f>IF(INPUT_Du_lieu_nhan_vien!M3="","",INPUT_Du_lieu_nhan_vien!M3)</f>
        <v/>
      </c>
      <c r="Y2" s="95">
        <f>IF(INPUT_Du_lieu_nhan_vien!AH3="","",INPUT_Du_lieu_nhan_vien!AH3)</f>
        <v>39532</v>
      </c>
      <c r="Z2" s="96">
        <f>IF(Y2="","",MONTH(Y2))</f>
        <v>3</v>
      </c>
      <c r="AA2" s="96">
        <f>IF(Y2="","",YEAR(Y2))</f>
        <v>2008</v>
      </c>
      <c r="AB2" s="95" t="str">
        <f>IF(INPUT_Du_lieu_nhan_vien!AM3="","",INPUT_Du_lieu_nhan_vien!AM3)</f>
        <v/>
      </c>
      <c r="AC2" s="96" t="str">
        <f>IF(AB2="","",MONTH(AB2))</f>
        <v/>
      </c>
      <c r="AD2" s="96" t="str">
        <f>IF(AB2="","",YEAR(AB2))</f>
        <v/>
      </c>
      <c r="AE2" s="96" t="str">
        <f>IF(INPUT_Du_lieu_nhan_vien!AJ3="","",INPUT_Du_lieu_nhan_vien!AJ3)</f>
        <v>Chính thức</v>
      </c>
    </row>
    <row r="3" spans="1:31" ht="18.75" customHeight="1" x14ac:dyDescent="0.2">
      <c r="A3" s="91">
        <v>2</v>
      </c>
      <c r="B3" s="92">
        <f>INPUT_Du_lieu_nhan_vien!A4</f>
        <v>10002</v>
      </c>
      <c r="C3" s="93" t="str">
        <f>IF(INPUT_Du_lieu_nhan_vien!B4="","",INPUT_Du_lieu_nhan_vien!B4)</f>
        <v>Nguyễn Hoài</v>
      </c>
      <c r="D3" s="93" t="str">
        <f>IF(INPUT_Du_lieu_nhan_vien!C4="","",INPUT_Du_lieu_nhan_vien!C4)</f>
        <v>Giang</v>
      </c>
      <c r="E3" s="94" t="str">
        <f>IF(INPUT_Du_lieu_nhan_vien!D4="","",INPUT_Du_lieu_nhan_vien!D4)</f>
        <v>Nam</v>
      </c>
      <c r="F3" s="95">
        <f>IF(INPUT_Du_lieu_nhan_vien!E4="","",INPUT_Du_lieu_nhan_vien!E4)</f>
        <v>27341</v>
      </c>
      <c r="G3" s="96">
        <f t="shared" ref="G3:G66" si="0">IF(F3="","",MONTH(F3))</f>
        <v>11</v>
      </c>
      <c r="H3" s="96">
        <f t="shared" ref="H3:H66" si="1">IF(F3="","",YEAR(F3))</f>
        <v>1974</v>
      </c>
      <c r="I3" s="96" t="str">
        <f>IF(INPUT_Du_lieu_nhan_vien!G4="","",INPUT_Du_lieu_nhan_vien!G4)</f>
        <v xml:space="preserve">Việt Trì </v>
      </c>
      <c r="J3" s="97" t="str">
        <f>IF(INPUT_Du_lieu_nhan_vien!H4="","",INPUT_Du_lieu_nhan_vien!H4)</f>
        <v>011674923</v>
      </c>
      <c r="K3" s="95">
        <f>IF(INPUT_Du_lieu_nhan_vien!I4="","",INPUT_Du_lieu_nhan_vien!I4)</f>
        <v>38898</v>
      </c>
      <c r="L3" s="96">
        <f t="shared" ref="L3:L66" si="2">IF(K3="","",MONTH(K3))</f>
        <v>6</v>
      </c>
      <c r="M3" s="96" t="str">
        <f>IF(INPUT_Du_lieu_nhan_vien!J4="","",INPUT_Du_lieu_nhan_vien!J4)</f>
        <v>Hà Nội</v>
      </c>
      <c r="N3" s="94" t="str">
        <f>IF(INPUT_Du_lieu_nhan_vien!O4="","",INPUT_Du_lieu_nhan_vien!O4)</f>
        <v>giangnh@topica.edu.vn</v>
      </c>
      <c r="O3" s="96" t="str">
        <f>IF(INPUT_Du_lieu_nhan_vien!S4="","",INPUT_Du_lieu_nhan_vien!S4)</f>
        <v xml:space="preserve">20A/117 Đặng Tiến Đông, Hà Nội </v>
      </c>
      <c r="P3" s="94" t="str">
        <f>IF(INPUT_Du_lieu_nhan_vien!P4="","",INPUT_Du_lieu_nhan_vien!P4)</f>
        <v>04 3537 2849</v>
      </c>
      <c r="Q3" s="97" t="str">
        <f>IF(INPUT_Du_lieu_nhan_vien!Q4="","",INPUT_Du_lieu_nhan_vien!Q4)</f>
        <v>0904 145 536</v>
      </c>
      <c r="R3" s="96" t="str">
        <f>IF(INPUT_Du_lieu_nhan_vien!U4="","",INPUT_Du_lieu_nhan_vien!U4)</f>
        <v/>
      </c>
      <c r="S3" s="96" t="str">
        <f>IF(INPUT_Du_lieu_nhan_vien!W4="","",INPUT_Du_lieu_nhan_vien!W4)</f>
        <v/>
      </c>
      <c r="T3" s="97" t="str">
        <f>IF(INPUT_Du_lieu_nhan_vien!L4="","",INPUT_Du_lieu_nhan_vien!L4)</f>
        <v>Budapest University Of Technology And Economics</v>
      </c>
      <c r="U3" s="94" t="str">
        <f>IF(INPUT_Du_lieu_nhan_vien!K4="","",INPUT_Du_lieu_nhan_vien!K4)</f>
        <v>Tiến sĩ</v>
      </c>
      <c r="V3" s="97" t="str">
        <f>IF(INPUT_Du_lieu_nhan_vien!M4="","",INPUT_Du_lieu_nhan_vien!M4)</f>
        <v/>
      </c>
      <c r="Y3" s="95">
        <f>IF(INPUT_Du_lieu_nhan_vien!AH4="","",INPUT_Du_lieu_nhan_vien!AH4)</f>
        <v>39532</v>
      </c>
      <c r="Z3" s="96">
        <f t="shared" ref="Z3:Z66" si="3">IF(Y3="","",MONTH(Y3))</f>
        <v>3</v>
      </c>
      <c r="AA3" s="96">
        <f t="shared" ref="AA3:AA66" si="4">IF(Y3="","",YEAR(Y3))</f>
        <v>2008</v>
      </c>
      <c r="AB3" s="95" t="str">
        <f>IF(INPUT_Du_lieu_nhan_vien!AM4="","",INPUT_Du_lieu_nhan_vien!AM4)</f>
        <v/>
      </c>
      <c r="AC3" s="96" t="str">
        <f t="shared" ref="AC3:AC66" si="5">IF(AB3="","",MONTH(AB3))</f>
        <v/>
      </c>
      <c r="AD3" s="96" t="str">
        <f t="shared" ref="AD3:AD66" si="6">IF(AB3="","",YEAR(AB3))</f>
        <v/>
      </c>
      <c r="AE3" s="96" t="str">
        <f>IF(INPUT_Du_lieu_nhan_vien!AJ4="","",INPUT_Du_lieu_nhan_vien!AJ4)</f>
        <v>Nghỉ việc</v>
      </c>
    </row>
    <row r="4" spans="1:31" ht="18.75" customHeight="1" x14ac:dyDescent="0.2">
      <c r="A4" s="91">
        <v>3</v>
      </c>
      <c r="B4" s="92">
        <f>INPUT_Du_lieu_nhan_vien!A5</f>
        <v>10003</v>
      </c>
      <c r="C4" s="93" t="str">
        <f>IF(INPUT_Du_lieu_nhan_vien!B5="","",INPUT_Du_lieu_nhan_vien!B5)</f>
        <v>Nguyễn Thành</v>
      </c>
      <c r="D4" s="93" t="str">
        <f>IF(INPUT_Du_lieu_nhan_vien!C5="","",INPUT_Du_lieu_nhan_vien!C5)</f>
        <v>Trung</v>
      </c>
      <c r="E4" s="94" t="str">
        <f>IF(INPUT_Du_lieu_nhan_vien!D5="","",INPUT_Du_lieu_nhan_vien!D5)</f>
        <v>Nam</v>
      </c>
      <c r="F4" s="95">
        <f>IF(INPUT_Du_lieu_nhan_vien!E5="","",INPUT_Du_lieu_nhan_vien!E5)</f>
        <v>26470</v>
      </c>
      <c r="G4" s="96">
        <f t="shared" si="0"/>
        <v>6</v>
      </c>
      <c r="H4" s="96">
        <f t="shared" si="1"/>
        <v>1972</v>
      </c>
      <c r="I4" s="96" t="str">
        <f>IF(INPUT_Du_lieu_nhan_vien!G5="","",INPUT_Du_lieu_nhan_vien!G5)</f>
        <v xml:space="preserve">Hà Nội </v>
      </c>
      <c r="J4" s="97" t="str">
        <f>IF(INPUT_Du_lieu_nhan_vien!H5="","",INPUT_Du_lieu_nhan_vien!H5)</f>
        <v>012726491</v>
      </c>
      <c r="K4" s="95">
        <f>IF(INPUT_Du_lieu_nhan_vien!I5="","",INPUT_Du_lieu_nhan_vien!I5)</f>
        <v>39529</v>
      </c>
      <c r="L4" s="96">
        <f t="shared" si="2"/>
        <v>3</v>
      </c>
      <c r="M4" s="96" t="str">
        <f>IF(INPUT_Du_lieu_nhan_vien!J5="","",INPUT_Du_lieu_nhan_vien!J5)</f>
        <v>Hà Nội</v>
      </c>
      <c r="N4" s="94" t="str">
        <f>IF(INPUT_Du_lieu_nhan_vien!O5="","",INPUT_Du_lieu_nhan_vien!O5)</f>
        <v>trungnt@topica.edu.vn</v>
      </c>
      <c r="O4" s="96" t="str">
        <f>IF(INPUT_Du_lieu_nhan_vien!S5="","",INPUT_Du_lieu_nhan_vien!S5)</f>
        <v xml:space="preserve">Tổ 10, Phường Long Biên - Quận Long Biên - Hà Nội </v>
      </c>
      <c r="P4" s="94" t="str">
        <f>IF(INPUT_Du_lieu_nhan_vien!P5="","",INPUT_Du_lieu_nhan_vien!P5)</f>
        <v>04 3943 7904</v>
      </c>
      <c r="Q4" s="97" t="str">
        <f>IF(INPUT_Du_lieu_nhan_vien!Q5="","",INPUT_Du_lieu_nhan_vien!Q5)</f>
        <v>0982 968 497</v>
      </c>
      <c r="R4" s="96" t="str">
        <f>IF(INPUT_Du_lieu_nhan_vien!U5="","",INPUT_Du_lieu_nhan_vien!U5)</f>
        <v/>
      </c>
      <c r="S4" s="96" t="str">
        <f>IF(INPUT_Du_lieu_nhan_vien!W5="","",INPUT_Du_lieu_nhan_vien!W5)</f>
        <v/>
      </c>
      <c r="T4" s="97" t="str">
        <f>IF(INPUT_Du_lieu_nhan_vien!L5="","",INPUT_Du_lieu_nhan_vien!L5)</f>
        <v>Budapest University Of Technology And Economics</v>
      </c>
      <c r="U4" s="94" t="str">
        <f>IF(INPUT_Du_lieu_nhan_vien!K5="","",INPUT_Du_lieu_nhan_vien!K5)</f>
        <v>Thạc sĩ</v>
      </c>
      <c r="V4" s="97" t="str">
        <f>IF(INPUT_Du_lieu_nhan_vien!M5="","",INPUT_Du_lieu_nhan_vien!M5)</f>
        <v/>
      </c>
      <c r="Y4" s="95">
        <f>IF(INPUT_Du_lieu_nhan_vien!AH5="","",INPUT_Du_lieu_nhan_vien!AH5)</f>
        <v>39532</v>
      </c>
      <c r="Z4" s="96">
        <f t="shared" si="3"/>
        <v>3</v>
      </c>
      <c r="AA4" s="96">
        <f t="shared" si="4"/>
        <v>2008</v>
      </c>
      <c r="AB4" s="95" t="str">
        <f>IF(INPUT_Du_lieu_nhan_vien!AM5="","",INPUT_Du_lieu_nhan_vien!AM5)</f>
        <v/>
      </c>
      <c r="AC4" s="96" t="str">
        <f t="shared" si="5"/>
        <v/>
      </c>
      <c r="AD4" s="96" t="str">
        <f t="shared" si="6"/>
        <v/>
      </c>
      <c r="AE4" s="96" t="str">
        <f>IF(INPUT_Du_lieu_nhan_vien!AJ5="","",INPUT_Du_lieu_nhan_vien!AJ5)</f>
        <v>Chính thức</v>
      </c>
    </row>
    <row r="5" spans="1:31" ht="18.75" customHeight="1" x14ac:dyDescent="0.2">
      <c r="A5" s="91">
        <v>4</v>
      </c>
      <c r="B5" s="92">
        <f>INPUT_Du_lieu_nhan_vien!A6</f>
        <v>10004</v>
      </c>
      <c r="C5" s="93" t="str">
        <f>IF(INPUT_Du_lieu_nhan_vien!B6="","",INPUT_Du_lieu_nhan_vien!B6)</f>
        <v>Thái Minh</v>
      </c>
      <c r="D5" s="93" t="str">
        <f>IF(INPUT_Du_lieu_nhan_vien!C6="","",INPUT_Du_lieu_nhan_vien!C6)</f>
        <v>Hạnh</v>
      </c>
      <c r="E5" s="94" t="str">
        <f>IF(INPUT_Du_lieu_nhan_vien!D6="","",INPUT_Du_lieu_nhan_vien!D6)</f>
        <v>Nữ</v>
      </c>
      <c r="F5" s="95">
        <f>IF(INPUT_Du_lieu_nhan_vien!E6="","",INPUT_Du_lieu_nhan_vien!E6)</f>
        <v>29247</v>
      </c>
      <c r="G5" s="96">
        <f t="shared" si="0"/>
        <v>1</v>
      </c>
      <c r="H5" s="96">
        <f t="shared" si="1"/>
        <v>1980</v>
      </c>
      <c r="I5" s="96" t="str">
        <f>IF(INPUT_Du_lieu_nhan_vien!G6="","",INPUT_Du_lieu_nhan_vien!G6)</f>
        <v xml:space="preserve">Hà Nội </v>
      </c>
      <c r="J5" s="97" t="str">
        <f>IF(INPUT_Du_lieu_nhan_vien!H6="","",INPUT_Du_lieu_nhan_vien!H6)</f>
        <v>012042982</v>
      </c>
      <c r="K5" s="95">
        <f>IF(INPUT_Du_lieu_nhan_vien!I6="","",INPUT_Du_lieu_nhan_vien!I6)</f>
        <v>35599</v>
      </c>
      <c r="L5" s="96">
        <f t="shared" si="2"/>
        <v>6</v>
      </c>
      <c r="M5" s="96" t="str">
        <f>IF(INPUT_Du_lieu_nhan_vien!J6="","",INPUT_Du_lieu_nhan_vien!J6)</f>
        <v>Hà Nội</v>
      </c>
      <c r="N5" s="94" t="str">
        <f>IF(INPUT_Du_lieu_nhan_vien!O6="","",INPUT_Du_lieu_nhan_vien!O6)</f>
        <v>hanhtm@topica.edu.vn</v>
      </c>
      <c r="O5" s="96" t="str">
        <f>IF(INPUT_Du_lieu_nhan_vien!S6="","",INPUT_Du_lieu_nhan_vien!S6)</f>
        <v xml:space="preserve">126 Bà Triệu, Hà Nội </v>
      </c>
      <c r="P5" s="94" t="str">
        <f>IF(INPUT_Du_lieu_nhan_vien!P6="","",INPUT_Du_lieu_nhan_vien!P6)</f>
        <v>04 3662 6719</v>
      </c>
      <c r="Q5" s="97" t="str">
        <f>IF(INPUT_Du_lieu_nhan_vien!Q6="","",INPUT_Du_lieu_nhan_vien!Q6)</f>
        <v>0912 313 731</v>
      </c>
      <c r="R5" s="96" t="str">
        <f>IF(INPUT_Du_lieu_nhan_vien!U6="","",INPUT_Du_lieu_nhan_vien!U6)</f>
        <v/>
      </c>
      <c r="S5" s="96" t="str">
        <f>IF(INPUT_Du_lieu_nhan_vien!W6="","",INPUT_Du_lieu_nhan_vien!W6)</f>
        <v/>
      </c>
      <c r="T5" s="97" t="str">
        <f>IF(INPUT_Du_lieu_nhan_vien!L6="","",INPUT_Du_lieu_nhan_vien!L6)</f>
        <v>ĐH Kinh Tế Quốc Dân</v>
      </c>
      <c r="U5" s="94" t="str">
        <f>IF(INPUT_Du_lieu_nhan_vien!K6="","",INPUT_Du_lieu_nhan_vien!K6)</f>
        <v>Thạc sĩ</v>
      </c>
      <c r="V5" s="97" t="str">
        <f>IF(INPUT_Du_lieu_nhan_vien!M6="","",INPUT_Du_lieu_nhan_vien!M6)</f>
        <v/>
      </c>
      <c r="Y5" s="95">
        <f>IF(INPUT_Du_lieu_nhan_vien!AH6="","",INPUT_Du_lieu_nhan_vien!AH6)</f>
        <v>39532</v>
      </c>
      <c r="Z5" s="96">
        <f t="shared" si="3"/>
        <v>3</v>
      </c>
      <c r="AA5" s="96">
        <f t="shared" si="4"/>
        <v>2008</v>
      </c>
      <c r="AB5" s="95" t="str">
        <f>IF(INPUT_Du_lieu_nhan_vien!AM6="","",INPUT_Du_lieu_nhan_vien!AM6)</f>
        <v/>
      </c>
      <c r="AC5" s="96" t="str">
        <f t="shared" si="5"/>
        <v/>
      </c>
      <c r="AD5" s="96" t="str">
        <f t="shared" si="6"/>
        <v/>
      </c>
      <c r="AE5" s="96" t="str">
        <f>IF(INPUT_Du_lieu_nhan_vien!AJ6="","",INPUT_Du_lieu_nhan_vien!AJ6)</f>
        <v>Nghỉ khác</v>
      </c>
    </row>
    <row r="6" spans="1:31" ht="18.75" customHeight="1" x14ac:dyDescent="0.2">
      <c r="A6" s="91">
        <v>5</v>
      </c>
      <c r="B6" s="92">
        <f>INPUT_Du_lieu_nhan_vien!A7</f>
        <v>10005</v>
      </c>
      <c r="C6" s="93" t="str">
        <f>IF(INPUT_Du_lieu_nhan_vien!B7="","",INPUT_Du_lieu_nhan_vien!B7)</f>
        <v>Nguyễn Phùng Minh</v>
      </c>
      <c r="D6" s="93" t="str">
        <f>IF(INPUT_Du_lieu_nhan_vien!C7="","",INPUT_Du_lieu_nhan_vien!C7)</f>
        <v>Hằng</v>
      </c>
      <c r="E6" s="94" t="str">
        <f>IF(INPUT_Du_lieu_nhan_vien!D7="","",INPUT_Du_lieu_nhan_vien!D7)</f>
        <v>Nữ</v>
      </c>
      <c r="F6" s="95">
        <f>IF(INPUT_Du_lieu_nhan_vien!E7="","",INPUT_Du_lieu_nhan_vien!E7)</f>
        <v>28819</v>
      </c>
      <c r="G6" s="96">
        <f t="shared" si="0"/>
        <v>11</v>
      </c>
      <c r="H6" s="96">
        <f t="shared" si="1"/>
        <v>1978</v>
      </c>
      <c r="I6" s="96" t="str">
        <f>IF(INPUT_Du_lieu_nhan_vien!G7="","",INPUT_Du_lieu_nhan_vien!G7)</f>
        <v xml:space="preserve">Hà Nội </v>
      </c>
      <c r="J6" s="97" t="str">
        <f>IF(INPUT_Du_lieu_nhan_vien!H7="","",INPUT_Du_lieu_nhan_vien!H7)</f>
        <v>011908239</v>
      </c>
      <c r="K6" s="95">
        <f>IF(INPUT_Du_lieu_nhan_vien!I7="","",INPUT_Du_lieu_nhan_vien!I7)</f>
        <v>39319</v>
      </c>
      <c r="L6" s="96">
        <f t="shared" si="2"/>
        <v>8</v>
      </c>
      <c r="M6" s="96" t="str">
        <f>IF(INPUT_Du_lieu_nhan_vien!J7="","",INPUT_Du_lieu_nhan_vien!J7)</f>
        <v>Hà Nội</v>
      </c>
      <c r="N6" s="94" t="str">
        <f>IF(INPUT_Du_lieu_nhan_vien!O7="","",INPUT_Du_lieu_nhan_vien!O7)</f>
        <v>hangnpm@topica.edu.vn</v>
      </c>
      <c r="O6" s="96" t="str">
        <f>IF(INPUT_Du_lieu_nhan_vien!S7="","",INPUT_Du_lieu_nhan_vien!S7)</f>
        <v xml:space="preserve">Nhà 16, Ngõ 17/2, Tạ Quang Bửu, Hà Nội </v>
      </c>
      <c r="P6" s="94" t="str">
        <f>IF(INPUT_Du_lieu_nhan_vien!P7="","",INPUT_Du_lieu_nhan_vien!P7)</f>
        <v>04 3869 4409</v>
      </c>
      <c r="Q6" s="97" t="str">
        <f>IF(INPUT_Du_lieu_nhan_vien!Q7="","",INPUT_Du_lieu_nhan_vien!Q7)</f>
        <v>0912 819 079</v>
      </c>
      <c r="R6" s="96" t="str">
        <f>IF(INPUT_Du_lieu_nhan_vien!U7="","",INPUT_Du_lieu_nhan_vien!U7)</f>
        <v/>
      </c>
      <c r="S6" s="96" t="str">
        <f>IF(INPUT_Du_lieu_nhan_vien!W7="","",INPUT_Du_lieu_nhan_vien!W7)</f>
        <v/>
      </c>
      <c r="T6" s="97" t="str">
        <f>IF(INPUT_Du_lieu_nhan_vien!L7="","",INPUT_Du_lieu_nhan_vien!L7)</f>
        <v>ĐH Ngoại Thương</v>
      </c>
      <c r="U6" s="94" t="str">
        <f>IF(INPUT_Du_lieu_nhan_vien!K7="","",INPUT_Du_lieu_nhan_vien!K7)</f>
        <v>Thạc sĩ</v>
      </c>
      <c r="V6" s="97" t="str">
        <f>IF(INPUT_Du_lieu_nhan_vien!M7="","",INPUT_Du_lieu_nhan_vien!M7)</f>
        <v/>
      </c>
      <c r="Y6" s="95">
        <f>IF(INPUT_Du_lieu_nhan_vien!AH7="","",INPUT_Du_lieu_nhan_vien!AH7)</f>
        <v>39532</v>
      </c>
      <c r="Z6" s="96">
        <f t="shared" si="3"/>
        <v>3</v>
      </c>
      <c r="AA6" s="96">
        <f t="shared" si="4"/>
        <v>2008</v>
      </c>
      <c r="AB6" s="95" t="str">
        <f>IF(INPUT_Du_lieu_nhan_vien!AM7="","",INPUT_Du_lieu_nhan_vien!AM7)</f>
        <v/>
      </c>
      <c r="AC6" s="96" t="str">
        <f t="shared" si="5"/>
        <v/>
      </c>
      <c r="AD6" s="96" t="str">
        <f t="shared" si="6"/>
        <v/>
      </c>
      <c r="AE6" s="96" t="str">
        <f>IF(INPUT_Du_lieu_nhan_vien!AJ7="","",INPUT_Du_lieu_nhan_vien!AJ7)</f>
        <v>Nghỉ việc</v>
      </c>
    </row>
    <row r="7" spans="1:31" ht="18.75" customHeight="1" x14ac:dyDescent="0.2">
      <c r="A7" s="91">
        <v>6</v>
      </c>
      <c r="B7" s="92">
        <f>INPUT_Du_lieu_nhan_vien!A8</f>
        <v>10006</v>
      </c>
      <c r="C7" s="93" t="str">
        <f>IF(INPUT_Du_lieu_nhan_vien!B8="","",INPUT_Du_lieu_nhan_vien!B8)</f>
        <v>Cao Công</v>
      </c>
      <c r="D7" s="93" t="str">
        <f>IF(INPUT_Du_lieu_nhan_vien!C8="","",INPUT_Du_lieu_nhan_vien!C8)</f>
        <v>Minh</v>
      </c>
      <c r="E7" s="94" t="str">
        <f>IF(INPUT_Du_lieu_nhan_vien!D8="","",INPUT_Du_lieu_nhan_vien!D8)</f>
        <v>Nam</v>
      </c>
      <c r="F7" s="95">
        <f>IF(INPUT_Du_lieu_nhan_vien!E8="","",INPUT_Du_lieu_nhan_vien!E8)</f>
        <v>30623</v>
      </c>
      <c r="G7" s="96">
        <f t="shared" si="0"/>
        <v>11</v>
      </c>
      <c r="H7" s="96">
        <f t="shared" si="1"/>
        <v>1983</v>
      </c>
      <c r="I7" s="96" t="str">
        <f>IF(INPUT_Du_lieu_nhan_vien!G8="","",INPUT_Du_lieu_nhan_vien!G8)</f>
        <v xml:space="preserve">Hưng Yên </v>
      </c>
      <c r="J7" s="97" t="str">
        <f>IF(INPUT_Du_lieu_nhan_vien!H8="","",INPUT_Du_lieu_nhan_vien!H8)</f>
        <v>012288579</v>
      </c>
      <c r="K7" s="95">
        <f>IF(INPUT_Du_lieu_nhan_vien!I8="","",INPUT_Du_lieu_nhan_vien!I8)</f>
        <v>39529</v>
      </c>
      <c r="L7" s="96">
        <f t="shared" si="2"/>
        <v>3</v>
      </c>
      <c r="M7" s="96" t="str">
        <f>IF(INPUT_Du_lieu_nhan_vien!J8="","",INPUT_Du_lieu_nhan_vien!J8)</f>
        <v>Hà Nội</v>
      </c>
      <c r="N7" s="94" t="str">
        <f>IF(INPUT_Du_lieu_nhan_vien!O8="","",INPUT_Du_lieu_nhan_vien!O8)</f>
        <v>minhcc@topica.edu.vn</v>
      </c>
      <c r="O7" s="96" t="str">
        <f>IF(INPUT_Du_lieu_nhan_vien!S8="","",INPUT_Du_lieu_nhan_vien!S8)</f>
        <v xml:space="preserve">07, Ngách 15, Ngõ 61, Lạc Trung, Hai Bà Trưng, Hà Nội </v>
      </c>
      <c r="P7" s="94" t="str">
        <f>IF(INPUT_Du_lieu_nhan_vien!P8="","",INPUT_Du_lieu_nhan_vien!P8)</f>
        <v>04 3636 1800</v>
      </c>
      <c r="Q7" s="97" t="str">
        <f>IF(INPUT_Du_lieu_nhan_vien!Q8="","",INPUT_Du_lieu_nhan_vien!Q8)</f>
        <v>0902 151 789</v>
      </c>
      <c r="R7" s="96" t="str">
        <f>IF(INPUT_Du_lieu_nhan_vien!U8="","",INPUT_Du_lieu_nhan_vien!U8)</f>
        <v/>
      </c>
      <c r="S7" s="96" t="str">
        <f>IF(INPUT_Du_lieu_nhan_vien!W8="","",INPUT_Du_lieu_nhan_vien!W8)</f>
        <v/>
      </c>
      <c r="T7" s="97" t="str">
        <f>IF(INPUT_Du_lieu_nhan_vien!L8="","",INPUT_Du_lieu_nhan_vien!L8)</f>
        <v>ĐH Bách Khoa Hà Nội</v>
      </c>
      <c r="U7" s="94" t="str">
        <f>IF(INPUT_Du_lieu_nhan_vien!K8="","",INPUT_Du_lieu_nhan_vien!K8)</f>
        <v>Đại học</v>
      </c>
      <c r="V7" s="97" t="str">
        <f>IF(INPUT_Du_lieu_nhan_vien!M8="","",INPUT_Du_lieu_nhan_vien!M8)</f>
        <v/>
      </c>
      <c r="Y7" s="95">
        <f>IF(INPUT_Du_lieu_nhan_vien!AH8="","",INPUT_Du_lieu_nhan_vien!AH8)</f>
        <v>39532</v>
      </c>
      <c r="Z7" s="96">
        <f t="shared" si="3"/>
        <v>3</v>
      </c>
      <c r="AA7" s="96">
        <f t="shared" si="4"/>
        <v>2008</v>
      </c>
      <c r="AB7" s="95" t="str">
        <f>IF(INPUT_Du_lieu_nhan_vien!AM8="","",INPUT_Du_lieu_nhan_vien!AM8)</f>
        <v/>
      </c>
      <c r="AC7" s="96" t="str">
        <f t="shared" si="5"/>
        <v/>
      </c>
      <c r="AD7" s="96" t="str">
        <f t="shared" si="6"/>
        <v/>
      </c>
      <c r="AE7" s="96" t="str">
        <f>IF(INPUT_Du_lieu_nhan_vien!AJ8="","",INPUT_Du_lieu_nhan_vien!AJ8)</f>
        <v>Chính thức</v>
      </c>
    </row>
    <row r="8" spans="1:31" ht="18.75" customHeight="1" x14ac:dyDescent="0.2">
      <c r="A8" s="91">
        <v>7</v>
      </c>
      <c r="B8" s="92">
        <f>INPUT_Du_lieu_nhan_vien!A9</f>
        <v>10007</v>
      </c>
      <c r="C8" s="93" t="str">
        <f>IF(INPUT_Du_lieu_nhan_vien!B9="","",INPUT_Du_lieu_nhan_vien!B9)</f>
        <v>Trương Thị Thu</v>
      </c>
      <c r="D8" s="93" t="str">
        <f>IF(INPUT_Du_lieu_nhan_vien!C9="","",INPUT_Du_lieu_nhan_vien!C9)</f>
        <v>Hiền</v>
      </c>
      <c r="E8" s="94" t="str">
        <f>IF(INPUT_Du_lieu_nhan_vien!D9="","",INPUT_Du_lieu_nhan_vien!D9)</f>
        <v>Nữ</v>
      </c>
      <c r="F8" s="95">
        <f>IF(INPUT_Du_lieu_nhan_vien!E9="","",INPUT_Du_lieu_nhan_vien!E9)</f>
        <v>27076</v>
      </c>
      <c r="G8" s="96">
        <f t="shared" si="0"/>
        <v>2</v>
      </c>
      <c r="H8" s="96">
        <f t="shared" si="1"/>
        <v>1974</v>
      </c>
      <c r="I8" s="96" t="str">
        <f>IF(INPUT_Du_lieu_nhan_vien!G9="","",INPUT_Du_lieu_nhan_vien!G9)</f>
        <v xml:space="preserve">Thái Bình </v>
      </c>
      <c r="J8" s="97" t="str">
        <f>IF(INPUT_Du_lieu_nhan_vien!H9="","",INPUT_Du_lieu_nhan_vien!H9)</f>
        <v>012549149</v>
      </c>
      <c r="K8" s="95">
        <f>IF(INPUT_Du_lieu_nhan_vien!I9="","",INPUT_Du_lieu_nhan_vien!I9)</f>
        <v>37485</v>
      </c>
      <c r="L8" s="96">
        <f t="shared" si="2"/>
        <v>8</v>
      </c>
      <c r="M8" s="96" t="str">
        <f>IF(INPUT_Du_lieu_nhan_vien!J9="","",INPUT_Du_lieu_nhan_vien!J9)</f>
        <v>Hà Nội</v>
      </c>
      <c r="N8" s="94" t="str">
        <f>IF(INPUT_Du_lieu_nhan_vien!O9="","",INPUT_Du_lieu_nhan_vien!O9)</f>
        <v/>
      </c>
      <c r="O8" s="96" t="str">
        <f>IF(INPUT_Du_lieu_nhan_vien!S9="","",INPUT_Du_lieu_nhan_vien!S9)</f>
        <v xml:space="preserve">TT Công ty vận tải lâm sản HN -Thanh Trì HN </v>
      </c>
      <c r="P8" s="94" t="str">
        <f>IF(INPUT_Du_lieu_nhan_vien!P9="","",INPUT_Du_lieu_nhan_vien!P9)</f>
        <v>0436881292</v>
      </c>
      <c r="Q8" s="97" t="str">
        <f>IF(INPUT_Du_lieu_nhan_vien!Q9="","",INPUT_Du_lieu_nhan_vien!Q9)</f>
        <v>091 230 9830</v>
      </c>
      <c r="R8" s="96" t="str">
        <f>IF(INPUT_Du_lieu_nhan_vien!U9="","",INPUT_Du_lieu_nhan_vien!U9)</f>
        <v/>
      </c>
      <c r="S8" s="96" t="str">
        <f>IF(INPUT_Du_lieu_nhan_vien!W9="","",INPUT_Du_lieu_nhan_vien!W9)</f>
        <v/>
      </c>
      <c r="T8" s="97" t="str">
        <f>IF(INPUT_Du_lieu_nhan_vien!L9="","",INPUT_Du_lieu_nhan_vien!L9)</f>
        <v>Học viên Tài chính</v>
      </c>
      <c r="U8" s="94" t="str">
        <f>IF(INPUT_Du_lieu_nhan_vien!K9="","",INPUT_Du_lieu_nhan_vien!K9)</f>
        <v>Đại học</v>
      </c>
      <c r="V8" s="97" t="str">
        <f>IF(INPUT_Du_lieu_nhan_vien!M9="","",INPUT_Du_lieu_nhan_vien!M9)</f>
        <v/>
      </c>
      <c r="Y8" s="95">
        <f>IF(INPUT_Du_lieu_nhan_vien!AH9="","",INPUT_Du_lieu_nhan_vien!AH9)</f>
        <v>39532</v>
      </c>
      <c r="Z8" s="96">
        <f t="shared" si="3"/>
        <v>3</v>
      </c>
      <c r="AA8" s="96">
        <f t="shared" si="4"/>
        <v>2008</v>
      </c>
      <c r="AB8" s="95" t="str">
        <f>IF(INPUT_Du_lieu_nhan_vien!AM9="","",INPUT_Du_lieu_nhan_vien!AM9)</f>
        <v/>
      </c>
      <c r="AC8" s="96" t="str">
        <f t="shared" si="5"/>
        <v/>
      </c>
      <c r="AD8" s="96" t="str">
        <f t="shared" si="6"/>
        <v/>
      </c>
      <c r="AE8" s="96" t="str">
        <f>IF(INPUT_Du_lieu_nhan_vien!AJ9="","",INPUT_Du_lieu_nhan_vien!AJ9)</f>
        <v>Nghỉ việc</v>
      </c>
    </row>
    <row r="9" spans="1:31" ht="18.75" customHeight="1" x14ac:dyDescent="0.2">
      <c r="A9" s="91">
        <v>8</v>
      </c>
      <c r="B9" s="92">
        <f>INPUT_Du_lieu_nhan_vien!A10</f>
        <v>10008</v>
      </c>
      <c r="C9" s="93" t="str">
        <f>IF(INPUT_Du_lieu_nhan_vien!B10="","",INPUT_Du_lieu_nhan_vien!B10)</f>
        <v>Phạm Quốc</v>
      </c>
      <c r="D9" s="93" t="str">
        <f>IF(INPUT_Du_lieu_nhan_vien!C10="","",INPUT_Du_lieu_nhan_vien!C10)</f>
        <v>Hùng</v>
      </c>
      <c r="E9" s="94" t="str">
        <f>IF(INPUT_Du_lieu_nhan_vien!D10="","",INPUT_Du_lieu_nhan_vien!D10)</f>
        <v>Nam</v>
      </c>
      <c r="F9" s="95">
        <f>IF(INPUT_Du_lieu_nhan_vien!E10="","",INPUT_Du_lieu_nhan_vien!E10)</f>
        <v>30080</v>
      </c>
      <c r="G9" s="96">
        <f t="shared" si="0"/>
        <v>5</v>
      </c>
      <c r="H9" s="96">
        <f t="shared" si="1"/>
        <v>1982</v>
      </c>
      <c r="I9" s="96" t="str">
        <f>IF(INPUT_Du_lieu_nhan_vien!G10="","",INPUT_Du_lieu_nhan_vien!G10)</f>
        <v xml:space="preserve">Hà Nội </v>
      </c>
      <c r="J9" s="97" t="str">
        <f>IF(INPUT_Du_lieu_nhan_vien!H10="","",INPUT_Du_lieu_nhan_vien!H10)</f>
        <v>111687592</v>
      </c>
      <c r="K9" s="95">
        <f>IF(INPUT_Du_lieu_nhan_vien!I10="","",INPUT_Du_lieu_nhan_vien!I10)</f>
        <v>38439</v>
      </c>
      <c r="L9" s="96">
        <f t="shared" si="2"/>
        <v>3</v>
      </c>
      <c r="M9" s="96" t="str">
        <f>IF(INPUT_Du_lieu_nhan_vien!J10="","",INPUT_Du_lieu_nhan_vien!J10)</f>
        <v>Hà Nội</v>
      </c>
      <c r="N9" s="94" t="str">
        <f>IF(INPUT_Du_lieu_nhan_vien!O10="","",INPUT_Du_lieu_nhan_vien!O10)</f>
        <v>hungpq@topica.edu.vn</v>
      </c>
      <c r="O9" s="96" t="str">
        <f>IF(INPUT_Du_lieu_nhan_vien!S10="","",INPUT_Du_lieu_nhan_vien!S10)</f>
        <v xml:space="preserve">Phượng Dực - Phú Xuyên - Hà Nội </v>
      </c>
      <c r="P9" s="94" t="str">
        <f>IF(INPUT_Du_lieu_nhan_vien!P10="","",INPUT_Du_lieu_nhan_vien!P10)</f>
        <v/>
      </c>
      <c r="Q9" s="97" t="str">
        <f>IF(INPUT_Du_lieu_nhan_vien!Q10="","",INPUT_Du_lieu_nhan_vien!Q10)</f>
        <v>0982 090 582</v>
      </c>
      <c r="R9" s="96" t="str">
        <f>IF(INPUT_Du_lieu_nhan_vien!U10="","",INPUT_Du_lieu_nhan_vien!U10)</f>
        <v/>
      </c>
      <c r="S9" s="96" t="str">
        <f>IF(INPUT_Du_lieu_nhan_vien!W10="","",INPUT_Du_lieu_nhan_vien!W10)</f>
        <v/>
      </c>
      <c r="T9" s="97" t="str">
        <f>IF(INPUT_Du_lieu_nhan_vien!L10="","",INPUT_Du_lieu_nhan_vien!L10)</f>
        <v>ĐH Bách Khoa Hà Nội</v>
      </c>
      <c r="U9" s="94" t="str">
        <f>IF(INPUT_Du_lieu_nhan_vien!K10="","",INPUT_Du_lieu_nhan_vien!K10)</f>
        <v>Thạc sĩ</v>
      </c>
      <c r="V9" s="97" t="str">
        <f>IF(INPUT_Du_lieu_nhan_vien!M10="","",INPUT_Du_lieu_nhan_vien!M10)</f>
        <v/>
      </c>
      <c r="Y9" s="95">
        <f>IF(INPUT_Du_lieu_nhan_vien!AH10="","",INPUT_Du_lieu_nhan_vien!AH10)</f>
        <v>39532</v>
      </c>
      <c r="Z9" s="96">
        <f t="shared" si="3"/>
        <v>3</v>
      </c>
      <c r="AA9" s="96">
        <f t="shared" si="4"/>
        <v>2008</v>
      </c>
      <c r="AB9" s="95" t="str">
        <f>IF(INPUT_Du_lieu_nhan_vien!AM10="","",INPUT_Du_lieu_nhan_vien!AM10)</f>
        <v/>
      </c>
      <c r="AC9" s="96" t="str">
        <f t="shared" si="5"/>
        <v/>
      </c>
      <c r="AD9" s="96" t="str">
        <f t="shared" si="6"/>
        <v/>
      </c>
      <c r="AE9" s="96" t="str">
        <f>IF(INPUT_Du_lieu_nhan_vien!AJ10="","",INPUT_Du_lieu_nhan_vien!AJ10)</f>
        <v>Chính thức</v>
      </c>
    </row>
    <row r="10" spans="1:31" ht="18.75" customHeight="1" x14ac:dyDescent="0.2">
      <c r="A10" s="91">
        <v>9</v>
      </c>
      <c r="B10" s="92">
        <f>INPUT_Du_lieu_nhan_vien!A11</f>
        <v>10009</v>
      </c>
      <c r="C10" s="93" t="str">
        <f>IF(INPUT_Du_lieu_nhan_vien!B11="","",INPUT_Du_lieu_nhan_vien!B11)</f>
        <v>Dương Hữu</v>
      </c>
      <c r="D10" s="93" t="str">
        <f>IF(INPUT_Du_lieu_nhan_vien!C11="","",INPUT_Du_lieu_nhan_vien!C11)</f>
        <v>Quang</v>
      </c>
      <c r="E10" s="94" t="str">
        <f>IF(INPUT_Du_lieu_nhan_vien!D11="","",INPUT_Du_lieu_nhan_vien!D11)</f>
        <v>Nam</v>
      </c>
      <c r="F10" s="95">
        <f>IF(INPUT_Du_lieu_nhan_vien!E11="","",INPUT_Du_lieu_nhan_vien!E11)</f>
        <v>29747</v>
      </c>
      <c r="G10" s="96">
        <f t="shared" si="0"/>
        <v>6</v>
      </c>
      <c r="H10" s="96">
        <f t="shared" si="1"/>
        <v>1981</v>
      </c>
      <c r="I10" s="96" t="str">
        <f>IF(INPUT_Du_lieu_nhan_vien!G11="","",INPUT_Du_lieu_nhan_vien!G11)</f>
        <v xml:space="preserve">Hà Nội </v>
      </c>
      <c r="J10" s="97" t="str">
        <f>IF(INPUT_Du_lieu_nhan_vien!H11="","",INPUT_Du_lieu_nhan_vien!H11)</f>
        <v>011948466</v>
      </c>
      <c r="K10" s="95">
        <f>IF(INPUT_Du_lieu_nhan_vien!I11="","",INPUT_Du_lieu_nhan_vien!I11)</f>
        <v>35211</v>
      </c>
      <c r="L10" s="96">
        <f t="shared" si="2"/>
        <v>5</v>
      </c>
      <c r="M10" s="96" t="str">
        <f>IF(INPUT_Du_lieu_nhan_vien!J11="","",INPUT_Du_lieu_nhan_vien!J11)</f>
        <v>Hà Nội</v>
      </c>
      <c r="N10" s="94" t="str">
        <f>IF(INPUT_Du_lieu_nhan_vien!O11="","",INPUT_Du_lieu_nhan_vien!O11)</f>
        <v>quangdh@topica.edu.vn</v>
      </c>
      <c r="O10" s="96" t="str">
        <f>IF(INPUT_Du_lieu_nhan_vien!S11="","",INPUT_Du_lieu_nhan_vien!S11)</f>
        <v xml:space="preserve">61 Nguyễn Trường Tộ - Ba Đình - Hà Nội </v>
      </c>
      <c r="P10" s="94" t="str">
        <f>IF(INPUT_Du_lieu_nhan_vien!P11="","",INPUT_Du_lieu_nhan_vien!P11)</f>
        <v>04 3716 4506</v>
      </c>
      <c r="Q10" s="97" t="str">
        <f>IF(INPUT_Du_lieu_nhan_vien!Q11="","",INPUT_Du_lieu_nhan_vien!Q11)</f>
        <v>0943 199 998</v>
      </c>
      <c r="R10" s="96" t="str">
        <f>IF(INPUT_Du_lieu_nhan_vien!U11="","",INPUT_Du_lieu_nhan_vien!U11)</f>
        <v/>
      </c>
      <c r="S10" s="96" t="str">
        <f>IF(INPUT_Du_lieu_nhan_vien!W11="","",INPUT_Du_lieu_nhan_vien!W11)</f>
        <v/>
      </c>
      <c r="T10" s="97" t="str">
        <f>IF(INPUT_Du_lieu_nhan_vien!L11="","",INPUT_Du_lieu_nhan_vien!L11)</f>
        <v>ĐH Bách Khoa Hà Nội</v>
      </c>
      <c r="U10" s="94" t="str">
        <f>IF(INPUT_Du_lieu_nhan_vien!K11="","",INPUT_Du_lieu_nhan_vien!K11)</f>
        <v>Thạc sĩ</v>
      </c>
      <c r="V10" s="97" t="str">
        <f>IF(INPUT_Du_lieu_nhan_vien!M11="","",INPUT_Du_lieu_nhan_vien!M11)</f>
        <v>Điện tử - Viễn thông</v>
      </c>
      <c r="Y10" s="95">
        <f>IF(INPUT_Du_lieu_nhan_vien!AH11="","",INPUT_Du_lieu_nhan_vien!AH11)</f>
        <v>39532</v>
      </c>
      <c r="Z10" s="96">
        <f t="shared" si="3"/>
        <v>3</v>
      </c>
      <c r="AA10" s="96">
        <f t="shared" si="4"/>
        <v>2008</v>
      </c>
      <c r="AB10" s="95" t="str">
        <f>IF(INPUT_Du_lieu_nhan_vien!AM11="","",INPUT_Du_lieu_nhan_vien!AM11)</f>
        <v/>
      </c>
      <c r="AC10" s="96" t="str">
        <f t="shared" si="5"/>
        <v/>
      </c>
      <c r="AD10" s="96" t="str">
        <f t="shared" si="6"/>
        <v/>
      </c>
      <c r="AE10" s="96" t="str">
        <f>IF(INPUT_Du_lieu_nhan_vien!AJ11="","",INPUT_Du_lieu_nhan_vien!AJ11)</f>
        <v>Chính thức</v>
      </c>
    </row>
    <row r="11" spans="1:31" ht="18.75" customHeight="1" x14ac:dyDescent="0.2">
      <c r="A11" s="91">
        <v>10</v>
      </c>
      <c r="B11" s="92">
        <f>INPUT_Du_lieu_nhan_vien!A12</f>
        <v>10010</v>
      </c>
      <c r="C11" s="93" t="str">
        <f>IF(INPUT_Du_lieu_nhan_vien!B12="","",INPUT_Du_lieu_nhan_vien!B12)</f>
        <v>Hoàng Thế</v>
      </c>
      <c r="D11" s="93" t="str">
        <f>IF(INPUT_Du_lieu_nhan_vien!C12="","",INPUT_Du_lieu_nhan_vien!C12)</f>
        <v>Anh</v>
      </c>
      <c r="E11" s="94" t="str">
        <f>IF(INPUT_Du_lieu_nhan_vien!D12="","",INPUT_Du_lieu_nhan_vien!D12)</f>
        <v>Nam</v>
      </c>
      <c r="F11" s="95">
        <f>IF(INPUT_Du_lieu_nhan_vien!E12="","",INPUT_Du_lieu_nhan_vien!E12)</f>
        <v>28445</v>
      </c>
      <c r="G11" s="96">
        <f t="shared" si="0"/>
        <v>11</v>
      </c>
      <c r="H11" s="96">
        <f t="shared" si="1"/>
        <v>1977</v>
      </c>
      <c r="I11" s="96" t="str">
        <f>IF(INPUT_Du_lieu_nhan_vien!G12="","",INPUT_Du_lieu_nhan_vien!G12)</f>
        <v xml:space="preserve">Hải Phòng </v>
      </c>
      <c r="J11" s="97" t="str">
        <f>IF(INPUT_Du_lieu_nhan_vien!H12="","",INPUT_Du_lieu_nhan_vien!H12)</f>
        <v>013097808</v>
      </c>
      <c r="K11" s="95">
        <f>IF(INPUT_Du_lieu_nhan_vien!I12="","",INPUT_Du_lieu_nhan_vien!I12)</f>
        <v>39694</v>
      </c>
      <c r="L11" s="96">
        <f t="shared" si="2"/>
        <v>9</v>
      </c>
      <c r="M11" s="96" t="str">
        <f>IF(INPUT_Du_lieu_nhan_vien!J12="","",INPUT_Du_lieu_nhan_vien!J12)</f>
        <v>Hà Nội</v>
      </c>
      <c r="N11" s="94" t="str">
        <f>IF(INPUT_Du_lieu_nhan_vien!O12="","",INPUT_Du_lieu_nhan_vien!O12)</f>
        <v>anhht@topica.edu.vn</v>
      </c>
      <c r="O11" s="96" t="str">
        <f>IF(INPUT_Du_lieu_nhan_vien!S12="","",INPUT_Du_lieu_nhan_vien!S12)</f>
        <v xml:space="preserve">11b-N2, Tập Thể Viện Lịch Sử Quân Sự, Tổ 33, Nghĩa Đô, Hà Nội </v>
      </c>
      <c r="P11" s="94" t="str">
        <f>IF(INPUT_Du_lieu_nhan_vien!P12="","",INPUT_Du_lieu_nhan_vien!P12)</f>
        <v/>
      </c>
      <c r="Q11" s="97" t="str">
        <f>IF(INPUT_Du_lieu_nhan_vien!Q12="","",INPUT_Du_lieu_nhan_vien!Q12)</f>
        <v>0905 500 555</v>
      </c>
      <c r="R11" s="96" t="str">
        <f>IF(INPUT_Du_lieu_nhan_vien!U12="","",INPUT_Du_lieu_nhan_vien!U12)</f>
        <v/>
      </c>
      <c r="S11" s="96" t="str">
        <f>IF(INPUT_Du_lieu_nhan_vien!W12="","",INPUT_Du_lieu_nhan_vien!W12)</f>
        <v/>
      </c>
      <c r="T11" s="97" t="str">
        <f>IF(INPUT_Du_lieu_nhan_vien!L12="","",INPUT_Du_lieu_nhan_vien!L12)</f>
        <v>ĐH Bách Khoa Hà Nội</v>
      </c>
      <c r="U11" s="94" t="str">
        <f>IF(INPUT_Du_lieu_nhan_vien!K12="","",INPUT_Du_lieu_nhan_vien!K12)</f>
        <v>Đại học</v>
      </c>
      <c r="V11" s="97" t="str">
        <f>IF(INPUT_Du_lieu_nhan_vien!M12="","",INPUT_Du_lieu_nhan_vien!M12)</f>
        <v/>
      </c>
      <c r="Y11" s="95">
        <f>IF(INPUT_Du_lieu_nhan_vien!AH12="","",INPUT_Du_lieu_nhan_vien!AH12)</f>
        <v>39678</v>
      </c>
      <c r="Z11" s="96">
        <f t="shared" si="3"/>
        <v>8</v>
      </c>
      <c r="AA11" s="96">
        <f t="shared" si="4"/>
        <v>2008</v>
      </c>
      <c r="AB11" s="95" t="str">
        <f>IF(INPUT_Du_lieu_nhan_vien!AM12="","",INPUT_Du_lieu_nhan_vien!AM12)</f>
        <v/>
      </c>
      <c r="AC11" s="96" t="str">
        <f t="shared" si="5"/>
        <v/>
      </c>
      <c r="AD11" s="96" t="str">
        <f t="shared" si="6"/>
        <v/>
      </c>
      <c r="AE11" s="96" t="str">
        <f>IF(INPUT_Du_lieu_nhan_vien!AJ12="","",INPUT_Du_lieu_nhan_vien!AJ12)</f>
        <v>Chính thức</v>
      </c>
    </row>
    <row r="12" spans="1:31" ht="18.75" customHeight="1" x14ac:dyDescent="0.2">
      <c r="A12" s="91">
        <v>11</v>
      </c>
      <c r="B12" s="92">
        <f>INPUT_Du_lieu_nhan_vien!A13</f>
        <v>10011</v>
      </c>
      <c r="C12" s="93" t="str">
        <f>IF(INPUT_Du_lieu_nhan_vien!B13="","",INPUT_Du_lieu_nhan_vien!B13)</f>
        <v>Nguyễn Hoàng</v>
      </c>
      <c r="D12" s="93" t="str">
        <f>IF(INPUT_Du_lieu_nhan_vien!C13="","",INPUT_Du_lieu_nhan_vien!C13)</f>
        <v>Tú</v>
      </c>
      <c r="E12" s="94" t="str">
        <f>IF(INPUT_Du_lieu_nhan_vien!D13="","",INPUT_Du_lieu_nhan_vien!D13)</f>
        <v>Nam</v>
      </c>
      <c r="F12" s="95">
        <f>IF(INPUT_Du_lieu_nhan_vien!E13="","",INPUT_Du_lieu_nhan_vien!E13)</f>
        <v>30514</v>
      </c>
      <c r="G12" s="96">
        <f t="shared" si="0"/>
        <v>7</v>
      </c>
      <c r="H12" s="96">
        <f t="shared" si="1"/>
        <v>1983</v>
      </c>
      <c r="I12" s="96" t="str">
        <f>IF(INPUT_Du_lieu_nhan_vien!G13="","",INPUT_Du_lieu_nhan_vien!G13)</f>
        <v>Hà Tây Hà Nội</v>
      </c>
      <c r="J12" s="97" t="str">
        <f>IF(INPUT_Du_lieu_nhan_vien!H13="","",INPUT_Du_lieu_nhan_vien!H13)</f>
        <v>111711490</v>
      </c>
      <c r="K12" s="95">
        <f>IF(INPUT_Du_lieu_nhan_vien!I13="","",INPUT_Du_lieu_nhan_vien!I13)</f>
        <v>39443</v>
      </c>
      <c r="L12" s="96">
        <f t="shared" si="2"/>
        <v>12</v>
      </c>
      <c r="M12" s="96" t="str">
        <f>IF(INPUT_Du_lieu_nhan_vien!J13="","",INPUT_Du_lieu_nhan_vien!J13)</f>
        <v>Hà Nội</v>
      </c>
      <c r="N12" s="94" t="str">
        <f>IF(INPUT_Du_lieu_nhan_vien!O13="","",INPUT_Du_lieu_nhan_vien!O13)</f>
        <v>tunh@topica.edu.vn</v>
      </c>
      <c r="O12" s="96" t="str">
        <f>IF(INPUT_Du_lieu_nhan_vien!S13="","",INPUT_Du_lieu_nhan_vien!S13)</f>
        <v>Phùng Xá- Thạch Thất- Hà Tây Hà Nội</v>
      </c>
      <c r="P12" s="94" t="str">
        <f>IF(INPUT_Du_lieu_nhan_vien!P13="","",INPUT_Du_lieu_nhan_vien!P13)</f>
        <v/>
      </c>
      <c r="Q12" s="97" t="str">
        <f>IF(INPUT_Du_lieu_nhan_vien!Q13="","",INPUT_Du_lieu_nhan_vien!Q13)</f>
        <v>0914 325 560</v>
      </c>
      <c r="R12" s="96" t="str">
        <f>IF(INPUT_Du_lieu_nhan_vien!U13="","",INPUT_Du_lieu_nhan_vien!U13)</f>
        <v>Nguyễn Hoàng Trung</v>
      </c>
      <c r="S12" s="96" t="str">
        <f>IF(INPUT_Du_lieu_nhan_vien!W13="","",INPUT_Du_lieu_nhan_vien!W13)</f>
        <v>0985 907 351</v>
      </c>
      <c r="T12" s="97" t="str">
        <f>IF(INPUT_Du_lieu_nhan_vien!L13="","",INPUT_Du_lieu_nhan_vien!L13)</f>
        <v>ĐH Bách Khoa Hà Nội</v>
      </c>
      <c r="U12" s="94" t="str">
        <f>IF(INPUT_Du_lieu_nhan_vien!K13="","",INPUT_Du_lieu_nhan_vien!K13)</f>
        <v>Thạc sĩ</v>
      </c>
      <c r="V12" s="97" t="str">
        <f>IF(INPUT_Du_lieu_nhan_vien!M13="","",INPUT_Du_lieu_nhan_vien!M13)</f>
        <v/>
      </c>
      <c r="Y12" s="95">
        <f>IF(INPUT_Du_lieu_nhan_vien!AH13="","",INPUT_Du_lieu_nhan_vien!AH13)</f>
        <v>39753</v>
      </c>
      <c r="Z12" s="96">
        <f t="shared" si="3"/>
        <v>11</v>
      </c>
      <c r="AA12" s="96">
        <f t="shared" si="4"/>
        <v>2008</v>
      </c>
      <c r="AB12" s="95">
        <f>IF(INPUT_Du_lieu_nhan_vien!AM13="","",INPUT_Du_lieu_nhan_vien!AM13)</f>
        <v>41384</v>
      </c>
      <c r="AC12" s="96">
        <f t="shared" si="5"/>
        <v>4</v>
      </c>
      <c r="AD12" s="96">
        <f t="shared" si="6"/>
        <v>2013</v>
      </c>
      <c r="AE12" s="96" t="str">
        <f>IF(INPUT_Du_lieu_nhan_vien!AJ13="","",INPUT_Du_lieu_nhan_vien!AJ13)</f>
        <v>Nghỉ việc</v>
      </c>
    </row>
    <row r="13" spans="1:31" ht="18.75" customHeight="1" x14ac:dyDescent="0.2">
      <c r="A13" s="91">
        <v>12</v>
      </c>
      <c r="B13" s="92">
        <f>INPUT_Du_lieu_nhan_vien!A14</f>
        <v>10012</v>
      </c>
      <c r="C13" s="93" t="str">
        <f>IF(INPUT_Du_lieu_nhan_vien!B14="","",INPUT_Du_lieu_nhan_vien!B14)</f>
        <v>Phạm Hoàng</v>
      </c>
      <c r="D13" s="93" t="str">
        <f>IF(INPUT_Du_lieu_nhan_vien!C14="","",INPUT_Du_lieu_nhan_vien!C14)</f>
        <v>Giang</v>
      </c>
      <c r="E13" s="94" t="str">
        <f>IF(INPUT_Du_lieu_nhan_vien!D14="","",INPUT_Du_lieu_nhan_vien!D14)</f>
        <v>Nam</v>
      </c>
      <c r="F13" s="95">
        <f>IF(INPUT_Du_lieu_nhan_vien!E14="","",INPUT_Du_lieu_nhan_vien!E14)</f>
        <v>28737</v>
      </c>
      <c r="G13" s="96">
        <f t="shared" si="0"/>
        <v>9</v>
      </c>
      <c r="H13" s="96">
        <f t="shared" si="1"/>
        <v>1978</v>
      </c>
      <c r="I13" s="96" t="str">
        <f>IF(INPUT_Du_lieu_nhan_vien!G14="","",INPUT_Du_lieu_nhan_vien!G14)</f>
        <v xml:space="preserve">Hà Nội </v>
      </c>
      <c r="J13" s="97" t="str">
        <f>IF(INPUT_Du_lieu_nhan_vien!H14="","",INPUT_Du_lieu_nhan_vien!H14)</f>
        <v>011970188</v>
      </c>
      <c r="K13" s="95">
        <f>IF(INPUT_Du_lieu_nhan_vien!I14="","",INPUT_Du_lieu_nhan_vien!I14)</f>
        <v>35237</v>
      </c>
      <c r="L13" s="96">
        <f t="shared" si="2"/>
        <v>6</v>
      </c>
      <c r="M13" s="96" t="str">
        <f>IF(INPUT_Du_lieu_nhan_vien!J14="","",INPUT_Du_lieu_nhan_vien!J14)</f>
        <v>Hà Nội</v>
      </c>
      <c r="N13" s="94" t="str">
        <f>IF(INPUT_Du_lieu_nhan_vien!O14="","",INPUT_Du_lieu_nhan_vien!O14)</f>
        <v>giangph@topica.edu.vn</v>
      </c>
      <c r="O13" s="96" t="str">
        <f>IF(INPUT_Du_lieu_nhan_vien!S14="","",INPUT_Du_lieu_nhan_vien!S14)</f>
        <v xml:space="preserve">74 Quan Thánh, Hà Nội </v>
      </c>
      <c r="P13" s="94" t="str">
        <f>IF(INPUT_Du_lieu_nhan_vien!P14="","",INPUT_Du_lieu_nhan_vien!P14)</f>
        <v>04 3718 5843</v>
      </c>
      <c r="Q13" s="97" t="str">
        <f>IF(INPUT_Du_lieu_nhan_vien!Q14="","",INPUT_Du_lieu_nhan_vien!Q14)</f>
        <v>0913 006 898</v>
      </c>
      <c r="R13" s="96" t="str">
        <f>IF(INPUT_Du_lieu_nhan_vien!U14="","",INPUT_Du_lieu_nhan_vien!U14)</f>
        <v/>
      </c>
      <c r="S13" s="96" t="str">
        <f>IF(INPUT_Du_lieu_nhan_vien!W14="","",INPUT_Du_lieu_nhan_vien!W14)</f>
        <v/>
      </c>
      <c r="T13" s="97" t="str">
        <f>IF(INPUT_Du_lieu_nhan_vien!L14="","",INPUT_Du_lieu_nhan_vien!L14)</f>
        <v>ĐH Bách Khoa Hà Nội</v>
      </c>
      <c r="U13" s="94" t="str">
        <f>IF(INPUT_Du_lieu_nhan_vien!K14="","",INPUT_Du_lieu_nhan_vien!K14)</f>
        <v>Đại học</v>
      </c>
      <c r="V13" s="97" t="str">
        <f>IF(INPUT_Du_lieu_nhan_vien!M14="","",INPUT_Du_lieu_nhan_vien!M14)</f>
        <v/>
      </c>
      <c r="Y13" s="95">
        <f>IF(INPUT_Du_lieu_nhan_vien!AH14="","",INPUT_Du_lieu_nhan_vien!AH14)</f>
        <v>39904</v>
      </c>
      <c r="Z13" s="96">
        <f t="shared" si="3"/>
        <v>4</v>
      </c>
      <c r="AA13" s="96">
        <f t="shared" si="4"/>
        <v>2009</v>
      </c>
      <c r="AB13" s="95">
        <f>IF(INPUT_Du_lieu_nhan_vien!AM14="","",INPUT_Du_lieu_nhan_vien!AM14)</f>
        <v>40618</v>
      </c>
      <c r="AC13" s="96">
        <f t="shared" si="5"/>
        <v>3</v>
      </c>
      <c r="AD13" s="96">
        <f t="shared" si="6"/>
        <v>2011</v>
      </c>
      <c r="AE13" s="96" t="str">
        <f>IF(INPUT_Du_lieu_nhan_vien!AJ14="","",INPUT_Du_lieu_nhan_vien!AJ14)</f>
        <v>Nghỉ việc</v>
      </c>
    </row>
    <row r="14" spans="1:31" ht="18.75" customHeight="1" x14ac:dyDescent="0.2">
      <c r="A14" s="91">
        <v>13</v>
      </c>
      <c r="B14" s="92">
        <f>INPUT_Du_lieu_nhan_vien!A15</f>
        <v>10013</v>
      </c>
      <c r="C14" s="93" t="str">
        <f>IF(INPUT_Du_lieu_nhan_vien!B15="","",INPUT_Du_lieu_nhan_vien!B15)</f>
        <v>Vũ Thị Hồng</v>
      </c>
      <c r="D14" s="93" t="str">
        <f>IF(INPUT_Du_lieu_nhan_vien!C15="","",INPUT_Du_lieu_nhan_vien!C15)</f>
        <v>Thúy</v>
      </c>
      <c r="E14" s="94" t="str">
        <f>IF(INPUT_Du_lieu_nhan_vien!D15="","",INPUT_Du_lieu_nhan_vien!D15)</f>
        <v>Nữ</v>
      </c>
      <c r="F14" s="95">
        <f>IF(INPUT_Du_lieu_nhan_vien!E15="","",INPUT_Du_lieu_nhan_vien!E15)</f>
        <v>27234</v>
      </c>
      <c r="G14" s="96">
        <f t="shared" si="0"/>
        <v>7</v>
      </c>
      <c r="H14" s="96">
        <f t="shared" si="1"/>
        <v>1974</v>
      </c>
      <c r="I14" s="96" t="str">
        <f>IF(INPUT_Du_lieu_nhan_vien!G15="","",INPUT_Du_lieu_nhan_vien!G15)</f>
        <v xml:space="preserve">Hà Nội </v>
      </c>
      <c r="J14" s="97" t="str">
        <f>IF(INPUT_Du_lieu_nhan_vien!H15="","",INPUT_Du_lieu_nhan_vien!H15)</f>
        <v>011723426</v>
      </c>
      <c r="K14" s="95">
        <f>IF(INPUT_Du_lieu_nhan_vien!I15="","",INPUT_Du_lieu_nhan_vien!I15)</f>
        <v>38631</v>
      </c>
      <c r="L14" s="96">
        <f t="shared" si="2"/>
        <v>10</v>
      </c>
      <c r="M14" s="96" t="str">
        <f>IF(INPUT_Du_lieu_nhan_vien!J15="","",INPUT_Du_lieu_nhan_vien!J15)</f>
        <v>Hà Nội</v>
      </c>
      <c r="N14" s="94" t="str">
        <f>IF(INPUT_Du_lieu_nhan_vien!O15="","",INPUT_Du_lieu_nhan_vien!O15)</f>
        <v>thuyvth@topica.edu.vn</v>
      </c>
      <c r="O14" s="96" t="str">
        <f>IF(INPUT_Du_lieu_nhan_vien!S15="","",INPUT_Du_lieu_nhan_vien!S15)</f>
        <v xml:space="preserve">Số 4 Phạm Đình Hồ, Hai Bà Trưng </v>
      </c>
      <c r="P14" s="94" t="str">
        <f>IF(INPUT_Du_lieu_nhan_vien!P15="","",INPUT_Du_lieu_nhan_vien!P15)</f>
        <v>04 6296 4998</v>
      </c>
      <c r="Q14" s="97" t="str">
        <f>IF(INPUT_Du_lieu_nhan_vien!Q15="","",INPUT_Du_lieu_nhan_vien!Q15)</f>
        <v>0989 339 096</v>
      </c>
      <c r="R14" s="96" t="str">
        <f>IF(INPUT_Du_lieu_nhan_vien!U15="","",INPUT_Du_lieu_nhan_vien!U15)</f>
        <v/>
      </c>
      <c r="S14" s="96" t="str">
        <f>IF(INPUT_Du_lieu_nhan_vien!W15="","",INPUT_Du_lieu_nhan_vien!W15)</f>
        <v/>
      </c>
      <c r="T14" s="97" t="str">
        <f>IF(INPUT_Du_lieu_nhan_vien!L15="","",INPUT_Du_lieu_nhan_vien!L15)</f>
        <v>ĐH Tài Chính Kế Toán</v>
      </c>
      <c r="U14" s="94" t="str">
        <f>IF(INPUT_Du_lieu_nhan_vien!K15="","",INPUT_Du_lieu_nhan_vien!K15)</f>
        <v>Đại học</v>
      </c>
      <c r="V14" s="97" t="str">
        <f>IF(INPUT_Du_lieu_nhan_vien!M15="","",INPUT_Du_lieu_nhan_vien!M15)</f>
        <v/>
      </c>
      <c r="Y14" s="95">
        <f>IF(INPUT_Du_lieu_nhan_vien!AH15="","",INPUT_Du_lieu_nhan_vien!AH15)</f>
        <v>39986</v>
      </c>
      <c r="Z14" s="96">
        <f t="shared" si="3"/>
        <v>6</v>
      </c>
      <c r="AA14" s="96">
        <f t="shared" si="4"/>
        <v>2009</v>
      </c>
      <c r="AB14" s="95" t="str">
        <f>IF(INPUT_Du_lieu_nhan_vien!AM15="","",INPUT_Du_lieu_nhan_vien!AM15)</f>
        <v/>
      </c>
      <c r="AC14" s="96" t="str">
        <f t="shared" si="5"/>
        <v/>
      </c>
      <c r="AD14" s="96" t="str">
        <f t="shared" si="6"/>
        <v/>
      </c>
      <c r="AE14" s="96" t="str">
        <f>IF(INPUT_Du_lieu_nhan_vien!AJ15="","",INPUT_Du_lieu_nhan_vien!AJ15)</f>
        <v>Chính thức</v>
      </c>
    </row>
    <row r="15" spans="1:31" ht="18.75" customHeight="1" x14ac:dyDescent="0.2">
      <c r="A15" s="91">
        <v>14</v>
      </c>
      <c r="B15" s="92">
        <f>INPUT_Du_lieu_nhan_vien!A16</f>
        <v>10014</v>
      </c>
      <c r="C15" s="93" t="str">
        <f>IF(INPUT_Du_lieu_nhan_vien!B16="","",INPUT_Du_lieu_nhan_vien!B16)</f>
        <v>Nguyễn Thị Thanh</v>
      </c>
      <c r="D15" s="93" t="str">
        <f>IF(INPUT_Du_lieu_nhan_vien!C16="","",INPUT_Du_lieu_nhan_vien!C16)</f>
        <v>Thu</v>
      </c>
      <c r="E15" s="94" t="str">
        <f>IF(INPUT_Du_lieu_nhan_vien!D16="","",INPUT_Du_lieu_nhan_vien!D16)</f>
        <v>Nữ</v>
      </c>
      <c r="F15" s="95">
        <f>IF(INPUT_Du_lieu_nhan_vien!E16="","",INPUT_Du_lieu_nhan_vien!E16)</f>
        <v>22146</v>
      </c>
      <c r="G15" s="96">
        <f t="shared" si="0"/>
        <v>8</v>
      </c>
      <c r="H15" s="96">
        <f t="shared" si="1"/>
        <v>1960</v>
      </c>
      <c r="I15" s="96" t="str">
        <f>IF(INPUT_Du_lieu_nhan_vien!G16="","",INPUT_Du_lieu_nhan_vien!G16)</f>
        <v xml:space="preserve">Hải Phòng </v>
      </c>
      <c r="J15" s="97" t="str">
        <f>IF(INPUT_Du_lieu_nhan_vien!H16="","",INPUT_Du_lieu_nhan_vien!H16)</f>
        <v>012553208</v>
      </c>
      <c r="K15" s="95">
        <f>IF(INPUT_Du_lieu_nhan_vien!I16="","",INPUT_Du_lieu_nhan_vien!I16)</f>
        <v>37494</v>
      </c>
      <c r="L15" s="96">
        <f t="shared" si="2"/>
        <v>8</v>
      </c>
      <c r="M15" s="96" t="str">
        <f>IF(INPUT_Du_lieu_nhan_vien!J16="","",INPUT_Du_lieu_nhan_vien!J16)</f>
        <v>Hà Nội</v>
      </c>
      <c r="N15" s="94" t="str">
        <f>IF(INPUT_Du_lieu_nhan_vien!O16="","",INPUT_Du_lieu_nhan_vien!O16)</f>
        <v>thuntt@topica.edu.vn</v>
      </c>
      <c r="O15" s="96" t="str">
        <f>IF(INPUT_Du_lieu_nhan_vien!S16="","",INPUT_Du_lieu_nhan_vien!S16)</f>
        <v xml:space="preserve">50b Ngõ Tiến Bộ, Phường Thổ Quan, Đống Đa, Hà Nội </v>
      </c>
      <c r="P15" s="94" t="str">
        <f>IF(INPUT_Du_lieu_nhan_vien!P16="","",INPUT_Du_lieu_nhan_vien!P16)</f>
        <v/>
      </c>
      <c r="Q15" s="97" t="str">
        <f>IF(INPUT_Du_lieu_nhan_vien!Q16="","",INPUT_Du_lieu_nhan_vien!Q16)</f>
        <v>0913 832 261</v>
      </c>
      <c r="R15" s="96" t="str">
        <f>IF(INPUT_Du_lieu_nhan_vien!U16="","",INPUT_Du_lieu_nhan_vien!U16)</f>
        <v/>
      </c>
      <c r="S15" s="96" t="str">
        <f>IF(INPUT_Du_lieu_nhan_vien!W16="","",INPUT_Du_lieu_nhan_vien!W16)</f>
        <v/>
      </c>
      <c r="T15" s="97" t="str">
        <f>IF(INPUT_Du_lieu_nhan_vien!L16="","",INPUT_Du_lieu_nhan_vien!L16)</f>
        <v>ĐH Ngoại Thương</v>
      </c>
      <c r="U15" s="94" t="str">
        <f>IF(INPUT_Du_lieu_nhan_vien!K16="","",INPUT_Du_lieu_nhan_vien!K16)</f>
        <v>Đại học</v>
      </c>
      <c r="V15" s="97" t="str">
        <f>IF(INPUT_Du_lieu_nhan_vien!M16="","",INPUT_Du_lieu_nhan_vien!M16)</f>
        <v/>
      </c>
      <c r="Y15" s="95">
        <f>IF(INPUT_Du_lieu_nhan_vien!AH16="","",INPUT_Du_lieu_nhan_vien!AH16)</f>
        <v>40017</v>
      </c>
      <c r="Z15" s="96">
        <f t="shared" si="3"/>
        <v>7</v>
      </c>
      <c r="AA15" s="96">
        <f t="shared" si="4"/>
        <v>2009</v>
      </c>
      <c r="AB15" s="95">
        <f>IF(INPUT_Du_lieu_nhan_vien!AM16="","",INPUT_Du_lieu_nhan_vien!AM16)</f>
        <v>40633</v>
      </c>
      <c r="AC15" s="96">
        <f t="shared" si="5"/>
        <v>3</v>
      </c>
      <c r="AD15" s="96">
        <f t="shared" si="6"/>
        <v>2011</v>
      </c>
      <c r="AE15" s="96" t="str">
        <f>IF(INPUT_Du_lieu_nhan_vien!AJ16="","",INPUT_Du_lieu_nhan_vien!AJ16)</f>
        <v>Nghỉ việc</v>
      </c>
    </row>
    <row r="16" spans="1:31" ht="18.75" customHeight="1" x14ac:dyDescent="0.2">
      <c r="A16" s="91">
        <v>15</v>
      </c>
      <c r="B16" s="92">
        <f>INPUT_Du_lieu_nhan_vien!A17</f>
        <v>10015</v>
      </c>
      <c r="C16" s="93" t="str">
        <f>IF(INPUT_Du_lieu_nhan_vien!B17="","",INPUT_Du_lieu_nhan_vien!B17)</f>
        <v>Bùi Xuân</v>
      </c>
      <c r="D16" s="93" t="str">
        <f>IF(INPUT_Du_lieu_nhan_vien!C17="","",INPUT_Du_lieu_nhan_vien!C17)</f>
        <v>Dương</v>
      </c>
      <c r="E16" s="94" t="str">
        <f>IF(INPUT_Du_lieu_nhan_vien!D17="","",INPUT_Du_lieu_nhan_vien!D17)</f>
        <v>Nam</v>
      </c>
      <c r="F16" s="95">
        <f>IF(INPUT_Du_lieu_nhan_vien!E17="","",INPUT_Du_lieu_nhan_vien!E17)</f>
        <v>29215</v>
      </c>
      <c r="G16" s="96">
        <f t="shared" si="0"/>
        <v>12</v>
      </c>
      <c r="H16" s="96">
        <f t="shared" si="1"/>
        <v>1979</v>
      </c>
      <c r="I16" s="96" t="str">
        <f>IF(INPUT_Du_lieu_nhan_vien!G17="","",INPUT_Du_lieu_nhan_vien!G17)</f>
        <v xml:space="preserve"> </v>
      </c>
      <c r="J16" s="97" t="str">
        <f>IF(INPUT_Du_lieu_nhan_vien!H17="","",INPUT_Du_lieu_nhan_vien!H17)</f>
        <v>011938110</v>
      </c>
      <c r="K16" s="95">
        <f>IF(INPUT_Du_lieu_nhan_vien!I17="","",INPUT_Du_lieu_nhan_vien!I17)</f>
        <v>39636</v>
      </c>
      <c r="L16" s="96">
        <f t="shared" si="2"/>
        <v>7</v>
      </c>
      <c r="M16" s="96" t="str">
        <f>IF(INPUT_Du_lieu_nhan_vien!J17="","",INPUT_Du_lieu_nhan_vien!J17)</f>
        <v>Hà Nội</v>
      </c>
      <c r="N16" s="94" t="str">
        <f>IF(INPUT_Du_lieu_nhan_vien!O17="","",INPUT_Du_lieu_nhan_vien!O17)</f>
        <v/>
      </c>
      <c r="O16" s="96" t="str">
        <f>IF(INPUT_Du_lieu_nhan_vien!S17="","",INPUT_Du_lieu_nhan_vien!S17)</f>
        <v xml:space="preserve">Số 7 Phan Bội Châu, Hoàn Kiếm, HN </v>
      </c>
      <c r="P16" s="94" t="str">
        <f>IF(INPUT_Du_lieu_nhan_vien!P17="","",INPUT_Du_lieu_nhan_vien!P17)</f>
        <v>04 3 824 4583</v>
      </c>
      <c r="Q16" s="97" t="str">
        <f>IF(INPUT_Du_lieu_nhan_vien!Q17="","",INPUT_Du_lieu_nhan_vien!Q17)</f>
        <v>091 234 9018
 0122 331 3773</v>
      </c>
      <c r="R16" s="96" t="str">
        <f>IF(INPUT_Du_lieu_nhan_vien!U17="","",INPUT_Du_lieu_nhan_vien!U17)</f>
        <v/>
      </c>
      <c r="S16" s="96" t="str">
        <f>IF(INPUT_Du_lieu_nhan_vien!W17="","",INPUT_Du_lieu_nhan_vien!W17)</f>
        <v/>
      </c>
      <c r="T16" s="97" t="str">
        <f>IF(INPUT_Du_lieu_nhan_vien!L17="","",INPUT_Du_lieu_nhan_vien!L17)</f>
        <v>ĐH Shinawatra - Newzeland</v>
      </c>
      <c r="U16" s="94" t="str">
        <f>IF(INPUT_Du_lieu_nhan_vien!K17="","",INPUT_Du_lieu_nhan_vien!K17)</f>
        <v>Đại học</v>
      </c>
      <c r="V16" s="97" t="str">
        <f>IF(INPUT_Du_lieu_nhan_vien!M17="","",INPUT_Du_lieu_nhan_vien!M17)</f>
        <v/>
      </c>
      <c r="Y16" s="95">
        <f>IF(INPUT_Du_lieu_nhan_vien!AH17="","",INPUT_Du_lieu_nhan_vien!AH17)</f>
        <v>40017</v>
      </c>
      <c r="Z16" s="96">
        <f t="shared" si="3"/>
        <v>7</v>
      </c>
      <c r="AA16" s="96">
        <f t="shared" si="4"/>
        <v>2009</v>
      </c>
      <c r="AB16" s="95" t="str">
        <f>IF(INPUT_Du_lieu_nhan_vien!AM17="","",INPUT_Du_lieu_nhan_vien!AM17)</f>
        <v/>
      </c>
      <c r="AC16" s="96" t="str">
        <f t="shared" si="5"/>
        <v/>
      </c>
      <c r="AD16" s="96" t="str">
        <f t="shared" si="6"/>
        <v/>
      </c>
      <c r="AE16" s="96" t="str">
        <f>IF(INPUT_Du_lieu_nhan_vien!AJ17="","",INPUT_Du_lieu_nhan_vien!AJ17)</f>
        <v>Nghỉ việc</v>
      </c>
    </row>
    <row r="17" spans="1:31" ht="18.75" customHeight="1" x14ac:dyDescent="0.2">
      <c r="A17" s="91">
        <v>16</v>
      </c>
      <c r="B17" s="92">
        <f>INPUT_Du_lieu_nhan_vien!A18</f>
        <v>10016</v>
      </c>
      <c r="C17" s="93" t="str">
        <f>IF(INPUT_Du_lieu_nhan_vien!B18="","",INPUT_Du_lieu_nhan_vien!B18)</f>
        <v>Nguyễn Bảo</v>
      </c>
      <c r="D17" s="93" t="str">
        <f>IF(INPUT_Du_lieu_nhan_vien!C18="","",INPUT_Du_lieu_nhan_vien!C18)</f>
        <v>Thúy</v>
      </c>
      <c r="E17" s="94" t="str">
        <f>IF(INPUT_Du_lieu_nhan_vien!D18="","",INPUT_Du_lieu_nhan_vien!D18)</f>
        <v>Nữ</v>
      </c>
      <c r="F17" s="95">
        <f>IF(INPUT_Du_lieu_nhan_vien!E18="","",INPUT_Du_lieu_nhan_vien!E18)</f>
        <v>28826</v>
      </c>
      <c r="G17" s="96">
        <f t="shared" si="0"/>
        <v>12</v>
      </c>
      <c r="H17" s="96">
        <f t="shared" si="1"/>
        <v>1978</v>
      </c>
      <c r="I17" s="96" t="str">
        <f>IF(INPUT_Du_lieu_nhan_vien!G18="","",INPUT_Du_lieu_nhan_vien!G18)</f>
        <v xml:space="preserve">Hà Nội </v>
      </c>
      <c r="J17" s="97" t="str">
        <f>IF(INPUT_Du_lieu_nhan_vien!H18="","",INPUT_Du_lieu_nhan_vien!H18)</f>
        <v>011785320</v>
      </c>
      <c r="K17" s="95">
        <f>IF(INPUT_Du_lieu_nhan_vien!I18="","",INPUT_Du_lieu_nhan_vien!I18)</f>
        <v>36819</v>
      </c>
      <c r="L17" s="96">
        <f t="shared" si="2"/>
        <v>10</v>
      </c>
      <c r="M17" s="96" t="str">
        <f>IF(INPUT_Du_lieu_nhan_vien!J18="","",INPUT_Du_lieu_nhan_vien!J18)</f>
        <v>Hà Nội</v>
      </c>
      <c r="N17" s="94" t="str">
        <f>IF(INPUT_Du_lieu_nhan_vien!O18="","",INPUT_Du_lieu_nhan_vien!O18)</f>
        <v>thuynb@topica.edu.vn</v>
      </c>
      <c r="O17" s="96" t="str">
        <f>IF(INPUT_Du_lieu_nhan_vien!S18="","",INPUT_Du_lieu_nhan_vien!S18)</f>
        <v xml:space="preserve">Số 4 Ngõ 133 Phùng Khoang, Từ Liêm, Hà Nội </v>
      </c>
      <c r="P17" s="94" t="str">
        <f>IF(INPUT_Du_lieu_nhan_vien!P18="","",INPUT_Du_lieu_nhan_vien!P18)</f>
        <v/>
      </c>
      <c r="Q17" s="97" t="str">
        <f>IF(INPUT_Du_lieu_nhan_vien!Q18="","",INPUT_Du_lieu_nhan_vien!Q18)</f>
        <v>0912 233 223</v>
      </c>
      <c r="R17" s="96" t="str">
        <f>IF(INPUT_Du_lieu_nhan_vien!U18="","",INPUT_Du_lieu_nhan_vien!U18)</f>
        <v/>
      </c>
      <c r="S17" s="96" t="str">
        <f>IF(INPUT_Du_lieu_nhan_vien!W18="","",INPUT_Du_lieu_nhan_vien!W18)</f>
        <v/>
      </c>
      <c r="T17" s="97" t="str">
        <f>IF(INPUT_Du_lieu_nhan_vien!L18="","",INPUT_Du_lieu_nhan_vien!L18)</f>
        <v>ĐH Hà Nội</v>
      </c>
      <c r="U17" s="94" t="str">
        <f>IF(INPUT_Du_lieu_nhan_vien!K18="","",INPUT_Du_lieu_nhan_vien!K18)</f>
        <v>Đại học</v>
      </c>
      <c r="V17" s="97" t="str">
        <f>IF(INPUT_Du_lieu_nhan_vien!M18="","",INPUT_Du_lieu_nhan_vien!M18)</f>
        <v/>
      </c>
      <c r="Y17" s="95">
        <f>IF(INPUT_Du_lieu_nhan_vien!AH18="","",INPUT_Du_lieu_nhan_vien!AH18)</f>
        <v>40035</v>
      </c>
      <c r="Z17" s="96">
        <f t="shared" si="3"/>
        <v>8</v>
      </c>
      <c r="AA17" s="96">
        <f t="shared" si="4"/>
        <v>2009</v>
      </c>
      <c r="AB17" s="95" t="str">
        <f>IF(INPUT_Du_lieu_nhan_vien!AM18="","",INPUT_Du_lieu_nhan_vien!AM18)</f>
        <v/>
      </c>
      <c r="AC17" s="96" t="str">
        <f t="shared" si="5"/>
        <v/>
      </c>
      <c r="AD17" s="96" t="str">
        <f t="shared" si="6"/>
        <v/>
      </c>
      <c r="AE17" s="96" t="str">
        <f>IF(INPUT_Du_lieu_nhan_vien!AJ18="","",INPUT_Du_lieu_nhan_vien!AJ18)</f>
        <v>Chính thức</v>
      </c>
    </row>
    <row r="18" spans="1:31" ht="18.75" customHeight="1" x14ac:dyDescent="0.2">
      <c r="A18" s="91">
        <v>17</v>
      </c>
      <c r="B18" s="92">
        <f>INPUT_Du_lieu_nhan_vien!A19</f>
        <v>10017</v>
      </c>
      <c r="C18" s="93" t="str">
        <f>IF(INPUT_Du_lieu_nhan_vien!B19="","",INPUT_Du_lieu_nhan_vien!B19)</f>
        <v>Nguyễn Đình</v>
      </c>
      <c r="D18" s="93" t="str">
        <f>IF(INPUT_Du_lieu_nhan_vien!C19="","",INPUT_Du_lieu_nhan_vien!C19)</f>
        <v>Thông</v>
      </c>
      <c r="E18" s="94" t="str">
        <f>IF(INPUT_Du_lieu_nhan_vien!D19="","",INPUT_Du_lieu_nhan_vien!D19)</f>
        <v>Nam</v>
      </c>
      <c r="F18" s="95">
        <f>IF(INPUT_Du_lieu_nhan_vien!E19="","",INPUT_Du_lieu_nhan_vien!E19)</f>
        <v>30356</v>
      </c>
      <c r="G18" s="96">
        <f t="shared" si="0"/>
        <v>2</v>
      </c>
      <c r="H18" s="96">
        <f t="shared" si="1"/>
        <v>1983</v>
      </c>
      <c r="I18" s="96" t="str">
        <f>IF(INPUT_Du_lieu_nhan_vien!G19="","",INPUT_Du_lieu_nhan_vien!G19)</f>
        <v xml:space="preserve">Hải Phòng </v>
      </c>
      <c r="J18" s="97" t="str">
        <f>IF(INPUT_Du_lieu_nhan_vien!H19="","",INPUT_Du_lieu_nhan_vien!H19)</f>
        <v>031151039</v>
      </c>
      <c r="K18" s="95">
        <f>IF(INPUT_Du_lieu_nhan_vien!I19="","",INPUT_Du_lieu_nhan_vien!I19)</f>
        <v>39442</v>
      </c>
      <c r="L18" s="96">
        <f t="shared" si="2"/>
        <v>12</v>
      </c>
      <c r="M18" s="96" t="str">
        <f>IF(INPUT_Du_lieu_nhan_vien!J19="","",INPUT_Du_lieu_nhan_vien!J19)</f>
        <v>Hải Phòng</v>
      </c>
      <c r="N18" s="94" t="str">
        <f>IF(INPUT_Du_lieu_nhan_vien!O19="","",INPUT_Du_lieu_nhan_vien!O19)</f>
        <v>thongnd@topica.edu.vn</v>
      </c>
      <c r="O18" s="96" t="str">
        <f>IF(INPUT_Du_lieu_nhan_vien!S19="","",INPUT_Du_lieu_nhan_vien!S19)</f>
        <v xml:space="preserve">36/274 Hàng Kênh, Lê Chân, Hải Phòng </v>
      </c>
      <c r="P18" s="94" t="str">
        <f>IF(INPUT_Du_lieu_nhan_vien!P19="","",INPUT_Du_lieu_nhan_vien!P19)</f>
        <v>0313 853 605</v>
      </c>
      <c r="Q18" s="97" t="str">
        <f>IF(INPUT_Du_lieu_nhan_vien!Q19="","",INPUT_Du_lieu_nhan_vien!Q19)</f>
        <v>0912 343 126</v>
      </c>
      <c r="R18" s="96" t="str">
        <f>IF(INPUT_Du_lieu_nhan_vien!U19="","",INPUT_Du_lieu_nhan_vien!U19)</f>
        <v/>
      </c>
      <c r="S18" s="96" t="str">
        <f>IF(INPUT_Du_lieu_nhan_vien!W19="","",INPUT_Du_lieu_nhan_vien!W19)</f>
        <v/>
      </c>
      <c r="T18" s="97" t="str">
        <f>IF(INPUT_Du_lieu_nhan_vien!L19="","",INPUT_Du_lieu_nhan_vien!L19)</f>
        <v>ĐH Kinh Tế Quốc Dân</v>
      </c>
      <c r="U18" s="94" t="str">
        <f>IF(INPUT_Du_lieu_nhan_vien!K19="","",INPUT_Du_lieu_nhan_vien!K19)</f>
        <v>Đại học</v>
      </c>
      <c r="V18" s="97" t="str">
        <f>IF(INPUT_Du_lieu_nhan_vien!M19="","",INPUT_Du_lieu_nhan_vien!M19)</f>
        <v/>
      </c>
      <c r="Y18" s="95">
        <f>IF(INPUT_Du_lieu_nhan_vien!AH19="","",INPUT_Du_lieu_nhan_vien!AH19)</f>
        <v>40030</v>
      </c>
      <c r="Z18" s="96">
        <f t="shared" si="3"/>
        <v>8</v>
      </c>
      <c r="AA18" s="96">
        <f t="shared" si="4"/>
        <v>2009</v>
      </c>
      <c r="AB18" s="95">
        <f>IF(INPUT_Du_lieu_nhan_vien!AM19="","",INPUT_Du_lieu_nhan_vien!AM19)</f>
        <v>40822</v>
      </c>
      <c r="AC18" s="96">
        <f t="shared" si="5"/>
        <v>10</v>
      </c>
      <c r="AD18" s="96">
        <f t="shared" si="6"/>
        <v>2011</v>
      </c>
      <c r="AE18" s="96" t="str">
        <f>IF(INPUT_Du_lieu_nhan_vien!AJ19="","",INPUT_Du_lieu_nhan_vien!AJ19)</f>
        <v>Nghỉ việc</v>
      </c>
    </row>
    <row r="19" spans="1:31" ht="18.75" customHeight="1" x14ac:dyDescent="0.2">
      <c r="A19" s="91">
        <v>18</v>
      </c>
      <c r="B19" s="92">
        <f>INPUT_Du_lieu_nhan_vien!A20</f>
        <v>10018</v>
      </c>
      <c r="C19" s="93" t="str">
        <f>IF(INPUT_Du_lieu_nhan_vien!B20="","",INPUT_Du_lieu_nhan_vien!B20)</f>
        <v>Nguyễn Hoàng</v>
      </c>
      <c r="D19" s="93" t="str">
        <f>IF(INPUT_Du_lieu_nhan_vien!C20="","",INPUT_Du_lieu_nhan_vien!C20)</f>
        <v>Lan</v>
      </c>
      <c r="E19" s="94" t="str">
        <f>IF(INPUT_Du_lieu_nhan_vien!D20="","",INPUT_Du_lieu_nhan_vien!D20)</f>
        <v>Nữ</v>
      </c>
      <c r="F19" s="95">
        <f>IF(INPUT_Du_lieu_nhan_vien!E20="","",INPUT_Du_lieu_nhan_vien!E20)</f>
        <v>28433</v>
      </c>
      <c r="G19" s="96">
        <f t="shared" si="0"/>
        <v>11</v>
      </c>
      <c r="H19" s="96">
        <f t="shared" si="1"/>
        <v>1977</v>
      </c>
      <c r="I19" s="96" t="str">
        <f>IF(INPUT_Du_lieu_nhan_vien!G20="","",INPUT_Du_lieu_nhan_vien!G20)</f>
        <v xml:space="preserve">Hà Nội </v>
      </c>
      <c r="J19" s="97" t="str">
        <f>IF(INPUT_Du_lieu_nhan_vien!H20="","",INPUT_Du_lieu_nhan_vien!H20)</f>
        <v>011896204</v>
      </c>
      <c r="K19" s="95">
        <f>IF(INPUT_Du_lieu_nhan_vien!I20="","",INPUT_Du_lieu_nhan_vien!I20)</f>
        <v>39608</v>
      </c>
      <c r="L19" s="96">
        <f t="shared" si="2"/>
        <v>6</v>
      </c>
      <c r="M19" s="96" t="str">
        <f>IF(INPUT_Du_lieu_nhan_vien!J20="","",INPUT_Du_lieu_nhan_vien!J20)</f>
        <v>Hà Nội</v>
      </c>
      <c r="N19" s="94" t="str">
        <f>IF(INPUT_Du_lieu_nhan_vien!O20="","",INPUT_Du_lieu_nhan_vien!O20)</f>
        <v/>
      </c>
      <c r="O19" s="96" t="str">
        <f>IF(INPUT_Du_lieu_nhan_vien!S20="","",INPUT_Du_lieu_nhan_vien!S20)</f>
        <v xml:space="preserve">C8, Khu văn phòng chính phủ Hoàng Cầu </v>
      </c>
      <c r="P19" s="94" t="str">
        <f>IF(INPUT_Du_lieu_nhan_vien!P20="","",INPUT_Du_lieu_nhan_vien!P20)</f>
        <v/>
      </c>
      <c r="Q19" s="97" t="str">
        <f>IF(INPUT_Du_lieu_nhan_vien!Q20="","",INPUT_Du_lieu_nhan_vien!Q20)</f>
        <v>0904239239</v>
      </c>
      <c r="R19" s="96" t="str">
        <f>IF(INPUT_Du_lieu_nhan_vien!U20="","",INPUT_Du_lieu_nhan_vien!U20)</f>
        <v/>
      </c>
      <c r="S19" s="96" t="str">
        <f>IF(INPUT_Du_lieu_nhan_vien!W20="","",INPUT_Du_lieu_nhan_vien!W20)</f>
        <v/>
      </c>
      <c r="T19" s="97" t="str">
        <f>IF(INPUT_Du_lieu_nhan_vien!L20="","",INPUT_Du_lieu_nhan_vien!L20)</f>
        <v>ĐH Kinh Tế Quốc Dân</v>
      </c>
      <c r="U19" s="94" t="str">
        <f>IF(INPUT_Du_lieu_nhan_vien!K20="","",INPUT_Du_lieu_nhan_vien!K20)</f>
        <v>Đại học</v>
      </c>
      <c r="V19" s="97" t="str">
        <f>IF(INPUT_Du_lieu_nhan_vien!M20="","",INPUT_Du_lieu_nhan_vien!M20)</f>
        <v/>
      </c>
      <c r="Y19" s="95" t="str">
        <f>IF(INPUT_Du_lieu_nhan_vien!AH20="","",INPUT_Du_lieu_nhan_vien!AH20)</f>
        <v/>
      </c>
      <c r="Z19" s="96" t="str">
        <f t="shared" si="3"/>
        <v/>
      </c>
      <c r="AA19" s="96" t="str">
        <f t="shared" si="4"/>
        <v/>
      </c>
      <c r="AB19" s="95" t="str">
        <f>IF(INPUT_Du_lieu_nhan_vien!AM20="","",INPUT_Du_lieu_nhan_vien!AM20)</f>
        <v/>
      </c>
      <c r="AC19" s="96" t="str">
        <f t="shared" si="5"/>
        <v/>
      </c>
      <c r="AD19" s="96" t="str">
        <f t="shared" si="6"/>
        <v/>
      </c>
      <c r="AE19" s="96" t="str">
        <f>IF(INPUT_Du_lieu_nhan_vien!AJ20="","",INPUT_Du_lieu_nhan_vien!AJ20)</f>
        <v>Nghỉ việc</v>
      </c>
    </row>
    <row r="20" spans="1:31" ht="18.75" customHeight="1" x14ac:dyDescent="0.2">
      <c r="A20" s="91">
        <v>19</v>
      </c>
      <c r="B20" s="92">
        <f>INPUT_Du_lieu_nhan_vien!A21</f>
        <v>10019</v>
      </c>
      <c r="C20" s="93" t="str">
        <f>IF(INPUT_Du_lieu_nhan_vien!B21="","",INPUT_Du_lieu_nhan_vien!B21)</f>
        <v>Đặng Mỹ</v>
      </c>
      <c r="D20" s="93" t="str">
        <f>IF(INPUT_Du_lieu_nhan_vien!C21="","",INPUT_Du_lieu_nhan_vien!C21)</f>
        <v>Châu</v>
      </c>
      <c r="E20" s="94" t="str">
        <f>IF(INPUT_Du_lieu_nhan_vien!D21="","",INPUT_Du_lieu_nhan_vien!D21)</f>
        <v>Nữ</v>
      </c>
      <c r="F20" s="95">
        <f>IF(INPUT_Du_lieu_nhan_vien!E21="","",INPUT_Du_lieu_nhan_vien!E21)</f>
        <v>26687</v>
      </c>
      <c r="G20" s="96">
        <f t="shared" si="0"/>
        <v>1</v>
      </c>
      <c r="H20" s="96">
        <f t="shared" si="1"/>
        <v>1973</v>
      </c>
      <c r="I20" s="96" t="str">
        <f>IF(INPUT_Du_lieu_nhan_vien!G21="","",INPUT_Du_lieu_nhan_vien!G21)</f>
        <v xml:space="preserve">HCM </v>
      </c>
      <c r="J20" s="97" t="str">
        <f>IF(INPUT_Du_lieu_nhan_vien!H21="","",INPUT_Du_lieu_nhan_vien!H21)</f>
        <v>024657253</v>
      </c>
      <c r="K20" s="95">
        <f>IF(INPUT_Du_lieu_nhan_vien!I21="","",INPUT_Du_lieu_nhan_vien!I21)</f>
        <v>39113</v>
      </c>
      <c r="L20" s="96">
        <f t="shared" si="2"/>
        <v>1</v>
      </c>
      <c r="M20" s="96" t="str">
        <f>IF(INPUT_Du_lieu_nhan_vien!J21="","",INPUT_Du_lieu_nhan_vien!J21)</f>
        <v>HCM</v>
      </c>
      <c r="N20" s="94" t="str">
        <f>IF(INPUT_Du_lieu_nhan_vien!O21="","",INPUT_Du_lieu_nhan_vien!O21)</f>
        <v>chaudm@topica.edu.vn</v>
      </c>
      <c r="O20" s="96" t="str">
        <f>IF(INPUT_Du_lieu_nhan_vien!S21="","",INPUT_Du_lieu_nhan_vien!S21)</f>
        <v xml:space="preserve">7/61/6/25 Đường Thành Thái, P 4. Quận 10, Hcm </v>
      </c>
      <c r="P20" s="94" t="str">
        <f>IF(INPUT_Du_lieu_nhan_vien!P21="","",INPUT_Du_lieu_nhan_vien!P21)</f>
        <v>08 7304 8488</v>
      </c>
      <c r="Q20" s="97" t="str">
        <f>IF(INPUT_Du_lieu_nhan_vien!Q21="","",INPUT_Du_lieu_nhan_vien!Q21)</f>
        <v>0908 289 320</v>
      </c>
      <c r="R20" s="96" t="str">
        <f>IF(INPUT_Du_lieu_nhan_vien!U21="","",INPUT_Du_lieu_nhan_vien!U21)</f>
        <v/>
      </c>
      <c r="S20" s="96" t="str">
        <f>IF(INPUT_Du_lieu_nhan_vien!W21="","",INPUT_Du_lieu_nhan_vien!W21)</f>
        <v/>
      </c>
      <c r="T20" s="97" t="str">
        <f>IF(INPUT_Du_lieu_nhan_vien!L21="","",INPUT_Du_lieu_nhan_vien!L21)</f>
        <v>Trường Quản Trị Doanh Nghiệp - Thái Lan</v>
      </c>
      <c r="U20" s="94" t="str">
        <f>IF(INPUT_Du_lieu_nhan_vien!K21="","",INPUT_Du_lieu_nhan_vien!K21)</f>
        <v>Thạc sĩ</v>
      </c>
      <c r="V20" s="97" t="str">
        <f>IF(INPUT_Du_lieu_nhan_vien!M21="","",INPUT_Du_lieu_nhan_vien!M21)</f>
        <v/>
      </c>
      <c r="Y20" s="95">
        <f>IF(INPUT_Du_lieu_nhan_vien!AH21="","",INPUT_Du_lieu_nhan_vien!AH21)</f>
        <v>40163</v>
      </c>
      <c r="Z20" s="96">
        <f t="shared" si="3"/>
        <v>12</v>
      </c>
      <c r="AA20" s="96">
        <f t="shared" si="4"/>
        <v>2009</v>
      </c>
      <c r="AB20" s="95" t="str">
        <f>IF(INPUT_Du_lieu_nhan_vien!AM21="","",INPUT_Du_lieu_nhan_vien!AM21)</f>
        <v/>
      </c>
      <c r="AC20" s="96" t="str">
        <f t="shared" si="5"/>
        <v/>
      </c>
      <c r="AD20" s="96" t="str">
        <f t="shared" si="6"/>
        <v/>
      </c>
      <c r="AE20" s="96" t="str">
        <f>IF(INPUT_Du_lieu_nhan_vien!AJ21="","",INPUT_Du_lieu_nhan_vien!AJ21)</f>
        <v>Chính thức</v>
      </c>
    </row>
    <row r="21" spans="1:31" ht="18.75" customHeight="1" x14ac:dyDescent="0.2">
      <c r="A21" s="91">
        <v>20</v>
      </c>
      <c r="B21" s="92">
        <f>INPUT_Du_lieu_nhan_vien!A22</f>
        <v>10020</v>
      </c>
      <c r="C21" s="93" t="str">
        <f>IF(INPUT_Du_lieu_nhan_vien!B22="","",INPUT_Du_lieu_nhan_vien!B22)</f>
        <v>Ngô Thu</v>
      </c>
      <c r="D21" s="93" t="str">
        <f>IF(INPUT_Du_lieu_nhan_vien!C22="","",INPUT_Du_lieu_nhan_vien!C22)</f>
        <v>Thủy</v>
      </c>
      <c r="E21" s="94" t="str">
        <f>IF(INPUT_Du_lieu_nhan_vien!D22="","",INPUT_Du_lieu_nhan_vien!D22)</f>
        <v>Nữ</v>
      </c>
      <c r="F21" s="95">
        <f>IF(INPUT_Du_lieu_nhan_vien!E22="","",INPUT_Du_lieu_nhan_vien!E22)</f>
        <v>29153</v>
      </c>
      <c r="G21" s="96">
        <f t="shared" si="0"/>
        <v>10</v>
      </c>
      <c r="H21" s="96">
        <f t="shared" si="1"/>
        <v>1979</v>
      </c>
      <c r="I21" s="96" t="str">
        <f>IF(INPUT_Du_lieu_nhan_vien!G22="","",INPUT_Du_lieu_nhan_vien!G22)</f>
        <v xml:space="preserve">Hà Nội </v>
      </c>
      <c r="J21" s="97" t="str">
        <f>IF(INPUT_Du_lieu_nhan_vien!H22="","",INPUT_Du_lieu_nhan_vien!H22)</f>
        <v>010284264</v>
      </c>
      <c r="K21" s="95" t="str">
        <f>IF(INPUT_Du_lieu_nhan_vien!I22="","",INPUT_Du_lieu_nhan_vien!I22)</f>
        <v/>
      </c>
      <c r="L21" s="96" t="str">
        <f t="shared" si="2"/>
        <v/>
      </c>
      <c r="M21" s="96" t="str">
        <f>IF(INPUT_Du_lieu_nhan_vien!J22="","",INPUT_Du_lieu_nhan_vien!J22)</f>
        <v>Hà Nội</v>
      </c>
      <c r="N21" s="94" t="str">
        <f>IF(INPUT_Du_lieu_nhan_vien!O22="","",INPUT_Du_lieu_nhan_vien!O22)</f>
        <v/>
      </c>
      <c r="O21" s="96" t="str">
        <f>IF(INPUT_Du_lieu_nhan_vien!S22="","",INPUT_Du_lieu_nhan_vien!S22)</f>
        <v xml:space="preserve">Số 36, Nhà B6 Khu Tập Thể Thành Công, Phường Thành Công, Quận Ba Đình, Hà Nội. </v>
      </c>
      <c r="P21" s="94" t="str">
        <f>IF(INPUT_Du_lieu_nhan_vien!P22="","",INPUT_Du_lieu_nhan_vien!P22)</f>
        <v/>
      </c>
      <c r="Q21" s="97" t="str">
        <f>IF(INPUT_Du_lieu_nhan_vien!Q22="","",INPUT_Du_lieu_nhan_vien!Q22)</f>
        <v>01255 038 658</v>
      </c>
      <c r="R21" s="96" t="str">
        <f>IF(INPUT_Du_lieu_nhan_vien!U22="","",INPUT_Du_lieu_nhan_vien!U22)</f>
        <v/>
      </c>
      <c r="S21" s="96" t="str">
        <f>IF(INPUT_Du_lieu_nhan_vien!W22="","",INPUT_Du_lieu_nhan_vien!W22)</f>
        <v/>
      </c>
      <c r="T21" s="97" t="str">
        <f>IF(INPUT_Du_lieu_nhan_vien!L22="","",INPUT_Du_lieu_nhan_vien!L22)</f>
        <v/>
      </c>
      <c r="U21" s="94" t="str">
        <f>IF(INPUT_Du_lieu_nhan_vien!K22="","",INPUT_Du_lieu_nhan_vien!K22)</f>
        <v/>
      </c>
      <c r="V21" s="97" t="str">
        <f>IF(INPUT_Du_lieu_nhan_vien!M22="","",INPUT_Du_lieu_nhan_vien!M22)</f>
        <v/>
      </c>
      <c r="Y21" s="95">
        <f>IF(INPUT_Du_lieu_nhan_vien!AH22="","",INPUT_Du_lieu_nhan_vien!AH22)</f>
        <v>39814</v>
      </c>
      <c r="Z21" s="96">
        <f t="shared" si="3"/>
        <v>1</v>
      </c>
      <c r="AA21" s="96">
        <f t="shared" si="4"/>
        <v>2009</v>
      </c>
      <c r="AB21" s="95" t="str">
        <f>IF(INPUT_Du_lieu_nhan_vien!AM22="","",INPUT_Du_lieu_nhan_vien!AM22)</f>
        <v/>
      </c>
      <c r="AC21" s="96" t="str">
        <f t="shared" si="5"/>
        <v/>
      </c>
      <c r="AD21" s="96" t="str">
        <f t="shared" si="6"/>
        <v/>
      </c>
      <c r="AE21" s="96" t="str">
        <f>IF(INPUT_Du_lieu_nhan_vien!AJ22="","",INPUT_Du_lieu_nhan_vien!AJ22)</f>
        <v>Chính thức</v>
      </c>
    </row>
    <row r="22" spans="1:31" ht="18.75" customHeight="1" x14ac:dyDescent="0.2">
      <c r="A22" s="91">
        <v>21</v>
      </c>
      <c r="B22" s="92">
        <f>INPUT_Du_lieu_nhan_vien!A23</f>
        <v>10021</v>
      </c>
      <c r="C22" s="93" t="str">
        <f>IF(INPUT_Du_lieu_nhan_vien!B23="","",INPUT_Du_lieu_nhan_vien!B23)</f>
        <v>Nguyễn Thị Phương</v>
      </c>
      <c r="D22" s="93" t="str">
        <f>IF(INPUT_Du_lieu_nhan_vien!C23="","",INPUT_Du_lieu_nhan_vien!C23)</f>
        <v>Thảo</v>
      </c>
      <c r="E22" s="94" t="str">
        <f>IF(INPUT_Du_lieu_nhan_vien!D23="","",INPUT_Du_lieu_nhan_vien!D23)</f>
        <v>Nữ</v>
      </c>
      <c r="F22" s="95">
        <f>IF(INPUT_Du_lieu_nhan_vien!E23="","",INPUT_Du_lieu_nhan_vien!E23)</f>
        <v>27281</v>
      </c>
      <c r="G22" s="96">
        <f t="shared" si="0"/>
        <v>9</v>
      </c>
      <c r="H22" s="96">
        <f t="shared" si="1"/>
        <v>1974</v>
      </c>
      <c r="I22" s="96" t="str">
        <f>IF(INPUT_Du_lieu_nhan_vien!G23="","",INPUT_Du_lieu_nhan_vien!G23)</f>
        <v xml:space="preserve">Hà Nội </v>
      </c>
      <c r="J22" s="97" t="str">
        <f>IF(INPUT_Du_lieu_nhan_vien!H23="","",INPUT_Du_lieu_nhan_vien!H23)</f>
        <v>011674925</v>
      </c>
      <c r="K22" s="95">
        <f>IF(INPUT_Du_lieu_nhan_vien!I23="","",INPUT_Du_lieu_nhan_vien!I23)</f>
        <v>39244</v>
      </c>
      <c r="L22" s="96">
        <f t="shared" si="2"/>
        <v>6</v>
      </c>
      <c r="M22" s="96" t="str">
        <f>IF(INPUT_Du_lieu_nhan_vien!J23="","",INPUT_Du_lieu_nhan_vien!J23)</f>
        <v>Hà Nội</v>
      </c>
      <c r="N22" s="94" t="str">
        <f>IF(INPUT_Du_lieu_nhan_vien!O23="","",INPUT_Du_lieu_nhan_vien!O23)</f>
        <v>thaonp@topica.edu.vn</v>
      </c>
      <c r="O22" s="96" t="str">
        <f>IF(INPUT_Du_lieu_nhan_vien!S23="","",INPUT_Du_lieu_nhan_vien!S23)</f>
        <v xml:space="preserve">P509, G23, Thành Công, Ba Đình, HN </v>
      </c>
      <c r="P22" s="94" t="str">
        <f>IF(INPUT_Du_lieu_nhan_vien!P23="","",INPUT_Du_lieu_nhan_vien!P23)</f>
        <v>0437530410</v>
      </c>
      <c r="Q22" s="97" t="str">
        <f>IF(INPUT_Du_lieu_nhan_vien!Q23="","",INPUT_Du_lieu_nhan_vien!Q23)</f>
        <v>0912 044 958</v>
      </c>
      <c r="R22" s="96" t="str">
        <f>IF(INPUT_Du_lieu_nhan_vien!U23="","",INPUT_Du_lieu_nhan_vien!U23)</f>
        <v/>
      </c>
      <c r="S22" s="96" t="str">
        <f>IF(INPUT_Du_lieu_nhan_vien!W23="","",INPUT_Du_lieu_nhan_vien!W23)</f>
        <v/>
      </c>
      <c r="T22" s="97" t="str">
        <f>IF(INPUT_Du_lieu_nhan_vien!L23="","",INPUT_Du_lieu_nhan_vien!L23)</f>
        <v xml:space="preserve">ĐH Monash </v>
      </c>
      <c r="U22" s="94" t="str">
        <f>IF(INPUT_Du_lieu_nhan_vien!K23="","",INPUT_Du_lieu_nhan_vien!K23)</f>
        <v>Thạc sĩ</v>
      </c>
      <c r="V22" s="97" t="str">
        <f>IF(INPUT_Du_lieu_nhan_vien!M23="","",INPUT_Du_lieu_nhan_vien!M23)</f>
        <v>Tài chính</v>
      </c>
      <c r="Y22" s="95">
        <f>IF(INPUT_Du_lieu_nhan_vien!AH23="","",INPUT_Du_lieu_nhan_vien!AH23)</f>
        <v>40989</v>
      </c>
      <c r="Z22" s="96">
        <f t="shared" si="3"/>
        <v>3</v>
      </c>
      <c r="AA22" s="96">
        <f t="shared" si="4"/>
        <v>2012</v>
      </c>
      <c r="AB22" s="95" t="str">
        <f>IF(INPUT_Du_lieu_nhan_vien!AM23="","",INPUT_Du_lieu_nhan_vien!AM23)</f>
        <v/>
      </c>
      <c r="AC22" s="96" t="str">
        <f t="shared" si="5"/>
        <v/>
      </c>
      <c r="AD22" s="96" t="str">
        <f t="shared" si="6"/>
        <v/>
      </c>
      <c r="AE22" s="96" t="str">
        <f>IF(INPUT_Du_lieu_nhan_vien!AJ23="","",INPUT_Du_lieu_nhan_vien!AJ23)</f>
        <v>Chính thức</v>
      </c>
    </row>
    <row r="23" spans="1:31" ht="18.75" customHeight="1" x14ac:dyDescent="0.2">
      <c r="A23" s="91">
        <v>22</v>
      </c>
      <c r="B23" s="92">
        <f>INPUT_Du_lieu_nhan_vien!A24</f>
        <v>10030</v>
      </c>
      <c r="C23" s="93" t="str">
        <f>IF(INPUT_Du_lieu_nhan_vien!B24="","",INPUT_Du_lieu_nhan_vien!B24)</f>
        <v>Nguyễn Thị</v>
      </c>
      <c r="D23" s="93" t="str">
        <f>IF(INPUT_Du_lieu_nhan_vien!C24="","",INPUT_Du_lieu_nhan_vien!C24)</f>
        <v>Huyền</v>
      </c>
      <c r="E23" s="94" t="str">
        <f>IF(INPUT_Du_lieu_nhan_vien!D24="","",INPUT_Du_lieu_nhan_vien!D24)</f>
        <v>Nữ</v>
      </c>
      <c r="F23" s="95">
        <f>IF(INPUT_Du_lieu_nhan_vien!E24="","",INPUT_Du_lieu_nhan_vien!E24)</f>
        <v>31232</v>
      </c>
      <c r="G23" s="96">
        <f t="shared" si="0"/>
        <v>7</v>
      </c>
      <c r="H23" s="96">
        <f t="shared" si="1"/>
        <v>1985</v>
      </c>
      <c r="I23" s="96" t="str">
        <f>IF(INPUT_Du_lieu_nhan_vien!G24="","",INPUT_Du_lieu_nhan_vien!G24)</f>
        <v/>
      </c>
      <c r="J23" s="97" t="str">
        <f>IF(INPUT_Du_lieu_nhan_vien!H24="","",INPUT_Du_lieu_nhan_vien!H24)</f>
        <v>031269582</v>
      </c>
      <c r="K23" s="95">
        <f>IF(INPUT_Du_lieu_nhan_vien!I24="","",INPUT_Du_lieu_nhan_vien!I24)</f>
        <v>37944</v>
      </c>
      <c r="L23" s="96">
        <f t="shared" si="2"/>
        <v>11</v>
      </c>
      <c r="M23" s="96" t="str">
        <f>IF(INPUT_Du_lieu_nhan_vien!J24="","",INPUT_Du_lieu_nhan_vien!J24)</f>
        <v>Hải Phòng</v>
      </c>
      <c r="N23" s="94">
        <f>IF(INPUT_Du_lieu_nhan_vien!O24="","",INPUT_Du_lieu_nhan_vien!O24)</f>
        <v>0</v>
      </c>
      <c r="O23" s="96" t="str">
        <f>IF(INPUT_Du_lieu_nhan_vien!S24="","",INPUT_Du_lieu_nhan_vien!S24)</f>
        <v/>
      </c>
      <c r="P23" s="94" t="str">
        <f>IF(INPUT_Du_lieu_nhan_vien!P24="","",INPUT_Du_lieu_nhan_vien!P24)</f>
        <v/>
      </c>
      <c r="Q23" s="97" t="str">
        <f>IF(INPUT_Du_lieu_nhan_vien!Q24="","",INPUT_Du_lieu_nhan_vien!Q24)</f>
        <v/>
      </c>
      <c r="R23" s="96">
        <f>IF(INPUT_Du_lieu_nhan_vien!U24="","",INPUT_Du_lieu_nhan_vien!U24)</f>
        <v>0</v>
      </c>
      <c r="S23" s="96">
        <f>IF(INPUT_Du_lieu_nhan_vien!W24="","",INPUT_Du_lieu_nhan_vien!W24)</f>
        <v>0</v>
      </c>
      <c r="T23" s="97" t="str">
        <f>IF(INPUT_Du_lieu_nhan_vien!L24="","",INPUT_Du_lieu_nhan_vien!L24)</f>
        <v/>
      </c>
      <c r="U23" s="94" t="str">
        <f>IF(INPUT_Du_lieu_nhan_vien!K24="","",INPUT_Du_lieu_nhan_vien!K24)</f>
        <v>ĐH</v>
      </c>
      <c r="V23" s="97">
        <f>IF(INPUT_Du_lieu_nhan_vien!M24="","",INPUT_Du_lieu_nhan_vien!M24)</f>
        <v>0</v>
      </c>
      <c r="Y23" s="95" t="str">
        <f>IF(INPUT_Du_lieu_nhan_vien!AH24="","",INPUT_Du_lieu_nhan_vien!AH24)</f>
        <v/>
      </c>
      <c r="Z23" s="96" t="str">
        <f t="shared" si="3"/>
        <v/>
      </c>
      <c r="AA23" s="96" t="str">
        <f t="shared" si="4"/>
        <v/>
      </c>
      <c r="AB23" s="95" t="str">
        <f>IF(INPUT_Du_lieu_nhan_vien!AM24="","",INPUT_Du_lieu_nhan_vien!AM24)</f>
        <v/>
      </c>
      <c r="AC23" s="96" t="str">
        <f t="shared" si="5"/>
        <v/>
      </c>
      <c r="AD23" s="96" t="str">
        <f t="shared" si="6"/>
        <v/>
      </c>
      <c r="AE23" s="96" t="str">
        <f>IF(INPUT_Du_lieu_nhan_vien!AJ24="","",INPUT_Du_lieu_nhan_vien!AJ24)</f>
        <v>Nghỉ việc</v>
      </c>
    </row>
    <row r="24" spans="1:31" ht="18.75" customHeight="1" x14ac:dyDescent="0.2">
      <c r="A24" s="91">
        <v>23</v>
      </c>
      <c r="B24" s="92">
        <f>INPUT_Du_lieu_nhan_vien!A25</f>
        <v>10030</v>
      </c>
      <c r="C24" s="93" t="str">
        <f>IF(INPUT_Du_lieu_nhan_vien!B25="","",INPUT_Du_lieu_nhan_vien!B25)</f>
        <v>Nguyễn Thị</v>
      </c>
      <c r="D24" s="93" t="str">
        <f>IF(INPUT_Du_lieu_nhan_vien!C25="","",INPUT_Du_lieu_nhan_vien!C25)</f>
        <v>Huyền</v>
      </c>
      <c r="E24" s="94" t="str">
        <f>IF(INPUT_Du_lieu_nhan_vien!D25="","",INPUT_Du_lieu_nhan_vien!D25)</f>
        <v>Nữ</v>
      </c>
      <c r="F24" s="95">
        <f>IF(INPUT_Du_lieu_nhan_vien!E25="","",INPUT_Du_lieu_nhan_vien!E25)</f>
        <v>31232</v>
      </c>
      <c r="G24" s="96">
        <f t="shared" si="0"/>
        <v>7</v>
      </c>
      <c r="H24" s="96">
        <f t="shared" si="1"/>
        <v>1985</v>
      </c>
      <c r="I24" s="96" t="str">
        <f>IF(INPUT_Du_lieu_nhan_vien!G25="","",INPUT_Du_lieu_nhan_vien!G25)</f>
        <v xml:space="preserve"> </v>
      </c>
      <c r="J24" s="97" t="str">
        <f>IF(INPUT_Du_lieu_nhan_vien!H25="","",INPUT_Du_lieu_nhan_vien!H25)</f>
        <v>031269582</v>
      </c>
      <c r="K24" s="95">
        <f>IF(INPUT_Du_lieu_nhan_vien!I25="","",INPUT_Du_lieu_nhan_vien!I25)</f>
        <v>37944</v>
      </c>
      <c r="L24" s="96">
        <f t="shared" si="2"/>
        <v>11</v>
      </c>
      <c r="M24" s="96" t="str">
        <f>IF(INPUT_Du_lieu_nhan_vien!J25="","",INPUT_Du_lieu_nhan_vien!J25)</f>
        <v>CA Hải Phòng</v>
      </c>
      <c r="N24" s="94" t="str">
        <f>IF(INPUT_Du_lieu_nhan_vien!O25="","",INPUT_Du_lieu_nhan_vien!O25)</f>
        <v/>
      </c>
      <c r="O24" s="96" t="str">
        <f>IF(INPUT_Du_lieu_nhan_vien!S25="","",INPUT_Du_lieu_nhan_vien!S25)</f>
        <v xml:space="preserve"> </v>
      </c>
      <c r="P24" s="94" t="str">
        <f>IF(INPUT_Du_lieu_nhan_vien!P25="","",INPUT_Du_lieu_nhan_vien!P25)</f>
        <v/>
      </c>
      <c r="Q24" s="97" t="str">
        <f>IF(INPUT_Du_lieu_nhan_vien!Q25="","",INPUT_Du_lieu_nhan_vien!Q25)</f>
        <v/>
      </c>
      <c r="R24" s="96" t="str">
        <f>IF(INPUT_Du_lieu_nhan_vien!U25="","",INPUT_Du_lieu_nhan_vien!U25)</f>
        <v/>
      </c>
      <c r="S24" s="96" t="str">
        <f>IF(INPUT_Du_lieu_nhan_vien!W25="","",INPUT_Du_lieu_nhan_vien!W25)</f>
        <v/>
      </c>
      <c r="T24" s="97" t="str">
        <f>IF(INPUT_Du_lieu_nhan_vien!L25="","",INPUT_Du_lieu_nhan_vien!L25)</f>
        <v/>
      </c>
      <c r="U24" s="94" t="str">
        <f>IF(INPUT_Du_lieu_nhan_vien!K25="","",INPUT_Du_lieu_nhan_vien!K25)</f>
        <v>Đại học</v>
      </c>
      <c r="V24" s="97" t="str">
        <f>IF(INPUT_Du_lieu_nhan_vien!M25="","",INPUT_Du_lieu_nhan_vien!M25)</f>
        <v/>
      </c>
      <c r="Y24" s="95" t="str">
        <f>IF(INPUT_Du_lieu_nhan_vien!AH25="","",INPUT_Du_lieu_nhan_vien!AH25)</f>
        <v/>
      </c>
      <c r="Z24" s="96" t="str">
        <f t="shared" si="3"/>
        <v/>
      </c>
      <c r="AA24" s="96" t="str">
        <f t="shared" si="4"/>
        <v/>
      </c>
      <c r="AB24" s="95" t="str">
        <f>IF(INPUT_Du_lieu_nhan_vien!AM25="","",INPUT_Du_lieu_nhan_vien!AM25)</f>
        <v/>
      </c>
      <c r="AC24" s="96" t="str">
        <f t="shared" si="5"/>
        <v/>
      </c>
      <c r="AD24" s="96" t="str">
        <f t="shared" si="6"/>
        <v/>
      </c>
      <c r="AE24" s="96" t="str">
        <f>IF(INPUT_Du_lieu_nhan_vien!AJ25="","",INPUT_Du_lieu_nhan_vien!AJ25)</f>
        <v>Nghỉ việc</v>
      </c>
    </row>
    <row r="25" spans="1:31" ht="18.75" customHeight="1" x14ac:dyDescent="0.2">
      <c r="A25" s="91">
        <v>24</v>
      </c>
      <c r="B25" s="92">
        <f>INPUT_Du_lieu_nhan_vien!A26</f>
        <v>20001</v>
      </c>
      <c r="C25" s="93" t="str">
        <f>IF(INPUT_Du_lieu_nhan_vien!B26="","",INPUT_Du_lieu_nhan_vien!B26)</f>
        <v>Hoàng Thị Hồng</v>
      </c>
      <c r="D25" s="93" t="str">
        <f>IF(INPUT_Du_lieu_nhan_vien!C26="","",INPUT_Du_lieu_nhan_vien!C26)</f>
        <v>Nhung</v>
      </c>
      <c r="E25" s="94" t="str">
        <f>IF(INPUT_Du_lieu_nhan_vien!D26="","",INPUT_Du_lieu_nhan_vien!D26)</f>
        <v>Nữ</v>
      </c>
      <c r="F25" s="95">
        <f>IF(INPUT_Du_lieu_nhan_vien!E26="","",INPUT_Du_lieu_nhan_vien!E26)</f>
        <v>28885</v>
      </c>
      <c r="G25" s="96">
        <f t="shared" si="0"/>
        <v>1</v>
      </c>
      <c r="H25" s="96">
        <f t="shared" si="1"/>
        <v>1979</v>
      </c>
      <c r="I25" s="96" t="str">
        <f>IF(INPUT_Du_lieu_nhan_vien!G26="","",INPUT_Du_lieu_nhan_vien!G26)</f>
        <v xml:space="preserve">Quảng Ninh </v>
      </c>
      <c r="J25" s="97" t="str">
        <f>IF(INPUT_Du_lieu_nhan_vien!H26="","",INPUT_Du_lieu_nhan_vien!H26)</f>
        <v>013028545</v>
      </c>
      <c r="K25" s="95">
        <f>IF(INPUT_Du_lieu_nhan_vien!I26="","",INPUT_Du_lieu_nhan_vien!I26)</f>
        <v>39445</v>
      </c>
      <c r="L25" s="96">
        <f t="shared" si="2"/>
        <v>12</v>
      </c>
      <c r="M25" s="96" t="str">
        <f>IF(INPUT_Du_lieu_nhan_vien!J26="","",INPUT_Du_lieu_nhan_vien!J26)</f>
        <v>Hà Nội</v>
      </c>
      <c r="N25" s="94" t="str">
        <f>IF(INPUT_Du_lieu_nhan_vien!O26="","",INPUT_Du_lieu_nhan_vien!O26)</f>
        <v>nhunghth@topica.edu.vn</v>
      </c>
      <c r="O25" s="96" t="str">
        <f>IF(INPUT_Du_lieu_nhan_vien!S26="","",INPUT_Du_lieu_nhan_vien!S26)</f>
        <v xml:space="preserve">tổ 18 phường Cẩm Tây, Cẩm Phả, Quảng Ninh </v>
      </c>
      <c r="P25" s="94" t="str">
        <f>IF(INPUT_Du_lieu_nhan_vien!P26="","",INPUT_Du_lieu_nhan_vien!P26)</f>
        <v>04 3642 2624</v>
      </c>
      <c r="Q25" s="97" t="str">
        <f>IF(INPUT_Du_lieu_nhan_vien!Q26="","",INPUT_Du_lieu_nhan_vien!Q26)</f>
        <v>0948 998 959</v>
      </c>
      <c r="R25" s="96" t="str">
        <f>IF(INPUT_Du_lieu_nhan_vien!U26="","",INPUT_Du_lieu_nhan_vien!U26)</f>
        <v>Hoàng Đức Huy</v>
      </c>
      <c r="S25" s="96" t="str">
        <f>IF(INPUT_Du_lieu_nhan_vien!W26="","",INPUT_Du_lieu_nhan_vien!W26)</f>
        <v/>
      </c>
      <c r="T25" s="97" t="str">
        <f>IF(INPUT_Du_lieu_nhan_vien!L26="","",INPUT_Du_lieu_nhan_vien!L26)</f>
        <v>ĐH Dân Lập Phương Đông</v>
      </c>
      <c r="U25" s="94" t="str">
        <f>IF(INPUT_Du_lieu_nhan_vien!K26="","",INPUT_Du_lieu_nhan_vien!K26)</f>
        <v>Đại học</v>
      </c>
      <c r="V25" s="97" t="str">
        <f>IF(INPUT_Du_lieu_nhan_vien!M26="","",INPUT_Du_lieu_nhan_vien!M26)</f>
        <v>Kế toán kiểm toán</v>
      </c>
      <c r="Y25" s="95">
        <f>IF(INPUT_Du_lieu_nhan_vien!AH26="","",INPUT_Du_lieu_nhan_vien!AH26)</f>
        <v>39532</v>
      </c>
      <c r="Z25" s="96">
        <f t="shared" si="3"/>
        <v>3</v>
      </c>
      <c r="AA25" s="96">
        <f t="shared" si="4"/>
        <v>2008</v>
      </c>
      <c r="AB25" s="95">
        <f>IF(INPUT_Du_lieu_nhan_vien!AM26="","",INPUT_Du_lieu_nhan_vien!AM26)</f>
        <v>41384</v>
      </c>
      <c r="AC25" s="96">
        <f t="shared" si="5"/>
        <v>4</v>
      </c>
      <c r="AD25" s="96">
        <f t="shared" si="6"/>
        <v>2013</v>
      </c>
      <c r="AE25" s="96" t="str">
        <f>IF(INPUT_Du_lieu_nhan_vien!AJ26="","",INPUT_Du_lieu_nhan_vien!AJ26)</f>
        <v>Nghỉ việc</v>
      </c>
    </row>
    <row r="26" spans="1:31" ht="18.75" customHeight="1" x14ac:dyDescent="0.2">
      <c r="A26" s="91">
        <v>25</v>
      </c>
      <c r="B26" s="92">
        <f>INPUT_Du_lieu_nhan_vien!A27</f>
        <v>20002</v>
      </c>
      <c r="C26" s="93" t="str">
        <f>IF(INPUT_Du_lieu_nhan_vien!B27="","",INPUT_Du_lieu_nhan_vien!B27)</f>
        <v>Hồ Thị Thanh</v>
      </c>
      <c r="D26" s="93" t="str">
        <f>IF(INPUT_Du_lieu_nhan_vien!C27="","",INPUT_Du_lieu_nhan_vien!C27)</f>
        <v>Mai</v>
      </c>
      <c r="E26" s="94" t="str">
        <f>IF(INPUT_Du_lieu_nhan_vien!D27="","",INPUT_Du_lieu_nhan_vien!D27)</f>
        <v>Nữ</v>
      </c>
      <c r="F26" s="95">
        <f>IF(INPUT_Du_lieu_nhan_vien!E27="","",INPUT_Du_lieu_nhan_vien!E27)</f>
        <v>29443</v>
      </c>
      <c r="G26" s="96">
        <f t="shared" si="0"/>
        <v>8</v>
      </c>
      <c r="H26" s="96">
        <f t="shared" si="1"/>
        <v>1980</v>
      </c>
      <c r="I26" s="96" t="str">
        <f>IF(INPUT_Du_lieu_nhan_vien!G27="","",INPUT_Du_lieu_nhan_vien!G27)</f>
        <v>Hà Nội</v>
      </c>
      <c r="J26" s="97" t="str">
        <f>IF(INPUT_Du_lieu_nhan_vien!H27="","",INPUT_Du_lieu_nhan_vien!H27)</f>
        <v>012225832</v>
      </c>
      <c r="K26" s="95">
        <f>IF(INPUT_Du_lieu_nhan_vien!I27="","",INPUT_Du_lieu_nhan_vien!I27)</f>
        <v>36274</v>
      </c>
      <c r="L26" s="96">
        <f t="shared" si="2"/>
        <v>4</v>
      </c>
      <c r="M26" s="96" t="str">
        <f>IF(INPUT_Du_lieu_nhan_vien!J27="","",INPUT_Du_lieu_nhan_vien!J27)</f>
        <v>Hà Nội</v>
      </c>
      <c r="N26" s="94" t="str">
        <f>IF(INPUT_Du_lieu_nhan_vien!O27="","",INPUT_Du_lieu_nhan_vien!O27)</f>
        <v>maihtt@topica.edu.vn</v>
      </c>
      <c r="O26" s="96" t="str">
        <f>IF(INPUT_Du_lieu_nhan_vien!S27="","",INPUT_Du_lieu_nhan_vien!S27)</f>
        <v>466 Đường Láng, Phường Láng Hạ, Đống Đa, Hà Nội.</v>
      </c>
      <c r="P26" s="94" t="str">
        <f>IF(INPUT_Du_lieu_nhan_vien!P27="","",INPUT_Du_lieu_nhan_vien!P27)</f>
        <v/>
      </c>
      <c r="Q26" s="97" t="str">
        <f>IF(INPUT_Du_lieu_nhan_vien!Q27="","",INPUT_Du_lieu_nhan_vien!Q27)</f>
        <v>0912 509 596</v>
      </c>
      <c r="R26" s="96" t="str">
        <f>IF(INPUT_Du_lieu_nhan_vien!U27="","",INPUT_Du_lieu_nhan_vien!U27)</f>
        <v>Hồ Thị Thanh Mai</v>
      </c>
      <c r="S26" s="96" t="str">
        <f>IF(INPUT_Du_lieu_nhan_vien!W27="","",INPUT_Du_lieu_nhan_vien!W27)</f>
        <v>0912 509 596</v>
      </c>
      <c r="T26" s="97" t="str">
        <f>IF(INPUT_Du_lieu_nhan_vien!L27="","",INPUT_Du_lieu_nhan_vien!L27)</f>
        <v>ĐH Ngoại Ngữ - ĐH Quốc Gia HN</v>
      </c>
      <c r="U26" s="94" t="str">
        <f>IF(INPUT_Du_lieu_nhan_vien!K27="","",INPUT_Du_lieu_nhan_vien!K27)</f>
        <v>ĐH</v>
      </c>
      <c r="V26" s="97">
        <f>IF(INPUT_Du_lieu_nhan_vien!M27="","",INPUT_Du_lieu_nhan_vien!M27)</f>
        <v>0</v>
      </c>
      <c r="Y26" s="95" t="str">
        <f>IF(INPUT_Du_lieu_nhan_vien!AH27="","",INPUT_Du_lieu_nhan_vien!AH27)</f>
        <v/>
      </c>
      <c r="Z26" s="96" t="str">
        <f t="shared" si="3"/>
        <v/>
      </c>
      <c r="AA26" s="96" t="str">
        <f t="shared" si="4"/>
        <v/>
      </c>
      <c r="AB26" s="95">
        <f>IF(INPUT_Du_lieu_nhan_vien!AM27="","",INPUT_Du_lieu_nhan_vien!AM27)</f>
        <v>40633</v>
      </c>
      <c r="AC26" s="96">
        <f t="shared" si="5"/>
        <v>3</v>
      </c>
      <c r="AD26" s="96">
        <f t="shared" si="6"/>
        <v>2011</v>
      </c>
      <c r="AE26" s="96" t="str">
        <f>IF(INPUT_Du_lieu_nhan_vien!AJ27="","",INPUT_Du_lieu_nhan_vien!AJ27)</f>
        <v>Nghỉ việc</v>
      </c>
    </row>
    <row r="27" spans="1:31" ht="18.75" customHeight="1" x14ac:dyDescent="0.2">
      <c r="A27" s="91">
        <v>26</v>
      </c>
      <c r="B27" s="92">
        <f>INPUT_Du_lieu_nhan_vien!A28</f>
        <v>20002</v>
      </c>
      <c r="C27" s="93" t="str">
        <f>IF(INPUT_Du_lieu_nhan_vien!B28="","",INPUT_Du_lieu_nhan_vien!B28)</f>
        <v>Hồ Thị Thanh</v>
      </c>
      <c r="D27" s="93" t="str">
        <f>IF(INPUT_Du_lieu_nhan_vien!C28="","",INPUT_Du_lieu_nhan_vien!C28)</f>
        <v>Mai</v>
      </c>
      <c r="E27" s="94" t="str">
        <f>IF(INPUT_Du_lieu_nhan_vien!D28="","",INPUT_Du_lieu_nhan_vien!D28)</f>
        <v>Nữ</v>
      </c>
      <c r="F27" s="95">
        <f>IF(INPUT_Du_lieu_nhan_vien!E28="","",INPUT_Du_lieu_nhan_vien!E28)</f>
        <v>29443</v>
      </c>
      <c r="G27" s="96">
        <f t="shared" si="0"/>
        <v>8</v>
      </c>
      <c r="H27" s="96">
        <f t="shared" si="1"/>
        <v>1980</v>
      </c>
      <c r="I27" s="96" t="str">
        <f>IF(INPUT_Du_lieu_nhan_vien!G28="","",INPUT_Du_lieu_nhan_vien!G28)</f>
        <v xml:space="preserve">Hà Nội </v>
      </c>
      <c r="J27" s="97" t="str">
        <f>IF(INPUT_Du_lieu_nhan_vien!H28="","",INPUT_Du_lieu_nhan_vien!H28)</f>
        <v>012225832</v>
      </c>
      <c r="K27" s="95">
        <f>IF(INPUT_Du_lieu_nhan_vien!I28="","",INPUT_Du_lieu_nhan_vien!I28)</f>
        <v>36274</v>
      </c>
      <c r="L27" s="96">
        <f t="shared" si="2"/>
        <v>4</v>
      </c>
      <c r="M27" s="96" t="str">
        <f>IF(INPUT_Du_lieu_nhan_vien!J28="","",INPUT_Du_lieu_nhan_vien!J28)</f>
        <v>Hà Nội</v>
      </c>
      <c r="N27" s="94" t="str">
        <f>IF(INPUT_Du_lieu_nhan_vien!O28="","",INPUT_Du_lieu_nhan_vien!O28)</f>
        <v>maihtt@topica.edu.vn</v>
      </c>
      <c r="O27" s="96" t="str">
        <f>IF(INPUT_Du_lieu_nhan_vien!S28="","",INPUT_Du_lieu_nhan_vien!S28)</f>
        <v xml:space="preserve">466 Đường Láng, Phường Láng Hạ, Đống Đa, Hà Nội. </v>
      </c>
      <c r="P27" s="94" t="str">
        <f>IF(INPUT_Du_lieu_nhan_vien!P28="","",INPUT_Du_lieu_nhan_vien!P28)</f>
        <v>04 3853 6727</v>
      </c>
      <c r="Q27" s="97" t="str">
        <f>IF(INPUT_Du_lieu_nhan_vien!Q28="","",INPUT_Du_lieu_nhan_vien!Q28)</f>
        <v>0912 509 596</v>
      </c>
      <c r="R27" s="96" t="str">
        <f>IF(INPUT_Du_lieu_nhan_vien!U28="","",INPUT_Du_lieu_nhan_vien!U28)</f>
        <v/>
      </c>
      <c r="S27" s="96" t="str">
        <f>IF(INPUT_Du_lieu_nhan_vien!W28="","",INPUT_Du_lieu_nhan_vien!W28)</f>
        <v/>
      </c>
      <c r="T27" s="97" t="str">
        <f>IF(INPUT_Du_lieu_nhan_vien!L28="","",INPUT_Du_lieu_nhan_vien!L28)</f>
        <v>ĐH Ngoại Ngữ - ĐH Quốc Gia HN</v>
      </c>
      <c r="U27" s="94" t="str">
        <f>IF(INPUT_Du_lieu_nhan_vien!K28="","",INPUT_Du_lieu_nhan_vien!K28)</f>
        <v>Đại học</v>
      </c>
      <c r="V27" s="97" t="str">
        <f>IF(INPUT_Du_lieu_nhan_vien!M28="","",INPUT_Du_lieu_nhan_vien!M28)</f>
        <v/>
      </c>
      <c r="Y27" s="95">
        <f>IF(INPUT_Du_lieu_nhan_vien!AH28="","",INPUT_Du_lieu_nhan_vien!AH28)</f>
        <v>39532</v>
      </c>
      <c r="Z27" s="96">
        <f t="shared" si="3"/>
        <v>3</v>
      </c>
      <c r="AA27" s="96">
        <f t="shared" si="4"/>
        <v>2008</v>
      </c>
      <c r="AB27" s="95">
        <f>IF(INPUT_Du_lieu_nhan_vien!AM28="","",INPUT_Du_lieu_nhan_vien!AM28)</f>
        <v>40633</v>
      </c>
      <c r="AC27" s="96">
        <f t="shared" si="5"/>
        <v>3</v>
      </c>
      <c r="AD27" s="96">
        <f t="shared" si="6"/>
        <v>2011</v>
      </c>
      <c r="AE27" s="96" t="str">
        <f>IF(INPUT_Du_lieu_nhan_vien!AJ28="","",INPUT_Du_lieu_nhan_vien!AJ28)</f>
        <v>Nghỉ việc</v>
      </c>
    </row>
    <row r="28" spans="1:31" ht="18.75" customHeight="1" x14ac:dyDescent="0.2">
      <c r="A28" s="91">
        <v>27</v>
      </c>
      <c r="B28" s="92">
        <f>INPUT_Du_lieu_nhan_vien!A29</f>
        <v>20003</v>
      </c>
      <c r="C28" s="93" t="str">
        <f>IF(INPUT_Du_lieu_nhan_vien!B29="","",INPUT_Du_lieu_nhan_vien!B29)</f>
        <v>Lê Vũ</v>
      </c>
      <c r="D28" s="93" t="str">
        <f>IF(INPUT_Du_lieu_nhan_vien!C29="","",INPUT_Du_lieu_nhan_vien!C29)</f>
        <v>Kiên</v>
      </c>
      <c r="E28" s="94" t="str">
        <f>IF(INPUT_Du_lieu_nhan_vien!D29="","",INPUT_Du_lieu_nhan_vien!D29)</f>
        <v>Nam</v>
      </c>
      <c r="F28" s="95">
        <f>IF(INPUT_Du_lieu_nhan_vien!E29="","",INPUT_Du_lieu_nhan_vien!E29)</f>
        <v>30086</v>
      </c>
      <c r="G28" s="96">
        <f t="shared" si="0"/>
        <v>5</v>
      </c>
      <c r="H28" s="96">
        <f t="shared" si="1"/>
        <v>1982</v>
      </c>
      <c r="I28" s="96" t="str">
        <f>IF(INPUT_Du_lieu_nhan_vien!G29="","",INPUT_Du_lieu_nhan_vien!G29)</f>
        <v xml:space="preserve">Hà Nội </v>
      </c>
      <c r="J28" s="97" t="str">
        <f>IF(INPUT_Du_lieu_nhan_vien!H29="","",INPUT_Du_lieu_nhan_vien!H29)</f>
        <v>012001905</v>
      </c>
      <c r="K28" s="95">
        <f>IF(INPUT_Du_lieu_nhan_vien!I29="","",INPUT_Du_lieu_nhan_vien!I29)</f>
        <v>39790</v>
      </c>
      <c r="L28" s="96">
        <f t="shared" si="2"/>
        <v>12</v>
      </c>
      <c r="M28" s="96" t="str">
        <f>IF(INPUT_Du_lieu_nhan_vien!J29="","",INPUT_Du_lieu_nhan_vien!J29)</f>
        <v>Hà Nội</v>
      </c>
      <c r="N28" s="94" t="str">
        <f>IF(INPUT_Du_lieu_nhan_vien!O29="","",INPUT_Du_lieu_nhan_vien!O29)</f>
        <v>kienlv@topica.edu.vn</v>
      </c>
      <c r="O28" s="96" t="str">
        <f>IF(INPUT_Du_lieu_nhan_vien!S29="","",INPUT_Du_lieu_nhan_vien!S29)</f>
        <v xml:space="preserve">Số 46, Tổ 31, Đại Kim, Hoàng Mai, Hà Nội </v>
      </c>
      <c r="P28" s="94" t="str">
        <f>IF(INPUT_Du_lieu_nhan_vien!P29="","",INPUT_Du_lieu_nhan_vien!P29)</f>
        <v/>
      </c>
      <c r="Q28" s="97" t="str">
        <f>IF(INPUT_Du_lieu_nhan_vien!Q29="","",INPUT_Du_lieu_nhan_vien!Q29)</f>
        <v>0904 868 411</v>
      </c>
      <c r="R28" s="96" t="str">
        <f>IF(INPUT_Du_lieu_nhan_vien!U29="","",INPUT_Du_lieu_nhan_vien!U29)</f>
        <v/>
      </c>
      <c r="S28" s="96" t="str">
        <f>IF(INPUT_Du_lieu_nhan_vien!W29="","",INPUT_Du_lieu_nhan_vien!W29)</f>
        <v/>
      </c>
      <c r="T28" s="97" t="str">
        <f>IF(INPUT_Du_lieu_nhan_vien!L29="","",INPUT_Du_lieu_nhan_vien!L29)</f>
        <v>ĐH Bách Khoa Hà Nội</v>
      </c>
      <c r="U28" s="94" t="str">
        <f>IF(INPUT_Du_lieu_nhan_vien!K29="","",INPUT_Du_lieu_nhan_vien!K29)</f>
        <v>Đại học</v>
      </c>
      <c r="V28" s="97" t="str">
        <f>IF(INPUT_Du_lieu_nhan_vien!M29="","",INPUT_Du_lieu_nhan_vien!M29)</f>
        <v/>
      </c>
      <c r="Y28" s="95">
        <f>IF(INPUT_Du_lieu_nhan_vien!AH29="","",INPUT_Du_lieu_nhan_vien!AH29)</f>
        <v>40283</v>
      </c>
      <c r="Z28" s="96">
        <f t="shared" si="3"/>
        <v>4</v>
      </c>
      <c r="AA28" s="96">
        <f t="shared" si="4"/>
        <v>2010</v>
      </c>
      <c r="AB28" s="95">
        <f>IF(INPUT_Du_lieu_nhan_vien!AM29="","",INPUT_Du_lieu_nhan_vien!AM29)</f>
        <v>40633</v>
      </c>
      <c r="AC28" s="96">
        <f t="shared" si="5"/>
        <v>3</v>
      </c>
      <c r="AD28" s="96">
        <f t="shared" si="6"/>
        <v>2011</v>
      </c>
      <c r="AE28" s="96" t="str">
        <f>IF(INPUT_Du_lieu_nhan_vien!AJ29="","",INPUT_Du_lieu_nhan_vien!AJ29)</f>
        <v>Nghỉ việc</v>
      </c>
    </row>
    <row r="29" spans="1:31" ht="18.75" customHeight="1" x14ac:dyDescent="0.2">
      <c r="A29" s="91">
        <v>28</v>
      </c>
      <c r="B29" s="92">
        <f>INPUT_Du_lieu_nhan_vien!A30</f>
        <v>20004</v>
      </c>
      <c r="C29" s="93" t="str">
        <f>IF(INPUT_Du_lieu_nhan_vien!B30="","",INPUT_Du_lieu_nhan_vien!B30)</f>
        <v>Lê Thị Quỳnh</v>
      </c>
      <c r="D29" s="93" t="str">
        <f>IF(INPUT_Du_lieu_nhan_vien!C30="","",INPUT_Du_lieu_nhan_vien!C30)</f>
        <v>Lan</v>
      </c>
      <c r="E29" s="94" t="str">
        <f>IF(INPUT_Du_lieu_nhan_vien!D30="","",INPUT_Du_lieu_nhan_vien!D30)</f>
        <v>Nữ</v>
      </c>
      <c r="F29" s="95">
        <f>IF(INPUT_Du_lieu_nhan_vien!E30="","",INPUT_Du_lieu_nhan_vien!E30)</f>
        <v>30124</v>
      </c>
      <c r="G29" s="96">
        <f t="shared" si="0"/>
        <v>6</v>
      </c>
      <c r="H29" s="96">
        <f t="shared" si="1"/>
        <v>1982</v>
      </c>
      <c r="I29" s="96" t="str">
        <f>IF(INPUT_Du_lieu_nhan_vien!G30="","",INPUT_Du_lieu_nhan_vien!G30)</f>
        <v xml:space="preserve">Thanh Hóa </v>
      </c>
      <c r="J29" s="97" t="str">
        <f>IF(INPUT_Du_lieu_nhan_vien!H30="","",INPUT_Du_lieu_nhan_vien!H30)</f>
        <v>013134686</v>
      </c>
      <c r="K29" s="95">
        <f>IF(INPUT_Du_lieu_nhan_vien!I30="","",INPUT_Du_lieu_nhan_vien!I30)</f>
        <v>39857</v>
      </c>
      <c r="L29" s="96">
        <f t="shared" si="2"/>
        <v>2</v>
      </c>
      <c r="M29" s="96" t="str">
        <f>IF(INPUT_Du_lieu_nhan_vien!J30="","",INPUT_Du_lieu_nhan_vien!J30)</f>
        <v>Hà Nội</v>
      </c>
      <c r="N29" s="94" t="str">
        <f>IF(INPUT_Du_lieu_nhan_vien!O30="","",INPUT_Du_lieu_nhan_vien!O30)</f>
        <v>lanltq@topica.edu.vn</v>
      </c>
      <c r="O29" s="96" t="str">
        <f>IF(INPUT_Du_lieu_nhan_vien!S30="","",INPUT_Du_lieu_nhan_vien!S30)</f>
        <v xml:space="preserve">Sn 12, Ngách 250/40 Khương Trung, Thanh Xuân, Hà Nội </v>
      </c>
      <c r="P29" s="94" t="str">
        <f>IF(INPUT_Du_lieu_nhan_vien!P30="","",INPUT_Du_lieu_nhan_vien!P30)</f>
        <v>04 3568 0344</v>
      </c>
      <c r="Q29" s="97" t="str">
        <f>IF(INPUT_Du_lieu_nhan_vien!Q30="","",INPUT_Du_lieu_nhan_vien!Q30)</f>
        <v>0904 677 682</v>
      </c>
      <c r="R29" s="96" t="str">
        <f>IF(INPUT_Du_lieu_nhan_vien!U30="","",INPUT_Du_lieu_nhan_vien!U30)</f>
        <v/>
      </c>
      <c r="S29" s="96" t="str">
        <f>IF(INPUT_Du_lieu_nhan_vien!W30="","",INPUT_Du_lieu_nhan_vien!W30)</f>
        <v/>
      </c>
      <c r="T29" s="97" t="str">
        <f>IF(INPUT_Du_lieu_nhan_vien!L30="","",INPUT_Du_lieu_nhan_vien!L30)</f>
        <v>Học viện Ngân hàng</v>
      </c>
      <c r="U29" s="94" t="str">
        <f>IF(INPUT_Du_lieu_nhan_vien!K30="","",INPUT_Du_lieu_nhan_vien!K30)</f>
        <v>Đại học</v>
      </c>
      <c r="V29" s="97" t="str">
        <f>IF(INPUT_Du_lieu_nhan_vien!M30="","",INPUT_Du_lieu_nhan_vien!M30)</f>
        <v>Tài chính - Ngân hàng</v>
      </c>
      <c r="Y29" s="95">
        <f>IF(INPUT_Du_lieu_nhan_vien!AH30="","",INPUT_Du_lieu_nhan_vien!AH30)</f>
        <v>39522</v>
      </c>
      <c r="Z29" s="96">
        <f t="shared" si="3"/>
        <v>3</v>
      </c>
      <c r="AA29" s="96">
        <f t="shared" si="4"/>
        <v>2008</v>
      </c>
      <c r="AB29" s="95" t="str">
        <f>IF(INPUT_Du_lieu_nhan_vien!AM30="","",INPUT_Du_lieu_nhan_vien!AM30)</f>
        <v/>
      </c>
      <c r="AC29" s="96" t="str">
        <f t="shared" si="5"/>
        <v/>
      </c>
      <c r="AD29" s="96" t="str">
        <f t="shared" si="6"/>
        <v/>
      </c>
      <c r="AE29" s="96" t="str">
        <f>IF(INPUT_Du_lieu_nhan_vien!AJ30="","",INPUT_Du_lieu_nhan_vien!AJ30)</f>
        <v>Chính thức</v>
      </c>
    </row>
    <row r="30" spans="1:31" ht="18.75" customHeight="1" x14ac:dyDescent="0.2">
      <c r="A30" s="91">
        <v>29</v>
      </c>
      <c r="B30" s="92">
        <f>INPUT_Du_lieu_nhan_vien!A31</f>
        <v>20005</v>
      </c>
      <c r="C30" s="93" t="str">
        <f>IF(INPUT_Du_lieu_nhan_vien!B31="","",INPUT_Du_lieu_nhan_vien!B31)</f>
        <v>Thái Thị Hạnh</v>
      </c>
      <c r="D30" s="93" t="str">
        <f>IF(INPUT_Du_lieu_nhan_vien!C31="","",INPUT_Du_lieu_nhan_vien!C31)</f>
        <v>Nguyên</v>
      </c>
      <c r="E30" s="94" t="str">
        <f>IF(INPUT_Du_lieu_nhan_vien!D31="","",INPUT_Du_lieu_nhan_vien!D31)</f>
        <v>Nữ</v>
      </c>
      <c r="F30" s="95">
        <f>IF(INPUT_Du_lieu_nhan_vien!E31="","",INPUT_Du_lieu_nhan_vien!E31)</f>
        <v>28186</v>
      </c>
      <c r="G30" s="96">
        <f t="shared" si="0"/>
        <v>3</v>
      </c>
      <c r="H30" s="96">
        <f t="shared" si="1"/>
        <v>1977</v>
      </c>
      <c r="I30" s="96" t="str">
        <f>IF(INPUT_Du_lieu_nhan_vien!G31="","",INPUT_Du_lieu_nhan_vien!G31)</f>
        <v>Hà nội</v>
      </c>
      <c r="J30" s="97" t="str">
        <f>IF(INPUT_Du_lieu_nhan_vien!H31="","",INPUT_Du_lieu_nhan_vien!H31)</f>
        <v>011788471</v>
      </c>
      <c r="K30" s="95">
        <f>IF(INPUT_Du_lieu_nhan_vien!I31="","",INPUT_Du_lieu_nhan_vien!I31)</f>
        <v>34103</v>
      </c>
      <c r="L30" s="96">
        <f t="shared" si="2"/>
        <v>5</v>
      </c>
      <c r="M30" s="96" t="str">
        <f>IF(INPUT_Du_lieu_nhan_vien!J31="","",INPUT_Du_lieu_nhan_vien!J31)</f>
        <v>Hà Nội</v>
      </c>
      <c r="N30" s="94">
        <f>IF(INPUT_Du_lieu_nhan_vien!O31="","",INPUT_Du_lieu_nhan_vien!O31)</f>
        <v>0</v>
      </c>
      <c r="O30" s="96" t="str">
        <f>IF(INPUT_Du_lieu_nhan_vien!S31="","",INPUT_Du_lieu_nhan_vien!S31)</f>
        <v>3 ngách 135/26 Đội Cấn, Ba Đình, Hà Nội</v>
      </c>
      <c r="P30" s="94" t="str">
        <f>IF(INPUT_Du_lieu_nhan_vien!P31="","",INPUT_Du_lieu_nhan_vien!P31)</f>
        <v/>
      </c>
      <c r="Q30" s="97" t="str">
        <f>IF(INPUT_Du_lieu_nhan_vien!Q31="","",INPUT_Du_lieu_nhan_vien!Q31)</f>
        <v>098 908 8375</v>
      </c>
      <c r="R30" s="96">
        <f>IF(INPUT_Du_lieu_nhan_vien!U31="","",INPUT_Du_lieu_nhan_vien!U31)</f>
        <v>0</v>
      </c>
      <c r="S30" s="96" t="str">
        <f>IF(INPUT_Du_lieu_nhan_vien!W31="","",INPUT_Du_lieu_nhan_vien!W31)</f>
        <v>098 908 8375</v>
      </c>
      <c r="T30" s="97" t="str">
        <f>IF(INPUT_Du_lieu_nhan_vien!L31="","",INPUT_Du_lieu_nhan_vien!L31)</f>
        <v>ĐH KTQD&amp;KHXH</v>
      </c>
      <c r="U30" s="94" t="str">
        <f>IF(INPUT_Du_lieu_nhan_vien!K31="","",INPUT_Du_lieu_nhan_vien!K31)</f>
        <v>ĐH</v>
      </c>
      <c r="V30" s="97">
        <f>IF(INPUT_Du_lieu_nhan_vien!M31="","",INPUT_Du_lieu_nhan_vien!M31)</f>
        <v>0</v>
      </c>
      <c r="Y30" s="95" t="str">
        <f>IF(INPUT_Du_lieu_nhan_vien!AH31="","",INPUT_Du_lieu_nhan_vien!AH31)</f>
        <v/>
      </c>
      <c r="Z30" s="96" t="str">
        <f t="shared" si="3"/>
        <v/>
      </c>
      <c r="AA30" s="96" t="str">
        <f t="shared" si="4"/>
        <v/>
      </c>
      <c r="AB30" s="95">
        <f>IF(INPUT_Du_lieu_nhan_vien!AM31="","",INPUT_Du_lieu_nhan_vien!AM31)</f>
        <v>40527</v>
      </c>
      <c r="AC30" s="96">
        <f t="shared" si="5"/>
        <v>12</v>
      </c>
      <c r="AD30" s="96">
        <f t="shared" si="6"/>
        <v>2010</v>
      </c>
      <c r="AE30" s="96" t="str">
        <f>IF(INPUT_Du_lieu_nhan_vien!AJ31="","",INPUT_Du_lieu_nhan_vien!AJ31)</f>
        <v>Nghỉ việc</v>
      </c>
    </row>
    <row r="31" spans="1:31" ht="18.75" customHeight="1" x14ac:dyDescent="0.2">
      <c r="A31" s="91">
        <v>30</v>
      </c>
      <c r="B31" s="92">
        <f>INPUT_Du_lieu_nhan_vien!A32</f>
        <v>20005</v>
      </c>
      <c r="C31" s="93" t="str">
        <f>IF(INPUT_Du_lieu_nhan_vien!B32="","",INPUT_Du_lieu_nhan_vien!B32)</f>
        <v>Thái Thị Hạnh</v>
      </c>
      <c r="D31" s="93" t="str">
        <f>IF(INPUT_Du_lieu_nhan_vien!C32="","",INPUT_Du_lieu_nhan_vien!C32)</f>
        <v>Nguyên</v>
      </c>
      <c r="E31" s="94" t="str">
        <f>IF(INPUT_Du_lieu_nhan_vien!D32="","",INPUT_Du_lieu_nhan_vien!D32)</f>
        <v>Nữ</v>
      </c>
      <c r="F31" s="95">
        <f>IF(INPUT_Du_lieu_nhan_vien!E32="","",INPUT_Du_lieu_nhan_vien!E32)</f>
        <v>28159</v>
      </c>
      <c r="G31" s="96">
        <f t="shared" si="0"/>
        <v>2</v>
      </c>
      <c r="H31" s="96">
        <f t="shared" si="1"/>
        <v>1977</v>
      </c>
      <c r="I31" s="96" t="str">
        <f>IF(INPUT_Du_lieu_nhan_vien!G32="","",INPUT_Du_lieu_nhan_vien!G32)</f>
        <v xml:space="preserve">Hà nội </v>
      </c>
      <c r="J31" s="97" t="str">
        <f>IF(INPUT_Du_lieu_nhan_vien!H32="","",INPUT_Du_lieu_nhan_vien!H32)</f>
        <v>011788471</v>
      </c>
      <c r="K31" s="95">
        <f>IF(INPUT_Du_lieu_nhan_vien!I32="","",INPUT_Du_lieu_nhan_vien!I32)</f>
        <v>34103</v>
      </c>
      <c r="L31" s="96">
        <f t="shared" si="2"/>
        <v>5</v>
      </c>
      <c r="M31" s="96" t="str">
        <f>IF(INPUT_Du_lieu_nhan_vien!J32="","",INPUT_Du_lieu_nhan_vien!J32)</f>
        <v>Hà Nội</v>
      </c>
      <c r="N31" s="94" t="str">
        <f>IF(INPUT_Du_lieu_nhan_vien!O32="","",INPUT_Du_lieu_nhan_vien!O32)</f>
        <v/>
      </c>
      <c r="O31" s="96" t="str">
        <f>IF(INPUT_Du_lieu_nhan_vien!S32="","",INPUT_Du_lieu_nhan_vien!S32)</f>
        <v xml:space="preserve">3 ngách 135/26 Đội Cấn, Ba Đình, Hà Nội </v>
      </c>
      <c r="P31" s="94" t="str">
        <f>IF(INPUT_Du_lieu_nhan_vien!P32="","",INPUT_Du_lieu_nhan_vien!P32)</f>
        <v>04 22404412</v>
      </c>
      <c r="Q31" s="97" t="str">
        <f>IF(INPUT_Du_lieu_nhan_vien!Q32="","",INPUT_Du_lieu_nhan_vien!Q32)</f>
        <v>098 908 8375</v>
      </c>
      <c r="R31" s="96" t="str">
        <f>IF(INPUT_Du_lieu_nhan_vien!U32="","",INPUT_Du_lieu_nhan_vien!U32)</f>
        <v/>
      </c>
      <c r="S31" s="96" t="str">
        <f>IF(INPUT_Du_lieu_nhan_vien!W32="","",INPUT_Du_lieu_nhan_vien!W32)</f>
        <v/>
      </c>
      <c r="T31" s="97" t="str">
        <f>IF(INPUT_Du_lieu_nhan_vien!L32="","",INPUT_Du_lieu_nhan_vien!L32)</f>
        <v>ĐH KTQD&amp;KHXH</v>
      </c>
      <c r="U31" s="94" t="str">
        <f>IF(INPUT_Du_lieu_nhan_vien!K32="","",INPUT_Du_lieu_nhan_vien!K32)</f>
        <v>Đại học</v>
      </c>
      <c r="V31" s="97" t="str">
        <f>IF(INPUT_Du_lieu_nhan_vien!M32="","",INPUT_Du_lieu_nhan_vien!M32)</f>
        <v/>
      </c>
      <c r="Y31" s="95">
        <f>IF(INPUT_Du_lieu_nhan_vien!AH32="","",INPUT_Du_lieu_nhan_vien!AH32)</f>
        <v>39532</v>
      </c>
      <c r="Z31" s="96">
        <f t="shared" si="3"/>
        <v>3</v>
      </c>
      <c r="AA31" s="96">
        <f t="shared" si="4"/>
        <v>2008</v>
      </c>
      <c r="AB31" s="95" t="str">
        <f>IF(INPUT_Du_lieu_nhan_vien!AM32="","",INPUT_Du_lieu_nhan_vien!AM32)</f>
        <v/>
      </c>
      <c r="AC31" s="96" t="str">
        <f t="shared" si="5"/>
        <v/>
      </c>
      <c r="AD31" s="96" t="str">
        <f t="shared" si="6"/>
        <v/>
      </c>
      <c r="AE31" s="96" t="str">
        <f>IF(INPUT_Du_lieu_nhan_vien!AJ32="","",INPUT_Du_lieu_nhan_vien!AJ32)</f>
        <v>Nghỉ việc</v>
      </c>
    </row>
    <row r="32" spans="1:31" ht="18.75" customHeight="1" x14ac:dyDescent="0.2">
      <c r="A32" s="91">
        <v>31</v>
      </c>
      <c r="B32" s="92">
        <f>INPUT_Du_lieu_nhan_vien!A33</f>
        <v>20006</v>
      </c>
      <c r="C32" s="93" t="str">
        <f>IF(INPUT_Du_lieu_nhan_vien!B33="","",INPUT_Du_lieu_nhan_vien!B33)</f>
        <v>Phạm Đức</v>
      </c>
      <c r="D32" s="93" t="str">
        <f>IF(INPUT_Du_lieu_nhan_vien!C33="","",INPUT_Du_lieu_nhan_vien!C33)</f>
        <v>Hiếu</v>
      </c>
      <c r="E32" s="94" t="str">
        <f>IF(INPUT_Du_lieu_nhan_vien!D33="","",INPUT_Du_lieu_nhan_vien!D33)</f>
        <v>Nam</v>
      </c>
      <c r="F32" s="95">
        <f>IF(INPUT_Du_lieu_nhan_vien!E33="","",INPUT_Du_lieu_nhan_vien!E33)</f>
        <v>31277</v>
      </c>
      <c r="G32" s="96">
        <f t="shared" si="0"/>
        <v>8</v>
      </c>
      <c r="H32" s="96">
        <f t="shared" si="1"/>
        <v>1985</v>
      </c>
      <c r="I32" s="96" t="str">
        <f>IF(INPUT_Du_lieu_nhan_vien!G33="","",INPUT_Du_lieu_nhan_vien!G33)</f>
        <v xml:space="preserve">Hà Nội </v>
      </c>
      <c r="J32" s="97" t="str">
        <f>IF(INPUT_Du_lieu_nhan_vien!H33="","",INPUT_Du_lieu_nhan_vien!H33)</f>
        <v>012461003</v>
      </c>
      <c r="K32" s="95">
        <f>IF(INPUT_Du_lieu_nhan_vien!I33="","",INPUT_Du_lieu_nhan_vien!I33)</f>
        <v>37078</v>
      </c>
      <c r="L32" s="96">
        <f t="shared" si="2"/>
        <v>7</v>
      </c>
      <c r="M32" s="96" t="str">
        <f>IF(INPUT_Du_lieu_nhan_vien!J33="","",INPUT_Du_lieu_nhan_vien!J33)</f>
        <v>Hà Nội</v>
      </c>
      <c r="N32" s="94" t="str">
        <f>IF(INPUT_Du_lieu_nhan_vien!O33="","",INPUT_Du_lieu_nhan_vien!O33)</f>
        <v>hieupd@topica.edu.vn</v>
      </c>
      <c r="O32" s="96" t="str">
        <f>IF(INPUT_Du_lieu_nhan_vien!S33="","",INPUT_Du_lieu_nhan_vien!S33)</f>
        <v xml:space="preserve">7 Ngõ 167 Tân Mai, Hoàng Mai, Hà Nội </v>
      </c>
      <c r="P32" s="94" t="str">
        <f>IF(INPUT_Du_lieu_nhan_vien!P33="","",INPUT_Du_lieu_nhan_vien!P33)</f>
        <v>04 3864 3923</v>
      </c>
      <c r="Q32" s="97" t="str">
        <f>IF(INPUT_Du_lieu_nhan_vien!Q33="","",INPUT_Du_lieu_nhan_vien!Q33)</f>
        <v>0983 818 985</v>
      </c>
      <c r="R32" s="96" t="str">
        <f>IF(INPUT_Du_lieu_nhan_vien!U33="","",INPUT_Du_lieu_nhan_vien!U33)</f>
        <v/>
      </c>
      <c r="S32" s="96" t="str">
        <f>IF(INPUT_Du_lieu_nhan_vien!W33="","",INPUT_Du_lieu_nhan_vien!W33)</f>
        <v/>
      </c>
      <c r="T32" s="97" t="str">
        <f>IF(INPUT_Du_lieu_nhan_vien!L33="","",INPUT_Du_lieu_nhan_vien!L33)</f>
        <v>Học Viện Công Nghệ M.s Rapriah (msrit)</v>
      </c>
      <c r="U32" s="94" t="str">
        <f>IF(INPUT_Du_lieu_nhan_vien!K33="","",INPUT_Du_lieu_nhan_vien!K33)</f>
        <v>Đại học</v>
      </c>
      <c r="V32" s="97" t="str">
        <f>IF(INPUT_Du_lieu_nhan_vien!M33="","",INPUT_Du_lieu_nhan_vien!M33)</f>
        <v/>
      </c>
      <c r="Y32" s="95">
        <f>IF(INPUT_Du_lieu_nhan_vien!AH33="","",INPUT_Du_lieu_nhan_vien!AH33)</f>
        <v>39527</v>
      </c>
      <c r="Z32" s="96">
        <f t="shared" si="3"/>
        <v>3</v>
      </c>
      <c r="AA32" s="96">
        <f t="shared" si="4"/>
        <v>2008</v>
      </c>
      <c r="AB32" s="95" t="str">
        <f>IF(INPUT_Du_lieu_nhan_vien!AM33="","",INPUT_Du_lieu_nhan_vien!AM33)</f>
        <v/>
      </c>
      <c r="AC32" s="96" t="str">
        <f t="shared" si="5"/>
        <v/>
      </c>
      <c r="AD32" s="96" t="str">
        <f t="shared" si="6"/>
        <v/>
      </c>
      <c r="AE32" s="96" t="str">
        <f>IF(INPUT_Du_lieu_nhan_vien!AJ33="","",INPUT_Du_lieu_nhan_vien!AJ33)</f>
        <v>Nghỉ việc</v>
      </c>
    </row>
    <row r="33" spans="1:31" ht="18.75" customHeight="1" x14ac:dyDescent="0.2">
      <c r="A33" s="91">
        <v>32</v>
      </c>
      <c r="B33" s="92">
        <f>INPUT_Du_lieu_nhan_vien!A34</f>
        <v>20007</v>
      </c>
      <c r="C33" s="93" t="str">
        <f>IF(INPUT_Du_lieu_nhan_vien!B34="","",INPUT_Du_lieu_nhan_vien!B34)</f>
        <v>Nguyễn Thành</v>
      </c>
      <c r="D33" s="93" t="str">
        <f>IF(INPUT_Du_lieu_nhan_vien!C34="","",INPUT_Du_lieu_nhan_vien!C34)</f>
        <v>Luân</v>
      </c>
      <c r="E33" s="94" t="str">
        <f>IF(INPUT_Du_lieu_nhan_vien!D34="","",INPUT_Du_lieu_nhan_vien!D34)</f>
        <v>Nam</v>
      </c>
      <c r="F33" s="95">
        <f>IF(INPUT_Du_lieu_nhan_vien!E34="","",INPUT_Du_lieu_nhan_vien!E34)</f>
        <v>31290</v>
      </c>
      <c r="G33" s="96">
        <f t="shared" si="0"/>
        <v>8</v>
      </c>
      <c r="H33" s="96">
        <f t="shared" si="1"/>
        <v>1985</v>
      </c>
      <c r="I33" s="96" t="str">
        <f>IF(INPUT_Du_lieu_nhan_vien!G34="","",INPUT_Du_lieu_nhan_vien!G34)</f>
        <v xml:space="preserve">Tuyên Quang </v>
      </c>
      <c r="J33" s="97" t="str">
        <f>IF(INPUT_Du_lieu_nhan_vien!H34="","",INPUT_Du_lieu_nhan_vien!H34)</f>
        <v>013479087</v>
      </c>
      <c r="K33" s="95">
        <f>IF(INPUT_Du_lieu_nhan_vien!I34="","",INPUT_Du_lieu_nhan_vien!I34)</f>
        <v>40820</v>
      </c>
      <c r="L33" s="96">
        <f t="shared" si="2"/>
        <v>10</v>
      </c>
      <c r="M33" s="96" t="str">
        <f>IF(INPUT_Du_lieu_nhan_vien!J34="","",INPUT_Du_lieu_nhan_vien!J34)</f>
        <v>Hà Nội</v>
      </c>
      <c r="N33" s="94" t="str">
        <f>IF(INPUT_Du_lieu_nhan_vien!O34="","",INPUT_Du_lieu_nhan_vien!O34)</f>
        <v>luannt@topica.edu.vn</v>
      </c>
      <c r="O33" s="96" t="str">
        <f>IF(INPUT_Du_lieu_nhan_vien!S34="","",INPUT_Du_lieu_nhan_vien!S34)</f>
        <v>Số 38, Ngách 521/36 Cổ Nhuế, Từ Liêm Hà Nội</v>
      </c>
      <c r="P33" s="94" t="str">
        <f>IF(INPUT_Du_lieu_nhan_vien!P34="","",INPUT_Du_lieu_nhan_vien!P34)</f>
        <v>027.3864658</v>
      </c>
      <c r="Q33" s="97" t="str">
        <f>IF(INPUT_Du_lieu_nhan_vien!Q34="","",INPUT_Du_lieu_nhan_vien!Q34)</f>
        <v>0904 485 932</v>
      </c>
      <c r="R33" s="96" t="str">
        <f>IF(INPUT_Du_lieu_nhan_vien!U34="","",INPUT_Du_lieu_nhan_vien!U34)</f>
        <v/>
      </c>
      <c r="S33" s="96" t="str">
        <f>IF(INPUT_Du_lieu_nhan_vien!W34="","",INPUT_Du_lieu_nhan_vien!W34)</f>
        <v/>
      </c>
      <c r="T33" s="97" t="str">
        <f>IF(INPUT_Du_lieu_nhan_vien!L34="","",INPUT_Du_lieu_nhan_vien!L34)</f>
        <v>Cisco Networking Academy</v>
      </c>
      <c r="U33" s="94" t="str">
        <f>IF(INPUT_Du_lieu_nhan_vien!K34="","",INPUT_Du_lieu_nhan_vien!K34)</f>
        <v>Cao đẳng</v>
      </c>
      <c r="V33" s="97" t="str">
        <f>IF(INPUT_Du_lieu_nhan_vien!M34="","",INPUT_Du_lieu_nhan_vien!M34)</f>
        <v/>
      </c>
      <c r="Y33" s="95">
        <f>IF(INPUT_Du_lieu_nhan_vien!AH34="","",INPUT_Du_lieu_nhan_vien!AH34)</f>
        <v>40026</v>
      </c>
      <c r="Z33" s="96">
        <f t="shared" si="3"/>
        <v>8</v>
      </c>
      <c r="AA33" s="96">
        <f t="shared" si="4"/>
        <v>2009</v>
      </c>
      <c r="AB33" s="95" t="str">
        <f>IF(INPUT_Du_lieu_nhan_vien!AM34="","",INPUT_Du_lieu_nhan_vien!AM34)</f>
        <v/>
      </c>
      <c r="AC33" s="96" t="str">
        <f t="shared" si="5"/>
        <v/>
      </c>
      <c r="AD33" s="96" t="str">
        <f t="shared" si="6"/>
        <v/>
      </c>
      <c r="AE33" s="96" t="str">
        <f>IF(INPUT_Du_lieu_nhan_vien!AJ34="","",INPUT_Du_lieu_nhan_vien!AJ34)</f>
        <v>Chính thức</v>
      </c>
    </row>
    <row r="34" spans="1:31" ht="18.75" customHeight="1" x14ac:dyDescent="0.2">
      <c r="A34" s="91">
        <v>33</v>
      </c>
      <c r="B34" s="92">
        <f>INPUT_Du_lieu_nhan_vien!A35</f>
        <v>20008</v>
      </c>
      <c r="C34" s="93" t="str">
        <f>IF(INPUT_Du_lieu_nhan_vien!B35="","",INPUT_Du_lieu_nhan_vien!B35)</f>
        <v>Lưu Thị</v>
      </c>
      <c r="D34" s="93" t="str">
        <f>IF(INPUT_Du_lieu_nhan_vien!C35="","",INPUT_Du_lieu_nhan_vien!C35)</f>
        <v>Ly</v>
      </c>
      <c r="E34" s="94" t="str">
        <f>IF(INPUT_Du_lieu_nhan_vien!D35="","",INPUT_Du_lieu_nhan_vien!D35)</f>
        <v>Nữ</v>
      </c>
      <c r="F34" s="95">
        <f>IF(INPUT_Du_lieu_nhan_vien!E35="","",INPUT_Du_lieu_nhan_vien!E35)</f>
        <v>31585</v>
      </c>
      <c r="G34" s="96">
        <f t="shared" si="0"/>
        <v>6</v>
      </c>
      <c r="H34" s="96">
        <f t="shared" si="1"/>
        <v>1986</v>
      </c>
      <c r="I34" s="96" t="str">
        <f>IF(INPUT_Du_lieu_nhan_vien!G35="","",INPUT_Du_lieu_nhan_vien!G35)</f>
        <v xml:space="preserve">Hà Tây </v>
      </c>
      <c r="J34" s="97" t="str">
        <f>IF(INPUT_Du_lieu_nhan_vien!H35="","",INPUT_Du_lieu_nhan_vien!H35)</f>
        <v>001186000150</v>
      </c>
      <c r="K34" s="95">
        <f>IF(INPUT_Du_lieu_nhan_vien!I35="","",INPUT_Du_lieu_nhan_vien!I35)</f>
        <v>41283</v>
      </c>
      <c r="L34" s="96">
        <f t="shared" si="2"/>
        <v>1</v>
      </c>
      <c r="M34" s="96" t="str">
        <f>IF(INPUT_Du_lieu_nhan_vien!J35="","",INPUT_Du_lieu_nhan_vien!J35)</f>
        <v>Hà Nội</v>
      </c>
      <c r="N34" s="94" t="str">
        <f>IF(INPUT_Du_lieu_nhan_vien!O35="","",INPUT_Du_lieu_nhan_vien!O35)</f>
        <v>lylt@topica.edu.vn</v>
      </c>
      <c r="O34" s="96" t="str">
        <f>IF(INPUT_Du_lieu_nhan_vien!S35="","",INPUT_Du_lieu_nhan_vien!S35)</f>
        <v xml:space="preserve">Đại Kim, Hoàng Mai, Hà Nội </v>
      </c>
      <c r="P34" s="94" t="str">
        <f>IF(INPUT_Du_lieu_nhan_vien!P35="","",INPUT_Du_lieu_nhan_vien!P35)</f>
        <v>04 2218 7352</v>
      </c>
      <c r="Q34" s="97" t="str">
        <f>IF(INPUT_Du_lieu_nhan_vien!Q35="","",INPUT_Du_lieu_nhan_vien!Q35)</f>
        <v>0989 068 822</v>
      </c>
      <c r="R34" s="96" t="str">
        <f>IF(INPUT_Du_lieu_nhan_vien!U35="","",INPUT_Du_lieu_nhan_vien!U35)</f>
        <v/>
      </c>
      <c r="S34" s="96" t="str">
        <f>IF(INPUT_Du_lieu_nhan_vien!W35="","",INPUT_Du_lieu_nhan_vien!W35)</f>
        <v/>
      </c>
      <c r="T34" s="97" t="str">
        <f>IF(INPUT_Du_lieu_nhan_vien!L35="","",INPUT_Du_lieu_nhan_vien!L35)</f>
        <v>Trung học dân lập kinh tế kỹ thuật tổng hợp HN</v>
      </c>
      <c r="U34" s="94" t="str">
        <f>IF(INPUT_Du_lieu_nhan_vien!K35="","",INPUT_Du_lieu_nhan_vien!K35)</f>
        <v>Trung cấp</v>
      </c>
      <c r="V34" s="97" t="str">
        <f>IF(INPUT_Du_lieu_nhan_vien!M35="","",INPUT_Du_lieu_nhan_vien!M35)</f>
        <v>Hạch toán kế toán</v>
      </c>
      <c r="Y34" s="95">
        <f>IF(INPUT_Du_lieu_nhan_vien!AH35="","",INPUT_Du_lieu_nhan_vien!AH35)</f>
        <v>39532</v>
      </c>
      <c r="Z34" s="96">
        <f t="shared" si="3"/>
        <v>3</v>
      </c>
      <c r="AA34" s="96">
        <f t="shared" si="4"/>
        <v>2008</v>
      </c>
      <c r="AB34" s="95" t="str">
        <f>IF(INPUT_Du_lieu_nhan_vien!AM35="","",INPUT_Du_lieu_nhan_vien!AM35)</f>
        <v/>
      </c>
      <c r="AC34" s="96" t="str">
        <f t="shared" si="5"/>
        <v/>
      </c>
      <c r="AD34" s="96" t="str">
        <f t="shared" si="6"/>
        <v/>
      </c>
      <c r="AE34" s="96" t="str">
        <f>IF(INPUT_Du_lieu_nhan_vien!AJ35="","",INPUT_Du_lieu_nhan_vien!AJ35)</f>
        <v>Chính thức</v>
      </c>
    </row>
    <row r="35" spans="1:31" ht="18.75" customHeight="1" x14ac:dyDescent="0.2">
      <c r="A35" s="91">
        <v>34</v>
      </c>
      <c r="B35" s="92">
        <f>INPUT_Du_lieu_nhan_vien!A36</f>
        <v>20009</v>
      </c>
      <c r="C35" s="93" t="str">
        <f>IF(INPUT_Du_lieu_nhan_vien!B36="","",INPUT_Du_lieu_nhan_vien!B36)</f>
        <v>Bùi Thị</v>
      </c>
      <c r="D35" s="93" t="str">
        <f>IF(INPUT_Du_lieu_nhan_vien!C36="","",INPUT_Du_lieu_nhan_vien!C36)</f>
        <v>Nga</v>
      </c>
      <c r="E35" s="94" t="str">
        <f>IF(INPUT_Du_lieu_nhan_vien!D36="","",INPUT_Du_lieu_nhan_vien!D36)</f>
        <v>Nữ</v>
      </c>
      <c r="F35" s="95">
        <f>IF(INPUT_Du_lieu_nhan_vien!E36="","",INPUT_Du_lieu_nhan_vien!E36)</f>
        <v>29614</v>
      </c>
      <c r="G35" s="96">
        <f t="shared" si="0"/>
        <v>1</v>
      </c>
      <c r="H35" s="96">
        <f t="shared" si="1"/>
        <v>1981</v>
      </c>
      <c r="I35" s="96" t="str">
        <f>IF(INPUT_Du_lieu_nhan_vien!G36="","",INPUT_Du_lieu_nhan_vien!G36)</f>
        <v xml:space="preserve">Nam Định </v>
      </c>
      <c r="J35" s="97" t="str">
        <f>IF(INPUT_Du_lieu_nhan_vien!H36="","",INPUT_Du_lieu_nhan_vien!H36)</f>
        <v>162374810</v>
      </c>
      <c r="K35" s="95">
        <f>IF(INPUT_Du_lieu_nhan_vien!I36="","",INPUT_Du_lieu_nhan_vien!I36)</f>
        <v>36138</v>
      </c>
      <c r="L35" s="96">
        <f t="shared" si="2"/>
        <v>12</v>
      </c>
      <c r="M35" s="96" t="str">
        <f>IF(INPUT_Du_lieu_nhan_vien!J36="","",INPUT_Du_lieu_nhan_vien!J36)</f>
        <v>Nam Định</v>
      </c>
      <c r="N35" s="94" t="str">
        <f>IF(INPUT_Du_lieu_nhan_vien!O36="","",INPUT_Du_lieu_nhan_vien!O36)</f>
        <v>ngabt@topica.edu.vn</v>
      </c>
      <c r="O35" s="96" t="str">
        <f>IF(INPUT_Du_lieu_nhan_vien!S36="","",INPUT_Du_lieu_nhan_vien!S36)</f>
        <v xml:space="preserve">Đội 1, Xã Hải Hà, Huyện Hải Hậu, Nam Định </v>
      </c>
      <c r="P35" s="94" t="str">
        <f>IF(INPUT_Du_lieu_nhan_vien!P36="","",INPUT_Du_lieu_nhan_vien!P36)</f>
        <v>04 6296 1113</v>
      </c>
      <c r="Q35" s="97" t="str">
        <f>IF(INPUT_Du_lieu_nhan_vien!Q36="","",INPUT_Du_lieu_nhan_vien!Q36)</f>
        <v>0912 486 428</v>
      </c>
      <c r="R35" s="96" t="str">
        <f>IF(INPUT_Du_lieu_nhan_vien!U36="","",INPUT_Du_lieu_nhan_vien!U36)</f>
        <v/>
      </c>
      <c r="S35" s="96" t="str">
        <f>IF(INPUT_Du_lieu_nhan_vien!W36="","",INPUT_Du_lieu_nhan_vien!W36)</f>
        <v/>
      </c>
      <c r="T35" s="97" t="str">
        <f>IF(INPUT_Du_lieu_nhan_vien!L36="","",INPUT_Du_lieu_nhan_vien!L36)</f>
        <v>ĐH Kinh Tế Quốc Dân</v>
      </c>
      <c r="U35" s="94" t="str">
        <f>IF(INPUT_Du_lieu_nhan_vien!K36="","",INPUT_Du_lieu_nhan_vien!K36)</f>
        <v>Thạc sĩ</v>
      </c>
      <c r="V35" s="97" t="str">
        <f>IF(INPUT_Du_lieu_nhan_vien!M36="","",INPUT_Du_lieu_nhan_vien!M36)</f>
        <v>Quản trị kinh doanh</v>
      </c>
      <c r="Y35" s="95">
        <f>IF(INPUT_Du_lieu_nhan_vien!AH36="","",INPUT_Du_lieu_nhan_vien!AH36)</f>
        <v>39532</v>
      </c>
      <c r="Z35" s="96">
        <f t="shared" si="3"/>
        <v>3</v>
      </c>
      <c r="AA35" s="96">
        <f t="shared" si="4"/>
        <v>2008</v>
      </c>
      <c r="AB35" s="95" t="str">
        <f>IF(INPUT_Du_lieu_nhan_vien!AM36="","",INPUT_Du_lieu_nhan_vien!AM36)</f>
        <v/>
      </c>
      <c r="AC35" s="96" t="str">
        <f t="shared" si="5"/>
        <v/>
      </c>
      <c r="AD35" s="96" t="str">
        <f t="shared" si="6"/>
        <v/>
      </c>
      <c r="AE35" s="96" t="str">
        <f>IF(INPUT_Du_lieu_nhan_vien!AJ36="","",INPUT_Du_lieu_nhan_vien!AJ36)</f>
        <v>Chính thức</v>
      </c>
    </row>
    <row r="36" spans="1:31" ht="18.75" customHeight="1" x14ac:dyDescent="0.2">
      <c r="A36" s="91">
        <v>35</v>
      </c>
      <c r="B36" s="92">
        <f>INPUT_Du_lieu_nhan_vien!A37</f>
        <v>20010</v>
      </c>
      <c r="C36" s="93" t="str">
        <f>IF(INPUT_Du_lieu_nhan_vien!B37="","",INPUT_Du_lieu_nhan_vien!B37)</f>
        <v>Bùi Thị Thu</v>
      </c>
      <c r="D36" s="93" t="str">
        <f>IF(INPUT_Du_lieu_nhan_vien!C37="","",INPUT_Du_lieu_nhan_vien!C37)</f>
        <v>Hường</v>
      </c>
      <c r="E36" s="94" t="str">
        <f>IF(INPUT_Du_lieu_nhan_vien!D37="","",INPUT_Du_lieu_nhan_vien!D37)</f>
        <v>Nữ</v>
      </c>
      <c r="F36" s="95">
        <f>IF(INPUT_Du_lieu_nhan_vien!E37="","",INPUT_Du_lieu_nhan_vien!E37)</f>
        <v>31660</v>
      </c>
      <c r="G36" s="96">
        <f t="shared" si="0"/>
        <v>9</v>
      </c>
      <c r="H36" s="96">
        <f t="shared" si="1"/>
        <v>1986</v>
      </c>
      <c r="I36" s="96" t="str">
        <f>IF(INPUT_Du_lieu_nhan_vien!G37="","",INPUT_Du_lieu_nhan_vien!G37)</f>
        <v xml:space="preserve">Ninh Bình </v>
      </c>
      <c r="J36" s="97" t="str">
        <f>IF(INPUT_Du_lieu_nhan_vien!H37="","",INPUT_Du_lieu_nhan_vien!H37)</f>
        <v>012733108</v>
      </c>
      <c r="K36" s="95">
        <f>IF(INPUT_Du_lieu_nhan_vien!I37="","",INPUT_Du_lieu_nhan_vien!I37)</f>
        <v>39786</v>
      </c>
      <c r="L36" s="96">
        <f t="shared" si="2"/>
        <v>12</v>
      </c>
      <c r="M36" s="96" t="str">
        <f>IF(INPUT_Du_lieu_nhan_vien!J37="","",INPUT_Du_lieu_nhan_vien!J37)</f>
        <v>Hà Nội</v>
      </c>
      <c r="N36" s="94" t="str">
        <f>IF(INPUT_Du_lieu_nhan_vien!O37="","",INPUT_Du_lieu_nhan_vien!O37)</f>
        <v>huongbtt@topica.edu.vn</v>
      </c>
      <c r="O36" s="96" t="str">
        <f>IF(INPUT_Du_lieu_nhan_vien!S37="","",INPUT_Du_lieu_nhan_vien!S37)</f>
        <v xml:space="preserve">Số 23, Lô D, Khu Mơ Táo, Hoàng Văn Thụ, Hoàng Mai, Hà Nội </v>
      </c>
      <c r="P36" s="94" t="str">
        <f>IF(INPUT_Du_lieu_nhan_vien!P37="","",INPUT_Du_lieu_nhan_vien!P37)</f>
        <v>04 3862 6937</v>
      </c>
      <c r="Q36" s="97" t="str">
        <f>IF(INPUT_Du_lieu_nhan_vien!Q37="","",INPUT_Du_lieu_nhan_vien!Q37)</f>
        <v>0973 025 466</v>
      </c>
      <c r="R36" s="96" t="str">
        <f>IF(INPUT_Du_lieu_nhan_vien!U37="","",INPUT_Du_lieu_nhan_vien!U37)</f>
        <v/>
      </c>
      <c r="S36" s="96" t="str">
        <f>IF(INPUT_Du_lieu_nhan_vien!W37="","",INPUT_Du_lieu_nhan_vien!W37)</f>
        <v/>
      </c>
      <c r="T36" s="97" t="str">
        <f>IF(INPUT_Du_lieu_nhan_vien!L37="","",INPUT_Du_lieu_nhan_vien!L37)</f>
        <v>ĐH Thương Mại</v>
      </c>
      <c r="U36" s="94" t="str">
        <f>IF(INPUT_Du_lieu_nhan_vien!K37="","",INPUT_Du_lieu_nhan_vien!K37)</f>
        <v>Đại học</v>
      </c>
      <c r="V36" s="97" t="str">
        <f>IF(INPUT_Du_lieu_nhan_vien!M37="","",INPUT_Du_lieu_nhan_vien!M37)</f>
        <v/>
      </c>
      <c r="Y36" s="95" t="str">
        <f>IF(INPUT_Du_lieu_nhan_vien!AH37="","",INPUT_Du_lieu_nhan_vien!AH37)</f>
        <v/>
      </c>
      <c r="Z36" s="96" t="str">
        <f t="shared" si="3"/>
        <v/>
      </c>
      <c r="AA36" s="96" t="str">
        <f t="shared" si="4"/>
        <v/>
      </c>
      <c r="AB36" s="95" t="str">
        <f>IF(INPUT_Du_lieu_nhan_vien!AM37="","",INPUT_Du_lieu_nhan_vien!AM37)</f>
        <v/>
      </c>
      <c r="AC36" s="96" t="str">
        <f t="shared" si="5"/>
        <v/>
      </c>
      <c r="AD36" s="96" t="str">
        <f t="shared" si="6"/>
        <v/>
      </c>
      <c r="AE36" s="96" t="str">
        <f>IF(INPUT_Du_lieu_nhan_vien!AJ37="","",INPUT_Du_lieu_nhan_vien!AJ37)</f>
        <v>Nghỉ việc</v>
      </c>
    </row>
    <row r="37" spans="1:31" ht="18.75" customHeight="1" x14ac:dyDescent="0.2">
      <c r="A37" s="91">
        <v>36</v>
      </c>
      <c r="B37" s="92">
        <f>INPUT_Du_lieu_nhan_vien!A38</f>
        <v>20011</v>
      </c>
      <c r="C37" s="93" t="str">
        <f>IF(INPUT_Du_lieu_nhan_vien!B38="","",INPUT_Du_lieu_nhan_vien!B38)</f>
        <v>Ngô Thanh</v>
      </c>
      <c r="D37" s="93" t="str">
        <f>IF(INPUT_Du_lieu_nhan_vien!C38="","",INPUT_Du_lieu_nhan_vien!C38)</f>
        <v>Tùng</v>
      </c>
      <c r="E37" s="94" t="str">
        <f>IF(INPUT_Du_lieu_nhan_vien!D38="","",INPUT_Du_lieu_nhan_vien!D38)</f>
        <v>Nam</v>
      </c>
      <c r="F37" s="95">
        <f>IF(INPUT_Du_lieu_nhan_vien!E38="","",INPUT_Du_lieu_nhan_vien!E38)</f>
        <v>29972</v>
      </c>
      <c r="G37" s="96">
        <f t="shared" si="0"/>
        <v>1</v>
      </c>
      <c r="H37" s="96">
        <f t="shared" si="1"/>
        <v>1982</v>
      </c>
      <c r="I37" s="96" t="str">
        <f>IF(INPUT_Du_lieu_nhan_vien!G38="","",INPUT_Du_lieu_nhan_vien!G38)</f>
        <v xml:space="preserve">Hà Nội </v>
      </c>
      <c r="J37" s="97" t="str">
        <f>IF(INPUT_Du_lieu_nhan_vien!H38="","",INPUT_Du_lieu_nhan_vien!H38)</f>
        <v>012046800</v>
      </c>
      <c r="K37" s="95">
        <f>IF(INPUT_Du_lieu_nhan_vien!I38="","",INPUT_Du_lieu_nhan_vien!I38)</f>
        <v>38204</v>
      </c>
      <c r="L37" s="96">
        <f t="shared" si="2"/>
        <v>8</v>
      </c>
      <c r="M37" s="96" t="str">
        <f>IF(INPUT_Du_lieu_nhan_vien!J38="","",INPUT_Du_lieu_nhan_vien!J38)</f>
        <v>Hà Nội</v>
      </c>
      <c r="N37" s="94" t="str">
        <f>IF(INPUT_Du_lieu_nhan_vien!O38="","",INPUT_Du_lieu_nhan_vien!O38)</f>
        <v>tungnt@topica.edu.vn</v>
      </c>
      <c r="O37" s="96" t="str">
        <f>IF(INPUT_Du_lieu_nhan_vien!S38="","",INPUT_Du_lieu_nhan_vien!S38)</f>
        <v xml:space="preserve">2 Ngõ Trạm, Hoàn Kiếm, Hà Nội </v>
      </c>
      <c r="P37" s="94" t="str">
        <f>IF(INPUT_Du_lieu_nhan_vien!P38="","",INPUT_Du_lieu_nhan_vien!P38)</f>
        <v/>
      </c>
      <c r="Q37" s="97" t="str">
        <f>IF(INPUT_Du_lieu_nhan_vien!Q38="","",INPUT_Du_lieu_nhan_vien!Q38)</f>
        <v>0972 546 276</v>
      </c>
      <c r="R37" s="96" t="str">
        <f>IF(INPUT_Du_lieu_nhan_vien!U38="","",INPUT_Du_lieu_nhan_vien!U38)</f>
        <v/>
      </c>
      <c r="S37" s="96" t="str">
        <f>IF(INPUT_Du_lieu_nhan_vien!W38="","",INPUT_Du_lieu_nhan_vien!W38)</f>
        <v/>
      </c>
      <c r="T37" s="97" t="str">
        <f>IF(INPUT_Du_lieu_nhan_vien!L38="","",INPUT_Du_lieu_nhan_vien!L38)</f>
        <v>ĐH Ngoại Thương Budapest</v>
      </c>
      <c r="U37" s="94" t="str">
        <f>IF(INPUT_Du_lieu_nhan_vien!K38="","",INPUT_Du_lieu_nhan_vien!K38)</f>
        <v>Thạc sĩ</v>
      </c>
      <c r="V37" s="97" t="str">
        <f>IF(INPUT_Du_lieu_nhan_vien!M38="","",INPUT_Du_lieu_nhan_vien!M38)</f>
        <v/>
      </c>
      <c r="Y37" s="95">
        <f>IF(INPUT_Du_lieu_nhan_vien!AH38="","",INPUT_Du_lieu_nhan_vien!AH38)</f>
        <v>39532</v>
      </c>
      <c r="Z37" s="96">
        <f t="shared" si="3"/>
        <v>3</v>
      </c>
      <c r="AA37" s="96">
        <f t="shared" si="4"/>
        <v>2008</v>
      </c>
      <c r="AB37" s="95" t="str">
        <f>IF(INPUT_Du_lieu_nhan_vien!AM38="","",INPUT_Du_lieu_nhan_vien!AM38)</f>
        <v/>
      </c>
      <c r="AC37" s="96" t="str">
        <f t="shared" si="5"/>
        <v/>
      </c>
      <c r="AD37" s="96" t="str">
        <f t="shared" si="6"/>
        <v/>
      </c>
      <c r="AE37" s="96" t="str">
        <f>IF(INPUT_Du_lieu_nhan_vien!AJ38="","",INPUT_Du_lieu_nhan_vien!AJ38)</f>
        <v>Chính thức</v>
      </c>
    </row>
    <row r="38" spans="1:31" ht="18.75" customHeight="1" x14ac:dyDescent="0.2">
      <c r="A38" s="91">
        <v>37</v>
      </c>
      <c r="B38" s="92">
        <f>INPUT_Du_lieu_nhan_vien!A39</f>
        <v>20012</v>
      </c>
      <c r="C38" s="93" t="str">
        <f>IF(INPUT_Du_lieu_nhan_vien!B39="","",INPUT_Du_lieu_nhan_vien!B39)</f>
        <v>Lê Thanh</v>
      </c>
      <c r="D38" s="93" t="str">
        <f>IF(INPUT_Du_lieu_nhan_vien!C39="","",INPUT_Du_lieu_nhan_vien!C39)</f>
        <v>Tâm</v>
      </c>
      <c r="E38" s="94" t="str">
        <f>IF(INPUT_Du_lieu_nhan_vien!D39="","",INPUT_Du_lieu_nhan_vien!D39)</f>
        <v>Nữ</v>
      </c>
      <c r="F38" s="95">
        <f>IF(INPUT_Du_lieu_nhan_vien!E39="","",INPUT_Du_lieu_nhan_vien!E39)</f>
        <v>30618</v>
      </c>
      <c r="G38" s="96">
        <f t="shared" si="0"/>
        <v>10</v>
      </c>
      <c r="H38" s="96">
        <f t="shared" si="1"/>
        <v>1983</v>
      </c>
      <c r="I38" s="96" t="str">
        <f>IF(INPUT_Du_lieu_nhan_vien!G39="","",INPUT_Du_lieu_nhan_vien!G39)</f>
        <v xml:space="preserve">Hà Nam </v>
      </c>
      <c r="J38" s="97" t="str">
        <f>IF(INPUT_Du_lieu_nhan_vien!H39="","",INPUT_Du_lieu_nhan_vien!H39)</f>
        <v>168051438</v>
      </c>
      <c r="K38" s="95">
        <f>IF(INPUT_Du_lieu_nhan_vien!I39="","",INPUT_Du_lieu_nhan_vien!I39)</f>
        <v>36289</v>
      </c>
      <c r="L38" s="96">
        <f t="shared" si="2"/>
        <v>5</v>
      </c>
      <c r="M38" s="96" t="str">
        <f>IF(INPUT_Du_lieu_nhan_vien!J39="","",INPUT_Du_lieu_nhan_vien!J39)</f>
        <v>Hà Nam</v>
      </c>
      <c r="N38" s="94" t="str">
        <f>IF(INPUT_Du_lieu_nhan_vien!O39="","",INPUT_Du_lieu_nhan_vien!O39)</f>
        <v>tamlt@topica.edu.vn</v>
      </c>
      <c r="O38" s="96" t="str">
        <f>IF(INPUT_Du_lieu_nhan_vien!S39="","",INPUT_Du_lieu_nhan_vien!S39)</f>
        <v xml:space="preserve">Hải Long 1, Nguyên Lý, Lý Nhân, Hà Nam </v>
      </c>
      <c r="P38" s="94" t="str">
        <f>IF(INPUT_Du_lieu_nhan_vien!P39="","",INPUT_Du_lieu_nhan_vien!P39)</f>
        <v>03513 874 219</v>
      </c>
      <c r="Q38" s="97" t="str">
        <f>IF(INPUT_Du_lieu_nhan_vien!Q39="","",INPUT_Du_lieu_nhan_vien!Q39)</f>
        <v>0936 401 466</v>
      </c>
      <c r="R38" s="96" t="str">
        <f>IF(INPUT_Du_lieu_nhan_vien!U39="","",INPUT_Du_lieu_nhan_vien!U39)</f>
        <v/>
      </c>
      <c r="S38" s="96" t="str">
        <f>IF(INPUT_Du_lieu_nhan_vien!W39="","",INPUT_Du_lieu_nhan_vien!W39)</f>
        <v/>
      </c>
      <c r="T38" s="97" t="str">
        <f>IF(INPUT_Du_lieu_nhan_vien!L39="","",INPUT_Du_lieu_nhan_vien!L39)</f>
        <v>ĐH Thương Mại</v>
      </c>
      <c r="U38" s="94" t="str">
        <f>IF(INPUT_Du_lieu_nhan_vien!K39="","",INPUT_Du_lieu_nhan_vien!K39)</f>
        <v>Đại học</v>
      </c>
      <c r="V38" s="97" t="str">
        <f>IF(INPUT_Du_lieu_nhan_vien!M39="","",INPUT_Du_lieu_nhan_vien!M39)</f>
        <v>Quản trị kinh doanh</v>
      </c>
      <c r="Y38" s="95">
        <f>IF(INPUT_Du_lieu_nhan_vien!AH39="","",INPUT_Du_lieu_nhan_vien!AH39)</f>
        <v>39532</v>
      </c>
      <c r="Z38" s="96">
        <f t="shared" si="3"/>
        <v>3</v>
      </c>
      <c r="AA38" s="96">
        <f t="shared" si="4"/>
        <v>2008</v>
      </c>
      <c r="AB38" s="95" t="str">
        <f>IF(INPUT_Du_lieu_nhan_vien!AM39="","",INPUT_Du_lieu_nhan_vien!AM39)</f>
        <v/>
      </c>
      <c r="AC38" s="96" t="str">
        <f t="shared" si="5"/>
        <v/>
      </c>
      <c r="AD38" s="96" t="str">
        <f t="shared" si="6"/>
        <v/>
      </c>
      <c r="AE38" s="96" t="str">
        <f>IF(INPUT_Du_lieu_nhan_vien!AJ39="","",INPUT_Du_lieu_nhan_vien!AJ39)</f>
        <v>Nghỉ khác</v>
      </c>
    </row>
    <row r="39" spans="1:31" ht="18.75" customHeight="1" x14ac:dyDescent="0.2">
      <c r="A39" s="91">
        <v>38</v>
      </c>
      <c r="B39" s="92">
        <f>INPUT_Du_lieu_nhan_vien!A40</f>
        <v>20013</v>
      </c>
      <c r="C39" s="93" t="str">
        <f>IF(INPUT_Du_lieu_nhan_vien!B40="","",INPUT_Du_lieu_nhan_vien!B40)</f>
        <v>Phạm Thị Ngọc</v>
      </c>
      <c r="D39" s="93" t="str">
        <f>IF(INPUT_Du_lieu_nhan_vien!C40="","",INPUT_Du_lieu_nhan_vien!C40)</f>
        <v>Lan</v>
      </c>
      <c r="E39" s="94" t="str">
        <f>IF(INPUT_Du_lieu_nhan_vien!D40="","",INPUT_Du_lieu_nhan_vien!D40)</f>
        <v>Nữ</v>
      </c>
      <c r="F39" s="95">
        <f>IF(INPUT_Du_lieu_nhan_vien!E40="","",INPUT_Du_lieu_nhan_vien!E40)</f>
        <v>30555</v>
      </c>
      <c r="G39" s="96">
        <f t="shared" si="0"/>
        <v>8</v>
      </c>
      <c r="H39" s="96">
        <f t="shared" si="1"/>
        <v>1983</v>
      </c>
      <c r="I39" s="96" t="str">
        <f>IF(INPUT_Du_lieu_nhan_vien!G40="","",INPUT_Du_lieu_nhan_vien!G40)</f>
        <v xml:space="preserve">Hà Nội </v>
      </c>
      <c r="J39" s="97" t="str">
        <f>IF(INPUT_Du_lieu_nhan_vien!H40="","",INPUT_Du_lieu_nhan_vien!H40)</f>
        <v>012132101</v>
      </c>
      <c r="K39" s="95">
        <f>IF(INPUT_Du_lieu_nhan_vien!I40="","",INPUT_Du_lieu_nhan_vien!I40)</f>
        <v>39695</v>
      </c>
      <c r="L39" s="96">
        <f t="shared" si="2"/>
        <v>9</v>
      </c>
      <c r="M39" s="96" t="str">
        <f>IF(INPUT_Du_lieu_nhan_vien!J40="","",INPUT_Du_lieu_nhan_vien!J40)</f>
        <v>Hà Nội</v>
      </c>
      <c r="N39" s="94" t="str">
        <f>IF(INPUT_Du_lieu_nhan_vien!O40="","",INPUT_Du_lieu_nhan_vien!O40)</f>
        <v>lanptn@topica.edu.vn</v>
      </c>
      <c r="O39" s="96" t="str">
        <f>IF(INPUT_Du_lieu_nhan_vien!S40="","",INPUT_Du_lieu_nhan_vien!S40)</f>
        <v xml:space="preserve">29 Hàng Đào, Hoàn Kiếm, Hà Nội </v>
      </c>
      <c r="P39" s="94" t="str">
        <f>IF(INPUT_Du_lieu_nhan_vien!P40="","",INPUT_Du_lieu_nhan_vien!P40)</f>
        <v>04 3926 1440</v>
      </c>
      <c r="Q39" s="97" t="str">
        <f>IF(INPUT_Du_lieu_nhan_vien!Q40="","",INPUT_Du_lieu_nhan_vien!Q40)</f>
        <v>0904 848 960</v>
      </c>
      <c r="R39" s="96" t="str">
        <f>IF(INPUT_Du_lieu_nhan_vien!U40="","",INPUT_Du_lieu_nhan_vien!U40)</f>
        <v/>
      </c>
      <c r="S39" s="96" t="str">
        <f>IF(INPUT_Du_lieu_nhan_vien!W40="","",INPUT_Du_lieu_nhan_vien!W40)</f>
        <v/>
      </c>
      <c r="T39" s="97" t="str">
        <f>IF(INPUT_Du_lieu_nhan_vien!L40="","",INPUT_Du_lieu_nhan_vien!L40)</f>
        <v>ĐH Bách Khoa Hà Nội</v>
      </c>
      <c r="U39" s="94" t="str">
        <f>IF(INPUT_Du_lieu_nhan_vien!K40="","",INPUT_Du_lieu_nhan_vien!K40)</f>
        <v>Đại học</v>
      </c>
      <c r="V39" s="97" t="str">
        <f>IF(INPUT_Du_lieu_nhan_vien!M40="","",INPUT_Du_lieu_nhan_vien!M40)</f>
        <v/>
      </c>
      <c r="Y39" s="95">
        <f>IF(INPUT_Du_lieu_nhan_vien!AH40="","",INPUT_Du_lieu_nhan_vien!AH40)</f>
        <v>39532</v>
      </c>
      <c r="Z39" s="96">
        <f t="shared" si="3"/>
        <v>3</v>
      </c>
      <c r="AA39" s="96">
        <f t="shared" si="4"/>
        <v>2008</v>
      </c>
      <c r="AB39" s="95" t="str">
        <f>IF(INPUT_Du_lieu_nhan_vien!AM40="","",INPUT_Du_lieu_nhan_vien!AM40)</f>
        <v/>
      </c>
      <c r="AC39" s="96" t="str">
        <f t="shared" si="5"/>
        <v/>
      </c>
      <c r="AD39" s="96" t="str">
        <f t="shared" si="6"/>
        <v/>
      </c>
      <c r="AE39" s="96" t="str">
        <f>IF(INPUT_Du_lieu_nhan_vien!AJ40="","",INPUT_Du_lieu_nhan_vien!AJ40)</f>
        <v>Chính thức</v>
      </c>
    </row>
    <row r="40" spans="1:31" ht="18.75" customHeight="1" x14ac:dyDescent="0.2">
      <c r="A40" s="91">
        <v>39</v>
      </c>
      <c r="B40" s="92">
        <f>INPUT_Du_lieu_nhan_vien!A41</f>
        <v>20014</v>
      </c>
      <c r="C40" s="93" t="str">
        <f>IF(INPUT_Du_lieu_nhan_vien!B41="","",INPUT_Du_lieu_nhan_vien!B41)</f>
        <v>Nguyễn Thị Hồng</v>
      </c>
      <c r="D40" s="93" t="str">
        <f>IF(INPUT_Du_lieu_nhan_vien!C41="","",INPUT_Du_lieu_nhan_vien!C41)</f>
        <v>Lan</v>
      </c>
      <c r="E40" s="94" t="str">
        <f>IF(INPUT_Du_lieu_nhan_vien!D41="","",INPUT_Du_lieu_nhan_vien!D41)</f>
        <v>Nữ</v>
      </c>
      <c r="F40" s="95">
        <f>IF(INPUT_Du_lieu_nhan_vien!E41="","",INPUT_Du_lieu_nhan_vien!E41)</f>
        <v>29443</v>
      </c>
      <c r="G40" s="96">
        <f t="shared" si="0"/>
        <v>8</v>
      </c>
      <c r="H40" s="96">
        <f t="shared" si="1"/>
        <v>1980</v>
      </c>
      <c r="I40" s="96" t="str">
        <f>IF(INPUT_Du_lieu_nhan_vien!G41="","",INPUT_Du_lieu_nhan_vien!G41)</f>
        <v xml:space="preserve">Hải Dương </v>
      </c>
      <c r="J40" s="97" t="str">
        <f>IF(INPUT_Du_lieu_nhan_vien!H41="","",INPUT_Du_lieu_nhan_vien!H41)</f>
        <v>141854090</v>
      </c>
      <c r="K40" s="95">
        <f>IF(INPUT_Du_lieu_nhan_vien!I41="","",INPUT_Du_lieu_nhan_vien!I41)</f>
        <v>35108</v>
      </c>
      <c r="L40" s="96">
        <f t="shared" si="2"/>
        <v>2</v>
      </c>
      <c r="M40" s="96" t="str">
        <f>IF(INPUT_Du_lieu_nhan_vien!J41="","",INPUT_Du_lieu_nhan_vien!J41)</f>
        <v>Hải Hưng</v>
      </c>
      <c r="N40" s="94" t="str">
        <f>IF(INPUT_Du_lieu_nhan_vien!O41="","",INPUT_Du_lieu_nhan_vien!O41)</f>
        <v>lannth@topica.edu.vn</v>
      </c>
      <c r="O40" s="96" t="str">
        <f>IF(INPUT_Du_lieu_nhan_vien!S41="","",INPUT_Du_lieu_nhan_vien!S41)</f>
        <v xml:space="preserve">22 - Khu Cầu Sắt, Phố Lục Đầu Giang , Tt Phả Lại, Chí Linh, Hải Dương </v>
      </c>
      <c r="P40" s="94" t="str">
        <f>IF(INPUT_Du_lieu_nhan_vien!P41="","",INPUT_Du_lieu_nhan_vien!P41)</f>
        <v>04 3624 2273</v>
      </c>
      <c r="Q40" s="97" t="str">
        <f>IF(INPUT_Du_lieu_nhan_vien!Q41="","",INPUT_Du_lieu_nhan_vien!Q41)</f>
        <v>0948 323 848</v>
      </c>
      <c r="R40" s="96" t="str">
        <f>IF(INPUT_Du_lieu_nhan_vien!U41="","",INPUT_Du_lieu_nhan_vien!U41)</f>
        <v/>
      </c>
      <c r="S40" s="96" t="str">
        <f>IF(INPUT_Du_lieu_nhan_vien!W41="","",INPUT_Du_lieu_nhan_vien!W41)</f>
        <v/>
      </c>
      <c r="T40" s="97" t="str">
        <f>IF(INPUT_Du_lieu_nhan_vien!L41="","",INPUT_Du_lieu_nhan_vien!L41)</f>
        <v>CĐ Sư Phạm Kỹ Thuật I</v>
      </c>
      <c r="U40" s="94" t="str">
        <f>IF(INPUT_Du_lieu_nhan_vien!K41="","",INPUT_Du_lieu_nhan_vien!K41)</f>
        <v>Cao đẳng</v>
      </c>
      <c r="V40" s="97" t="str">
        <f>IF(INPUT_Du_lieu_nhan_vien!M41="","",INPUT_Du_lieu_nhan_vien!M41)</f>
        <v>Sư phạm kỹ thuật Tin học</v>
      </c>
      <c r="Y40" s="95">
        <f>IF(INPUT_Du_lieu_nhan_vien!AH41="","",INPUT_Du_lieu_nhan_vien!AH41)</f>
        <v>39527</v>
      </c>
      <c r="Z40" s="96">
        <f t="shared" si="3"/>
        <v>3</v>
      </c>
      <c r="AA40" s="96">
        <f t="shared" si="4"/>
        <v>2008</v>
      </c>
      <c r="AB40" s="95" t="str">
        <f>IF(INPUT_Du_lieu_nhan_vien!AM41="","",INPUT_Du_lieu_nhan_vien!AM41)</f>
        <v/>
      </c>
      <c r="AC40" s="96" t="str">
        <f t="shared" si="5"/>
        <v/>
      </c>
      <c r="AD40" s="96" t="str">
        <f t="shared" si="6"/>
        <v/>
      </c>
      <c r="AE40" s="96" t="str">
        <f>IF(INPUT_Du_lieu_nhan_vien!AJ41="","",INPUT_Du_lieu_nhan_vien!AJ41)</f>
        <v>Nghỉ việc</v>
      </c>
    </row>
    <row r="41" spans="1:31" ht="18.75" customHeight="1" x14ac:dyDescent="0.2">
      <c r="A41" s="91">
        <v>40</v>
      </c>
      <c r="B41" s="92">
        <f>INPUT_Du_lieu_nhan_vien!A42</f>
        <v>20015</v>
      </c>
      <c r="C41" s="93" t="str">
        <f>IF(INPUT_Du_lieu_nhan_vien!B42="","",INPUT_Du_lieu_nhan_vien!B42)</f>
        <v>Đàm Thị Hải</v>
      </c>
      <c r="D41" s="93" t="str">
        <f>IF(INPUT_Du_lieu_nhan_vien!C42="","",INPUT_Du_lieu_nhan_vien!C42)</f>
        <v>Yến</v>
      </c>
      <c r="E41" s="94" t="str">
        <f>IF(INPUT_Du_lieu_nhan_vien!D42="","",INPUT_Du_lieu_nhan_vien!D42)</f>
        <v>Nữ</v>
      </c>
      <c r="F41" s="95">
        <f>IF(INPUT_Du_lieu_nhan_vien!E42="","",INPUT_Du_lieu_nhan_vien!E42)</f>
        <v>31408</v>
      </c>
      <c r="G41" s="96">
        <f t="shared" si="0"/>
        <v>12</v>
      </c>
      <c r="H41" s="96">
        <f t="shared" si="1"/>
        <v>1985</v>
      </c>
      <c r="I41" s="96" t="str">
        <f>IF(INPUT_Du_lieu_nhan_vien!G42="","",INPUT_Du_lieu_nhan_vien!G42)</f>
        <v xml:space="preserve">Thái Bình </v>
      </c>
      <c r="J41" s="97" t="str">
        <f>IF(INPUT_Du_lieu_nhan_vien!H42="","",INPUT_Du_lieu_nhan_vien!H42)</f>
        <v>151513212</v>
      </c>
      <c r="K41" s="95">
        <f>IF(INPUT_Du_lieu_nhan_vien!I42="","",INPUT_Du_lieu_nhan_vien!I42)</f>
        <v>36983</v>
      </c>
      <c r="L41" s="96">
        <f t="shared" si="2"/>
        <v>4</v>
      </c>
      <c r="M41" s="96" t="str">
        <f>IF(INPUT_Du_lieu_nhan_vien!J42="","",INPUT_Du_lieu_nhan_vien!J42)</f>
        <v>Thái Bình</v>
      </c>
      <c r="N41" s="94" t="str">
        <f>IF(INPUT_Du_lieu_nhan_vien!O42="","",INPUT_Du_lieu_nhan_vien!O42)</f>
        <v>yendth@topica.edu.vn</v>
      </c>
      <c r="O41" s="96" t="str">
        <f>IF(INPUT_Du_lieu_nhan_vien!S42="","",INPUT_Du_lieu_nhan_vien!S42)</f>
        <v xml:space="preserve">Vũ Quý, Kiến Xương, Thái Bình </v>
      </c>
      <c r="P41" s="94" t="str">
        <f>IF(INPUT_Du_lieu_nhan_vien!P42="","",INPUT_Du_lieu_nhan_vien!P42)</f>
        <v>036 523 309</v>
      </c>
      <c r="Q41" s="97" t="str">
        <f>IF(INPUT_Du_lieu_nhan_vien!Q42="","",INPUT_Du_lieu_nhan_vien!Q42)</f>
        <v>0987891399</v>
      </c>
      <c r="R41" s="96" t="str">
        <f>IF(INPUT_Du_lieu_nhan_vien!U42="","",INPUT_Du_lieu_nhan_vien!U42)</f>
        <v/>
      </c>
      <c r="S41" s="96" t="str">
        <f>IF(INPUT_Du_lieu_nhan_vien!W42="","",INPUT_Du_lieu_nhan_vien!W42)</f>
        <v/>
      </c>
      <c r="T41" s="97" t="str">
        <f>IF(INPUT_Du_lieu_nhan_vien!L42="","",INPUT_Du_lieu_nhan_vien!L42)</f>
        <v>ĐH Bách Khoa Hà Nội</v>
      </c>
      <c r="U41" s="94" t="str">
        <f>IF(INPUT_Du_lieu_nhan_vien!K42="","",INPUT_Du_lieu_nhan_vien!K42)</f>
        <v>Thạc sĩ</v>
      </c>
      <c r="V41" s="97" t="str">
        <f>IF(INPUT_Du_lieu_nhan_vien!M42="","",INPUT_Du_lieu_nhan_vien!M42)</f>
        <v/>
      </c>
      <c r="Y41" s="95">
        <f>IF(INPUT_Du_lieu_nhan_vien!AH42="","",INPUT_Du_lieu_nhan_vien!AH42)</f>
        <v>39532</v>
      </c>
      <c r="Z41" s="96">
        <f t="shared" si="3"/>
        <v>3</v>
      </c>
      <c r="AA41" s="96">
        <f t="shared" si="4"/>
        <v>2008</v>
      </c>
      <c r="AB41" s="95">
        <f>IF(INPUT_Du_lieu_nhan_vien!AM42="","",INPUT_Du_lieu_nhan_vien!AM42)</f>
        <v>40909</v>
      </c>
      <c r="AC41" s="96">
        <f t="shared" si="5"/>
        <v>1</v>
      </c>
      <c r="AD41" s="96">
        <f t="shared" si="6"/>
        <v>2012</v>
      </c>
      <c r="AE41" s="96" t="str">
        <f>IF(INPUT_Du_lieu_nhan_vien!AJ42="","",INPUT_Du_lieu_nhan_vien!AJ42)</f>
        <v>Nghỉ việc</v>
      </c>
    </row>
    <row r="42" spans="1:31" ht="18.75" customHeight="1" x14ac:dyDescent="0.2">
      <c r="A42" s="91">
        <v>41</v>
      </c>
      <c r="B42" s="92">
        <f>INPUT_Du_lieu_nhan_vien!A43</f>
        <v>20016</v>
      </c>
      <c r="C42" s="93" t="str">
        <f>IF(INPUT_Du_lieu_nhan_vien!B43="","",INPUT_Du_lieu_nhan_vien!B43)</f>
        <v>Nguyễn Thị Lan</v>
      </c>
      <c r="D42" s="93" t="str">
        <f>IF(INPUT_Du_lieu_nhan_vien!C43="","",INPUT_Du_lieu_nhan_vien!C43)</f>
        <v>Anh</v>
      </c>
      <c r="E42" s="94" t="str">
        <f>IF(INPUT_Du_lieu_nhan_vien!D43="","",INPUT_Du_lieu_nhan_vien!D43)</f>
        <v>Nữ</v>
      </c>
      <c r="F42" s="95">
        <f>IF(INPUT_Du_lieu_nhan_vien!E43="","",INPUT_Du_lieu_nhan_vien!E43)</f>
        <v>28964</v>
      </c>
      <c r="G42" s="96">
        <f t="shared" si="0"/>
        <v>4</v>
      </c>
      <c r="H42" s="96">
        <f t="shared" si="1"/>
        <v>1979</v>
      </c>
      <c r="I42" s="96" t="str">
        <f>IF(INPUT_Du_lieu_nhan_vien!G43="","",INPUT_Du_lieu_nhan_vien!G43)</f>
        <v xml:space="preserve">Thái Bình </v>
      </c>
      <c r="J42" s="97" t="str">
        <f>IF(INPUT_Du_lieu_nhan_vien!H43="","",INPUT_Du_lieu_nhan_vien!H43)</f>
        <v>013048166</v>
      </c>
      <c r="K42" s="95">
        <f>IF(INPUT_Du_lieu_nhan_vien!I43="","",INPUT_Du_lieu_nhan_vien!I43)</f>
        <v>39506</v>
      </c>
      <c r="L42" s="96">
        <f t="shared" si="2"/>
        <v>2</v>
      </c>
      <c r="M42" s="96" t="str">
        <f>IF(INPUT_Du_lieu_nhan_vien!J43="","",INPUT_Du_lieu_nhan_vien!J43)</f>
        <v>Hà Nội</v>
      </c>
      <c r="N42" s="94" t="str">
        <f>IF(INPUT_Du_lieu_nhan_vien!O43="","",INPUT_Du_lieu_nhan_vien!O43)</f>
        <v>anhntl@topica.edu.vn</v>
      </c>
      <c r="O42" s="96" t="str">
        <f>IF(INPUT_Du_lieu_nhan_vien!S43="","",INPUT_Du_lieu_nhan_vien!S43)</f>
        <v xml:space="preserve">Yên Xá- Tân Triều, Thanh Trì, Hà Nội </v>
      </c>
      <c r="P42" s="94" t="str">
        <f>IF(INPUT_Du_lieu_nhan_vien!P43="","",INPUT_Du_lieu_nhan_vien!P43)</f>
        <v>04 3685 5778</v>
      </c>
      <c r="Q42" s="97" t="str">
        <f>IF(INPUT_Du_lieu_nhan_vien!Q43="","",INPUT_Du_lieu_nhan_vien!Q43)</f>
        <v>0982 119 096</v>
      </c>
      <c r="R42" s="96" t="str">
        <f>IF(INPUT_Du_lieu_nhan_vien!U43="","",INPUT_Du_lieu_nhan_vien!U43)</f>
        <v/>
      </c>
      <c r="S42" s="96" t="str">
        <f>IF(INPUT_Du_lieu_nhan_vien!W43="","",INPUT_Du_lieu_nhan_vien!W43)</f>
        <v/>
      </c>
      <c r="T42" s="97" t="str">
        <f>IF(INPUT_Du_lieu_nhan_vien!L43="","",INPUT_Du_lieu_nhan_vien!L43)</f>
        <v>ĐH Luật Hà Nội</v>
      </c>
      <c r="U42" s="94" t="str">
        <f>IF(INPUT_Du_lieu_nhan_vien!K43="","",INPUT_Du_lieu_nhan_vien!K43)</f>
        <v>Đại học</v>
      </c>
      <c r="V42" s="97" t="str">
        <f>IF(INPUT_Du_lieu_nhan_vien!M43="","",INPUT_Du_lieu_nhan_vien!M43)</f>
        <v/>
      </c>
      <c r="Y42" s="95">
        <f>IF(INPUT_Du_lieu_nhan_vien!AH43="","",INPUT_Du_lieu_nhan_vien!AH43)</f>
        <v>39539</v>
      </c>
      <c r="Z42" s="96">
        <f t="shared" si="3"/>
        <v>4</v>
      </c>
      <c r="AA42" s="96">
        <f t="shared" si="4"/>
        <v>2008</v>
      </c>
      <c r="AB42" s="95" t="str">
        <f>IF(INPUT_Du_lieu_nhan_vien!AM43="","",INPUT_Du_lieu_nhan_vien!AM43)</f>
        <v/>
      </c>
      <c r="AC42" s="96" t="str">
        <f t="shared" si="5"/>
        <v/>
      </c>
      <c r="AD42" s="96" t="str">
        <f t="shared" si="6"/>
        <v/>
      </c>
      <c r="AE42" s="96" t="str">
        <f>IF(INPUT_Du_lieu_nhan_vien!AJ43="","",INPUT_Du_lieu_nhan_vien!AJ43)</f>
        <v>Nghỉ việc</v>
      </c>
    </row>
    <row r="43" spans="1:31" ht="18.75" customHeight="1" x14ac:dyDescent="0.2">
      <c r="A43" s="91">
        <v>42</v>
      </c>
      <c r="B43" s="92">
        <f>INPUT_Du_lieu_nhan_vien!A44</f>
        <v>20017</v>
      </c>
      <c r="C43" s="93" t="str">
        <f>IF(INPUT_Du_lieu_nhan_vien!B44="","",INPUT_Du_lieu_nhan_vien!B44)</f>
        <v>Đinh Thị</v>
      </c>
      <c r="D43" s="93" t="str">
        <f>IF(INPUT_Du_lieu_nhan_vien!C44="","",INPUT_Du_lieu_nhan_vien!C44)</f>
        <v>Hiền</v>
      </c>
      <c r="E43" s="94" t="str">
        <f>IF(INPUT_Du_lieu_nhan_vien!D44="","",INPUT_Du_lieu_nhan_vien!D44)</f>
        <v>Nữ</v>
      </c>
      <c r="F43" s="95">
        <f>IF(INPUT_Du_lieu_nhan_vien!E44="","",INPUT_Du_lieu_nhan_vien!E44)</f>
        <v>28668</v>
      </c>
      <c r="G43" s="96">
        <f t="shared" si="0"/>
        <v>6</v>
      </c>
      <c r="H43" s="96">
        <f t="shared" si="1"/>
        <v>1978</v>
      </c>
      <c r="I43" s="96" t="str">
        <f>IF(INPUT_Du_lieu_nhan_vien!G44="","",INPUT_Du_lieu_nhan_vien!G44)</f>
        <v xml:space="preserve">Ninh Bình </v>
      </c>
      <c r="J43" s="97" t="str">
        <f>IF(INPUT_Du_lieu_nhan_vien!H44="","",INPUT_Du_lieu_nhan_vien!H44)</f>
        <v>164049173</v>
      </c>
      <c r="K43" s="95">
        <f>IF(INPUT_Du_lieu_nhan_vien!I44="","",INPUT_Du_lieu_nhan_vien!I44)</f>
        <v>35143</v>
      </c>
      <c r="L43" s="96">
        <f t="shared" si="2"/>
        <v>3</v>
      </c>
      <c r="M43" s="96" t="str">
        <f>IF(INPUT_Du_lieu_nhan_vien!J44="","",INPUT_Du_lieu_nhan_vien!J44)</f>
        <v>Ninh Bình</v>
      </c>
      <c r="N43" s="94" t="str">
        <f>IF(INPUT_Du_lieu_nhan_vien!O44="","",INPUT_Du_lieu_nhan_vien!O44)</f>
        <v>hiendt@topica.edu.vn</v>
      </c>
      <c r="O43" s="96" t="str">
        <f>IF(INPUT_Du_lieu_nhan_vien!S44="","",INPUT_Du_lieu_nhan_vien!S44)</f>
        <v xml:space="preserve">Xóm Đông Thắng, Xã Gia Lạc, Huyện Gia Viễn, Tỉnh Ninh Bình </v>
      </c>
      <c r="P43" s="94" t="str">
        <f>IF(INPUT_Du_lieu_nhan_vien!P44="","",INPUT_Du_lieu_nhan_vien!P44)</f>
        <v/>
      </c>
      <c r="Q43" s="97" t="str">
        <f>IF(INPUT_Du_lieu_nhan_vien!Q44="","",INPUT_Du_lieu_nhan_vien!Q44)</f>
        <v>0984 774 178</v>
      </c>
      <c r="R43" s="96" t="str">
        <f>IF(INPUT_Du_lieu_nhan_vien!U44="","",INPUT_Du_lieu_nhan_vien!U44)</f>
        <v/>
      </c>
      <c r="S43" s="96" t="str">
        <f>IF(INPUT_Du_lieu_nhan_vien!W44="","",INPUT_Du_lieu_nhan_vien!W44)</f>
        <v/>
      </c>
      <c r="T43" s="97" t="str">
        <f>IF(INPUT_Du_lieu_nhan_vien!L44="","",INPUT_Du_lieu_nhan_vien!L44)</f>
        <v>ĐH Ngoại Ngữ Hà Nội</v>
      </c>
      <c r="U43" s="94" t="str">
        <f>IF(INPUT_Du_lieu_nhan_vien!K44="","",INPUT_Du_lieu_nhan_vien!K44)</f>
        <v>Đại học</v>
      </c>
      <c r="V43" s="97" t="str">
        <f>IF(INPUT_Du_lieu_nhan_vien!M44="","",INPUT_Du_lieu_nhan_vien!M44)</f>
        <v/>
      </c>
      <c r="Y43" s="95">
        <f>IF(INPUT_Du_lieu_nhan_vien!AH44="","",INPUT_Du_lieu_nhan_vien!AH44)</f>
        <v>39548</v>
      </c>
      <c r="Z43" s="96">
        <f t="shared" si="3"/>
        <v>4</v>
      </c>
      <c r="AA43" s="96">
        <f t="shared" si="4"/>
        <v>2008</v>
      </c>
      <c r="AB43" s="95" t="str">
        <f>IF(INPUT_Du_lieu_nhan_vien!AM44="","",INPUT_Du_lieu_nhan_vien!AM44)</f>
        <v/>
      </c>
      <c r="AC43" s="96" t="str">
        <f t="shared" si="5"/>
        <v/>
      </c>
      <c r="AD43" s="96" t="str">
        <f t="shared" si="6"/>
        <v/>
      </c>
      <c r="AE43" s="96" t="str">
        <f>IF(INPUT_Du_lieu_nhan_vien!AJ44="","",INPUT_Du_lieu_nhan_vien!AJ44)</f>
        <v>Nghỉ việc</v>
      </c>
    </row>
    <row r="44" spans="1:31" ht="18.75" customHeight="1" x14ac:dyDescent="0.2">
      <c r="A44" s="91">
        <v>43</v>
      </c>
      <c r="B44" s="92">
        <f>INPUT_Du_lieu_nhan_vien!A45</f>
        <v>20018</v>
      </c>
      <c r="C44" s="93" t="str">
        <f>IF(INPUT_Du_lieu_nhan_vien!B45="","",INPUT_Du_lieu_nhan_vien!B45)</f>
        <v>Phạm Thị Hương</v>
      </c>
      <c r="D44" s="93" t="str">
        <f>IF(INPUT_Du_lieu_nhan_vien!C45="","",INPUT_Du_lieu_nhan_vien!C45)</f>
        <v>Giang</v>
      </c>
      <c r="E44" s="94" t="str">
        <f>IF(INPUT_Du_lieu_nhan_vien!D45="","",INPUT_Du_lieu_nhan_vien!D45)</f>
        <v>Nữ</v>
      </c>
      <c r="F44" s="95">
        <f>IF(INPUT_Du_lieu_nhan_vien!E45="","",INPUT_Du_lieu_nhan_vien!E45)</f>
        <v>31076</v>
      </c>
      <c r="G44" s="96">
        <f t="shared" si="0"/>
        <v>1</v>
      </c>
      <c r="H44" s="96">
        <f t="shared" si="1"/>
        <v>1985</v>
      </c>
      <c r="I44" s="96" t="str">
        <f>IF(INPUT_Du_lieu_nhan_vien!G45="","",INPUT_Du_lieu_nhan_vien!G45)</f>
        <v xml:space="preserve">Nam Định </v>
      </c>
      <c r="J44" s="97" t="str">
        <f>IF(INPUT_Du_lieu_nhan_vien!H45="","",INPUT_Du_lieu_nhan_vien!H45)</f>
        <v>162642180</v>
      </c>
      <c r="K44" s="95">
        <f>IF(INPUT_Du_lieu_nhan_vien!I45="","",INPUT_Du_lieu_nhan_vien!I45)</f>
        <v>37202</v>
      </c>
      <c r="L44" s="96">
        <f t="shared" si="2"/>
        <v>11</v>
      </c>
      <c r="M44" s="96" t="str">
        <f>IF(INPUT_Du_lieu_nhan_vien!J45="","",INPUT_Du_lieu_nhan_vien!J45)</f>
        <v>Nam Định</v>
      </c>
      <c r="N44" s="94" t="str">
        <f>IF(INPUT_Du_lieu_nhan_vien!O45="","",INPUT_Du_lieu_nhan_vien!O45)</f>
        <v/>
      </c>
      <c r="O44" s="96" t="str">
        <f>IF(INPUT_Du_lieu_nhan_vien!S45="","",INPUT_Du_lieu_nhan_vien!S45)</f>
        <v xml:space="preserve">Ngõ 100, phố Minh Khai, thành phố Nam Định, tỉnh Nam Định </v>
      </c>
      <c r="P44" s="94" t="str">
        <f>IF(INPUT_Du_lieu_nhan_vien!P45="","",INPUT_Du_lieu_nhan_vien!P45)</f>
        <v>0350 3.500947</v>
      </c>
      <c r="Q44" s="97" t="str">
        <f>IF(INPUT_Du_lieu_nhan_vien!Q45="","",INPUT_Du_lieu_nhan_vien!Q45)</f>
        <v>0975781606</v>
      </c>
      <c r="R44" s="96" t="str">
        <f>IF(INPUT_Du_lieu_nhan_vien!U45="","",INPUT_Du_lieu_nhan_vien!U45)</f>
        <v/>
      </c>
      <c r="S44" s="96" t="str">
        <f>IF(INPUT_Du_lieu_nhan_vien!W45="","",INPUT_Du_lieu_nhan_vien!W45)</f>
        <v/>
      </c>
      <c r="T44" s="97" t="str">
        <f>IF(INPUT_Du_lieu_nhan_vien!L45="","",INPUT_Du_lieu_nhan_vien!L45)</f>
        <v>Viện ĐH Mở Hà Nội</v>
      </c>
      <c r="U44" s="94" t="str">
        <f>IF(INPUT_Du_lieu_nhan_vien!K45="","",INPUT_Du_lieu_nhan_vien!K45)</f>
        <v>Đại học</v>
      </c>
      <c r="V44" s="97" t="str">
        <f>IF(INPUT_Du_lieu_nhan_vien!M45="","",INPUT_Du_lieu_nhan_vien!M45)</f>
        <v/>
      </c>
      <c r="Y44" s="95">
        <f>IF(INPUT_Du_lieu_nhan_vien!AH45="","",INPUT_Du_lieu_nhan_vien!AH45)</f>
        <v>39532</v>
      </c>
      <c r="Z44" s="96">
        <f t="shared" si="3"/>
        <v>3</v>
      </c>
      <c r="AA44" s="96">
        <f t="shared" si="4"/>
        <v>2008</v>
      </c>
      <c r="AB44" s="95">
        <f>IF(INPUT_Du_lieu_nhan_vien!AM45="","",INPUT_Du_lieu_nhan_vien!AM45)</f>
        <v>40026</v>
      </c>
      <c r="AC44" s="96">
        <f t="shared" si="5"/>
        <v>8</v>
      </c>
      <c r="AD44" s="96">
        <f t="shared" si="6"/>
        <v>2009</v>
      </c>
      <c r="AE44" s="96" t="str">
        <f>IF(INPUT_Du_lieu_nhan_vien!AJ45="","",INPUT_Du_lieu_nhan_vien!AJ45)</f>
        <v>Nghỉ việc</v>
      </c>
    </row>
    <row r="45" spans="1:31" ht="18.75" customHeight="1" x14ac:dyDescent="0.2">
      <c r="A45" s="91">
        <v>44</v>
      </c>
      <c r="B45" s="92">
        <f>INPUT_Du_lieu_nhan_vien!A46</f>
        <v>20019</v>
      </c>
      <c r="C45" s="93" t="str">
        <f>IF(INPUT_Du_lieu_nhan_vien!B46="","",INPUT_Du_lieu_nhan_vien!B46)</f>
        <v>Lê Thị</v>
      </c>
      <c r="D45" s="93" t="str">
        <f>IF(INPUT_Du_lieu_nhan_vien!C46="","",INPUT_Du_lieu_nhan_vien!C46)</f>
        <v>Huế</v>
      </c>
      <c r="E45" s="94" t="str">
        <f>IF(INPUT_Du_lieu_nhan_vien!D46="","",INPUT_Du_lieu_nhan_vien!D46)</f>
        <v>Nữ</v>
      </c>
      <c r="F45" s="95">
        <f>IF(INPUT_Du_lieu_nhan_vien!E46="","",INPUT_Du_lieu_nhan_vien!E46)</f>
        <v>30227</v>
      </c>
      <c r="G45" s="96">
        <f t="shared" si="0"/>
        <v>10</v>
      </c>
      <c r="H45" s="96">
        <f t="shared" si="1"/>
        <v>1982</v>
      </c>
      <c r="I45" s="96" t="str">
        <f>IF(INPUT_Du_lieu_nhan_vien!G46="","",INPUT_Du_lieu_nhan_vien!G46)</f>
        <v xml:space="preserve">Thái Bình </v>
      </c>
      <c r="J45" s="97" t="str">
        <f>IF(INPUT_Du_lieu_nhan_vien!H46="","",INPUT_Du_lieu_nhan_vien!H46)</f>
        <v>151285580</v>
      </c>
      <c r="K45" s="95">
        <f>IF(INPUT_Du_lieu_nhan_vien!I46="","",INPUT_Du_lieu_nhan_vien!I46)</f>
        <v>35347</v>
      </c>
      <c r="L45" s="96">
        <f t="shared" si="2"/>
        <v>10</v>
      </c>
      <c r="M45" s="96" t="str">
        <f>IF(INPUT_Du_lieu_nhan_vien!J46="","",INPUT_Du_lieu_nhan_vien!J46)</f>
        <v>Thái Bình</v>
      </c>
      <c r="N45" s="94" t="str">
        <f>IF(INPUT_Du_lieu_nhan_vien!O46="","",INPUT_Du_lieu_nhan_vien!O46)</f>
        <v>huelt@topica.edu.vn</v>
      </c>
      <c r="O45" s="96" t="str">
        <f>IF(INPUT_Du_lieu_nhan_vien!S46="","",INPUT_Du_lieu_nhan_vien!S46)</f>
        <v xml:space="preserve">Thái Hồng, Thái Thụy, Thái Bình </v>
      </c>
      <c r="P45" s="94" t="str">
        <f>IF(INPUT_Du_lieu_nhan_vien!P46="","",INPUT_Du_lieu_nhan_vien!P46)</f>
        <v>04 3864 9598</v>
      </c>
      <c r="Q45" s="97" t="str">
        <f>IF(INPUT_Du_lieu_nhan_vien!Q46="","",INPUT_Du_lieu_nhan_vien!Q46)</f>
        <v>0984 277 786</v>
      </c>
      <c r="R45" s="96" t="str">
        <f>IF(INPUT_Du_lieu_nhan_vien!U46="","",INPUT_Du_lieu_nhan_vien!U46)</f>
        <v/>
      </c>
      <c r="S45" s="96" t="str">
        <f>IF(INPUT_Du_lieu_nhan_vien!W46="","",INPUT_Du_lieu_nhan_vien!W46)</f>
        <v/>
      </c>
      <c r="T45" s="97" t="str">
        <f>IF(INPUT_Du_lieu_nhan_vien!L46="","",INPUT_Du_lieu_nhan_vien!L46)</f>
        <v>Trường CĐ Quản Trị Kinh Doanh</v>
      </c>
      <c r="U45" s="94" t="str">
        <f>IF(INPUT_Du_lieu_nhan_vien!K46="","",INPUT_Du_lieu_nhan_vien!K46)</f>
        <v>Cao đẳng</v>
      </c>
      <c r="V45" s="97" t="str">
        <f>IF(INPUT_Du_lieu_nhan_vien!M46="","",INPUT_Du_lieu_nhan_vien!M46)</f>
        <v>Kế toán</v>
      </c>
      <c r="Y45" s="95">
        <f>IF(INPUT_Du_lieu_nhan_vien!AH46="","",INPUT_Du_lieu_nhan_vien!AH46)</f>
        <v>39630</v>
      </c>
      <c r="Z45" s="96">
        <f t="shared" si="3"/>
        <v>7</v>
      </c>
      <c r="AA45" s="96">
        <f t="shared" si="4"/>
        <v>2008</v>
      </c>
      <c r="AB45" s="95">
        <f>IF(INPUT_Du_lieu_nhan_vien!AM46="","",INPUT_Du_lieu_nhan_vien!AM46)</f>
        <v>40546</v>
      </c>
      <c r="AC45" s="96">
        <f t="shared" si="5"/>
        <v>1</v>
      </c>
      <c r="AD45" s="96">
        <f t="shared" si="6"/>
        <v>2011</v>
      </c>
      <c r="AE45" s="96" t="str">
        <f>IF(INPUT_Du_lieu_nhan_vien!AJ46="","",INPUT_Du_lieu_nhan_vien!AJ46)</f>
        <v>Nghỉ việc</v>
      </c>
    </row>
    <row r="46" spans="1:31" ht="18.75" customHeight="1" x14ac:dyDescent="0.2">
      <c r="A46" s="91">
        <v>45</v>
      </c>
      <c r="B46" s="92">
        <f>INPUT_Du_lieu_nhan_vien!A47</f>
        <v>20020</v>
      </c>
      <c r="C46" s="93" t="str">
        <f>IF(INPUT_Du_lieu_nhan_vien!B47="","",INPUT_Du_lieu_nhan_vien!B47)</f>
        <v>Trần Thị</v>
      </c>
      <c r="D46" s="93" t="str">
        <f>IF(INPUT_Du_lieu_nhan_vien!C47="","",INPUT_Du_lieu_nhan_vien!C47)</f>
        <v>Ngọc</v>
      </c>
      <c r="E46" s="94" t="str">
        <f>IF(INPUT_Du_lieu_nhan_vien!D47="","",INPUT_Du_lieu_nhan_vien!D47)</f>
        <v>Nữ</v>
      </c>
      <c r="F46" s="95">
        <f>IF(INPUT_Du_lieu_nhan_vien!E47="","",INPUT_Du_lieu_nhan_vien!E47)</f>
        <v>30697</v>
      </c>
      <c r="G46" s="96">
        <f t="shared" si="0"/>
        <v>1</v>
      </c>
      <c r="H46" s="96">
        <f t="shared" si="1"/>
        <v>1984</v>
      </c>
      <c r="I46" s="96" t="str">
        <f>IF(INPUT_Du_lieu_nhan_vien!G47="","",INPUT_Du_lieu_nhan_vien!G47)</f>
        <v xml:space="preserve">Hà Nội </v>
      </c>
      <c r="J46" s="97" t="str">
        <f>IF(INPUT_Du_lieu_nhan_vien!H47="","",INPUT_Du_lieu_nhan_vien!H47)</f>
        <v>012264080</v>
      </c>
      <c r="K46" s="95">
        <f>IF(INPUT_Du_lieu_nhan_vien!I47="","",INPUT_Du_lieu_nhan_vien!I47)</f>
        <v>36368</v>
      </c>
      <c r="L46" s="96">
        <f t="shared" si="2"/>
        <v>7</v>
      </c>
      <c r="M46" s="96" t="str">
        <f>IF(INPUT_Du_lieu_nhan_vien!J47="","",INPUT_Du_lieu_nhan_vien!J47)</f>
        <v>Hà Nội</v>
      </c>
      <c r="N46" s="94" t="str">
        <f>IF(INPUT_Du_lieu_nhan_vien!O47="","",INPUT_Du_lieu_nhan_vien!O47)</f>
        <v>ngoctt@topica.edu.vn</v>
      </c>
      <c r="O46" s="96" t="str">
        <f>IF(INPUT_Du_lieu_nhan_vien!S47="","",INPUT_Du_lieu_nhan_vien!S47)</f>
        <v xml:space="preserve">220 Lò Đúc, Phường Đống Mác, Hbt, Hà Nội </v>
      </c>
      <c r="P46" s="94" t="str">
        <f>IF(INPUT_Du_lieu_nhan_vien!P47="","",INPUT_Du_lieu_nhan_vien!P47)</f>
        <v>04 3972 0623</v>
      </c>
      <c r="Q46" s="97" t="str">
        <f>IF(INPUT_Du_lieu_nhan_vien!Q47="","",INPUT_Du_lieu_nhan_vien!Q47)</f>
        <v>0989 674 906</v>
      </c>
      <c r="R46" s="96" t="str">
        <f>IF(INPUT_Du_lieu_nhan_vien!U47="","",INPUT_Du_lieu_nhan_vien!U47)</f>
        <v/>
      </c>
      <c r="S46" s="96" t="str">
        <f>IF(INPUT_Du_lieu_nhan_vien!W47="","",INPUT_Du_lieu_nhan_vien!W47)</f>
        <v/>
      </c>
      <c r="T46" s="97" t="str">
        <f>IF(INPUT_Du_lieu_nhan_vien!L47="","",INPUT_Du_lieu_nhan_vien!L47)</f>
        <v>Genetic- ĐH Bách Khoa</v>
      </c>
      <c r="U46" s="94" t="str">
        <f>IF(INPUT_Du_lieu_nhan_vien!K47="","",INPUT_Du_lieu_nhan_vien!K47)</f>
        <v>Đại học</v>
      </c>
      <c r="V46" s="97" t="str">
        <f>IF(INPUT_Du_lieu_nhan_vien!M47="","",INPUT_Du_lieu_nhan_vien!M47)</f>
        <v>Tin học quản lý</v>
      </c>
      <c r="Y46" s="95">
        <f>IF(INPUT_Du_lieu_nhan_vien!AH47="","",INPUT_Du_lieu_nhan_vien!AH47)</f>
        <v>39630</v>
      </c>
      <c r="Z46" s="96">
        <f t="shared" si="3"/>
        <v>7</v>
      </c>
      <c r="AA46" s="96">
        <f t="shared" si="4"/>
        <v>2008</v>
      </c>
      <c r="AB46" s="95">
        <f>IF(INPUT_Du_lieu_nhan_vien!AM47="","",INPUT_Du_lieu_nhan_vien!AM47)</f>
        <v>41344</v>
      </c>
      <c r="AC46" s="96">
        <f t="shared" si="5"/>
        <v>3</v>
      </c>
      <c r="AD46" s="96">
        <f t="shared" si="6"/>
        <v>2013</v>
      </c>
      <c r="AE46" s="96" t="str">
        <f>IF(INPUT_Du_lieu_nhan_vien!AJ47="","",INPUT_Du_lieu_nhan_vien!AJ47)</f>
        <v>Nghỉ việc</v>
      </c>
    </row>
    <row r="47" spans="1:31" ht="18.75" customHeight="1" x14ac:dyDescent="0.2">
      <c r="A47" s="91">
        <v>46</v>
      </c>
      <c r="B47" s="92">
        <f>INPUT_Du_lieu_nhan_vien!A48</f>
        <v>20021</v>
      </c>
      <c r="C47" s="93" t="str">
        <f>IF(INPUT_Du_lieu_nhan_vien!B48="","",INPUT_Du_lieu_nhan_vien!B48)</f>
        <v>Trần Tân</v>
      </c>
      <c r="D47" s="93" t="str">
        <f>IF(INPUT_Du_lieu_nhan_vien!C48="","",INPUT_Du_lieu_nhan_vien!C48)</f>
        <v>Nhật</v>
      </c>
      <c r="E47" s="94" t="str">
        <f>IF(INPUT_Du_lieu_nhan_vien!D48="","",INPUT_Du_lieu_nhan_vien!D48)</f>
        <v>Nam</v>
      </c>
      <c r="F47" s="95">
        <f>IF(INPUT_Du_lieu_nhan_vien!E48="","",INPUT_Du_lieu_nhan_vien!E48)</f>
        <v>30709</v>
      </c>
      <c r="G47" s="96">
        <f t="shared" si="0"/>
        <v>1</v>
      </c>
      <c r="H47" s="96">
        <f t="shared" si="1"/>
        <v>1984</v>
      </c>
      <c r="I47" s="96" t="str">
        <f>IF(INPUT_Du_lieu_nhan_vien!G48="","",INPUT_Du_lieu_nhan_vien!G48)</f>
        <v xml:space="preserve">Nam Định </v>
      </c>
      <c r="J47" s="97" t="str">
        <f>IF(INPUT_Du_lieu_nhan_vien!H48="","",INPUT_Du_lieu_nhan_vien!H48)</f>
        <v>162642709</v>
      </c>
      <c r="K47" s="95">
        <f>IF(INPUT_Du_lieu_nhan_vien!I48="","",INPUT_Du_lieu_nhan_vien!I48)</f>
        <v>37286</v>
      </c>
      <c r="L47" s="96">
        <f t="shared" si="2"/>
        <v>1</v>
      </c>
      <c r="M47" s="96" t="str">
        <f>IF(INPUT_Du_lieu_nhan_vien!J48="","",INPUT_Du_lieu_nhan_vien!J48)</f>
        <v>Nam Định</v>
      </c>
      <c r="N47" s="94" t="str">
        <f>IF(INPUT_Du_lieu_nhan_vien!O48="","",INPUT_Du_lieu_nhan_vien!O48)</f>
        <v>nhattt@topica.edu.vn</v>
      </c>
      <c r="O47" s="96" t="str">
        <f>IF(INPUT_Du_lieu_nhan_vien!S48="","",INPUT_Du_lieu_nhan_vien!S48)</f>
        <v xml:space="preserve">121 Minh Khai, Nam Định </v>
      </c>
      <c r="P47" s="94" t="str">
        <f>IF(INPUT_Du_lieu_nhan_vien!P48="","",INPUT_Du_lieu_nhan_vien!P48)</f>
        <v>04 3662 4621</v>
      </c>
      <c r="Q47" s="97" t="str">
        <f>IF(INPUT_Du_lieu_nhan_vien!Q48="","",INPUT_Du_lieu_nhan_vien!Q48)</f>
        <v>0918 233 424</v>
      </c>
      <c r="R47" s="96" t="str">
        <f>IF(INPUT_Du_lieu_nhan_vien!U48="","",INPUT_Du_lieu_nhan_vien!U48)</f>
        <v/>
      </c>
      <c r="S47" s="96" t="str">
        <f>IF(INPUT_Du_lieu_nhan_vien!W48="","",INPUT_Du_lieu_nhan_vien!W48)</f>
        <v/>
      </c>
      <c r="T47" s="97" t="str">
        <f>IF(INPUT_Du_lieu_nhan_vien!L48="","",INPUT_Du_lieu_nhan_vien!L48)</f>
        <v>ĐH Bách Khoa Hà Nội</v>
      </c>
      <c r="U47" s="94" t="str">
        <f>IF(INPUT_Du_lieu_nhan_vien!K48="","",INPUT_Du_lieu_nhan_vien!K48)</f>
        <v>Đại học</v>
      </c>
      <c r="V47" s="97" t="str">
        <f>IF(INPUT_Du_lieu_nhan_vien!M48="","",INPUT_Du_lieu_nhan_vien!M48)</f>
        <v>Điện tử - Viễn thông</v>
      </c>
      <c r="Y47" s="95">
        <f>IF(INPUT_Du_lieu_nhan_vien!AH48="","",INPUT_Du_lieu_nhan_vien!AH48)</f>
        <v>39630</v>
      </c>
      <c r="Z47" s="96">
        <f t="shared" si="3"/>
        <v>7</v>
      </c>
      <c r="AA47" s="96">
        <f t="shared" si="4"/>
        <v>2008</v>
      </c>
      <c r="AB47" s="95" t="str">
        <f>IF(INPUT_Du_lieu_nhan_vien!AM48="","",INPUT_Du_lieu_nhan_vien!AM48)</f>
        <v/>
      </c>
      <c r="AC47" s="96" t="str">
        <f t="shared" si="5"/>
        <v/>
      </c>
      <c r="AD47" s="96" t="str">
        <f t="shared" si="6"/>
        <v/>
      </c>
      <c r="AE47" s="96" t="str">
        <f>IF(INPUT_Du_lieu_nhan_vien!AJ48="","",INPUT_Du_lieu_nhan_vien!AJ48)</f>
        <v>Chính thức</v>
      </c>
    </row>
    <row r="48" spans="1:31" ht="18.75" customHeight="1" x14ac:dyDescent="0.2">
      <c r="A48" s="91">
        <v>47</v>
      </c>
      <c r="B48" s="92">
        <f>INPUT_Du_lieu_nhan_vien!A49</f>
        <v>20022</v>
      </c>
      <c r="C48" s="93" t="str">
        <f>IF(INPUT_Du_lieu_nhan_vien!B49="","",INPUT_Du_lieu_nhan_vien!B49)</f>
        <v>Nguyễn Trung</v>
      </c>
      <c r="D48" s="93" t="str">
        <f>IF(INPUT_Du_lieu_nhan_vien!C49="","",INPUT_Du_lieu_nhan_vien!C49)</f>
        <v>Thành</v>
      </c>
      <c r="E48" s="94" t="str">
        <f>IF(INPUT_Du_lieu_nhan_vien!D49="","",INPUT_Du_lieu_nhan_vien!D49)</f>
        <v>Nam</v>
      </c>
      <c r="F48" s="95">
        <f>IF(INPUT_Du_lieu_nhan_vien!E49="","",INPUT_Du_lieu_nhan_vien!E49)</f>
        <v>31231</v>
      </c>
      <c r="G48" s="96">
        <f t="shared" si="0"/>
        <v>7</v>
      </c>
      <c r="H48" s="96">
        <f t="shared" si="1"/>
        <v>1985</v>
      </c>
      <c r="I48" s="96" t="str">
        <f>IF(INPUT_Du_lieu_nhan_vien!G49="","",INPUT_Du_lieu_nhan_vien!G49)</f>
        <v xml:space="preserve">Hà Tây </v>
      </c>
      <c r="J48" s="97" t="str">
        <f>IF(INPUT_Du_lieu_nhan_vien!H49="","",INPUT_Du_lieu_nhan_vien!H49)</f>
        <v>012598357</v>
      </c>
      <c r="K48" s="95">
        <f>IF(INPUT_Du_lieu_nhan_vien!I49="","",INPUT_Du_lieu_nhan_vien!I49)</f>
        <v>38356</v>
      </c>
      <c r="L48" s="96">
        <f t="shared" si="2"/>
        <v>1</v>
      </c>
      <c r="M48" s="96" t="str">
        <f>IF(INPUT_Du_lieu_nhan_vien!J49="","",INPUT_Du_lieu_nhan_vien!J49)</f>
        <v>Hà Nội</v>
      </c>
      <c r="N48" s="94" t="str">
        <f>IF(INPUT_Du_lieu_nhan_vien!O49="","",INPUT_Du_lieu_nhan_vien!O49)</f>
        <v>thanhnt@topica.edu.vn</v>
      </c>
      <c r="O48" s="96" t="str">
        <f>IF(INPUT_Du_lieu_nhan_vien!S49="","",INPUT_Du_lieu_nhan_vien!S49)</f>
        <v xml:space="preserve">34 Tổ 10, P.long Biên, Q.long Biên , Hà Nội </v>
      </c>
      <c r="P48" s="94" t="str">
        <f>IF(INPUT_Du_lieu_nhan_vien!P49="","",INPUT_Du_lieu_nhan_vien!P49)</f>
        <v>04 3675 0122</v>
      </c>
      <c r="Q48" s="97" t="str">
        <f>IF(INPUT_Du_lieu_nhan_vien!Q49="","",INPUT_Du_lieu_nhan_vien!Q49)</f>
        <v>0973 599 658</v>
      </c>
      <c r="R48" s="96" t="str">
        <f>IF(INPUT_Du_lieu_nhan_vien!U49="","",INPUT_Du_lieu_nhan_vien!U49)</f>
        <v/>
      </c>
      <c r="S48" s="96" t="str">
        <f>IF(INPUT_Du_lieu_nhan_vien!W49="","",INPUT_Du_lieu_nhan_vien!W49)</f>
        <v/>
      </c>
      <c r="T48" s="97" t="str">
        <f>IF(INPUT_Du_lieu_nhan_vien!L49="","",INPUT_Du_lieu_nhan_vien!L49)</f>
        <v>CĐ Kinh Tế Kỹ Thuật Công Nghiệp I Hà Nội</v>
      </c>
      <c r="U48" s="94" t="str">
        <f>IF(INPUT_Du_lieu_nhan_vien!K49="","",INPUT_Du_lieu_nhan_vien!K49)</f>
        <v>Trung cấp</v>
      </c>
      <c r="V48" s="97" t="str">
        <f>IF(INPUT_Du_lieu_nhan_vien!M49="","",INPUT_Du_lieu_nhan_vien!M49)</f>
        <v>Tin học kế toán</v>
      </c>
      <c r="Y48" s="95">
        <f>IF(INPUT_Du_lieu_nhan_vien!AH49="","",INPUT_Du_lieu_nhan_vien!AH49)</f>
        <v>39630</v>
      </c>
      <c r="Z48" s="96">
        <f t="shared" si="3"/>
        <v>7</v>
      </c>
      <c r="AA48" s="96">
        <f t="shared" si="4"/>
        <v>2008</v>
      </c>
      <c r="AB48" s="95" t="str">
        <f>IF(INPUT_Du_lieu_nhan_vien!AM49="","",INPUT_Du_lieu_nhan_vien!AM49)</f>
        <v/>
      </c>
      <c r="AC48" s="96" t="str">
        <f t="shared" si="5"/>
        <v/>
      </c>
      <c r="AD48" s="96" t="str">
        <f t="shared" si="6"/>
        <v/>
      </c>
      <c r="AE48" s="96" t="str">
        <f>IF(INPUT_Du_lieu_nhan_vien!AJ49="","",INPUT_Du_lieu_nhan_vien!AJ49)</f>
        <v>Chính thức</v>
      </c>
    </row>
    <row r="49" spans="1:31" ht="18.75" customHeight="1" x14ac:dyDescent="0.2">
      <c r="A49" s="91">
        <v>48</v>
      </c>
      <c r="B49" s="92">
        <f>INPUT_Du_lieu_nhan_vien!A50</f>
        <v>20023</v>
      </c>
      <c r="C49" s="93" t="str">
        <f>IF(INPUT_Du_lieu_nhan_vien!B50="","",INPUT_Du_lieu_nhan_vien!B50)</f>
        <v>Nguyễn Thị</v>
      </c>
      <c r="D49" s="93" t="str">
        <f>IF(INPUT_Du_lieu_nhan_vien!C50="","",INPUT_Du_lieu_nhan_vien!C50)</f>
        <v>Vinh</v>
      </c>
      <c r="E49" s="94" t="str">
        <f>IF(INPUT_Du_lieu_nhan_vien!D50="","",INPUT_Du_lieu_nhan_vien!D50)</f>
        <v>Nữ</v>
      </c>
      <c r="F49" s="95">
        <f>IF(INPUT_Du_lieu_nhan_vien!E50="","",INPUT_Du_lieu_nhan_vien!E50)</f>
        <v>31264</v>
      </c>
      <c r="G49" s="96">
        <f t="shared" si="0"/>
        <v>8</v>
      </c>
      <c r="H49" s="96">
        <f t="shared" si="1"/>
        <v>1985</v>
      </c>
      <c r="I49" s="96" t="str">
        <f>IF(INPUT_Du_lieu_nhan_vien!G50="","",INPUT_Du_lieu_nhan_vien!G50)</f>
        <v xml:space="preserve">Hà Nội </v>
      </c>
      <c r="J49" s="97" t="str">
        <f>IF(INPUT_Du_lieu_nhan_vien!H50="","",INPUT_Du_lieu_nhan_vien!H50)</f>
        <v>012358215</v>
      </c>
      <c r="K49" s="95">
        <f>IF(INPUT_Du_lieu_nhan_vien!I50="","",INPUT_Du_lieu_nhan_vien!I50)</f>
        <v>36693</v>
      </c>
      <c r="L49" s="96">
        <f t="shared" si="2"/>
        <v>6</v>
      </c>
      <c r="M49" s="96" t="str">
        <f>IF(INPUT_Du_lieu_nhan_vien!J50="","",INPUT_Du_lieu_nhan_vien!J50)</f>
        <v>Hà Nội</v>
      </c>
      <c r="N49" s="94" t="str">
        <f>IF(INPUT_Du_lieu_nhan_vien!O50="","",INPUT_Du_lieu_nhan_vien!O50)</f>
        <v>vinhnt@topica.edu.vn</v>
      </c>
      <c r="O49" s="96" t="str">
        <f>IF(INPUT_Du_lieu_nhan_vien!S50="","",INPUT_Du_lieu_nhan_vien!S50)</f>
        <v xml:space="preserve">P2 - Tân Mai - Hoàng Mai - Hà Nội </v>
      </c>
      <c r="P49" s="94" t="str">
        <f>IF(INPUT_Du_lieu_nhan_vien!P50="","",INPUT_Du_lieu_nhan_vien!P50)</f>
        <v>04 3661 5047</v>
      </c>
      <c r="Q49" s="97" t="str">
        <f>IF(INPUT_Du_lieu_nhan_vien!Q50="","",INPUT_Du_lieu_nhan_vien!Q50)</f>
        <v>0986 963 604</v>
      </c>
      <c r="R49" s="96" t="str">
        <f>IF(INPUT_Du_lieu_nhan_vien!U50="","",INPUT_Du_lieu_nhan_vien!U50)</f>
        <v/>
      </c>
      <c r="S49" s="96" t="str">
        <f>IF(INPUT_Du_lieu_nhan_vien!W50="","",INPUT_Du_lieu_nhan_vien!W50)</f>
        <v/>
      </c>
      <c r="T49" s="97" t="str">
        <f>IF(INPUT_Du_lieu_nhan_vien!L50="","",INPUT_Du_lieu_nhan_vien!L50)</f>
        <v>ĐH Quốc Gia HCM</v>
      </c>
      <c r="U49" s="94" t="str">
        <f>IF(INPUT_Du_lieu_nhan_vien!K50="","",INPUT_Du_lieu_nhan_vien!K50)</f>
        <v>Cao đẳng</v>
      </c>
      <c r="V49" s="97" t="str">
        <f>IF(INPUT_Du_lieu_nhan_vien!M50="","",INPUT_Du_lieu_nhan_vien!M50)</f>
        <v>Công nghệ Phần mềm</v>
      </c>
      <c r="Y49" s="95">
        <f>IF(INPUT_Du_lieu_nhan_vien!AH50="","",INPUT_Du_lieu_nhan_vien!AH50)</f>
        <v>39630</v>
      </c>
      <c r="Z49" s="96">
        <f t="shared" si="3"/>
        <v>7</v>
      </c>
      <c r="AA49" s="96">
        <f t="shared" si="4"/>
        <v>2008</v>
      </c>
      <c r="AB49" s="95">
        <f>IF(INPUT_Du_lieu_nhan_vien!AM50="","",INPUT_Du_lieu_nhan_vien!AM50)</f>
        <v>40940</v>
      </c>
      <c r="AC49" s="96">
        <f t="shared" si="5"/>
        <v>2</v>
      </c>
      <c r="AD49" s="96">
        <f t="shared" si="6"/>
        <v>2012</v>
      </c>
      <c r="AE49" s="96" t="str">
        <f>IF(INPUT_Du_lieu_nhan_vien!AJ50="","",INPUT_Du_lieu_nhan_vien!AJ50)</f>
        <v>Nghỉ việc</v>
      </c>
    </row>
    <row r="50" spans="1:31" ht="18.75" customHeight="1" x14ac:dyDescent="0.2">
      <c r="A50" s="91">
        <v>49</v>
      </c>
      <c r="B50" s="92">
        <f>INPUT_Du_lieu_nhan_vien!A51</f>
        <v>20024</v>
      </c>
      <c r="C50" s="93" t="str">
        <f>IF(INPUT_Du_lieu_nhan_vien!B51="","",INPUT_Du_lieu_nhan_vien!B51)</f>
        <v>Ngô Thị Thanh</v>
      </c>
      <c r="D50" s="93" t="str">
        <f>IF(INPUT_Du_lieu_nhan_vien!C51="","",INPUT_Du_lieu_nhan_vien!C51)</f>
        <v>Thủy</v>
      </c>
      <c r="E50" s="94" t="str">
        <f>IF(INPUT_Du_lieu_nhan_vien!D51="","",INPUT_Du_lieu_nhan_vien!D51)</f>
        <v>Nữ</v>
      </c>
      <c r="F50" s="95">
        <f>IF(INPUT_Du_lieu_nhan_vien!E51="","",INPUT_Du_lieu_nhan_vien!E51)</f>
        <v>30310</v>
      </c>
      <c r="G50" s="96">
        <f t="shared" si="0"/>
        <v>12</v>
      </c>
      <c r="H50" s="96">
        <f t="shared" si="1"/>
        <v>1982</v>
      </c>
      <c r="I50" s="96" t="str">
        <f>IF(INPUT_Du_lieu_nhan_vien!G51="","",INPUT_Du_lieu_nhan_vien!G51)</f>
        <v xml:space="preserve">Hà Nội </v>
      </c>
      <c r="J50" s="97" t="str">
        <f>IF(INPUT_Du_lieu_nhan_vien!H51="","",INPUT_Du_lieu_nhan_vien!H51)</f>
        <v>012252138</v>
      </c>
      <c r="K50" s="95">
        <f>IF(INPUT_Du_lieu_nhan_vien!I51="","",INPUT_Du_lieu_nhan_vien!I51)</f>
        <v>36321</v>
      </c>
      <c r="L50" s="96">
        <f t="shared" si="2"/>
        <v>6</v>
      </c>
      <c r="M50" s="96" t="str">
        <f>IF(INPUT_Du_lieu_nhan_vien!J51="","",INPUT_Du_lieu_nhan_vien!J51)</f>
        <v>Hà Nội</v>
      </c>
      <c r="N50" s="94" t="str">
        <f>IF(INPUT_Du_lieu_nhan_vien!O51="","",INPUT_Du_lieu_nhan_vien!O51)</f>
        <v>thuyntt@topica.edu.vn</v>
      </c>
      <c r="O50" s="96" t="str">
        <f>IF(INPUT_Du_lieu_nhan_vien!S51="","",INPUT_Du_lieu_nhan_vien!S51)</f>
        <v xml:space="preserve">11C -Tổ 15 Tương Mai, Hà Nội </v>
      </c>
      <c r="P50" s="94" t="str">
        <f>IF(INPUT_Du_lieu_nhan_vien!P51="","",INPUT_Du_lieu_nhan_vien!P51)</f>
        <v>04 3762 6047</v>
      </c>
      <c r="Q50" s="97" t="str">
        <f>IF(INPUT_Du_lieu_nhan_vien!Q51="","",INPUT_Du_lieu_nhan_vien!Q51)</f>
        <v>0985 904 390</v>
      </c>
      <c r="R50" s="96" t="str">
        <f>IF(INPUT_Du_lieu_nhan_vien!U51="","",INPUT_Du_lieu_nhan_vien!U51)</f>
        <v/>
      </c>
      <c r="S50" s="96" t="str">
        <f>IF(INPUT_Du_lieu_nhan_vien!W51="","",INPUT_Du_lieu_nhan_vien!W51)</f>
        <v/>
      </c>
      <c r="T50" s="97" t="str">
        <f>IF(INPUT_Du_lieu_nhan_vien!L51="","",INPUT_Du_lieu_nhan_vien!L51)</f>
        <v>ĐH Bách Khoa Hà Nội</v>
      </c>
      <c r="U50" s="94" t="str">
        <f>IF(INPUT_Du_lieu_nhan_vien!K51="","",INPUT_Du_lieu_nhan_vien!K51)</f>
        <v>Đại học</v>
      </c>
      <c r="V50" s="97" t="str">
        <f>IF(INPUT_Du_lieu_nhan_vien!M51="","",INPUT_Du_lieu_nhan_vien!M51)</f>
        <v/>
      </c>
      <c r="Y50" s="95">
        <f>IF(INPUT_Du_lieu_nhan_vien!AH51="","",INPUT_Du_lieu_nhan_vien!AH51)</f>
        <v>39650</v>
      </c>
      <c r="Z50" s="96">
        <f t="shared" si="3"/>
        <v>7</v>
      </c>
      <c r="AA50" s="96">
        <f t="shared" si="4"/>
        <v>2008</v>
      </c>
      <c r="AB50" s="95" t="str">
        <f>IF(INPUT_Du_lieu_nhan_vien!AM51="","",INPUT_Du_lieu_nhan_vien!AM51)</f>
        <v/>
      </c>
      <c r="AC50" s="96" t="str">
        <f t="shared" si="5"/>
        <v/>
      </c>
      <c r="AD50" s="96" t="str">
        <f t="shared" si="6"/>
        <v/>
      </c>
      <c r="AE50" s="96" t="str">
        <f>IF(INPUT_Du_lieu_nhan_vien!AJ51="","",INPUT_Du_lieu_nhan_vien!AJ51)</f>
        <v>Chính thức</v>
      </c>
    </row>
    <row r="51" spans="1:31" ht="18.75" customHeight="1" x14ac:dyDescent="0.2">
      <c r="A51" s="91">
        <v>50</v>
      </c>
      <c r="B51" s="92">
        <f>INPUT_Du_lieu_nhan_vien!A52</f>
        <v>20025</v>
      </c>
      <c r="C51" s="93" t="str">
        <f>IF(INPUT_Du_lieu_nhan_vien!B52="","",INPUT_Du_lieu_nhan_vien!B52)</f>
        <v>Nguyễn Mạnh</v>
      </c>
      <c r="D51" s="93" t="str">
        <f>IF(INPUT_Du_lieu_nhan_vien!C52="","",INPUT_Du_lieu_nhan_vien!C52)</f>
        <v>Hưng</v>
      </c>
      <c r="E51" s="94" t="str">
        <f>IF(INPUT_Du_lieu_nhan_vien!D52="","",INPUT_Du_lieu_nhan_vien!D52)</f>
        <v>Nam</v>
      </c>
      <c r="F51" s="95">
        <f>IF(INPUT_Du_lieu_nhan_vien!E52="","",INPUT_Du_lieu_nhan_vien!E52)</f>
        <v>30819</v>
      </c>
      <c r="G51" s="96">
        <f t="shared" si="0"/>
        <v>5</v>
      </c>
      <c r="H51" s="96">
        <f t="shared" si="1"/>
        <v>1984</v>
      </c>
      <c r="I51" s="96" t="str">
        <f>IF(INPUT_Du_lieu_nhan_vien!G52="","",INPUT_Du_lieu_nhan_vien!G52)</f>
        <v xml:space="preserve">Hải Phòng </v>
      </c>
      <c r="J51" s="97" t="str">
        <f>IF(INPUT_Du_lieu_nhan_vien!H52="","",INPUT_Du_lieu_nhan_vien!H52)</f>
        <v>031285975</v>
      </c>
      <c r="K51" s="95">
        <f>IF(INPUT_Du_lieu_nhan_vien!I52="","",INPUT_Du_lieu_nhan_vien!I52)</f>
        <v>36789</v>
      </c>
      <c r="L51" s="96">
        <f t="shared" si="2"/>
        <v>9</v>
      </c>
      <c r="M51" s="96" t="str">
        <f>IF(INPUT_Du_lieu_nhan_vien!J52="","",INPUT_Du_lieu_nhan_vien!J52)</f>
        <v>Hải Phòng</v>
      </c>
      <c r="N51" s="94" t="str">
        <f>IF(INPUT_Du_lieu_nhan_vien!O52="","",INPUT_Du_lieu_nhan_vien!O52)</f>
        <v/>
      </c>
      <c r="O51" s="96" t="str">
        <f>IF(INPUT_Du_lieu_nhan_vien!S52="","",INPUT_Du_lieu_nhan_vien!S52)</f>
        <v xml:space="preserve">65 Lô 3 Thái Phiên - Cầu Tre - Ngô Quyền - Hải Phòng </v>
      </c>
      <c r="P51" s="94" t="str">
        <f>IF(INPUT_Du_lieu_nhan_vien!P52="","",INPUT_Du_lieu_nhan_vien!P52)</f>
        <v/>
      </c>
      <c r="Q51" s="97" t="str">
        <f>IF(INPUT_Du_lieu_nhan_vien!Q52="","",INPUT_Du_lieu_nhan_vien!Q52)</f>
        <v>090 477 9293</v>
      </c>
      <c r="R51" s="96" t="str">
        <f>IF(INPUT_Du_lieu_nhan_vien!U52="","",INPUT_Du_lieu_nhan_vien!U52)</f>
        <v/>
      </c>
      <c r="S51" s="96" t="str">
        <f>IF(INPUT_Du_lieu_nhan_vien!W52="","",INPUT_Du_lieu_nhan_vien!W52)</f>
        <v/>
      </c>
      <c r="T51" s="97" t="str">
        <f>IF(INPUT_Du_lieu_nhan_vien!L52="","",INPUT_Du_lieu_nhan_vien!L52)</f>
        <v>TT Đào tạo mỹ thuật HITEC</v>
      </c>
      <c r="U51" s="94" t="str">
        <f>IF(INPUT_Du_lieu_nhan_vien!K52="","",INPUT_Du_lieu_nhan_vien!K52)</f>
        <v>Đại học</v>
      </c>
      <c r="V51" s="97" t="str">
        <f>IF(INPUT_Du_lieu_nhan_vien!M52="","",INPUT_Du_lieu_nhan_vien!M52)</f>
        <v/>
      </c>
      <c r="Y51" s="95">
        <f>IF(INPUT_Du_lieu_nhan_vien!AH52="","",INPUT_Du_lieu_nhan_vien!AH52)</f>
        <v>39532</v>
      </c>
      <c r="Z51" s="96">
        <f t="shared" si="3"/>
        <v>3</v>
      </c>
      <c r="AA51" s="96">
        <f t="shared" si="4"/>
        <v>2008</v>
      </c>
      <c r="AB51" s="95" t="str">
        <f>IF(INPUT_Du_lieu_nhan_vien!AM52="","",INPUT_Du_lieu_nhan_vien!AM52)</f>
        <v/>
      </c>
      <c r="AC51" s="96" t="str">
        <f t="shared" si="5"/>
        <v/>
      </c>
      <c r="AD51" s="96" t="str">
        <f t="shared" si="6"/>
        <v/>
      </c>
      <c r="AE51" s="96" t="str">
        <f>IF(INPUT_Du_lieu_nhan_vien!AJ52="","",INPUT_Du_lieu_nhan_vien!AJ52)</f>
        <v>Nghỉ việc</v>
      </c>
    </row>
    <row r="52" spans="1:31" ht="18.75" customHeight="1" x14ac:dyDescent="0.2">
      <c r="A52" s="91">
        <v>51</v>
      </c>
      <c r="B52" s="92">
        <f>INPUT_Du_lieu_nhan_vien!A53</f>
        <v>20026</v>
      </c>
      <c r="C52" s="93" t="str">
        <f>IF(INPUT_Du_lieu_nhan_vien!B53="","",INPUT_Du_lieu_nhan_vien!B53)</f>
        <v>Ngô Thị Minh</v>
      </c>
      <c r="D52" s="93" t="str">
        <f>IF(INPUT_Du_lieu_nhan_vien!C53="","",INPUT_Du_lieu_nhan_vien!C53)</f>
        <v>Hiếu</v>
      </c>
      <c r="E52" s="94" t="str">
        <f>IF(INPUT_Du_lieu_nhan_vien!D53="","",INPUT_Du_lieu_nhan_vien!D53)</f>
        <v>Nữ</v>
      </c>
      <c r="F52" s="95">
        <f>IF(INPUT_Du_lieu_nhan_vien!E53="","",INPUT_Du_lieu_nhan_vien!E53)</f>
        <v>30742</v>
      </c>
      <c r="G52" s="96">
        <f t="shared" si="0"/>
        <v>3</v>
      </c>
      <c r="H52" s="96">
        <f t="shared" si="1"/>
        <v>1984</v>
      </c>
      <c r="I52" s="96" t="str">
        <f>IF(INPUT_Du_lieu_nhan_vien!G53="","",INPUT_Du_lieu_nhan_vien!G53)</f>
        <v>Hà Nội</v>
      </c>
      <c r="J52" s="97" t="str">
        <f>IF(INPUT_Du_lieu_nhan_vien!H53="","",INPUT_Du_lieu_nhan_vien!H53)</f>
        <v>111842746</v>
      </c>
      <c r="K52" s="95">
        <f>IF(INPUT_Du_lieu_nhan_vien!I53="","",INPUT_Du_lieu_nhan_vien!I53)</f>
        <v>36916</v>
      </c>
      <c r="L52" s="96">
        <f t="shared" si="2"/>
        <v>1</v>
      </c>
      <c r="M52" s="96" t="str">
        <f>IF(INPUT_Du_lieu_nhan_vien!J53="","",INPUT_Du_lieu_nhan_vien!J53)</f>
        <v>Hà Nội</v>
      </c>
      <c r="N52" s="94" t="str">
        <f>IF(INPUT_Du_lieu_nhan_vien!O53="","",INPUT_Du_lieu_nhan_vien!O53)</f>
        <v>hieuntm@topica.edu.vn</v>
      </c>
      <c r="O52" s="96" t="str">
        <f>IF(INPUT_Du_lieu_nhan_vien!S53="","",INPUT_Du_lieu_nhan_vien!S53)</f>
        <v>Thôn Vân Hội, Xã Phong Vân, Ba Vì, Hà Nội</v>
      </c>
      <c r="P52" s="94" t="str">
        <f>IF(INPUT_Du_lieu_nhan_vien!P53="","",INPUT_Du_lieu_nhan_vien!P53)</f>
        <v/>
      </c>
      <c r="Q52" s="97" t="str">
        <f>IF(INPUT_Du_lieu_nhan_vien!Q53="","",INPUT_Du_lieu_nhan_vien!Q53)</f>
        <v>0945 353 298</v>
      </c>
      <c r="R52" s="96" t="str">
        <f>IF(INPUT_Du_lieu_nhan_vien!U53="","",INPUT_Du_lieu_nhan_vien!U53)</f>
        <v>Ngô Anh Dũng</v>
      </c>
      <c r="S52" s="96" t="str">
        <f>IF(INPUT_Du_lieu_nhan_vien!W53="","",INPUT_Du_lieu_nhan_vien!W53)</f>
        <v>04 3362 5752</v>
      </c>
      <c r="T52" s="97" t="str">
        <f>IF(INPUT_Du_lieu_nhan_vien!L53="","",INPUT_Du_lieu_nhan_vien!L53)</f>
        <v>ĐH Kinh Tế Quốc Dân</v>
      </c>
      <c r="U52" s="94" t="str">
        <f>IF(INPUT_Du_lieu_nhan_vien!K53="","",INPUT_Du_lieu_nhan_vien!K53)</f>
        <v>ĐH</v>
      </c>
      <c r="V52" s="97">
        <f>IF(INPUT_Du_lieu_nhan_vien!M53="","",INPUT_Du_lieu_nhan_vien!M53)</f>
        <v>0</v>
      </c>
      <c r="Y52" s="95" t="str">
        <f>IF(INPUT_Du_lieu_nhan_vien!AH53="","",INPUT_Du_lieu_nhan_vien!AH53)</f>
        <v/>
      </c>
      <c r="Z52" s="96" t="str">
        <f t="shared" si="3"/>
        <v/>
      </c>
      <c r="AA52" s="96" t="str">
        <f t="shared" si="4"/>
        <v/>
      </c>
      <c r="AB52" s="95">
        <f>IF(INPUT_Du_lieu_nhan_vien!AM53="","",INPUT_Du_lieu_nhan_vien!AM53)</f>
        <v>41153</v>
      </c>
      <c r="AC52" s="96">
        <f t="shared" si="5"/>
        <v>9</v>
      </c>
      <c r="AD52" s="96">
        <f t="shared" si="6"/>
        <v>2012</v>
      </c>
      <c r="AE52" s="96" t="str">
        <f>IF(INPUT_Du_lieu_nhan_vien!AJ53="","",INPUT_Du_lieu_nhan_vien!AJ53)</f>
        <v>Nghỉ việc</v>
      </c>
    </row>
    <row r="53" spans="1:31" ht="18.75" customHeight="1" x14ac:dyDescent="0.2">
      <c r="A53" s="91">
        <v>52</v>
      </c>
      <c r="B53" s="92">
        <f>INPUT_Du_lieu_nhan_vien!A54</f>
        <v>20027</v>
      </c>
      <c r="C53" s="93" t="str">
        <f>IF(INPUT_Du_lieu_nhan_vien!B54="","",INPUT_Du_lieu_nhan_vien!B54)</f>
        <v>Nguyễn Hữu</v>
      </c>
      <c r="D53" s="93" t="str">
        <f>IF(INPUT_Du_lieu_nhan_vien!C54="","",INPUT_Du_lieu_nhan_vien!C54)</f>
        <v>Chiến</v>
      </c>
      <c r="E53" s="94" t="str">
        <f>IF(INPUT_Du_lieu_nhan_vien!D54="","",INPUT_Du_lieu_nhan_vien!D54)</f>
        <v>Nam</v>
      </c>
      <c r="F53" s="95">
        <f>IF(INPUT_Du_lieu_nhan_vien!E54="","",INPUT_Du_lieu_nhan_vien!E54)</f>
        <v>26679</v>
      </c>
      <c r="G53" s="96">
        <f t="shared" si="0"/>
        <v>1</v>
      </c>
      <c r="H53" s="96">
        <f t="shared" si="1"/>
        <v>1973</v>
      </c>
      <c r="I53" s="96" t="str">
        <f>IF(INPUT_Du_lieu_nhan_vien!G54="","",INPUT_Du_lieu_nhan_vien!G54)</f>
        <v xml:space="preserve">Hà Nội </v>
      </c>
      <c r="J53" s="97" t="str">
        <f>IF(INPUT_Du_lieu_nhan_vien!H54="","",INPUT_Du_lieu_nhan_vien!H54)</f>
        <v>011701859</v>
      </c>
      <c r="K53" s="95">
        <f>IF(INPUT_Du_lieu_nhan_vien!I54="","",INPUT_Du_lieu_nhan_vien!I54)</f>
        <v>38699</v>
      </c>
      <c r="L53" s="96">
        <f t="shared" si="2"/>
        <v>12</v>
      </c>
      <c r="M53" s="96" t="str">
        <f>IF(INPUT_Du_lieu_nhan_vien!J54="","",INPUT_Du_lieu_nhan_vien!J54)</f>
        <v>Hà Nội</v>
      </c>
      <c r="N53" s="94" t="str">
        <f>IF(INPUT_Du_lieu_nhan_vien!O54="","",INPUT_Du_lieu_nhan_vien!O54)</f>
        <v>chiennh@topica.edu.vn</v>
      </c>
      <c r="O53" s="96" t="str">
        <f>IF(INPUT_Du_lieu_nhan_vien!S54="","",INPUT_Du_lieu_nhan_vien!S54)</f>
        <v xml:space="preserve">P508 C5 Trung Tự, Đống Đa, Hà Nội </v>
      </c>
      <c r="P53" s="94" t="str">
        <f>IF(INPUT_Du_lieu_nhan_vien!P54="","",INPUT_Du_lieu_nhan_vien!P54)</f>
        <v>04 3646 1363</v>
      </c>
      <c r="Q53" s="97" t="str">
        <f>IF(INPUT_Du_lieu_nhan_vien!Q54="","",INPUT_Du_lieu_nhan_vien!Q54)</f>
        <v>01239 525 852</v>
      </c>
      <c r="R53" s="96" t="str">
        <f>IF(INPUT_Du_lieu_nhan_vien!U54="","",INPUT_Du_lieu_nhan_vien!U54)</f>
        <v/>
      </c>
      <c r="S53" s="96" t="str">
        <f>IF(INPUT_Du_lieu_nhan_vien!W54="","",INPUT_Du_lieu_nhan_vien!W54)</f>
        <v/>
      </c>
      <c r="T53" s="97" t="str">
        <f>IF(INPUT_Du_lieu_nhan_vien!L54="","",INPUT_Du_lieu_nhan_vien!L54)</f>
        <v>ĐH Thương Mại</v>
      </c>
      <c r="U53" s="94" t="str">
        <f>IF(INPUT_Du_lieu_nhan_vien!K54="","",INPUT_Du_lieu_nhan_vien!K54)</f>
        <v>Đại học</v>
      </c>
      <c r="V53" s="97" t="str">
        <f>IF(INPUT_Du_lieu_nhan_vien!M54="","",INPUT_Du_lieu_nhan_vien!M54)</f>
        <v>Quản trị kinh doanh</v>
      </c>
      <c r="Y53" s="95">
        <f>IF(INPUT_Du_lieu_nhan_vien!AH54="","",INPUT_Du_lieu_nhan_vien!AH54)</f>
        <v>39672</v>
      </c>
      <c r="Z53" s="96">
        <f t="shared" si="3"/>
        <v>8</v>
      </c>
      <c r="AA53" s="96">
        <f t="shared" si="4"/>
        <v>2008</v>
      </c>
      <c r="AB53" s="95">
        <f>IF(INPUT_Du_lieu_nhan_vien!AM54="","",INPUT_Du_lieu_nhan_vien!AM54)</f>
        <v>40694</v>
      </c>
      <c r="AC53" s="96">
        <f t="shared" si="5"/>
        <v>5</v>
      </c>
      <c r="AD53" s="96">
        <f t="shared" si="6"/>
        <v>2011</v>
      </c>
      <c r="AE53" s="96" t="str">
        <f>IF(INPUT_Du_lieu_nhan_vien!AJ54="","",INPUT_Du_lieu_nhan_vien!AJ54)</f>
        <v>Nghỉ việc</v>
      </c>
    </row>
    <row r="54" spans="1:31" ht="18.75" customHeight="1" x14ac:dyDescent="0.2">
      <c r="A54" s="91">
        <v>53</v>
      </c>
      <c r="B54" s="92">
        <f>INPUT_Du_lieu_nhan_vien!A55</f>
        <v>20028</v>
      </c>
      <c r="C54" s="93" t="str">
        <f>IF(INPUT_Du_lieu_nhan_vien!B55="","",INPUT_Du_lieu_nhan_vien!B55)</f>
        <v>Vũ Thị Xuân</v>
      </c>
      <c r="D54" s="93" t="str">
        <f>IF(INPUT_Du_lieu_nhan_vien!C55="","",INPUT_Du_lieu_nhan_vien!C55)</f>
        <v>Ngân</v>
      </c>
      <c r="E54" s="94" t="str">
        <f>IF(INPUT_Du_lieu_nhan_vien!D55="","",INPUT_Du_lieu_nhan_vien!D55)</f>
        <v>Nữ</v>
      </c>
      <c r="F54" s="95">
        <f>IF(INPUT_Du_lieu_nhan_vien!E55="","",INPUT_Du_lieu_nhan_vien!E55)</f>
        <v>31622</v>
      </c>
      <c r="G54" s="96">
        <f t="shared" si="0"/>
        <v>7</v>
      </c>
      <c r="H54" s="96">
        <f t="shared" si="1"/>
        <v>1986</v>
      </c>
      <c r="I54" s="96" t="str">
        <f>IF(INPUT_Du_lieu_nhan_vien!G55="","",INPUT_Du_lieu_nhan_vien!G55)</f>
        <v>Hà Nội</v>
      </c>
      <c r="J54" s="97" t="str">
        <f>IF(INPUT_Du_lieu_nhan_vien!H55="","",INPUT_Du_lieu_nhan_vien!H55)</f>
        <v>012595595</v>
      </c>
      <c r="K54" s="95">
        <f>IF(INPUT_Du_lieu_nhan_vien!I55="","",INPUT_Du_lieu_nhan_vien!I55)</f>
        <v>37713</v>
      </c>
      <c r="L54" s="96">
        <f t="shared" si="2"/>
        <v>4</v>
      </c>
      <c r="M54" s="96" t="str">
        <f>IF(INPUT_Du_lieu_nhan_vien!J55="","",INPUT_Du_lieu_nhan_vien!J55)</f>
        <v>Hà Nội</v>
      </c>
      <c r="N54" s="94">
        <f>IF(INPUT_Du_lieu_nhan_vien!O55="","",INPUT_Du_lieu_nhan_vien!O55)</f>
        <v>0</v>
      </c>
      <c r="O54" s="96" t="str">
        <f>IF(INPUT_Du_lieu_nhan_vien!S55="","",INPUT_Du_lieu_nhan_vien!S55)</f>
        <v>Tổ 19 Cầu Diễn -  Từ Liêm - Hà Nội</v>
      </c>
      <c r="P54" s="94" t="str">
        <f>IF(INPUT_Du_lieu_nhan_vien!P55="","",INPUT_Du_lieu_nhan_vien!P55)</f>
        <v/>
      </c>
      <c r="Q54" s="97" t="str">
        <f>IF(INPUT_Du_lieu_nhan_vien!Q55="","",INPUT_Du_lieu_nhan_vien!Q55)</f>
        <v>0976299390</v>
      </c>
      <c r="R54" s="96" t="str">
        <f>IF(INPUT_Du_lieu_nhan_vien!U55="","",INPUT_Du_lieu_nhan_vien!U55)</f>
        <v>Vũ Mạc Hinh</v>
      </c>
      <c r="S54" s="96" t="str">
        <f>IF(INPUT_Du_lieu_nhan_vien!W55="","",INPUT_Du_lieu_nhan_vien!W55)</f>
        <v>43.7644286</v>
      </c>
      <c r="T54" s="97" t="str">
        <f>IF(INPUT_Du_lieu_nhan_vien!L55="","",INPUT_Du_lieu_nhan_vien!L55)</f>
        <v>ĐH Ngoại Ngữ  Hà Nội</v>
      </c>
      <c r="U54" s="94" t="str">
        <f>IF(INPUT_Du_lieu_nhan_vien!K55="","",INPUT_Du_lieu_nhan_vien!K55)</f>
        <v>ĐH</v>
      </c>
      <c r="V54" s="97">
        <f>IF(INPUT_Du_lieu_nhan_vien!M55="","",INPUT_Du_lieu_nhan_vien!M55)</f>
        <v>0</v>
      </c>
      <c r="Y54" s="95" t="str">
        <f>IF(INPUT_Du_lieu_nhan_vien!AH55="","",INPUT_Du_lieu_nhan_vien!AH55)</f>
        <v/>
      </c>
      <c r="Z54" s="96" t="str">
        <f t="shared" si="3"/>
        <v/>
      </c>
      <c r="AA54" s="96" t="str">
        <f t="shared" si="4"/>
        <v/>
      </c>
      <c r="AB54" s="95" t="str">
        <f>IF(INPUT_Du_lieu_nhan_vien!AM55="","",INPUT_Du_lieu_nhan_vien!AM55)</f>
        <v/>
      </c>
      <c r="AC54" s="96" t="str">
        <f t="shared" si="5"/>
        <v/>
      </c>
      <c r="AD54" s="96" t="str">
        <f t="shared" si="6"/>
        <v/>
      </c>
      <c r="AE54" s="96" t="str">
        <f>IF(INPUT_Du_lieu_nhan_vien!AJ55="","",INPUT_Du_lieu_nhan_vien!AJ55)</f>
        <v>Nghỉ việc</v>
      </c>
    </row>
    <row r="55" spans="1:31" ht="18.75" customHeight="1" x14ac:dyDescent="0.2">
      <c r="A55" s="91">
        <v>54</v>
      </c>
      <c r="B55" s="92">
        <f>INPUT_Du_lieu_nhan_vien!A56</f>
        <v>20028</v>
      </c>
      <c r="C55" s="93" t="str">
        <f>IF(INPUT_Du_lieu_nhan_vien!B56="","",INPUT_Du_lieu_nhan_vien!B56)</f>
        <v>Vũ Thị Xuân</v>
      </c>
      <c r="D55" s="93" t="str">
        <f>IF(INPUT_Du_lieu_nhan_vien!C56="","",INPUT_Du_lieu_nhan_vien!C56)</f>
        <v>Ngân</v>
      </c>
      <c r="E55" s="94" t="str">
        <f>IF(INPUT_Du_lieu_nhan_vien!D56="","",INPUT_Du_lieu_nhan_vien!D56)</f>
        <v>Nữ</v>
      </c>
      <c r="F55" s="95">
        <f>IF(INPUT_Du_lieu_nhan_vien!E56="","",INPUT_Du_lieu_nhan_vien!E56)</f>
        <v>31622</v>
      </c>
      <c r="G55" s="96">
        <f t="shared" si="0"/>
        <v>7</v>
      </c>
      <c r="H55" s="96">
        <f t="shared" si="1"/>
        <v>1986</v>
      </c>
      <c r="I55" s="96" t="str">
        <f>IF(INPUT_Du_lieu_nhan_vien!G56="","",INPUT_Du_lieu_nhan_vien!G56)</f>
        <v xml:space="preserve">Hà Nội </v>
      </c>
      <c r="J55" s="97" t="str">
        <f>IF(INPUT_Du_lieu_nhan_vien!H56="","",INPUT_Du_lieu_nhan_vien!H56)</f>
        <v>012595595</v>
      </c>
      <c r="K55" s="95">
        <f>IF(INPUT_Du_lieu_nhan_vien!I56="","",INPUT_Du_lieu_nhan_vien!I56)</f>
        <v>37656</v>
      </c>
      <c r="L55" s="96">
        <f t="shared" si="2"/>
        <v>2</v>
      </c>
      <c r="M55" s="96" t="str">
        <f>IF(INPUT_Du_lieu_nhan_vien!J56="","",INPUT_Du_lieu_nhan_vien!J56)</f>
        <v>Hà Nội</v>
      </c>
      <c r="N55" s="94" t="str">
        <f>IF(INPUT_Du_lieu_nhan_vien!O56="","",INPUT_Du_lieu_nhan_vien!O56)</f>
        <v/>
      </c>
      <c r="O55" s="96" t="str">
        <f>IF(INPUT_Du_lieu_nhan_vien!S56="","",INPUT_Du_lieu_nhan_vien!S56)</f>
        <v xml:space="preserve">Tổ 19 Cầu Diễn -  Từ Liêm - Hà Nội </v>
      </c>
      <c r="P55" s="94" t="str">
        <f>IF(INPUT_Du_lieu_nhan_vien!P56="","",INPUT_Du_lieu_nhan_vien!P56)</f>
        <v>04 37644286</v>
      </c>
      <c r="Q55" s="97" t="str">
        <f>IF(INPUT_Du_lieu_nhan_vien!Q56="","",INPUT_Du_lieu_nhan_vien!Q56)</f>
        <v>0976299390</v>
      </c>
      <c r="R55" s="96" t="str">
        <f>IF(INPUT_Du_lieu_nhan_vien!U56="","",INPUT_Du_lieu_nhan_vien!U56)</f>
        <v/>
      </c>
      <c r="S55" s="96" t="str">
        <f>IF(INPUT_Du_lieu_nhan_vien!W56="","",INPUT_Du_lieu_nhan_vien!W56)</f>
        <v/>
      </c>
      <c r="T55" s="97" t="str">
        <f>IF(INPUT_Du_lieu_nhan_vien!L56="","",INPUT_Du_lieu_nhan_vien!L56)</f>
        <v>ĐH Ngoại Ngữ Hà Nội</v>
      </c>
      <c r="U55" s="94" t="str">
        <f>IF(INPUT_Du_lieu_nhan_vien!K56="","",INPUT_Du_lieu_nhan_vien!K56)</f>
        <v>Đại học</v>
      </c>
      <c r="V55" s="97" t="str">
        <f>IF(INPUT_Du_lieu_nhan_vien!M56="","",INPUT_Du_lieu_nhan_vien!M56)</f>
        <v/>
      </c>
      <c r="Y55" s="95">
        <f>IF(INPUT_Du_lieu_nhan_vien!AH56="","",INPUT_Du_lieu_nhan_vien!AH56)</f>
        <v>39532</v>
      </c>
      <c r="Z55" s="96">
        <f t="shared" si="3"/>
        <v>3</v>
      </c>
      <c r="AA55" s="96">
        <f t="shared" si="4"/>
        <v>2008</v>
      </c>
      <c r="AB55" s="95" t="str">
        <f>IF(INPUT_Du_lieu_nhan_vien!AM56="","",INPUT_Du_lieu_nhan_vien!AM56)</f>
        <v/>
      </c>
      <c r="AC55" s="96" t="str">
        <f t="shared" si="5"/>
        <v/>
      </c>
      <c r="AD55" s="96" t="str">
        <f t="shared" si="6"/>
        <v/>
      </c>
      <c r="AE55" s="96" t="str">
        <f>IF(INPUT_Du_lieu_nhan_vien!AJ56="","",INPUT_Du_lieu_nhan_vien!AJ56)</f>
        <v>Nghỉ việc</v>
      </c>
    </row>
    <row r="56" spans="1:31" ht="18.75" customHeight="1" x14ac:dyDescent="0.2">
      <c r="A56" s="91">
        <v>55</v>
      </c>
      <c r="B56" s="92">
        <f>INPUT_Du_lieu_nhan_vien!A57</f>
        <v>20029</v>
      </c>
      <c r="C56" s="93" t="str">
        <f>IF(INPUT_Du_lieu_nhan_vien!B57="","",INPUT_Du_lieu_nhan_vien!B57)</f>
        <v>Bùi Thị Xuân</v>
      </c>
      <c r="D56" s="93" t="str">
        <f>IF(INPUT_Du_lieu_nhan_vien!C57="","",INPUT_Du_lieu_nhan_vien!C57)</f>
        <v>Thảo</v>
      </c>
      <c r="E56" s="94" t="str">
        <f>IF(INPUT_Du_lieu_nhan_vien!D57="","",INPUT_Du_lieu_nhan_vien!D57)</f>
        <v>Nữ</v>
      </c>
      <c r="F56" s="95">
        <f>IF(INPUT_Du_lieu_nhan_vien!E57="","",INPUT_Du_lieu_nhan_vien!E57)</f>
        <v>30332</v>
      </c>
      <c r="G56" s="96">
        <f t="shared" si="0"/>
        <v>1</v>
      </c>
      <c r="H56" s="96">
        <f t="shared" si="1"/>
        <v>1983</v>
      </c>
      <c r="I56" s="96" t="str">
        <f>IF(INPUT_Du_lieu_nhan_vien!G57="","",INPUT_Du_lieu_nhan_vien!G57)</f>
        <v xml:space="preserve">Nam Định </v>
      </c>
      <c r="J56" s="97" t="str">
        <f>IF(INPUT_Du_lieu_nhan_vien!H57="","",INPUT_Du_lieu_nhan_vien!H57)</f>
        <v>162556199</v>
      </c>
      <c r="K56" s="95">
        <f>IF(INPUT_Du_lieu_nhan_vien!I57="","",INPUT_Du_lieu_nhan_vien!I57)</f>
        <v>36972</v>
      </c>
      <c r="L56" s="96">
        <f t="shared" si="2"/>
        <v>3</v>
      </c>
      <c r="M56" s="96" t="str">
        <f>IF(INPUT_Du_lieu_nhan_vien!J57="","",INPUT_Du_lieu_nhan_vien!J57)</f>
        <v>Nam Định</v>
      </c>
      <c r="N56" s="94" t="str">
        <f>IF(INPUT_Du_lieu_nhan_vien!O57="","",INPUT_Du_lieu_nhan_vien!O57)</f>
        <v>thaobtx@topica.edu.vn</v>
      </c>
      <c r="O56" s="96" t="str">
        <f>IF(INPUT_Du_lieu_nhan_vien!S57="","",INPUT_Du_lieu_nhan_vien!S57)</f>
        <v xml:space="preserve">Tổ Dân Phố Hưng Lộc, Tt Mỹ Lộc, Nam Định </v>
      </c>
      <c r="P56" s="94" t="str">
        <f>IF(INPUT_Du_lieu_nhan_vien!P57="","",INPUT_Du_lieu_nhan_vien!P57)</f>
        <v>03503 811 021</v>
      </c>
      <c r="Q56" s="97" t="str">
        <f>IF(INPUT_Du_lieu_nhan_vien!Q57="","",INPUT_Du_lieu_nhan_vien!Q57)</f>
        <v>01668 182 183</v>
      </c>
      <c r="R56" s="96" t="str">
        <f>IF(INPUT_Du_lieu_nhan_vien!U57="","",INPUT_Du_lieu_nhan_vien!U57)</f>
        <v/>
      </c>
      <c r="S56" s="96" t="str">
        <f>IF(INPUT_Du_lieu_nhan_vien!W57="","",INPUT_Du_lieu_nhan_vien!W57)</f>
        <v/>
      </c>
      <c r="T56" s="97" t="str">
        <f>IF(INPUT_Du_lieu_nhan_vien!L57="","",INPUT_Du_lieu_nhan_vien!L57)</f>
        <v>ĐH Khoa học Xã hội và Nhân văn – ĐH Quốc gia Hà Nội</v>
      </c>
      <c r="U56" s="94" t="str">
        <f>IF(INPUT_Du_lieu_nhan_vien!K57="","",INPUT_Du_lieu_nhan_vien!K57)</f>
        <v>Đại học</v>
      </c>
      <c r="V56" s="97" t="str">
        <f>IF(INPUT_Du_lieu_nhan_vien!M57="","",INPUT_Du_lieu_nhan_vien!M57)</f>
        <v>Tâm lý xã hội</v>
      </c>
      <c r="Y56" s="95">
        <f>IF(INPUT_Du_lieu_nhan_vien!AH57="","",INPUT_Du_lieu_nhan_vien!AH57)</f>
        <v>39672</v>
      </c>
      <c r="Z56" s="96">
        <f t="shared" si="3"/>
        <v>8</v>
      </c>
      <c r="AA56" s="96">
        <f t="shared" si="4"/>
        <v>2008</v>
      </c>
      <c r="AB56" s="95" t="str">
        <f>IF(INPUT_Du_lieu_nhan_vien!AM57="","",INPUT_Du_lieu_nhan_vien!AM57)</f>
        <v/>
      </c>
      <c r="AC56" s="96" t="str">
        <f t="shared" si="5"/>
        <v/>
      </c>
      <c r="AD56" s="96" t="str">
        <f t="shared" si="6"/>
        <v/>
      </c>
      <c r="AE56" s="96" t="str">
        <f>IF(INPUT_Du_lieu_nhan_vien!AJ57="","",INPUT_Du_lieu_nhan_vien!AJ57)</f>
        <v>Chính thức</v>
      </c>
    </row>
    <row r="57" spans="1:31" ht="18.75" customHeight="1" x14ac:dyDescent="0.2">
      <c r="A57" s="91">
        <v>56</v>
      </c>
      <c r="B57" s="92">
        <f>INPUT_Du_lieu_nhan_vien!A58</f>
        <v>20030</v>
      </c>
      <c r="C57" s="93" t="str">
        <f>IF(INPUT_Du_lieu_nhan_vien!B58="","",INPUT_Du_lieu_nhan_vien!B58)</f>
        <v>Phạm Thị Thanh</v>
      </c>
      <c r="D57" s="93" t="str">
        <f>IF(INPUT_Du_lieu_nhan_vien!C58="","",INPUT_Du_lieu_nhan_vien!C58)</f>
        <v>Nga</v>
      </c>
      <c r="E57" s="94" t="str">
        <f>IF(INPUT_Du_lieu_nhan_vien!D58="","",INPUT_Du_lieu_nhan_vien!D58)</f>
        <v>Nữ</v>
      </c>
      <c r="F57" s="95">
        <f>IF(INPUT_Du_lieu_nhan_vien!E58="","",INPUT_Du_lieu_nhan_vien!E58)</f>
        <v>29166</v>
      </c>
      <c r="G57" s="96">
        <f t="shared" si="0"/>
        <v>11</v>
      </c>
      <c r="H57" s="96">
        <f t="shared" si="1"/>
        <v>1979</v>
      </c>
      <c r="I57" s="96" t="str">
        <f>IF(INPUT_Du_lieu_nhan_vien!G58="","",INPUT_Du_lieu_nhan_vien!G58)</f>
        <v xml:space="preserve">Thái Nguyên </v>
      </c>
      <c r="J57" s="97" t="str">
        <f>IF(INPUT_Du_lieu_nhan_vien!H58="","",INPUT_Du_lieu_nhan_vien!H58)</f>
        <v>013156426</v>
      </c>
      <c r="K57" s="95">
        <f>IF(INPUT_Du_lieu_nhan_vien!I58="","",INPUT_Du_lieu_nhan_vien!I58)</f>
        <v>39492</v>
      </c>
      <c r="L57" s="96">
        <f t="shared" si="2"/>
        <v>2</v>
      </c>
      <c r="M57" s="96" t="str">
        <f>IF(INPUT_Du_lieu_nhan_vien!J58="","",INPUT_Du_lieu_nhan_vien!J58)</f>
        <v>Hà Nội</v>
      </c>
      <c r="N57" s="94" t="str">
        <f>IF(INPUT_Du_lieu_nhan_vien!O58="","",INPUT_Du_lieu_nhan_vien!O58)</f>
        <v>ngaptt@topica.edu.vn</v>
      </c>
      <c r="O57" s="96" t="str">
        <f>IF(INPUT_Du_lieu_nhan_vien!S58="","",INPUT_Du_lieu_nhan_vien!S58)</f>
        <v xml:space="preserve">P1508, Ct9, Khu Đô Thị Đinh Công, Hoàng Mai, Hà Nội </v>
      </c>
      <c r="P57" s="94" t="str">
        <f>IF(INPUT_Du_lieu_nhan_vien!P58="","",INPUT_Du_lieu_nhan_vien!P58)</f>
        <v>04 6285 1819</v>
      </c>
      <c r="Q57" s="97" t="str">
        <f>IF(INPUT_Du_lieu_nhan_vien!Q58="","",INPUT_Du_lieu_nhan_vien!Q58)</f>
        <v>0915 821 849</v>
      </c>
      <c r="R57" s="96" t="str">
        <f>IF(INPUT_Du_lieu_nhan_vien!U58="","",INPUT_Du_lieu_nhan_vien!U58)</f>
        <v/>
      </c>
      <c r="S57" s="96" t="str">
        <f>IF(INPUT_Du_lieu_nhan_vien!W58="","",INPUT_Du_lieu_nhan_vien!W58)</f>
        <v/>
      </c>
      <c r="T57" s="97" t="str">
        <f>IF(INPUT_Du_lieu_nhan_vien!L58="","",INPUT_Du_lieu_nhan_vien!L58)</f>
        <v>ĐH Giao Thông Vận Tải HN</v>
      </c>
      <c r="U57" s="94" t="str">
        <f>IF(INPUT_Du_lieu_nhan_vien!K58="","",INPUT_Du_lieu_nhan_vien!K58)</f>
        <v>Đại học</v>
      </c>
      <c r="V57" s="97" t="str">
        <f>IF(INPUT_Du_lieu_nhan_vien!M58="","",INPUT_Du_lieu_nhan_vien!M58)</f>
        <v/>
      </c>
      <c r="Y57" s="95">
        <f>IF(INPUT_Du_lieu_nhan_vien!AH58="","",INPUT_Du_lieu_nhan_vien!AH58)</f>
        <v>39692</v>
      </c>
      <c r="Z57" s="96">
        <f t="shared" si="3"/>
        <v>9</v>
      </c>
      <c r="AA57" s="96">
        <f t="shared" si="4"/>
        <v>2008</v>
      </c>
      <c r="AB57" s="95">
        <f>IF(INPUT_Du_lieu_nhan_vien!AM58="","",INPUT_Du_lieu_nhan_vien!AM58)</f>
        <v>40575</v>
      </c>
      <c r="AC57" s="96">
        <f t="shared" si="5"/>
        <v>2</v>
      </c>
      <c r="AD57" s="96">
        <f t="shared" si="6"/>
        <v>2011</v>
      </c>
      <c r="AE57" s="96" t="str">
        <f>IF(INPUT_Du_lieu_nhan_vien!AJ58="","",INPUT_Du_lieu_nhan_vien!AJ58)</f>
        <v>Nghỉ việc</v>
      </c>
    </row>
    <row r="58" spans="1:31" ht="18.75" customHeight="1" x14ac:dyDescent="0.2">
      <c r="A58" s="91">
        <v>57</v>
      </c>
      <c r="B58" s="92">
        <f>INPUT_Du_lieu_nhan_vien!A59</f>
        <v>20033</v>
      </c>
      <c r="C58" s="93" t="str">
        <f>IF(INPUT_Du_lieu_nhan_vien!B59="","",INPUT_Du_lieu_nhan_vien!B59)</f>
        <v>Phạm Thị Thu</v>
      </c>
      <c r="D58" s="93" t="str">
        <f>IF(INPUT_Du_lieu_nhan_vien!C59="","",INPUT_Du_lieu_nhan_vien!C59)</f>
        <v>Hồng</v>
      </c>
      <c r="E58" s="94" t="str">
        <f>IF(INPUT_Du_lieu_nhan_vien!D59="","",INPUT_Du_lieu_nhan_vien!D59)</f>
        <v>Nữ</v>
      </c>
      <c r="F58" s="95">
        <f>IF(INPUT_Du_lieu_nhan_vien!E59="","",INPUT_Du_lieu_nhan_vien!E59)</f>
        <v>31659</v>
      </c>
      <c r="G58" s="96">
        <f t="shared" si="0"/>
        <v>9</v>
      </c>
      <c r="H58" s="96">
        <f t="shared" si="1"/>
        <v>1986</v>
      </c>
      <c r="I58" s="96" t="str">
        <f>IF(INPUT_Du_lieu_nhan_vien!G59="","",INPUT_Du_lieu_nhan_vien!G59)</f>
        <v xml:space="preserve">Thái Bình </v>
      </c>
      <c r="J58" s="97" t="str">
        <f>IF(INPUT_Du_lieu_nhan_vien!H59="","",INPUT_Du_lieu_nhan_vien!H59)</f>
        <v>151654896</v>
      </c>
      <c r="K58" s="95">
        <f>IF(INPUT_Du_lieu_nhan_vien!I59="","",INPUT_Du_lieu_nhan_vien!I59)</f>
        <v>37774</v>
      </c>
      <c r="L58" s="96">
        <f t="shared" si="2"/>
        <v>6</v>
      </c>
      <c r="M58" s="96" t="str">
        <f>IF(INPUT_Du_lieu_nhan_vien!J59="","",INPUT_Du_lieu_nhan_vien!J59)</f>
        <v>Thái Bình</v>
      </c>
      <c r="N58" s="94" t="str">
        <f>IF(INPUT_Du_lieu_nhan_vien!O59="","",INPUT_Du_lieu_nhan_vien!O59)</f>
        <v/>
      </c>
      <c r="O58" s="96" t="str">
        <f>IF(INPUT_Du_lieu_nhan_vien!S59="","",INPUT_Du_lieu_nhan_vien!S59)</f>
        <v xml:space="preserve">Tân Thành- Phúc Thành- Vũ Thư- Thái Bình </v>
      </c>
      <c r="P58" s="94" t="str">
        <f>IF(INPUT_Du_lieu_nhan_vien!P59="","",INPUT_Du_lieu_nhan_vien!P59)</f>
        <v>036 2.218.266</v>
      </c>
      <c r="Q58" s="97" t="str">
        <f>IF(INPUT_Du_lieu_nhan_vien!Q59="","",INPUT_Du_lieu_nhan_vien!Q59)</f>
        <v>097 956 9486</v>
      </c>
      <c r="R58" s="96" t="str">
        <f>IF(INPUT_Du_lieu_nhan_vien!U59="","",INPUT_Du_lieu_nhan_vien!U59)</f>
        <v/>
      </c>
      <c r="S58" s="96" t="str">
        <f>IF(INPUT_Du_lieu_nhan_vien!W59="","",INPUT_Du_lieu_nhan_vien!W59)</f>
        <v/>
      </c>
      <c r="T58" s="97" t="str">
        <f>IF(INPUT_Du_lieu_nhan_vien!L59="","",INPUT_Du_lieu_nhan_vien!L59)</f>
        <v>ĐH Ngoại Thương</v>
      </c>
      <c r="U58" s="94" t="str">
        <f>IF(INPUT_Du_lieu_nhan_vien!K59="","",INPUT_Du_lieu_nhan_vien!K59)</f>
        <v>Đại học</v>
      </c>
      <c r="V58" s="97" t="str">
        <f>IF(INPUT_Du_lieu_nhan_vien!M59="","",INPUT_Du_lieu_nhan_vien!M59)</f>
        <v/>
      </c>
      <c r="Y58" s="95">
        <f>IF(INPUT_Du_lieu_nhan_vien!AH59="","",INPUT_Du_lieu_nhan_vien!AH59)</f>
        <v>39532</v>
      </c>
      <c r="Z58" s="96">
        <f t="shared" si="3"/>
        <v>3</v>
      </c>
      <c r="AA58" s="96">
        <f t="shared" si="4"/>
        <v>2008</v>
      </c>
      <c r="AB58" s="95">
        <f>IF(INPUT_Du_lieu_nhan_vien!AM59="","",INPUT_Du_lieu_nhan_vien!AM59)</f>
        <v>40037</v>
      </c>
      <c r="AC58" s="96">
        <f t="shared" si="5"/>
        <v>8</v>
      </c>
      <c r="AD58" s="96">
        <f t="shared" si="6"/>
        <v>2009</v>
      </c>
      <c r="AE58" s="96" t="str">
        <f>IF(INPUT_Du_lieu_nhan_vien!AJ59="","",INPUT_Du_lieu_nhan_vien!AJ59)</f>
        <v>Nghỉ việc</v>
      </c>
    </row>
    <row r="59" spans="1:31" ht="18.75" customHeight="1" x14ac:dyDescent="0.2">
      <c r="A59" s="91">
        <v>58</v>
      </c>
      <c r="B59" s="92">
        <f>INPUT_Du_lieu_nhan_vien!A60</f>
        <v>20034</v>
      </c>
      <c r="C59" s="93" t="str">
        <f>IF(INPUT_Du_lieu_nhan_vien!B60="","",INPUT_Du_lieu_nhan_vien!B60)</f>
        <v>Nguyễn Thị</v>
      </c>
      <c r="D59" s="93" t="str">
        <f>IF(INPUT_Du_lieu_nhan_vien!C60="","",INPUT_Du_lieu_nhan_vien!C60)</f>
        <v>Tho</v>
      </c>
      <c r="E59" s="94" t="str">
        <f>IF(INPUT_Du_lieu_nhan_vien!D60="","",INPUT_Du_lieu_nhan_vien!D60)</f>
        <v>Nữ</v>
      </c>
      <c r="F59" s="95">
        <f>IF(INPUT_Du_lieu_nhan_vien!E60="","",INPUT_Du_lieu_nhan_vien!E60)</f>
        <v>29987</v>
      </c>
      <c r="G59" s="96">
        <f t="shared" si="0"/>
        <v>2</v>
      </c>
      <c r="H59" s="96">
        <f t="shared" si="1"/>
        <v>1982</v>
      </c>
      <c r="I59" s="96" t="str">
        <f>IF(INPUT_Du_lieu_nhan_vien!G60="","",INPUT_Du_lieu_nhan_vien!G60)</f>
        <v xml:space="preserve">Nam Định </v>
      </c>
      <c r="J59" s="97" t="str">
        <f>IF(INPUT_Du_lieu_nhan_vien!H60="","",INPUT_Du_lieu_nhan_vien!H60)</f>
        <v>162357620</v>
      </c>
      <c r="K59" s="95">
        <f>IF(INPUT_Du_lieu_nhan_vien!I60="","",INPUT_Du_lieu_nhan_vien!I60)</f>
        <v>39711</v>
      </c>
      <c r="L59" s="96">
        <f t="shared" si="2"/>
        <v>9</v>
      </c>
      <c r="M59" s="96" t="str">
        <f>IF(INPUT_Du_lieu_nhan_vien!J60="","",INPUT_Du_lieu_nhan_vien!J60)</f>
        <v>Nam Định</v>
      </c>
      <c r="N59" s="94" t="str">
        <f>IF(INPUT_Du_lieu_nhan_vien!O60="","",INPUT_Du_lieu_nhan_vien!O60)</f>
        <v>thontm@topica.edu.vn</v>
      </c>
      <c r="O59" s="96" t="str">
        <f>IF(INPUT_Du_lieu_nhan_vien!S60="","",INPUT_Du_lieu_nhan_vien!S60)</f>
        <v xml:space="preserve">Khu 3 TT Ngô Đồng, Giao Thủy, Nam Định </v>
      </c>
      <c r="P59" s="94" t="str">
        <f>IF(INPUT_Du_lieu_nhan_vien!P60="","",INPUT_Du_lieu_nhan_vien!P60)</f>
        <v/>
      </c>
      <c r="Q59" s="97" t="str">
        <f>IF(INPUT_Du_lieu_nhan_vien!Q60="","",INPUT_Du_lieu_nhan_vien!Q60)</f>
        <v>0982408599</v>
      </c>
      <c r="R59" s="96" t="str">
        <f>IF(INPUT_Du_lieu_nhan_vien!U60="","",INPUT_Du_lieu_nhan_vien!U60)</f>
        <v/>
      </c>
      <c r="S59" s="96" t="str">
        <f>IF(INPUT_Du_lieu_nhan_vien!W60="","",INPUT_Du_lieu_nhan_vien!W60)</f>
        <v/>
      </c>
      <c r="T59" s="97" t="str">
        <f>IF(INPUT_Du_lieu_nhan_vien!L60="","",INPUT_Du_lieu_nhan_vien!L60)</f>
        <v>ĐH Thương Mại</v>
      </c>
      <c r="U59" s="94" t="str">
        <f>IF(INPUT_Du_lieu_nhan_vien!K60="","",INPUT_Du_lieu_nhan_vien!K60)</f>
        <v>Đại học</v>
      </c>
      <c r="V59" s="97" t="str">
        <f>IF(INPUT_Du_lieu_nhan_vien!M60="","",INPUT_Du_lieu_nhan_vien!M60)</f>
        <v/>
      </c>
      <c r="Y59" s="95">
        <f>IF(INPUT_Du_lieu_nhan_vien!AH60="","",INPUT_Du_lieu_nhan_vien!AH60)</f>
        <v>39527</v>
      </c>
      <c r="Z59" s="96">
        <f t="shared" si="3"/>
        <v>3</v>
      </c>
      <c r="AA59" s="96">
        <f t="shared" si="4"/>
        <v>2008</v>
      </c>
      <c r="AB59" s="95">
        <f>IF(INPUT_Du_lieu_nhan_vien!AM60="","",INPUT_Du_lieu_nhan_vien!AM60)</f>
        <v>40969</v>
      </c>
      <c r="AC59" s="96">
        <f t="shared" si="5"/>
        <v>3</v>
      </c>
      <c r="AD59" s="96">
        <f t="shared" si="6"/>
        <v>2012</v>
      </c>
      <c r="AE59" s="96" t="str">
        <f>IF(INPUT_Du_lieu_nhan_vien!AJ60="","",INPUT_Du_lieu_nhan_vien!AJ60)</f>
        <v>Nghỉ việc</v>
      </c>
    </row>
    <row r="60" spans="1:31" ht="18.75" customHeight="1" x14ac:dyDescent="0.2">
      <c r="A60" s="91">
        <v>59</v>
      </c>
      <c r="B60" s="92">
        <f>INPUT_Du_lieu_nhan_vien!A61</f>
        <v>20035</v>
      </c>
      <c r="C60" s="93" t="str">
        <f>IF(INPUT_Du_lieu_nhan_vien!B61="","",INPUT_Du_lieu_nhan_vien!B61)</f>
        <v>Trần Minh</v>
      </c>
      <c r="D60" s="93" t="str">
        <f>IF(INPUT_Du_lieu_nhan_vien!C61="","",INPUT_Du_lieu_nhan_vien!C61)</f>
        <v>Việt</v>
      </c>
      <c r="E60" s="94" t="str">
        <f>IF(INPUT_Du_lieu_nhan_vien!D61="","",INPUT_Du_lieu_nhan_vien!D61)</f>
        <v>Nam</v>
      </c>
      <c r="F60" s="95" t="str">
        <f>IF(INPUT_Du_lieu_nhan_vien!E61="","",INPUT_Du_lieu_nhan_vien!E61)</f>
        <v/>
      </c>
      <c r="G60" s="96" t="str">
        <f t="shared" si="0"/>
        <v/>
      </c>
      <c r="H60" s="96" t="str">
        <f t="shared" si="1"/>
        <v/>
      </c>
      <c r="I60" s="96" t="str">
        <f>IF(INPUT_Du_lieu_nhan_vien!G61="","",INPUT_Du_lieu_nhan_vien!G61)</f>
        <v xml:space="preserve"> </v>
      </c>
      <c r="J60" s="97" t="str">
        <f>IF(INPUT_Du_lieu_nhan_vien!H61="","",INPUT_Du_lieu_nhan_vien!H61)</f>
        <v/>
      </c>
      <c r="K60" s="95" t="str">
        <f>IF(INPUT_Du_lieu_nhan_vien!I61="","",INPUT_Du_lieu_nhan_vien!I61)</f>
        <v/>
      </c>
      <c r="L60" s="96" t="str">
        <f t="shared" si="2"/>
        <v/>
      </c>
      <c r="M60" s="96" t="str">
        <f>IF(INPUT_Du_lieu_nhan_vien!J61="","",INPUT_Du_lieu_nhan_vien!J61)</f>
        <v/>
      </c>
      <c r="N60" s="94" t="str">
        <f>IF(INPUT_Du_lieu_nhan_vien!O61="","",INPUT_Du_lieu_nhan_vien!O61)</f>
        <v/>
      </c>
      <c r="O60" s="96" t="str">
        <f>IF(INPUT_Du_lieu_nhan_vien!S61="","",INPUT_Du_lieu_nhan_vien!S61)</f>
        <v xml:space="preserve"> </v>
      </c>
      <c r="P60" s="94" t="str">
        <f>IF(INPUT_Du_lieu_nhan_vien!P61="","",INPUT_Du_lieu_nhan_vien!P61)</f>
        <v/>
      </c>
      <c r="Q60" s="97" t="str">
        <f>IF(INPUT_Du_lieu_nhan_vien!Q61="","",INPUT_Du_lieu_nhan_vien!Q61)</f>
        <v/>
      </c>
      <c r="R60" s="96" t="str">
        <f>IF(INPUT_Du_lieu_nhan_vien!U61="","",INPUT_Du_lieu_nhan_vien!U61)</f>
        <v/>
      </c>
      <c r="S60" s="96" t="str">
        <f>IF(INPUT_Du_lieu_nhan_vien!W61="","",INPUT_Du_lieu_nhan_vien!W61)</f>
        <v/>
      </c>
      <c r="T60" s="97" t="str">
        <f>IF(INPUT_Du_lieu_nhan_vien!L61="","",INPUT_Du_lieu_nhan_vien!L61)</f>
        <v/>
      </c>
      <c r="U60" s="94" t="str">
        <f>IF(INPUT_Du_lieu_nhan_vien!K61="","",INPUT_Du_lieu_nhan_vien!K61)</f>
        <v>Đại học</v>
      </c>
      <c r="V60" s="97" t="str">
        <f>IF(INPUT_Du_lieu_nhan_vien!M61="","",INPUT_Du_lieu_nhan_vien!M61)</f>
        <v/>
      </c>
      <c r="Y60" s="95" t="str">
        <f>IF(INPUT_Du_lieu_nhan_vien!AH61="","",INPUT_Du_lieu_nhan_vien!AH61)</f>
        <v/>
      </c>
      <c r="Z60" s="96" t="str">
        <f t="shared" si="3"/>
        <v/>
      </c>
      <c r="AA60" s="96" t="str">
        <f t="shared" si="4"/>
        <v/>
      </c>
      <c r="AB60" s="95" t="str">
        <f>IF(INPUT_Du_lieu_nhan_vien!AM61="","",INPUT_Du_lieu_nhan_vien!AM61)</f>
        <v/>
      </c>
      <c r="AC60" s="96" t="str">
        <f t="shared" si="5"/>
        <v/>
      </c>
      <c r="AD60" s="96" t="str">
        <f t="shared" si="6"/>
        <v/>
      </c>
      <c r="AE60" s="96" t="str">
        <f>IF(INPUT_Du_lieu_nhan_vien!AJ61="","",INPUT_Du_lieu_nhan_vien!AJ61)</f>
        <v>Nghỉ việc</v>
      </c>
    </row>
    <row r="61" spans="1:31" ht="18.75" customHeight="1" x14ac:dyDescent="0.2">
      <c r="A61" s="91">
        <v>60</v>
      </c>
      <c r="B61" s="92">
        <f>INPUT_Du_lieu_nhan_vien!A62</f>
        <v>20036</v>
      </c>
      <c r="C61" s="93" t="str">
        <f>IF(INPUT_Du_lieu_nhan_vien!B62="","",INPUT_Du_lieu_nhan_vien!B62)</f>
        <v>Bùi Thị Phương</v>
      </c>
      <c r="D61" s="93" t="str">
        <f>IF(INPUT_Du_lieu_nhan_vien!C62="","",INPUT_Du_lieu_nhan_vien!C62)</f>
        <v>Thùy</v>
      </c>
      <c r="E61" s="94" t="str">
        <f>IF(INPUT_Du_lieu_nhan_vien!D62="","",INPUT_Du_lieu_nhan_vien!D62)</f>
        <v>Nữ</v>
      </c>
      <c r="F61" s="95">
        <f>IF(INPUT_Du_lieu_nhan_vien!E62="","",INPUT_Du_lieu_nhan_vien!E62)</f>
        <v>30937</v>
      </c>
      <c r="G61" s="96">
        <f t="shared" si="0"/>
        <v>9</v>
      </c>
      <c r="H61" s="96">
        <f t="shared" si="1"/>
        <v>1984</v>
      </c>
      <c r="I61" s="96" t="str">
        <f>IF(INPUT_Du_lieu_nhan_vien!G62="","",INPUT_Du_lieu_nhan_vien!G62)</f>
        <v xml:space="preserve">Hà Nội </v>
      </c>
      <c r="J61" s="97" t="str">
        <f>IF(INPUT_Du_lieu_nhan_vien!H62="","",INPUT_Du_lieu_nhan_vien!H62)</f>
        <v>111689667</v>
      </c>
      <c r="K61" s="95">
        <f>IF(INPUT_Du_lieu_nhan_vien!I62="","",INPUT_Du_lieu_nhan_vien!I62)</f>
        <v>39728</v>
      </c>
      <c r="L61" s="96">
        <f t="shared" si="2"/>
        <v>10</v>
      </c>
      <c r="M61" s="96" t="str">
        <f>IF(INPUT_Du_lieu_nhan_vien!J62="","",INPUT_Du_lieu_nhan_vien!J62)</f>
        <v>Hà Nội</v>
      </c>
      <c r="N61" s="94" t="str">
        <f>IF(INPUT_Du_lieu_nhan_vien!O62="","",INPUT_Du_lieu_nhan_vien!O62)</f>
        <v>thuybtp@topica.edu.vn</v>
      </c>
      <c r="O61" s="96" t="str">
        <f>IF(INPUT_Du_lieu_nhan_vien!S62="","",INPUT_Du_lieu_nhan_vien!S62)</f>
        <v xml:space="preserve">Thị Trấn Vân Đình, Ứng Hòa, Hà Nội </v>
      </c>
      <c r="P61" s="94" t="str">
        <f>IF(INPUT_Du_lieu_nhan_vien!P62="","",INPUT_Du_lieu_nhan_vien!P62)</f>
        <v>04 3388 3036</v>
      </c>
      <c r="Q61" s="97" t="str">
        <f>IF(INPUT_Du_lieu_nhan_vien!Q62="","",INPUT_Du_lieu_nhan_vien!Q62)</f>
        <v>0914 512 988</v>
      </c>
      <c r="R61" s="96" t="str">
        <f>IF(INPUT_Du_lieu_nhan_vien!U62="","",INPUT_Du_lieu_nhan_vien!U62)</f>
        <v/>
      </c>
      <c r="S61" s="96" t="str">
        <f>IF(INPUT_Du_lieu_nhan_vien!W62="","",INPUT_Du_lieu_nhan_vien!W62)</f>
        <v/>
      </c>
      <c r="T61" s="97" t="str">
        <f>IF(INPUT_Du_lieu_nhan_vien!L62="","",INPUT_Du_lieu_nhan_vien!L62)</f>
        <v>ĐH Sư phạm Hà Nội</v>
      </c>
      <c r="U61" s="94" t="str">
        <f>IF(INPUT_Du_lieu_nhan_vien!K62="","",INPUT_Du_lieu_nhan_vien!K62)</f>
        <v>Đại học</v>
      </c>
      <c r="V61" s="97" t="str">
        <f>IF(INPUT_Du_lieu_nhan_vien!M62="","",INPUT_Du_lieu_nhan_vien!M62)</f>
        <v>Sư phạm giáo dục đặc biệt</v>
      </c>
      <c r="Y61" s="95">
        <f>IF(INPUT_Du_lieu_nhan_vien!AH62="","",INPUT_Du_lieu_nhan_vien!AH62)</f>
        <v>39753</v>
      </c>
      <c r="Z61" s="96">
        <f t="shared" si="3"/>
        <v>11</v>
      </c>
      <c r="AA61" s="96">
        <f t="shared" si="4"/>
        <v>2008</v>
      </c>
      <c r="AB61" s="95" t="str">
        <f>IF(INPUT_Du_lieu_nhan_vien!AM62="","",INPUT_Du_lieu_nhan_vien!AM62)</f>
        <v/>
      </c>
      <c r="AC61" s="96" t="str">
        <f t="shared" si="5"/>
        <v/>
      </c>
      <c r="AD61" s="96" t="str">
        <f t="shared" si="6"/>
        <v/>
      </c>
      <c r="AE61" s="96" t="str">
        <f>IF(INPUT_Du_lieu_nhan_vien!AJ62="","",INPUT_Du_lieu_nhan_vien!AJ62)</f>
        <v>Chính thức</v>
      </c>
    </row>
    <row r="62" spans="1:31" ht="18.75" customHeight="1" x14ac:dyDescent="0.2">
      <c r="A62" s="91">
        <v>61</v>
      </c>
      <c r="B62" s="92">
        <f>INPUT_Du_lieu_nhan_vien!A63</f>
        <v>20037</v>
      </c>
      <c r="C62" s="93" t="str">
        <f>IF(INPUT_Du_lieu_nhan_vien!B63="","",INPUT_Du_lieu_nhan_vien!B63)</f>
        <v>Lê Ngọc</v>
      </c>
      <c r="D62" s="93" t="str">
        <f>IF(INPUT_Du_lieu_nhan_vien!C63="","",INPUT_Du_lieu_nhan_vien!C63)</f>
        <v>Thúy</v>
      </c>
      <c r="E62" s="94" t="str">
        <f>IF(INPUT_Du_lieu_nhan_vien!D63="","",INPUT_Du_lieu_nhan_vien!D63)</f>
        <v>Nữ</v>
      </c>
      <c r="F62" s="95">
        <f>IF(INPUT_Du_lieu_nhan_vien!E63="","",INPUT_Du_lieu_nhan_vien!E63)</f>
        <v>30101</v>
      </c>
      <c r="G62" s="96">
        <f t="shared" si="0"/>
        <v>5</v>
      </c>
      <c r="H62" s="96">
        <f t="shared" si="1"/>
        <v>1982</v>
      </c>
      <c r="I62" s="96" t="str">
        <f>IF(INPUT_Du_lieu_nhan_vien!G63="","",INPUT_Du_lieu_nhan_vien!G63)</f>
        <v xml:space="preserve">Hà Nội </v>
      </c>
      <c r="J62" s="97" t="str">
        <f>IF(INPUT_Du_lieu_nhan_vien!H63="","",INPUT_Du_lieu_nhan_vien!H63)</f>
        <v>012018465</v>
      </c>
      <c r="K62" s="95">
        <f>IF(INPUT_Du_lieu_nhan_vien!I63="","",INPUT_Du_lieu_nhan_vien!I63)</f>
        <v>35520</v>
      </c>
      <c r="L62" s="96">
        <f t="shared" si="2"/>
        <v>3</v>
      </c>
      <c r="M62" s="96" t="str">
        <f>IF(INPUT_Du_lieu_nhan_vien!J63="","",INPUT_Du_lieu_nhan_vien!J63)</f>
        <v>Hà Nội</v>
      </c>
      <c r="N62" s="94" t="str">
        <f>IF(INPUT_Du_lieu_nhan_vien!O63="","",INPUT_Du_lieu_nhan_vien!O63)</f>
        <v>thuyln@topica.edu.vn</v>
      </c>
      <c r="O62" s="96" t="str">
        <f>IF(INPUT_Du_lieu_nhan_vien!S63="","",INPUT_Du_lieu_nhan_vien!S63)</f>
        <v xml:space="preserve">Số 8 Dãy 10 Tt Z179 Tứ Hiệp, Thanh Trì, Hà Nội </v>
      </c>
      <c r="P62" s="94" t="str">
        <f>IF(INPUT_Du_lieu_nhan_vien!P63="","",INPUT_Du_lieu_nhan_vien!P63)</f>
        <v>04 3861 6035</v>
      </c>
      <c r="Q62" s="97" t="str">
        <f>IF(INPUT_Du_lieu_nhan_vien!Q63="","",INPUT_Du_lieu_nhan_vien!Q63)</f>
        <v>01227 263 666</v>
      </c>
      <c r="R62" s="96" t="str">
        <f>IF(INPUT_Du_lieu_nhan_vien!U63="","",INPUT_Du_lieu_nhan_vien!U63)</f>
        <v/>
      </c>
      <c r="S62" s="96" t="str">
        <f>IF(INPUT_Du_lieu_nhan_vien!W63="","",INPUT_Du_lieu_nhan_vien!W63)</f>
        <v/>
      </c>
      <c r="T62" s="97" t="str">
        <f>IF(INPUT_Du_lieu_nhan_vien!L63="","",INPUT_Du_lieu_nhan_vien!L63)</f>
        <v>CĐ Sư Phạm Kỹ Thuật Nam Định</v>
      </c>
      <c r="U62" s="94" t="str">
        <f>IF(INPUT_Du_lieu_nhan_vien!K63="","",INPUT_Du_lieu_nhan_vien!K63)</f>
        <v>Cao đẳng</v>
      </c>
      <c r="V62" s="97" t="str">
        <f>IF(INPUT_Du_lieu_nhan_vien!M63="","",INPUT_Du_lieu_nhan_vien!M63)</f>
        <v/>
      </c>
      <c r="Y62" s="95">
        <f>IF(INPUT_Du_lieu_nhan_vien!AH63="","",INPUT_Du_lieu_nhan_vien!AH63)</f>
        <v>39763</v>
      </c>
      <c r="Z62" s="96">
        <f t="shared" si="3"/>
        <v>11</v>
      </c>
      <c r="AA62" s="96">
        <f t="shared" si="4"/>
        <v>2008</v>
      </c>
      <c r="AB62" s="95">
        <f>IF(INPUT_Du_lieu_nhan_vien!AM63="","",INPUT_Du_lieu_nhan_vien!AM63)</f>
        <v>40878</v>
      </c>
      <c r="AC62" s="96">
        <f t="shared" si="5"/>
        <v>12</v>
      </c>
      <c r="AD62" s="96">
        <f t="shared" si="6"/>
        <v>2011</v>
      </c>
      <c r="AE62" s="96" t="str">
        <f>IF(INPUT_Du_lieu_nhan_vien!AJ63="","",INPUT_Du_lieu_nhan_vien!AJ63)</f>
        <v>Nghỉ việc</v>
      </c>
    </row>
    <row r="63" spans="1:31" ht="18.75" customHeight="1" x14ac:dyDescent="0.2">
      <c r="A63" s="91">
        <v>62</v>
      </c>
      <c r="B63" s="92">
        <f>INPUT_Du_lieu_nhan_vien!A64</f>
        <v>20038</v>
      </c>
      <c r="C63" s="93" t="str">
        <f>IF(INPUT_Du_lieu_nhan_vien!B64="","",INPUT_Du_lieu_nhan_vien!B64)</f>
        <v>Phạm Thị</v>
      </c>
      <c r="D63" s="93" t="str">
        <f>IF(INPUT_Du_lieu_nhan_vien!C64="","",INPUT_Du_lieu_nhan_vien!C64)</f>
        <v>Thúy</v>
      </c>
      <c r="E63" s="94" t="str">
        <f>IF(INPUT_Du_lieu_nhan_vien!D64="","",INPUT_Du_lieu_nhan_vien!D64)</f>
        <v>Nữ</v>
      </c>
      <c r="F63" s="95">
        <f>IF(INPUT_Du_lieu_nhan_vien!E64="","",INPUT_Du_lieu_nhan_vien!E64)</f>
        <v>31583</v>
      </c>
      <c r="G63" s="96">
        <f t="shared" si="0"/>
        <v>6</v>
      </c>
      <c r="H63" s="96">
        <f t="shared" si="1"/>
        <v>1986</v>
      </c>
      <c r="I63" s="96" t="str">
        <f>IF(INPUT_Du_lieu_nhan_vien!G64="","",INPUT_Du_lieu_nhan_vien!G64)</f>
        <v xml:space="preserve">Thái Bình </v>
      </c>
      <c r="J63" s="97" t="str">
        <f>IF(INPUT_Du_lieu_nhan_vien!H64="","",INPUT_Du_lieu_nhan_vien!H64)</f>
        <v>151528159</v>
      </c>
      <c r="K63" s="95">
        <f>IF(INPUT_Du_lieu_nhan_vien!I64="","",INPUT_Du_lieu_nhan_vien!I64)</f>
        <v>37070</v>
      </c>
      <c r="L63" s="96">
        <f t="shared" si="2"/>
        <v>6</v>
      </c>
      <c r="M63" s="96" t="str">
        <f>IF(INPUT_Du_lieu_nhan_vien!J64="","",INPUT_Du_lieu_nhan_vien!J64)</f>
        <v>Thái Bình</v>
      </c>
      <c r="N63" s="94" t="str">
        <f>IF(INPUT_Du_lieu_nhan_vien!O64="","",INPUT_Du_lieu_nhan_vien!O64)</f>
        <v>thuypt@topica.edu.vn</v>
      </c>
      <c r="O63" s="96" t="str">
        <f>IF(INPUT_Du_lieu_nhan_vien!S64="","",INPUT_Du_lieu_nhan_vien!S64)</f>
        <v xml:space="preserve">Việt Hùng, Vũ Thư, Thái Bình </v>
      </c>
      <c r="P63" s="94" t="str">
        <f>IF(INPUT_Du_lieu_nhan_vien!P64="","",INPUT_Du_lieu_nhan_vien!P64)</f>
        <v>036 3722 051</v>
      </c>
      <c r="Q63" s="97" t="str">
        <f>IF(INPUT_Du_lieu_nhan_vien!Q64="","",INPUT_Du_lieu_nhan_vien!Q64)</f>
        <v>0972 446 620</v>
      </c>
      <c r="R63" s="96" t="str">
        <f>IF(INPUT_Du_lieu_nhan_vien!U64="","",INPUT_Du_lieu_nhan_vien!U64)</f>
        <v/>
      </c>
      <c r="S63" s="96" t="str">
        <f>IF(INPUT_Du_lieu_nhan_vien!W64="","",INPUT_Du_lieu_nhan_vien!W64)</f>
        <v/>
      </c>
      <c r="T63" s="97" t="str">
        <f>IF(INPUT_Du_lieu_nhan_vien!L64="","",INPUT_Du_lieu_nhan_vien!L64)</f>
        <v>ĐH Ngoại Ngữ - ĐH Quốc Gia Hà Nội</v>
      </c>
      <c r="U63" s="94" t="str">
        <f>IF(INPUT_Du_lieu_nhan_vien!K64="","",INPUT_Du_lieu_nhan_vien!K64)</f>
        <v>Đại học</v>
      </c>
      <c r="V63" s="97" t="str">
        <f>IF(INPUT_Du_lieu_nhan_vien!M64="","",INPUT_Du_lieu_nhan_vien!M64)</f>
        <v>Tiếng Pháp sư phạm</v>
      </c>
      <c r="Y63" s="95">
        <f>IF(INPUT_Du_lieu_nhan_vien!AH64="","",INPUT_Du_lieu_nhan_vien!AH64)</f>
        <v>39772</v>
      </c>
      <c r="Z63" s="96">
        <f t="shared" si="3"/>
        <v>11</v>
      </c>
      <c r="AA63" s="96">
        <f t="shared" si="4"/>
        <v>2008</v>
      </c>
      <c r="AB63" s="95" t="str">
        <f>IF(INPUT_Du_lieu_nhan_vien!AM64="","",INPUT_Du_lieu_nhan_vien!AM64)</f>
        <v/>
      </c>
      <c r="AC63" s="96" t="str">
        <f t="shared" si="5"/>
        <v/>
      </c>
      <c r="AD63" s="96" t="str">
        <f t="shared" si="6"/>
        <v/>
      </c>
      <c r="AE63" s="96" t="str">
        <f>IF(INPUT_Du_lieu_nhan_vien!AJ64="","",INPUT_Du_lieu_nhan_vien!AJ64)</f>
        <v>Nghỉ khác</v>
      </c>
    </row>
    <row r="64" spans="1:31" ht="18.75" customHeight="1" x14ac:dyDescent="0.2">
      <c r="A64" s="91">
        <v>63</v>
      </c>
      <c r="B64" s="92">
        <f>INPUT_Du_lieu_nhan_vien!A65</f>
        <v>20039</v>
      </c>
      <c r="C64" s="93" t="str">
        <f>IF(INPUT_Du_lieu_nhan_vien!B65="","",INPUT_Du_lieu_nhan_vien!B65)</f>
        <v>Phạm Lan</v>
      </c>
      <c r="D64" s="93" t="str">
        <f>IF(INPUT_Du_lieu_nhan_vien!C65="","",INPUT_Du_lieu_nhan_vien!C65)</f>
        <v>Phương</v>
      </c>
      <c r="E64" s="94" t="str">
        <f>IF(INPUT_Du_lieu_nhan_vien!D65="","",INPUT_Du_lieu_nhan_vien!D65)</f>
        <v>Nữ</v>
      </c>
      <c r="F64" s="95" t="str">
        <f>IF(INPUT_Du_lieu_nhan_vien!E65="","",INPUT_Du_lieu_nhan_vien!E65)</f>
        <v/>
      </c>
      <c r="G64" s="96" t="str">
        <f t="shared" si="0"/>
        <v/>
      </c>
      <c r="H64" s="96" t="str">
        <f t="shared" si="1"/>
        <v/>
      </c>
      <c r="I64" s="96" t="str">
        <f>IF(INPUT_Du_lieu_nhan_vien!G65="","",INPUT_Du_lieu_nhan_vien!G65)</f>
        <v xml:space="preserve"> </v>
      </c>
      <c r="J64" s="97" t="str">
        <f>IF(INPUT_Du_lieu_nhan_vien!H65="","",INPUT_Du_lieu_nhan_vien!H65)</f>
        <v/>
      </c>
      <c r="K64" s="95" t="str">
        <f>IF(INPUT_Du_lieu_nhan_vien!I65="","",INPUT_Du_lieu_nhan_vien!I65)</f>
        <v/>
      </c>
      <c r="L64" s="96" t="str">
        <f t="shared" si="2"/>
        <v/>
      </c>
      <c r="M64" s="96" t="str">
        <f>IF(INPUT_Du_lieu_nhan_vien!J65="","",INPUT_Du_lieu_nhan_vien!J65)</f>
        <v/>
      </c>
      <c r="N64" s="94" t="str">
        <f>IF(INPUT_Du_lieu_nhan_vien!O65="","",INPUT_Du_lieu_nhan_vien!O65)</f>
        <v/>
      </c>
      <c r="O64" s="96" t="str">
        <f>IF(INPUT_Du_lieu_nhan_vien!S65="","",INPUT_Du_lieu_nhan_vien!S65)</f>
        <v xml:space="preserve"> </v>
      </c>
      <c r="P64" s="94" t="str">
        <f>IF(INPUT_Du_lieu_nhan_vien!P65="","",INPUT_Du_lieu_nhan_vien!P65)</f>
        <v/>
      </c>
      <c r="Q64" s="97" t="str">
        <f>IF(INPUT_Du_lieu_nhan_vien!Q65="","",INPUT_Du_lieu_nhan_vien!Q65)</f>
        <v/>
      </c>
      <c r="R64" s="96" t="str">
        <f>IF(INPUT_Du_lieu_nhan_vien!U65="","",INPUT_Du_lieu_nhan_vien!U65)</f>
        <v/>
      </c>
      <c r="S64" s="96" t="str">
        <f>IF(INPUT_Du_lieu_nhan_vien!W65="","",INPUT_Du_lieu_nhan_vien!W65)</f>
        <v/>
      </c>
      <c r="T64" s="97" t="str">
        <f>IF(INPUT_Du_lieu_nhan_vien!L65="","",INPUT_Du_lieu_nhan_vien!L65)</f>
        <v>Genetic- ĐH Bách Khoa</v>
      </c>
      <c r="U64" s="94" t="str">
        <f>IF(INPUT_Du_lieu_nhan_vien!K65="","",INPUT_Du_lieu_nhan_vien!K65)</f>
        <v>Đại học</v>
      </c>
      <c r="V64" s="97" t="str">
        <f>IF(INPUT_Du_lieu_nhan_vien!M65="","",INPUT_Du_lieu_nhan_vien!M65)</f>
        <v/>
      </c>
      <c r="Y64" s="95">
        <f>IF(INPUT_Du_lieu_nhan_vien!AH65="","",INPUT_Du_lieu_nhan_vien!AH65)</f>
        <v>39772</v>
      </c>
      <c r="Z64" s="96">
        <f t="shared" si="3"/>
        <v>11</v>
      </c>
      <c r="AA64" s="96">
        <f t="shared" si="4"/>
        <v>2008</v>
      </c>
      <c r="AB64" s="95" t="str">
        <f>IF(INPUT_Du_lieu_nhan_vien!AM65="","",INPUT_Du_lieu_nhan_vien!AM65)</f>
        <v/>
      </c>
      <c r="AC64" s="96" t="str">
        <f t="shared" si="5"/>
        <v/>
      </c>
      <c r="AD64" s="96" t="str">
        <f t="shared" si="6"/>
        <v/>
      </c>
      <c r="AE64" s="96" t="str">
        <f>IF(INPUT_Du_lieu_nhan_vien!AJ65="","",INPUT_Du_lieu_nhan_vien!AJ65)</f>
        <v>Nghỉ việc</v>
      </c>
    </row>
    <row r="65" spans="1:31" ht="18.75" customHeight="1" x14ac:dyDescent="0.2">
      <c r="A65" s="91">
        <v>64</v>
      </c>
      <c r="B65" s="92">
        <f>INPUT_Du_lieu_nhan_vien!A66</f>
        <v>20040</v>
      </c>
      <c r="C65" s="93" t="str">
        <f>IF(INPUT_Du_lieu_nhan_vien!B66="","",INPUT_Du_lieu_nhan_vien!B66)</f>
        <v>Nguyễn Thị</v>
      </c>
      <c r="D65" s="93" t="str">
        <f>IF(INPUT_Du_lieu_nhan_vien!C66="","",INPUT_Du_lieu_nhan_vien!C66)</f>
        <v>Oanh</v>
      </c>
      <c r="E65" s="94" t="str">
        <f>IF(INPUT_Du_lieu_nhan_vien!D66="","",INPUT_Du_lieu_nhan_vien!D66)</f>
        <v>Nữ</v>
      </c>
      <c r="F65" s="95">
        <f>IF(INPUT_Du_lieu_nhan_vien!E66="","",INPUT_Du_lieu_nhan_vien!E66)</f>
        <v>31543</v>
      </c>
      <c r="G65" s="96">
        <f t="shared" si="0"/>
        <v>5</v>
      </c>
      <c r="H65" s="96">
        <f t="shared" si="1"/>
        <v>1986</v>
      </c>
      <c r="I65" s="96" t="str">
        <f>IF(INPUT_Du_lieu_nhan_vien!G66="","",INPUT_Du_lieu_nhan_vien!G66)</f>
        <v xml:space="preserve">Thái Bình </v>
      </c>
      <c r="J65" s="97" t="str">
        <f>IF(INPUT_Du_lieu_nhan_vien!H66="","",INPUT_Du_lieu_nhan_vien!H66)</f>
        <v>151512022</v>
      </c>
      <c r="K65" s="95">
        <f>IF(INPUT_Du_lieu_nhan_vien!I66="","",INPUT_Du_lieu_nhan_vien!I66)</f>
        <v>36965</v>
      </c>
      <c r="L65" s="96">
        <f t="shared" si="2"/>
        <v>3</v>
      </c>
      <c r="M65" s="96" t="str">
        <f>IF(INPUT_Du_lieu_nhan_vien!J66="","",INPUT_Du_lieu_nhan_vien!J66)</f>
        <v>Thái Bình</v>
      </c>
      <c r="N65" s="94" t="str">
        <f>IF(INPUT_Du_lieu_nhan_vien!O66="","",INPUT_Du_lieu_nhan_vien!O66)</f>
        <v>oanhnt@topica.edu.vn</v>
      </c>
      <c r="O65" s="96" t="str">
        <f>IF(INPUT_Du_lieu_nhan_vien!S66="","",INPUT_Du_lieu_nhan_vien!S66)</f>
        <v xml:space="preserve">Đông Hải, Quỳnh Phụ, Thái Bình </v>
      </c>
      <c r="P65" s="94" t="str">
        <f>IF(INPUT_Du_lieu_nhan_vien!P66="","",INPUT_Du_lieu_nhan_vien!P66)</f>
        <v>0363 865 690</v>
      </c>
      <c r="Q65" s="97" t="str">
        <f>IF(INPUT_Du_lieu_nhan_vien!Q66="","",INPUT_Du_lieu_nhan_vien!Q66)</f>
        <v>0936 385 223</v>
      </c>
      <c r="R65" s="96" t="str">
        <f>IF(INPUT_Du_lieu_nhan_vien!U66="","",INPUT_Du_lieu_nhan_vien!U66)</f>
        <v/>
      </c>
      <c r="S65" s="96" t="str">
        <f>IF(INPUT_Du_lieu_nhan_vien!W66="","",INPUT_Du_lieu_nhan_vien!W66)</f>
        <v/>
      </c>
      <c r="T65" s="97" t="str">
        <f>IF(INPUT_Du_lieu_nhan_vien!L66="","",INPUT_Du_lieu_nhan_vien!L66)</f>
        <v>ĐH Dân Lập Hải Phòng</v>
      </c>
      <c r="U65" s="94" t="str">
        <f>IF(INPUT_Du_lieu_nhan_vien!K66="","",INPUT_Du_lieu_nhan_vien!K66)</f>
        <v>Đại học</v>
      </c>
      <c r="V65" s="97" t="str">
        <f>IF(INPUT_Du_lieu_nhan_vien!M66="","",INPUT_Du_lieu_nhan_vien!M66)</f>
        <v>Quản trị kinh doanh</v>
      </c>
      <c r="Y65" s="95">
        <f>IF(INPUT_Du_lieu_nhan_vien!AH66="","",INPUT_Du_lieu_nhan_vien!AH66)</f>
        <v>39777</v>
      </c>
      <c r="Z65" s="96">
        <f t="shared" si="3"/>
        <v>11</v>
      </c>
      <c r="AA65" s="96">
        <f t="shared" si="4"/>
        <v>2008</v>
      </c>
      <c r="AB65" s="95">
        <f>IF(INPUT_Du_lieu_nhan_vien!AM66="","",INPUT_Du_lieu_nhan_vien!AM66)</f>
        <v>40999</v>
      </c>
      <c r="AC65" s="96">
        <f t="shared" si="5"/>
        <v>3</v>
      </c>
      <c r="AD65" s="96">
        <f t="shared" si="6"/>
        <v>2012</v>
      </c>
      <c r="AE65" s="96" t="str">
        <f>IF(INPUT_Du_lieu_nhan_vien!AJ66="","",INPUT_Du_lieu_nhan_vien!AJ66)</f>
        <v>Nghỉ việc</v>
      </c>
    </row>
    <row r="66" spans="1:31" ht="18.75" customHeight="1" x14ac:dyDescent="0.2">
      <c r="A66" s="91">
        <v>65</v>
      </c>
      <c r="B66" s="92">
        <f>INPUT_Du_lieu_nhan_vien!A67</f>
        <v>20041</v>
      </c>
      <c r="C66" s="93" t="str">
        <f>IF(INPUT_Du_lieu_nhan_vien!B67="","",INPUT_Du_lieu_nhan_vien!B67)</f>
        <v>Vũ Thị Thu</v>
      </c>
      <c r="D66" s="93" t="str">
        <f>IF(INPUT_Du_lieu_nhan_vien!C67="","",INPUT_Du_lieu_nhan_vien!C67)</f>
        <v>Hương</v>
      </c>
      <c r="E66" s="94" t="str">
        <f>IF(INPUT_Du_lieu_nhan_vien!D67="","",INPUT_Du_lieu_nhan_vien!D67)</f>
        <v>Nữ</v>
      </c>
      <c r="F66" s="95">
        <f>IF(INPUT_Du_lieu_nhan_vien!E67="","",INPUT_Du_lieu_nhan_vien!E67)</f>
        <v>28127</v>
      </c>
      <c r="G66" s="96">
        <f t="shared" si="0"/>
        <v>1</v>
      </c>
      <c r="H66" s="96">
        <f t="shared" si="1"/>
        <v>1977</v>
      </c>
      <c r="I66" s="96" t="str">
        <f>IF(INPUT_Du_lieu_nhan_vien!G67="","",INPUT_Du_lieu_nhan_vien!G67)</f>
        <v xml:space="preserve">Hà Nội </v>
      </c>
      <c r="J66" s="97" t="str">
        <f>IF(INPUT_Du_lieu_nhan_vien!H67="","",INPUT_Du_lieu_nhan_vien!H67)</f>
        <v>011951694</v>
      </c>
      <c r="K66" s="95">
        <f>IF(INPUT_Du_lieu_nhan_vien!I67="","",INPUT_Du_lieu_nhan_vien!I67)</f>
        <v>35204</v>
      </c>
      <c r="L66" s="96">
        <f t="shared" si="2"/>
        <v>5</v>
      </c>
      <c r="M66" s="96" t="str">
        <f>IF(INPUT_Du_lieu_nhan_vien!J67="","",INPUT_Du_lieu_nhan_vien!J67)</f>
        <v>Hà Nội</v>
      </c>
      <c r="N66" s="94" t="str">
        <f>IF(INPUT_Du_lieu_nhan_vien!O67="","",INPUT_Du_lieu_nhan_vien!O67)</f>
        <v/>
      </c>
      <c r="O66" s="96" t="str">
        <f>IF(INPUT_Du_lieu_nhan_vien!S67="","",INPUT_Du_lieu_nhan_vien!S67)</f>
        <v xml:space="preserve">413 C14 Thanh Xuân Bắc, Hà Nội </v>
      </c>
      <c r="P66" s="94" t="str">
        <f>IF(INPUT_Du_lieu_nhan_vien!P67="","",INPUT_Du_lieu_nhan_vien!P67)</f>
        <v/>
      </c>
      <c r="Q66" s="97" t="str">
        <f>IF(INPUT_Du_lieu_nhan_vien!Q67="","",INPUT_Du_lieu_nhan_vien!Q67)</f>
        <v>090 452 9886</v>
      </c>
      <c r="R66" s="96" t="str">
        <f>IF(INPUT_Du_lieu_nhan_vien!U67="","",INPUT_Du_lieu_nhan_vien!U67)</f>
        <v/>
      </c>
      <c r="S66" s="96" t="str">
        <f>IF(INPUT_Du_lieu_nhan_vien!W67="","",INPUT_Du_lieu_nhan_vien!W67)</f>
        <v/>
      </c>
      <c r="T66" s="97" t="str">
        <f>IF(INPUT_Du_lieu_nhan_vien!L67="","",INPUT_Du_lieu_nhan_vien!L67)</f>
        <v>Viện ĐH Mở Hà Nội</v>
      </c>
      <c r="U66" s="94" t="str">
        <f>IF(INPUT_Du_lieu_nhan_vien!K67="","",INPUT_Du_lieu_nhan_vien!K67)</f>
        <v>Đại học</v>
      </c>
      <c r="V66" s="97" t="str">
        <f>IF(INPUT_Du_lieu_nhan_vien!M67="","",INPUT_Du_lieu_nhan_vien!M67)</f>
        <v/>
      </c>
      <c r="Y66" s="95">
        <f>IF(INPUT_Du_lieu_nhan_vien!AH67="","",INPUT_Du_lieu_nhan_vien!AH67)</f>
        <v>39777</v>
      </c>
      <c r="Z66" s="96">
        <f t="shared" si="3"/>
        <v>11</v>
      </c>
      <c r="AA66" s="96">
        <f t="shared" si="4"/>
        <v>2008</v>
      </c>
      <c r="AB66" s="95" t="str">
        <f>IF(INPUT_Du_lieu_nhan_vien!AM67="","",INPUT_Du_lieu_nhan_vien!AM67)</f>
        <v/>
      </c>
      <c r="AC66" s="96" t="str">
        <f t="shared" si="5"/>
        <v/>
      </c>
      <c r="AD66" s="96" t="str">
        <f t="shared" si="6"/>
        <v/>
      </c>
      <c r="AE66" s="96" t="str">
        <f>IF(INPUT_Du_lieu_nhan_vien!AJ67="","",INPUT_Du_lieu_nhan_vien!AJ67)</f>
        <v>Nghỉ việc</v>
      </c>
    </row>
    <row r="67" spans="1:31" ht="18.75" customHeight="1" x14ac:dyDescent="0.2">
      <c r="A67" s="91">
        <v>66</v>
      </c>
      <c r="B67" s="92">
        <f>INPUT_Du_lieu_nhan_vien!A68</f>
        <v>20042</v>
      </c>
      <c r="C67" s="93" t="str">
        <f>IF(INPUT_Du_lieu_nhan_vien!B68="","",INPUT_Du_lieu_nhan_vien!B68)</f>
        <v>Nguyễn Đức</v>
      </c>
      <c r="D67" s="93" t="str">
        <f>IF(INPUT_Du_lieu_nhan_vien!C68="","",INPUT_Du_lieu_nhan_vien!C68)</f>
        <v>Tuấn</v>
      </c>
      <c r="E67" s="94" t="str">
        <f>IF(INPUT_Du_lieu_nhan_vien!D68="","",INPUT_Du_lieu_nhan_vien!D68)</f>
        <v>Nam</v>
      </c>
      <c r="F67" s="95">
        <f>IF(INPUT_Du_lieu_nhan_vien!E68="","",INPUT_Du_lieu_nhan_vien!E68)</f>
        <v>31629</v>
      </c>
      <c r="G67" s="96">
        <f t="shared" ref="G67:G130" si="7">IF(F67="","",MONTH(F67))</f>
        <v>8</v>
      </c>
      <c r="H67" s="96">
        <f t="shared" ref="H67:H130" si="8">IF(F67="","",YEAR(F67))</f>
        <v>1986</v>
      </c>
      <c r="I67" s="96" t="str">
        <f>IF(INPUT_Du_lieu_nhan_vien!G68="","",INPUT_Du_lieu_nhan_vien!G68)</f>
        <v xml:space="preserve">Hà Nội </v>
      </c>
      <c r="J67" s="97" t="str">
        <f>IF(INPUT_Du_lieu_nhan_vien!H68="","",INPUT_Du_lieu_nhan_vien!H68)</f>
        <v>012373451</v>
      </c>
      <c r="K67" s="95">
        <f>IF(INPUT_Du_lieu_nhan_vien!I68="","",INPUT_Du_lieu_nhan_vien!I68)</f>
        <v>36763</v>
      </c>
      <c r="L67" s="96">
        <f t="shared" ref="L67:L130" si="9">IF(K67="","",MONTH(K67))</f>
        <v>8</v>
      </c>
      <c r="M67" s="96" t="str">
        <f>IF(INPUT_Du_lieu_nhan_vien!J68="","",INPUT_Du_lieu_nhan_vien!J68)</f>
        <v>Hà Nội</v>
      </c>
      <c r="N67" s="94" t="str">
        <f>IF(INPUT_Du_lieu_nhan_vien!O68="","",INPUT_Du_lieu_nhan_vien!O68)</f>
        <v>tuannd@topica.edu.vn</v>
      </c>
      <c r="O67" s="96" t="str">
        <f>IF(INPUT_Du_lieu_nhan_vien!S68="","",INPUT_Du_lieu_nhan_vien!S68)</f>
        <v xml:space="preserve">Tổ 3, Khối 4, Nghĩa Đô, Cầu Giấy, Hà Nội </v>
      </c>
      <c r="P67" s="94" t="str">
        <f>IF(INPUT_Du_lieu_nhan_vien!P68="","",INPUT_Du_lieu_nhan_vien!P68)</f>
        <v>04 3756 7763</v>
      </c>
      <c r="Q67" s="97" t="str">
        <f>IF(INPUT_Du_lieu_nhan_vien!Q68="","",INPUT_Du_lieu_nhan_vien!Q68)</f>
        <v>01695 401 049</v>
      </c>
      <c r="R67" s="96" t="str">
        <f>IF(INPUT_Du_lieu_nhan_vien!U68="","",INPUT_Du_lieu_nhan_vien!U68)</f>
        <v/>
      </c>
      <c r="S67" s="96" t="str">
        <f>IF(INPUT_Du_lieu_nhan_vien!W68="","",INPUT_Du_lieu_nhan_vien!W68)</f>
        <v/>
      </c>
      <c r="T67" s="97" t="str">
        <f>IF(INPUT_Du_lieu_nhan_vien!L68="","",INPUT_Du_lieu_nhan_vien!L68)</f>
        <v>ĐH Ngoại Thương</v>
      </c>
      <c r="U67" s="94" t="str">
        <f>IF(INPUT_Du_lieu_nhan_vien!K68="","",INPUT_Du_lieu_nhan_vien!K68)</f>
        <v>Đại học</v>
      </c>
      <c r="V67" s="97" t="str">
        <f>IF(INPUT_Du_lieu_nhan_vien!M68="","",INPUT_Du_lieu_nhan_vien!M68)</f>
        <v/>
      </c>
      <c r="Y67" s="95" t="str">
        <f>IF(INPUT_Du_lieu_nhan_vien!AH68="","",INPUT_Du_lieu_nhan_vien!AH68)</f>
        <v/>
      </c>
      <c r="Z67" s="96" t="str">
        <f t="shared" ref="Z67:Z130" si="10">IF(Y67="","",MONTH(Y67))</f>
        <v/>
      </c>
      <c r="AA67" s="96" t="str">
        <f t="shared" ref="AA67:AA130" si="11">IF(Y67="","",YEAR(Y67))</f>
        <v/>
      </c>
      <c r="AB67" s="95" t="str">
        <f>IF(INPUT_Du_lieu_nhan_vien!AM68="","",INPUT_Du_lieu_nhan_vien!AM68)</f>
        <v/>
      </c>
      <c r="AC67" s="96" t="str">
        <f t="shared" ref="AC67:AC130" si="12">IF(AB67="","",MONTH(AB67))</f>
        <v/>
      </c>
      <c r="AD67" s="96" t="str">
        <f t="shared" ref="AD67:AD130" si="13">IF(AB67="","",YEAR(AB67))</f>
        <v/>
      </c>
      <c r="AE67" s="96" t="str">
        <f>IF(INPUT_Du_lieu_nhan_vien!AJ68="","",INPUT_Du_lieu_nhan_vien!AJ68)</f>
        <v>Nghỉ việc</v>
      </c>
    </row>
    <row r="68" spans="1:31" ht="18.75" customHeight="1" x14ac:dyDescent="0.2">
      <c r="A68" s="91">
        <v>67</v>
      </c>
      <c r="B68" s="92">
        <f>INPUT_Du_lieu_nhan_vien!A69</f>
        <v>20043</v>
      </c>
      <c r="C68" s="93" t="str">
        <f>IF(INPUT_Du_lieu_nhan_vien!B69="","",INPUT_Du_lieu_nhan_vien!B69)</f>
        <v>Trịnh Văn</v>
      </c>
      <c r="D68" s="93" t="str">
        <f>IF(INPUT_Du_lieu_nhan_vien!C69="","",INPUT_Du_lieu_nhan_vien!C69)</f>
        <v>Chiến</v>
      </c>
      <c r="E68" s="94" t="str">
        <f>IF(INPUT_Du_lieu_nhan_vien!D69="","",INPUT_Du_lieu_nhan_vien!D69)</f>
        <v>Nam</v>
      </c>
      <c r="F68" s="95">
        <f>IF(INPUT_Du_lieu_nhan_vien!E69="","",INPUT_Du_lieu_nhan_vien!E69)</f>
        <v>31181</v>
      </c>
      <c r="G68" s="96">
        <f t="shared" si="7"/>
        <v>5</v>
      </c>
      <c r="H68" s="96">
        <f t="shared" si="8"/>
        <v>1985</v>
      </c>
      <c r="I68" s="96" t="str">
        <f>IF(INPUT_Du_lieu_nhan_vien!G69="","",INPUT_Du_lieu_nhan_vien!G69)</f>
        <v xml:space="preserve">Nam Định </v>
      </c>
      <c r="J68" s="97" t="str">
        <f>IF(INPUT_Du_lieu_nhan_vien!H69="","",INPUT_Du_lieu_nhan_vien!H69)</f>
        <v>162498326</v>
      </c>
      <c r="K68" s="95">
        <f>IF(INPUT_Du_lieu_nhan_vien!I69="","",INPUT_Du_lieu_nhan_vien!I69)</f>
        <v>39036</v>
      </c>
      <c r="L68" s="96">
        <f t="shared" si="9"/>
        <v>11</v>
      </c>
      <c r="M68" s="96" t="str">
        <f>IF(INPUT_Du_lieu_nhan_vien!J69="","",INPUT_Du_lieu_nhan_vien!J69)</f>
        <v>Nam Định</v>
      </c>
      <c r="N68" s="94" t="str">
        <f>IF(INPUT_Du_lieu_nhan_vien!O69="","",INPUT_Du_lieu_nhan_vien!O69)</f>
        <v>chientv@topica.edu.vn</v>
      </c>
      <c r="O68" s="96" t="str">
        <f>IF(INPUT_Du_lieu_nhan_vien!S69="","",INPUT_Du_lieu_nhan_vien!S69)</f>
        <v xml:space="preserve">83d/74 Điện Biên, Nam Định </v>
      </c>
      <c r="P68" s="94" t="str">
        <f>IF(INPUT_Du_lieu_nhan_vien!P69="","",INPUT_Du_lieu_nhan_vien!P69)</f>
        <v/>
      </c>
      <c r="Q68" s="97" t="str">
        <f>IF(INPUT_Du_lieu_nhan_vien!Q69="","",INPUT_Du_lieu_nhan_vien!Q69)</f>
        <v>0988 474 394</v>
      </c>
      <c r="R68" s="96" t="str">
        <f>IF(INPUT_Du_lieu_nhan_vien!U69="","",INPUT_Du_lieu_nhan_vien!U69)</f>
        <v/>
      </c>
      <c r="S68" s="96" t="str">
        <f>IF(INPUT_Du_lieu_nhan_vien!W69="","",INPUT_Du_lieu_nhan_vien!W69)</f>
        <v/>
      </c>
      <c r="T68" s="97" t="str">
        <f>IF(INPUT_Du_lieu_nhan_vien!L69="","",INPUT_Du_lieu_nhan_vien!L69)</f>
        <v>ĐH Dân Lập Đông Đô</v>
      </c>
      <c r="U68" s="94" t="str">
        <f>IF(INPUT_Du_lieu_nhan_vien!K69="","",INPUT_Du_lieu_nhan_vien!K69)</f>
        <v>Đại học</v>
      </c>
      <c r="V68" s="97" t="str">
        <f>IF(INPUT_Du_lieu_nhan_vien!M69="","",INPUT_Du_lieu_nhan_vien!M69)</f>
        <v/>
      </c>
      <c r="Y68" s="95">
        <f>IF(INPUT_Du_lieu_nhan_vien!AH69="","",INPUT_Du_lieu_nhan_vien!AH69)</f>
        <v>39783</v>
      </c>
      <c r="Z68" s="96">
        <f t="shared" si="10"/>
        <v>12</v>
      </c>
      <c r="AA68" s="96">
        <f t="shared" si="11"/>
        <v>2008</v>
      </c>
      <c r="AB68" s="95" t="str">
        <f>IF(INPUT_Du_lieu_nhan_vien!AM69="","",INPUT_Du_lieu_nhan_vien!AM69)</f>
        <v/>
      </c>
      <c r="AC68" s="96" t="str">
        <f t="shared" si="12"/>
        <v/>
      </c>
      <c r="AD68" s="96" t="str">
        <f t="shared" si="13"/>
        <v/>
      </c>
      <c r="AE68" s="96" t="str">
        <f>IF(INPUT_Du_lieu_nhan_vien!AJ69="","",INPUT_Du_lieu_nhan_vien!AJ69)</f>
        <v>Nghỉ việc</v>
      </c>
    </row>
    <row r="69" spans="1:31" ht="18.75" customHeight="1" x14ac:dyDescent="0.2">
      <c r="A69" s="91">
        <v>68</v>
      </c>
      <c r="B69" s="92">
        <f>INPUT_Du_lieu_nhan_vien!A70</f>
        <v>20044</v>
      </c>
      <c r="C69" s="93" t="str">
        <f>IF(INPUT_Du_lieu_nhan_vien!B70="","",INPUT_Du_lieu_nhan_vien!B70)</f>
        <v>Lê Thị Vân</v>
      </c>
      <c r="D69" s="93" t="str">
        <f>IF(INPUT_Du_lieu_nhan_vien!C70="","",INPUT_Du_lieu_nhan_vien!C70)</f>
        <v>Hải</v>
      </c>
      <c r="E69" s="94" t="str">
        <f>IF(INPUT_Du_lieu_nhan_vien!D70="","",INPUT_Du_lieu_nhan_vien!D70)</f>
        <v>Nữ</v>
      </c>
      <c r="F69" s="95">
        <f>IF(INPUT_Du_lieu_nhan_vien!E70="","",INPUT_Du_lieu_nhan_vien!E70)</f>
        <v>28532</v>
      </c>
      <c r="G69" s="96">
        <f t="shared" si="7"/>
        <v>2</v>
      </c>
      <c r="H69" s="96">
        <f t="shared" si="8"/>
        <v>1978</v>
      </c>
      <c r="I69" s="96" t="str">
        <f>IF(INPUT_Du_lieu_nhan_vien!G70="","",INPUT_Du_lieu_nhan_vien!G70)</f>
        <v>Hà Nội</v>
      </c>
      <c r="J69" s="97" t="str">
        <f>IF(INPUT_Du_lieu_nhan_vien!H70="","",INPUT_Du_lieu_nhan_vien!H70)</f>
        <v>012893382</v>
      </c>
      <c r="K69" s="95">
        <f>IF(INPUT_Du_lieu_nhan_vien!I70="","",INPUT_Du_lieu_nhan_vien!I70)</f>
        <v>38933</v>
      </c>
      <c r="L69" s="96">
        <f t="shared" si="9"/>
        <v>8</v>
      </c>
      <c r="M69" s="96" t="str">
        <f>IF(INPUT_Du_lieu_nhan_vien!J70="","",INPUT_Du_lieu_nhan_vien!J70)</f>
        <v>Hà Nội</v>
      </c>
      <c r="N69" s="94" t="str">
        <f>IF(INPUT_Du_lieu_nhan_vien!O70="","",INPUT_Du_lieu_nhan_vien!O70)</f>
        <v>hailtv@topica.edu.vn</v>
      </c>
      <c r="O69" s="96" t="str">
        <f>IF(INPUT_Du_lieu_nhan_vien!S70="","",INPUT_Du_lieu_nhan_vien!S70)</f>
        <v>138 Hoàng Ngân, Trung Hòa, Cầu Giấy, Hà Nội</v>
      </c>
      <c r="P69" s="94" t="str">
        <f>IF(INPUT_Du_lieu_nhan_vien!P70="","",INPUT_Du_lieu_nhan_vien!P70)</f>
        <v/>
      </c>
      <c r="Q69" s="97" t="str">
        <f>IF(INPUT_Du_lieu_nhan_vien!Q70="","",INPUT_Du_lieu_nhan_vien!Q70)</f>
        <v>0989 069 119</v>
      </c>
      <c r="R69" s="96" t="str">
        <f>IF(INPUT_Du_lieu_nhan_vien!U70="","",INPUT_Du_lieu_nhan_vien!U70)</f>
        <v>Chồng: Vũ Huy Đạt</v>
      </c>
      <c r="S69" s="96" t="str">
        <f>IF(INPUT_Du_lieu_nhan_vien!W70="","",INPUT_Du_lieu_nhan_vien!W70)</f>
        <v>0946 863 399</v>
      </c>
      <c r="T69" s="97" t="str">
        <f>IF(INPUT_Du_lieu_nhan_vien!L70="","",INPUT_Du_lieu_nhan_vien!L70)</f>
        <v>ĐH Ngoại Ngữ  Hà Nội</v>
      </c>
      <c r="U69" s="94" t="str">
        <f>IF(INPUT_Du_lieu_nhan_vien!K70="","",INPUT_Du_lieu_nhan_vien!K70)</f>
        <v>ĐH</v>
      </c>
      <c r="V69" s="97">
        <f>IF(INPUT_Du_lieu_nhan_vien!M70="","",INPUT_Du_lieu_nhan_vien!M70)</f>
        <v>0</v>
      </c>
      <c r="Y69" s="95" t="str">
        <f>IF(INPUT_Du_lieu_nhan_vien!AH70="","",INPUT_Du_lieu_nhan_vien!AH70)</f>
        <v/>
      </c>
      <c r="Z69" s="96" t="str">
        <f t="shared" si="10"/>
        <v/>
      </c>
      <c r="AA69" s="96" t="str">
        <f t="shared" si="11"/>
        <v/>
      </c>
      <c r="AB69" s="95">
        <f>IF(INPUT_Du_lieu_nhan_vien!AM70="","",INPUT_Du_lieu_nhan_vien!AM70)</f>
        <v>40253</v>
      </c>
      <c r="AC69" s="96">
        <f t="shared" si="12"/>
        <v>3</v>
      </c>
      <c r="AD69" s="96">
        <f t="shared" si="13"/>
        <v>2010</v>
      </c>
      <c r="AE69" s="96" t="str">
        <f>IF(INPUT_Du_lieu_nhan_vien!AJ70="","",INPUT_Du_lieu_nhan_vien!AJ70)</f>
        <v>Nghỉ việc</v>
      </c>
    </row>
    <row r="70" spans="1:31" ht="18.75" customHeight="1" x14ac:dyDescent="0.2">
      <c r="A70" s="91">
        <v>69</v>
      </c>
      <c r="B70" s="92">
        <f>INPUT_Du_lieu_nhan_vien!A71</f>
        <v>20045</v>
      </c>
      <c r="C70" s="93" t="str">
        <f>IF(INPUT_Du_lieu_nhan_vien!B71="","",INPUT_Du_lieu_nhan_vien!B71)</f>
        <v>Phạm Thị</v>
      </c>
      <c r="D70" s="93" t="str">
        <f>IF(INPUT_Du_lieu_nhan_vien!C71="","",INPUT_Du_lieu_nhan_vien!C71)</f>
        <v>Vân</v>
      </c>
      <c r="E70" s="94" t="str">
        <f>IF(INPUT_Du_lieu_nhan_vien!D71="","",INPUT_Du_lieu_nhan_vien!D71)</f>
        <v>Nữ</v>
      </c>
      <c r="F70" s="95">
        <f>IF(INPUT_Du_lieu_nhan_vien!E71="","",INPUT_Du_lieu_nhan_vien!E71)</f>
        <v>30090</v>
      </c>
      <c r="G70" s="96">
        <f t="shared" si="7"/>
        <v>5</v>
      </c>
      <c r="H70" s="96">
        <f t="shared" si="8"/>
        <v>1982</v>
      </c>
      <c r="I70" s="96" t="str">
        <f>IF(INPUT_Du_lieu_nhan_vien!G71="","",INPUT_Du_lieu_nhan_vien!G71)</f>
        <v xml:space="preserve"> </v>
      </c>
      <c r="J70" s="97" t="str">
        <f>IF(INPUT_Du_lieu_nhan_vien!H71="","",INPUT_Du_lieu_nhan_vien!H71)</f>
        <v/>
      </c>
      <c r="K70" s="95" t="str">
        <f>IF(INPUT_Du_lieu_nhan_vien!I71="","",INPUT_Du_lieu_nhan_vien!I71)</f>
        <v/>
      </c>
      <c r="L70" s="96" t="str">
        <f t="shared" si="9"/>
        <v/>
      </c>
      <c r="M70" s="96" t="str">
        <f>IF(INPUT_Du_lieu_nhan_vien!J71="","",INPUT_Du_lieu_nhan_vien!J71)</f>
        <v/>
      </c>
      <c r="N70" s="94" t="str">
        <f>IF(INPUT_Du_lieu_nhan_vien!O71="","",INPUT_Du_lieu_nhan_vien!O71)</f>
        <v/>
      </c>
      <c r="O70" s="96" t="str">
        <f>IF(INPUT_Du_lieu_nhan_vien!S71="","",INPUT_Du_lieu_nhan_vien!S71)</f>
        <v xml:space="preserve"> </v>
      </c>
      <c r="P70" s="94" t="str">
        <f>IF(INPUT_Du_lieu_nhan_vien!P71="","",INPUT_Du_lieu_nhan_vien!P71)</f>
        <v/>
      </c>
      <c r="Q70" s="97" t="str">
        <f>IF(INPUT_Du_lieu_nhan_vien!Q71="","",INPUT_Du_lieu_nhan_vien!Q71)</f>
        <v/>
      </c>
      <c r="R70" s="96" t="str">
        <f>IF(INPUT_Du_lieu_nhan_vien!U71="","",INPUT_Du_lieu_nhan_vien!U71)</f>
        <v/>
      </c>
      <c r="S70" s="96" t="str">
        <f>IF(INPUT_Du_lieu_nhan_vien!W71="","",INPUT_Du_lieu_nhan_vien!W71)</f>
        <v/>
      </c>
      <c r="T70" s="97" t="str">
        <f>IF(INPUT_Du_lieu_nhan_vien!L71="","",INPUT_Du_lieu_nhan_vien!L71)</f>
        <v>ĐH Sư phạm Hà Nội</v>
      </c>
      <c r="U70" s="94" t="str">
        <f>IF(INPUT_Du_lieu_nhan_vien!K71="","",INPUT_Du_lieu_nhan_vien!K71)</f>
        <v>Đại học</v>
      </c>
      <c r="V70" s="97" t="str">
        <f>IF(INPUT_Du_lieu_nhan_vien!M71="","",INPUT_Du_lieu_nhan_vien!M71)</f>
        <v>Sư phạm Lịch sử</v>
      </c>
      <c r="Y70" s="95">
        <f>IF(INPUT_Du_lieu_nhan_vien!AH71="","",INPUT_Du_lieu_nhan_vien!AH71)</f>
        <v>39790</v>
      </c>
      <c r="Z70" s="96">
        <f t="shared" si="10"/>
        <v>12</v>
      </c>
      <c r="AA70" s="96">
        <f t="shared" si="11"/>
        <v>2008</v>
      </c>
      <c r="AB70" s="95" t="str">
        <f>IF(INPUT_Du_lieu_nhan_vien!AM71="","",INPUT_Du_lieu_nhan_vien!AM71)</f>
        <v/>
      </c>
      <c r="AC70" s="96" t="str">
        <f t="shared" si="12"/>
        <v/>
      </c>
      <c r="AD70" s="96" t="str">
        <f t="shared" si="13"/>
        <v/>
      </c>
      <c r="AE70" s="96" t="str">
        <f>IF(INPUT_Du_lieu_nhan_vien!AJ71="","",INPUT_Du_lieu_nhan_vien!AJ71)</f>
        <v>Nghỉ việc</v>
      </c>
    </row>
    <row r="71" spans="1:31" ht="18.75" customHeight="1" x14ac:dyDescent="0.2">
      <c r="A71" s="91">
        <v>70</v>
      </c>
      <c r="B71" s="92">
        <f>INPUT_Du_lieu_nhan_vien!A72</f>
        <v>20046</v>
      </c>
      <c r="C71" s="93" t="str">
        <f>IF(INPUT_Du_lieu_nhan_vien!B72="","",INPUT_Du_lieu_nhan_vien!B72)</f>
        <v>Trần Tuấn</v>
      </c>
      <c r="D71" s="93" t="str">
        <f>IF(INPUT_Du_lieu_nhan_vien!C72="","",INPUT_Du_lieu_nhan_vien!C72)</f>
        <v>Anh</v>
      </c>
      <c r="E71" s="94" t="str">
        <f>IF(INPUT_Du_lieu_nhan_vien!D72="","",INPUT_Du_lieu_nhan_vien!D72)</f>
        <v>Nam</v>
      </c>
      <c r="F71" s="95">
        <f>IF(INPUT_Du_lieu_nhan_vien!E72="","",INPUT_Du_lieu_nhan_vien!E72)</f>
        <v>31629</v>
      </c>
      <c r="G71" s="96">
        <f t="shared" si="7"/>
        <v>8</v>
      </c>
      <c r="H71" s="96">
        <f t="shared" si="8"/>
        <v>1986</v>
      </c>
      <c r="I71" s="96" t="str">
        <f>IF(INPUT_Du_lieu_nhan_vien!G72="","",INPUT_Du_lieu_nhan_vien!G72)</f>
        <v xml:space="preserve">Tuyên Quang </v>
      </c>
      <c r="J71" s="97" t="str">
        <f>IF(INPUT_Du_lieu_nhan_vien!H72="","",INPUT_Du_lieu_nhan_vien!H72)</f>
        <v>012623993</v>
      </c>
      <c r="K71" s="95">
        <f>IF(INPUT_Du_lieu_nhan_vien!I72="","",INPUT_Du_lieu_nhan_vien!I72)</f>
        <v>39247</v>
      </c>
      <c r="L71" s="96">
        <f t="shared" si="9"/>
        <v>6</v>
      </c>
      <c r="M71" s="96" t="str">
        <f>IF(INPUT_Du_lieu_nhan_vien!J72="","",INPUT_Du_lieu_nhan_vien!J72)</f>
        <v>Hà Nội</v>
      </c>
      <c r="N71" s="94" t="str">
        <f>IF(INPUT_Du_lieu_nhan_vien!O72="","",INPUT_Du_lieu_nhan_vien!O72)</f>
        <v>anhtt@topica.edu.vn</v>
      </c>
      <c r="O71" s="96" t="str">
        <f>IF(INPUT_Du_lieu_nhan_vien!S72="","",INPUT_Du_lieu_nhan_vien!S72)</f>
        <v xml:space="preserve">49 Cửa Nam, Phường Cửa Nam, Quận Hoàn Kiếm, Hà Nội </v>
      </c>
      <c r="P71" s="94" t="str">
        <f>IF(INPUT_Du_lieu_nhan_vien!P72="","",INPUT_Du_lieu_nhan_vien!P72)</f>
        <v>04 3747 8439</v>
      </c>
      <c r="Q71" s="97" t="str">
        <f>IF(INPUT_Du_lieu_nhan_vien!Q72="","",INPUT_Du_lieu_nhan_vien!Q72)</f>
        <v>0904 354 422</v>
      </c>
      <c r="R71" s="96" t="str">
        <f>IF(INPUT_Du_lieu_nhan_vien!U72="","",INPUT_Du_lieu_nhan_vien!U72)</f>
        <v/>
      </c>
      <c r="S71" s="96" t="str">
        <f>IF(INPUT_Du_lieu_nhan_vien!W72="","",INPUT_Du_lieu_nhan_vien!W72)</f>
        <v/>
      </c>
      <c r="T71" s="97" t="str">
        <f>IF(INPUT_Du_lieu_nhan_vien!L72="","",INPUT_Du_lieu_nhan_vien!L72)</f>
        <v>Genetic- ĐH Bách Khoa</v>
      </c>
      <c r="U71" s="94" t="str">
        <f>IF(INPUT_Du_lieu_nhan_vien!K72="","",INPUT_Du_lieu_nhan_vien!K72)</f>
        <v>Đại học</v>
      </c>
      <c r="V71" s="97" t="str">
        <f>IF(INPUT_Du_lieu_nhan_vien!M72="","",INPUT_Du_lieu_nhan_vien!M72)</f>
        <v/>
      </c>
      <c r="Y71" s="95" t="str">
        <f>IF(INPUT_Du_lieu_nhan_vien!AH72="","",INPUT_Du_lieu_nhan_vien!AH72)</f>
        <v/>
      </c>
      <c r="Z71" s="96" t="str">
        <f t="shared" si="10"/>
        <v/>
      </c>
      <c r="AA71" s="96" t="str">
        <f t="shared" si="11"/>
        <v/>
      </c>
      <c r="AB71" s="95">
        <f>IF(INPUT_Du_lieu_nhan_vien!AM72="","",INPUT_Du_lieu_nhan_vien!AM72)</f>
        <v>40747</v>
      </c>
      <c r="AC71" s="96">
        <f t="shared" si="12"/>
        <v>7</v>
      </c>
      <c r="AD71" s="96">
        <f t="shared" si="13"/>
        <v>2011</v>
      </c>
      <c r="AE71" s="96" t="str">
        <f>IF(INPUT_Du_lieu_nhan_vien!AJ72="","",INPUT_Du_lieu_nhan_vien!AJ72)</f>
        <v>Nghỉ việc</v>
      </c>
    </row>
    <row r="72" spans="1:31" ht="18.75" customHeight="1" x14ac:dyDescent="0.2">
      <c r="A72" s="91">
        <v>71</v>
      </c>
      <c r="B72" s="92">
        <f>INPUT_Du_lieu_nhan_vien!A73</f>
        <v>20047</v>
      </c>
      <c r="C72" s="93" t="str">
        <f>IF(INPUT_Du_lieu_nhan_vien!B73="","",INPUT_Du_lieu_nhan_vien!B73)</f>
        <v>Lê Trung</v>
      </c>
      <c r="D72" s="93" t="str">
        <f>IF(INPUT_Du_lieu_nhan_vien!C73="","",INPUT_Du_lieu_nhan_vien!C73)</f>
        <v>Kiên</v>
      </c>
      <c r="E72" s="94" t="str">
        <f>IF(INPUT_Du_lieu_nhan_vien!D73="","",INPUT_Du_lieu_nhan_vien!D73)</f>
        <v>Nam</v>
      </c>
      <c r="F72" s="95">
        <f>IF(INPUT_Du_lieu_nhan_vien!E73="","",INPUT_Du_lieu_nhan_vien!E73)</f>
        <v>30605</v>
      </c>
      <c r="G72" s="96">
        <f t="shared" si="7"/>
        <v>10</v>
      </c>
      <c r="H72" s="96">
        <f t="shared" si="8"/>
        <v>1983</v>
      </c>
      <c r="I72" s="96" t="str">
        <f>IF(INPUT_Du_lieu_nhan_vien!G73="","",INPUT_Du_lieu_nhan_vien!G73)</f>
        <v>Nam Định</v>
      </c>
      <c r="J72" s="97">
        <f>IF(INPUT_Du_lieu_nhan_vien!H73="","",INPUT_Du_lieu_nhan_vien!H73)</f>
        <v>162359309</v>
      </c>
      <c r="K72" s="95">
        <f>IF(INPUT_Du_lieu_nhan_vien!I73="","",INPUT_Du_lieu_nhan_vien!I73)</f>
        <v>36025</v>
      </c>
      <c r="L72" s="96">
        <f t="shared" si="9"/>
        <v>8</v>
      </c>
      <c r="M72" s="96" t="str">
        <f>IF(INPUT_Du_lieu_nhan_vien!J73="","",INPUT_Du_lieu_nhan_vien!J73)</f>
        <v>Nam Định</v>
      </c>
      <c r="N72" s="94">
        <f>IF(INPUT_Du_lieu_nhan_vien!O73="","",INPUT_Du_lieu_nhan_vien!O73)</f>
        <v>0</v>
      </c>
      <c r="O72" s="96" t="str">
        <f>IF(INPUT_Du_lieu_nhan_vien!S73="","",INPUT_Du_lieu_nhan_vien!S73)</f>
        <v>Rinh Tần- Yên Bằng- Ý Yên- Nam Định</v>
      </c>
      <c r="P72" s="94" t="str">
        <f>IF(INPUT_Du_lieu_nhan_vien!P73="","",INPUT_Du_lieu_nhan_vien!P73)</f>
        <v/>
      </c>
      <c r="Q72" s="97" t="str">
        <f>IF(INPUT_Du_lieu_nhan_vien!Q73="","",INPUT_Du_lieu_nhan_vien!Q73)</f>
        <v>0126 203 5417</v>
      </c>
      <c r="R72" s="96" t="str">
        <f>IF(INPUT_Du_lieu_nhan_vien!U73="","",INPUT_Du_lieu_nhan_vien!U73)</f>
        <v>Lê Trọng Bằng</v>
      </c>
      <c r="S72" s="96">
        <f>IF(INPUT_Du_lieu_nhan_vien!W73="","",INPUT_Du_lieu_nhan_vien!W73)</f>
        <v>0</v>
      </c>
      <c r="T72" s="97" t="str">
        <f>IF(INPUT_Du_lieu_nhan_vien!L73="","",INPUT_Du_lieu_nhan_vien!L73)</f>
        <v>ĐH Bách Khoa Hà Nội</v>
      </c>
      <c r="U72" s="94" t="str">
        <f>IF(INPUT_Du_lieu_nhan_vien!K73="","",INPUT_Du_lieu_nhan_vien!K73)</f>
        <v>ĐH</v>
      </c>
      <c r="V72" s="97">
        <f>IF(INPUT_Du_lieu_nhan_vien!M73="","",INPUT_Du_lieu_nhan_vien!M73)</f>
        <v>0</v>
      </c>
      <c r="Y72" s="95" t="str">
        <f>IF(INPUT_Du_lieu_nhan_vien!AH73="","",INPUT_Du_lieu_nhan_vien!AH73)</f>
        <v/>
      </c>
      <c r="Z72" s="96" t="str">
        <f t="shared" si="10"/>
        <v/>
      </c>
      <c r="AA72" s="96" t="str">
        <f t="shared" si="11"/>
        <v/>
      </c>
      <c r="AB72" s="95" t="str">
        <f>IF(INPUT_Du_lieu_nhan_vien!AM73="","",INPUT_Du_lieu_nhan_vien!AM73)</f>
        <v/>
      </c>
      <c r="AC72" s="96" t="str">
        <f t="shared" si="12"/>
        <v/>
      </c>
      <c r="AD72" s="96" t="str">
        <f t="shared" si="13"/>
        <v/>
      </c>
      <c r="AE72" s="96" t="str">
        <f>IF(INPUT_Du_lieu_nhan_vien!AJ73="","",INPUT_Du_lieu_nhan_vien!AJ73)</f>
        <v>Nghỉ việc</v>
      </c>
    </row>
    <row r="73" spans="1:31" ht="18.75" customHeight="1" x14ac:dyDescent="0.2">
      <c r="A73" s="91">
        <v>72</v>
      </c>
      <c r="B73" s="92">
        <f>INPUT_Du_lieu_nhan_vien!A74</f>
        <v>20048</v>
      </c>
      <c r="C73" s="93" t="str">
        <f>IF(INPUT_Du_lieu_nhan_vien!B74="","",INPUT_Du_lieu_nhan_vien!B74)</f>
        <v>Lê Thị Anh</v>
      </c>
      <c r="D73" s="93" t="str">
        <f>IF(INPUT_Du_lieu_nhan_vien!C74="","",INPUT_Du_lieu_nhan_vien!C74)</f>
        <v>Tú</v>
      </c>
      <c r="E73" s="94" t="str">
        <f>IF(INPUT_Du_lieu_nhan_vien!D74="","",INPUT_Du_lieu_nhan_vien!D74)</f>
        <v>Nữ</v>
      </c>
      <c r="F73" s="95">
        <f>IF(INPUT_Du_lieu_nhan_vien!E74="","",INPUT_Du_lieu_nhan_vien!E74)</f>
        <v>28753</v>
      </c>
      <c r="G73" s="96">
        <f t="shared" si="7"/>
        <v>9</v>
      </c>
      <c r="H73" s="96">
        <f t="shared" si="8"/>
        <v>1978</v>
      </c>
      <c r="I73" s="96" t="str">
        <f>IF(INPUT_Du_lieu_nhan_vien!G74="","",INPUT_Du_lieu_nhan_vien!G74)</f>
        <v xml:space="preserve">Hà Tây </v>
      </c>
      <c r="J73" s="97" t="str">
        <f>IF(INPUT_Du_lieu_nhan_vien!H74="","",INPUT_Du_lieu_nhan_vien!H74)</f>
        <v>011872716</v>
      </c>
      <c r="K73" s="95">
        <f>IF(INPUT_Du_lieu_nhan_vien!I74="","",INPUT_Du_lieu_nhan_vien!I74)</f>
        <v>34784</v>
      </c>
      <c r="L73" s="96">
        <f t="shared" si="9"/>
        <v>3</v>
      </c>
      <c r="M73" s="96" t="str">
        <f>IF(INPUT_Du_lieu_nhan_vien!J74="","",INPUT_Du_lieu_nhan_vien!J74)</f>
        <v>Hà Nội</v>
      </c>
      <c r="N73" s="94" t="str">
        <f>IF(INPUT_Du_lieu_nhan_vien!O74="","",INPUT_Du_lieu_nhan_vien!O74)</f>
        <v>tulta@topica.edu.vn</v>
      </c>
      <c r="O73" s="96" t="str">
        <f>IF(INPUT_Du_lieu_nhan_vien!S74="","",INPUT_Du_lieu_nhan_vien!S74)</f>
        <v xml:space="preserve">P405, A2, Tt Hào Nam, Phường Ô Chợ Dừa, Đống Đa, Hà Nội </v>
      </c>
      <c r="P73" s="94" t="str">
        <f>IF(INPUT_Du_lieu_nhan_vien!P74="","",INPUT_Du_lieu_nhan_vien!P74)</f>
        <v>04 3856 1605</v>
      </c>
      <c r="Q73" s="97" t="str">
        <f>IF(INPUT_Du_lieu_nhan_vien!Q74="","",INPUT_Du_lieu_nhan_vien!Q74)</f>
        <v>0904 802 773</v>
      </c>
      <c r="R73" s="96" t="str">
        <f>IF(INPUT_Du_lieu_nhan_vien!U74="","",INPUT_Du_lieu_nhan_vien!U74)</f>
        <v/>
      </c>
      <c r="S73" s="96" t="str">
        <f>IF(INPUT_Du_lieu_nhan_vien!W74="","",INPUT_Du_lieu_nhan_vien!W74)</f>
        <v/>
      </c>
      <c r="T73" s="97" t="str">
        <f>IF(INPUT_Du_lieu_nhan_vien!L74="","",INPUT_Du_lieu_nhan_vien!L74)</f>
        <v>Genetic- ĐH Bách Khoa</v>
      </c>
      <c r="U73" s="94" t="str">
        <f>IF(INPUT_Du_lieu_nhan_vien!K74="","",INPUT_Du_lieu_nhan_vien!K74)</f>
        <v>Cao đẳng</v>
      </c>
      <c r="V73" s="97" t="str">
        <f>IF(INPUT_Du_lieu_nhan_vien!M74="","",INPUT_Du_lieu_nhan_vien!M74)</f>
        <v/>
      </c>
      <c r="Y73" s="95">
        <f>IF(INPUT_Du_lieu_nhan_vien!AH74="","",INPUT_Du_lieu_nhan_vien!AH74)</f>
        <v>39875</v>
      </c>
      <c r="Z73" s="96">
        <f t="shared" si="10"/>
        <v>3</v>
      </c>
      <c r="AA73" s="96">
        <f t="shared" si="11"/>
        <v>2009</v>
      </c>
      <c r="AB73" s="95" t="str">
        <f>IF(INPUT_Du_lieu_nhan_vien!AM74="","",INPUT_Du_lieu_nhan_vien!AM74)</f>
        <v/>
      </c>
      <c r="AC73" s="96" t="str">
        <f t="shared" si="12"/>
        <v/>
      </c>
      <c r="AD73" s="96" t="str">
        <f t="shared" si="13"/>
        <v/>
      </c>
      <c r="AE73" s="96" t="str">
        <f>IF(INPUT_Du_lieu_nhan_vien!AJ74="","",INPUT_Du_lieu_nhan_vien!AJ74)</f>
        <v>Chính thức</v>
      </c>
    </row>
    <row r="74" spans="1:31" ht="18.75" customHeight="1" x14ac:dyDescent="0.2">
      <c r="A74" s="91">
        <v>73</v>
      </c>
      <c r="B74" s="92">
        <f>INPUT_Du_lieu_nhan_vien!A75</f>
        <v>20049</v>
      </c>
      <c r="C74" s="93" t="str">
        <f>IF(INPUT_Du_lieu_nhan_vien!B75="","",INPUT_Du_lieu_nhan_vien!B75)</f>
        <v>Nguyễn Hữu</v>
      </c>
      <c r="D74" s="93" t="str">
        <f>IF(INPUT_Du_lieu_nhan_vien!C75="","",INPUT_Du_lieu_nhan_vien!C75)</f>
        <v>Thức</v>
      </c>
      <c r="E74" s="94" t="str">
        <f>IF(INPUT_Du_lieu_nhan_vien!D75="","",INPUT_Du_lieu_nhan_vien!D75)</f>
        <v>Nam</v>
      </c>
      <c r="F74" s="95" t="str">
        <f>IF(INPUT_Du_lieu_nhan_vien!E75="","",INPUT_Du_lieu_nhan_vien!E75)</f>
        <v/>
      </c>
      <c r="G74" s="96" t="str">
        <f t="shared" si="7"/>
        <v/>
      </c>
      <c r="H74" s="96" t="str">
        <f t="shared" si="8"/>
        <v/>
      </c>
      <c r="I74" s="96" t="str">
        <f>IF(INPUT_Du_lieu_nhan_vien!G75="","",INPUT_Du_lieu_nhan_vien!G75)</f>
        <v xml:space="preserve"> </v>
      </c>
      <c r="J74" s="97" t="str">
        <f>IF(INPUT_Du_lieu_nhan_vien!H75="","",INPUT_Du_lieu_nhan_vien!H75)</f>
        <v/>
      </c>
      <c r="K74" s="95" t="str">
        <f>IF(INPUT_Du_lieu_nhan_vien!I75="","",INPUT_Du_lieu_nhan_vien!I75)</f>
        <v/>
      </c>
      <c r="L74" s="96" t="str">
        <f t="shared" si="9"/>
        <v/>
      </c>
      <c r="M74" s="96" t="str">
        <f>IF(INPUT_Du_lieu_nhan_vien!J75="","",INPUT_Du_lieu_nhan_vien!J75)</f>
        <v/>
      </c>
      <c r="N74" s="94" t="str">
        <f>IF(INPUT_Du_lieu_nhan_vien!O75="","",INPUT_Du_lieu_nhan_vien!O75)</f>
        <v/>
      </c>
      <c r="O74" s="96" t="str">
        <f>IF(INPUT_Du_lieu_nhan_vien!S75="","",INPUT_Du_lieu_nhan_vien!S75)</f>
        <v xml:space="preserve"> </v>
      </c>
      <c r="P74" s="94" t="str">
        <f>IF(INPUT_Du_lieu_nhan_vien!P75="","",INPUT_Du_lieu_nhan_vien!P75)</f>
        <v/>
      </c>
      <c r="Q74" s="97" t="str">
        <f>IF(INPUT_Du_lieu_nhan_vien!Q75="","",INPUT_Du_lieu_nhan_vien!Q75)</f>
        <v/>
      </c>
      <c r="R74" s="96" t="str">
        <f>IF(INPUT_Du_lieu_nhan_vien!U75="","",INPUT_Du_lieu_nhan_vien!U75)</f>
        <v/>
      </c>
      <c r="S74" s="96" t="str">
        <f>IF(INPUT_Du_lieu_nhan_vien!W75="","",INPUT_Du_lieu_nhan_vien!W75)</f>
        <v/>
      </c>
      <c r="T74" s="97" t="str">
        <f>IF(INPUT_Du_lieu_nhan_vien!L75="","",INPUT_Du_lieu_nhan_vien!L75)</f>
        <v/>
      </c>
      <c r="U74" s="94" t="str">
        <f>IF(INPUT_Du_lieu_nhan_vien!K75="","",INPUT_Du_lieu_nhan_vien!K75)</f>
        <v>Đại học</v>
      </c>
      <c r="V74" s="97" t="str">
        <f>IF(INPUT_Du_lieu_nhan_vien!M75="","",INPUT_Du_lieu_nhan_vien!M75)</f>
        <v/>
      </c>
      <c r="Y74" s="95" t="str">
        <f>IF(INPUT_Du_lieu_nhan_vien!AH75="","",INPUT_Du_lieu_nhan_vien!AH75)</f>
        <v/>
      </c>
      <c r="Z74" s="96" t="str">
        <f t="shared" si="10"/>
        <v/>
      </c>
      <c r="AA74" s="96" t="str">
        <f t="shared" si="11"/>
        <v/>
      </c>
      <c r="AB74" s="95" t="str">
        <f>IF(INPUT_Du_lieu_nhan_vien!AM75="","",INPUT_Du_lieu_nhan_vien!AM75)</f>
        <v/>
      </c>
      <c r="AC74" s="96" t="str">
        <f t="shared" si="12"/>
        <v/>
      </c>
      <c r="AD74" s="96" t="str">
        <f t="shared" si="13"/>
        <v/>
      </c>
      <c r="AE74" s="96" t="str">
        <f>IF(INPUT_Du_lieu_nhan_vien!AJ75="","",INPUT_Du_lieu_nhan_vien!AJ75)</f>
        <v>Nghỉ việc</v>
      </c>
    </row>
    <row r="75" spans="1:31" ht="18.75" customHeight="1" x14ac:dyDescent="0.2">
      <c r="A75" s="91">
        <v>74</v>
      </c>
      <c r="B75" s="92">
        <f>INPUT_Du_lieu_nhan_vien!A76</f>
        <v>20050</v>
      </c>
      <c r="C75" s="93" t="str">
        <f>IF(INPUT_Du_lieu_nhan_vien!B76="","",INPUT_Du_lieu_nhan_vien!B76)</f>
        <v>Vũ Thị Hải</v>
      </c>
      <c r="D75" s="93" t="str">
        <f>IF(INPUT_Du_lieu_nhan_vien!C76="","",INPUT_Du_lieu_nhan_vien!C76)</f>
        <v>Hà</v>
      </c>
      <c r="E75" s="94" t="str">
        <f>IF(INPUT_Du_lieu_nhan_vien!D76="","",INPUT_Du_lieu_nhan_vien!D76)</f>
        <v>Nữ</v>
      </c>
      <c r="F75" s="95">
        <f>IF(INPUT_Du_lieu_nhan_vien!E76="","",INPUT_Du_lieu_nhan_vien!E76)</f>
        <v>29049</v>
      </c>
      <c r="G75" s="96">
        <f t="shared" si="7"/>
        <v>7</v>
      </c>
      <c r="H75" s="96">
        <f t="shared" si="8"/>
        <v>1979</v>
      </c>
      <c r="I75" s="96" t="str">
        <f>IF(INPUT_Du_lieu_nhan_vien!G76="","",INPUT_Du_lieu_nhan_vien!G76)</f>
        <v xml:space="preserve">Hà Nội </v>
      </c>
      <c r="J75" s="97" t="str">
        <f>IF(INPUT_Du_lieu_nhan_vien!H76="","",INPUT_Du_lieu_nhan_vien!H76)</f>
        <v>012633319</v>
      </c>
      <c r="K75" s="95">
        <f>IF(INPUT_Du_lieu_nhan_vien!I76="","",INPUT_Du_lieu_nhan_vien!I76)</f>
        <v>37833</v>
      </c>
      <c r="L75" s="96">
        <f t="shared" si="9"/>
        <v>7</v>
      </c>
      <c r="M75" s="96" t="str">
        <f>IF(INPUT_Du_lieu_nhan_vien!J76="","",INPUT_Du_lieu_nhan_vien!J76)</f>
        <v>Hà Nội</v>
      </c>
      <c r="N75" s="94" t="str">
        <f>IF(INPUT_Du_lieu_nhan_vien!O76="","",INPUT_Du_lieu_nhan_vien!O76)</f>
        <v>havth@topica.edu.vn</v>
      </c>
      <c r="O75" s="96" t="str">
        <f>IF(INPUT_Du_lieu_nhan_vien!S76="","",INPUT_Du_lieu_nhan_vien!S76)</f>
        <v xml:space="preserve">Sn 02 Ktt Binh Đoàn 12, Ngọc Hồi, Thanh Trì, Hà Nội </v>
      </c>
      <c r="P75" s="94" t="str">
        <f>IF(INPUT_Du_lieu_nhan_vien!P76="","",INPUT_Du_lieu_nhan_vien!P76)</f>
        <v/>
      </c>
      <c r="Q75" s="97" t="str">
        <f>IF(INPUT_Du_lieu_nhan_vien!Q76="","",INPUT_Du_lieu_nhan_vien!Q76)</f>
        <v>0904 065 995</v>
      </c>
      <c r="R75" s="96" t="str">
        <f>IF(INPUT_Du_lieu_nhan_vien!U76="","",INPUT_Du_lieu_nhan_vien!U76)</f>
        <v/>
      </c>
      <c r="S75" s="96" t="str">
        <f>IF(INPUT_Du_lieu_nhan_vien!W76="","",INPUT_Du_lieu_nhan_vien!W76)</f>
        <v/>
      </c>
      <c r="T75" s="97" t="str">
        <f>IF(INPUT_Du_lieu_nhan_vien!L76="","",INPUT_Du_lieu_nhan_vien!L76)</f>
        <v>ĐH Thương Mại</v>
      </c>
      <c r="U75" s="94" t="str">
        <f>IF(INPUT_Du_lieu_nhan_vien!K76="","",INPUT_Du_lieu_nhan_vien!K76)</f>
        <v>Đại học</v>
      </c>
      <c r="V75" s="97" t="str">
        <f>IF(INPUT_Du_lieu_nhan_vien!M76="","",INPUT_Du_lieu_nhan_vien!M76)</f>
        <v/>
      </c>
      <c r="Y75" s="95">
        <f>IF(INPUT_Du_lieu_nhan_vien!AH76="","",INPUT_Du_lieu_nhan_vien!AH76)</f>
        <v>39874</v>
      </c>
      <c r="Z75" s="96">
        <f t="shared" si="10"/>
        <v>3</v>
      </c>
      <c r="AA75" s="96">
        <f t="shared" si="11"/>
        <v>2009</v>
      </c>
      <c r="AB75" s="95" t="str">
        <f>IF(INPUT_Du_lieu_nhan_vien!AM76="","",INPUT_Du_lieu_nhan_vien!AM76)</f>
        <v/>
      </c>
      <c r="AC75" s="96" t="str">
        <f t="shared" si="12"/>
        <v/>
      </c>
      <c r="AD75" s="96" t="str">
        <f t="shared" si="13"/>
        <v/>
      </c>
      <c r="AE75" s="96" t="str">
        <f>IF(INPUT_Du_lieu_nhan_vien!AJ76="","",INPUT_Du_lieu_nhan_vien!AJ76)</f>
        <v>Nghỉ việc</v>
      </c>
    </row>
    <row r="76" spans="1:31" ht="18.75" customHeight="1" x14ac:dyDescent="0.2">
      <c r="A76" s="91">
        <v>75</v>
      </c>
      <c r="B76" s="92">
        <f>INPUT_Du_lieu_nhan_vien!A77</f>
        <v>20051</v>
      </c>
      <c r="C76" s="93" t="str">
        <f>IF(INPUT_Du_lieu_nhan_vien!B77="","",INPUT_Du_lieu_nhan_vien!B77)</f>
        <v>Lê Thị Minh</v>
      </c>
      <c r="D76" s="93" t="str">
        <f>IF(INPUT_Du_lieu_nhan_vien!C77="","",INPUT_Du_lieu_nhan_vien!C77)</f>
        <v>Chiến</v>
      </c>
      <c r="E76" s="94" t="str">
        <f>IF(INPUT_Du_lieu_nhan_vien!D77="","",INPUT_Du_lieu_nhan_vien!D77)</f>
        <v>Nữ</v>
      </c>
      <c r="F76" s="95">
        <f>IF(INPUT_Du_lieu_nhan_vien!E77="","",INPUT_Du_lieu_nhan_vien!E77)</f>
        <v>30112</v>
      </c>
      <c r="G76" s="96">
        <f t="shared" si="7"/>
        <v>6</v>
      </c>
      <c r="H76" s="96">
        <f t="shared" si="8"/>
        <v>1982</v>
      </c>
      <c r="I76" s="96" t="str">
        <f>IF(INPUT_Du_lieu_nhan_vien!G77="","",INPUT_Du_lieu_nhan_vien!G77)</f>
        <v xml:space="preserve">Nam Định </v>
      </c>
      <c r="J76" s="97" t="str">
        <f>IF(INPUT_Du_lieu_nhan_vien!H77="","",INPUT_Du_lieu_nhan_vien!H77)</f>
        <v>162437058</v>
      </c>
      <c r="K76" s="95">
        <f>IF(INPUT_Du_lieu_nhan_vien!I77="","",INPUT_Du_lieu_nhan_vien!I77)</f>
        <v>36440</v>
      </c>
      <c r="L76" s="96">
        <f t="shared" si="9"/>
        <v>10</v>
      </c>
      <c r="M76" s="96" t="str">
        <f>IF(INPUT_Du_lieu_nhan_vien!J77="","",INPUT_Du_lieu_nhan_vien!J77)</f>
        <v>Nam Định</v>
      </c>
      <c r="N76" s="94" t="str">
        <f>IF(INPUT_Du_lieu_nhan_vien!O77="","",INPUT_Du_lieu_nhan_vien!O77)</f>
        <v/>
      </c>
      <c r="O76" s="96" t="str">
        <f>IF(INPUT_Du_lieu_nhan_vien!S77="","",INPUT_Du_lieu_nhan_vien!S77)</f>
        <v xml:space="preserve">Nam Vinh- Yên Lương- Ý Yên- Nam Định </v>
      </c>
      <c r="P76" s="94" t="str">
        <f>IF(INPUT_Du_lieu_nhan_vien!P77="","",INPUT_Du_lieu_nhan_vien!P77)</f>
        <v/>
      </c>
      <c r="Q76" s="97" t="str">
        <f>IF(INPUT_Du_lieu_nhan_vien!Q77="","",INPUT_Du_lieu_nhan_vien!Q77)</f>
        <v>094 478 2233</v>
      </c>
      <c r="R76" s="96" t="str">
        <f>IF(INPUT_Du_lieu_nhan_vien!U77="","",INPUT_Du_lieu_nhan_vien!U77)</f>
        <v/>
      </c>
      <c r="S76" s="96" t="str">
        <f>IF(INPUT_Du_lieu_nhan_vien!W77="","",INPUT_Du_lieu_nhan_vien!W77)</f>
        <v/>
      </c>
      <c r="T76" s="97" t="str">
        <f>IF(INPUT_Du_lieu_nhan_vien!L77="","",INPUT_Du_lieu_nhan_vien!L77)</f>
        <v>ĐH Khoa học Xã hội và Nhân văn – ĐH Quốc gia Hà Nội</v>
      </c>
      <c r="U76" s="94" t="str">
        <f>IF(INPUT_Du_lieu_nhan_vien!K77="","",INPUT_Du_lieu_nhan_vien!K77)</f>
        <v>Đại học</v>
      </c>
      <c r="V76" s="97" t="str">
        <f>IF(INPUT_Du_lieu_nhan_vien!M77="","",INPUT_Du_lieu_nhan_vien!M77)</f>
        <v/>
      </c>
      <c r="Y76" s="95">
        <f>IF(INPUT_Du_lieu_nhan_vien!AH77="","",INPUT_Du_lieu_nhan_vien!AH77)</f>
        <v>39873</v>
      </c>
      <c r="Z76" s="96">
        <f t="shared" si="10"/>
        <v>3</v>
      </c>
      <c r="AA76" s="96">
        <f t="shared" si="11"/>
        <v>2009</v>
      </c>
      <c r="AB76" s="95" t="str">
        <f>IF(INPUT_Du_lieu_nhan_vien!AM77="","",INPUT_Du_lieu_nhan_vien!AM77)</f>
        <v/>
      </c>
      <c r="AC76" s="96" t="str">
        <f t="shared" si="12"/>
        <v/>
      </c>
      <c r="AD76" s="96" t="str">
        <f t="shared" si="13"/>
        <v/>
      </c>
      <c r="AE76" s="96" t="str">
        <f>IF(INPUT_Du_lieu_nhan_vien!AJ77="","",INPUT_Du_lieu_nhan_vien!AJ77)</f>
        <v>Nghỉ việc</v>
      </c>
    </row>
    <row r="77" spans="1:31" ht="18.75" customHeight="1" x14ac:dyDescent="0.2">
      <c r="A77" s="91">
        <v>76</v>
      </c>
      <c r="B77" s="92">
        <f>INPUT_Du_lieu_nhan_vien!A78</f>
        <v>20052</v>
      </c>
      <c r="C77" s="93" t="str">
        <f>IF(INPUT_Du_lieu_nhan_vien!B78="","",INPUT_Du_lieu_nhan_vien!B78)</f>
        <v>Trần Vũ Việt</v>
      </c>
      <c r="D77" s="93" t="str">
        <f>IF(INPUT_Du_lieu_nhan_vien!C78="","",INPUT_Du_lieu_nhan_vien!C78)</f>
        <v>Hà</v>
      </c>
      <c r="E77" s="94" t="str">
        <f>IF(INPUT_Du_lieu_nhan_vien!D78="","",INPUT_Du_lieu_nhan_vien!D78)</f>
        <v>Nữ</v>
      </c>
      <c r="F77" s="95">
        <f>IF(INPUT_Du_lieu_nhan_vien!E78="","",INPUT_Du_lieu_nhan_vien!E78)</f>
        <v>30482</v>
      </c>
      <c r="G77" s="96">
        <f t="shared" si="7"/>
        <v>6</v>
      </c>
      <c r="H77" s="96">
        <f t="shared" si="8"/>
        <v>1983</v>
      </c>
      <c r="I77" s="96" t="str">
        <f>IF(INPUT_Du_lieu_nhan_vien!G78="","",INPUT_Du_lieu_nhan_vien!G78)</f>
        <v xml:space="preserve">Hà Nội </v>
      </c>
      <c r="J77" s="97" t="str">
        <f>IF(INPUT_Du_lieu_nhan_vien!H78="","",INPUT_Du_lieu_nhan_vien!H78)</f>
        <v>012145454</v>
      </c>
      <c r="K77" s="95">
        <f>IF(INPUT_Du_lieu_nhan_vien!I78="","",INPUT_Du_lieu_nhan_vien!I78)</f>
        <v>35963</v>
      </c>
      <c r="L77" s="96">
        <f t="shared" si="9"/>
        <v>6</v>
      </c>
      <c r="M77" s="96" t="str">
        <f>IF(INPUT_Du_lieu_nhan_vien!J78="","",INPUT_Du_lieu_nhan_vien!J78)</f>
        <v>Hà Nội</v>
      </c>
      <c r="N77" s="94" t="str">
        <f>IF(INPUT_Du_lieu_nhan_vien!O78="","",INPUT_Du_lieu_nhan_vien!O78)</f>
        <v>hatvv@topica.edu.vn</v>
      </c>
      <c r="O77" s="96" t="str">
        <f>IF(INPUT_Du_lieu_nhan_vien!S78="","",INPUT_Du_lieu_nhan_vien!S78)</f>
        <v xml:space="preserve">Số 78, Tổ 44, Phường Trung Tự, Đống Đa, Hà Nội </v>
      </c>
      <c r="P77" s="94" t="str">
        <f>IF(INPUT_Du_lieu_nhan_vien!P78="","",INPUT_Du_lieu_nhan_vien!P78)</f>
        <v>04 3 852 7849</v>
      </c>
      <c r="Q77" s="97" t="str">
        <f>IF(INPUT_Du_lieu_nhan_vien!Q78="","",INPUT_Du_lieu_nhan_vien!Q78)</f>
        <v>0983 061 583</v>
      </c>
      <c r="R77" s="96" t="str">
        <f>IF(INPUT_Du_lieu_nhan_vien!U78="","",INPUT_Du_lieu_nhan_vien!U78)</f>
        <v/>
      </c>
      <c r="S77" s="96" t="str">
        <f>IF(INPUT_Du_lieu_nhan_vien!W78="","",INPUT_Du_lieu_nhan_vien!W78)</f>
        <v/>
      </c>
      <c r="T77" s="97" t="str">
        <f>IF(INPUT_Du_lieu_nhan_vien!L78="","",INPUT_Du_lieu_nhan_vien!L78)</f>
        <v>Genetic- ĐH Bách Khoa</v>
      </c>
      <c r="U77" s="94" t="str">
        <f>IF(INPUT_Du_lieu_nhan_vien!K78="","",INPUT_Du_lieu_nhan_vien!K78)</f>
        <v>Cao đẳng</v>
      </c>
      <c r="V77" s="97" t="str">
        <f>IF(INPUT_Du_lieu_nhan_vien!M78="","",INPUT_Du_lieu_nhan_vien!M78)</f>
        <v/>
      </c>
      <c r="Y77" s="95">
        <f>IF(INPUT_Du_lieu_nhan_vien!AH78="","",INPUT_Du_lieu_nhan_vien!AH78)</f>
        <v>39890</v>
      </c>
      <c r="Z77" s="96">
        <f t="shared" si="10"/>
        <v>3</v>
      </c>
      <c r="AA77" s="96">
        <f t="shared" si="11"/>
        <v>2009</v>
      </c>
      <c r="AB77" s="95" t="str">
        <f>IF(INPUT_Du_lieu_nhan_vien!AM78="","",INPUT_Du_lieu_nhan_vien!AM78)</f>
        <v/>
      </c>
      <c r="AC77" s="96" t="str">
        <f t="shared" si="12"/>
        <v/>
      </c>
      <c r="AD77" s="96" t="str">
        <f t="shared" si="13"/>
        <v/>
      </c>
      <c r="AE77" s="96" t="str">
        <f>IF(INPUT_Du_lieu_nhan_vien!AJ78="","",INPUT_Du_lieu_nhan_vien!AJ78)</f>
        <v>Chính thức</v>
      </c>
    </row>
    <row r="78" spans="1:31" ht="18.75" customHeight="1" x14ac:dyDescent="0.2">
      <c r="A78" s="91">
        <v>77</v>
      </c>
      <c r="B78" s="92">
        <f>INPUT_Du_lieu_nhan_vien!A79</f>
        <v>20053</v>
      </c>
      <c r="C78" s="93" t="str">
        <f>IF(INPUT_Du_lieu_nhan_vien!B79="","",INPUT_Du_lieu_nhan_vien!B79)</f>
        <v>Dương Thị Thu</v>
      </c>
      <c r="D78" s="93" t="str">
        <f>IF(INPUT_Du_lieu_nhan_vien!C79="","",INPUT_Du_lieu_nhan_vien!C79)</f>
        <v>Trang</v>
      </c>
      <c r="E78" s="94" t="str">
        <f>IF(INPUT_Du_lieu_nhan_vien!D79="","",INPUT_Du_lieu_nhan_vien!D79)</f>
        <v>Nữ</v>
      </c>
      <c r="F78" s="95">
        <f>IF(INPUT_Du_lieu_nhan_vien!E79="","",INPUT_Du_lieu_nhan_vien!E79)</f>
        <v>31258</v>
      </c>
      <c r="G78" s="96">
        <f t="shared" si="7"/>
        <v>7</v>
      </c>
      <c r="H78" s="96">
        <f t="shared" si="8"/>
        <v>1985</v>
      </c>
      <c r="I78" s="96" t="str">
        <f>IF(INPUT_Du_lieu_nhan_vien!G79="","",INPUT_Du_lieu_nhan_vien!G79)</f>
        <v xml:space="preserve">Hà Nội </v>
      </c>
      <c r="J78" s="97" t="str">
        <f>IF(INPUT_Du_lieu_nhan_vien!H79="","",INPUT_Du_lieu_nhan_vien!H79)</f>
        <v>111822959</v>
      </c>
      <c r="K78" s="95">
        <f>IF(INPUT_Du_lieu_nhan_vien!I79="","",INPUT_Du_lieu_nhan_vien!I79)</f>
        <v>37769</v>
      </c>
      <c r="L78" s="96">
        <f t="shared" si="9"/>
        <v>5</v>
      </c>
      <c r="M78" s="96" t="str">
        <f>IF(INPUT_Du_lieu_nhan_vien!J79="","",INPUT_Du_lieu_nhan_vien!J79)</f>
        <v>Hà Nội</v>
      </c>
      <c r="N78" s="94" t="str">
        <f>IF(INPUT_Du_lieu_nhan_vien!O79="","",INPUT_Du_lieu_nhan_vien!O79)</f>
        <v/>
      </c>
      <c r="O78" s="96" t="str">
        <f>IF(INPUT_Du_lieu_nhan_vien!S79="","",INPUT_Du_lieu_nhan_vien!S79)</f>
        <v xml:space="preserve">10 dãy A3 ngõ 6 Ngô Quyền Hà Đông, Hà Nội </v>
      </c>
      <c r="P78" s="94" t="str">
        <f>IF(INPUT_Du_lieu_nhan_vien!P79="","",INPUT_Du_lieu_nhan_vien!P79)</f>
        <v>04 3 3512062</v>
      </c>
      <c r="Q78" s="97" t="str">
        <f>IF(INPUT_Du_lieu_nhan_vien!Q79="","",INPUT_Du_lieu_nhan_vien!Q79)</f>
        <v>097 977 0785</v>
      </c>
      <c r="R78" s="96" t="str">
        <f>IF(INPUT_Du_lieu_nhan_vien!U79="","",INPUT_Du_lieu_nhan_vien!U79)</f>
        <v/>
      </c>
      <c r="S78" s="96" t="str">
        <f>IF(INPUT_Du_lieu_nhan_vien!W79="","",INPUT_Du_lieu_nhan_vien!W79)</f>
        <v/>
      </c>
      <c r="T78" s="97" t="str">
        <f>IF(INPUT_Du_lieu_nhan_vien!L79="","",INPUT_Du_lieu_nhan_vien!L79)</f>
        <v>Học Viện Khoa học Quân Sự</v>
      </c>
      <c r="U78" s="94" t="str">
        <f>IF(INPUT_Du_lieu_nhan_vien!K79="","",INPUT_Du_lieu_nhan_vien!K79)</f>
        <v>Đại học</v>
      </c>
      <c r="V78" s="97" t="str">
        <f>IF(INPUT_Du_lieu_nhan_vien!M79="","",INPUT_Du_lieu_nhan_vien!M79)</f>
        <v/>
      </c>
      <c r="Y78" s="95" t="str">
        <f>IF(INPUT_Du_lieu_nhan_vien!AH79="","",INPUT_Du_lieu_nhan_vien!AH79)</f>
        <v/>
      </c>
      <c r="Z78" s="96" t="str">
        <f t="shared" si="10"/>
        <v/>
      </c>
      <c r="AA78" s="96" t="str">
        <f t="shared" si="11"/>
        <v/>
      </c>
      <c r="AB78" s="95" t="str">
        <f>IF(INPUT_Du_lieu_nhan_vien!AM79="","",INPUT_Du_lieu_nhan_vien!AM79)</f>
        <v/>
      </c>
      <c r="AC78" s="96" t="str">
        <f t="shared" si="12"/>
        <v/>
      </c>
      <c r="AD78" s="96" t="str">
        <f t="shared" si="13"/>
        <v/>
      </c>
      <c r="AE78" s="96" t="str">
        <f>IF(INPUT_Du_lieu_nhan_vien!AJ79="","",INPUT_Du_lieu_nhan_vien!AJ79)</f>
        <v>Nghỉ việc</v>
      </c>
    </row>
    <row r="79" spans="1:31" ht="18.75" customHeight="1" x14ac:dyDescent="0.2">
      <c r="A79" s="91">
        <v>78</v>
      </c>
      <c r="B79" s="92">
        <f>INPUT_Du_lieu_nhan_vien!A80</f>
        <v>20054</v>
      </c>
      <c r="C79" s="93" t="str">
        <f>IF(INPUT_Du_lieu_nhan_vien!B80="","",INPUT_Du_lieu_nhan_vien!B80)</f>
        <v>Trần Thị</v>
      </c>
      <c r="D79" s="93" t="str">
        <f>IF(INPUT_Du_lieu_nhan_vien!C80="","",INPUT_Du_lieu_nhan_vien!C80)</f>
        <v>Hợi</v>
      </c>
      <c r="E79" s="94" t="str">
        <f>IF(INPUT_Du_lieu_nhan_vien!D80="","",INPUT_Du_lieu_nhan_vien!D80)</f>
        <v>Nữ</v>
      </c>
      <c r="F79" s="95">
        <f>IF(INPUT_Du_lieu_nhan_vien!E80="","",INPUT_Du_lieu_nhan_vien!E80)</f>
        <v>30513</v>
      </c>
      <c r="G79" s="96">
        <f t="shared" si="7"/>
        <v>7</v>
      </c>
      <c r="H79" s="96">
        <f t="shared" si="8"/>
        <v>1983</v>
      </c>
      <c r="I79" s="96" t="str">
        <f>IF(INPUT_Du_lieu_nhan_vien!G80="","",INPUT_Du_lieu_nhan_vien!G80)</f>
        <v xml:space="preserve">Thái Bình </v>
      </c>
      <c r="J79" s="97" t="str">
        <f>IF(INPUT_Du_lieu_nhan_vien!H80="","",INPUT_Du_lieu_nhan_vien!H80)</f>
        <v>151342462</v>
      </c>
      <c r="K79" s="95">
        <f>IF(INPUT_Du_lieu_nhan_vien!I80="","",INPUT_Du_lieu_nhan_vien!I80)</f>
        <v>35846</v>
      </c>
      <c r="L79" s="96">
        <f t="shared" si="9"/>
        <v>2</v>
      </c>
      <c r="M79" s="96" t="str">
        <f>IF(INPUT_Du_lieu_nhan_vien!J80="","",INPUT_Du_lieu_nhan_vien!J80)</f>
        <v>Thái Bình</v>
      </c>
      <c r="N79" s="94" t="str">
        <f>IF(INPUT_Du_lieu_nhan_vien!O80="","",INPUT_Du_lieu_nhan_vien!O80)</f>
        <v>hoitt@topica.edu.vn</v>
      </c>
      <c r="O79" s="96" t="str">
        <f>IF(INPUT_Du_lieu_nhan_vien!S80="","",INPUT_Du_lieu_nhan_vien!S80)</f>
        <v xml:space="preserve">Xóm 1, Thụy Trình, Thái Thụy, Thái Bình </v>
      </c>
      <c r="P79" s="94" t="str">
        <f>IF(INPUT_Du_lieu_nhan_vien!P80="","",INPUT_Du_lieu_nhan_vien!P80)</f>
        <v/>
      </c>
      <c r="Q79" s="97" t="str">
        <f>IF(INPUT_Du_lieu_nhan_vien!Q80="","",INPUT_Du_lieu_nhan_vien!Q80)</f>
        <v>0912 820 566</v>
      </c>
      <c r="R79" s="96" t="str">
        <f>IF(INPUT_Du_lieu_nhan_vien!U80="","",INPUT_Du_lieu_nhan_vien!U80)</f>
        <v/>
      </c>
      <c r="S79" s="96" t="str">
        <f>IF(INPUT_Du_lieu_nhan_vien!W80="","",INPUT_Du_lieu_nhan_vien!W80)</f>
        <v/>
      </c>
      <c r="T79" s="97" t="str">
        <f>IF(INPUT_Du_lieu_nhan_vien!L80="","",INPUT_Du_lieu_nhan_vien!L80)</f>
        <v>ĐH Ngoại Ngữ - ĐH Quốc Gia Hà Nội</v>
      </c>
      <c r="U79" s="94" t="str">
        <f>IF(INPUT_Du_lieu_nhan_vien!K80="","",INPUT_Du_lieu_nhan_vien!K80)</f>
        <v>Đại học</v>
      </c>
      <c r="V79" s="97" t="str">
        <f>IF(INPUT_Du_lieu_nhan_vien!M80="","",INPUT_Du_lieu_nhan_vien!M80)</f>
        <v>Tiếng Anh sư phạm</v>
      </c>
      <c r="Y79" s="95">
        <f>IF(INPUT_Du_lieu_nhan_vien!AH80="","",INPUT_Du_lieu_nhan_vien!AH80)</f>
        <v>39895</v>
      </c>
      <c r="Z79" s="96">
        <f t="shared" si="10"/>
        <v>3</v>
      </c>
      <c r="AA79" s="96">
        <f t="shared" si="11"/>
        <v>2009</v>
      </c>
      <c r="AB79" s="95" t="str">
        <f>IF(INPUT_Du_lieu_nhan_vien!AM80="","",INPUT_Du_lieu_nhan_vien!AM80)</f>
        <v/>
      </c>
      <c r="AC79" s="96" t="str">
        <f t="shared" si="12"/>
        <v/>
      </c>
      <c r="AD79" s="96" t="str">
        <f t="shared" si="13"/>
        <v/>
      </c>
      <c r="AE79" s="96" t="str">
        <f>IF(INPUT_Du_lieu_nhan_vien!AJ80="","",INPUT_Du_lieu_nhan_vien!AJ80)</f>
        <v>Chính thức</v>
      </c>
    </row>
    <row r="80" spans="1:31" ht="18.75" customHeight="1" x14ac:dyDescent="0.2">
      <c r="A80" s="91">
        <v>79</v>
      </c>
      <c r="B80" s="92">
        <f>INPUT_Du_lieu_nhan_vien!A81</f>
        <v>20055</v>
      </c>
      <c r="C80" s="93" t="str">
        <f>IF(INPUT_Du_lieu_nhan_vien!B81="","",INPUT_Du_lieu_nhan_vien!B81)</f>
        <v>Bùi Thị</v>
      </c>
      <c r="D80" s="93" t="str">
        <f>IF(INPUT_Du_lieu_nhan_vien!C81="","",INPUT_Du_lieu_nhan_vien!C81)</f>
        <v>Anh</v>
      </c>
      <c r="E80" s="94" t="str">
        <f>IF(INPUT_Du_lieu_nhan_vien!D81="","",INPUT_Du_lieu_nhan_vien!D81)</f>
        <v>Nữ</v>
      </c>
      <c r="F80" s="95">
        <f>IF(INPUT_Du_lieu_nhan_vien!E81="","",INPUT_Du_lieu_nhan_vien!E81)</f>
        <v>29410</v>
      </c>
      <c r="G80" s="96">
        <f t="shared" si="7"/>
        <v>7</v>
      </c>
      <c r="H80" s="96">
        <f t="shared" si="8"/>
        <v>1980</v>
      </c>
      <c r="I80" s="96" t="str">
        <f>IF(INPUT_Du_lieu_nhan_vien!G81="","",INPUT_Du_lieu_nhan_vien!G81)</f>
        <v>Nam Định</v>
      </c>
      <c r="J80" s="97" t="str">
        <f>IF(INPUT_Du_lieu_nhan_vien!H81="","",INPUT_Du_lieu_nhan_vien!H81)</f>
        <v>162328150</v>
      </c>
      <c r="K80" s="95">
        <f>IF(INPUT_Du_lieu_nhan_vien!I81="","",INPUT_Du_lieu_nhan_vien!I81)</f>
        <v>35845</v>
      </c>
      <c r="L80" s="96">
        <f t="shared" si="9"/>
        <v>2</v>
      </c>
      <c r="M80" s="96" t="str">
        <f>IF(INPUT_Du_lieu_nhan_vien!J81="","",INPUT_Du_lieu_nhan_vien!J81)</f>
        <v>Nam Định</v>
      </c>
      <c r="N80" s="94">
        <f>IF(INPUT_Du_lieu_nhan_vien!O81="","",INPUT_Du_lieu_nhan_vien!O81)</f>
        <v>0</v>
      </c>
      <c r="O80" s="96" t="str">
        <f>IF(INPUT_Du_lieu_nhan_vien!S81="","",INPUT_Du_lieu_nhan_vien!S81)</f>
        <v>Nam Thanh- Nam Trực- Nam Định</v>
      </c>
      <c r="P80" s="94" t="str">
        <f>IF(INPUT_Du_lieu_nhan_vien!P81="","",INPUT_Du_lieu_nhan_vien!P81)</f>
        <v/>
      </c>
      <c r="Q80" s="97" t="str">
        <f>IF(INPUT_Du_lieu_nhan_vien!Q81="","",INPUT_Du_lieu_nhan_vien!Q81)</f>
        <v>0983 233 380</v>
      </c>
      <c r="R80" s="96" t="str">
        <f>IF(INPUT_Du_lieu_nhan_vien!U81="","",INPUT_Du_lieu_nhan_vien!U81)</f>
        <v>Đỗ Ngọc Dân</v>
      </c>
      <c r="S80" s="96" t="str">
        <f>IF(INPUT_Du_lieu_nhan_vien!W81="","",INPUT_Du_lieu_nhan_vien!W81)</f>
        <v>090 607 8678</v>
      </c>
      <c r="T80" s="97" t="str">
        <f>IF(INPUT_Du_lieu_nhan_vien!L81="","",INPUT_Du_lieu_nhan_vien!L81)</f>
        <v>ĐH Ngoại Thương</v>
      </c>
      <c r="U80" s="94" t="str">
        <f>IF(INPUT_Du_lieu_nhan_vien!K81="","",INPUT_Du_lieu_nhan_vien!K81)</f>
        <v>ĐH</v>
      </c>
      <c r="V80" s="97">
        <f>IF(INPUT_Du_lieu_nhan_vien!M81="","",INPUT_Du_lieu_nhan_vien!M81)</f>
        <v>0</v>
      </c>
      <c r="Y80" s="95" t="str">
        <f>IF(INPUT_Du_lieu_nhan_vien!AH81="","",INPUT_Du_lieu_nhan_vien!AH81)</f>
        <v/>
      </c>
      <c r="Z80" s="96" t="str">
        <f t="shared" si="10"/>
        <v/>
      </c>
      <c r="AA80" s="96" t="str">
        <f t="shared" si="11"/>
        <v/>
      </c>
      <c r="AB80" s="95">
        <f>IF(INPUT_Du_lieu_nhan_vien!AM81="","",INPUT_Du_lieu_nhan_vien!AM81)</f>
        <v>40452</v>
      </c>
      <c r="AC80" s="96">
        <f t="shared" si="12"/>
        <v>10</v>
      </c>
      <c r="AD80" s="96">
        <f t="shared" si="13"/>
        <v>2010</v>
      </c>
      <c r="AE80" s="96" t="str">
        <f>IF(INPUT_Du_lieu_nhan_vien!AJ81="","",INPUT_Du_lieu_nhan_vien!AJ81)</f>
        <v>Nghỉ việc</v>
      </c>
    </row>
    <row r="81" spans="1:31" ht="18.75" customHeight="1" x14ac:dyDescent="0.2">
      <c r="A81" s="91">
        <v>80</v>
      </c>
      <c r="B81" s="92">
        <f>INPUT_Du_lieu_nhan_vien!A82</f>
        <v>20056</v>
      </c>
      <c r="C81" s="93" t="str">
        <f>IF(INPUT_Du_lieu_nhan_vien!B82="","",INPUT_Du_lieu_nhan_vien!B82)</f>
        <v>Nguyễn Thị Tú</v>
      </c>
      <c r="D81" s="93" t="str">
        <f>IF(INPUT_Du_lieu_nhan_vien!C82="","",INPUT_Du_lieu_nhan_vien!C82)</f>
        <v>Uyên</v>
      </c>
      <c r="E81" s="94" t="str">
        <f>IF(INPUT_Du_lieu_nhan_vien!D82="","",INPUT_Du_lieu_nhan_vien!D82)</f>
        <v>Nữ</v>
      </c>
      <c r="F81" s="95">
        <f>IF(INPUT_Du_lieu_nhan_vien!E82="","",INPUT_Du_lieu_nhan_vien!E82)</f>
        <v>28235</v>
      </c>
      <c r="G81" s="96">
        <f t="shared" si="7"/>
        <v>4</v>
      </c>
      <c r="H81" s="96">
        <f t="shared" si="8"/>
        <v>1977</v>
      </c>
      <c r="I81" s="96" t="str">
        <f>IF(INPUT_Du_lieu_nhan_vien!G82="","",INPUT_Du_lieu_nhan_vien!G82)</f>
        <v xml:space="preserve">Hà Nội </v>
      </c>
      <c r="J81" s="97" t="str">
        <f>IF(INPUT_Du_lieu_nhan_vien!H82="","",INPUT_Du_lieu_nhan_vien!H82)</f>
        <v>012124399</v>
      </c>
      <c r="K81" s="95">
        <f>IF(INPUT_Du_lieu_nhan_vien!I82="","",INPUT_Du_lieu_nhan_vien!I82)</f>
        <v>39161</v>
      </c>
      <c r="L81" s="96">
        <f t="shared" si="9"/>
        <v>3</v>
      </c>
      <c r="M81" s="96" t="str">
        <f>IF(INPUT_Du_lieu_nhan_vien!J82="","",INPUT_Du_lieu_nhan_vien!J82)</f>
        <v>Hà Nội</v>
      </c>
      <c r="N81" s="94" t="str">
        <f>IF(INPUT_Du_lieu_nhan_vien!O82="","",INPUT_Du_lieu_nhan_vien!O82)</f>
        <v/>
      </c>
      <c r="O81" s="96" t="str">
        <f>IF(INPUT_Du_lieu_nhan_vien!S82="","",INPUT_Du_lieu_nhan_vien!S82)</f>
        <v xml:space="preserve">Số 10 ngách 406/66 đường Âu Cơ, Tây Hồ, Hà Nội </v>
      </c>
      <c r="P81" s="94" t="str">
        <f>IF(INPUT_Du_lieu_nhan_vien!P82="","",INPUT_Du_lieu_nhan_vien!P82)</f>
        <v>04 3 718 3848</v>
      </c>
      <c r="Q81" s="97" t="str">
        <f>IF(INPUT_Du_lieu_nhan_vien!Q82="","",INPUT_Du_lieu_nhan_vien!Q82)</f>
        <v>091 464 7079</v>
      </c>
      <c r="R81" s="96" t="str">
        <f>IF(INPUT_Du_lieu_nhan_vien!U82="","",INPUT_Du_lieu_nhan_vien!U82)</f>
        <v/>
      </c>
      <c r="S81" s="96" t="str">
        <f>IF(INPUT_Du_lieu_nhan_vien!W82="","",INPUT_Du_lieu_nhan_vien!W82)</f>
        <v/>
      </c>
      <c r="T81" s="97" t="str">
        <f>IF(INPUT_Du_lieu_nhan_vien!L82="","",INPUT_Du_lieu_nhan_vien!L82)</f>
        <v>Học viện Ngân hàng</v>
      </c>
      <c r="U81" s="94" t="str">
        <f>IF(INPUT_Du_lieu_nhan_vien!K82="","",INPUT_Du_lieu_nhan_vien!K82)</f>
        <v>Đại học</v>
      </c>
      <c r="V81" s="97" t="str">
        <f>IF(INPUT_Du_lieu_nhan_vien!M82="","",INPUT_Du_lieu_nhan_vien!M82)</f>
        <v/>
      </c>
      <c r="Y81" s="95">
        <f>IF(INPUT_Du_lieu_nhan_vien!AH82="","",INPUT_Du_lieu_nhan_vien!AH82)</f>
        <v>39895</v>
      </c>
      <c r="Z81" s="96">
        <f t="shared" si="10"/>
        <v>3</v>
      </c>
      <c r="AA81" s="96">
        <f t="shared" si="11"/>
        <v>2009</v>
      </c>
      <c r="AB81" s="95" t="str">
        <f>IF(INPUT_Du_lieu_nhan_vien!AM82="","",INPUT_Du_lieu_nhan_vien!AM82)</f>
        <v/>
      </c>
      <c r="AC81" s="96" t="str">
        <f t="shared" si="12"/>
        <v/>
      </c>
      <c r="AD81" s="96" t="str">
        <f t="shared" si="13"/>
        <v/>
      </c>
      <c r="AE81" s="96" t="str">
        <f>IF(INPUT_Du_lieu_nhan_vien!AJ82="","",INPUT_Du_lieu_nhan_vien!AJ82)</f>
        <v>Nghỉ việc</v>
      </c>
    </row>
    <row r="82" spans="1:31" ht="18.75" customHeight="1" x14ac:dyDescent="0.2">
      <c r="A82" s="91">
        <v>81</v>
      </c>
      <c r="B82" s="92">
        <f>INPUT_Du_lieu_nhan_vien!A83</f>
        <v>20058</v>
      </c>
      <c r="C82" s="93" t="str">
        <f>IF(INPUT_Du_lieu_nhan_vien!B83="","",INPUT_Du_lieu_nhan_vien!B83)</f>
        <v>Nguyễn Thị Thanh</v>
      </c>
      <c r="D82" s="93" t="str">
        <f>IF(INPUT_Du_lieu_nhan_vien!C83="","",INPUT_Du_lieu_nhan_vien!C83)</f>
        <v>Xuân</v>
      </c>
      <c r="E82" s="94" t="str">
        <f>IF(INPUT_Du_lieu_nhan_vien!D83="","",INPUT_Du_lieu_nhan_vien!D83)</f>
        <v>Nữ</v>
      </c>
      <c r="F82" s="95">
        <f>IF(INPUT_Du_lieu_nhan_vien!E83="","",INPUT_Du_lieu_nhan_vien!E83)</f>
        <v>31756</v>
      </c>
      <c r="G82" s="96">
        <f t="shared" si="7"/>
        <v>12</v>
      </c>
      <c r="H82" s="96">
        <f t="shared" si="8"/>
        <v>1986</v>
      </c>
      <c r="I82" s="96" t="str">
        <f>IF(INPUT_Du_lieu_nhan_vien!G83="","",INPUT_Du_lieu_nhan_vien!G83)</f>
        <v xml:space="preserve">Thanh Hóa </v>
      </c>
      <c r="J82" s="97" t="str">
        <f>IF(INPUT_Du_lieu_nhan_vien!H83="","",INPUT_Du_lieu_nhan_vien!H83)</f>
        <v>172118883</v>
      </c>
      <c r="K82" s="95">
        <f>IF(INPUT_Du_lieu_nhan_vien!I83="","",INPUT_Du_lieu_nhan_vien!I83)</f>
        <v>37604</v>
      </c>
      <c r="L82" s="96">
        <f t="shared" si="9"/>
        <v>12</v>
      </c>
      <c r="M82" s="96" t="str">
        <f>IF(INPUT_Du_lieu_nhan_vien!J83="","",INPUT_Du_lieu_nhan_vien!J83)</f>
        <v>Thanh Hóa</v>
      </c>
      <c r="N82" s="94" t="str">
        <f>IF(INPUT_Du_lieu_nhan_vien!O83="","",INPUT_Du_lieu_nhan_vien!O83)</f>
        <v/>
      </c>
      <c r="O82" s="96" t="str">
        <f>IF(INPUT_Du_lieu_nhan_vien!S83="","",INPUT_Du_lieu_nhan_vien!S83)</f>
        <v xml:space="preserve">Nhân Phú- Đồng Lộc- Hậu Lộc- Thanh Hóa </v>
      </c>
      <c r="P82" s="94" t="str">
        <f>IF(INPUT_Du_lieu_nhan_vien!P83="","",INPUT_Du_lieu_nhan_vien!P83)</f>
        <v>04 6 2969450</v>
      </c>
      <c r="Q82" s="97" t="str">
        <f>IF(INPUT_Du_lieu_nhan_vien!Q83="","",INPUT_Du_lieu_nhan_vien!Q83)</f>
        <v>01698 304 979</v>
      </c>
      <c r="R82" s="96" t="str">
        <f>IF(INPUT_Du_lieu_nhan_vien!U83="","",INPUT_Du_lieu_nhan_vien!U83)</f>
        <v/>
      </c>
      <c r="S82" s="96" t="str">
        <f>IF(INPUT_Du_lieu_nhan_vien!W83="","",INPUT_Du_lieu_nhan_vien!W83)</f>
        <v/>
      </c>
      <c r="T82" s="97" t="str">
        <f>IF(INPUT_Du_lieu_nhan_vien!L83="","",INPUT_Du_lieu_nhan_vien!L83)</f>
        <v>ĐH Khoa học Xã hội và Nhân văn – ĐH Quốc gia Hà Nội</v>
      </c>
      <c r="U82" s="94" t="str">
        <f>IF(INPUT_Du_lieu_nhan_vien!K83="","",INPUT_Du_lieu_nhan_vien!K83)</f>
        <v>Đại học</v>
      </c>
      <c r="V82" s="97" t="str">
        <f>IF(INPUT_Du_lieu_nhan_vien!M83="","",INPUT_Du_lieu_nhan_vien!M83)</f>
        <v/>
      </c>
      <c r="Y82" s="95">
        <f>IF(INPUT_Du_lieu_nhan_vien!AH83="","",INPUT_Du_lieu_nhan_vien!AH83)</f>
        <v>40001</v>
      </c>
      <c r="Z82" s="96">
        <f t="shared" si="10"/>
        <v>7</v>
      </c>
      <c r="AA82" s="96">
        <f t="shared" si="11"/>
        <v>2009</v>
      </c>
      <c r="AB82" s="95" t="str">
        <f>IF(INPUT_Du_lieu_nhan_vien!AM83="","",INPUT_Du_lieu_nhan_vien!AM83)</f>
        <v/>
      </c>
      <c r="AC82" s="96" t="str">
        <f t="shared" si="12"/>
        <v/>
      </c>
      <c r="AD82" s="96" t="str">
        <f t="shared" si="13"/>
        <v/>
      </c>
      <c r="AE82" s="96" t="str">
        <f>IF(INPUT_Du_lieu_nhan_vien!AJ83="","",INPUT_Du_lieu_nhan_vien!AJ83)</f>
        <v>Nghỉ việc</v>
      </c>
    </row>
    <row r="83" spans="1:31" ht="18.75" customHeight="1" x14ac:dyDescent="0.2">
      <c r="A83" s="91">
        <v>82</v>
      </c>
      <c r="B83" s="92">
        <f>INPUT_Du_lieu_nhan_vien!A84</f>
        <v>20059</v>
      </c>
      <c r="C83" s="93" t="str">
        <f>IF(INPUT_Du_lieu_nhan_vien!B84="","",INPUT_Du_lieu_nhan_vien!B84)</f>
        <v>Phạm Thị</v>
      </c>
      <c r="D83" s="93" t="str">
        <f>IF(INPUT_Du_lieu_nhan_vien!C84="","",INPUT_Du_lieu_nhan_vien!C84)</f>
        <v>Ngân</v>
      </c>
      <c r="E83" s="94" t="str">
        <f>IF(INPUT_Du_lieu_nhan_vien!D84="","",INPUT_Du_lieu_nhan_vien!D84)</f>
        <v>Nữ</v>
      </c>
      <c r="F83" s="95">
        <f>IF(INPUT_Du_lieu_nhan_vien!E84="","",INPUT_Du_lieu_nhan_vien!E84)</f>
        <v>30873</v>
      </c>
      <c r="G83" s="96">
        <f t="shared" si="7"/>
        <v>7</v>
      </c>
      <c r="H83" s="96">
        <f t="shared" si="8"/>
        <v>1984</v>
      </c>
      <c r="I83" s="96" t="str">
        <f>IF(INPUT_Du_lieu_nhan_vien!G84="","",INPUT_Du_lieu_nhan_vien!G84)</f>
        <v xml:space="preserve">Thanh Hóa </v>
      </c>
      <c r="J83" s="97" t="str">
        <f>IF(INPUT_Du_lieu_nhan_vien!H84="","",INPUT_Du_lieu_nhan_vien!H84)</f>
        <v>172372791</v>
      </c>
      <c r="K83" s="95">
        <f>IF(INPUT_Du_lieu_nhan_vien!I84="","",INPUT_Du_lieu_nhan_vien!I84)</f>
        <v>37223</v>
      </c>
      <c r="L83" s="96">
        <f t="shared" si="9"/>
        <v>11</v>
      </c>
      <c r="M83" s="96" t="str">
        <f>IF(INPUT_Du_lieu_nhan_vien!J84="","",INPUT_Du_lieu_nhan_vien!J84)</f>
        <v>Thanh Hóa</v>
      </c>
      <c r="N83" s="94" t="str">
        <f>IF(INPUT_Du_lieu_nhan_vien!O84="","",INPUT_Du_lieu_nhan_vien!O84)</f>
        <v>nganpt@topica.edu.vn</v>
      </c>
      <c r="O83" s="96" t="str">
        <f>IF(INPUT_Du_lieu_nhan_vien!S84="","",INPUT_Du_lieu_nhan_vien!S84)</f>
        <v xml:space="preserve">Xuân Thiên, Thọ Xuân, Thanh Hóa </v>
      </c>
      <c r="P83" s="94" t="str">
        <f>IF(INPUT_Du_lieu_nhan_vien!P84="","",INPUT_Du_lieu_nhan_vien!P84)</f>
        <v>04 3 751 2562</v>
      </c>
      <c r="Q83" s="97" t="str">
        <f>IF(INPUT_Du_lieu_nhan_vien!Q84="","",INPUT_Du_lieu_nhan_vien!Q84)</f>
        <v>0976 693 913</v>
      </c>
      <c r="R83" s="96" t="str">
        <f>IF(INPUT_Du_lieu_nhan_vien!U84="","",INPUT_Du_lieu_nhan_vien!U84)</f>
        <v/>
      </c>
      <c r="S83" s="96" t="str">
        <f>IF(INPUT_Du_lieu_nhan_vien!W84="","",INPUT_Du_lieu_nhan_vien!W84)</f>
        <v/>
      </c>
      <c r="T83" s="97" t="str">
        <f>IF(INPUT_Du_lieu_nhan_vien!L84="","",INPUT_Du_lieu_nhan_vien!L84)</f>
        <v>CĐ Giao Thông Vận Tải 3</v>
      </c>
      <c r="U83" s="94" t="str">
        <f>IF(INPUT_Du_lieu_nhan_vien!K84="","",INPUT_Du_lieu_nhan_vien!K84)</f>
        <v>Cao đẳng</v>
      </c>
      <c r="V83" s="97" t="str">
        <f>IF(INPUT_Du_lieu_nhan_vien!M84="","",INPUT_Du_lieu_nhan_vien!M84)</f>
        <v>Kế toán</v>
      </c>
      <c r="Y83" s="95" t="str">
        <f>IF(INPUT_Du_lieu_nhan_vien!AH84="","",INPUT_Du_lieu_nhan_vien!AH84)</f>
        <v/>
      </c>
      <c r="Z83" s="96" t="str">
        <f t="shared" si="10"/>
        <v/>
      </c>
      <c r="AA83" s="96" t="str">
        <f t="shared" si="11"/>
        <v/>
      </c>
      <c r="AB83" s="95">
        <f>IF(INPUT_Du_lieu_nhan_vien!AM84="","",INPUT_Du_lieu_nhan_vien!AM84)</f>
        <v>40739</v>
      </c>
      <c r="AC83" s="96">
        <f t="shared" si="12"/>
        <v>7</v>
      </c>
      <c r="AD83" s="96">
        <f t="shared" si="13"/>
        <v>2011</v>
      </c>
      <c r="AE83" s="96" t="str">
        <f>IF(INPUT_Du_lieu_nhan_vien!AJ84="","",INPUT_Du_lieu_nhan_vien!AJ84)</f>
        <v>Nghỉ việc</v>
      </c>
    </row>
    <row r="84" spans="1:31" ht="18.75" customHeight="1" x14ac:dyDescent="0.2">
      <c r="A84" s="91">
        <v>83</v>
      </c>
      <c r="B84" s="92">
        <f>INPUT_Du_lieu_nhan_vien!A85</f>
        <v>20060</v>
      </c>
      <c r="C84" s="93" t="str">
        <f>IF(INPUT_Du_lieu_nhan_vien!B85="","",INPUT_Du_lieu_nhan_vien!B85)</f>
        <v>Trần Thị Phương</v>
      </c>
      <c r="D84" s="93" t="str">
        <f>IF(INPUT_Du_lieu_nhan_vien!C85="","",INPUT_Du_lieu_nhan_vien!C85)</f>
        <v>Thảo</v>
      </c>
      <c r="E84" s="94" t="str">
        <f>IF(INPUT_Du_lieu_nhan_vien!D85="","",INPUT_Du_lieu_nhan_vien!D85)</f>
        <v>Nữ</v>
      </c>
      <c r="F84" s="95">
        <f>IF(INPUT_Du_lieu_nhan_vien!E85="","",INPUT_Du_lieu_nhan_vien!E85)</f>
        <v>29519</v>
      </c>
      <c r="G84" s="96">
        <f t="shared" si="7"/>
        <v>10</v>
      </c>
      <c r="H84" s="96">
        <f t="shared" si="8"/>
        <v>1980</v>
      </c>
      <c r="I84" s="96" t="str">
        <f>IF(INPUT_Du_lieu_nhan_vien!G85="","",INPUT_Du_lieu_nhan_vien!G85)</f>
        <v xml:space="preserve">Nghệ An </v>
      </c>
      <c r="J84" s="97" t="str">
        <f>IF(INPUT_Du_lieu_nhan_vien!H85="","",INPUT_Du_lieu_nhan_vien!H85)</f>
        <v>182426213</v>
      </c>
      <c r="K84" s="95">
        <f>IF(INPUT_Du_lieu_nhan_vien!I85="","",INPUT_Du_lieu_nhan_vien!I85)</f>
        <v>36143</v>
      </c>
      <c r="L84" s="96">
        <f t="shared" si="9"/>
        <v>12</v>
      </c>
      <c r="M84" s="96" t="str">
        <f>IF(INPUT_Du_lieu_nhan_vien!J85="","",INPUT_Du_lieu_nhan_vien!J85)</f>
        <v>TP Vinh</v>
      </c>
      <c r="N84" s="94" t="str">
        <f>IF(INPUT_Du_lieu_nhan_vien!O85="","",INPUT_Du_lieu_nhan_vien!O85)</f>
        <v/>
      </c>
      <c r="O84" s="96" t="str">
        <f>IF(INPUT_Du_lieu_nhan_vien!S85="","",INPUT_Du_lieu_nhan_vien!S85)</f>
        <v xml:space="preserve">2F Quang Trung- phường Trần Hưng Đạo-Hoàn Kiếm- Hà Nội </v>
      </c>
      <c r="P84" s="94" t="str">
        <f>IF(INPUT_Du_lieu_nhan_vien!P85="","",INPUT_Du_lieu_nhan_vien!P85)</f>
        <v>04 3 773 4388</v>
      </c>
      <c r="Q84" s="97" t="str">
        <f>IF(INPUT_Du_lieu_nhan_vien!Q85="","",INPUT_Du_lieu_nhan_vien!Q85)</f>
        <v>094 282 1234</v>
      </c>
      <c r="R84" s="96" t="str">
        <f>IF(INPUT_Du_lieu_nhan_vien!U85="","",INPUT_Du_lieu_nhan_vien!U85)</f>
        <v/>
      </c>
      <c r="S84" s="96" t="str">
        <f>IF(INPUT_Du_lieu_nhan_vien!W85="","",INPUT_Du_lieu_nhan_vien!W85)</f>
        <v/>
      </c>
      <c r="T84" s="97" t="str">
        <f>IF(INPUT_Du_lieu_nhan_vien!L85="","",INPUT_Du_lieu_nhan_vien!L85)</f>
        <v>Victoria University, Swinburne University of Technology</v>
      </c>
      <c r="U84" s="94" t="str">
        <f>IF(INPUT_Du_lieu_nhan_vien!K85="","",INPUT_Du_lieu_nhan_vien!K85)</f>
        <v>Đại học</v>
      </c>
      <c r="V84" s="97" t="str">
        <f>IF(INPUT_Du_lieu_nhan_vien!M85="","",INPUT_Du_lieu_nhan_vien!M85)</f>
        <v/>
      </c>
      <c r="Y84" s="95" t="str">
        <f>IF(INPUT_Du_lieu_nhan_vien!AH85="","",INPUT_Du_lieu_nhan_vien!AH85)</f>
        <v/>
      </c>
      <c r="Z84" s="96" t="str">
        <f t="shared" si="10"/>
        <v/>
      </c>
      <c r="AA84" s="96" t="str">
        <f t="shared" si="11"/>
        <v/>
      </c>
      <c r="AB84" s="95" t="str">
        <f>IF(INPUT_Du_lieu_nhan_vien!AM85="","",INPUT_Du_lieu_nhan_vien!AM85)</f>
        <v/>
      </c>
      <c r="AC84" s="96" t="str">
        <f t="shared" si="12"/>
        <v/>
      </c>
      <c r="AD84" s="96" t="str">
        <f t="shared" si="13"/>
        <v/>
      </c>
      <c r="AE84" s="96" t="str">
        <f>IF(INPUT_Du_lieu_nhan_vien!AJ85="","",INPUT_Du_lieu_nhan_vien!AJ85)</f>
        <v>Nghỉ việc</v>
      </c>
    </row>
    <row r="85" spans="1:31" ht="18.75" customHeight="1" x14ac:dyDescent="0.2">
      <c r="A85" s="91">
        <v>84</v>
      </c>
      <c r="B85" s="92">
        <f>INPUT_Du_lieu_nhan_vien!A86</f>
        <v>20061</v>
      </c>
      <c r="C85" s="93" t="str">
        <f>IF(INPUT_Du_lieu_nhan_vien!B86="","",INPUT_Du_lieu_nhan_vien!B86)</f>
        <v>Phạm Ngọc</v>
      </c>
      <c r="D85" s="93" t="str">
        <f>IF(INPUT_Du_lieu_nhan_vien!C86="","",INPUT_Du_lieu_nhan_vien!C86)</f>
        <v>Lân</v>
      </c>
      <c r="E85" s="94" t="str">
        <f>IF(INPUT_Du_lieu_nhan_vien!D86="","",INPUT_Du_lieu_nhan_vien!D86)</f>
        <v>Nam</v>
      </c>
      <c r="F85" s="95">
        <f>IF(INPUT_Du_lieu_nhan_vien!E86="","",INPUT_Du_lieu_nhan_vien!E86)</f>
        <v>28706</v>
      </c>
      <c r="G85" s="96">
        <f t="shared" si="7"/>
        <v>8</v>
      </c>
      <c r="H85" s="96">
        <f t="shared" si="8"/>
        <v>1978</v>
      </c>
      <c r="I85" s="96" t="str">
        <f>IF(INPUT_Du_lieu_nhan_vien!G86="","",INPUT_Du_lieu_nhan_vien!G86)</f>
        <v xml:space="preserve">Hà Nội </v>
      </c>
      <c r="J85" s="97" t="str">
        <f>IF(INPUT_Du_lieu_nhan_vien!H86="","",INPUT_Du_lieu_nhan_vien!H86)</f>
        <v>011923356</v>
      </c>
      <c r="K85" s="95">
        <f>IF(INPUT_Du_lieu_nhan_vien!I86="","",INPUT_Du_lieu_nhan_vien!I86)</f>
        <v>38729</v>
      </c>
      <c r="L85" s="96">
        <f t="shared" si="9"/>
        <v>1</v>
      </c>
      <c r="M85" s="96" t="str">
        <f>IF(INPUT_Du_lieu_nhan_vien!J86="","",INPUT_Du_lieu_nhan_vien!J86)</f>
        <v>Hà Nội</v>
      </c>
      <c r="N85" s="94" t="str">
        <f>IF(INPUT_Du_lieu_nhan_vien!O86="","",INPUT_Du_lieu_nhan_vien!O86)</f>
        <v>lanpn@topica.edu.vn</v>
      </c>
      <c r="O85" s="96" t="str">
        <f>IF(INPUT_Du_lieu_nhan_vien!S86="","",INPUT_Du_lieu_nhan_vien!S86)</f>
        <v xml:space="preserve">Số 104a Ngõ 422, Đường Trương Định, Hà Nội </v>
      </c>
      <c r="P85" s="94" t="str">
        <f>IF(INPUT_Du_lieu_nhan_vien!P86="","",INPUT_Du_lieu_nhan_vien!P86)</f>
        <v>04 3662 6095</v>
      </c>
      <c r="Q85" s="97" t="str">
        <f>IF(INPUT_Du_lieu_nhan_vien!Q86="","",INPUT_Du_lieu_nhan_vien!Q86)</f>
        <v>0983 613 968</v>
      </c>
      <c r="R85" s="96" t="str">
        <f>IF(INPUT_Du_lieu_nhan_vien!U86="","",INPUT_Du_lieu_nhan_vien!U86)</f>
        <v>Nguyễn Thị Luyến</v>
      </c>
      <c r="S85" s="96" t="str">
        <f>IF(INPUT_Du_lieu_nhan_vien!W86="","",INPUT_Du_lieu_nhan_vien!W86)</f>
        <v/>
      </c>
      <c r="T85" s="97" t="str">
        <f>IF(INPUT_Du_lieu_nhan_vien!L86="","",INPUT_Du_lieu_nhan_vien!L86)</f>
        <v>ĐH Công Đoàn</v>
      </c>
      <c r="U85" s="94" t="str">
        <f>IF(INPUT_Du_lieu_nhan_vien!K86="","",INPUT_Du_lieu_nhan_vien!K86)</f>
        <v>Đại học</v>
      </c>
      <c r="V85" s="97" t="str">
        <f>IF(INPUT_Du_lieu_nhan_vien!M86="","",INPUT_Du_lieu_nhan_vien!M86)</f>
        <v>Quản trị kinh doanh</v>
      </c>
      <c r="Y85" s="95">
        <f>IF(INPUT_Du_lieu_nhan_vien!AH86="","",INPUT_Du_lieu_nhan_vien!AH86)</f>
        <v>39949</v>
      </c>
      <c r="Z85" s="96">
        <f t="shared" si="10"/>
        <v>5</v>
      </c>
      <c r="AA85" s="96">
        <f t="shared" si="11"/>
        <v>2009</v>
      </c>
      <c r="AB85" s="95" t="str">
        <f>IF(INPUT_Du_lieu_nhan_vien!AM86="","",INPUT_Du_lieu_nhan_vien!AM86)</f>
        <v/>
      </c>
      <c r="AC85" s="96" t="str">
        <f t="shared" si="12"/>
        <v/>
      </c>
      <c r="AD85" s="96" t="str">
        <f t="shared" si="13"/>
        <v/>
      </c>
      <c r="AE85" s="96" t="str">
        <f>IF(INPUT_Du_lieu_nhan_vien!AJ86="","",INPUT_Du_lieu_nhan_vien!AJ86)</f>
        <v>Chính thức</v>
      </c>
    </row>
    <row r="86" spans="1:31" ht="18.75" customHeight="1" x14ac:dyDescent="0.2">
      <c r="A86" s="91">
        <v>85</v>
      </c>
      <c r="B86" s="92">
        <f>INPUT_Du_lieu_nhan_vien!A87</f>
        <v>20062</v>
      </c>
      <c r="C86" s="93" t="str">
        <f>IF(INPUT_Du_lieu_nhan_vien!B87="","",INPUT_Du_lieu_nhan_vien!B87)</f>
        <v>Nguyễn Hữu</v>
      </c>
      <c r="D86" s="93" t="str">
        <f>IF(INPUT_Du_lieu_nhan_vien!C87="","",INPUT_Du_lieu_nhan_vien!C87)</f>
        <v>Diễn</v>
      </c>
      <c r="E86" s="94" t="str">
        <f>IF(INPUT_Du_lieu_nhan_vien!D87="","",INPUT_Du_lieu_nhan_vien!D87)</f>
        <v>Nam</v>
      </c>
      <c r="F86" s="95">
        <f>IF(INPUT_Du_lieu_nhan_vien!E87="","",INPUT_Du_lieu_nhan_vien!E87)</f>
        <v>17179</v>
      </c>
      <c r="G86" s="96">
        <f t="shared" si="7"/>
        <v>1</v>
      </c>
      <c r="H86" s="96">
        <f t="shared" si="8"/>
        <v>1947</v>
      </c>
      <c r="I86" s="96" t="str">
        <f>IF(INPUT_Du_lieu_nhan_vien!G87="","",INPUT_Du_lieu_nhan_vien!G87)</f>
        <v xml:space="preserve">Hà Nội </v>
      </c>
      <c r="J86" s="97" t="str">
        <f>IF(INPUT_Du_lieu_nhan_vien!H87="","",INPUT_Du_lieu_nhan_vien!H87)</f>
        <v>010107013</v>
      </c>
      <c r="K86" s="95">
        <f>IF(INPUT_Du_lieu_nhan_vien!I87="","",INPUT_Du_lieu_nhan_vien!I87)</f>
        <v>38398</v>
      </c>
      <c r="L86" s="96">
        <f t="shared" si="9"/>
        <v>2</v>
      </c>
      <c r="M86" s="96" t="str">
        <f>IF(INPUT_Du_lieu_nhan_vien!J87="","",INPUT_Du_lieu_nhan_vien!J87)</f>
        <v>Hà Nội</v>
      </c>
      <c r="N86" s="94" t="str">
        <f>IF(INPUT_Du_lieu_nhan_vien!O87="","",INPUT_Du_lieu_nhan_vien!O87)</f>
        <v>diennh@topica.edu.vn</v>
      </c>
      <c r="O86" s="96" t="str">
        <f>IF(INPUT_Du_lieu_nhan_vien!S87="","",INPUT_Du_lieu_nhan_vien!S87)</f>
        <v xml:space="preserve">P109 Nhà 57 Giảng võ, Cát Linh, Hà Nội </v>
      </c>
      <c r="P86" s="94" t="str">
        <f>IF(INPUT_Du_lieu_nhan_vien!P87="","",INPUT_Du_lieu_nhan_vien!P87)</f>
        <v/>
      </c>
      <c r="Q86" s="97" t="str">
        <f>IF(INPUT_Du_lieu_nhan_vien!Q87="","",INPUT_Du_lieu_nhan_vien!Q87)</f>
        <v/>
      </c>
      <c r="R86" s="96" t="str">
        <f>IF(INPUT_Du_lieu_nhan_vien!U87="","",INPUT_Du_lieu_nhan_vien!U87)</f>
        <v/>
      </c>
      <c r="S86" s="96" t="str">
        <f>IF(INPUT_Du_lieu_nhan_vien!W87="","",INPUT_Du_lieu_nhan_vien!W87)</f>
        <v/>
      </c>
      <c r="T86" s="97" t="str">
        <f>IF(INPUT_Du_lieu_nhan_vien!L87="","",INPUT_Du_lieu_nhan_vien!L87)</f>
        <v/>
      </c>
      <c r="U86" s="94" t="str">
        <f>IF(INPUT_Du_lieu_nhan_vien!K87="","",INPUT_Du_lieu_nhan_vien!K87)</f>
        <v/>
      </c>
      <c r="V86" s="97" t="str">
        <f>IF(INPUT_Du_lieu_nhan_vien!M87="","",INPUT_Du_lieu_nhan_vien!M87)</f>
        <v/>
      </c>
      <c r="Y86" s="95">
        <f>IF(INPUT_Du_lieu_nhan_vien!AH87="","",INPUT_Du_lieu_nhan_vien!AH87)</f>
        <v>39904</v>
      </c>
      <c r="Z86" s="96">
        <f t="shared" si="10"/>
        <v>4</v>
      </c>
      <c r="AA86" s="96">
        <f t="shared" si="11"/>
        <v>2009</v>
      </c>
      <c r="AB86" s="95" t="str">
        <f>IF(INPUT_Du_lieu_nhan_vien!AM87="","",INPUT_Du_lieu_nhan_vien!AM87)</f>
        <v/>
      </c>
      <c r="AC86" s="96" t="str">
        <f t="shared" si="12"/>
        <v/>
      </c>
      <c r="AD86" s="96" t="str">
        <f t="shared" si="13"/>
        <v/>
      </c>
      <c r="AE86" s="96" t="str">
        <f>IF(INPUT_Du_lieu_nhan_vien!AJ87="","",INPUT_Du_lieu_nhan_vien!AJ87)</f>
        <v>Chính thức</v>
      </c>
    </row>
    <row r="87" spans="1:31" ht="18.75" customHeight="1" x14ac:dyDescent="0.2">
      <c r="A87" s="91">
        <v>86</v>
      </c>
      <c r="B87" s="92">
        <f>INPUT_Du_lieu_nhan_vien!A88</f>
        <v>20063</v>
      </c>
      <c r="C87" s="93" t="str">
        <f>IF(INPUT_Du_lieu_nhan_vien!B88="","",INPUT_Du_lieu_nhan_vien!B88)</f>
        <v>Lê Văn</v>
      </c>
      <c r="D87" s="93" t="str">
        <f>IF(INPUT_Du_lieu_nhan_vien!C88="","",INPUT_Du_lieu_nhan_vien!C88)</f>
        <v>Thành</v>
      </c>
      <c r="E87" s="94" t="str">
        <f>IF(INPUT_Du_lieu_nhan_vien!D88="","",INPUT_Du_lieu_nhan_vien!D88)</f>
        <v>Nam</v>
      </c>
      <c r="F87" s="95">
        <f>IF(INPUT_Du_lieu_nhan_vien!E88="","",INPUT_Du_lieu_nhan_vien!E88)</f>
        <v>31340</v>
      </c>
      <c r="G87" s="96">
        <f t="shared" si="7"/>
        <v>10</v>
      </c>
      <c r="H87" s="96">
        <f t="shared" si="8"/>
        <v>1985</v>
      </c>
      <c r="I87" s="96" t="str">
        <f>IF(INPUT_Du_lieu_nhan_vien!G88="","",INPUT_Du_lieu_nhan_vien!G88)</f>
        <v xml:space="preserve">Vĩnh Phúc </v>
      </c>
      <c r="J87" s="97" t="str">
        <f>IF(INPUT_Du_lieu_nhan_vien!H88="","",INPUT_Du_lieu_nhan_vien!H88)</f>
        <v>135155981</v>
      </c>
      <c r="K87" s="95">
        <f>IF(INPUT_Du_lieu_nhan_vien!I88="","",INPUT_Du_lieu_nhan_vien!I88)</f>
        <v>37433</v>
      </c>
      <c r="L87" s="96">
        <f t="shared" si="9"/>
        <v>6</v>
      </c>
      <c r="M87" s="96" t="str">
        <f>IF(INPUT_Du_lieu_nhan_vien!J88="","",INPUT_Du_lieu_nhan_vien!J88)</f>
        <v>CA Vĩnh Phúc</v>
      </c>
      <c r="N87" s="94" t="str">
        <f>IF(INPUT_Du_lieu_nhan_vien!O88="","",INPUT_Du_lieu_nhan_vien!O88)</f>
        <v/>
      </c>
      <c r="O87" s="96" t="str">
        <f>IF(INPUT_Du_lieu_nhan_vien!S88="","",INPUT_Du_lieu_nhan_vien!S88)</f>
        <v xml:space="preserve">Thôn Tảo- Tuân Chính- Vĩnh Tường- Vĩnh Phúc </v>
      </c>
      <c r="P87" s="94" t="str">
        <f>IF(INPUT_Du_lieu_nhan_vien!P88="","",INPUT_Du_lieu_nhan_vien!P88)</f>
        <v/>
      </c>
      <c r="Q87" s="97" t="str">
        <f>IF(INPUT_Du_lieu_nhan_vien!Q88="","",INPUT_Du_lieu_nhan_vien!Q88)</f>
        <v>0959339821</v>
      </c>
      <c r="R87" s="96" t="str">
        <f>IF(INPUT_Du_lieu_nhan_vien!U88="","",INPUT_Du_lieu_nhan_vien!U88)</f>
        <v/>
      </c>
      <c r="S87" s="96" t="str">
        <f>IF(INPUT_Du_lieu_nhan_vien!W88="","",INPUT_Du_lieu_nhan_vien!W88)</f>
        <v/>
      </c>
      <c r="T87" s="97" t="str">
        <f>IF(INPUT_Du_lieu_nhan_vien!L88="","",INPUT_Du_lieu_nhan_vien!L88)</f>
        <v>ĐH Bách Khoa Hà Nội</v>
      </c>
      <c r="U87" s="94" t="str">
        <f>IF(INPUT_Du_lieu_nhan_vien!K88="","",INPUT_Du_lieu_nhan_vien!K88)</f>
        <v>Đại học</v>
      </c>
      <c r="V87" s="97" t="str">
        <f>IF(INPUT_Du_lieu_nhan_vien!M88="","",INPUT_Du_lieu_nhan_vien!M88)</f>
        <v/>
      </c>
      <c r="Y87" s="95" t="str">
        <f>IF(INPUT_Du_lieu_nhan_vien!AH88="","",INPUT_Du_lieu_nhan_vien!AH88)</f>
        <v/>
      </c>
      <c r="Z87" s="96" t="str">
        <f t="shared" si="10"/>
        <v/>
      </c>
      <c r="AA87" s="96" t="str">
        <f t="shared" si="11"/>
        <v/>
      </c>
      <c r="AB87" s="95" t="str">
        <f>IF(INPUT_Du_lieu_nhan_vien!AM88="","",INPUT_Du_lieu_nhan_vien!AM88)</f>
        <v/>
      </c>
      <c r="AC87" s="96" t="str">
        <f t="shared" si="12"/>
        <v/>
      </c>
      <c r="AD87" s="96" t="str">
        <f t="shared" si="13"/>
        <v/>
      </c>
      <c r="AE87" s="96" t="str">
        <f>IF(INPUT_Du_lieu_nhan_vien!AJ88="","",INPUT_Du_lieu_nhan_vien!AJ88)</f>
        <v>Nghỉ việc</v>
      </c>
    </row>
    <row r="88" spans="1:31" ht="18.75" customHeight="1" x14ac:dyDescent="0.2">
      <c r="A88" s="91">
        <v>87</v>
      </c>
      <c r="B88" s="92">
        <f>INPUT_Du_lieu_nhan_vien!A89</f>
        <v>20064</v>
      </c>
      <c r="C88" s="93" t="str">
        <f>IF(INPUT_Du_lieu_nhan_vien!B89="","",INPUT_Du_lieu_nhan_vien!B89)</f>
        <v>Nguyễn Thị Lan</v>
      </c>
      <c r="D88" s="93" t="str">
        <f>IF(INPUT_Du_lieu_nhan_vien!C89="","",INPUT_Du_lieu_nhan_vien!C89)</f>
        <v>Anh</v>
      </c>
      <c r="E88" s="94" t="str">
        <f>IF(INPUT_Du_lieu_nhan_vien!D89="","",INPUT_Du_lieu_nhan_vien!D89)</f>
        <v>Nữ</v>
      </c>
      <c r="F88" s="95">
        <f>IF(INPUT_Du_lieu_nhan_vien!E89="","",INPUT_Du_lieu_nhan_vien!E89)</f>
        <v>30828</v>
      </c>
      <c r="G88" s="96">
        <f t="shared" si="7"/>
        <v>5</v>
      </c>
      <c r="H88" s="96">
        <f t="shared" si="8"/>
        <v>1984</v>
      </c>
      <c r="I88" s="96" t="str">
        <f>IF(INPUT_Du_lieu_nhan_vien!G89="","",INPUT_Du_lieu_nhan_vien!G89)</f>
        <v xml:space="preserve">Hà Nội </v>
      </c>
      <c r="J88" s="97" t="str">
        <f>IF(INPUT_Du_lieu_nhan_vien!H89="","",INPUT_Du_lieu_nhan_vien!H89)</f>
        <v>111881339</v>
      </c>
      <c r="K88" s="95">
        <f>IF(INPUT_Du_lieu_nhan_vien!I89="","",INPUT_Du_lieu_nhan_vien!I89)</f>
        <v>39700</v>
      </c>
      <c r="L88" s="96">
        <f t="shared" si="9"/>
        <v>9</v>
      </c>
      <c r="M88" s="96" t="str">
        <f>IF(INPUT_Du_lieu_nhan_vien!J89="","",INPUT_Du_lieu_nhan_vien!J89)</f>
        <v>Hà Nội</v>
      </c>
      <c r="N88" s="94" t="str">
        <f>IF(INPUT_Du_lieu_nhan_vien!O89="","",INPUT_Du_lieu_nhan_vien!O89)</f>
        <v>anhntl1@topica.edu.vn</v>
      </c>
      <c r="O88" s="96" t="str">
        <f>IF(INPUT_Du_lieu_nhan_vien!S89="","",INPUT_Du_lieu_nhan_vien!S89)</f>
        <v xml:space="preserve">Số 33 Lê Lợi, Sơn Tây, Hà Nội </v>
      </c>
      <c r="P88" s="94" t="str">
        <f>IF(INPUT_Du_lieu_nhan_vien!P89="","",INPUT_Du_lieu_nhan_vien!P89)</f>
        <v>04 3383 2777</v>
      </c>
      <c r="Q88" s="97" t="str">
        <f>IF(INPUT_Du_lieu_nhan_vien!Q89="","",INPUT_Du_lieu_nhan_vien!Q89)</f>
        <v>0914 801 546</v>
      </c>
      <c r="R88" s="96" t="str">
        <f>IF(INPUT_Du_lieu_nhan_vien!U89="","",INPUT_Du_lieu_nhan_vien!U89)</f>
        <v/>
      </c>
      <c r="S88" s="96" t="str">
        <f>IF(INPUT_Du_lieu_nhan_vien!W89="","",INPUT_Du_lieu_nhan_vien!W89)</f>
        <v/>
      </c>
      <c r="T88" s="97" t="str">
        <f>IF(INPUT_Du_lieu_nhan_vien!L89="","",INPUT_Du_lieu_nhan_vien!L89)</f>
        <v>ĐH Công Nghệ Thông Tin – ĐH Quốc Gia TP.HCM</v>
      </c>
      <c r="U88" s="94" t="str">
        <f>IF(INPUT_Du_lieu_nhan_vien!K89="","",INPUT_Du_lieu_nhan_vien!K89)</f>
        <v>Đại học</v>
      </c>
      <c r="V88" s="97" t="str">
        <f>IF(INPUT_Du_lieu_nhan_vien!M89="","",INPUT_Du_lieu_nhan_vien!M89)</f>
        <v>Công nghệ thông tin</v>
      </c>
      <c r="Y88" s="95">
        <f>IF(INPUT_Du_lieu_nhan_vien!AH89="","",INPUT_Du_lieu_nhan_vien!AH89)</f>
        <v>39918</v>
      </c>
      <c r="Z88" s="96">
        <f t="shared" si="10"/>
        <v>4</v>
      </c>
      <c r="AA88" s="96">
        <f t="shared" si="11"/>
        <v>2009</v>
      </c>
      <c r="AB88" s="95">
        <f>IF(INPUT_Du_lieu_nhan_vien!AM89="","",INPUT_Du_lieu_nhan_vien!AM89)</f>
        <v>40725</v>
      </c>
      <c r="AC88" s="96">
        <f t="shared" si="12"/>
        <v>7</v>
      </c>
      <c r="AD88" s="96">
        <f t="shared" si="13"/>
        <v>2011</v>
      </c>
      <c r="AE88" s="96" t="str">
        <f>IF(INPUT_Du_lieu_nhan_vien!AJ89="","",INPUT_Du_lieu_nhan_vien!AJ89)</f>
        <v>Nghỉ việc</v>
      </c>
    </row>
    <row r="89" spans="1:31" ht="18.75" customHeight="1" x14ac:dyDescent="0.2">
      <c r="A89" s="91">
        <v>88</v>
      </c>
      <c r="B89" s="92">
        <f>INPUT_Du_lieu_nhan_vien!A90</f>
        <v>20065</v>
      </c>
      <c r="C89" s="93" t="str">
        <f>IF(INPUT_Du_lieu_nhan_vien!B90="","",INPUT_Du_lieu_nhan_vien!B90)</f>
        <v>Nguyễn Thùy</v>
      </c>
      <c r="D89" s="93" t="str">
        <f>IF(INPUT_Du_lieu_nhan_vien!C90="","",INPUT_Du_lieu_nhan_vien!C90)</f>
        <v>Dương</v>
      </c>
      <c r="E89" s="94" t="str">
        <f>IF(INPUT_Du_lieu_nhan_vien!D90="","",INPUT_Du_lieu_nhan_vien!D90)</f>
        <v>Nữ</v>
      </c>
      <c r="F89" s="95">
        <f>IF(INPUT_Du_lieu_nhan_vien!E90="","",INPUT_Du_lieu_nhan_vien!E90)</f>
        <v>30874</v>
      </c>
      <c r="G89" s="96">
        <f t="shared" si="7"/>
        <v>7</v>
      </c>
      <c r="H89" s="96">
        <f t="shared" si="8"/>
        <v>1984</v>
      </c>
      <c r="I89" s="96" t="str">
        <f>IF(INPUT_Du_lieu_nhan_vien!G90="","",INPUT_Du_lieu_nhan_vien!G90)</f>
        <v xml:space="preserve">Nam Định </v>
      </c>
      <c r="J89" s="97" t="str">
        <f>IF(INPUT_Du_lieu_nhan_vien!H90="","",INPUT_Du_lieu_nhan_vien!H90)</f>
        <v>162555971</v>
      </c>
      <c r="K89" s="95">
        <f>IF(INPUT_Du_lieu_nhan_vien!I90="","",INPUT_Du_lieu_nhan_vien!I90)</f>
        <v>37041</v>
      </c>
      <c r="L89" s="96">
        <f t="shared" si="9"/>
        <v>5</v>
      </c>
      <c r="M89" s="96" t="str">
        <f>IF(INPUT_Du_lieu_nhan_vien!J90="","",INPUT_Du_lieu_nhan_vien!J90)</f>
        <v>Nam Định</v>
      </c>
      <c r="N89" s="94" t="str">
        <f>IF(INPUT_Du_lieu_nhan_vien!O90="","",INPUT_Du_lieu_nhan_vien!O90)</f>
        <v/>
      </c>
      <c r="O89" s="96" t="str">
        <f>IF(INPUT_Du_lieu_nhan_vien!S90="","",INPUT_Du_lieu_nhan_vien!S90)</f>
        <v xml:space="preserve">Số nhà 5/487 đường Trường Chinh, TP Nam Định </v>
      </c>
      <c r="P89" s="94" t="str">
        <f>IF(INPUT_Du_lieu_nhan_vien!P90="","",INPUT_Du_lieu_nhan_vien!P90)</f>
        <v/>
      </c>
      <c r="Q89" s="97" t="str">
        <f>IF(INPUT_Du_lieu_nhan_vien!Q90="","",INPUT_Du_lieu_nhan_vien!Q90)</f>
        <v>097 244 3586</v>
      </c>
      <c r="R89" s="96" t="str">
        <f>IF(INPUT_Du_lieu_nhan_vien!U90="","",INPUT_Du_lieu_nhan_vien!U90)</f>
        <v/>
      </c>
      <c r="S89" s="96" t="str">
        <f>IF(INPUT_Du_lieu_nhan_vien!W90="","",INPUT_Du_lieu_nhan_vien!W90)</f>
        <v/>
      </c>
      <c r="T89" s="97" t="str">
        <f>IF(INPUT_Du_lieu_nhan_vien!L90="","",INPUT_Du_lieu_nhan_vien!L90)</f>
        <v>ĐH Thương Mại</v>
      </c>
      <c r="U89" s="94" t="str">
        <f>IF(INPUT_Du_lieu_nhan_vien!K90="","",INPUT_Du_lieu_nhan_vien!K90)</f>
        <v>Đại học</v>
      </c>
      <c r="V89" s="97" t="str">
        <f>IF(INPUT_Du_lieu_nhan_vien!M90="","",INPUT_Du_lieu_nhan_vien!M90)</f>
        <v/>
      </c>
      <c r="Y89" s="95">
        <f>IF(INPUT_Du_lieu_nhan_vien!AH90="","",INPUT_Du_lieu_nhan_vien!AH90)</f>
        <v>39904</v>
      </c>
      <c r="Z89" s="96">
        <f t="shared" si="10"/>
        <v>4</v>
      </c>
      <c r="AA89" s="96">
        <f t="shared" si="11"/>
        <v>2009</v>
      </c>
      <c r="AB89" s="95">
        <f>IF(INPUT_Du_lieu_nhan_vien!AM90="","",INPUT_Du_lieu_nhan_vien!AM90)</f>
        <v>40026</v>
      </c>
      <c r="AC89" s="96">
        <f t="shared" si="12"/>
        <v>8</v>
      </c>
      <c r="AD89" s="96">
        <f t="shared" si="13"/>
        <v>2009</v>
      </c>
      <c r="AE89" s="96" t="str">
        <f>IF(INPUT_Du_lieu_nhan_vien!AJ90="","",INPUT_Du_lieu_nhan_vien!AJ90)</f>
        <v>Nghỉ việc</v>
      </c>
    </row>
    <row r="90" spans="1:31" ht="18.75" customHeight="1" x14ac:dyDescent="0.2">
      <c r="A90" s="91">
        <v>89</v>
      </c>
      <c r="B90" s="92">
        <f>INPUT_Du_lieu_nhan_vien!A91</f>
        <v>20066</v>
      </c>
      <c r="C90" s="93" t="str">
        <f>IF(INPUT_Du_lieu_nhan_vien!B91="","",INPUT_Du_lieu_nhan_vien!B91)</f>
        <v>Nguyễn Thị</v>
      </c>
      <c r="D90" s="93" t="str">
        <f>IF(INPUT_Du_lieu_nhan_vien!C91="","",INPUT_Du_lieu_nhan_vien!C91)</f>
        <v>Quyên</v>
      </c>
      <c r="E90" s="94" t="str">
        <f>IF(INPUT_Du_lieu_nhan_vien!D91="","",INPUT_Du_lieu_nhan_vien!D91)</f>
        <v>Nữ</v>
      </c>
      <c r="F90" s="95">
        <f>IF(INPUT_Du_lieu_nhan_vien!E91="","",INPUT_Du_lieu_nhan_vien!E91)</f>
        <v>30318</v>
      </c>
      <c r="G90" s="96">
        <f t="shared" si="7"/>
        <v>1</v>
      </c>
      <c r="H90" s="96">
        <f t="shared" si="8"/>
        <v>1983</v>
      </c>
      <c r="I90" s="96" t="str">
        <f>IF(INPUT_Du_lieu_nhan_vien!G91="","",INPUT_Du_lieu_nhan_vien!G91)</f>
        <v xml:space="preserve">Hưng Yên </v>
      </c>
      <c r="J90" s="97" t="str">
        <f>IF(INPUT_Du_lieu_nhan_vien!H91="","",INPUT_Du_lieu_nhan_vien!H91)</f>
        <v>145150528</v>
      </c>
      <c r="K90" s="95">
        <f>IF(INPUT_Du_lieu_nhan_vien!I91="","",INPUT_Du_lieu_nhan_vien!I91)</f>
        <v>36741</v>
      </c>
      <c r="L90" s="96">
        <f t="shared" si="9"/>
        <v>8</v>
      </c>
      <c r="M90" s="96" t="str">
        <f>IF(INPUT_Du_lieu_nhan_vien!J91="","",INPUT_Du_lieu_nhan_vien!J91)</f>
        <v>Hưng Yên</v>
      </c>
      <c r="N90" s="94" t="str">
        <f>IF(INPUT_Du_lieu_nhan_vien!O91="","",INPUT_Du_lieu_nhan_vien!O91)</f>
        <v>quyennt@topica.edu.vn</v>
      </c>
      <c r="O90" s="96" t="str">
        <f>IF(INPUT_Du_lieu_nhan_vien!S91="","",INPUT_Du_lieu_nhan_vien!S91)</f>
        <v xml:space="preserve">Ân Thi 1, Hồng Quang, Ân Thi, Hưng Yên </v>
      </c>
      <c r="P90" s="94" t="str">
        <f>IF(INPUT_Du_lieu_nhan_vien!P91="","",INPUT_Du_lieu_nhan_vien!P91)</f>
        <v/>
      </c>
      <c r="Q90" s="97" t="str">
        <f>IF(INPUT_Du_lieu_nhan_vien!Q91="","",INPUT_Du_lieu_nhan_vien!Q91)</f>
        <v>01699 785 649</v>
      </c>
      <c r="R90" s="96" t="str">
        <f>IF(INPUT_Du_lieu_nhan_vien!U91="","",INPUT_Du_lieu_nhan_vien!U91)</f>
        <v/>
      </c>
      <c r="S90" s="96" t="str">
        <f>IF(INPUT_Du_lieu_nhan_vien!W91="","",INPUT_Du_lieu_nhan_vien!W91)</f>
        <v/>
      </c>
      <c r="T90" s="97" t="str">
        <f>IF(INPUT_Du_lieu_nhan_vien!L91="","",INPUT_Du_lieu_nhan_vien!L91)</f>
        <v>ĐH Ngoại Ngữ - ĐH Quốc Gia Hà Nội</v>
      </c>
      <c r="U90" s="94" t="str">
        <f>IF(INPUT_Du_lieu_nhan_vien!K91="","",INPUT_Du_lieu_nhan_vien!K91)</f>
        <v>Đại học</v>
      </c>
      <c r="V90" s="97" t="str">
        <f>IF(INPUT_Du_lieu_nhan_vien!M91="","",INPUT_Du_lieu_nhan_vien!M91)</f>
        <v/>
      </c>
      <c r="Y90" s="95" t="str">
        <f>IF(INPUT_Du_lieu_nhan_vien!AH91="","",INPUT_Du_lieu_nhan_vien!AH91)</f>
        <v/>
      </c>
      <c r="Z90" s="96" t="str">
        <f t="shared" si="10"/>
        <v/>
      </c>
      <c r="AA90" s="96" t="str">
        <f t="shared" si="11"/>
        <v/>
      </c>
      <c r="AB90" s="95">
        <f>IF(INPUT_Du_lieu_nhan_vien!AM91="","",INPUT_Du_lieu_nhan_vien!AM91)</f>
        <v>40618</v>
      </c>
      <c r="AC90" s="96">
        <f t="shared" si="12"/>
        <v>3</v>
      </c>
      <c r="AD90" s="96">
        <f t="shared" si="13"/>
        <v>2011</v>
      </c>
      <c r="AE90" s="96" t="str">
        <f>IF(INPUT_Du_lieu_nhan_vien!AJ91="","",INPUT_Du_lieu_nhan_vien!AJ91)</f>
        <v>Nghỉ việc</v>
      </c>
    </row>
    <row r="91" spans="1:31" ht="18.75" customHeight="1" x14ac:dyDescent="0.2">
      <c r="A91" s="91">
        <v>90</v>
      </c>
      <c r="B91" s="92">
        <f>INPUT_Du_lieu_nhan_vien!A92</f>
        <v>20067</v>
      </c>
      <c r="C91" s="93" t="str">
        <f>IF(INPUT_Du_lieu_nhan_vien!B92="","",INPUT_Du_lieu_nhan_vien!B92)</f>
        <v>Bùi Ngọc</v>
      </c>
      <c r="D91" s="93" t="str">
        <f>IF(INPUT_Du_lieu_nhan_vien!C92="","",INPUT_Du_lieu_nhan_vien!C92)</f>
        <v>Dung</v>
      </c>
      <c r="E91" s="94" t="str">
        <f>IF(INPUT_Du_lieu_nhan_vien!D92="","",INPUT_Du_lieu_nhan_vien!D92)</f>
        <v>Nữ</v>
      </c>
      <c r="F91" s="95">
        <f>IF(INPUT_Du_lieu_nhan_vien!E92="","",INPUT_Du_lieu_nhan_vien!E92)</f>
        <v>31317</v>
      </c>
      <c r="G91" s="96">
        <f t="shared" si="7"/>
        <v>9</v>
      </c>
      <c r="H91" s="96">
        <f t="shared" si="8"/>
        <v>1985</v>
      </c>
      <c r="I91" s="96" t="str">
        <f>IF(INPUT_Du_lieu_nhan_vien!G92="","",INPUT_Du_lieu_nhan_vien!G92)</f>
        <v xml:space="preserve">Hà Nội </v>
      </c>
      <c r="J91" s="97" t="str">
        <f>IF(INPUT_Du_lieu_nhan_vien!H92="","",INPUT_Du_lieu_nhan_vien!H92)</f>
        <v>012339560</v>
      </c>
      <c r="K91" s="95">
        <f>IF(INPUT_Du_lieu_nhan_vien!I92="","",INPUT_Du_lieu_nhan_vien!I92)</f>
        <v>31317</v>
      </c>
      <c r="L91" s="96">
        <f t="shared" si="9"/>
        <v>9</v>
      </c>
      <c r="M91" s="96" t="str">
        <f>IF(INPUT_Du_lieu_nhan_vien!J92="","",INPUT_Du_lieu_nhan_vien!J92)</f>
        <v>Hà Nội</v>
      </c>
      <c r="N91" s="94" t="str">
        <f>IF(INPUT_Du_lieu_nhan_vien!O92="","",INPUT_Du_lieu_nhan_vien!O92)</f>
        <v>dungbn@topica.edu.vn</v>
      </c>
      <c r="O91" s="96" t="str">
        <f>IF(INPUT_Du_lieu_nhan_vien!S92="","",INPUT_Du_lieu_nhan_vien!S92)</f>
        <v xml:space="preserve">778 Minh Khai, Hà Nội </v>
      </c>
      <c r="P91" s="94" t="str">
        <f>IF(INPUT_Du_lieu_nhan_vien!P92="","",INPUT_Du_lieu_nhan_vien!P92)</f>
        <v>04 3624 7472</v>
      </c>
      <c r="Q91" s="97" t="str">
        <f>IF(INPUT_Du_lieu_nhan_vien!Q92="","",INPUT_Du_lieu_nhan_vien!Q92)</f>
        <v>0975 413 477</v>
      </c>
      <c r="R91" s="96" t="str">
        <f>IF(INPUT_Du_lieu_nhan_vien!U92="","",INPUT_Du_lieu_nhan_vien!U92)</f>
        <v/>
      </c>
      <c r="S91" s="96" t="str">
        <f>IF(INPUT_Du_lieu_nhan_vien!W92="","",INPUT_Du_lieu_nhan_vien!W92)</f>
        <v/>
      </c>
      <c r="T91" s="97" t="str">
        <f>IF(INPUT_Du_lieu_nhan_vien!L92="","",INPUT_Du_lieu_nhan_vien!L92)</f>
        <v>ĐH Kinh Tế Quốc Dân</v>
      </c>
      <c r="U91" s="94" t="str">
        <f>IF(INPUT_Du_lieu_nhan_vien!K92="","",INPUT_Du_lieu_nhan_vien!K92)</f>
        <v>Đại học</v>
      </c>
      <c r="V91" s="97" t="str">
        <f>IF(INPUT_Du_lieu_nhan_vien!M92="","",INPUT_Du_lieu_nhan_vien!M92)</f>
        <v/>
      </c>
      <c r="Y91" s="95">
        <f>IF(INPUT_Du_lieu_nhan_vien!AH92="","",INPUT_Du_lieu_nhan_vien!AH92)</f>
        <v>39938</v>
      </c>
      <c r="Z91" s="96">
        <f t="shared" si="10"/>
        <v>5</v>
      </c>
      <c r="AA91" s="96">
        <f t="shared" si="11"/>
        <v>2009</v>
      </c>
      <c r="AB91" s="95" t="str">
        <f>IF(INPUT_Du_lieu_nhan_vien!AM92="","",INPUT_Du_lieu_nhan_vien!AM92)</f>
        <v/>
      </c>
      <c r="AC91" s="96" t="str">
        <f t="shared" si="12"/>
        <v/>
      </c>
      <c r="AD91" s="96" t="str">
        <f t="shared" si="13"/>
        <v/>
      </c>
      <c r="AE91" s="96" t="str">
        <f>IF(INPUT_Du_lieu_nhan_vien!AJ92="","",INPUT_Du_lieu_nhan_vien!AJ92)</f>
        <v>Nghỉ việc</v>
      </c>
    </row>
    <row r="92" spans="1:31" ht="18.75" customHeight="1" x14ac:dyDescent="0.2">
      <c r="A92" s="91">
        <v>91</v>
      </c>
      <c r="B92" s="92">
        <f>INPUT_Du_lieu_nhan_vien!A93</f>
        <v>20068</v>
      </c>
      <c r="C92" s="93" t="str">
        <f>IF(INPUT_Du_lieu_nhan_vien!B93="","",INPUT_Du_lieu_nhan_vien!B93)</f>
        <v>Phạm Thị</v>
      </c>
      <c r="D92" s="93" t="str">
        <f>IF(INPUT_Du_lieu_nhan_vien!C93="","",INPUT_Du_lieu_nhan_vien!C93)</f>
        <v>Thu</v>
      </c>
      <c r="E92" s="94" t="str">
        <f>IF(INPUT_Du_lieu_nhan_vien!D93="","",INPUT_Du_lieu_nhan_vien!D93)</f>
        <v>Nữ</v>
      </c>
      <c r="F92" s="95">
        <f>IF(INPUT_Du_lieu_nhan_vien!E93="","",INPUT_Du_lieu_nhan_vien!E93)</f>
        <v>28431</v>
      </c>
      <c r="G92" s="96">
        <f t="shared" si="7"/>
        <v>11</v>
      </c>
      <c r="H92" s="96">
        <f t="shared" si="8"/>
        <v>1977</v>
      </c>
      <c r="I92" s="96" t="str">
        <f>IF(INPUT_Du_lieu_nhan_vien!G93="","",INPUT_Du_lieu_nhan_vien!G93)</f>
        <v xml:space="preserve">Hải Dương </v>
      </c>
      <c r="J92" s="97" t="str">
        <f>IF(INPUT_Du_lieu_nhan_vien!H93="","",INPUT_Du_lieu_nhan_vien!H93)</f>
        <v>141770099</v>
      </c>
      <c r="K92" s="95">
        <f>IF(INPUT_Du_lieu_nhan_vien!I93="","",INPUT_Du_lieu_nhan_vien!I93)</f>
        <v>34417</v>
      </c>
      <c r="L92" s="96">
        <f t="shared" si="9"/>
        <v>3</v>
      </c>
      <c r="M92" s="96" t="str">
        <f>IF(INPUT_Du_lieu_nhan_vien!J93="","",INPUT_Du_lieu_nhan_vien!J93)</f>
        <v>Hải Dương</v>
      </c>
      <c r="N92" s="94" t="str">
        <f>IF(INPUT_Du_lieu_nhan_vien!O93="","",INPUT_Du_lieu_nhan_vien!O93)</f>
        <v>thupt@topica.edu.vn</v>
      </c>
      <c r="O92" s="96" t="str">
        <f>IF(INPUT_Du_lieu_nhan_vien!S93="","",INPUT_Du_lieu_nhan_vien!S93)</f>
        <v xml:space="preserve">Thôn Đào Lâm, Xã Đoàn Tùng, Huyện Thanh Miện, Hải Dương </v>
      </c>
      <c r="P92" s="94" t="str">
        <f>IF(INPUT_Du_lieu_nhan_vien!P93="","",INPUT_Du_lieu_nhan_vien!P93)</f>
        <v>03203 734 432</v>
      </c>
      <c r="Q92" s="97" t="str">
        <f>IF(INPUT_Du_lieu_nhan_vien!Q93="","",INPUT_Du_lieu_nhan_vien!Q93)</f>
        <v>01666 641 559</v>
      </c>
      <c r="R92" s="96" t="str">
        <f>IF(INPUT_Du_lieu_nhan_vien!U93="","",INPUT_Du_lieu_nhan_vien!U93)</f>
        <v/>
      </c>
      <c r="S92" s="96" t="str">
        <f>IF(INPUT_Du_lieu_nhan_vien!W93="","",INPUT_Du_lieu_nhan_vien!W93)</f>
        <v/>
      </c>
      <c r="T92" s="97" t="str">
        <f>IF(INPUT_Du_lieu_nhan_vien!L93="","",INPUT_Du_lieu_nhan_vien!L93)</f>
        <v>ĐH Khoa học Xã hội và Nhân văn – ĐH Quốc gia Hà Nội</v>
      </c>
      <c r="U92" s="94" t="str">
        <f>IF(INPUT_Du_lieu_nhan_vien!K93="","",INPUT_Du_lieu_nhan_vien!K93)</f>
        <v>Đại học</v>
      </c>
      <c r="V92" s="97" t="str">
        <f>IF(INPUT_Du_lieu_nhan_vien!M93="","",INPUT_Du_lieu_nhan_vien!M93)</f>
        <v>Xã hội học</v>
      </c>
      <c r="Y92" s="95">
        <f>IF(INPUT_Du_lieu_nhan_vien!AH93="","",INPUT_Du_lieu_nhan_vien!AH93)</f>
        <v>39953</v>
      </c>
      <c r="Z92" s="96">
        <f t="shared" si="10"/>
        <v>5</v>
      </c>
      <c r="AA92" s="96">
        <f t="shared" si="11"/>
        <v>2009</v>
      </c>
      <c r="AB92" s="95" t="str">
        <f>IF(INPUT_Du_lieu_nhan_vien!AM93="","",INPUT_Du_lieu_nhan_vien!AM93)</f>
        <v/>
      </c>
      <c r="AC92" s="96" t="str">
        <f t="shared" si="12"/>
        <v/>
      </c>
      <c r="AD92" s="96" t="str">
        <f t="shared" si="13"/>
        <v/>
      </c>
      <c r="AE92" s="96" t="str">
        <f>IF(INPUT_Du_lieu_nhan_vien!AJ93="","",INPUT_Du_lieu_nhan_vien!AJ93)</f>
        <v>Nghỉ khác</v>
      </c>
    </row>
    <row r="93" spans="1:31" ht="18.75" customHeight="1" x14ac:dyDescent="0.2">
      <c r="A93" s="91">
        <v>92</v>
      </c>
      <c r="B93" s="92">
        <f>INPUT_Du_lieu_nhan_vien!A94</f>
        <v>20069</v>
      </c>
      <c r="C93" s="93" t="str">
        <f>IF(INPUT_Du_lieu_nhan_vien!B94="","",INPUT_Du_lieu_nhan_vien!B94)</f>
        <v>Vũ Phương</v>
      </c>
      <c r="D93" s="93" t="str">
        <f>IF(INPUT_Du_lieu_nhan_vien!C94="","",INPUT_Du_lieu_nhan_vien!C94)</f>
        <v>Uyên</v>
      </c>
      <c r="E93" s="94" t="str">
        <f>IF(INPUT_Du_lieu_nhan_vien!D94="","",INPUT_Du_lieu_nhan_vien!D94)</f>
        <v>Nữ</v>
      </c>
      <c r="F93" s="95">
        <f>IF(INPUT_Du_lieu_nhan_vien!E94="","",INPUT_Du_lieu_nhan_vien!E94)</f>
        <v>30654</v>
      </c>
      <c r="G93" s="96">
        <f t="shared" si="7"/>
        <v>12</v>
      </c>
      <c r="H93" s="96">
        <f t="shared" si="8"/>
        <v>1983</v>
      </c>
      <c r="I93" s="96" t="str">
        <f>IF(INPUT_Du_lieu_nhan_vien!G94="","",INPUT_Du_lieu_nhan_vien!G94)</f>
        <v xml:space="preserve">Hà Nội </v>
      </c>
      <c r="J93" s="97" t="str">
        <f>IF(INPUT_Du_lieu_nhan_vien!H94="","",INPUT_Du_lieu_nhan_vien!H94)</f>
        <v>012255075</v>
      </c>
      <c r="K93" s="95">
        <f>IF(INPUT_Du_lieu_nhan_vien!I94="","",INPUT_Du_lieu_nhan_vien!I94)</f>
        <v>36334</v>
      </c>
      <c r="L93" s="96">
        <f t="shared" si="9"/>
        <v>6</v>
      </c>
      <c r="M93" s="96" t="str">
        <f>IF(INPUT_Du_lieu_nhan_vien!J94="","",INPUT_Du_lieu_nhan_vien!J94)</f>
        <v>Hà Nội</v>
      </c>
      <c r="N93" s="94" t="str">
        <f>IF(INPUT_Du_lieu_nhan_vien!O94="","",INPUT_Du_lieu_nhan_vien!O94)</f>
        <v>uyenvp@topica.edu.vn</v>
      </c>
      <c r="O93" s="96" t="str">
        <f>IF(INPUT_Du_lieu_nhan_vien!S94="","",INPUT_Du_lieu_nhan_vien!S94)</f>
        <v xml:space="preserve">40 Nhà Chung, Hoàn Kiếm, Hà Nội </v>
      </c>
      <c r="P93" s="94" t="str">
        <f>IF(INPUT_Du_lieu_nhan_vien!P94="","",INPUT_Du_lieu_nhan_vien!P94)</f>
        <v>04 6296 8304</v>
      </c>
      <c r="Q93" s="97" t="str">
        <f>IF(INPUT_Du_lieu_nhan_vien!Q94="","",INPUT_Du_lieu_nhan_vien!Q94)</f>
        <v>0988 901 141</v>
      </c>
      <c r="R93" s="96" t="str">
        <f>IF(INPUT_Du_lieu_nhan_vien!U94="","",INPUT_Du_lieu_nhan_vien!U94)</f>
        <v/>
      </c>
      <c r="S93" s="96" t="str">
        <f>IF(INPUT_Du_lieu_nhan_vien!W94="","",INPUT_Du_lieu_nhan_vien!W94)</f>
        <v/>
      </c>
      <c r="T93" s="97" t="str">
        <f>IF(INPUT_Du_lieu_nhan_vien!L94="","",INPUT_Du_lieu_nhan_vien!L94)</f>
        <v xml:space="preserve">CĐ Sư phạm Hà Nội </v>
      </c>
      <c r="U93" s="94" t="str">
        <f>IF(INPUT_Du_lieu_nhan_vien!K94="","",INPUT_Du_lieu_nhan_vien!K94)</f>
        <v>Cao đẳng</v>
      </c>
      <c r="V93" s="97" t="str">
        <f>IF(INPUT_Du_lieu_nhan_vien!M94="","",INPUT_Du_lieu_nhan_vien!M94)</f>
        <v>Mỹ thuật</v>
      </c>
      <c r="Y93" s="95">
        <f>IF(INPUT_Du_lieu_nhan_vien!AH94="","",INPUT_Du_lieu_nhan_vien!AH94)</f>
        <v>39953</v>
      </c>
      <c r="Z93" s="96">
        <f t="shared" si="10"/>
        <v>5</v>
      </c>
      <c r="AA93" s="96">
        <f t="shared" si="11"/>
        <v>2009</v>
      </c>
      <c r="AB93" s="95" t="str">
        <f>IF(INPUT_Du_lieu_nhan_vien!AM94="","",INPUT_Du_lieu_nhan_vien!AM94)</f>
        <v/>
      </c>
      <c r="AC93" s="96" t="str">
        <f t="shared" si="12"/>
        <v/>
      </c>
      <c r="AD93" s="96" t="str">
        <f t="shared" si="13"/>
        <v/>
      </c>
      <c r="AE93" s="96" t="str">
        <f>IF(INPUT_Du_lieu_nhan_vien!AJ94="","",INPUT_Du_lieu_nhan_vien!AJ94)</f>
        <v>Chính thức</v>
      </c>
    </row>
    <row r="94" spans="1:31" ht="18.75" customHeight="1" x14ac:dyDescent="0.2">
      <c r="A94" s="91">
        <v>93</v>
      </c>
      <c r="B94" s="92">
        <f>INPUT_Du_lieu_nhan_vien!A95</f>
        <v>20070</v>
      </c>
      <c r="C94" s="93" t="str">
        <f>IF(INPUT_Du_lieu_nhan_vien!B95="","",INPUT_Du_lieu_nhan_vien!B95)</f>
        <v>Lê Thị</v>
      </c>
      <c r="D94" s="93" t="str">
        <f>IF(INPUT_Du_lieu_nhan_vien!C95="","",INPUT_Du_lieu_nhan_vien!C95)</f>
        <v>Hạnh</v>
      </c>
      <c r="E94" s="94" t="str">
        <f>IF(INPUT_Du_lieu_nhan_vien!D95="","",INPUT_Du_lieu_nhan_vien!D95)</f>
        <v>Nữ</v>
      </c>
      <c r="F94" s="95">
        <f>IF(INPUT_Du_lieu_nhan_vien!E95="","",INPUT_Du_lieu_nhan_vien!E95)</f>
        <v>29283</v>
      </c>
      <c r="G94" s="96">
        <f t="shared" si="7"/>
        <v>3</v>
      </c>
      <c r="H94" s="96">
        <f t="shared" si="8"/>
        <v>1980</v>
      </c>
      <c r="I94" s="96" t="str">
        <f>IF(INPUT_Du_lieu_nhan_vien!G95="","",INPUT_Du_lieu_nhan_vien!G95)</f>
        <v xml:space="preserve">Hà Nội </v>
      </c>
      <c r="J94" s="97" t="str">
        <f>IF(INPUT_Du_lieu_nhan_vien!H95="","",INPUT_Du_lieu_nhan_vien!H95)</f>
        <v>12047332</v>
      </c>
      <c r="K94" s="95">
        <f>IF(INPUT_Du_lieu_nhan_vien!I95="","",INPUT_Du_lieu_nhan_vien!I95)</f>
        <v>35621</v>
      </c>
      <c r="L94" s="96">
        <f t="shared" si="9"/>
        <v>7</v>
      </c>
      <c r="M94" s="96" t="str">
        <f>IF(INPUT_Du_lieu_nhan_vien!J95="","",INPUT_Du_lieu_nhan_vien!J95)</f>
        <v>Hà Nội</v>
      </c>
      <c r="N94" s="94" t="str">
        <f>IF(INPUT_Du_lieu_nhan_vien!O95="","",INPUT_Du_lieu_nhan_vien!O95)</f>
        <v/>
      </c>
      <c r="O94" s="96" t="str">
        <f>IF(INPUT_Du_lieu_nhan_vien!S95="","",INPUT_Du_lieu_nhan_vien!S95)</f>
        <v xml:space="preserve">Lễ Pháp, Tiên Dương, Đông Anh, Hà Nội </v>
      </c>
      <c r="P94" s="94" t="str">
        <f>IF(INPUT_Du_lieu_nhan_vien!P95="","",INPUT_Du_lieu_nhan_vien!P95)</f>
        <v/>
      </c>
      <c r="Q94" s="97" t="str">
        <f>IF(INPUT_Du_lieu_nhan_vien!Q95="","",INPUT_Du_lieu_nhan_vien!Q95)</f>
        <v>094 656 1212</v>
      </c>
      <c r="R94" s="96" t="str">
        <f>IF(INPUT_Du_lieu_nhan_vien!U95="","",INPUT_Du_lieu_nhan_vien!U95)</f>
        <v/>
      </c>
      <c r="S94" s="96" t="str">
        <f>IF(INPUT_Du_lieu_nhan_vien!W95="","",INPUT_Du_lieu_nhan_vien!W95)</f>
        <v/>
      </c>
      <c r="T94" s="97" t="str">
        <f>IF(INPUT_Du_lieu_nhan_vien!L95="","",INPUT_Du_lieu_nhan_vien!L95)</f>
        <v>ĐH Bách Khoa Hà Nội</v>
      </c>
      <c r="U94" s="94" t="str">
        <f>IF(INPUT_Du_lieu_nhan_vien!K95="","",INPUT_Du_lieu_nhan_vien!K95)</f>
        <v>Đại học</v>
      </c>
      <c r="V94" s="97" t="str">
        <f>IF(INPUT_Du_lieu_nhan_vien!M95="","",INPUT_Du_lieu_nhan_vien!M95)</f>
        <v/>
      </c>
      <c r="Y94" s="95">
        <f>IF(INPUT_Du_lieu_nhan_vien!AH95="","",INPUT_Du_lieu_nhan_vien!AH95)</f>
        <v>39951</v>
      </c>
      <c r="Z94" s="96">
        <f t="shared" si="10"/>
        <v>5</v>
      </c>
      <c r="AA94" s="96">
        <f t="shared" si="11"/>
        <v>2009</v>
      </c>
      <c r="AB94" s="95" t="str">
        <f>IF(INPUT_Du_lieu_nhan_vien!AM95="","",INPUT_Du_lieu_nhan_vien!AM95)</f>
        <v/>
      </c>
      <c r="AC94" s="96" t="str">
        <f t="shared" si="12"/>
        <v/>
      </c>
      <c r="AD94" s="96" t="str">
        <f t="shared" si="13"/>
        <v/>
      </c>
      <c r="AE94" s="96" t="str">
        <f>IF(INPUT_Du_lieu_nhan_vien!AJ95="","",INPUT_Du_lieu_nhan_vien!AJ95)</f>
        <v>Nghỉ việc</v>
      </c>
    </row>
    <row r="95" spans="1:31" ht="18.75" customHeight="1" x14ac:dyDescent="0.2">
      <c r="A95" s="91">
        <v>94</v>
      </c>
      <c r="B95" s="92">
        <f>INPUT_Du_lieu_nhan_vien!A96</f>
        <v>20071</v>
      </c>
      <c r="C95" s="93" t="str">
        <f>IF(INPUT_Du_lieu_nhan_vien!B96="","",INPUT_Du_lieu_nhan_vien!B96)</f>
        <v>Phạm Bích</v>
      </c>
      <c r="D95" s="93" t="str">
        <f>IF(INPUT_Du_lieu_nhan_vien!C96="","",INPUT_Du_lieu_nhan_vien!C96)</f>
        <v>Ngân</v>
      </c>
      <c r="E95" s="94" t="str">
        <f>IF(INPUT_Du_lieu_nhan_vien!D96="","",INPUT_Du_lieu_nhan_vien!D96)</f>
        <v>Nữ</v>
      </c>
      <c r="F95" s="95" t="str">
        <f>IF(INPUT_Du_lieu_nhan_vien!E96="","",INPUT_Du_lieu_nhan_vien!E96)</f>
        <v/>
      </c>
      <c r="G95" s="96" t="str">
        <f t="shared" si="7"/>
        <v/>
      </c>
      <c r="H95" s="96" t="str">
        <f t="shared" si="8"/>
        <v/>
      </c>
      <c r="I95" s="96" t="str">
        <f>IF(INPUT_Du_lieu_nhan_vien!G96="","",INPUT_Du_lieu_nhan_vien!G96)</f>
        <v xml:space="preserve"> </v>
      </c>
      <c r="J95" s="97" t="str">
        <f>IF(INPUT_Du_lieu_nhan_vien!H96="","",INPUT_Du_lieu_nhan_vien!H96)</f>
        <v/>
      </c>
      <c r="K95" s="95" t="str">
        <f>IF(INPUT_Du_lieu_nhan_vien!I96="","",INPUT_Du_lieu_nhan_vien!I96)</f>
        <v/>
      </c>
      <c r="L95" s="96" t="str">
        <f t="shared" si="9"/>
        <v/>
      </c>
      <c r="M95" s="96" t="str">
        <f>IF(INPUT_Du_lieu_nhan_vien!J96="","",INPUT_Du_lieu_nhan_vien!J96)</f>
        <v/>
      </c>
      <c r="N95" s="94" t="str">
        <f>IF(INPUT_Du_lieu_nhan_vien!O96="","",INPUT_Du_lieu_nhan_vien!O96)</f>
        <v/>
      </c>
      <c r="O95" s="96" t="str">
        <f>IF(INPUT_Du_lieu_nhan_vien!S96="","",INPUT_Du_lieu_nhan_vien!S96)</f>
        <v xml:space="preserve"> </v>
      </c>
      <c r="P95" s="94" t="str">
        <f>IF(INPUT_Du_lieu_nhan_vien!P96="","",INPUT_Du_lieu_nhan_vien!P96)</f>
        <v/>
      </c>
      <c r="Q95" s="97" t="str">
        <f>IF(INPUT_Du_lieu_nhan_vien!Q96="","",INPUT_Du_lieu_nhan_vien!Q96)</f>
        <v/>
      </c>
      <c r="R95" s="96" t="str">
        <f>IF(INPUT_Du_lieu_nhan_vien!U96="","",INPUT_Du_lieu_nhan_vien!U96)</f>
        <v/>
      </c>
      <c r="S95" s="96" t="str">
        <f>IF(INPUT_Du_lieu_nhan_vien!W96="","",INPUT_Du_lieu_nhan_vien!W96)</f>
        <v/>
      </c>
      <c r="T95" s="97" t="str">
        <f>IF(INPUT_Du_lieu_nhan_vien!L96="","",INPUT_Du_lieu_nhan_vien!L96)</f>
        <v/>
      </c>
      <c r="U95" s="94" t="str">
        <f>IF(INPUT_Du_lieu_nhan_vien!K96="","",INPUT_Du_lieu_nhan_vien!K96)</f>
        <v/>
      </c>
      <c r="V95" s="97" t="str">
        <f>IF(INPUT_Du_lieu_nhan_vien!M96="","",INPUT_Du_lieu_nhan_vien!M96)</f>
        <v/>
      </c>
      <c r="Y95" s="95">
        <f>IF(INPUT_Du_lieu_nhan_vien!AH96="","",INPUT_Du_lieu_nhan_vien!AH96)</f>
        <v>39953</v>
      </c>
      <c r="Z95" s="96">
        <f t="shared" si="10"/>
        <v>5</v>
      </c>
      <c r="AA95" s="96">
        <f t="shared" si="11"/>
        <v>2009</v>
      </c>
      <c r="AB95" s="95" t="str">
        <f>IF(INPUT_Du_lieu_nhan_vien!AM96="","",INPUT_Du_lieu_nhan_vien!AM96)</f>
        <v/>
      </c>
      <c r="AC95" s="96" t="str">
        <f t="shared" si="12"/>
        <v/>
      </c>
      <c r="AD95" s="96" t="str">
        <f t="shared" si="13"/>
        <v/>
      </c>
      <c r="AE95" s="96" t="str">
        <f>IF(INPUT_Du_lieu_nhan_vien!AJ96="","",INPUT_Du_lieu_nhan_vien!AJ96)</f>
        <v>Nghỉ việc</v>
      </c>
    </row>
    <row r="96" spans="1:31" ht="18.75" customHeight="1" x14ac:dyDescent="0.2">
      <c r="A96" s="91">
        <v>95</v>
      </c>
      <c r="B96" s="92">
        <f>INPUT_Du_lieu_nhan_vien!A97</f>
        <v>20071.099999999999</v>
      </c>
      <c r="C96" s="93" t="str">
        <f>IF(INPUT_Du_lieu_nhan_vien!B97="","",INPUT_Du_lieu_nhan_vien!B97)</f>
        <v>Huỳnh Thị Thanh</v>
      </c>
      <c r="D96" s="93" t="str">
        <f>IF(INPUT_Du_lieu_nhan_vien!C97="","",INPUT_Du_lieu_nhan_vien!C97)</f>
        <v>Hà</v>
      </c>
      <c r="E96" s="94" t="str">
        <f>IF(INPUT_Du_lieu_nhan_vien!D97="","",INPUT_Du_lieu_nhan_vien!D97)</f>
        <v>Nữ</v>
      </c>
      <c r="F96" s="95" t="str">
        <f>IF(INPUT_Du_lieu_nhan_vien!E97="","",INPUT_Du_lieu_nhan_vien!E97)</f>
        <v/>
      </c>
      <c r="G96" s="96" t="str">
        <f t="shared" si="7"/>
        <v/>
      </c>
      <c r="H96" s="96" t="str">
        <f t="shared" si="8"/>
        <v/>
      </c>
      <c r="I96" s="96" t="str">
        <f>IF(INPUT_Du_lieu_nhan_vien!G97="","",INPUT_Du_lieu_nhan_vien!G97)</f>
        <v/>
      </c>
      <c r="J96" s="97" t="str">
        <f>IF(INPUT_Du_lieu_nhan_vien!H97="","",INPUT_Du_lieu_nhan_vien!H97)</f>
        <v/>
      </c>
      <c r="K96" s="95" t="str">
        <f>IF(INPUT_Du_lieu_nhan_vien!I97="","",INPUT_Du_lieu_nhan_vien!I97)</f>
        <v/>
      </c>
      <c r="L96" s="96" t="str">
        <f t="shared" si="9"/>
        <v/>
      </c>
      <c r="M96" s="96" t="str">
        <f>IF(INPUT_Du_lieu_nhan_vien!J97="","",INPUT_Du_lieu_nhan_vien!J97)</f>
        <v/>
      </c>
      <c r="N96" s="94">
        <f>IF(INPUT_Du_lieu_nhan_vien!O97="","",INPUT_Du_lieu_nhan_vien!O97)</f>
        <v>0</v>
      </c>
      <c r="O96" s="96" t="e">
        <f>IF(INPUT_Du_lieu_nhan_vien!S97="","",INPUT_Du_lieu_nhan_vien!S97)</f>
        <v>#N/A</v>
      </c>
      <c r="P96" s="94" t="str">
        <f>IF(INPUT_Du_lieu_nhan_vien!P97="","",INPUT_Du_lieu_nhan_vien!P97)</f>
        <v/>
      </c>
      <c r="Q96" s="97" t="str">
        <f>IF(INPUT_Du_lieu_nhan_vien!Q97="","",INPUT_Du_lieu_nhan_vien!Q97)</f>
        <v/>
      </c>
      <c r="R96" s="96" t="e">
        <f>IF(INPUT_Du_lieu_nhan_vien!U97="","",INPUT_Du_lieu_nhan_vien!U97)</f>
        <v>#N/A</v>
      </c>
      <c r="S96" s="96" t="e">
        <f>IF(INPUT_Du_lieu_nhan_vien!W97="","",INPUT_Du_lieu_nhan_vien!W97)</f>
        <v>#N/A</v>
      </c>
      <c r="T96" s="97" t="str">
        <f>IF(INPUT_Du_lieu_nhan_vien!L97="","",INPUT_Du_lieu_nhan_vien!L97)</f>
        <v/>
      </c>
      <c r="U96" s="94" t="str">
        <f>IF(INPUT_Du_lieu_nhan_vien!K97="","",INPUT_Du_lieu_nhan_vien!K97)</f>
        <v/>
      </c>
      <c r="V96" s="97">
        <f>IF(INPUT_Du_lieu_nhan_vien!M97="","",INPUT_Du_lieu_nhan_vien!M97)</f>
        <v>0</v>
      </c>
      <c r="Y96" s="95" t="str">
        <f>IF(INPUT_Du_lieu_nhan_vien!AH97="","",INPUT_Du_lieu_nhan_vien!AH97)</f>
        <v/>
      </c>
      <c r="Z96" s="96" t="str">
        <f t="shared" si="10"/>
        <v/>
      </c>
      <c r="AA96" s="96" t="str">
        <f t="shared" si="11"/>
        <v/>
      </c>
      <c r="AB96" s="95" t="str">
        <f>IF(INPUT_Du_lieu_nhan_vien!AM97="","",INPUT_Du_lieu_nhan_vien!AM97)</f>
        <v/>
      </c>
      <c r="AC96" s="96" t="str">
        <f t="shared" si="12"/>
        <v/>
      </c>
      <c r="AD96" s="96" t="str">
        <f t="shared" si="13"/>
        <v/>
      </c>
      <c r="AE96" s="96" t="str">
        <f>IF(INPUT_Du_lieu_nhan_vien!AJ97="","",INPUT_Du_lieu_nhan_vien!AJ97)</f>
        <v>Nghỉ việc</v>
      </c>
    </row>
    <row r="97" spans="1:31" ht="18.75" customHeight="1" x14ac:dyDescent="0.2">
      <c r="A97" s="91">
        <v>96</v>
      </c>
      <c r="B97" s="92">
        <f>INPUT_Du_lieu_nhan_vien!A98</f>
        <v>20072</v>
      </c>
      <c r="C97" s="93" t="str">
        <f>IF(INPUT_Du_lieu_nhan_vien!B98="","",INPUT_Du_lieu_nhan_vien!B98)</f>
        <v>Lê Thị Hoàng</v>
      </c>
      <c r="D97" s="93" t="str">
        <f>IF(INPUT_Du_lieu_nhan_vien!C98="","",INPUT_Du_lieu_nhan_vien!C98)</f>
        <v>Anh</v>
      </c>
      <c r="E97" s="94" t="str">
        <f>IF(INPUT_Du_lieu_nhan_vien!D98="","",INPUT_Du_lieu_nhan_vien!D98)</f>
        <v>Nữ</v>
      </c>
      <c r="F97" s="95">
        <f>IF(INPUT_Du_lieu_nhan_vien!E98="","",INPUT_Du_lieu_nhan_vien!E98)</f>
        <v>30391</v>
      </c>
      <c r="G97" s="96">
        <f t="shared" si="7"/>
        <v>3</v>
      </c>
      <c r="H97" s="96">
        <f t="shared" si="8"/>
        <v>1983</v>
      </c>
      <c r="I97" s="96" t="str">
        <f>IF(INPUT_Du_lieu_nhan_vien!G98="","",INPUT_Du_lieu_nhan_vien!G98)</f>
        <v xml:space="preserve">Thanh Hóa </v>
      </c>
      <c r="J97" s="97" t="str">
        <f>IF(INPUT_Du_lieu_nhan_vien!H98="","",INPUT_Du_lieu_nhan_vien!H98)</f>
        <v>172396112</v>
      </c>
      <c r="K97" s="95">
        <f>IF(INPUT_Du_lieu_nhan_vien!I98="","",INPUT_Du_lieu_nhan_vien!I98)</f>
        <v>37729</v>
      </c>
      <c r="L97" s="96">
        <f t="shared" si="9"/>
        <v>4</v>
      </c>
      <c r="M97" s="96" t="str">
        <f>IF(INPUT_Du_lieu_nhan_vien!J98="","",INPUT_Du_lieu_nhan_vien!J98)</f>
        <v>Thanh Hóa</v>
      </c>
      <c r="N97" s="94" t="str">
        <f>IF(INPUT_Du_lieu_nhan_vien!O98="","",INPUT_Du_lieu_nhan_vien!O98)</f>
        <v/>
      </c>
      <c r="O97" s="96" t="str">
        <f>IF(INPUT_Du_lieu_nhan_vien!S98="","",INPUT_Du_lieu_nhan_vien!S98)</f>
        <v xml:space="preserve">Thị trấn Hà Trung, huyện Hà Trung, tỉnh Thanh Hóa </v>
      </c>
      <c r="P97" s="94" t="str">
        <f>IF(INPUT_Du_lieu_nhan_vien!P98="","",INPUT_Du_lieu_nhan_vien!P98)</f>
        <v>08 239 3902</v>
      </c>
      <c r="Q97" s="97" t="str">
        <f>IF(INPUT_Du_lieu_nhan_vien!Q98="","",INPUT_Du_lieu_nhan_vien!Q98)</f>
        <v>098 988 9797</v>
      </c>
      <c r="R97" s="96" t="str">
        <f>IF(INPUT_Du_lieu_nhan_vien!U98="","",INPUT_Du_lieu_nhan_vien!U98)</f>
        <v/>
      </c>
      <c r="S97" s="96" t="str">
        <f>IF(INPUT_Du_lieu_nhan_vien!W98="","",INPUT_Du_lieu_nhan_vien!W98)</f>
        <v/>
      </c>
      <c r="T97" s="97" t="str">
        <f>IF(INPUT_Du_lieu_nhan_vien!L98="","",INPUT_Du_lieu_nhan_vien!L98)</f>
        <v>ĐH Dân Lập Đông Đô</v>
      </c>
      <c r="U97" s="94" t="str">
        <f>IF(INPUT_Du_lieu_nhan_vien!K98="","",INPUT_Du_lieu_nhan_vien!K98)</f>
        <v>Đại học</v>
      </c>
      <c r="V97" s="97" t="str">
        <f>IF(INPUT_Du_lieu_nhan_vien!M98="","",INPUT_Du_lieu_nhan_vien!M98)</f>
        <v/>
      </c>
      <c r="Y97" s="95" t="str">
        <f>IF(INPUT_Du_lieu_nhan_vien!AH98="","",INPUT_Du_lieu_nhan_vien!AH98)</f>
        <v/>
      </c>
      <c r="Z97" s="96" t="str">
        <f t="shared" si="10"/>
        <v/>
      </c>
      <c r="AA97" s="96" t="str">
        <f t="shared" si="11"/>
        <v/>
      </c>
      <c r="AB97" s="95" t="str">
        <f>IF(INPUT_Du_lieu_nhan_vien!AM98="","",INPUT_Du_lieu_nhan_vien!AM98)</f>
        <v/>
      </c>
      <c r="AC97" s="96" t="str">
        <f t="shared" si="12"/>
        <v/>
      </c>
      <c r="AD97" s="96" t="str">
        <f t="shared" si="13"/>
        <v/>
      </c>
      <c r="AE97" s="96" t="str">
        <f>IF(INPUT_Du_lieu_nhan_vien!AJ98="","",INPUT_Du_lieu_nhan_vien!AJ98)</f>
        <v>Nghỉ việc</v>
      </c>
    </row>
    <row r="98" spans="1:31" ht="18.75" customHeight="1" x14ac:dyDescent="0.2">
      <c r="A98" s="91">
        <v>97</v>
      </c>
      <c r="B98" s="92">
        <f>INPUT_Du_lieu_nhan_vien!A99</f>
        <v>20073</v>
      </c>
      <c r="C98" s="93" t="str">
        <f>IF(INPUT_Du_lieu_nhan_vien!B99="","",INPUT_Du_lieu_nhan_vien!B99)</f>
        <v>Trần Anh</v>
      </c>
      <c r="D98" s="93" t="str">
        <f>IF(INPUT_Du_lieu_nhan_vien!C99="","",INPUT_Du_lieu_nhan_vien!C99)</f>
        <v>Tuấn</v>
      </c>
      <c r="E98" s="94" t="str">
        <f>IF(INPUT_Du_lieu_nhan_vien!D99="","",INPUT_Du_lieu_nhan_vien!D99)</f>
        <v>Nam</v>
      </c>
      <c r="F98" s="95">
        <f>IF(INPUT_Du_lieu_nhan_vien!E99="","",INPUT_Du_lieu_nhan_vien!E99)</f>
        <v>30965</v>
      </c>
      <c r="G98" s="96">
        <f t="shared" si="7"/>
        <v>10</v>
      </c>
      <c r="H98" s="96">
        <f t="shared" si="8"/>
        <v>1984</v>
      </c>
      <c r="I98" s="96" t="str">
        <f>IF(INPUT_Du_lieu_nhan_vien!G99="","",INPUT_Du_lieu_nhan_vien!G99)</f>
        <v xml:space="preserve">Phú Thọ </v>
      </c>
      <c r="J98" s="97" t="str">
        <f>IF(INPUT_Du_lieu_nhan_vien!H99="","",INPUT_Du_lieu_nhan_vien!H99)</f>
        <v>131227061</v>
      </c>
      <c r="K98" s="95">
        <f>IF(INPUT_Du_lieu_nhan_vien!I99="","",INPUT_Du_lieu_nhan_vien!I99)</f>
        <v>36584</v>
      </c>
      <c r="L98" s="96">
        <f t="shared" si="9"/>
        <v>2</v>
      </c>
      <c r="M98" s="96" t="str">
        <f>IF(INPUT_Du_lieu_nhan_vien!J99="","",INPUT_Du_lieu_nhan_vien!J99)</f>
        <v>Phú Thọ</v>
      </c>
      <c r="N98" s="94" t="str">
        <f>IF(INPUT_Du_lieu_nhan_vien!O99="","",INPUT_Du_lieu_nhan_vien!O99)</f>
        <v>tuanta@topica.edu.vn</v>
      </c>
      <c r="O98" s="96" t="str">
        <f>IF(INPUT_Du_lieu_nhan_vien!S99="","",INPUT_Du_lieu_nhan_vien!S99)</f>
        <v xml:space="preserve">Khu 6, Thị Trấn Phong Châu, Phù Ninh, Phú Thọ </v>
      </c>
      <c r="P98" s="94" t="str">
        <f>IF(INPUT_Du_lieu_nhan_vien!P99="","",INPUT_Du_lieu_nhan_vien!P99)</f>
        <v>0210 3761 334</v>
      </c>
      <c r="Q98" s="97" t="str">
        <f>IF(INPUT_Du_lieu_nhan_vien!Q99="","",INPUT_Du_lieu_nhan_vien!Q99)</f>
        <v>0987 927 006</v>
      </c>
      <c r="R98" s="96" t="str">
        <f>IF(INPUT_Du_lieu_nhan_vien!U99="","",INPUT_Du_lieu_nhan_vien!U99)</f>
        <v/>
      </c>
      <c r="S98" s="96" t="str">
        <f>IF(INPUT_Du_lieu_nhan_vien!W99="","",INPUT_Du_lieu_nhan_vien!W99)</f>
        <v/>
      </c>
      <c r="T98" s="97" t="str">
        <f>IF(INPUT_Du_lieu_nhan_vien!L99="","",INPUT_Du_lieu_nhan_vien!L99)</f>
        <v>ĐH Sư phạm Hà Nội</v>
      </c>
      <c r="U98" s="94" t="str">
        <f>IF(INPUT_Du_lieu_nhan_vien!K99="","",INPUT_Du_lieu_nhan_vien!K99)</f>
        <v>Đại học</v>
      </c>
      <c r="V98" s="97" t="str">
        <f>IF(INPUT_Du_lieu_nhan_vien!M99="","",INPUT_Du_lieu_nhan_vien!M99)</f>
        <v/>
      </c>
      <c r="Y98" s="95" t="str">
        <f>IF(INPUT_Du_lieu_nhan_vien!AH99="","",INPUT_Du_lieu_nhan_vien!AH99)</f>
        <v/>
      </c>
      <c r="Z98" s="96" t="str">
        <f t="shared" si="10"/>
        <v/>
      </c>
      <c r="AA98" s="96" t="str">
        <f t="shared" si="11"/>
        <v/>
      </c>
      <c r="AB98" s="95" t="str">
        <f>IF(INPUT_Du_lieu_nhan_vien!AM99="","",INPUT_Du_lieu_nhan_vien!AM99)</f>
        <v/>
      </c>
      <c r="AC98" s="96" t="str">
        <f t="shared" si="12"/>
        <v/>
      </c>
      <c r="AD98" s="96" t="str">
        <f t="shared" si="13"/>
        <v/>
      </c>
      <c r="AE98" s="96" t="str">
        <f>IF(INPUT_Du_lieu_nhan_vien!AJ99="","",INPUT_Du_lieu_nhan_vien!AJ99)</f>
        <v>Nghỉ việc</v>
      </c>
    </row>
    <row r="99" spans="1:31" ht="18.75" customHeight="1" x14ac:dyDescent="0.2">
      <c r="A99" s="91">
        <v>98</v>
      </c>
      <c r="B99" s="92">
        <f>INPUT_Du_lieu_nhan_vien!A100</f>
        <v>20074</v>
      </c>
      <c r="C99" s="93" t="str">
        <f>IF(INPUT_Du_lieu_nhan_vien!B100="","",INPUT_Du_lieu_nhan_vien!B100)</f>
        <v>Võ Thị Khánh</v>
      </c>
      <c r="D99" s="93" t="str">
        <f>IF(INPUT_Du_lieu_nhan_vien!C100="","",INPUT_Du_lieu_nhan_vien!C100)</f>
        <v>Ngọc</v>
      </c>
      <c r="E99" s="94" t="str">
        <f>IF(INPUT_Du_lieu_nhan_vien!D100="","",INPUT_Du_lieu_nhan_vien!D100)</f>
        <v>Nữ</v>
      </c>
      <c r="F99" s="95" t="str">
        <f>IF(INPUT_Du_lieu_nhan_vien!E100="","",INPUT_Du_lieu_nhan_vien!E100)</f>
        <v>07/07/1985</v>
      </c>
      <c r="G99" s="96">
        <f t="shared" si="7"/>
        <v>7</v>
      </c>
      <c r="H99" s="96">
        <f t="shared" si="8"/>
        <v>1985</v>
      </c>
      <c r="I99" s="96" t="str">
        <f>IF(INPUT_Du_lieu_nhan_vien!G100="","",INPUT_Du_lieu_nhan_vien!G100)</f>
        <v>Quảng Ngãi</v>
      </c>
      <c r="J99" s="97" t="str">
        <f>IF(INPUT_Du_lieu_nhan_vien!H100="","",INPUT_Du_lieu_nhan_vien!H100)</f>
        <v>212218422</v>
      </c>
      <c r="K99" s="95">
        <f>IF(INPUT_Du_lieu_nhan_vien!I100="","",INPUT_Du_lieu_nhan_vien!I100)</f>
        <v>37054</v>
      </c>
      <c r="L99" s="96">
        <f t="shared" si="9"/>
        <v>6</v>
      </c>
      <c r="M99" s="96" t="str">
        <f>IF(INPUT_Du_lieu_nhan_vien!J100="","",INPUT_Du_lieu_nhan_vien!J100)</f>
        <v>Quảng Ngãi</v>
      </c>
      <c r="N99" s="94" t="str">
        <f>IF(INPUT_Du_lieu_nhan_vien!O100="","",INPUT_Du_lieu_nhan_vien!O100)</f>
        <v>ngocvtk@topica.edu.vn</v>
      </c>
      <c r="O99" s="96" t="str">
        <f>IF(INPUT_Du_lieu_nhan_vien!S100="","",INPUT_Du_lieu_nhan_vien!S100)</f>
        <v>Trà Xuân, Trà Bồng, Quảng Ngãi</v>
      </c>
      <c r="P99" s="94" t="str">
        <f>IF(INPUT_Du_lieu_nhan_vien!P100="","",INPUT_Du_lieu_nhan_vien!P100)</f>
        <v/>
      </c>
      <c r="Q99" s="97" t="str">
        <f>IF(INPUT_Du_lieu_nhan_vien!Q100="","",INPUT_Du_lieu_nhan_vien!Q100)</f>
        <v>0978 412 246</v>
      </c>
      <c r="R99" s="96" t="str">
        <f>IF(INPUT_Du_lieu_nhan_vien!U100="","",INPUT_Du_lieu_nhan_vien!U100)</f>
        <v>Trần Quốc Việt</v>
      </c>
      <c r="S99" s="96" t="str">
        <f>IF(INPUT_Du_lieu_nhan_vien!W100="","",INPUT_Du_lieu_nhan_vien!W100)</f>
        <v>0908 224 047</v>
      </c>
      <c r="T99" s="97" t="str">
        <f>IF(INPUT_Du_lieu_nhan_vien!L100="","",INPUT_Du_lieu_nhan_vien!L100)</f>
        <v>CĐ Kinh Tế Đối Ngoại HCM</v>
      </c>
      <c r="U99" s="94" t="str">
        <f>IF(INPUT_Du_lieu_nhan_vien!K100="","",INPUT_Du_lieu_nhan_vien!K100)</f>
        <v>CĐ</v>
      </c>
      <c r="V99" s="97">
        <f>IF(INPUT_Du_lieu_nhan_vien!M100="","",INPUT_Du_lieu_nhan_vien!M100)</f>
        <v>0</v>
      </c>
      <c r="Y99" s="95" t="str">
        <f>IF(INPUT_Du_lieu_nhan_vien!AH100="","",INPUT_Du_lieu_nhan_vien!AH100)</f>
        <v/>
      </c>
      <c r="Z99" s="96" t="str">
        <f t="shared" si="10"/>
        <v/>
      </c>
      <c r="AA99" s="96" t="str">
        <f t="shared" si="11"/>
        <v/>
      </c>
      <c r="AB99" s="95">
        <f>IF(INPUT_Du_lieu_nhan_vien!AM100="","",INPUT_Du_lieu_nhan_vien!AM100)</f>
        <v>40781</v>
      </c>
      <c r="AC99" s="96">
        <f t="shared" si="12"/>
        <v>8</v>
      </c>
      <c r="AD99" s="96">
        <f t="shared" si="13"/>
        <v>2011</v>
      </c>
      <c r="AE99" s="96" t="str">
        <f>IF(INPUT_Du_lieu_nhan_vien!AJ100="","",INPUT_Du_lieu_nhan_vien!AJ100)</f>
        <v>Nghỉ việc</v>
      </c>
    </row>
    <row r="100" spans="1:31" ht="18.75" customHeight="1" x14ac:dyDescent="0.2">
      <c r="A100" s="91">
        <v>99</v>
      </c>
      <c r="B100" s="92">
        <f>INPUT_Du_lieu_nhan_vien!A101</f>
        <v>20075</v>
      </c>
      <c r="C100" s="93" t="str">
        <f>IF(INPUT_Du_lieu_nhan_vien!B101="","",INPUT_Du_lieu_nhan_vien!B101)</f>
        <v>Nguyễn Thị Thiên</v>
      </c>
      <c r="D100" s="93" t="str">
        <f>IF(INPUT_Du_lieu_nhan_vien!C101="","",INPUT_Du_lieu_nhan_vien!C101)</f>
        <v>Thanh</v>
      </c>
      <c r="E100" s="94" t="str">
        <f>IF(INPUT_Du_lieu_nhan_vien!D101="","",INPUT_Du_lieu_nhan_vien!D101)</f>
        <v>Nữ</v>
      </c>
      <c r="F100" s="95">
        <f>IF(INPUT_Du_lieu_nhan_vien!E101="","",INPUT_Du_lieu_nhan_vien!E101)</f>
        <v>31907</v>
      </c>
      <c r="G100" s="96">
        <f t="shared" si="7"/>
        <v>5</v>
      </c>
      <c r="H100" s="96">
        <f t="shared" si="8"/>
        <v>1987</v>
      </c>
      <c r="I100" s="96" t="str">
        <f>IF(INPUT_Du_lieu_nhan_vien!G101="","",INPUT_Du_lieu_nhan_vien!G101)</f>
        <v>HCM</v>
      </c>
      <c r="J100" s="97" t="str">
        <f>IF(INPUT_Du_lieu_nhan_vien!H101="","",INPUT_Du_lieu_nhan_vien!H101)</f>
        <v>023918447</v>
      </c>
      <c r="K100" s="95">
        <f>IF(INPUT_Du_lieu_nhan_vien!I101="","",INPUT_Du_lieu_nhan_vien!I101)</f>
        <v>37064</v>
      </c>
      <c r="L100" s="96">
        <f t="shared" si="9"/>
        <v>6</v>
      </c>
      <c r="M100" s="96" t="str">
        <f>IF(INPUT_Du_lieu_nhan_vien!J101="","",INPUT_Du_lieu_nhan_vien!J101)</f>
        <v>HCM</v>
      </c>
      <c r="N100" s="94" t="str">
        <f>IF(INPUT_Du_lieu_nhan_vien!O101="","",INPUT_Du_lieu_nhan_vien!O101)</f>
        <v>thanhntt@topica.edu.vn</v>
      </c>
      <c r="O100" s="96" t="str">
        <f>IF(INPUT_Du_lieu_nhan_vien!S101="","",INPUT_Du_lieu_nhan_vien!S101)</f>
        <v>176/14 Hậu Giang P6 Q6 Tphcm</v>
      </c>
      <c r="P100" s="94" t="str">
        <f>IF(INPUT_Du_lieu_nhan_vien!P101="","",INPUT_Du_lieu_nhan_vien!P101)</f>
        <v/>
      </c>
      <c r="Q100" s="97" t="str">
        <f>IF(INPUT_Du_lieu_nhan_vien!Q101="","",INPUT_Du_lieu_nhan_vien!Q101)</f>
        <v>0979 197 941</v>
      </c>
      <c r="R100" s="96" t="str">
        <f>IF(INPUT_Du_lieu_nhan_vien!U101="","",INPUT_Du_lieu_nhan_vien!U101)</f>
        <v>Nguyễn Thị Thắm</v>
      </c>
      <c r="S100" s="96" t="str">
        <f>IF(INPUT_Du_lieu_nhan_vien!W101="","",INPUT_Du_lieu_nhan_vien!W101)</f>
        <v>0986 099 949</v>
      </c>
      <c r="T100" s="97" t="str">
        <f>IF(INPUT_Du_lieu_nhan_vien!L101="","",INPUT_Du_lieu_nhan_vien!L101)</f>
        <v>ĐH Tài Chính Prketing</v>
      </c>
      <c r="U100" s="94" t="str">
        <f>IF(INPUT_Du_lieu_nhan_vien!K101="","",INPUT_Du_lieu_nhan_vien!K101)</f>
        <v>ĐH</v>
      </c>
      <c r="V100" s="97">
        <f>IF(INPUT_Du_lieu_nhan_vien!M101="","",INPUT_Du_lieu_nhan_vien!M101)</f>
        <v>0</v>
      </c>
      <c r="Y100" s="95" t="str">
        <f>IF(INPUT_Du_lieu_nhan_vien!AH101="","",INPUT_Du_lieu_nhan_vien!AH101)</f>
        <v/>
      </c>
      <c r="Z100" s="96" t="str">
        <f t="shared" si="10"/>
        <v/>
      </c>
      <c r="AA100" s="96" t="str">
        <f t="shared" si="11"/>
        <v/>
      </c>
      <c r="AB100" s="95">
        <f>IF(INPUT_Du_lieu_nhan_vien!AM101="","",INPUT_Du_lieu_nhan_vien!AM101)</f>
        <v>41153</v>
      </c>
      <c r="AC100" s="96">
        <f t="shared" si="12"/>
        <v>9</v>
      </c>
      <c r="AD100" s="96">
        <f t="shared" si="13"/>
        <v>2012</v>
      </c>
      <c r="AE100" s="96" t="str">
        <f>IF(INPUT_Du_lieu_nhan_vien!AJ101="","",INPUT_Du_lieu_nhan_vien!AJ101)</f>
        <v>Nghỉ việc</v>
      </c>
    </row>
    <row r="101" spans="1:31" ht="18.75" customHeight="1" x14ac:dyDescent="0.2">
      <c r="A101" s="91">
        <v>100</v>
      </c>
      <c r="B101" s="92">
        <f>INPUT_Du_lieu_nhan_vien!A102</f>
        <v>20076</v>
      </c>
      <c r="C101" s="93" t="str">
        <f>IF(INPUT_Du_lieu_nhan_vien!B102="","",INPUT_Du_lieu_nhan_vien!B102)</f>
        <v>Huỳnh Thu</v>
      </c>
      <c r="D101" s="93" t="str">
        <f>IF(INPUT_Du_lieu_nhan_vien!C102="","",INPUT_Du_lieu_nhan_vien!C102)</f>
        <v>Hà</v>
      </c>
      <c r="E101" s="94" t="str">
        <f>IF(INPUT_Du_lieu_nhan_vien!D102="","",INPUT_Du_lieu_nhan_vien!D102)</f>
        <v>Nữ</v>
      </c>
      <c r="F101" s="95">
        <f>IF(INPUT_Du_lieu_nhan_vien!E102="","",INPUT_Du_lieu_nhan_vien!E102)</f>
        <v>31300</v>
      </c>
      <c r="G101" s="96">
        <f t="shared" si="7"/>
        <v>9</v>
      </c>
      <c r="H101" s="96">
        <f t="shared" si="8"/>
        <v>1985</v>
      </c>
      <c r="I101" s="96" t="str">
        <f>IF(INPUT_Du_lieu_nhan_vien!G102="","",INPUT_Du_lieu_nhan_vien!G102)</f>
        <v xml:space="preserve">Kiên Giang </v>
      </c>
      <c r="J101" s="97" t="str">
        <f>IF(INPUT_Du_lieu_nhan_vien!H102="","",INPUT_Du_lieu_nhan_vien!H102)</f>
        <v>371121962</v>
      </c>
      <c r="K101" s="95">
        <f>IF(INPUT_Du_lieu_nhan_vien!I102="","",INPUT_Du_lieu_nhan_vien!I102)</f>
        <v>37692</v>
      </c>
      <c r="L101" s="96">
        <f t="shared" si="9"/>
        <v>3</v>
      </c>
      <c r="M101" s="96" t="str">
        <f>IF(INPUT_Du_lieu_nhan_vien!J102="","",INPUT_Du_lieu_nhan_vien!J102)</f>
        <v>Kiên Giang</v>
      </c>
      <c r="N101" s="94" t="str">
        <f>IF(INPUT_Du_lieu_nhan_vien!O102="","",INPUT_Du_lieu_nhan_vien!O102)</f>
        <v/>
      </c>
      <c r="O101" s="96" t="str">
        <f>IF(INPUT_Du_lieu_nhan_vien!S102="","",INPUT_Du_lieu_nhan_vien!S102)</f>
        <v xml:space="preserve">Ấp Xuân Đông, xã Thới Quản, huyện Gò Quao, Kiên Giang </v>
      </c>
      <c r="P101" s="94" t="str">
        <f>IF(INPUT_Du_lieu_nhan_vien!P102="","",INPUT_Du_lieu_nhan_vien!P102)</f>
        <v/>
      </c>
      <c r="Q101" s="97" t="str">
        <f>IF(INPUT_Du_lieu_nhan_vien!Q102="","",INPUT_Du_lieu_nhan_vien!Q102)</f>
        <v>090 690 4919</v>
      </c>
      <c r="R101" s="96" t="str">
        <f>IF(INPUT_Du_lieu_nhan_vien!U102="","",INPUT_Du_lieu_nhan_vien!U102)</f>
        <v/>
      </c>
      <c r="S101" s="96" t="str">
        <f>IF(INPUT_Du_lieu_nhan_vien!W102="","",INPUT_Du_lieu_nhan_vien!W102)</f>
        <v/>
      </c>
      <c r="T101" s="97" t="str">
        <f>IF(INPUT_Du_lieu_nhan_vien!L102="","",INPUT_Du_lieu_nhan_vien!L102)</f>
        <v>ĐH Nông Lâm HCM</v>
      </c>
      <c r="U101" s="94" t="str">
        <f>IF(INPUT_Du_lieu_nhan_vien!K102="","",INPUT_Du_lieu_nhan_vien!K102)</f>
        <v>Đại học</v>
      </c>
      <c r="V101" s="97" t="str">
        <f>IF(INPUT_Du_lieu_nhan_vien!M102="","",INPUT_Du_lieu_nhan_vien!M102)</f>
        <v/>
      </c>
      <c r="Y101" s="95">
        <f>IF(INPUT_Du_lieu_nhan_vien!AH102="","",INPUT_Du_lieu_nhan_vien!AH102)</f>
        <v>39960</v>
      </c>
      <c r="Z101" s="96">
        <f t="shared" si="10"/>
        <v>5</v>
      </c>
      <c r="AA101" s="96">
        <f t="shared" si="11"/>
        <v>2009</v>
      </c>
      <c r="AB101" s="95">
        <f>IF(INPUT_Du_lieu_nhan_vien!AM102="","",INPUT_Du_lieu_nhan_vien!AM102)</f>
        <v>39995</v>
      </c>
      <c r="AC101" s="96">
        <f t="shared" si="12"/>
        <v>7</v>
      </c>
      <c r="AD101" s="96">
        <f t="shared" si="13"/>
        <v>2009</v>
      </c>
      <c r="AE101" s="96" t="str">
        <f>IF(INPUT_Du_lieu_nhan_vien!AJ102="","",INPUT_Du_lieu_nhan_vien!AJ102)</f>
        <v>Nghỉ việc</v>
      </c>
    </row>
    <row r="102" spans="1:31" ht="18.75" customHeight="1" x14ac:dyDescent="0.2">
      <c r="A102" s="91">
        <v>101</v>
      </c>
      <c r="B102" s="92">
        <f>INPUT_Du_lieu_nhan_vien!A103</f>
        <v>20077</v>
      </c>
      <c r="C102" s="93" t="str">
        <f>IF(INPUT_Du_lieu_nhan_vien!B103="","",INPUT_Du_lieu_nhan_vien!B103)</f>
        <v>Nguyễn Thị Thu</v>
      </c>
      <c r="D102" s="93" t="str">
        <f>IF(INPUT_Du_lieu_nhan_vien!C103="","",INPUT_Du_lieu_nhan_vien!C103)</f>
        <v>Hà</v>
      </c>
      <c r="E102" s="94" t="str">
        <f>IF(INPUT_Du_lieu_nhan_vien!D103="","",INPUT_Du_lieu_nhan_vien!D103)</f>
        <v>Nữ</v>
      </c>
      <c r="F102" s="95">
        <f>IF(INPUT_Du_lieu_nhan_vien!E103="","",INPUT_Du_lieu_nhan_vien!E103)</f>
        <v>30534</v>
      </c>
      <c r="G102" s="96">
        <f t="shared" si="7"/>
        <v>8</v>
      </c>
      <c r="H102" s="96">
        <f t="shared" si="8"/>
        <v>1983</v>
      </c>
      <c r="I102" s="96" t="str">
        <f>IF(INPUT_Du_lieu_nhan_vien!G103="","",INPUT_Du_lieu_nhan_vien!G103)</f>
        <v xml:space="preserve">Thái Bình </v>
      </c>
      <c r="J102" s="97" t="str">
        <f>IF(INPUT_Du_lieu_nhan_vien!H103="","",INPUT_Du_lieu_nhan_vien!H103)</f>
        <v>151355205</v>
      </c>
      <c r="K102" s="95">
        <f>IF(INPUT_Du_lieu_nhan_vien!I103="","",INPUT_Du_lieu_nhan_vien!I103)</f>
        <v>35896</v>
      </c>
      <c r="L102" s="96">
        <f t="shared" si="9"/>
        <v>4</v>
      </c>
      <c r="M102" s="96" t="str">
        <f>IF(INPUT_Du_lieu_nhan_vien!J103="","",INPUT_Du_lieu_nhan_vien!J103)</f>
        <v>Thái Bình</v>
      </c>
      <c r="N102" s="94" t="str">
        <f>IF(INPUT_Du_lieu_nhan_vien!O103="","",INPUT_Du_lieu_nhan_vien!O103)</f>
        <v>hantt@topica.edu.vn</v>
      </c>
      <c r="O102" s="96" t="str">
        <f>IF(INPUT_Du_lieu_nhan_vien!S103="","",INPUT_Du_lieu_nhan_vien!S103)</f>
        <v xml:space="preserve">Số Nhà 01, Ngõ 291, Tổ 22, Phường Bồ Xuyên, Thái Bình </v>
      </c>
      <c r="P102" s="94" t="str">
        <f>IF(INPUT_Du_lieu_nhan_vien!P103="","",INPUT_Du_lieu_nhan_vien!P103)</f>
        <v/>
      </c>
      <c r="Q102" s="97" t="str">
        <f>IF(INPUT_Du_lieu_nhan_vien!Q103="","",INPUT_Du_lieu_nhan_vien!Q103)</f>
        <v>0904 328 586</v>
      </c>
      <c r="R102" s="96" t="str">
        <f>IF(INPUT_Du_lieu_nhan_vien!U103="","",INPUT_Du_lieu_nhan_vien!U103)</f>
        <v/>
      </c>
      <c r="S102" s="96" t="str">
        <f>IF(INPUT_Du_lieu_nhan_vien!W103="","",INPUT_Du_lieu_nhan_vien!W103)</f>
        <v/>
      </c>
      <c r="T102" s="97" t="str">
        <f>IF(INPUT_Du_lieu_nhan_vien!L103="","",INPUT_Du_lieu_nhan_vien!L103)</f>
        <v>ĐH Dân Lập Đông Đô</v>
      </c>
      <c r="U102" s="94" t="str">
        <f>IF(INPUT_Du_lieu_nhan_vien!K103="","",INPUT_Du_lieu_nhan_vien!K103)</f>
        <v>Đại học</v>
      </c>
      <c r="V102" s="97" t="str">
        <f>IF(INPUT_Du_lieu_nhan_vien!M103="","",INPUT_Du_lieu_nhan_vien!M103)</f>
        <v>Quản trị kinh doanh</v>
      </c>
      <c r="Y102" s="95">
        <f>IF(INPUT_Du_lieu_nhan_vien!AH103="","",INPUT_Du_lieu_nhan_vien!AH103)</f>
        <v>39965</v>
      </c>
      <c r="Z102" s="96">
        <f t="shared" si="10"/>
        <v>6</v>
      </c>
      <c r="AA102" s="96">
        <f t="shared" si="11"/>
        <v>2009</v>
      </c>
      <c r="AB102" s="95">
        <f>IF(INPUT_Du_lieu_nhan_vien!AM103="","",INPUT_Du_lieu_nhan_vien!AM103)</f>
        <v>41353</v>
      </c>
      <c r="AC102" s="96">
        <f t="shared" si="12"/>
        <v>3</v>
      </c>
      <c r="AD102" s="96">
        <f t="shared" si="13"/>
        <v>2013</v>
      </c>
      <c r="AE102" s="96" t="str">
        <f>IF(INPUT_Du_lieu_nhan_vien!AJ103="","",INPUT_Du_lieu_nhan_vien!AJ103)</f>
        <v>Nghỉ việc</v>
      </c>
    </row>
    <row r="103" spans="1:31" ht="18.75" customHeight="1" x14ac:dyDescent="0.2">
      <c r="A103" s="91">
        <v>102</v>
      </c>
      <c r="B103" s="92">
        <f>INPUT_Du_lieu_nhan_vien!A104</f>
        <v>20078</v>
      </c>
      <c r="C103" s="93" t="str">
        <f>IF(INPUT_Du_lieu_nhan_vien!B104="","",INPUT_Du_lieu_nhan_vien!B104)</f>
        <v>Võ Thị</v>
      </c>
      <c r="D103" s="93" t="str">
        <f>IF(INPUT_Du_lieu_nhan_vien!C104="","",INPUT_Du_lieu_nhan_vien!C104)</f>
        <v>Lành</v>
      </c>
      <c r="E103" s="94" t="str">
        <f>IF(INPUT_Du_lieu_nhan_vien!D104="","",INPUT_Du_lieu_nhan_vien!D104)</f>
        <v>Nữ</v>
      </c>
      <c r="F103" s="95">
        <f>IF(INPUT_Du_lieu_nhan_vien!E104="","",INPUT_Du_lieu_nhan_vien!E104)</f>
        <v>31026</v>
      </c>
      <c r="G103" s="96">
        <f t="shared" si="7"/>
        <v>12</v>
      </c>
      <c r="H103" s="96">
        <f t="shared" si="8"/>
        <v>1984</v>
      </c>
      <c r="I103" s="96" t="str">
        <f>IF(INPUT_Du_lieu_nhan_vien!G104="","",INPUT_Du_lieu_nhan_vien!G104)</f>
        <v xml:space="preserve">Quảng Trị </v>
      </c>
      <c r="J103" s="97" t="str">
        <f>IF(INPUT_Du_lieu_nhan_vien!H104="","",INPUT_Du_lieu_nhan_vien!H104)</f>
        <v>197151784</v>
      </c>
      <c r="K103" s="95">
        <f>IF(INPUT_Du_lieu_nhan_vien!I104="","",INPUT_Du_lieu_nhan_vien!I104)</f>
        <v>37009</v>
      </c>
      <c r="L103" s="96">
        <f t="shared" si="9"/>
        <v>4</v>
      </c>
      <c r="M103" s="96" t="str">
        <f>IF(INPUT_Du_lieu_nhan_vien!J104="","",INPUT_Du_lieu_nhan_vien!J104)</f>
        <v>Quảng Trị</v>
      </c>
      <c r="N103" s="94" t="str">
        <f>IF(INPUT_Du_lieu_nhan_vien!O104="","",INPUT_Du_lieu_nhan_vien!O104)</f>
        <v>lanhvt@topica.edu.vn</v>
      </c>
      <c r="O103" s="96" t="str">
        <f>IF(INPUT_Du_lieu_nhan_vien!S104="","",INPUT_Du_lieu_nhan_vien!S104)</f>
        <v xml:space="preserve">Pri Thái, Gio Pri,gio Linh, Quảng Trị </v>
      </c>
      <c r="P103" s="94" t="str">
        <f>IF(INPUT_Du_lieu_nhan_vien!P104="","",INPUT_Du_lieu_nhan_vien!P104)</f>
        <v/>
      </c>
      <c r="Q103" s="97" t="str">
        <f>IF(INPUT_Du_lieu_nhan_vien!Q104="","",INPUT_Du_lieu_nhan_vien!Q104)</f>
        <v>01223 681 333</v>
      </c>
      <c r="R103" s="96" t="str">
        <f>IF(INPUT_Du_lieu_nhan_vien!U104="","",INPUT_Du_lieu_nhan_vien!U104)</f>
        <v/>
      </c>
      <c r="S103" s="96" t="str">
        <f>IF(INPUT_Du_lieu_nhan_vien!W104="","",INPUT_Du_lieu_nhan_vien!W104)</f>
        <v/>
      </c>
      <c r="T103" s="97" t="str">
        <f>IF(INPUT_Du_lieu_nhan_vien!L104="","",INPUT_Du_lieu_nhan_vien!L104)</f>
        <v>ĐH Sư Phạm HCM</v>
      </c>
      <c r="U103" s="94" t="str">
        <f>IF(INPUT_Du_lieu_nhan_vien!K104="","",INPUT_Du_lieu_nhan_vien!K104)</f>
        <v>Đại học</v>
      </c>
      <c r="V103" s="97" t="str">
        <f>IF(INPUT_Du_lieu_nhan_vien!M104="","",INPUT_Du_lieu_nhan_vien!M104)</f>
        <v>Sư phạm tâm lý và giáo dục học</v>
      </c>
      <c r="Y103" s="95">
        <f>IF(INPUT_Du_lieu_nhan_vien!AH104="","",INPUT_Du_lieu_nhan_vien!AH104)</f>
        <v>39965</v>
      </c>
      <c r="Z103" s="96">
        <f t="shared" si="10"/>
        <v>6</v>
      </c>
      <c r="AA103" s="96">
        <f t="shared" si="11"/>
        <v>2009</v>
      </c>
      <c r="AB103" s="95" t="str">
        <f>IF(INPUT_Du_lieu_nhan_vien!AM104="","",INPUT_Du_lieu_nhan_vien!AM104)</f>
        <v/>
      </c>
      <c r="AC103" s="96" t="str">
        <f t="shared" si="12"/>
        <v/>
      </c>
      <c r="AD103" s="96" t="str">
        <f t="shared" si="13"/>
        <v/>
      </c>
      <c r="AE103" s="96" t="str">
        <f>IF(INPUT_Du_lieu_nhan_vien!AJ104="","",INPUT_Du_lieu_nhan_vien!AJ104)</f>
        <v>Nghỉ khác</v>
      </c>
    </row>
    <row r="104" spans="1:31" ht="18.75" customHeight="1" x14ac:dyDescent="0.2">
      <c r="A104" s="91">
        <v>103</v>
      </c>
      <c r="B104" s="92">
        <f>INPUT_Du_lieu_nhan_vien!A105</f>
        <v>20079</v>
      </c>
      <c r="C104" s="93" t="str">
        <f>IF(INPUT_Du_lieu_nhan_vien!B105="","",INPUT_Du_lieu_nhan_vien!B105)</f>
        <v>Trương Thị</v>
      </c>
      <c r="D104" s="93" t="str">
        <f>IF(INPUT_Du_lieu_nhan_vien!C105="","",INPUT_Du_lieu_nhan_vien!C105)</f>
        <v>Hòa</v>
      </c>
      <c r="E104" s="94" t="str">
        <f>IF(INPUT_Du_lieu_nhan_vien!D105="","",INPUT_Du_lieu_nhan_vien!D105)</f>
        <v>Nữ</v>
      </c>
      <c r="F104" s="95">
        <f>IF(INPUT_Du_lieu_nhan_vien!E105="","",INPUT_Du_lieu_nhan_vien!E105)</f>
        <v>31941</v>
      </c>
      <c r="G104" s="96">
        <f t="shared" si="7"/>
        <v>6</v>
      </c>
      <c r="H104" s="96">
        <f t="shared" si="8"/>
        <v>1987</v>
      </c>
      <c r="I104" s="96" t="str">
        <f>IF(INPUT_Du_lieu_nhan_vien!G105="","",INPUT_Du_lieu_nhan_vien!G105)</f>
        <v xml:space="preserve">Hòa Bình </v>
      </c>
      <c r="J104" s="97" t="str">
        <f>IF(INPUT_Du_lieu_nhan_vien!H105="","",INPUT_Du_lieu_nhan_vien!H105)</f>
        <v>162857898</v>
      </c>
      <c r="K104" s="95">
        <f>IF(INPUT_Du_lieu_nhan_vien!I105="","",INPUT_Du_lieu_nhan_vien!I105)</f>
        <v>39283</v>
      </c>
      <c r="L104" s="96">
        <f t="shared" si="9"/>
        <v>7</v>
      </c>
      <c r="M104" s="96" t="str">
        <f>IF(INPUT_Du_lieu_nhan_vien!J105="","",INPUT_Du_lieu_nhan_vien!J105)</f>
        <v>Nam Định</v>
      </c>
      <c r="N104" s="94" t="str">
        <f>IF(INPUT_Du_lieu_nhan_vien!O105="","",INPUT_Du_lieu_nhan_vien!O105)</f>
        <v/>
      </c>
      <c r="O104" s="96" t="str">
        <f>IF(INPUT_Du_lieu_nhan_vien!S105="","",INPUT_Du_lieu_nhan_vien!S105)</f>
        <v xml:space="preserve">Trực Thái- Trực Ninh- Nam Định </v>
      </c>
      <c r="P104" s="94" t="str">
        <f>IF(INPUT_Du_lieu_nhan_vien!P105="","",INPUT_Du_lieu_nhan_vien!P105)</f>
        <v/>
      </c>
      <c r="Q104" s="97" t="str">
        <f>IF(INPUT_Du_lieu_nhan_vien!Q105="","",INPUT_Du_lieu_nhan_vien!Q105)</f>
        <v>094 439 9369</v>
      </c>
      <c r="R104" s="96" t="str">
        <f>IF(INPUT_Du_lieu_nhan_vien!U105="","",INPUT_Du_lieu_nhan_vien!U105)</f>
        <v/>
      </c>
      <c r="S104" s="96" t="str">
        <f>IF(INPUT_Du_lieu_nhan_vien!W105="","",INPUT_Du_lieu_nhan_vien!W105)</f>
        <v/>
      </c>
      <c r="T104" s="97" t="str">
        <f>IF(INPUT_Du_lieu_nhan_vien!L105="","",INPUT_Du_lieu_nhan_vien!L105)</f>
        <v>ĐH Thương Mại</v>
      </c>
      <c r="U104" s="94" t="str">
        <f>IF(INPUT_Du_lieu_nhan_vien!K105="","",INPUT_Du_lieu_nhan_vien!K105)</f>
        <v>Đại học</v>
      </c>
      <c r="V104" s="97" t="str">
        <f>IF(INPUT_Du_lieu_nhan_vien!M105="","",INPUT_Du_lieu_nhan_vien!M105)</f>
        <v/>
      </c>
      <c r="Y104" s="95" t="str">
        <f>IF(INPUT_Du_lieu_nhan_vien!AH105="","",INPUT_Du_lieu_nhan_vien!AH105)</f>
        <v/>
      </c>
      <c r="Z104" s="96" t="str">
        <f t="shared" si="10"/>
        <v/>
      </c>
      <c r="AA104" s="96" t="str">
        <f t="shared" si="11"/>
        <v/>
      </c>
      <c r="AB104" s="95" t="str">
        <f>IF(INPUT_Du_lieu_nhan_vien!AM105="","",INPUT_Du_lieu_nhan_vien!AM105)</f>
        <v/>
      </c>
      <c r="AC104" s="96" t="str">
        <f t="shared" si="12"/>
        <v/>
      </c>
      <c r="AD104" s="96" t="str">
        <f t="shared" si="13"/>
        <v/>
      </c>
      <c r="AE104" s="96" t="str">
        <f>IF(INPUT_Du_lieu_nhan_vien!AJ105="","",INPUT_Du_lieu_nhan_vien!AJ105)</f>
        <v>Nghỉ việc</v>
      </c>
    </row>
    <row r="105" spans="1:31" ht="18.75" customHeight="1" x14ac:dyDescent="0.2">
      <c r="A105" s="91">
        <v>104</v>
      </c>
      <c r="B105" s="92">
        <f>INPUT_Du_lieu_nhan_vien!A106</f>
        <v>20080</v>
      </c>
      <c r="C105" s="93" t="str">
        <f>IF(INPUT_Du_lieu_nhan_vien!B106="","",INPUT_Du_lieu_nhan_vien!B106)</f>
        <v>Nguyễn Thị</v>
      </c>
      <c r="D105" s="93" t="str">
        <f>IF(INPUT_Du_lieu_nhan_vien!C106="","",INPUT_Du_lieu_nhan_vien!C106)</f>
        <v>Dung</v>
      </c>
      <c r="E105" s="94" t="str">
        <f>IF(INPUT_Du_lieu_nhan_vien!D106="","",INPUT_Du_lieu_nhan_vien!D106)</f>
        <v>Nữ</v>
      </c>
      <c r="F105" s="95">
        <f>IF(INPUT_Du_lieu_nhan_vien!E106="","",INPUT_Du_lieu_nhan_vien!E106)</f>
        <v>28784</v>
      </c>
      <c r="G105" s="96">
        <f t="shared" si="7"/>
        <v>10</v>
      </c>
      <c r="H105" s="96">
        <f t="shared" si="8"/>
        <v>1978</v>
      </c>
      <c r="I105" s="96" t="str">
        <f>IF(INPUT_Du_lieu_nhan_vien!G106="","",INPUT_Du_lieu_nhan_vien!G106)</f>
        <v xml:space="preserve">Hà Nội </v>
      </c>
      <c r="J105" s="97" t="str">
        <f>IF(INPUT_Du_lieu_nhan_vien!H106="","",INPUT_Du_lieu_nhan_vien!H106)</f>
        <v>011932611</v>
      </c>
      <c r="K105" s="95">
        <f>IF(INPUT_Du_lieu_nhan_vien!I106="","",INPUT_Du_lieu_nhan_vien!I106)</f>
        <v>38517</v>
      </c>
      <c r="L105" s="96">
        <f t="shared" si="9"/>
        <v>6</v>
      </c>
      <c r="M105" s="96" t="str">
        <f>IF(INPUT_Du_lieu_nhan_vien!J106="","",INPUT_Du_lieu_nhan_vien!J106)</f>
        <v>Hà Nội</v>
      </c>
      <c r="N105" s="94" t="str">
        <f>IF(INPUT_Du_lieu_nhan_vien!O106="","",INPUT_Du_lieu_nhan_vien!O106)</f>
        <v/>
      </c>
      <c r="O105" s="96" t="str">
        <f>IF(INPUT_Du_lieu_nhan_vien!S106="","",INPUT_Du_lieu_nhan_vien!S106)</f>
        <v xml:space="preserve">23 Bát Sứ, Hoàn Kiếm, HN </v>
      </c>
      <c r="P105" s="94" t="str">
        <f>IF(INPUT_Du_lieu_nhan_vien!P106="","",INPUT_Du_lieu_nhan_vien!P106)</f>
        <v>04 2 210 8651</v>
      </c>
      <c r="Q105" s="97" t="str">
        <f>IF(INPUT_Du_lieu_nhan_vien!Q106="","",INPUT_Du_lieu_nhan_vien!Q106)</f>
        <v>090 629 4521</v>
      </c>
      <c r="R105" s="96" t="str">
        <f>IF(INPUT_Du_lieu_nhan_vien!U106="","",INPUT_Du_lieu_nhan_vien!U106)</f>
        <v/>
      </c>
      <c r="S105" s="96" t="str">
        <f>IF(INPUT_Du_lieu_nhan_vien!W106="","",INPUT_Du_lieu_nhan_vien!W106)</f>
        <v/>
      </c>
      <c r="T105" s="97" t="str">
        <f>IF(INPUT_Du_lieu_nhan_vien!L106="","",INPUT_Du_lieu_nhan_vien!L106)</f>
        <v>ĐH Quốc gia Hà Nội</v>
      </c>
      <c r="U105" s="94" t="str">
        <f>IF(INPUT_Du_lieu_nhan_vien!K106="","",INPUT_Du_lieu_nhan_vien!K106)</f>
        <v>Đại học</v>
      </c>
      <c r="V105" s="97" t="str">
        <f>IF(INPUT_Du_lieu_nhan_vien!M106="","",INPUT_Du_lieu_nhan_vien!M106)</f>
        <v/>
      </c>
      <c r="Y105" s="95" t="str">
        <f>IF(INPUT_Du_lieu_nhan_vien!AH106="","",INPUT_Du_lieu_nhan_vien!AH106)</f>
        <v/>
      </c>
      <c r="Z105" s="96" t="str">
        <f t="shared" si="10"/>
        <v/>
      </c>
      <c r="AA105" s="96" t="str">
        <f t="shared" si="11"/>
        <v/>
      </c>
      <c r="AB105" s="95" t="str">
        <f>IF(INPUT_Du_lieu_nhan_vien!AM106="","",INPUT_Du_lieu_nhan_vien!AM106)</f>
        <v/>
      </c>
      <c r="AC105" s="96" t="str">
        <f t="shared" si="12"/>
        <v/>
      </c>
      <c r="AD105" s="96" t="str">
        <f t="shared" si="13"/>
        <v/>
      </c>
      <c r="AE105" s="96" t="str">
        <f>IF(INPUT_Du_lieu_nhan_vien!AJ106="","",INPUT_Du_lieu_nhan_vien!AJ106)</f>
        <v>Nghỉ việc</v>
      </c>
    </row>
    <row r="106" spans="1:31" ht="18.75" customHeight="1" x14ac:dyDescent="0.2">
      <c r="A106" s="91">
        <v>105</v>
      </c>
      <c r="B106" s="92">
        <f>INPUT_Du_lieu_nhan_vien!A107</f>
        <v>20081</v>
      </c>
      <c r="C106" s="93" t="str">
        <f>IF(INPUT_Du_lieu_nhan_vien!B107="","",INPUT_Du_lieu_nhan_vien!B107)</f>
        <v>Đinh Trần Thị Kim</v>
      </c>
      <c r="D106" s="93" t="str">
        <f>IF(INPUT_Du_lieu_nhan_vien!C107="","",INPUT_Du_lieu_nhan_vien!C107)</f>
        <v>Quyến</v>
      </c>
      <c r="E106" s="94" t="str">
        <f>IF(INPUT_Du_lieu_nhan_vien!D107="","",INPUT_Du_lieu_nhan_vien!D107)</f>
        <v>Nữ</v>
      </c>
      <c r="F106" s="95">
        <f>IF(INPUT_Du_lieu_nhan_vien!E107="","",INPUT_Du_lieu_nhan_vien!E107)</f>
        <v>31540</v>
      </c>
      <c r="G106" s="96">
        <f t="shared" si="7"/>
        <v>5</v>
      </c>
      <c r="H106" s="96">
        <f t="shared" si="8"/>
        <v>1986</v>
      </c>
      <c r="I106" s="96" t="str">
        <f>IF(INPUT_Du_lieu_nhan_vien!G107="","",INPUT_Du_lieu_nhan_vien!G107)</f>
        <v xml:space="preserve">Đồng Nai </v>
      </c>
      <c r="J106" s="97" t="str">
        <f>IF(INPUT_Du_lieu_nhan_vien!H107="","",INPUT_Du_lieu_nhan_vien!H107)</f>
        <v>271784475</v>
      </c>
      <c r="K106" s="95">
        <f>IF(INPUT_Du_lieu_nhan_vien!I107="","",INPUT_Du_lieu_nhan_vien!I107)</f>
        <v>39367</v>
      </c>
      <c r="L106" s="96">
        <f t="shared" si="9"/>
        <v>10</v>
      </c>
      <c r="M106" s="96" t="str">
        <f>IF(INPUT_Du_lieu_nhan_vien!J107="","",INPUT_Du_lieu_nhan_vien!J107)</f>
        <v>Đồng Nai</v>
      </c>
      <c r="N106" s="94" t="str">
        <f>IF(INPUT_Du_lieu_nhan_vien!O107="","",INPUT_Du_lieu_nhan_vien!O107)</f>
        <v>quyendtk@topica.edu.vn</v>
      </c>
      <c r="O106" s="96" t="str">
        <f>IF(INPUT_Du_lieu_nhan_vien!S107="","",INPUT_Du_lieu_nhan_vien!S107)</f>
        <v xml:space="preserve">Bạch Lâm, Gia Tân 2, Thống Nhất, Đồng Nai </v>
      </c>
      <c r="P106" s="94" t="str">
        <f>IF(INPUT_Du_lieu_nhan_vien!P107="","",INPUT_Du_lieu_nhan_vien!P107)</f>
        <v/>
      </c>
      <c r="Q106" s="97" t="str">
        <f>IF(INPUT_Du_lieu_nhan_vien!Q107="","",INPUT_Du_lieu_nhan_vien!Q107)</f>
        <v>0972 304 446</v>
      </c>
      <c r="R106" s="96" t="str">
        <f>IF(INPUT_Du_lieu_nhan_vien!U107="","",INPUT_Du_lieu_nhan_vien!U107)</f>
        <v/>
      </c>
      <c r="S106" s="96" t="str">
        <f>IF(INPUT_Du_lieu_nhan_vien!W107="","",INPUT_Du_lieu_nhan_vien!W107)</f>
        <v/>
      </c>
      <c r="T106" s="97" t="str">
        <f>IF(INPUT_Du_lieu_nhan_vien!L107="","",INPUT_Du_lieu_nhan_vien!L107)</f>
        <v>TC Du Lịch Và Khách Sạn HCM</v>
      </c>
      <c r="U106" s="94" t="str">
        <f>IF(INPUT_Du_lieu_nhan_vien!K107="","",INPUT_Du_lieu_nhan_vien!K107)</f>
        <v>Trung cấp</v>
      </c>
      <c r="V106" s="97" t="str">
        <f>IF(INPUT_Du_lieu_nhan_vien!M107="","",INPUT_Du_lieu_nhan_vien!M107)</f>
        <v/>
      </c>
      <c r="Y106" s="95">
        <f>IF(INPUT_Du_lieu_nhan_vien!AH107="","",INPUT_Du_lieu_nhan_vien!AH107)</f>
        <v>39997</v>
      </c>
      <c r="Z106" s="96">
        <f t="shared" si="10"/>
        <v>7</v>
      </c>
      <c r="AA106" s="96">
        <f t="shared" si="11"/>
        <v>2009</v>
      </c>
      <c r="AB106" s="95">
        <f>IF(INPUT_Du_lieu_nhan_vien!AM107="","",INPUT_Du_lieu_nhan_vien!AM107)</f>
        <v>40767</v>
      </c>
      <c r="AC106" s="96">
        <f t="shared" si="12"/>
        <v>8</v>
      </c>
      <c r="AD106" s="96">
        <f t="shared" si="13"/>
        <v>2011</v>
      </c>
      <c r="AE106" s="96" t="str">
        <f>IF(INPUT_Du_lieu_nhan_vien!AJ107="","",INPUT_Du_lieu_nhan_vien!AJ107)</f>
        <v>Nghỉ việc</v>
      </c>
    </row>
    <row r="107" spans="1:31" ht="18.75" customHeight="1" x14ac:dyDescent="0.2">
      <c r="A107" s="91">
        <v>106</v>
      </c>
      <c r="B107" s="92">
        <f>INPUT_Du_lieu_nhan_vien!A108</f>
        <v>20082</v>
      </c>
      <c r="C107" s="93" t="str">
        <f>IF(INPUT_Du_lieu_nhan_vien!B108="","",INPUT_Du_lieu_nhan_vien!B108)</f>
        <v>Nguyễn Vũ Bảo</v>
      </c>
      <c r="D107" s="93" t="str">
        <f>IF(INPUT_Du_lieu_nhan_vien!C108="","",INPUT_Du_lieu_nhan_vien!C108)</f>
        <v>Trâm</v>
      </c>
      <c r="E107" s="94" t="str">
        <f>IF(INPUT_Du_lieu_nhan_vien!D108="","",INPUT_Du_lieu_nhan_vien!D108)</f>
        <v>Nữ</v>
      </c>
      <c r="F107" s="95" t="str">
        <f>IF(INPUT_Du_lieu_nhan_vien!E108="","",INPUT_Du_lieu_nhan_vien!E108)</f>
        <v/>
      </c>
      <c r="G107" s="96" t="str">
        <f t="shared" si="7"/>
        <v/>
      </c>
      <c r="H107" s="96" t="str">
        <f t="shared" si="8"/>
        <v/>
      </c>
      <c r="I107" s="96" t="str">
        <f>IF(INPUT_Du_lieu_nhan_vien!G108="","",INPUT_Du_lieu_nhan_vien!G108)</f>
        <v xml:space="preserve"> </v>
      </c>
      <c r="J107" s="97" t="str">
        <f>IF(INPUT_Du_lieu_nhan_vien!H108="","",INPUT_Du_lieu_nhan_vien!H108)</f>
        <v/>
      </c>
      <c r="K107" s="95" t="str">
        <f>IF(INPUT_Du_lieu_nhan_vien!I108="","",INPUT_Du_lieu_nhan_vien!I108)</f>
        <v/>
      </c>
      <c r="L107" s="96" t="str">
        <f t="shared" si="9"/>
        <v/>
      </c>
      <c r="M107" s="96" t="str">
        <f>IF(INPUT_Du_lieu_nhan_vien!J108="","",INPUT_Du_lieu_nhan_vien!J108)</f>
        <v/>
      </c>
      <c r="N107" s="94" t="str">
        <f>IF(INPUT_Du_lieu_nhan_vien!O108="","",INPUT_Du_lieu_nhan_vien!O108)</f>
        <v/>
      </c>
      <c r="O107" s="96" t="str">
        <f>IF(INPUT_Du_lieu_nhan_vien!S108="","",INPUT_Du_lieu_nhan_vien!S108)</f>
        <v xml:space="preserve"> </v>
      </c>
      <c r="P107" s="94" t="str">
        <f>IF(INPUT_Du_lieu_nhan_vien!P108="","",INPUT_Du_lieu_nhan_vien!P108)</f>
        <v/>
      </c>
      <c r="Q107" s="97" t="str">
        <f>IF(INPUT_Du_lieu_nhan_vien!Q108="","",INPUT_Du_lieu_nhan_vien!Q108)</f>
        <v/>
      </c>
      <c r="R107" s="96" t="str">
        <f>IF(INPUT_Du_lieu_nhan_vien!U108="","",INPUT_Du_lieu_nhan_vien!U108)</f>
        <v/>
      </c>
      <c r="S107" s="96" t="str">
        <f>IF(INPUT_Du_lieu_nhan_vien!W108="","",INPUT_Du_lieu_nhan_vien!W108)</f>
        <v/>
      </c>
      <c r="T107" s="97" t="str">
        <f>IF(INPUT_Du_lieu_nhan_vien!L108="","",INPUT_Du_lieu_nhan_vien!L108)</f>
        <v/>
      </c>
      <c r="U107" s="94" t="str">
        <f>IF(INPUT_Du_lieu_nhan_vien!K108="","",INPUT_Du_lieu_nhan_vien!K108)</f>
        <v>Cao đẳng</v>
      </c>
      <c r="V107" s="97" t="str">
        <f>IF(INPUT_Du_lieu_nhan_vien!M108="","",INPUT_Du_lieu_nhan_vien!M108)</f>
        <v/>
      </c>
      <c r="Y107" s="95" t="str">
        <f>IF(INPUT_Du_lieu_nhan_vien!AH108="","",INPUT_Du_lieu_nhan_vien!AH108)</f>
        <v/>
      </c>
      <c r="Z107" s="96" t="str">
        <f t="shared" si="10"/>
        <v/>
      </c>
      <c r="AA107" s="96" t="str">
        <f t="shared" si="11"/>
        <v/>
      </c>
      <c r="AB107" s="95" t="str">
        <f>IF(INPUT_Du_lieu_nhan_vien!AM108="","",INPUT_Du_lieu_nhan_vien!AM108)</f>
        <v/>
      </c>
      <c r="AC107" s="96" t="str">
        <f t="shared" si="12"/>
        <v/>
      </c>
      <c r="AD107" s="96" t="str">
        <f t="shared" si="13"/>
        <v/>
      </c>
      <c r="AE107" s="96" t="str">
        <f>IF(INPUT_Du_lieu_nhan_vien!AJ108="","",INPUT_Du_lieu_nhan_vien!AJ108)</f>
        <v>Nghỉ việc</v>
      </c>
    </row>
    <row r="108" spans="1:31" ht="18.75" customHeight="1" x14ac:dyDescent="0.2">
      <c r="A108" s="91">
        <v>107</v>
      </c>
      <c r="B108" s="92">
        <f>INPUT_Du_lieu_nhan_vien!A109</f>
        <v>20083</v>
      </c>
      <c r="C108" s="93" t="str">
        <f>IF(INPUT_Du_lieu_nhan_vien!B109="","",INPUT_Du_lieu_nhan_vien!B109)</f>
        <v>Lê Đức</v>
      </c>
      <c r="D108" s="93" t="str">
        <f>IF(INPUT_Du_lieu_nhan_vien!C109="","",INPUT_Du_lieu_nhan_vien!C109)</f>
        <v>Trung</v>
      </c>
      <c r="E108" s="94" t="str">
        <f>IF(INPUT_Du_lieu_nhan_vien!D109="","",INPUT_Du_lieu_nhan_vien!D109)</f>
        <v>Nam</v>
      </c>
      <c r="F108" s="95">
        <f>IF(INPUT_Du_lieu_nhan_vien!E109="","",INPUT_Du_lieu_nhan_vien!E109)</f>
        <v>31622</v>
      </c>
      <c r="G108" s="96">
        <f t="shared" si="7"/>
        <v>7</v>
      </c>
      <c r="H108" s="96">
        <f t="shared" si="8"/>
        <v>1986</v>
      </c>
      <c r="I108" s="96" t="str">
        <f>IF(INPUT_Du_lieu_nhan_vien!G109="","",INPUT_Du_lieu_nhan_vien!G109)</f>
        <v xml:space="preserve">Gia Lai </v>
      </c>
      <c r="J108" s="97" t="str">
        <f>IF(INPUT_Du_lieu_nhan_vien!H109="","",INPUT_Du_lieu_nhan_vien!H109)</f>
        <v>230640274</v>
      </c>
      <c r="K108" s="95">
        <f>IF(INPUT_Du_lieu_nhan_vien!I109="","",INPUT_Du_lieu_nhan_vien!I109)</f>
        <v>37154</v>
      </c>
      <c r="L108" s="96">
        <f t="shared" si="9"/>
        <v>9</v>
      </c>
      <c r="M108" s="96" t="str">
        <f>IF(INPUT_Du_lieu_nhan_vien!J109="","",INPUT_Du_lieu_nhan_vien!J109)</f>
        <v>Gia Lai</v>
      </c>
      <c r="N108" s="94" t="str">
        <f>IF(INPUT_Du_lieu_nhan_vien!O109="","",INPUT_Du_lieu_nhan_vien!O109)</f>
        <v>trungld@topica.edu.vn</v>
      </c>
      <c r="O108" s="96" t="str">
        <f>IF(INPUT_Du_lieu_nhan_vien!S109="","",INPUT_Du_lieu_nhan_vien!S109)</f>
        <v xml:space="preserve">Thôn 1 Xã Dun Chư Sê, Gia Lai </v>
      </c>
      <c r="P108" s="94" t="str">
        <f>IF(INPUT_Du_lieu_nhan_vien!P109="","",INPUT_Du_lieu_nhan_vien!P109)</f>
        <v/>
      </c>
      <c r="Q108" s="97" t="str">
        <f>IF(INPUT_Du_lieu_nhan_vien!Q109="","",INPUT_Du_lieu_nhan_vien!Q109)</f>
        <v>0906 757 417</v>
      </c>
      <c r="R108" s="96" t="str">
        <f>IF(INPUT_Du_lieu_nhan_vien!U109="","",INPUT_Du_lieu_nhan_vien!U109)</f>
        <v/>
      </c>
      <c r="S108" s="96" t="str">
        <f>IF(INPUT_Du_lieu_nhan_vien!W109="","",INPUT_Du_lieu_nhan_vien!W109)</f>
        <v/>
      </c>
      <c r="T108" s="97" t="str">
        <f>IF(INPUT_Du_lieu_nhan_vien!L109="","",INPUT_Du_lieu_nhan_vien!L109)</f>
        <v>CĐ Kinh Tế Kỹ Thuật Công Nghiệp I Hà Nội</v>
      </c>
      <c r="U108" s="94" t="str">
        <f>IF(INPUT_Du_lieu_nhan_vien!K109="","",INPUT_Du_lieu_nhan_vien!K109)</f>
        <v>Cao đẳng</v>
      </c>
      <c r="V108" s="97" t="str">
        <f>IF(INPUT_Du_lieu_nhan_vien!M109="","",INPUT_Du_lieu_nhan_vien!M109)</f>
        <v/>
      </c>
      <c r="Y108" s="95">
        <f>IF(INPUT_Du_lieu_nhan_vien!AH109="","",INPUT_Du_lieu_nhan_vien!AH109)</f>
        <v>39965</v>
      </c>
      <c r="Z108" s="96">
        <f t="shared" si="10"/>
        <v>6</v>
      </c>
      <c r="AA108" s="96">
        <f t="shared" si="11"/>
        <v>2009</v>
      </c>
      <c r="AB108" s="95" t="str">
        <f>IF(INPUT_Du_lieu_nhan_vien!AM109="","",INPUT_Du_lieu_nhan_vien!AM109)</f>
        <v/>
      </c>
      <c r="AC108" s="96" t="str">
        <f t="shared" si="12"/>
        <v/>
      </c>
      <c r="AD108" s="96" t="str">
        <f t="shared" si="13"/>
        <v/>
      </c>
      <c r="AE108" s="96" t="str">
        <f>IF(INPUT_Du_lieu_nhan_vien!AJ109="","",INPUT_Du_lieu_nhan_vien!AJ109)</f>
        <v>Chính thức</v>
      </c>
    </row>
    <row r="109" spans="1:31" ht="18.75" customHeight="1" x14ac:dyDescent="0.2">
      <c r="A109" s="91">
        <v>108</v>
      </c>
      <c r="B109" s="92">
        <f>INPUT_Du_lieu_nhan_vien!A110</f>
        <v>20084</v>
      </c>
      <c r="C109" s="93" t="str">
        <f>IF(INPUT_Du_lieu_nhan_vien!B110="","",INPUT_Du_lieu_nhan_vien!B110)</f>
        <v>Nguyễn Kim Đức</v>
      </c>
      <c r="D109" s="93" t="str">
        <f>IF(INPUT_Du_lieu_nhan_vien!C110="","",INPUT_Du_lieu_nhan_vien!C110)</f>
        <v>Anh</v>
      </c>
      <c r="E109" s="94" t="str">
        <f>IF(INPUT_Du_lieu_nhan_vien!D110="","",INPUT_Du_lieu_nhan_vien!D110)</f>
        <v>Nam</v>
      </c>
      <c r="F109" s="95">
        <f>IF(INPUT_Du_lieu_nhan_vien!E110="","",INPUT_Du_lieu_nhan_vien!E110)</f>
        <v>31753</v>
      </c>
      <c r="G109" s="96">
        <f t="shared" si="7"/>
        <v>12</v>
      </c>
      <c r="H109" s="96">
        <f t="shared" si="8"/>
        <v>1986</v>
      </c>
      <c r="I109" s="96" t="str">
        <f>IF(INPUT_Du_lieu_nhan_vien!G110="","",INPUT_Du_lieu_nhan_vien!G110)</f>
        <v xml:space="preserve"> </v>
      </c>
      <c r="J109" s="97" t="str">
        <f>IF(INPUT_Du_lieu_nhan_vien!H110="","",INPUT_Du_lieu_nhan_vien!H110)</f>
        <v/>
      </c>
      <c r="K109" s="95" t="str">
        <f>IF(INPUT_Du_lieu_nhan_vien!I110="","",INPUT_Du_lieu_nhan_vien!I110)</f>
        <v/>
      </c>
      <c r="L109" s="96" t="str">
        <f t="shared" si="9"/>
        <v/>
      </c>
      <c r="M109" s="96" t="str">
        <f>IF(INPUT_Du_lieu_nhan_vien!J110="","",INPUT_Du_lieu_nhan_vien!J110)</f>
        <v/>
      </c>
      <c r="N109" s="94" t="str">
        <f>IF(INPUT_Du_lieu_nhan_vien!O110="","",INPUT_Du_lieu_nhan_vien!O110)</f>
        <v/>
      </c>
      <c r="O109" s="96" t="str">
        <f>IF(INPUT_Du_lieu_nhan_vien!S110="","",INPUT_Du_lieu_nhan_vien!S110)</f>
        <v xml:space="preserve"> </v>
      </c>
      <c r="P109" s="94" t="str">
        <f>IF(INPUT_Du_lieu_nhan_vien!P110="","",INPUT_Du_lieu_nhan_vien!P110)</f>
        <v/>
      </c>
      <c r="Q109" s="97" t="str">
        <f>IF(INPUT_Du_lieu_nhan_vien!Q110="","",INPUT_Du_lieu_nhan_vien!Q110)</f>
        <v/>
      </c>
      <c r="R109" s="96" t="str">
        <f>IF(INPUT_Du_lieu_nhan_vien!U110="","",INPUT_Du_lieu_nhan_vien!U110)</f>
        <v/>
      </c>
      <c r="S109" s="96" t="str">
        <f>IF(INPUT_Du_lieu_nhan_vien!W110="","",INPUT_Du_lieu_nhan_vien!W110)</f>
        <v/>
      </c>
      <c r="T109" s="97" t="str">
        <f>IF(INPUT_Du_lieu_nhan_vien!L110="","",INPUT_Du_lieu_nhan_vien!L110)</f>
        <v/>
      </c>
      <c r="U109" s="94" t="str">
        <f>IF(INPUT_Du_lieu_nhan_vien!K110="","",INPUT_Du_lieu_nhan_vien!K110)</f>
        <v>Đại học</v>
      </c>
      <c r="V109" s="97" t="str">
        <f>IF(INPUT_Du_lieu_nhan_vien!M110="","",INPUT_Du_lieu_nhan_vien!M110)</f>
        <v/>
      </c>
      <c r="Y109" s="95" t="str">
        <f>IF(INPUT_Du_lieu_nhan_vien!AH110="","",INPUT_Du_lieu_nhan_vien!AH110)</f>
        <v/>
      </c>
      <c r="Z109" s="96" t="str">
        <f t="shared" si="10"/>
        <v/>
      </c>
      <c r="AA109" s="96" t="str">
        <f t="shared" si="11"/>
        <v/>
      </c>
      <c r="AB109" s="95" t="str">
        <f>IF(INPUT_Du_lieu_nhan_vien!AM110="","",INPUT_Du_lieu_nhan_vien!AM110)</f>
        <v/>
      </c>
      <c r="AC109" s="96" t="str">
        <f t="shared" si="12"/>
        <v/>
      </c>
      <c r="AD109" s="96" t="str">
        <f t="shared" si="13"/>
        <v/>
      </c>
      <c r="AE109" s="96" t="str">
        <f>IF(INPUT_Du_lieu_nhan_vien!AJ110="","",INPUT_Du_lieu_nhan_vien!AJ110)</f>
        <v>Nghỉ việc</v>
      </c>
    </row>
    <row r="110" spans="1:31" ht="18.75" customHeight="1" x14ac:dyDescent="0.2">
      <c r="A110" s="91">
        <v>109</v>
      </c>
      <c r="B110" s="92">
        <f>INPUT_Du_lieu_nhan_vien!A111</f>
        <v>20085</v>
      </c>
      <c r="C110" s="93" t="str">
        <f>IF(INPUT_Du_lieu_nhan_vien!B111="","",INPUT_Du_lieu_nhan_vien!B111)</f>
        <v>Vương Đình</v>
      </c>
      <c r="D110" s="93" t="str">
        <f>IF(INPUT_Du_lieu_nhan_vien!C111="","",INPUT_Du_lieu_nhan_vien!C111)</f>
        <v>Học</v>
      </c>
      <c r="E110" s="94" t="str">
        <f>IF(INPUT_Du_lieu_nhan_vien!D111="","",INPUT_Du_lieu_nhan_vien!D111)</f>
        <v>Nam</v>
      </c>
      <c r="F110" s="95">
        <f>IF(INPUT_Du_lieu_nhan_vien!E111="","",INPUT_Du_lieu_nhan_vien!E111)</f>
        <v>30382</v>
      </c>
      <c r="G110" s="96">
        <f t="shared" si="7"/>
        <v>3</v>
      </c>
      <c r="H110" s="96">
        <f t="shared" si="8"/>
        <v>1983</v>
      </c>
      <c r="I110" s="96" t="str">
        <f>IF(INPUT_Du_lieu_nhan_vien!G111="","",INPUT_Du_lieu_nhan_vien!G111)</f>
        <v xml:space="preserve">Hà Nội </v>
      </c>
      <c r="J110" s="97" t="str">
        <f>IF(INPUT_Du_lieu_nhan_vien!H111="","",INPUT_Du_lieu_nhan_vien!H111)</f>
        <v>012393866</v>
      </c>
      <c r="K110" s="95">
        <f>IF(INPUT_Du_lieu_nhan_vien!I111="","",INPUT_Du_lieu_nhan_vien!I111)</f>
        <v>36863</v>
      </c>
      <c r="L110" s="96">
        <f t="shared" si="9"/>
        <v>12</v>
      </c>
      <c r="M110" s="96" t="str">
        <f>IF(INPUT_Du_lieu_nhan_vien!J111="","",INPUT_Du_lieu_nhan_vien!J111)</f>
        <v>Hà Nội</v>
      </c>
      <c r="N110" s="94" t="str">
        <f>IF(INPUT_Du_lieu_nhan_vien!O111="","",INPUT_Du_lieu_nhan_vien!O111)</f>
        <v>hocvd@topica.edu.vn</v>
      </c>
      <c r="O110" s="96" t="str">
        <f>IF(INPUT_Du_lieu_nhan_vien!S111="","",INPUT_Du_lieu_nhan_vien!S111)</f>
        <v xml:space="preserve">Minh Khai, Từ Liêm, Hà Nội </v>
      </c>
      <c r="P110" s="94" t="str">
        <f>IF(INPUT_Du_lieu_nhan_vien!P111="","",INPUT_Du_lieu_nhan_vien!P111)</f>
        <v>04 3837 1628</v>
      </c>
      <c r="Q110" s="97" t="str">
        <f>IF(INPUT_Du_lieu_nhan_vien!Q111="","",INPUT_Du_lieu_nhan_vien!Q111)</f>
        <v>0904 554 886</v>
      </c>
      <c r="R110" s="96" t="str">
        <f>IF(INPUT_Du_lieu_nhan_vien!U111="","",INPUT_Du_lieu_nhan_vien!U111)</f>
        <v/>
      </c>
      <c r="S110" s="96" t="str">
        <f>IF(INPUT_Du_lieu_nhan_vien!W111="","",INPUT_Du_lieu_nhan_vien!W111)</f>
        <v/>
      </c>
      <c r="T110" s="97" t="str">
        <f>IF(INPUT_Du_lieu_nhan_vien!L111="","",INPUT_Du_lieu_nhan_vien!L111)</f>
        <v xml:space="preserve">CĐ Điện tử - Điện lạnh Hà Nội </v>
      </c>
      <c r="U110" s="94" t="str">
        <f>IF(INPUT_Du_lieu_nhan_vien!K111="","",INPUT_Du_lieu_nhan_vien!K111)</f>
        <v>Cao đẳng</v>
      </c>
      <c r="V110" s="97" t="str">
        <f>IF(INPUT_Du_lieu_nhan_vien!M111="","",INPUT_Du_lieu_nhan_vien!M111)</f>
        <v>Kỹ thuật Máy tính</v>
      </c>
      <c r="Y110" s="95">
        <f>IF(INPUT_Du_lieu_nhan_vien!AH111="","",INPUT_Du_lieu_nhan_vien!AH111)</f>
        <v>39965</v>
      </c>
      <c r="Z110" s="96">
        <f t="shared" si="10"/>
        <v>6</v>
      </c>
      <c r="AA110" s="96">
        <f t="shared" si="11"/>
        <v>2009</v>
      </c>
      <c r="AB110" s="95" t="str">
        <f>IF(INPUT_Du_lieu_nhan_vien!AM111="","",INPUT_Du_lieu_nhan_vien!AM111)</f>
        <v/>
      </c>
      <c r="AC110" s="96" t="str">
        <f t="shared" si="12"/>
        <v/>
      </c>
      <c r="AD110" s="96" t="str">
        <f t="shared" si="13"/>
        <v/>
      </c>
      <c r="AE110" s="96" t="str">
        <f>IF(INPUT_Du_lieu_nhan_vien!AJ111="","",INPUT_Du_lieu_nhan_vien!AJ111)</f>
        <v>Chính thức</v>
      </c>
    </row>
    <row r="111" spans="1:31" ht="18.75" customHeight="1" x14ac:dyDescent="0.2">
      <c r="A111" s="91">
        <v>110</v>
      </c>
      <c r="B111" s="92">
        <f>INPUT_Du_lieu_nhan_vien!A112</f>
        <v>20086</v>
      </c>
      <c r="C111" s="93" t="str">
        <f>IF(INPUT_Du_lieu_nhan_vien!B112="","",INPUT_Du_lieu_nhan_vien!B112)</f>
        <v>Nguyễn Thị</v>
      </c>
      <c r="D111" s="93" t="str">
        <f>IF(INPUT_Du_lieu_nhan_vien!C112="","",INPUT_Du_lieu_nhan_vien!C112)</f>
        <v>Hà</v>
      </c>
      <c r="E111" s="94" t="str">
        <f>IF(INPUT_Du_lieu_nhan_vien!D112="","",INPUT_Du_lieu_nhan_vien!D112)</f>
        <v>Nữ</v>
      </c>
      <c r="F111" s="95">
        <f>IF(INPUT_Du_lieu_nhan_vien!E112="","",INPUT_Du_lieu_nhan_vien!E112)</f>
        <v>28487</v>
      </c>
      <c r="G111" s="96">
        <f t="shared" si="7"/>
        <v>12</v>
      </c>
      <c r="H111" s="96">
        <f t="shared" si="8"/>
        <v>1977</v>
      </c>
      <c r="I111" s="96" t="str">
        <f>IF(INPUT_Du_lieu_nhan_vien!G112="","",INPUT_Du_lieu_nhan_vien!G112)</f>
        <v>Thanh Hóa</v>
      </c>
      <c r="J111" s="97" t="str">
        <f>IF(INPUT_Du_lieu_nhan_vien!H112="","",INPUT_Du_lieu_nhan_vien!H112)</f>
        <v>171844211</v>
      </c>
      <c r="K111" s="95">
        <f>IF(INPUT_Du_lieu_nhan_vien!I112="","",INPUT_Du_lieu_nhan_vien!I112)</f>
        <v>39822</v>
      </c>
      <c r="L111" s="96">
        <f t="shared" si="9"/>
        <v>1</v>
      </c>
      <c r="M111" s="96" t="str">
        <f>IF(INPUT_Du_lieu_nhan_vien!J112="","",INPUT_Du_lieu_nhan_vien!J112)</f>
        <v>Thanh Hóa</v>
      </c>
      <c r="N111" s="94" t="str">
        <f>IF(INPUT_Du_lieu_nhan_vien!O112="","",INPUT_Du_lieu_nhan_vien!O112)</f>
        <v>hant@topica.edu.vn</v>
      </c>
      <c r="O111" s="96" t="str">
        <f>IF(INPUT_Du_lieu_nhan_vien!S112="","",INPUT_Du_lieu_nhan_vien!S112)</f>
        <v>Nga Yên, Nga Sơn, Thanh Hóa</v>
      </c>
      <c r="P111" s="94" t="str">
        <f>IF(INPUT_Du_lieu_nhan_vien!P112="","",INPUT_Du_lieu_nhan_vien!P112)</f>
        <v/>
      </c>
      <c r="Q111" s="97" t="str">
        <f>IF(INPUT_Du_lieu_nhan_vien!Q112="","",INPUT_Du_lieu_nhan_vien!Q112)</f>
        <v>0947 293 556</v>
      </c>
      <c r="R111" s="96" t="str">
        <f>IF(INPUT_Du_lieu_nhan_vien!U112="","",INPUT_Du_lieu_nhan_vien!U112)</f>
        <v>Nguyễn Ngọc Diễn</v>
      </c>
      <c r="S111" s="96">
        <f>IF(INPUT_Du_lieu_nhan_vien!W112="","",INPUT_Du_lieu_nhan_vien!W112)</f>
        <v>0</v>
      </c>
      <c r="T111" s="97" t="str">
        <f>IF(INPUT_Du_lieu_nhan_vien!L112="","",INPUT_Du_lieu_nhan_vien!L112)</f>
        <v>ĐH Luật Hà Nội</v>
      </c>
      <c r="U111" s="94" t="str">
        <f>IF(INPUT_Du_lieu_nhan_vien!K112="","",INPUT_Du_lieu_nhan_vien!K112)</f>
        <v>ĐH</v>
      </c>
      <c r="V111" s="97">
        <f>IF(INPUT_Du_lieu_nhan_vien!M112="","",INPUT_Du_lieu_nhan_vien!M112)</f>
        <v>0</v>
      </c>
      <c r="Y111" s="95" t="str">
        <f>IF(INPUT_Du_lieu_nhan_vien!AH112="","",INPUT_Du_lieu_nhan_vien!AH112)</f>
        <v/>
      </c>
      <c r="Z111" s="96" t="str">
        <f t="shared" si="10"/>
        <v/>
      </c>
      <c r="AA111" s="96" t="str">
        <f t="shared" si="11"/>
        <v/>
      </c>
      <c r="AB111" s="95">
        <f>IF(INPUT_Du_lieu_nhan_vien!AM112="","",INPUT_Du_lieu_nhan_vien!AM112)</f>
        <v>41217</v>
      </c>
      <c r="AC111" s="96">
        <f t="shared" si="12"/>
        <v>11</v>
      </c>
      <c r="AD111" s="96">
        <f t="shared" si="13"/>
        <v>2012</v>
      </c>
      <c r="AE111" s="96" t="str">
        <f>IF(INPUT_Du_lieu_nhan_vien!AJ112="","",INPUT_Du_lieu_nhan_vien!AJ112)</f>
        <v>Nghỉ việc</v>
      </c>
    </row>
    <row r="112" spans="1:31" ht="18.75" customHeight="1" x14ac:dyDescent="0.2">
      <c r="A112" s="91">
        <v>111</v>
      </c>
      <c r="B112" s="92">
        <f>INPUT_Du_lieu_nhan_vien!A113</f>
        <v>20087</v>
      </c>
      <c r="C112" s="93" t="str">
        <f>IF(INPUT_Du_lieu_nhan_vien!B113="","",INPUT_Du_lieu_nhan_vien!B113)</f>
        <v>Trần Hoàng</v>
      </c>
      <c r="D112" s="93" t="str">
        <f>IF(INPUT_Du_lieu_nhan_vien!C113="","",INPUT_Du_lieu_nhan_vien!C113)</f>
        <v>Linh</v>
      </c>
      <c r="E112" s="94" t="str">
        <f>IF(INPUT_Du_lieu_nhan_vien!D113="","",INPUT_Du_lieu_nhan_vien!D113)</f>
        <v>Nữ</v>
      </c>
      <c r="F112" s="95">
        <f>IF(INPUT_Du_lieu_nhan_vien!E113="","",INPUT_Du_lieu_nhan_vien!E113)</f>
        <v>31278</v>
      </c>
      <c r="G112" s="96">
        <f t="shared" si="7"/>
        <v>8</v>
      </c>
      <c r="H112" s="96">
        <f t="shared" si="8"/>
        <v>1985</v>
      </c>
      <c r="I112" s="96" t="str">
        <f>IF(INPUT_Du_lieu_nhan_vien!G113="","",INPUT_Du_lieu_nhan_vien!G113)</f>
        <v xml:space="preserve">Phú Yên </v>
      </c>
      <c r="J112" s="97" t="str">
        <f>IF(INPUT_Du_lieu_nhan_vien!H113="","",INPUT_Du_lieu_nhan_vien!H113)</f>
        <v>221132968</v>
      </c>
      <c r="K112" s="95">
        <f>IF(INPUT_Du_lieu_nhan_vien!I113="","",INPUT_Du_lieu_nhan_vien!I113)</f>
        <v>37447</v>
      </c>
      <c r="L112" s="96">
        <f t="shared" si="9"/>
        <v>7</v>
      </c>
      <c r="M112" s="96" t="str">
        <f>IF(INPUT_Du_lieu_nhan_vien!J113="","",INPUT_Du_lieu_nhan_vien!J113)</f>
        <v>Phú Yên</v>
      </c>
      <c r="N112" s="94" t="str">
        <f>IF(INPUT_Du_lieu_nhan_vien!O113="","",INPUT_Du_lieu_nhan_vien!O113)</f>
        <v>linhth@topica.edu.vn</v>
      </c>
      <c r="O112" s="96" t="str">
        <f>IF(INPUT_Du_lieu_nhan_vien!S113="","",INPUT_Du_lieu_nhan_vien!S113)</f>
        <v xml:space="preserve">16/4 Phạm Hồng Thái, Phường 4, Tuy Hòa, Phú Yên </v>
      </c>
      <c r="P112" s="94" t="str">
        <f>IF(INPUT_Du_lieu_nhan_vien!P113="","",INPUT_Du_lieu_nhan_vien!P113)</f>
        <v/>
      </c>
      <c r="Q112" s="97" t="str">
        <f>IF(INPUT_Du_lieu_nhan_vien!Q113="","",INPUT_Du_lieu_nhan_vien!Q113)</f>
        <v>0907 918 969</v>
      </c>
      <c r="R112" s="96" t="str">
        <f>IF(INPUT_Du_lieu_nhan_vien!U113="","",INPUT_Du_lieu_nhan_vien!U113)</f>
        <v/>
      </c>
      <c r="S112" s="96" t="str">
        <f>IF(INPUT_Du_lieu_nhan_vien!W113="","",INPUT_Du_lieu_nhan_vien!W113)</f>
        <v/>
      </c>
      <c r="T112" s="97" t="str">
        <f>IF(INPUT_Du_lieu_nhan_vien!L113="","",INPUT_Du_lieu_nhan_vien!L113)</f>
        <v>ĐH Khoa học Xã hội và Nhân văn – ĐH Quốc gia Hà Nội</v>
      </c>
      <c r="U112" s="94" t="str">
        <f>IF(INPUT_Du_lieu_nhan_vien!K113="","",INPUT_Du_lieu_nhan_vien!K113)</f>
        <v>Đại học</v>
      </c>
      <c r="V112" s="97" t="str">
        <f>IF(INPUT_Du_lieu_nhan_vien!M113="","",INPUT_Du_lieu_nhan_vien!M113)</f>
        <v/>
      </c>
      <c r="Y112" s="95">
        <f>IF(INPUT_Du_lieu_nhan_vien!AH113="","",INPUT_Du_lieu_nhan_vien!AH113)</f>
        <v>39979</v>
      </c>
      <c r="Z112" s="96">
        <f t="shared" si="10"/>
        <v>6</v>
      </c>
      <c r="AA112" s="96">
        <f t="shared" si="11"/>
        <v>2009</v>
      </c>
      <c r="AB112" s="95">
        <f>IF(INPUT_Du_lieu_nhan_vien!AM113="","",INPUT_Du_lieu_nhan_vien!AM113)</f>
        <v>40638</v>
      </c>
      <c r="AC112" s="96">
        <f t="shared" si="12"/>
        <v>4</v>
      </c>
      <c r="AD112" s="96">
        <f t="shared" si="13"/>
        <v>2011</v>
      </c>
      <c r="AE112" s="96" t="str">
        <f>IF(INPUT_Du_lieu_nhan_vien!AJ113="","",INPUT_Du_lieu_nhan_vien!AJ113)</f>
        <v>Nghỉ việc</v>
      </c>
    </row>
    <row r="113" spans="1:31" ht="18.75" customHeight="1" x14ac:dyDescent="0.2">
      <c r="A113" s="91">
        <v>112</v>
      </c>
      <c r="B113" s="92">
        <f>INPUT_Du_lieu_nhan_vien!A114</f>
        <v>20088</v>
      </c>
      <c r="C113" s="93" t="str">
        <f>IF(INPUT_Du_lieu_nhan_vien!B114="","",INPUT_Du_lieu_nhan_vien!B114)</f>
        <v>Nguyễn Thị</v>
      </c>
      <c r="D113" s="93" t="str">
        <f>IF(INPUT_Du_lieu_nhan_vien!C114="","",INPUT_Du_lieu_nhan_vien!C114)</f>
        <v>Hoài</v>
      </c>
      <c r="E113" s="94" t="str">
        <f>IF(INPUT_Du_lieu_nhan_vien!D114="","",INPUT_Du_lieu_nhan_vien!D114)</f>
        <v>Nữ</v>
      </c>
      <c r="F113" s="95">
        <f>IF(INPUT_Du_lieu_nhan_vien!E114="","",INPUT_Du_lieu_nhan_vien!E114)</f>
        <v>31578</v>
      </c>
      <c r="G113" s="96">
        <f t="shared" si="7"/>
        <v>6</v>
      </c>
      <c r="H113" s="96">
        <f t="shared" si="8"/>
        <v>1986</v>
      </c>
      <c r="I113" s="96" t="str">
        <f>IF(INPUT_Du_lieu_nhan_vien!G114="","",INPUT_Du_lieu_nhan_vien!G114)</f>
        <v xml:space="preserve">Nam Định </v>
      </c>
      <c r="J113" s="97" t="str">
        <f>IF(INPUT_Du_lieu_nhan_vien!H114="","",INPUT_Du_lieu_nhan_vien!H114)</f>
        <v>162748036</v>
      </c>
      <c r="K113" s="95">
        <f>IF(INPUT_Du_lieu_nhan_vien!I114="","",INPUT_Du_lieu_nhan_vien!I114)</f>
        <v>37712</v>
      </c>
      <c r="L113" s="96">
        <f t="shared" si="9"/>
        <v>4</v>
      </c>
      <c r="M113" s="96" t="str">
        <f>IF(INPUT_Du_lieu_nhan_vien!J114="","",INPUT_Du_lieu_nhan_vien!J114)</f>
        <v>Nam Định</v>
      </c>
      <c r="N113" s="94" t="str">
        <f>IF(INPUT_Du_lieu_nhan_vien!O114="","",INPUT_Du_lieu_nhan_vien!O114)</f>
        <v/>
      </c>
      <c r="O113" s="96" t="str">
        <f>IF(INPUT_Du_lieu_nhan_vien!S114="","",INPUT_Du_lieu_nhan_vien!S114)</f>
        <v xml:space="preserve">Nam Tiến, Nam Trực, Nam Định </v>
      </c>
      <c r="P113" s="94" t="str">
        <f>IF(INPUT_Du_lieu_nhan_vien!P114="","",INPUT_Du_lieu_nhan_vien!P114)</f>
        <v/>
      </c>
      <c r="Q113" s="97" t="str">
        <f>IF(INPUT_Du_lieu_nhan_vien!Q114="","",INPUT_Du_lieu_nhan_vien!Q114)</f>
        <v>0942 797 749</v>
      </c>
      <c r="R113" s="96" t="str">
        <f>IF(INPUT_Du_lieu_nhan_vien!U114="","",INPUT_Du_lieu_nhan_vien!U114)</f>
        <v/>
      </c>
      <c r="S113" s="96" t="str">
        <f>IF(INPUT_Du_lieu_nhan_vien!W114="","",INPUT_Du_lieu_nhan_vien!W114)</f>
        <v/>
      </c>
      <c r="T113" s="97" t="str">
        <f>IF(INPUT_Du_lieu_nhan_vien!L114="","",INPUT_Du_lieu_nhan_vien!L114)</f>
        <v>ĐH Kinh Tế Quốc Dân</v>
      </c>
      <c r="U113" s="94" t="str">
        <f>IF(INPUT_Du_lieu_nhan_vien!K114="","",INPUT_Du_lieu_nhan_vien!K114)</f>
        <v>Đại học</v>
      </c>
      <c r="V113" s="97" t="str">
        <f>IF(INPUT_Du_lieu_nhan_vien!M114="","",INPUT_Du_lieu_nhan_vien!M114)</f>
        <v/>
      </c>
      <c r="Y113" s="95" t="str">
        <f>IF(INPUT_Du_lieu_nhan_vien!AH114="","",INPUT_Du_lieu_nhan_vien!AH114)</f>
        <v/>
      </c>
      <c r="Z113" s="96" t="str">
        <f t="shared" si="10"/>
        <v/>
      </c>
      <c r="AA113" s="96" t="str">
        <f t="shared" si="11"/>
        <v/>
      </c>
      <c r="AB113" s="95" t="str">
        <f>IF(INPUT_Du_lieu_nhan_vien!AM114="","",INPUT_Du_lieu_nhan_vien!AM114)</f>
        <v/>
      </c>
      <c r="AC113" s="96" t="str">
        <f t="shared" si="12"/>
        <v/>
      </c>
      <c r="AD113" s="96" t="str">
        <f t="shared" si="13"/>
        <v/>
      </c>
      <c r="AE113" s="96" t="str">
        <f>IF(INPUT_Du_lieu_nhan_vien!AJ114="","",INPUT_Du_lieu_nhan_vien!AJ114)</f>
        <v>Nghỉ việc</v>
      </c>
    </row>
    <row r="114" spans="1:31" ht="18.75" customHeight="1" x14ac:dyDescent="0.2">
      <c r="A114" s="91">
        <v>113</v>
      </c>
      <c r="B114" s="92">
        <f>INPUT_Du_lieu_nhan_vien!A115</f>
        <v>20089</v>
      </c>
      <c r="C114" s="93" t="str">
        <f>IF(INPUT_Du_lieu_nhan_vien!B115="","",INPUT_Du_lieu_nhan_vien!B115)</f>
        <v>Đàm Thị Phương</v>
      </c>
      <c r="D114" s="93" t="str">
        <f>IF(INPUT_Du_lieu_nhan_vien!C115="","",INPUT_Du_lieu_nhan_vien!C115)</f>
        <v>Thảo</v>
      </c>
      <c r="E114" s="94" t="str">
        <f>IF(INPUT_Du_lieu_nhan_vien!D115="","",INPUT_Du_lieu_nhan_vien!D115)</f>
        <v>Nữ</v>
      </c>
      <c r="F114" s="95">
        <f>IF(INPUT_Du_lieu_nhan_vien!E115="","",INPUT_Du_lieu_nhan_vien!E115)</f>
        <v>29978</v>
      </c>
      <c r="G114" s="96">
        <f t="shared" si="7"/>
        <v>1</v>
      </c>
      <c r="H114" s="96">
        <f t="shared" si="8"/>
        <v>1982</v>
      </c>
      <c r="I114" s="96" t="str">
        <f>IF(INPUT_Du_lieu_nhan_vien!G115="","",INPUT_Du_lieu_nhan_vien!G115)</f>
        <v xml:space="preserve">Thái Nguyên </v>
      </c>
      <c r="J114" s="97" t="str">
        <f>IF(INPUT_Du_lieu_nhan_vien!H115="","",INPUT_Du_lieu_nhan_vien!H115)</f>
        <v>090754917</v>
      </c>
      <c r="K114" s="95">
        <f>IF(INPUT_Du_lieu_nhan_vien!I115="","",INPUT_Du_lieu_nhan_vien!I115)</f>
        <v>38834</v>
      </c>
      <c r="L114" s="96">
        <f t="shared" si="9"/>
        <v>4</v>
      </c>
      <c r="M114" s="96" t="str">
        <f>IF(INPUT_Du_lieu_nhan_vien!J115="","",INPUT_Du_lieu_nhan_vien!J115)</f>
        <v>Thái Nguyên</v>
      </c>
      <c r="N114" s="94" t="str">
        <f>IF(INPUT_Du_lieu_nhan_vien!O115="","",INPUT_Du_lieu_nhan_vien!O115)</f>
        <v>thaodtp@topica.edu.vn</v>
      </c>
      <c r="O114" s="96" t="str">
        <f>IF(INPUT_Du_lieu_nhan_vien!S115="","",INPUT_Du_lieu_nhan_vien!S115)</f>
        <v xml:space="preserve">Tổ 32, Phường Hoàng Văn Thụ, Tp Thái Nguyên </v>
      </c>
      <c r="P114" s="94" t="str">
        <f>IF(INPUT_Du_lieu_nhan_vien!P115="","",INPUT_Du_lieu_nhan_vien!P115)</f>
        <v/>
      </c>
      <c r="Q114" s="97" t="str">
        <f>IF(INPUT_Du_lieu_nhan_vien!Q115="","",INPUT_Du_lieu_nhan_vien!Q115)</f>
        <v>0982 175 174</v>
      </c>
      <c r="R114" s="96" t="str">
        <f>IF(INPUT_Du_lieu_nhan_vien!U115="","",INPUT_Du_lieu_nhan_vien!U115)</f>
        <v/>
      </c>
      <c r="S114" s="96" t="str">
        <f>IF(INPUT_Du_lieu_nhan_vien!W115="","",INPUT_Du_lieu_nhan_vien!W115)</f>
        <v/>
      </c>
      <c r="T114" s="97" t="str">
        <f>IF(INPUT_Du_lieu_nhan_vien!L115="","",INPUT_Du_lieu_nhan_vien!L115)</f>
        <v>ĐH Ngoại Ngữ - ĐH Quốc Gia Hà Nội</v>
      </c>
      <c r="U114" s="94" t="str">
        <f>IF(INPUT_Du_lieu_nhan_vien!K115="","",INPUT_Du_lieu_nhan_vien!K115)</f>
        <v>Đại học</v>
      </c>
      <c r="V114" s="97" t="str">
        <f>IF(INPUT_Du_lieu_nhan_vien!M115="","",INPUT_Du_lieu_nhan_vien!M115)</f>
        <v/>
      </c>
      <c r="Y114" s="95">
        <f>IF(INPUT_Du_lieu_nhan_vien!AH115="","",INPUT_Du_lieu_nhan_vien!AH115)</f>
        <v>39989</v>
      </c>
      <c r="Z114" s="96">
        <f t="shared" si="10"/>
        <v>6</v>
      </c>
      <c r="AA114" s="96">
        <f t="shared" si="11"/>
        <v>2009</v>
      </c>
      <c r="AB114" s="95">
        <f>IF(INPUT_Du_lieu_nhan_vien!AM115="","",INPUT_Du_lieu_nhan_vien!AM115)</f>
        <v>40917</v>
      </c>
      <c r="AC114" s="96">
        <f t="shared" si="12"/>
        <v>1</v>
      </c>
      <c r="AD114" s="96">
        <f t="shared" si="13"/>
        <v>2012</v>
      </c>
      <c r="AE114" s="96" t="str">
        <f>IF(INPUT_Du_lieu_nhan_vien!AJ115="","",INPUT_Du_lieu_nhan_vien!AJ115)</f>
        <v>Nghỉ việc</v>
      </c>
    </row>
    <row r="115" spans="1:31" ht="18.75" customHeight="1" x14ac:dyDescent="0.2">
      <c r="A115" s="91">
        <v>114</v>
      </c>
      <c r="B115" s="92">
        <f>INPUT_Du_lieu_nhan_vien!A116</f>
        <v>20090</v>
      </c>
      <c r="C115" s="93" t="str">
        <f>IF(INPUT_Du_lieu_nhan_vien!B116="","",INPUT_Du_lieu_nhan_vien!B116)</f>
        <v>Phạm Thị</v>
      </c>
      <c r="D115" s="93" t="str">
        <f>IF(INPUT_Du_lieu_nhan_vien!C116="","",INPUT_Du_lieu_nhan_vien!C116)</f>
        <v>Liên</v>
      </c>
      <c r="E115" s="94" t="str">
        <f>IF(INPUT_Du_lieu_nhan_vien!D116="","",INPUT_Du_lieu_nhan_vien!D116)</f>
        <v>Nữ</v>
      </c>
      <c r="F115" s="95">
        <f>IF(INPUT_Du_lieu_nhan_vien!E116="","",INPUT_Du_lieu_nhan_vien!E116)</f>
        <v>28495</v>
      </c>
      <c r="G115" s="96">
        <f t="shared" si="7"/>
        <v>1</v>
      </c>
      <c r="H115" s="96">
        <f t="shared" si="8"/>
        <v>1978</v>
      </c>
      <c r="I115" s="96" t="str">
        <f>IF(INPUT_Du_lieu_nhan_vien!G116="","",INPUT_Du_lieu_nhan_vien!G116)</f>
        <v xml:space="preserve">Thanh Hóa </v>
      </c>
      <c r="J115" s="97" t="str">
        <f>IF(INPUT_Du_lieu_nhan_vien!H116="","",INPUT_Du_lieu_nhan_vien!H116)</f>
        <v>171702104</v>
      </c>
      <c r="K115" s="95">
        <f>IF(INPUT_Du_lieu_nhan_vien!I116="","",INPUT_Du_lieu_nhan_vien!I116)</f>
        <v>40024</v>
      </c>
      <c r="L115" s="96">
        <f t="shared" si="9"/>
        <v>7</v>
      </c>
      <c r="M115" s="96" t="str">
        <f>IF(INPUT_Du_lieu_nhan_vien!J116="","",INPUT_Du_lieu_nhan_vien!J116)</f>
        <v>Thanh Hóa</v>
      </c>
      <c r="N115" s="94" t="str">
        <f>IF(INPUT_Du_lieu_nhan_vien!O116="","",INPUT_Du_lieu_nhan_vien!O116)</f>
        <v>lienpt@topica.edu.vn</v>
      </c>
      <c r="O115" s="96" t="str">
        <f>IF(INPUT_Du_lieu_nhan_vien!S116="","",INPUT_Du_lieu_nhan_vien!S116)</f>
        <v xml:space="preserve">P301, Nhà B1, Khu Tt Ngọc Khánh, Ba Đình, Hà Nội </v>
      </c>
      <c r="P115" s="94" t="str">
        <f>IF(INPUT_Du_lieu_nhan_vien!P116="","",INPUT_Du_lieu_nhan_vien!P116)</f>
        <v>04 6293 7936</v>
      </c>
      <c r="Q115" s="97" t="str">
        <f>IF(INPUT_Du_lieu_nhan_vien!Q116="","",INPUT_Du_lieu_nhan_vien!Q116)</f>
        <v>0904 511 668</v>
      </c>
      <c r="R115" s="96" t="str">
        <f>IF(INPUT_Du_lieu_nhan_vien!U116="","",INPUT_Du_lieu_nhan_vien!U116)</f>
        <v/>
      </c>
      <c r="S115" s="96" t="str">
        <f>IF(INPUT_Du_lieu_nhan_vien!W116="","",INPUT_Du_lieu_nhan_vien!W116)</f>
        <v/>
      </c>
      <c r="T115" s="97" t="str">
        <f>IF(INPUT_Du_lieu_nhan_vien!L116="","",INPUT_Du_lieu_nhan_vien!L116)</f>
        <v>ĐH Khoa học Xã hội và Nhân văn – ĐH Quốc gia Hà Nội</v>
      </c>
      <c r="U115" s="94" t="str">
        <f>IF(INPUT_Du_lieu_nhan_vien!K116="","",INPUT_Du_lieu_nhan_vien!K116)</f>
        <v>Đại học</v>
      </c>
      <c r="V115" s="97" t="str">
        <f>IF(INPUT_Du_lieu_nhan_vien!M116="","",INPUT_Du_lieu_nhan_vien!M116)</f>
        <v>Báo chí</v>
      </c>
      <c r="Y115" s="95">
        <f>IF(INPUT_Du_lieu_nhan_vien!AH116="","",INPUT_Du_lieu_nhan_vien!AH116)</f>
        <v>39995</v>
      </c>
      <c r="Z115" s="96">
        <f t="shared" si="10"/>
        <v>7</v>
      </c>
      <c r="AA115" s="96">
        <f t="shared" si="11"/>
        <v>2009</v>
      </c>
      <c r="AB115" s="95" t="str">
        <f>IF(INPUT_Du_lieu_nhan_vien!AM116="","",INPUT_Du_lieu_nhan_vien!AM116)</f>
        <v/>
      </c>
      <c r="AC115" s="96" t="str">
        <f t="shared" si="12"/>
        <v/>
      </c>
      <c r="AD115" s="96" t="str">
        <f t="shared" si="13"/>
        <v/>
      </c>
      <c r="AE115" s="96" t="str">
        <f>IF(INPUT_Du_lieu_nhan_vien!AJ116="","",INPUT_Du_lieu_nhan_vien!AJ116)</f>
        <v>Nghỉ việc</v>
      </c>
    </row>
    <row r="116" spans="1:31" ht="18.75" customHeight="1" x14ac:dyDescent="0.2">
      <c r="A116" s="91">
        <v>115</v>
      </c>
      <c r="B116" s="92">
        <f>INPUT_Du_lieu_nhan_vien!A117</f>
        <v>20091</v>
      </c>
      <c r="C116" s="93" t="str">
        <f>IF(INPUT_Du_lieu_nhan_vien!B117="","",INPUT_Du_lieu_nhan_vien!B117)</f>
        <v>Nguyễn Thị Thu</v>
      </c>
      <c r="D116" s="93" t="str">
        <f>IF(INPUT_Du_lieu_nhan_vien!C117="","",INPUT_Du_lieu_nhan_vien!C117)</f>
        <v>Lý</v>
      </c>
      <c r="E116" s="94" t="str">
        <f>IF(INPUT_Du_lieu_nhan_vien!D117="","",INPUT_Du_lieu_nhan_vien!D117)</f>
        <v>Nữ</v>
      </c>
      <c r="F116" s="95">
        <f>IF(INPUT_Du_lieu_nhan_vien!E117="","",INPUT_Du_lieu_nhan_vien!E117)</f>
        <v>30393</v>
      </c>
      <c r="G116" s="96">
        <f t="shared" si="7"/>
        <v>3</v>
      </c>
      <c r="H116" s="96">
        <f t="shared" si="8"/>
        <v>1983</v>
      </c>
      <c r="I116" s="96" t="str">
        <f>IF(INPUT_Du_lieu_nhan_vien!G117="","",INPUT_Du_lieu_nhan_vien!G117)</f>
        <v xml:space="preserve">Thanh Hóa </v>
      </c>
      <c r="J116" s="97" t="str">
        <f>IF(INPUT_Du_lieu_nhan_vien!H117="","",INPUT_Du_lieu_nhan_vien!H117)</f>
        <v>073187402</v>
      </c>
      <c r="K116" s="95">
        <f>IF(INPUT_Du_lieu_nhan_vien!I117="","",INPUT_Du_lieu_nhan_vien!I117)</f>
        <v>39928</v>
      </c>
      <c r="L116" s="96">
        <f t="shared" si="9"/>
        <v>4</v>
      </c>
      <c r="M116" s="96" t="str">
        <f>IF(INPUT_Du_lieu_nhan_vien!J117="","",INPUT_Du_lieu_nhan_vien!J117)</f>
        <v>Hà Nội</v>
      </c>
      <c r="N116" s="94" t="str">
        <f>IF(INPUT_Du_lieu_nhan_vien!O117="","",INPUT_Du_lieu_nhan_vien!O117)</f>
        <v>lyntt@topica.edu.vn</v>
      </c>
      <c r="O116" s="96" t="str">
        <f>IF(INPUT_Du_lieu_nhan_vien!S117="","",INPUT_Du_lieu_nhan_vien!S117)</f>
        <v xml:space="preserve">22g, Ngách 169/119 Tổ 26 P. Hoàng Văn Thụ, Hoàng Mai, Hà Nội </v>
      </c>
      <c r="P116" s="94" t="str">
        <f>IF(INPUT_Du_lieu_nhan_vien!P117="","",INPUT_Du_lieu_nhan_vien!P117)</f>
        <v>04 3624 2273</v>
      </c>
      <c r="Q116" s="97" t="str">
        <f>IF(INPUT_Du_lieu_nhan_vien!Q117="","",INPUT_Du_lieu_nhan_vien!Q117)</f>
        <v>0972 955 740</v>
      </c>
      <c r="R116" s="96" t="str">
        <f>IF(INPUT_Du_lieu_nhan_vien!U117="","",INPUT_Du_lieu_nhan_vien!U117)</f>
        <v/>
      </c>
      <c r="S116" s="96" t="str">
        <f>IF(INPUT_Du_lieu_nhan_vien!W117="","",INPUT_Du_lieu_nhan_vien!W117)</f>
        <v/>
      </c>
      <c r="T116" s="97" t="str">
        <f>IF(INPUT_Du_lieu_nhan_vien!L117="","",INPUT_Du_lieu_nhan_vien!L117)</f>
        <v>Trung cấp kinh tế kỹ thuật công nghiệp 1</v>
      </c>
      <c r="U116" s="94" t="str">
        <f>IF(INPUT_Du_lieu_nhan_vien!K117="","",INPUT_Du_lieu_nhan_vien!K117)</f>
        <v>Trung cấp</v>
      </c>
      <c r="V116" s="97" t="str">
        <f>IF(INPUT_Du_lieu_nhan_vien!M117="","",INPUT_Du_lieu_nhan_vien!M117)</f>
        <v/>
      </c>
      <c r="Y116" s="95">
        <f>IF(INPUT_Du_lieu_nhan_vien!AH117="","",INPUT_Du_lieu_nhan_vien!AH117)</f>
        <v>39995</v>
      </c>
      <c r="Z116" s="96">
        <f t="shared" si="10"/>
        <v>7</v>
      </c>
      <c r="AA116" s="96">
        <f t="shared" si="11"/>
        <v>2009</v>
      </c>
      <c r="AB116" s="95" t="str">
        <f>IF(INPUT_Du_lieu_nhan_vien!AM117="","",INPUT_Du_lieu_nhan_vien!AM117)</f>
        <v/>
      </c>
      <c r="AC116" s="96" t="str">
        <f t="shared" si="12"/>
        <v/>
      </c>
      <c r="AD116" s="96" t="str">
        <f t="shared" si="13"/>
        <v/>
      </c>
      <c r="AE116" s="96" t="str">
        <f>IF(INPUT_Du_lieu_nhan_vien!AJ117="","",INPUT_Du_lieu_nhan_vien!AJ117)</f>
        <v>Nghỉ việc</v>
      </c>
    </row>
    <row r="117" spans="1:31" ht="18.75" customHeight="1" x14ac:dyDescent="0.2">
      <c r="A117" s="91">
        <v>116</v>
      </c>
      <c r="B117" s="92">
        <f>INPUT_Du_lieu_nhan_vien!A118</f>
        <v>20092</v>
      </c>
      <c r="C117" s="93" t="str">
        <f>IF(INPUT_Du_lieu_nhan_vien!B118="","",INPUT_Du_lieu_nhan_vien!B118)</f>
        <v>Nguyễn Thị</v>
      </c>
      <c r="D117" s="93" t="str">
        <f>IF(INPUT_Du_lieu_nhan_vien!C118="","",INPUT_Du_lieu_nhan_vien!C118)</f>
        <v>Xuyến</v>
      </c>
      <c r="E117" s="94" t="str">
        <f>IF(INPUT_Du_lieu_nhan_vien!D118="","",INPUT_Du_lieu_nhan_vien!D118)</f>
        <v>Nữ</v>
      </c>
      <c r="F117" s="95">
        <f>IF(INPUT_Du_lieu_nhan_vien!E118="","",INPUT_Du_lieu_nhan_vien!E118)</f>
        <v>25816</v>
      </c>
      <c r="G117" s="96">
        <f t="shared" si="7"/>
        <v>9</v>
      </c>
      <c r="H117" s="96">
        <f t="shared" si="8"/>
        <v>1970</v>
      </c>
      <c r="I117" s="96" t="str">
        <f>IF(INPUT_Du_lieu_nhan_vien!G118="","",INPUT_Du_lieu_nhan_vien!G118)</f>
        <v xml:space="preserve">Bắc Giang </v>
      </c>
      <c r="J117" s="97" t="str">
        <f>IF(INPUT_Du_lieu_nhan_vien!H118="","",INPUT_Du_lieu_nhan_vien!H118)</f>
        <v>121000150</v>
      </c>
      <c r="K117" s="95">
        <f>IF(INPUT_Du_lieu_nhan_vien!I118="","",INPUT_Du_lieu_nhan_vien!I118)</f>
        <v>31875</v>
      </c>
      <c r="L117" s="96">
        <f t="shared" si="9"/>
        <v>4</v>
      </c>
      <c r="M117" s="96" t="str">
        <f>IF(INPUT_Du_lieu_nhan_vien!J118="","",INPUT_Du_lieu_nhan_vien!J118)</f>
        <v>Hà Bắc</v>
      </c>
      <c r="N117" s="94" t="str">
        <f>IF(INPUT_Du_lieu_nhan_vien!O118="","",INPUT_Du_lieu_nhan_vien!O118)</f>
        <v>xuyennt@topica.edu.vn</v>
      </c>
      <c r="O117" s="96" t="str">
        <f>IF(INPUT_Du_lieu_nhan_vien!S118="","",INPUT_Du_lieu_nhan_vien!S118)</f>
        <v xml:space="preserve">Cẩm Lý, Lục Nam, Bắc Giang </v>
      </c>
      <c r="P117" s="94" t="str">
        <f>IF(INPUT_Du_lieu_nhan_vien!P118="","",INPUT_Du_lieu_nhan_vien!P118)</f>
        <v>04 3766 7050</v>
      </c>
      <c r="Q117" s="97" t="str">
        <f>IF(INPUT_Du_lieu_nhan_vien!Q118="","",INPUT_Du_lieu_nhan_vien!Q118)</f>
        <v>01674 763 577</v>
      </c>
      <c r="R117" s="96" t="str">
        <f>IF(INPUT_Du_lieu_nhan_vien!U118="","",INPUT_Du_lieu_nhan_vien!U118)</f>
        <v/>
      </c>
      <c r="S117" s="96" t="str">
        <f>IF(INPUT_Du_lieu_nhan_vien!W118="","",INPUT_Du_lieu_nhan_vien!W118)</f>
        <v/>
      </c>
      <c r="T117" s="97" t="str">
        <f>IF(INPUT_Du_lieu_nhan_vien!L118="","",INPUT_Du_lieu_nhan_vien!L118)</f>
        <v/>
      </c>
      <c r="U117" s="94" t="str">
        <f>IF(INPUT_Du_lieu_nhan_vien!K118="","",INPUT_Du_lieu_nhan_vien!K118)</f>
        <v>Trung học phổ thông</v>
      </c>
      <c r="V117" s="97" t="str">
        <f>IF(INPUT_Du_lieu_nhan_vien!M118="","",INPUT_Du_lieu_nhan_vien!M118)</f>
        <v/>
      </c>
      <c r="Y117" s="95">
        <f>IF(INPUT_Du_lieu_nhan_vien!AH118="","",INPUT_Du_lieu_nhan_vien!AH118)</f>
        <v>39995</v>
      </c>
      <c r="Z117" s="96">
        <f t="shared" si="10"/>
        <v>7</v>
      </c>
      <c r="AA117" s="96">
        <f t="shared" si="11"/>
        <v>2009</v>
      </c>
      <c r="AB117" s="95" t="str">
        <f>IF(INPUT_Du_lieu_nhan_vien!AM118="","",INPUT_Du_lieu_nhan_vien!AM118)</f>
        <v/>
      </c>
      <c r="AC117" s="96" t="str">
        <f t="shared" si="12"/>
        <v/>
      </c>
      <c r="AD117" s="96" t="str">
        <f t="shared" si="13"/>
        <v/>
      </c>
      <c r="AE117" s="96" t="str">
        <f>IF(INPUT_Du_lieu_nhan_vien!AJ118="","",INPUT_Du_lieu_nhan_vien!AJ118)</f>
        <v>Chính thức</v>
      </c>
    </row>
    <row r="118" spans="1:31" ht="18.75" customHeight="1" x14ac:dyDescent="0.2">
      <c r="A118" s="91">
        <v>117</v>
      </c>
      <c r="B118" s="92">
        <f>INPUT_Du_lieu_nhan_vien!A119</f>
        <v>20093</v>
      </c>
      <c r="C118" s="93" t="str">
        <f>IF(INPUT_Du_lieu_nhan_vien!B119="","",INPUT_Du_lieu_nhan_vien!B119)</f>
        <v>Nguyễn Tuấn</v>
      </c>
      <c r="D118" s="93" t="str">
        <f>IF(INPUT_Du_lieu_nhan_vien!C119="","",INPUT_Du_lieu_nhan_vien!C119)</f>
        <v>Anh</v>
      </c>
      <c r="E118" s="94" t="str">
        <f>IF(INPUT_Du_lieu_nhan_vien!D119="","",INPUT_Du_lieu_nhan_vien!D119)</f>
        <v>Nam</v>
      </c>
      <c r="F118" s="95" t="str">
        <f>IF(INPUT_Du_lieu_nhan_vien!E119="","",INPUT_Du_lieu_nhan_vien!E119)</f>
        <v/>
      </c>
      <c r="G118" s="96" t="str">
        <f t="shared" si="7"/>
        <v/>
      </c>
      <c r="H118" s="96" t="str">
        <f t="shared" si="8"/>
        <v/>
      </c>
      <c r="I118" s="96" t="str">
        <f>IF(INPUT_Du_lieu_nhan_vien!G119="","",INPUT_Du_lieu_nhan_vien!G119)</f>
        <v xml:space="preserve"> </v>
      </c>
      <c r="J118" s="97" t="str">
        <f>IF(INPUT_Du_lieu_nhan_vien!H119="","",INPUT_Du_lieu_nhan_vien!H119)</f>
        <v/>
      </c>
      <c r="K118" s="95" t="str">
        <f>IF(INPUT_Du_lieu_nhan_vien!I119="","",INPUT_Du_lieu_nhan_vien!I119)</f>
        <v/>
      </c>
      <c r="L118" s="96" t="str">
        <f t="shared" si="9"/>
        <v/>
      </c>
      <c r="M118" s="96" t="str">
        <f>IF(INPUT_Du_lieu_nhan_vien!J119="","",INPUT_Du_lieu_nhan_vien!J119)</f>
        <v/>
      </c>
      <c r="N118" s="94" t="str">
        <f>IF(INPUT_Du_lieu_nhan_vien!O119="","",INPUT_Du_lieu_nhan_vien!O119)</f>
        <v/>
      </c>
      <c r="O118" s="96" t="str">
        <f>IF(INPUT_Du_lieu_nhan_vien!S119="","",INPUT_Du_lieu_nhan_vien!S119)</f>
        <v xml:space="preserve"> </v>
      </c>
      <c r="P118" s="94" t="str">
        <f>IF(INPUT_Du_lieu_nhan_vien!P119="","",INPUT_Du_lieu_nhan_vien!P119)</f>
        <v/>
      </c>
      <c r="Q118" s="97" t="str">
        <f>IF(INPUT_Du_lieu_nhan_vien!Q119="","",INPUT_Du_lieu_nhan_vien!Q119)</f>
        <v/>
      </c>
      <c r="R118" s="96" t="str">
        <f>IF(INPUT_Du_lieu_nhan_vien!U119="","",INPUT_Du_lieu_nhan_vien!U119)</f>
        <v/>
      </c>
      <c r="S118" s="96" t="str">
        <f>IF(INPUT_Du_lieu_nhan_vien!W119="","",INPUT_Du_lieu_nhan_vien!W119)</f>
        <v/>
      </c>
      <c r="T118" s="97" t="str">
        <f>IF(INPUT_Du_lieu_nhan_vien!L119="","",INPUT_Du_lieu_nhan_vien!L119)</f>
        <v/>
      </c>
      <c r="U118" s="94" t="str">
        <f>IF(INPUT_Du_lieu_nhan_vien!K119="","",INPUT_Du_lieu_nhan_vien!K119)</f>
        <v>Đại học</v>
      </c>
      <c r="V118" s="97" t="str">
        <f>IF(INPUT_Du_lieu_nhan_vien!M119="","",INPUT_Du_lieu_nhan_vien!M119)</f>
        <v/>
      </c>
      <c r="Y118" s="95" t="str">
        <f>IF(INPUT_Du_lieu_nhan_vien!AH119="","",INPUT_Du_lieu_nhan_vien!AH119)</f>
        <v/>
      </c>
      <c r="Z118" s="96" t="str">
        <f t="shared" si="10"/>
        <v/>
      </c>
      <c r="AA118" s="96" t="str">
        <f t="shared" si="11"/>
        <v/>
      </c>
      <c r="AB118" s="95" t="str">
        <f>IF(INPUT_Du_lieu_nhan_vien!AM119="","",INPUT_Du_lieu_nhan_vien!AM119)</f>
        <v/>
      </c>
      <c r="AC118" s="96" t="str">
        <f t="shared" si="12"/>
        <v/>
      </c>
      <c r="AD118" s="96" t="str">
        <f t="shared" si="13"/>
        <v/>
      </c>
      <c r="AE118" s="96" t="str">
        <f>IF(INPUT_Du_lieu_nhan_vien!AJ119="","",INPUT_Du_lieu_nhan_vien!AJ119)</f>
        <v>Nghỉ việc</v>
      </c>
    </row>
    <row r="119" spans="1:31" ht="18.75" customHeight="1" x14ac:dyDescent="0.2">
      <c r="A119" s="91">
        <v>118</v>
      </c>
      <c r="B119" s="92">
        <f>INPUT_Du_lieu_nhan_vien!A120</f>
        <v>20094</v>
      </c>
      <c r="C119" s="93" t="str">
        <f>IF(INPUT_Du_lieu_nhan_vien!B120="","",INPUT_Du_lieu_nhan_vien!B120)</f>
        <v>Phan Thị</v>
      </c>
      <c r="D119" s="93" t="str">
        <f>IF(INPUT_Du_lieu_nhan_vien!C120="","",INPUT_Du_lieu_nhan_vien!C120)</f>
        <v>Hiền</v>
      </c>
      <c r="E119" s="94" t="str">
        <f>IF(INPUT_Du_lieu_nhan_vien!D120="","",INPUT_Du_lieu_nhan_vien!D120)</f>
        <v>Nữ</v>
      </c>
      <c r="F119" s="95">
        <f>IF(INPUT_Du_lieu_nhan_vien!E120="","",INPUT_Du_lieu_nhan_vien!E120)</f>
        <v>29665</v>
      </c>
      <c r="G119" s="96">
        <f t="shared" si="7"/>
        <v>3</v>
      </c>
      <c r="H119" s="96">
        <f t="shared" si="8"/>
        <v>1981</v>
      </c>
      <c r="I119" s="96" t="str">
        <f>IF(INPUT_Du_lieu_nhan_vien!G120="","",INPUT_Du_lieu_nhan_vien!G120)</f>
        <v xml:space="preserve">Thanh Hóa </v>
      </c>
      <c r="J119" s="97" t="str">
        <f>IF(INPUT_Du_lieu_nhan_vien!H120="","",INPUT_Du_lieu_nhan_vien!H120)</f>
        <v>172258384</v>
      </c>
      <c r="K119" s="95">
        <f>IF(INPUT_Du_lieu_nhan_vien!I120="","",INPUT_Du_lieu_nhan_vien!I120)</f>
        <v>36586</v>
      </c>
      <c r="L119" s="96">
        <f t="shared" si="9"/>
        <v>3</v>
      </c>
      <c r="M119" s="96" t="str">
        <f>IF(INPUT_Du_lieu_nhan_vien!J120="","",INPUT_Du_lieu_nhan_vien!J120)</f>
        <v>Thanh Hóa</v>
      </c>
      <c r="N119" s="94" t="str">
        <f>IF(INPUT_Du_lieu_nhan_vien!O120="","",INPUT_Du_lieu_nhan_vien!O120)</f>
        <v>hienpt@topica.edu.vn</v>
      </c>
      <c r="O119" s="96" t="str">
        <f>IF(INPUT_Du_lieu_nhan_vien!S120="","",INPUT_Du_lieu_nhan_vien!S120)</f>
        <v xml:space="preserve">Thiệu Hóa, Thanh Hóa </v>
      </c>
      <c r="P119" s="94" t="str">
        <f>IF(INPUT_Du_lieu_nhan_vien!P120="","",INPUT_Du_lieu_nhan_vien!P120)</f>
        <v>04 3791 3316</v>
      </c>
      <c r="Q119" s="97" t="str">
        <f>IF(INPUT_Du_lieu_nhan_vien!Q120="","",INPUT_Du_lieu_nhan_vien!Q120)</f>
        <v>0989 852 020</v>
      </c>
      <c r="R119" s="96" t="str">
        <f>IF(INPUT_Du_lieu_nhan_vien!U120="","",INPUT_Du_lieu_nhan_vien!U120)</f>
        <v/>
      </c>
      <c r="S119" s="96" t="str">
        <f>IF(INPUT_Du_lieu_nhan_vien!W120="","",INPUT_Du_lieu_nhan_vien!W120)</f>
        <v/>
      </c>
      <c r="T119" s="97" t="str">
        <f>IF(INPUT_Du_lieu_nhan_vien!L120="","",INPUT_Du_lieu_nhan_vien!L120)</f>
        <v>ĐH Khoa học Xã hội và Nhân văn – ĐH Quốc gia Hà Nội</v>
      </c>
      <c r="U119" s="94" t="str">
        <f>IF(INPUT_Du_lieu_nhan_vien!K120="","",INPUT_Du_lieu_nhan_vien!K120)</f>
        <v>Đại học</v>
      </c>
      <c r="V119" s="97" t="str">
        <f>IF(INPUT_Du_lieu_nhan_vien!M120="","",INPUT_Du_lieu_nhan_vien!M120)</f>
        <v>Báo chí</v>
      </c>
      <c r="Y119" s="95">
        <f>IF(INPUT_Du_lieu_nhan_vien!AH120="","",INPUT_Du_lieu_nhan_vien!AH120)</f>
        <v>41462</v>
      </c>
      <c r="Z119" s="96">
        <f t="shared" si="10"/>
        <v>7</v>
      </c>
      <c r="AA119" s="96">
        <f t="shared" si="11"/>
        <v>2013</v>
      </c>
      <c r="AB119" s="95">
        <f>IF(INPUT_Du_lieu_nhan_vien!AM120="","",INPUT_Du_lieu_nhan_vien!AM120)</f>
        <v>41364</v>
      </c>
      <c r="AC119" s="96">
        <f t="shared" si="12"/>
        <v>3</v>
      </c>
      <c r="AD119" s="96">
        <f t="shared" si="13"/>
        <v>2013</v>
      </c>
      <c r="AE119" s="96" t="str">
        <f>IF(INPUT_Du_lieu_nhan_vien!AJ120="","",INPUT_Du_lieu_nhan_vien!AJ120)</f>
        <v>Chính thức</v>
      </c>
    </row>
    <row r="120" spans="1:31" ht="18.75" customHeight="1" x14ac:dyDescent="0.2">
      <c r="A120" s="91">
        <v>119</v>
      </c>
      <c r="B120" s="92">
        <f>INPUT_Du_lieu_nhan_vien!A121</f>
        <v>20095</v>
      </c>
      <c r="C120" s="93" t="str">
        <f>IF(INPUT_Du_lieu_nhan_vien!B121="","",INPUT_Du_lieu_nhan_vien!B121)</f>
        <v>Đỗ Thúy</v>
      </c>
      <c r="D120" s="93" t="str">
        <f>IF(INPUT_Du_lieu_nhan_vien!C121="","",INPUT_Du_lieu_nhan_vien!C121)</f>
        <v>Nga</v>
      </c>
      <c r="E120" s="94" t="str">
        <f>IF(INPUT_Du_lieu_nhan_vien!D121="","",INPUT_Du_lieu_nhan_vien!D121)</f>
        <v>Nữ</v>
      </c>
      <c r="F120" s="95">
        <f>IF(INPUT_Du_lieu_nhan_vien!E121="","",INPUT_Du_lieu_nhan_vien!E121)</f>
        <v>31088</v>
      </c>
      <c r="G120" s="96">
        <f t="shared" si="7"/>
        <v>2</v>
      </c>
      <c r="H120" s="96">
        <f t="shared" si="8"/>
        <v>1985</v>
      </c>
      <c r="I120" s="96" t="str">
        <f>IF(INPUT_Du_lieu_nhan_vien!G121="","",INPUT_Du_lieu_nhan_vien!G121)</f>
        <v xml:space="preserve">Hà Tây </v>
      </c>
      <c r="J120" s="97" t="str">
        <f>IF(INPUT_Du_lieu_nhan_vien!H121="","",INPUT_Du_lieu_nhan_vien!H121)</f>
        <v>111902409</v>
      </c>
      <c r="K120" s="95">
        <f>IF(INPUT_Du_lieu_nhan_vien!I121="","",INPUT_Du_lieu_nhan_vien!I121)</f>
        <v>37433</v>
      </c>
      <c r="L120" s="96">
        <f t="shared" si="9"/>
        <v>6</v>
      </c>
      <c r="M120" s="96" t="str">
        <f>IF(INPUT_Du_lieu_nhan_vien!J121="","",INPUT_Du_lieu_nhan_vien!J121)</f>
        <v>Thường Tín</v>
      </c>
      <c r="N120" s="94" t="str">
        <f>IF(INPUT_Du_lieu_nhan_vien!O121="","",INPUT_Du_lieu_nhan_vien!O121)</f>
        <v>ngadt@topica.edu.vn</v>
      </c>
      <c r="O120" s="96" t="str">
        <f>IF(INPUT_Du_lieu_nhan_vien!S121="","",INPUT_Du_lieu_nhan_vien!S121)</f>
        <v xml:space="preserve">Ninh Sở, Thường Tín, Hà Nội </v>
      </c>
      <c r="P120" s="94" t="str">
        <f>IF(INPUT_Du_lieu_nhan_vien!P121="","",INPUT_Du_lieu_nhan_vien!P121)</f>
        <v>04 3861 2343</v>
      </c>
      <c r="Q120" s="97" t="str">
        <f>IF(INPUT_Du_lieu_nhan_vien!Q121="","",INPUT_Du_lieu_nhan_vien!Q121)</f>
        <v>0974 713 966</v>
      </c>
      <c r="R120" s="96" t="str">
        <f>IF(INPUT_Du_lieu_nhan_vien!U121="","",INPUT_Du_lieu_nhan_vien!U121)</f>
        <v/>
      </c>
      <c r="S120" s="96" t="str">
        <f>IF(INPUT_Du_lieu_nhan_vien!W121="","",INPUT_Du_lieu_nhan_vien!W121)</f>
        <v/>
      </c>
      <c r="T120" s="97" t="str">
        <f>IF(INPUT_Du_lieu_nhan_vien!L121="","",INPUT_Du_lieu_nhan_vien!L121)</f>
        <v>Viện ĐH Mở Hà Nội</v>
      </c>
      <c r="U120" s="94" t="str">
        <f>IF(INPUT_Du_lieu_nhan_vien!K121="","",INPUT_Du_lieu_nhan_vien!K121)</f>
        <v>Đại học</v>
      </c>
      <c r="V120" s="97" t="str">
        <f>IF(INPUT_Du_lieu_nhan_vien!M121="","",INPUT_Du_lieu_nhan_vien!M121)</f>
        <v/>
      </c>
      <c r="Y120" s="95">
        <f>IF(INPUT_Du_lieu_nhan_vien!AH121="","",INPUT_Du_lieu_nhan_vien!AH121)</f>
        <v>39995</v>
      </c>
      <c r="Z120" s="96">
        <f t="shared" si="10"/>
        <v>7</v>
      </c>
      <c r="AA120" s="96">
        <f t="shared" si="11"/>
        <v>2009</v>
      </c>
      <c r="AB120" s="95">
        <f>IF(INPUT_Du_lieu_nhan_vien!AM121="","",INPUT_Du_lieu_nhan_vien!AM121)</f>
        <v>40650</v>
      </c>
      <c r="AC120" s="96">
        <f t="shared" si="12"/>
        <v>4</v>
      </c>
      <c r="AD120" s="96">
        <f t="shared" si="13"/>
        <v>2011</v>
      </c>
      <c r="AE120" s="96" t="str">
        <f>IF(INPUT_Du_lieu_nhan_vien!AJ121="","",INPUT_Du_lieu_nhan_vien!AJ121)</f>
        <v>Nghỉ việc</v>
      </c>
    </row>
    <row r="121" spans="1:31" ht="18.75" customHeight="1" x14ac:dyDescent="0.2">
      <c r="A121" s="91">
        <v>120</v>
      </c>
      <c r="B121" s="92">
        <f>INPUT_Du_lieu_nhan_vien!A122</f>
        <v>20096</v>
      </c>
      <c r="C121" s="93" t="str">
        <f>IF(INPUT_Du_lieu_nhan_vien!B122="","",INPUT_Du_lieu_nhan_vien!B122)</f>
        <v>Đỗ Thị</v>
      </c>
      <c r="D121" s="93" t="str">
        <f>IF(INPUT_Du_lieu_nhan_vien!C122="","",INPUT_Du_lieu_nhan_vien!C122)</f>
        <v>Ngọc</v>
      </c>
      <c r="E121" s="94" t="str">
        <f>IF(INPUT_Du_lieu_nhan_vien!D122="","",INPUT_Du_lieu_nhan_vien!D122)</f>
        <v>Nữ</v>
      </c>
      <c r="F121" s="95">
        <f>IF(INPUT_Du_lieu_nhan_vien!E122="","",INPUT_Du_lieu_nhan_vien!E122)</f>
        <v>31671</v>
      </c>
      <c r="G121" s="96">
        <f t="shared" si="7"/>
        <v>9</v>
      </c>
      <c r="H121" s="96">
        <f t="shared" si="8"/>
        <v>1986</v>
      </c>
      <c r="I121" s="96" t="str">
        <f>IF(INPUT_Du_lieu_nhan_vien!G122="","",INPUT_Du_lieu_nhan_vien!G122)</f>
        <v xml:space="preserve">Hải Dương </v>
      </c>
      <c r="J121" s="97" t="str">
        <f>IF(INPUT_Du_lieu_nhan_vien!H122="","",INPUT_Du_lieu_nhan_vien!H122)</f>
        <v>142160261</v>
      </c>
      <c r="K121" s="95">
        <f>IF(INPUT_Du_lieu_nhan_vien!I122="","",INPUT_Du_lieu_nhan_vien!I122)</f>
        <v>36964</v>
      </c>
      <c r="L121" s="96">
        <f t="shared" si="9"/>
        <v>3</v>
      </c>
      <c r="M121" s="96" t="str">
        <f>IF(INPUT_Du_lieu_nhan_vien!J122="","",INPUT_Du_lieu_nhan_vien!J122)</f>
        <v>Hải Dương</v>
      </c>
      <c r="N121" s="94" t="str">
        <f>IF(INPUT_Du_lieu_nhan_vien!O122="","",INPUT_Du_lieu_nhan_vien!O122)</f>
        <v>ngocdt@topica.edu.vn</v>
      </c>
      <c r="O121" s="96" t="str">
        <f>IF(INPUT_Du_lieu_nhan_vien!S122="","",INPUT_Du_lieu_nhan_vien!S122)</f>
        <v xml:space="preserve">Phúc Thành, Kim Thành, Hải Dương </v>
      </c>
      <c r="P121" s="94" t="str">
        <f>IF(INPUT_Du_lieu_nhan_vien!P122="","",INPUT_Du_lieu_nhan_vien!P122)</f>
        <v/>
      </c>
      <c r="Q121" s="97" t="str">
        <f>IF(INPUT_Du_lieu_nhan_vien!Q122="","",INPUT_Du_lieu_nhan_vien!Q122)</f>
        <v>0949380666</v>
      </c>
      <c r="R121" s="96" t="str">
        <f>IF(INPUT_Du_lieu_nhan_vien!U122="","",INPUT_Du_lieu_nhan_vien!U122)</f>
        <v/>
      </c>
      <c r="S121" s="96" t="str">
        <f>IF(INPUT_Du_lieu_nhan_vien!W122="","",INPUT_Du_lieu_nhan_vien!W122)</f>
        <v/>
      </c>
      <c r="T121" s="97" t="str">
        <f>IF(INPUT_Du_lieu_nhan_vien!L122="","",INPUT_Du_lieu_nhan_vien!L122)</f>
        <v>ĐH Khoa học Xã hội và Nhân văn – ĐH Quốc gia Hà Nội</v>
      </c>
      <c r="U121" s="94" t="str">
        <f>IF(INPUT_Du_lieu_nhan_vien!K122="","",INPUT_Du_lieu_nhan_vien!K122)</f>
        <v>Đại học</v>
      </c>
      <c r="V121" s="97" t="str">
        <f>IF(INPUT_Du_lieu_nhan_vien!M122="","",INPUT_Du_lieu_nhan_vien!M122)</f>
        <v>Sư phạm Lịch sử</v>
      </c>
      <c r="Y121" s="95">
        <f>IF(INPUT_Du_lieu_nhan_vien!AH122="","",INPUT_Du_lieu_nhan_vien!AH122)</f>
        <v>39995</v>
      </c>
      <c r="Z121" s="96">
        <f t="shared" si="10"/>
        <v>7</v>
      </c>
      <c r="AA121" s="96">
        <f t="shared" si="11"/>
        <v>2009</v>
      </c>
      <c r="AB121" s="95" t="str">
        <f>IF(INPUT_Du_lieu_nhan_vien!AM122="","",INPUT_Du_lieu_nhan_vien!AM122)</f>
        <v/>
      </c>
      <c r="AC121" s="96" t="str">
        <f t="shared" si="12"/>
        <v/>
      </c>
      <c r="AD121" s="96" t="str">
        <f t="shared" si="13"/>
        <v/>
      </c>
      <c r="AE121" s="96" t="str">
        <f>IF(INPUT_Du_lieu_nhan_vien!AJ122="","",INPUT_Du_lieu_nhan_vien!AJ122)</f>
        <v>Chính thức</v>
      </c>
    </row>
    <row r="122" spans="1:31" ht="18.75" customHeight="1" x14ac:dyDescent="0.2">
      <c r="A122" s="91">
        <v>121</v>
      </c>
      <c r="B122" s="92">
        <f>INPUT_Du_lieu_nhan_vien!A123</f>
        <v>20097</v>
      </c>
      <c r="C122" s="93" t="str">
        <f>IF(INPUT_Du_lieu_nhan_vien!B123="","",INPUT_Du_lieu_nhan_vien!B123)</f>
        <v>Nguyễn Thị Trâm</v>
      </c>
      <c r="D122" s="93" t="str">
        <f>IF(INPUT_Du_lieu_nhan_vien!C123="","",INPUT_Du_lieu_nhan_vien!C123)</f>
        <v>Oanh</v>
      </c>
      <c r="E122" s="94" t="str">
        <f>IF(INPUT_Du_lieu_nhan_vien!D123="","",INPUT_Du_lieu_nhan_vien!D123)</f>
        <v>Nữ</v>
      </c>
      <c r="F122" s="95">
        <f>IF(INPUT_Du_lieu_nhan_vien!E123="","",INPUT_Du_lieu_nhan_vien!E123)</f>
        <v>31032</v>
      </c>
      <c r="G122" s="96">
        <f t="shared" si="7"/>
        <v>12</v>
      </c>
      <c r="H122" s="96">
        <f t="shared" si="8"/>
        <v>1984</v>
      </c>
      <c r="I122" s="96" t="str">
        <f>IF(INPUT_Du_lieu_nhan_vien!G123="","",INPUT_Du_lieu_nhan_vien!G123)</f>
        <v xml:space="preserve">Hải Phòng </v>
      </c>
      <c r="J122" s="97" t="str">
        <f>IF(INPUT_Du_lieu_nhan_vien!H123="","",INPUT_Du_lieu_nhan_vien!H123)</f>
        <v>031192806</v>
      </c>
      <c r="K122" s="95">
        <f>IF(INPUT_Du_lieu_nhan_vien!I123="","",INPUT_Du_lieu_nhan_vien!I123)</f>
        <v>36267</v>
      </c>
      <c r="L122" s="96">
        <f t="shared" si="9"/>
        <v>4</v>
      </c>
      <c r="M122" s="96" t="str">
        <f>IF(INPUT_Du_lieu_nhan_vien!J123="","",INPUT_Du_lieu_nhan_vien!J123)</f>
        <v>Hải Phòng</v>
      </c>
      <c r="N122" s="94" t="str">
        <f>IF(INPUT_Du_lieu_nhan_vien!O123="","",INPUT_Du_lieu_nhan_vien!O123)</f>
        <v>oanhntt@topica.edu.vn</v>
      </c>
      <c r="O122" s="96" t="str">
        <f>IF(INPUT_Du_lieu_nhan_vien!S123="","",INPUT_Du_lieu_nhan_vien!S123)</f>
        <v xml:space="preserve">12/135 Hàng Kênh, Lê Chân, Hải Phòng </v>
      </c>
      <c r="P122" s="94" t="str">
        <f>IF(INPUT_Du_lieu_nhan_vien!P123="","",INPUT_Du_lieu_nhan_vien!P123)</f>
        <v>04 6659 4346</v>
      </c>
      <c r="Q122" s="97" t="str">
        <f>IF(INPUT_Du_lieu_nhan_vien!Q123="","",INPUT_Du_lieu_nhan_vien!Q123)</f>
        <v>0916 119 461</v>
      </c>
      <c r="R122" s="96" t="str">
        <f>IF(INPUT_Du_lieu_nhan_vien!U123="","",INPUT_Du_lieu_nhan_vien!U123)</f>
        <v/>
      </c>
      <c r="S122" s="96" t="str">
        <f>IF(INPUT_Du_lieu_nhan_vien!W123="","",INPUT_Du_lieu_nhan_vien!W123)</f>
        <v/>
      </c>
      <c r="T122" s="97" t="str">
        <f>IF(INPUT_Du_lieu_nhan_vien!L123="","",INPUT_Du_lieu_nhan_vien!L123)</f>
        <v>Genetic- ĐH Bách Khoa</v>
      </c>
      <c r="U122" s="94" t="str">
        <f>IF(INPUT_Du_lieu_nhan_vien!K123="","",INPUT_Du_lieu_nhan_vien!K123)</f>
        <v>Cao đẳng</v>
      </c>
      <c r="V122" s="97" t="str">
        <f>IF(INPUT_Du_lieu_nhan_vien!M123="","",INPUT_Du_lieu_nhan_vien!M123)</f>
        <v/>
      </c>
      <c r="Y122" s="95" t="str">
        <f>IF(INPUT_Du_lieu_nhan_vien!AH123="","",INPUT_Du_lieu_nhan_vien!AH123)</f>
        <v/>
      </c>
      <c r="Z122" s="96" t="str">
        <f t="shared" si="10"/>
        <v/>
      </c>
      <c r="AA122" s="96" t="str">
        <f t="shared" si="11"/>
        <v/>
      </c>
      <c r="AB122" s="95" t="str">
        <f>IF(INPUT_Du_lieu_nhan_vien!AM123="","",INPUT_Du_lieu_nhan_vien!AM123)</f>
        <v/>
      </c>
      <c r="AC122" s="96" t="str">
        <f t="shared" si="12"/>
        <v/>
      </c>
      <c r="AD122" s="96" t="str">
        <f t="shared" si="13"/>
        <v/>
      </c>
      <c r="AE122" s="96" t="str">
        <f>IF(INPUT_Du_lieu_nhan_vien!AJ123="","",INPUT_Du_lieu_nhan_vien!AJ123)</f>
        <v>Nghỉ việc</v>
      </c>
    </row>
    <row r="123" spans="1:31" ht="18.75" customHeight="1" x14ac:dyDescent="0.2">
      <c r="A123" s="91">
        <v>122</v>
      </c>
      <c r="B123" s="92">
        <f>INPUT_Du_lieu_nhan_vien!A124</f>
        <v>20098</v>
      </c>
      <c r="C123" s="93" t="str">
        <f>IF(INPUT_Du_lieu_nhan_vien!B124="","",INPUT_Du_lieu_nhan_vien!B124)</f>
        <v>Âu Thị Hải</v>
      </c>
      <c r="D123" s="93" t="str">
        <f>IF(INPUT_Du_lieu_nhan_vien!C124="","",INPUT_Du_lieu_nhan_vien!C124)</f>
        <v>Linh</v>
      </c>
      <c r="E123" s="94" t="str">
        <f>IF(INPUT_Du_lieu_nhan_vien!D124="","",INPUT_Du_lieu_nhan_vien!D124)</f>
        <v>Nữ</v>
      </c>
      <c r="F123" s="95">
        <f>IF(INPUT_Du_lieu_nhan_vien!E124="","",INPUT_Du_lieu_nhan_vien!E124)</f>
        <v>30161</v>
      </c>
      <c r="G123" s="96">
        <f t="shared" si="7"/>
        <v>7</v>
      </c>
      <c r="H123" s="96">
        <f t="shared" si="8"/>
        <v>1982</v>
      </c>
      <c r="I123" s="96" t="str">
        <f>IF(INPUT_Du_lieu_nhan_vien!G124="","",INPUT_Du_lieu_nhan_vien!G124)</f>
        <v xml:space="preserve">Bắc Ninh </v>
      </c>
      <c r="J123" s="97" t="str">
        <f>IF(INPUT_Du_lieu_nhan_vien!H124="","",INPUT_Du_lieu_nhan_vien!H124)</f>
        <v>125085643</v>
      </c>
      <c r="K123" s="95">
        <f>IF(INPUT_Du_lieu_nhan_vien!I124="","",INPUT_Du_lieu_nhan_vien!I124)</f>
        <v>36552</v>
      </c>
      <c r="L123" s="96">
        <f t="shared" si="9"/>
        <v>1</v>
      </c>
      <c r="M123" s="96" t="str">
        <f>IF(INPUT_Du_lieu_nhan_vien!J124="","",INPUT_Du_lieu_nhan_vien!J124)</f>
        <v>Bắc Ninh</v>
      </c>
      <c r="N123" s="94" t="str">
        <f>IF(INPUT_Du_lieu_nhan_vien!O124="","",INPUT_Du_lieu_nhan_vien!O124)</f>
        <v/>
      </c>
      <c r="O123" s="96" t="str">
        <f>IF(INPUT_Du_lieu_nhan_vien!S124="","",INPUT_Du_lieu_nhan_vien!S124)</f>
        <v xml:space="preserve">Hoàn Sơn, Tiên Du, Bắc Ninh </v>
      </c>
      <c r="P123" s="94" t="str">
        <f>IF(INPUT_Du_lieu_nhan_vien!P124="","",INPUT_Du_lieu_nhan_vien!P124)</f>
        <v/>
      </c>
      <c r="Q123" s="97" t="str">
        <f>IF(INPUT_Du_lieu_nhan_vien!Q124="","",INPUT_Du_lieu_nhan_vien!Q124)</f>
        <v>098 768 0082/ 090 204 8333</v>
      </c>
      <c r="R123" s="96" t="str">
        <f>IF(INPUT_Du_lieu_nhan_vien!U124="","",INPUT_Du_lieu_nhan_vien!U124)</f>
        <v/>
      </c>
      <c r="S123" s="96" t="str">
        <f>IF(INPUT_Du_lieu_nhan_vien!W124="","",INPUT_Du_lieu_nhan_vien!W124)</f>
        <v/>
      </c>
      <c r="T123" s="97" t="str">
        <f>IF(INPUT_Du_lieu_nhan_vien!L124="","",INPUT_Du_lieu_nhan_vien!L124)</f>
        <v/>
      </c>
      <c r="U123" s="94" t="str">
        <f>IF(INPUT_Du_lieu_nhan_vien!K124="","",INPUT_Du_lieu_nhan_vien!K124)</f>
        <v>Đại học</v>
      </c>
      <c r="V123" s="97" t="str">
        <f>IF(INPUT_Du_lieu_nhan_vien!M124="","",INPUT_Du_lieu_nhan_vien!M124)</f>
        <v/>
      </c>
      <c r="Y123" s="95" t="str">
        <f>IF(INPUT_Du_lieu_nhan_vien!AH124="","",INPUT_Du_lieu_nhan_vien!AH124)</f>
        <v/>
      </c>
      <c r="Z123" s="96" t="str">
        <f t="shared" si="10"/>
        <v/>
      </c>
      <c r="AA123" s="96" t="str">
        <f t="shared" si="11"/>
        <v/>
      </c>
      <c r="AB123" s="95" t="str">
        <f>IF(INPUT_Du_lieu_nhan_vien!AM124="","",INPUT_Du_lieu_nhan_vien!AM124)</f>
        <v/>
      </c>
      <c r="AC123" s="96" t="str">
        <f t="shared" si="12"/>
        <v/>
      </c>
      <c r="AD123" s="96" t="str">
        <f t="shared" si="13"/>
        <v/>
      </c>
      <c r="AE123" s="96" t="str">
        <f>IF(INPUT_Du_lieu_nhan_vien!AJ124="","",INPUT_Du_lieu_nhan_vien!AJ124)</f>
        <v>Nghỉ việc</v>
      </c>
    </row>
    <row r="124" spans="1:31" ht="18.75" customHeight="1" x14ac:dyDescent="0.2">
      <c r="A124" s="91">
        <v>123</v>
      </c>
      <c r="B124" s="92">
        <f>INPUT_Du_lieu_nhan_vien!A125</f>
        <v>20099</v>
      </c>
      <c r="C124" s="93" t="str">
        <f>IF(INPUT_Du_lieu_nhan_vien!B125="","",INPUT_Du_lieu_nhan_vien!B125)</f>
        <v>Trần Thị Thu</v>
      </c>
      <c r="D124" s="93" t="str">
        <f>IF(INPUT_Du_lieu_nhan_vien!C125="","",INPUT_Du_lieu_nhan_vien!C125)</f>
        <v>Hiền</v>
      </c>
      <c r="E124" s="94" t="str">
        <f>IF(INPUT_Du_lieu_nhan_vien!D125="","",INPUT_Du_lieu_nhan_vien!D125)</f>
        <v>Nữ</v>
      </c>
      <c r="F124" s="95">
        <f>IF(INPUT_Du_lieu_nhan_vien!E125="","",INPUT_Du_lieu_nhan_vien!E125)</f>
        <v>31263</v>
      </c>
      <c r="G124" s="96">
        <f t="shared" si="7"/>
        <v>8</v>
      </c>
      <c r="H124" s="96">
        <f t="shared" si="8"/>
        <v>1985</v>
      </c>
      <c r="I124" s="96" t="str">
        <f>IF(INPUT_Du_lieu_nhan_vien!G125="","",INPUT_Du_lieu_nhan_vien!G125)</f>
        <v xml:space="preserve">Thái Nguyên </v>
      </c>
      <c r="J124" s="97" t="str">
        <f>IF(INPUT_Du_lieu_nhan_vien!H125="","",INPUT_Du_lieu_nhan_vien!H125)</f>
        <v>012911376</v>
      </c>
      <c r="K124" s="95">
        <f>IF(INPUT_Du_lieu_nhan_vien!I125="","",INPUT_Du_lieu_nhan_vien!I125)</f>
        <v>39003</v>
      </c>
      <c r="L124" s="96">
        <f t="shared" si="9"/>
        <v>10</v>
      </c>
      <c r="M124" s="96" t="str">
        <f>IF(INPUT_Du_lieu_nhan_vien!J125="","",INPUT_Du_lieu_nhan_vien!J125)</f>
        <v>Hà Nội</v>
      </c>
      <c r="N124" s="94" t="str">
        <f>IF(INPUT_Du_lieu_nhan_vien!O125="","",INPUT_Du_lieu_nhan_vien!O125)</f>
        <v/>
      </c>
      <c r="O124" s="96" t="str">
        <f>IF(INPUT_Du_lieu_nhan_vien!S125="","",INPUT_Du_lieu_nhan_vien!S125)</f>
        <v xml:space="preserve">Xã Tứ Hiệp, Thnah Trì, HN </v>
      </c>
      <c r="P124" s="94" t="str">
        <f>IF(INPUT_Du_lieu_nhan_vien!P125="","",INPUT_Du_lieu_nhan_vien!P125)</f>
        <v>04 3 542 0082</v>
      </c>
      <c r="Q124" s="97" t="str">
        <f>IF(INPUT_Du_lieu_nhan_vien!Q125="","",INPUT_Du_lieu_nhan_vien!Q125)</f>
        <v>091 979 0878</v>
      </c>
      <c r="R124" s="96" t="str">
        <f>IF(INPUT_Du_lieu_nhan_vien!U125="","",INPUT_Du_lieu_nhan_vien!U125)</f>
        <v/>
      </c>
      <c r="S124" s="96" t="str">
        <f>IF(INPUT_Du_lieu_nhan_vien!W125="","",INPUT_Du_lieu_nhan_vien!W125)</f>
        <v/>
      </c>
      <c r="T124" s="97" t="str">
        <f>IF(INPUT_Du_lieu_nhan_vien!L125="","",INPUT_Du_lieu_nhan_vien!L125)</f>
        <v>Học viên Tài chính</v>
      </c>
      <c r="U124" s="94" t="str">
        <f>IF(INPUT_Du_lieu_nhan_vien!K125="","",INPUT_Du_lieu_nhan_vien!K125)</f>
        <v>Đại học</v>
      </c>
      <c r="V124" s="97" t="str">
        <f>IF(INPUT_Du_lieu_nhan_vien!M125="","",INPUT_Du_lieu_nhan_vien!M125)</f>
        <v/>
      </c>
      <c r="Y124" s="95">
        <f>IF(INPUT_Du_lieu_nhan_vien!AH125="","",INPUT_Du_lieu_nhan_vien!AH125)</f>
        <v>40000</v>
      </c>
      <c r="Z124" s="96">
        <f t="shared" si="10"/>
        <v>7</v>
      </c>
      <c r="AA124" s="96">
        <f t="shared" si="11"/>
        <v>2009</v>
      </c>
      <c r="AB124" s="95" t="str">
        <f>IF(INPUT_Du_lieu_nhan_vien!AM125="","",INPUT_Du_lieu_nhan_vien!AM125)</f>
        <v/>
      </c>
      <c r="AC124" s="96" t="str">
        <f t="shared" si="12"/>
        <v/>
      </c>
      <c r="AD124" s="96" t="str">
        <f t="shared" si="13"/>
        <v/>
      </c>
      <c r="AE124" s="96" t="str">
        <f>IF(INPUT_Du_lieu_nhan_vien!AJ125="","",INPUT_Du_lieu_nhan_vien!AJ125)</f>
        <v>Nghỉ việc</v>
      </c>
    </row>
    <row r="125" spans="1:31" ht="18.75" customHeight="1" x14ac:dyDescent="0.2">
      <c r="A125" s="91">
        <v>124</v>
      </c>
      <c r="B125" s="92">
        <f>INPUT_Du_lieu_nhan_vien!A126</f>
        <v>20100</v>
      </c>
      <c r="C125" s="93" t="str">
        <f>IF(INPUT_Du_lieu_nhan_vien!B126="","",INPUT_Du_lieu_nhan_vien!B126)</f>
        <v>Hà Thị Quế</v>
      </c>
      <c r="D125" s="93" t="str">
        <f>IF(INPUT_Du_lieu_nhan_vien!C126="","",INPUT_Du_lieu_nhan_vien!C126)</f>
        <v>Lan</v>
      </c>
      <c r="E125" s="94" t="str">
        <f>IF(INPUT_Du_lieu_nhan_vien!D126="","",INPUT_Du_lieu_nhan_vien!D126)</f>
        <v>Nữ</v>
      </c>
      <c r="F125" s="95" t="str">
        <f>IF(INPUT_Du_lieu_nhan_vien!E126="","",INPUT_Du_lieu_nhan_vien!E126)</f>
        <v/>
      </c>
      <c r="G125" s="96" t="str">
        <f t="shared" si="7"/>
        <v/>
      </c>
      <c r="H125" s="96" t="str">
        <f t="shared" si="8"/>
        <v/>
      </c>
      <c r="I125" s="96" t="str">
        <f>IF(INPUT_Du_lieu_nhan_vien!G126="","",INPUT_Du_lieu_nhan_vien!G126)</f>
        <v xml:space="preserve"> </v>
      </c>
      <c r="J125" s="97" t="str">
        <f>IF(INPUT_Du_lieu_nhan_vien!H126="","",INPUT_Du_lieu_nhan_vien!H126)</f>
        <v/>
      </c>
      <c r="K125" s="95" t="str">
        <f>IF(INPUT_Du_lieu_nhan_vien!I126="","",INPUT_Du_lieu_nhan_vien!I126)</f>
        <v/>
      </c>
      <c r="L125" s="96" t="str">
        <f t="shared" si="9"/>
        <v/>
      </c>
      <c r="M125" s="96" t="str">
        <f>IF(INPUT_Du_lieu_nhan_vien!J126="","",INPUT_Du_lieu_nhan_vien!J126)</f>
        <v/>
      </c>
      <c r="N125" s="94" t="str">
        <f>IF(INPUT_Du_lieu_nhan_vien!O126="","",INPUT_Du_lieu_nhan_vien!O126)</f>
        <v/>
      </c>
      <c r="O125" s="96" t="str">
        <f>IF(INPUT_Du_lieu_nhan_vien!S126="","",INPUT_Du_lieu_nhan_vien!S126)</f>
        <v xml:space="preserve"> </v>
      </c>
      <c r="P125" s="94" t="str">
        <f>IF(INPUT_Du_lieu_nhan_vien!P126="","",INPUT_Du_lieu_nhan_vien!P126)</f>
        <v/>
      </c>
      <c r="Q125" s="97" t="str">
        <f>IF(INPUT_Du_lieu_nhan_vien!Q126="","",INPUT_Du_lieu_nhan_vien!Q126)</f>
        <v/>
      </c>
      <c r="R125" s="96" t="str">
        <f>IF(INPUT_Du_lieu_nhan_vien!U126="","",INPUT_Du_lieu_nhan_vien!U126)</f>
        <v/>
      </c>
      <c r="S125" s="96" t="str">
        <f>IF(INPUT_Du_lieu_nhan_vien!W126="","",INPUT_Du_lieu_nhan_vien!W126)</f>
        <v/>
      </c>
      <c r="T125" s="97" t="str">
        <f>IF(INPUT_Du_lieu_nhan_vien!L126="","",INPUT_Du_lieu_nhan_vien!L126)</f>
        <v/>
      </c>
      <c r="U125" s="94" t="str">
        <f>IF(INPUT_Du_lieu_nhan_vien!K126="","",INPUT_Du_lieu_nhan_vien!K126)</f>
        <v>Đại học</v>
      </c>
      <c r="V125" s="97" t="str">
        <f>IF(INPUT_Du_lieu_nhan_vien!M126="","",INPUT_Du_lieu_nhan_vien!M126)</f>
        <v/>
      </c>
      <c r="Y125" s="95" t="str">
        <f>IF(INPUT_Du_lieu_nhan_vien!AH126="","",INPUT_Du_lieu_nhan_vien!AH126)</f>
        <v/>
      </c>
      <c r="Z125" s="96" t="str">
        <f t="shared" si="10"/>
        <v/>
      </c>
      <c r="AA125" s="96" t="str">
        <f t="shared" si="11"/>
        <v/>
      </c>
      <c r="AB125" s="95" t="str">
        <f>IF(INPUT_Du_lieu_nhan_vien!AM126="","",INPUT_Du_lieu_nhan_vien!AM126)</f>
        <v/>
      </c>
      <c r="AC125" s="96" t="str">
        <f t="shared" si="12"/>
        <v/>
      </c>
      <c r="AD125" s="96" t="str">
        <f t="shared" si="13"/>
        <v/>
      </c>
      <c r="AE125" s="96" t="str">
        <f>IF(INPUT_Du_lieu_nhan_vien!AJ126="","",INPUT_Du_lieu_nhan_vien!AJ126)</f>
        <v>Nghỉ việc</v>
      </c>
    </row>
    <row r="126" spans="1:31" ht="18.75" customHeight="1" x14ac:dyDescent="0.2">
      <c r="A126" s="91">
        <v>125</v>
      </c>
      <c r="B126" s="92">
        <f>INPUT_Du_lieu_nhan_vien!A127</f>
        <v>20101</v>
      </c>
      <c r="C126" s="93" t="str">
        <f>IF(INPUT_Du_lieu_nhan_vien!B127="","",INPUT_Du_lieu_nhan_vien!B127)</f>
        <v>Trần Thị Thanh</v>
      </c>
      <c r="D126" s="93" t="str">
        <f>IF(INPUT_Du_lieu_nhan_vien!C127="","",INPUT_Du_lieu_nhan_vien!C127)</f>
        <v>Huyền</v>
      </c>
      <c r="E126" s="94" t="str">
        <f>IF(INPUT_Du_lieu_nhan_vien!D127="","",INPUT_Du_lieu_nhan_vien!D127)</f>
        <v>Nữ</v>
      </c>
      <c r="F126" s="95" t="str">
        <f>IF(INPUT_Du_lieu_nhan_vien!E127="","",INPUT_Du_lieu_nhan_vien!E127)</f>
        <v/>
      </c>
      <c r="G126" s="96" t="str">
        <f t="shared" si="7"/>
        <v/>
      </c>
      <c r="H126" s="96" t="str">
        <f t="shared" si="8"/>
        <v/>
      </c>
      <c r="I126" s="96" t="str">
        <f>IF(INPUT_Du_lieu_nhan_vien!G127="","",INPUT_Du_lieu_nhan_vien!G127)</f>
        <v xml:space="preserve"> </v>
      </c>
      <c r="J126" s="97" t="str">
        <f>IF(INPUT_Du_lieu_nhan_vien!H127="","",INPUT_Du_lieu_nhan_vien!H127)</f>
        <v/>
      </c>
      <c r="K126" s="95" t="str">
        <f>IF(INPUT_Du_lieu_nhan_vien!I127="","",INPUT_Du_lieu_nhan_vien!I127)</f>
        <v/>
      </c>
      <c r="L126" s="96" t="str">
        <f t="shared" si="9"/>
        <v/>
      </c>
      <c r="M126" s="96" t="str">
        <f>IF(INPUT_Du_lieu_nhan_vien!J127="","",INPUT_Du_lieu_nhan_vien!J127)</f>
        <v/>
      </c>
      <c r="N126" s="94" t="str">
        <f>IF(INPUT_Du_lieu_nhan_vien!O127="","",INPUT_Du_lieu_nhan_vien!O127)</f>
        <v/>
      </c>
      <c r="O126" s="96" t="str">
        <f>IF(INPUT_Du_lieu_nhan_vien!S127="","",INPUT_Du_lieu_nhan_vien!S127)</f>
        <v xml:space="preserve"> </v>
      </c>
      <c r="P126" s="94" t="str">
        <f>IF(INPUT_Du_lieu_nhan_vien!P127="","",INPUT_Du_lieu_nhan_vien!P127)</f>
        <v/>
      </c>
      <c r="Q126" s="97" t="str">
        <f>IF(INPUT_Du_lieu_nhan_vien!Q127="","",INPUT_Du_lieu_nhan_vien!Q127)</f>
        <v/>
      </c>
      <c r="R126" s="96" t="str">
        <f>IF(INPUT_Du_lieu_nhan_vien!U127="","",INPUT_Du_lieu_nhan_vien!U127)</f>
        <v/>
      </c>
      <c r="S126" s="96" t="str">
        <f>IF(INPUT_Du_lieu_nhan_vien!W127="","",INPUT_Du_lieu_nhan_vien!W127)</f>
        <v/>
      </c>
      <c r="T126" s="97" t="str">
        <f>IF(INPUT_Du_lieu_nhan_vien!L127="","",INPUT_Du_lieu_nhan_vien!L127)</f>
        <v/>
      </c>
      <c r="U126" s="94" t="str">
        <f>IF(INPUT_Du_lieu_nhan_vien!K127="","",INPUT_Du_lieu_nhan_vien!K127)</f>
        <v>Đại học</v>
      </c>
      <c r="V126" s="97" t="str">
        <f>IF(INPUT_Du_lieu_nhan_vien!M127="","",INPUT_Du_lieu_nhan_vien!M127)</f>
        <v/>
      </c>
      <c r="Y126" s="95" t="str">
        <f>IF(INPUT_Du_lieu_nhan_vien!AH127="","",INPUT_Du_lieu_nhan_vien!AH127)</f>
        <v/>
      </c>
      <c r="Z126" s="96" t="str">
        <f t="shared" si="10"/>
        <v/>
      </c>
      <c r="AA126" s="96" t="str">
        <f t="shared" si="11"/>
        <v/>
      </c>
      <c r="AB126" s="95" t="str">
        <f>IF(INPUT_Du_lieu_nhan_vien!AM127="","",INPUT_Du_lieu_nhan_vien!AM127)</f>
        <v/>
      </c>
      <c r="AC126" s="96" t="str">
        <f t="shared" si="12"/>
        <v/>
      </c>
      <c r="AD126" s="96" t="str">
        <f t="shared" si="13"/>
        <v/>
      </c>
      <c r="AE126" s="96" t="str">
        <f>IF(INPUT_Du_lieu_nhan_vien!AJ127="","",INPUT_Du_lieu_nhan_vien!AJ127)</f>
        <v>Nghỉ việc</v>
      </c>
    </row>
    <row r="127" spans="1:31" ht="18.75" customHeight="1" x14ac:dyDescent="0.2">
      <c r="A127" s="91">
        <v>126</v>
      </c>
      <c r="B127" s="92">
        <f>INPUT_Du_lieu_nhan_vien!A128</f>
        <v>20102</v>
      </c>
      <c r="C127" s="93" t="str">
        <f>IF(INPUT_Du_lieu_nhan_vien!B128="","",INPUT_Du_lieu_nhan_vien!B128)</f>
        <v>Đàm Thị</v>
      </c>
      <c r="D127" s="93" t="str">
        <f>IF(INPUT_Du_lieu_nhan_vien!C128="","",INPUT_Du_lieu_nhan_vien!C128)</f>
        <v>Bình</v>
      </c>
      <c r="E127" s="94" t="str">
        <f>IF(INPUT_Du_lieu_nhan_vien!D128="","",INPUT_Du_lieu_nhan_vien!D128)</f>
        <v>Nữ</v>
      </c>
      <c r="F127" s="95">
        <f>IF(INPUT_Du_lieu_nhan_vien!E128="","",INPUT_Du_lieu_nhan_vien!E128)</f>
        <v>31987</v>
      </c>
      <c r="G127" s="96">
        <f t="shared" si="7"/>
        <v>7</v>
      </c>
      <c r="H127" s="96">
        <f t="shared" si="8"/>
        <v>1987</v>
      </c>
      <c r="I127" s="96" t="str">
        <f>IF(INPUT_Du_lieu_nhan_vien!G128="","",INPUT_Du_lieu_nhan_vien!G128)</f>
        <v>Hưng Yên</v>
      </c>
      <c r="J127" s="97" t="str">
        <f>IF(INPUT_Du_lieu_nhan_vien!H128="","",INPUT_Du_lieu_nhan_vien!H128)</f>
        <v>145220674</v>
      </c>
      <c r="K127" s="95">
        <f>IF(INPUT_Du_lieu_nhan_vien!I128="","",INPUT_Du_lieu_nhan_vien!I128)</f>
        <v>39879</v>
      </c>
      <c r="L127" s="96">
        <f t="shared" si="9"/>
        <v>3</v>
      </c>
      <c r="M127" s="96" t="str">
        <f>IF(INPUT_Du_lieu_nhan_vien!J128="","",INPUT_Du_lieu_nhan_vien!J128)</f>
        <v>Hưng Yên</v>
      </c>
      <c r="N127" s="94">
        <f>IF(INPUT_Du_lieu_nhan_vien!O128="","",INPUT_Du_lieu_nhan_vien!O128)</f>
        <v>0</v>
      </c>
      <c r="O127" s="96" t="str">
        <f>IF(INPUT_Du_lieu_nhan_vien!S128="","",INPUT_Du_lieu_nhan_vien!S128)</f>
        <v>Hàm Tử, Khoái Châu, Hưng Yên</v>
      </c>
      <c r="P127" s="94" t="str">
        <f>IF(INPUT_Du_lieu_nhan_vien!P128="","",INPUT_Du_lieu_nhan_vien!P128)</f>
        <v/>
      </c>
      <c r="Q127" s="97" t="str">
        <f>IF(INPUT_Du_lieu_nhan_vien!Q128="","",INPUT_Du_lieu_nhan_vien!Q128)</f>
        <v>091 263 2491</v>
      </c>
      <c r="R127" s="96" t="str">
        <f>IF(INPUT_Du_lieu_nhan_vien!U128="","",INPUT_Du_lieu_nhan_vien!U128)</f>
        <v>Đàm Thị Anh</v>
      </c>
      <c r="S127" s="96" t="str">
        <f>IF(INPUT_Du_lieu_nhan_vien!W128="","",INPUT_Du_lieu_nhan_vien!W128)</f>
        <v>097 358 7780</v>
      </c>
      <c r="T127" s="97" t="str">
        <f>IF(INPUT_Du_lieu_nhan_vien!L128="","",INPUT_Du_lieu_nhan_vien!L128)</f>
        <v>Viện ĐH Mở Hà Nội</v>
      </c>
      <c r="U127" s="94" t="str">
        <f>IF(INPUT_Du_lieu_nhan_vien!K128="","",INPUT_Du_lieu_nhan_vien!K128)</f>
        <v>ĐH</v>
      </c>
      <c r="V127" s="97">
        <f>IF(INPUT_Du_lieu_nhan_vien!M128="","",INPUT_Du_lieu_nhan_vien!M128)</f>
        <v>0</v>
      </c>
      <c r="Y127" s="95" t="str">
        <f>IF(INPUT_Du_lieu_nhan_vien!AH128="","",INPUT_Du_lieu_nhan_vien!AH128)</f>
        <v/>
      </c>
      <c r="Z127" s="96" t="str">
        <f t="shared" si="10"/>
        <v/>
      </c>
      <c r="AA127" s="96" t="str">
        <f t="shared" si="11"/>
        <v/>
      </c>
      <c r="AB127" s="95" t="str">
        <f>IF(INPUT_Du_lieu_nhan_vien!AM128="","",INPUT_Du_lieu_nhan_vien!AM128)</f>
        <v/>
      </c>
      <c r="AC127" s="96" t="str">
        <f t="shared" si="12"/>
        <v/>
      </c>
      <c r="AD127" s="96" t="str">
        <f t="shared" si="13"/>
        <v/>
      </c>
      <c r="AE127" s="96" t="str">
        <f>IF(INPUT_Du_lieu_nhan_vien!AJ128="","",INPUT_Du_lieu_nhan_vien!AJ128)</f>
        <v>Nghỉ việc</v>
      </c>
    </row>
    <row r="128" spans="1:31" ht="18.75" customHeight="1" x14ac:dyDescent="0.2">
      <c r="A128" s="91">
        <v>127</v>
      </c>
      <c r="B128" s="92">
        <f>INPUT_Du_lieu_nhan_vien!A129</f>
        <v>20103</v>
      </c>
      <c r="C128" s="93" t="str">
        <f>IF(INPUT_Du_lieu_nhan_vien!B129="","",INPUT_Du_lieu_nhan_vien!B129)</f>
        <v>Hồ Thị Như</v>
      </c>
      <c r="D128" s="93" t="str">
        <f>IF(INPUT_Du_lieu_nhan_vien!C129="","",INPUT_Du_lieu_nhan_vien!C129)</f>
        <v>Quỳnh</v>
      </c>
      <c r="E128" s="94" t="str">
        <f>IF(INPUT_Du_lieu_nhan_vien!D129="","",INPUT_Du_lieu_nhan_vien!D129)</f>
        <v>Nữ</v>
      </c>
      <c r="F128" s="95">
        <f>IF(INPUT_Du_lieu_nhan_vien!E129="","",INPUT_Du_lieu_nhan_vien!E129)</f>
        <v>29773</v>
      </c>
      <c r="G128" s="96">
        <f t="shared" si="7"/>
        <v>7</v>
      </c>
      <c r="H128" s="96">
        <f t="shared" si="8"/>
        <v>1981</v>
      </c>
      <c r="I128" s="96" t="str">
        <f>IF(INPUT_Du_lieu_nhan_vien!G129="","",INPUT_Du_lieu_nhan_vien!G129)</f>
        <v xml:space="preserve">Hà Nội </v>
      </c>
      <c r="J128" s="97" t="str">
        <f>IF(INPUT_Du_lieu_nhan_vien!H129="","",INPUT_Du_lieu_nhan_vien!H129)</f>
        <v/>
      </c>
      <c r="K128" s="95" t="str">
        <f>IF(INPUT_Du_lieu_nhan_vien!I129="","",INPUT_Du_lieu_nhan_vien!I129)</f>
        <v/>
      </c>
      <c r="L128" s="96" t="str">
        <f t="shared" si="9"/>
        <v/>
      </c>
      <c r="M128" s="96" t="str">
        <f>IF(INPUT_Du_lieu_nhan_vien!J129="","",INPUT_Du_lieu_nhan_vien!J129)</f>
        <v/>
      </c>
      <c r="N128" s="94" t="str">
        <f>IF(INPUT_Du_lieu_nhan_vien!O129="","",INPUT_Du_lieu_nhan_vien!O129)</f>
        <v>quynhhtn@topica.edu.vn</v>
      </c>
      <c r="O128" s="96" t="str">
        <f>IF(INPUT_Du_lieu_nhan_vien!S129="","",INPUT_Du_lieu_nhan_vien!S129)</f>
        <v xml:space="preserve">P211-B21-Kim Liên- Đống Đa- HN </v>
      </c>
      <c r="P128" s="94" t="str">
        <f>IF(INPUT_Du_lieu_nhan_vien!P129="","",INPUT_Du_lieu_nhan_vien!P129)</f>
        <v/>
      </c>
      <c r="Q128" s="97" t="str">
        <f>IF(INPUT_Du_lieu_nhan_vien!Q129="","",INPUT_Du_lieu_nhan_vien!Q129)</f>
        <v>0906568691</v>
      </c>
      <c r="R128" s="96" t="str">
        <f>IF(INPUT_Du_lieu_nhan_vien!U129="","",INPUT_Du_lieu_nhan_vien!U129)</f>
        <v/>
      </c>
      <c r="S128" s="96" t="str">
        <f>IF(INPUT_Du_lieu_nhan_vien!W129="","",INPUT_Du_lieu_nhan_vien!W129)</f>
        <v/>
      </c>
      <c r="T128" s="97" t="str">
        <f>IF(INPUT_Du_lieu_nhan_vien!L129="","",INPUT_Du_lieu_nhan_vien!L129)</f>
        <v>ĐH Kinh tế- ĐH Quốc Gia Hà Nội</v>
      </c>
      <c r="U128" s="94" t="str">
        <f>IF(INPUT_Du_lieu_nhan_vien!K129="","",INPUT_Du_lieu_nhan_vien!K129)</f>
        <v>Đại học</v>
      </c>
      <c r="V128" s="97" t="str">
        <f>IF(INPUT_Du_lieu_nhan_vien!M129="","",INPUT_Du_lieu_nhan_vien!M129)</f>
        <v/>
      </c>
      <c r="Y128" s="95" t="str">
        <f>IF(INPUT_Du_lieu_nhan_vien!AH129="","",INPUT_Du_lieu_nhan_vien!AH129)</f>
        <v/>
      </c>
      <c r="Z128" s="96" t="str">
        <f t="shared" si="10"/>
        <v/>
      </c>
      <c r="AA128" s="96" t="str">
        <f t="shared" si="11"/>
        <v/>
      </c>
      <c r="AB128" s="95">
        <f>IF(INPUT_Du_lieu_nhan_vien!AM129="","",INPUT_Du_lieu_nhan_vien!AM129)</f>
        <v>40952</v>
      </c>
      <c r="AC128" s="96">
        <f t="shared" si="12"/>
        <v>2</v>
      </c>
      <c r="AD128" s="96">
        <f t="shared" si="13"/>
        <v>2012</v>
      </c>
      <c r="AE128" s="96" t="str">
        <f>IF(INPUT_Du_lieu_nhan_vien!AJ129="","",INPUT_Du_lieu_nhan_vien!AJ129)</f>
        <v>Nghỉ việc</v>
      </c>
    </row>
    <row r="129" spans="1:31" ht="18.75" customHeight="1" x14ac:dyDescent="0.2">
      <c r="A129" s="91">
        <v>128</v>
      </c>
      <c r="B129" s="92">
        <f>INPUT_Du_lieu_nhan_vien!A130</f>
        <v>20104</v>
      </c>
      <c r="C129" s="93" t="str">
        <f>IF(INPUT_Du_lieu_nhan_vien!B130="","",INPUT_Du_lieu_nhan_vien!B130)</f>
        <v>Vũ Xuân</v>
      </c>
      <c r="D129" s="93" t="str">
        <f>IF(INPUT_Du_lieu_nhan_vien!C130="","",INPUT_Du_lieu_nhan_vien!C130)</f>
        <v>Trường</v>
      </c>
      <c r="E129" s="94" t="str">
        <f>IF(INPUT_Du_lieu_nhan_vien!D130="","",INPUT_Du_lieu_nhan_vien!D130)</f>
        <v>Nam</v>
      </c>
      <c r="F129" s="95">
        <f>IF(INPUT_Du_lieu_nhan_vien!E130="","",INPUT_Du_lieu_nhan_vien!E130)</f>
        <v>29498</v>
      </c>
      <c r="G129" s="96">
        <f t="shared" si="7"/>
        <v>10</v>
      </c>
      <c r="H129" s="96">
        <f t="shared" si="8"/>
        <v>1980</v>
      </c>
      <c r="I129" s="96" t="str">
        <f>IF(INPUT_Du_lieu_nhan_vien!G130="","",INPUT_Du_lieu_nhan_vien!G130)</f>
        <v xml:space="preserve">Thái Bình </v>
      </c>
      <c r="J129" s="97" t="str">
        <f>IF(INPUT_Du_lieu_nhan_vien!H130="","",INPUT_Du_lieu_nhan_vien!H130)</f>
        <v>151225588</v>
      </c>
      <c r="K129" s="95">
        <f>IF(INPUT_Du_lieu_nhan_vien!I130="","",INPUT_Du_lieu_nhan_vien!I130)</f>
        <v>39424</v>
      </c>
      <c r="L129" s="96">
        <f t="shared" si="9"/>
        <v>12</v>
      </c>
      <c r="M129" s="96" t="str">
        <f>IF(INPUT_Du_lieu_nhan_vien!J130="","",INPUT_Du_lieu_nhan_vien!J130)</f>
        <v>Thái Bình</v>
      </c>
      <c r="N129" s="94" t="str">
        <f>IF(INPUT_Du_lieu_nhan_vien!O130="","",INPUT_Du_lieu_nhan_vien!O130)</f>
        <v>truongvx@topica.edu.vn</v>
      </c>
      <c r="O129" s="96" t="str">
        <f>IF(INPUT_Du_lieu_nhan_vien!S130="","",INPUT_Du_lieu_nhan_vien!S130)</f>
        <v xml:space="preserve">P. Trần Lãm, Thái Bình </v>
      </c>
      <c r="P129" s="94" t="str">
        <f>IF(INPUT_Du_lieu_nhan_vien!P130="","",INPUT_Du_lieu_nhan_vien!P130)</f>
        <v/>
      </c>
      <c r="Q129" s="97" t="str">
        <f>IF(INPUT_Du_lieu_nhan_vien!Q130="","",INPUT_Du_lieu_nhan_vien!Q130)</f>
        <v>0912 421 852</v>
      </c>
      <c r="R129" s="96" t="str">
        <f>IF(INPUT_Du_lieu_nhan_vien!U130="","",INPUT_Du_lieu_nhan_vien!U130)</f>
        <v/>
      </c>
      <c r="S129" s="96" t="str">
        <f>IF(INPUT_Du_lieu_nhan_vien!W130="","",INPUT_Du_lieu_nhan_vien!W130)</f>
        <v/>
      </c>
      <c r="T129" s="97" t="str">
        <f>IF(INPUT_Du_lieu_nhan_vien!L130="","",INPUT_Du_lieu_nhan_vien!L130)</f>
        <v>ĐH Kinh Tế Quốc Dân</v>
      </c>
      <c r="U129" s="94" t="str">
        <f>IF(INPUT_Du_lieu_nhan_vien!K130="","",INPUT_Du_lieu_nhan_vien!K130)</f>
        <v>Đại học</v>
      </c>
      <c r="V129" s="97" t="str">
        <f>IF(INPUT_Du_lieu_nhan_vien!M130="","",INPUT_Du_lieu_nhan_vien!M130)</f>
        <v>Quản trị kinh doanh</v>
      </c>
      <c r="Y129" s="95">
        <f>IF(INPUT_Du_lieu_nhan_vien!AH130="","",INPUT_Du_lieu_nhan_vien!AH130)</f>
        <v>40028</v>
      </c>
      <c r="Z129" s="96">
        <f t="shared" si="10"/>
        <v>8</v>
      </c>
      <c r="AA129" s="96">
        <f t="shared" si="11"/>
        <v>2009</v>
      </c>
      <c r="AB129" s="95">
        <f>IF(INPUT_Du_lieu_nhan_vien!AM130="","",INPUT_Du_lieu_nhan_vien!AM130)</f>
        <v>40702</v>
      </c>
      <c r="AC129" s="96">
        <f t="shared" si="12"/>
        <v>6</v>
      </c>
      <c r="AD129" s="96">
        <f t="shared" si="13"/>
        <v>2011</v>
      </c>
      <c r="AE129" s="96" t="str">
        <f>IF(INPUT_Du_lieu_nhan_vien!AJ130="","",INPUT_Du_lieu_nhan_vien!AJ130)</f>
        <v>Nghỉ việc</v>
      </c>
    </row>
    <row r="130" spans="1:31" ht="18.75" customHeight="1" x14ac:dyDescent="0.2">
      <c r="A130" s="91">
        <v>129</v>
      </c>
      <c r="B130" s="92">
        <f>INPUT_Du_lieu_nhan_vien!A131</f>
        <v>20105</v>
      </c>
      <c r="C130" s="93" t="str">
        <f>IF(INPUT_Du_lieu_nhan_vien!B131="","",INPUT_Du_lieu_nhan_vien!B131)</f>
        <v>Lê Thị Thu</v>
      </c>
      <c r="D130" s="93" t="str">
        <f>IF(INPUT_Du_lieu_nhan_vien!C131="","",INPUT_Du_lieu_nhan_vien!C131)</f>
        <v>Cúc</v>
      </c>
      <c r="E130" s="94" t="str">
        <f>IF(INPUT_Du_lieu_nhan_vien!D131="","",INPUT_Du_lieu_nhan_vien!D131)</f>
        <v>Nữ</v>
      </c>
      <c r="F130" s="95">
        <f>IF(INPUT_Du_lieu_nhan_vien!E131="","",INPUT_Du_lieu_nhan_vien!E131)</f>
        <v>27972</v>
      </c>
      <c r="G130" s="96">
        <f t="shared" si="7"/>
        <v>7</v>
      </c>
      <c r="H130" s="96">
        <f t="shared" si="8"/>
        <v>1976</v>
      </c>
      <c r="I130" s="96" t="str">
        <f>IF(INPUT_Du_lieu_nhan_vien!G131="","",INPUT_Du_lieu_nhan_vien!G131)</f>
        <v xml:space="preserve">Hà Nội </v>
      </c>
      <c r="J130" s="97" t="str">
        <f>IF(INPUT_Du_lieu_nhan_vien!H131="","",INPUT_Du_lieu_nhan_vien!H131)</f>
        <v>012142482</v>
      </c>
      <c r="K130" s="95">
        <f>IF(INPUT_Du_lieu_nhan_vien!I131="","",INPUT_Du_lieu_nhan_vien!I131)</f>
        <v>38106</v>
      </c>
      <c r="L130" s="96">
        <f t="shared" si="9"/>
        <v>4</v>
      </c>
      <c r="M130" s="96" t="str">
        <f>IF(INPUT_Du_lieu_nhan_vien!J131="","",INPUT_Du_lieu_nhan_vien!J131)</f>
        <v>CA Hà Nội</v>
      </c>
      <c r="N130" s="94" t="str">
        <f>IF(INPUT_Du_lieu_nhan_vien!O131="","",INPUT_Du_lieu_nhan_vien!O131)</f>
        <v/>
      </c>
      <c r="O130" s="96" t="str">
        <f>IF(INPUT_Du_lieu_nhan_vien!S131="","",INPUT_Du_lieu_nhan_vien!S131)</f>
        <v xml:space="preserve">SN 35 ngõ 317 Bùi Xương Trạch, tổ 4, Định Công, Hoàng Mai, HN </v>
      </c>
      <c r="P130" s="94" t="str">
        <f>IF(INPUT_Du_lieu_nhan_vien!P131="","",INPUT_Du_lieu_nhan_vien!P131)</f>
        <v>04 3 559 7252</v>
      </c>
      <c r="Q130" s="97" t="str">
        <f>IF(INPUT_Du_lieu_nhan_vien!Q131="","",INPUT_Du_lieu_nhan_vien!Q131)</f>
        <v>098 871 2513</v>
      </c>
      <c r="R130" s="96" t="str">
        <f>IF(INPUT_Du_lieu_nhan_vien!U131="","",INPUT_Du_lieu_nhan_vien!U131)</f>
        <v/>
      </c>
      <c r="S130" s="96" t="str">
        <f>IF(INPUT_Du_lieu_nhan_vien!W131="","",INPUT_Du_lieu_nhan_vien!W131)</f>
        <v/>
      </c>
      <c r="T130" s="97" t="str">
        <f>IF(INPUT_Du_lieu_nhan_vien!L131="","",INPUT_Du_lieu_nhan_vien!L131)</f>
        <v>ĐH Kinh Tế Quốc Dân</v>
      </c>
      <c r="U130" s="94" t="str">
        <f>IF(INPUT_Du_lieu_nhan_vien!K131="","",INPUT_Du_lieu_nhan_vien!K131)</f>
        <v>Đại học</v>
      </c>
      <c r="V130" s="97" t="str">
        <f>IF(INPUT_Du_lieu_nhan_vien!M131="","",INPUT_Du_lieu_nhan_vien!M131)</f>
        <v/>
      </c>
      <c r="Y130" s="95" t="str">
        <f>IF(INPUT_Du_lieu_nhan_vien!AH131="","",INPUT_Du_lieu_nhan_vien!AH131)</f>
        <v/>
      </c>
      <c r="Z130" s="96" t="str">
        <f t="shared" si="10"/>
        <v/>
      </c>
      <c r="AA130" s="96" t="str">
        <f t="shared" si="11"/>
        <v/>
      </c>
      <c r="AB130" s="95">
        <f>IF(INPUT_Du_lieu_nhan_vien!AM131="","",INPUT_Du_lieu_nhan_vien!AM131)</f>
        <v>40179</v>
      </c>
      <c r="AC130" s="96">
        <f t="shared" si="12"/>
        <v>1</v>
      </c>
      <c r="AD130" s="96">
        <f t="shared" si="13"/>
        <v>2010</v>
      </c>
      <c r="AE130" s="96" t="str">
        <f>IF(INPUT_Du_lieu_nhan_vien!AJ131="","",INPUT_Du_lieu_nhan_vien!AJ131)</f>
        <v>Nghỉ việc</v>
      </c>
    </row>
    <row r="131" spans="1:31" ht="18.75" customHeight="1" x14ac:dyDescent="0.2">
      <c r="A131" s="91">
        <v>130</v>
      </c>
      <c r="B131" s="92">
        <f>INPUT_Du_lieu_nhan_vien!A132</f>
        <v>20106</v>
      </c>
      <c r="C131" s="93" t="str">
        <f>IF(INPUT_Du_lieu_nhan_vien!B132="","",INPUT_Du_lieu_nhan_vien!B132)</f>
        <v>Nguyễn Thu</v>
      </c>
      <c r="D131" s="93" t="str">
        <f>IF(INPUT_Du_lieu_nhan_vien!C132="","",INPUT_Du_lieu_nhan_vien!C132)</f>
        <v>Hiền</v>
      </c>
      <c r="E131" s="94" t="str">
        <f>IF(INPUT_Du_lieu_nhan_vien!D132="","",INPUT_Du_lieu_nhan_vien!D132)</f>
        <v>Nữ</v>
      </c>
      <c r="F131" s="95">
        <f>IF(INPUT_Du_lieu_nhan_vien!E132="","",INPUT_Du_lieu_nhan_vien!E132)</f>
        <v>31692</v>
      </c>
      <c r="G131" s="96">
        <f t="shared" ref="G131:G194" si="14">IF(F131="","",MONTH(F131))</f>
        <v>10</v>
      </c>
      <c r="H131" s="96">
        <f t="shared" ref="H131:H194" si="15">IF(F131="","",YEAR(F131))</f>
        <v>1986</v>
      </c>
      <c r="I131" s="96" t="str">
        <f>IF(INPUT_Du_lieu_nhan_vien!G132="","",INPUT_Du_lieu_nhan_vien!G132)</f>
        <v xml:space="preserve">Hà Nội </v>
      </c>
      <c r="J131" s="97" t="str">
        <f>IF(INPUT_Du_lieu_nhan_vien!H132="","",INPUT_Du_lieu_nhan_vien!H132)</f>
        <v>012540992</v>
      </c>
      <c r="K131" s="95">
        <f>IF(INPUT_Du_lieu_nhan_vien!I132="","",INPUT_Du_lieu_nhan_vien!I132)</f>
        <v>37481</v>
      </c>
      <c r="L131" s="96">
        <f t="shared" ref="L131:L194" si="16">IF(K131="","",MONTH(K131))</f>
        <v>8</v>
      </c>
      <c r="M131" s="96" t="str">
        <f>IF(INPUT_Du_lieu_nhan_vien!J132="","",INPUT_Du_lieu_nhan_vien!J132)</f>
        <v>Hà Nội</v>
      </c>
      <c r="N131" s="94" t="str">
        <f>IF(INPUT_Du_lieu_nhan_vien!O132="","",INPUT_Du_lieu_nhan_vien!O132)</f>
        <v>hiennt@topica.edu.vn</v>
      </c>
      <c r="O131" s="96" t="str">
        <f>IF(INPUT_Du_lieu_nhan_vien!S132="","",INPUT_Du_lieu_nhan_vien!S132)</f>
        <v xml:space="preserve">Pháp Vân, Hoàng Liệt, Thanh Trì, Hà Nội </v>
      </c>
      <c r="P131" s="94" t="str">
        <f>IF(INPUT_Du_lieu_nhan_vien!P132="","",INPUT_Du_lieu_nhan_vien!P132)</f>
        <v>04 3861  9499</v>
      </c>
      <c r="Q131" s="97" t="str">
        <f>IF(INPUT_Du_lieu_nhan_vien!Q132="","",INPUT_Du_lieu_nhan_vien!Q132)</f>
        <v>0979 010 072</v>
      </c>
      <c r="R131" s="96" t="str">
        <f>IF(INPUT_Du_lieu_nhan_vien!U132="","",INPUT_Du_lieu_nhan_vien!U132)</f>
        <v/>
      </c>
      <c r="S131" s="96" t="str">
        <f>IF(INPUT_Du_lieu_nhan_vien!W132="","",INPUT_Du_lieu_nhan_vien!W132)</f>
        <v/>
      </c>
      <c r="T131" s="97" t="str">
        <f>IF(INPUT_Du_lieu_nhan_vien!L132="","",INPUT_Du_lieu_nhan_vien!L132)</f>
        <v>ĐH Dân Lập Đông Đô</v>
      </c>
      <c r="U131" s="94" t="str">
        <f>IF(INPUT_Du_lieu_nhan_vien!K132="","",INPUT_Du_lieu_nhan_vien!K132)</f>
        <v>Đại học</v>
      </c>
      <c r="V131" s="97" t="str">
        <f>IF(INPUT_Du_lieu_nhan_vien!M132="","",INPUT_Du_lieu_nhan_vien!M132)</f>
        <v/>
      </c>
      <c r="Y131" s="95">
        <f>IF(INPUT_Du_lieu_nhan_vien!AH132="","",INPUT_Du_lieu_nhan_vien!AH132)</f>
        <v>40032</v>
      </c>
      <c r="Z131" s="96">
        <f t="shared" ref="Z131:Z194" si="17">IF(Y131="","",MONTH(Y131))</f>
        <v>8</v>
      </c>
      <c r="AA131" s="96">
        <f t="shared" ref="AA131:AA194" si="18">IF(Y131="","",YEAR(Y131))</f>
        <v>2009</v>
      </c>
      <c r="AB131" s="95">
        <f>IF(INPUT_Du_lieu_nhan_vien!AM132="","",INPUT_Du_lieu_nhan_vien!AM132)</f>
        <v>40617</v>
      </c>
      <c r="AC131" s="96">
        <f t="shared" ref="AC131:AC194" si="19">IF(AB131="","",MONTH(AB131))</f>
        <v>3</v>
      </c>
      <c r="AD131" s="96">
        <f t="shared" ref="AD131:AD194" si="20">IF(AB131="","",YEAR(AB131))</f>
        <v>2011</v>
      </c>
      <c r="AE131" s="96" t="str">
        <f>IF(INPUT_Du_lieu_nhan_vien!AJ132="","",INPUT_Du_lieu_nhan_vien!AJ132)</f>
        <v>Nghỉ việc</v>
      </c>
    </row>
    <row r="132" spans="1:31" ht="18.75" customHeight="1" x14ac:dyDescent="0.2">
      <c r="A132" s="91">
        <v>131</v>
      </c>
      <c r="B132" s="92">
        <f>INPUT_Du_lieu_nhan_vien!A133</f>
        <v>20107</v>
      </c>
      <c r="C132" s="93" t="str">
        <f>IF(INPUT_Du_lieu_nhan_vien!B133="","",INPUT_Du_lieu_nhan_vien!B133)</f>
        <v>Hồ Diệu</v>
      </c>
      <c r="D132" s="93" t="str">
        <f>IF(INPUT_Du_lieu_nhan_vien!C133="","",INPUT_Du_lieu_nhan_vien!C133)</f>
        <v>Trang</v>
      </c>
      <c r="E132" s="94" t="str">
        <f>IF(INPUT_Du_lieu_nhan_vien!D133="","",INPUT_Du_lieu_nhan_vien!D133)</f>
        <v>Nữ</v>
      </c>
      <c r="F132" s="95">
        <f>IF(INPUT_Du_lieu_nhan_vien!E133="","",INPUT_Du_lieu_nhan_vien!E133)</f>
        <v>31520</v>
      </c>
      <c r="G132" s="96">
        <f t="shared" si="14"/>
        <v>4</v>
      </c>
      <c r="H132" s="96">
        <f t="shared" si="15"/>
        <v>1986</v>
      </c>
      <c r="I132" s="96" t="str">
        <f>IF(INPUT_Du_lieu_nhan_vien!G133="","",INPUT_Du_lieu_nhan_vien!G133)</f>
        <v xml:space="preserve">Khánh Hòa </v>
      </c>
      <c r="J132" s="97" t="str">
        <f>IF(INPUT_Du_lieu_nhan_vien!H133="","",INPUT_Du_lieu_nhan_vien!H133)</f>
        <v>013194146</v>
      </c>
      <c r="K132" s="95">
        <f>IF(INPUT_Du_lieu_nhan_vien!I133="","",INPUT_Du_lieu_nhan_vien!I133)</f>
        <v>39941</v>
      </c>
      <c r="L132" s="96">
        <f t="shared" si="16"/>
        <v>5</v>
      </c>
      <c r="M132" s="96" t="str">
        <f>IF(INPUT_Du_lieu_nhan_vien!J133="","",INPUT_Du_lieu_nhan_vien!J133)</f>
        <v>Hà Nội</v>
      </c>
      <c r="N132" s="94" t="str">
        <f>IF(INPUT_Du_lieu_nhan_vien!O133="","",INPUT_Du_lieu_nhan_vien!O133)</f>
        <v>tranghd@topica.edu.vn</v>
      </c>
      <c r="O132" s="96" t="str">
        <f>IF(INPUT_Du_lieu_nhan_vien!S133="","",INPUT_Du_lieu_nhan_vien!S133)</f>
        <v xml:space="preserve">Số 8, Ngõ 1 Kim Mã, Ba Đình, Hà Nội </v>
      </c>
      <c r="P132" s="94" t="str">
        <f>IF(INPUT_Du_lieu_nhan_vien!P133="","",INPUT_Du_lieu_nhan_vien!P133)</f>
        <v/>
      </c>
      <c r="Q132" s="97" t="str">
        <f>IF(INPUT_Du_lieu_nhan_vien!Q133="","",INPUT_Du_lieu_nhan_vien!Q133)</f>
        <v>0976 524 959</v>
      </c>
      <c r="R132" s="96" t="str">
        <f>IF(INPUT_Du_lieu_nhan_vien!U133="","",INPUT_Du_lieu_nhan_vien!U133)</f>
        <v/>
      </c>
      <c r="S132" s="96" t="str">
        <f>IF(INPUT_Du_lieu_nhan_vien!W133="","",INPUT_Du_lieu_nhan_vien!W133)</f>
        <v/>
      </c>
      <c r="T132" s="97" t="str">
        <f>IF(INPUT_Du_lieu_nhan_vien!L133="","",INPUT_Du_lieu_nhan_vien!L133)</f>
        <v>ĐH Kinh doanh và Công nghệ</v>
      </c>
      <c r="U132" s="94" t="str">
        <f>IF(INPUT_Du_lieu_nhan_vien!K133="","",INPUT_Du_lieu_nhan_vien!K133)</f>
        <v>Đại học</v>
      </c>
      <c r="V132" s="97" t="str">
        <f>IF(INPUT_Du_lieu_nhan_vien!M133="","",INPUT_Du_lieu_nhan_vien!M133)</f>
        <v>Quản trị kinh doanh</v>
      </c>
      <c r="Y132" s="95">
        <f>IF(INPUT_Du_lieu_nhan_vien!AH133="","",INPUT_Du_lieu_nhan_vien!AH133)</f>
        <v>40035</v>
      </c>
      <c r="Z132" s="96">
        <f t="shared" si="17"/>
        <v>8</v>
      </c>
      <c r="AA132" s="96">
        <f t="shared" si="18"/>
        <v>2009</v>
      </c>
      <c r="AB132" s="95">
        <f>IF(INPUT_Du_lieu_nhan_vien!AM133="","",INPUT_Du_lieu_nhan_vien!AM133)</f>
        <v>40707</v>
      </c>
      <c r="AC132" s="96">
        <f t="shared" si="19"/>
        <v>6</v>
      </c>
      <c r="AD132" s="96">
        <f t="shared" si="20"/>
        <v>2011</v>
      </c>
      <c r="AE132" s="96" t="str">
        <f>IF(INPUT_Du_lieu_nhan_vien!AJ133="","",INPUT_Du_lieu_nhan_vien!AJ133)</f>
        <v>Nghỉ việc</v>
      </c>
    </row>
    <row r="133" spans="1:31" ht="18.75" customHeight="1" x14ac:dyDescent="0.2">
      <c r="A133" s="91">
        <v>132</v>
      </c>
      <c r="B133" s="92">
        <f>INPUT_Du_lieu_nhan_vien!A134</f>
        <v>20108</v>
      </c>
      <c r="C133" s="93" t="str">
        <f>IF(INPUT_Du_lieu_nhan_vien!B134="","",INPUT_Du_lieu_nhan_vien!B134)</f>
        <v>Nguyễn Thị</v>
      </c>
      <c r="D133" s="93" t="str">
        <f>IF(INPUT_Du_lieu_nhan_vien!C134="","",INPUT_Du_lieu_nhan_vien!C134)</f>
        <v>Trâm</v>
      </c>
      <c r="E133" s="94" t="str">
        <f>IF(INPUT_Du_lieu_nhan_vien!D134="","",INPUT_Du_lieu_nhan_vien!D134)</f>
        <v>Nữ</v>
      </c>
      <c r="F133" s="95">
        <f>IF(INPUT_Du_lieu_nhan_vien!E134="","",INPUT_Du_lieu_nhan_vien!E134)</f>
        <v>30678</v>
      </c>
      <c r="G133" s="96">
        <f t="shared" si="14"/>
        <v>12</v>
      </c>
      <c r="H133" s="96">
        <f t="shared" si="15"/>
        <v>1983</v>
      </c>
      <c r="I133" s="96" t="str">
        <f>IF(INPUT_Du_lieu_nhan_vien!G134="","",INPUT_Du_lieu_nhan_vien!G134)</f>
        <v xml:space="preserve">Thanh Hóa </v>
      </c>
      <c r="J133" s="97" t="str">
        <f>IF(INPUT_Du_lieu_nhan_vien!H134="","",INPUT_Du_lieu_nhan_vien!H134)</f>
        <v>172358754</v>
      </c>
      <c r="K133" s="95">
        <f>IF(INPUT_Du_lieu_nhan_vien!I134="","",INPUT_Du_lieu_nhan_vien!I134)</f>
        <v>38093</v>
      </c>
      <c r="L133" s="96">
        <f t="shared" si="16"/>
        <v>4</v>
      </c>
      <c r="M133" s="96" t="str">
        <f>IF(INPUT_Du_lieu_nhan_vien!J134="","",INPUT_Du_lieu_nhan_vien!J134)</f>
        <v>Thanh Hóa</v>
      </c>
      <c r="N133" s="94" t="str">
        <f>IF(INPUT_Du_lieu_nhan_vien!O134="","",INPUT_Du_lieu_nhan_vien!O134)</f>
        <v/>
      </c>
      <c r="O133" s="96" t="str">
        <f>IF(INPUT_Du_lieu_nhan_vien!S134="","",INPUT_Du_lieu_nhan_vien!S134)</f>
        <v xml:space="preserve">Xuân Vinh, Thọ Xuân, Thanh Hóa </v>
      </c>
      <c r="P133" s="94" t="str">
        <f>IF(INPUT_Du_lieu_nhan_vien!P134="","",INPUT_Du_lieu_nhan_vien!P134)</f>
        <v>037 866 9325</v>
      </c>
      <c r="Q133" s="97" t="str">
        <f>IF(INPUT_Du_lieu_nhan_vien!Q134="","",INPUT_Du_lieu_nhan_vien!Q134)</f>
        <v/>
      </c>
      <c r="R133" s="96" t="str">
        <f>IF(INPUT_Du_lieu_nhan_vien!U134="","",INPUT_Du_lieu_nhan_vien!U134)</f>
        <v/>
      </c>
      <c r="S133" s="96" t="str">
        <f>IF(INPUT_Du_lieu_nhan_vien!W134="","",INPUT_Du_lieu_nhan_vien!W134)</f>
        <v/>
      </c>
      <c r="T133" s="97" t="str">
        <f>IF(INPUT_Du_lieu_nhan_vien!L134="","",INPUT_Du_lieu_nhan_vien!L134)</f>
        <v>Học viên Tài chính</v>
      </c>
      <c r="U133" s="94" t="str">
        <f>IF(INPUT_Du_lieu_nhan_vien!K134="","",INPUT_Du_lieu_nhan_vien!K134)</f>
        <v>Đại học</v>
      </c>
      <c r="V133" s="97" t="str">
        <f>IF(INPUT_Du_lieu_nhan_vien!M134="","",INPUT_Du_lieu_nhan_vien!M134)</f>
        <v/>
      </c>
      <c r="Y133" s="95" t="str">
        <f>IF(INPUT_Du_lieu_nhan_vien!AH134="","",INPUT_Du_lieu_nhan_vien!AH134)</f>
        <v/>
      </c>
      <c r="Z133" s="96" t="str">
        <f t="shared" si="17"/>
        <v/>
      </c>
      <c r="AA133" s="96" t="str">
        <f t="shared" si="18"/>
        <v/>
      </c>
      <c r="AB133" s="95" t="str">
        <f>IF(INPUT_Du_lieu_nhan_vien!AM134="","",INPUT_Du_lieu_nhan_vien!AM134)</f>
        <v/>
      </c>
      <c r="AC133" s="96" t="str">
        <f t="shared" si="19"/>
        <v/>
      </c>
      <c r="AD133" s="96" t="str">
        <f t="shared" si="20"/>
        <v/>
      </c>
      <c r="AE133" s="96" t="str">
        <f>IF(INPUT_Du_lieu_nhan_vien!AJ134="","",INPUT_Du_lieu_nhan_vien!AJ134)</f>
        <v>Nghỉ việc</v>
      </c>
    </row>
    <row r="134" spans="1:31" ht="18.75" customHeight="1" x14ac:dyDescent="0.2">
      <c r="A134" s="91">
        <v>133</v>
      </c>
      <c r="B134" s="92">
        <f>INPUT_Du_lieu_nhan_vien!A135</f>
        <v>20109</v>
      </c>
      <c r="C134" s="93" t="str">
        <f>IF(INPUT_Du_lieu_nhan_vien!B135="","",INPUT_Du_lieu_nhan_vien!B135)</f>
        <v>Lê Phương</v>
      </c>
      <c r="D134" s="93" t="str">
        <f>IF(INPUT_Du_lieu_nhan_vien!C135="","",INPUT_Du_lieu_nhan_vien!C135)</f>
        <v>Bình</v>
      </c>
      <c r="E134" s="94" t="str">
        <f>IF(INPUT_Du_lieu_nhan_vien!D135="","",INPUT_Du_lieu_nhan_vien!D135)</f>
        <v>Nữ</v>
      </c>
      <c r="F134" s="95">
        <f>IF(INPUT_Du_lieu_nhan_vien!E135="","",INPUT_Du_lieu_nhan_vien!E135)</f>
        <v>30950</v>
      </c>
      <c r="G134" s="96">
        <f t="shared" si="14"/>
        <v>9</v>
      </c>
      <c r="H134" s="96">
        <f t="shared" si="15"/>
        <v>1984</v>
      </c>
      <c r="I134" s="96" t="str">
        <f>IF(INPUT_Du_lieu_nhan_vien!G135="","",INPUT_Du_lieu_nhan_vien!G135)</f>
        <v xml:space="preserve">Thanh Hóa </v>
      </c>
      <c r="J134" s="97" t="str">
        <f>IF(INPUT_Du_lieu_nhan_vien!H135="","",INPUT_Du_lieu_nhan_vien!H135)</f>
        <v>172019745</v>
      </c>
      <c r="K134" s="95">
        <f>IF(INPUT_Du_lieu_nhan_vien!I135="","",INPUT_Du_lieu_nhan_vien!I135)</f>
        <v>39847</v>
      </c>
      <c r="L134" s="96">
        <f t="shared" si="16"/>
        <v>2</v>
      </c>
      <c r="M134" s="96" t="str">
        <f>IF(INPUT_Du_lieu_nhan_vien!J135="","",INPUT_Du_lieu_nhan_vien!J135)</f>
        <v>HCM</v>
      </c>
      <c r="N134" s="94" t="str">
        <f>IF(INPUT_Du_lieu_nhan_vien!O135="","",INPUT_Du_lieu_nhan_vien!O135)</f>
        <v/>
      </c>
      <c r="O134" s="96" t="str">
        <f>IF(INPUT_Du_lieu_nhan_vien!S135="","",INPUT_Du_lieu_nhan_vien!S135)</f>
        <v xml:space="preserve">20/54 tống Duy Tân, Lam Sơn, 
Thanh Hóa </v>
      </c>
      <c r="P134" s="94" t="str">
        <f>IF(INPUT_Du_lieu_nhan_vien!P135="","",INPUT_Du_lieu_nhan_vien!P135)</f>
        <v/>
      </c>
      <c r="Q134" s="97" t="str">
        <f>IF(INPUT_Du_lieu_nhan_vien!Q135="","",INPUT_Du_lieu_nhan_vien!Q135)</f>
        <v>0989 346 400</v>
      </c>
      <c r="R134" s="96" t="str">
        <f>IF(INPUT_Du_lieu_nhan_vien!U135="","",INPUT_Du_lieu_nhan_vien!U135)</f>
        <v/>
      </c>
      <c r="S134" s="96" t="str">
        <f>IF(INPUT_Du_lieu_nhan_vien!W135="","",INPUT_Du_lieu_nhan_vien!W135)</f>
        <v/>
      </c>
      <c r="T134" s="97" t="str">
        <f>IF(INPUT_Du_lieu_nhan_vien!L135="","",INPUT_Du_lieu_nhan_vien!L135)</f>
        <v>ĐH Khoa học Xã hội và Nhân văn – ĐH Quốc gia Hà Nội</v>
      </c>
      <c r="U134" s="94" t="str">
        <f>IF(INPUT_Du_lieu_nhan_vien!K135="","",INPUT_Du_lieu_nhan_vien!K135)</f>
        <v>Đại học</v>
      </c>
      <c r="V134" s="97" t="str">
        <f>IF(INPUT_Du_lieu_nhan_vien!M135="","",INPUT_Du_lieu_nhan_vien!M135)</f>
        <v/>
      </c>
      <c r="Y134" s="95" t="str">
        <f>IF(INPUT_Du_lieu_nhan_vien!AH135="","",INPUT_Du_lieu_nhan_vien!AH135)</f>
        <v/>
      </c>
      <c r="Z134" s="96" t="str">
        <f t="shared" si="17"/>
        <v/>
      </c>
      <c r="AA134" s="96" t="str">
        <f t="shared" si="18"/>
        <v/>
      </c>
      <c r="AB134" s="95" t="str">
        <f>IF(INPUT_Du_lieu_nhan_vien!AM135="","",INPUT_Du_lieu_nhan_vien!AM135)</f>
        <v/>
      </c>
      <c r="AC134" s="96" t="str">
        <f t="shared" si="19"/>
        <v/>
      </c>
      <c r="AD134" s="96" t="str">
        <f t="shared" si="20"/>
        <v/>
      </c>
      <c r="AE134" s="96" t="str">
        <f>IF(INPUT_Du_lieu_nhan_vien!AJ135="","",INPUT_Du_lieu_nhan_vien!AJ135)</f>
        <v>Nghỉ việc</v>
      </c>
    </row>
    <row r="135" spans="1:31" ht="18.75" customHeight="1" x14ac:dyDescent="0.2">
      <c r="A135" s="91">
        <v>134</v>
      </c>
      <c r="B135" s="92">
        <f>INPUT_Du_lieu_nhan_vien!A136</f>
        <v>20110</v>
      </c>
      <c r="C135" s="93" t="str">
        <f>IF(INPUT_Du_lieu_nhan_vien!B136="","",INPUT_Du_lieu_nhan_vien!B136)</f>
        <v>Nguyễn Thị Thu</v>
      </c>
      <c r="D135" s="93" t="str">
        <f>IF(INPUT_Du_lieu_nhan_vien!C136="","",INPUT_Du_lieu_nhan_vien!C136)</f>
        <v>Trang</v>
      </c>
      <c r="E135" s="94" t="str">
        <f>IF(INPUT_Du_lieu_nhan_vien!D136="","",INPUT_Du_lieu_nhan_vien!D136)</f>
        <v>Nữ</v>
      </c>
      <c r="F135" s="95">
        <f>IF(INPUT_Du_lieu_nhan_vien!E136="","",INPUT_Du_lieu_nhan_vien!E136)</f>
        <v>31362</v>
      </c>
      <c r="G135" s="96">
        <f t="shared" si="14"/>
        <v>11</v>
      </c>
      <c r="H135" s="96">
        <f t="shared" si="15"/>
        <v>1985</v>
      </c>
      <c r="I135" s="96" t="str">
        <f>IF(INPUT_Du_lieu_nhan_vien!G136="","",INPUT_Du_lieu_nhan_vien!G136)</f>
        <v xml:space="preserve">Hà Nội </v>
      </c>
      <c r="J135" s="97" t="str">
        <f>IF(INPUT_Du_lieu_nhan_vien!H136="","",INPUT_Du_lieu_nhan_vien!H136)</f>
        <v>012378474</v>
      </c>
      <c r="K135" s="95">
        <f>IF(INPUT_Du_lieu_nhan_vien!I136="","",INPUT_Du_lieu_nhan_vien!I136)</f>
        <v>36763</v>
      </c>
      <c r="L135" s="96">
        <f t="shared" si="16"/>
        <v>8</v>
      </c>
      <c r="M135" s="96" t="str">
        <f>IF(INPUT_Du_lieu_nhan_vien!J136="","",INPUT_Du_lieu_nhan_vien!J136)</f>
        <v>Hà Nội</v>
      </c>
      <c r="N135" s="94" t="str">
        <f>IF(INPUT_Du_lieu_nhan_vien!O136="","",INPUT_Du_lieu_nhan_vien!O136)</f>
        <v>trangntt@topica.edu.vn</v>
      </c>
      <c r="O135" s="96" t="str">
        <f>IF(INPUT_Du_lieu_nhan_vien!S136="","",INPUT_Du_lieu_nhan_vien!S136)</f>
        <v xml:space="preserve">38 Hẻm 22/17 Ngõ Lệnh Cư Khâm Thiên </v>
      </c>
      <c r="P135" s="94" t="str">
        <f>IF(INPUT_Du_lieu_nhan_vien!P136="","",INPUT_Du_lieu_nhan_vien!P136)</f>
        <v>04 3511 5918</v>
      </c>
      <c r="Q135" s="97" t="str">
        <f>IF(INPUT_Du_lieu_nhan_vien!Q136="","",INPUT_Du_lieu_nhan_vien!Q136)</f>
        <v>0915 161 337</v>
      </c>
      <c r="R135" s="96" t="str">
        <f>IF(INPUT_Du_lieu_nhan_vien!U136="","",INPUT_Du_lieu_nhan_vien!U136)</f>
        <v/>
      </c>
      <c r="S135" s="96" t="str">
        <f>IF(INPUT_Du_lieu_nhan_vien!W136="","",INPUT_Du_lieu_nhan_vien!W136)</f>
        <v/>
      </c>
      <c r="T135" s="97" t="str">
        <f>IF(INPUT_Du_lieu_nhan_vien!L136="","",INPUT_Du_lieu_nhan_vien!L136)</f>
        <v>Genetic- ĐH Bách Khoa</v>
      </c>
      <c r="U135" s="94" t="str">
        <f>IF(INPUT_Du_lieu_nhan_vien!K136="","",INPUT_Du_lieu_nhan_vien!K136)</f>
        <v>Đại học</v>
      </c>
      <c r="V135" s="97" t="str">
        <f>IF(INPUT_Du_lieu_nhan_vien!M136="","",INPUT_Du_lieu_nhan_vien!M136)</f>
        <v>Công nghệ máy tính</v>
      </c>
      <c r="Y135" s="95">
        <f>IF(INPUT_Du_lieu_nhan_vien!AH136="","",INPUT_Du_lieu_nhan_vien!AH136)</f>
        <v>40042</v>
      </c>
      <c r="Z135" s="96">
        <f t="shared" si="17"/>
        <v>8</v>
      </c>
      <c r="AA135" s="96">
        <f t="shared" si="18"/>
        <v>2009</v>
      </c>
      <c r="AB135" s="95">
        <f>IF(INPUT_Du_lieu_nhan_vien!AM136="","",INPUT_Du_lieu_nhan_vien!AM136)</f>
        <v>41364</v>
      </c>
      <c r="AC135" s="96">
        <f t="shared" si="19"/>
        <v>3</v>
      </c>
      <c r="AD135" s="96">
        <f t="shared" si="20"/>
        <v>2013</v>
      </c>
      <c r="AE135" s="96" t="str">
        <f>IF(INPUT_Du_lieu_nhan_vien!AJ136="","",INPUT_Du_lieu_nhan_vien!AJ136)</f>
        <v>Nghỉ việc</v>
      </c>
    </row>
    <row r="136" spans="1:31" ht="18.75" customHeight="1" x14ac:dyDescent="0.2">
      <c r="A136" s="91">
        <v>135</v>
      </c>
      <c r="B136" s="92">
        <f>INPUT_Du_lieu_nhan_vien!A137</f>
        <v>20111</v>
      </c>
      <c r="C136" s="93" t="str">
        <f>IF(INPUT_Du_lieu_nhan_vien!B137="","",INPUT_Du_lieu_nhan_vien!B137)</f>
        <v>Nguyễn Như</v>
      </c>
      <c r="D136" s="93" t="str">
        <f>IF(INPUT_Du_lieu_nhan_vien!C137="","",INPUT_Du_lieu_nhan_vien!C137)</f>
        <v>Quỳnh</v>
      </c>
      <c r="E136" s="94" t="str">
        <f>IF(INPUT_Du_lieu_nhan_vien!D137="","",INPUT_Du_lieu_nhan_vien!D137)</f>
        <v>Nữ</v>
      </c>
      <c r="F136" s="95">
        <f>IF(INPUT_Du_lieu_nhan_vien!E137="","",INPUT_Du_lieu_nhan_vien!E137)</f>
        <v>30630</v>
      </c>
      <c r="G136" s="96">
        <f t="shared" si="14"/>
        <v>11</v>
      </c>
      <c r="H136" s="96">
        <f t="shared" si="15"/>
        <v>1983</v>
      </c>
      <c r="I136" s="96" t="str">
        <f>IF(INPUT_Du_lieu_nhan_vien!G137="","",INPUT_Du_lieu_nhan_vien!G137)</f>
        <v xml:space="preserve">Hà Nội </v>
      </c>
      <c r="J136" s="97" t="str">
        <f>IF(INPUT_Du_lieu_nhan_vien!H137="","",INPUT_Du_lieu_nhan_vien!H137)</f>
        <v>12348131</v>
      </c>
      <c r="K136" s="95" t="str">
        <f>IF(INPUT_Du_lieu_nhan_vien!I137="","",INPUT_Du_lieu_nhan_vien!I137)</f>
        <v/>
      </c>
      <c r="L136" s="96" t="str">
        <f t="shared" si="16"/>
        <v/>
      </c>
      <c r="M136" s="96" t="str">
        <f>IF(INPUT_Du_lieu_nhan_vien!J137="","",INPUT_Du_lieu_nhan_vien!J137)</f>
        <v>Hà Nội</v>
      </c>
      <c r="N136" s="94" t="str">
        <f>IF(INPUT_Du_lieu_nhan_vien!O137="","",INPUT_Du_lieu_nhan_vien!O137)</f>
        <v/>
      </c>
      <c r="O136" s="96" t="str">
        <f>IF(INPUT_Du_lieu_nhan_vien!S137="","",INPUT_Du_lieu_nhan_vien!S137)</f>
        <v xml:space="preserve">12, Ngõ 93 Hoàng văn Thái </v>
      </c>
      <c r="P136" s="94" t="str">
        <f>IF(INPUT_Du_lieu_nhan_vien!P137="","",INPUT_Du_lieu_nhan_vien!P137)</f>
        <v/>
      </c>
      <c r="Q136" s="97" t="str">
        <f>IF(INPUT_Du_lieu_nhan_vien!Q137="","",INPUT_Du_lieu_nhan_vien!Q137)</f>
        <v>0986184318</v>
      </c>
      <c r="R136" s="96" t="str">
        <f>IF(INPUT_Du_lieu_nhan_vien!U137="","",INPUT_Du_lieu_nhan_vien!U137)</f>
        <v/>
      </c>
      <c r="S136" s="96" t="str">
        <f>IF(INPUT_Du_lieu_nhan_vien!W137="","",INPUT_Du_lieu_nhan_vien!W137)</f>
        <v/>
      </c>
      <c r="T136" s="97" t="str">
        <f>IF(INPUT_Du_lieu_nhan_vien!L137="","",INPUT_Du_lieu_nhan_vien!L137)</f>
        <v>Genetic- ĐH Bách Khoa</v>
      </c>
      <c r="U136" s="94" t="str">
        <f>IF(INPUT_Du_lieu_nhan_vien!K137="","",INPUT_Du_lieu_nhan_vien!K137)</f>
        <v>Cao đẳng</v>
      </c>
      <c r="V136" s="97" t="str">
        <f>IF(INPUT_Du_lieu_nhan_vien!M137="","",INPUT_Du_lieu_nhan_vien!M137)</f>
        <v/>
      </c>
      <c r="Y136" s="95" t="str">
        <f>IF(INPUT_Du_lieu_nhan_vien!AH137="","",INPUT_Du_lieu_nhan_vien!AH137)</f>
        <v/>
      </c>
      <c r="Z136" s="96" t="str">
        <f t="shared" si="17"/>
        <v/>
      </c>
      <c r="AA136" s="96" t="str">
        <f t="shared" si="18"/>
        <v/>
      </c>
      <c r="AB136" s="95" t="str">
        <f>IF(INPUT_Du_lieu_nhan_vien!AM137="","",INPUT_Du_lieu_nhan_vien!AM137)</f>
        <v/>
      </c>
      <c r="AC136" s="96" t="str">
        <f t="shared" si="19"/>
        <v/>
      </c>
      <c r="AD136" s="96" t="str">
        <f t="shared" si="20"/>
        <v/>
      </c>
      <c r="AE136" s="96" t="str">
        <f>IF(INPUT_Du_lieu_nhan_vien!AJ137="","",INPUT_Du_lieu_nhan_vien!AJ137)</f>
        <v>Nghỉ việc</v>
      </c>
    </row>
    <row r="137" spans="1:31" ht="18.75" customHeight="1" x14ac:dyDescent="0.2">
      <c r="A137" s="91">
        <v>136</v>
      </c>
      <c r="B137" s="92">
        <f>INPUT_Du_lieu_nhan_vien!A138</f>
        <v>20112</v>
      </c>
      <c r="C137" s="93" t="str">
        <f>IF(INPUT_Du_lieu_nhan_vien!B138="","",INPUT_Du_lieu_nhan_vien!B138)</f>
        <v>Nguyễn Ngọc</v>
      </c>
      <c r="D137" s="93" t="str">
        <f>IF(INPUT_Du_lieu_nhan_vien!C138="","",INPUT_Du_lieu_nhan_vien!C138)</f>
        <v>Bích</v>
      </c>
      <c r="E137" s="94" t="str">
        <f>IF(INPUT_Du_lieu_nhan_vien!D138="","",INPUT_Du_lieu_nhan_vien!D138)</f>
        <v>Nữ</v>
      </c>
      <c r="F137" s="95" t="str">
        <f>IF(INPUT_Du_lieu_nhan_vien!E138="","",INPUT_Du_lieu_nhan_vien!E138)</f>
        <v/>
      </c>
      <c r="G137" s="96" t="str">
        <f t="shared" si="14"/>
        <v/>
      </c>
      <c r="H137" s="96" t="str">
        <f t="shared" si="15"/>
        <v/>
      </c>
      <c r="I137" s="96" t="str">
        <f>IF(INPUT_Du_lieu_nhan_vien!G138="","",INPUT_Du_lieu_nhan_vien!G138)</f>
        <v xml:space="preserve"> </v>
      </c>
      <c r="J137" s="97" t="str">
        <f>IF(INPUT_Du_lieu_nhan_vien!H138="","",INPUT_Du_lieu_nhan_vien!H138)</f>
        <v/>
      </c>
      <c r="K137" s="95" t="str">
        <f>IF(INPUT_Du_lieu_nhan_vien!I138="","",INPUT_Du_lieu_nhan_vien!I138)</f>
        <v/>
      </c>
      <c r="L137" s="96" t="str">
        <f t="shared" si="16"/>
        <v/>
      </c>
      <c r="M137" s="96" t="str">
        <f>IF(INPUT_Du_lieu_nhan_vien!J138="","",INPUT_Du_lieu_nhan_vien!J138)</f>
        <v/>
      </c>
      <c r="N137" s="94" t="str">
        <f>IF(INPUT_Du_lieu_nhan_vien!O138="","",INPUT_Du_lieu_nhan_vien!O138)</f>
        <v/>
      </c>
      <c r="O137" s="96" t="str">
        <f>IF(INPUT_Du_lieu_nhan_vien!S138="","",INPUT_Du_lieu_nhan_vien!S138)</f>
        <v xml:space="preserve"> </v>
      </c>
      <c r="P137" s="94" t="str">
        <f>IF(INPUT_Du_lieu_nhan_vien!P138="","",INPUT_Du_lieu_nhan_vien!P138)</f>
        <v/>
      </c>
      <c r="Q137" s="97" t="str">
        <f>IF(INPUT_Du_lieu_nhan_vien!Q138="","",INPUT_Du_lieu_nhan_vien!Q138)</f>
        <v/>
      </c>
      <c r="R137" s="96" t="str">
        <f>IF(INPUT_Du_lieu_nhan_vien!U138="","",INPUT_Du_lieu_nhan_vien!U138)</f>
        <v/>
      </c>
      <c r="S137" s="96" t="str">
        <f>IF(INPUT_Du_lieu_nhan_vien!W138="","",INPUT_Du_lieu_nhan_vien!W138)</f>
        <v/>
      </c>
      <c r="T137" s="97" t="str">
        <f>IF(INPUT_Du_lieu_nhan_vien!L138="","",INPUT_Du_lieu_nhan_vien!L138)</f>
        <v/>
      </c>
      <c r="U137" s="94" t="str">
        <f>IF(INPUT_Du_lieu_nhan_vien!K138="","",INPUT_Du_lieu_nhan_vien!K138)</f>
        <v>Đại học</v>
      </c>
      <c r="V137" s="97" t="str">
        <f>IF(INPUT_Du_lieu_nhan_vien!M138="","",INPUT_Du_lieu_nhan_vien!M138)</f>
        <v/>
      </c>
      <c r="Y137" s="95" t="str">
        <f>IF(INPUT_Du_lieu_nhan_vien!AH138="","",INPUT_Du_lieu_nhan_vien!AH138)</f>
        <v/>
      </c>
      <c r="Z137" s="96" t="str">
        <f t="shared" si="17"/>
        <v/>
      </c>
      <c r="AA137" s="96" t="str">
        <f t="shared" si="18"/>
        <v/>
      </c>
      <c r="AB137" s="95" t="str">
        <f>IF(INPUT_Du_lieu_nhan_vien!AM138="","",INPUT_Du_lieu_nhan_vien!AM138)</f>
        <v/>
      </c>
      <c r="AC137" s="96" t="str">
        <f t="shared" si="19"/>
        <v/>
      </c>
      <c r="AD137" s="96" t="str">
        <f t="shared" si="20"/>
        <v/>
      </c>
      <c r="AE137" s="96" t="str">
        <f>IF(INPUT_Du_lieu_nhan_vien!AJ138="","",INPUT_Du_lieu_nhan_vien!AJ138)</f>
        <v>Nghỉ việc</v>
      </c>
    </row>
    <row r="138" spans="1:31" ht="18.75" customHeight="1" x14ac:dyDescent="0.2">
      <c r="A138" s="91">
        <v>137</v>
      </c>
      <c r="B138" s="92">
        <f>INPUT_Du_lieu_nhan_vien!A139</f>
        <v>20113</v>
      </c>
      <c r="C138" s="93" t="str">
        <f>IF(INPUT_Du_lieu_nhan_vien!B139="","",INPUT_Du_lieu_nhan_vien!B139)</f>
        <v>Vũ Quốc</v>
      </c>
      <c r="D138" s="93" t="str">
        <f>IF(INPUT_Du_lieu_nhan_vien!C139="","",INPUT_Du_lieu_nhan_vien!C139)</f>
        <v>Trung</v>
      </c>
      <c r="E138" s="94" t="str">
        <f>IF(INPUT_Du_lieu_nhan_vien!D139="","",INPUT_Du_lieu_nhan_vien!D139)</f>
        <v>Nam</v>
      </c>
      <c r="F138" s="95">
        <f>IF(INPUT_Du_lieu_nhan_vien!E139="","",INPUT_Du_lieu_nhan_vien!E139)</f>
        <v>30177</v>
      </c>
      <c r="G138" s="96">
        <f t="shared" si="14"/>
        <v>8</v>
      </c>
      <c r="H138" s="96">
        <f t="shared" si="15"/>
        <v>1982</v>
      </c>
      <c r="I138" s="96" t="str">
        <f>IF(INPUT_Du_lieu_nhan_vien!G139="","",INPUT_Du_lieu_nhan_vien!G139)</f>
        <v xml:space="preserve">Hà Nội </v>
      </c>
      <c r="J138" s="97" t="str">
        <f>IF(INPUT_Du_lieu_nhan_vien!H139="","",INPUT_Du_lieu_nhan_vien!H139)</f>
        <v>012127028</v>
      </c>
      <c r="K138" s="95">
        <f>IF(INPUT_Du_lieu_nhan_vien!I139="","",INPUT_Du_lieu_nhan_vien!I139)</f>
        <v>40077</v>
      </c>
      <c r="L138" s="96">
        <f t="shared" si="16"/>
        <v>9</v>
      </c>
      <c r="M138" s="96" t="str">
        <f>IF(INPUT_Du_lieu_nhan_vien!J139="","",INPUT_Du_lieu_nhan_vien!J139)</f>
        <v>Hà Nội</v>
      </c>
      <c r="N138" s="94" t="str">
        <f>IF(INPUT_Du_lieu_nhan_vien!O139="","",INPUT_Du_lieu_nhan_vien!O139)</f>
        <v>trungvq@topica.edu.vn</v>
      </c>
      <c r="O138" s="96" t="str">
        <f>IF(INPUT_Du_lieu_nhan_vien!S139="","",INPUT_Du_lieu_nhan_vien!S139)</f>
        <v xml:space="preserve">Số 20 Ngõ 266, Lê Thanh Nghị </v>
      </c>
      <c r="P138" s="94" t="str">
        <f>IF(INPUT_Du_lieu_nhan_vien!P139="","",INPUT_Du_lieu_nhan_vien!P139)</f>
        <v/>
      </c>
      <c r="Q138" s="97" t="str">
        <f>IF(INPUT_Du_lieu_nhan_vien!Q139="","",INPUT_Du_lieu_nhan_vien!Q139)</f>
        <v>0912 334 486</v>
      </c>
      <c r="R138" s="96" t="str">
        <f>IF(INPUT_Du_lieu_nhan_vien!U139="","",INPUT_Du_lieu_nhan_vien!U139)</f>
        <v/>
      </c>
      <c r="S138" s="96" t="str">
        <f>IF(INPUT_Du_lieu_nhan_vien!W139="","",INPUT_Du_lieu_nhan_vien!W139)</f>
        <v/>
      </c>
      <c r="T138" s="97" t="str">
        <f>IF(INPUT_Du_lieu_nhan_vien!L139="","",INPUT_Du_lieu_nhan_vien!L139)</f>
        <v>ĐH Bách Khoa Hà Nội</v>
      </c>
      <c r="U138" s="94" t="str">
        <f>IF(INPUT_Du_lieu_nhan_vien!K139="","",INPUT_Du_lieu_nhan_vien!K139)</f>
        <v>Đại học</v>
      </c>
      <c r="V138" s="97" t="str">
        <f>IF(INPUT_Du_lieu_nhan_vien!M139="","",INPUT_Du_lieu_nhan_vien!M139)</f>
        <v/>
      </c>
      <c r="Y138" s="95">
        <f>IF(INPUT_Du_lieu_nhan_vien!AH139="","",INPUT_Du_lieu_nhan_vien!AH139)</f>
        <v>40049</v>
      </c>
      <c r="Z138" s="96">
        <f t="shared" si="17"/>
        <v>8</v>
      </c>
      <c r="AA138" s="96">
        <f t="shared" si="18"/>
        <v>2009</v>
      </c>
      <c r="AB138" s="95" t="str">
        <f>IF(INPUT_Du_lieu_nhan_vien!AM139="","",INPUT_Du_lieu_nhan_vien!AM139)</f>
        <v/>
      </c>
      <c r="AC138" s="96" t="str">
        <f t="shared" si="19"/>
        <v/>
      </c>
      <c r="AD138" s="96" t="str">
        <f t="shared" si="20"/>
        <v/>
      </c>
      <c r="AE138" s="96" t="str">
        <f>IF(INPUT_Du_lieu_nhan_vien!AJ139="","",INPUT_Du_lieu_nhan_vien!AJ139)</f>
        <v>Chính thức</v>
      </c>
    </row>
    <row r="139" spans="1:31" ht="18.75" customHeight="1" x14ac:dyDescent="0.2">
      <c r="A139" s="91">
        <v>138</v>
      </c>
      <c r="B139" s="92">
        <f>INPUT_Du_lieu_nhan_vien!A140</f>
        <v>20114</v>
      </c>
      <c r="C139" s="93" t="str">
        <f>IF(INPUT_Du_lieu_nhan_vien!B140="","",INPUT_Du_lieu_nhan_vien!B140)</f>
        <v>Hoàng Thị</v>
      </c>
      <c r="D139" s="93" t="str">
        <f>IF(INPUT_Du_lieu_nhan_vien!C140="","",INPUT_Du_lieu_nhan_vien!C140)</f>
        <v>Xuân</v>
      </c>
      <c r="E139" s="94" t="str">
        <f>IF(INPUT_Du_lieu_nhan_vien!D140="","",INPUT_Du_lieu_nhan_vien!D140)</f>
        <v>Nữ</v>
      </c>
      <c r="F139" s="95">
        <f>IF(INPUT_Du_lieu_nhan_vien!E140="","",INPUT_Du_lieu_nhan_vien!E140)</f>
        <v>31082</v>
      </c>
      <c r="G139" s="96">
        <f t="shared" si="14"/>
        <v>2</v>
      </c>
      <c r="H139" s="96">
        <f t="shared" si="15"/>
        <v>1985</v>
      </c>
      <c r="I139" s="96" t="str">
        <f>IF(INPUT_Du_lieu_nhan_vien!G140="","",INPUT_Du_lieu_nhan_vien!G140)</f>
        <v xml:space="preserve">Hà Nam </v>
      </c>
      <c r="J139" s="97" t="str">
        <f>IF(INPUT_Du_lieu_nhan_vien!H140="","",INPUT_Du_lieu_nhan_vien!H140)</f>
        <v>168142319</v>
      </c>
      <c r="K139" s="95">
        <f>IF(INPUT_Du_lieu_nhan_vien!I140="","",INPUT_Du_lieu_nhan_vien!I140)</f>
        <v>37364</v>
      </c>
      <c r="L139" s="96">
        <f t="shared" si="16"/>
        <v>4</v>
      </c>
      <c r="M139" s="96" t="str">
        <f>IF(INPUT_Du_lieu_nhan_vien!J140="","",INPUT_Du_lieu_nhan_vien!J140)</f>
        <v>Hà Nam</v>
      </c>
      <c r="N139" s="94" t="str">
        <f>IF(INPUT_Du_lieu_nhan_vien!O140="","",INPUT_Du_lieu_nhan_vien!O140)</f>
        <v>xuanht@topica.edu.vn</v>
      </c>
      <c r="O139" s="96" t="str">
        <f>IF(INPUT_Du_lieu_nhan_vien!S140="","",INPUT_Du_lieu_nhan_vien!S140)</f>
        <v xml:space="preserve">Thị Trấn Hòa Mạc, Duy Tiên, Hà Nam </v>
      </c>
      <c r="P139" s="94" t="str">
        <f>IF(INPUT_Du_lieu_nhan_vien!P140="","",INPUT_Du_lieu_nhan_vien!P140)</f>
        <v/>
      </c>
      <c r="Q139" s="97" t="str">
        <f>IF(INPUT_Du_lieu_nhan_vien!Q140="","",INPUT_Du_lieu_nhan_vien!Q140)</f>
        <v>0906 040 285</v>
      </c>
      <c r="R139" s="96" t="str">
        <f>IF(INPUT_Du_lieu_nhan_vien!U140="","",INPUT_Du_lieu_nhan_vien!U140)</f>
        <v/>
      </c>
      <c r="S139" s="96" t="str">
        <f>IF(INPUT_Du_lieu_nhan_vien!W140="","",INPUT_Du_lieu_nhan_vien!W140)</f>
        <v/>
      </c>
      <c r="T139" s="97" t="str">
        <f>IF(INPUT_Du_lieu_nhan_vien!L140="","",INPUT_Du_lieu_nhan_vien!L140)</f>
        <v>ĐH Bách Khoa Hà Nội</v>
      </c>
      <c r="U139" s="94" t="str">
        <f>IF(INPUT_Du_lieu_nhan_vien!K140="","",INPUT_Du_lieu_nhan_vien!K140)</f>
        <v>Cao đẳng</v>
      </c>
      <c r="V139" s="97" t="str">
        <f>IF(INPUT_Du_lieu_nhan_vien!M140="","",INPUT_Du_lieu_nhan_vien!M140)</f>
        <v>Tin học ứng dụng</v>
      </c>
      <c r="Y139" s="95">
        <f>IF(INPUT_Du_lieu_nhan_vien!AH140="","",INPUT_Du_lieu_nhan_vien!AH140)</f>
        <v>40049</v>
      </c>
      <c r="Z139" s="96">
        <f t="shared" si="17"/>
        <v>8</v>
      </c>
      <c r="AA139" s="96">
        <f t="shared" si="18"/>
        <v>2009</v>
      </c>
      <c r="AB139" s="95" t="str">
        <f>IF(INPUT_Du_lieu_nhan_vien!AM140="","",INPUT_Du_lieu_nhan_vien!AM140)</f>
        <v/>
      </c>
      <c r="AC139" s="96" t="str">
        <f t="shared" si="19"/>
        <v/>
      </c>
      <c r="AD139" s="96" t="str">
        <f t="shared" si="20"/>
        <v/>
      </c>
      <c r="AE139" s="96" t="str">
        <f>IF(INPUT_Du_lieu_nhan_vien!AJ140="","",INPUT_Du_lieu_nhan_vien!AJ140)</f>
        <v>Chính thức</v>
      </c>
    </row>
    <row r="140" spans="1:31" ht="18.75" customHeight="1" x14ac:dyDescent="0.2">
      <c r="A140" s="91">
        <v>139</v>
      </c>
      <c r="B140" s="92">
        <f>INPUT_Du_lieu_nhan_vien!A141</f>
        <v>20115</v>
      </c>
      <c r="C140" s="93" t="str">
        <f>IF(INPUT_Du_lieu_nhan_vien!B141="","",INPUT_Du_lieu_nhan_vien!B141)</f>
        <v>Nguyễn Anh</v>
      </c>
      <c r="D140" s="93" t="str">
        <f>IF(INPUT_Du_lieu_nhan_vien!C141="","",INPUT_Du_lieu_nhan_vien!C141)</f>
        <v>Vũ</v>
      </c>
      <c r="E140" s="94" t="str">
        <f>IF(INPUT_Du_lieu_nhan_vien!D141="","",INPUT_Du_lieu_nhan_vien!D141)</f>
        <v>Nam</v>
      </c>
      <c r="F140" s="95" t="str">
        <f>IF(INPUT_Du_lieu_nhan_vien!E141="","",INPUT_Du_lieu_nhan_vien!E141)</f>
        <v/>
      </c>
      <c r="G140" s="96" t="str">
        <f t="shared" si="14"/>
        <v/>
      </c>
      <c r="H140" s="96" t="str">
        <f t="shared" si="15"/>
        <v/>
      </c>
      <c r="I140" s="96" t="str">
        <f>IF(INPUT_Du_lieu_nhan_vien!G141="","",INPUT_Du_lieu_nhan_vien!G141)</f>
        <v xml:space="preserve"> </v>
      </c>
      <c r="J140" s="97" t="str">
        <f>IF(INPUT_Du_lieu_nhan_vien!H141="","",INPUT_Du_lieu_nhan_vien!H141)</f>
        <v/>
      </c>
      <c r="K140" s="95" t="str">
        <f>IF(INPUT_Du_lieu_nhan_vien!I141="","",INPUT_Du_lieu_nhan_vien!I141)</f>
        <v/>
      </c>
      <c r="L140" s="96" t="str">
        <f t="shared" si="16"/>
        <v/>
      </c>
      <c r="M140" s="96" t="str">
        <f>IF(INPUT_Du_lieu_nhan_vien!J141="","",INPUT_Du_lieu_nhan_vien!J141)</f>
        <v/>
      </c>
      <c r="N140" s="94" t="str">
        <f>IF(INPUT_Du_lieu_nhan_vien!O141="","",INPUT_Du_lieu_nhan_vien!O141)</f>
        <v/>
      </c>
      <c r="O140" s="96" t="str">
        <f>IF(INPUT_Du_lieu_nhan_vien!S141="","",INPUT_Du_lieu_nhan_vien!S141)</f>
        <v xml:space="preserve"> </v>
      </c>
      <c r="P140" s="94" t="str">
        <f>IF(INPUT_Du_lieu_nhan_vien!P141="","",INPUT_Du_lieu_nhan_vien!P141)</f>
        <v/>
      </c>
      <c r="Q140" s="97" t="str">
        <f>IF(INPUT_Du_lieu_nhan_vien!Q141="","",INPUT_Du_lieu_nhan_vien!Q141)</f>
        <v/>
      </c>
      <c r="R140" s="96" t="str">
        <f>IF(INPUT_Du_lieu_nhan_vien!U141="","",INPUT_Du_lieu_nhan_vien!U141)</f>
        <v/>
      </c>
      <c r="S140" s="96" t="str">
        <f>IF(INPUT_Du_lieu_nhan_vien!W141="","",INPUT_Du_lieu_nhan_vien!W141)</f>
        <v/>
      </c>
      <c r="T140" s="97" t="str">
        <f>IF(INPUT_Du_lieu_nhan_vien!L141="","",INPUT_Du_lieu_nhan_vien!L141)</f>
        <v/>
      </c>
      <c r="U140" s="94" t="str">
        <f>IF(INPUT_Du_lieu_nhan_vien!K141="","",INPUT_Du_lieu_nhan_vien!K141)</f>
        <v>Đại học</v>
      </c>
      <c r="V140" s="97" t="str">
        <f>IF(INPUT_Du_lieu_nhan_vien!M141="","",INPUT_Du_lieu_nhan_vien!M141)</f>
        <v/>
      </c>
      <c r="Y140" s="95" t="str">
        <f>IF(INPUT_Du_lieu_nhan_vien!AH141="","",INPUT_Du_lieu_nhan_vien!AH141)</f>
        <v/>
      </c>
      <c r="Z140" s="96" t="str">
        <f t="shared" si="17"/>
        <v/>
      </c>
      <c r="AA140" s="96" t="str">
        <f t="shared" si="18"/>
        <v/>
      </c>
      <c r="AB140" s="95" t="str">
        <f>IF(INPUT_Du_lieu_nhan_vien!AM141="","",INPUT_Du_lieu_nhan_vien!AM141)</f>
        <v/>
      </c>
      <c r="AC140" s="96" t="str">
        <f t="shared" si="19"/>
        <v/>
      </c>
      <c r="AD140" s="96" t="str">
        <f t="shared" si="20"/>
        <v/>
      </c>
      <c r="AE140" s="96" t="str">
        <f>IF(INPUT_Du_lieu_nhan_vien!AJ141="","",INPUT_Du_lieu_nhan_vien!AJ141)</f>
        <v>Nghỉ việc</v>
      </c>
    </row>
    <row r="141" spans="1:31" ht="18.75" customHeight="1" x14ac:dyDescent="0.2">
      <c r="A141" s="91">
        <v>140</v>
      </c>
      <c r="B141" s="92">
        <f>INPUT_Du_lieu_nhan_vien!A142</f>
        <v>20116</v>
      </c>
      <c r="C141" s="93" t="str">
        <f>IF(INPUT_Du_lieu_nhan_vien!B142="","",INPUT_Du_lieu_nhan_vien!B142)</f>
        <v>Dương Thị Trà</v>
      </c>
      <c r="D141" s="93" t="str">
        <f>IF(INPUT_Du_lieu_nhan_vien!C142="","",INPUT_Du_lieu_nhan_vien!C142)</f>
        <v>My</v>
      </c>
      <c r="E141" s="94" t="str">
        <f>IF(INPUT_Du_lieu_nhan_vien!D142="","",INPUT_Du_lieu_nhan_vien!D142)</f>
        <v>Nữ</v>
      </c>
      <c r="F141" s="95">
        <f>IF(INPUT_Du_lieu_nhan_vien!E142="","",INPUT_Du_lieu_nhan_vien!E142)</f>
        <v>31348</v>
      </c>
      <c r="G141" s="96">
        <f t="shared" si="14"/>
        <v>10</v>
      </c>
      <c r="H141" s="96">
        <f t="shared" si="15"/>
        <v>1985</v>
      </c>
      <c r="I141" s="96" t="str">
        <f>IF(INPUT_Du_lieu_nhan_vien!G142="","",INPUT_Du_lieu_nhan_vien!G142)</f>
        <v xml:space="preserve">Hà Tây </v>
      </c>
      <c r="J141" s="97" t="str">
        <f>IF(INPUT_Du_lieu_nhan_vien!H142="","",INPUT_Du_lieu_nhan_vien!H142)</f>
        <v>111948702</v>
      </c>
      <c r="K141" s="95">
        <f>IF(INPUT_Du_lieu_nhan_vien!I142="","",INPUT_Du_lieu_nhan_vien!I142)</f>
        <v>37588</v>
      </c>
      <c r="L141" s="96">
        <f t="shared" si="16"/>
        <v>11</v>
      </c>
      <c r="M141" s="96" t="str">
        <f>IF(INPUT_Du_lieu_nhan_vien!J142="","",INPUT_Du_lieu_nhan_vien!J142)</f>
        <v>Hà Tây</v>
      </c>
      <c r="N141" s="94" t="str">
        <f>IF(INPUT_Du_lieu_nhan_vien!O142="","",INPUT_Du_lieu_nhan_vien!O142)</f>
        <v>mydtt@topica.edu.vn</v>
      </c>
      <c r="O141" s="96" t="str">
        <f>IF(INPUT_Du_lieu_nhan_vien!S142="","",INPUT_Du_lieu_nhan_vien!S142)</f>
        <v xml:space="preserve">Phượng Dực, Phú Xuyên, Hà Nội </v>
      </c>
      <c r="P141" s="94" t="str">
        <f>IF(INPUT_Du_lieu_nhan_vien!P142="","",INPUT_Du_lieu_nhan_vien!P142)</f>
        <v>04 3681 1431</v>
      </c>
      <c r="Q141" s="97" t="str">
        <f>IF(INPUT_Du_lieu_nhan_vien!Q142="","",INPUT_Du_lieu_nhan_vien!Q142)</f>
        <v>0983 500 722</v>
      </c>
      <c r="R141" s="96" t="str">
        <f>IF(INPUT_Du_lieu_nhan_vien!U142="","",INPUT_Du_lieu_nhan_vien!U142)</f>
        <v/>
      </c>
      <c r="S141" s="96" t="str">
        <f>IF(INPUT_Du_lieu_nhan_vien!W142="","",INPUT_Du_lieu_nhan_vien!W142)</f>
        <v/>
      </c>
      <c r="T141" s="97" t="str">
        <f>IF(INPUT_Du_lieu_nhan_vien!L142="","",INPUT_Du_lieu_nhan_vien!L142)</f>
        <v>ĐH Công Nghệ Thông Tin – ĐH Quốc Gia TP.HCM</v>
      </c>
      <c r="U141" s="94" t="str">
        <f>IF(INPUT_Du_lieu_nhan_vien!K142="","",INPUT_Du_lieu_nhan_vien!K142)</f>
        <v>Đại học</v>
      </c>
      <c r="V141" s="97" t="str">
        <f>IF(INPUT_Du_lieu_nhan_vien!M142="","",INPUT_Du_lieu_nhan_vien!M142)</f>
        <v>Công nghệ thông tin</v>
      </c>
      <c r="Y141" s="95">
        <f>IF(INPUT_Du_lieu_nhan_vien!AH142="","",INPUT_Du_lieu_nhan_vien!AH142)</f>
        <v>40050</v>
      </c>
      <c r="Z141" s="96">
        <f t="shared" si="17"/>
        <v>8</v>
      </c>
      <c r="AA141" s="96">
        <f t="shared" si="18"/>
        <v>2009</v>
      </c>
      <c r="AB141" s="95">
        <f>IF(INPUT_Du_lieu_nhan_vien!AM142="","",INPUT_Du_lieu_nhan_vien!AM142)</f>
        <v>40624</v>
      </c>
      <c r="AC141" s="96">
        <f t="shared" si="19"/>
        <v>3</v>
      </c>
      <c r="AD141" s="96">
        <f t="shared" si="20"/>
        <v>2011</v>
      </c>
      <c r="AE141" s="96" t="str">
        <f>IF(INPUT_Du_lieu_nhan_vien!AJ142="","",INPUT_Du_lieu_nhan_vien!AJ142)</f>
        <v>Nghỉ việc</v>
      </c>
    </row>
    <row r="142" spans="1:31" ht="18.75" customHeight="1" x14ac:dyDescent="0.2">
      <c r="A142" s="91">
        <v>141</v>
      </c>
      <c r="B142" s="92">
        <f>INPUT_Du_lieu_nhan_vien!A143</f>
        <v>20117</v>
      </c>
      <c r="C142" s="93" t="str">
        <f>IF(INPUT_Du_lieu_nhan_vien!B143="","",INPUT_Du_lieu_nhan_vien!B143)</f>
        <v>Nguyễn Hoàng</v>
      </c>
      <c r="D142" s="93" t="str">
        <f>IF(INPUT_Du_lieu_nhan_vien!C143="","",INPUT_Du_lieu_nhan_vien!C143)</f>
        <v>Lan</v>
      </c>
      <c r="E142" s="94" t="str">
        <f>IF(INPUT_Du_lieu_nhan_vien!D143="","",INPUT_Du_lieu_nhan_vien!D143)</f>
        <v>Nữ</v>
      </c>
      <c r="F142" s="95" t="str">
        <f>IF(INPUT_Du_lieu_nhan_vien!E143="","",INPUT_Du_lieu_nhan_vien!E143)</f>
        <v/>
      </c>
      <c r="G142" s="96" t="str">
        <f t="shared" si="14"/>
        <v/>
      </c>
      <c r="H142" s="96" t="str">
        <f t="shared" si="15"/>
        <v/>
      </c>
      <c r="I142" s="96" t="str">
        <f>IF(INPUT_Du_lieu_nhan_vien!G143="","",INPUT_Du_lieu_nhan_vien!G143)</f>
        <v xml:space="preserve"> </v>
      </c>
      <c r="J142" s="97" t="str">
        <f>IF(INPUT_Du_lieu_nhan_vien!H143="","",INPUT_Du_lieu_nhan_vien!H143)</f>
        <v/>
      </c>
      <c r="K142" s="95" t="str">
        <f>IF(INPUT_Du_lieu_nhan_vien!I143="","",INPUT_Du_lieu_nhan_vien!I143)</f>
        <v/>
      </c>
      <c r="L142" s="96" t="str">
        <f t="shared" si="16"/>
        <v/>
      </c>
      <c r="M142" s="96" t="str">
        <f>IF(INPUT_Du_lieu_nhan_vien!J143="","",INPUT_Du_lieu_nhan_vien!J143)</f>
        <v/>
      </c>
      <c r="N142" s="94" t="str">
        <f>IF(INPUT_Du_lieu_nhan_vien!O143="","",INPUT_Du_lieu_nhan_vien!O143)</f>
        <v/>
      </c>
      <c r="O142" s="96" t="str">
        <f>IF(INPUT_Du_lieu_nhan_vien!S143="","",INPUT_Du_lieu_nhan_vien!S143)</f>
        <v xml:space="preserve"> </v>
      </c>
      <c r="P142" s="94" t="str">
        <f>IF(INPUT_Du_lieu_nhan_vien!P143="","",INPUT_Du_lieu_nhan_vien!P143)</f>
        <v/>
      </c>
      <c r="Q142" s="97" t="str">
        <f>IF(INPUT_Du_lieu_nhan_vien!Q143="","",INPUT_Du_lieu_nhan_vien!Q143)</f>
        <v/>
      </c>
      <c r="R142" s="96" t="str">
        <f>IF(INPUT_Du_lieu_nhan_vien!U143="","",INPUT_Du_lieu_nhan_vien!U143)</f>
        <v/>
      </c>
      <c r="S142" s="96" t="str">
        <f>IF(INPUT_Du_lieu_nhan_vien!W143="","",INPUT_Du_lieu_nhan_vien!W143)</f>
        <v/>
      </c>
      <c r="T142" s="97" t="str">
        <f>IF(INPUT_Du_lieu_nhan_vien!L143="","",INPUT_Du_lieu_nhan_vien!L143)</f>
        <v/>
      </c>
      <c r="U142" s="94" t="str">
        <f>IF(INPUT_Du_lieu_nhan_vien!K143="","",INPUT_Du_lieu_nhan_vien!K143)</f>
        <v>Đại học</v>
      </c>
      <c r="V142" s="97" t="str">
        <f>IF(INPUT_Du_lieu_nhan_vien!M143="","",INPUT_Du_lieu_nhan_vien!M143)</f>
        <v/>
      </c>
      <c r="Y142" s="95" t="str">
        <f>IF(INPUT_Du_lieu_nhan_vien!AH143="","",INPUT_Du_lieu_nhan_vien!AH143)</f>
        <v/>
      </c>
      <c r="Z142" s="96" t="str">
        <f t="shared" si="17"/>
        <v/>
      </c>
      <c r="AA142" s="96" t="str">
        <f t="shared" si="18"/>
        <v/>
      </c>
      <c r="AB142" s="95" t="str">
        <f>IF(INPUT_Du_lieu_nhan_vien!AM143="","",INPUT_Du_lieu_nhan_vien!AM143)</f>
        <v/>
      </c>
      <c r="AC142" s="96" t="str">
        <f t="shared" si="19"/>
        <v/>
      </c>
      <c r="AD142" s="96" t="str">
        <f t="shared" si="20"/>
        <v/>
      </c>
      <c r="AE142" s="96" t="str">
        <f>IF(INPUT_Du_lieu_nhan_vien!AJ143="","",INPUT_Du_lieu_nhan_vien!AJ143)</f>
        <v>Nghỉ việc</v>
      </c>
    </row>
    <row r="143" spans="1:31" ht="18.75" customHeight="1" x14ac:dyDescent="0.2">
      <c r="A143" s="91">
        <v>142</v>
      </c>
      <c r="B143" s="92">
        <f>INPUT_Du_lieu_nhan_vien!A144</f>
        <v>20118</v>
      </c>
      <c r="C143" s="93" t="str">
        <f>IF(INPUT_Du_lieu_nhan_vien!B144="","",INPUT_Du_lieu_nhan_vien!B144)</f>
        <v>Dương Ngọc Thúy</v>
      </c>
      <c r="D143" s="93" t="str">
        <f>IF(INPUT_Du_lieu_nhan_vien!C144="","",INPUT_Du_lieu_nhan_vien!C144)</f>
        <v>An</v>
      </c>
      <c r="E143" s="94" t="str">
        <f>IF(INPUT_Du_lieu_nhan_vien!D144="","",INPUT_Du_lieu_nhan_vien!D144)</f>
        <v>Nữ</v>
      </c>
      <c r="F143" s="95">
        <f>IF(INPUT_Du_lieu_nhan_vien!E144="","",INPUT_Du_lieu_nhan_vien!E144)</f>
        <v>31153</v>
      </c>
      <c r="G143" s="96">
        <f t="shared" si="14"/>
        <v>4</v>
      </c>
      <c r="H143" s="96">
        <f t="shared" si="15"/>
        <v>1985</v>
      </c>
      <c r="I143" s="96" t="str">
        <f>IF(INPUT_Du_lieu_nhan_vien!G144="","",INPUT_Du_lieu_nhan_vien!G144)</f>
        <v xml:space="preserve">HCM </v>
      </c>
      <c r="J143" s="97" t="str">
        <f>IF(INPUT_Du_lieu_nhan_vien!H144="","",INPUT_Du_lieu_nhan_vien!H144)</f>
        <v>024105203</v>
      </c>
      <c r="K143" s="95">
        <f>IF(INPUT_Du_lieu_nhan_vien!I144="","",INPUT_Du_lieu_nhan_vien!I144)</f>
        <v>37680</v>
      </c>
      <c r="L143" s="96">
        <f t="shared" si="16"/>
        <v>2</v>
      </c>
      <c r="M143" s="96" t="str">
        <f>IF(INPUT_Du_lieu_nhan_vien!J144="","",INPUT_Du_lieu_nhan_vien!J144)</f>
        <v>TP HCM</v>
      </c>
      <c r="N143" s="94" t="str">
        <f>IF(INPUT_Du_lieu_nhan_vien!O144="","",INPUT_Du_lieu_nhan_vien!O144)</f>
        <v>andnt@topica.edu.vn</v>
      </c>
      <c r="O143" s="96" t="str">
        <f>IF(INPUT_Du_lieu_nhan_vien!S144="","",INPUT_Du_lieu_nhan_vien!S144)</f>
        <v xml:space="preserve">D1-32, Khu Chợ Mới Hạnh Thông Tây,f8, Gò Vấp </v>
      </c>
      <c r="P143" s="94" t="str">
        <f>IF(INPUT_Du_lieu_nhan_vien!P144="","",INPUT_Du_lieu_nhan_vien!P144)</f>
        <v/>
      </c>
      <c r="Q143" s="97" t="str">
        <f>IF(INPUT_Du_lieu_nhan_vien!Q144="","",INPUT_Du_lieu_nhan_vien!Q144)</f>
        <v>0908 614 301</v>
      </c>
      <c r="R143" s="96" t="str">
        <f>IF(INPUT_Du_lieu_nhan_vien!U144="","",INPUT_Du_lieu_nhan_vien!U144)</f>
        <v/>
      </c>
      <c r="S143" s="96" t="str">
        <f>IF(INPUT_Du_lieu_nhan_vien!W144="","",INPUT_Du_lieu_nhan_vien!W144)</f>
        <v/>
      </c>
      <c r="T143" s="97" t="str">
        <f>IF(INPUT_Du_lieu_nhan_vien!L144="","",INPUT_Du_lieu_nhan_vien!L144)</f>
        <v>ĐH Công Nghiệp TP.HCM</v>
      </c>
      <c r="U143" s="94" t="str">
        <f>IF(INPUT_Du_lieu_nhan_vien!K144="","",INPUT_Du_lieu_nhan_vien!K144)</f>
        <v>Đại học</v>
      </c>
      <c r="V143" s="97" t="str">
        <f>IF(INPUT_Du_lieu_nhan_vien!M144="","",INPUT_Du_lieu_nhan_vien!M144)</f>
        <v/>
      </c>
      <c r="Y143" s="95">
        <f>IF(INPUT_Du_lieu_nhan_vien!AH144="","",INPUT_Du_lieu_nhan_vien!AH144)</f>
        <v>40054</v>
      </c>
      <c r="Z143" s="96">
        <f t="shared" si="17"/>
        <v>8</v>
      </c>
      <c r="AA143" s="96">
        <f t="shared" si="18"/>
        <v>2009</v>
      </c>
      <c r="AB143" s="95" t="str">
        <f>IF(INPUT_Du_lieu_nhan_vien!AM144="","",INPUT_Du_lieu_nhan_vien!AM144)</f>
        <v/>
      </c>
      <c r="AC143" s="96" t="str">
        <f t="shared" si="19"/>
        <v/>
      </c>
      <c r="AD143" s="96" t="str">
        <f t="shared" si="20"/>
        <v/>
      </c>
      <c r="AE143" s="96" t="str">
        <f>IF(INPUT_Du_lieu_nhan_vien!AJ144="","",INPUT_Du_lieu_nhan_vien!AJ144)</f>
        <v>Chính thức</v>
      </c>
    </row>
    <row r="144" spans="1:31" ht="18.75" customHeight="1" x14ac:dyDescent="0.2">
      <c r="A144" s="91">
        <v>143</v>
      </c>
      <c r="B144" s="92">
        <f>INPUT_Du_lieu_nhan_vien!A145</f>
        <v>20119</v>
      </c>
      <c r="C144" s="93" t="str">
        <f>IF(INPUT_Du_lieu_nhan_vien!B145="","",INPUT_Du_lieu_nhan_vien!B145)</f>
        <v>Trương Hữu</v>
      </c>
      <c r="D144" s="93" t="str">
        <f>IF(INPUT_Du_lieu_nhan_vien!C145="","",INPUT_Du_lieu_nhan_vien!C145)</f>
        <v>Tỉnh</v>
      </c>
      <c r="E144" s="94" t="str">
        <f>IF(INPUT_Du_lieu_nhan_vien!D145="","",INPUT_Du_lieu_nhan_vien!D145)</f>
        <v>Nam</v>
      </c>
      <c r="F144" s="95">
        <f>IF(INPUT_Du_lieu_nhan_vien!E145="","",INPUT_Du_lieu_nhan_vien!E145)</f>
        <v>31873</v>
      </c>
      <c r="G144" s="96">
        <f t="shared" si="14"/>
        <v>4</v>
      </c>
      <c r="H144" s="96">
        <f t="shared" si="15"/>
        <v>1987</v>
      </c>
      <c r="I144" s="96" t="str">
        <f>IF(INPUT_Du_lieu_nhan_vien!G145="","",INPUT_Du_lieu_nhan_vien!G145)</f>
        <v xml:space="preserve">Hà Nội </v>
      </c>
      <c r="J144" s="97" t="str">
        <f>IF(INPUT_Du_lieu_nhan_vien!H145="","",INPUT_Du_lieu_nhan_vien!H145)</f>
        <v>012781949</v>
      </c>
      <c r="K144" s="95">
        <f>IF(INPUT_Du_lieu_nhan_vien!I145="","",INPUT_Du_lieu_nhan_vien!I145)</f>
        <v>40982</v>
      </c>
      <c r="L144" s="96">
        <f t="shared" si="16"/>
        <v>3</v>
      </c>
      <c r="M144" s="96" t="str">
        <f>IF(INPUT_Du_lieu_nhan_vien!J145="","",INPUT_Du_lieu_nhan_vien!J145)</f>
        <v>Hà Nội</v>
      </c>
      <c r="N144" s="94" t="str">
        <f>IF(INPUT_Du_lieu_nhan_vien!O145="","",INPUT_Du_lieu_nhan_vien!O145)</f>
        <v>tinhth@topica.edu.vn</v>
      </c>
      <c r="O144" s="96" t="str">
        <f>IF(INPUT_Du_lieu_nhan_vien!S145="","",INPUT_Du_lieu_nhan_vien!S145)</f>
        <v xml:space="preserve">Xuân Canh, Đông Anh, Hà Nội </v>
      </c>
      <c r="P144" s="94" t="str">
        <f>IF(INPUT_Du_lieu_nhan_vien!P145="","",INPUT_Du_lieu_nhan_vien!P145)</f>
        <v>04 3950 0158</v>
      </c>
      <c r="Q144" s="97" t="str">
        <f>IF(INPUT_Du_lieu_nhan_vien!Q145="","",INPUT_Du_lieu_nhan_vien!Q145)</f>
        <v>0919 876 487</v>
      </c>
      <c r="R144" s="96" t="str">
        <f>IF(INPUT_Du_lieu_nhan_vien!U145="","",INPUT_Du_lieu_nhan_vien!U145)</f>
        <v/>
      </c>
      <c r="S144" s="96" t="str">
        <f>IF(INPUT_Du_lieu_nhan_vien!W145="","",INPUT_Du_lieu_nhan_vien!W145)</f>
        <v/>
      </c>
      <c r="T144" s="97" t="str">
        <f>IF(INPUT_Du_lieu_nhan_vien!L145="","",INPUT_Du_lieu_nhan_vien!L145)</f>
        <v>Viện ĐH Mở Hà Nội</v>
      </c>
      <c r="U144" s="94" t="str">
        <f>IF(INPUT_Du_lieu_nhan_vien!K145="","",INPUT_Du_lieu_nhan_vien!K145)</f>
        <v>Đại học</v>
      </c>
      <c r="V144" s="97" t="str">
        <f>IF(INPUT_Du_lieu_nhan_vien!M145="","",INPUT_Du_lieu_nhan_vien!M145)</f>
        <v>Tin học quản lý</v>
      </c>
      <c r="Y144" s="95">
        <f>IF(INPUT_Du_lieu_nhan_vien!AH145="","",INPUT_Du_lieu_nhan_vien!AH145)</f>
        <v>40057</v>
      </c>
      <c r="Z144" s="96">
        <f t="shared" si="17"/>
        <v>9</v>
      </c>
      <c r="AA144" s="96">
        <f t="shared" si="18"/>
        <v>2009</v>
      </c>
      <c r="AB144" s="95" t="str">
        <f>IF(INPUT_Du_lieu_nhan_vien!AM145="","",INPUT_Du_lieu_nhan_vien!AM145)</f>
        <v/>
      </c>
      <c r="AC144" s="96" t="str">
        <f t="shared" si="19"/>
        <v/>
      </c>
      <c r="AD144" s="96" t="str">
        <f t="shared" si="20"/>
        <v/>
      </c>
      <c r="AE144" s="96" t="str">
        <f>IF(INPUT_Du_lieu_nhan_vien!AJ145="","",INPUT_Du_lieu_nhan_vien!AJ145)</f>
        <v>Chính thức</v>
      </c>
    </row>
    <row r="145" spans="1:31" ht="18.75" customHeight="1" x14ac:dyDescent="0.2">
      <c r="A145" s="91">
        <v>144</v>
      </c>
      <c r="B145" s="92">
        <f>INPUT_Du_lieu_nhan_vien!A146</f>
        <v>20120</v>
      </c>
      <c r="C145" s="93" t="str">
        <f>IF(INPUT_Du_lieu_nhan_vien!B146="","",INPUT_Du_lieu_nhan_vien!B146)</f>
        <v>Phạm Thị Tuyết</v>
      </c>
      <c r="D145" s="93" t="str">
        <f>IF(INPUT_Du_lieu_nhan_vien!C146="","",INPUT_Du_lieu_nhan_vien!C146)</f>
        <v>Chinh</v>
      </c>
      <c r="E145" s="94" t="str">
        <f>IF(INPUT_Du_lieu_nhan_vien!D146="","",INPUT_Du_lieu_nhan_vien!D146)</f>
        <v>Nữ</v>
      </c>
      <c r="F145" s="95">
        <f>IF(INPUT_Du_lieu_nhan_vien!E146="","",INPUT_Du_lieu_nhan_vien!E146)</f>
        <v>30601</v>
      </c>
      <c r="G145" s="96">
        <f t="shared" si="14"/>
        <v>10</v>
      </c>
      <c r="H145" s="96">
        <f t="shared" si="15"/>
        <v>1983</v>
      </c>
      <c r="I145" s="96" t="str">
        <f>IF(INPUT_Du_lieu_nhan_vien!G146="","",INPUT_Du_lieu_nhan_vien!G146)</f>
        <v>Hà Nội</v>
      </c>
      <c r="J145" s="97" t="str">
        <f>IF(INPUT_Du_lieu_nhan_vien!H146="","",INPUT_Du_lieu_nhan_vien!H146)</f>
        <v>012117896</v>
      </c>
      <c r="K145" s="95">
        <f>IF(INPUT_Du_lieu_nhan_vien!I146="","",INPUT_Du_lieu_nhan_vien!I146)</f>
        <v>35900</v>
      </c>
      <c r="L145" s="96">
        <f t="shared" si="16"/>
        <v>4</v>
      </c>
      <c r="M145" s="96" t="str">
        <f>IF(INPUT_Du_lieu_nhan_vien!J146="","",INPUT_Du_lieu_nhan_vien!J146)</f>
        <v>Hà Nội</v>
      </c>
      <c r="N145" s="94" t="str">
        <f>IF(INPUT_Du_lieu_nhan_vien!O146="","",INPUT_Du_lieu_nhan_vien!O146)</f>
        <v>chinhptt@topica.edu.vn</v>
      </c>
      <c r="O145" s="96" t="str">
        <f>IF(INPUT_Du_lieu_nhan_vien!S146="","",INPUT_Du_lieu_nhan_vien!S146)</f>
        <v>Tt Công Ty 26 Liên Ninh, Thanh Trì, Hà Nội</v>
      </c>
      <c r="P145" s="94" t="str">
        <f>IF(INPUT_Du_lieu_nhan_vien!P146="","",INPUT_Du_lieu_nhan_vien!P146)</f>
        <v/>
      </c>
      <c r="Q145" s="97" t="str">
        <f>IF(INPUT_Du_lieu_nhan_vien!Q146="","",INPUT_Du_lieu_nhan_vien!Q146)</f>
        <v>0984 281 194</v>
      </c>
      <c r="R145" s="96" t="str">
        <f>IF(INPUT_Du_lieu_nhan_vien!U146="","",INPUT_Du_lieu_nhan_vien!U146)</f>
        <v>Phạm Thế Phương</v>
      </c>
      <c r="S145" s="96">
        <f>IF(INPUT_Du_lieu_nhan_vien!W146="","",INPUT_Du_lieu_nhan_vien!W146)</f>
        <v>0</v>
      </c>
      <c r="T145" s="97" t="str">
        <f>IF(INPUT_Du_lieu_nhan_vien!L146="","",INPUT_Du_lieu_nhan_vien!L146)</f>
        <v>TC Điện Tử  Điện Lạnh</v>
      </c>
      <c r="U145" s="94" t="str">
        <f>IF(INPUT_Du_lieu_nhan_vien!K146="","",INPUT_Du_lieu_nhan_vien!K146)</f>
        <v>TC</v>
      </c>
      <c r="V145" s="97">
        <f>IF(INPUT_Du_lieu_nhan_vien!M146="","",INPUT_Du_lieu_nhan_vien!M146)</f>
        <v>0</v>
      </c>
      <c r="Y145" s="95" t="str">
        <f>IF(INPUT_Du_lieu_nhan_vien!AH146="","",INPUT_Du_lieu_nhan_vien!AH146)</f>
        <v/>
      </c>
      <c r="Z145" s="96" t="str">
        <f t="shared" si="17"/>
        <v/>
      </c>
      <c r="AA145" s="96" t="str">
        <f t="shared" si="18"/>
        <v/>
      </c>
      <c r="AB145" s="95">
        <f>IF(INPUT_Du_lieu_nhan_vien!AM146="","",INPUT_Du_lieu_nhan_vien!AM146)</f>
        <v>41243</v>
      </c>
      <c r="AC145" s="96">
        <f t="shared" si="19"/>
        <v>11</v>
      </c>
      <c r="AD145" s="96">
        <f t="shared" si="20"/>
        <v>2012</v>
      </c>
      <c r="AE145" s="96" t="str">
        <f>IF(INPUT_Du_lieu_nhan_vien!AJ146="","",INPUT_Du_lieu_nhan_vien!AJ146)</f>
        <v>Nghỉ việc</v>
      </c>
    </row>
    <row r="146" spans="1:31" ht="18.75" customHeight="1" x14ac:dyDescent="0.2">
      <c r="A146" s="91">
        <v>145</v>
      </c>
      <c r="B146" s="92">
        <f>INPUT_Du_lieu_nhan_vien!A147</f>
        <v>20121</v>
      </c>
      <c r="C146" s="93" t="str">
        <f>IF(INPUT_Du_lieu_nhan_vien!B147="","",INPUT_Du_lieu_nhan_vien!B147)</f>
        <v>Lê Thị Ngọc</v>
      </c>
      <c r="D146" s="93" t="str">
        <f>IF(INPUT_Du_lieu_nhan_vien!C147="","",INPUT_Du_lieu_nhan_vien!C147)</f>
        <v>Mỹ</v>
      </c>
      <c r="E146" s="94" t="str">
        <f>IF(INPUT_Du_lieu_nhan_vien!D147="","",INPUT_Du_lieu_nhan_vien!D147)</f>
        <v>Nữ</v>
      </c>
      <c r="F146" s="95">
        <f>IF(INPUT_Du_lieu_nhan_vien!E147="","",INPUT_Du_lieu_nhan_vien!E147)</f>
        <v>31310</v>
      </c>
      <c r="G146" s="96">
        <f t="shared" si="14"/>
        <v>9</v>
      </c>
      <c r="H146" s="96">
        <f t="shared" si="15"/>
        <v>1985</v>
      </c>
      <c r="I146" s="96" t="str">
        <f>IF(INPUT_Du_lieu_nhan_vien!G147="","",INPUT_Du_lieu_nhan_vien!G147)</f>
        <v xml:space="preserve">Hà Nội </v>
      </c>
      <c r="J146" s="97" t="str">
        <f>IF(INPUT_Du_lieu_nhan_vien!H147="","",INPUT_Du_lieu_nhan_vien!H147)</f>
        <v>012530122</v>
      </c>
      <c r="K146" s="95">
        <f>IF(INPUT_Du_lieu_nhan_vien!I147="","",INPUT_Du_lieu_nhan_vien!I147)</f>
        <v>37519</v>
      </c>
      <c r="L146" s="96">
        <f t="shared" si="16"/>
        <v>9</v>
      </c>
      <c r="M146" s="96" t="str">
        <f>IF(INPUT_Du_lieu_nhan_vien!J147="","",INPUT_Du_lieu_nhan_vien!J147)</f>
        <v>Hà Nội</v>
      </c>
      <c r="N146" s="94" t="str">
        <f>IF(INPUT_Du_lieu_nhan_vien!O147="","",INPUT_Du_lieu_nhan_vien!O147)</f>
        <v>myltn@topica.edu.vn</v>
      </c>
      <c r="O146" s="96" t="str">
        <f>IF(INPUT_Du_lieu_nhan_vien!S147="","",INPUT_Du_lieu_nhan_vien!S147)</f>
        <v xml:space="preserve">Số 46 Tổ 31 Đại Kim, Hoàng Mai, Hà Nội </v>
      </c>
      <c r="P146" s="94" t="str">
        <f>IF(INPUT_Du_lieu_nhan_vien!P147="","",INPUT_Du_lieu_nhan_vien!P147)</f>
        <v>04 3559 1995</v>
      </c>
      <c r="Q146" s="97" t="str">
        <f>IF(INPUT_Du_lieu_nhan_vien!Q147="","",INPUT_Du_lieu_nhan_vien!Q147)</f>
        <v>0936 773 728</v>
      </c>
      <c r="R146" s="96" t="str">
        <f>IF(INPUT_Du_lieu_nhan_vien!U147="","",INPUT_Du_lieu_nhan_vien!U147)</f>
        <v/>
      </c>
      <c r="S146" s="96" t="str">
        <f>IF(INPUT_Du_lieu_nhan_vien!W147="","",INPUT_Du_lieu_nhan_vien!W147)</f>
        <v/>
      </c>
      <c r="T146" s="97" t="str">
        <f>IF(INPUT_Du_lieu_nhan_vien!L147="","",INPUT_Du_lieu_nhan_vien!L147)</f>
        <v>Viện ĐH Mở Hà Nội</v>
      </c>
      <c r="U146" s="94" t="str">
        <f>IF(INPUT_Du_lieu_nhan_vien!K147="","",INPUT_Du_lieu_nhan_vien!K147)</f>
        <v>Cao đẳng</v>
      </c>
      <c r="V146" s="97" t="str">
        <f>IF(INPUT_Du_lieu_nhan_vien!M147="","",INPUT_Du_lieu_nhan_vien!M147)</f>
        <v>Điện tử - Viễn thông</v>
      </c>
      <c r="Y146" s="95">
        <f>IF(INPUT_Du_lieu_nhan_vien!AH147="","",INPUT_Du_lieu_nhan_vien!AH147)</f>
        <v>41000</v>
      </c>
      <c r="Z146" s="96">
        <f t="shared" si="17"/>
        <v>4</v>
      </c>
      <c r="AA146" s="96">
        <f t="shared" si="18"/>
        <v>2012</v>
      </c>
      <c r="AB146" s="95" t="str">
        <f>IF(INPUT_Du_lieu_nhan_vien!AM147="","",INPUT_Du_lieu_nhan_vien!AM147)</f>
        <v/>
      </c>
      <c r="AC146" s="96" t="str">
        <f t="shared" si="19"/>
        <v/>
      </c>
      <c r="AD146" s="96" t="str">
        <f t="shared" si="20"/>
        <v/>
      </c>
      <c r="AE146" s="96" t="str">
        <f>IF(INPUT_Du_lieu_nhan_vien!AJ147="","",INPUT_Du_lieu_nhan_vien!AJ147)</f>
        <v>Chính thức</v>
      </c>
    </row>
    <row r="147" spans="1:31" ht="18.75" customHeight="1" x14ac:dyDescent="0.2">
      <c r="A147" s="91">
        <v>146</v>
      </c>
      <c r="B147" s="92">
        <f>INPUT_Du_lieu_nhan_vien!A148</f>
        <v>20122</v>
      </c>
      <c r="C147" s="93" t="str">
        <f>IF(INPUT_Du_lieu_nhan_vien!B148="","",INPUT_Du_lieu_nhan_vien!B148)</f>
        <v>Trần Thị Mỹ</v>
      </c>
      <c r="D147" s="93" t="str">
        <f>IF(INPUT_Du_lieu_nhan_vien!C148="","",INPUT_Du_lieu_nhan_vien!C148)</f>
        <v>Linh</v>
      </c>
      <c r="E147" s="94" t="str">
        <f>IF(INPUT_Du_lieu_nhan_vien!D148="","",INPUT_Du_lieu_nhan_vien!D148)</f>
        <v>Nữ</v>
      </c>
      <c r="F147" s="95">
        <f>IF(INPUT_Du_lieu_nhan_vien!E148="","",INPUT_Du_lieu_nhan_vien!E148)</f>
        <v>31923</v>
      </c>
      <c r="G147" s="96">
        <f t="shared" si="14"/>
        <v>5</v>
      </c>
      <c r="H147" s="96">
        <f t="shared" si="15"/>
        <v>1987</v>
      </c>
      <c r="I147" s="96" t="str">
        <f>IF(INPUT_Du_lieu_nhan_vien!G148="","",INPUT_Du_lieu_nhan_vien!G148)</f>
        <v xml:space="preserve">Đồng Nai </v>
      </c>
      <c r="J147" s="97" t="str">
        <f>IF(INPUT_Du_lieu_nhan_vien!H148="","",INPUT_Du_lieu_nhan_vien!H148)</f>
        <v>250736128</v>
      </c>
      <c r="K147" s="95">
        <f>IF(INPUT_Du_lieu_nhan_vien!I148="","",INPUT_Du_lieu_nhan_vien!I148)</f>
        <v>38494</v>
      </c>
      <c r="L147" s="96">
        <f t="shared" si="16"/>
        <v>5</v>
      </c>
      <c r="M147" s="96" t="str">
        <f>IF(INPUT_Du_lieu_nhan_vien!J148="","",INPUT_Du_lieu_nhan_vien!J148)</f>
        <v>Lâm Đồng</v>
      </c>
      <c r="N147" s="94" t="str">
        <f>IF(INPUT_Du_lieu_nhan_vien!O148="","",INPUT_Du_lieu_nhan_vien!O148)</f>
        <v>linhttm@topica.edu.vn</v>
      </c>
      <c r="O147" s="96" t="str">
        <f>IF(INPUT_Du_lieu_nhan_vien!S148="","",INPUT_Du_lieu_nhan_vien!S148)</f>
        <v xml:space="preserve">41, Nam Kỳ Khởi Nghĩa, P1, Đà Lạt, Lâm Đồng </v>
      </c>
      <c r="P147" s="94" t="str">
        <f>IF(INPUT_Du_lieu_nhan_vien!P148="","",INPUT_Du_lieu_nhan_vien!P148)</f>
        <v/>
      </c>
      <c r="Q147" s="97" t="str">
        <f>IF(INPUT_Du_lieu_nhan_vien!Q148="","",INPUT_Du_lieu_nhan_vien!Q148)</f>
        <v>01227 037 177</v>
      </c>
      <c r="R147" s="96" t="str">
        <f>IF(INPUT_Du_lieu_nhan_vien!U148="","",INPUT_Du_lieu_nhan_vien!U148)</f>
        <v/>
      </c>
      <c r="S147" s="96" t="str">
        <f>IF(INPUT_Du_lieu_nhan_vien!W148="","",INPUT_Du_lieu_nhan_vien!W148)</f>
        <v/>
      </c>
      <c r="T147" s="97" t="str">
        <f>IF(INPUT_Du_lieu_nhan_vien!L148="","",INPUT_Du_lieu_nhan_vien!L148)</f>
        <v>ĐH Văn Lang TpHCM</v>
      </c>
      <c r="U147" s="94" t="str">
        <f>IF(INPUT_Du_lieu_nhan_vien!K148="","",INPUT_Du_lieu_nhan_vien!K148)</f>
        <v>Đại học</v>
      </c>
      <c r="V147" s="97" t="str">
        <f>IF(INPUT_Du_lieu_nhan_vien!M148="","",INPUT_Du_lieu_nhan_vien!M148)</f>
        <v/>
      </c>
      <c r="Y147" s="95">
        <f>IF(INPUT_Du_lieu_nhan_vien!AH148="","",INPUT_Du_lieu_nhan_vien!AH148)</f>
        <v>40057</v>
      </c>
      <c r="Z147" s="96">
        <f t="shared" si="17"/>
        <v>9</v>
      </c>
      <c r="AA147" s="96">
        <f t="shared" si="18"/>
        <v>2009</v>
      </c>
      <c r="AB147" s="95" t="str">
        <f>IF(INPUT_Du_lieu_nhan_vien!AM148="","",INPUT_Du_lieu_nhan_vien!AM148)</f>
        <v/>
      </c>
      <c r="AC147" s="96" t="str">
        <f t="shared" si="19"/>
        <v/>
      </c>
      <c r="AD147" s="96" t="str">
        <f t="shared" si="20"/>
        <v/>
      </c>
      <c r="AE147" s="96" t="str">
        <f>IF(INPUT_Du_lieu_nhan_vien!AJ148="","",INPUT_Du_lieu_nhan_vien!AJ148)</f>
        <v>Chính thức</v>
      </c>
    </row>
    <row r="148" spans="1:31" ht="18.75" customHeight="1" x14ac:dyDescent="0.2">
      <c r="A148" s="91">
        <v>147</v>
      </c>
      <c r="B148" s="92">
        <f>INPUT_Du_lieu_nhan_vien!A149</f>
        <v>20123</v>
      </c>
      <c r="C148" s="93" t="str">
        <f>IF(INPUT_Du_lieu_nhan_vien!B149="","",INPUT_Du_lieu_nhan_vien!B149)</f>
        <v>Nguyễn Châu</v>
      </c>
      <c r="D148" s="93" t="str">
        <f>IF(INPUT_Du_lieu_nhan_vien!C149="","",INPUT_Du_lieu_nhan_vien!C149)</f>
        <v>Tuấn</v>
      </c>
      <c r="E148" s="94" t="str">
        <f>IF(INPUT_Du_lieu_nhan_vien!D149="","",INPUT_Du_lieu_nhan_vien!D149)</f>
        <v>Nam</v>
      </c>
      <c r="F148" s="95">
        <f>IF(INPUT_Du_lieu_nhan_vien!E149="","",INPUT_Du_lieu_nhan_vien!E149)</f>
        <v>32108</v>
      </c>
      <c r="G148" s="96">
        <f t="shared" si="14"/>
        <v>11</v>
      </c>
      <c r="H148" s="96">
        <f t="shared" si="15"/>
        <v>1987</v>
      </c>
      <c r="I148" s="96" t="str">
        <f>IF(INPUT_Du_lieu_nhan_vien!G149="","",INPUT_Du_lieu_nhan_vien!G149)</f>
        <v xml:space="preserve">Long An </v>
      </c>
      <c r="J148" s="97" t="str">
        <f>IF(INPUT_Du_lieu_nhan_vien!H149="","",INPUT_Du_lieu_nhan_vien!H149)</f>
        <v>301225468</v>
      </c>
      <c r="K148" s="95">
        <f>IF(INPUT_Du_lieu_nhan_vien!I149="","",INPUT_Du_lieu_nhan_vien!I149)</f>
        <v>37504</v>
      </c>
      <c r="L148" s="96">
        <f t="shared" si="16"/>
        <v>9</v>
      </c>
      <c r="M148" s="96" t="str">
        <f>IF(INPUT_Du_lieu_nhan_vien!J149="","",INPUT_Du_lieu_nhan_vien!J149)</f>
        <v>Long an</v>
      </c>
      <c r="N148" s="94" t="str">
        <f>IF(INPUT_Du_lieu_nhan_vien!O149="","",INPUT_Du_lieu_nhan_vien!O149)</f>
        <v>tuannc@topica.edu.vn</v>
      </c>
      <c r="O148" s="96" t="str">
        <f>IF(INPUT_Du_lieu_nhan_vien!S149="","",INPUT_Du_lieu_nhan_vien!S149)</f>
        <v xml:space="preserve">44/A4, Tân Thanh, Thủ Thừa, Long an </v>
      </c>
      <c r="P148" s="94" t="str">
        <f>IF(INPUT_Du_lieu_nhan_vien!P149="","",INPUT_Du_lieu_nhan_vien!P149)</f>
        <v>0723502211</v>
      </c>
      <c r="Q148" s="97" t="str">
        <f>IF(INPUT_Du_lieu_nhan_vien!Q149="","",INPUT_Du_lieu_nhan_vien!Q149)</f>
        <v>0937 822 472</v>
      </c>
      <c r="R148" s="96" t="str">
        <f>IF(INPUT_Du_lieu_nhan_vien!U149="","",INPUT_Du_lieu_nhan_vien!U149)</f>
        <v/>
      </c>
      <c r="S148" s="96" t="str">
        <f>IF(INPUT_Du_lieu_nhan_vien!W149="","",INPUT_Du_lieu_nhan_vien!W149)</f>
        <v/>
      </c>
      <c r="T148" s="97" t="str">
        <f>IF(INPUT_Du_lieu_nhan_vien!L149="","",INPUT_Du_lieu_nhan_vien!L149)</f>
        <v>ĐH công nghệ thông tin</v>
      </c>
      <c r="U148" s="94" t="str">
        <f>IF(INPUT_Du_lieu_nhan_vien!K149="","",INPUT_Du_lieu_nhan_vien!K149)</f>
        <v>Trung cấp</v>
      </c>
      <c r="V148" s="97" t="str">
        <f>IF(INPUT_Du_lieu_nhan_vien!M149="","",INPUT_Du_lieu_nhan_vien!M149)</f>
        <v/>
      </c>
      <c r="Y148" s="95" t="str">
        <f>IF(INPUT_Du_lieu_nhan_vien!AH149="","",INPUT_Du_lieu_nhan_vien!AH149)</f>
        <v/>
      </c>
      <c r="Z148" s="96" t="str">
        <f t="shared" si="17"/>
        <v/>
      </c>
      <c r="AA148" s="96" t="str">
        <f t="shared" si="18"/>
        <v/>
      </c>
      <c r="AB148" s="95" t="str">
        <f>IF(INPUT_Du_lieu_nhan_vien!AM149="","",INPUT_Du_lieu_nhan_vien!AM149)</f>
        <v/>
      </c>
      <c r="AC148" s="96" t="str">
        <f t="shared" si="19"/>
        <v/>
      </c>
      <c r="AD148" s="96" t="str">
        <f t="shared" si="20"/>
        <v/>
      </c>
      <c r="AE148" s="96" t="str">
        <f>IF(INPUT_Du_lieu_nhan_vien!AJ149="","",INPUT_Du_lieu_nhan_vien!AJ149)</f>
        <v>Nghỉ việc</v>
      </c>
    </row>
    <row r="149" spans="1:31" ht="18.75" customHeight="1" x14ac:dyDescent="0.2">
      <c r="A149" s="91">
        <v>148</v>
      </c>
      <c r="B149" s="92">
        <f>INPUT_Du_lieu_nhan_vien!A150</f>
        <v>20124</v>
      </c>
      <c r="C149" s="93" t="str">
        <f>IF(INPUT_Du_lieu_nhan_vien!B150="","",INPUT_Du_lieu_nhan_vien!B150)</f>
        <v>Võ Thị</v>
      </c>
      <c r="D149" s="93" t="str">
        <f>IF(INPUT_Du_lieu_nhan_vien!C150="","",INPUT_Du_lieu_nhan_vien!C150)</f>
        <v>Thao</v>
      </c>
      <c r="E149" s="94" t="str">
        <f>IF(INPUT_Du_lieu_nhan_vien!D150="","",INPUT_Du_lieu_nhan_vien!D150)</f>
        <v>Nữ</v>
      </c>
      <c r="F149" s="95">
        <f>IF(INPUT_Du_lieu_nhan_vien!E150="","",INPUT_Du_lieu_nhan_vien!E150)</f>
        <v>30891</v>
      </c>
      <c r="G149" s="96">
        <f t="shared" si="14"/>
        <v>7</v>
      </c>
      <c r="H149" s="96">
        <f t="shared" si="15"/>
        <v>1984</v>
      </c>
      <c r="I149" s="96" t="str">
        <f>IF(INPUT_Du_lieu_nhan_vien!G150="","",INPUT_Du_lieu_nhan_vien!G150)</f>
        <v xml:space="preserve">Nghệ An </v>
      </c>
      <c r="J149" s="97" t="str">
        <f>IF(INPUT_Du_lieu_nhan_vien!H150="","",INPUT_Du_lieu_nhan_vien!H150)</f>
        <v>186170197</v>
      </c>
      <c r="K149" s="95">
        <f>IF(INPUT_Du_lieu_nhan_vien!I150="","",INPUT_Du_lieu_nhan_vien!I150)</f>
        <v>37338</v>
      </c>
      <c r="L149" s="96">
        <f t="shared" si="16"/>
        <v>3</v>
      </c>
      <c r="M149" s="96" t="str">
        <f>IF(INPUT_Du_lieu_nhan_vien!J150="","",INPUT_Du_lieu_nhan_vien!J150)</f>
        <v>Nghệ An</v>
      </c>
      <c r="N149" s="94" t="str">
        <f>IF(INPUT_Du_lieu_nhan_vien!O150="","",INPUT_Du_lieu_nhan_vien!O150)</f>
        <v>thaovt@topica.edu.vn</v>
      </c>
      <c r="O149" s="96" t="str">
        <f>IF(INPUT_Du_lieu_nhan_vien!S150="","",INPUT_Du_lieu_nhan_vien!S150)</f>
        <v xml:space="preserve">Xóm 5, Quỳnh Bá Quỳnh Lưu Nghệ An </v>
      </c>
      <c r="P149" s="94" t="str">
        <f>IF(INPUT_Du_lieu_nhan_vien!P150="","",INPUT_Du_lieu_nhan_vien!P150)</f>
        <v>0383 645 793</v>
      </c>
      <c r="Q149" s="97" t="str">
        <f>IF(INPUT_Du_lieu_nhan_vien!Q150="","",INPUT_Du_lieu_nhan_vien!Q150)</f>
        <v>0972281656</v>
      </c>
      <c r="R149" s="96" t="str">
        <f>IF(INPUT_Du_lieu_nhan_vien!U150="","",INPUT_Du_lieu_nhan_vien!U150)</f>
        <v/>
      </c>
      <c r="S149" s="96" t="str">
        <f>IF(INPUT_Du_lieu_nhan_vien!W150="","",INPUT_Du_lieu_nhan_vien!W150)</f>
        <v/>
      </c>
      <c r="T149" s="97" t="str">
        <f>IF(INPUT_Du_lieu_nhan_vien!L150="","",INPUT_Du_lieu_nhan_vien!L150)</f>
        <v xml:space="preserve">CĐ Sư phạm Trung ương </v>
      </c>
      <c r="U149" s="94" t="str">
        <f>IF(INPUT_Du_lieu_nhan_vien!K150="","",INPUT_Du_lieu_nhan_vien!K150)</f>
        <v>Cao đẳng</v>
      </c>
      <c r="V149" s="97" t="str">
        <f>IF(INPUT_Du_lieu_nhan_vien!M150="","",INPUT_Du_lieu_nhan_vien!M150)</f>
        <v/>
      </c>
      <c r="Y149" s="95">
        <f>IF(INPUT_Du_lieu_nhan_vien!AH150="","",INPUT_Du_lieu_nhan_vien!AH150)</f>
        <v>40057</v>
      </c>
      <c r="Z149" s="96">
        <f t="shared" si="17"/>
        <v>9</v>
      </c>
      <c r="AA149" s="96">
        <f t="shared" si="18"/>
        <v>2009</v>
      </c>
      <c r="AB149" s="95" t="str">
        <f>IF(INPUT_Du_lieu_nhan_vien!AM150="","",INPUT_Du_lieu_nhan_vien!AM150)</f>
        <v/>
      </c>
      <c r="AC149" s="96" t="str">
        <f t="shared" si="19"/>
        <v/>
      </c>
      <c r="AD149" s="96" t="str">
        <f t="shared" si="20"/>
        <v/>
      </c>
      <c r="AE149" s="96" t="str">
        <f>IF(INPUT_Du_lieu_nhan_vien!AJ150="","",INPUT_Du_lieu_nhan_vien!AJ150)</f>
        <v>Chính thức</v>
      </c>
    </row>
    <row r="150" spans="1:31" ht="18.75" customHeight="1" x14ac:dyDescent="0.2">
      <c r="A150" s="91">
        <v>149</v>
      </c>
      <c r="B150" s="92">
        <f>INPUT_Du_lieu_nhan_vien!A151</f>
        <v>20125</v>
      </c>
      <c r="C150" s="93" t="str">
        <f>IF(INPUT_Du_lieu_nhan_vien!B151="","",INPUT_Du_lieu_nhan_vien!B151)</f>
        <v>Bùi Phương</v>
      </c>
      <c r="D150" s="93" t="str">
        <f>IF(INPUT_Du_lieu_nhan_vien!C151="","",INPUT_Du_lieu_nhan_vien!C151)</f>
        <v>Nam</v>
      </c>
      <c r="E150" s="94" t="str">
        <f>IF(INPUT_Du_lieu_nhan_vien!D151="","",INPUT_Du_lieu_nhan_vien!D151)</f>
        <v>Nam</v>
      </c>
      <c r="F150" s="95">
        <f>IF(INPUT_Du_lieu_nhan_vien!E151="","",INPUT_Du_lieu_nhan_vien!E151)</f>
        <v>31864</v>
      </c>
      <c r="G150" s="96">
        <f t="shared" si="14"/>
        <v>3</v>
      </c>
      <c r="H150" s="96">
        <f t="shared" si="15"/>
        <v>1987</v>
      </c>
      <c r="I150" s="96" t="str">
        <f>IF(INPUT_Du_lieu_nhan_vien!G151="","",INPUT_Du_lieu_nhan_vien!G151)</f>
        <v xml:space="preserve">Bắc Ninh </v>
      </c>
      <c r="J150" s="97" t="str">
        <f>IF(INPUT_Du_lieu_nhan_vien!H151="","",INPUT_Du_lieu_nhan_vien!H151)</f>
        <v>012899763</v>
      </c>
      <c r="K150" s="95">
        <f>IF(INPUT_Du_lieu_nhan_vien!I151="","",INPUT_Du_lieu_nhan_vien!I151)</f>
        <v>38975</v>
      </c>
      <c r="L150" s="96">
        <f t="shared" si="16"/>
        <v>9</v>
      </c>
      <c r="M150" s="96" t="str">
        <f>IF(INPUT_Du_lieu_nhan_vien!J151="","",INPUT_Du_lieu_nhan_vien!J151)</f>
        <v>Hà Nội</v>
      </c>
      <c r="N150" s="94" t="str">
        <f>IF(INPUT_Du_lieu_nhan_vien!O151="","",INPUT_Du_lieu_nhan_vien!O151)</f>
        <v>nambp@topica.edu.vn</v>
      </c>
      <c r="O150" s="96" t="str">
        <f>IF(INPUT_Du_lieu_nhan_vien!S151="","",INPUT_Du_lieu_nhan_vien!S151)</f>
        <v xml:space="preserve">Số 6, Ngõ 40, Phan Đình Giót, Hà Nội </v>
      </c>
      <c r="P150" s="94" t="str">
        <f>IF(INPUT_Du_lieu_nhan_vien!P151="","",INPUT_Du_lieu_nhan_vien!P151)</f>
        <v/>
      </c>
      <c r="Q150" s="97" t="str">
        <f>IF(INPUT_Du_lieu_nhan_vien!Q151="","",INPUT_Du_lieu_nhan_vien!Q151)</f>
        <v>0975 253 241</v>
      </c>
      <c r="R150" s="96" t="str">
        <f>IF(INPUT_Du_lieu_nhan_vien!U151="","",INPUT_Du_lieu_nhan_vien!U151)</f>
        <v/>
      </c>
      <c r="S150" s="96" t="str">
        <f>IF(INPUT_Du_lieu_nhan_vien!W151="","",INPUT_Du_lieu_nhan_vien!W151)</f>
        <v/>
      </c>
      <c r="T150" s="97" t="str">
        <f>IF(INPUT_Du_lieu_nhan_vien!L151="","",INPUT_Du_lieu_nhan_vien!L151)</f>
        <v>ĐH Mỹ Thuật Công Nghiệp</v>
      </c>
      <c r="U150" s="94" t="str">
        <f>IF(INPUT_Du_lieu_nhan_vien!K151="","",INPUT_Du_lieu_nhan_vien!K151)</f>
        <v>Đại học</v>
      </c>
      <c r="V150" s="97" t="str">
        <f>IF(INPUT_Du_lieu_nhan_vien!M151="","",INPUT_Du_lieu_nhan_vien!M151)</f>
        <v/>
      </c>
      <c r="Y150" s="95">
        <f>IF(INPUT_Du_lieu_nhan_vien!AH151="","",INPUT_Du_lieu_nhan_vien!AH151)</f>
        <v>40057</v>
      </c>
      <c r="Z150" s="96">
        <f t="shared" si="17"/>
        <v>9</v>
      </c>
      <c r="AA150" s="96">
        <f t="shared" si="18"/>
        <v>2009</v>
      </c>
      <c r="AB150" s="95">
        <f>IF(INPUT_Du_lieu_nhan_vien!AM151="","",INPUT_Du_lieu_nhan_vien!AM151)</f>
        <v>41358</v>
      </c>
      <c r="AC150" s="96">
        <f t="shared" si="19"/>
        <v>3</v>
      </c>
      <c r="AD150" s="96">
        <f t="shared" si="20"/>
        <v>2013</v>
      </c>
      <c r="AE150" s="96" t="str">
        <f>IF(INPUT_Du_lieu_nhan_vien!AJ151="","",INPUT_Du_lieu_nhan_vien!AJ151)</f>
        <v>Nghỉ việc</v>
      </c>
    </row>
    <row r="151" spans="1:31" ht="18.75" customHeight="1" x14ac:dyDescent="0.2">
      <c r="A151" s="91">
        <v>150</v>
      </c>
      <c r="B151" s="92">
        <f>INPUT_Du_lieu_nhan_vien!A152</f>
        <v>20126</v>
      </c>
      <c r="C151" s="93" t="str">
        <f>IF(INPUT_Du_lieu_nhan_vien!B152="","",INPUT_Du_lieu_nhan_vien!B152)</f>
        <v>Hoàng Thị</v>
      </c>
      <c r="D151" s="93" t="str">
        <f>IF(INPUT_Du_lieu_nhan_vien!C152="","",INPUT_Du_lieu_nhan_vien!C152)</f>
        <v>Vinh</v>
      </c>
      <c r="E151" s="94" t="str">
        <f>IF(INPUT_Du_lieu_nhan_vien!D152="","",INPUT_Du_lieu_nhan_vien!D152)</f>
        <v>Nữ</v>
      </c>
      <c r="F151" s="95">
        <f>IF(INPUT_Du_lieu_nhan_vien!E152="","",INPUT_Du_lieu_nhan_vien!E152)</f>
        <v>31909</v>
      </c>
      <c r="G151" s="96">
        <f t="shared" si="14"/>
        <v>5</v>
      </c>
      <c r="H151" s="96">
        <f t="shared" si="15"/>
        <v>1987</v>
      </c>
      <c r="I151" s="96" t="str">
        <f>IF(INPUT_Du_lieu_nhan_vien!G152="","",INPUT_Du_lieu_nhan_vien!G152)</f>
        <v xml:space="preserve">Thanh Hóa </v>
      </c>
      <c r="J151" s="97" t="str">
        <f>IF(INPUT_Du_lieu_nhan_vien!H152="","",INPUT_Du_lieu_nhan_vien!H152)</f>
        <v>172890712</v>
      </c>
      <c r="K151" s="95">
        <f>IF(INPUT_Du_lieu_nhan_vien!I152="","",INPUT_Du_lieu_nhan_vien!I152)</f>
        <v>37880</v>
      </c>
      <c r="L151" s="96">
        <f t="shared" si="16"/>
        <v>9</v>
      </c>
      <c r="M151" s="96" t="str">
        <f>IF(INPUT_Du_lieu_nhan_vien!J152="","",INPUT_Du_lieu_nhan_vien!J152)</f>
        <v>Thanh Hóa</v>
      </c>
      <c r="N151" s="94" t="str">
        <f>IF(INPUT_Du_lieu_nhan_vien!O152="","",INPUT_Du_lieu_nhan_vien!O152)</f>
        <v>vinhht@topica.edu.vn</v>
      </c>
      <c r="O151" s="96" t="str">
        <f>IF(INPUT_Du_lieu_nhan_vien!S152="","",INPUT_Du_lieu_nhan_vien!S152)</f>
        <v xml:space="preserve">Xuân Tân, Thọ Xuân, Thanh Hóa </v>
      </c>
      <c r="P151" s="94" t="str">
        <f>IF(INPUT_Du_lieu_nhan_vien!P152="","",INPUT_Du_lieu_nhan_vien!P152)</f>
        <v>0373 542 940</v>
      </c>
      <c r="Q151" s="97" t="str">
        <f>IF(INPUT_Du_lieu_nhan_vien!Q152="","",INPUT_Du_lieu_nhan_vien!Q152)</f>
        <v>01696 777 345</v>
      </c>
      <c r="R151" s="96" t="str">
        <f>IF(INPUT_Du_lieu_nhan_vien!U152="","",INPUT_Du_lieu_nhan_vien!U152)</f>
        <v/>
      </c>
      <c r="S151" s="96" t="str">
        <f>IF(INPUT_Du_lieu_nhan_vien!W152="","",INPUT_Du_lieu_nhan_vien!W152)</f>
        <v/>
      </c>
      <c r="T151" s="97" t="str">
        <f>IF(INPUT_Du_lieu_nhan_vien!L152="","",INPUT_Du_lieu_nhan_vien!L152)</f>
        <v>ĐH Hồng Đức</v>
      </c>
      <c r="U151" s="94" t="str">
        <f>IF(INPUT_Du_lieu_nhan_vien!K152="","",INPUT_Du_lieu_nhan_vien!K152)</f>
        <v>Đại học</v>
      </c>
      <c r="V151" s="97" t="str">
        <f>IF(INPUT_Du_lieu_nhan_vien!M152="","",INPUT_Du_lieu_nhan_vien!M152)</f>
        <v/>
      </c>
      <c r="Y151" s="95">
        <f>IF(INPUT_Du_lieu_nhan_vien!AH152="","",INPUT_Du_lieu_nhan_vien!AH152)</f>
        <v>40063</v>
      </c>
      <c r="Z151" s="96">
        <f t="shared" si="17"/>
        <v>9</v>
      </c>
      <c r="AA151" s="96">
        <f t="shared" si="18"/>
        <v>2009</v>
      </c>
      <c r="AB151" s="95" t="str">
        <f>IF(INPUT_Du_lieu_nhan_vien!AM152="","",INPUT_Du_lieu_nhan_vien!AM152)</f>
        <v/>
      </c>
      <c r="AC151" s="96" t="str">
        <f t="shared" si="19"/>
        <v/>
      </c>
      <c r="AD151" s="96" t="str">
        <f t="shared" si="20"/>
        <v/>
      </c>
      <c r="AE151" s="96" t="str">
        <f>IF(INPUT_Du_lieu_nhan_vien!AJ152="","",INPUT_Du_lieu_nhan_vien!AJ152)</f>
        <v>Nghỉ khác</v>
      </c>
    </row>
    <row r="152" spans="1:31" ht="18.75" customHeight="1" x14ac:dyDescent="0.2">
      <c r="A152" s="91">
        <v>151</v>
      </c>
      <c r="B152" s="92">
        <f>INPUT_Du_lieu_nhan_vien!A153</f>
        <v>20127</v>
      </c>
      <c r="C152" s="93" t="str">
        <f>IF(INPUT_Du_lieu_nhan_vien!B153="","",INPUT_Du_lieu_nhan_vien!B153)</f>
        <v>Lê Thị</v>
      </c>
      <c r="D152" s="93" t="str">
        <f>IF(INPUT_Du_lieu_nhan_vien!C153="","",INPUT_Du_lieu_nhan_vien!C153)</f>
        <v>Hằng</v>
      </c>
      <c r="E152" s="94" t="str">
        <f>IF(INPUT_Du_lieu_nhan_vien!D153="","",INPUT_Du_lieu_nhan_vien!D153)</f>
        <v>Nữ</v>
      </c>
      <c r="F152" s="95">
        <f>IF(INPUT_Du_lieu_nhan_vien!E153="","",INPUT_Du_lieu_nhan_vien!E153)</f>
        <v>31449</v>
      </c>
      <c r="G152" s="96">
        <f t="shared" si="14"/>
        <v>2</v>
      </c>
      <c r="H152" s="96">
        <f t="shared" si="15"/>
        <v>1986</v>
      </c>
      <c r="I152" s="96" t="str">
        <f>IF(INPUT_Du_lieu_nhan_vien!G153="","",INPUT_Du_lieu_nhan_vien!G153)</f>
        <v>Hà Tĩnh</v>
      </c>
      <c r="J152" s="97" t="str">
        <f>IF(INPUT_Du_lieu_nhan_vien!H153="","",INPUT_Du_lieu_nhan_vien!H153)</f>
        <v>183436174</v>
      </c>
      <c r="K152" s="95">
        <f>IF(INPUT_Du_lieu_nhan_vien!I153="","",INPUT_Du_lieu_nhan_vien!I153)</f>
        <v>37371</v>
      </c>
      <c r="L152" s="96">
        <f t="shared" si="16"/>
        <v>4</v>
      </c>
      <c r="M152" s="96" t="str">
        <f>IF(INPUT_Du_lieu_nhan_vien!J153="","",INPUT_Du_lieu_nhan_vien!J153)</f>
        <v>Hà Tĩnh</v>
      </c>
      <c r="N152" s="94" t="str">
        <f>IF(INPUT_Du_lieu_nhan_vien!O153="","",INPUT_Du_lieu_nhan_vien!O153)</f>
        <v>hanglt@topica.edu.vn</v>
      </c>
      <c r="O152" s="96" t="str">
        <f>IF(INPUT_Du_lieu_nhan_vien!S153="","",INPUT_Du_lieu_nhan_vien!S153)</f>
        <v>Khu Phố 5, Đức Thuận, Hồng Lĩnh, Hà Tĩnh</v>
      </c>
      <c r="P152" s="94" t="str">
        <f>IF(INPUT_Du_lieu_nhan_vien!P153="","",INPUT_Du_lieu_nhan_vien!P153)</f>
        <v/>
      </c>
      <c r="Q152" s="97" t="str">
        <f>IF(INPUT_Du_lieu_nhan_vien!Q153="","",INPUT_Du_lieu_nhan_vien!Q153)</f>
        <v>01686567557</v>
      </c>
      <c r="R152" s="96" t="str">
        <f>IF(INPUT_Du_lieu_nhan_vien!U153="","",INPUT_Du_lieu_nhan_vien!U153)</f>
        <v>Hoàng Đức Hoa</v>
      </c>
      <c r="S152" s="96" t="str">
        <f>IF(INPUT_Du_lieu_nhan_vien!W153="","",INPUT_Du_lieu_nhan_vien!W153)</f>
        <v>0984 208 345</v>
      </c>
      <c r="T152" s="97" t="str">
        <f>IF(INPUT_Du_lieu_nhan_vien!L153="","",INPUT_Du_lieu_nhan_vien!L153)</f>
        <v>ĐH KHXH Và Nhân Văn</v>
      </c>
      <c r="U152" s="94" t="str">
        <f>IF(INPUT_Du_lieu_nhan_vien!K153="","",INPUT_Du_lieu_nhan_vien!K153)</f>
        <v>ĐH</v>
      </c>
      <c r="V152" s="97">
        <f>IF(INPUT_Du_lieu_nhan_vien!M153="","",INPUT_Du_lieu_nhan_vien!M153)</f>
        <v>0</v>
      </c>
      <c r="Y152" s="95" t="str">
        <f>IF(INPUT_Du_lieu_nhan_vien!AH153="","",INPUT_Du_lieu_nhan_vien!AH153)</f>
        <v/>
      </c>
      <c r="Z152" s="96" t="str">
        <f t="shared" si="17"/>
        <v/>
      </c>
      <c r="AA152" s="96" t="str">
        <f t="shared" si="18"/>
        <v/>
      </c>
      <c r="AB152" s="95">
        <f>IF(INPUT_Du_lieu_nhan_vien!AM153="","",INPUT_Du_lieu_nhan_vien!AM153)</f>
        <v>40917</v>
      </c>
      <c r="AC152" s="96">
        <f t="shared" si="19"/>
        <v>1</v>
      </c>
      <c r="AD152" s="96">
        <f t="shared" si="20"/>
        <v>2012</v>
      </c>
      <c r="AE152" s="96" t="str">
        <f>IF(INPUT_Du_lieu_nhan_vien!AJ153="","",INPUT_Du_lieu_nhan_vien!AJ153)</f>
        <v>Nghỉ việc</v>
      </c>
    </row>
    <row r="153" spans="1:31" ht="18.75" customHeight="1" x14ac:dyDescent="0.2">
      <c r="A153" s="91">
        <v>152</v>
      </c>
      <c r="B153" s="92">
        <f>INPUT_Du_lieu_nhan_vien!A154</f>
        <v>20128</v>
      </c>
      <c r="C153" s="93" t="str">
        <f>IF(INPUT_Du_lieu_nhan_vien!B154="","",INPUT_Du_lieu_nhan_vien!B154)</f>
        <v>Trần Thị Bích</v>
      </c>
      <c r="D153" s="93" t="str">
        <f>IF(INPUT_Du_lieu_nhan_vien!C154="","",INPUT_Du_lieu_nhan_vien!C154)</f>
        <v>Hồng</v>
      </c>
      <c r="E153" s="94" t="str">
        <f>IF(INPUT_Du_lieu_nhan_vien!D154="","",INPUT_Du_lieu_nhan_vien!D154)</f>
        <v>Nữ</v>
      </c>
      <c r="F153" s="95">
        <f>IF(INPUT_Du_lieu_nhan_vien!E154="","",INPUT_Du_lieu_nhan_vien!E154)</f>
        <v>31049</v>
      </c>
      <c r="G153" s="96">
        <f t="shared" si="14"/>
        <v>1</v>
      </c>
      <c r="H153" s="96">
        <f t="shared" si="15"/>
        <v>1985</v>
      </c>
      <c r="I153" s="96" t="str">
        <f>IF(INPUT_Du_lieu_nhan_vien!G154="","",INPUT_Du_lieu_nhan_vien!G154)</f>
        <v xml:space="preserve">Đồng Nai </v>
      </c>
      <c r="J153" s="97" t="str">
        <f>IF(INPUT_Du_lieu_nhan_vien!H154="","",INPUT_Du_lieu_nhan_vien!H154)</f>
        <v>023816928</v>
      </c>
      <c r="K153" s="95">
        <f>IF(INPUT_Du_lieu_nhan_vien!I154="","",INPUT_Du_lieu_nhan_vien!I154)</f>
        <v>36789</v>
      </c>
      <c r="L153" s="96">
        <f t="shared" si="16"/>
        <v>9</v>
      </c>
      <c r="M153" s="96" t="str">
        <f>IF(INPUT_Du_lieu_nhan_vien!J154="","",INPUT_Du_lieu_nhan_vien!J154)</f>
        <v>TP HCM</v>
      </c>
      <c r="N153" s="94" t="str">
        <f>IF(INPUT_Du_lieu_nhan_vien!O154="","",INPUT_Du_lieu_nhan_vien!O154)</f>
        <v>hongttb@topica.edu.vn</v>
      </c>
      <c r="O153" s="96" t="str">
        <f>IF(INPUT_Du_lieu_nhan_vien!S154="","",INPUT_Du_lieu_nhan_vien!S154)</f>
        <v xml:space="preserve">196/1 Hoàng Hữu Nam, Long Thạnh Mỹ, Q9, Hcm </v>
      </c>
      <c r="P153" s="94" t="str">
        <f>IF(INPUT_Du_lieu_nhan_vien!P154="","",INPUT_Du_lieu_nhan_vien!P154)</f>
        <v>0837 330 045</v>
      </c>
      <c r="Q153" s="97" t="str">
        <f>IF(INPUT_Du_lieu_nhan_vien!Q154="","",INPUT_Du_lieu_nhan_vien!Q154)</f>
        <v>0902 836 065</v>
      </c>
      <c r="R153" s="96" t="str">
        <f>IF(INPUT_Du_lieu_nhan_vien!U154="","",INPUT_Du_lieu_nhan_vien!U154)</f>
        <v/>
      </c>
      <c r="S153" s="96" t="str">
        <f>IF(INPUT_Du_lieu_nhan_vien!W154="","",INPUT_Du_lieu_nhan_vien!W154)</f>
        <v/>
      </c>
      <c r="T153" s="97" t="str">
        <f>IF(INPUT_Du_lieu_nhan_vien!L154="","",INPUT_Du_lieu_nhan_vien!L154)</f>
        <v>ĐH Quốc Gia HCM</v>
      </c>
      <c r="U153" s="94" t="str">
        <f>IF(INPUT_Du_lieu_nhan_vien!K154="","",INPUT_Du_lieu_nhan_vien!K154)</f>
        <v>Đại học</v>
      </c>
      <c r="V153" s="97" t="str">
        <f>IF(INPUT_Du_lieu_nhan_vien!M154="","",INPUT_Du_lieu_nhan_vien!M154)</f>
        <v>Kinh tế và Quản lý Công</v>
      </c>
      <c r="Y153" s="95">
        <f>IF(INPUT_Du_lieu_nhan_vien!AH154="","",INPUT_Du_lieu_nhan_vien!AH154)</f>
        <v>40063</v>
      </c>
      <c r="Z153" s="96">
        <f t="shared" si="17"/>
        <v>9</v>
      </c>
      <c r="AA153" s="96">
        <f t="shared" si="18"/>
        <v>2009</v>
      </c>
      <c r="AB153" s="95">
        <f>IF(INPUT_Du_lieu_nhan_vien!AM154="","",INPUT_Du_lieu_nhan_vien!AM154)</f>
        <v>40678</v>
      </c>
      <c r="AC153" s="96">
        <f t="shared" si="19"/>
        <v>5</v>
      </c>
      <c r="AD153" s="96">
        <f t="shared" si="20"/>
        <v>2011</v>
      </c>
      <c r="AE153" s="96" t="str">
        <f>IF(INPUT_Du_lieu_nhan_vien!AJ154="","",INPUT_Du_lieu_nhan_vien!AJ154)</f>
        <v>Nghỉ việc</v>
      </c>
    </row>
    <row r="154" spans="1:31" ht="18.75" customHeight="1" x14ac:dyDescent="0.2">
      <c r="A154" s="91">
        <v>153</v>
      </c>
      <c r="B154" s="92">
        <f>INPUT_Du_lieu_nhan_vien!A155</f>
        <v>20129</v>
      </c>
      <c r="C154" s="93" t="str">
        <f>IF(INPUT_Du_lieu_nhan_vien!B155="","",INPUT_Du_lieu_nhan_vien!B155)</f>
        <v>Nguyễn Thị Thu</v>
      </c>
      <c r="D154" s="93" t="str">
        <f>IF(INPUT_Du_lieu_nhan_vien!C155="","",INPUT_Du_lieu_nhan_vien!C155)</f>
        <v>Thoa</v>
      </c>
      <c r="E154" s="94" t="str">
        <f>IF(INPUT_Du_lieu_nhan_vien!D155="","",INPUT_Du_lieu_nhan_vien!D155)</f>
        <v>Nữ</v>
      </c>
      <c r="F154" s="95">
        <f>IF(INPUT_Du_lieu_nhan_vien!E155="","",INPUT_Du_lieu_nhan_vien!E155)</f>
        <v>30244</v>
      </c>
      <c r="G154" s="96">
        <f t="shared" si="14"/>
        <v>10</v>
      </c>
      <c r="H154" s="96">
        <f t="shared" si="15"/>
        <v>1982</v>
      </c>
      <c r="I154" s="96" t="str">
        <f>IF(INPUT_Du_lieu_nhan_vien!G155="","",INPUT_Du_lieu_nhan_vien!G155)</f>
        <v>Quảng Ngãi</v>
      </c>
      <c r="J154" s="97" t="str">
        <f>IF(INPUT_Du_lieu_nhan_vien!H155="","",INPUT_Du_lieu_nhan_vien!H155)</f>
        <v>212183479</v>
      </c>
      <c r="K154" s="95">
        <f>IF(INPUT_Du_lieu_nhan_vien!I155="","",INPUT_Du_lieu_nhan_vien!I155)</f>
        <v>36606</v>
      </c>
      <c r="L154" s="96">
        <f t="shared" si="16"/>
        <v>3</v>
      </c>
      <c r="M154" s="96" t="str">
        <f>IF(INPUT_Du_lieu_nhan_vien!J155="","",INPUT_Du_lieu_nhan_vien!J155)</f>
        <v>Quảng Ngãi</v>
      </c>
      <c r="N154" s="94" t="str">
        <f>IF(INPUT_Du_lieu_nhan_vien!O155="","",INPUT_Du_lieu_nhan_vien!O155)</f>
        <v>thoantt@topica.edu.vn</v>
      </c>
      <c r="O154" s="96" t="str">
        <f>IF(INPUT_Du_lieu_nhan_vien!S155="","",INPUT_Du_lieu_nhan_vien!S155)</f>
        <v>Quảng Ngãi</v>
      </c>
      <c r="P154" s="94" t="str">
        <f>IF(INPUT_Du_lieu_nhan_vien!P155="","",INPUT_Du_lieu_nhan_vien!P155)</f>
        <v/>
      </c>
      <c r="Q154" s="97" t="str">
        <f>IF(INPUT_Du_lieu_nhan_vien!Q155="","",INPUT_Du_lieu_nhan_vien!Q155)</f>
        <v>0988 607 455</v>
      </c>
      <c r="R154" s="96" t="str">
        <f>IF(INPUT_Du_lieu_nhan_vien!U155="","",INPUT_Du_lieu_nhan_vien!U155)</f>
        <v>Nghiêm Thiên Hương</v>
      </c>
      <c r="S154" s="96" t="str">
        <f>IF(INPUT_Du_lieu_nhan_vien!W155="","",INPUT_Du_lieu_nhan_vien!W155)</f>
        <v>0909 028 788</v>
      </c>
      <c r="T154" s="97" t="str">
        <f>IF(INPUT_Du_lieu_nhan_vien!L155="","",INPUT_Du_lieu_nhan_vien!L155)</f>
        <v>ĐH Kỹ Thuật Công Nghệ HCM</v>
      </c>
      <c r="U154" s="94" t="str">
        <f>IF(INPUT_Du_lieu_nhan_vien!K155="","",INPUT_Du_lieu_nhan_vien!K155)</f>
        <v>Đại học</v>
      </c>
      <c r="V154" s="97">
        <f>IF(INPUT_Du_lieu_nhan_vien!M155="","",INPUT_Du_lieu_nhan_vien!M155)</f>
        <v>0</v>
      </c>
      <c r="Y154" s="95" t="str">
        <f>IF(INPUT_Du_lieu_nhan_vien!AH155="","",INPUT_Du_lieu_nhan_vien!AH155)</f>
        <v/>
      </c>
      <c r="Z154" s="96" t="str">
        <f t="shared" si="17"/>
        <v/>
      </c>
      <c r="AA154" s="96" t="str">
        <f t="shared" si="18"/>
        <v/>
      </c>
      <c r="AB154" s="95">
        <f>IF(INPUT_Du_lieu_nhan_vien!AM155="","",INPUT_Du_lieu_nhan_vien!AM155)</f>
        <v>40749</v>
      </c>
      <c r="AC154" s="96">
        <f t="shared" si="19"/>
        <v>7</v>
      </c>
      <c r="AD154" s="96">
        <f t="shared" si="20"/>
        <v>2011</v>
      </c>
      <c r="AE154" s="96" t="str">
        <f>IF(INPUT_Du_lieu_nhan_vien!AJ155="","",INPUT_Du_lieu_nhan_vien!AJ155)</f>
        <v>Nghỉ việc</v>
      </c>
    </row>
    <row r="155" spans="1:31" ht="18.75" customHeight="1" x14ac:dyDescent="0.2">
      <c r="A155" s="91">
        <v>154</v>
      </c>
      <c r="B155" s="92">
        <f>INPUT_Du_lieu_nhan_vien!A156</f>
        <v>20130</v>
      </c>
      <c r="C155" s="93" t="str">
        <f>IF(INPUT_Du_lieu_nhan_vien!B156="","",INPUT_Du_lieu_nhan_vien!B156)</f>
        <v>Lê Thị Kim</v>
      </c>
      <c r="D155" s="93" t="str">
        <f>IF(INPUT_Du_lieu_nhan_vien!C156="","",INPUT_Du_lieu_nhan_vien!C156)</f>
        <v>Hằng</v>
      </c>
      <c r="E155" s="94" t="str">
        <f>IF(INPUT_Du_lieu_nhan_vien!D156="","",INPUT_Du_lieu_nhan_vien!D156)</f>
        <v>Nữ</v>
      </c>
      <c r="F155" s="95">
        <f>IF(INPUT_Du_lieu_nhan_vien!E156="","",INPUT_Du_lieu_nhan_vien!E156)</f>
        <v>30997</v>
      </c>
      <c r="G155" s="96">
        <f t="shared" si="14"/>
        <v>11</v>
      </c>
      <c r="H155" s="96">
        <f t="shared" si="15"/>
        <v>1984</v>
      </c>
      <c r="I155" s="96" t="str">
        <f>IF(INPUT_Du_lieu_nhan_vien!G156="","",INPUT_Du_lieu_nhan_vien!G156)</f>
        <v xml:space="preserve">Quảng Bình </v>
      </c>
      <c r="J155" s="97" t="str">
        <f>IF(INPUT_Du_lieu_nhan_vien!H156="","",INPUT_Du_lieu_nhan_vien!H156)</f>
        <v>194183394</v>
      </c>
      <c r="K155" s="95">
        <f>IF(INPUT_Du_lieu_nhan_vien!I156="","",INPUT_Du_lieu_nhan_vien!I156)</f>
        <v>31003</v>
      </c>
      <c r="L155" s="96">
        <f t="shared" si="16"/>
        <v>11</v>
      </c>
      <c r="M155" s="96" t="str">
        <f>IF(INPUT_Du_lieu_nhan_vien!J156="","",INPUT_Du_lieu_nhan_vien!J156)</f>
        <v>Quảng Bình</v>
      </c>
      <c r="N155" s="94" t="str">
        <f>IF(INPUT_Du_lieu_nhan_vien!O156="","",INPUT_Du_lieu_nhan_vien!O156)</f>
        <v>hangltk@topica.edu.vn</v>
      </c>
      <c r="O155" s="96" t="str">
        <f>IF(INPUT_Du_lieu_nhan_vien!S156="","",INPUT_Du_lieu_nhan_vien!S156)</f>
        <v xml:space="preserve">Lộc Ninh, Đồng Hới Quảng Bình </v>
      </c>
      <c r="P155" s="94" t="str">
        <f>IF(INPUT_Du_lieu_nhan_vien!P156="","",INPUT_Du_lieu_nhan_vien!P156)</f>
        <v/>
      </c>
      <c r="Q155" s="97" t="str">
        <f>IF(INPUT_Du_lieu_nhan_vien!Q156="","",INPUT_Du_lieu_nhan_vien!Q156)</f>
        <v>0976 425 338</v>
      </c>
      <c r="R155" s="96" t="str">
        <f>IF(INPUT_Du_lieu_nhan_vien!U156="","",INPUT_Du_lieu_nhan_vien!U156)</f>
        <v/>
      </c>
      <c r="S155" s="96" t="str">
        <f>IF(INPUT_Du_lieu_nhan_vien!W156="","",INPUT_Du_lieu_nhan_vien!W156)</f>
        <v/>
      </c>
      <c r="T155" s="97" t="str">
        <f>IF(INPUT_Du_lieu_nhan_vien!L156="","",INPUT_Du_lieu_nhan_vien!L156)</f>
        <v>ĐH Khoa Học Xã Hội &amp; Nhân Văn HCM</v>
      </c>
      <c r="U155" s="94" t="str">
        <f>IF(INPUT_Du_lieu_nhan_vien!K156="","",INPUT_Du_lieu_nhan_vien!K156)</f>
        <v>Đại học</v>
      </c>
      <c r="V155" s="97" t="str">
        <f>IF(INPUT_Du_lieu_nhan_vien!M156="","",INPUT_Du_lieu_nhan_vien!M156)</f>
        <v/>
      </c>
      <c r="Y155" s="95">
        <f>IF(INPUT_Du_lieu_nhan_vien!AH156="","",INPUT_Du_lieu_nhan_vien!AH156)</f>
        <v>40065</v>
      </c>
      <c r="Z155" s="96">
        <f t="shared" si="17"/>
        <v>9</v>
      </c>
      <c r="AA155" s="96">
        <f t="shared" si="18"/>
        <v>2009</v>
      </c>
      <c r="AB155" s="95" t="str">
        <f>IF(INPUT_Du_lieu_nhan_vien!AM156="","",INPUT_Du_lieu_nhan_vien!AM156)</f>
        <v/>
      </c>
      <c r="AC155" s="96" t="str">
        <f t="shared" si="19"/>
        <v/>
      </c>
      <c r="AD155" s="96" t="str">
        <f t="shared" si="20"/>
        <v/>
      </c>
      <c r="AE155" s="96" t="str">
        <f>IF(INPUT_Du_lieu_nhan_vien!AJ156="","",INPUT_Du_lieu_nhan_vien!AJ156)</f>
        <v>Chính thức</v>
      </c>
    </row>
    <row r="156" spans="1:31" ht="18.75" customHeight="1" x14ac:dyDescent="0.2">
      <c r="A156" s="91">
        <v>155</v>
      </c>
      <c r="B156" s="92">
        <f>INPUT_Du_lieu_nhan_vien!A157</f>
        <v>20131</v>
      </c>
      <c r="C156" s="93" t="str">
        <f>IF(INPUT_Du_lieu_nhan_vien!B157="","",INPUT_Du_lieu_nhan_vien!B157)</f>
        <v>Nguyễn Thị Ngọc</v>
      </c>
      <c r="D156" s="93" t="str">
        <f>IF(INPUT_Du_lieu_nhan_vien!C157="","",INPUT_Du_lieu_nhan_vien!C157)</f>
        <v>Uyên</v>
      </c>
      <c r="E156" s="94" t="str">
        <f>IF(INPUT_Du_lieu_nhan_vien!D157="","",INPUT_Du_lieu_nhan_vien!D157)</f>
        <v>Nữ</v>
      </c>
      <c r="F156" s="95">
        <f>IF(INPUT_Du_lieu_nhan_vien!E157="","",INPUT_Du_lieu_nhan_vien!E157)</f>
        <v>31173</v>
      </c>
      <c r="G156" s="96">
        <f t="shared" si="14"/>
        <v>5</v>
      </c>
      <c r="H156" s="96">
        <f t="shared" si="15"/>
        <v>1985</v>
      </c>
      <c r="I156" s="96" t="str">
        <f>IF(INPUT_Du_lieu_nhan_vien!G157="","",INPUT_Du_lieu_nhan_vien!G157)</f>
        <v xml:space="preserve"> </v>
      </c>
      <c r="J156" s="97" t="str">
        <f>IF(INPUT_Du_lieu_nhan_vien!H157="","",INPUT_Du_lieu_nhan_vien!H157)</f>
        <v/>
      </c>
      <c r="K156" s="95" t="str">
        <f>IF(INPUT_Du_lieu_nhan_vien!I157="","",INPUT_Du_lieu_nhan_vien!I157)</f>
        <v/>
      </c>
      <c r="L156" s="96" t="str">
        <f t="shared" si="16"/>
        <v/>
      </c>
      <c r="M156" s="96" t="str">
        <f>IF(INPUT_Du_lieu_nhan_vien!J157="","",INPUT_Du_lieu_nhan_vien!J157)</f>
        <v/>
      </c>
      <c r="N156" s="94" t="str">
        <f>IF(INPUT_Du_lieu_nhan_vien!O157="","",INPUT_Du_lieu_nhan_vien!O157)</f>
        <v/>
      </c>
      <c r="O156" s="96" t="str">
        <f>IF(INPUT_Du_lieu_nhan_vien!S157="","",INPUT_Du_lieu_nhan_vien!S157)</f>
        <v xml:space="preserve"> </v>
      </c>
      <c r="P156" s="94" t="str">
        <f>IF(INPUT_Du_lieu_nhan_vien!P157="","",INPUT_Du_lieu_nhan_vien!P157)</f>
        <v/>
      </c>
      <c r="Q156" s="97" t="str">
        <f>IF(INPUT_Du_lieu_nhan_vien!Q157="","",INPUT_Du_lieu_nhan_vien!Q157)</f>
        <v/>
      </c>
      <c r="R156" s="96" t="str">
        <f>IF(INPUT_Du_lieu_nhan_vien!U157="","",INPUT_Du_lieu_nhan_vien!U157)</f>
        <v/>
      </c>
      <c r="S156" s="96" t="str">
        <f>IF(INPUT_Du_lieu_nhan_vien!W157="","",INPUT_Du_lieu_nhan_vien!W157)</f>
        <v/>
      </c>
      <c r="T156" s="97" t="str">
        <f>IF(INPUT_Du_lieu_nhan_vien!L157="","",INPUT_Du_lieu_nhan_vien!L157)</f>
        <v/>
      </c>
      <c r="U156" s="94" t="str">
        <f>IF(INPUT_Du_lieu_nhan_vien!K157="","",INPUT_Du_lieu_nhan_vien!K157)</f>
        <v/>
      </c>
      <c r="V156" s="97" t="str">
        <f>IF(INPUT_Du_lieu_nhan_vien!M157="","",INPUT_Du_lieu_nhan_vien!M157)</f>
        <v/>
      </c>
      <c r="Y156" s="95" t="str">
        <f>IF(INPUT_Du_lieu_nhan_vien!AH157="","",INPUT_Du_lieu_nhan_vien!AH157)</f>
        <v/>
      </c>
      <c r="Z156" s="96" t="str">
        <f t="shared" si="17"/>
        <v/>
      </c>
      <c r="AA156" s="96" t="str">
        <f t="shared" si="18"/>
        <v/>
      </c>
      <c r="AB156" s="95" t="str">
        <f>IF(INPUT_Du_lieu_nhan_vien!AM157="","",INPUT_Du_lieu_nhan_vien!AM157)</f>
        <v/>
      </c>
      <c r="AC156" s="96" t="str">
        <f t="shared" si="19"/>
        <v/>
      </c>
      <c r="AD156" s="96" t="str">
        <f t="shared" si="20"/>
        <v/>
      </c>
      <c r="AE156" s="96" t="str">
        <f>IF(INPUT_Du_lieu_nhan_vien!AJ157="","",INPUT_Du_lieu_nhan_vien!AJ157)</f>
        <v>Nghỉ việc</v>
      </c>
    </row>
    <row r="157" spans="1:31" ht="18.75" customHeight="1" x14ac:dyDescent="0.2">
      <c r="A157" s="91">
        <v>156</v>
      </c>
      <c r="B157" s="92">
        <f>INPUT_Du_lieu_nhan_vien!A158</f>
        <v>20132</v>
      </c>
      <c r="C157" s="93" t="str">
        <f>IF(INPUT_Du_lieu_nhan_vien!B158="","",INPUT_Du_lieu_nhan_vien!B158)</f>
        <v>Nguyễn Thị Thu</v>
      </c>
      <c r="D157" s="93" t="str">
        <f>IF(INPUT_Du_lieu_nhan_vien!C158="","",INPUT_Du_lieu_nhan_vien!C158)</f>
        <v>Hương</v>
      </c>
      <c r="E157" s="94" t="str">
        <f>IF(INPUT_Du_lieu_nhan_vien!D158="","",INPUT_Du_lieu_nhan_vien!D158)</f>
        <v>Nữ</v>
      </c>
      <c r="F157" s="95">
        <f>IF(INPUT_Du_lieu_nhan_vien!E158="","",INPUT_Du_lieu_nhan_vien!E158)</f>
        <v>30954</v>
      </c>
      <c r="G157" s="96">
        <f t="shared" si="14"/>
        <v>9</v>
      </c>
      <c r="H157" s="96">
        <f t="shared" si="15"/>
        <v>1984</v>
      </c>
      <c r="I157" s="96" t="str">
        <f>IF(INPUT_Du_lieu_nhan_vien!G158="","",INPUT_Du_lieu_nhan_vien!G158)</f>
        <v xml:space="preserve">HN </v>
      </c>
      <c r="J157" s="97" t="str">
        <f>IF(INPUT_Du_lieu_nhan_vien!H158="","",INPUT_Du_lieu_nhan_vien!H158)</f>
        <v>012230089</v>
      </c>
      <c r="K157" s="95">
        <f>IF(INPUT_Du_lieu_nhan_vien!I158="","",INPUT_Du_lieu_nhan_vien!I158)</f>
        <v>36279</v>
      </c>
      <c r="L157" s="96">
        <f t="shared" si="16"/>
        <v>4</v>
      </c>
      <c r="M157" s="96" t="str">
        <f>IF(INPUT_Du_lieu_nhan_vien!J158="","",INPUT_Du_lieu_nhan_vien!J158)</f>
        <v>HN</v>
      </c>
      <c r="N157" s="94" t="str">
        <f>IF(INPUT_Du_lieu_nhan_vien!O158="","",INPUT_Du_lieu_nhan_vien!O158)</f>
        <v/>
      </c>
      <c r="O157" s="96" t="str">
        <f>IF(INPUT_Du_lieu_nhan_vien!S158="","",INPUT_Du_lieu_nhan_vien!S158)</f>
        <v xml:space="preserve">46 Phan Đình Giót, Thanh Xuân, HN </v>
      </c>
      <c r="P157" s="94" t="str">
        <f>IF(INPUT_Du_lieu_nhan_vien!P158="","",INPUT_Du_lieu_nhan_vien!P158)</f>
        <v/>
      </c>
      <c r="Q157" s="97" t="str">
        <f>IF(INPUT_Du_lieu_nhan_vien!Q158="","",INPUT_Du_lieu_nhan_vien!Q158)</f>
        <v>0916978456</v>
      </c>
      <c r="R157" s="96" t="str">
        <f>IF(INPUT_Du_lieu_nhan_vien!U158="","",INPUT_Du_lieu_nhan_vien!U158)</f>
        <v/>
      </c>
      <c r="S157" s="96" t="str">
        <f>IF(INPUT_Du_lieu_nhan_vien!W158="","",INPUT_Du_lieu_nhan_vien!W158)</f>
        <v/>
      </c>
      <c r="T157" s="97" t="str">
        <f>IF(INPUT_Du_lieu_nhan_vien!L158="","",INPUT_Du_lieu_nhan_vien!L158)</f>
        <v/>
      </c>
      <c r="U157" s="94" t="str">
        <f>IF(INPUT_Du_lieu_nhan_vien!K158="","",INPUT_Du_lieu_nhan_vien!K158)</f>
        <v/>
      </c>
      <c r="V157" s="97" t="str">
        <f>IF(INPUT_Du_lieu_nhan_vien!M158="","",INPUT_Du_lieu_nhan_vien!M158)</f>
        <v/>
      </c>
      <c r="Y157" s="95">
        <f>IF(INPUT_Du_lieu_nhan_vien!AH158="","",INPUT_Du_lieu_nhan_vien!AH158)</f>
        <v>40063</v>
      </c>
      <c r="Z157" s="96">
        <f t="shared" si="17"/>
        <v>9</v>
      </c>
      <c r="AA157" s="96">
        <f t="shared" si="18"/>
        <v>2009</v>
      </c>
      <c r="AB157" s="95" t="str">
        <f>IF(INPUT_Du_lieu_nhan_vien!AM158="","",INPUT_Du_lieu_nhan_vien!AM158)</f>
        <v/>
      </c>
      <c r="AC157" s="96" t="str">
        <f t="shared" si="19"/>
        <v/>
      </c>
      <c r="AD157" s="96" t="str">
        <f t="shared" si="20"/>
        <v/>
      </c>
      <c r="AE157" s="96" t="str">
        <f>IF(INPUT_Du_lieu_nhan_vien!AJ158="","",INPUT_Du_lieu_nhan_vien!AJ158)</f>
        <v>Nghỉ việc</v>
      </c>
    </row>
    <row r="158" spans="1:31" ht="18.75" customHeight="1" x14ac:dyDescent="0.2">
      <c r="A158" s="91">
        <v>157</v>
      </c>
      <c r="B158" s="92">
        <f>INPUT_Du_lieu_nhan_vien!A159</f>
        <v>20133</v>
      </c>
      <c r="C158" s="93" t="str">
        <f>IF(INPUT_Du_lieu_nhan_vien!B159="","",INPUT_Du_lieu_nhan_vien!B159)</f>
        <v>Bùi Việt</v>
      </c>
      <c r="D158" s="93" t="str">
        <f>IF(INPUT_Du_lieu_nhan_vien!C159="","",INPUT_Du_lieu_nhan_vien!C159)</f>
        <v>Đức</v>
      </c>
      <c r="E158" s="94" t="str">
        <f>IF(INPUT_Du_lieu_nhan_vien!D159="","",INPUT_Du_lieu_nhan_vien!D159)</f>
        <v>Nữ</v>
      </c>
      <c r="F158" s="95" t="str">
        <f>IF(INPUT_Du_lieu_nhan_vien!E159="","",INPUT_Du_lieu_nhan_vien!E159)</f>
        <v/>
      </c>
      <c r="G158" s="96" t="str">
        <f t="shared" si="14"/>
        <v/>
      </c>
      <c r="H158" s="96" t="str">
        <f t="shared" si="15"/>
        <v/>
      </c>
      <c r="I158" s="96" t="str">
        <f>IF(INPUT_Du_lieu_nhan_vien!G159="","",INPUT_Du_lieu_nhan_vien!G159)</f>
        <v xml:space="preserve"> </v>
      </c>
      <c r="J158" s="97" t="str">
        <f>IF(INPUT_Du_lieu_nhan_vien!H159="","",INPUT_Du_lieu_nhan_vien!H159)</f>
        <v/>
      </c>
      <c r="K158" s="95" t="str">
        <f>IF(INPUT_Du_lieu_nhan_vien!I159="","",INPUT_Du_lieu_nhan_vien!I159)</f>
        <v/>
      </c>
      <c r="L158" s="96" t="str">
        <f t="shared" si="16"/>
        <v/>
      </c>
      <c r="M158" s="96" t="str">
        <f>IF(INPUT_Du_lieu_nhan_vien!J159="","",INPUT_Du_lieu_nhan_vien!J159)</f>
        <v/>
      </c>
      <c r="N158" s="94" t="str">
        <f>IF(INPUT_Du_lieu_nhan_vien!O159="","",INPUT_Du_lieu_nhan_vien!O159)</f>
        <v/>
      </c>
      <c r="O158" s="96" t="str">
        <f>IF(INPUT_Du_lieu_nhan_vien!S159="","",INPUT_Du_lieu_nhan_vien!S159)</f>
        <v xml:space="preserve"> </v>
      </c>
      <c r="P158" s="94" t="str">
        <f>IF(INPUT_Du_lieu_nhan_vien!P159="","",INPUT_Du_lieu_nhan_vien!P159)</f>
        <v/>
      </c>
      <c r="Q158" s="97" t="str">
        <f>IF(INPUT_Du_lieu_nhan_vien!Q159="","",INPUT_Du_lieu_nhan_vien!Q159)</f>
        <v/>
      </c>
      <c r="R158" s="96" t="str">
        <f>IF(INPUT_Du_lieu_nhan_vien!U159="","",INPUT_Du_lieu_nhan_vien!U159)</f>
        <v/>
      </c>
      <c r="S158" s="96" t="str">
        <f>IF(INPUT_Du_lieu_nhan_vien!W159="","",INPUT_Du_lieu_nhan_vien!W159)</f>
        <v/>
      </c>
      <c r="T158" s="97" t="str">
        <f>IF(INPUT_Du_lieu_nhan_vien!L159="","",INPUT_Du_lieu_nhan_vien!L159)</f>
        <v/>
      </c>
      <c r="U158" s="94" t="str">
        <f>IF(INPUT_Du_lieu_nhan_vien!K159="","",INPUT_Du_lieu_nhan_vien!K159)</f>
        <v>Đại học</v>
      </c>
      <c r="V158" s="97" t="str">
        <f>IF(INPUT_Du_lieu_nhan_vien!M159="","",INPUT_Du_lieu_nhan_vien!M159)</f>
        <v/>
      </c>
      <c r="Y158" s="95" t="str">
        <f>IF(INPUT_Du_lieu_nhan_vien!AH159="","",INPUT_Du_lieu_nhan_vien!AH159)</f>
        <v/>
      </c>
      <c r="Z158" s="96" t="str">
        <f t="shared" si="17"/>
        <v/>
      </c>
      <c r="AA158" s="96" t="str">
        <f t="shared" si="18"/>
        <v/>
      </c>
      <c r="AB158" s="95" t="str">
        <f>IF(INPUT_Du_lieu_nhan_vien!AM159="","",INPUT_Du_lieu_nhan_vien!AM159)</f>
        <v/>
      </c>
      <c r="AC158" s="96" t="str">
        <f t="shared" si="19"/>
        <v/>
      </c>
      <c r="AD158" s="96" t="str">
        <f t="shared" si="20"/>
        <v/>
      </c>
      <c r="AE158" s="96" t="str">
        <f>IF(INPUT_Du_lieu_nhan_vien!AJ159="","",INPUT_Du_lieu_nhan_vien!AJ159)</f>
        <v>Nghỉ việc</v>
      </c>
    </row>
    <row r="159" spans="1:31" ht="18.75" customHeight="1" x14ac:dyDescent="0.2">
      <c r="A159" s="91">
        <v>158</v>
      </c>
      <c r="B159" s="92">
        <f>INPUT_Du_lieu_nhan_vien!A160</f>
        <v>20134</v>
      </c>
      <c r="C159" s="93" t="str">
        <f>IF(INPUT_Du_lieu_nhan_vien!B160="","",INPUT_Du_lieu_nhan_vien!B160)</f>
        <v>Đỗ Thị</v>
      </c>
      <c r="D159" s="93" t="str">
        <f>IF(INPUT_Du_lieu_nhan_vien!C160="","",INPUT_Du_lieu_nhan_vien!C160)</f>
        <v>Ngọc</v>
      </c>
      <c r="E159" s="94" t="str">
        <f>IF(INPUT_Du_lieu_nhan_vien!D160="","",INPUT_Du_lieu_nhan_vien!D160)</f>
        <v>Nữ</v>
      </c>
      <c r="F159" s="95">
        <f>IF(INPUT_Du_lieu_nhan_vien!E160="","",INPUT_Du_lieu_nhan_vien!E160)</f>
        <v>32135</v>
      </c>
      <c r="G159" s="96">
        <f t="shared" si="14"/>
        <v>12</v>
      </c>
      <c r="H159" s="96">
        <f t="shared" si="15"/>
        <v>1987</v>
      </c>
      <c r="I159" s="96" t="str">
        <f>IF(INPUT_Du_lieu_nhan_vien!G160="","",INPUT_Du_lieu_nhan_vien!G160)</f>
        <v>Nam Định</v>
      </c>
      <c r="J159" s="97" t="str">
        <f>IF(INPUT_Du_lieu_nhan_vien!H160="","",INPUT_Du_lieu_nhan_vien!H160)</f>
        <v>162867131</v>
      </c>
      <c r="K159" s="95">
        <f>IF(INPUT_Du_lieu_nhan_vien!I160="","",INPUT_Du_lieu_nhan_vien!I160)</f>
        <v>38315</v>
      </c>
      <c r="L159" s="96">
        <f t="shared" si="16"/>
        <v>11</v>
      </c>
      <c r="M159" s="96" t="str">
        <f>IF(INPUT_Du_lieu_nhan_vien!J160="","",INPUT_Du_lieu_nhan_vien!J160)</f>
        <v>Nam Định</v>
      </c>
      <c r="N159" s="94" t="str">
        <f>IF(INPUT_Du_lieu_nhan_vien!O160="","",INPUT_Du_lieu_nhan_vien!O160)</f>
        <v>ngocdt2@topica.edu.vn</v>
      </c>
      <c r="O159" s="96" t="str">
        <f>IF(INPUT_Du_lieu_nhan_vien!S160="","",INPUT_Du_lieu_nhan_vien!S160)</f>
        <v>Bắc Hoàng Cát Thành Trực Ninh, Nam Định</v>
      </c>
      <c r="P159" s="94" t="str">
        <f>IF(INPUT_Du_lieu_nhan_vien!P160="","",INPUT_Du_lieu_nhan_vien!P160)</f>
        <v/>
      </c>
      <c r="Q159" s="97" t="str">
        <f>IF(INPUT_Du_lieu_nhan_vien!Q160="","",INPUT_Du_lieu_nhan_vien!Q160)</f>
        <v>01252 757 588</v>
      </c>
      <c r="R159" s="96" t="str">
        <f>IF(INPUT_Du_lieu_nhan_vien!U160="","",INPUT_Du_lieu_nhan_vien!U160)</f>
        <v>Dđỗ Thị Tân</v>
      </c>
      <c r="S159" s="96" t="str">
        <f>IF(INPUT_Du_lieu_nhan_vien!W160="","",INPUT_Du_lieu_nhan_vien!W160)</f>
        <v>0904 322 621</v>
      </c>
      <c r="T159" s="97" t="str">
        <f>IF(INPUT_Du_lieu_nhan_vien!L160="","",INPUT_Du_lieu_nhan_vien!L160)</f>
        <v>Học Viện Ngân Hàng</v>
      </c>
      <c r="U159" s="94" t="str">
        <f>IF(INPUT_Du_lieu_nhan_vien!K160="","",INPUT_Du_lieu_nhan_vien!K160)</f>
        <v>ĐH</v>
      </c>
      <c r="V159" s="97">
        <f>IF(INPUT_Du_lieu_nhan_vien!M160="","",INPUT_Du_lieu_nhan_vien!M160)</f>
        <v>0</v>
      </c>
      <c r="Y159" s="95" t="str">
        <f>IF(INPUT_Du_lieu_nhan_vien!AH160="","",INPUT_Du_lieu_nhan_vien!AH160)</f>
        <v/>
      </c>
      <c r="Z159" s="96" t="str">
        <f t="shared" si="17"/>
        <v/>
      </c>
      <c r="AA159" s="96" t="str">
        <f t="shared" si="18"/>
        <v/>
      </c>
      <c r="AB159" s="95" t="str">
        <f>IF(INPUT_Du_lieu_nhan_vien!AM160="","",INPUT_Du_lieu_nhan_vien!AM160)</f>
        <v/>
      </c>
      <c r="AC159" s="96" t="str">
        <f t="shared" si="19"/>
        <v/>
      </c>
      <c r="AD159" s="96" t="str">
        <f t="shared" si="20"/>
        <v/>
      </c>
      <c r="AE159" s="96" t="str">
        <f>IF(INPUT_Du_lieu_nhan_vien!AJ160="","",INPUT_Du_lieu_nhan_vien!AJ160)</f>
        <v>Nghỉ việc</v>
      </c>
    </row>
    <row r="160" spans="1:31" ht="18.75" customHeight="1" x14ac:dyDescent="0.2">
      <c r="A160" s="91">
        <v>159</v>
      </c>
      <c r="B160" s="92">
        <f>INPUT_Du_lieu_nhan_vien!A161</f>
        <v>20135</v>
      </c>
      <c r="C160" s="93" t="str">
        <f>IF(INPUT_Du_lieu_nhan_vien!B161="","",INPUT_Du_lieu_nhan_vien!B161)</f>
        <v>Phạm Thị Minh</v>
      </c>
      <c r="D160" s="93" t="str">
        <f>IF(INPUT_Du_lieu_nhan_vien!C161="","",INPUT_Du_lieu_nhan_vien!C161)</f>
        <v>Hải</v>
      </c>
      <c r="E160" s="94" t="str">
        <f>IF(INPUT_Du_lieu_nhan_vien!D161="","",INPUT_Du_lieu_nhan_vien!D161)</f>
        <v>Nữ</v>
      </c>
      <c r="F160" s="95">
        <f>IF(INPUT_Du_lieu_nhan_vien!E161="","",INPUT_Du_lieu_nhan_vien!E161)</f>
        <v>31688</v>
      </c>
      <c r="G160" s="96">
        <f t="shared" si="14"/>
        <v>10</v>
      </c>
      <c r="H160" s="96">
        <f t="shared" si="15"/>
        <v>1986</v>
      </c>
      <c r="I160" s="96" t="str">
        <f>IF(INPUT_Du_lieu_nhan_vien!G161="","",INPUT_Du_lieu_nhan_vien!G161)</f>
        <v xml:space="preserve">Nam Định </v>
      </c>
      <c r="J160" s="97" t="str">
        <f>IF(INPUT_Du_lieu_nhan_vien!H161="","",INPUT_Du_lieu_nhan_vien!H161)</f>
        <v>162775989</v>
      </c>
      <c r="K160" s="95">
        <f>IF(INPUT_Du_lieu_nhan_vien!I161="","",INPUT_Du_lieu_nhan_vien!I161)</f>
        <v>37928</v>
      </c>
      <c r="L160" s="96">
        <f t="shared" si="16"/>
        <v>11</v>
      </c>
      <c r="M160" s="96" t="str">
        <f>IF(INPUT_Du_lieu_nhan_vien!J161="","",INPUT_Du_lieu_nhan_vien!J161)</f>
        <v>Nam Định</v>
      </c>
      <c r="N160" s="94" t="str">
        <f>IF(INPUT_Du_lieu_nhan_vien!O161="","",INPUT_Du_lieu_nhan_vien!O161)</f>
        <v/>
      </c>
      <c r="O160" s="96" t="str">
        <f>IF(INPUT_Du_lieu_nhan_vien!S161="","",INPUT_Du_lieu_nhan_vien!S161)</f>
        <v xml:space="preserve">Cổ lễ, Trực Ninh, Nam Định </v>
      </c>
      <c r="P160" s="94" t="str">
        <f>IF(INPUT_Du_lieu_nhan_vien!P161="","",INPUT_Du_lieu_nhan_vien!P161)</f>
        <v>35372862</v>
      </c>
      <c r="Q160" s="97" t="str">
        <f>IF(INPUT_Du_lieu_nhan_vien!Q161="","",INPUT_Du_lieu_nhan_vien!Q161)</f>
        <v>0945 362 055</v>
      </c>
      <c r="R160" s="96" t="str">
        <f>IF(INPUT_Du_lieu_nhan_vien!U161="","",INPUT_Du_lieu_nhan_vien!U161)</f>
        <v/>
      </c>
      <c r="S160" s="96" t="str">
        <f>IF(INPUT_Du_lieu_nhan_vien!W161="","",INPUT_Du_lieu_nhan_vien!W161)</f>
        <v/>
      </c>
      <c r="T160" s="97" t="str">
        <f>IF(INPUT_Du_lieu_nhan_vien!L161="","",INPUT_Du_lieu_nhan_vien!L161)</f>
        <v>ĐH Công Đoàn</v>
      </c>
      <c r="U160" s="94" t="str">
        <f>IF(INPUT_Du_lieu_nhan_vien!K161="","",INPUT_Du_lieu_nhan_vien!K161)</f>
        <v>Đại học</v>
      </c>
      <c r="V160" s="97" t="str">
        <f>IF(INPUT_Du_lieu_nhan_vien!M161="","",INPUT_Du_lieu_nhan_vien!M161)</f>
        <v/>
      </c>
      <c r="Y160" s="95" t="str">
        <f>IF(INPUT_Du_lieu_nhan_vien!AH161="","",INPUT_Du_lieu_nhan_vien!AH161)</f>
        <v/>
      </c>
      <c r="Z160" s="96" t="str">
        <f t="shared" si="17"/>
        <v/>
      </c>
      <c r="AA160" s="96" t="str">
        <f t="shared" si="18"/>
        <v/>
      </c>
      <c r="AB160" s="95" t="str">
        <f>IF(INPUT_Du_lieu_nhan_vien!AM161="","",INPUT_Du_lieu_nhan_vien!AM161)</f>
        <v/>
      </c>
      <c r="AC160" s="96" t="str">
        <f t="shared" si="19"/>
        <v/>
      </c>
      <c r="AD160" s="96" t="str">
        <f t="shared" si="20"/>
        <v/>
      </c>
      <c r="AE160" s="96" t="str">
        <f>IF(INPUT_Du_lieu_nhan_vien!AJ161="","",INPUT_Du_lieu_nhan_vien!AJ161)</f>
        <v>Nghỉ việc</v>
      </c>
    </row>
    <row r="161" spans="1:31" ht="18.75" customHeight="1" x14ac:dyDescent="0.2">
      <c r="A161" s="91">
        <v>160</v>
      </c>
      <c r="B161" s="92">
        <f>INPUT_Du_lieu_nhan_vien!A162</f>
        <v>20136</v>
      </c>
      <c r="C161" s="93" t="str">
        <f>IF(INPUT_Du_lieu_nhan_vien!B162="","",INPUT_Du_lieu_nhan_vien!B162)</f>
        <v>Phạm Chí</v>
      </c>
      <c r="D161" s="93" t="str">
        <f>IF(INPUT_Du_lieu_nhan_vien!C162="","",INPUT_Du_lieu_nhan_vien!C162)</f>
        <v>Kiên</v>
      </c>
      <c r="E161" s="94" t="str">
        <f>IF(INPUT_Du_lieu_nhan_vien!D162="","",INPUT_Du_lieu_nhan_vien!D162)</f>
        <v>Nam</v>
      </c>
      <c r="F161" s="95">
        <f>IF(INPUT_Du_lieu_nhan_vien!E162="","",INPUT_Du_lieu_nhan_vien!E162)</f>
        <v>28950</v>
      </c>
      <c r="G161" s="96">
        <f t="shared" si="14"/>
        <v>4</v>
      </c>
      <c r="H161" s="96">
        <f t="shared" si="15"/>
        <v>1979</v>
      </c>
      <c r="I161" s="96" t="str">
        <f>IF(INPUT_Du_lieu_nhan_vien!G162="","",INPUT_Du_lieu_nhan_vien!G162)</f>
        <v xml:space="preserve">Hà Nội </v>
      </c>
      <c r="J161" s="97" t="str">
        <f>IF(INPUT_Du_lieu_nhan_vien!H162="","",INPUT_Du_lieu_nhan_vien!H162)</f>
        <v>011931916</v>
      </c>
      <c r="K161" s="95">
        <f>IF(INPUT_Du_lieu_nhan_vien!I162="","",INPUT_Du_lieu_nhan_vien!I162)</f>
        <v>35161</v>
      </c>
      <c r="L161" s="96">
        <f t="shared" si="16"/>
        <v>4</v>
      </c>
      <c r="M161" s="96" t="str">
        <f>IF(INPUT_Du_lieu_nhan_vien!J162="","",INPUT_Du_lieu_nhan_vien!J162)</f>
        <v>Hà Nội</v>
      </c>
      <c r="N161" s="94" t="str">
        <f>IF(INPUT_Du_lieu_nhan_vien!O162="","",INPUT_Du_lieu_nhan_vien!O162)</f>
        <v>kienpc@topica.edu.vn</v>
      </c>
      <c r="O161" s="96" t="str">
        <f>IF(INPUT_Du_lieu_nhan_vien!S162="","",INPUT_Du_lieu_nhan_vien!S162)</f>
        <v xml:space="preserve">Số 17 Ngách 255/37 Cầu Giấy </v>
      </c>
      <c r="P161" s="94" t="str">
        <f>IF(INPUT_Du_lieu_nhan_vien!P162="","",INPUT_Du_lieu_nhan_vien!P162)</f>
        <v>04 3833 2057</v>
      </c>
      <c r="Q161" s="97" t="str">
        <f>IF(INPUT_Du_lieu_nhan_vien!Q162="","",INPUT_Du_lieu_nhan_vien!Q162)</f>
        <v>0916 616 266</v>
      </c>
      <c r="R161" s="96" t="str">
        <f>IF(INPUT_Du_lieu_nhan_vien!U162="","",INPUT_Du_lieu_nhan_vien!U162)</f>
        <v/>
      </c>
      <c r="S161" s="96" t="str">
        <f>IF(INPUT_Du_lieu_nhan_vien!W162="","",INPUT_Du_lieu_nhan_vien!W162)</f>
        <v/>
      </c>
      <c r="T161" s="97" t="str">
        <f>IF(INPUT_Du_lieu_nhan_vien!L162="","",INPUT_Du_lieu_nhan_vien!L162)</f>
        <v>ĐH Luật Hà Nội</v>
      </c>
      <c r="U161" s="94" t="str">
        <f>IF(INPUT_Du_lieu_nhan_vien!K162="","",INPUT_Du_lieu_nhan_vien!K162)</f>
        <v>Đại học</v>
      </c>
      <c r="V161" s="97" t="str">
        <f>IF(INPUT_Du_lieu_nhan_vien!M162="","",INPUT_Du_lieu_nhan_vien!M162)</f>
        <v>Pháp luật kinh tế và luật Quốc tế</v>
      </c>
      <c r="Y161" s="95">
        <f>IF(INPUT_Du_lieu_nhan_vien!AH162="","",INPUT_Du_lieu_nhan_vien!AH162)</f>
        <v>40070</v>
      </c>
      <c r="Z161" s="96">
        <f t="shared" si="17"/>
        <v>9</v>
      </c>
      <c r="AA161" s="96">
        <f t="shared" si="18"/>
        <v>2009</v>
      </c>
      <c r="AB161" s="95" t="str">
        <f>IF(INPUT_Du_lieu_nhan_vien!AM162="","",INPUT_Du_lieu_nhan_vien!AM162)</f>
        <v/>
      </c>
      <c r="AC161" s="96" t="str">
        <f t="shared" si="19"/>
        <v/>
      </c>
      <c r="AD161" s="96" t="str">
        <f t="shared" si="20"/>
        <v/>
      </c>
      <c r="AE161" s="96" t="str">
        <f>IF(INPUT_Du_lieu_nhan_vien!AJ162="","",INPUT_Du_lieu_nhan_vien!AJ162)</f>
        <v>Chính thức</v>
      </c>
    </row>
    <row r="162" spans="1:31" ht="18.75" customHeight="1" x14ac:dyDescent="0.2">
      <c r="A162" s="91">
        <v>161</v>
      </c>
      <c r="B162" s="92">
        <f>INPUT_Du_lieu_nhan_vien!A163</f>
        <v>20137</v>
      </c>
      <c r="C162" s="93" t="str">
        <f>IF(INPUT_Du_lieu_nhan_vien!B163="","",INPUT_Du_lieu_nhan_vien!B163)</f>
        <v>Nguyễn Vân Hồng</v>
      </c>
      <c r="D162" s="93" t="str">
        <f>IF(INPUT_Du_lieu_nhan_vien!C163="","",INPUT_Du_lieu_nhan_vien!C163)</f>
        <v>Trang</v>
      </c>
      <c r="E162" s="94" t="str">
        <f>IF(INPUT_Du_lieu_nhan_vien!D163="","",INPUT_Du_lieu_nhan_vien!D163)</f>
        <v>Nữ</v>
      </c>
      <c r="F162" s="95">
        <f>IF(INPUT_Du_lieu_nhan_vien!E163="","",INPUT_Du_lieu_nhan_vien!E163)</f>
        <v>32667</v>
      </c>
      <c r="G162" s="96">
        <f t="shared" si="14"/>
        <v>6</v>
      </c>
      <c r="H162" s="96">
        <f t="shared" si="15"/>
        <v>1989</v>
      </c>
      <c r="I162" s="96" t="str">
        <f>IF(INPUT_Du_lieu_nhan_vien!G163="","",INPUT_Du_lieu_nhan_vien!G163)</f>
        <v>Hà Nội</v>
      </c>
      <c r="J162" s="97" t="str">
        <f>IF(INPUT_Du_lieu_nhan_vien!H163="","",INPUT_Du_lieu_nhan_vien!H163)</f>
        <v>012644792</v>
      </c>
      <c r="K162" s="95">
        <f>IF(INPUT_Du_lieu_nhan_vien!I163="","",INPUT_Du_lieu_nhan_vien!I163)</f>
        <v>37882</v>
      </c>
      <c r="L162" s="96">
        <f t="shared" si="16"/>
        <v>9</v>
      </c>
      <c r="M162" s="96" t="str">
        <f>IF(INPUT_Du_lieu_nhan_vien!J163="","",INPUT_Du_lieu_nhan_vien!J163)</f>
        <v>Hà Nội</v>
      </c>
      <c r="N162" s="94" t="str">
        <f>IF(INPUT_Du_lieu_nhan_vien!O163="","",INPUT_Du_lieu_nhan_vien!O163)</f>
        <v>trangnvh@topica.edu.vn</v>
      </c>
      <c r="O162" s="96" t="str">
        <f>IF(INPUT_Du_lieu_nhan_vien!S163="","",INPUT_Du_lieu_nhan_vien!S163)</f>
        <v>Số 7, Ngõ 103, Trương Định, Hbt, Hà Nội</v>
      </c>
      <c r="P162" s="94" t="str">
        <f>IF(INPUT_Du_lieu_nhan_vien!P163="","",INPUT_Du_lieu_nhan_vien!P163)</f>
        <v/>
      </c>
      <c r="Q162" s="97" t="str">
        <f>IF(INPUT_Du_lieu_nhan_vien!Q163="","",INPUT_Du_lieu_nhan_vien!Q163)</f>
        <v>0932 287 322</v>
      </c>
      <c r="R162" s="96" t="str">
        <f>IF(INPUT_Du_lieu_nhan_vien!U163="","",INPUT_Du_lieu_nhan_vien!U163)</f>
        <v>Nguyễn Thị Hồng Sơn</v>
      </c>
      <c r="S162" s="96">
        <f>IF(INPUT_Du_lieu_nhan_vien!W163="","",INPUT_Du_lieu_nhan_vien!W163)</f>
        <v>0</v>
      </c>
      <c r="T162" s="97" t="str">
        <f>IF(INPUT_Du_lieu_nhan_vien!L163="","",INPUT_Du_lieu_nhan_vien!L163)</f>
        <v>TC Kinh Tế</v>
      </c>
      <c r="U162" s="94" t="str">
        <f>IF(INPUT_Du_lieu_nhan_vien!K163="","",INPUT_Du_lieu_nhan_vien!K163)</f>
        <v>TC</v>
      </c>
      <c r="V162" s="97">
        <f>IF(INPUT_Du_lieu_nhan_vien!M163="","",INPUT_Du_lieu_nhan_vien!M163)</f>
        <v>0</v>
      </c>
      <c r="Y162" s="95" t="str">
        <f>IF(INPUT_Du_lieu_nhan_vien!AH163="","",INPUT_Du_lieu_nhan_vien!AH163)</f>
        <v/>
      </c>
      <c r="Z162" s="96" t="str">
        <f t="shared" si="17"/>
        <v/>
      </c>
      <c r="AA162" s="96" t="str">
        <f t="shared" si="18"/>
        <v/>
      </c>
      <c r="AB162" s="95">
        <f>IF(INPUT_Du_lieu_nhan_vien!AM163="","",INPUT_Du_lieu_nhan_vien!AM163)</f>
        <v>41220</v>
      </c>
      <c r="AC162" s="96">
        <f t="shared" si="19"/>
        <v>11</v>
      </c>
      <c r="AD162" s="96">
        <f t="shared" si="20"/>
        <v>2012</v>
      </c>
      <c r="AE162" s="96" t="str">
        <f>IF(INPUT_Du_lieu_nhan_vien!AJ163="","",INPUT_Du_lieu_nhan_vien!AJ163)</f>
        <v>Nghỉ việc</v>
      </c>
    </row>
    <row r="163" spans="1:31" ht="18.75" customHeight="1" x14ac:dyDescent="0.2">
      <c r="A163" s="91">
        <v>162</v>
      </c>
      <c r="B163" s="92">
        <f>INPUT_Du_lieu_nhan_vien!A164</f>
        <v>20138</v>
      </c>
      <c r="C163" s="93" t="str">
        <f>IF(INPUT_Du_lieu_nhan_vien!B164="","",INPUT_Du_lieu_nhan_vien!B164)</f>
        <v>Hà Thị Nhã</v>
      </c>
      <c r="D163" s="93" t="str">
        <f>IF(INPUT_Du_lieu_nhan_vien!C164="","",INPUT_Du_lieu_nhan_vien!C164)</f>
        <v>Ca</v>
      </c>
      <c r="E163" s="94" t="str">
        <f>IF(INPUT_Du_lieu_nhan_vien!D164="","",INPUT_Du_lieu_nhan_vien!D164)</f>
        <v>Nữ</v>
      </c>
      <c r="F163" s="95">
        <f>IF(INPUT_Du_lieu_nhan_vien!E164="","",INPUT_Du_lieu_nhan_vien!E164)</f>
        <v>31948</v>
      </c>
      <c r="G163" s="96">
        <f t="shared" si="14"/>
        <v>6</v>
      </c>
      <c r="H163" s="96">
        <f t="shared" si="15"/>
        <v>1987</v>
      </c>
      <c r="I163" s="96" t="str">
        <f>IF(INPUT_Du_lieu_nhan_vien!G164="","",INPUT_Du_lieu_nhan_vien!G164)</f>
        <v xml:space="preserve">Long An </v>
      </c>
      <c r="J163" s="97" t="str">
        <f>IF(INPUT_Du_lieu_nhan_vien!H164="","",INPUT_Du_lieu_nhan_vien!H164)</f>
        <v>321278348</v>
      </c>
      <c r="K163" s="95">
        <f>IF(INPUT_Du_lieu_nhan_vien!I164="","",INPUT_Du_lieu_nhan_vien!I164)</f>
        <v>39736</v>
      </c>
      <c r="L163" s="96">
        <f t="shared" si="16"/>
        <v>10</v>
      </c>
      <c r="M163" s="96" t="str">
        <f>IF(INPUT_Du_lieu_nhan_vien!J164="","",INPUT_Du_lieu_nhan_vien!J164)</f>
        <v>Bến Tre</v>
      </c>
      <c r="N163" s="94" t="str">
        <f>IF(INPUT_Du_lieu_nhan_vien!O164="","",INPUT_Du_lieu_nhan_vien!O164)</f>
        <v>cahtn@topica.edu.vn</v>
      </c>
      <c r="O163" s="96" t="str">
        <f>IF(INPUT_Du_lieu_nhan_vien!S164="","",INPUT_Du_lieu_nhan_vien!S164)</f>
        <v xml:space="preserve">110b, Ấp 6, Xã Tân Thạch, Huyện Châu Thành, Tỉnh Bến Tre </v>
      </c>
      <c r="P163" s="94" t="str">
        <f>IF(INPUT_Du_lieu_nhan_vien!P164="","",INPUT_Du_lieu_nhan_vien!P164)</f>
        <v/>
      </c>
      <c r="Q163" s="97" t="str">
        <f>IF(INPUT_Du_lieu_nhan_vien!Q164="","",INPUT_Du_lieu_nhan_vien!Q164)</f>
        <v>0977 464 283</v>
      </c>
      <c r="R163" s="96" t="str">
        <f>IF(INPUT_Du_lieu_nhan_vien!U164="","",INPUT_Du_lieu_nhan_vien!U164)</f>
        <v/>
      </c>
      <c r="S163" s="96" t="str">
        <f>IF(INPUT_Du_lieu_nhan_vien!W164="","",INPUT_Du_lieu_nhan_vien!W164)</f>
        <v/>
      </c>
      <c r="T163" s="97" t="str">
        <f>IF(INPUT_Du_lieu_nhan_vien!L164="","",INPUT_Du_lieu_nhan_vien!L164)</f>
        <v>ĐH Nông Lâm HCM</v>
      </c>
      <c r="U163" s="94" t="str">
        <f>IF(INPUT_Du_lieu_nhan_vien!K164="","",INPUT_Du_lieu_nhan_vien!K164)</f>
        <v>Đại học</v>
      </c>
      <c r="V163" s="97" t="str">
        <f>IF(INPUT_Du_lieu_nhan_vien!M164="","",INPUT_Du_lieu_nhan_vien!M164)</f>
        <v>Công nghệ Sinh học</v>
      </c>
      <c r="Y163" s="95">
        <f>IF(INPUT_Du_lieu_nhan_vien!AH164="","",INPUT_Du_lieu_nhan_vien!AH164)</f>
        <v>40070</v>
      </c>
      <c r="Z163" s="96">
        <f t="shared" si="17"/>
        <v>9</v>
      </c>
      <c r="AA163" s="96">
        <f t="shared" si="18"/>
        <v>2009</v>
      </c>
      <c r="AB163" s="95">
        <f>IF(INPUT_Du_lieu_nhan_vien!AM164="","",INPUT_Du_lieu_nhan_vien!AM164)</f>
        <v>40900</v>
      </c>
      <c r="AC163" s="96">
        <f t="shared" si="19"/>
        <v>12</v>
      </c>
      <c r="AD163" s="96">
        <f t="shared" si="20"/>
        <v>2011</v>
      </c>
      <c r="AE163" s="96" t="str">
        <f>IF(INPUT_Du_lieu_nhan_vien!AJ164="","",INPUT_Du_lieu_nhan_vien!AJ164)</f>
        <v>Nghỉ việc</v>
      </c>
    </row>
    <row r="164" spans="1:31" ht="18.75" customHeight="1" x14ac:dyDescent="0.2">
      <c r="A164" s="91">
        <v>163</v>
      </c>
      <c r="B164" s="92">
        <f>INPUT_Du_lieu_nhan_vien!A165</f>
        <v>20139</v>
      </c>
      <c r="C164" s="93" t="str">
        <f>IF(INPUT_Du_lieu_nhan_vien!B165="","",INPUT_Du_lieu_nhan_vien!B165)</f>
        <v>Trần Thế</v>
      </c>
      <c r="D164" s="93" t="str">
        <f>IF(INPUT_Du_lieu_nhan_vien!C165="","",INPUT_Du_lieu_nhan_vien!C165)</f>
        <v>Giang</v>
      </c>
      <c r="E164" s="94" t="str">
        <f>IF(INPUT_Du_lieu_nhan_vien!D165="","",INPUT_Du_lieu_nhan_vien!D165)</f>
        <v>Nam</v>
      </c>
      <c r="F164" s="95">
        <f>IF(INPUT_Du_lieu_nhan_vien!E165="","",INPUT_Du_lieu_nhan_vien!E165)</f>
        <v>30926</v>
      </c>
      <c r="G164" s="96">
        <f t="shared" si="14"/>
        <v>9</v>
      </c>
      <c r="H164" s="96">
        <f t="shared" si="15"/>
        <v>1984</v>
      </c>
      <c r="I164" s="96" t="str">
        <f>IF(INPUT_Du_lieu_nhan_vien!G165="","",INPUT_Du_lieu_nhan_vien!G165)</f>
        <v xml:space="preserve">Hà Nam </v>
      </c>
      <c r="J164" s="97" t="str">
        <f>IF(INPUT_Du_lieu_nhan_vien!H165="","",INPUT_Du_lieu_nhan_vien!H165)</f>
        <v>168054447</v>
      </c>
      <c r="K164" s="95">
        <f>IF(INPUT_Du_lieu_nhan_vien!I165="","",INPUT_Du_lieu_nhan_vien!I165)</f>
        <v>37957</v>
      </c>
      <c r="L164" s="96">
        <f t="shared" si="16"/>
        <v>12</v>
      </c>
      <c r="M164" s="96" t="str">
        <f>IF(INPUT_Du_lieu_nhan_vien!J165="","",INPUT_Du_lieu_nhan_vien!J165)</f>
        <v>Hà Nam</v>
      </c>
      <c r="N164" s="94" t="str">
        <f>IF(INPUT_Du_lieu_nhan_vien!O165="","",INPUT_Du_lieu_nhan_vien!O165)</f>
        <v>giangtt@topica.edu.vn</v>
      </c>
      <c r="O164" s="96" t="str">
        <f>IF(INPUT_Du_lieu_nhan_vien!S165="","",INPUT_Du_lieu_nhan_vien!S165)</f>
        <v xml:space="preserve">Lý Nhân, Hà Nam </v>
      </c>
      <c r="P164" s="94" t="str">
        <f>IF(INPUT_Du_lieu_nhan_vien!P165="","",INPUT_Du_lieu_nhan_vien!P165)</f>
        <v>0351 629 799</v>
      </c>
      <c r="Q164" s="97" t="str">
        <f>IF(INPUT_Du_lieu_nhan_vien!Q165="","",INPUT_Du_lieu_nhan_vien!Q165)</f>
        <v>0986 011 190</v>
      </c>
      <c r="R164" s="96" t="str">
        <f>IF(INPUT_Du_lieu_nhan_vien!U165="","",INPUT_Du_lieu_nhan_vien!U165)</f>
        <v/>
      </c>
      <c r="S164" s="96" t="str">
        <f>IF(INPUT_Du_lieu_nhan_vien!W165="","",INPUT_Du_lieu_nhan_vien!W165)</f>
        <v/>
      </c>
      <c r="T164" s="97" t="str">
        <f>IF(INPUT_Du_lieu_nhan_vien!L165="","",INPUT_Du_lieu_nhan_vien!L165)</f>
        <v>Viện ĐH Mở Hà Nội</v>
      </c>
      <c r="U164" s="94" t="str">
        <f>IF(INPUT_Du_lieu_nhan_vien!K165="","",INPUT_Du_lieu_nhan_vien!K165)</f>
        <v>Đại học</v>
      </c>
      <c r="V164" s="97" t="str">
        <f>IF(INPUT_Du_lieu_nhan_vien!M165="","",INPUT_Du_lieu_nhan_vien!M165)</f>
        <v>Tin học quản lý</v>
      </c>
      <c r="Y164" s="95">
        <f>IF(INPUT_Du_lieu_nhan_vien!AH165="","",INPUT_Du_lieu_nhan_vien!AH165)</f>
        <v>40072</v>
      </c>
      <c r="Z164" s="96">
        <f t="shared" si="17"/>
        <v>9</v>
      </c>
      <c r="AA164" s="96">
        <f t="shared" si="18"/>
        <v>2009</v>
      </c>
      <c r="AB164" s="95" t="str">
        <f>IF(INPUT_Du_lieu_nhan_vien!AM165="","",INPUT_Du_lieu_nhan_vien!AM165)</f>
        <v/>
      </c>
      <c r="AC164" s="96" t="str">
        <f t="shared" si="19"/>
        <v/>
      </c>
      <c r="AD164" s="96" t="str">
        <f t="shared" si="20"/>
        <v/>
      </c>
      <c r="AE164" s="96" t="str">
        <f>IF(INPUT_Du_lieu_nhan_vien!AJ165="","",INPUT_Du_lieu_nhan_vien!AJ165)</f>
        <v>Chính thức</v>
      </c>
    </row>
    <row r="165" spans="1:31" ht="18.75" customHeight="1" x14ac:dyDescent="0.2">
      <c r="A165" s="91">
        <v>164</v>
      </c>
      <c r="B165" s="92">
        <f>INPUT_Du_lieu_nhan_vien!A166</f>
        <v>20140</v>
      </c>
      <c r="C165" s="93" t="str">
        <f>IF(INPUT_Du_lieu_nhan_vien!B166="","",INPUT_Du_lieu_nhan_vien!B166)</f>
        <v>Lương Thị Thu</v>
      </c>
      <c r="D165" s="93" t="str">
        <f>IF(INPUT_Du_lieu_nhan_vien!C166="","",INPUT_Du_lieu_nhan_vien!C166)</f>
        <v>Hường</v>
      </c>
      <c r="E165" s="94" t="str">
        <f>IF(INPUT_Du_lieu_nhan_vien!D166="","",INPUT_Du_lieu_nhan_vien!D166)</f>
        <v>Nữ</v>
      </c>
      <c r="F165" s="95">
        <f>IF(INPUT_Du_lieu_nhan_vien!E166="","",INPUT_Du_lieu_nhan_vien!E166)</f>
        <v>29518</v>
      </c>
      <c r="G165" s="96">
        <f t="shared" si="14"/>
        <v>10</v>
      </c>
      <c r="H165" s="96">
        <f t="shared" si="15"/>
        <v>1980</v>
      </c>
      <c r="I165" s="96" t="str">
        <f>IF(INPUT_Du_lieu_nhan_vien!G166="","",INPUT_Du_lieu_nhan_vien!G166)</f>
        <v xml:space="preserve">Hà Nội </v>
      </c>
      <c r="J165" s="97" t="str">
        <f>IF(INPUT_Du_lieu_nhan_vien!H166="","",INPUT_Du_lieu_nhan_vien!H166)</f>
        <v>012099809</v>
      </c>
      <c r="K165" s="95">
        <f>IF(INPUT_Du_lieu_nhan_vien!I166="","",INPUT_Du_lieu_nhan_vien!I166)</f>
        <v>35849</v>
      </c>
      <c r="L165" s="96">
        <f t="shared" si="16"/>
        <v>2</v>
      </c>
      <c r="M165" s="96" t="str">
        <f>IF(INPUT_Du_lieu_nhan_vien!J166="","",INPUT_Du_lieu_nhan_vien!J166)</f>
        <v/>
      </c>
      <c r="N165" s="94" t="str">
        <f>IF(INPUT_Du_lieu_nhan_vien!O166="","",INPUT_Du_lieu_nhan_vien!O166)</f>
        <v/>
      </c>
      <c r="O165" s="96" t="str">
        <f>IF(INPUT_Du_lieu_nhan_vien!S166="","",INPUT_Du_lieu_nhan_vien!S166)</f>
        <v xml:space="preserve">P202, G1, TT Xí nghiệp khảo sát thiết kế
giao thông 2, Trung Liệt </v>
      </c>
      <c r="P165" s="94" t="str">
        <f>IF(INPUT_Du_lieu_nhan_vien!P166="","",INPUT_Du_lieu_nhan_vien!P166)</f>
        <v/>
      </c>
      <c r="Q165" s="97" t="str">
        <f>IF(INPUT_Du_lieu_nhan_vien!Q166="","",INPUT_Du_lieu_nhan_vien!Q166)</f>
        <v/>
      </c>
      <c r="R165" s="96" t="str">
        <f>IF(INPUT_Du_lieu_nhan_vien!U166="","",INPUT_Du_lieu_nhan_vien!U166)</f>
        <v/>
      </c>
      <c r="S165" s="96" t="str">
        <f>IF(INPUT_Du_lieu_nhan_vien!W166="","",INPUT_Du_lieu_nhan_vien!W166)</f>
        <v/>
      </c>
      <c r="T165" s="97" t="str">
        <f>IF(INPUT_Du_lieu_nhan_vien!L166="","",INPUT_Du_lieu_nhan_vien!L166)</f>
        <v>ĐH Ngoại Thương</v>
      </c>
      <c r="U165" s="94" t="str">
        <f>IF(INPUT_Du_lieu_nhan_vien!K166="","",INPUT_Du_lieu_nhan_vien!K166)</f>
        <v>Đại học</v>
      </c>
      <c r="V165" s="97" t="str">
        <f>IF(INPUT_Du_lieu_nhan_vien!M166="","",INPUT_Du_lieu_nhan_vien!M166)</f>
        <v/>
      </c>
      <c r="Y165" s="95" t="str">
        <f>IF(INPUT_Du_lieu_nhan_vien!AH166="","",INPUT_Du_lieu_nhan_vien!AH166)</f>
        <v/>
      </c>
      <c r="Z165" s="96" t="str">
        <f t="shared" si="17"/>
        <v/>
      </c>
      <c r="AA165" s="96" t="str">
        <f t="shared" si="18"/>
        <v/>
      </c>
      <c r="AB165" s="95" t="str">
        <f>IF(INPUT_Du_lieu_nhan_vien!AM166="","",INPUT_Du_lieu_nhan_vien!AM166)</f>
        <v/>
      </c>
      <c r="AC165" s="96" t="str">
        <f t="shared" si="19"/>
        <v/>
      </c>
      <c r="AD165" s="96" t="str">
        <f t="shared" si="20"/>
        <v/>
      </c>
      <c r="AE165" s="96" t="str">
        <f>IF(INPUT_Du_lieu_nhan_vien!AJ166="","",INPUT_Du_lieu_nhan_vien!AJ166)</f>
        <v>Nghỉ việc</v>
      </c>
    </row>
    <row r="166" spans="1:31" ht="18.75" customHeight="1" x14ac:dyDescent="0.2">
      <c r="A166" s="91">
        <v>165</v>
      </c>
      <c r="B166" s="92">
        <f>INPUT_Du_lieu_nhan_vien!A167</f>
        <v>20141</v>
      </c>
      <c r="C166" s="93" t="str">
        <f>IF(INPUT_Du_lieu_nhan_vien!B167="","",INPUT_Du_lieu_nhan_vien!B167)</f>
        <v>Nguyễn Thị</v>
      </c>
      <c r="D166" s="93" t="str">
        <f>IF(INPUT_Du_lieu_nhan_vien!C167="","",INPUT_Du_lieu_nhan_vien!C167)</f>
        <v>Huệ</v>
      </c>
      <c r="E166" s="94" t="str">
        <f>IF(INPUT_Du_lieu_nhan_vien!D167="","",INPUT_Du_lieu_nhan_vien!D167)</f>
        <v>Nữ</v>
      </c>
      <c r="F166" s="95">
        <f>IF(INPUT_Du_lieu_nhan_vien!E167="","",INPUT_Du_lieu_nhan_vien!E167)</f>
        <v>31651</v>
      </c>
      <c r="G166" s="96">
        <f t="shared" si="14"/>
        <v>8</v>
      </c>
      <c r="H166" s="96">
        <f t="shared" si="15"/>
        <v>1986</v>
      </c>
      <c r="I166" s="96" t="str">
        <f>IF(INPUT_Du_lieu_nhan_vien!G167="","",INPUT_Du_lieu_nhan_vien!G167)</f>
        <v xml:space="preserve">Hải Dương </v>
      </c>
      <c r="J166" s="97" t="str">
        <f>IF(INPUT_Du_lieu_nhan_vien!H167="","",INPUT_Du_lieu_nhan_vien!H167)</f>
        <v>271633824</v>
      </c>
      <c r="K166" s="95">
        <f>IF(INPUT_Du_lieu_nhan_vien!I167="","",INPUT_Du_lieu_nhan_vien!I167)</f>
        <v>36711</v>
      </c>
      <c r="L166" s="96">
        <f t="shared" si="16"/>
        <v>7</v>
      </c>
      <c r="M166" s="96" t="str">
        <f>IF(INPUT_Du_lieu_nhan_vien!J167="","",INPUT_Du_lieu_nhan_vien!J167)</f>
        <v>Đồng Nai</v>
      </c>
      <c r="N166" s="94" t="str">
        <f>IF(INPUT_Du_lieu_nhan_vien!O167="","",INPUT_Du_lieu_nhan_vien!O167)</f>
        <v>huent@topica.edu.vn</v>
      </c>
      <c r="O166" s="96" t="str">
        <f>IF(INPUT_Du_lieu_nhan_vien!S167="","",INPUT_Du_lieu_nhan_vien!S167)</f>
        <v xml:space="preserve">443, Ấp 10, Sông Ray, Cẩm Mỹ Đồng Nai </v>
      </c>
      <c r="P166" s="94" t="str">
        <f>IF(INPUT_Du_lieu_nhan_vien!P167="","",INPUT_Du_lieu_nhan_vien!P167)</f>
        <v/>
      </c>
      <c r="Q166" s="97" t="str">
        <f>IF(INPUT_Du_lieu_nhan_vien!Q167="","",INPUT_Du_lieu_nhan_vien!Q167)</f>
        <v>0903 617 847</v>
      </c>
      <c r="R166" s="96" t="str">
        <f>IF(INPUT_Du_lieu_nhan_vien!U167="","",INPUT_Du_lieu_nhan_vien!U167)</f>
        <v/>
      </c>
      <c r="S166" s="96" t="str">
        <f>IF(INPUT_Du_lieu_nhan_vien!W167="","",INPUT_Du_lieu_nhan_vien!W167)</f>
        <v/>
      </c>
      <c r="T166" s="97" t="str">
        <f>IF(INPUT_Du_lieu_nhan_vien!L167="","",INPUT_Du_lieu_nhan_vien!L167)</f>
        <v>ĐH Khoa Học Xã Hội &amp; Nhân Văn HCM</v>
      </c>
      <c r="U166" s="94" t="str">
        <f>IF(INPUT_Du_lieu_nhan_vien!K167="","",INPUT_Du_lieu_nhan_vien!K167)</f>
        <v>Đại học</v>
      </c>
      <c r="V166" s="97" t="str">
        <f>IF(INPUT_Du_lieu_nhan_vien!M167="","",INPUT_Du_lieu_nhan_vien!M167)</f>
        <v/>
      </c>
      <c r="Y166" s="95">
        <f>IF(INPUT_Du_lieu_nhan_vien!AH167="","",INPUT_Du_lieu_nhan_vien!AH167)</f>
        <v>40084</v>
      </c>
      <c r="Z166" s="96">
        <f t="shared" si="17"/>
        <v>9</v>
      </c>
      <c r="AA166" s="96">
        <f t="shared" si="18"/>
        <v>2009</v>
      </c>
      <c r="AB166" s="95">
        <f>IF(INPUT_Du_lieu_nhan_vien!AM167="","",INPUT_Du_lieu_nhan_vien!AM167)</f>
        <v>40644</v>
      </c>
      <c r="AC166" s="96">
        <f t="shared" si="19"/>
        <v>4</v>
      </c>
      <c r="AD166" s="96">
        <f t="shared" si="20"/>
        <v>2011</v>
      </c>
      <c r="AE166" s="96" t="str">
        <f>IF(INPUT_Du_lieu_nhan_vien!AJ167="","",INPUT_Du_lieu_nhan_vien!AJ167)</f>
        <v>Nghỉ việc</v>
      </c>
    </row>
    <row r="167" spans="1:31" ht="18.75" customHeight="1" x14ac:dyDescent="0.2">
      <c r="A167" s="91">
        <v>166</v>
      </c>
      <c r="B167" s="92">
        <f>INPUT_Du_lieu_nhan_vien!A168</f>
        <v>20142</v>
      </c>
      <c r="C167" s="93" t="str">
        <f>IF(INPUT_Du_lieu_nhan_vien!B168="","",INPUT_Du_lieu_nhan_vien!B168)</f>
        <v>Dương Thị Thúy</v>
      </c>
      <c r="D167" s="93" t="str">
        <f>IF(INPUT_Du_lieu_nhan_vien!C168="","",INPUT_Du_lieu_nhan_vien!C168)</f>
        <v>Ân</v>
      </c>
      <c r="E167" s="94" t="str">
        <f>IF(INPUT_Du_lieu_nhan_vien!D168="","",INPUT_Du_lieu_nhan_vien!D168)</f>
        <v>Nữ</v>
      </c>
      <c r="F167" s="95">
        <f>IF(INPUT_Du_lieu_nhan_vien!E168="","",INPUT_Du_lieu_nhan_vien!E168)</f>
        <v>30922</v>
      </c>
      <c r="G167" s="96">
        <f t="shared" si="14"/>
        <v>8</v>
      </c>
      <c r="H167" s="96">
        <f t="shared" si="15"/>
        <v>1984</v>
      </c>
      <c r="I167" s="96" t="str">
        <f>IF(INPUT_Du_lieu_nhan_vien!G168="","",INPUT_Du_lieu_nhan_vien!G168)</f>
        <v xml:space="preserve">Sóc Trăng </v>
      </c>
      <c r="J167" s="97" t="str">
        <f>IF(INPUT_Du_lieu_nhan_vien!H168="","",INPUT_Du_lieu_nhan_vien!H168)</f>
        <v>365464439</v>
      </c>
      <c r="K167" s="95">
        <f>IF(INPUT_Du_lieu_nhan_vien!I168="","",INPUT_Du_lieu_nhan_vien!I168)</f>
        <v>38413</v>
      </c>
      <c r="L167" s="96">
        <f t="shared" si="16"/>
        <v>3</v>
      </c>
      <c r="M167" s="96" t="str">
        <f>IF(INPUT_Du_lieu_nhan_vien!J168="","",INPUT_Du_lieu_nhan_vien!J168)</f>
        <v>CA Sóc Trăng</v>
      </c>
      <c r="N167" s="94" t="str">
        <f>IF(INPUT_Du_lieu_nhan_vien!O168="","",INPUT_Du_lieu_nhan_vien!O168)</f>
        <v/>
      </c>
      <c r="O167" s="96" t="str">
        <f>IF(INPUT_Du_lieu_nhan_vien!S168="","",INPUT_Du_lieu_nhan_vien!S168)</f>
        <v xml:space="preserve">80 Thiều Văn Trỗi, Ấp An Định,
 TT Kế Sách, Sóc Trăng </v>
      </c>
      <c r="P167" s="94" t="str">
        <f>IF(INPUT_Du_lieu_nhan_vien!P168="","",INPUT_Du_lieu_nhan_vien!P168)</f>
        <v/>
      </c>
      <c r="Q167" s="97" t="str">
        <f>IF(INPUT_Du_lieu_nhan_vien!Q168="","",INPUT_Du_lieu_nhan_vien!Q168)</f>
        <v>0939 029 087</v>
      </c>
      <c r="R167" s="96" t="str">
        <f>IF(INPUT_Du_lieu_nhan_vien!U168="","",INPUT_Du_lieu_nhan_vien!U168)</f>
        <v/>
      </c>
      <c r="S167" s="96" t="str">
        <f>IF(INPUT_Du_lieu_nhan_vien!W168="","",INPUT_Du_lieu_nhan_vien!W168)</f>
        <v/>
      </c>
      <c r="T167" s="97" t="str">
        <f>IF(INPUT_Du_lieu_nhan_vien!L168="","",INPUT_Du_lieu_nhan_vien!L168)</f>
        <v>ĐH Cần Thơ</v>
      </c>
      <c r="U167" s="94" t="str">
        <f>IF(INPUT_Du_lieu_nhan_vien!K168="","",INPUT_Du_lieu_nhan_vien!K168)</f>
        <v>Đại học</v>
      </c>
      <c r="V167" s="97" t="str">
        <f>IF(INPUT_Du_lieu_nhan_vien!M168="","",INPUT_Du_lieu_nhan_vien!M168)</f>
        <v/>
      </c>
      <c r="Y167" s="95" t="str">
        <f>IF(INPUT_Du_lieu_nhan_vien!AH168="","",INPUT_Du_lieu_nhan_vien!AH168)</f>
        <v/>
      </c>
      <c r="Z167" s="96" t="str">
        <f t="shared" si="17"/>
        <v/>
      </c>
      <c r="AA167" s="96" t="str">
        <f t="shared" si="18"/>
        <v/>
      </c>
      <c r="AB167" s="95">
        <f>IF(INPUT_Du_lieu_nhan_vien!AM168="","",INPUT_Du_lieu_nhan_vien!AM168)</f>
        <v>40364</v>
      </c>
      <c r="AC167" s="96">
        <f t="shared" si="19"/>
        <v>7</v>
      </c>
      <c r="AD167" s="96">
        <f t="shared" si="20"/>
        <v>2010</v>
      </c>
      <c r="AE167" s="96" t="str">
        <f>IF(INPUT_Du_lieu_nhan_vien!AJ168="","",INPUT_Du_lieu_nhan_vien!AJ168)</f>
        <v>Nghỉ việc</v>
      </c>
    </row>
    <row r="168" spans="1:31" ht="18.75" customHeight="1" x14ac:dyDescent="0.2">
      <c r="A168" s="91">
        <v>167</v>
      </c>
      <c r="B168" s="92">
        <f>INPUT_Du_lieu_nhan_vien!A169</f>
        <v>20143</v>
      </c>
      <c r="C168" s="93" t="str">
        <f>IF(INPUT_Du_lieu_nhan_vien!B169="","",INPUT_Du_lieu_nhan_vien!B169)</f>
        <v>Nguyễn Thị</v>
      </c>
      <c r="D168" s="93" t="str">
        <f>IF(INPUT_Du_lieu_nhan_vien!C169="","",INPUT_Du_lieu_nhan_vien!C169)</f>
        <v>Thiêm</v>
      </c>
      <c r="E168" s="94" t="str">
        <f>IF(INPUT_Du_lieu_nhan_vien!D169="","",INPUT_Du_lieu_nhan_vien!D169)</f>
        <v>Nữ</v>
      </c>
      <c r="F168" s="95">
        <f>IF(INPUT_Du_lieu_nhan_vien!E169="","",INPUT_Du_lieu_nhan_vien!E169)</f>
        <v>31634</v>
      </c>
      <c r="G168" s="96">
        <f t="shared" si="14"/>
        <v>8</v>
      </c>
      <c r="H168" s="96">
        <f t="shared" si="15"/>
        <v>1986</v>
      </c>
      <c r="I168" s="96" t="str">
        <f>IF(INPUT_Du_lieu_nhan_vien!G169="","",INPUT_Du_lieu_nhan_vien!G169)</f>
        <v xml:space="preserve">Bắc Ninh </v>
      </c>
      <c r="J168" s="97" t="str">
        <f>IF(INPUT_Du_lieu_nhan_vien!H169="","",INPUT_Du_lieu_nhan_vien!H169)</f>
        <v>125238992</v>
      </c>
      <c r="K168" s="95">
        <f>IF(INPUT_Du_lieu_nhan_vien!I169="","",INPUT_Du_lieu_nhan_vien!I169)</f>
        <v>37828</v>
      </c>
      <c r="L168" s="96">
        <f t="shared" si="16"/>
        <v>7</v>
      </c>
      <c r="M168" s="96" t="str">
        <f>IF(INPUT_Du_lieu_nhan_vien!J169="","",INPUT_Du_lieu_nhan_vien!J169)</f>
        <v>CA. Bắc Ninh</v>
      </c>
      <c r="N168" s="94" t="str">
        <f>IF(INPUT_Du_lieu_nhan_vien!O169="","",INPUT_Du_lieu_nhan_vien!O169)</f>
        <v>thiemnt@topica.edu.vn</v>
      </c>
      <c r="O168" s="96" t="str">
        <f>IF(INPUT_Du_lieu_nhan_vien!S169="","",INPUT_Du_lieu_nhan_vien!S169)</f>
        <v xml:space="preserve">Số Nhà 47, Ngọc Khánh, Quận Ba Đình, Hà Nội. </v>
      </c>
      <c r="P168" s="94" t="str">
        <f>IF(INPUT_Du_lieu_nhan_vien!P169="","",INPUT_Du_lieu_nhan_vien!P169)</f>
        <v/>
      </c>
      <c r="Q168" s="97" t="str">
        <f>IF(INPUT_Du_lieu_nhan_vien!Q169="","",INPUT_Du_lieu_nhan_vien!Q169)</f>
        <v>0972 973 123</v>
      </c>
      <c r="R168" s="96" t="str">
        <f>IF(INPUT_Du_lieu_nhan_vien!U169="","",INPUT_Du_lieu_nhan_vien!U169)</f>
        <v/>
      </c>
      <c r="S168" s="96" t="str">
        <f>IF(INPUT_Du_lieu_nhan_vien!W169="","",INPUT_Du_lieu_nhan_vien!W169)</f>
        <v/>
      </c>
      <c r="T168" s="97" t="str">
        <f>IF(INPUT_Du_lieu_nhan_vien!L169="","",INPUT_Du_lieu_nhan_vien!L169)</f>
        <v>ĐH Kinh doanh và Công nghệ</v>
      </c>
      <c r="U168" s="94" t="str">
        <f>IF(INPUT_Du_lieu_nhan_vien!K169="","",INPUT_Du_lieu_nhan_vien!K169)</f>
        <v>Đại học</v>
      </c>
      <c r="V168" s="97" t="str">
        <f>IF(INPUT_Du_lieu_nhan_vien!M169="","",INPUT_Du_lieu_nhan_vien!M169)</f>
        <v/>
      </c>
      <c r="Y168" s="95" t="str">
        <f>IF(INPUT_Du_lieu_nhan_vien!AH169="","",INPUT_Du_lieu_nhan_vien!AH169)</f>
        <v/>
      </c>
      <c r="Z168" s="96" t="str">
        <f t="shared" si="17"/>
        <v/>
      </c>
      <c r="AA168" s="96" t="str">
        <f t="shared" si="18"/>
        <v/>
      </c>
      <c r="AB168" s="95" t="str">
        <f>IF(INPUT_Du_lieu_nhan_vien!AM169="","",INPUT_Du_lieu_nhan_vien!AM169)</f>
        <v/>
      </c>
      <c r="AC168" s="96" t="str">
        <f t="shared" si="19"/>
        <v/>
      </c>
      <c r="AD168" s="96" t="str">
        <f t="shared" si="20"/>
        <v/>
      </c>
      <c r="AE168" s="96" t="str">
        <f>IF(INPUT_Du_lieu_nhan_vien!AJ169="","",INPUT_Du_lieu_nhan_vien!AJ169)</f>
        <v>Nghỉ việc</v>
      </c>
    </row>
    <row r="169" spans="1:31" ht="18.75" customHeight="1" x14ac:dyDescent="0.2">
      <c r="A169" s="91">
        <v>168</v>
      </c>
      <c r="B169" s="92">
        <f>INPUT_Du_lieu_nhan_vien!A170</f>
        <v>20144</v>
      </c>
      <c r="C169" s="93" t="str">
        <f>IF(INPUT_Du_lieu_nhan_vien!B170="","",INPUT_Du_lieu_nhan_vien!B170)</f>
        <v>Nguyễn Thùy</v>
      </c>
      <c r="D169" s="93" t="str">
        <f>IF(INPUT_Du_lieu_nhan_vien!C170="","",INPUT_Du_lieu_nhan_vien!C170)</f>
        <v>Dung</v>
      </c>
      <c r="E169" s="94" t="str">
        <f>IF(INPUT_Du_lieu_nhan_vien!D170="","",INPUT_Du_lieu_nhan_vien!D170)</f>
        <v>Nữ</v>
      </c>
      <c r="F169" s="95">
        <f>IF(INPUT_Du_lieu_nhan_vien!E170="","",INPUT_Du_lieu_nhan_vien!E170)</f>
        <v>31805</v>
      </c>
      <c r="G169" s="96">
        <f t="shared" si="14"/>
        <v>1</v>
      </c>
      <c r="H169" s="96">
        <f t="shared" si="15"/>
        <v>1987</v>
      </c>
      <c r="I169" s="96" t="str">
        <f>IF(INPUT_Du_lieu_nhan_vien!G170="","",INPUT_Du_lieu_nhan_vien!G170)</f>
        <v xml:space="preserve">Hà Nội </v>
      </c>
      <c r="J169" s="97" t="str">
        <f>IF(INPUT_Du_lieu_nhan_vien!H170="","",INPUT_Du_lieu_nhan_vien!H170)</f>
        <v>063195053</v>
      </c>
      <c r="K169" s="95">
        <f>IF(INPUT_Du_lieu_nhan_vien!I170="","",INPUT_Du_lieu_nhan_vien!I170)</f>
        <v>38173</v>
      </c>
      <c r="L169" s="96">
        <f t="shared" si="16"/>
        <v>7</v>
      </c>
      <c r="M169" s="96" t="str">
        <f>IF(INPUT_Du_lieu_nhan_vien!J170="","",INPUT_Du_lieu_nhan_vien!J170)</f>
        <v>Hà Nội</v>
      </c>
      <c r="N169" s="94" t="str">
        <f>IF(INPUT_Du_lieu_nhan_vien!O170="","",INPUT_Du_lieu_nhan_vien!O170)</f>
        <v>dungnt2@topica.edu.vn</v>
      </c>
      <c r="O169" s="96" t="str">
        <f>IF(INPUT_Du_lieu_nhan_vien!S170="","",INPUT_Du_lieu_nhan_vien!S170)</f>
        <v xml:space="preserve">Nhà 12, Ngõ 181, Trường Chinh, Hà Nội </v>
      </c>
      <c r="P169" s="94" t="str">
        <f>IF(INPUT_Du_lieu_nhan_vien!P170="","",INPUT_Du_lieu_nhan_vien!P170)</f>
        <v/>
      </c>
      <c r="Q169" s="97" t="str">
        <f>IF(INPUT_Du_lieu_nhan_vien!Q170="","",INPUT_Du_lieu_nhan_vien!Q170)</f>
        <v>0915 369 900</v>
      </c>
      <c r="R169" s="96" t="str">
        <f>IF(INPUT_Du_lieu_nhan_vien!U170="","",INPUT_Du_lieu_nhan_vien!U170)</f>
        <v/>
      </c>
      <c r="S169" s="96" t="str">
        <f>IF(INPUT_Du_lieu_nhan_vien!W170="","",INPUT_Du_lieu_nhan_vien!W170)</f>
        <v/>
      </c>
      <c r="T169" s="97" t="str">
        <f>IF(INPUT_Du_lieu_nhan_vien!L170="","",INPUT_Du_lieu_nhan_vien!L170)</f>
        <v>HV Công nghệ Bưu chính Viễn thông</v>
      </c>
      <c r="U169" s="94" t="str">
        <f>IF(INPUT_Du_lieu_nhan_vien!K170="","",INPUT_Du_lieu_nhan_vien!K170)</f>
        <v>Đại học</v>
      </c>
      <c r="V169" s="97" t="str">
        <f>IF(INPUT_Du_lieu_nhan_vien!M170="","",INPUT_Du_lieu_nhan_vien!M170)</f>
        <v>Quản trị kinh doanh</v>
      </c>
      <c r="Y169" s="95">
        <f>IF(INPUT_Du_lieu_nhan_vien!AH170="","",INPUT_Du_lieu_nhan_vien!AH170)</f>
        <v>40087</v>
      </c>
      <c r="Z169" s="96">
        <f t="shared" si="17"/>
        <v>10</v>
      </c>
      <c r="AA169" s="96">
        <f t="shared" si="18"/>
        <v>2009</v>
      </c>
      <c r="AB169" s="95" t="str">
        <f>IF(INPUT_Du_lieu_nhan_vien!AM170="","",INPUT_Du_lieu_nhan_vien!AM170)</f>
        <v/>
      </c>
      <c r="AC169" s="96" t="str">
        <f t="shared" si="19"/>
        <v/>
      </c>
      <c r="AD169" s="96" t="str">
        <f t="shared" si="20"/>
        <v/>
      </c>
      <c r="AE169" s="96" t="str">
        <f>IF(INPUT_Du_lieu_nhan_vien!AJ170="","",INPUT_Du_lieu_nhan_vien!AJ170)</f>
        <v>Chính thức</v>
      </c>
    </row>
    <row r="170" spans="1:31" ht="18.75" customHeight="1" x14ac:dyDescent="0.2">
      <c r="A170" s="91">
        <v>169</v>
      </c>
      <c r="B170" s="92">
        <f>INPUT_Du_lieu_nhan_vien!A171</f>
        <v>20145</v>
      </c>
      <c r="C170" s="93" t="str">
        <f>IF(INPUT_Du_lieu_nhan_vien!B171="","",INPUT_Du_lieu_nhan_vien!B171)</f>
        <v>Trần Minh</v>
      </c>
      <c r="D170" s="93" t="str">
        <f>IF(INPUT_Du_lieu_nhan_vien!C171="","",INPUT_Du_lieu_nhan_vien!C171)</f>
        <v>Thu</v>
      </c>
      <c r="E170" s="94" t="str">
        <f>IF(INPUT_Du_lieu_nhan_vien!D171="","",INPUT_Du_lieu_nhan_vien!D171)</f>
        <v>Nữ</v>
      </c>
      <c r="F170" s="95">
        <f>IF(INPUT_Du_lieu_nhan_vien!E171="","",INPUT_Du_lieu_nhan_vien!E171)</f>
        <v>30857</v>
      </c>
      <c r="G170" s="96">
        <f t="shared" si="14"/>
        <v>6</v>
      </c>
      <c r="H170" s="96">
        <f t="shared" si="15"/>
        <v>1984</v>
      </c>
      <c r="I170" s="96" t="str">
        <f>IF(INPUT_Du_lieu_nhan_vien!G171="","",INPUT_Du_lieu_nhan_vien!G171)</f>
        <v xml:space="preserve">Hà Nội </v>
      </c>
      <c r="J170" s="97" t="str">
        <f>IF(INPUT_Du_lieu_nhan_vien!H171="","",INPUT_Du_lieu_nhan_vien!H171)</f>
        <v>012228163</v>
      </c>
      <c r="K170" s="95">
        <f>IF(INPUT_Du_lieu_nhan_vien!I171="","",INPUT_Du_lieu_nhan_vien!I171)</f>
        <v>36275</v>
      </c>
      <c r="L170" s="96">
        <f t="shared" si="16"/>
        <v>4</v>
      </c>
      <c r="M170" s="96" t="str">
        <f>IF(INPUT_Du_lieu_nhan_vien!J171="","",INPUT_Du_lieu_nhan_vien!J171)</f>
        <v>Hà Nội</v>
      </c>
      <c r="N170" s="94" t="str">
        <f>IF(INPUT_Du_lieu_nhan_vien!O171="","",INPUT_Du_lieu_nhan_vien!O171)</f>
        <v>thutm@topica.edu.vn</v>
      </c>
      <c r="O170" s="96" t="str">
        <f>IF(INPUT_Du_lieu_nhan_vien!S171="","",INPUT_Du_lieu_nhan_vien!S171)</f>
        <v xml:space="preserve">375, Hồng Hà, Hoàn Kiếm Hà Nội </v>
      </c>
      <c r="P170" s="94" t="str">
        <f>IF(INPUT_Du_lieu_nhan_vien!P171="","",INPUT_Du_lieu_nhan_vien!P171)</f>
        <v/>
      </c>
      <c r="Q170" s="97" t="str">
        <f>IF(INPUT_Du_lieu_nhan_vien!Q171="","",INPUT_Du_lieu_nhan_vien!Q171)</f>
        <v>0982415751</v>
      </c>
      <c r="R170" s="96" t="str">
        <f>IF(INPUT_Du_lieu_nhan_vien!U171="","",INPUT_Du_lieu_nhan_vien!U171)</f>
        <v/>
      </c>
      <c r="S170" s="96" t="str">
        <f>IF(INPUT_Du_lieu_nhan_vien!W171="","",INPUT_Du_lieu_nhan_vien!W171)</f>
        <v/>
      </c>
      <c r="T170" s="97" t="str">
        <f>IF(INPUT_Du_lieu_nhan_vien!L171="","",INPUT_Du_lieu_nhan_vien!L171)</f>
        <v xml:space="preserve">CĐ Du lịch Hà Nội </v>
      </c>
      <c r="U170" s="94" t="str">
        <f>IF(INPUT_Du_lieu_nhan_vien!K171="","",INPUT_Du_lieu_nhan_vien!K171)</f>
        <v>Cao đẳng</v>
      </c>
      <c r="V170" s="97" t="str">
        <f>IF(INPUT_Du_lieu_nhan_vien!M171="","",INPUT_Du_lieu_nhan_vien!M171)</f>
        <v/>
      </c>
      <c r="Y170" s="95">
        <f>IF(INPUT_Du_lieu_nhan_vien!AH171="","",INPUT_Du_lieu_nhan_vien!AH171)</f>
        <v>40087</v>
      </c>
      <c r="Z170" s="96">
        <f t="shared" si="17"/>
        <v>10</v>
      </c>
      <c r="AA170" s="96">
        <f t="shared" si="18"/>
        <v>2009</v>
      </c>
      <c r="AB170" s="95" t="str">
        <f>IF(INPUT_Du_lieu_nhan_vien!AM171="","",INPUT_Du_lieu_nhan_vien!AM171)</f>
        <v/>
      </c>
      <c r="AC170" s="96" t="str">
        <f t="shared" si="19"/>
        <v/>
      </c>
      <c r="AD170" s="96" t="str">
        <f t="shared" si="20"/>
        <v/>
      </c>
      <c r="AE170" s="96" t="str">
        <f>IF(INPUT_Du_lieu_nhan_vien!AJ171="","",INPUT_Du_lieu_nhan_vien!AJ171)</f>
        <v>Chính thức</v>
      </c>
    </row>
    <row r="171" spans="1:31" ht="18.75" customHeight="1" x14ac:dyDescent="0.2">
      <c r="A171" s="91">
        <v>170</v>
      </c>
      <c r="B171" s="92">
        <f>INPUT_Du_lieu_nhan_vien!A172</f>
        <v>20146</v>
      </c>
      <c r="C171" s="93" t="str">
        <f>IF(INPUT_Du_lieu_nhan_vien!B172="","",INPUT_Du_lieu_nhan_vien!B172)</f>
        <v>Phạm Minh</v>
      </c>
      <c r="D171" s="93" t="str">
        <f>IF(INPUT_Du_lieu_nhan_vien!C172="","",INPUT_Du_lieu_nhan_vien!C172)</f>
        <v>Tâm</v>
      </c>
      <c r="E171" s="94" t="str">
        <f>IF(INPUT_Du_lieu_nhan_vien!D172="","",INPUT_Du_lieu_nhan_vien!D172)</f>
        <v>Nữ</v>
      </c>
      <c r="F171" s="95" t="str">
        <f>IF(INPUT_Du_lieu_nhan_vien!E172="","",INPUT_Du_lieu_nhan_vien!E172)</f>
        <v/>
      </c>
      <c r="G171" s="96" t="str">
        <f t="shared" si="14"/>
        <v/>
      </c>
      <c r="H171" s="96" t="str">
        <f t="shared" si="15"/>
        <v/>
      </c>
      <c r="I171" s="96" t="str">
        <f>IF(INPUT_Du_lieu_nhan_vien!G172="","",INPUT_Du_lieu_nhan_vien!G172)</f>
        <v xml:space="preserve"> </v>
      </c>
      <c r="J171" s="97" t="str">
        <f>IF(INPUT_Du_lieu_nhan_vien!H172="","",INPUT_Du_lieu_nhan_vien!H172)</f>
        <v/>
      </c>
      <c r="K171" s="95" t="str">
        <f>IF(INPUT_Du_lieu_nhan_vien!I172="","",INPUT_Du_lieu_nhan_vien!I172)</f>
        <v/>
      </c>
      <c r="L171" s="96" t="str">
        <f t="shared" si="16"/>
        <v/>
      </c>
      <c r="M171" s="96" t="str">
        <f>IF(INPUT_Du_lieu_nhan_vien!J172="","",INPUT_Du_lieu_nhan_vien!J172)</f>
        <v/>
      </c>
      <c r="N171" s="94" t="str">
        <f>IF(INPUT_Du_lieu_nhan_vien!O172="","",INPUT_Du_lieu_nhan_vien!O172)</f>
        <v/>
      </c>
      <c r="O171" s="96" t="str">
        <f>IF(INPUT_Du_lieu_nhan_vien!S172="","",INPUT_Du_lieu_nhan_vien!S172)</f>
        <v xml:space="preserve"> </v>
      </c>
      <c r="P171" s="94" t="str">
        <f>IF(INPUT_Du_lieu_nhan_vien!P172="","",INPUT_Du_lieu_nhan_vien!P172)</f>
        <v/>
      </c>
      <c r="Q171" s="97" t="str">
        <f>IF(INPUT_Du_lieu_nhan_vien!Q172="","",INPUT_Du_lieu_nhan_vien!Q172)</f>
        <v/>
      </c>
      <c r="R171" s="96" t="str">
        <f>IF(INPUT_Du_lieu_nhan_vien!U172="","",INPUT_Du_lieu_nhan_vien!U172)</f>
        <v/>
      </c>
      <c r="S171" s="96" t="str">
        <f>IF(INPUT_Du_lieu_nhan_vien!W172="","",INPUT_Du_lieu_nhan_vien!W172)</f>
        <v/>
      </c>
      <c r="T171" s="97" t="str">
        <f>IF(INPUT_Du_lieu_nhan_vien!L172="","",INPUT_Du_lieu_nhan_vien!L172)</f>
        <v/>
      </c>
      <c r="U171" s="94" t="str">
        <f>IF(INPUT_Du_lieu_nhan_vien!K172="","",INPUT_Du_lieu_nhan_vien!K172)</f>
        <v>Đại học</v>
      </c>
      <c r="V171" s="97" t="str">
        <f>IF(INPUT_Du_lieu_nhan_vien!M172="","",INPUT_Du_lieu_nhan_vien!M172)</f>
        <v/>
      </c>
      <c r="Y171" s="95" t="str">
        <f>IF(INPUT_Du_lieu_nhan_vien!AH172="","",INPUT_Du_lieu_nhan_vien!AH172)</f>
        <v/>
      </c>
      <c r="Z171" s="96" t="str">
        <f t="shared" si="17"/>
        <v/>
      </c>
      <c r="AA171" s="96" t="str">
        <f t="shared" si="18"/>
        <v/>
      </c>
      <c r="AB171" s="95" t="str">
        <f>IF(INPUT_Du_lieu_nhan_vien!AM172="","",INPUT_Du_lieu_nhan_vien!AM172)</f>
        <v/>
      </c>
      <c r="AC171" s="96" t="str">
        <f t="shared" si="19"/>
        <v/>
      </c>
      <c r="AD171" s="96" t="str">
        <f t="shared" si="20"/>
        <v/>
      </c>
      <c r="AE171" s="96" t="str">
        <f>IF(INPUT_Du_lieu_nhan_vien!AJ172="","",INPUT_Du_lieu_nhan_vien!AJ172)</f>
        <v>Nghỉ việc</v>
      </c>
    </row>
    <row r="172" spans="1:31" ht="18.75" customHeight="1" x14ac:dyDescent="0.2">
      <c r="A172" s="91">
        <v>171</v>
      </c>
      <c r="B172" s="92">
        <f>INPUT_Du_lieu_nhan_vien!A173</f>
        <v>20147</v>
      </c>
      <c r="C172" s="93" t="str">
        <f>IF(INPUT_Du_lieu_nhan_vien!B173="","",INPUT_Du_lieu_nhan_vien!B173)</f>
        <v>Chu Thị Thu</v>
      </c>
      <c r="D172" s="93" t="str">
        <f>IF(INPUT_Du_lieu_nhan_vien!C173="","",INPUT_Du_lieu_nhan_vien!C173)</f>
        <v>Trang</v>
      </c>
      <c r="E172" s="94" t="str">
        <f>IF(INPUT_Du_lieu_nhan_vien!D173="","",INPUT_Du_lieu_nhan_vien!D173)</f>
        <v>Nữ</v>
      </c>
      <c r="F172" s="95">
        <f>IF(INPUT_Du_lieu_nhan_vien!E173="","",INPUT_Du_lieu_nhan_vien!E173)</f>
        <v>31479</v>
      </c>
      <c r="G172" s="96">
        <f t="shared" si="14"/>
        <v>3</v>
      </c>
      <c r="H172" s="96">
        <f t="shared" si="15"/>
        <v>1986</v>
      </c>
      <c r="I172" s="96" t="str">
        <f>IF(INPUT_Du_lieu_nhan_vien!G173="","",INPUT_Du_lieu_nhan_vien!G173)</f>
        <v xml:space="preserve">Hà Nội </v>
      </c>
      <c r="J172" s="97" t="str">
        <f>IF(INPUT_Du_lieu_nhan_vien!H173="","",INPUT_Du_lieu_nhan_vien!H173)</f>
        <v/>
      </c>
      <c r="K172" s="95" t="str">
        <f>IF(INPUT_Du_lieu_nhan_vien!I173="","",INPUT_Du_lieu_nhan_vien!I173)</f>
        <v/>
      </c>
      <c r="L172" s="96" t="str">
        <f t="shared" si="16"/>
        <v/>
      </c>
      <c r="M172" s="96" t="str">
        <f>IF(INPUT_Du_lieu_nhan_vien!J173="","",INPUT_Du_lieu_nhan_vien!J173)</f>
        <v/>
      </c>
      <c r="N172" s="94" t="str">
        <f>IF(INPUT_Du_lieu_nhan_vien!O173="","",INPUT_Du_lieu_nhan_vien!O173)</f>
        <v>trangctt@topica.edu.vn</v>
      </c>
      <c r="O172" s="96" t="str">
        <f>IF(INPUT_Du_lieu_nhan_vien!S173="","",INPUT_Du_lieu_nhan_vien!S173)</f>
        <v xml:space="preserve"> </v>
      </c>
      <c r="P172" s="94" t="str">
        <f>IF(INPUT_Du_lieu_nhan_vien!P173="","",INPUT_Du_lieu_nhan_vien!P173)</f>
        <v/>
      </c>
      <c r="Q172" s="97" t="str">
        <f>IF(INPUT_Du_lieu_nhan_vien!Q173="","",INPUT_Du_lieu_nhan_vien!Q173)</f>
        <v/>
      </c>
      <c r="R172" s="96" t="str">
        <f>IF(INPUT_Du_lieu_nhan_vien!U173="","",INPUT_Du_lieu_nhan_vien!U173)</f>
        <v/>
      </c>
      <c r="S172" s="96" t="str">
        <f>IF(INPUT_Du_lieu_nhan_vien!W173="","",INPUT_Du_lieu_nhan_vien!W173)</f>
        <v/>
      </c>
      <c r="T172" s="97" t="str">
        <f>IF(INPUT_Du_lieu_nhan_vien!L173="","",INPUT_Du_lieu_nhan_vien!L173)</f>
        <v>ĐH Kinh Tế Quốc Dân</v>
      </c>
      <c r="U172" s="94" t="str">
        <f>IF(INPUT_Du_lieu_nhan_vien!K173="","",INPUT_Du_lieu_nhan_vien!K173)</f>
        <v>Đại học</v>
      </c>
      <c r="V172" s="97" t="str">
        <f>IF(INPUT_Du_lieu_nhan_vien!M173="","",INPUT_Du_lieu_nhan_vien!M173)</f>
        <v/>
      </c>
      <c r="Y172" s="95" t="str">
        <f>IF(INPUT_Du_lieu_nhan_vien!AH173="","",INPUT_Du_lieu_nhan_vien!AH173)</f>
        <v/>
      </c>
      <c r="Z172" s="96" t="str">
        <f t="shared" si="17"/>
        <v/>
      </c>
      <c r="AA172" s="96" t="str">
        <f t="shared" si="18"/>
        <v/>
      </c>
      <c r="AB172" s="95" t="str">
        <f>IF(INPUT_Du_lieu_nhan_vien!AM173="","",INPUT_Du_lieu_nhan_vien!AM173)</f>
        <v/>
      </c>
      <c r="AC172" s="96" t="str">
        <f t="shared" si="19"/>
        <v/>
      </c>
      <c r="AD172" s="96" t="str">
        <f t="shared" si="20"/>
        <v/>
      </c>
      <c r="AE172" s="96" t="str">
        <f>IF(INPUT_Du_lieu_nhan_vien!AJ173="","",INPUT_Du_lieu_nhan_vien!AJ173)</f>
        <v>Nghỉ việc</v>
      </c>
    </row>
    <row r="173" spans="1:31" ht="18.75" customHeight="1" x14ac:dyDescent="0.2">
      <c r="A173" s="91">
        <v>172</v>
      </c>
      <c r="B173" s="92">
        <f>INPUT_Du_lieu_nhan_vien!A174</f>
        <v>20148</v>
      </c>
      <c r="C173" s="93" t="str">
        <f>IF(INPUT_Du_lieu_nhan_vien!B174="","",INPUT_Du_lieu_nhan_vien!B174)</f>
        <v>Trần Thanh</v>
      </c>
      <c r="D173" s="93" t="str">
        <f>IF(INPUT_Du_lieu_nhan_vien!C174="","",INPUT_Du_lieu_nhan_vien!C174)</f>
        <v>Hương</v>
      </c>
      <c r="E173" s="94" t="str">
        <f>IF(INPUT_Du_lieu_nhan_vien!D174="","",INPUT_Du_lieu_nhan_vien!D174)</f>
        <v>Nữ</v>
      </c>
      <c r="F173" s="95">
        <f>IF(INPUT_Du_lieu_nhan_vien!E174="","",INPUT_Du_lieu_nhan_vien!E174)</f>
        <v>30917</v>
      </c>
      <c r="G173" s="96">
        <f t="shared" si="14"/>
        <v>8</v>
      </c>
      <c r="H173" s="96">
        <f t="shared" si="15"/>
        <v>1984</v>
      </c>
      <c r="I173" s="96" t="str">
        <f>IF(INPUT_Du_lieu_nhan_vien!G174="","",INPUT_Du_lieu_nhan_vien!G174)</f>
        <v xml:space="preserve">Vũng Tàu </v>
      </c>
      <c r="J173" s="97" t="str">
        <f>IF(INPUT_Du_lieu_nhan_vien!H174="","",INPUT_Du_lieu_nhan_vien!H174)</f>
        <v>273134434</v>
      </c>
      <c r="K173" s="95">
        <f>IF(INPUT_Du_lieu_nhan_vien!I174="","",INPUT_Du_lieu_nhan_vien!I174)</f>
        <v>36227</v>
      </c>
      <c r="L173" s="96">
        <f t="shared" si="16"/>
        <v>3</v>
      </c>
      <c r="M173" s="96" t="str">
        <f>IF(INPUT_Du_lieu_nhan_vien!J174="","",INPUT_Du_lieu_nhan_vien!J174)</f>
        <v>Vũng Tàu</v>
      </c>
      <c r="N173" s="94" t="str">
        <f>IF(INPUT_Du_lieu_nhan_vien!O174="","",INPUT_Du_lieu_nhan_vien!O174)</f>
        <v>huongtt@topica.edu.vn</v>
      </c>
      <c r="O173" s="96" t="str">
        <f>IF(INPUT_Du_lieu_nhan_vien!S174="","",INPUT_Du_lieu_nhan_vien!S174)</f>
        <v xml:space="preserve">2682 Khu Phố 3, Phước Nguyên, Bà Rịa Vũng Tàu </v>
      </c>
      <c r="P173" s="94" t="str">
        <f>IF(INPUT_Du_lieu_nhan_vien!P174="","",INPUT_Du_lieu_nhan_vien!P174)</f>
        <v>0643 720 402</v>
      </c>
      <c r="Q173" s="97" t="str">
        <f>IF(INPUT_Du_lieu_nhan_vien!Q174="","",INPUT_Du_lieu_nhan_vien!Q174)</f>
        <v>0937 692 406</v>
      </c>
      <c r="R173" s="96" t="str">
        <f>IF(INPUT_Du_lieu_nhan_vien!U174="","",INPUT_Du_lieu_nhan_vien!U174)</f>
        <v/>
      </c>
      <c r="S173" s="96" t="str">
        <f>IF(INPUT_Du_lieu_nhan_vien!W174="","",INPUT_Du_lieu_nhan_vien!W174)</f>
        <v/>
      </c>
      <c r="T173" s="97" t="str">
        <f>IF(INPUT_Du_lieu_nhan_vien!L174="","",INPUT_Du_lieu_nhan_vien!L174)</f>
        <v>HV Công nghệ Bưu chính Viễn thông</v>
      </c>
      <c r="U173" s="94" t="str">
        <f>IF(INPUT_Du_lieu_nhan_vien!K174="","",INPUT_Du_lieu_nhan_vien!K174)</f>
        <v>Đại học</v>
      </c>
      <c r="V173" s="97" t="str">
        <f>IF(INPUT_Du_lieu_nhan_vien!M174="","",INPUT_Du_lieu_nhan_vien!M174)</f>
        <v/>
      </c>
      <c r="Y173" s="95">
        <f>IF(INPUT_Du_lieu_nhan_vien!AH174="","",INPUT_Du_lieu_nhan_vien!AH174)</f>
        <v>40094</v>
      </c>
      <c r="Z173" s="96">
        <f t="shared" si="17"/>
        <v>10</v>
      </c>
      <c r="AA173" s="96">
        <f t="shared" si="18"/>
        <v>2009</v>
      </c>
      <c r="AB173" s="95" t="str">
        <f>IF(INPUT_Du_lieu_nhan_vien!AM174="","",INPUT_Du_lieu_nhan_vien!AM174)</f>
        <v/>
      </c>
      <c r="AC173" s="96" t="str">
        <f t="shared" si="19"/>
        <v/>
      </c>
      <c r="AD173" s="96" t="str">
        <f t="shared" si="20"/>
        <v/>
      </c>
      <c r="AE173" s="96" t="str">
        <f>IF(INPUT_Du_lieu_nhan_vien!AJ174="","",INPUT_Du_lieu_nhan_vien!AJ174)</f>
        <v>Chính thức</v>
      </c>
    </row>
    <row r="174" spans="1:31" ht="18.75" customHeight="1" x14ac:dyDescent="0.2">
      <c r="A174" s="91">
        <v>173</v>
      </c>
      <c r="B174" s="92">
        <f>INPUT_Du_lieu_nhan_vien!A175</f>
        <v>20149</v>
      </c>
      <c r="C174" s="93" t="str">
        <f>IF(INPUT_Du_lieu_nhan_vien!B175="","",INPUT_Du_lieu_nhan_vien!B175)</f>
        <v>Lâm Thị Thúy</v>
      </c>
      <c r="D174" s="93" t="str">
        <f>IF(INPUT_Du_lieu_nhan_vien!C175="","",INPUT_Du_lieu_nhan_vien!C175)</f>
        <v>Mai</v>
      </c>
      <c r="E174" s="94" t="str">
        <f>IF(INPUT_Du_lieu_nhan_vien!D175="","",INPUT_Du_lieu_nhan_vien!D175)</f>
        <v>Nữ</v>
      </c>
      <c r="F174" s="95">
        <f>IF(INPUT_Du_lieu_nhan_vien!E175="","",INPUT_Du_lieu_nhan_vien!E175)</f>
        <v>31306</v>
      </c>
      <c r="G174" s="96">
        <f t="shared" si="14"/>
        <v>9</v>
      </c>
      <c r="H174" s="96">
        <f t="shared" si="15"/>
        <v>1985</v>
      </c>
      <c r="I174" s="96" t="str">
        <f>IF(INPUT_Du_lieu_nhan_vien!G175="","",INPUT_Du_lieu_nhan_vien!G175)</f>
        <v xml:space="preserve">Cao Bằng </v>
      </c>
      <c r="J174" s="97" t="str">
        <f>IF(INPUT_Du_lieu_nhan_vien!H175="","",INPUT_Du_lieu_nhan_vien!H175)</f>
        <v>080420879</v>
      </c>
      <c r="K174" s="95">
        <f>IF(INPUT_Du_lieu_nhan_vien!I175="","",INPUT_Du_lieu_nhan_vien!I175)</f>
        <v>37497</v>
      </c>
      <c r="L174" s="96">
        <f t="shared" si="16"/>
        <v>8</v>
      </c>
      <c r="M174" s="96" t="str">
        <f>IF(INPUT_Du_lieu_nhan_vien!J175="","",INPUT_Du_lieu_nhan_vien!J175)</f>
        <v>Cao Bằng</v>
      </c>
      <c r="N174" s="94" t="str">
        <f>IF(INPUT_Du_lieu_nhan_vien!O175="","",INPUT_Du_lieu_nhan_vien!O175)</f>
        <v>mailtt@topica.edu.vn</v>
      </c>
      <c r="O174" s="96" t="str">
        <f>IF(INPUT_Du_lieu_nhan_vien!S175="","",INPUT_Du_lieu_nhan_vien!S175)</f>
        <v xml:space="preserve">Số 18, Tổ 17, Hợp Giang, Cao Bằng </v>
      </c>
      <c r="P174" s="94" t="str">
        <f>IF(INPUT_Du_lieu_nhan_vien!P175="","",INPUT_Du_lieu_nhan_vien!P175)</f>
        <v/>
      </c>
      <c r="Q174" s="97" t="str">
        <f>IF(INPUT_Du_lieu_nhan_vien!Q175="","",INPUT_Du_lieu_nhan_vien!Q175)</f>
        <v>0987 945 268</v>
      </c>
      <c r="R174" s="96" t="str">
        <f>IF(INPUT_Du_lieu_nhan_vien!U175="","",INPUT_Du_lieu_nhan_vien!U175)</f>
        <v/>
      </c>
      <c r="S174" s="96" t="str">
        <f>IF(INPUT_Du_lieu_nhan_vien!W175="","",INPUT_Du_lieu_nhan_vien!W175)</f>
        <v/>
      </c>
      <c r="T174" s="97" t="str">
        <f>IF(INPUT_Du_lieu_nhan_vien!L175="","",INPUT_Du_lieu_nhan_vien!L175)</f>
        <v>Genetic- ĐH Bách Khoa</v>
      </c>
      <c r="U174" s="94" t="str">
        <f>IF(INPUT_Du_lieu_nhan_vien!K175="","",INPUT_Du_lieu_nhan_vien!K175)</f>
        <v>Cao đẳng</v>
      </c>
      <c r="V174" s="97" t="str">
        <f>IF(INPUT_Du_lieu_nhan_vien!M175="","",INPUT_Du_lieu_nhan_vien!M175)</f>
        <v/>
      </c>
      <c r="Y174" s="95">
        <f>IF(INPUT_Du_lieu_nhan_vien!AH175="","",INPUT_Du_lieu_nhan_vien!AH175)</f>
        <v>40094</v>
      </c>
      <c r="Z174" s="96">
        <f t="shared" si="17"/>
        <v>10</v>
      </c>
      <c r="AA174" s="96">
        <f t="shared" si="18"/>
        <v>2009</v>
      </c>
      <c r="AB174" s="95" t="str">
        <f>IF(INPUT_Du_lieu_nhan_vien!AM175="","",INPUT_Du_lieu_nhan_vien!AM175)</f>
        <v/>
      </c>
      <c r="AC174" s="96" t="str">
        <f t="shared" si="19"/>
        <v/>
      </c>
      <c r="AD174" s="96" t="str">
        <f t="shared" si="20"/>
        <v/>
      </c>
      <c r="AE174" s="96" t="str">
        <f>IF(INPUT_Du_lieu_nhan_vien!AJ175="","",INPUT_Du_lieu_nhan_vien!AJ175)</f>
        <v>Chính thức</v>
      </c>
    </row>
    <row r="175" spans="1:31" ht="18.75" customHeight="1" x14ac:dyDescent="0.2">
      <c r="A175" s="91">
        <v>174</v>
      </c>
      <c r="B175" s="92">
        <f>INPUT_Du_lieu_nhan_vien!A176</f>
        <v>20150</v>
      </c>
      <c r="C175" s="93" t="str">
        <f>IF(INPUT_Du_lieu_nhan_vien!B176="","",INPUT_Du_lieu_nhan_vien!B176)</f>
        <v>Hoàng Thu</v>
      </c>
      <c r="D175" s="93" t="str">
        <f>IF(INPUT_Du_lieu_nhan_vien!C176="","",INPUT_Du_lieu_nhan_vien!C176)</f>
        <v>Phương</v>
      </c>
      <c r="E175" s="94" t="str">
        <f>IF(INPUT_Du_lieu_nhan_vien!D176="","",INPUT_Du_lieu_nhan_vien!D176)</f>
        <v>Nữ</v>
      </c>
      <c r="F175" s="95">
        <f>IF(INPUT_Du_lieu_nhan_vien!E176="","",INPUT_Du_lieu_nhan_vien!E176)</f>
        <v>31131</v>
      </c>
      <c r="G175" s="96">
        <f t="shared" si="14"/>
        <v>3</v>
      </c>
      <c r="H175" s="96">
        <f t="shared" si="15"/>
        <v>1985</v>
      </c>
      <c r="I175" s="96" t="str">
        <f>IF(INPUT_Du_lieu_nhan_vien!G176="","",INPUT_Du_lieu_nhan_vien!G176)</f>
        <v>Hải Phòng</v>
      </c>
      <c r="J175" s="97" t="str">
        <f>IF(INPUT_Du_lieu_nhan_vien!H176="","",INPUT_Du_lieu_nhan_vien!H176)</f>
        <v>031275019</v>
      </c>
      <c r="K175" s="95">
        <f>IF(INPUT_Du_lieu_nhan_vien!I176="","",INPUT_Du_lieu_nhan_vien!I176)</f>
        <v>36725</v>
      </c>
      <c r="L175" s="96">
        <f t="shared" si="16"/>
        <v>7</v>
      </c>
      <c r="M175" s="96" t="str">
        <f>IF(INPUT_Du_lieu_nhan_vien!J176="","",INPUT_Du_lieu_nhan_vien!J176)</f>
        <v>Hải Phòng</v>
      </c>
      <c r="N175" s="94" t="str">
        <f>IF(INPUT_Du_lieu_nhan_vien!O176="","",INPUT_Du_lieu_nhan_vien!O176)</f>
        <v>phuonght@topica.edu.vn</v>
      </c>
      <c r="O175" s="96" t="str">
        <f>IF(INPUT_Du_lieu_nhan_vien!S176="","",INPUT_Du_lieu_nhan_vien!S176)</f>
        <v>10, Ngõ 111, Thanh Lân, Hà Nội</v>
      </c>
      <c r="P175" s="94" t="str">
        <f>IF(INPUT_Du_lieu_nhan_vien!P176="","",INPUT_Du_lieu_nhan_vien!P176)</f>
        <v/>
      </c>
      <c r="Q175" s="97" t="str">
        <f>IF(INPUT_Du_lieu_nhan_vien!Q176="","",INPUT_Du_lieu_nhan_vien!Q176)</f>
        <v>0983 529 286</v>
      </c>
      <c r="R175" s="96" t="str">
        <f>IF(INPUT_Du_lieu_nhan_vien!U176="","",INPUT_Du_lieu_nhan_vien!U176)</f>
        <v>Vũ Thị Hạnh</v>
      </c>
      <c r="S175" s="96" t="str">
        <f>IF(INPUT_Du_lieu_nhan_vien!W176="","",INPUT_Du_lieu_nhan_vien!W176)</f>
        <v>0983 925 286</v>
      </c>
      <c r="T175" s="97" t="str">
        <f>IF(INPUT_Du_lieu_nhan_vien!L176="","",INPUT_Du_lieu_nhan_vien!L176)</f>
        <v>Genetic - Bách khoa Hà Nội</v>
      </c>
      <c r="U175" s="94" t="str">
        <f>IF(INPUT_Du_lieu_nhan_vien!K176="","",INPUT_Du_lieu_nhan_vien!K176)</f>
        <v>CĐ</v>
      </c>
      <c r="V175" s="97">
        <f>IF(INPUT_Du_lieu_nhan_vien!M176="","",INPUT_Du_lieu_nhan_vien!M176)</f>
        <v>0</v>
      </c>
      <c r="Y175" s="95" t="str">
        <f>IF(INPUT_Du_lieu_nhan_vien!AH176="","",INPUT_Du_lieu_nhan_vien!AH176)</f>
        <v/>
      </c>
      <c r="Z175" s="96" t="str">
        <f t="shared" si="17"/>
        <v/>
      </c>
      <c r="AA175" s="96" t="str">
        <f t="shared" si="18"/>
        <v/>
      </c>
      <c r="AB175" s="95">
        <f>IF(INPUT_Du_lieu_nhan_vien!AM176="","",INPUT_Du_lieu_nhan_vien!AM176)</f>
        <v>40663</v>
      </c>
      <c r="AC175" s="96">
        <f t="shared" si="19"/>
        <v>4</v>
      </c>
      <c r="AD175" s="96">
        <f t="shared" si="20"/>
        <v>2011</v>
      </c>
      <c r="AE175" s="96" t="str">
        <f>IF(INPUT_Du_lieu_nhan_vien!AJ176="","",INPUT_Du_lieu_nhan_vien!AJ176)</f>
        <v>Nghỉ việc</v>
      </c>
    </row>
    <row r="176" spans="1:31" ht="18.75" customHeight="1" x14ac:dyDescent="0.2">
      <c r="A176" s="91">
        <v>175</v>
      </c>
      <c r="B176" s="92">
        <f>INPUT_Du_lieu_nhan_vien!A177</f>
        <v>20152</v>
      </c>
      <c r="C176" s="93" t="str">
        <f>IF(INPUT_Du_lieu_nhan_vien!B177="","",INPUT_Du_lieu_nhan_vien!B177)</f>
        <v>Vũ Thị Thanh</v>
      </c>
      <c r="D176" s="93" t="str">
        <f>IF(INPUT_Du_lieu_nhan_vien!C177="","",INPUT_Du_lieu_nhan_vien!C177)</f>
        <v>Huyền</v>
      </c>
      <c r="E176" s="94" t="str">
        <f>IF(INPUT_Du_lieu_nhan_vien!D177="","",INPUT_Du_lieu_nhan_vien!D177)</f>
        <v>Nữ</v>
      </c>
      <c r="F176" s="95" t="str">
        <f>IF(INPUT_Du_lieu_nhan_vien!E177="","",INPUT_Du_lieu_nhan_vien!E177)</f>
        <v/>
      </c>
      <c r="G176" s="96" t="str">
        <f t="shared" si="14"/>
        <v/>
      </c>
      <c r="H176" s="96" t="str">
        <f t="shared" si="15"/>
        <v/>
      </c>
      <c r="I176" s="96" t="str">
        <f>IF(INPUT_Du_lieu_nhan_vien!G177="","",INPUT_Du_lieu_nhan_vien!G177)</f>
        <v xml:space="preserve"> </v>
      </c>
      <c r="J176" s="97" t="str">
        <f>IF(INPUT_Du_lieu_nhan_vien!H177="","",INPUT_Du_lieu_nhan_vien!H177)</f>
        <v/>
      </c>
      <c r="K176" s="95" t="str">
        <f>IF(INPUT_Du_lieu_nhan_vien!I177="","",INPUT_Du_lieu_nhan_vien!I177)</f>
        <v/>
      </c>
      <c r="L176" s="96" t="str">
        <f t="shared" si="16"/>
        <v/>
      </c>
      <c r="M176" s="96" t="str">
        <f>IF(INPUT_Du_lieu_nhan_vien!J177="","",INPUT_Du_lieu_nhan_vien!J177)</f>
        <v/>
      </c>
      <c r="N176" s="94" t="str">
        <f>IF(INPUT_Du_lieu_nhan_vien!O177="","",INPUT_Du_lieu_nhan_vien!O177)</f>
        <v/>
      </c>
      <c r="O176" s="96" t="str">
        <f>IF(INPUT_Du_lieu_nhan_vien!S177="","",INPUT_Du_lieu_nhan_vien!S177)</f>
        <v xml:space="preserve"> </v>
      </c>
      <c r="P176" s="94" t="str">
        <f>IF(INPUT_Du_lieu_nhan_vien!P177="","",INPUT_Du_lieu_nhan_vien!P177)</f>
        <v/>
      </c>
      <c r="Q176" s="97" t="str">
        <f>IF(INPUT_Du_lieu_nhan_vien!Q177="","",INPUT_Du_lieu_nhan_vien!Q177)</f>
        <v>0985229213</v>
      </c>
      <c r="R176" s="96" t="str">
        <f>IF(INPUT_Du_lieu_nhan_vien!U177="","",INPUT_Du_lieu_nhan_vien!U177)</f>
        <v/>
      </c>
      <c r="S176" s="96" t="str">
        <f>IF(INPUT_Du_lieu_nhan_vien!W177="","",INPUT_Du_lieu_nhan_vien!W177)</f>
        <v/>
      </c>
      <c r="T176" s="97" t="str">
        <f>IF(INPUT_Du_lieu_nhan_vien!L177="","",INPUT_Du_lieu_nhan_vien!L177)</f>
        <v/>
      </c>
      <c r="U176" s="94" t="str">
        <f>IF(INPUT_Du_lieu_nhan_vien!K177="","",INPUT_Du_lieu_nhan_vien!K177)</f>
        <v/>
      </c>
      <c r="V176" s="97" t="str">
        <f>IF(INPUT_Du_lieu_nhan_vien!M177="","",INPUT_Du_lieu_nhan_vien!M177)</f>
        <v/>
      </c>
      <c r="Y176" s="95" t="str">
        <f>IF(INPUT_Du_lieu_nhan_vien!AH177="","",INPUT_Du_lieu_nhan_vien!AH177)</f>
        <v/>
      </c>
      <c r="Z176" s="96" t="str">
        <f t="shared" si="17"/>
        <v/>
      </c>
      <c r="AA176" s="96" t="str">
        <f t="shared" si="18"/>
        <v/>
      </c>
      <c r="AB176" s="95" t="str">
        <f>IF(INPUT_Du_lieu_nhan_vien!AM177="","",INPUT_Du_lieu_nhan_vien!AM177)</f>
        <v/>
      </c>
      <c r="AC176" s="96" t="str">
        <f t="shared" si="19"/>
        <v/>
      </c>
      <c r="AD176" s="96" t="str">
        <f t="shared" si="20"/>
        <v/>
      </c>
      <c r="AE176" s="96" t="str">
        <f>IF(INPUT_Du_lieu_nhan_vien!AJ177="","",INPUT_Du_lieu_nhan_vien!AJ177)</f>
        <v>Nghỉ việc</v>
      </c>
    </row>
    <row r="177" spans="1:31" ht="18.75" customHeight="1" x14ac:dyDescent="0.2">
      <c r="A177" s="91">
        <v>176</v>
      </c>
      <c r="B177" s="92">
        <f>INPUT_Du_lieu_nhan_vien!A178</f>
        <v>20153</v>
      </c>
      <c r="C177" s="93" t="str">
        <f>IF(INPUT_Du_lieu_nhan_vien!B178="","",INPUT_Du_lieu_nhan_vien!B178)</f>
        <v>Hà Thúy</v>
      </c>
      <c r="D177" s="93" t="str">
        <f>IF(INPUT_Du_lieu_nhan_vien!C178="","",INPUT_Du_lieu_nhan_vien!C178)</f>
        <v>Hằng</v>
      </c>
      <c r="E177" s="94" t="str">
        <f>IF(INPUT_Du_lieu_nhan_vien!D178="","",INPUT_Du_lieu_nhan_vien!D178)</f>
        <v>Nữ</v>
      </c>
      <c r="F177" s="95">
        <f>IF(INPUT_Du_lieu_nhan_vien!E178="","",INPUT_Du_lieu_nhan_vien!E178)</f>
        <v>31297</v>
      </c>
      <c r="G177" s="96">
        <f t="shared" si="14"/>
        <v>9</v>
      </c>
      <c r="H177" s="96">
        <f t="shared" si="15"/>
        <v>1985</v>
      </c>
      <c r="I177" s="96" t="str">
        <f>IF(INPUT_Du_lieu_nhan_vien!G178="","",INPUT_Du_lieu_nhan_vien!G178)</f>
        <v xml:space="preserve">Hà Nội </v>
      </c>
      <c r="J177" s="97" t="str">
        <f>IF(INPUT_Du_lieu_nhan_vien!H178="","",INPUT_Du_lieu_nhan_vien!H178)</f>
        <v>012264949</v>
      </c>
      <c r="K177" s="95" t="str">
        <f>IF(INPUT_Du_lieu_nhan_vien!I178="","",INPUT_Du_lieu_nhan_vien!I178)</f>
        <v/>
      </c>
      <c r="L177" s="96" t="str">
        <f t="shared" si="16"/>
        <v/>
      </c>
      <c r="M177" s="96" t="str">
        <f>IF(INPUT_Du_lieu_nhan_vien!J178="","",INPUT_Du_lieu_nhan_vien!J178)</f>
        <v>Hà Nội</v>
      </c>
      <c r="N177" s="94" t="str">
        <f>IF(INPUT_Du_lieu_nhan_vien!O178="","",INPUT_Du_lieu_nhan_vien!O178)</f>
        <v/>
      </c>
      <c r="O177" s="96" t="str">
        <f>IF(INPUT_Du_lieu_nhan_vien!S178="","",INPUT_Du_lieu_nhan_vien!S178)</f>
        <v xml:space="preserve">403, ĐN 2, Nhà I, Ngõ 319, Tam Trinh, Hoàng Mai, HN </v>
      </c>
      <c r="P177" s="94" t="str">
        <f>IF(INPUT_Du_lieu_nhan_vien!P178="","",INPUT_Du_lieu_nhan_vien!P178)</f>
        <v>36334450</v>
      </c>
      <c r="Q177" s="97" t="str">
        <f>IF(INPUT_Du_lieu_nhan_vien!Q178="","",INPUT_Du_lieu_nhan_vien!Q178)</f>
        <v>0988080609</v>
      </c>
      <c r="R177" s="96" t="str">
        <f>IF(INPUT_Du_lieu_nhan_vien!U178="","",INPUT_Du_lieu_nhan_vien!U178)</f>
        <v/>
      </c>
      <c r="S177" s="96" t="str">
        <f>IF(INPUT_Du_lieu_nhan_vien!W178="","",INPUT_Du_lieu_nhan_vien!W178)</f>
        <v/>
      </c>
      <c r="T177" s="97" t="str">
        <f>IF(INPUT_Du_lieu_nhan_vien!L178="","",INPUT_Du_lieu_nhan_vien!L178)</f>
        <v/>
      </c>
      <c r="U177" s="94" t="str">
        <f>IF(INPUT_Du_lieu_nhan_vien!K178="","",INPUT_Du_lieu_nhan_vien!K178)</f>
        <v/>
      </c>
      <c r="V177" s="97" t="str">
        <f>IF(INPUT_Du_lieu_nhan_vien!M178="","",INPUT_Du_lieu_nhan_vien!M178)</f>
        <v/>
      </c>
      <c r="Y177" s="95" t="str">
        <f>IF(INPUT_Du_lieu_nhan_vien!AH178="","",INPUT_Du_lieu_nhan_vien!AH178)</f>
        <v/>
      </c>
      <c r="Z177" s="96" t="str">
        <f t="shared" si="17"/>
        <v/>
      </c>
      <c r="AA177" s="96" t="str">
        <f t="shared" si="18"/>
        <v/>
      </c>
      <c r="AB177" s="95" t="str">
        <f>IF(INPUT_Du_lieu_nhan_vien!AM178="","",INPUT_Du_lieu_nhan_vien!AM178)</f>
        <v/>
      </c>
      <c r="AC177" s="96" t="str">
        <f t="shared" si="19"/>
        <v/>
      </c>
      <c r="AD177" s="96" t="str">
        <f t="shared" si="20"/>
        <v/>
      </c>
      <c r="AE177" s="96" t="str">
        <f>IF(INPUT_Du_lieu_nhan_vien!AJ178="","",INPUT_Du_lieu_nhan_vien!AJ178)</f>
        <v>Nghỉ việc</v>
      </c>
    </row>
    <row r="178" spans="1:31" ht="18.75" customHeight="1" x14ac:dyDescent="0.2">
      <c r="A178" s="91">
        <v>177</v>
      </c>
      <c r="B178" s="92">
        <f>INPUT_Du_lieu_nhan_vien!A179</f>
        <v>20154</v>
      </c>
      <c r="C178" s="93" t="str">
        <f>IF(INPUT_Du_lieu_nhan_vien!B179="","",INPUT_Du_lieu_nhan_vien!B179)</f>
        <v>Nguyễn Xuân</v>
      </c>
      <c r="D178" s="93" t="str">
        <f>IF(INPUT_Du_lieu_nhan_vien!C179="","",INPUT_Du_lieu_nhan_vien!C179)</f>
        <v>Bách</v>
      </c>
      <c r="E178" s="94" t="str">
        <f>IF(INPUT_Du_lieu_nhan_vien!D179="","",INPUT_Du_lieu_nhan_vien!D179)</f>
        <v>Nam</v>
      </c>
      <c r="F178" s="95">
        <f>IF(INPUT_Du_lieu_nhan_vien!E179="","",INPUT_Du_lieu_nhan_vien!E179)</f>
        <v>31665</v>
      </c>
      <c r="G178" s="96">
        <f t="shared" si="14"/>
        <v>9</v>
      </c>
      <c r="H178" s="96">
        <f t="shared" si="15"/>
        <v>1986</v>
      </c>
      <c r="I178" s="96" t="str">
        <f>IF(INPUT_Du_lieu_nhan_vien!G179="","",INPUT_Du_lieu_nhan_vien!G179)</f>
        <v xml:space="preserve">Ninh Bình </v>
      </c>
      <c r="J178" s="97" t="str">
        <f>IF(INPUT_Du_lieu_nhan_vien!H179="","",INPUT_Du_lieu_nhan_vien!H179)</f>
        <v>164261437</v>
      </c>
      <c r="K178" s="95">
        <f>IF(INPUT_Du_lieu_nhan_vien!I179="","",INPUT_Du_lieu_nhan_vien!I179)</f>
        <v>40249</v>
      </c>
      <c r="L178" s="96">
        <f t="shared" si="16"/>
        <v>3</v>
      </c>
      <c r="M178" s="96" t="str">
        <f>IF(INPUT_Du_lieu_nhan_vien!J179="","",INPUT_Du_lieu_nhan_vien!J179)</f>
        <v>Ninh Bình</v>
      </c>
      <c r="N178" s="94" t="str">
        <f>IF(INPUT_Du_lieu_nhan_vien!O179="","",INPUT_Du_lieu_nhan_vien!O179)</f>
        <v>bachnx@topica.edu.vn</v>
      </c>
      <c r="O178" s="96" t="str">
        <f>IF(INPUT_Du_lieu_nhan_vien!S179="","",INPUT_Du_lieu_nhan_vien!S179)</f>
        <v xml:space="preserve">Thị Trấn Me, Gia Viễn, Ninh Bình </v>
      </c>
      <c r="P178" s="94" t="str">
        <f>IF(INPUT_Du_lieu_nhan_vien!P179="","",INPUT_Du_lieu_nhan_vien!P179)</f>
        <v/>
      </c>
      <c r="Q178" s="97" t="str">
        <f>IF(INPUT_Du_lieu_nhan_vien!Q179="","",INPUT_Du_lieu_nhan_vien!Q179)</f>
        <v>01688 900 928</v>
      </c>
      <c r="R178" s="96" t="str">
        <f>IF(INPUT_Du_lieu_nhan_vien!U179="","",INPUT_Du_lieu_nhan_vien!U179)</f>
        <v/>
      </c>
      <c r="S178" s="96" t="str">
        <f>IF(INPUT_Du_lieu_nhan_vien!W179="","",INPUT_Du_lieu_nhan_vien!W179)</f>
        <v/>
      </c>
      <c r="T178" s="97" t="str">
        <f>IF(INPUT_Du_lieu_nhan_vien!L179="","",INPUT_Du_lieu_nhan_vien!L179)</f>
        <v>ĐH Sư phạm Hà Nội</v>
      </c>
      <c r="U178" s="94" t="str">
        <f>IF(INPUT_Du_lieu_nhan_vien!K179="","",INPUT_Du_lieu_nhan_vien!K179)</f>
        <v>Đại học</v>
      </c>
      <c r="V178" s="97" t="str">
        <f>IF(INPUT_Du_lieu_nhan_vien!M179="","",INPUT_Du_lieu_nhan_vien!M179)</f>
        <v>Công nghệ thông tin</v>
      </c>
      <c r="Y178" s="95">
        <f>IF(INPUT_Du_lieu_nhan_vien!AH179="","",INPUT_Du_lieu_nhan_vien!AH179)</f>
        <v>40101</v>
      </c>
      <c r="Z178" s="96">
        <f t="shared" si="17"/>
        <v>10</v>
      </c>
      <c r="AA178" s="96">
        <f t="shared" si="18"/>
        <v>2009</v>
      </c>
      <c r="AB178" s="95" t="str">
        <f>IF(INPUT_Du_lieu_nhan_vien!AM179="","",INPUT_Du_lieu_nhan_vien!AM179)</f>
        <v/>
      </c>
      <c r="AC178" s="96" t="str">
        <f t="shared" si="19"/>
        <v/>
      </c>
      <c r="AD178" s="96" t="str">
        <f t="shared" si="20"/>
        <v/>
      </c>
      <c r="AE178" s="96" t="str">
        <f>IF(INPUT_Du_lieu_nhan_vien!AJ179="","",INPUT_Du_lieu_nhan_vien!AJ179)</f>
        <v>Chính thức</v>
      </c>
    </row>
    <row r="179" spans="1:31" ht="18.75" customHeight="1" x14ac:dyDescent="0.2">
      <c r="A179" s="91">
        <v>178</v>
      </c>
      <c r="B179" s="92">
        <f>INPUT_Du_lieu_nhan_vien!A180</f>
        <v>20155</v>
      </c>
      <c r="C179" s="93" t="str">
        <f>IF(INPUT_Du_lieu_nhan_vien!B180="","",INPUT_Du_lieu_nhan_vien!B180)</f>
        <v>Đặng Thị Thuy</v>
      </c>
      <c r="D179" s="93" t="str">
        <f>IF(INPUT_Du_lieu_nhan_vien!C180="","",INPUT_Du_lieu_nhan_vien!C180)</f>
        <v>Thùy</v>
      </c>
      <c r="E179" s="94" t="str">
        <f>IF(INPUT_Du_lieu_nhan_vien!D180="","",INPUT_Du_lieu_nhan_vien!D180)</f>
        <v>Nữ</v>
      </c>
      <c r="F179" s="95">
        <f>IF(INPUT_Du_lieu_nhan_vien!E180="","",INPUT_Du_lieu_nhan_vien!E180)</f>
        <v>30787</v>
      </c>
      <c r="G179" s="96">
        <f t="shared" si="14"/>
        <v>4</v>
      </c>
      <c r="H179" s="96">
        <f t="shared" si="15"/>
        <v>1984</v>
      </c>
      <c r="I179" s="96" t="str">
        <f>IF(INPUT_Du_lieu_nhan_vien!G180="","",INPUT_Du_lieu_nhan_vien!G180)</f>
        <v xml:space="preserve">Vũng Tàu </v>
      </c>
      <c r="J179" s="97" t="str">
        <f>IF(INPUT_Du_lieu_nhan_vien!H180="","",INPUT_Du_lieu_nhan_vien!H180)</f>
        <v>273141200</v>
      </c>
      <c r="K179" s="95">
        <f>IF(INPUT_Du_lieu_nhan_vien!I180="","",INPUT_Du_lieu_nhan_vien!I180)</f>
        <v>39497</v>
      </c>
      <c r="L179" s="96">
        <f t="shared" si="16"/>
        <v>2</v>
      </c>
      <c r="M179" s="96" t="str">
        <f>IF(INPUT_Du_lieu_nhan_vien!J180="","",INPUT_Du_lieu_nhan_vien!J180)</f>
        <v>Vũng Tàu</v>
      </c>
      <c r="N179" s="94" t="str">
        <f>IF(INPUT_Du_lieu_nhan_vien!O180="","",INPUT_Du_lieu_nhan_vien!O180)</f>
        <v>thuydtt@topica.edu.vn</v>
      </c>
      <c r="O179" s="96" t="str">
        <f>IF(INPUT_Du_lieu_nhan_vien!S180="","",INPUT_Du_lieu_nhan_vien!S180)</f>
        <v xml:space="preserve">A3/22c, Ấp 1, Vĩnh Lộc B, Bình Chánh, Hcm </v>
      </c>
      <c r="P179" s="94" t="str">
        <f>IF(INPUT_Du_lieu_nhan_vien!P180="","",INPUT_Du_lieu_nhan_vien!P180)</f>
        <v>08 6271 5484</v>
      </c>
      <c r="Q179" s="97" t="str">
        <f>IF(INPUT_Du_lieu_nhan_vien!Q180="","",INPUT_Du_lieu_nhan_vien!Q180)</f>
        <v>0977015424</v>
      </c>
      <c r="R179" s="96" t="str">
        <f>IF(INPUT_Du_lieu_nhan_vien!U180="","",INPUT_Du_lieu_nhan_vien!U180)</f>
        <v/>
      </c>
      <c r="S179" s="96" t="str">
        <f>IF(INPUT_Du_lieu_nhan_vien!W180="","",INPUT_Du_lieu_nhan_vien!W180)</f>
        <v/>
      </c>
      <c r="T179" s="97" t="str">
        <f>IF(INPUT_Du_lieu_nhan_vien!L180="","",INPUT_Du_lieu_nhan_vien!L180)</f>
        <v>ĐH Hùng Vương (TP.HCM)</v>
      </c>
      <c r="U179" s="94" t="str">
        <f>IF(INPUT_Du_lieu_nhan_vien!K180="","",INPUT_Du_lieu_nhan_vien!K180)</f>
        <v>Thạc sĩ</v>
      </c>
      <c r="V179" s="97" t="str">
        <f>IF(INPUT_Du_lieu_nhan_vien!M180="","",INPUT_Du_lieu_nhan_vien!M180)</f>
        <v/>
      </c>
      <c r="Y179" s="95">
        <f>IF(INPUT_Du_lieu_nhan_vien!AH180="","",INPUT_Du_lieu_nhan_vien!AH180)</f>
        <v>40102</v>
      </c>
      <c r="Z179" s="96">
        <f t="shared" si="17"/>
        <v>10</v>
      </c>
      <c r="AA179" s="96">
        <f t="shared" si="18"/>
        <v>2009</v>
      </c>
      <c r="AB179" s="95" t="str">
        <f>IF(INPUT_Du_lieu_nhan_vien!AM180="","",INPUT_Du_lieu_nhan_vien!AM180)</f>
        <v/>
      </c>
      <c r="AC179" s="96" t="str">
        <f t="shared" si="19"/>
        <v/>
      </c>
      <c r="AD179" s="96" t="str">
        <f t="shared" si="20"/>
        <v/>
      </c>
      <c r="AE179" s="96" t="str">
        <f>IF(INPUT_Du_lieu_nhan_vien!AJ180="","",INPUT_Du_lieu_nhan_vien!AJ180)</f>
        <v>Chính thức</v>
      </c>
    </row>
    <row r="180" spans="1:31" ht="18.75" customHeight="1" x14ac:dyDescent="0.2">
      <c r="A180" s="91">
        <v>179</v>
      </c>
      <c r="B180" s="92">
        <f>INPUT_Du_lieu_nhan_vien!A181</f>
        <v>20156</v>
      </c>
      <c r="C180" s="93" t="str">
        <f>IF(INPUT_Du_lieu_nhan_vien!B181="","",INPUT_Du_lieu_nhan_vien!B181)</f>
        <v>Nguyễn Thế Việt</v>
      </c>
      <c r="D180" s="93" t="str">
        <f>IF(INPUT_Du_lieu_nhan_vien!C181="","",INPUT_Du_lieu_nhan_vien!C181)</f>
        <v>Phương</v>
      </c>
      <c r="E180" s="94" t="str">
        <f>IF(INPUT_Du_lieu_nhan_vien!D181="","",INPUT_Du_lieu_nhan_vien!D181)</f>
        <v>Nam</v>
      </c>
      <c r="F180" s="95">
        <f>IF(INPUT_Du_lieu_nhan_vien!E181="","",INPUT_Du_lieu_nhan_vien!E181)</f>
        <v>29740</v>
      </c>
      <c r="G180" s="96">
        <f t="shared" si="14"/>
        <v>6</v>
      </c>
      <c r="H180" s="96">
        <f t="shared" si="15"/>
        <v>1981</v>
      </c>
      <c r="I180" s="96" t="str">
        <f>IF(INPUT_Du_lieu_nhan_vien!G181="","",INPUT_Du_lieu_nhan_vien!G181)</f>
        <v xml:space="preserve">Hà Nội </v>
      </c>
      <c r="J180" s="97" t="str">
        <f>IF(INPUT_Du_lieu_nhan_vien!H181="","",INPUT_Du_lieu_nhan_vien!H181)</f>
        <v>011988933</v>
      </c>
      <c r="K180" s="95">
        <f>IF(INPUT_Du_lieu_nhan_vien!I181="","",INPUT_Du_lieu_nhan_vien!I181)</f>
        <v>40127</v>
      </c>
      <c r="L180" s="96">
        <f t="shared" si="16"/>
        <v>11</v>
      </c>
      <c r="M180" s="96" t="str">
        <f>IF(INPUT_Du_lieu_nhan_vien!J181="","",INPUT_Du_lieu_nhan_vien!J181)</f>
        <v>Hà Nội</v>
      </c>
      <c r="N180" s="94" t="str">
        <f>IF(INPUT_Du_lieu_nhan_vien!O181="","",INPUT_Du_lieu_nhan_vien!O181)</f>
        <v>phuongntv@topica.edu.vn</v>
      </c>
      <c r="O180" s="96" t="str">
        <f>IF(INPUT_Du_lieu_nhan_vien!S181="","",INPUT_Du_lieu_nhan_vien!S181)</f>
        <v xml:space="preserve">Số 9, Hàng Trống, Hoàn Kiếm, Hà Nội </v>
      </c>
      <c r="P180" s="94" t="str">
        <f>IF(INPUT_Du_lieu_nhan_vien!P181="","",INPUT_Du_lieu_nhan_vien!P181)</f>
        <v>04 3928 7174</v>
      </c>
      <c r="Q180" s="97" t="str">
        <f>IF(INPUT_Du_lieu_nhan_vien!Q181="","",INPUT_Du_lieu_nhan_vien!Q181)</f>
        <v>0974 748 800</v>
      </c>
      <c r="R180" s="96" t="str">
        <f>IF(INPUT_Du_lieu_nhan_vien!U181="","",INPUT_Du_lieu_nhan_vien!U181)</f>
        <v/>
      </c>
      <c r="S180" s="96" t="str">
        <f>IF(INPUT_Du_lieu_nhan_vien!W181="","",INPUT_Du_lieu_nhan_vien!W181)</f>
        <v/>
      </c>
      <c r="T180" s="97" t="str">
        <f>IF(INPUT_Du_lieu_nhan_vien!L181="","",INPUT_Du_lieu_nhan_vien!L181)</f>
        <v>ĐH Công Nghiệp Hà Nội</v>
      </c>
      <c r="U180" s="94" t="str">
        <f>IF(INPUT_Du_lieu_nhan_vien!K181="","",INPUT_Du_lieu_nhan_vien!K181)</f>
        <v>Cao đẳng</v>
      </c>
      <c r="V180" s="97" t="str">
        <f>IF(INPUT_Du_lieu_nhan_vien!M181="","",INPUT_Du_lieu_nhan_vien!M181)</f>
        <v/>
      </c>
      <c r="Y180" s="95">
        <f>IF(INPUT_Du_lieu_nhan_vien!AH181="","",INPUT_Du_lieu_nhan_vien!AH181)</f>
        <v>40105</v>
      </c>
      <c r="Z180" s="96">
        <f t="shared" si="17"/>
        <v>10</v>
      </c>
      <c r="AA180" s="96">
        <f t="shared" si="18"/>
        <v>2009</v>
      </c>
      <c r="AB180" s="95" t="str">
        <f>IF(INPUT_Du_lieu_nhan_vien!AM181="","",INPUT_Du_lieu_nhan_vien!AM181)</f>
        <v/>
      </c>
      <c r="AC180" s="96" t="str">
        <f t="shared" si="19"/>
        <v/>
      </c>
      <c r="AD180" s="96" t="str">
        <f t="shared" si="20"/>
        <v/>
      </c>
      <c r="AE180" s="96" t="str">
        <f>IF(INPUT_Du_lieu_nhan_vien!AJ181="","",INPUT_Du_lieu_nhan_vien!AJ181)</f>
        <v>Nghỉ việc</v>
      </c>
    </row>
    <row r="181" spans="1:31" ht="18.75" customHeight="1" x14ac:dyDescent="0.2">
      <c r="A181" s="91">
        <v>180</v>
      </c>
      <c r="B181" s="92">
        <f>INPUT_Du_lieu_nhan_vien!A182</f>
        <v>20157</v>
      </c>
      <c r="C181" s="93" t="str">
        <f>IF(INPUT_Du_lieu_nhan_vien!B182="","",INPUT_Du_lieu_nhan_vien!B182)</f>
        <v>Huỳnh Ngọc</v>
      </c>
      <c r="D181" s="93" t="str">
        <f>IF(INPUT_Du_lieu_nhan_vien!C182="","",INPUT_Du_lieu_nhan_vien!C182)</f>
        <v>Anh</v>
      </c>
      <c r="E181" s="94" t="str">
        <f>IF(INPUT_Du_lieu_nhan_vien!D182="","",INPUT_Du_lieu_nhan_vien!D182)</f>
        <v>Nữ</v>
      </c>
      <c r="F181" s="95" t="str">
        <f>IF(INPUT_Du_lieu_nhan_vien!E182="","",INPUT_Du_lieu_nhan_vien!E182)</f>
        <v/>
      </c>
      <c r="G181" s="96" t="str">
        <f t="shared" si="14"/>
        <v/>
      </c>
      <c r="H181" s="96" t="str">
        <f t="shared" si="15"/>
        <v/>
      </c>
      <c r="I181" s="96" t="str">
        <f>IF(INPUT_Du_lieu_nhan_vien!G182="","",INPUT_Du_lieu_nhan_vien!G182)</f>
        <v xml:space="preserve"> </v>
      </c>
      <c r="J181" s="97" t="str">
        <f>IF(INPUT_Du_lieu_nhan_vien!H182="","",INPUT_Du_lieu_nhan_vien!H182)</f>
        <v/>
      </c>
      <c r="K181" s="95" t="str">
        <f>IF(INPUT_Du_lieu_nhan_vien!I182="","",INPUT_Du_lieu_nhan_vien!I182)</f>
        <v/>
      </c>
      <c r="L181" s="96" t="str">
        <f t="shared" si="16"/>
        <v/>
      </c>
      <c r="M181" s="96" t="str">
        <f>IF(INPUT_Du_lieu_nhan_vien!J182="","",INPUT_Du_lieu_nhan_vien!J182)</f>
        <v/>
      </c>
      <c r="N181" s="94" t="str">
        <f>IF(INPUT_Du_lieu_nhan_vien!O182="","",INPUT_Du_lieu_nhan_vien!O182)</f>
        <v/>
      </c>
      <c r="O181" s="96" t="str">
        <f>IF(INPUT_Du_lieu_nhan_vien!S182="","",INPUT_Du_lieu_nhan_vien!S182)</f>
        <v xml:space="preserve"> </v>
      </c>
      <c r="P181" s="94" t="str">
        <f>IF(INPUT_Du_lieu_nhan_vien!P182="","",INPUT_Du_lieu_nhan_vien!P182)</f>
        <v/>
      </c>
      <c r="Q181" s="97" t="str">
        <f>IF(INPUT_Du_lieu_nhan_vien!Q182="","",INPUT_Du_lieu_nhan_vien!Q182)</f>
        <v/>
      </c>
      <c r="R181" s="96" t="str">
        <f>IF(INPUT_Du_lieu_nhan_vien!U182="","",INPUT_Du_lieu_nhan_vien!U182)</f>
        <v/>
      </c>
      <c r="S181" s="96" t="str">
        <f>IF(INPUT_Du_lieu_nhan_vien!W182="","",INPUT_Du_lieu_nhan_vien!W182)</f>
        <v/>
      </c>
      <c r="T181" s="97" t="str">
        <f>IF(INPUT_Du_lieu_nhan_vien!L182="","",INPUT_Du_lieu_nhan_vien!L182)</f>
        <v/>
      </c>
      <c r="U181" s="94" t="str">
        <f>IF(INPUT_Du_lieu_nhan_vien!K182="","",INPUT_Du_lieu_nhan_vien!K182)</f>
        <v>Đại học</v>
      </c>
      <c r="V181" s="97" t="str">
        <f>IF(INPUT_Du_lieu_nhan_vien!M182="","",INPUT_Du_lieu_nhan_vien!M182)</f>
        <v/>
      </c>
      <c r="Y181" s="95" t="str">
        <f>IF(INPUT_Du_lieu_nhan_vien!AH182="","",INPUT_Du_lieu_nhan_vien!AH182)</f>
        <v/>
      </c>
      <c r="Z181" s="96" t="str">
        <f t="shared" si="17"/>
        <v/>
      </c>
      <c r="AA181" s="96" t="str">
        <f t="shared" si="18"/>
        <v/>
      </c>
      <c r="AB181" s="95" t="str">
        <f>IF(INPUT_Du_lieu_nhan_vien!AM182="","",INPUT_Du_lieu_nhan_vien!AM182)</f>
        <v/>
      </c>
      <c r="AC181" s="96" t="str">
        <f t="shared" si="19"/>
        <v/>
      </c>
      <c r="AD181" s="96" t="str">
        <f t="shared" si="20"/>
        <v/>
      </c>
      <c r="AE181" s="96" t="str">
        <f>IF(INPUT_Du_lieu_nhan_vien!AJ182="","",INPUT_Du_lieu_nhan_vien!AJ182)</f>
        <v>Nghỉ việc</v>
      </c>
    </row>
    <row r="182" spans="1:31" ht="18.75" customHeight="1" x14ac:dyDescent="0.2">
      <c r="A182" s="91">
        <v>181</v>
      </c>
      <c r="B182" s="92">
        <f>INPUT_Du_lieu_nhan_vien!A183</f>
        <v>20158</v>
      </c>
      <c r="C182" s="93" t="str">
        <f>IF(INPUT_Du_lieu_nhan_vien!B183="","",INPUT_Du_lieu_nhan_vien!B183)</f>
        <v>Vũ Phương</v>
      </c>
      <c r="D182" s="93" t="str">
        <f>IF(INPUT_Du_lieu_nhan_vien!C183="","",INPUT_Du_lieu_nhan_vien!C183)</f>
        <v>Thảo</v>
      </c>
      <c r="E182" s="94" t="str">
        <f>IF(INPUT_Du_lieu_nhan_vien!D183="","",INPUT_Du_lieu_nhan_vien!D183)</f>
        <v>Nữ</v>
      </c>
      <c r="F182" s="95">
        <f>IF(INPUT_Du_lieu_nhan_vien!E183="","",INPUT_Du_lieu_nhan_vien!E183)</f>
        <v>31888</v>
      </c>
      <c r="G182" s="96">
        <f t="shared" si="14"/>
        <v>4</v>
      </c>
      <c r="H182" s="96">
        <f t="shared" si="15"/>
        <v>1987</v>
      </c>
      <c r="I182" s="96" t="str">
        <f>IF(INPUT_Du_lieu_nhan_vien!G183="","",INPUT_Du_lieu_nhan_vien!G183)</f>
        <v xml:space="preserve">Hà Nội </v>
      </c>
      <c r="J182" s="97" t="str">
        <f>IF(INPUT_Du_lieu_nhan_vien!H183="","",INPUT_Du_lieu_nhan_vien!H183)</f>
        <v>012536120</v>
      </c>
      <c r="K182" s="95">
        <f>IF(INPUT_Du_lieu_nhan_vien!I183="","",INPUT_Du_lieu_nhan_vien!I183)</f>
        <v>37418</v>
      </c>
      <c r="L182" s="96">
        <f t="shared" si="16"/>
        <v>6</v>
      </c>
      <c r="M182" s="96" t="str">
        <f>IF(INPUT_Du_lieu_nhan_vien!J183="","",INPUT_Du_lieu_nhan_vien!J183)</f>
        <v>Hà Nội</v>
      </c>
      <c r="N182" s="94" t="str">
        <f>IF(INPUT_Du_lieu_nhan_vien!O183="","",INPUT_Du_lieu_nhan_vien!O183)</f>
        <v>thaovp@topica.edu.vn</v>
      </c>
      <c r="O182" s="96" t="str">
        <f>IF(INPUT_Du_lieu_nhan_vien!S183="","",INPUT_Du_lieu_nhan_vien!S183)</f>
        <v xml:space="preserve">Hiền Lương, Hiền Linh, Sóc Sơn, Hà Nội </v>
      </c>
      <c r="P182" s="94" t="str">
        <f>IF(INPUT_Du_lieu_nhan_vien!P183="","",INPUT_Du_lieu_nhan_vien!P183)</f>
        <v>04 3581 1866</v>
      </c>
      <c r="Q182" s="97" t="str">
        <f>IF(INPUT_Du_lieu_nhan_vien!Q183="","",INPUT_Du_lieu_nhan_vien!Q183)</f>
        <v>0936217136</v>
      </c>
      <c r="R182" s="96" t="str">
        <f>IF(INPUT_Du_lieu_nhan_vien!U183="","",INPUT_Du_lieu_nhan_vien!U183)</f>
        <v/>
      </c>
      <c r="S182" s="96" t="str">
        <f>IF(INPUT_Du_lieu_nhan_vien!W183="","",INPUT_Du_lieu_nhan_vien!W183)</f>
        <v/>
      </c>
      <c r="T182" s="97" t="str">
        <f>IF(INPUT_Du_lieu_nhan_vien!L183="","",INPUT_Du_lieu_nhan_vien!L183)</f>
        <v>Genetic- ĐH Bách Khoa</v>
      </c>
      <c r="U182" s="94" t="str">
        <f>IF(INPUT_Du_lieu_nhan_vien!K183="","",INPUT_Du_lieu_nhan_vien!K183)</f>
        <v>Đại học</v>
      </c>
      <c r="V182" s="97" t="str">
        <f>IF(INPUT_Du_lieu_nhan_vien!M183="","",INPUT_Du_lieu_nhan_vien!M183)</f>
        <v/>
      </c>
      <c r="Y182" s="95" t="str">
        <f>IF(INPUT_Du_lieu_nhan_vien!AH183="","",INPUT_Du_lieu_nhan_vien!AH183)</f>
        <v/>
      </c>
      <c r="Z182" s="96" t="str">
        <f t="shared" si="17"/>
        <v/>
      </c>
      <c r="AA182" s="96" t="str">
        <f t="shared" si="18"/>
        <v/>
      </c>
      <c r="AB182" s="95">
        <f>IF(INPUT_Du_lieu_nhan_vien!AM183="","",INPUT_Du_lieu_nhan_vien!AM183)</f>
        <v>40620</v>
      </c>
      <c r="AC182" s="96">
        <f t="shared" si="19"/>
        <v>3</v>
      </c>
      <c r="AD182" s="96">
        <f t="shared" si="20"/>
        <v>2011</v>
      </c>
      <c r="AE182" s="96" t="str">
        <f>IF(INPUT_Du_lieu_nhan_vien!AJ183="","",INPUT_Du_lieu_nhan_vien!AJ183)</f>
        <v>Nghỉ việc</v>
      </c>
    </row>
    <row r="183" spans="1:31" ht="18.75" customHeight="1" x14ac:dyDescent="0.2">
      <c r="A183" s="91">
        <v>182</v>
      </c>
      <c r="B183" s="92">
        <f>INPUT_Du_lieu_nhan_vien!A184</f>
        <v>20159</v>
      </c>
      <c r="C183" s="93" t="str">
        <f>IF(INPUT_Du_lieu_nhan_vien!B184="","",INPUT_Du_lieu_nhan_vien!B184)</f>
        <v>Lê Thị</v>
      </c>
      <c r="D183" s="93" t="str">
        <f>IF(INPUT_Du_lieu_nhan_vien!C184="","",INPUT_Du_lieu_nhan_vien!C184)</f>
        <v>Bích</v>
      </c>
      <c r="E183" s="94" t="str">
        <f>IF(INPUT_Du_lieu_nhan_vien!D184="","",INPUT_Du_lieu_nhan_vien!D184)</f>
        <v>Nữ</v>
      </c>
      <c r="F183" s="95">
        <f>IF(INPUT_Du_lieu_nhan_vien!E184="","",INPUT_Du_lieu_nhan_vien!E184)</f>
        <v>22325</v>
      </c>
      <c r="G183" s="96">
        <f t="shared" si="14"/>
        <v>2</v>
      </c>
      <c r="H183" s="96">
        <f t="shared" si="15"/>
        <v>1961</v>
      </c>
      <c r="I183" s="96" t="str">
        <f>IF(INPUT_Du_lieu_nhan_vien!G184="","",INPUT_Du_lieu_nhan_vien!G184)</f>
        <v xml:space="preserve">Hà Nội </v>
      </c>
      <c r="J183" s="97" t="str">
        <f>IF(INPUT_Du_lieu_nhan_vien!H184="","",INPUT_Du_lieu_nhan_vien!H184)</f>
        <v>010337154</v>
      </c>
      <c r="K183" s="95">
        <f>IF(INPUT_Du_lieu_nhan_vien!I184="","",INPUT_Du_lieu_nhan_vien!I184)</f>
        <v>40257</v>
      </c>
      <c r="L183" s="96">
        <f t="shared" si="16"/>
        <v>3</v>
      </c>
      <c r="M183" s="96" t="str">
        <f>IF(INPUT_Du_lieu_nhan_vien!J184="","",INPUT_Du_lieu_nhan_vien!J184)</f>
        <v>Hà Nội</v>
      </c>
      <c r="N183" s="94" t="str">
        <f>IF(INPUT_Du_lieu_nhan_vien!O184="","",INPUT_Du_lieu_nhan_vien!O184)</f>
        <v>bichlt@topica.edu.vn</v>
      </c>
      <c r="O183" s="96" t="str">
        <f>IF(INPUT_Du_lieu_nhan_vien!S184="","",INPUT_Du_lieu_nhan_vien!S184)</f>
        <v xml:space="preserve">Số Nhà 12 Tổ 6 Phường Vĩnh Hưng, Hà Nội </v>
      </c>
      <c r="P183" s="94" t="str">
        <f>IF(INPUT_Du_lieu_nhan_vien!P184="","",INPUT_Du_lieu_nhan_vien!P184)</f>
        <v/>
      </c>
      <c r="Q183" s="97" t="str">
        <f>IF(INPUT_Du_lieu_nhan_vien!Q184="","",INPUT_Du_lieu_nhan_vien!Q184)</f>
        <v>01665 301 909</v>
      </c>
      <c r="R183" s="96" t="str">
        <f>IF(INPUT_Du_lieu_nhan_vien!U184="","",INPUT_Du_lieu_nhan_vien!U184)</f>
        <v/>
      </c>
      <c r="S183" s="96" t="str">
        <f>IF(INPUT_Du_lieu_nhan_vien!W184="","",INPUT_Du_lieu_nhan_vien!W184)</f>
        <v/>
      </c>
      <c r="T183" s="97" t="str">
        <f>IF(INPUT_Du_lieu_nhan_vien!L184="","",INPUT_Du_lieu_nhan_vien!L184)</f>
        <v/>
      </c>
      <c r="U183" s="94" t="str">
        <f>IF(INPUT_Du_lieu_nhan_vien!K184="","",INPUT_Du_lieu_nhan_vien!K184)</f>
        <v>Trung học phổ thông</v>
      </c>
      <c r="V183" s="97" t="str">
        <f>IF(INPUT_Du_lieu_nhan_vien!M184="","",INPUT_Du_lieu_nhan_vien!M184)</f>
        <v/>
      </c>
      <c r="Y183" s="95">
        <f>IF(INPUT_Du_lieu_nhan_vien!AH184="","",INPUT_Du_lieu_nhan_vien!AH184)</f>
        <v>40106</v>
      </c>
      <c r="Z183" s="96">
        <f t="shared" si="17"/>
        <v>10</v>
      </c>
      <c r="AA183" s="96">
        <f t="shared" si="18"/>
        <v>2009</v>
      </c>
      <c r="AB183" s="95" t="str">
        <f>IF(INPUT_Du_lieu_nhan_vien!AM184="","",INPUT_Du_lieu_nhan_vien!AM184)</f>
        <v/>
      </c>
      <c r="AC183" s="96" t="str">
        <f t="shared" si="19"/>
        <v/>
      </c>
      <c r="AD183" s="96" t="str">
        <f t="shared" si="20"/>
        <v/>
      </c>
      <c r="AE183" s="96" t="str">
        <f>IF(INPUT_Du_lieu_nhan_vien!AJ184="","",INPUT_Du_lieu_nhan_vien!AJ184)</f>
        <v>Chính thức</v>
      </c>
    </row>
    <row r="184" spans="1:31" ht="18.75" customHeight="1" x14ac:dyDescent="0.2">
      <c r="A184" s="91">
        <v>183</v>
      </c>
      <c r="B184" s="92">
        <f>INPUT_Du_lieu_nhan_vien!A185</f>
        <v>20160</v>
      </c>
      <c r="C184" s="93" t="str">
        <f>IF(INPUT_Du_lieu_nhan_vien!B185="","",INPUT_Du_lieu_nhan_vien!B185)</f>
        <v>Đặng Thu</v>
      </c>
      <c r="D184" s="93" t="str">
        <f>IF(INPUT_Du_lieu_nhan_vien!C185="","",INPUT_Du_lieu_nhan_vien!C185)</f>
        <v>Thủy</v>
      </c>
      <c r="E184" s="94" t="str">
        <f>IF(INPUT_Du_lieu_nhan_vien!D185="","",INPUT_Du_lieu_nhan_vien!D185)</f>
        <v>Nữ</v>
      </c>
      <c r="F184" s="95">
        <f>IF(INPUT_Du_lieu_nhan_vien!E185="","",INPUT_Du_lieu_nhan_vien!E185)</f>
        <v>30640</v>
      </c>
      <c r="G184" s="96">
        <f t="shared" si="14"/>
        <v>11</v>
      </c>
      <c r="H184" s="96">
        <f t="shared" si="15"/>
        <v>1983</v>
      </c>
      <c r="I184" s="96" t="str">
        <f>IF(INPUT_Du_lieu_nhan_vien!G185="","",INPUT_Du_lieu_nhan_vien!G185)</f>
        <v xml:space="preserve">Hà Nội </v>
      </c>
      <c r="J184" s="97" t="str">
        <f>IF(INPUT_Du_lieu_nhan_vien!H185="","",INPUT_Du_lieu_nhan_vien!H185)</f>
        <v/>
      </c>
      <c r="K184" s="95" t="str">
        <f>IF(INPUT_Du_lieu_nhan_vien!I185="","",INPUT_Du_lieu_nhan_vien!I185)</f>
        <v/>
      </c>
      <c r="L184" s="96" t="str">
        <f t="shared" si="16"/>
        <v/>
      </c>
      <c r="M184" s="96" t="str">
        <f>IF(INPUT_Du_lieu_nhan_vien!J185="","",INPUT_Du_lieu_nhan_vien!J185)</f>
        <v/>
      </c>
      <c r="N184" s="94" t="str">
        <f>IF(INPUT_Du_lieu_nhan_vien!O185="","",INPUT_Du_lieu_nhan_vien!O185)</f>
        <v/>
      </c>
      <c r="O184" s="96" t="str">
        <f>IF(INPUT_Du_lieu_nhan_vien!S185="","",INPUT_Du_lieu_nhan_vien!S185)</f>
        <v xml:space="preserve"> </v>
      </c>
      <c r="P184" s="94" t="str">
        <f>IF(INPUT_Du_lieu_nhan_vien!P185="","",INPUT_Du_lieu_nhan_vien!P185)</f>
        <v/>
      </c>
      <c r="Q184" s="97" t="str">
        <f>IF(INPUT_Du_lieu_nhan_vien!Q185="","",INPUT_Du_lieu_nhan_vien!Q185)</f>
        <v/>
      </c>
      <c r="R184" s="96" t="str">
        <f>IF(INPUT_Du_lieu_nhan_vien!U185="","",INPUT_Du_lieu_nhan_vien!U185)</f>
        <v/>
      </c>
      <c r="S184" s="96" t="str">
        <f>IF(INPUT_Du_lieu_nhan_vien!W185="","",INPUT_Du_lieu_nhan_vien!W185)</f>
        <v/>
      </c>
      <c r="T184" s="97" t="str">
        <f>IF(INPUT_Du_lieu_nhan_vien!L185="","",INPUT_Du_lieu_nhan_vien!L185)</f>
        <v/>
      </c>
      <c r="U184" s="94" t="str">
        <f>IF(INPUT_Du_lieu_nhan_vien!K185="","",INPUT_Du_lieu_nhan_vien!K185)</f>
        <v>Đại học</v>
      </c>
      <c r="V184" s="97" t="str">
        <f>IF(INPUT_Du_lieu_nhan_vien!M185="","",INPUT_Du_lieu_nhan_vien!M185)</f>
        <v/>
      </c>
      <c r="Y184" s="95">
        <f>IF(INPUT_Du_lieu_nhan_vien!AH185="","",INPUT_Du_lieu_nhan_vien!AH185)</f>
        <v>40106</v>
      </c>
      <c r="Z184" s="96">
        <f t="shared" si="17"/>
        <v>10</v>
      </c>
      <c r="AA184" s="96">
        <f t="shared" si="18"/>
        <v>2009</v>
      </c>
      <c r="AB184" s="95" t="str">
        <f>IF(INPUT_Du_lieu_nhan_vien!AM185="","",INPUT_Du_lieu_nhan_vien!AM185)</f>
        <v/>
      </c>
      <c r="AC184" s="96" t="str">
        <f t="shared" si="19"/>
        <v/>
      </c>
      <c r="AD184" s="96" t="str">
        <f t="shared" si="20"/>
        <v/>
      </c>
      <c r="AE184" s="96" t="str">
        <f>IF(INPUT_Du_lieu_nhan_vien!AJ185="","",INPUT_Du_lieu_nhan_vien!AJ185)</f>
        <v>Nghỉ việc</v>
      </c>
    </row>
    <row r="185" spans="1:31" ht="18.75" customHeight="1" x14ac:dyDescent="0.2">
      <c r="A185" s="91">
        <v>184</v>
      </c>
      <c r="B185" s="92">
        <f>INPUT_Du_lieu_nhan_vien!A186</f>
        <v>20161</v>
      </c>
      <c r="C185" s="93" t="str">
        <f>IF(INPUT_Du_lieu_nhan_vien!B186="","",INPUT_Du_lieu_nhan_vien!B186)</f>
        <v>Hà Thị Ngọc</v>
      </c>
      <c r="D185" s="93" t="str">
        <f>IF(INPUT_Du_lieu_nhan_vien!C186="","",INPUT_Du_lieu_nhan_vien!C186)</f>
        <v>Anh</v>
      </c>
      <c r="E185" s="94" t="str">
        <f>IF(INPUT_Du_lieu_nhan_vien!D186="","",INPUT_Du_lieu_nhan_vien!D186)</f>
        <v>Nữ</v>
      </c>
      <c r="F185" s="95">
        <f>IF(INPUT_Du_lieu_nhan_vien!E186="","",INPUT_Du_lieu_nhan_vien!E186)</f>
        <v>30940</v>
      </c>
      <c r="G185" s="96">
        <f t="shared" si="14"/>
        <v>9</v>
      </c>
      <c r="H185" s="96">
        <f t="shared" si="15"/>
        <v>1984</v>
      </c>
      <c r="I185" s="96" t="str">
        <f>IF(INPUT_Du_lieu_nhan_vien!G186="","",INPUT_Du_lieu_nhan_vien!G186)</f>
        <v xml:space="preserve">Phú Thọ </v>
      </c>
      <c r="J185" s="97" t="str">
        <f>IF(INPUT_Du_lieu_nhan_vien!H186="","",INPUT_Du_lieu_nhan_vien!H186)</f>
        <v>131509420</v>
      </c>
      <c r="K185" s="95">
        <f>IF(INPUT_Du_lieu_nhan_vien!I186="","",INPUT_Du_lieu_nhan_vien!I186)</f>
        <v>37345</v>
      </c>
      <c r="L185" s="96">
        <f t="shared" si="16"/>
        <v>3</v>
      </c>
      <c r="M185" s="96" t="str">
        <f>IF(INPUT_Du_lieu_nhan_vien!J186="","",INPUT_Du_lieu_nhan_vien!J186)</f>
        <v>Phú Thọ</v>
      </c>
      <c r="N185" s="94" t="str">
        <f>IF(INPUT_Du_lieu_nhan_vien!O186="","",INPUT_Du_lieu_nhan_vien!O186)</f>
        <v>anhhtn@topica.edu.vn</v>
      </c>
      <c r="O185" s="96" t="str">
        <f>IF(INPUT_Du_lieu_nhan_vien!S186="","",INPUT_Du_lieu_nhan_vien!S186)</f>
        <v xml:space="preserve">Số 36, Ngách 79, Cầu Giấy Hà Nội </v>
      </c>
      <c r="P185" s="94" t="str">
        <f>IF(INPUT_Du_lieu_nhan_vien!P186="","",INPUT_Du_lieu_nhan_vien!P186)</f>
        <v/>
      </c>
      <c r="Q185" s="97" t="str">
        <f>IF(INPUT_Du_lieu_nhan_vien!Q186="","",INPUT_Du_lieu_nhan_vien!Q186)</f>
        <v>0936 572 466</v>
      </c>
      <c r="R185" s="96" t="str">
        <f>IF(INPUT_Du_lieu_nhan_vien!U186="","",INPUT_Du_lieu_nhan_vien!U186)</f>
        <v/>
      </c>
      <c r="S185" s="96" t="str">
        <f>IF(INPUT_Du_lieu_nhan_vien!W186="","",INPUT_Du_lieu_nhan_vien!W186)</f>
        <v/>
      </c>
      <c r="T185" s="97" t="str">
        <f>IF(INPUT_Du_lieu_nhan_vien!L186="","",INPUT_Du_lieu_nhan_vien!L186)</f>
        <v>ĐH Khoa học Xã hội và Nhân văn – ĐH Quốc gia Hà Nội</v>
      </c>
      <c r="U185" s="94" t="str">
        <f>IF(INPUT_Du_lieu_nhan_vien!K186="","",INPUT_Du_lieu_nhan_vien!K186)</f>
        <v>Đại học</v>
      </c>
      <c r="V185" s="97" t="str">
        <f>IF(INPUT_Du_lieu_nhan_vien!M186="","",INPUT_Du_lieu_nhan_vien!M186)</f>
        <v/>
      </c>
      <c r="Y185" s="95">
        <f>IF(INPUT_Du_lieu_nhan_vien!AH186="","",INPUT_Du_lieu_nhan_vien!AH186)</f>
        <v>40113</v>
      </c>
      <c r="Z185" s="96">
        <f t="shared" si="17"/>
        <v>10</v>
      </c>
      <c r="AA185" s="96">
        <f t="shared" si="18"/>
        <v>2009</v>
      </c>
      <c r="AB185" s="95" t="str">
        <f>IF(INPUT_Du_lieu_nhan_vien!AM186="","",INPUT_Du_lieu_nhan_vien!AM186)</f>
        <v/>
      </c>
      <c r="AC185" s="96" t="str">
        <f t="shared" si="19"/>
        <v/>
      </c>
      <c r="AD185" s="96" t="str">
        <f t="shared" si="20"/>
        <v/>
      </c>
      <c r="AE185" s="96" t="str">
        <f>IF(INPUT_Du_lieu_nhan_vien!AJ186="","",INPUT_Du_lieu_nhan_vien!AJ186)</f>
        <v>Chính thức</v>
      </c>
    </row>
    <row r="186" spans="1:31" ht="18.75" customHeight="1" x14ac:dyDescent="0.2">
      <c r="A186" s="91">
        <v>185</v>
      </c>
      <c r="B186" s="92">
        <f>INPUT_Du_lieu_nhan_vien!A187</f>
        <v>20162</v>
      </c>
      <c r="C186" s="93" t="str">
        <f>IF(INPUT_Du_lieu_nhan_vien!B187="","",INPUT_Du_lieu_nhan_vien!B187)</f>
        <v>Đinh Thị Thanh</v>
      </c>
      <c r="D186" s="93" t="str">
        <f>IF(INPUT_Du_lieu_nhan_vien!C187="","",INPUT_Du_lieu_nhan_vien!C187)</f>
        <v>Tâm</v>
      </c>
      <c r="E186" s="94" t="str">
        <f>IF(INPUT_Du_lieu_nhan_vien!D187="","",INPUT_Du_lieu_nhan_vien!D187)</f>
        <v>Nữ</v>
      </c>
      <c r="F186" s="95">
        <f>IF(INPUT_Du_lieu_nhan_vien!E187="","",INPUT_Du_lieu_nhan_vien!E187)</f>
        <v>31094</v>
      </c>
      <c r="G186" s="96">
        <f t="shared" si="14"/>
        <v>2</v>
      </c>
      <c r="H186" s="96">
        <f t="shared" si="15"/>
        <v>1985</v>
      </c>
      <c r="I186" s="96" t="str">
        <f>IF(INPUT_Du_lieu_nhan_vien!G187="","",INPUT_Du_lieu_nhan_vien!G187)</f>
        <v xml:space="preserve">Hà Nội </v>
      </c>
      <c r="J186" s="97" t="str">
        <f>IF(INPUT_Du_lieu_nhan_vien!H187="","",INPUT_Du_lieu_nhan_vien!H187)</f>
        <v>183302768</v>
      </c>
      <c r="K186" s="95">
        <f>IF(INPUT_Du_lieu_nhan_vien!I187="","",INPUT_Du_lieu_nhan_vien!I187)</f>
        <v>36422</v>
      </c>
      <c r="L186" s="96">
        <f t="shared" si="16"/>
        <v>9</v>
      </c>
      <c r="M186" s="96" t="str">
        <f>IF(INPUT_Du_lieu_nhan_vien!J187="","",INPUT_Du_lieu_nhan_vien!J187)</f>
        <v>Hà Tĩnh</v>
      </c>
      <c r="N186" s="94" t="str">
        <f>IF(INPUT_Du_lieu_nhan_vien!O187="","",INPUT_Du_lieu_nhan_vien!O187)</f>
        <v>tamdtt@topica.edu.vn</v>
      </c>
      <c r="O186" s="96" t="str">
        <f>IF(INPUT_Du_lieu_nhan_vien!S187="","",INPUT_Du_lieu_nhan_vien!S187)</f>
        <v xml:space="preserve">Số 4d, Ngõ 640, Ngách 51, Nguyễn Văn Cừ, Long Biên, Hà Nội </v>
      </c>
      <c r="P186" s="94" t="str">
        <f>IF(INPUT_Du_lieu_nhan_vien!P187="","",INPUT_Du_lieu_nhan_vien!P187)</f>
        <v/>
      </c>
      <c r="Q186" s="97" t="str">
        <f>IF(INPUT_Du_lieu_nhan_vien!Q187="","",INPUT_Du_lieu_nhan_vien!Q187)</f>
        <v>0984 900 045</v>
      </c>
      <c r="R186" s="96" t="str">
        <f>IF(INPUT_Du_lieu_nhan_vien!U187="","",INPUT_Du_lieu_nhan_vien!U187)</f>
        <v/>
      </c>
      <c r="S186" s="96" t="str">
        <f>IF(INPUT_Du_lieu_nhan_vien!W187="","",INPUT_Du_lieu_nhan_vien!W187)</f>
        <v/>
      </c>
      <c r="T186" s="97" t="str">
        <f>IF(INPUT_Du_lieu_nhan_vien!L187="","",INPUT_Du_lieu_nhan_vien!L187)</f>
        <v>ĐH Quy Nhơn</v>
      </c>
      <c r="U186" s="94" t="str">
        <f>IF(INPUT_Du_lieu_nhan_vien!K187="","",INPUT_Du_lieu_nhan_vien!K187)</f>
        <v>Đại học</v>
      </c>
      <c r="V186" s="97" t="str">
        <f>IF(INPUT_Du_lieu_nhan_vien!M187="","",INPUT_Du_lieu_nhan_vien!M187)</f>
        <v/>
      </c>
      <c r="Y186" s="95">
        <f>IF(INPUT_Du_lieu_nhan_vien!AH187="","",INPUT_Du_lieu_nhan_vien!AH187)</f>
        <v>40112</v>
      </c>
      <c r="Z186" s="96">
        <f t="shared" si="17"/>
        <v>10</v>
      </c>
      <c r="AA186" s="96">
        <f t="shared" si="18"/>
        <v>2009</v>
      </c>
      <c r="AB186" s="95" t="str">
        <f>IF(INPUT_Du_lieu_nhan_vien!AM187="","",INPUT_Du_lieu_nhan_vien!AM187)</f>
        <v/>
      </c>
      <c r="AC186" s="96" t="str">
        <f t="shared" si="19"/>
        <v/>
      </c>
      <c r="AD186" s="96" t="str">
        <f t="shared" si="20"/>
        <v/>
      </c>
      <c r="AE186" s="96" t="str">
        <f>IF(INPUT_Du_lieu_nhan_vien!AJ187="","",INPUT_Du_lieu_nhan_vien!AJ187)</f>
        <v>Chính thức</v>
      </c>
    </row>
    <row r="187" spans="1:31" ht="18.75" customHeight="1" x14ac:dyDescent="0.2">
      <c r="A187" s="91">
        <v>186</v>
      </c>
      <c r="B187" s="92">
        <f>INPUT_Du_lieu_nhan_vien!A188</f>
        <v>20163</v>
      </c>
      <c r="C187" s="93" t="str">
        <f>IF(INPUT_Du_lieu_nhan_vien!B188="","",INPUT_Du_lieu_nhan_vien!B188)</f>
        <v>Trần Thị Bích</v>
      </c>
      <c r="D187" s="93" t="str">
        <f>IF(INPUT_Du_lieu_nhan_vien!C188="","",INPUT_Du_lieu_nhan_vien!C188)</f>
        <v>Hảo</v>
      </c>
      <c r="E187" s="94" t="str">
        <f>IF(INPUT_Du_lieu_nhan_vien!D188="","",INPUT_Du_lieu_nhan_vien!D188)</f>
        <v>Nữ</v>
      </c>
      <c r="F187" s="95">
        <f>IF(INPUT_Du_lieu_nhan_vien!E188="","",INPUT_Du_lieu_nhan_vien!E188)</f>
        <v>29726</v>
      </c>
      <c r="G187" s="96">
        <f t="shared" si="14"/>
        <v>5</v>
      </c>
      <c r="H187" s="96">
        <f t="shared" si="15"/>
        <v>1981</v>
      </c>
      <c r="I187" s="96" t="str">
        <f>IF(INPUT_Du_lieu_nhan_vien!G188="","",INPUT_Du_lieu_nhan_vien!G188)</f>
        <v xml:space="preserve">Hà Nội </v>
      </c>
      <c r="J187" s="97" t="str">
        <f>IF(INPUT_Du_lieu_nhan_vien!H188="","",INPUT_Du_lieu_nhan_vien!H188)</f>
        <v>013221750</v>
      </c>
      <c r="K187" s="95">
        <f>IF(INPUT_Du_lieu_nhan_vien!I188="","",INPUT_Du_lieu_nhan_vien!I188)</f>
        <v>40089</v>
      </c>
      <c r="L187" s="96">
        <f t="shared" si="16"/>
        <v>10</v>
      </c>
      <c r="M187" s="96" t="str">
        <f>IF(INPUT_Du_lieu_nhan_vien!J188="","",INPUT_Du_lieu_nhan_vien!J188)</f>
        <v>Thái Bình</v>
      </c>
      <c r="N187" s="94" t="str">
        <f>IF(INPUT_Du_lieu_nhan_vien!O188="","",INPUT_Du_lieu_nhan_vien!O188)</f>
        <v>haottb@topica.edu.vn</v>
      </c>
      <c r="O187" s="96" t="str">
        <f>IF(INPUT_Du_lieu_nhan_vien!S188="","",INPUT_Du_lieu_nhan_vien!S188)</f>
        <v xml:space="preserve">17, Ngõ 76, Vân Hồ 3, Hai Bà Trưng, Hà Nội </v>
      </c>
      <c r="P187" s="94" t="str">
        <f>IF(INPUT_Du_lieu_nhan_vien!P188="","",INPUT_Du_lieu_nhan_vien!P188)</f>
        <v/>
      </c>
      <c r="Q187" s="97" t="str">
        <f>IF(INPUT_Du_lieu_nhan_vien!Q188="","",INPUT_Du_lieu_nhan_vien!Q188)</f>
        <v>0912 220 581</v>
      </c>
      <c r="R187" s="96" t="str">
        <f>IF(INPUT_Du_lieu_nhan_vien!U188="","",INPUT_Du_lieu_nhan_vien!U188)</f>
        <v/>
      </c>
      <c r="S187" s="96" t="str">
        <f>IF(INPUT_Du_lieu_nhan_vien!W188="","",INPUT_Du_lieu_nhan_vien!W188)</f>
        <v/>
      </c>
      <c r="T187" s="97" t="str">
        <f>IF(INPUT_Du_lieu_nhan_vien!L188="","",INPUT_Du_lieu_nhan_vien!L188)</f>
        <v>HV Báo Chí Tuyên Truyền</v>
      </c>
      <c r="U187" s="94" t="str">
        <f>IF(INPUT_Du_lieu_nhan_vien!K188="","",INPUT_Du_lieu_nhan_vien!K188)</f>
        <v>Đại học</v>
      </c>
      <c r="V187" s="97" t="str">
        <f>IF(INPUT_Du_lieu_nhan_vien!M188="","",INPUT_Du_lieu_nhan_vien!M188)</f>
        <v/>
      </c>
      <c r="Y187" s="95">
        <f>IF(INPUT_Du_lieu_nhan_vien!AH188="","",INPUT_Du_lieu_nhan_vien!AH188)</f>
        <v>40115</v>
      </c>
      <c r="Z187" s="96">
        <f t="shared" si="17"/>
        <v>10</v>
      </c>
      <c r="AA187" s="96">
        <f t="shared" si="18"/>
        <v>2009</v>
      </c>
      <c r="AB187" s="95" t="str">
        <f>IF(INPUT_Du_lieu_nhan_vien!AM188="","",INPUT_Du_lieu_nhan_vien!AM188)</f>
        <v/>
      </c>
      <c r="AC187" s="96" t="str">
        <f t="shared" si="19"/>
        <v/>
      </c>
      <c r="AD187" s="96" t="str">
        <f t="shared" si="20"/>
        <v/>
      </c>
      <c r="AE187" s="96" t="str">
        <f>IF(INPUT_Du_lieu_nhan_vien!AJ188="","",INPUT_Du_lieu_nhan_vien!AJ188)</f>
        <v>Chính thức</v>
      </c>
    </row>
    <row r="188" spans="1:31" ht="18.75" customHeight="1" x14ac:dyDescent="0.2">
      <c r="A188" s="91">
        <v>187</v>
      </c>
      <c r="B188" s="92">
        <f>INPUT_Du_lieu_nhan_vien!A189</f>
        <v>20164</v>
      </c>
      <c r="C188" s="93" t="str">
        <f>IF(INPUT_Du_lieu_nhan_vien!B189="","",INPUT_Du_lieu_nhan_vien!B189)</f>
        <v xml:space="preserve">Hoàng Thu </v>
      </c>
      <c r="D188" s="93" t="str">
        <f>IF(INPUT_Du_lieu_nhan_vien!C189="","",INPUT_Du_lieu_nhan_vien!C189)</f>
        <v>Hiền</v>
      </c>
      <c r="E188" s="94" t="str">
        <f>IF(INPUT_Du_lieu_nhan_vien!D189="","",INPUT_Du_lieu_nhan_vien!D189)</f>
        <v>Nữ</v>
      </c>
      <c r="F188" s="95" t="str">
        <f>IF(INPUT_Du_lieu_nhan_vien!E189="","",INPUT_Du_lieu_nhan_vien!E189)</f>
        <v/>
      </c>
      <c r="G188" s="96" t="str">
        <f t="shared" si="14"/>
        <v/>
      </c>
      <c r="H188" s="96" t="str">
        <f t="shared" si="15"/>
        <v/>
      </c>
      <c r="I188" s="96" t="str">
        <f>IF(INPUT_Du_lieu_nhan_vien!G189="","",INPUT_Du_lieu_nhan_vien!G189)</f>
        <v xml:space="preserve"> </v>
      </c>
      <c r="J188" s="97" t="str">
        <f>IF(INPUT_Du_lieu_nhan_vien!H189="","",INPUT_Du_lieu_nhan_vien!H189)</f>
        <v/>
      </c>
      <c r="K188" s="95" t="str">
        <f>IF(INPUT_Du_lieu_nhan_vien!I189="","",INPUT_Du_lieu_nhan_vien!I189)</f>
        <v/>
      </c>
      <c r="L188" s="96" t="str">
        <f t="shared" si="16"/>
        <v/>
      </c>
      <c r="M188" s="96" t="str">
        <f>IF(INPUT_Du_lieu_nhan_vien!J189="","",INPUT_Du_lieu_nhan_vien!J189)</f>
        <v/>
      </c>
      <c r="N188" s="94" t="str">
        <f>IF(INPUT_Du_lieu_nhan_vien!O189="","",INPUT_Du_lieu_nhan_vien!O189)</f>
        <v/>
      </c>
      <c r="O188" s="96" t="str">
        <f>IF(INPUT_Du_lieu_nhan_vien!S189="","",INPUT_Du_lieu_nhan_vien!S189)</f>
        <v xml:space="preserve"> </v>
      </c>
      <c r="P188" s="94" t="str">
        <f>IF(INPUT_Du_lieu_nhan_vien!P189="","",INPUT_Du_lieu_nhan_vien!P189)</f>
        <v/>
      </c>
      <c r="Q188" s="97" t="str">
        <f>IF(INPUT_Du_lieu_nhan_vien!Q189="","",INPUT_Du_lieu_nhan_vien!Q189)</f>
        <v/>
      </c>
      <c r="R188" s="96" t="str">
        <f>IF(INPUT_Du_lieu_nhan_vien!U189="","",INPUT_Du_lieu_nhan_vien!U189)</f>
        <v/>
      </c>
      <c r="S188" s="96" t="str">
        <f>IF(INPUT_Du_lieu_nhan_vien!W189="","",INPUT_Du_lieu_nhan_vien!W189)</f>
        <v/>
      </c>
      <c r="T188" s="97" t="str">
        <f>IF(INPUT_Du_lieu_nhan_vien!L189="","",INPUT_Du_lieu_nhan_vien!L189)</f>
        <v/>
      </c>
      <c r="U188" s="94" t="str">
        <f>IF(INPUT_Du_lieu_nhan_vien!K189="","",INPUT_Du_lieu_nhan_vien!K189)</f>
        <v>Đại học</v>
      </c>
      <c r="V188" s="97" t="str">
        <f>IF(INPUT_Du_lieu_nhan_vien!M189="","",INPUT_Du_lieu_nhan_vien!M189)</f>
        <v/>
      </c>
      <c r="Y188" s="95" t="str">
        <f>IF(INPUT_Du_lieu_nhan_vien!AH189="","",INPUT_Du_lieu_nhan_vien!AH189)</f>
        <v/>
      </c>
      <c r="Z188" s="96" t="str">
        <f t="shared" si="17"/>
        <v/>
      </c>
      <c r="AA188" s="96" t="str">
        <f t="shared" si="18"/>
        <v/>
      </c>
      <c r="AB188" s="95" t="str">
        <f>IF(INPUT_Du_lieu_nhan_vien!AM189="","",INPUT_Du_lieu_nhan_vien!AM189)</f>
        <v/>
      </c>
      <c r="AC188" s="96" t="str">
        <f t="shared" si="19"/>
        <v/>
      </c>
      <c r="AD188" s="96" t="str">
        <f t="shared" si="20"/>
        <v/>
      </c>
      <c r="AE188" s="96" t="str">
        <f>IF(INPUT_Du_lieu_nhan_vien!AJ189="","",INPUT_Du_lieu_nhan_vien!AJ189)</f>
        <v>Nghỉ việc</v>
      </c>
    </row>
    <row r="189" spans="1:31" ht="18.75" customHeight="1" x14ac:dyDescent="0.2">
      <c r="A189" s="91">
        <v>188</v>
      </c>
      <c r="B189" s="92">
        <f>INPUT_Du_lieu_nhan_vien!A190</f>
        <v>20165</v>
      </c>
      <c r="C189" s="93" t="str">
        <f>IF(INPUT_Du_lieu_nhan_vien!B190="","",INPUT_Du_lieu_nhan_vien!B190)</f>
        <v>Phạm Kim</v>
      </c>
      <c r="D189" s="93" t="str">
        <f>IF(INPUT_Du_lieu_nhan_vien!C190="","",INPUT_Du_lieu_nhan_vien!C190)</f>
        <v>Nương</v>
      </c>
      <c r="E189" s="94" t="str">
        <f>IF(INPUT_Du_lieu_nhan_vien!D190="","",INPUT_Du_lieu_nhan_vien!D190)</f>
        <v>Nữ</v>
      </c>
      <c r="F189" s="95">
        <f>IF(INPUT_Du_lieu_nhan_vien!E190="","",INPUT_Du_lieu_nhan_vien!E190)</f>
        <v>30720</v>
      </c>
      <c r="G189" s="96">
        <f t="shared" si="14"/>
        <v>2</v>
      </c>
      <c r="H189" s="96">
        <f t="shared" si="15"/>
        <v>1984</v>
      </c>
      <c r="I189" s="96" t="str">
        <f>IF(INPUT_Du_lieu_nhan_vien!G190="","",INPUT_Du_lieu_nhan_vien!G190)</f>
        <v xml:space="preserve">Hà Nội </v>
      </c>
      <c r="J189" s="97" t="str">
        <f>IF(INPUT_Du_lieu_nhan_vien!H190="","",INPUT_Du_lieu_nhan_vien!H190)</f>
        <v>162646603</v>
      </c>
      <c r="K189" s="95">
        <f>IF(INPUT_Du_lieu_nhan_vien!I190="","",INPUT_Du_lieu_nhan_vien!I190)</f>
        <v>37265</v>
      </c>
      <c r="L189" s="96">
        <f t="shared" si="16"/>
        <v>1</v>
      </c>
      <c r="M189" s="96" t="str">
        <f>IF(INPUT_Du_lieu_nhan_vien!J190="","",INPUT_Du_lieu_nhan_vien!J190)</f>
        <v>Nam Định</v>
      </c>
      <c r="N189" s="94" t="str">
        <f>IF(INPUT_Du_lieu_nhan_vien!O190="","",INPUT_Du_lieu_nhan_vien!O190)</f>
        <v>nuongpk@topica.edu.vn</v>
      </c>
      <c r="O189" s="96" t="str">
        <f>IF(INPUT_Du_lieu_nhan_vien!S190="","",INPUT_Du_lieu_nhan_vien!S190)</f>
        <v xml:space="preserve">Số 16, Cụm 11, Tân Xuân, Xuân Đỉnh, Từ Liêm, Hà Nội </v>
      </c>
      <c r="P189" s="94" t="str">
        <f>IF(INPUT_Du_lieu_nhan_vien!P190="","",INPUT_Du_lieu_nhan_vien!P190)</f>
        <v>04 3838 3035</v>
      </c>
      <c r="Q189" s="97" t="str">
        <f>IF(INPUT_Du_lieu_nhan_vien!Q190="","",INPUT_Du_lieu_nhan_vien!Q190)</f>
        <v>0984 794 845</v>
      </c>
      <c r="R189" s="96" t="str">
        <f>IF(INPUT_Du_lieu_nhan_vien!U190="","",INPUT_Du_lieu_nhan_vien!U190)</f>
        <v/>
      </c>
      <c r="S189" s="96" t="str">
        <f>IF(INPUT_Du_lieu_nhan_vien!W190="","",INPUT_Du_lieu_nhan_vien!W190)</f>
        <v/>
      </c>
      <c r="T189" s="97" t="str">
        <f>IF(INPUT_Du_lieu_nhan_vien!L190="","",INPUT_Du_lieu_nhan_vien!L190)</f>
        <v>ĐH Khoa học Xã hội và Nhân văn – ĐH Quốc gia Hà Nội</v>
      </c>
      <c r="U189" s="94" t="str">
        <f>IF(INPUT_Du_lieu_nhan_vien!K190="","",INPUT_Du_lieu_nhan_vien!K190)</f>
        <v>Đại học</v>
      </c>
      <c r="V189" s="97" t="str">
        <f>IF(INPUT_Du_lieu_nhan_vien!M190="","",INPUT_Du_lieu_nhan_vien!M190)</f>
        <v/>
      </c>
      <c r="Y189" s="95">
        <f>IF(INPUT_Du_lieu_nhan_vien!AH190="","",INPUT_Du_lieu_nhan_vien!AH190)</f>
        <v>40119</v>
      </c>
      <c r="Z189" s="96">
        <f t="shared" si="17"/>
        <v>11</v>
      </c>
      <c r="AA189" s="96">
        <f t="shared" si="18"/>
        <v>2009</v>
      </c>
      <c r="AB189" s="95">
        <f>IF(INPUT_Du_lieu_nhan_vien!AM190="","",INPUT_Du_lieu_nhan_vien!AM190)</f>
        <v>40119</v>
      </c>
      <c r="AC189" s="96">
        <f t="shared" si="19"/>
        <v>11</v>
      </c>
      <c r="AD189" s="96">
        <f t="shared" si="20"/>
        <v>2009</v>
      </c>
      <c r="AE189" s="96" t="str">
        <f>IF(INPUT_Du_lieu_nhan_vien!AJ190="","",INPUT_Du_lieu_nhan_vien!AJ190)</f>
        <v>Nghỉ việc</v>
      </c>
    </row>
    <row r="190" spans="1:31" ht="18.75" customHeight="1" x14ac:dyDescent="0.2">
      <c r="A190" s="91">
        <v>189</v>
      </c>
      <c r="B190" s="92">
        <f>INPUT_Du_lieu_nhan_vien!A191</f>
        <v>20166</v>
      </c>
      <c r="C190" s="93" t="str">
        <f>IF(INPUT_Du_lieu_nhan_vien!B191="","",INPUT_Du_lieu_nhan_vien!B191)</f>
        <v>Đoàn Thị Huyền</v>
      </c>
      <c r="D190" s="93" t="str">
        <f>IF(INPUT_Du_lieu_nhan_vien!C191="","",INPUT_Du_lieu_nhan_vien!C191)</f>
        <v>Trang</v>
      </c>
      <c r="E190" s="94" t="str">
        <f>IF(INPUT_Du_lieu_nhan_vien!D191="","",INPUT_Du_lieu_nhan_vien!D191)</f>
        <v>Nữ</v>
      </c>
      <c r="F190" s="95" t="str">
        <f>IF(INPUT_Du_lieu_nhan_vien!E191="","",INPUT_Du_lieu_nhan_vien!E191)</f>
        <v/>
      </c>
      <c r="G190" s="96" t="str">
        <f t="shared" si="14"/>
        <v/>
      </c>
      <c r="H190" s="96" t="str">
        <f t="shared" si="15"/>
        <v/>
      </c>
      <c r="I190" s="96" t="str">
        <f>IF(INPUT_Du_lieu_nhan_vien!G191="","",INPUT_Du_lieu_nhan_vien!G191)</f>
        <v xml:space="preserve"> </v>
      </c>
      <c r="J190" s="97" t="str">
        <f>IF(INPUT_Du_lieu_nhan_vien!H191="","",INPUT_Du_lieu_nhan_vien!H191)</f>
        <v/>
      </c>
      <c r="K190" s="95" t="str">
        <f>IF(INPUT_Du_lieu_nhan_vien!I191="","",INPUT_Du_lieu_nhan_vien!I191)</f>
        <v/>
      </c>
      <c r="L190" s="96" t="str">
        <f t="shared" si="16"/>
        <v/>
      </c>
      <c r="M190" s="96" t="str">
        <f>IF(INPUT_Du_lieu_nhan_vien!J191="","",INPUT_Du_lieu_nhan_vien!J191)</f>
        <v/>
      </c>
      <c r="N190" s="94" t="str">
        <f>IF(INPUT_Du_lieu_nhan_vien!O191="","",INPUT_Du_lieu_nhan_vien!O191)</f>
        <v/>
      </c>
      <c r="O190" s="96" t="str">
        <f>IF(INPUT_Du_lieu_nhan_vien!S191="","",INPUT_Du_lieu_nhan_vien!S191)</f>
        <v xml:space="preserve"> </v>
      </c>
      <c r="P190" s="94" t="str">
        <f>IF(INPUT_Du_lieu_nhan_vien!P191="","",INPUT_Du_lieu_nhan_vien!P191)</f>
        <v/>
      </c>
      <c r="Q190" s="97" t="str">
        <f>IF(INPUT_Du_lieu_nhan_vien!Q191="","",INPUT_Du_lieu_nhan_vien!Q191)</f>
        <v/>
      </c>
      <c r="R190" s="96" t="str">
        <f>IF(INPUT_Du_lieu_nhan_vien!U191="","",INPUT_Du_lieu_nhan_vien!U191)</f>
        <v/>
      </c>
      <c r="S190" s="96" t="str">
        <f>IF(INPUT_Du_lieu_nhan_vien!W191="","",INPUT_Du_lieu_nhan_vien!W191)</f>
        <v/>
      </c>
      <c r="T190" s="97" t="str">
        <f>IF(INPUT_Du_lieu_nhan_vien!L191="","",INPUT_Du_lieu_nhan_vien!L191)</f>
        <v/>
      </c>
      <c r="U190" s="94" t="str">
        <f>IF(INPUT_Du_lieu_nhan_vien!K191="","",INPUT_Du_lieu_nhan_vien!K191)</f>
        <v>Đại học</v>
      </c>
      <c r="V190" s="97" t="str">
        <f>IF(INPUT_Du_lieu_nhan_vien!M191="","",INPUT_Du_lieu_nhan_vien!M191)</f>
        <v/>
      </c>
      <c r="Y190" s="95" t="str">
        <f>IF(INPUT_Du_lieu_nhan_vien!AH191="","",INPUT_Du_lieu_nhan_vien!AH191)</f>
        <v/>
      </c>
      <c r="Z190" s="96" t="str">
        <f t="shared" si="17"/>
        <v/>
      </c>
      <c r="AA190" s="96" t="str">
        <f t="shared" si="18"/>
        <v/>
      </c>
      <c r="AB190" s="95" t="str">
        <f>IF(INPUT_Du_lieu_nhan_vien!AM191="","",INPUT_Du_lieu_nhan_vien!AM191)</f>
        <v/>
      </c>
      <c r="AC190" s="96" t="str">
        <f t="shared" si="19"/>
        <v/>
      </c>
      <c r="AD190" s="96" t="str">
        <f t="shared" si="20"/>
        <v/>
      </c>
      <c r="AE190" s="96" t="str">
        <f>IF(INPUT_Du_lieu_nhan_vien!AJ191="","",INPUT_Du_lieu_nhan_vien!AJ191)</f>
        <v>Nghỉ việc</v>
      </c>
    </row>
    <row r="191" spans="1:31" ht="18.75" customHeight="1" x14ac:dyDescent="0.2">
      <c r="A191" s="91">
        <v>190</v>
      </c>
      <c r="B191" s="92">
        <f>INPUT_Du_lieu_nhan_vien!A192</f>
        <v>20167</v>
      </c>
      <c r="C191" s="93" t="str">
        <f>IF(INPUT_Du_lieu_nhan_vien!B192="","",INPUT_Du_lieu_nhan_vien!B192)</f>
        <v>Chu Hoài</v>
      </c>
      <c r="D191" s="93" t="str">
        <f>IF(INPUT_Du_lieu_nhan_vien!C192="","",INPUT_Du_lieu_nhan_vien!C192)</f>
        <v>Thương</v>
      </c>
      <c r="E191" s="94" t="str">
        <f>IF(INPUT_Du_lieu_nhan_vien!D192="","",INPUT_Du_lieu_nhan_vien!D192)</f>
        <v>Nữ</v>
      </c>
      <c r="F191" s="95">
        <f>IF(INPUT_Du_lieu_nhan_vien!E192="","",INPUT_Du_lieu_nhan_vien!E192)</f>
        <v>31778</v>
      </c>
      <c r="G191" s="96">
        <f t="shared" si="14"/>
        <v>1</v>
      </c>
      <c r="H191" s="96">
        <f t="shared" si="15"/>
        <v>1987</v>
      </c>
      <c r="I191" s="96" t="str">
        <f>IF(INPUT_Du_lieu_nhan_vien!G192="","",INPUT_Du_lieu_nhan_vien!G192)</f>
        <v xml:space="preserve">Lâm Đồng </v>
      </c>
      <c r="J191" s="97" t="str">
        <f>IF(INPUT_Du_lieu_nhan_vien!H192="","",INPUT_Du_lieu_nhan_vien!H192)</f>
        <v>250683582</v>
      </c>
      <c r="K191" s="95">
        <f>IF(INPUT_Du_lieu_nhan_vien!I192="","",INPUT_Du_lieu_nhan_vien!I192)</f>
        <v>38233</v>
      </c>
      <c r="L191" s="96">
        <f t="shared" si="16"/>
        <v>9</v>
      </c>
      <c r="M191" s="96" t="str">
        <f>IF(INPUT_Du_lieu_nhan_vien!J192="","",INPUT_Du_lieu_nhan_vien!J192)</f>
        <v>Lâm Đồng</v>
      </c>
      <c r="N191" s="94" t="str">
        <f>IF(INPUT_Du_lieu_nhan_vien!O192="","",INPUT_Du_lieu_nhan_vien!O192)</f>
        <v>thuongch@topica.edu.vn</v>
      </c>
      <c r="O191" s="96" t="str">
        <f>IF(INPUT_Du_lieu_nhan_vien!S192="","",INPUT_Du_lieu_nhan_vien!S192)</f>
        <v xml:space="preserve">41 Tiền Lâm, Đông Thanh, Lâm Hà, Lâm Đồng </v>
      </c>
      <c r="P191" s="94" t="str">
        <f>IF(INPUT_Du_lieu_nhan_vien!P192="","",INPUT_Du_lieu_nhan_vien!P192)</f>
        <v/>
      </c>
      <c r="Q191" s="97" t="str">
        <f>IF(INPUT_Du_lieu_nhan_vien!Q192="","",INPUT_Du_lieu_nhan_vien!Q192)</f>
        <v>0917 545 808</v>
      </c>
      <c r="R191" s="96" t="str">
        <f>IF(INPUT_Du_lieu_nhan_vien!U192="","",INPUT_Du_lieu_nhan_vien!U192)</f>
        <v/>
      </c>
      <c r="S191" s="96" t="str">
        <f>IF(INPUT_Du_lieu_nhan_vien!W192="","",INPUT_Du_lieu_nhan_vien!W192)</f>
        <v/>
      </c>
      <c r="T191" s="97" t="str">
        <f>IF(INPUT_Du_lieu_nhan_vien!L192="","",INPUT_Du_lieu_nhan_vien!L192)</f>
        <v xml:space="preserve">CĐ Kinh tế đối ngoại </v>
      </c>
      <c r="U191" s="94" t="str">
        <f>IF(INPUT_Du_lieu_nhan_vien!K192="","",INPUT_Du_lieu_nhan_vien!K192)</f>
        <v>Cao đẳng</v>
      </c>
      <c r="V191" s="97" t="str">
        <f>IF(INPUT_Du_lieu_nhan_vien!M192="","",INPUT_Du_lieu_nhan_vien!M192)</f>
        <v/>
      </c>
      <c r="Y191" s="95">
        <f>IF(INPUT_Du_lieu_nhan_vien!AH192="","",INPUT_Du_lieu_nhan_vien!AH192)</f>
        <v>40120</v>
      </c>
      <c r="Z191" s="96">
        <f t="shared" si="17"/>
        <v>11</v>
      </c>
      <c r="AA191" s="96">
        <f t="shared" si="18"/>
        <v>2009</v>
      </c>
      <c r="AB191" s="95">
        <f>IF(INPUT_Du_lieu_nhan_vien!AM192="","",INPUT_Du_lieu_nhan_vien!AM192)</f>
        <v>41573</v>
      </c>
      <c r="AC191" s="96">
        <f t="shared" si="19"/>
        <v>10</v>
      </c>
      <c r="AD191" s="96">
        <f t="shared" si="20"/>
        <v>2013</v>
      </c>
      <c r="AE191" s="96" t="str">
        <f>IF(INPUT_Du_lieu_nhan_vien!AJ192="","",INPUT_Du_lieu_nhan_vien!AJ192)</f>
        <v>Nghỉ việc</v>
      </c>
    </row>
    <row r="192" spans="1:31" ht="18.75" customHeight="1" x14ac:dyDescent="0.2">
      <c r="A192" s="91">
        <v>191</v>
      </c>
      <c r="B192" s="92">
        <f>INPUT_Du_lieu_nhan_vien!A193</f>
        <v>20168</v>
      </c>
      <c r="C192" s="93" t="str">
        <f>IF(INPUT_Du_lieu_nhan_vien!B193="","",INPUT_Du_lieu_nhan_vien!B193)</f>
        <v>Trần Thị</v>
      </c>
      <c r="D192" s="93" t="str">
        <f>IF(INPUT_Du_lieu_nhan_vien!C193="","",INPUT_Du_lieu_nhan_vien!C193)</f>
        <v>Gái</v>
      </c>
      <c r="E192" s="94" t="str">
        <f>IF(INPUT_Du_lieu_nhan_vien!D193="","",INPUT_Du_lieu_nhan_vien!D193)</f>
        <v>Nữ</v>
      </c>
      <c r="F192" s="95">
        <f>IF(INPUT_Du_lieu_nhan_vien!E193="","",INPUT_Du_lieu_nhan_vien!E193)</f>
        <v>31486</v>
      </c>
      <c r="G192" s="96">
        <f t="shared" si="14"/>
        <v>3</v>
      </c>
      <c r="H192" s="96">
        <f t="shared" si="15"/>
        <v>1986</v>
      </c>
      <c r="I192" s="96" t="str">
        <f>IF(INPUT_Du_lieu_nhan_vien!G193="","",INPUT_Du_lieu_nhan_vien!G193)</f>
        <v>Ninh Thuận</v>
      </c>
      <c r="J192" s="97" t="str">
        <f>IF(INPUT_Du_lieu_nhan_vien!H193="","",INPUT_Du_lieu_nhan_vien!H193)</f>
        <v>264255050</v>
      </c>
      <c r="K192" s="95">
        <f>IF(INPUT_Du_lieu_nhan_vien!I193="","",INPUT_Du_lieu_nhan_vien!I193)</f>
        <v>37068</v>
      </c>
      <c r="L192" s="96">
        <f t="shared" si="16"/>
        <v>6</v>
      </c>
      <c r="M192" s="96" t="str">
        <f>IF(INPUT_Du_lieu_nhan_vien!J193="","",INPUT_Du_lieu_nhan_vien!J193)</f>
        <v>Ninh Thuận</v>
      </c>
      <c r="N192" s="94" t="str">
        <f>IF(INPUT_Du_lieu_nhan_vien!O193="","",INPUT_Du_lieu_nhan_vien!O193)</f>
        <v>gaitt@topica.edu.vn</v>
      </c>
      <c r="O192" s="96" t="str">
        <f>IF(INPUT_Du_lieu_nhan_vien!S193="","",INPUT_Du_lieu_nhan_vien!S193)</f>
        <v>An Hải, Ninh Phước, Ninh Thuận</v>
      </c>
      <c r="P192" s="94" t="str">
        <f>IF(INPUT_Du_lieu_nhan_vien!P193="","",INPUT_Du_lieu_nhan_vien!P193)</f>
        <v/>
      </c>
      <c r="Q192" s="97" t="str">
        <f>IF(INPUT_Du_lieu_nhan_vien!Q193="","",INPUT_Du_lieu_nhan_vien!Q193)</f>
        <v>0986 748 158</v>
      </c>
      <c r="R192" s="96" t="str">
        <f>IF(INPUT_Du_lieu_nhan_vien!U193="","",INPUT_Du_lieu_nhan_vien!U193)</f>
        <v>Bố:trần Văn Sanh</v>
      </c>
      <c r="S192" s="96" t="str">
        <f>IF(INPUT_Du_lieu_nhan_vien!W193="","",INPUT_Du_lieu_nhan_vien!W193)</f>
        <v>01665 664 962</v>
      </c>
      <c r="T192" s="97" t="str">
        <f>IF(INPUT_Du_lieu_nhan_vien!L193="","",INPUT_Du_lieu_nhan_vien!L193)</f>
        <v>ĐH Khoa Học Xã Hội Và Nhân Văn</v>
      </c>
      <c r="U192" s="94" t="str">
        <f>IF(INPUT_Du_lieu_nhan_vien!K193="","",INPUT_Du_lieu_nhan_vien!K193)</f>
        <v>ĐH</v>
      </c>
      <c r="V192" s="97">
        <f>IF(INPUT_Du_lieu_nhan_vien!M193="","",INPUT_Du_lieu_nhan_vien!M193)</f>
        <v>0</v>
      </c>
      <c r="Y192" s="95" t="str">
        <f>IF(INPUT_Du_lieu_nhan_vien!AH193="","",INPUT_Du_lieu_nhan_vien!AH193)</f>
        <v/>
      </c>
      <c r="Z192" s="96" t="str">
        <f t="shared" si="17"/>
        <v/>
      </c>
      <c r="AA192" s="96" t="str">
        <f t="shared" si="18"/>
        <v/>
      </c>
      <c r="AB192" s="95">
        <f>IF(INPUT_Du_lieu_nhan_vien!AM193="","",INPUT_Du_lieu_nhan_vien!AM193)</f>
        <v>40744</v>
      </c>
      <c r="AC192" s="96">
        <f t="shared" si="19"/>
        <v>7</v>
      </c>
      <c r="AD192" s="96">
        <f t="shared" si="20"/>
        <v>2011</v>
      </c>
      <c r="AE192" s="96" t="str">
        <f>IF(INPUT_Du_lieu_nhan_vien!AJ193="","",INPUT_Du_lieu_nhan_vien!AJ193)</f>
        <v>Nghỉ việc</v>
      </c>
    </row>
    <row r="193" spans="1:31" ht="18.75" customHeight="1" x14ac:dyDescent="0.2">
      <c r="A193" s="91">
        <v>192</v>
      </c>
      <c r="B193" s="92">
        <f>INPUT_Du_lieu_nhan_vien!A194</f>
        <v>20169</v>
      </c>
      <c r="C193" s="93" t="str">
        <f>IF(INPUT_Du_lieu_nhan_vien!B194="","",INPUT_Du_lieu_nhan_vien!B194)</f>
        <v>Nguyễn Danh</v>
      </c>
      <c r="D193" s="93" t="str">
        <f>IF(INPUT_Du_lieu_nhan_vien!C194="","",INPUT_Du_lieu_nhan_vien!C194)</f>
        <v>Tú</v>
      </c>
      <c r="E193" s="94" t="str">
        <f>IF(INPUT_Du_lieu_nhan_vien!D194="","",INPUT_Du_lieu_nhan_vien!D194)</f>
        <v>Nam</v>
      </c>
      <c r="F193" s="95">
        <f>IF(INPUT_Du_lieu_nhan_vien!E194="","",INPUT_Du_lieu_nhan_vien!E194)</f>
        <v>30064</v>
      </c>
      <c r="G193" s="96">
        <f t="shared" si="14"/>
        <v>4</v>
      </c>
      <c r="H193" s="96">
        <f t="shared" si="15"/>
        <v>1982</v>
      </c>
      <c r="I193" s="96" t="str">
        <f>IF(INPUT_Du_lieu_nhan_vien!G194="","",INPUT_Du_lieu_nhan_vien!G194)</f>
        <v xml:space="preserve">Hà Nội </v>
      </c>
      <c r="J193" s="97" t="str">
        <f>IF(INPUT_Du_lieu_nhan_vien!H194="","",INPUT_Du_lieu_nhan_vien!H194)</f>
        <v>012070088</v>
      </c>
      <c r="K193" s="95">
        <f>IF(INPUT_Du_lieu_nhan_vien!I194="","",INPUT_Du_lieu_nhan_vien!I194)</f>
        <v>39998</v>
      </c>
      <c r="L193" s="96">
        <f t="shared" si="16"/>
        <v>7</v>
      </c>
      <c r="M193" s="96" t="str">
        <f>IF(INPUT_Du_lieu_nhan_vien!J194="","",INPUT_Du_lieu_nhan_vien!J194)</f>
        <v>Hà Nội</v>
      </c>
      <c r="N193" s="94" t="str">
        <f>IF(INPUT_Du_lieu_nhan_vien!O194="","",INPUT_Du_lieu_nhan_vien!O194)</f>
        <v>tund@topica.edu.vn</v>
      </c>
      <c r="O193" s="96" t="str">
        <f>IF(INPUT_Du_lieu_nhan_vien!S194="","",INPUT_Du_lieu_nhan_vien!S194)</f>
        <v xml:space="preserve">92b Lý Thường Kiệt, Hai Bà Trưng, Hà Nội </v>
      </c>
      <c r="P193" s="94" t="str">
        <f>IF(INPUT_Du_lieu_nhan_vien!P194="","",INPUT_Du_lieu_nhan_vien!P194)</f>
        <v>04 3822 0875</v>
      </c>
      <c r="Q193" s="97" t="str">
        <f>IF(INPUT_Du_lieu_nhan_vien!Q194="","",INPUT_Du_lieu_nhan_vien!Q194)</f>
        <v>0904 257 115</v>
      </c>
      <c r="R193" s="96" t="str">
        <f>IF(INPUT_Du_lieu_nhan_vien!U194="","",INPUT_Du_lieu_nhan_vien!U194)</f>
        <v/>
      </c>
      <c r="S193" s="96" t="str">
        <f>IF(INPUT_Du_lieu_nhan_vien!W194="","",INPUT_Du_lieu_nhan_vien!W194)</f>
        <v/>
      </c>
      <c r="T193" s="97" t="str">
        <f>IF(INPUT_Du_lieu_nhan_vien!L194="","",INPUT_Du_lieu_nhan_vien!L194)</f>
        <v>ĐH Bách Khoa Hà Nội</v>
      </c>
      <c r="U193" s="94" t="str">
        <f>IF(INPUT_Du_lieu_nhan_vien!K194="","",INPUT_Du_lieu_nhan_vien!K194)</f>
        <v>Đại học</v>
      </c>
      <c r="V193" s="97" t="str">
        <f>IF(INPUT_Du_lieu_nhan_vien!M194="","",INPUT_Du_lieu_nhan_vien!M194)</f>
        <v/>
      </c>
      <c r="Y193" s="95">
        <f>IF(INPUT_Du_lieu_nhan_vien!AH194="","",INPUT_Du_lieu_nhan_vien!AH194)</f>
        <v>40122</v>
      </c>
      <c r="Z193" s="96">
        <f t="shared" si="17"/>
        <v>11</v>
      </c>
      <c r="AA193" s="96">
        <f t="shared" si="18"/>
        <v>2009</v>
      </c>
      <c r="AB193" s="95" t="str">
        <f>IF(INPUT_Du_lieu_nhan_vien!AM194="","",INPUT_Du_lieu_nhan_vien!AM194)</f>
        <v/>
      </c>
      <c r="AC193" s="96" t="str">
        <f t="shared" si="19"/>
        <v/>
      </c>
      <c r="AD193" s="96" t="str">
        <f t="shared" si="20"/>
        <v/>
      </c>
      <c r="AE193" s="96" t="str">
        <f>IF(INPUT_Du_lieu_nhan_vien!AJ194="","",INPUT_Du_lieu_nhan_vien!AJ194)</f>
        <v>Chính thức</v>
      </c>
    </row>
    <row r="194" spans="1:31" ht="18.75" customHeight="1" x14ac:dyDescent="0.2">
      <c r="A194" s="91">
        <v>193</v>
      </c>
      <c r="B194" s="92">
        <f>INPUT_Du_lieu_nhan_vien!A195</f>
        <v>20170</v>
      </c>
      <c r="C194" s="93" t="str">
        <f>IF(INPUT_Du_lieu_nhan_vien!B195="","",INPUT_Du_lieu_nhan_vien!B195)</f>
        <v>Nguyễn Xuân</v>
      </c>
      <c r="D194" s="93" t="str">
        <f>IF(INPUT_Du_lieu_nhan_vien!C195="","",INPUT_Du_lieu_nhan_vien!C195)</f>
        <v>Đại</v>
      </c>
      <c r="E194" s="94" t="str">
        <f>IF(INPUT_Du_lieu_nhan_vien!D195="","",INPUT_Du_lieu_nhan_vien!D195)</f>
        <v>Nam</v>
      </c>
      <c r="F194" s="95" t="str">
        <f>IF(INPUT_Du_lieu_nhan_vien!E195="","",INPUT_Du_lieu_nhan_vien!E195)</f>
        <v>09/09/1988</v>
      </c>
      <c r="G194" s="96">
        <f t="shared" si="14"/>
        <v>9</v>
      </c>
      <c r="H194" s="96">
        <f t="shared" si="15"/>
        <v>1988</v>
      </c>
      <c r="I194" s="96" t="str">
        <f>IF(INPUT_Du_lieu_nhan_vien!G195="","",INPUT_Du_lieu_nhan_vien!G195)</f>
        <v>Hà Nội</v>
      </c>
      <c r="J194" s="97" t="str">
        <f>IF(INPUT_Du_lieu_nhan_vien!H195="","",INPUT_Du_lieu_nhan_vien!H195)</f>
        <v>012745061</v>
      </c>
      <c r="K194" s="95">
        <f>IF(INPUT_Du_lieu_nhan_vien!I195="","",INPUT_Du_lieu_nhan_vien!I195)</f>
        <v>38252</v>
      </c>
      <c r="L194" s="96">
        <f t="shared" si="16"/>
        <v>9</v>
      </c>
      <c r="M194" s="96" t="str">
        <f>IF(INPUT_Du_lieu_nhan_vien!J195="","",INPUT_Du_lieu_nhan_vien!J195)</f>
        <v>Hà Nội</v>
      </c>
      <c r="N194" s="94" t="str">
        <f>IF(INPUT_Du_lieu_nhan_vien!O195="","",INPUT_Du_lieu_nhan_vien!O195)</f>
        <v>dainx@topica.edu.vn</v>
      </c>
      <c r="O194" s="96" t="str">
        <f>IF(INPUT_Du_lieu_nhan_vien!S195="","",INPUT_Du_lieu_nhan_vien!S195)</f>
        <v>Thôn Trung, Dương Hà, Gia Lâm, Hà Nội</v>
      </c>
      <c r="P194" s="94" t="str">
        <f>IF(INPUT_Du_lieu_nhan_vien!P195="","",INPUT_Du_lieu_nhan_vien!P195)</f>
        <v/>
      </c>
      <c r="Q194" s="97" t="str">
        <f>IF(INPUT_Du_lieu_nhan_vien!Q195="","",INPUT_Du_lieu_nhan_vien!Q195)</f>
        <v>01228 310 909</v>
      </c>
      <c r="R194" s="96">
        <f>IF(INPUT_Du_lieu_nhan_vien!U195="","",INPUT_Du_lieu_nhan_vien!U195)</f>
        <v>0</v>
      </c>
      <c r="S194" s="96">
        <f>IF(INPUT_Du_lieu_nhan_vien!W195="","",INPUT_Du_lieu_nhan_vien!W195)</f>
        <v>0</v>
      </c>
      <c r="T194" s="97" t="str">
        <f>IF(INPUT_Du_lieu_nhan_vien!L195="","",INPUT_Du_lieu_nhan_vien!L195)</f>
        <v>ĐH Thương Mại</v>
      </c>
      <c r="U194" s="94" t="str">
        <f>IF(INPUT_Du_lieu_nhan_vien!K195="","",INPUT_Du_lieu_nhan_vien!K195)</f>
        <v>ĐH</v>
      </c>
      <c r="V194" s="97">
        <f>IF(INPUT_Du_lieu_nhan_vien!M195="","",INPUT_Du_lieu_nhan_vien!M195)</f>
        <v>0</v>
      </c>
      <c r="Y194" s="95" t="str">
        <f>IF(INPUT_Du_lieu_nhan_vien!AH195="","",INPUT_Du_lieu_nhan_vien!AH195)</f>
        <v/>
      </c>
      <c r="Z194" s="96" t="str">
        <f t="shared" si="17"/>
        <v/>
      </c>
      <c r="AA194" s="96" t="str">
        <f t="shared" si="18"/>
        <v/>
      </c>
      <c r="AB194" s="95">
        <f>IF(INPUT_Du_lieu_nhan_vien!AM195="","",INPUT_Du_lieu_nhan_vien!AM195)</f>
        <v>41183</v>
      </c>
      <c r="AC194" s="96">
        <f t="shared" si="19"/>
        <v>10</v>
      </c>
      <c r="AD194" s="96">
        <f t="shared" si="20"/>
        <v>2012</v>
      </c>
      <c r="AE194" s="96" t="str">
        <f>IF(INPUT_Du_lieu_nhan_vien!AJ195="","",INPUT_Du_lieu_nhan_vien!AJ195)</f>
        <v>Nghỉ việc</v>
      </c>
    </row>
    <row r="195" spans="1:31" ht="18.75" customHeight="1" x14ac:dyDescent="0.2">
      <c r="A195" s="91">
        <v>194</v>
      </c>
      <c r="B195" s="92">
        <f>INPUT_Du_lieu_nhan_vien!A196</f>
        <v>20171</v>
      </c>
      <c r="C195" s="93" t="str">
        <f>IF(INPUT_Du_lieu_nhan_vien!B196="","",INPUT_Du_lieu_nhan_vien!B196)</f>
        <v>Nguyễn Phương</v>
      </c>
      <c r="D195" s="93" t="str">
        <f>IF(INPUT_Du_lieu_nhan_vien!C196="","",INPUT_Du_lieu_nhan_vien!C196)</f>
        <v>Loan</v>
      </c>
      <c r="E195" s="94" t="str">
        <f>IF(INPUT_Du_lieu_nhan_vien!D196="","",INPUT_Du_lieu_nhan_vien!D196)</f>
        <v>Nữ</v>
      </c>
      <c r="F195" s="95">
        <f>IF(INPUT_Du_lieu_nhan_vien!E196="","",INPUT_Du_lieu_nhan_vien!E196)</f>
        <v>30437</v>
      </c>
      <c r="G195" s="96">
        <f t="shared" ref="G195:G258" si="21">IF(F195="","",MONTH(F195))</f>
        <v>5</v>
      </c>
      <c r="H195" s="96">
        <f t="shared" ref="H195:H258" si="22">IF(F195="","",YEAR(F195))</f>
        <v>1983</v>
      </c>
      <c r="I195" s="96" t="str">
        <f>IF(INPUT_Du_lieu_nhan_vien!G196="","",INPUT_Du_lieu_nhan_vien!G196)</f>
        <v xml:space="preserve">Hà Nội </v>
      </c>
      <c r="J195" s="97" t="str">
        <f>IF(INPUT_Du_lieu_nhan_vien!H196="","",INPUT_Du_lieu_nhan_vien!H196)</f>
        <v>012122554</v>
      </c>
      <c r="K195" s="95">
        <f>IF(INPUT_Du_lieu_nhan_vien!I196="","",INPUT_Du_lieu_nhan_vien!I196)</f>
        <v>35907</v>
      </c>
      <c r="L195" s="96">
        <f t="shared" ref="L195:L258" si="23">IF(K195="","",MONTH(K195))</f>
        <v>4</v>
      </c>
      <c r="M195" s="96" t="str">
        <f>IF(INPUT_Du_lieu_nhan_vien!J196="","",INPUT_Du_lieu_nhan_vien!J196)</f>
        <v>Hà Nội</v>
      </c>
      <c r="N195" s="94" t="str">
        <f>IF(INPUT_Du_lieu_nhan_vien!O196="","",INPUT_Du_lieu_nhan_vien!O196)</f>
        <v>loannp@topica.edu.vn</v>
      </c>
      <c r="O195" s="96" t="str">
        <f>IF(INPUT_Du_lieu_nhan_vien!S196="","",INPUT_Du_lieu_nhan_vien!S196)</f>
        <v xml:space="preserve">23/15/6 An Dương Vương, Tây Hồ, Hà Nội </v>
      </c>
      <c r="P195" s="94" t="str">
        <f>IF(INPUT_Du_lieu_nhan_vien!P196="","",INPUT_Du_lieu_nhan_vien!P196)</f>
        <v>04 3753 4546</v>
      </c>
      <c r="Q195" s="97" t="str">
        <f>IF(INPUT_Du_lieu_nhan_vien!Q196="","",INPUT_Du_lieu_nhan_vien!Q196)</f>
        <v>01666 596 589</v>
      </c>
      <c r="R195" s="96" t="str">
        <f>IF(INPUT_Du_lieu_nhan_vien!U196="","",INPUT_Du_lieu_nhan_vien!U196)</f>
        <v/>
      </c>
      <c r="S195" s="96" t="str">
        <f>IF(INPUT_Du_lieu_nhan_vien!W196="","",INPUT_Du_lieu_nhan_vien!W196)</f>
        <v/>
      </c>
      <c r="T195" s="97" t="str">
        <f>IF(INPUT_Du_lieu_nhan_vien!L196="","",INPUT_Du_lieu_nhan_vien!L196)</f>
        <v xml:space="preserve">Trung cấp Kỹ thuật Tin học Hà Nội </v>
      </c>
      <c r="U195" s="94" t="str">
        <f>IF(INPUT_Du_lieu_nhan_vien!K196="","",INPUT_Du_lieu_nhan_vien!K196)</f>
        <v>Trung cấp</v>
      </c>
      <c r="V195" s="97" t="str">
        <f>IF(INPUT_Du_lieu_nhan_vien!M196="","",INPUT_Du_lieu_nhan_vien!M196)</f>
        <v/>
      </c>
      <c r="Y195" s="95">
        <f>IF(INPUT_Du_lieu_nhan_vien!AH196="","",INPUT_Du_lieu_nhan_vien!AH196)</f>
        <v>40133</v>
      </c>
      <c r="Z195" s="96">
        <f t="shared" ref="Z195:Z258" si="24">IF(Y195="","",MONTH(Y195))</f>
        <v>11</v>
      </c>
      <c r="AA195" s="96">
        <f t="shared" ref="AA195:AA258" si="25">IF(Y195="","",YEAR(Y195))</f>
        <v>2009</v>
      </c>
      <c r="AB195" s="95" t="str">
        <f>IF(INPUT_Du_lieu_nhan_vien!AM196="","",INPUT_Du_lieu_nhan_vien!AM196)</f>
        <v/>
      </c>
      <c r="AC195" s="96" t="str">
        <f t="shared" ref="AC195:AC258" si="26">IF(AB195="","",MONTH(AB195))</f>
        <v/>
      </c>
      <c r="AD195" s="96" t="str">
        <f t="shared" ref="AD195:AD258" si="27">IF(AB195="","",YEAR(AB195))</f>
        <v/>
      </c>
      <c r="AE195" s="96" t="str">
        <f>IF(INPUT_Du_lieu_nhan_vien!AJ196="","",INPUT_Du_lieu_nhan_vien!AJ196)</f>
        <v>Chính thức</v>
      </c>
    </row>
    <row r="196" spans="1:31" ht="18.75" customHeight="1" x14ac:dyDescent="0.2">
      <c r="A196" s="91">
        <v>195</v>
      </c>
      <c r="B196" s="92">
        <f>INPUT_Du_lieu_nhan_vien!A197</f>
        <v>20172</v>
      </c>
      <c r="C196" s="93" t="str">
        <f>IF(INPUT_Du_lieu_nhan_vien!B197="","",INPUT_Du_lieu_nhan_vien!B197)</f>
        <v>Kiều Mai</v>
      </c>
      <c r="D196" s="93" t="str">
        <f>IF(INPUT_Du_lieu_nhan_vien!C197="","",INPUT_Du_lieu_nhan_vien!C197)</f>
        <v>Trang</v>
      </c>
      <c r="E196" s="94" t="str">
        <f>IF(INPUT_Du_lieu_nhan_vien!D197="","",INPUT_Du_lieu_nhan_vien!D197)</f>
        <v>Nữ</v>
      </c>
      <c r="F196" s="95">
        <f>IF(INPUT_Du_lieu_nhan_vien!E197="","",INPUT_Du_lieu_nhan_vien!E197)</f>
        <v>31936</v>
      </c>
      <c r="G196" s="96">
        <f t="shared" si="21"/>
        <v>6</v>
      </c>
      <c r="H196" s="96">
        <f t="shared" si="22"/>
        <v>1987</v>
      </c>
      <c r="I196" s="96" t="str">
        <f>IF(INPUT_Du_lieu_nhan_vien!G197="","",INPUT_Du_lieu_nhan_vien!G197)</f>
        <v xml:space="preserve">Nghệ An </v>
      </c>
      <c r="J196" s="97" t="str">
        <f>IF(INPUT_Du_lieu_nhan_vien!H197="","",INPUT_Du_lieu_nhan_vien!H197)</f>
        <v>186340153</v>
      </c>
      <c r="K196" s="95">
        <f>IF(INPUT_Du_lieu_nhan_vien!I197="","",INPUT_Du_lieu_nhan_vien!I197)</f>
        <v>37855</v>
      </c>
      <c r="L196" s="96">
        <f t="shared" si="23"/>
        <v>8</v>
      </c>
      <c r="M196" s="96" t="str">
        <f>IF(INPUT_Du_lieu_nhan_vien!J197="","",INPUT_Du_lieu_nhan_vien!J197)</f>
        <v>Nghệ an</v>
      </c>
      <c r="N196" s="94" t="str">
        <f>IF(INPUT_Du_lieu_nhan_vien!O197="","",INPUT_Du_lieu_nhan_vien!O197)</f>
        <v/>
      </c>
      <c r="O196" s="96" t="str">
        <f>IF(INPUT_Du_lieu_nhan_vien!S197="","",INPUT_Du_lieu_nhan_vien!S197)</f>
        <v xml:space="preserve">Tân Tiến, Hưng Dũng, TP Vinh, NA </v>
      </c>
      <c r="P196" s="94" t="str">
        <f>IF(INPUT_Du_lieu_nhan_vien!P197="","",INPUT_Du_lieu_nhan_vien!P197)</f>
        <v/>
      </c>
      <c r="Q196" s="97" t="str">
        <f>IF(INPUT_Du_lieu_nhan_vien!Q197="","",INPUT_Du_lieu_nhan_vien!Q197)</f>
        <v>0916983939</v>
      </c>
      <c r="R196" s="96" t="str">
        <f>IF(INPUT_Du_lieu_nhan_vien!U197="","",INPUT_Du_lieu_nhan_vien!U197)</f>
        <v/>
      </c>
      <c r="S196" s="96" t="str">
        <f>IF(INPUT_Du_lieu_nhan_vien!W197="","",INPUT_Du_lieu_nhan_vien!W197)</f>
        <v/>
      </c>
      <c r="T196" s="97" t="str">
        <f>IF(INPUT_Du_lieu_nhan_vien!L197="","",INPUT_Du_lieu_nhan_vien!L197)</f>
        <v>ĐH Kinh Tế Quốc Dân</v>
      </c>
      <c r="U196" s="94" t="str">
        <f>IF(INPUT_Du_lieu_nhan_vien!K197="","",INPUT_Du_lieu_nhan_vien!K197)</f>
        <v>Đại học</v>
      </c>
      <c r="V196" s="97" t="str">
        <f>IF(INPUT_Du_lieu_nhan_vien!M197="","",INPUT_Du_lieu_nhan_vien!M197)</f>
        <v/>
      </c>
      <c r="Y196" s="95" t="str">
        <f>IF(INPUT_Du_lieu_nhan_vien!AH197="","",INPUT_Du_lieu_nhan_vien!AH197)</f>
        <v/>
      </c>
      <c r="Z196" s="96" t="str">
        <f t="shared" si="24"/>
        <v/>
      </c>
      <c r="AA196" s="96" t="str">
        <f t="shared" si="25"/>
        <v/>
      </c>
      <c r="AB196" s="95" t="str">
        <f>IF(INPUT_Du_lieu_nhan_vien!AM197="","",INPUT_Du_lieu_nhan_vien!AM197)</f>
        <v/>
      </c>
      <c r="AC196" s="96" t="str">
        <f t="shared" si="26"/>
        <v/>
      </c>
      <c r="AD196" s="96" t="str">
        <f t="shared" si="27"/>
        <v/>
      </c>
      <c r="AE196" s="96" t="str">
        <f>IF(INPUT_Du_lieu_nhan_vien!AJ197="","",INPUT_Du_lieu_nhan_vien!AJ197)</f>
        <v>Nghỉ việc</v>
      </c>
    </row>
    <row r="197" spans="1:31" ht="18.75" customHeight="1" x14ac:dyDescent="0.2">
      <c r="A197" s="91">
        <v>196</v>
      </c>
      <c r="B197" s="92">
        <f>INPUT_Du_lieu_nhan_vien!A198</f>
        <v>20173</v>
      </c>
      <c r="C197" s="93" t="str">
        <f>IF(INPUT_Du_lieu_nhan_vien!B198="","",INPUT_Du_lieu_nhan_vien!B198)</f>
        <v>Nguyễn Thị</v>
      </c>
      <c r="D197" s="93" t="str">
        <f>IF(INPUT_Du_lieu_nhan_vien!C198="","",INPUT_Du_lieu_nhan_vien!C198)</f>
        <v>Yến</v>
      </c>
      <c r="E197" s="94" t="str">
        <f>IF(INPUT_Du_lieu_nhan_vien!D198="","",INPUT_Du_lieu_nhan_vien!D198)</f>
        <v>Nữ</v>
      </c>
      <c r="F197" s="95">
        <f>IF(INPUT_Du_lieu_nhan_vien!E198="","",INPUT_Du_lieu_nhan_vien!E198)</f>
        <v>28941</v>
      </c>
      <c r="G197" s="96">
        <f t="shared" si="21"/>
        <v>3</v>
      </c>
      <c r="H197" s="96">
        <f t="shared" si="22"/>
        <v>1979</v>
      </c>
      <c r="I197" s="96" t="str">
        <f>IF(INPUT_Du_lieu_nhan_vien!G198="","",INPUT_Du_lieu_nhan_vien!G198)</f>
        <v>Hải Dương</v>
      </c>
      <c r="J197" s="97" t="str">
        <f>IF(INPUT_Du_lieu_nhan_vien!H198="","",INPUT_Du_lieu_nhan_vien!H198)</f>
        <v>141916927</v>
      </c>
      <c r="K197" s="95">
        <f>IF(INPUT_Du_lieu_nhan_vien!I198="","",INPUT_Du_lieu_nhan_vien!I198)</f>
        <v>35457</v>
      </c>
      <c r="L197" s="96">
        <f t="shared" si="23"/>
        <v>1</v>
      </c>
      <c r="M197" s="96" t="str">
        <f>IF(INPUT_Du_lieu_nhan_vien!J198="","",INPUT_Du_lieu_nhan_vien!J198)</f>
        <v>CA Hải Dương</v>
      </c>
      <c r="N197" s="94">
        <f>IF(INPUT_Du_lieu_nhan_vien!O198="","",INPUT_Du_lieu_nhan_vien!O198)</f>
        <v>0</v>
      </c>
      <c r="O197" s="96" t="str">
        <f>IF(INPUT_Du_lieu_nhan_vien!S198="","",INPUT_Du_lieu_nhan_vien!S198)</f>
        <v>DĐông Lạc, Chí Linh Hải Dương</v>
      </c>
      <c r="P197" s="94" t="str">
        <f>IF(INPUT_Du_lieu_nhan_vien!P198="","",INPUT_Du_lieu_nhan_vien!P198)</f>
        <v/>
      </c>
      <c r="Q197" s="97" t="str">
        <f>IF(INPUT_Du_lieu_nhan_vien!Q198="","",INPUT_Du_lieu_nhan_vien!Q198)</f>
        <v>0912 472 880</v>
      </c>
      <c r="R197" s="96" t="str">
        <f>IF(INPUT_Du_lieu_nhan_vien!U198="","",INPUT_Du_lieu_nhan_vien!U198)</f>
        <v>Nguyễn Trung Thanh</v>
      </c>
      <c r="S197" s="96" t="str">
        <f>IF(INPUT_Du_lieu_nhan_vien!W198="","",INPUT_Du_lieu_nhan_vien!W198)</f>
        <v>0936559959</v>
      </c>
      <c r="T197" s="97" t="str">
        <f>IF(INPUT_Du_lieu_nhan_vien!L198="","",INPUT_Du_lieu_nhan_vien!L198)</f>
        <v>ĐH Tài chính kế toán</v>
      </c>
      <c r="U197" s="94" t="str">
        <f>IF(INPUT_Du_lieu_nhan_vien!K198="","",INPUT_Du_lieu_nhan_vien!K198)</f>
        <v>ĐH</v>
      </c>
      <c r="V197" s="97">
        <f>IF(INPUT_Du_lieu_nhan_vien!M198="","",INPUT_Du_lieu_nhan_vien!M198)</f>
        <v>0</v>
      </c>
      <c r="Y197" s="95" t="str">
        <f>IF(INPUT_Du_lieu_nhan_vien!AH198="","",INPUT_Du_lieu_nhan_vien!AH198)</f>
        <v/>
      </c>
      <c r="Z197" s="96" t="str">
        <f t="shared" si="24"/>
        <v/>
      </c>
      <c r="AA197" s="96" t="str">
        <f t="shared" si="25"/>
        <v/>
      </c>
      <c r="AB197" s="95">
        <f>IF(INPUT_Du_lieu_nhan_vien!AM198="","",INPUT_Du_lieu_nhan_vien!AM198)</f>
        <v>40330</v>
      </c>
      <c r="AC197" s="96">
        <f t="shared" si="26"/>
        <v>6</v>
      </c>
      <c r="AD197" s="96">
        <f t="shared" si="27"/>
        <v>2010</v>
      </c>
      <c r="AE197" s="96" t="str">
        <f>IF(INPUT_Du_lieu_nhan_vien!AJ198="","",INPUT_Du_lieu_nhan_vien!AJ198)</f>
        <v>Nghỉ việc</v>
      </c>
    </row>
    <row r="198" spans="1:31" ht="18.75" customHeight="1" x14ac:dyDescent="0.2">
      <c r="A198" s="91">
        <v>197</v>
      </c>
      <c r="B198" s="92">
        <f>INPUT_Du_lieu_nhan_vien!A199</f>
        <v>20174</v>
      </c>
      <c r="C198" s="93" t="str">
        <f>IF(INPUT_Du_lieu_nhan_vien!B199="","",INPUT_Du_lieu_nhan_vien!B199)</f>
        <v>Trần Thị Khánh</v>
      </c>
      <c r="D198" s="93" t="str">
        <f>IF(INPUT_Du_lieu_nhan_vien!C199="","",INPUT_Du_lieu_nhan_vien!C199)</f>
        <v>Hòa</v>
      </c>
      <c r="E198" s="94" t="str">
        <f>IF(INPUT_Du_lieu_nhan_vien!D199="","",INPUT_Du_lieu_nhan_vien!D199)</f>
        <v>Nữ</v>
      </c>
      <c r="F198" s="95">
        <f>IF(INPUT_Du_lieu_nhan_vien!E199="","",INPUT_Du_lieu_nhan_vien!E199)</f>
        <v>29467</v>
      </c>
      <c r="G198" s="96">
        <f t="shared" si="21"/>
        <v>9</v>
      </c>
      <c r="H198" s="96">
        <f t="shared" si="22"/>
        <v>1980</v>
      </c>
      <c r="I198" s="96" t="str">
        <f>IF(INPUT_Du_lieu_nhan_vien!G199="","",INPUT_Du_lieu_nhan_vien!G199)</f>
        <v>Hà Nội</v>
      </c>
      <c r="J198" s="97" t="str">
        <f>IF(INPUT_Du_lieu_nhan_vien!H199="","",INPUT_Du_lieu_nhan_vien!H199)</f>
        <v>121389281</v>
      </c>
      <c r="K198" s="95">
        <f>IF(INPUT_Du_lieu_nhan_vien!I199="","",INPUT_Du_lieu_nhan_vien!I199)</f>
        <v>36236</v>
      </c>
      <c r="L198" s="96">
        <f t="shared" si="23"/>
        <v>3</v>
      </c>
      <c r="M198" s="96" t="str">
        <f>IF(INPUT_Du_lieu_nhan_vien!J199="","",INPUT_Du_lieu_nhan_vien!J199)</f>
        <v>Bắc Giang</v>
      </c>
      <c r="N198" s="94" t="str">
        <f>IF(INPUT_Du_lieu_nhan_vien!O199="","",INPUT_Du_lieu_nhan_vien!O199)</f>
        <v>hoattk@topica.edu.vn</v>
      </c>
      <c r="O198" s="96" t="str">
        <f>IF(INPUT_Du_lieu_nhan_vien!S199="","",INPUT_Du_lieu_nhan_vien!S199)</f>
        <v>Số 3/199 Ngõ Thổ Quan 1, Ô Chợ Dừa, Hà Nội</v>
      </c>
      <c r="P198" s="94" t="str">
        <f>IF(INPUT_Du_lieu_nhan_vien!P199="","",INPUT_Du_lieu_nhan_vien!P199)</f>
        <v/>
      </c>
      <c r="Q198" s="97" t="str">
        <f>IF(INPUT_Du_lieu_nhan_vien!Q199="","",INPUT_Du_lieu_nhan_vien!Q199)</f>
        <v>0989 134 996</v>
      </c>
      <c r="R198" s="96" t="str">
        <f>IF(INPUT_Du_lieu_nhan_vien!U199="","",INPUT_Du_lieu_nhan_vien!U199)</f>
        <v>Chị: Trần Thanh Hương</v>
      </c>
      <c r="S198" s="96" t="str">
        <f>IF(INPUT_Du_lieu_nhan_vien!W199="","",INPUT_Du_lieu_nhan_vien!W199)</f>
        <v>0985 386 969</v>
      </c>
      <c r="T198" s="97" t="str">
        <f>IF(INPUT_Du_lieu_nhan_vien!L199="","",INPUT_Du_lieu_nhan_vien!L199)</f>
        <v>TC Điện Tử Điện Lạnh</v>
      </c>
      <c r="U198" s="94" t="str">
        <f>IF(INPUT_Du_lieu_nhan_vien!K199="","",INPUT_Du_lieu_nhan_vien!K199)</f>
        <v>TC</v>
      </c>
      <c r="V198" s="97">
        <f>IF(INPUT_Du_lieu_nhan_vien!M199="","",INPUT_Du_lieu_nhan_vien!M199)</f>
        <v>0</v>
      </c>
      <c r="Y198" s="95" t="str">
        <f>IF(INPUT_Du_lieu_nhan_vien!AH199="","",INPUT_Du_lieu_nhan_vien!AH199)</f>
        <v/>
      </c>
      <c r="Z198" s="96" t="str">
        <f t="shared" si="24"/>
        <v/>
      </c>
      <c r="AA198" s="96" t="str">
        <f t="shared" si="25"/>
        <v/>
      </c>
      <c r="AB198" s="95" t="str">
        <f>IF(INPUT_Du_lieu_nhan_vien!AM199="","",INPUT_Du_lieu_nhan_vien!AM199)</f>
        <v/>
      </c>
      <c r="AC198" s="96" t="str">
        <f t="shared" si="26"/>
        <v/>
      </c>
      <c r="AD198" s="96" t="str">
        <f t="shared" si="27"/>
        <v/>
      </c>
      <c r="AE198" s="96" t="str">
        <f>IF(INPUT_Du_lieu_nhan_vien!AJ199="","",INPUT_Du_lieu_nhan_vien!AJ199)</f>
        <v>Nghỉ việc</v>
      </c>
    </row>
    <row r="199" spans="1:31" ht="18.75" customHeight="1" x14ac:dyDescent="0.2">
      <c r="A199" s="91">
        <v>198</v>
      </c>
      <c r="B199" s="92">
        <f>INPUT_Du_lieu_nhan_vien!A200</f>
        <v>20175</v>
      </c>
      <c r="C199" s="93" t="str">
        <f>IF(INPUT_Du_lieu_nhan_vien!B200="","",INPUT_Du_lieu_nhan_vien!B200)</f>
        <v>Hạ Thị Thùy</v>
      </c>
      <c r="D199" s="93" t="str">
        <f>IF(INPUT_Du_lieu_nhan_vien!C200="","",INPUT_Du_lieu_nhan_vien!C200)</f>
        <v>Trang</v>
      </c>
      <c r="E199" s="94" t="str">
        <f>IF(INPUT_Du_lieu_nhan_vien!D200="","",INPUT_Du_lieu_nhan_vien!D200)</f>
        <v>Nữ</v>
      </c>
      <c r="F199" s="95">
        <f>IF(INPUT_Du_lieu_nhan_vien!E200="","",INPUT_Du_lieu_nhan_vien!E200)</f>
        <v>30533</v>
      </c>
      <c r="G199" s="96">
        <f t="shared" si="21"/>
        <v>8</v>
      </c>
      <c r="H199" s="96">
        <f t="shared" si="22"/>
        <v>1983</v>
      </c>
      <c r="I199" s="96" t="str">
        <f>IF(INPUT_Du_lieu_nhan_vien!G200="","",INPUT_Du_lieu_nhan_vien!G200)</f>
        <v xml:space="preserve">Đăklak </v>
      </c>
      <c r="J199" s="97" t="str">
        <f>IF(INPUT_Du_lieu_nhan_vien!H200="","",INPUT_Du_lieu_nhan_vien!H200)</f>
        <v>240670795</v>
      </c>
      <c r="K199" s="95">
        <f>IF(INPUT_Du_lieu_nhan_vien!I200="","",INPUT_Du_lieu_nhan_vien!I200)</f>
        <v>35652</v>
      </c>
      <c r="L199" s="96">
        <f t="shared" si="23"/>
        <v>8</v>
      </c>
      <c r="M199" s="96" t="str">
        <f>IF(INPUT_Du_lieu_nhan_vien!J200="","",INPUT_Du_lieu_nhan_vien!J200)</f>
        <v>Daklak</v>
      </c>
      <c r="N199" s="94" t="str">
        <f>IF(INPUT_Du_lieu_nhan_vien!O200="","",INPUT_Du_lieu_nhan_vien!O200)</f>
        <v>tranghtt@topica.edu.vn</v>
      </c>
      <c r="O199" s="96" t="str">
        <f>IF(INPUT_Du_lieu_nhan_vien!S200="","",INPUT_Du_lieu_nhan_vien!S200)</f>
        <v xml:space="preserve">18/14/a5 Nguyễn Thị Minh Khai, P. Đa Kao, Qi, Hcm </v>
      </c>
      <c r="P199" s="94" t="str">
        <f>IF(INPUT_Du_lieu_nhan_vien!P200="","",INPUT_Du_lieu_nhan_vien!P200)</f>
        <v/>
      </c>
      <c r="Q199" s="97" t="str">
        <f>IF(INPUT_Du_lieu_nhan_vien!Q200="","",INPUT_Du_lieu_nhan_vien!Q200)</f>
        <v>0958 396 141</v>
      </c>
      <c r="R199" s="96" t="str">
        <f>IF(INPUT_Du_lieu_nhan_vien!U200="","",INPUT_Du_lieu_nhan_vien!U200)</f>
        <v/>
      </c>
      <c r="S199" s="96" t="str">
        <f>IF(INPUT_Du_lieu_nhan_vien!W200="","",INPUT_Du_lieu_nhan_vien!W200)</f>
        <v/>
      </c>
      <c r="T199" s="97" t="str">
        <f>IF(INPUT_Du_lieu_nhan_vien!L200="","",INPUT_Du_lieu_nhan_vien!L200)</f>
        <v>ĐH Khoa học Xã hội và Nhân văn – ĐH Quốc gia Hà Nội</v>
      </c>
      <c r="U199" s="94" t="str">
        <f>IF(INPUT_Du_lieu_nhan_vien!K200="","",INPUT_Du_lieu_nhan_vien!K200)</f>
        <v>Đại học</v>
      </c>
      <c r="V199" s="97" t="str">
        <f>IF(INPUT_Du_lieu_nhan_vien!M200="","",INPUT_Du_lieu_nhan_vien!M200)</f>
        <v/>
      </c>
      <c r="Y199" s="95">
        <f>IF(INPUT_Du_lieu_nhan_vien!AH200="","",INPUT_Du_lieu_nhan_vien!AH200)</f>
        <v>40147</v>
      </c>
      <c r="Z199" s="96">
        <f t="shared" si="24"/>
        <v>11</v>
      </c>
      <c r="AA199" s="96">
        <f t="shared" si="25"/>
        <v>2009</v>
      </c>
      <c r="AB199" s="95">
        <f>IF(INPUT_Du_lieu_nhan_vien!AM200="","",INPUT_Du_lieu_nhan_vien!AM200)</f>
        <v>41334</v>
      </c>
      <c r="AC199" s="96">
        <f t="shared" si="26"/>
        <v>3</v>
      </c>
      <c r="AD199" s="96">
        <f t="shared" si="27"/>
        <v>2013</v>
      </c>
      <c r="AE199" s="96" t="str">
        <f>IF(INPUT_Du_lieu_nhan_vien!AJ200="","",INPUT_Du_lieu_nhan_vien!AJ200)</f>
        <v>Nghỉ việc</v>
      </c>
    </row>
    <row r="200" spans="1:31" ht="18.75" customHeight="1" x14ac:dyDescent="0.2">
      <c r="A200" s="91">
        <v>199</v>
      </c>
      <c r="B200" s="92">
        <f>INPUT_Du_lieu_nhan_vien!A201</f>
        <v>20176</v>
      </c>
      <c r="C200" s="93" t="str">
        <f>IF(INPUT_Du_lieu_nhan_vien!B201="","",INPUT_Du_lieu_nhan_vien!B201)</f>
        <v>Nguyễn Thị Thanh</v>
      </c>
      <c r="D200" s="93" t="str">
        <f>IF(INPUT_Du_lieu_nhan_vien!C201="","",INPUT_Du_lieu_nhan_vien!C201)</f>
        <v>Nhàn</v>
      </c>
      <c r="E200" s="94" t="str">
        <f>IF(INPUT_Du_lieu_nhan_vien!D201="","",INPUT_Du_lieu_nhan_vien!D201)</f>
        <v>Nữ</v>
      </c>
      <c r="F200" s="95">
        <f>IF(INPUT_Du_lieu_nhan_vien!E201="","",INPUT_Du_lieu_nhan_vien!E201)</f>
        <v>32037</v>
      </c>
      <c r="G200" s="96">
        <f t="shared" si="21"/>
        <v>9</v>
      </c>
      <c r="H200" s="96">
        <f t="shared" si="22"/>
        <v>1987</v>
      </c>
      <c r="I200" s="96" t="str">
        <f>IF(INPUT_Du_lieu_nhan_vien!G201="","",INPUT_Du_lieu_nhan_vien!G201)</f>
        <v xml:space="preserve">Hà Tây </v>
      </c>
      <c r="J200" s="97" t="str">
        <f>IF(INPUT_Du_lieu_nhan_vien!H201="","",INPUT_Du_lieu_nhan_vien!H201)</f>
        <v>012192404</v>
      </c>
      <c r="K200" s="95">
        <f>IF(INPUT_Du_lieu_nhan_vien!I201="","",INPUT_Du_lieu_nhan_vien!I201)</f>
        <v>38321</v>
      </c>
      <c r="L200" s="96">
        <f t="shared" si="23"/>
        <v>11</v>
      </c>
      <c r="M200" s="96" t="str">
        <f>IF(INPUT_Du_lieu_nhan_vien!J201="","",INPUT_Du_lieu_nhan_vien!J201)</f>
        <v>Hà Tây</v>
      </c>
      <c r="N200" s="94" t="str">
        <f>IF(INPUT_Du_lieu_nhan_vien!O201="","",INPUT_Du_lieu_nhan_vien!O201)</f>
        <v>nhanntt@topica.edu.vn</v>
      </c>
      <c r="O200" s="96" t="str">
        <f>IF(INPUT_Du_lieu_nhan_vien!S201="","",INPUT_Du_lieu_nhan_vien!S201)</f>
        <v xml:space="preserve">Thụy Khuê, Sài Sơn, Quốc Oai, Hà Nội </v>
      </c>
      <c r="P200" s="94" t="str">
        <f>IF(INPUT_Du_lieu_nhan_vien!P201="","",INPUT_Du_lieu_nhan_vien!P201)</f>
        <v/>
      </c>
      <c r="Q200" s="97" t="str">
        <f>IF(INPUT_Du_lieu_nhan_vien!Q201="","",INPUT_Du_lieu_nhan_vien!Q201)</f>
        <v>0953218190</v>
      </c>
      <c r="R200" s="96" t="str">
        <f>IF(INPUT_Du_lieu_nhan_vien!U201="","",INPUT_Du_lieu_nhan_vien!U201)</f>
        <v/>
      </c>
      <c r="S200" s="96" t="str">
        <f>IF(INPUT_Du_lieu_nhan_vien!W201="","",INPUT_Du_lieu_nhan_vien!W201)</f>
        <v/>
      </c>
      <c r="T200" s="97" t="str">
        <f>IF(INPUT_Du_lieu_nhan_vien!L201="","",INPUT_Du_lieu_nhan_vien!L201)</f>
        <v>HV Công nghệ Bưu chính Viễn thông</v>
      </c>
      <c r="U200" s="94" t="str">
        <f>IF(INPUT_Du_lieu_nhan_vien!K201="","",INPUT_Du_lieu_nhan_vien!K201)</f>
        <v>Đại học</v>
      </c>
      <c r="V200" s="97" t="str">
        <f>IF(INPUT_Du_lieu_nhan_vien!M201="","",INPUT_Du_lieu_nhan_vien!M201)</f>
        <v>Quản trị kinh doanh</v>
      </c>
      <c r="Y200" s="95">
        <f>IF(INPUT_Du_lieu_nhan_vien!AH201="","",INPUT_Du_lieu_nhan_vien!AH201)</f>
        <v>40148</v>
      </c>
      <c r="Z200" s="96">
        <f t="shared" si="24"/>
        <v>12</v>
      </c>
      <c r="AA200" s="96">
        <f t="shared" si="25"/>
        <v>2009</v>
      </c>
      <c r="AB200" s="95">
        <f>IF(INPUT_Du_lieu_nhan_vien!AM201="","",INPUT_Du_lieu_nhan_vien!AM201)</f>
        <v>40618</v>
      </c>
      <c r="AC200" s="96">
        <f t="shared" si="26"/>
        <v>3</v>
      </c>
      <c r="AD200" s="96">
        <f t="shared" si="27"/>
        <v>2011</v>
      </c>
      <c r="AE200" s="96" t="str">
        <f>IF(INPUT_Du_lieu_nhan_vien!AJ201="","",INPUT_Du_lieu_nhan_vien!AJ201)</f>
        <v>Nghỉ việc</v>
      </c>
    </row>
    <row r="201" spans="1:31" ht="18.75" customHeight="1" x14ac:dyDescent="0.2">
      <c r="A201" s="91">
        <v>200</v>
      </c>
      <c r="B201" s="92">
        <f>INPUT_Du_lieu_nhan_vien!A202</f>
        <v>20177</v>
      </c>
      <c r="C201" s="93" t="str">
        <f>IF(INPUT_Du_lieu_nhan_vien!B202="","",INPUT_Du_lieu_nhan_vien!B202)</f>
        <v>Phạm Thị</v>
      </c>
      <c r="D201" s="93" t="str">
        <f>IF(INPUT_Du_lieu_nhan_vien!C202="","",INPUT_Du_lieu_nhan_vien!C202)</f>
        <v>Quyên</v>
      </c>
      <c r="E201" s="94" t="str">
        <f>IF(INPUT_Du_lieu_nhan_vien!D202="","",INPUT_Du_lieu_nhan_vien!D202)</f>
        <v>Nữ</v>
      </c>
      <c r="F201" s="95">
        <f>IF(INPUT_Du_lieu_nhan_vien!E202="","",INPUT_Du_lieu_nhan_vien!E202)</f>
        <v>31975</v>
      </c>
      <c r="G201" s="96">
        <f t="shared" si="21"/>
        <v>7</v>
      </c>
      <c r="H201" s="96">
        <f t="shared" si="22"/>
        <v>1987</v>
      </c>
      <c r="I201" s="96" t="str">
        <f>IF(INPUT_Du_lieu_nhan_vien!G202="","",INPUT_Du_lieu_nhan_vien!G202)</f>
        <v xml:space="preserve">Hà Tây </v>
      </c>
      <c r="J201" s="97" t="str">
        <f>IF(INPUT_Du_lieu_nhan_vien!H202="","",INPUT_Du_lieu_nhan_vien!H202)</f>
        <v>112183443</v>
      </c>
      <c r="K201" s="95">
        <f>IF(INPUT_Du_lieu_nhan_vien!I202="","",INPUT_Du_lieu_nhan_vien!I202)</f>
        <v>38279</v>
      </c>
      <c r="L201" s="96">
        <f t="shared" si="23"/>
        <v>10</v>
      </c>
      <c r="M201" s="96" t="str">
        <f>IF(INPUT_Du_lieu_nhan_vien!J202="","",INPUT_Du_lieu_nhan_vien!J202)</f>
        <v>Hà Tây</v>
      </c>
      <c r="N201" s="94" t="str">
        <f>IF(INPUT_Du_lieu_nhan_vien!O202="","",INPUT_Du_lieu_nhan_vien!O202)</f>
        <v>quyenpt@topica.edu.vn</v>
      </c>
      <c r="O201" s="96" t="str">
        <f>IF(INPUT_Du_lieu_nhan_vien!S202="","",INPUT_Du_lieu_nhan_vien!S202)</f>
        <v xml:space="preserve">Ngõ Chợ Khâm Thiên, Đống Đa, Hà Nội </v>
      </c>
      <c r="P201" s="94" t="str">
        <f>IF(INPUT_Du_lieu_nhan_vien!P202="","",INPUT_Du_lieu_nhan_vien!P202)</f>
        <v/>
      </c>
      <c r="Q201" s="97" t="str">
        <f>IF(INPUT_Du_lieu_nhan_vien!Q202="","",INPUT_Du_lieu_nhan_vien!Q202)</f>
        <v>01696 733 621</v>
      </c>
      <c r="R201" s="96" t="str">
        <f>IF(INPUT_Du_lieu_nhan_vien!U202="","",INPUT_Du_lieu_nhan_vien!U202)</f>
        <v/>
      </c>
      <c r="S201" s="96" t="str">
        <f>IF(INPUT_Du_lieu_nhan_vien!W202="","",INPUT_Du_lieu_nhan_vien!W202)</f>
        <v/>
      </c>
      <c r="T201" s="97" t="str">
        <f>IF(INPUT_Du_lieu_nhan_vien!L202="","",INPUT_Du_lieu_nhan_vien!L202)</f>
        <v>Trung học kinh tế Hà Tây</v>
      </c>
      <c r="U201" s="94" t="str">
        <f>IF(INPUT_Du_lieu_nhan_vien!K202="","",INPUT_Du_lieu_nhan_vien!K202)</f>
        <v>Trung cấp</v>
      </c>
      <c r="V201" s="97" t="str">
        <f>IF(INPUT_Du_lieu_nhan_vien!M202="","",INPUT_Du_lieu_nhan_vien!M202)</f>
        <v>Hạch toán kế toán</v>
      </c>
      <c r="Y201" s="95">
        <f>IF(INPUT_Du_lieu_nhan_vien!AH202="","",INPUT_Du_lieu_nhan_vien!AH202)</f>
        <v>40148</v>
      </c>
      <c r="Z201" s="96">
        <f t="shared" si="24"/>
        <v>12</v>
      </c>
      <c r="AA201" s="96">
        <f t="shared" si="25"/>
        <v>2009</v>
      </c>
      <c r="AB201" s="95" t="str">
        <f>IF(INPUT_Du_lieu_nhan_vien!AM202="","",INPUT_Du_lieu_nhan_vien!AM202)</f>
        <v/>
      </c>
      <c r="AC201" s="96" t="str">
        <f t="shared" si="26"/>
        <v/>
      </c>
      <c r="AD201" s="96" t="str">
        <f t="shared" si="27"/>
        <v/>
      </c>
      <c r="AE201" s="96" t="str">
        <f>IF(INPUT_Du_lieu_nhan_vien!AJ202="","",INPUT_Du_lieu_nhan_vien!AJ202)</f>
        <v>Chính thức</v>
      </c>
    </row>
    <row r="202" spans="1:31" ht="18.75" customHeight="1" x14ac:dyDescent="0.2">
      <c r="A202" s="91">
        <v>201</v>
      </c>
      <c r="B202" s="92">
        <f>INPUT_Du_lieu_nhan_vien!A203</f>
        <v>20178</v>
      </c>
      <c r="C202" s="93" t="str">
        <f>IF(INPUT_Du_lieu_nhan_vien!B203="","",INPUT_Du_lieu_nhan_vien!B203)</f>
        <v>Phạm Tiến</v>
      </c>
      <c r="D202" s="93" t="str">
        <f>IF(INPUT_Du_lieu_nhan_vien!C203="","",INPUT_Du_lieu_nhan_vien!C203)</f>
        <v>Huy</v>
      </c>
      <c r="E202" s="94" t="str">
        <f>IF(INPUT_Du_lieu_nhan_vien!D203="","",INPUT_Du_lieu_nhan_vien!D203)</f>
        <v>Nam</v>
      </c>
      <c r="F202" s="95">
        <f>IF(INPUT_Du_lieu_nhan_vien!E203="","",INPUT_Du_lieu_nhan_vien!E203)</f>
        <v>30783</v>
      </c>
      <c r="G202" s="96">
        <f t="shared" si="21"/>
        <v>4</v>
      </c>
      <c r="H202" s="96">
        <f t="shared" si="22"/>
        <v>1984</v>
      </c>
      <c r="I202" s="96" t="str">
        <f>IF(INPUT_Du_lieu_nhan_vien!G203="","",INPUT_Du_lieu_nhan_vien!G203)</f>
        <v>Nam Định</v>
      </c>
      <c r="J202" s="97" t="str">
        <f>IF(INPUT_Du_lieu_nhan_vien!H203="","",INPUT_Du_lieu_nhan_vien!H203)</f>
        <v>162429756</v>
      </c>
      <c r="K202" s="95">
        <f>IF(INPUT_Du_lieu_nhan_vien!I203="","",INPUT_Du_lieu_nhan_vien!I203)</f>
        <v>36390</v>
      </c>
      <c r="L202" s="96">
        <f t="shared" si="23"/>
        <v>8</v>
      </c>
      <c r="M202" s="96" t="str">
        <f>IF(INPUT_Du_lieu_nhan_vien!J203="","",INPUT_Du_lieu_nhan_vien!J203)</f>
        <v>Nam Định</v>
      </c>
      <c r="N202" s="94" t="str">
        <f>IF(INPUT_Du_lieu_nhan_vien!O203="","",INPUT_Du_lieu_nhan_vien!O203)</f>
        <v>huypt@topica.edu.vn</v>
      </c>
      <c r="O202" s="96" t="str">
        <f>IF(INPUT_Du_lieu_nhan_vien!S203="","",INPUT_Du_lieu_nhan_vien!S203)</f>
        <v>182/220 Trần Đăng Ninh, Tp Nam Định</v>
      </c>
      <c r="P202" s="94" t="str">
        <f>IF(INPUT_Du_lieu_nhan_vien!P203="","",INPUT_Du_lieu_nhan_vien!P203)</f>
        <v/>
      </c>
      <c r="Q202" s="97" t="str">
        <f>IF(INPUT_Du_lieu_nhan_vien!Q203="","",INPUT_Du_lieu_nhan_vien!Q203)</f>
        <v>0984811440</v>
      </c>
      <c r="R202" s="96">
        <f>IF(INPUT_Du_lieu_nhan_vien!U203="","",INPUT_Du_lieu_nhan_vien!U203)</f>
        <v>0</v>
      </c>
      <c r="S202" s="96">
        <f>IF(INPUT_Du_lieu_nhan_vien!W203="","",INPUT_Du_lieu_nhan_vien!W203)</f>
        <v>0</v>
      </c>
      <c r="T202" s="97" t="str">
        <f>IF(INPUT_Du_lieu_nhan_vien!L203="","",INPUT_Du_lieu_nhan_vien!L203)</f>
        <v>ĐH Bách Khoa Hà Nội</v>
      </c>
      <c r="U202" s="94" t="str">
        <f>IF(INPUT_Du_lieu_nhan_vien!K203="","",INPUT_Du_lieu_nhan_vien!K203)</f>
        <v>ĐH</v>
      </c>
      <c r="V202" s="97">
        <f>IF(INPUT_Du_lieu_nhan_vien!M203="","",INPUT_Du_lieu_nhan_vien!M203)</f>
        <v>0</v>
      </c>
      <c r="Y202" s="95" t="str">
        <f>IF(INPUT_Du_lieu_nhan_vien!AH203="","",INPUT_Du_lieu_nhan_vien!AH203)</f>
        <v/>
      </c>
      <c r="Z202" s="96" t="str">
        <f t="shared" si="24"/>
        <v/>
      </c>
      <c r="AA202" s="96" t="str">
        <f t="shared" si="25"/>
        <v/>
      </c>
      <c r="AB202" s="95">
        <f>IF(INPUT_Du_lieu_nhan_vien!AM203="","",INPUT_Du_lieu_nhan_vien!AM203)</f>
        <v>40663</v>
      </c>
      <c r="AC202" s="96">
        <f t="shared" si="26"/>
        <v>4</v>
      </c>
      <c r="AD202" s="96">
        <f t="shared" si="27"/>
        <v>2011</v>
      </c>
      <c r="AE202" s="96" t="str">
        <f>IF(INPUT_Du_lieu_nhan_vien!AJ203="","",INPUT_Du_lieu_nhan_vien!AJ203)</f>
        <v>Nghỉ việc</v>
      </c>
    </row>
    <row r="203" spans="1:31" ht="18.75" customHeight="1" x14ac:dyDescent="0.2">
      <c r="A203" s="91">
        <v>202</v>
      </c>
      <c r="B203" s="92">
        <f>INPUT_Du_lieu_nhan_vien!A204</f>
        <v>20179</v>
      </c>
      <c r="C203" s="93" t="str">
        <f>IF(INPUT_Du_lieu_nhan_vien!B204="","",INPUT_Du_lieu_nhan_vien!B204)</f>
        <v>Trương Hữu</v>
      </c>
      <c r="D203" s="93" t="str">
        <f>IF(INPUT_Du_lieu_nhan_vien!C204="","",INPUT_Du_lieu_nhan_vien!C204)</f>
        <v>Việt</v>
      </c>
      <c r="E203" s="94" t="str">
        <f>IF(INPUT_Du_lieu_nhan_vien!D204="","",INPUT_Du_lieu_nhan_vien!D204)</f>
        <v>Nam</v>
      </c>
      <c r="F203" s="95">
        <f>IF(INPUT_Du_lieu_nhan_vien!E204="","",INPUT_Du_lieu_nhan_vien!E204)</f>
        <v>31888</v>
      </c>
      <c r="G203" s="96">
        <f t="shared" si="21"/>
        <v>4</v>
      </c>
      <c r="H203" s="96">
        <f t="shared" si="22"/>
        <v>1987</v>
      </c>
      <c r="I203" s="96" t="str">
        <f>IF(INPUT_Du_lieu_nhan_vien!G204="","",INPUT_Du_lieu_nhan_vien!G204)</f>
        <v xml:space="preserve">Hà Nội </v>
      </c>
      <c r="J203" s="97" t="str">
        <f>IF(INPUT_Du_lieu_nhan_vien!H204="","",INPUT_Du_lieu_nhan_vien!H204)</f>
        <v>012668765</v>
      </c>
      <c r="K203" s="95">
        <f>IF(INPUT_Du_lieu_nhan_vien!I204="","",INPUT_Du_lieu_nhan_vien!I204)</f>
        <v>40236</v>
      </c>
      <c r="L203" s="96">
        <f t="shared" si="23"/>
        <v>2</v>
      </c>
      <c r="M203" s="96" t="str">
        <f>IF(INPUT_Du_lieu_nhan_vien!J204="","",INPUT_Du_lieu_nhan_vien!J204)</f>
        <v>Hà Nội</v>
      </c>
      <c r="N203" s="94" t="str">
        <f>IF(INPUT_Du_lieu_nhan_vien!O204="","",INPUT_Du_lieu_nhan_vien!O204)</f>
        <v>vietth@topica.edu.vn</v>
      </c>
      <c r="O203" s="96" t="str">
        <f>IF(INPUT_Du_lieu_nhan_vien!S204="","",INPUT_Du_lieu_nhan_vien!S204)</f>
        <v xml:space="preserve">Ngọc Lôi, Dục Tú, Đông Anh, Hà Nội </v>
      </c>
      <c r="P203" s="94" t="str">
        <f>IF(INPUT_Du_lieu_nhan_vien!P204="","",INPUT_Du_lieu_nhan_vien!P204)</f>
        <v>04 3877 2064</v>
      </c>
      <c r="Q203" s="97" t="str">
        <f>IF(INPUT_Du_lieu_nhan_vien!Q204="","",INPUT_Du_lieu_nhan_vien!Q204)</f>
        <v>0985 865 247</v>
      </c>
      <c r="R203" s="96" t="str">
        <f>IF(INPUT_Du_lieu_nhan_vien!U204="","",INPUT_Du_lieu_nhan_vien!U204)</f>
        <v/>
      </c>
      <c r="S203" s="96" t="str">
        <f>IF(INPUT_Du_lieu_nhan_vien!W204="","",INPUT_Du_lieu_nhan_vien!W204)</f>
        <v/>
      </c>
      <c r="T203" s="97" t="str">
        <f>IF(INPUT_Du_lieu_nhan_vien!L204="","",INPUT_Du_lieu_nhan_vien!L204)</f>
        <v>Viện ĐH Mở Hà Nội</v>
      </c>
      <c r="U203" s="94" t="str">
        <f>IF(INPUT_Du_lieu_nhan_vien!K204="","",INPUT_Du_lieu_nhan_vien!K204)</f>
        <v>Đại học</v>
      </c>
      <c r="V203" s="97" t="str">
        <f>IF(INPUT_Du_lieu_nhan_vien!M204="","",INPUT_Du_lieu_nhan_vien!M204)</f>
        <v>Tin học quản lý</v>
      </c>
      <c r="Y203" s="95">
        <f>IF(INPUT_Du_lieu_nhan_vien!AH204="","",INPUT_Du_lieu_nhan_vien!AH204)</f>
        <v>40148</v>
      </c>
      <c r="Z203" s="96">
        <f t="shared" si="24"/>
        <v>12</v>
      </c>
      <c r="AA203" s="96">
        <f t="shared" si="25"/>
        <v>2009</v>
      </c>
      <c r="AB203" s="95" t="str">
        <f>IF(INPUT_Du_lieu_nhan_vien!AM204="","",INPUT_Du_lieu_nhan_vien!AM204)</f>
        <v/>
      </c>
      <c r="AC203" s="96" t="str">
        <f t="shared" si="26"/>
        <v/>
      </c>
      <c r="AD203" s="96" t="str">
        <f t="shared" si="27"/>
        <v/>
      </c>
      <c r="AE203" s="96" t="str">
        <f>IF(INPUT_Du_lieu_nhan_vien!AJ204="","",INPUT_Du_lieu_nhan_vien!AJ204)</f>
        <v>Chính thức</v>
      </c>
    </row>
    <row r="204" spans="1:31" ht="18.75" customHeight="1" x14ac:dyDescent="0.2">
      <c r="A204" s="91">
        <v>203</v>
      </c>
      <c r="B204" s="92">
        <f>INPUT_Du_lieu_nhan_vien!A205</f>
        <v>20180</v>
      </c>
      <c r="C204" s="93" t="str">
        <f>IF(INPUT_Du_lieu_nhan_vien!B205="","",INPUT_Du_lieu_nhan_vien!B205)</f>
        <v>Phan Thị</v>
      </c>
      <c r="D204" s="93" t="str">
        <f>IF(INPUT_Du_lieu_nhan_vien!C205="","",INPUT_Du_lieu_nhan_vien!C205)</f>
        <v>Hải</v>
      </c>
      <c r="E204" s="94" t="str">
        <f>IF(INPUT_Du_lieu_nhan_vien!D205="","",INPUT_Du_lieu_nhan_vien!D205)</f>
        <v>Nữ</v>
      </c>
      <c r="F204" s="95">
        <f>IF(INPUT_Du_lieu_nhan_vien!E205="","",INPUT_Du_lieu_nhan_vien!E205)</f>
        <v>31539</v>
      </c>
      <c r="G204" s="96">
        <f t="shared" si="21"/>
        <v>5</v>
      </c>
      <c r="H204" s="96">
        <f t="shared" si="22"/>
        <v>1986</v>
      </c>
      <c r="I204" s="96" t="str">
        <f>IF(INPUT_Du_lieu_nhan_vien!G205="","",INPUT_Du_lieu_nhan_vien!G205)</f>
        <v xml:space="preserve">Đaknông </v>
      </c>
      <c r="J204" s="97" t="str">
        <f>IF(INPUT_Du_lieu_nhan_vien!H205="","",INPUT_Du_lieu_nhan_vien!H205)</f>
        <v>245125872</v>
      </c>
      <c r="K204" s="95">
        <f>IF(INPUT_Du_lieu_nhan_vien!I205="","",INPUT_Du_lieu_nhan_vien!I205)</f>
        <v>39109</v>
      </c>
      <c r="L204" s="96">
        <f t="shared" si="23"/>
        <v>1</v>
      </c>
      <c r="M204" s="96" t="str">
        <f>IF(INPUT_Du_lieu_nhan_vien!J205="","",INPUT_Du_lieu_nhan_vien!J205)</f>
        <v>Đaknông</v>
      </c>
      <c r="N204" s="94" t="str">
        <f>IF(INPUT_Du_lieu_nhan_vien!O205="","",INPUT_Du_lieu_nhan_vien!O205)</f>
        <v>haipt@topica.edu.vn</v>
      </c>
      <c r="O204" s="96" t="str">
        <f>IF(INPUT_Du_lieu_nhan_vien!S205="","",INPUT_Du_lieu_nhan_vien!S205)</f>
        <v xml:space="preserve">Thị Trấn Eating, Huyện Custus, Đắknông </v>
      </c>
      <c r="P204" s="94" t="str">
        <f>IF(INPUT_Du_lieu_nhan_vien!P205="","",INPUT_Du_lieu_nhan_vien!P205)</f>
        <v>05016 282 809</v>
      </c>
      <c r="Q204" s="97" t="str">
        <f>IF(INPUT_Du_lieu_nhan_vien!Q205="","",INPUT_Du_lieu_nhan_vien!Q205)</f>
        <v>0907 040 630</v>
      </c>
      <c r="R204" s="96" t="str">
        <f>IF(INPUT_Du_lieu_nhan_vien!U205="","",INPUT_Du_lieu_nhan_vien!U205)</f>
        <v/>
      </c>
      <c r="S204" s="96" t="str">
        <f>IF(INPUT_Du_lieu_nhan_vien!W205="","",INPUT_Du_lieu_nhan_vien!W205)</f>
        <v/>
      </c>
      <c r="T204" s="97" t="str">
        <f>IF(INPUT_Du_lieu_nhan_vien!L205="","",INPUT_Du_lieu_nhan_vien!L205)</f>
        <v xml:space="preserve">CĐ Tài chính - Hải quan </v>
      </c>
      <c r="U204" s="94" t="str">
        <f>IF(INPUT_Du_lieu_nhan_vien!K205="","",INPUT_Du_lieu_nhan_vien!K205)</f>
        <v>Cao đẳng</v>
      </c>
      <c r="V204" s="97" t="str">
        <f>IF(INPUT_Du_lieu_nhan_vien!M205="","",INPUT_Du_lieu_nhan_vien!M205)</f>
        <v>Kế Toán HCSL</v>
      </c>
      <c r="Y204" s="95">
        <f>IF(INPUT_Du_lieu_nhan_vien!AH205="","",INPUT_Du_lieu_nhan_vien!AH205)</f>
        <v>40149</v>
      </c>
      <c r="Z204" s="96">
        <f t="shared" si="24"/>
        <v>12</v>
      </c>
      <c r="AA204" s="96">
        <f t="shared" si="25"/>
        <v>2009</v>
      </c>
      <c r="AB204" s="95" t="str">
        <f>IF(INPUT_Du_lieu_nhan_vien!AM205="","",INPUT_Du_lieu_nhan_vien!AM205)</f>
        <v/>
      </c>
      <c r="AC204" s="96" t="str">
        <f t="shared" si="26"/>
        <v/>
      </c>
      <c r="AD204" s="96" t="str">
        <f t="shared" si="27"/>
        <v/>
      </c>
      <c r="AE204" s="96" t="str">
        <f>IF(INPUT_Du_lieu_nhan_vien!AJ205="","",INPUT_Du_lieu_nhan_vien!AJ205)</f>
        <v>Chính thức</v>
      </c>
    </row>
    <row r="205" spans="1:31" ht="18.75" customHeight="1" x14ac:dyDescent="0.2">
      <c r="A205" s="91">
        <v>204</v>
      </c>
      <c r="B205" s="92">
        <f>INPUT_Du_lieu_nhan_vien!A206</f>
        <v>20181</v>
      </c>
      <c r="C205" s="93" t="str">
        <f>IF(INPUT_Du_lieu_nhan_vien!B206="","",INPUT_Du_lieu_nhan_vien!B206)</f>
        <v>Ninh Thị Thúy</v>
      </c>
      <c r="D205" s="93" t="str">
        <f>IF(INPUT_Du_lieu_nhan_vien!C206="","",INPUT_Du_lieu_nhan_vien!C206)</f>
        <v>Hà</v>
      </c>
      <c r="E205" s="94" t="str">
        <f>IF(INPUT_Du_lieu_nhan_vien!D206="","",INPUT_Du_lieu_nhan_vien!D206)</f>
        <v>nữ</v>
      </c>
      <c r="F205" s="95">
        <f>IF(INPUT_Du_lieu_nhan_vien!E206="","",INPUT_Du_lieu_nhan_vien!E206)</f>
        <v>29679</v>
      </c>
      <c r="G205" s="96">
        <f t="shared" si="21"/>
        <v>4</v>
      </c>
      <c r="H205" s="96">
        <f t="shared" si="22"/>
        <v>1981</v>
      </c>
      <c r="I205" s="96" t="str">
        <f>IF(INPUT_Du_lieu_nhan_vien!G206="","",INPUT_Du_lieu_nhan_vien!G206)</f>
        <v>Ninh Bình</v>
      </c>
      <c r="J205" s="97" t="str">
        <f>IF(INPUT_Du_lieu_nhan_vien!H206="","",INPUT_Du_lieu_nhan_vien!H206)</f>
        <v>164108826</v>
      </c>
      <c r="K205" s="95">
        <f>IF(INPUT_Du_lieu_nhan_vien!I206="","",INPUT_Du_lieu_nhan_vien!I206)</f>
        <v>36228</v>
      </c>
      <c r="L205" s="96">
        <f t="shared" si="23"/>
        <v>3</v>
      </c>
      <c r="M205" s="96" t="str">
        <f>IF(INPUT_Du_lieu_nhan_vien!J206="","",INPUT_Du_lieu_nhan_vien!J206)</f>
        <v>CA Ninh Bình</v>
      </c>
      <c r="N205" s="94">
        <f>IF(INPUT_Du_lieu_nhan_vien!O206="","",INPUT_Du_lieu_nhan_vien!O206)</f>
        <v>0</v>
      </c>
      <c r="O205" s="96" t="str">
        <f>IF(INPUT_Du_lieu_nhan_vien!S206="","",INPUT_Du_lieu_nhan_vien!S206)</f>
        <v>Yên Lộc, Kim Sơn, Ninh Bình</v>
      </c>
      <c r="P205" s="94" t="str">
        <f>IF(INPUT_Du_lieu_nhan_vien!P206="","",INPUT_Du_lieu_nhan_vien!P206)</f>
        <v/>
      </c>
      <c r="Q205" s="97" t="str">
        <f>IF(INPUT_Du_lieu_nhan_vien!Q206="","",INPUT_Du_lieu_nhan_vien!Q206)</f>
        <v>0988 750 797</v>
      </c>
      <c r="R205" s="96" t="str">
        <f>IF(INPUT_Du_lieu_nhan_vien!U206="","",INPUT_Du_lieu_nhan_vien!U206)</f>
        <v>Ninh Đắc Hảo</v>
      </c>
      <c r="S205" s="96" t="str">
        <f>IF(INPUT_Du_lieu_nhan_vien!W206="","",INPUT_Du_lieu_nhan_vien!W206)</f>
        <v>0303721921</v>
      </c>
      <c r="T205" s="97" t="str">
        <f>IF(INPUT_Du_lieu_nhan_vien!L206="","",INPUT_Du_lieu_nhan_vien!L206)</f>
        <v>Học viện kỹ thuật Quân sự</v>
      </c>
      <c r="U205" s="94" t="str">
        <f>IF(INPUT_Du_lieu_nhan_vien!K206="","",INPUT_Du_lieu_nhan_vien!K206)</f>
        <v>ĐH</v>
      </c>
      <c r="V205" s="97">
        <f>IF(INPUT_Du_lieu_nhan_vien!M206="","",INPUT_Du_lieu_nhan_vien!M206)</f>
        <v>0</v>
      </c>
      <c r="Y205" s="95" t="str">
        <f>IF(INPUT_Du_lieu_nhan_vien!AH206="","",INPUT_Du_lieu_nhan_vien!AH206)</f>
        <v/>
      </c>
      <c r="Z205" s="96" t="str">
        <f t="shared" si="24"/>
        <v/>
      </c>
      <c r="AA205" s="96" t="str">
        <f t="shared" si="25"/>
        <v/>
      </c>
      <c r="AB205" s="95" t="str">
        <f>IF(INPUT_Du_lieu_nhan_vien!AM206="","",INPUT_Du_lieu_nhan_vien!AM206)</f>
        <v/>
      </c>
      <c r="AC205" s="96" t="str">
        <f t="shared" si="26"/>
        <v/>
      </c>
      <c r="AD205" s="96" t="str">
        <f t="shared" si="27"/>
        <v/>
      </c>
      <c r="AE205" s="96" t="str">
        <f>IF(INPUT_Du_lieu_nhan_vien!AJ206="","",INPUT_Du_lieu_nhan_vien!AJ206)</f>
        <v>Nghỉ việc</v>
      </c>
    </row>
    <row r="206" spans="1:31" ht="18.75" customHeight="1" x14ac:dyDescent="0.2">
      <c r="A206" s="91">
        <v>205</v>
      </c>
      <c r="B206" s="92">
        <f>INPUT_Du_lieu_nhan_vien!A207</f>
        <v>20182</v>
      </c>
      <c r="C206" s="93" t="str">
        <f>IF(INPUT_Du_lieu_nhan_vien!B207="","",INPUT_Du_lieu_nhan_vien!B207)</f>
        <v>Nguyễn Hương</v>
      </c>
      <c r="D206" s="93" t="str">
        <f>IF(INPUT_Du_lieu_nhan_vien!C207="","",INPUT_Du_lieu_nhan_vien!C207)</f>
        <v>Giang</v>
      </c>
      <c r="E206" s="94" t="str">
        <f>IF(INPUT_Du_lieu_nhan_vien!D207="","",INPUT_Du_lieu_nhan_vien!D207)</f>
        <v>Nữ</v>
      </c>
      <c r="F206" s="95">
        <f>IF(INPUT_Du_lieu_nhan_vien!E207="","",INPUT_Du_lieu_nhan_vien!E207)</f>
        <v>29926</v>
      </c>
      <c r="G206" s="96">
        <f t="shared" si="21"/>
        <v>12</v>
      </c>
      <c r="H206" s="96">
        <f t="shared" si="22"/>
        <v>1981</v>
      </c>
      <c r="I206" s="96" t="str">
        <f>IF(INPUT_Du_lieu_nhan_vien!G207="","",INPUT_Du_lieu_nhan_vien!G207)</f>
        <v xml:space="preserve">Hà Nội </v>
      </c>
      <c r="J206" s="97" t="str">
        <f>IF(INPUT_Du_lieu_nhan_vien!H207="","",INPUT_Du_lieu_nhan_vien!H207)</f>
        <v>012178809</v>
      </c>
      <c r="K206" s="95">
        <f>IF(INPUT_Du_lieu_nhan_vien!I207="","",INPUT_Du_lieu_nhan_vien!I207)</f>
        <v>36168</v>
      </c>
      <c r="L206" s="96">
        <f t="shared" si="23"/>
        <v>1</v>
      </c>
      <c r="M206" s="96" t="str">
        <f>IF(INPUT_Du_lieu_nhan_vien!J207="","",INPUT_Du_lieu_nhan_vien!J207)</f>
        <v>Hà Nội</v>
      </c>
      <c r="N206" s="94" t="str">
        <f>IF(INPUT_Du_lieu_nhan_vien!O207="","",INPUT_Du_lieu_nhan_vien!O207)</f>
        <v>giangnh2@topica.edu.vn</v>
      </c>
      <c r="O206" s="96" t="str">
        <f>IF(INPUT_Du_lieu_nhan_vien!S207="","",INPUT_Du_lieu_nhan_vien!S207)</f>
        <v xml:space="preserve">74, Bạch Mai, Hai Bà Trưng, Hà Nội </v>
      </c>
      <c r="P206" s="94" t="str">
        <f>IF(INPUT_Du_lieu_nhan_vien!P207="","",INPUT_Du_lieu_nhan_vien!P207)</f>
        <v>04 3863 8718</v>
      </c>
      <c r="Q206" s="97" t="str">
        <f>IF(INPUT_Du_lieu_nhan_vien!Q207="","",INPUT_Du_lieu_nhan_vien!Q207)</f>
        <v>0904 294 679</v>
      </c>
      <c r="R206" s="96" t="str">
        <f>IF(INPUT_Du_lieu_nhan_vien!U207="","",INPUT_Du_lieu_nhan_vien!U207)</f>
        <v/>
      </c>
      <c r="S206" s="96" t="str">
        <f>IF(INPUT_Du_lieu_nhan_vien!W207="","",INPUT_Du_lieu_nhan_vien!W207)</f>
        <v/>
      </c>
      <c r="T206" s="97" t="str">
        <f>IF(INPUT_Du_lieu_nhan_vien!L207="","",INPUT_Du_lieu_nhan_vien!L207)</f>
        <v>ĐH Thăng Long</v>
      </c>
      <c r="U206" s="94" t="str">
        <f>IF(INPUT_Du_lieu_nhan_vien!K207="","",INPUT_Du_lieu_nhan_vien!K207)</f>
        <v>Đại học</v>
      </c>
      <c r="V206" s="97" t="str">
        <f>IF(INPUT_Du_lieu_nhan_vien!M207="","",INPUT_Du_lieu_nhan_vien!M207)</f>
        <v/>
      </c>
      <c r="Y206" s="95">
        <f>IF(INPUT_Du_lieu_nhan_vien!AH207="","",INPUT_Du_lieu_nhan_vien!AH207)</f>
        <v>40163</v>
      </c>
      <c r="Z206" s="96">
        <f t="shared" si="24"/>
        <v>12</v>
      </c>
      <c r="AA206" s="96">
        <f t="shared" si="25"/>
        <v>2009</v>
      </c>
      <c r="AB206" s="95" t="str">
        <f>IF(INPUT_Du_lieu_nhan_vien!AM207="","",INPUT_Du_lieu_nhan_vien!AM207)</f>
        <v/>
      </c>
      <c r="AC206" s="96" t="str">
        <f t="shared" si="26"/>
        <v/>
      </c>
      <c r="AD206" s="96" t="str">
        <f t="shared" si="27"/>
        <v/>
      </c>
      <c r="AE206" s="96" t="str">
        <f>IF(INPUT_Du_lieu_nhan_vien!AJ207="","",INPUT_Du_lieu_nhan_vien!AJ207)</f>
        <v>Chính thức</v>
      </c>
    </row>
    <row r="207" spans="1:31" ht="18.75" customHeight="1" x14ac:dyDescent="0.2">
      <c r="A207" s="91">
        <v>206</v>
      </c>
      <c r="B207" s="92">
        <f>INPUT_Du_lieu_nhan_vien!A208</f>
        <v>20183</v>
      </c>
      <c r="C207" s="93" t="str">
        <f>IF(INPUT_Du_lieu_nhan_vien!B208="","",INPUT_Du_lieu_nhan_vien!B208)</f>
        <v>Vũ Thị</v>
      </c>
      <c r="D207" s="93" t="str">
        <f>IF(INPUT_Du_lieu_nhan_vien!C208="","",INPUT_Du_lieu_nhan_vien!C208)</f>
        <v>Trang</v>
      </c>
      <c r="E207" s="94" t="str">
        <f>IF(INPUT_Du_lieu_nhan_vien!D208="","",INPUT_Du_lieu_nhan_vien!D208)</f>
        <v>Nữ</v>
      </c>
      <c r="F207" s="95">
        <f>IF(INPUT_Du_lieu_nhan_vien!E208="","",INPUT_Du_lieu_nhan_vien!E208)</f>
        <v>31715</v>
      </c>
      <c r="G207" s="96">
        <f t="shared" si="21"/>
        <v>10</v>
      </c>
      <c r="H207" s="96">
        <f t="shared" si="22"/>
        <v>1986</v>
      </c>
      <c r="I207" s="96" t="str">
        <f>IF(INPUT_Du_lieu_nhan_vien!G208="","",INPUT_Du_lieu_nhan_vien!G208)</f>
        <v>Thái Bình</v>
      </c>
      <c r="J207" s="97" t="str">
        <f>IF(INPUT_Du_lieu_nhan_vien!H208="","",INPUT_Du_lieu_nhan_vien!H208)</f>
        <v>151486570</v>
      </c>
      <c r="K207" s="95">
        <f>IF(INPUT_Du_lieu_nhan_vien!I208="","",INPUT_Du_lieu_nhan_vien!I208)</f>
        <v>36853</v>
      </c>
      <c r="L207" s="96">
        <f t="shared" si="23"/>
        <v>11</v>
      </c>
      <c r="M207" s="96" t="str">
        <f>IF(INPUT_Du_lieu_nhan_vien!J208="","",INPUT_Du_lieu_nhan_vien!J208)</f>
        <v>Thái Bình</v>
      </c>
      <c r="N207" s="94" t="str">
        <f>IF(INPUT_Du_lieu_nhan_vien!O208="","",INPUT_Du_lieu_nhan_vien!O208)</f>
        <v>trangvt2@topica.edu.vn</v>
      </c>
      <c r="O207" s="96" t="str">
        <f>IF(INPUT_Du_lieu_nhan_vien!S208="","",INPUT_Du_lieu_nhan_vien!S208)</f>
        <v>Quỳnh Hoàng, Quỳnh Phụ, Thái Bình</v>
      </c>
      <c r="P207" s="94" t="str">
        <f>IF(INPUT_Du_lieu_nhan_vien!P208="","",INPUT_Du_lieu_nhan_vien!P208)</f>
        <v/>
      </c>
      <c r="Q207" s="97" t="str">
        <f>IF(INPUT_Du_lieu_nhan_vien!Q208="","",INPUT_Du_lieu_nhan_vien!Q208)</f>
        <v>0904 607 557</v>
      </c>
      <c r="R207" s="96" t="str">
        <f>IF(INPUT_Du_lieu_nhan_vien!U208="","",INPUT_Du_lieu_nhan_vien!U208)</f>
        <v>Em: Vũ Thanh Dung</v>
      </c>
      <c r="S207" s="96" t="str">
        <f>IF(INPUT_Du_lieu_nhan_vien!W208="","",INPUT_Du_lieu_nhan_vien!W208)</f>
        <v>0915 181 821</v>
      </c>
      <c r="T207" s="97" t="str">
        <f>IF(INPUT_Du_lieu_nhan_vien!L208="","",INPUT_Du_lieu_nhan_vien!L208)</f>
        <v>ĐH Đà Lạt</v>
      </c>
      <c r="U207" s="94" t="str">
        <f>IF(INPUT_Du_lieu_nhan_vien!K208="","",INPUT_Du_lieu_nhan_vien!K208)</f>
        <v>ĐH</v>
      </c>
      <c r="V207" s="97">
        <f>IF(INPUT_Du_lieu_nhan_vien!M208="","",INPUT_Du_lieu_nhan_vien!M208)</f>
        <v>0</v>
      </c>
      <c r="Y207" s="95" t="str">
        <f>IF(INPUT_Du_lieu_nhan_vien!AH208="","",INPUT_Du_lieu_nhan_vien!AH208)</f>
        <v/>
      </c>
      <c r="Z207" s="96" t="str">
        <f t="shared" si="24"/>
        <v/>
      </c>
      <c r="AA207" s="96" t="str">
        <f t="shared" si="25"/>
        <v/>
      </c>
      <c r="AB207" s="95">
        <f>IF(INPUT_Du_lieu_nhan_vien!AM208="","",INPUT_Du_lieu_nhan_vien!AM208)</f>
        <v>41247</v>
      </c>
      <c r="AC207" s="96">
        <f t="shared" si="26"/>
        <v>12</v>
      </c>
      <c r="AD207" s="96">
        <f t="shared" si="27"/>
        <v>2012</v>
      </c>
      <c r="AE207" s="96" t="str">
        <f>IF(INPUT_Du_lieu_nhan_vien!AJ208="","",INPUT_Du_lieu_nhan_vien!AJ208)</f>
        <v>Nghỉ việc</v>
      </c>
    </row>
    <row r="208" spans="1:31" ht="18.75" customHeight="1" x14ac:dyDescent="0.2">
      <c r="A208" s="91">
        <v>207</v>
      </c>
      <c r="B208" s="92">
        <f>INPUT_Du_lieu_nhan_vien!A209</f>
        <v>20184</v>
      </c>
      <c r="C208" s="93" t="str">
        <f>IF(INPUT_Du_lieu_nhan_vien!B209="","",INPUT_Du_lieu_nhan_vien!B209)</f>
        <v>Nguyễn Hoàng</v>
      </c>
      <c r="D208" s="93" t="str">
        <f>IF(INPUT_Du_lieu_nhan_vien!C209="","",INPUT_Du_lieu_nhan_vien!C209)</f>
        <v>Giang</v>
      </c>
      <c r="E208" s="94" t="str">
        <f>IF(INPUT_Du_lieu_nhan_vien!D209="","",INPUT_Du_lieu_nhan_vien!D209)</f>
        <v>Nam</v>
      </c>
      <c r="F208" s="95">
        <f>IF(INPUT_Du_lieu_nhan_vien!E209="","",INPUT_Du_lieu_nhan_vien!E209)</f>
        <v>31120</v>
      </c>
      <c r="G208" s="96">
        <f t="shared" si="21"/>
        <v>3</v>
      </c>
      <c r="H208" s="96">
        <f t="shared" si="22"/>
        <v>1985</v>
      </c>
      <c r="I208" s="96" t="str">
        <f>IF(INPUT_Du_lieu_nhan_vien!G209="","",INPUT_Du_lieu_nhan_vien!G209)</f>
        <v>Hà Nội</v>
      </c>
      <c r="J208" s="97" t="str">
        <f>IF(INPUT_Du_lieu_nhan_vien!H209="","",INPUT_Du_lieu_nhan_vien!H209)</f>
        <v>012284757</v>
      </c>
      <c r="K208" s="95">
        <f>IF(INPUT_Du_lieu_nhan_vien!I209="","",INPUT_Du_lieu_nhan_vien!I209)</f>
        <v>36441</v>
      </c>
      <c r="L208" s="96">
        <f t="shared" si="23"/>
        <v>10</v>
      </c>
      <c r="M208" s="96" t="str">
        <f>IF(INPUT_Du_lieu_nhan_vien!J209="","",INPUT_Du_lieu_nhan_vien!J209)</f>
        <v>Hà Nội</v>
      </c>
      <c r="N208" s="94" t="str">
        <f>IF(INPUT_Du_lieu_nhan_vien!O209="","",INPUT_Du_lieu_nhan_vien!O209)</f>
        <v>giangnh3@topica.edu.vn</v>
      </c>
      <c r="O208" s="96" t="str">
        <f>IF(INPUT_Du_lieu_nhan_vien!S209="","",INPUT_Du_lieu_nhan_vien!S209)</f>
        <v>Số 28, Ngách 29/21 Thụy Khuê, Tây Hồ</v>
      </c>
      <c r="P208" s="94" t="str">
        <f>IF(INPUT_Du_lieu_nhan_vien!P209="","",INPUT_Du_lieu_nhan_vien!P209)</f>
        <v/>
      </c>
      <c r="Q208" s="97" t="str">
        <f>IF(INPUT_Du_lieu_nhan_vien!Q209="","",INPUT_Du_lieu_nhan_vien!Q209)</f>
        <v>0947 082 314</v>
      </c>
      <c r="R208" s="96">
        <f>IF(INPUT_Du_lieu_nhan_vien!U209="","",INPUT_Du_lieu_nhan_vien!U209)</f>
        <v>0</v>
      </c>
      <c r="S208" s="96">
        <f>IF(INPUT_Du_lieu_nhan_vien!W209="","",INPUT_Du_lieu_nhan_vien!W209)</f>
        <v>0</v>
      </c>
      <c r="T208" s="97" t="str">
        <f>IF(INPUT_Du_lieu_nhan_vien!L209="","",INPUT_Du_lieu_nhan_vien!L209)</f>
        <v>ĐH Hà Nội</v>
      </c>
      <c r="U208" s="94" t="str">
        <f>IF(INPUT_Du_lieu_nhan_vien!K209="","",INPUT_Du_lieu_nhan_vien!K209)</f>
        <v>ĐH</v>
      </c>
      <c r="V208" s="97">
        <f>IF(INPUT_Du_lieu_nhan_vien!M209="","",INPUT_Du_lieu_nhan_vien!M209)</f>
        <v>0</v>
      </c>
      <c r="Y208" s="95" t="str">
        <f>IF(INPUT_Du_lieu_nhan_vien!AH209="","",INPUT_Du_lieu_nhan_vien!AH209)</f>
        <v/>
      </c>
      <c r="Z208" s="96" t="str">
        <f t="shared" si="24"/>
        <v/>
      </c>
      <c r="AA208" s="96" t="str">
        <f t="shared" si="25"/>
        <v/>
      </c>
      <c r="AB208" s="95">
        <f>IF(INPUT_Du_lieu_nhan_vien!AM209="","",INPUT_Du_lieu_nhan_vien!AM209)</f>
        <v>40698</v>
      </c>
      <c r="AC208" s="96">
        <f t="shared" si="26"/>
        <v>6</v>
      </c>
      <c r="AD208" s="96">
        <f t="shared" si="27"/>
        <v>2011</v>
      </c>
      <c r="AE208" s="96" t="str">
        <f>IF(INPUT_Du_lieu_nhan_vien!AJ209="","",INPUT_Du_lieu_nhan_vien!AJ209)</f>
        <v>Nghỉ việc</v>
      </c>
    </row>
    <row r="209" spans="1:31" ht="18.75" customHeight="1" x14ac:dyDescent="0.2">
      <c r="A209" s="91">
        <v>208</v>
      </c>
      <c r="B209" s="92">
        <f>INPUT_Du_lieu_nhan_vien!A210</f>
        <v>20185</v>
      </c>
      <c r="C209" s="93" t="str">
        <f>IF(INPUT_Du_lieu_nhan_vien!B210="","",INPUT_Du_lieu_nhan_vien!B210)</f>
        <v>Nguyễn Thị</v>
      </c>
      <c r="D209" s="93" t="str">
        <f>IF(INPUT_Du_lieu_nhan_vien!C210="","",INPUT_Du_lieu_nhan_vien!C210)</f>
        <v>Son</v>
      </c>
      <c r="E209" s="94" t="str">
        <f>IF(INPUT_Du_lieu_nhan_vien!D210="","",INPUT_Du_lieu_nhan_vien!D210)</f>
        <v>Nữ</v>
      </c>
      <c r="F209" s="95">
        <f>IF(INPUT_Du_lieu_nhan_vien!E210="","",INPUT_Du_lieu_nhan_vien!E210)</f>
        <v>31414</v>
      </c>
      <c r="G209" s="96">
        <f t="shared" si="21"/>
        <v>1</v>
      </c>
      <c r="H209" s="96">
        <f t="shared" si="22"/>
        <v>1986</v>
      </c>
      <c r="I209" s="96" t="str">
        <f>IF(INPUT_Du_lieu_nhan_vien!G210="","",INPUT_Du_lieu_nhan_vien!G210)</f>
        <v xml:space="preserve">Hưng Yên </v>
      </c>
      <c r="J209" s="97" t="str">
        <f>IF(INPUT_Du_lieu_nhan_vien!H210="","",INPUT_Du_lieu_nhan_vien!H210)</f>
        <v>145190739</v>
      </c>
      <c r="K209" s="95">
        <f>IF(INPUT_Du_lieu_nhan_vien!I210="","",INPUT_Du_lieu_nhan_vien!I210)</f>
        <v>37175</v>
      </c>
      <c r="L209" s="96">
        <f t="shared" si="23"/>
        <v>10</v>
      </c>
      <c r="M209" s="96" t="str">
        <f>IF(INPUT_Du_lieu_nhan_vien!J210="","",INPUT_Du_lieu_nhan_vien!J210)</f>
        <v>Hưng Yên</v>
      </c>
      <c r="N209" s="94" t="str">
        <f>IF(INPUT_Du_lieu_nhan_vien!O210="","",INPUT_Du_lieu_nhan_vien!O210)</f>
        <v>sonnt@topica.edu.vn</v>
      </c>
      <c r="O209" s="96" t="str">
        <f>IF(INPUT_Du_lieu_nhan_vien!S210="","",INPUT_Du_lieu_nhan_vien!S210)</f>
        <v xml:space="preserve">Trần Cao, Phù Cừ, Hưng Yên </v>
      </c>
      <c r="P209" s="94" t="str">
        <f>IF(INPUT_Du_lieu_nhan_vien!P210="","",INPUT_Du_lieu_nhan_vien!P210)</f>
        <v/>
      </c>
      <c r="Q209" s="97" t="str">
        <f>IF(INPUT_Du_lieu_nhan_vien!Q210="","",INPUT_Du_lieu_nhan_vien!Q210)</f>
        <v>0989 794 339</v>
      </c>
      <c r="R209" s="96" t="str">
        <f>IF(INPUT_Du_lieu_nhan_vien!U210="","",INPUT_Du_lieu_nhan_vien!U210)</f>
        <v/>
      </c>
      <c r="S209" s="96" t="str">
        <f>IF(INPUT_Du_lieu_nhan_vien!W210="","",INPUT_Du_lieu_nhan_vien!W210)</f>
        <v/>
      </c>
      <c r="T209" s="97" t="str">
        <f>IF(INPUT_Du_lieu_nhan_vien!L210="","",INPUT_Du_lieu_nhan_vien!L210)</f>
        <v>ĐH Giáo dục – ĐH Quốc gia Hà Nội</v>
      </c>
      <c r="U209" s="94" t="str">
        <f>IF(INPUT_Du_lieu_nhan_vien!K210="","",INPUT_Du_lieu_nhan_vien!K210)</f>
        <v>Đại học</v>
      </c>
      <c r="V209" s="97" t="str">
        <f>IF(INPUT_Du_lieu_nhan_vien!M210="","",INPUT_Du_lieu_nhan_vien!M210)</f>
        <v>Sư Phạm Ngữ Văn</v>
      </c>
      <c r="Y209" s="95">
        <f>IF(INPUT_Du_lieu_nhan_vien!AH210="","",INPUT_Du_lieu_nhan_vien!AH210)</f>
        <v>40183</v>
      </c>
      <c r="Z209" s="96">
        <f t="shared" si="24"/>
        <v>1</v>
      </c>
      <c r="AA209" s="96">
        <f t="shared" si="25"/>
        <v>2010</v>
      </c>
      <c r="AB209" s="95" t="str">
        <f>IF(INPUT_Du_lieu_nhan_vien!AM210="","",INPUT_Du_lieu_nhan_vien!AM210)</f>
        <v/>
      </c>
      <c r="AC209" s="96" t="str">
        <f t="shared" si="26"/>
        <v/>
      </c>
      <c r="AD209" s="96" t="str">
        <f t="shared" si="27"/>
        <v/>
      </c>
      <c r="AE209" s="96" t="str">
        <f>IF(INPUT_Du_lieu_nhan_vien!AJ210="","",INPUT_Du_lieu_nhan_vien!AJ210)</f>
        <v>Chính thức</v>
      </c>
    </row>
    <row r="210" spans="1:31" ht="18.75" customHeight="1" x14ac:dyDescent="0.2">
      <c r="A210" s="91">
        <v>209</v>
      </c>
      <c r="B210" s="92">
        <f>INPUT_Du_lieu_nhan_vien!A211</f>
        <v>20186</v>
      </c>
      <c r="C210" s="93" t="str">
        <f>IF(INPUT_Du_lieu_nhan_vien!B211="","",INPUT_Du_lieu_nhan_vien!B211)</f>
        <v>Nguyễn Thị Thu</v>
      </c>
      <c r="D210" s="93" t="str">
        <f>IF(INPUT_Du_lieu_nhan_vien!C211="","",INPUT_Du_lieu_nhan_vien!C211)</f>
        <v>Hương</v>
      </c>
      <c r="E210" s="94" t="str">
        <f>IF(INPUT_Du_lieu_nhan_vien!D211="","",INPUT_Du_lieu_nhan_vien!D211)</f>
        <v>Nữ</v>
      </c>
      <c r="F210" s="95" t="str">
        <f>IF(INPUT_Du_lieu_nhan_vien!E211="","",INPUT_Du_lieu_nhan_vien!E211)</f>
        <v/>
      </c>
      <c r="G210" s="96" t="str">
        <f t="shared" si="21"/>
        <v/>
      </c>
      <c r="H210" s="96" t="str">
        <f t="shared" si="22"/>
        <v/>
      </c>
      <c r="I210" s="96" t="str">
        <f>IF(INPUT_Du_lieu_nhan_vien!G211="","",INPUT_Du_lieu_nhan_vien!G211)</f>
        <v xml:space="preserve"> </v>
      </c>
      <c r="J210" s="97" t="str">
        <f>IF(INPUT_Du_lieu_nhan_vien!H211="","",INPUT_Du_lieu_nhan_vien!H211)</f>
        <v/>
      </c>
      <c r="K210" s="95" t="str">
        <f>IF(INPUT_Du_lieu_nhan_vien!I211="","",INPUT_Du_lieu_nhan_vien!I211)</f>
        <v/>
      </c>
      <c r="L210" s="96" t="str">
        <f t="shared" si="23"/>
        <v/>
      </c>
      <c r="M210" s="96" t="str">
        <f>IF(INPUT_Du_lieu_nhan_vien!J211="","",INPUT_Du_lieu_nhan_vien!J211)</f>
        <v/>
      </c>
      <c r="N210" s="94" t="str">
        <f>IF(INPUT_Du_lieu_nhan_vien!O211="","",INPUT_Du_lieu_nhan_vien!O211)</f>
        <v/>
      </c>
      <c r="O210" s="96" t="str">
        <f>IF(INPUT_Du_lieu_nhan_vien!S211="","",INPUT_Du_lieu_nhan_vien!S211)</f>
        <v xml:space="preserve"> </v>
      </c>
      <c r="P210" s="94" t="str">
        <f>IF(INPUT_Du_lieu_nhan_vien!P211="","",INPUT_Du_lieu_nhan_vien!P211)</f>
        <v/>
      </c>
      <c r="Q210" s="97" t="str">
        <f>IF(INPUT_Du_lieu_nhan_vien!Q211="","",INPUT_Du_lieu_nhan_vien!Q211)</f>
        <v/>
      </c>
      <c r="R210" s="96" t="str">
        <f>IF(INPUT_Du_lieu_nhan_vien!U211="","",INPUT_Du_lieu_nhan_vien!U211)</f>
        <v/>
      </c>
      <c r="S210" s="96" t="str">
        <f>IF(INPUT_Du_lieu_nhan_vien!W211="","",INPUT_Du_lieu_nhan_vien!W211)</f>
        <v/>
      </c>
      <c r="T210" s="97" t="str">
        <f>IF(INPUT_Du_lieu_nhan_vien!L211="","",INPUT_Du_lieu_nhan_vien!L211)</f>
        <v/>
      </c>
      <c r="U210" s="94" t="str">
        <f>IF(INPUT_Du_lieu_nhan_vien!K211="","",INPUT_Du_lieu_nhan_vien!K211)</f>
        <v>Đại học</v>
      </c>
      <c r="V210" s="97" t="str">
        <f>IF(INPUT_Du_lieu_nhan_vien!M211="","",INPUT_Du_lieu_nhan_vien!M211)</f>
        <v/>
      </c>
      <c r="Y210" s="95" t="str">
        <f>IF(INPUT_Du_lieu_nhan_vien!AH211="","",INPUT_Du_lieu_nhan_vien!AH211)</f>
        <v/>
      </c>
      <c r="Z210" s="96" t="str">
        <f t="shared" si="24"/>
        <v/>
      </c>
      <c r="AA210" s="96" t="str">
        <f t="shared" si="25"/>
        <v/>
      </c>
      <c r="AB210" s="95" t="str">
        <f>IF(INPUT_Du_lieu_nhan_vien!AM211="","",INPUT_Du_lieu_nhan_vien!AM211)</f>
        <v/>
      </c>
      <c r="AC210" s="96" t="str">
        <f t="shared" si="26"/>
        <v/>
      </c>
      <c r="AD210" s="96" t="str">
        <f t="shared" si="27"/>
        <v/>
      </c>
      <c r="AE210" s="96" t="str">
        <f>IF(INPUT_Du_lieu_nhan_vien!AJ211="","",INPUT_Du_lieu_nhan_vien!AJ211)</f>
        <v>Nghỉ việc</v>
      </c>
    </row>
    <row r="211" spans="1:31" ht="18.75" customHeight="1" x14ac:dyDescent="0.2">
      <c r="A211" s="91">
        <v>210</v>
      </c>
      <c r="B211" s="92">
        <f>INPUT_Du_lieu_nhan_vien!A212</f>
        <v>20187</v>
      </c>
      <c r="C211" s="93" t="str">
        <f>IF(INPUT_Du_lieu_nhan_vien!B212="","",INPUT_Du_lieu_nhan_vien!B212)</f>
        <v>Phạm Thị</v>
      </c>
      <c r="D211" s="93" t="str">
        <f>IF(INPUT_Du_lieu_nhan_vien!C212="","",INPUT_Du_lieu_nhan_vien!C212)</f>
        <v>Phương</v>
      </c>
      <c r="E211" s="94" t="str">
        <f>IF(INPUT_Du_lieu_nhan_vien!D212="","",INPUT_Du_lieu_nhan_vien!D212)</f>
        <v>Nữ</v>
      </c>
      <c r="F211" s="95">
        <f>IF(INPUT_Du_lieu_nhan_vien!E212="","",INPUT_Du_lieu_nhan_vien!E212)</f>
        <v>31416</v>
      </c>
      <c r="G211" s="96">
        <f t="shared" si="21"/>
        <v>1</v>
      </c>
      <c r="H211" s="96">
        <f t="shared" si="22"/>
        <v>1986</v>
      </c>
      <c r="I211" s="96" t="str">
        <f>IF(INPUT_Du_lieu_nhan_vien!G212="","",INPUT_Du_lieu_nhan_vien!G212)</f>
        <v>Hải Phòng</v>
      </c>
      <c r="J211" s="97" t="str">
        <f>IF(INPUT_Du_lieu_nhan_vien!H212="","",INPUT_Du_lieu_nhan_vien!H212)</f>
        <v>031325166</v>
      </c>
      <c r="K211" s="95">
        <f>IF(INPUT_Du_lieu_nhan_vien!I212="","",INPUT_Du_lieu_nhan_vien!I212)</f>
        <v>37048</v>
      </c>
      <c r="L211" s="96">
        <f t="shared" si="23"/>
        <v>6</v>
      </c>
      <c r="M211" s="96" t="str">
        <f>IF(INPUT_Du_lieu_nhan_vien!J212="","",INPUT_Du_lieu_nhan_vien!J212)</f>
        <v>CA Hải phòng</v>
      </c>
      <c r="N211" s="94">
        <f>IF(INPUT_Du_lieu_nhan_vien!O212="","",INPUT_Du_lieu_nhan_vien!O212)</f>
        <v>0</v>
      </c>
      <c r="O211" s="96" t="str">
        <f>IF(INPUT_Du_lieu_nhan_vien!S212="","",INPUT_Du_lieu_nhan_vien!S212)</f>
        <v>40/2 Phú Thứ, Hồng Bàng, HPhòng</v>
      </c>
      <c r="P211" s="94" t="str">
        <f>IF(INPUT_Du_lieu_nhan_vien!P212="","",INPUT_Du_lieu_nhan_vien!P212)</f>
        <v/>
      </c>
      <c r="Q211" s="97" t="str">
        <f>IF(INPUT_Du_lieu_nhan_vien!Q212="","",INPUT_Du_lieu_nhan_vien!Q212)</f>
        <v>0904 335 316</v>
      </c>
      <c r="R211" s="96" t="str">
        <f>IF(INPUT_Du_lieu_nhan_vien!U212="","",INPUT_Du_lieu_nhan_vien!U212)</f>
        <v>Phạm Thị Phương</v>
      </c>
      <c r="S211" s="96" t="str">
        <f>IF(INPUT_Du_lieu_nhan_vien!W212="","",INPUT_Du_lieu_nhan_vien!W212)</f>
        <v>0904335316</v>
      </c>
      <c r="T211" s="97" t="str">
        <f>IF(INPUT_Du_lieu_nhan_vien!L212="","",INPUT_Du_lieu_nhan_vien!L212)</f>
        <v>ĐH Qgia HCM</v>
      </c>
      <c r="U211" s="94" t="str">
        <f>IF(INPUT_Du_lieu_nhan_vien!K212="","",INPUT_Du_lieu_nhan_vien!K212)</f>
        <v>ĐH</v>
      </c>
      <c r="V211" s="97">
        <f>IF(INPUT_Du_lieu_nhan_vien!M212="","",INPUT_Du_lieu_nhan_vien!M212)</f>
        <v>0</v>
      </c>
      <c r="Y211" s="95" t="str">
        <f>IF(INPUT_Du_lieu_nhan_vien!AH212="","",INPUT_Du_lieu_nhan_vien!AH212)</f>
        <v/>
      </c>
      <c r="Z211" s="96" t="str">
        <f t="shared" si="24"/>
        <v/>
      </c>
      <c r="AA211" s="96" t="str">
        <f t="shared" si="25"/>
        <v/>
      </c>
      <c r="AB211" s="95">
        <f>IF(INPUT_Du_lieu_nhan_vien!AM212="","",INPUT_Du_lieu_nhan_vien!AM212)</f>
        <v>40421</v>
      </c>
      <c r="AC211" s="96">
        <f t="shared" si="26"/>
        <v>8</v>
      </c>
      <c r="AD211" s="96">
        <f t="shared" si="27"/>
        <v>2010</v>
      </c>
      <c r="AE211" s="96" t="str">
        <f>IF(INPUT_Du_lieu_nhan_vien!AJ212="","",INPUT_Du_lieu_nhan_vien!AJ212)</f>
        <v>Nghỉ việc</v>
      </c>
    </row>
    <row r="212" spans="1:31" ht="18.75" customHeight="1" x14ac:dyDescent="0.2">
      <c r="A212" s="91">
        <v>211</v>
      </c>
      <c r="B212" s="92">
        <f>INPUT_Du_lieu_nhan_vien!A213</f>
        <v>20188</v>
      </c>
      <c r="C212" s="93" t="str">
        <f>IF(INPUT_Du_lieu_nhan_vien!B213="","",INPUT_Du_lieu_nhan_vien!B213)</f>
        <v>Thân Thị</v>
      </c>
      <c r="D212" s="93" t="str">
        <f>IF(INPUT_Du_lieu_nhan_vien!C213="","",INPUT_Du_lieu_nhan_vien!C213)</f>
        <v>Khuyên</v>
      </c>
      <c r="E212" s="94" t="str">
        <f>IF(INPUT_Du_lieu_nhan_vien!D213="","",INPUT_Du_lieu_nhan_vien!D213)</f>
        <v>Nữ</v>
      </c>
      <c r="F212" s="95">
        <f>IF(INPUT_Du_lieu_nhan_vien!E213="","",INPUT_Du_lieu_nhan_vien!E213)</f>
        <v>31229</v>
      </c>
      <c r="G212" s="96">
        <f t="shared" si="21"/>
        <v>7</v>
      </c>
      <c r="H212" s="96">
        <f t="shared" si="22"/>
        <v>1985</v>
      </c>
      <c r="I212" s="96" t="str">
        <f>IF(INPUT_Du_lieu_nhan_vien!G213="","",INPUT_Du_lieu_nhan_vien!G213)</f>
        <v xml:space="preserve">Quảng Ninh </v>
      </c>
      <c r="J212" s="97" t="str">
        <f>IF(INPUT_Du_lieu_nhan_vien!H213="","",INPUT_Du_lieu_nhan_vien!H213)</f>
        <v>121400639</v>
      </c>
      <c r="K212" s="95">
        <f>IF(INPUT_Du_lieu_nhan_vien!I213="","",INPUT_Du_lieu_nhan_vien!I213)</f>
        <v>36330</v>
      </c>
      <c r="L212" s="96">
        <f t="shared" si="23"/>
        <v>6</v>
      </c>
      <c r="M212" s="96" t="str">
        <f>IF(INPUT_Du_lieu_nhan_vien!J213="","",INPUT_Du_lieu_nhan_vien!J213)</f>
        <v>Bắc Giang</v>
      </c>
      <c r="N212" s="94" t="str">
        <f>IF(INPUT_Du_lieu_nhan_vien!O213="","",INPUT_Du_lieu_nhan_vien!O213)</f>
        <v>khuyentt@topica.edu.vn</v>
      </c>
      <c r="O212" s="96" t="str">
        <f>IF(INPUT_Du_lieu_nhan_vien!S213="","",INPUT_Du_lieu_nhan_vien!S213)</f>
        <v xml:space="preserve">1140 Tổ 80, Cẩm Thạch Cẩm Phả, Quảng Ninh </v>
      </c>
      <c r="P212" s="94" t="str">
        <f>IF(INPUT_Du_lieu_nhan_vien!P213="","",INPUT_Du_lieu_nhan_vien!P213)</f>
        <v>0333 863 941</v>
      </c>
      <c r="Q212" s="97" t="str">
        <f>IF(INPUT_Du_lieu_nhan_vien!Q213="","",INPUT_Du_lieu_nhan_vien!Q213)</f>
        <v>0983 280 617</v>
      </c>
      <c r="R212" s="96" t="str">
        <f>IF(INPUT_Du_lieu_nhan_vien!U213="","",INPUT_Du_lieu_nhan_vien!U213)</f>
        <v/>
      </c>
      <c r="S212" s="96" t="str">
        <f>IF(INPUT_Du_lieu_nhan_vien!W213="","",INPUT_Du_lieu_nhan_vien!W213)</f>
        <v/>
      </c>
      <c r="T212" s="97" t="str">
        <f>IF(INPUT_Du_lieu_nhan_vien!L213="","",INPUT_Du_lieu_nhan_vien!L213)</f>
        <v>ĐH Kinh Tế Quốc Dân</v>
      </c>
      <c r="U212" s="94" t="str">
        <f>IF(INPUT_Du_lieu_nhan_vien!K213="","",INPUT_Du_lieu_nhan_vien!K213)</f>
        <v>Đại học</v>
      </c>
      <c r="V212" s="97" t="str">
        <f>IF(INPUT_Du_lieu_nhan_vien!M213="","",INPUT_Du_lieu_nhan_vien!M213)</f>
        <v>Quản trị kinh doanh</v>
      </c>
      <c r="Y212" s="95">
        <f>IF(INPUT_Du_lieu_nhan_vien!AH213="","",INPUT_Du_lieu_nhan_vien!AH213)</f>
        <v>40193</v>
      </c>
      <c r="Z212" s="96">
        <f t="shared" si="24"/>
        <v>1</v>
      </c>
      <c r="AA212" s="96">
        <f t="shared" si="25"/>
        <v>2010</v>
      </c>
      <c r="AB212" s="95">
        <f>IF(INPUT_Du_lieu_nhan_vien!AM213="","",INPUT_Du_lieu_nhan_vien!AM213)</f>
        <v>41358</v>
      </c>
      <c r="AC212" s="96">
        <f t="shared" si="26"/>
        <v>3</v>
      </c>
      <c r="AD212" s="96">
        <f t="shared" si="27"/>
        <v>2013</v>
      </c>
      <c r="AE212" s="96" t="str">
        <f>IF(INPUT_Du_lieu_nhan_vien!AJ213="","",INPUT_Du_lieu_nhan_vien!AJ213)</f>
        <v>Nghỉ việc</v>
      </c>
    </row>
    <row r="213" spans="1:31" ht="18.75" customHeight="1" x14ac:dyDescent="0.2">
      <c r="A213" s="91">
        <v>212</v>
      </c>
      <c r="B213" s="92">
        <f>INPUT_Du_lieu_nhan_vien!A214</f>
        <v>20189</v>
      </c>
      <c r="C213" s="93" t="str">
        <f>IF(INPUT_Du_lieu_nhan_vien!B214="","",INPUT_Du_lieu_nhan_vien!B214)</f>
        <v>Nguyễn Thị Thanh</v>
      </c>
      <c r="D213" s="93" t="str">
        <f>IF(INPUT_Du_lieu_nhan_vien!C214="","",INPUT_Du_lieu_nhan_vien!C214)</f>
        <v>Thủy</v>
      </c>
      <c r="E213" s="94" t="str">
        <f>IF(INPUT_Du_lieu_nhan_vien!D214="","",INPUT_Du_lieu_nhan_vien!D214)</f>
        <v>Nữ</v>
      </c>
      <c r="F213" s="95">
        <f>IF(INPUT_Du_lieu_nhan_vien!E214="","",INPUT_Du_lieu_nhan_vien!E214)</f>
        <v>30986</v>
      </c>
      <c r="G213" s="96">
        <f t="shared" si="21"/>
        <v>10</v>
      </c>
      <c r="H213" s="96">
        <f t="shared" si="22"/>
        <v>1984</v>
      </c>
      <c r="I213" s="96" t="str">
        <f>IF(INPUT_Du_lieu_nhan_vien!G214="","",INPUT_Du_lieu_nhan_vien!G214)</f>
        <v xml:space="preserve"> </v>
      </c>
      <c r="J213" s="97" t="str">
        <f>IF(INPUT_Du_lieu_nhan_vien!H214="","",INPUT_Du_lieu_nhan_vien!H214)</f>
        <v/>
      </c>
      <c r="K213" s="95" t="str">
        <f>IF(INPUT_Du_lieu_nhan_vien!I214="","",INPUT_Du_lieu_nhan_vien!I214)</f>
        <v/>
      </c>
      <c r="L213" s="96" t="str">
        <f t="shared" si="23"/>
        <v/>
      </c>
      <c r="M213" s="96" t="str">
        <f>IF(INPUT_Du_lieu_nhan_vien!J214="","",INPUT_Du_lieu_nhan_vien!J214)</f>
        <v/>
      </c>
      <c r="N213" s="94" t="str">
        <f>IF(INPUT_Du_lieu_nhan_vien!O214="","",INPUT_Du_lieu_nhan_vien!O214)</f>
        <v/>
      </c>
      <c r="O213" s="96" t="str">
        <f>IF(INPUT_Du_lieu_nhan_vien!S214="","",INPUT_Du_lieu_nhan_vien!S214)</f>
        <v xml:space="preserve"> </v>
      </c>
      <c r="P213" s="94" t="str">
        <f>IF(INPUT_Du_lieu_nhan_vien!P214="","",INPUT_Du_lieu_nhan_vien!P214)</f>
        <v/>
      </c>
      <c r="Q213" s="97" t="str">
        <f>IF(INPUT_Du_lieu_nhan_vien!Q214="","",INPUT_Du_lieu_nhan_vien!Q214)</f>
        <v/>
      </c>
      <c r="R213" s="96" t="str">
        <f>IF(INPUT_Du_lieu_nhan_vien!U214="","",INPUT_Du_lieu_nhan_vien!U214)</f>
        <v/>
      </c>
      <c r="S213" s="96" t="str">
        <f>IF(INPUT_Du_lieu_nhan_vien!W214="","",INPUT_Du_lieu_nhan_vien!W214)</f>
        <v/>
      </c>
      <c r="T213" s="97" t="str">
        <f>IF(INPUT_Du_lieu_nhan_vien!L214="","",INPUT_Du_lieu_nhan_vien!L214)</f>
        <v/>
      </c>
      <c r="U213" s="94" t="str">
        <f>IF(INPUT_Du_lieu_nhan_vien!K214="","",INPUT_Du_lieu_nhan_vien!K214)</f>
        <v/>
      </c>
      <c r="V213" s="97" t="str">
        <f>IF(INPUT_Du_lieu_nhan_vien!M214="","",INPUT_Du_lieu_nhan_vien!M214)</f>
        <v/>
      </c>
      <c r="Y213" s="95" t="str">
        <f>IF(INPUT_Du_lieu_nhan_vien!AH214="","",INPUT_Du_lieu_nhan_vien!AH214)</f>
        <v/>
      </c>
      <c r="Z213" s="96" t="str">
        <f t="shared" si="24"/>
        <v/>
      </c>
      <c r="AA213" s="96" t="str">
        <f t="shared" si="25"/>
        <v/>
      </c>
      <c r="AB213" s="95" t="str">
        <f>IF(INPUT_Du_lieu_nhan_vien!AM214="","",INPUT_Du_lieu_nhan_vien!AM214)</f>
        <v/>
      </c>
      <c r="AC213" s="96" t="str">
        <f t="shared" si="26"/>
        <v/>
      </c>
      <c r="AD213" s="96" t="str">
        <f t="shared" si="27"/>
        <v/>
      </c>
      <c r="AE213" s="96" t="str">
        <f>IF(INPUT_Du_lieu_nhan_vien!AJ214="","",INPUT_Du_lieu_nhan_vien!AJ214)</f>
        <v>Nghỉ việc</v>
      </c>
    </row>
    <row r="214" spans="1:31" ht="18.75" customHeight="1" x14ac:dyDescent="0.2">
      <c r="A214" s="91">
        <v>213</v>
      </c>
      <c r="B214" s="92">
        <f>INPUT_Du_lieu_nhan_vien!A215</f>
        <v>20190</v>
      </c>
      <c r="C214" s="93" t="str">
        <f>IF(INPUT_Du_lieu_nhan_vien!B215="","",INPUT_Du_lieu_nhan_vien!B215)</f>
        <v>Vũ Thị Thúy</v>
      </c>
      <c r="D214" s="93" t="str">
        <f>IF(INPUT_Du_lieu_nhan_vien!C215="","",INPUT_Du_lieu_nhan_vien!C215)</f>
        <v>Hằng</v>
      </c>
      <c r="E214" s="94" t="str">
        <f>IF(INPUT_Du_lieu_nhan_vien!D215="","",INPUT_Du_lieu_nhan_vien!D215)</f>
        <v>Nữ</v>
      </c>
      <c r="F214" s="95">
        <f>IF(INPUT_Du_lieu_nhan_vien!E215="","",INPUT_Du_lieu_nhan_vien!E215)</f>
        <v>31414</v>
      </c>
      <c r="G214" s="96">
        <f t="shared" si="21"/>
        <v>1</v>
      </c>
      <c r="H214" s="96">
        <f t="shared" si="22"/>
        <v>1986</v>
      </c>
      <c r="I214" s="96" t="str">
        <f>IF(INPUT_Du_lieu_nhan_vien!G215="","",INPUT_Du_lieu_nhan_vien!G215)</f>
        <v>Lâm Đồng</v>
      </c>
      <c r="J214" s="97" t="str">
        <f>IF(INPUT_Du_lieu_nhan_vien!H215="","",INPUT_Du_lieu_nhan_vien!H215)</f>
        <v>250616426</v>
      </c>
      <c r="K214" s="95">
        <f>IF(INPUT_Du_lieu_nhan_vien!I215="","",INPUT_Du_lieu_nhan_vien!I215)</f>
        <v>39612</v>
      </c>
      <c r="L214" s="96">
        <f t="shared" si="23"/>
        <v>6</v>
      </c>
      <c r="M214" s="96" t="str">
        <f>IF(INPUT_Du_lieu_nhan_vien!J215="","",INPUT_Du_lieu_nhan_vien!J215)</f>
        <v>Lâm Đồng</v>
      </c>
      <c r="N214" s="94" t="str">
        <f>IF(INPUT_Du_lieu_nhan_vien!O215="","",INPUT_Du_lieu_nhan_vien!O215)</f>
        <v>hangvtt@topica.edu.vn</v>
      </c>
      <c r="O214" s="96" t="str">
        <f>IF(INPUT_Du_lieu_nhan_vien!S215="","",INPUT_Du_lieu_nhan_vien!S215)</f>
        <v>159 Nguyễn Văn Cừ - Lộc Sơn - Bảo Lộc - Lâm Đồng</v>
      </c>
      <c r="P214" s="94" t="str">
        <f>IF(INPUT_Du_lieu_nhan_vien!P215="","",INPUT_Du_lieu_nhan_vien!P215)</f>
        <v/>
      </c>
      <c r="Q214" s="97" t="str">
        <f>IF(INPUT_Du_lieu_nhan_vien!Q215="","",INPUT_Du_lieu_nhan_vien!Q215)</f>
        <v>0984294087</v>
      </c>
      <c r="R214" s="96" t="str">
        <f>IF(INPUT_Du_lieu_nhan_vien!U215="","",INPUT_Du_lieu_nhan_vien!U215)</f>
        <v>Chồng: Nguyễn Hữu Tuấn</v>
      </c>
      <c r="S214" s="96" t="str">
        <f>IF(INPUT_Du_lieu_nhan_vien!W215="","",INPUT_Du_lieu_nhan_vien!W215)</f>
        <v>0984294087</v>
      </c>
      <c r="T214" s="97" t="str">
        <f>IF(INPUT_Du_lieu_nhan_vien!L215="","",INPUT_Du_lieu_nhan_vien!L215)</f>
        <v>ĐH Nông Lâm</v>
      </c>
      <c r="U214" s="94" t="str">
        <f>IF(INPUT_Du_lieu_nhan_vien!K215="","",INPUT_Du_lieu_nhan_vien!K215)</f>
        <v>ĐH</v>
      </c>
      <c r="V214" s="97">
        <f>IF(INPUT_Du_lieu_nhan_vien!M215="","",INPUT_Du_lieu_nhan_vien!M215)</f>
        <v>0</v>
      </c>
      <c r="Y214" s="95" t="str">
        <f>IF(INPUT_Du_lieu_nhan_vien!AH215="","",INPUT_Du_lieu_nhan_vien!AH215)</f>
        <v/>
      </c>
      <c r="Z214" s="96" t="str">
        <f t="shared" si="24"/>
        <v/>
      </c>
      <c r="AA214" s="96" t="str">
        <f t="shared" si="25"/>
        <v/>
      </c>
      <c r="AB214" s="95">
        <f>IF(INPUT_Du_lieu_nhan_vien!AM215="","",INPUT_Du_lieu_nhan_vien!AM215)</f>
        <v>41061</v>
      </c>
      <c r="AC214" s="96">
        <f t="shared" si="26"/>
        <v>6</v>
      </c>
      <c r="AD214" s="96">
        <f t="shared" si="27"/>
        <v>2012</v>
      </c>
      <c r="AE214" s="96" t="str">
        <f>IF(INPUT_Du_lieu_nhan_vien!AJ215="","",INPUT_Du_lieu_nhan_vien!AJ215)</f>
        <v>Nghỉ việc</v>
      </c>
    </row>
    <row r="215" spans="1:31" ht="18.75" customHeight="1" x14ac:dyDescent="0.2">
      <c r="A215" s="91">
        <v>214</v>
      </c>
      <c r="B215" s="92">
        <f>INPUT_Du_lieu_nhan_vien!A216</f>
        <v>20191</v>
      </c>
      <c r="C215" s="93" t="str">
        <f>IF(INPUT_Du_lieu_nhan_vien!B216="","",INPUT_Du_lieu_nhan_vien!B216)</f>
        <v>Lê Ngọc Hương</v>
      </c>
      <c r="D215" s="93" t="str">
        <f>IF(INPUT_Du_lieu_nhan_vien!C216="","",INPUT_Du_lieu_nhan_vien!C216)</f>
        <v>Vy</v>
      </c>
      <c r="E215" s="94" t="str">
        <f>IF(INPUT_Du_lieu_nhan_vien!D216="","",INPUT_Du_lieu_nhan_vien!D216)</f>
        <v>Nữ</v>
      </c>
      <c r="F215" s="95" t="str">
        <f>IF(INPUT_Du_lieu_nhan_vien!E216="","",INPUT_Du_lieu_nhan_vien!E216)</f>
        <v/>
      </c>
      <c r="G215" s="96" t="str">
        <f t="shared" si="21"/>
        <v/>
      </c>
      <c r="H215" s="96" t="str">
        <f t="shared" si="22"/>
        <v/>
      </c>
      <c r="I215" s="96" t="str">
        <f>IF(INPUT_Du_lieu_nhan_vien!G216="","",INPUT_Du_lieu_nhan_vien!G216)</f>
        <v xml:space="preserve"> </v>
      </c>
      <c r="J215" s="97" t="str">
        <f>IF(INPUT_Du_lieu_nhan_vien!H216="","",INPUT_Du_lieu_nhan_vien!H216)</f>
        <v/>
      </c>
      <c r="K215" s="95" t="str">
        <f>IF(INPUT_Du_lieu_nhan_vien!I216="","",INPUT_Du_lieu_nhan_vien!I216)</f>
        <v/>
      </c>
      <c r="L215" s="96" t="str">
        <f t="shared" si="23"/>
        <v/>
      </c>
      <c r="M215" s="96" t="str">
        <f>IF(INPUT_Du_lieu_nhan_vien!J216="","",INPUT_Du_lieu_nhan_vien!J216)</f>
        <v/>
      </c>
      <c r="N215" s="94" t="str">
        <f>IF(INPUT_Du_lieu_nhan_vien!O216="","",INPUT_Du_lieu_nhan_vien!O216)</f>
        <v/>
      </c>
      <c r="O215" s="96" t="str">
        <f>IF(INPUT_Du_lieu_nhan_vien!S216="","",INPUT_Du_lieu_nhan_vien!S216)</f>
        <v xml:space="preserve"> </v>
      </c>
      <c r="P215" s="94" t="str">
        <f>IF(INPUT_Du_lieu_nhan_vien!P216="","",INPUT_Du_lieu_nhan_vien!P216)</f>
        <v/>
      </c>
      <c r="Q215" s="97" t="str">
        <f>IF(INPUT_Du_lieu_nhan_vien!Q216="","",INPUT_Du_lieu_nhan_vien!Q216)</f>
        <v/>
      </c>
      <c r="R215" s="96" t="str">
        <f>IF(INPUT_Du_lieu_nhan_vien!U216="","",INPUT_Du_lieu_nhan_vien!U216)</f>
        <v/>
      </c>
      <c r="S215" s="96" t="str">
        <f>IF(INPUT_Du_lieu_nhan_vien!W216="","",INPUT_Du_lieu_nhan_vien!W216)</f>
        <v/>
      </c>
      <c r="T215" s="97" t="str">
        <f>IF(INPUT_Du_lieu_nhan_vien!L216="","",INPUT_Du_lieu_nhan_vien!L216)</f>
        <v/>
      </c>
      <c r="U215" s="94" t="str">
        <f>IF(INPUT_Du_lieu_nhan_vien!K216="","",INPUT_Du_lieu_nhan_vien!K216)</f>
        <v>Đại học</v>
      </c>
      <c r="V215" s="97" t="str">
        <f>IF(INPUT_Du_lieu_nhan_vien!M216="","",INPUT_Du_lieu_nhan_vien!M216)</f>
        <v/>
      </c>
      <c r="Y215" s="95" t="str">
        <f>IF(INPUT_Du_lieu_nhan_vien!AH216="","",INPUT_Du_lieu_nhan_vien!AH216)</f>
        <v/>
      </c>
      <c r="Z215" s="96" t="str">
        <f t="shared" si="24"/>
        <v/>
      </c>
      <c r="AA215" s="96" t="str">
        <f t="shared" si="25"/>
        <v/>
      </c>
      <c r="AB215" s="95" t="str">
        <f>IF(INPUT_Du_lieu_nhan_vien!AM216="","",INPUT_Du_lieu_nhan_vien!AM216)</f>
        <v/>
      </c>
      <c r="AC215" s="96" t="str">
        <f t="shared" si="26"/>
        <v/>
      </c>
      <c r="AD215" s="96" t="str">
        <f t="shared" si="27"/>
        <v/>
      </c>
      <c r="AE215" s="96" t="str">
        <f>IF(INPUT_Du_lieu_nhan_vien!AJ216="","",INPUT_Du_lieu_nhan_vien!AJ216)</f>
        <v>Nghỉ việc</v>
      </c>
    </row>
    <row r="216" spans="1:31" ht="18.75" customHeight="1" x14ac:dyDescent="0.2">
      <c r="A216" s="91">
        <v>215</v>
      </c>
      <c r="B216" s="92">
        <f>INPUT_Du_lieu_nhan_vien!A217</f>
        <v>20192</v>
      </c>
      <c r="C216" s="93" t="str">
        <f>IF(INPUT_Du_lieu_nhan_vien!B217="","",INPUT_Du_lieu_nhan_vien!B217)</f>
        <v>Trần Hoàng Cẩm</v>
      </c>
      <c r="D216" s="93" t="str">
        <f>IF(INPUT_Du_lieu_nhan_vien!C217="","",INPUT_Du_lieu_nhan_vien!C217)</f>
        <v>Tú</v>
      </c>
      <c r="E216" s="94" t="str">
        <f>IF(INPUT_Du_lieu_nhan_vien!D217="","",INPUT_Du_lieu_nhan_vien!D217)</f>
        <v>Nữ</v>
      </c>
      <c r="F216" s="95">
        <f>IF(INPUT_Du_lieu_nhan_vien!E217="","",INPUT_Du_lieu_nhan_vien!E217)</f>
        <v>31456</v>
      </c>
      <c r="G216" s="96">
        <f t="shared" si="21"/>
        <v>2</v>
      </c>
      <c r="H216" s="96">
        <f t="shared" si="22"/>
        <v>1986</v>
      </c>
      <c r="I216" s="96" t="str">
        <f>IF(INPUT_Du_lieu_nhan_vien!G217="","",INPUT_Du_lieu_nhan_vien!G217)</f>
        <v>Kiên Giang</v>
      </c>
      <c r="J216" s="97" t="str">
        <f>IF(INPUT_Du_lieu_nhan_vien!H217="","",INPUT_Du_lieu_nhan_vien!H217)</f>
        <v>211895995</v>
      </c>
      <c r="K216" s="95">
        <f>IF(INPUT_Du_lieu_nhan_vien!I217="","",INPUT_Du_lieu_nhan_vien!I217)</f>
        <v>37751</v>
      </c>
      <c r="L216" s="96">
        <f t="shared" si="23"/>
        <v>5</v>
      </c>
      <c r="M216" s="96" t="str">
        <f>IF(INPUT_Du_lieu_nhan_vien!J217="","",INPUT_Du_lieu_nhan_vien!J217)</f>
        <v>Bình Định</v>
      </c>
      <c r="N216" s="94" t="str">
        <f>IF(INPUT_Du_lieu_nhan_vien!O217="","",INPUT_Du_lieu_nhan_vien!O217)</f>
        <v>tuthc@topica.edu.vn</v>
      </c>
      <c r="O216" s="96" t="str">
        <f>IF(INPUT_Du_lieu_nhan_vien!S217="","",INPUT_Du_lieu_nhan_vien!S217)</f>
        <v>41b Cc 750/1bis, Nguyễn Kiệm, P04. Phú Nhuận, Hcm</v>
      </c>
      <c r="P216" s="94" t="str">
        <f>IF(INPUT_Du_lieu_nhan_vien!P217="","",INPUT_Du_lieu_nhan_vien!P217)</f>
        <v/>
      </c>
      <c r="Q216" s="97" t="str">
        <f>IF(INPUT_Du_lieu_nhan_vien!Q217="","",INPUT_Du_lieu_nhan_vien!Q217)</f>
        <v>0902 802 303</v>
      </c>
      <c r="R216" s="96" t="str">
        <f>IF(INPUT_Du_lieu_nhan_vien!U217="","",INPUT_Du_lieu_nhan_vien!U217)</f>
        <v>Hoàng Thị Tâm</v>
      </c>
      <c r="S216" s="96" t="str">
        <f>IF(INPUT_Du_lieu_nhan_vien!W217="","",INPUT_Du_lieu_nhan_vien!W217)</f>
        <v>01222 908 339</v>
      </c>
      <c r="T216" s="97" t="str">
        <f>IF(INPUT_Du_lieu_nhan_vien!L217="","",INPUT_Du_lieu_nhan_vien!L217)</f>
        <v>ĐH Sư Phạm Kỹ Thuật Tp. Hồ Chí Minh</v>
      </c>
      <c r="U216" s="94" t="str">
        <f>IF(INPUT_Du_lieu_nhan_vien!K217="","",INPUT_Du_lieu_nhan_vien!K217)</f>
        <v>ĐH</v>
      </c>
      <c r="V216" s="97">
        <f>IF(INPUT_Du_lieu_nhan_vien!M217="","",INPUT_Du_lieu_nhan_vien!M217)</f>
        <v>0</v>
      </c>
      <c r="Y216" s="95" t="str">
        <f>IF(INPUT_Du_lieu_nhan_vien!AH217="","",INPUT_Du_lieu_nhan_vien!AH217)</f>
        <v/>
      </c>
      <c r="Z216" s="96" t="str">
        <f t="shared" si="24"/>
        <v/>
      </c>
      <c r="AA216" s="96" t="str">
        <f t="shared" si="25"/>
        <v/>
      </c>
      <c r="AB216" s="95">
        <f>IF(INPUT_Du_lieu_nhan_vien!AM217="","",INPUT_Du_lieu_nhan_vien!AM217)</f>
        <v>40787</v>
      </c>
      <c r="AC216" s="96">
        <f t="shared" si="26"/>
        <v>9</v>
      </c>
      <c r="AD216" s="96">
        <f t="shared" si="27"/>
        <v>2011</v>
      </c>
      <c r="AE216" s="96" t="str">
        <f>IF(INPUT_Du_lieu_nhan_vien!AJ217="","",INPUT_Du_lieu_nhan_vien!AJ217)</f>
        <v>Nghỉ việc</v>
      </c>
    </row>
    <row r="217" spans="1:31" ht="18.75" customHeight="1" x14ac:dyDescent="0.2">
      <c r="A217" s="91">
        <v>216</v>
      </c>
      <c r="B217" s="92">
        <f>INPUT_Du_lieu_nhan_vien!A218</f>
        <v>20193</v>
      </c>
      <c r="C217" s="93" t="str">
        <f>IF(INPUT_Du_lieu_nhan_vien!B218="","",INPUT_Du_lieu_nhan_vien!B218)</f>
        <v>Nguyễn Thị</v>
      </c>
      <c r="D217" s="93" t="str">
        <f>IF(INPUT_Du_lieu_nhan_vien!C218="","",INPUT_Du_lieu_nhan_vien!C218)</f>
        <v>Loan</v>
      </c>
      <c r="E217" s="94" t="str">
        <f>IF(INPUT_Du_lieu_nhan_vien!D218="","",INPUT_Du_lieu_nhan_vien!D218)</f>
        <v>Nữ</v>
      </c>
      <c r="F217" s="95">
        <f>IF(INPUT_Du_lieu_nhan_vien!E218="","",INPUT_Du_lieu_nhan_vien!E218)</f>
        <v>30926</v>
      </c>
      <c r="G217" s="96">
        <f t="shared" si="21"/>
        <v>9</v>
      </c>
      <c r="H217" s="96">
        <f t="shared" si="22"/>
        <v>1984</v>
      </c>
      <c r="I217" s="96" t="str">
        <f>IF(INPUT_Du_lieu_nhan_vien!G218="","",INPUT_Du_lieu_nhan_vien!G218)</f>
        <v xml:space="preserve">Hà Tây </v>
      </c>
      <c r="J217" s="97" t="str">
        <f>IF(INPUT_Du_lieu_nhan_vien!H218="","",INPUT_Du_lieu_nhan_vien!H218)</f>
        <v>111865691</v>
      </c>
      <c r="K217" s="95">
        <f>IF(INPUT_Du_lieu_nhan_vien!I218="","",INPUT_Du_lieu_nhan_vien!I218)</f>
        <v>38559</v>
      </c>
      <c r="L217" s="96">
        <f t="shared" si="23"/>
        <v>7</v>
      </c>
      <c r="M217" s="96" t="str">
        <f>IF(INPUT_Du_lieu_nhan_vien!J218="","",INPUT_Du_lieu_nhan_vien!J218)</f>
        <v>Hà Tây</v>
      </c>
      <c r="N217" s="94" t="str">
        <f>IF(INPUT_Du_lieu_nhan_vien!O218="","",INPUT_Du_lieu_nhan_vien!O218)</f>
        <v>loannt@topica.edu.vn</v>
      </c>
      <c r="O217" s="96" t="str">
        <f>IF(INPUT_Du_lieu_nhan_vien!S218="","",INPUT_Du_lieu_nhan_vien!S218)</f>
        <v xml:space="preserve">Cụm 2, Tân Hội, Đan Phượng, Hà Nội </v>
      </c>
      <c r="P217" s="94" t="str">
        <f>IF(INPUT_Du_lieu_nhan_vien!P218="","",INPUT_Du_lieu_nhan_vien!P218)</f>
        <v>04 3363 1746</v>
      </c>
      <c r="Q217" s="97" t="str">
        <f>IF(INPUT_Du_lieu_nhan_vien!Q218="","",INPUT_Du_lieu_nhan_vien!Q218)</f>
        <v>0978 772 066</v>
      </c>
      <c r="R217" s="96" t="str">
        <f>IF(INPUT_Du_lieu_nhan_vien!U218="","",INPUT_Du_lieu_nhan_vien!U218)</f>
        <v/>
      </c>
      <c r="S217" s="96" t="str">
        <f>IF(INPUT_Du_lieu_nhan_vien!W218="","",INPUT_Du_lieu_nhan_vien!W218)</f>
        <v/>
      </c>
      <c r="T217" s="97" t="str">
        <f>IF(INPUT_Du_lieu_nhan_vien!L218="","",INPUT_Du_lieu_nhan_vien!L218)</f>
        <v>ĐH Khoa học Xã hội và Nhân văn – ĐH Quốc gia Hà Nội</v>
      </c>
      <c r="U217" s="94" t="str">
        <f>IF(INPUT_Du_lieu_nhan_vien!K218="","",INPUT_Du_lieu_nhan_vien!K218)</f>
        <v>Đại học</v>
      </c>
      <c r="V217" s="97" t="str">
        <f>IF(INPUT_Du_lieu_nhan_vien!M218="","",INPUT_Du_lieu_nhan_vien!M218)</f>
        <v>Tâm lý xã hội</v>
      </c>
      <c r="Y217" s="95">
        <f>IF(INPUT_Du_lieu_nhan_vien!AH218="","",INPUT_Du_lieu_nhan_vien!AH218)</f>
        <v>40238</v>
      </c>
      <c r="Z217" s="96">
        <f t="shared" si="24"/>
        <v>3</v>
      </c>
      <c r="AA217" s="96">
        <f t="shared" si="25"/>
        <v>2010</v>
      </c>
      <c r="AB217" s="95" t="str">
        <f>IF(INPUT_Du_lieu_nhan_vien!AM218="","",INPUT_Du_lieu_nhan_vien!AM218)</f>
        <v/>
      </c>
      <c r="AC217" s="96" t="str">
        <f t="shared" si="26"/>
        <v/>
      </c>
      <c r="AD217" s="96" t="str">
        <f t="shared" si="27"/>
        <v/>
      </c>
      <c r="AE217" s="96" t="str">
        <f>IF(INPUT_Du_lieu_nhan_vien!AJ218="","",INPUT_Du_lieu_nhan_vien!AJ218)</f>
        <v>Chính thức</v>
      </c>
    </row>
    <row r="218" spans="1:31" ht="18.75" customHeight="1" x14ac:dyDescent="0.2">
      <c r="A218" s="91">
        <v>217</v>
      </c>
      <c r="B218" s="92">
        <f>INPUT_Du_lieu_nhan_vien!A219</f>
        <v>20194</v>
      </c>
      <c r="C218" s="93" t="str">
        <f>IF(INPUT_Du_lieu_nhan_vien!B219="","",INPUT_Du_lieu_nhan_vien!B219)</f>
        <v>Đào Thị</v>
      </c>
      <c r="D218" s="93" t="str">
        <f>IF(INPUT_Du_lieu_nhan_vien!C219="","",INPUT_Du_lieu_nhan_vien!C219)</f>
        <v>Thành</v>
      </c>
      <c r="E218" s="94" t="str">
        <f>IF(INPUT_Du_lieu_nhan_vien!D219="","",INPUT_Du_lieu_nhan_vien!D219)</f>
        <v>Nữ</v>
      </c>
      <c r="F218" s="95">
        <f>IF(INPUT_Du_lieu_nhan_vien!E219="","",INPUT_Du_lieu_nhan_vien!E219)</f>
        <v>29296</v>
      </c>
      <c r="G218" s="96">
        <f t="shared" si="21"/>
        <v>3</v>
      </c>
      <c r="H218" s="96">
        <f t="shared" si="22"/>
        <v>1980</v>
      </c>
      <c r="I218" s="96" t="str">
        <f>IF(INPUT_Du_lieu_nhan_vien!G219="","",INPUT_Du_lieu_nhan_vien!G219)</f>
        <v xml:space="preserve">Thanh Hóa </v>
      </c>
      <c r="J218" s="97" t="str">
        <f>IF(INPUT_Du_lieu_nhan_vien!H219="","",INPUT_Du_lieu_nhan_vien!H219)</f>
        <v>172219141</v>
      </c>
      <c r="K218" s="95">
        <f>IF(INPUT_Du_lieu_nhan_vien!I219="","",INPUT_Du_lieu_nhan_vien!I219)</f>
        <v>36133</v>
      </c>
      <c r="L218" s="96">
        <f t="shared" si="23"/>
        <v>12</v>
      </c>
      <c r="M218" s="96" t="str">
        <f>IF(INPUT_Du_lieu_nhan_vien!J219="","",INPUT_Du_lieu_nhan_vien!J219)</f>
        <v>Thanh Hóa</v>
      </c>
      <c r="N218" s="94" t="str">
        <f>IF(INPUT_Du_lieu_nhan_vien!O219="","",INPUT_Du_lieu_nhan_vien!O219)</f>
        <v>thanhdt@topica.edu.vn</v>
      </c>
      <c r="O218" s="96" t="str">
        <f>IF(INPUT_Du_lieu_nhan_vien!S219="","",INPUT_Du_lieu_nhan_vien!S219)</f>
        <v xml:space="preserve">Định Liên, Yên Định, Thanh Hóa </v>
      </c>
      <c r="P218" s="94" t="str">
        <f>IF(INPUT_Du_lieu_nhan_vien!P219="","",INPUT_Du_lieu_nhan_vien!P219)</f>
        <v/>
      </c>
      <c r="Q218" s="97" t="str">
        <f>IF(INPUT_Du_lieu_nhan_vien!Q219="","",INPUT_Du_lieu_nhan_vien!Q219)</f>
        <v>0986 926 638</v>
      </c>
      <c r="R218" s="96" t="str">
        <f>IF(INPUT_Du_lieu_nhan_vien!U219="","",INPUT_Du_lieu_nhan_vien!U219)</f>
        <v/>
      </c>
      <c r="S218" s="96" t="str">
        <f>IF(INPUT_Du_lieu_nhan_vien!W219="","",INPUT_Du_lieu_nhan_vien!W219)</f>
        <v/>
      </c>
      <c r="T218" s="97" t="str">
        <f>IF(INPUT_Du_lieu_nhan_vien!L219="","",INPUT_Du_lieu_nhan_vien!L219)</f>
        <v>ĐH Vinh</v>
      </c>
      <c r="U218" s="94" t="str">
        <f>IF(INPUT_Du_lieu_nhan_vien!K219="","",INPUT_Du_lieu_nhan_vien!K219)</f>
        <v>Thạc sĩ</v>
      </c>
      <c r="V218" s="97" t="str">
        <f>IF(INPUT_Du_lieu_nhan_vien!M219="","",INPUT_Du_lieu_nhan_vien!M219)</f>
        <v/>
      </c>
      <c r="Y218" s="95">
        <f>IF(INPUT_Du_lieu_nhan_vien!AH219="","",INPUT_Du_lieu_nhan_vien!AH219)</f>
        <v>40241</v>
      </c>
      <c r="Z218" s="96">
        <f t="shared" si="24"/>
        <v>3</v>
      </c>
      <c r="AA218" s="96">
        <f t="shared" si="25"/>
        <v>2010</v>
      </c>
      <c r="AB218" s="95">
        <f>IF(INPUT_Du_lieu_nhan_vien!AM219="","",INPUT_Du_lieu_nhan_vien!AM219)</f>
        <v>41515</v>
      </c>
      <c r="AC218" s="96">
        <f t="shared" si="26"/>
        <v>8</v>
      </c>
      <c r="AD218" s="96">
        <f t="shared" si="27"/>
        <v>2013</v>
      </c>
      <c r="AE218" s="96" t="str">
        <f>IF(INPUT_Du_lieu_nhan_vien!AJ219="","",INPUT_Du_lieu_nhan_vien!AJ219)</f>
        <v>Nghỉ việc</v>
      </c>
    </row>
    <row r="219" spans="1:31" ht="18.75" customHeight="1" x14ac:dyDescent="0.2">
      <c r="A219" s="91">
        <v>218</v>
      </c>
      <c r="B219" s="92">
        <f>INPUT_Du_lieu_nhan_vien!A220</f>
        <v>20195</v>
      </c>
      <c r="C219" s="93" t="str">
        <f>IF(INPUT_Du_lieu_nhan_vien!B220="","",INPUT_Du_lieu_nhan_vien!B220)</f>
        <v>Phạm Anh</v>
      </c>
      <c r="D219" s="93" t="str">
        <f>IF(INPUT_Du_lieu_nhan_vien!C220="","",INPUT_Du_lieu_nhan_vien!C220)</f>
        <v>Tuấn</v>
      </c>
      <c r="E219" s="94" t="str">
        <f>IF(INPUT_Du_lieu_nhan_vien!D220="","",INPUT_Du_lieu_nhan_vien!D220)</f>
        <v>Nam</v>
      </c>
      <c r="F219" s="95">
        <f>IF(INPUT_Du_lieu_nhan_vien!E220="","",INPUT_Du_lieu_nhan_vien!E220)</f>
        <v>30540</v>
      </c>
      <c r="G219" s="96">
        <f t="shared" si="21"/>
        <v>8</v>
      </c>
      <c r="H219" s="96">
        <f t="shared" si="22"/>
        <v>1983</v>
      </c>
      <c r="I219" s="96" t="str">
        <f>IF(INPUT_Du_lieu_nhan_vien!G220="","",INPUT_Du_lieu_nhan_vien!G220)</f>
        <v xml:space="preserve">Thái Bình </v>
      </c>
      <c r="J219" s="97" t="str">
        <f>IF(INPUT_Du_lieu_nhan_vien!H220="","",INPUT_Du_lieu_nhan_vien!H220)</f>
        <v>151355043</v>
      </c>
      <c r="K219" s="95">
        <f>IF(INPUT_Du_lieu_nhan_vien!I220="","",INPUT_Du_lieu_nhan_vien!I220)</f>
        <v>35901</v>
      </c>
      <c r="L219" s="96">
        <f t="shared" si="23"/>
        <v>4</v>
      </c>
      <c r="M219" s="96" t="str">
        <f>IF(INPUT_Du_lieu_nhan_vien!J220="","",INPUT_Du_lieu_nhan_vien!J220)</f>
        <v>Thái Bình</v>
      </c>
      <c r="N219" s="94" t="str">
        <f>IF(INPUT_Du_lieu_nhan_vien!O220="","",INPUT_Du_lieu_nhan_vien!O220)</f>
        <v>tuanpa@topica.edu.vn</v>
      </c>
      <c r="O219" s="96" t="str">
        <f>IF(INPUT_Du_lieu_nhan_vien!S220="","",INPUT_Du_lieu_nhan_vien!S220)</f>
        <v xml:space="preserve">Số 14, Tổ 8, P Tiền Phong, Thái Bình </v>
      </c>
      <c r="P219" s="94" t="str">
        <f>IF(INPUT_Du_lieu_nhan_vien!P220="","",INPUT_Du_lieu_nhan_vien!P220)</f>
        <v>0366 281 225</v>
      </c>
      <c r="Q219" s="97" t="str">
        <f>IF(INPUT_Du_lieu_nhan_vien!Q220="","",INPUT_Du_lieu_nhan_vien!Q220)</f>
        <v>01694 669 241</v>
      </c>
      <c r="R219" s="96" t="str">
        <f>IF(INPUT_Du_lieu_nhan_vien!U220="","",INPUT_Du_lieu_nhan_vien!U220)</f>
        <v/>
      </c>
      <c r="S219" s="96" t="str">
        <f>IF(INPUT_Du_lieu_nhan_vien!W220="","",INPUT_Du_lieu_nhan_vien!W220)</f>
        <v/>
      </c>
      <c r="T219" s="97" t="str">
        <f>IF(INPUT_Du_lieu_nhan_vien!L220="","",INPUT_Du_lieu_nhan_vien!L220)</f>
        <v xml:space="preserve">ĐH Khoa học Tự nhiên </v>
      </c>
      <c r="U219" s="94" t="str">
        <f>IF(INPUT_Du_lieu_nhan_vien!K220="","",INPUT_Du_lieu_nhan_vien!K220)</f>
        <v>Đại học</v>
      </c>
      <c r="V219" s="97" t="str">
        <f>IF(INPUT_Du_lieu_nhan_vien!M220="","",INPUT_Du_lieu_nhan_vien!M220)</f>
        <v>Khoa học vật liệu</v>
      </c>
      <c r="Y219" s="95">
        <f>IF(INPUT_Du_lieu_nhan_vien!AH220="","",INPUT_Du_lieu_nhan_vien!AH220)</f>
        <v>40241</v>
      </c>
      <c r="Z219" s="96">
        <f t="shared" si="24"/>
        <v>3</v>
      </c>
      <c r="AA219" s="96">
        <f t="shared" si="25"/>
        <v>2010</v>
      </c>
      <c r="AB219" s="95" t="str">
        <f>IF(INPUT_Du_lieu_nhan_vien!AM220="","",INPUT_Du_lieu_nhan_vien!AM220)</f>
        <v/>
      </c>
      <c r="AC219" s="96" t="str">
        <f t="shared" si="26"/>
        <v/>
      </c>
      <c r="AD219" s="96" t="str">
        <f t="shared" si="27"/>
        <v/>
      </c>
      <c r="AE219" s="96" t="str">
        <f>IF(INPUT_Du_lieu_nhan_vien!AJ220="","",INPUT_Du_lieu_nhan_vien!AJ220)</f>
        <v>Chính thức</v>
      </c>
    </row>
    <row r="220" spans="1:31" ht="18.75" customHeight="1" x14ac:dyDescent="0.2">
      <c r="A220" s="91">
        <v>219</v>
      </c>
      <c r="B220" s="92">
        <f>INPUT_Du_lieu_nhan_vien!A221</f>
        <v>20196</v>
      </c>
      <c r="C220" s="93" t="str">
        <f>IF(INPUT_Du_lieu_nhan_vien!B221="","",INPUT_Du_lieu_nhan_vien!B221)</f>
        <v>Nguyễn Thị Quỳnh</v>
      </c>
      <c r="D220" s="93" t="str">
        <f>IF(INPUT_Du_lieu_nhan_vien!C221="","",INPUT_Du_lieu_nhan_vien!C221)</f>
        <v>Anh</v>
      </c>
      <c r="E220" s="94" t="str">
        <f>IF(INPUT_Du_lieu_nhan_vien!D221="","",INPUT_Du_lieu_nhan_vien!D221)</f>
        <v>Nữ</v>
      </c>
      <c r="F220" s="95" t="str">
        <f>IF(INPUT_Du_lieu_nhan_vien!E221="","",INPUT_Du_lieu_nhan_vien!E221)</f>
        <v/>
      </c>
      <c r="G220" s="96" t="str">
        <f t="shared" si="21"/>
        <v/>
      </c>
      <c r="H220" s="96" t="str">
        <f t="shared" si="22"/>
        <v/>
      </c>
      <c r="I220" s="96" t="str">
        <f>IF(INPUT_Du_lieu_nhan_vien!G221="","",INPUT_Du_lieu_nhan_vien!G221)</f>
        <v xml:space="preserve"> </v>
      </c>
      <c r="J220" s="97" t="str">
        <f>IF(INPUT_Du_lieu_nhan_vien!H221="","",INPUT_Du_lieu_nhan_vien!H221)</f>
        <v/>
      </c>
      <c r="K220" s="95" t="str">
        <f>IF(INPUT_Du_lieu_nhan_vien!I221="","",INPUT_Du_lieu_nhan_vien!I221)</f>
        <v/>
      </c>
      <c r="L220" s="96" t="str">
        <f t="shared" si="23"/>
        <v/>
      </c>
      <c r="M220" s="96" t="str">
        <f>IF(INPUT_Du_lieu_nhan_vien!J221="","",INPUT_Du_lieu_nhan_vien!J221)</f>
        <v/>
      </c>
      <c r="N220" s="94" t="str">
        <f>IF(INPUT_Du_lieu_nhan_vien!O221="","",INPUT_Du_lieu_nhan_vien!O221)</f>
        <v/>
      </c>
      <c r="O220" s="96" t="str">
        <f>IF(INPUT_Du_lieu_nhan_vien!S221="","",INPUT_Du_lieu_nhan_vien!S221)</f>
        <v xml:space="preserve"> </v>
      </c>
      <c r="P220" s="94" t="str">
        <f>IF(INPUT_Du_lieu_nhan_vien!P221="","",INPUT_Du_lieu_nhan_vien!P221)</f>
        <v/>
      </c>
      <c r="Q220" s="97" t="str">
        <f>IF(INPUT_Du_lieu_nhan_vien!Q221="","",INPUT_Du_lieu_nhan_vien!Q221)</f>
        <v/>
      </c>
      <c r="R220" s="96" t="str">
        <f>IF(INPUT_Du_lieu_nhan_vien!U221="","",INPUT_Du_lieu_nhan_vien!U221)</f>
        <v/>
      </c>
      <c r="S220" s="96" t="str">
        <f>IF(INPUT_Du_lieu_nhan_vien!W221="","",INPUT_Du_lieu_nhan_vien!W221)</f>
        <v/>
      </c>
      <c r="T220" s="97" t="str">
        <f>IF(INPUT_Du_lieu_nhan_vien!L221="","",INPUT_Du_lieu_nhan_vien!L221)</f>
        <v/>
      </c>
      <c r="U220" s="94" t="str">
        <f>IF(INPUT_Du_lieu_nhan_vien!K221="","",INPUT_Du_lieu_nhan_vien!K221)</f>
        <v>Đại học</v>
      </c>
      <c r="V220" s="97" t="str">
        <f>IF(INPUT_Du_lieu_nhan_vien!M221="","",INPUT_Du_lieu_nhan_vien!M221)</f>
        <v/>
      </c>
      <c r="Y220" s="95" t="str">
        <f>IF(INPUT_Du_lieu_nhan_vien!AH221="","",INPUT_Du_lieu_nhan_vien!AH221)</f>
        <v/>
      </c>
      <c r="Z220" s="96" t="str">
        <f t="shared" si="24"/>
        <v/>
      </c>
      <c r="AA220" s="96" t="str">
        <f t="shared" si="25"/>
        <v/>
      </c>
      <c r="AB220" s="95">
        <f>IF(INPUT_Du_lieu_nhan_vien!AM221="","",INPUT_Du_lieu_nhan_vien!AM221)</f>
        <v>40330</v>
      </c>
      <c r="AC220" s="96">
        <f t="shared" si="26"/>
        <v>6</v>
      </c>
      <c r="AD220" s="96">
        <f t="shared" si="27"/>
        <v>2010</v>
      </c>
      <c r="AE220" s="96" t="str">
        <f>IF(INPUT_Du_lieu_nhan_vien!AJ221="","",INPUT_Du_lieu_nhan_vien!AJ221)</f>
        <v>Nghỉ việc</v>
      </c>
    </row>
    <row r="221" spans="1:31" ht="18.75" customHeight="1" x14ac:dyDescent="0.2">
      <c r="A221" s="91">
        <v>220</v>
      </c>
      <c r="B221" s="92">
        <f>INPUT_Du_lieu_nhan_vien!A222</f>
        <v>20197</v>
      </c>
      <c r="C221" s="93" t="str">
        <f>IF(INPUT_Du_lieu_nhan_vien!B222="","",INPUT_Du_lieu_nhan_vien!B222)</f>
        <v>Nguyễn Thị</v>
      </c>
      <c r="D221" s="93" t="str">
        <f>IF(INPUT_Du_lieu_nhan_vien!C222="","",INPUT_Du_lieu_nhan_vien!C222)</f>
        <v>Lơ</v>
      </c>
      <c r="E221" s="94" t="str">
        <f>IF(INPUT_Du_lieu_nhan_vien!D222="","",INPUT_Du_lieu_nhan_vien!D222)</f>
        <v>Nữ</v>
      </c>
      <c r="F221" s="95">
        <f>IF(INPUT_Du_lieu_nhan_vien!E222="","",INPUT_Du_lieu_nhan_vien!E222)</f>
        <v>31476</v>
      </c>
      <c r="G221" s="96">
        <f t="shared" si="21"/>
        <v>3</v>
      </c>
      <c r="H221" s="96">
        <f t="shared" si="22"/>
        <v>1986</v>
      </c>
      <c r="I221" s="96" t="str">
        <f>IF(INPUT_Du_lieu_nhan_vien!G222="","",INPUT_Du_lieu_nhan_vien!G222)</f>
        <v xml:space="preserve">Thái Bình </v>
      </c>
      <c r="J221" s="97" t="str">
        <f>IF(INPUT_Du_lieu_nhan_vien!H222="","",INPUT_Du_lieu_nhan_vien!H222)</f>
        <v>151687664</v>
      </c>
      <c r="K221" s="95">
        <f>IF(INPUT_Du_lieu_nhan_vien!I222="","",INPUT_Du_lieu_nhan_vien!I222)</f>
        <v>37932</v>
      </c>
      <c r="L221" s="96">
        <f t="shared" si="23"/>
        <v>11</v>
      </c>
      <c r="M221" s="96" t="str">
        <f>IF(INPUT_Du_lieu_nhan_vien!J222="","",INPUT_Du_lieu_nhan_vien!J222)</f>
        <v>Thái Bình</v>
      </c>
      <c r="N221" s="94" t="str">
        <f>IF(INPUT_Du_lieu_nhan_vien!O222="","",INPUT_Du_lieu_nhan_vien!O222)</f>
        <v>lont@topica.edu.vn</v>
      </c>
      <c r="O221" s="96" t="str">
        <f>IF(INPUT_Du_lieu_nhan_vien!S222="","",INPUT_Du_lieu_nhan_vien!S222)</f>
        <v xml:space="preserve">Xóm 6, Quỳnh Châu, Quỳnh Phụ Thái Bình </v>
      </c>
      <c r="P221" s="94" t="str">
        <f>IF(INPUT_Du_lieu_nhan_vien!P222="","",INPUT_Du_lieu_nhan_vien!P222)</f>
        <v/>
      </c>
      <c r="Q221" s="97" t="str">
        <f>IF(INPUT_Du_lieu_nhan_vien!Q222="","",INPUT_Du_lieu_nhan_vien!Q222)</f>
        <v>01227 397 398</v>
      </c>
      <c r="R221" s="96" t="str">
        <f>IF(INPUT_Du_lieu_nhan_vien!U222="","",INPUT_Du_lieu_nhan_vien!U222)</f>
        <v/>
      </c>
      <c r="S221" s="96" t="str">
        <f>IF(INPUT_Du_lieu_nhan_vien!W222="","",INPUT_Du_lieu_nhan_vien!W222)</f>
        <v/>
      </c>
      <c r="T221" s="97" t="str">
        <f>IF(INPUT_Du_lieu_nhan_vien!L222="","",INPUT_Du_lieu_nhan_vien!L222)</f>
        <v>ĐH Kinh Tế Quốc Dân</v>
      </c>
      <c r="U221" s="94" t="str">
        <f>IF(INPUT_Du_lieu_nhan_vien!K222="","",INPUT_Du_lieu_nhan_vien!K222)</f>
        <v>Đại học</v>
      </c>
      <c r="V221" s="97" t="str">
        <f>IF(INPUT_Du_lieu_nhan_vien!M222="","",INPUT_Du_lieu_nhan_vien!M222)</f>
        <v>Kinh tế</v>
      </c>
      <c r="Y221" s="95">
        <f>IF(INPUT_Du_lieu_nhan_vien!AH222="","",INPUT_Du_lieu_nhan_vien!AH222)</f>
        <v>40245</v>
      </c>
      <c r="Z221" s="96">
        <f t="shared" si="24"/>
        <v>3</v>
      </c>
      <c r="AA221" s="96">
        <f t="shared" si="25"/>
        <v>2010</v>
      </c>
      <c r="AB221" s="95" t="str">
        <f>IF(INPUT_Du_lieu_nhan_vien!AM222="","",INPUT_Du_lieu_nhan_vien!AM222)</f>
        <v/>
      </c>
      <c r="AC221" s="96" t="str">
        <f t="shared" si="26"/>
        <v/>
      </c>
      <c r="AD221" s="96" t="str">
        <f t="shared" si="27"/>
        <v/>
      </c>
      <c r="AE221" s="96" t="str">
        <f>IF(INPUT_Du_lieu_nhan_vien!AJ222="","",INPUT_Du_lieu_nhan_vien!AJ222)</f>
        <v>Chính thức</v>
      </c>
    </row>
    <row r="222" spans="1:31" ht="18.75" customHeight="1" x14ac:dyDescent="0.2">
      <c r="A222" s="91">
        <v>221</v>
      </c>
      <c r="B222" s="92">
        <f>INPUT_Du_lieu_nhan_vien!A223</f>
        <v>20198</v>
      </c>
      <c r="C222" s="93" t="str">
        <f>IF(INPUT_Du_lieu_nhan_vien!B223="","",INPUT_Du_lieu_nhan_vien!B223)</f>
        <v>Nguyễn Diệu Thảo</v>
      </c>
      <c r="D222" s="93" t="str">
        <f>IF(INPUT_Du_lieu_nhan_vien!C223="","",INPUT_Du_lieu_nhan_vien!C223)</f>
        <v>Nguyên</v>
      </c>
      <c r="E222" s="94" t="str">
        <f>IF(INPUT_Du_lieu_nhan_vien!D223="","",INPUT_Du_lieu_nhan_vien!D223)</f>
        <v>Nữ</v>
      </c>
      <c r="F222" s="95">
        <f>IF(INPUT_Du_lieu_nhan_vien!E223="","",INPUT_Du_lieu_nhan_vien!E223)</f>
        <v>30923</v>
      </c>
      <c r="G222" s="96">
        <f t="shared" si="21"/>
        <v>8</v>
      </c>
      <c r="H222" s="96">
        <f t="shared" si="22"/>
        <v>1984</v>
      </c>
      <c r="I222" s="96" t="str">
        <f>IF(INPUT_Du_lieu_nhan_vien!G223="","",INPUT_Du_lieu_nhan_vien!G223)</f>
        <v xml:space="preserve">Gia Lai </v>
      </c>
      <c r="J222" s="97" t="str">
        <f>IF(INPUT_Du_lieu_nhan_vien!H223="","",INPUT_Du_lieu_nhan_vien!H223)</f>
        <v>230604565</v>
      </c>
      <c r="K222" s="95">
        <f>IF(INPUT_Du_lieu_nhan_vien!I223="","",INPUT_Du_lieu_nhan_vien!I223)</f>
        <v>36520</v>
      </c>
      <c r="L222" s="96">
        <f t="shared" si="23"/>
        <v>12</v>
      </c>
      <c r="M222" s="96" t="str">
        <f>IF(INPUT_Du_lieu_nhan_vien!J223="","",INPUT_Du_lieu_nhan_vien!J223)</f>
        <v>Gia Lai</v>
      </c>
      <c r="N222" s="94" t="str">
        <f>IF(INPUT_Du_lieu_nhan_vien!O223="","",INPUT_Du_lieu_nhan_vien!O223)</f>
        <v>nguyenndt@topica.edu.vn</v>
      </c>
      <c r="O222" s="96" t="str">
        <f>IF(INPUT_Du_lieu_nhan_vien!S223="","",INPUT_Du_lieu_nhan_vien!S223)</f>
        <v xml:space="preserve">Khối Phố 7, Tt Phú Túc, Huyện Krông Pa, Gia Lai </v>
      </c>
      <c r="P222" s="94" t="str">
        <f>IF(INPUT_Du_lieu_nhan_vien!P223="","",INPUT_Du_lieu_nhan_vien!P223)</f>
        <v/>
      </c>
      <c r="Q222" s="97" t="str">
        <f>IF(INPUT_Du_lieu_nhan_vien!Q223="","",INPUT_Du_lieu_nhan_vien!Q223)</f>
        <v>0979 210 820</v>
      </c>
      <c r="R222" s="96" t="str">
        <f>IF(INPUT_Du_lieu_nhan_vien!U223="","",INPUT_Du_lieu_nhan_vien!U223)</f>
        <v/>
      </c>
      <c r="S222" s="96" t="str">
        <f>IF(INPUT_Du_lieu_nhan_vien!W223="","",INPUT_Du_lieu_nhan_vien!W223)</f>
        <v/>
      </c>
      <c r="T222" s="97" t="str">
        <f>IF(INPUT_Du_lieu_nhan_vien!L223="","",INPUT_Du_lieu_nhan_vien!L223)</f>
        <v>ĐH Sư phạm - ĐH Huế</v>
      </c>
      <c r="U222" s="94" t="str">
        <f>IF(INPUT_Du_lieu_nhan_vien!K223="","",INPUT_Du_lieu_nhan_vien!K223)</f>
        <v>Đại học</v>
      </c>
      <c r="V222" s="97" t="str">
        <f>IF(INPUT_Du_lieu_nhan_vien!M223="","",INPUT_Du_lieu_nhan_vien!M223)</f>
        <v>Sư phạm tâm lý và giáo dục học</v>
      </c>
      <c r="Y222" s="95">
        <f>IF(INPUT_Du_lieu_nhan_vien!AH223="","",INPUT_Du_lieu_nhan_vien!AH223)</f>
        <v>40260</v>
      </c>
      <c r="Z222" s="96">
        <f t="shared" si="24"/>
        <v>3</v>
      </c>
      <c r="AA222" s="96">
        <f t="shared" si="25"/>
        <v>2010</v>
      </c>
      <c r="AB222" s="95">
        <f>IF(INPUT_Du_lieu_nhan_vien!AM223="","",INPUT_Du_lieu_nhan_vien!AM223)</f>
        <v>40725</v>
      </c>
      <c r="AC222" s="96">
        <f t="shared" si="26"/>
        <v>7</v>
      </c>
      <c r="AD222" s="96">
        <f t="shared" si="27"/>
        <v>2011</v>
      </c>
      <c r="AE222" s="96" t="str">
        <f>IF(INPUT_Du_lieu_nhan_vien!AJ223="","",INPUT_Du_lieu_nhan_vien!AJ223)</f>
        <v>Nghỉ việc</v>
      </c>
    </row>
    <row r="223" spans="1:31" ht="18.75" customHeight="1" x14ac:dyDescent="0.2">
      <c r="A223" s="91">
        <v>222</v>
      </c>
      <c r="B223" s="92">
        <f>INPUT_Du_lieu_nhan_vien!A224</f>
        <v>20199</v>
      </c>
      <c r="C223" s="93" t="str">
        <f>IF(INPUT_Du_lieu_nhan_vien!B224="","",INPUT_Du_lieu_nhan_vien!B224)</f>
        <v>Vũ Trí</v>
      </c>
      <c r="D223" s="93" t="str">
        <f>IF(INPUT_Du_lieu_nhan_vien!C224="","",INPUT_Du_lieu_nhan_vien!C224)</f>
        <v>Bình</v>
      </c>
      <c r="E223" s="94" t="str">
        <f>IF(INPUT_Du_lieu_nhan_vien!D224="","",INPUT_Du_lieu_nhan_vien!D224)</f>
        <v>Nam</v>
      </c>
      <c r="F223" s="95">
        <f>IF(INPUT_Du_lieu_nhan_vien!E224="","",INPUT_Du_lieu_nhan_vien!E224)</f>
        <v>30814</v>
      </c>
      <c r="G223" s="96">
        <f t="shared" si="21"/>
        <v>5</v>
      </c>
      <c r="H223" s="96">
        <f t="shared" si="22"/>
        <v>1984</v>
      </c>
      <c r="I223" s="96" t="str">
        <f>IF(INPUT_Du_lieu_nhan_vien!G224="","",INPUT_Du_lieu_nhan_vien!G224)</f>
        <v xml:space="preserve">Bắc Giang </v>
      </c>
      <c r="J223" s="97" t="str">
        <f>IF(INPUT_Du_lieu_nhan_vien!H224="","",INPUT_Du_lieu_nhan_vien!H224)</f>
        <v>121536844</v>
      </c>
      <c r="K223" s="95">
        <f>IF(INPUT_Du_lieu_nhan_vien!I224="","",INPUT_Du_lieu_nhan_vien!I224)</f>
        <v>37313</v>
      </c>
      <c r="L223" s="96">
        <f t="shared" si="23"/>
        <v>2</v>
      </c>
      <c r="M223" s="96" t="str">
        <f>IF(INPUT_Du_lieu_nhan_vien!J224="","",INPUT_Du_lieu_nhan_vien!J224)</f>
        <v>Bắc Giang</v>
      </c>
      <c r="N223" s="94" t="str">
        <f>IF(INPUT_Du_lieu_nhan_vien!O224="","",INPUT_Du_lieu_nhan_vien!O224)</f>
        <v>binhvt@topica.edu.vn</v>
      </c>
      <c r="O223" s="96" t="str">
        <f>IF(INPUT_Du_lieu_nhan_vien!S224="","",INPUT_Du_lieu_nhan_vien!S224)</f>
        <v xml:space="preserve">Cẩm Lý, Lục Nam, Bắc Giang </v>
      </c>
      <c r="P223" s="94" t="str">
        <f>IF(INPUT_Du_lieu_nhan_vien!P224="","",INPUT_Du_lieu_nhan_vien!P224)</f>
        <v/>
      </c>
      <c r="Q223" s="97" t="str">
        <f>IF(INPUT_Du_lieu_nhan_vien!Q224="","",INPUT_Du_lieu_nhan_vien!Q224)</f>
        <v>0936 748 789</v>
      </c>
      <c r="R223" s="96" t="str">
        <f>IF(INPUT_Du_lieu_nhan_vien!U224="","",INPUT_Du_lieu_nhan_vien!U224)</f>
        <v/>
      </c>
      <c r="S223" s="96" t="str">
        <f>IF(INPUT_Du_lieu_nhan_vien!W224="","",INPUT_Du_lieu_nhan_vien!W224)</f>
        <v/>
      </c>
      <c r="T223" s="97" t="str">
        <f>IF(INPUT_Du_lieu_nhan_vien!L224="","",INPUT_Du_lieu_nhan_vien!L224)</f>
        <v>ĐH Công Đoàn</v>
      </c>
      <c r="U223" s="94" t="str">
        <f>IF(INPUT_Du_lieu_nhan_vien!K224="","",INPUT_Du_lieu_nhan_vien!K224)</f>
        <v>Đại học</v>
      </c>
      <c r="V223" s="97" t="str">
        <f>IF(INPUT_Du_lieu_nhan_vien!M224="","",INPUT_Du_lieu_nhan_vien!M224)</f>
        <v>Công tác xã hội</v>
      </c>
      <c r="Y223" s="95">
        <f>IF(INPUT_Du_lieu_nhan_vien!AH224="","",INPUT_Du_lieu_nhan_vien!AH224)</f>
        <v>40261</v>
      </c>
      <c r="Z223" s="96">
        <f t="shared" si="24"/>
        <v>3</v>
      </c>
      <c r="AA223" s="96">
        <f t="shared" si="25"/>
        <v>2010</v>
      </c>
      <c r="AB223" s="95" t="str">
        <f>IF(INPUT_Du_lieu_nhan_vien!AM224="","",INPUT_Du_lieu_nhan_vien!AM224)</f>
        <v/>
      </c>
      <c r="AC223" s="96" t="str">
        <f t="shared" si="26"/>
        <v/>
      </c>
      <c r="AD223" s="96" t="str">
        <f t="shared" si="27"/>
        <v/>
      </c>
      <c r="AE223" s="96" t="str">
        <f>IF(INPUT_Du_lieu_nhan_vien!AJ224="","",INPUT_Du_lieu_nhan_vien!AJ224)</f>
        <v>Chính thức</v>
      </c>
    </row>
    <row r="224" spans="1:31" ht="18.75" customHeight="1" x14ac:dyDescent="0.2">
      <c r="A224" s="91">
        <v>223</v>
      </c>
      <c r="B224" s="92">
        <f>INPUT_Du_lieu_nhan_vien!A225</f>
        <v>20200</v>
      </c>
      <c r="C224" s="93" t="str">
        <f>IF(INPUT_Du_lieu_nhan_vien!B225="","",INPUT_Du_lieu_nhan_vien!B225)</f>
        <v>Châu Thị Thùy</v>
      </c>
      <c r="D224" s="93" t="str">
        <f>IF(INPUT_Du_lieu_nhan_vien!C225="","",INPUT_Du_lieu_nhan_vien!C225)</f>
        <v>Dương</v>
      </c>
      <c r="E224" s="94" t="str">
        <f>IF(INPUT_Du_lieu_nhan_vien!D225="","",INPUT_Du_lieu_nhan_vien!D225)</f>
        <v>Nữ</v>
      </c>
      <c r="F224" s="95">
        <f>IF(INPUT_Du_lieu_nhan_vien!E225="","",INPUT_Du_lieu_nhan_vien!E225)</f>
        <v>30607</v>
      </c>
      <c r="G224" s="96">
        <f t="shared" si="21"/>
        <v>10</v>
      </c>
      <c r="H224" s="96">
        <f t="shared" si="22"/>
        <v>1983</v>
      </c>
      <c r="I224" s="96" t="str">
        <f>IF(INPUT_Du_lieu_nhan_vien!G225="","",INPUT_Du_lieu_nhan_vien!G225)</f>
        <v xml:space="preserve">Quảng Ninh </v>
      </c>
      <c r="J224" s="97" t="str">
        <f>IF(INPUT_Du_lieu_nhan_vien!H225="","",INPUT_Du_lieu_nhan_vien!H225)</f>
        <v>100736753</v>
      </c>
      <c r="K224" s="95">
        <f>IF(INPUT_Du_lieu_nhan_vien!I225="","",INPUT_Du_lieu_nhan_vien!I225)</f>
        <v>35884</v>
      </c>
      <c r="L224" s="96">
        <f t="shared" si="23"/>
        <v>3</v>
      </c>
      <c r="M224" s="96" t="str">
        <f>IF(INPUT_Du_lieu_nhan_vien!J225="","",INPUT_Du_lieu_nhan_vien!J225)</f>
        <v>Quảng Ninh</v>
      </c>
      <c r="N224" s="94" t="str">
        <f>IF(INPUT_Du_lieu_nhan_vien!O225="","",INPUT_Du_lieu_nhan_vien!O225)</f>
        <v>duongctt@topica.edu.vn</v>
      </c>
      <c r="O224" s="96" t="str">
        <f>IF(INPUT_Du_lieu_nhan_vien!S225="","",INPUT_Du_lieu_nhan_vien!S225)</f>
        <v xml:space="preserve">Tổ 86, Phường Cửa Ông, Tx Cẩm Phả, Quảng Ninh </v>
      </c>
      <c r="P224" s="94" t="str">
        <f>IF(INPUT_Du_lieu_nhan_vien!P225="","",INPUT_Du_lieu_nhan_vien!P225)</f>
        <v/>
      </c>
      <c r="Q224" s="97" t="str">
        <f>IF(INPUT_Du_lieu_nhan_vien!Q225="","",INPUT_Du_lieu_nhan_vien!Q225)</f>
        <v>0972 181 083</v>
      </c>
      <c r="R224" s="96" t="str">
        <f>IF(INPUT_Du_lieu_nhan_vien!U225="","",INPUT_Du_lieu_nhan_vien!U225)</f>
        <v/>
      </c>
      <c r="S224" s="96" t="str">
        <f>IF(INPUT_Du_lieu_nhan_vien!W225="","",INPUT_Du_lieu_nhan_vien!W225)</f>
        <v/>
      </c>
      <c r="T224" s="97" t="str">
        <f>IF(INPUT_Du_lieu_nhan_vien!L225="","",INPUT_Du_lieu_nhan_vien!L225)</f>
        <v>ĐH Sư phạm Hà Nội</v>
      </c>
      <c r="U224" s="94" t="str">
        <f>IF(INPUT_Du_lieu_nhan_vien!K225="","",INPUT_Du_lieu_nhan_vien!K225)</f>
        <v>Thạc sĩ</v>
      </c>
      <c r="V224" s="97" t="str">
        <f>IF(INPUT_Du_lieu_nhan_vien!M225="","",INPUT_Du_lieu_nhan_vien!M225)</f>
        <v>Tâm lý xã hội</v>
      </c>
      <c r="Y224" s="95">
        <f>IF(INPUT_Du_lieu_nhan_vien!AH225="","",INPUT_Du_lieu_nhan_vien!AH225)</f>
        <v>40269</v>
      </c>
      <c r="Z224" s="96">
        <f t="shared" si="24"/>
        <v>4</v>
      </c>
      <c r="AA224" s="96">
        <f t="shared" si="25"/>
        <v>2010</v>
      </c>
      <c r="AB224" s="95" t="str">
        <f>IF(INPUT_Du_lieu_nhan_vien!AM225="","",INPUT_Du_lieu_nhan_vien!AM225)</f>
        <v/>
      </c>
      <c r="AC224" s="96" t="str">
        <f t="shared" si="26"/>
        <v/>
      </c>
      <c r="AD224" s="96" t="str">
        <f t="shared" si="27"/>
        <v/>
      </c>
      <c r="AE224" s="96" t="str">
        <f>IF(INPUT_Du_lieu_nhan_vien!AJ225="","",INPUT_Du_lieu_nhan_vien!AJ225)</f>
        <v>Nghỉ khác</v>
      </c>
    </row>
    <row r="225" spans="1:31" ht="18.75" customHeight="1" x14ac:dyDescent="0.2">
      <c r="A225" s="91">
        <v>224</v>
      </c>
      <c r="B225" s="92">
        <f>INPUT_Du_lieu_nhan_vien!A226</f>
        <v>20201</v>
      </c>
      <c r="C225" s="93" t="str">
        <f>IF(INPUT_Du_lieu_nhan_vien!B226="","",INPUT_Du_lieu_nhan_vien!B226)</f>
        <v>Lê Thị</v>
      </c>
      <c r="D225" s="93" t="str">
        <f>IF(INPUT_Du_lieu_nhan_vien!C226="","",INPUT_Du_lieu_nhan_vien!C226)</f>
        <v>Giang</v>
      </c>
      <c r="E225" s="94" t="str">
        <f>IF(INPUT_Du_lieu_nhan_vien!D226="","",INPUT_Du_lieu_nhan_vien!D226)</f>
        <v>Nữ</v>
      </c>
      <c r="F225" s="95">
        <f>IF(INPUT_Du_lieu_nhan_vien!E226="","",INPUT_Du_lieu_nhan_vien!E226)</f>
        <v>30474</v>
      </c>
      <c r="G225" s="96">
        <f t="shared" si="21"/>
        <v>6</v>
      </c>
      <c r="H225" s="96">
        <f t="shared" si="22"/>
        <v>1983</v>
      </c>
      <c r="I225" s="96" t="str">
        <f>IF(INPUT_Du_lieu_nhan_vien!G226="","",INPUT_Du_lieu_nhan_vien!G226)</f>
        <v xml:space="preserve">Thanh Hóa </v>
      </c>
      <c r="J225" s="97" t="str">
        <f>IF(INPUT_Du_lieu_nhan_vien!H226="","",INPUT_Du_lieu_nhan_vien!H226)</f>
        <v>172308048</v>
      </c>
      <c r="K225" s="95">
        <f>IF(INPUT_Du_lieu_nhan_vien!I226="","",INPUT_Du_lieu_nhan_vien!I226)</f>
        <v>36102</v>
      </c>
      <c r="L225" s="96">
        <f t="shared" si="23"/>
        <v>11</v>
      </c>
      <c r="M225" s="96" t="str">
        <f>IF(INPUT_Du_lieu_nhan_vien!J226="","",INPUT_Du_lieu_nhan_vien!J226)</f>
        <v>Thanh Hóa</v>
      </c>
      <c r="N225" s="94" t="str">
        <f>IF(INPUT_Du_lieu_nhan_vien!O226="","",INPUT_Du_lieu_nhan_vien!O226)</f>
        <v>gianglt@topica.edu.vn</v>
      </c>
      <c r="O225" s="96" t="str">
        <f>IF(INPUT_Du_lieu_nhan_vien!S226="","",INPUT_Du_lieu_nhan_vien!S226)</f>
        <v xml:space="preserve">204, Ngõ 06, Tô Vĩnh Diện, Triệu Sơn, Thanh Hóa </v>
      </c>
      <c r="P225" s="94" t="str">
        <f>IF(INPUT_Du_lieu_nhan_vien!P226="","",INPUT_Du_lieu_nhan_vien!P226)</f>
        <v>04 3753 5277</v>
      </c>
      <c r="Q225" s="97" t="str">
        <f>IF(INPUT_Du_lieu_nhan_vien!Q226="","",INPUT_Du_lieu_nhan_vien!Q226)</f>
        <v>0902 232 069</v>
      </c>
      <c r="R225" s="96" t="str">
        <f>IF(INPUT_Du_lieu_nhan_vien!U226="","",INPUT_Du_lieu_nhan_vien!U226)</f>
        <v/>
      </c>
      <c r="S225" s="96" t="str">
        <f>IF(INPUT_Du_lieu_nhan_vien!W226="","",INPUT_Du_lieu_nhan_vien!W226)</f>
        <v/>
      </c>
      <c r="T225" s="97" t="str">
        <f>IF(INPUT_Du_lieu_nhan_vien!L226="","",INPUT_Du_lieu_nhan_vien!L226)</f>
        <v>ĐH Khoa học Xã hội và Nhân văn – ĐH Quốc gia Hà Nội</v>
      </c>
      <c r="U225" s="94" t="str">
        <f>IF(INPUT_Du_lieu_nhan_vien!K226="","",INPUT_Du_lieu_nhan_vien!K226)</f>
        <v>Đại học</v>
      </c>
      <c r="V225" s="97" t="str">
        <f>IF(INPUT_Du_lieu_nhan_vien!M226="","",INPUT_Du_lieu_nhan_vien!M226)</f>
        <v>Tâm lý xã hội</v>
      </c>
      <c r="Y225" s="95">
        <f>IF(INPUT_Du_lieu_nhan_vien!AH226="","",INPUT_Du_lieu_nhan_vien!AH226)</f>
        <v>40329</v>
      </c>
      <c r="Z225" s="96">
        <f t="shared" si="24"/>
        <v>5</v>
      </c>
      <c r="AA225" s="96">
        <f t="shared" si="25"/>
        <v>2010</v>
      </c>
      <c r="AB225" s="95" t="str">
        <f>IF(INPUT_Du_lieu_nhan_vien!AM226="","",INPUT_Du_lieu_nhan_vien!AM226)</f>
        <v/>
      </c>
      <c r="AC225" s="96" t="str">
        <f t="shared" si="26"/>
        <v/>
      </c>
      <c r="AD225" s="96" t="str">
        <f t="shared" si="27"/>
        <v/>
      </c>
      <c r="AE225" s="96" t="str">
        <f>IF(INPUT_Du_lieu_nhan_vien!AJ226="","",INPUT_Du_lieu_nhan_vien!AJ226)</f>
        <v>Chính thức</v>
      </c>
    </row>
    <row r="226" spans="1:31" ht="18.75" customHeight="1" x14ac:dyDescent="0.2">
      <c r="A226" s="91">
        <v>225</v>
      </c>
      <c r="B226" s="92">
        <f>INPUT_Du_lieu_nhan_vien!A227</f>
        <v>20202</v>
      </c>
      <c r="C226" s="93" t="str">
        <f>IF(INPUT_Du_lieu_nhan_vien!B227="","",INPUT_Du_lieu_nhan_vien!B227)</f>
        <v>Nguyễn Hoàng</v>
      </c>
      <c r="D226" s="93" t="str">
        <f>IF(INPUT_Du_lieu_nhan_vien!C227="","",INPUT_Du_lieu_nhan_vien!C227)</f>
        <v>Sơn</v>
      </c>
      <c r="E226" s="94" t="str">
        <f>IF(INPUT_Du_lieu_nhan_vien!D227="","",INPUT_Du_lieu_nhan_vien!D227)</f>
        <v>Nam</v>
      </c>
      <c r="F226" s="95">
        <f>IF(INPUT_Du_lieu_nhan_vien!E227="","",INPUT_Du_lieu_nhan_vien!E227)</f>
        <v>31149</v>
      </c>
      <c r="G226" s="96">
        <f t="shared" si="21"/>
        <v>4</v>
      </c>
      <c r="H226" s="96">
        <f t="shared" si="22"/>
        <v>1985</v>
      </c>
      <c r="I226" s="96" t="str">
        <f>IF(INPUT_Du_lieu_nhan_vien!G227="","",INPUT_Du_lieu_nhan_vien!G227)</f>
        <v>Đồng Tháp</v>
      </c>
      <c r="J226" s="97" t="str">
        <f>IF(INPUT_Du_lieu_nhan_vien!H227="","",INPUT_Du_lieu_nhan_vien!H227)</f>
        <v>023832124</v>
      </c>
      <c r="K226" s="95" t="str">
        <f>IF(INPUT_Du_lieu_nhan_vien!I227="","",INPUT_Du_lieu_nhan_vien!I227)</f>
        <v>08/8/2000</v>
      </c>
      <c r="L226" s="96">
        <f t="shared" si="23"/>
        <v>8</v>
      </c>
      <c r="M226" s="96" t="str">
        <f>IF(INPUT_Du_lieu_nhan_vien!J227="","",INPUT_Du_lieu_nhan_vien!J227)</f>
        <v>TP HCM</v>
      </c>
      <c r="N226" s="94" t="str">
        <f>IF(INPUT_Du_lieu_nhan_vien!O227="","",INPUT_Du_lieu_nhan_vien!O227)</f>
        <v>sonnh@topica.edu.vn</v>
      </c>
      <c r="O226" s="96" t="str">
        <f>IF(INPUT_Du_lieu_nhan_vien!S227="","",INPUT_Du_lieu_nhan_vien!S227)</f>
        <v>Lô A514 Chung Cư Chợ Quán, Trần Bình Trọng, Quận 5, Hcm</v>
      </c>
      <c r="P226" s="94" t="str">
        <f>IF(INPUT_Du_lieu_nhan_vien!P227="","",INPUT_Du_lieu_nhan_vien!P227)</f>
        <v/>
      </c>
      <c r="Q226" s="97" t="str">
        <f>IF(INPUT_Du_lieu_nhan_vien!Q227="","",INPUT_Du_lieu_nhan_vien!Q227)</f>
        <v>0982 238 922</v>
      </c>
      <c r="R226" s="96">
        <f>IF(INPUT_Du_lieu_nhan_vien!U227="","",INPUT_Du_lieu_nhan_vien!U227)</f>
        <v>0</v>
      </c>
      <c r="S226" s="96">
        <f>IF(INPUT_Du_lieu_nhan_vien!W227="","",INPUT_Du_lieu_nhan_vien!W227)</f>
        <v>0</v>
      </c>
      <c r="T226" s="97" t="str">
        <f>IF(INPUT_Du_lieu_nhan_vien!L227="","",INPUT_Du_lieu_nhan_vien!L227)</f>
        <v>ĐH Mở Tp HCM</v>
      </c>
      <c r="U226" s="94" t="str">
        <f>IF(INPUT_Du_lieu_nhan_vien!K227="","",INPUT_Du_lieu_nhan_vien!K227)</f>
        <v>ĐH</v>
      </c>
      <c r="V226" s="97">
        <f>IF(INPUT_Du_lieu_nhan_vien!M227="","",INPUT_Du_lieu_nhan_vien!M227)</f>
        <v>0</v>
      </c>
      <c r="Y226" s="95">
        <f>IF(INPUT_Du_lieu_nhan_vien!AH227="","",INPUT_Du_lieu_nhan_vien!AH227)</f>
        <v>40303</v>
      </c>
      <c r="Z226" s="96">
        <f t="shared" si="24"/>
        <v>5</v>
      </c>
      <c r="AA226" s="96">
        <f t="shared" si="25"/>
        <v>2010</v>
      </c>
      <c r="AB226" s="95">
        <f>IF(INPUT_Du_lieu_nhan_vien!AM227="","",INPUT_Du_lieu_nhan_vien!AM227)</f>
        <v>40610</v>
      </c>
      <c r="AC226" s="96">
        <f t="shared" si="26"/>
        <v>3</v>
      </c>
      <c r="AD226" s="96">
        <f t="shared" si="27"/>
        <v>2011</v>
      </c>
      <c r="AE226" s="96" t="str">
        <f>IF(INPUT_Du_lieu_nhan_vien!AJ227="","",INPUT_Du_lieu_nhan_vien!AJ227)</f>
        <v>Nghỉ việc</v>
      </c>
    </row>
    <row r="227" spans="1:31" ht="18.75" customHeight="1" x14ac:dyDescent="0.2">
      <c r="A227" s="91">
        <v>226</v>
      </c>
      <c r="B227" s="92">
        <f>INPUT_Du_lieu_nhan_vien!A228</f>
        <v>20203</v>
      </c>
      <c r="C227" s="93" t="str">
        <f>IF(INPUT_Du_lieu_nhan_vien!B228="","",INPUT_Du_lieu_nhan_vien!B228)</f>
        <v>Nguyễn Thu</v>
      </c>
      <c r="D227" s="93" t="str">
        <f>IF(INPUT_Du_lieu_nhan_vien!C228="","",INPUT_Du_lieu_nhan_vien!C228)</f>
        <v>Hiền</v>
      </c>
      <c r="E227" s="94" t="str">
        <f>IF(INPUT_Du_lieu_nhan_vien!D228="","",INPUT_Du_lieu_nhan_vien!D228)</f>
        <v>Nữ</v>
      </c>
      <c r="F227" s="95">
        <f>IF(INPUT_Du_lieu_nhan_vien!E228="","",INPUT_Du_lieu_nhan_vien!E228)</f>
        <v>30903</v>
      </c>
      <c r="G227" s="96">
        <f t="shared" si="21"/>
        <v>8</v>
      </c>
      <c r="H227" s="96">
        <f t="shared" si="22"/>
        <v>1984</v>
      </c>
      <c r="I227" s="96" t="str">
        <f>IF(INPUT_Du_lieu_nhan_vien!G228="","",INPUT_Du_lieu_nhan_vien!G228)</f>
        <v xml:space="preserve">Hà Nội </v>
      </c>
      <c r="J227" s="97" t="str">
        <f>IF(INPUT_Du_lieu_nhan_vien!H228="","",INPUT_Du_lieu_nhan_vien!H228)</f>
        <v>024704898</v>
      </c>
      <c r="K227" s="95">
        <f>IF(INPUT_Du_lieu_nhan_vien!I228="","",INPUT_Du_lieu_nhan_vien!I228)</f>
        <v>39272</v>
      </c>
      <c r="L227" s="96">
        <f t="shared" si="23"/>
        <v>7</v>
      </c>
      <c r="M227" s="96" t="str">
        <f>IF(INPUT_Du_lieu_nhan_vien!J228="","",INPUT_Du_lieu_nhan_vien!J228)</f>
        <v>TP HCM</v>
      </c>
      <c r="N227" s="94" t="str">
        <f>IF(INPUT_Du_lieu_nhan_vien!O228="","",INPUT_Du_lieu_nhan_vien!O228)</f>
        <v>hiennt2@topica.edu.vn</v>
      </c>
      <c r="O227" s="96" t="str">
        <f>IF(INPUT_Du_lieu_nhan_vien!S228="","",INPUT_Du_lieu_nhan_vien!S228)</f>
        <v xml:space="preserve">79/98 Trần Văn Đang, P9, Q3, Hcm. </v>
      </c>
      <c r="P227" s="94" t="str">
        <f>IF(INPUT_Du_lieu_nhan_vien!P228="","",INPUT_Du_lieu_nhan_vien!P228)</f>
        <v/>
      </c>
      <c r="Q227" s="97" t="str">
        <f>IF(INPUT_Du_lieu_nhan_vien!Q228="","",INPUT_Du_lieu_nhan_vien!Q228)</f>
        <v>0908 331 698</v>
      </c>
      <c r="R227" s="96" t="str">
        <f>IF(INPUT_Du_lieu_nhan_vien!U228="","",INPUT_Du_lieu_nhan_vien!U228)</f>
        <v/>
      </c>
      <c r="S227" s="96" t="str">
        <f>IF(INPUT_Du_lieu_nhan_vien!W228="","",INPUT_Du_lieu_nhan_vien!W228)</f>
        <v/>
      </c>
      <c r="T227" s="97" t="str">
        <f>IF(INPUT_Du_lieu_nhan_vien!L228="","",INPUT_Du_lieu_nhan_vien!L228)</f>
        <v>CĐ mẫu giáo trung ương 3</v>
      </c>
      <c r="U227" s="94" t="str">
        <f>IF(INPUT_Du_lieu_nhan_vien!K228="","",INPUT_Du_lieu_nhan_vien!K228)</f>
        <v>Cao đẳng</v>
      </c>
      <c r="V227" s="97" t="str">
        <f>IF(INPUT_Du_lieu_nhan_vien!M228="","",INPUT_Du_lieu_nhan_vien!M228)</f>
        <v>Sư phạm mầm non</v>
      </c>
      <c r="Y227" s="95">
        <f>IF(INPUT_Du_lieu_nhan_vien!AH228="","",INPUT_Du_lieu_nhan_vien!AH228)</f>
        <v>40303</v>
      </c>
      <c r="Z227" s="96">
        <f t="shared" si="24"/>
        <v>5</v>
      </c>
      <c r="AA227" s="96">
        <f t="shared" si="25"/>
        <v>2010</v>
      </c>
      <c r="AB227" s="95">
        <f>IF(INPUT_Du_lieu_nhan_vien!AM228="","",INPUT_Du_lieu_nhan_vien!AM228)</f>
        <v>41496</v>
      </c>
      <c r="AC227" s="96">
        <f t="shared" si="26"/>
        <v>8</v>
      </c>
      <c r="AD227" s="96">
        <f t="shared" si="27"/>
        <v>2013</v>
      </c>
      <c r="AE227" s="96" t="str">
        <f>IF(INPUT_Du_lieu_nhan_vien!AJ228="","",INPUT_Du_lieu_nhan_vien!AJ228)</f>
        <v>Nghỉ việc</v>
      </c>
    </row>
    <row r="228" spans="1:31" ht="18.75" customHeight="1" x14ac:dyDescent="0.2">
      <c r="A228" s="91">
        <v>227</v>
      </c>
      <c r="B228" s="92">
        <f>INPUT_Du_lieu_nhan_vien!A229</f>
        <v>20204</v>
      </c>
      <c r="C228" s="93" t="str">
        <f>IF(INPUT_Du_lieu_nhan_vien!B229="","",INPUT_Du_lieu_nhan_vien!B229)</f>
        <v>Phan Viết</v>
      </c>
      <c r="D228" s="93" t="str">
        <f>IF(INPUT_Du_lieu_nhan_vien!C229="","",INPUT_Du_lieu_nhan_vien!C229)</f>
        <v>Dũng</v>
      </c>
      <c r="E228" s="94" t="str">
        <f>IF(INPUT_Du_lieu_nhan_vien!D229="","",INPUT_Du_lieu_nhan_vien!D229)</f>
        <v>Nam</v>
      </c>
      <c r="F228" s="95">
        <f>IF(INPUT_Du_lieu_nhan_vien!E229="","",INPUT_Du_lieu_nhan_vien!E229)</f>
        <v>31155</v>
      </c>
      <c r="G228" s="96">
        <f t="shared" si="21"/>
        <v>4</v>
      </c>
      <c r="H228" s="96">
        <f t="shared" si="22"/>
        <v>1985</v>
      </c>
      <c r="I228" s="96" t="str">
        <f>IF(INPUT_Du_lieu_nhan_vien!G229="","",INPUT_Du_lieu_nhan_vien!G229)</f>
        <v>Thái Nguyên</v>
      </c>
      <c r="J228" s="97" t="str">
        <f>IF(INPUT_Du_lieu_nhan_vien!H229="","",INPUT_Du_lieu_nhan_vien!H229)</f>
        <v>090892279</v>
      </c>
      <c r="K228" s="95">
        <f>IF(INPUT_Du_lieu_nhan_vien!I229="","",INPUT_Du_lieu_nhan_vien!I229)</f>
        <v>36583</v>
      </c>
      <c r="L228" s="96">
        <f t="shared" si="23"/>
        <v>2</v>
      </c>
      <c r="M228" s="96" t="str">
        <f>IF(INPUT_Du_lieu_nhan_vien!J229="","",INPUT_Du_lieu_nhan_vien!J229)</f>
        <v>Thái Nguyên</v>
      </c>
      <c r="N228" s="94" t="str">
        <f>IF(INPUT_Du_lieu_nhan_vien!O229="","",INPUT_Du_lieu_nhan_vien!O229)</f>
        <v>dungpv@topica.edu.vn</v>
      </c>
      <c r="O228" s="96" t="str">
        <f>IF(INPUT_Du_lieu_nhan_vien!S229="","",INPUT_Du_lieu_nhan_vien!S229)</f>
        <v>Tổ 4, P. Hương Sơn, Tp Thái Nguyên</v>
      </c>
      <c r="P228" s="94" t="str">
        <f>IF(INPUT_Du_lieu_nhan_vien!P229="","",INPUT_Du_lieu_nhan_vien!P229)</f>
        <v/>
      </c>
      <c r="Q228" s="97" t="str">
        <f>IF(INPUT_Du_lieu_nhan_vien!Q229="","",INPUT_Du_lieu_nhan_vien!Q229)</f>
        <v>0977 306 626</v>
      </c>
      <c r="R228" s="96" t="str">
        <f>IF(INPUT_Du_lieu_nhan_vien!U229="","",INPUT_Du_lieu_nhan_vien!U229)</f>
        <v>Bố: Phan Viết Liêm</v>
      </c>
      <c r="S228" s="96" t="str">
        <f>IF(INPUT_Du_lieu_nhan_vien!W229="","",INPUT_Du_lieu_nhan_vien!W229)</f>
        <v>0984 228 392</v>
      </c>
      <c r="T228" s="97" t="str">
        <f>IF(INPUT_Du_lieu_nhan_vien!L229="","",INPUT_Du_lieu_nhan_vien!L229)</f>
        <v>ĐH Sư Phạm Thái Nguyên</v>
      </c>
      <c r="U228" s="94" t="str">
        <f>IF(INPUT_Du_lieu_nhan_vien!K229="","",INPUT_Du_lieu_nhan_vien!K229)</f>
        <v>ĐH</v>
      </c>
      <c r="V228" s="97">
        <f>IF(INPUT_Du_lieu_nhan_vien!M229="","",INPUT_Du_lieu_nhan_vien!M229)</f>
        <v>0</v>
      </c>
      <c r="Y228" s="95">
        <f>IF(INPUT_Du_lieu_nhan_vien!AH229="","",INPUT_Du_lieu_nhan_vien!AH229)</f>
        <v>40311</v>
      </c>
      <c r="Z228" s="96">
        <f t="shared" si="24"/>
        <v>5</v>
      </c>
      <c r="AA228" s="96">
        <f t="shared" si="25"/>
        <v>2010</v>
      </c>
      <c r="AB228" s="95">
        <f>IF(INPUT_Du_lieu_nhan_vien!AM229="","",INPUT_Du_lieu_nhan_vien!AM229)</f>
        <v>40634</v>
      </c>
      <c r="AC228" s="96">
        <f t="shared" si="26"/>
        <v>4</v>
      </c>
      <c r="AD228" s="96">
        <f t="shared" si="27"/>
        <v>2011</v>
      </c>
      <c r="AE228" s="96" t="str">
        <f>IF(INPUT_Du_lieu_nhan_vien!AJ229="","",INPUT_Du_lieu_nhan_vien!AJ229)</f>
        <v>Nghỉ việc</v>
      </c>
    </row>
    <row r="229" spans="1:31" ht="18.75" customHeight="1" x14ac:dyDescent="0.2">
      <c r="A229" s="91">
        <v>228</v>
      </c>
      <c r="B229" s="92">
        <f>INPUT_Du_lieu_nhan_vien!A230</f>
        <v>20205</v>
      </c>
      <c r="C229" s="93" t="str">
        <f>IF(INPUT_Du_lieu_nhan_vien!B230="","",INPUT_Du_lieu_nhan_vien!B230)</f>
        <v>Trần Thị Mai</v>
      </c>
      <c r="D229" s="93" t="str">
        <f>IF(INPUT_Du_lieu_nhan_vien!C230="","",INPUT_Du_lieu_nhan_vien!C230)</f>
        <v>Thúy</v>
      </c>
      <c r="E229" s="94" t="str">
        <f>IF(INPUT_Du_lieu_nhan_vien!D230="","",INPUT_Du_lieu_nhan_vien!D230)</f>
        <v>Nữ</v>
      </c>
      <c r="F229" s="95">
        <f>IF(INPUT_Du_lieu_nhan_vien!E230="","",INPUT_Du_lieu_nhan_vien!E230)</f>
        <v>32208</v>
      </c>
      <c r="G229" s="96">
        <f t="shared" si="21"/>
        <v>3</v>
      </c>
      <c r="H229" s="96">
        <f t="shared" si="22"/>
        <v>1988</v>
      </c>
      <c r="I229" s="96" t="str">
        <f>IF(INPUT_Du_lieu_nhan_vien!G230="","",INPUT_Du_lieu_nhan_vien!G230)</f>
        <v xml:space="preserve">Thái Nguyên </v>
      </c>
      <c r="J229" s="97" t="str">
        <f>IF(INPUT_Du_lieu_nhan_vien!H230="","",INPUT_Du_lieu_nhan_vien!H230)</f>
        <v>091028844</v>
      </c>
      <c r="K229" s="95">
        <f>IF(INPUT_Du_lieu_nhan_vien!I230="","",INPUT_Du_lieu_nhan_vien!I230)</f>
        <v>39669</v>
      </c>
      <c r="L229" s="96">
        <f t="shared" si="23"/>
        <v>8</v>
      </c>
      <c r="M229" s="96" t="str">
        <f>IF(INPUT_Du_lieu_nhan_vien!J230="","",INPUT_Du_lieu_nhan_vien!J230)</f>
        <v>Thái Nguyên</v>
      </c>
      <c r="N229" s="94" t="str">
        <f>IF(INPUT_Du_lieu_nhan_vien!O230="","",INPUT_Du_lieu_nhan_vien!O230)</f>
        <v>thuyttm@topica.edu.vn</v>
      </c>
      <c r="O229" s="96" t="str">
        <f>IF(INPUT_Du_lieu_nhan_vien!S230="","",INPUT_Du_lieu_nhan_vien!S230)</f>
        <v xml:space="preserve">Phường Trưng Vương, Tp Thái Nguyên </v>
      </c>
      <c r="P229" s="94" t="str">
        <f>IF(INPUT_Du_lieu_nhan_vien!P230="","",INPUT_Du_lieu_nhan_vien!P230)</f>
        <v>02803 759 575</v>
      </c>
      <c r="Q229" s="97" t="str">
        <f>IF(INPUT_Du_lieu_nhan_vien!Q230="","",INPUT_Du_lieu_nhan_vien!Q230)</f>
        <v>0934 578 844</v>
      </c>
      <c r="R229" s="96" t="str">
        <f>IF(INPUT_Du_lieu_nhan_vien!U230="","",INPUT_Du_lieu_nhan_vien!U230)</f>
        <v/>
      </c>
      <c r="S229" s="96" t="str">
        <f>IF(INPUT_Du_lieu_nhan_vien!W230="","",INPUT_Du_lieu_nhan_vien!W230)</f>
        <v/>
      </c>
      <c r="T229" s="97" t="str">
        <f>IF(INPUT_Du_lieu_nhan_vien!L230="","",INPUT_Du_lieu_nhan_vien!L230)</f>
        <v>ĐH Hà Nội</v>
      </c>
      <c r="U229" s="94" t="str">
        <f>IF(INPUT_Du_lieu_nhan_vien!K230="","",INPUT_Du_lieu_nhan_vien!K230)</f>
        <v>Đại học</v>
      </c>
      <c r="V229" s="97" t="str">
        <f>IF(INPUT_Du_lieu_nhan_vien!M230="","",INPUT_Du_lieu_nhan_vien!M230)</f>
        <v>Tiếng Đức</v>
      </c>
      <c r="Y229" s="95">
        <f>IF(INPUT_Du_lieu_nhan_vien!AH230="","",INPUT_Du_lieu_nhan_vien!AH230)</f>
        <v>40375</v>
      </c>
      <c r="Z229" s="96">
        <f t="shared" si="24"/>
        <v>7</v>
      </c>
      <c r="AA229" s="96">
        <f t="shared" si="25"/>
        <v>2010</v>
      </c>
      <c r="AB229" s="95" t="str">
        <f>IF(INPUT_Du_lieu_nhan_vien!AM230="","",INPUT_Du_lieu_nhan_vien!AM230)</f>
        <v/>
      </c>
      <c r="AC229" s="96" t="str">
        <f t="shared" si="26"/>
        <v/>
      </c>
      <c r="AD229" s="96" t="str">
        <f t="shared" si="27"/>
        <v/>
      </c>
      <c r="AE229" s="96" t="str">
        <f>IF(INPUT_Du_lieu_nhan_vien!AJ230="","",INPUT_Du_lieu_nhan_vien!AJ230)</f>
        <v>Chính thức</v>
      </c>
    </row>
    <row r="230" spans="1:31" ht="18.75" customHeight="1" x14ac:dyDescent="0.2">
      <c r="A230" s="91">
        <v>229</v>
      </c>
      <c r="B230" s="92">
        <f>INPUT_Du_lieu_nhan_vien!A231</f>
        <v>20206</v>
      </c>
      <c r="C230" s="93" t="str">
        <f>IF(INPUT_Du_lieu_nhan_vien!B231="","",INPUT_Du_lieu_nhan_vien!B231)</f>
        <v>Nguyễn Khánh</v>
      </c>
      <c r="D230" s="93" t="str">
        <f>IF(INPUT_Du_lieu_nhan_vien!C231="","",INPUT_Du_lieu_nhan_vien!C231)</f>
        <v>Hà</v>
      </c>
      <c r="E230" s="94" t="str">
        <f>IF(INPUT_Du_lieu_nhan_vien!D231="","",INPUT_Du_lieu_nhan_vien!D231)</f>
        <v>Nữ</v>
      </c>
      <c r="F230" s="95">
        <f>IF(INPUT_Du_lieu_nhan_vien!E231="","",INPUT_Du_lieu_nhan_vien!E231)</f>
        <v>29883</v>
      </c>
      <c r="G230" s="96">
        <f t="shared" si="21"/>
        <v>10</v>
      </c>
      <c r="H230" s="96">
        <f t="shared" si="22"/>
        <v>1981</v>
      </c>
      <c r="I230" s="96" t="str">
        <f>IF(INPUT_Du_lieu_nhan_vien!G231="","",INPUT_Du_lieu_nhan_vien!G231)</f>
        <v xml:space="preserve">Hà Tây </v>
      </c>
      <c r="J230" s="97" t="str">
        <f>IF(INPUT_Du_lieu_nhan_vien!H231="","",INPUT_Du_lieu_nhan_vien!H231)</f>
        <v>111539022</v>
      </c>
      <c r="K230" s="95">
        <f>IF(INPUT_Du_lieu_nhan_vien!I231="","",INPUT_Du_lieu_nhan_vien!I231)</f>
        <v>35907</v>
      </c>
      <c r="L230" s="96">
        <f t="shared" si="23"/>
        <v>4</v>
      </c>
      <c r="M230" s="96" t="str">
        <f>IF(INPUT_Du_lieu_nhan_vien!J231="","",INPUT_Du_lieu_nhan_vien!J231)</f>
        <v>Hà Tây</v>
      </c>
      <c r="N230" s="94" t="str">
        <f>IF(INPUT_Du_lieu_nhan_vien!O231="","",INPUT_Du_lieu_nhan_vien!O231)</f>
        <v>hank@topica.edu.vn</v>
      </c>
      <c r="O230" s="96" t="str">
        <f>IF(INPUT_Du_lieu_nhan_vien!S231="","",INPUT_Du_lieu_nhan_vien!S231)</f>
        <v xml:space="preserve">B5/19, Ngõ 3 Tt Học Viện Quân Y Viện 103, Hà Đông, Hà Nội </v>
      </c>
      <c r="P230" s="94" t="str">
        <f>IF(INPUT_Du_lieu_nhan_vien!P231="","",INPUT_Du_lieu_nhan_vien!P231)</f>
        <v>04 3354 0946</v>
      </c>
      <c r="Q230" s="97" t="str">
        <f>IF(INPUT_Du_lieu_nhan_vien!Q231="","",INPUT_Du_lieu_nhan_vien!Q231)</f>
        <v>0918 561 688</v>
      </c>
      <c r="R230" s="96" t="str">
        <f>IF(INPUT_Du_lieu_nhan_vien!U231="","",INPUT_Du_lieu_nhan_vien!U231)</f>
        <v/>
      </c>
      <c r="S230" s="96" t="str">
        <f>IF(INPUT_Du_lieu_nhan_vien!W231="","",INPUT_Du_lieu_nhan_vien!W231)</f>
        <v/>
      </c>
      <c r="T230" s="97" t="str">
        <f>IF(INPUT_Du_lieu_nhan_vien!L231="","",INPUT_Du_lieu_nhan_vien!L231)</f>
        <v>ĐH Kinh Tế Quốc Dân</v>
      </c>
      <c r="U230" s="94" t="str">
        <f>IF(INPUT_Du_lieu_nhan_vien!K231="","",INPUT_Du_lieu_nhan_vien!K231)</f>
        <v>Đại học</v>
      </c>
      <c r="V230" s="97" t="str">
        <f>IF(INPUT_Du_lieu_nhan_vien!M231="","",INPUT_Du_lieu_nhan_vien!M231)</f>
        <v>Kinh tế</v>
      </c>
      <c r="Y230" s="95">
        <f>IF(INPUT_Du_lieu_nhan_vien!AH231="","",INPUT_Du_lieu_nhan_vien!AH231)</f>
        <v>40348</v>
      </c>
      <c r="Z230" s="96">
        <f t="shared" si="24"/>
        <v>6</v>
      </c>
      <c r="AA230" s="96">
        <f t="shared" si="25"/>
        <v>2010</v>
      </c>
      <c r="AB230" s="95" t="str">
        <f>IF(INPUT_Du_lieu_nhan_vien!AM231="","",INPUT_Du_lieu_nhan_vien!AM231)</f>
        <v/>
      </c>
      <c r="AC230" s="96" t="str">
        <f t="shared" si="26"/>
        <v/>
      </c>
      <c r="AD230" s="96" t="str">
        <f t="shared" si="27"/>
        <v/>
      </c>
      <c r="AE230" s="96" t="str">
        <f>IF(INPUT_Du_lieu_nhan_vien!AJ231="","",INPUT_Du_lieu_nhan_vien!AJ231)</f>
        <v>Chính thức</v>
      </c>
    </row>
    <row r="231" spans="1:31" ht="18.75" customHeight="1" x14ac:dyDescent="0.2">
      <c r="A231" s="91">
        <v>230</v>
      </c>
      <c r="B231" s="92">
        <f>INPUT_Du_lieu_nhan_vien!A232</f>
        <v>20207</v>
      </c>
      <c r="C231" s="93" t="str">
        <f>IF(INPUT_Du_lieu_nhan_vien!B232="","",INPUT_Du_lieu_nhan_vien!B232)</f>
        <v>Trần Thị Thùy</v>
      </c>
      <c r="D231" s="93" t="str">
        <f>IF(INPUT_Du_lieu_nhan_vien!C232="","",INPUT_Du_lieu_nhan_vien!C232)</f>
        <v>Dương</v>
      </c>
      <c r="E231" s="94" t="str">
        <f>IF(INPUT_Du_lieu_nhan_vien!D232="","",INPUT_Du_lieu_nhan_vien!D232)</f>
        <v>Nữ</v>
      </c>
      <c r="F231" s="95">
        <f>IF(INPUT_Du_lieu_nhan_vien!E232="","",INPUT_Du_lieu_nhan_vien!E232)</f>
        <v>31402</v>
      </c>
      <c r="G231" s="96">
        <f t="shared" si="21"/>
        <v>12</v>
      </c>
      <c r="H231" s="96">
        <f t="shared" si="22"/>
        <v>1985</v>
      </c>
      <c r="I231" s="96" t="str">
        <f>IF(INPUT_Du_lieu_nhan_vien!G232="","",INPUT_Du_lieu_nhan_vien!G232)</f>
        <v>Đồng Nai</v>
      </c>
      <c r="J231" s="97" t="str">
        <f>IF(INPUT_Du_lieu_nhan_vien!H232="","",INPUT_Du_lieu_nhan_vien!H232)</f>
        <v>273143332</v>
      </c>
      <c r="K231" s="95">
        <f>IF(INPUT_Du_lieu_nhan_vien!I232="","",INPUT_Du_lieu_nhan_vien!I232)</f>
        <v>36514</v>
      </c>
      <c r="L231" s="96">
        <f t="shared" si="23"/>
        <v>12</v>
      </c>
      <c r="M231" s="96" t="str">
        <f>IF(INPUT_Du_lieu_nhan_vien!J232="","",INPUT_Du_lieu_nhan_vien!J232)</f>
        <v>CA Vũng tàu</v>
      </c>
      <c r="N231" s="94">
        <f>IF(INPUT_Du_lieu_nhan_vien!O232="","",INPUT_Du_lieu_nhan_vien!O232)</f>
        <v>0</v>
      </c>
      <c r="O231" s="96" t="str">
        <f>IF(INPUT_Du_lieu_nhan_vien!S232="","",INPUT_Du_lieu_nhan_vien!S232)</f>
        <v>Liên Hiệp, Xà Bang, Châu Đức, Bà Rịa Vũng Tàu</v>
      </c>
      <c r="P231" s="94" t="str">
        <f>IF(INPUT_Du_lieu_nhan_vien!P232="","",INPUT_Du_lieu_nhan_vien!P232)</f>
        <v/>
      </c>
      <c r="Q231" s="97" t="str">
        <f>IF(INPUT_Du_lieu_nhan_vien!Q232="","",INPUT_Du_lieu_nhan_vien!Q232)</f>
        <v>0908 911 344</v>
      </c>
      <c r="R231" s="96" t="str">
        <f>IF(INPUT_Du_lieu_nhan_vien!U232="","",INPUT_Du_lieu_nhan_vien!U232)</f>
        <v>Cha: Trần Thanh Lâm</v>
      </c>
      <c r="S231" s="96" t="str">
        <f>IF(INPUT_Du_lieu_nhan_vien!W232="","",INPUT_Du_lieu_nhan_vien!W232)</f>
        <v>0935 444 754</v>
      </c>
      <c r="T231" s="97" t="str">
        <f>IF(INPUT_Du_lieu_nhan_vien!L232="","",INPUT_Du_lieu_nhan_vien!L232)</f>
        <v>ĐH MỞ TP.HCM</v>
      </c>
      <c r="U231" s="94" t="str">
        <f>IF(INPUT_Du_lieu_nhan_vien!K232="","",INPUT_Du_lieu_nhan_vien!K232)</f>
        <v>ĐH</v>
      </c>
      <c r="V231" s="97">
        <f>IF(INPUT_Du_lieu_nhan_vien!M232="","",INPUT_Du_lieu_nhan_vien!M232)</f>
        <v>0</v>
      </c>
      <c r="Y231" s="95" t="str">
        <f>IF(INPUT_Du_lieu_nhan_vien!AH232="","",INPUT_Du_lieu_nhan_vien!AH232)</f>
        <v/>
      </c>
      <c r="Z231" s="96" t="str">
        <f t="shared" si="24"/>
        <v/>
      </c>
      <c r="AA231" s="96" t="str">
        <f t="shared" si="25"/>
        <v/>
      </c>
      <c r="AB231" s="95" t="str">
        <f>IF(INPUT_Du_lieu_nhan_vien!AM232="","",INPUT_Du_lieu_nhan_vien!AM232)</f>
        <v/>
      </c>
      <c r="AC231" s="96" t="str">
        <f t="shared" si="26"/>
        <v/>
      </c>
      <c r="AD231" s="96" t="str">
        <f t="shared" si="27"/>
        <v/>
      </c>
      <c r="AE231" s="96" t="str">
        <f>IF(INPUT_Du_lieu_nhan_vien!AJ232="","",INPUT_Du_lieu_nhan_vien!AJ232)</f>
        <v>Nghỉ việc</v>
      </c>
    </row>
    <row r="232" spans="1:31" ht="18.75" customHeight="1" x14ac:dyDescent="0.2">
      <c r="A232" s="91">
        <v>231</v>
      </c>
      <c r="B232" s="92">
        <f>INPUT_Du_lieu_nhan_vien!A233</f>
        <v>20208</v>
      </c>
      <c r="C232" s="93" t="str">
        <f>IF(INPUT_Du_lieu_nhan_vien!B233="","",INPUT_Du_lieu_nhan_vien!B233)</f>
        <v>Ngô Thị</v>
      </c>
      <c r="D232" s="93" t="str">
        <f>IF(INPUT_Du_lieu_nhan_vien!C233="","",INPUT_Du_lieu_nhan_vien!C233)</f>
        <v>Chi</v>
      </c>
      <c r="E232" s="94" t="str">
        <f>IF(INPUT_Du_lieu_nhan_vien!D233="","",INPUT_Du_lieu_nhan_vien!D233)</f>
        <v>Nữ</v>
      </c>
      <c r="F232" s="95">
        <f>IF(INPUT_Du_lieu_nhan_vien!E233="","",INPUT_Du_lieu_nhan_vien!E233)</f>
        <v>31574</v>
      </c>
      <c r="G232" s="96">
        <f t="shared" si="21"/>
        <v>6</v>
      </c>
      <c r="H232" s="96">
        <f t="shared" si="22"/>
        <v>1986</v>
      </c>
      <c r="I232" s="96" t="str">
        <f>IF(INPUT_Du_lieu_nhan_vien!G233="","",INPUT_Du_lieu_nhan_vien!G233)</f>
        <v xml:space="preserve">Hải Phòng </v>
      </c>
      <c r="J232" s="97" t="str">
        <f>IF(INPUT_Du_lieu_nhan_vien!H233="","",INPUT_Du_lieu_nhan_vien!H233)</f>
        <v>031379146</v>
      </c>
      <c r="K232" s="95">
        <f>IF(INPUT_Du_lieu_nhan_vien!I233="","",INPUT_Du_lieu_nhan_vien!I233)</f>
        <v>37496</v>
      </c>
      <c r="L232" s="96">
        <f t="shared" si="23"/>
        <v>8</v>
      </c>
      <c r="M232" s="96" t="str">
        <f>IF(INPUT_Du_lieu_nhan_vien!J233="","",INPUT_Du_lieu_nhan_vien!J233)</f>
        <v>Hải Phòng</v>
      </c>
      <c r="N232" s="94" t="str">
        <f>IF(INPUT_Du_lieu_nhan_vien!O233="","",INPUT_Du_lieu_nhan_vien!O233)</f>
        <v>chint@topica.edu.vn</v>
      </c>
      <c r="O232" s="96" t="str">
        <f>IF(INPUT_Du_lieu_nhan_vien!S233="","",INPUT_Du_lieu_nhan_vien!S233)</f>
        <v xml:space="preserve">28/15, Kiều Sơn, Đằng Lâm, Hải An, Hải Phòng </v>
      </c>
      <c r="P232" s="94" t="str">
        <f>IF(INPUT_Du_lieu_nhan_vien!P233="","",INPUT_Du_lieu_nhan_vien!P233)</f>
        <v/>
      </c>
      <c r="Q232" s="97" t="str">
        <f>IF(INPUT_Du_lieu_nhan_vien!Q233="","",INPUT_Du_lieu_nhan_vien!Q233)</f>
        <v>0934 338 236</v>
      </c>
      <c r="R232" s="96" t="str">
        <f>IF(INPUT_Du_lieu_nhan_vien!U233="","",INPUT_Du_lieu_nhan_vien!U233)</f>
        <v/>
      </c>
      <c r="S232" s="96" t="str">
        <f>IF(INPUT_Du_lieu_nhan_vien!W233="","",INPUT_Du_lieu_nhan_vien!W233)</f>
        <v/>
      </c>
      <c r="T232" s="97" t="str">
        <f>IF(INPUT_Du_lieu_nhan_vien!L233="","",INPUT_Du_lieu_nhan_vien!L233)</f>
        <v>ĐH Quốc Gia HCM</v>
      </c>
      <c r="U232" s="94" t="str">
        <f>IF(INPUT_Du_lieu_nhan_vien!K233="","",INPUT_Du_lieu_nhan_vien!K233)</f>
        <v>Cao đẳng</v>
      </c>
      <c r="V232" s="97" t="str">
        <f>IF(INPUT_Du_lieu_nhan_vien!M233="","",INPUT_Du_lieu_nhan_vien!M233)</f>
        <v>Công nghệ Phần mềm</v>
      </c>
      <c r="Y232" s="95">
        <f>IF(INPUT_Du_lieu_nhan_vien!AH233="","",INPUT_Du_lieu_nhan_vien!AH233)</f>
        <v>40179</v>
      </c>
      <c r="Z232" s="96">
        <f t="shared" si="24"/>
        <v>1</v>
      </c>
      <c r="AA232" s="96">
        <f t="shared" si="25"/>
        <v>2010</v>
      </c>
      <c r="AB232" s="95">
        <f>IF(INPUT_Du_lieu_nhan_vien!AM233="","",INPUT_Du_lieu_nhan_vien!AM233)</f>
        <v>40634</v>
      </c>
      <c r="AC232" s="96">
        <f t="shared" si="26"/>
        <v>4</v>
      </c>
      <c r="AD232" s="96">
        <f t="shared" si="27"/>
        <v>2011</v>
      </c>
      <c r="AE232" s="96" t="str">
        <f>IF(INPUT_Du_lieu_nhan_vien!AJ233="","",INPUT_Du_lieu_nhan_vien!AJ233)</f>
        <v>Nghỉ việc</v>
      </c>
    </row>
    <row r="233" spans="1:31" ht="18.75" customHeight="1" x14ac:dyDescent="0.2">
      <c r="A233" s="91">
        <v>232</v>
      </c>
      <c r="B233" s="92">
        <f>INPUT_Du_lieu_nhan_vien!A234</f>
        <v>20209</v>
      </c>
      <c r="C233" s="93" t="str">
        <f>IF(INPUT_Du_lieu_nhan_vien!B234="","",INPUT_Du_lieu_nhan_vien!B234)</f>
        <v>Phạm Vũ Thu</v>
      </c>
      <c r="D233" s="93" t="str">
        <f>IF(INPUT_Du_lieu_nhan_vien!C234="","",INPUT_Du_lieu_nhan_vien!C234)</f>
        <v>Thủy</v>
      </c>
      <c r="E233" s="94" t="str">
        <f>IF(INPUT_Du_lieu_nhan_vien!D234="","",INPUT_Du_lieu_nhan_vien!D234)</f>
        <v>Nữ</v>
      </c>
      <c r="F233" s="95">
        <f>IF(INPUT_Du_lieu_nhan_vien!E234="","",INPUT_Du_lieu_nhan_vien!E234)</f>
        <v>30267</v>
      </c>
      <c r="G233" s="96">
        <f t="shared" si="21"/>
        <v>11</v>
      </c>
      <c r="H233" s="96">
        <f t="shared" si="22"/>
        <v>1982</v>
      </c>
      <c r="I233" s="96" t="str">
        <f>IF(INPUT_Du_lieu_nhan_vien!G234="","",INPUT_Du_lieu_nhan_vien!G234)</f>
        <v xml:space="preserve">Hải Phòng </v>
      </c>
      <c r="J233" s="97" t="str">
        <f>IF(INPUT_Du_lieu_nhan_vien!H234="","",INPUT_Du_lieu_nhan_vien!H234)</f>
        <v>031102417</v>
      </c>
      <c r="K233" s="95">
        <f>IF(INPUT_Du_lieu_nhan_vien!I234="","",INPUT_Du_lieu_nhan_vien!I234)</f>
        <v>35565</v>
      </c>
      <c r="L233" s="96">
        <f t="shared" si="23"/>
        <v>5</v>
      </c>
      <c r="M233" s="96" t="str">
        <f>IF(INPUT_Du_lieu_nhan_vien!J234="","",INPUT_Du_lieu_nhan_vien!J234)</f>
        <v>Hải Phòng</v>
      </c>
      <c r="N233" s="94" t="str">
        <f>IF(INPUT_Du_lieu_nhan_vien!O234="","",INPUT_Du_lieu_nhan_vien!O234)</f>
        <v>thuypvt@topica.edu.vn</v>
      </c>
      <c r="O233" s="96" t="str">
        <f>IF(INPUT_Du_lieu_nhan_vien!S234="","",INPUT_Du_lieu_nhan_vien!S234)</f>
        <v xml:space="preserve">Số 253, Hai Bà Trưng, Cát Bà, Q Lê Chân, Hải Phòng </v>
      </c>
      <c r="P233" s="94" t="str">
        <f>IF(INPUT_Du_lieu_nhan_vien!P234="","",INPUT_Du_lieu_nhan_vien!P234)</f>
        <v>0313 764 125</v>
      </c>
      <c r="Q233" s="97" t="str">
        <f>IF(INPUT_Du_lieu_nhan_vien!Q234="","",INPUT_Du_lieu_nhan_vien!Q234)</f>
        <v>0904 952 688</v>
      </c>
      <c r="R233" s="96" t="str">
        <f>IF(INPUT_Du_lieu_nhan_vien!U234="","",INPUT_Du_lieu_nhan_vien!U234)</f>
        <v/>
      </c>
      <c r="S233" s="96" t="str">
        <f>IF(INPUT_Du_lieu_nhan_vien!W234="","",INPUT_Du_lieu_nhan_vien!W234)</f>
        <v/>
      </c>
      <c r="T233" s="97" t="str">
        <f>IF(INPUT_Du_lieu_nhan_vien!L234="","",INPUT_Du_lieu_nhan_vien!L234)</f>
        <v>Học viện Tài chính</v>
      </c>
      <c r="U233" s="94" t="str">
        <f>IF(INPUT_Du_lieu_nhan_vien!K234="","",INPUT_Du_lieu_nhan_vien!K234)</f>
        <v>Đại học</v>
      </c>
      <c r="V233" s="97" t="str">
        <f>IF(INPUT_Du_lieu_nhan_vien!M234="","",INPUT_Du_lieu_nhan_vien!M234)</f>
        <v>Kế toán</v>
      </c>
      <c r="Y233" s="95">
        <f>IF(INPUT_Du_lieu_nhan_vien!AH234="","",INPUT_Du_lieu_nhan_vien!AH234)</f>
        <v>40179</v>
      </c>
      <c r="Z233" s="96">
        <f t="shared" si="24"/>
        <v>1</v>
      </c>
      <c r="AA233" s="96">
        <f t="shared" si="25"/>
        <v>2010</v>
      </c>
      <c r="AB233" s="95">
        <f>IF(INPUT_Du_lieu_nhan_vien!AM234="","",INPUT_Du_lieu_nhan_vien!AM234)</f>
        <v>40634</v>
      </c>
      <c r="AC233" s="96">
        <f t="shared" si="26"/>
        <v>4</v>
      </c>
      <c r="AD233" s="96">
        <f t="shared" si="27"/>
        <v>2011</v>
      </c>
      <c r="AE233" s="96" t="str">
        <f>IF(INPUT_Du_lieu_nhan_vien!AJ234="","",INPUT_Du_lieu_nhan_vien!AJ234)</f>
        <v>Nghỉ việc</v>
      </c>
    </row>
    <row r="234" spans="1:31" ht="18.75" customHeight="1" x14ac:dyDescent="0.2">
      <c r="A234" s="91">
        <v>233</v>
      </c>
      <c r="B234" s="92">
        <f>INPUT_Du_lieu_nhan_vien!A235</f>
        <v>20210</v>
      </c>
      <c r="C234" s="93" t="str">
        <f>IF(INPUT_Du_lieu_nhan_vien!B235="","",INPUT_Du_lieu_nhan_vien!B235)</f>
        <v>Nguyễn Hồng</v>
      </c>
      <c r="D234" s="93" t="str">
        <f>IF(INPUT_Du_lieu_nhan_vien!C235="","",INPUT_Du_lieu_nhan_vien!C235)</f>
        <v>Hải</v>
      </c>
      <c r="E234" s="94" t="str">
        <f>IF(INPUT_Du_lieu_nhan_vien!D235="","",INPUT_Du_lieu_nhan_vien!D235)</f>
        <v>Nam</v>
      </c>
      <c r="F234" s="95">
        <f>IF(INPUT_Du_lieu_nhan_vien!E235="","",INPUT_Du_lieu_nhan_vien!E235)</f>
        <v>31162</v>
      </c>
      <c r="G234" s="96">
        <f t="shared" si="21"/>
        <v>4</v>
      </c>
      <c r="H234" s="96">
        <f t="shared" si="22"/>
        <v>1985</v>
      </c>
      <c r="I234" s="96" t="str">
        <f>IF(INPUT_Du_lieu_nhan_vien!G235="","",INPUT_Du_lieu_nhan_vien!G235)</f>
        <v xml:space="preserve">Hà Nội </v>
      </c>
      <c r="J234" s="97" t="str">
        <f>IF(INPUT_Du_lieu_nhan_vien!H235="","",INPUT_Du_lieu_nhan_vien!H235)</f>
        <v>012348781</v>
      </c>
      <c r="K234" s="95">
        <f>IF(INPUT_Du_lieu_nhan_vien!I235="","",INPUT_Du_lieu_nhan_vien!I235)</f>
        <v>36677</v>
      </c>
      <c r="L234" s="96">
        <f t="shared" si="23"/>
        <v>5</v>
      </c>
      <c r="M234" s="96" t="str">
        <f>IF(INPUT_Du_lieu_nhan_vien!J235="","",INPUT_Du_lieu_nhan_vien!J235)</f>
        <v>Hà Nội</v>
      </c>
      <c r="N234" s="94" t="str">
        <f>IF(INPUT_Du_lieu_nhan_vien!O235="","",INPUT_Du_lieu_nhan_vien!O235)</f>
        <v>hainh@topica.edu.vn</v>
      </c>
      <c r="O234" s="96" t="str">
        <f>IF(INPUT_Du_lieu_nhan_vien!S235="","",INPUT_Du_lieu_nhan_vien!S235)</f>
        <v xml:space="preserve">Số 3 Nhà C, Tổ 12b, Trung Liệt, Đống Đa, Hà Nội </v>
      </c>
      <c r="P234" s="94" t="str">
        <f>IF(INPUT_Du_lieu_nhan_vien!P235="","",INPUT_Du_lieu_nhan_vien!P235)</f>
        <v/>
      </c>
      <c r="Q234" s="97" t="str">
        <f>IF(INPUT_Du_lieu_nhan_vien!Q235="","",INPUT_Du_lieu_nhan_vien!Q235)</f>
        <v>0988 017 988</v>
      </c>
      <c r="R234" s="96" t="str">
        <f>IF(INPUT_Du_lieu_nhan_vien!U235="","",INPUT_Du_lieu_nhan_vien!U235)</f>
        <v/>
      </c>
      <c r="S234" s="96" t="str">
        <f>IF(INPUT_Du_lieu_nhan_vien!W235="","",INPUT_Du_lieu_nhan_vien!W235)</f>
        <v/>
      </c>
      <c r="T234" s="97" t="str">
        <f>IF(INPUT_Du_lieu_nhan_vien!L235="","",INPUT_Du_lieu_nhan_vien!L235)</f>
        <v>ĐH Tổng Hợp Thiên Tân</v>
      </c>
      <c r="U234" s="94" t="str">
        <f>IF(INPUT_Du_lieu_nhan_vien!K235="","",INPUT_Du_lieu_nhan_vien!K235)</f>
        <v>Đại học</v>
      </c>
      <c r="V234" s="97" t="str">
        <f>IF(INPUT_Du_lieu_nhan_vien!M235="","",INPUT_Du_lieu_nhan_vien!M235)</f>
        <v/>
      </c>
      <c r="Y234" s="95">
        <f>IF(INPUT_Du_lieu_nhan_vien!AH235="","",INPUT_Du_lieu_nhan_vien!AH235)</f>
        <v>40313</v>
      </c>
      <c r="Z234" s="96">
        <f t="shared" si="24"/>
        <v>5</v>
      </c>
      <c r="AA234" s="96">
        <f t="shared" si="25"/>
        <v>2010</v>
      </c>
      <c r="AB234" s="95" t="str">
        <f>IF(INPUT_Du_lieu_nhan_vien!AM235="","",INPUT_Du_lieu_nhan_vien!AM235)</f>
        <v/>
      </c>
      <c r="AC234" s="96" t="str">
        <f t="shared" si="26"/>
        <v/>
      </c>
      <c r="AD234" s="96" t="str">
        <f t="shared" si="27"/>
        <v/>
      </c>
      <c r="AE234" s="96" t="str">
        <f>IF(INPUT_Du_lieu_nhan_vien!AJ235="","",INPUT_Du_lieu_nhan_vien!AJ235)</f>
        <v>Chính thức</v>
      </c>
    </row>
    <row r="235" spans="1:31" ht="18.75" customHeight="1" x14ac:dyDescent="0.2">
      <c r="A235" s="91">
        <v>234</v>
      </c>
      <c r="B235" s="92">
        <f>INPUT_Du_lieu_nhan_vien!A236</f>
        <v>20211</v>
      </c>
      <c r="C235" s="93" t="str">
        <f>IF(INPUT_Du_lieu_nhan_vien!B236="","",INPUT_Du_lieu_nhan_vien!B236)</f>
        <v>Nguyễn Văn</v>
      </c>
      <c r="D235" s="93" t="str">
        <f>IF(INPUT_Du_lieu_nhan_vien!C236="","",INPUT_Du_lieu_nhan_vien!C236)</f>
        <v>Đồng</v>
      </c>
      <c r="E235" s="94" t="str">
        <f>IF(INPUT_Du_lieu_nhan_vien!D236="","",INPUT_Du_lieu_nhan_vien!D236)</f>
        <v>Nam</v>
      </c>
      <c r="F235" s="95">
        <f>IF(INPUT_Du_lieu_nhan_vien!E236="","",INPUT_Du_lieu_nhan_vien!E236)</f>
        <v>32415</v>
      </c>
      <c r="G235" s="96">
        <f t="shared" si="21"/>
        <v>9</v>
      </c>
      <c r="H235" s="96">
        <f t="shared" si="22"/>
        <v>1988</v>
      </c>
      <c r="I235" s="96" t="str">
        <f>IF(INPUT_Du_lieu_nhan_vien!G236="","",INPUT_Du_lieu_nhan_vien!G236)</f>
        <v xml:space="preserve">Bình Định </v>
      </c>
      <c r="J235" s="97" t="str">
        <f>IF(INPUT_Du_lieu_nhan_vien!H236="","",INPUT_Du_lieu_nhan_vien!H236)</f>
        <v>215061535</v>
      </c>
      <c r="K235" s="95">
        <f>IF(INPUT_Du_lieu_nhan_vien!I236="","",INPUT_Du_lieu_nhan_vien!I236)</f>
        <v>39573</v>
      </c>
      <c r="L235" s="96">
        <f t="shared" si="23"/>
        <v>5</v>
      </c>
      <c r="M235" s="96" t="str">
        <f>IF(INPUT_Du_lieu_nhan_vien!J236="","",INPUT_Du_lieu_nhan_vien!J236)</f>
        <v>CA Bình Định</v>
      </c>
      <c r="N235" s="94" t="str">
        <f>IF(INPUT_Du_lieu_nhan_vien!O236="","",INPUT_Du_lieu_nhan_vien!O236)</f>
        <v/>
      </c>
      <c r="O235" s="96" t="str">
        <f>IF(INPUT_Du_lieu_nhan_vien!S236="","",INPUT_Du_lieu_nhan_vien!S236)</f>
        <v xml:space="preserve">Hoài Đức, Hoài Nhơn Bình Định </v>
      </c>
      <c r="P235" s="94" t="str">
        <f>IF(INPUT_Du_lieu_nhan_vien!P236="","",INPUT_Du_lieu_nhan_vien!P236)</f>
        <v/>
      </c>
      <c r="Q235" s="97" t="str">
        <f>IF(INPUT_Du_lieu_nhan_vien!Q236="","",INPUT_Du_lieu_nhan_vien!Q236)</f>
        <v>01262 692 764</v>
      </c>
      <c r="R235" s="96" t="str">
        <f>IF(INPUT_Du_lieu_nhan_vien!U236="","",INPUT_Du_lieu_nhan_vien!U236)</f>
        <v/>
      </c>
      <c r="S235" s="96" t="str">
        <f>IF(INPUT_Du_lieu_nhan_vien!W236="","",INPUT_Du_lieu_nhan_vien!W236)</f>
        <v/>
      </c>
      <c r="T235" s="97" t="str">
        <f>IF(INPUT_Du_lieu_nhan_vien!L236="","",INPUT_Du_lieu_nhan_vien!L236)</f>
        <v xml:space="preserve">ĐH Công nghệ Sài Gòn </v>
      </c>
      <c r="U235" s="94" t="str">
        <f>IF(INPUT_Du_lieu_nhan_vien!K236="","",INPUT_Du_lieu_nhan_vien!K236)</f>
        <v>Đại học</v>
      </c>
      <c r="V235" s="97" t="str">
        <f>IF(INPUT_Du_lieu_nhan_vien!M236="","",INPUT_Du_lieu_nhan_vien!M236)</f>
        <v/>
      </c>
      <c r="Y235" s="95">
        <f>IF(INPUT_Du_lieu_nhan_vien!AH236="","",INPUT_Du_lieu_nhan_vien!AH236)</f>
        <v>40299</v>
      </c>
      <c r="Z235" s="96">
        <f t="shared" si="24"/>
        <v>5</v>
      </c>
      <c r="AA235" s="96">
        <f t="shared" si="25"/>
        <v>2010</v>
      </c>
      <c r="AB235" s="95" t="str">
        <f>IF(INPUT_Du_lieu_nhan_vien!AM236="","",INPUT_Du_lieu_nhan_vien!AM236)</f>
        <v/>
      </c>
      <c r="AC235" s="96" t="str">
        <f t="shared" si="26"/>
        <v/>
      </c>
      <c r="AD235" s="96" t="str">
        <f t="shared" si="27"/>
        <v/>
      </c>
      <c r="AE235" s="96" t="str">
        <f>IF(INPUT_Du_lieu_nhan_vien!AJ236="","",INPUT_Du_lieu_nhan_vien!AJ236)</f>
        <v>Nghỉ việc</v>
      </c>
    </row>
    <row r="236" spans="1:31" ht="18.75" customHeight="1" x14ac:dyDescent="0.2">
      <c r="A236" s="91">
        <v>235</v>
      </c>
      <c r="B236" s="92">
        <f>INPUT_Du_lieu_nhan_vien!A237</f>
        <v>20212</v>
      </c>
      <c r="C236" s="93" t="str">
        <f>IF(INPUT_Du_lieu_nhan_vien!B237="","",INPUT_Du_lieu_nhan_vien!B237)</f>
        <v>Huỳnh Huy</v>
      </c>
      <c r="D236" s="93" t="str">
        <f>IF(INPUT_Du_lieu_nhan_vien!C237="","",INPUT_Du_lieu_nhan_vien!C237)</f>
        <v>Minh</v>
      </c>
      <c r="E236" s="94" t="str">
        <f>IF(INPUT_Du_lieu_nhan_vien!D237="","",INPUT_Du_lieu_nhan_vien!D237)</f>
        <v>Nam</v>
      </c>
      <c r="F236" s="95">
        <f>IF(INPUT_Du_lieu_nhan_vien!E237="","",INPUT_Du_lieu_nhan_vien!E237)</f>
        <v>32325</v>
      </c>
      <c r="G236" s="96">
        <f t="shared" si="21"/>
        <v>7</v>
      </c>
      <c r="H236" s="96">
        <f t="shared" si="22"/>
        <v>1988</v>
      </c>
      <c r="I236" s="96" t="str">
        <f>IF(INPUT_Du_lieu_nhan_vien!G237="","",INPUT_Du_lieu_nhan_vien!G237)</f>
        <v xml:space="preserve">Hà Nội </v>
      </c>
      <c r="J236" s="97" t="str">
        <f>IF(INPUT_Du_lieu_nhan_vien!H237="","",INPUT_Du_lieu_nhan_vien!H237)</f>
        <v>012544822</v>
      </c>
      <c r="K236" s="95">
        <f>IF(INPUT_Du_lieu_nhan_vien!I237="","",INPUT_Du_lieu_nhan_vien!I237)</f>
        <v>39675</v>
      </c>
      <c r="L236" s="96">
        <f t="shared" si="23"/>
        <v>8</v>
      </c>
      <c r="M236" s="96" t="str">
        <f>IF(INPUT_Du_lieu_nhan_vien!J237="","",INPUT_Du_lieu_nhan_vien!J237)</f>
        <v>Hà Nội</v>
      </c>
      <c r="N236" s="94" t="str">
        <f>IF(INPUT_Du_lieu_nhan_vien!O237="","",INPUT_Du_lieu_nhan_vien!O237)</f>
        <v>minhhh@topica.edu.vn</v>
      </c>
      <c r="O236" s="96" t="str">
        <f>IF(INPUT_Du_lieu_nhan_vien!S237="","",INPUT_Du_lieu_nhan_vien!S237)</f>
        <v xml:space="preserve">50h4, Tt Nguyễn Công Trứ, Phố Huế, Hai Bà Trưng, Hà Nội </v>
      </c>
      <c r="P236" s="94" t="str">
        <f>IF(INPUT_Du_lieu_nhan_vien!P237="","",INPUT_Du_lieu_nhan_vien!P237)</f>
        <v/>
      </c>
      <c r="Q236" s="97" t="str">
        <f>IF(INPUT_Du_lieu_nhan_vien!Q237="","",INPUT_Du_lieu_nhan_vien!Q237)</f>
        <v>0904 726 289</v>
      </c>
      <c r="R236" s="96" t="str">
        <f>IF(INPUT_Du_lieu_nhan_vien!U237="","",INPUT_Du_lieu_nhan_vien!U237)</f>
        <v/>
      </c>
      <c r="S236" s="96" t="str">
        <f>IF(INPUT_Du_lieu_nhan_vien!W237="","",INPUT_Du_lieu_nhan_vien!W237)</f>
        <v/>
      </c>
      <c r="T236" s="97" t="str">
        <f>IF(INPUT_Du_lieu_nhan_vien!L237="","",INPUT_Du_lieu_nhan_vien!L237)</f>
        <v>Viện ĐH Mở Hà Nội</v>
      </c>
      <c r="U236" s="94" t="str">
        <f>IF(INPUT_Du_lieu_nhan_vien!K237="","",INPUT_Du_lieu_nhan_vien!K237)</f>
        <v>Đại học</v>
      </c>
      <c r="V236" s="97" t="str">
        <f>IF(INPUT_Du_lieu_nhan_vien!M237="","",INPUT_Du_lieu_nhan_vien!M237)</f>
        <v/>
      </c>
      <c r="Y236" s="95">
        <f>IF(INPUT_Du_lieu_nhan_vien!AH237="","",INPUT_Du_lieu_nhan_vien!AH237)</f>
        <v>40299</v>
      </c>
      <c r="Z236" s="96">
        <f t="shared" si="24"/>
        <v>5</v>
      </c>
      <c r="AA236" s="96">
        <f t="shared" si="25"/>
        <v>2010</v>
      </c>
      <c r="AB236" s="95">
        <f>IF(INPUT_Du_lieu_nhan_vien!AM237="","",INPUT_Du_lieu_nhan_vien!AM237)</f>
        <v>40664</v>
      </c>
      <c r="AC236" s="96">
        <f t="shared" si="26"/>
        <v>5</v>
      </c>
      <c r="AD236" s="96">
        <f t="shared" si="27"/>
        <v>2011</v>
      </c>
      <c r="AE236" s="96" t="str">
        <f>IF(INPUT_Du_lieu_nhan_vien!AJ237="","",INPUT_Du_lieu_nhan_vien!AJ237)</f>
        <v>Nghỉ việc</v>
      </c>
    </row>
    <row r="237" spans="1:31" ht="18.75" customHeight="1" x14ac:dyDescent="0.2">
      <c r="A237" s="91">
        <v>236</v>
      </c>
      <c r="B237" s="92">
        <f>INPUT_Du_lieu_nhan_vien!A238</f>
        <v>20213</v>
      </c>
      <c r="C237" s="93" t="str">
        <f>IF(INPUT_Du_lieu_nhan_vien!B238="","",INPUT_Du_lieu_nhan_vien!B238)</f>
        <v>Đinh Thị Mai</v>
      </c>
      <c r="D237" s="93" t="str">
        <f>IF(INPUT_Du_lieu_nhan_vien!C238="","",INPUT_Du_lieu_nhan_vien!C238)</f>
        <v>Anh</v>
      </c>
      <c r="E237" s="94" t="str">
        <f>IF(INPUT_Du_lieu_nhan_vien!D238="","",INPUT_Du_lieu_nhan_vien!D238)</f>
        <v>Nữ</v>
      </c>
      <c r="F237" s="95">
        <f>IF(INPUT_Du_lieu_nhan_vien!E238="","",INPUT_Du_lieu_nhan_vien!E238)</f>
        <v>31128</v>
      </c>
      <c r="G237" s="96">
        <f t="shared" si="21"/>
        <v>3</v>
      </c>
      <c r="H237" s="96">
        <f t="shared" si="22"/>
        <v>1985</v>
      </c>
      <c r="I237" s="96" t="str">
        <f>IF(INPUT_Du_lieu_nhan_vien!G238="","",INPUT_Du_lieu_nhan_vien!G238)</f>
        <v>Nam Định</v>
      </c>
      <c r="J237" s="97" t="str">
        <f>IF(INPUT_Du_lieu_nhan_vien!H238="","",INPUT_Du_lieu_nhan_vien!H238)</f>
        <v>162731802</v>
      </c>
      <c r="K237" s="95">
        <f>IF(INPUT_Du_lieu_nhan_vien!I238="","",INPUT_Du_lieu_nhan_vien!I238)</f>
        <v>37323</v>
      </c>
      <c r="L237" s="96">
        <f t="shared" si="23"/>
        <v>3</v>
      </c>
      <c r="M237" s="96" t="str">
        <f>IF(INPUT_Du_lieu_nhan_vien!J238="","",INPUT_Du_lieu_nhan_vien!J238)</f>
        <v>Nam Định</v>
      </c>
      <c r="N237" s="94" t="str">
        <f>IF(INPUT_Du_lieu_nhan_vien!O238="","",INPUT_Du_lieu_nhan_vien!O238)</f>
        <v>anhdtm@topica.edu.vn</v>
      </c>
      <c r="O237" s="96" t="str">
        <f>IF(INPUT_Du_lieu_nhan_vien!S238="","",INPUT_Du_lieu_nhan_vien!S238)</f>
        <v>Khu 4b Thị Trấn Ngô Đồng, Giao Thủy, Nam Định</v>
      </c>
      <c r="P237" s="94" t="str">
        <f>IF(INPUT_Du_lieu_nhan_vien!P238="","",INPUT_Du_lieu_nhan_vien!P238)</f>
        <v/>
      </c>
      <c r="Q237" s="97" t="str">
        <f>IF(INPUT_Du_lieu_nhan_vien!Q238="","",INPUT_Du_lieu_nhan_vien!Q238)</f>
        <v>0987 894 045</v>
      </c>
      <c r="R237" s="96" t="str">
        <f>IF(INPUT_Du_lieu_nhan_vien!U238="","",INPUT_Du_lieu_nhan_vien!U238)</f>
        <v>Chồng: Võ Văn Tuyển</v>
      </c>
      <c r="S237" s="96" t="str">
        <f>IF(INPUT_Du_lieu_nhan_vien!W238="","",INPUT_Du_lieu_nhan_vien!W238)</f>
        <v>0918 763 828</v>
      </c>
      <c r="T237" s="97" t="str">
        <f>IF(INPUT_Du_lieu_nhan_vien!L238="","",INPUT_Du_lieu_nhan_vien!L238)</f>
        <v>ĐH Thương Mại</v>
      </c>
      <c r="U237" s="94" t="str">
        <f>IF(INPUT_Du_lieu_nhan_vien!K238="","",INPUT_Du_lieu_nhan_vien!K238)</f>
        <v>ĐH</v>
      </c>
      <c r="V237" s="97">
        <f>IF(INPUT_Du_lieu_nhan_vien!M238="","",INPUT_Du_lieu_nhan_vien!M238)</f>
        <v>0</v>
      </c>
      <c r="Y237" s="95">
        <f>IF(INPUT_Du_lieu_nhan_vien!AH238="","",INPUT_Du_lieu_nhan_vien!AH238)</f>
        <v>40375</v>
      </c>
      <c r="Z237" s="96">
        <f t="shared" si="24"/>
        <v>7</v>
      </c>
      <c r="AA237" s="96">
        <f t="shared" si="25"/>
        <v>2010</v>
      </c>
      <c r="AB237" s="95">
        <f>IF(INPUT_Du_lieu_nhan_vien!AM238="","",INPUT_Du_lieu_nhan_vien!AM238)</f>
        <v>40647</v>
      </c>
      <c r="AC237" s="96">
        <f t="shared" si="26"/>
        <v>4</v>
      </c>
      <c r="AD237" s="96">
        <f t="shared" si="27"/>
        <v>2011</v>
      </c>
      <c r="AE237" s="96" t="str">
        <f>IF(INPUT_Du_lieu_nhan_vien!AJ238="","",INPUT_Du_lieu_nhan_vien!AJ238)</f>
        <v>Nghỉ việc</v>
      </c>
    </row>
    <row r="238" spans="1:31" ht="18.75" customHeight="1" x14ac:dyDescent="0.2">
      <c r="A238" s="91">
        <v>237</v>
      </c>
      <c r="B238" s="92">
        <f>INPUT_Du_lieu_nhan_vien!A239</f>
        <v>20214</v>
      </c>
      <c r="C238" s="93" t="str">
        <f>IF(INPUT_Du_lieu_nhan_vien!B239="","",INPUT_Du_lieu_nhan_vien!B239)</f>
        <v>Đặng Thu</v>
      </c>
      <c r="D238" s="93" t="str">
        <f>IF(INPUT_Du_lieu_nhan_vien!C239="","",INPUT_Du_lieu_nhan_vien!C239)</f>
        <v>Hường</v>
      </c>
      <c r="E238" s="94" t="str">
        <f>IF(INPUT_Du_lieu_nhan_vien!D239="","",INPUT_Du_lieu_nhan_vien!D239)</f>
        <v>Nữ</v>
      </c>
      <c r="F238" s="95" t="str">
        <f>IF(INPUT_Du_lieu_nhan_vien!E239="","",INPUT_Du_lieu_nhan_vien!E239)</f>
        <v/>
      </c>
      <c r="G238" s="96" t="str">
        <f t="shared" si="21"/>
        <v/>
      </c>
      <c r="H238" s="96" t="str">
        <f t="shared" si="22"/>
        <v/>
      </c>
      <c r="I238" s="96" t="str">
        <f>IF(INPUT_Du_lieu_nhan_vien!G239="","",INPUT_Du_lieu_nhan_vien!G239)</f>
        <v xml:space="preserve"> </v>
      </c>
      <c r="J238" s="97" t="str">
        <f>IF(INPUT_Du_lieu_nhan_vien!H239="","",INPUT_Du_lieu_nhan_vien!H239)</f>
        <v/>
      </c>
      <c r="K238" s="95" t="str">
        <f>IF(INPUT_Du_lieu_nhan_vien!I239="","",INPUT_Du_lieu_nhan_vien!I239)</f>
        <v/>
      </c>
      <c r="L238" s="96" t="str">
        <f t="shared" si="23"/>
        <v/>
      </c>
      <c r="M238" s="96" t="str">
        <f>IF(INPUT_Du_lieu_nhan_vien!J239="","",INPUT_Du_lieu_nhan_vien!J239)</f>
        <v/>
      </c>
      <c r="N238" s="94" t="str">
        <f>IF(INPUT_Du_lieu_nhan_vien!O239="","",INPUT_Du_lieu_nhan_vien!O239)</f>
        <v/>
      </c>
      <c r="O238" s="96" t="str">
        <f>IF(INPUT_Du_lieu_nhan_vien!S239="","",INPUT_Du_lieu_nhan_vien!S239)</f>
        <v xml:space="preserve"> </v>
      </c>
      <c r="P238" s="94" t="str">
        <f>IF(INPUT_Du_lieu_nhan_vien!P239="","",INPUT_Du_lieu_nhan_vien!P239)</f>
        <v/>
      </c>
      <c r="Q238" s="97" t="str">
        <f>IF(INPUT_Du_lieu_nhan_vien!Q239="","",INPUT_Du_lieu_nhan_vien!Q239)</f>
        <v/>
      </c>
      <c r="R238" s="96" t="str">
        <f>IF(INPUT_Du_lieu_nhan_vien!U239="","",INPUT_Du_lieu_nhan_vien!U239)</f>
        <v/>
      </c>
      <c r="S238" s="96" t="str">
        <f>IF(INPUT_Du_lieu_nhan_vien!W239="","",INPUT_Du_lieu_nhan_vien!W239)</f>
        <v/>
      </c>
      <c r="T238" s="97" t="str">
        <f>IF(INPUT_Du_lieu_nhan_vien!L239="","",INPUT_Du_lieu_nhan_vien!L239)</f>
        <v/>
      </c>
      <c r="U238" s="94" t="str">
        <f>IF(INPUT_Du_lieu_nhan_vien!K239="","",INPUT_Du_lieu_nhan_vien!K239)</f>
        <v>Đại học</v>
      </c>
      <c r="V238" s="97" t="str">
        <f>IF(INPUT_Du_lieu_nhan_vien!M239="","",INPUT_Du_lieu_nhan_vien!M239)</f>
        <v/>
      </c>
      <c r="Y238" s="95" t="str">
        <f>IF(INPUT_Du_lieu_nhan_vien!AH239="","",INPUT_Du_lieu_nhan_vien!AH239)</f>
        <v/>
      </c>
      <c r="Z238" s="96" t="str">
        <f t="shared" si="24"/>
        <v/>
      </c>
      <c r="AA238" s="96" t="str">
        <f t="shared" si="25"/>
        <v/>
      </c>
      <c r="AB238" s="95" t="str">
        <f>IF(INPUT_Du_lieu_nhan_vien!AM239="","",INPUT_Du_lieu_nhan_vien!AM239)</f>
        <v/>
      </c>
      <c r="AC238" s="96" t="str">
        <f t="shared" si="26"/>
        <v/>
      </c>
      <c r="AD238" s="96" t="str">
        <f t="shared" si="27"/>
        <v/>
      </c>
      <c r="AE238" s="96" t="str">
        <f>IF(INPUT_Du_lieu_nhan_vien!AJ239="","",INPUT_Du_lieu_nhan_vien!AJ239)</f>
        <v>Nghỉ việc</v>
      </c>
    </row>
    <row r="239" spans="1:31" ht="18.75" customHeight="1" x14ac:dyDescent="0.2">
      <c r="A239" s="91">
        <v>238</v>
      </c>
      <c r="B239" s="92">
        <f>INPUT_Du_lieu_nhan_vien!A240</f>
        <v>20215</v>
      </c>
      <c r="C239" s="93" t="str">
        <f>IF(INPUT_Du_lieu_nhan_vien!B240="","",INPUT_Du_lieu_nhan_vien!B240)</f>
        <v>Nguyễn Thị</v>
      </c>
      <c r="D239" s="93" t="str">
        <f>IF(INPUT_Du_lieu_nhan_vien!C240="","",INPUT_Du_lieu_nhan_vien!C240)</f>
        <v>Quỳnh</v>
      </c>
      <c r="E239" s="94" t="str">
        <f>IF(INPUT_Du_lieu_nhan_vien!D240="","",INPUT_Du_lieu_nhan_vien!D240)</f>
        <v>Nữ</v>
      </c>
      <c r="F239" s="95">
        <f>IF(INPUT_Du_lieu_nhan_vien!E240="","",INPUT_Du_lieu_nhan_vien!E240)</f>
        <v>31396</v>
      </c>
      <c r="G239" s="96">
        <f t="shared" si="21"/>
        <v>12</v>
      </c>
      <c r="H239" s="96">
        <f t="shared" si="22"/>
        <v>1985</v>
      </c>
      <c r="I239" s="96" t="str">
        <f>IF(INPUT_Du_lieu_nhan_vien!G240="","",INPUT_Du_lieu_nhan_vien!G240)</f>
        <v>Phú Thọ</v>
      </c>
      <c r="J239" s="97" t="str">
        <f>IF(INPUT_Du_lieu_nhan_vien!H240="","",INPUT_Du_lieu_nhan_vien!H240)</f>
        <v>131537432</v>
      </c>
      <c r="K239" s="95">
        <f>IF(INPUT_Du_lieu_nhan_vien!I240="","",INPUT_Du_lieu_nhan_vien!I240)</f>
        <v>36731</v>
      </c>
      <c r="L239" s="96">
        <f t="shared" si="23"/>
        <v>7</v>
      </c>
      <c r="M239" s="96" t="str">
        <f>IF(INPUT_Du_lieu_nhan_vien!J240="","",INPUT_Du_lieu_nhan_vien!J240)</f>
        <v>Phú Thọ</v>
      </c>
      <c r="N239" s="94" t="str">
        <f>IF(INPUT_Du_lieu_nhan_vien!O240="","",INPUT_Du_lieu_nhan_vien!O240)</f>
        <v>quynhnt@topica.edu.vn</v>
      </c>
      <c r="O239" s="96" t="str">
        <f>IF(INPUT_Du_lieu_nhan_vien!S240="","",INPUT_Du_lieu_nhan_vien!S240)</f>
        <v>Viĩnh Lợi, Lâm Thao, Phú Thọ</v>
      </c>
      <c r="P239" s="94" t="str">
        <f>IF(INPUT_Du_lieu_nhan_vien!P240="","",INPUT_Du_lieu_nhan_vien!P240)</f>
        <v/>
      </c>
      <c r="Q239" s="97" t="str">
        <f>IF(INPUT_Du_lieu_nhan_vien!Q240="","",INPUT_Du_lieu_nhan_vien!Q240)</f>
        <v>0976 053 585</v>
      </c>
      <c r="R239" s="96" t="str">
        <f>IF(INPUT_Du_lieu_nhan_vien!U240="","",INPUT_Du_lieu_nhan_vien!U240)</f>
        <v>Mẹ: Nguyễn Thị Cảnh</v>
      </c>
      <c r="S239" s="96" t="str">
        <f>IF(INPUT_Du_lieu_nhan_vien!W240="","",INPUT_Du_lieu_nhan_vien!W240)</f>
        <v>01647 530 699</v>
      </c>
      <c r="T239" s="97" t="str">
        <f>IF(INPUT_Du_lieu_nhan_vien!L240="","",INPUT_Du_lieu_nhan_vien!L240)</f>
        <v>ĐH Sp Hà Nội I</v>
      </c>
      <c r="U239" s="94" t="str">
        <f>IF(INPUT_Du_lieu_nhan_vien!K240="","",INPUT_Du_lieu_nhan_vien!K240)</f>
        <v>ĐH</v>
      </c>
      <c r="V239" s="97">
        <f>IF(INPUT_Du_lieu_nhan_vien!M240="","",INPUT_Du_lieu_nhan_vien!M240)</f>
        <v>0</v>
      </c>
      <c r="Y239" s="95">
        <f>IF(INPUT_Du_lieu_nhan_vien!AH240="","",INPUT_Du_lieu_nhan_vien!AH240)</f>
        <v>40389</v>
      </c>
      <c r="Z239" s="96">
        <f t="shared" si="24"/>
        <v>7</v>
      </c>
      <c r="AA239" s="96">
        <f t="shared" si="25"/>
        <v>2010</v>
      </c>
      <c r="AB239" s="95">
        <f>IF(INPUT_Du_lieu_nhan_vien!AM240="","",INPUT_Du_lieu_nhan_vien!AM240)</f>
        <v>40918</v>
      </c>
      <c r="AC239" s="96">
        <f t="shared" si="26"/>
        <v>1</v>
      </c>
      <c r="AD239" s="96">
        <f t="shared" si="27"/>
        <v>2012</v>
      </c>
      <c r="AE239" s="96" t="str">
        <f>IF(INPUT_Du_lieu_nhan_vien!AJ240="","",INPUT_Du_lieu_nhan_vien!AJ240)</f>
        <v>Nghỉ việc</v>
      </c>
    </row>
    <row r="240" spans="1:31" ht="18.75" customHeight="1" x14ac:dyDescent="0.2">
      <c r="A240" s="91">
        <v>239</v>
      </c>
      <c r="B240" s="92">
        <f>INPUT_Du_lieu_nhan_vien!A241</f>
        <v>20216</v>
      </c>
      <c r="C240" s="93" t="str">
        <f>IF(INPUT_Du_lieu_nhan_vien!B241="","",INPUT_Du_lieu_nhan_vien!B241)</f>
        <v>Võ Nguyên</v>
      </c>
      <c r="D240" s="93" t="str">
        <f>IF(INPUT_Du_lieu_nhan_vien!C241="","",INPUT_Du_lieu_nhan_vien!C241)</f>
        <v>Vũ</v>
      </c>
      <c r="E240" s="94" t="str">
        <f>IF(INPUT_Du_lieu_nhan_vien!D241="","",INPUT_Du_lieu_nhan_vien!D241)</f>
        <v>Nam</v>
      </c>
      <c r="F240" s="95">
        <f>IF(INPUT_Du_lieu_nhan_vien!E241="","",INPUT_Du_lieu_nhan_vien!E241)</f>
        <v>31152</v>
      </c>
      <c r="G240" s="96">
        <f t="shared" si="21"/>
        <v>4</v>
      </c>
      <c r="H240" s="96">
        <f t="shared" si="22"/>
        <v>1985</v>
      </c>
      <c r="I240" s="96" t="str">
        <f>IF(INPUT_Du_lieu_nhan_vien!G241="","",INPUT_Du_lieu_nhan_vien!G241)</f>
        <v xml:space="preserve">Long An </v>
      </c>
      <c r="J240" s="97" t="str">
        <f>IF(INPUT_Du_lieu_nhan_vien!H241="","",INPUT_Du_lieu_nhan_vien!H241)</f>
        <v>301154605</v>
      </c>
      <c r="K240" s="95">
        <f>IF(INPUT_Du_lieu_nhan_vien!I241="","",INPUT_Du_lieu_nhan_vien!I241)</f>
        <v>36768</v>
      </c>
      <c r="L240" s="96">
        <f t="shared" si="23"/>
        <v>8</v>
      </c>
      <c r="M240" s="96" t="str">
        <f>IF(INPUT_Du_lieu_nhan_vien!J241="","",INPUT_Du_lieu_nhan_vien!J241)</f>
        <v>CA Long an</v>
      </c>
      <c r="N240" s="94" t="str">
        <f>IF(INPUT_Du_lieu_nhan_vien!O241="","",INPUT_Du_lieu_nhan_vien!O241)</f>
        <v>vuvn@topica.edu.vn</v>
      </c>
      <c r="O240" s="96" t="str">
        <f>IF(INPUT_Du_lieu_nhan_vien!S241="","",INPUT_Du_lieu_nhan_vien!S241)</f>
        <v xml:space="preserve">A2/28 Ấp Vàm Kinh, Xã Bình An, huyện Thủ Thừa, Tỉnh Long An </v>
      </c>
      <c r="P240" s="94" t="str">
        <f>IF(INPUT_Du_lieu_nhan_vien!P241="","",INPUT_Du_lieu_nhan_vien!P241)</f>
        <v/>
      </c>
      <c r="Q240" s="97" t="str">
        <f>IF(INPUT_Du_lieu_nhan_vien!Q241="","",INPUT_Du_lieu_nhan_vien!Q241)</f>
        <v>01211 133 848</v>
      </c>
      <c r="R240" s="96" t="str">
        <f>IF(INPUT_Du_lieu_nhan_vien!U241="","",INPUT_Du_lieu_nhan_vien!U241)</f>
        <v/>
      </c>
      <c r="S240" s="96" t="str">
        <f>IF(INPUT_Du_lieu_nhan_vien!W241="","",INPUT_Du_lieu_nhan_vien!W241)</f>
        <v/>
      </c>
      <c r="T240" s="97" t="str">
        <f>IF(INPUT_Du_lieu_nhan_vien!L241="","",INPUT_Du_lieu_nhan_vien!L241)</f>
        <v>ĐH Kinh Tế TP.HCM</v>
      </c>
      <c r="U240" s="94" t="str">
        <f>IF(INPUT_Du_lieu_nhan_vien!K241="","",INPUT_Du_lieu_nhan_vien!K241)</f>
        <v>Đại học</v>
      </c>
      <c r="V240" s="97" t="str">
        <f>IF(INPUT_Du_lieu_nhan_vien!M241="","",INPUT_Du_lieu_nhan_vien!M241)</f>
        <v/>
      </c>
      <c r="Y240" s="95">
        <f>IF(INPUT_Du_lieu_nhan_vien!AH241="","",INPUT_Du_lieu_nhan_vien!AH241)</f>
        <v>40343</v>
      </c>
      <c r="Z240" s="96">
        <f t="shared" si="24"/>
        <v>6</v>
      </c>
      <c r="AA240" s="96">
        <f t="shared" si="25"/>
        <v>2010</v>
      </c>
      <c r="AB240" s="95" t="str">
        <f>IF(INPUT_Du_lieu_nhan_vien!AM241="","",INPUT_Du_lieu_nhan_vien!AM241)</f>
        <v/>
      </c>
      <c r="AC240" s="96" t="str">
        <f t="shared" si="26"/>
        <v/>
      </c>
      <c r="AD240" s="96" t="str">
        <f t="shared" si="27"/>
        <v/>
      </c>
      <c r="AE240" s="96" t="str">
        <f>IF(INPUT_Du_lieu_nhan_vien!AJ241="","",INPUT_Du_lieu_nhan_vien!AJ241)</f>
        <v>Nghỉ việc</v>
      </c>
    </row>
    <row r="241" spans="1:31" ht="18.75" customHeight="1" x14ac:dyDescent="0.2">
      <c r="A241" s="91">
        <v>240</v>
      </c>
      <c r="B241" s="92">
        <f>INPUT_Du_lieu_nhan_vien!A242</f>
        <v>20217</v>
      </c>
      <c r="C241" s="93" t="str">
        <f>IF(INPUT_Du_lieu_nhan_vien!B242="","",INPUT_Du_lieu_nhan_vien!B242)</f>
        <v>Vũ Thị</v>
      </c>
      <c r="D241" s="93" t="str">
        <f>IF(INPUT_Du_lieu_nhan_vien!C242="","",INPUT_Du_lieu_nhan_vien!C242)</f>
        <v>Hiệp</v>
      </c>
      <c r="E241" s="94" t="str">
        <f>IF(INPUT_Du_lieu_nhan_vien!D242="","",INPUT_Du_lieu_nhan_vien!D242)</f>
        <v>Nữ</v>
      </c>
      <c r="F241" s="95">
        <f>IF(INPUT_Du_lieu_nhan_vien!E242="","",INPUT_Du_lieu_nhan_vien!E242)</f>
        <v>30695</v>
      </c>
      <c r="G241" s="96">
        <f t="shared" si="21"/>
        <v>1</v>
      </c>
      <c r="H241" s="96">
        <f t="shared" si="22"/>
        <v>1984</v>
      </c>
      <c r="I241" s="96" t="str">
        <f>IF(INPUT_Du_lieu_nhan_vien!G242="","",INPUT_Du_lieu_nhan_vien!G242)</f>
        <v>Ninh Bình</v>
      </c>
      <c r="J241" s="97" t="str">
        <f>IF(INPUT_Du_lieu_nhan_vien!H242="","",INPUT_Du_lieu_nhan_vien!H242)</f>
        <v>164194575</v>
      </c>
      <c r="K241" s="95">
        <f>IF(INPUT_Du_lieu_nhan_vien!I242="","",INPUT_Du_lieu_nhan_vien!I242)</f>
        <v>37352</v>
      </c>
      <c r="L241" s="96">
        <f t="shared" si="23"/>
        <v>4</v>
      </c>
      <c r="M241" s="96" t="str">
        <f>IF(INPUT_Du_lieu_nhan_vien!J242="","",INPUT_Du_lieu_nhan_vien!J242)</f>
        <v>Ninh Bình</v>
      </c>
      <c r="N241" s="94" t="str">
        <f>IF(INPUT_Du_lieu_nhan_vien!O242="","",INPUT_Du_lieu_nhan_vien!O242)</f>
        <v>hiepvt@topica.edu.vn</v>
      </c>
      <c r="O241" s="96" t="str">
        <f>IF(INPUT_Du_lieu_nhan_vien!S242="","",INPUT_Du_lieu_nhan_vien!S242)</f>
        <v>Gia Lập, Gia Viễn, Ninh Bình</v>
      </c>
      <c r="P241" s="94" t="str">
        <f>IF(INPUT_Du_lieu_nhan_vien!P242="","",INPUT_Du_lieu_nhan_vien!P242)</f>
        <v/>
      </c>
      <c r="Q241" s="97" t="str">
        <f>IF(INPUT_Du_lieu_nhan_vien!Q242="","",INPUT_Du_lieu_nhan_vien!Q242)</f>
        <v>0904 149 877</v>
      </c>
      <c r="R241" s="96" t="str">
        <f>IF(INPUT_Du_lieu_nhan_vien!U242="","",INPUT_Du_lieu_nhan_vien!U242)</f>
        <v>Em: Vũ Thị Huyền</v>
      </c>
      <c r="S241" s="96" t="str">
        <f>IF(INPUT_Du_lieu_nhan_vien!W242="","",INPUT_Du_lieu_nhan_vien!W242)</f>
        <v>0986 195 032</v>
      </c>
      <c r="T241" s="97" t="str">
        <f>IF(INPUT_Du_lieu_nhan_vien!L242="","",INPUT_Du_lieu_nhan_vien!L242)</f>
        <v>ĐH Mở Tp HCM</v>
      </c>
      <c r="U241" s="94" t="str">
        <f>IF(INPUT_Du_lieu_nhan_vien!K242="","",INPUT_Du_lieu_nhan_vien!K242)</f>
        <v>ĐH</v>
      </c>
      <c r="V241" s="97">
        <f>IF(INPUT_Du_lieu_nhan_vien!M242="","",INPUT_Du_lieu_nhan_vien!M242)</f>
        <v>0</v>
      </c>
      <c r="Y241" s="95">
        <f>IF(INPUT_Du_lieu_nhan_vien!AH242="","",INPUT_Du_lieu_nhan_vien!AH242)</f>
        <v>40372</v>
      </c>
      <c r="Z241" s="96">
        <f t="shared" si="24"/>
        <v>7</v>
      </c>
      <c r="AA241" s="96">
        <f t="shared" si="25"/>
        <v>2010</v>
      </c>
      <c r="AB241" s="95">
        <f>IF(INPUT_Du_lieu_nhan_vien!AM242="","",INPUT_Du_lieu_nhan_vien!AM242)</f>
        <v>41153</v>
      </c>
      <c r="AC241" s="96">
        <f t="shared" si="26"/>
        <v>9</v>
      </c>
      <c r="AD241" s="96">
        <f t="shared" si="27"/>
        <v>2012</v>
      </c>
      <c r="AE241" s="96" t="str">
        <f>IF(INPUT_Du_lieu_nhan_vien!AJ242="","",INPUT_Du_lieu_nhan_vien!AJ242)</f>
        <v>Nghỉ việc</v>
      </c>
    </row>
    <row r="242" spans="1:31" ht="18.75" customHeight="1" x14ac:dyDescent="0.2">
      <c r="A242" s="91">
        <v>241</v>
      </c>
      <c r="B242" s="92">
        <f>INPUT_Du_lieu_nhan_vien!A243</f>
        <v>20218</v>
      </c>
      <c r="C242" s="93" t="str">
        <f>IF(INPUT_Du_lieu_nhan_vien!B243="","",INPUT_Du_lieu_nhan_vien!B243)</f>
        <v>Phan Thị Diễm</v>
      </c>
      <c r="D242" s="93" t="str">
        <f>IF(INPUT_Du_lieu_nhan_vien!C243="","",INPUT_Du_lieu_nhan_vien!C243)</f>
        <v>Trinh</v>
      </c>
      <c r="E242" s="94" t="str">
        <f>IF(INPUT_Du_lieu_nhan_vien!D243="","",INPUT_Du_lieu_nhan_vien!D243)</f>
        <v>Nữ</v>
      </c>
      <c r="F242" s="95">
        <f>IF(INPUT_Du_lieu_nhan_vien!E243="","",INPUT_Du_lieu_nhan_vien!E243)</f>
        <v>31480</v>
      </c>
      <c r="G242" s="96">
        <f t="shared" si="21"/>
        <v>3</v>
      </c>
      <c r="H242" s="96">
        <f t="shared" si="22"/>
        <v>1986</v>
      </c>
      <c r="I242" s="96" t="str">
        <f>IF(INPUT_Du_lieu_nhan_vien!G243="","",INPUT_Du_lieu_nhan_vien!G243)</f>
        <v>Long An</v>
      </c>
      <c r="J242" s="97" t="str">
        <f>IF(INPUT_Du_lieu_nhan_vien!H243="","",INPUT_Du_lieu_nhan_vien!H243)</f>
        <v>301229270</v>
      </c>
      <c r="K242" s="95">
        <f>IF(INPUT_Du_lieu_nhan_vien!I243="","",INPUT_Du_lieu_nhan_vien!I243)</f>
        <v>37525</v>
      </c>
      <c r="L242" s="96">
        <f t="shared" si="23"/>
        <v>9</v>
      </c>
      <c r="M242" s="96" t="str">
        <f>IF(INPUT_Du_lieu_nhan_vien!J243="","",INPUT_Du_lieu_nhan_vien!J243)</f>
        <v>Long An</v>
      </c>
      <c r="N242" s="94" t="str">
        <f>IF(INPUT_Du_lieu_nhan_vien!O243="","",INPUT_Du_lieu_nhan_vien!O243)</f>
        <v>trinhptd@topica.edu.vn</v>
      </c>
      <c r="O242" s="96" t="str">
        <f>IF(INPUT_Du_lieu_nhan_vien!S243="","",INPUT_Du_lieu_nhan_vien!S243)</f>
        <v>488 Quốc Lộ 1a, Khu Phố Thọ Cang, Phường 5, Thành Phố Tân An, Long An</v>
      </c>
      <c r="P242" s="94" t="str">
        <f>IF(INPUT_Du_lieu_nhan_vien!P243="","",INPUT_Du_lieu_nhan_vien!P243)</f>
        <v/>
      </c>
      <c r="Q242" s="97" t="str">
        <f>IF(INPUT_Du_lieu_nhan_vien!Q243="","",INPUT_Du_lieu_nhan_vien!Q243)</f>
        <v>0984 533 557</v>
      </c>
      <c r="R242" s="96" t="str">
        <f>IF(INPUT_Du_lieu_nhan_vien!U243="","",INPUT_Du_lieu_nhan_vien!U243)</f>
        <v>Anh: Nguyễn Tiến Phúc</v>
      </c>
      <c r="S242" s="96" t="str">
        <f>IF(INPUT_Du_lieu_nhan_vien!W243="","",INPUT_Du_lieu_nhan_vien!W243)</f>
        <v>0937 084 420</v>
      </c>
      <c r="T242" s="97" t="str">
        <f>IF(INPUT_Du_lieu_nhan_vien!L243="","",INPUT_Du_lieu_nhan_vien!L243)</f>
        <v>ĐH Sư Phạm Công Nghệ HCM</v>
      </c>
      <c r="U242" s="94" t="str">
        <f>IF(INPUT_Du_lieu_nhan_vien!K243="","",INPUT_Du_lieu_nhan_vien!K243)</f>
        <v>ĐH</v>
      </c>
      <c r="V242" s="97">
        <f>IF(INPUT_Du_lieu_nhan_vien!M243="","",INPUT_Du_lieu_nhan_vien!M243)</f>
        <v>0</v>
      </c>
      <c r="Y242" s="95">
        <f>IF(INPUT_Du_lieu_nhan_vien!AH243="","",INPUT_Du_lieu_nhan_vien!AH243)</f>
        <v>40372</v>
      </c>
      <c r="Z242" s="96">
        <f t="shared" si="24"/>
        <v>7</v>
      </c>
      <c r="AA242" s="96">
        <f t="shared" si="25"/>
        <v>2010</v>
      </c>
      <c r="AB242" s="95" t="str">
        <f>IF(INPUT_Du_lieu_nhan_vien!AM243="","",INPUT_Du_lieu_nhan_vien!AM243)</f>
        <v/>
      </c>
      <c r="AC242" s="96" t="str">
        <f t="shared" si="26"/>
        <v/>
      </c>
      <c r="AD242" s="96" t="str">
        <f t="shared" si="27"/>
        <v/>
      </c>
      <c r="AE242" s="96" t="str">
        <f>IF(INPUT_Du_lieu_nhan_vien!AJ243="","",INPUT_Du_lieu_nhan_vien!AJ243)</f>
        <v>Nghỉ việc</v>
      </c>
    </row>
    <row r="243" spans="1:31" ht="18.75" customHeight="1" x14ac:dyDescent="0.2">
      <c r="A243" s="91">
        <v>242</v>
      </c>
      <c r="B243" s="92">
        <f>INPUT_Du_lieu_nhan_vien!A244</f>
        <v>20219</v>
      </c>
      <c r="C243" s="93" t="str">
        <f>IF(INPUT_Du_lieu_nhan_vien!B244="","",INPUT_Du_lieu_nhan_vien!B244)</f>
        <v>Phạm Thị Hiền</v>
      </c>
      <c r="D243" s="93" t="str">
        <f>IF(INPUT_Du_lieu_nhan_vien!C244="","",INPUT_Du_lieu_nhan_vien!C244)</f>
        <v>Trang</v>
      </c>
      <c r="E243" s="94" t="str">
        <f>IF(INPUT_Du_lieu_nhan_vien!D244="","",INPUT_Du_lieu_nhan_vien!D244)</f>
        <v>Nữ</v>
      </c>
      <c r="F243" s="95">
        <f>IF(INPUT_Du_lieu_nhan_vien!E244="","",INPUT_Du_lieu_nhan_vien!E244)</f>
        <v>29569</v>
      </c>
      <c r="G243" s="96">
        <f t="shared" si="21"/>
        <v>12</v>
      </c>
      <c r="H243" s="96">
        <f t="shared" si="22"/>
        <v>1980</v>
      </c>
      <c r="I243" s="96" t="str">
        <f>IF(INPUT_Du_lieu_nhan_vien!G244="","",INPUT_Du_lieu_nhan_vien!G244)</f>
        <v xml:space="preserve">Hà Nội </v>
      </c>
      <c r="J243" s="97" t="str">
        <f>IF(INPUT_Du_lieu_nhan_vien!H244="","",INPUT_Du_lieu_nhan_vien!H244)</f>
        <v>012036050</v>
      </c>
      <c r="K243" s="95">
        <f>IF(INPUT_Du_lieu_nhan_vien!I244="","",INPUT_Du_lieu_nhan_vien!I244)</f>
        <v>39205</v>
      </c>
      <c r="L243" s="96">
        <f t="shared" si="23"/>
        <v>5</v>
      </c>
      <c r="M243" s="96" t="str">
        <f>IF(INPUT_Du_lieu_nhan_vien!J244="","",INPUT_Du_lieu_nhan_vien!J244)</f>
        <v>CA Hà Nội</v>
      </c>
      <c r="N243" s="94" t="str">
        <f>IF(INPUT_Du_lieu_nhan_vien!O244="","",INPUT_Du_lieu_nhan_vien!O244)</f>
        <v/>
      </c>
      <c r="O243" s="96" t="str">
        <f>IF(INPUT_Du_lieu_nhan_vien!S244="","",INPUT_Du_lieu_nhan_vien!S244)</f>
        <v xml:space="preserve">P 412, B11 Tập Thể Thanh Xuân Bắc, Thanh Xuân, HN </v>
      </c>
      <c r="P243" s="94" t="str">
        <f>IF(INPUT_Du_lieu_nhan_vien!P244="","",INPUT_Du_lieu_nhan_vien!P244)</f>
        <v/>
      </c>
      <c r="Q243" s="97" t="str">
        <f>IF(INPUT_Du_lieu_nhan_vien!Q244="","",INPUT_Du_lieu_nhan_vien!Q244)</f>
        <v>0983 321 090</v>
      </c>
      <c r="R243" s="96" t="str">
        <f>IF(INPUT_Du_lieu_nhan_vien!U244="","",INPUT_Du_lieu_nhan_vien!U244)</f>
        <v/>
      </c>
      <c r="S243" s="96" t="str">
        <f>IF(INPUT_Du_lieu_nhan_vien!W244="","",INPUT_Du_lieu_nhan_vien!W244)</f>
        <v/>
      </c>
      <c r="T243" s="97" t="str">
        <f>IF(INPUT_Du_lieu_nhan_vien!L244="","",INPUT_Du_lieu_nhan_vien!L244)</f>
        <v>Viện ĐH Mở Hà Nội</v>
      </c>
      <c r="U243" s="94" t="str">
        <f>IF(INPUT_Du_lieu_nhan_vien!K244="","",INPUT_Du_lieu_nhan_vien!K244)</f>
        <v>Đại học</v>
      </c>
      <c r="V243" s="97" t="str">
        <f>IF(INPUT_Du_lieu_nhan_vien!M244="","",INPUT_Du_lieu_nhan_vien!M244)</f>
        <v/>
      </c>
      <c r="Y243" s="95" t="str">
        <f>IF(INPUT_Du_lieu_nhan_vien!AH244="","",INPUT_Du_lieu_nhan_vien!AH244)</f>
        <v/>
      </c>
      <c r="Z243" s="96" t="str">
        <f t="shared" si="24"/>
        <v/>
      </c>
      <c r="AA243" s="96" t="str">
        <f t="shared" si="25"/>
        <v/>
      </c>
      <c r="AB243" s="95" t="str">
        <f>IF(INPUT_Du_lieu_nhan_vien!AM244="","",INPUT_Du_lieu_nhan_vien!AM244)</f>
        <v/>
      </c>
      <c r="AC243" s="96" t="str">
        <f t="shared" si="26"/>
        <v/>
      </c>
      <c r="AD243" s="96" t="str">
        <f t="shared" si="27"/>
        <v/>
      </c>
      <c r="AE243" s="96" t="str">
        <f>IF(INPUT_Du_lieu_nhan_vien!AJ244="","",INPUT_Du_lieu_nhan_vien!AJ244)</f>
        <v>Nghỉ việc</v>
      </c>
    </row>
    <row r="244" spans="1:31" ht="18.75" customHeight="1" x14ac:dyDescent="0.2">
      <c r="A244" s="91">
        <v>243</v>
      </c>
      <c r="B244" s="92">
        <f>INPUT_Du_lieu_nhan_vien!A245</f>
        <v>20220</v>
      </c>
      <c r="C244" s="93" t="str">
        <f>IF(INPUT_Du_lieu_nhan_vien!B245="","",INPUT_Du_lieu_nhan_vien!B245)</f>
        <v>Phạm Thị Lan</v>
      </c>
      <c r="D244" s="93" t="str">
        <f>IF(INPUT_Du_lieu_nhan_vien!C245="","",INPUT_Du_lieu_nhan_vien!C245)</f>
        <v>Ngọc</v>
      </c>
      <c r="E244" s="94" t="str">
        <f>IF(INPUT_Du_lieu_nhan_vien!D245="","",INPUT_Du_lieu_nhan_vien!D245)</f>
        <v>Nữ</v>
      </c>
      <c r="F244" s="95">
        <f>IF(INPUT_Du_lieu_nhan_vien!E245="","",INPUT_Du_lieu_nhan_vien!E245)</f>
        <v>32102</v>
      </c>
      <c r="G244" s="96">
        <f t="shared" si="21"/>
        <v>11</v>
      </c>
      <c r="H244" s="96">
        <f t="shared" si="22"/>
        <v>1987</v>
      </c>
      <c r="I244" s="96" t="str">
        <f>IF(INPUT_Du_lieu_nhan_vien!G245="","",INPUT_Du_lieu_nhan_vien!G245)</f>
        <v xml:space="preserve">Long An </v>
      </c>
      <c r="J244" s="97" t="str">
        <f>IF(INPUT_Du_lieu_nhan_vien!H245="","",INPUT_Du_lieu_nhan_vien!H245)</f>
        <v>025117195</v>
      </c>
      <c r="K244" s="95">
        <f>IF(INPUT_Du_lieu_nhan_vien!I245="","",INPUT_Du_lieu_nhan_vien!I245)</f>
        <v>39970</v>
      </c>
      <c r="L244" s="96">
        <f t="shared" si="23"/>
        <v>6</v>
      </c>
      <c r="M244" s="96" t="str">
        <f>IF(INPUT_Du_lieu_nhan_vien!J245="","",INPUT_Du_lieu_nhan_vien!J245)</f>
        <v>HCM</v>
      </c>
      <c r="N244" s="94" t="str">
        <f>IF(INPUT_Du_lieu_nhan_vien!O245="","",INPUT_Du_lieu_nhan_vien!O245)</f>
        <v/>
      </c>
      <c r="O244" s="96" t="str">
        <f>IF(INPUT_Du_lieu_nhan_vien!S245="","",INPUT_Du_lieu_nhan_vien!S245)</f>
        <v xml:space="preserve">Số 52, đường số 6, khu phố 6, p Bình Chiểu, q Thủ Đức, Tp Hồ Chí Minh </v>
      </c>
      <c r="P244" s="94" t="str">
        <f>IF(INPUT_Du_lieu_nhan_vien!P245="","",INPUT_Du_lieu_nhan_vien!P245)</f>
        <v/>
      </c>
      <c r="Q244" s="97" t="str">
        <f>IF(INPUT_Du_lieu_nhan_vien!Q245="","",INPUT_Du_lieu_nhan_vien!Q245)</f>
        <v>0917 878 211</v>
      </c>
      <c r="R244" s="96" t="str">
        <f>IF(INPUT_Du_lieu_nhan_vien!U245="","",INPUT_Du_lieu_nhan_vien!U245)</f>
        <v/>
      </c>
      <c r="S244" s="96" t="str">
        <f>IF(INPUT_Du_lieu_nhan_vien!W245="","",INPUT_Du_lieu_nhan_vien!W245)</f>
        <v/>
      </c>
      <c r="T244" s="97" t="str">
        <f>IF(INPUT_Du_lieu_nhan_vien!L245="","",INPUT_Du_lieu_nhan_vien!L245)</f>
        <v>ĐH Sư Phạm HCM</v>
      </c>
      <c r="U244" s="94" t="str">
        <f>IF(INPUT_Du_lieu_nhan_vien!K245="","",INPUT_Du_lieu_nhan_vien!K245)</f>
        <v>Đại học</v>
      </c>
      <c r="V244" s="97" t="str">
        <f>IF(INPUT_Du_lieu_nhan_vien!M245="","",INPUT_Du_lieu_nhan_vien!M245)</f>
        <v/>
      </c>
      <c r="Y244" s="95" t="str">
        <f>IF(INPUT_Du_lieu_nhan_vien!AH245="","",INPUT_Du_lieu_nhan_vien!AH245)</f>
        <v/>
      </c>
      <c r="Z244" s="96" t="str">
        <f t="shared" si="24"/>
        <v/>
      </c>
      <c r="AA244" s="96" t="str">
        <f t="shared" si="25"/>
        <v/>
      </c>
      <c r="AB244" s="95" t="str">
        <f>IF(INPUT_Du_lieu_nhan_vien!AM245="","",INPUT_Du_lieu_nhan_vien!AM245)</f>
        <v/>
      </c>
      <c r="AC244" s="96" t="str">
        <f t="shared" si="26"/>
        <v/>
      </c>
      <c r="AD244" s="96" t="str">
        <f t="shared" si="27"/>
        <v/>
      </c>
      <c r="AE244" s="96" t="str">
        <f>IF(INPUT_Du_lieu_nhan_vien!AJ245="","",INPUT_Du_lieu_nhan_vien!AJ245)</f>
        <v>Nghỉ việc</v>
      </c>
    </row>
    <row r="245" spans="1:31" ht="18.75" customHeight="1" x14ac:dyDescent="0.2">
      <c r="A245" s="91">
        <v>244</v>
      </c>
      <c r="B245" s="92">
        <f>INPUT_Du_lieu_nhan_vien!A246</f>
        <v>20221</v>
      </c>
      <c r="C245" s="93" t="str">
        <f>IF(INPUT_Du_lieu_nhan_vien!B246="","",INPUT_Du_lieu_nhan_vien!B246)</f>
        <v>Nguyễn Thị</v>
      </c>
      <c r="D245" s="93" t="str">
        <f>IF(INPUT_Du_lieu_nhan_vien!C246="","",INPUT_Du_lieu_nhan_vien!C246)</f>
        <v>Thúy</v>
      </c>
      <c r="E245" s="94" t="str">
        <f>IF(INPUT_Du_lieu_nhan_vien!D246="","",INPUT_Du_lieu_nhan_vien!D246)</f>
        <v>Nữ</v>
      </c>
      <c r="F245" s="95">
        <f>IF(INPUT_Du_lieu_nhan_vien!E246="","",INPUT_Du_lieu_nhan_vien!E246)</f>
        <v>31422</v>
      </c>
      <c r="G245" s="96">
        <f t="shared" si="21"/>
        <v>1</v>
      </c>
      <c r="H245" s="96">
        <f t="shared" si="22"/>
        <v>1986</v>
      </c>
      <c r="I245" s="96" t="str">
        <f>IF(INPUT_Du_lieu_nhan_vien!G246="","",INPUT_Du_lieu_nhan_vien!G246)</f>
        <v xml:space="preserve">Hưng Yên </v>
      </c>
      <c r="J245" s="97" t="str">
        <f>IF(INPUT_Du_lieu_nhan_vien!H246="","",INPUT_Du_lieu_nhan_vien!H246)</f>
        <v>145081952</v>
      </c>
      <c r="K245" s="95">
        <f>IF(INPUT_Du_lieu_nhan_vien!I246="","",INPUT_Du_lieu_nhan_vien!I246)</f>
        <v>36325</v>
      </c>
      <c r="L245" s="96">
        <f t="shared" si="23"/>
        <v>6</v>
      </c>
      <c r="M245" s="96" t="str">
        <f>IF(INPUT_Du_lieu_nhan_vien!J246="","",INPUT_Du_lieu_nhan_vien!J246)</f>
        <v>Hưng Yên</v>
      </c>
      <c r="N245" s="94" t="str">
        <f>IF(INPUT_Du_lieu_nhan_vien!O246="","",INPUT_Du_lieu_nhan_vien!O246)</f>
        <v>thuynt@topica.edu.vn</v>
      </c>
      <c r="O245" s="96" t="str">
        <f>IF(INPUT_Du_lieu_nhan_vien!S246="","",INPUT_Du_lieu_nhan_vien!S246)</f>
        <v xml:space="preserve">Số 575, Tổ 44, Định Công, Hoàng Mai, Hà Nội </v>
      </c>
      <c r="P245" s="94" t="str">
        <f>IF(INPUT_Du_lieu_nhan_vien!P246="","",INPUT_Du_lieu_nhan_vien!P246)</f>
        <v/>
      </c>
      <c r="Q245" s="97" t="str">
        <f>IF(INPUT_Du_lieu_nhan_vien!Q246="","",INPUT_Du_lieu_nhan_vien!Q246)</f>
        <v>0915 607 178</v>
      </c>
      <c r="R245" s="96" t="str">
        <f>IF(INPUT_Du_lieu_nhan_vien!U246="","",INPUT_Du_lieu_nhan_vien!U246)</f>
        <v/>
      </c>
      <c r="S245" s="96" t="str">
        <f>IF(INPUT_Du_lieu_nhan_vien!W246="","",INPUT_Du_lieu_nhan_vien!W246)</f>
        <v/>
      </c>
      <c r="T245" s="97" t="str">
        <f>IF(INPUT_Du_lieu_nhan_vien!L246="","",INPUT_Du_lieu_nhan_vien!L246)</f>
        <v>ĐH Thương Mại</v>
      </c>
      <c r="U245" s="94" t="str">
        <f>IF(INPUT_Du_lieu_nhan_vien!K246="","",INPUT_Du_lieu_nhan_vien!K246)</f>
        <v>Đại học</v>
      </c>
      <c r="V245" s="97" t="str">
        <f>IF(INPUT_Du_lieu_nhan_vien!M246="","",INPUT_Du_lieu_nhan_vien!M246)</f>
        <v>Quản trị kinh doanh</v>
      </c>
      <c r="Y245" s="95">
        <f>IF(INPUT_Du_lieu_nhan_vien!AH246="","",INPUT_Du_lieu_nhan_vien!AH246)</f>
        <v>40443</v>
      </c>
      <c r="Z245" s="96">
        <f t="shared" si="24"/>
        <v>9</v>
      </c>
      <c r="AA245" s="96">
        <f t="shared" si="25"/>
        <v>2010</v>
      </c>
      <c r="AB245" s="95" t="str">
        <f>IF(INPUT_Du_lieu_nhan_vien!AM246="","",INPUT_Du_lieu_nhan_vien!AM246)</f>
        <v/>
      </c>
      <c r="AC245" s="96" t="str">
        <f t="shared" si="26"/>
        <v/>
      </c>
      <c r="AD245" s="96" t="str">
        <f t="shared" si="27"/>
        <v/>
      </c>
      <c r="AE245" s="96" t="str">
        <f>IF(INPUT_Du_lieu_nhan_vien!AJ246="","",INPUT_Du_lieu_nhan_vien!AJ246)</f>
        <v>Chính thức</v>
      </c>
    </row>
    <row r="246" spans="1:31" ht="18.75" customHeight="1" x14ac:dyDescent="0.2">
      <c r="A246" s="91">
        <v>245</v>
      </c>
      <c r="B246" s="92">
        <f>INPUT_Du_lieu_nhan_vien!A247</f>
        <v>20222</v>
      </c>
      <c r="C246" s="93" t="str">
        <f>IF(INPUT_Du_lieu_nhan_vien!B247="","",INPUT_Du_lieu_nhan_vien!B247)</f>
        <v>Vương Quyết</v>
      </c>
      <c r="D246" s="93" t="str">
        <f>IF(INPUT_Du_lieu_nhan_vien!C247="","",INPUT_Du_lieu_nhan_vien!C247)</f>
        <v>Thắng</v>
      </c>
      <c r="E246" s="94" t="str">
        <f>IF(INPUT_Du_lieu_nhan_vien!D247="","",INPUT_Du_lieu_nhan_vien!D247)</f>
        <v>Nam</v>
      </c>
      <c r="F246" s="95">
        <f>IF(INPUT_Du_lieu_nhan_vien!E247="","",INPUT_Du_lieu_nhan_vien!E247)</f>
        <v>32333</v>
      </c>
      <c r="G246" s="96">
        <f t="shared" si="21"/>
        <v>7</v>
      </c>
      <c r="H246" s="96">
        <f t="shared" si="22"/>
        <v>1988</v>
      </c>
      <c r="I246" s="96" t="str">
        <f>IF(INPUT_Du_lieu_nhan_vien!G247="","",INPUT_Du_lieu_nhan_vien!G247)</f>
        <v>Hà Nội</v>
      </c>
      <c r="J246" s="97" t="str">
        <f>IF(INPUT_Du_lieu_nhan_vien!H247="","",INPUT_Du_lieu_nhan_vien!H247)</f>
        <v>012535540</v>
      </c>
      <c r="K246" s="95">
        <f>IF(INPUT_Du_lieu_nhan_vien!I247="","",INPUT_Du_lieu_nhan_vien!I247)</f>
        <v>37445</v>
      </c>
      <c r="L246" s="96">
        <f t="shared" si="23"/>
        <v>7</v>
      </c>
      <c r="M246" s="96" t="str">
        <f>IF(INPUT_Du_lieu_nhan_vien!J247="","",INPUT_Du_lieu_nhan_vien!J247)</f>
        <v>Hà Nội</v>
      </c>
      <c r="N246" s="94" t="str">
        <f>IF(INPUT_Du_lieu_nhan_vien!O247="","",INPUT_Du_lieu_nhan_vien!O247)</f>
        <v>thangvq@topica.edu.vn</v>
      </c>
      <c r="O246" s="96" t="str">
        <f>IF(INPUT_Du_lieu_nhan_vien!S247="","",INPUT_Du_lieu_nhan_vien!S247)</f>
        <v>363, Bạch Đằng, Chương Dương, Hoàn Kiếm, Hà Nội</v>
      </c>
      <c r="P246" s="94" t="str">
        <f>IF(INPUT_Du_lieu_nhan_vien!P247="","",INPUT_Du_lieu_nhan_vien!P247)</f>
        <v/>
      </c>
      <c r="Q246" s="97" t="str">
        <f>IF(INPUT_Du_lieu_nhan_vien!Q247="","",INPUT_Du_lieu_nhan_vien!Q247)</f>
        <v>0944 344 898</v>
      </c>
      <c r="R246" s="96" t="str">
        <f>IF(INPUT_Du_lieu_nhan_vien!U247="","",INPUT_Du_lieu_nhan_vien!U247)</f>
        <v>Bố: Vương Tuấn Anh</v>
      </c>
      <c r="S246" s="96" t="str">
        <f>IF(INPUT_Du_lieu_nhan_vien!W247="","",INPUT_Du_lieu_nhan_vien!W247)</f>
        <v>01668 686 082</v>
      </c>
      <c r="T246" s="97" t="str">
        <f>IF(INPUT_Du_lieu_nhan_vien!L247="","",INPUT_Du_lieu_nhan_vien!L247)</f>
        <v>CĐ Aptech - FPT</v>
      </c>
      <c r="U246" s="94" t="str">
        <f>IF(INPUT_Du_lieu_nhan_vien!K247="","",INPUT_Du_lieu_nhan_vien!K247)</f>
        <v>CĐ</v>
      </c>
      <c r="V246" s="97">
        <f>IF(INPUT_Du_lieu_nhan_vien!M247="","",INPUT_Du_lieu_nhan_vien!M247)</f>
        <v>0</v>
      </c>
      <c r="Y246" s="95" t="str">
        <f>IF(INPUT_Du_lieu_nhan_vien!AH247="","",INPUT_Du_lieu_nhan_vien!AH247)</f>
        <v/>
      </c>
      <c r="Z246" s="96" t="str">
        <f t="shared" si="24"/>
        <v/>
      </c>
      <c r="AA246" s="96" t="str">
        <f t="shared" si="25"/>
        <v/>
      </c>
      <c r="AB246" s="95" t="str">
        <f>IF(INPUT_Du_lieu_nhan_vien!AM247="","",INPUT_Du_lieu_nhan_vien!AM247)</f>
        <v/>
      </c>
      <c r="AC246" s="96" t="str">
        <f t="shared" si="26"/>
        <v/>
      </c>
      <c r="AD246" s="96" t="str">
        <f t="shared" si="27"/>
        <v/>
      </c>
      <c r="AE246" s="96" t="str">
        <f>IF(INPUT_Du_lieu_nhan_vien!AJ247="","",INPUT_Du_lieu_nhan_vien!AJ247)</f>
        <v>Nghỉ việc</v>
      </c>
    </row>
    <row r="247" spans="1:31" ht="18.75" customHeight="1" x14ac:dyDescent="0.2">
      <c r="A247" s="91">
        <v>246</v>
      </c>
      <c r="B247" s="92">
        <f>INPUT_Du_lieu_nhan_vien!A248</f>
        <v>20223</v>
      </c>
      <c r="C247" s="93" t="str">
        <f>IF(INPUT_Du_lieu_nhan_vien!B248="","",INPUT_Du_lieu_nhan_vien!B248)</f>
        <v>Hoàng Diệu</v>
      </c>
      <c r="D247" s="93" t="str">
        <f>IF(INPUT_Du_lieu_nhan_vien!C248="","",INPUT_Du_lieu_nhan_vien!C248)</f>
        <v>Linh</v>
      </c>
      <c r="E247" s="94" t="str">
        <f>IF(INPUT_Du_lieu_nhan_vien!D248="","",INPUT_Du_lieu_nhan_vien!D248)</f>
        <v>Nữ</v>
      </c>
      <c r="F247" s="95">
        <f>IF(INPUT_Du_lieu_nhan_vien!E248="","",INPUT_Du_lieu_nhan_vien!E248)</f>
        <v>30965</v>
      </c>
      <c r="G247" s="96">
        <f t="shared" si="21"/>
        <v>10</v>
      </c>
      <c r="H247" s="96">
        <f t="shared" si="22"/>
        <v>1984</v>
      </c>
      <c r="I247" s="96" t="str">
        <f>IF(INPUT_Du_lieu_nhan_vien!G248="","",INPUT_Du_lieu_nhan_vien!G248)</f>
        <v xml:space="preserve">Hà Nội </v>
      </c>
      <c r="J247" s="97" t="str">
        <f>IF(INPUT_Du_lieu_nhan_vien!H248="","",INPUT_Du_lieu_nhan_vien!H248)</f>
        <v>012248304</v>
      </c>
      <c r="K247" s="95">
        <f>IF(INPUT_Du_lieu_nhan_vien!I248="","",INPUT_Du_lieu_nhan_vien!I248)</f>
        <v>37906</v>
      </c>
      <c r="L247" s="96">
        <f t="shared" si="23"/>
        <v>10</v>
      </c>
      <c r="M247" s="96" t="str">
        <f>IF(INPUT_Du_lieu_nhan_vien!J248="","",INPUT_Du_lieu_nhan_vien!J248)</f>
        <v>Hà Nội</v>
      </c>
      <c r="N247" s="94" t="str">
        <f>IF(INPUT_Du_lieu_nhan_vien!O248="","",INPUT_Du_lieu_nhan_vien!O248)</f>
        <v>linhhd@topica.edu.vn</v>
      </c>
      <c r="O247" s="96" t="str">
        <f>IF(INPUT_Du_lieu_nhan_vien!S248="","",INPUT_Du_lieu_nhan_vien!S248)</f>
        <v xml:space="preserve">Số 33 Hẻm 8/34/28 Khu Tt 28b Điện Biên Phủ, Ba Đình, Hà Nội </v>
      </c>
      <c r="P247" s="94" t="str">
        <f>IF(INPUT_Du_lieu_nhan_vien!P248="","",INPUT_Du_lieu_nhan_vien!P248)</f>
        <v>04 3848 0481</v>
      </c>
      <c r="Q247" s="97" t="str">
        <f>IF(INPUT_Du_lieu_nhan_vien!Q248="","",INPUT_Du_lieu_nhan_vien!Q248)</f>
        <v>0912 668 923</v>
      </c>
      <c r="R247" s="96" t="str">
        <f>IF(INPUT_Du_lieu_nhan_vien!U248="","",INPUT_Du_lieu_nhan_vien!U248)</f>
        <v/>
      </c>
      <c r="S247" s="96" t="str">
        <f>IF(INPUT_Du_lieu_nhan_vien!W248="","",INPUT_Du_lieu_nhan_vien!W248)</f>
        <v/>
      </c>
      <c r="T247" s="97" t="str">
        <f>IF(INPUT_Du_lieu_nhan_vien!L248="","",INPUT_Du_lieu_nhan_vien!L248)</f>
        <v>Genetic- ĐH Bách Khoa</v>
      </c>
      <c r="U247" s="94" t="str">
        <f>IF(INPUT_Du_lieu_nhan_vien!K248="","",INPUT_Du_lieu_nhan_vien!K248)</f>
        <v>Cao đẳng</v>
      </c>
      <c r="V247" s="97" t="str">
        <f>IF(INPUT_Du_lieu_nhan_vien!M248="","",INPUT_Du_lieu_nhan_vien!M248)</f>
        <v>Công nghệ máy tính</v>
      </c>
      <c r="Y247" s="95">
        <f>IF(INPUT_Du_lieu_nhan_vien!AH248="","",INPUT_Du_lieu_nhan_vien!AH248)</f>
        <v>40482</v>
      </c>
      <c r="Z247" s="96">
        <f t="shared" si="24"/>
        <v>10</v>
      </c>
      <c r="AA247" s="96">
        <f t="shared" si="25"/>
        <v>2010</v>
      </c>
      <c r="AB247" s="95" t="str">
        <f>IF(INPUT_Du_lieu_nhan_vien!AM248="","",INPUT_Du_lieu_nhan_vien!AM248)</f>
        <v/>
      </c>
      <c r="AC247" s="96" t="str">
        <f t="shared" si="26"/>
        <v/>
      </c>
      <c r="AD247" s="96" t="str">
        <f t="shared" si="27"/>
        <v/>
      </c>
      <c r="AE247" s="96" t="str">
        <f>IF(INPUT_Du_lieu_nhan_vien!AJ248="","",INPUT_Du_lieu_nhan_vien!AJ248)</f>
        <v>Chính thức</v>
      </c>
    </row>
    <row r="248" spans="1:31" ht="18.75" customHeight="1" x14ac:dyDescent="0.2">
      <c r="A248" s="91">
        <v>247</v>
      </c>
      <c r="B248" s="92">
        <f>INPUT_Du_lieu_nhan_vien!A249</f>
        <v>20224</v>
      </c>
      <c r="C248" s="93" t="str">
        <f>IF(INPUT_Du_lieu_nhan_vien!B249="","",INPUT_Du_lieu_nhan_vien!B249)</f>
        <v>Nguyễn Thị Bích</v>
      </c>
      <c r="D248" s="93" t="str">
        <f>IF(INPUT_Du_lieu_nhan_vien!C249="","",INPUT_Du_lieu_nhan_vien!C249)</f>
        <v>Quỳnh</v>
      </c>
      <c r="E248" s="94" t="str">
        <f>IF(INPUT_Du_lieu_nhan_vien!D249="","",INPUT_Du_lieu_nhan_vien!D249)</f>
        <v>Nữ</v>
      </c>
      <c r="F248" s="95">
        <f>IF(INPUT_Du_lieu_nhan_vien!E249="","",INPUT_Du_lieu_nhan_vien!E249)</f>
        <v>29682</v>
      </c>
      <c r="G248" s="96">
        <f t="shared" si="21"/>
        <v>4</v>
      </c>
      <c r="H248" s="96">
        <f t="shared" si="22"/>
        <v>1981</v>
      </c>
      <c r="I248" s="96" t="str">
        <f>IF(INPUT_Du_lieu_nhan_vien!G249="","",INPUT_Du_lieu_nhan_vien!G249)</f>
        <v xml:space="preserve">Hà Nội </v>
      </c>
      <c r="J248" s="97" t="str">
        <f>IF(INPUT_Du_lieu_nhan_vien!H249="","",INPUT_Du_lieu_nhan_vien!H249)</f>
        <v>012178068</v>
      </c>
      <c r="K248" s="95">
        <f>IF(INPUT_Du_lieu_nhan_vien!I249="","",INPUT_Du_lieu_nhan_vien!I249)</f>
        <v>36061</v>
      </c>
      <c r="L248" s="96">
        <f t="shared" si="23"/>
        <v>9</v>
      </c>
      <c r="M248" s="96" t="str">
        <f>IF(INPUT_Du_lieu_nhan_vien!J249="","",INPUT_Du_lieu_nhan_vien!J249)</f>
        <v>Hà Nội</v>
      </c>
      <c r="N248" s="94" t="str">
        <f>IF(INPUT_Du_lieu_nhan_vien!O249="","",INPUT_Du_lieu_nhan_vien!O249)</f>
        <v>quynhntb@topica.edu.vn</v>
      </c>
      <c r="O248" s="96" t="str">
        <f>IF(INPUT_Du_lieu_nhan_vien!S249="","",INPUT_Du_lieu_nhan_vien!S249)</f>
        <v xml:space="preserve">68 ngõ Quỳnh, Thanh Nhàn, Hai Bà trưng, HN </v>
      </c>
      <c r="P248" s="94" t="str">
        <f>IF(INPUT_Du_lieu_nhan_vien!P249="","",INPUT_Du_lieu_nhan_vien!P249)</f>
        <v/>
      </c>
      <c r="Q248" s="97" t="str">
        <f>IF(INPUT_Du_lieu_nhan_vien!Q249="","",INPUT_Du_lieu_nhan_vien!Q249)</f>
        <v>0983 959 696</v>
      </c>
      <c r="R248" s="96" t="str">
        <f>IF(INPUT_Du_lieu_nhan_vien!U249="","",INPUT_Du_lieu_nhan_vien!U249)</f>
        <v/>
      </c>
      <c r="S248" s="96" t="str">
        <f>IF(INPUT_Du_lieu_nhan_vien!W249="","",INPUT_Du_lieu_nhan_vien!W249)</f>
        <v/>
      </c>
      <c r="T248" s="97" t="str">
        <f>IF(INPUT_Du_lieu_nhan_vien!L249="","",INPUT_Du_lieu_nhan_vien!L249)</f>
        <v>ĐH Dân Lập Đông Đô</v>
      </c>
      <c r="U248" s="94" t="str">
        <f>IF(INPUT_Du_lieu_nhan_vien!K249="","",INPUT_Du_lieu_nhan_vien!K249)</f>
        <v>Đại học</v>
      </c>
      <c r="V248" s="97" t="str">
        <f>IF(INPUT_Du_lieu_nhan_vien!M249="","",INPUT_Du_lieu_nhan_vien!M249)</f>
        <v>Hệ thống Thông tin</v>
      </c>
      <c r="Y248" s="95">
        <f>IF(INPUT_Du_lieu_nhan_vien!AH249="","",INPUT_Du_lieu_nhan_vien!AH249)</f>
        <v>40461</v>
      </c>
      <c r="Z248" s="96">
        <f t="shared" si="24"/>
        <v>10</v>
      </c>
      <c r="AA248" s="96">
        <f t="shared" si="25"/>
        <v>2010</v>
      </c>
      <c r="AB248" s="95" t="str">
        <f>IF(INPUT_Du_lieu_nhan_vien!AM249="","",INPUT_Du_lieu_nhan_vien!AM249)</f>
        <v/>
      </c>
      <c r="AC248" s="96" t="str">
        <f t="shared" si="26"/>
        <v/>
      </c>
      <c r="AD248" s="96" t="str">
        <f t="shared" si="27"/>
        <v/>
      </c>
      <c r="AE248" s="96" t="str">
        <f>IF(INPUT_Du_lieu_nhan_vien!AJ249="","",INPUT_Du_lieu_nhan_vien!AJ249)</f>
        <v>Chính thức</v>
      </c>
    </row>
    <row r="249" spans="1:31" ht="18.75" customHeight="1" x14ac:dyDescent="0.2">
      <c r="A249" s="91">
        <v>248</v>
      </c>
      <c r="B249" s="92">
        <f>INPUT_Du_lieu_nhan_vien!A250</f>
        <v>20225</v>
      </c>
      <c r="C249" s="93" t="str">
        <f>IF(INPUT_Du_lieu_nhan_vien!B250="","",INPUT_Du_lieu_nhan_vien!B250)</f>
        <v>Trần Thị Phương</v>
      </c>
      <c r="D249" s="93" t="str">
        <f>IF(INPUT_Du_lieu_nhan_vien!C250="","",INPUT_Du_lieu_nhan_vien!C250)</f>
        <v>Thảo</v>
      </c>
      <c r="E249" s="94" t="str">
        <f>IF(INPUT_Du_lieu_nhan_vien!D250="","",INPUT_Du_lieu_nhan_vien!D250)</f>
        <v>Nữ</v>
      </c>
      <c r="F249" s="95">
        <f>IF(INPUT_Du_lieu_nhan_vien!E250="","",INPUT_Du_lieu_nhan_vien!E250)</f>
        <v>32016</v>
      </c>
      <c r="G249" s="96">
        <f t="shared" si="21"/>
        <v>8</v>
      </c>
      <c r="H249" s="96">
        <f t="shared" si="22"/>
        <v>1987</v>
      </c>
      <c r="I249" s="96" t="str">
        <f>IF(INPUT_Du_lieu_nhan_vien!G250="","",INPUT_Du_lieu_nhan_vien!G250)</f>
        <v xml:space="preserve">Hà Nội </v>
      </c>
      <c r="J249" s="97" t="str">
        <f>IF(INPUT_Du_lieu_nhan_vien!H250="","",INPUT_Du_lieu_nhan_vien!H250)</f>
        <v>012452246</v>
      </c>
      <c r="K249" s="95">
        <f>IF(INPUT_Du_lieu_nhan_vien!I250="","",INPUT_Du_lieu_nhan_vien!I250)</f>
        <v>37069</v>
      </c>
      <c r="L249" s="96">
        <f t="shared" si="23"/>
        <v>6</v>
      </c>
      <c r="M249" s="96" t="str">
        <f>IF(INPUT_Du_lieu_nhan_vien!J250="","",INPUT_Du_lieu_nhan_vien!J250)</f>
        <v>Hà Nội</v>
      </c>
      <c r="N249" s="94" t="str">
        <f>IF(INPUT_Du_lieu_nhan_vien!O250="","",INPUT_Du_lieu_nhan_vien!O250)</f>
        <v>thaottp@topica.edu.vn</v>
      </c>
      <c r="O249" s="96" t="str">
        <f>IF(INPUT_Du_lieu_nhan_vien!S250="","",INPUT_Du_lieu_nhan_vien!S250)</f>
        <v xml:space="preserve">Nhà 1, Ngách 64/29, Ngõ 64 Phan Đình Giót </v>
      </c>
      <c r="P249" s="94" t="str">
        <f>IF(INPUT_Du_lieu_nhan_vien!P250="","",INPUT_Du_lieu_nhan_vien!P250)</f>
        <v/>
      </c>
      <c r="Q249" s="97" t="str">
        <f>IF(INPUT_Du_lieu_nhan_vien!Q250="","",INPUT_Du_lieu_nhan_vien!Q250)</f>
        <v/>
      </c>
      <c r="R249" s="96" t="str">
        <f>IF(INPUT_Du_lieu_nhan_vien!U250="","",INPUT_Du_lieu_nhan_vien!U250)</f>
        <v/>
      </c>
      <c r="S249" s="96" t="str">
        <f>IF(INPUT_Du_lieu_nhan_vien!W250="","",INPUT_Du_lieu_nhan_vien!W250)</f>
        <v/>
      </c>
      <c r="T249" s="97" t="str">
        <f>IF(INPUT_Du_lieu_nhan_vien!L250="","",INPUT_Du_lieu_nhan_vien!L250)</f>
        <v>HV Công nghệ Bưu chính Viễn thông</v>
      </c>
      <c r="U249" s="94" t="str">
        <f>IF(INPUT_Du_lieu_nhan_vien!K250="","",INPUT_Du_lieu_nhan_vien!K250)</f>
        <v>Đại học</v>
      </c>
      <c r="V249" s="97" t="str">
        <f>IF(INPUT_Du_lieu_nhan_vien!M250="","",INPUT_Du_lieu_nhan_vien!M250)</f>
        <v/>
      </c>
      <c r="Y249" s="95">
        <f>IF(INPUT_Du_lieu_nhan_vien!AH250="","",INPUT_Du_lieu_nhan_vien!AH250)</f>
        <v>40422</v>
      </c>
      <c r="Z249" s="96">
        <f t="shared" si="24"/>
        <v>9</v>
      </c>
      <c r="AA249" s="96">
        <f t="shared" si="25"/>
        <v>2010</v>
      </c>
      <c r="AB249" s="95" t="str">
        <f>IF(INPUT_Du_lieu_nhan_vien!AM250="","",INPUT_Du_lieu_nhan_vien!AM250)</f>
        <v/>
      </c>
      <c r="AC249" s="96" t="str">
        <f t="shared" si="26"/>
        <v/>
      </c>
      <c r="AD249" s="96" t="str">
        <f t="shared" si="27"/>
        <v/>
      </c>
      <c r="AE249" s="96" t="str">
        <f>IF(INPUT_Du_lieu_nhan_vien!AJ250="","",INPUT_Du_lieu_nhan_vien!AJ250)</f>
        <v>Nghỉ việc</v>
      </c>
    </row>
    <row r="250" spans="1:31" ht="18.75" customHeight="1" x14ac:dyDescent="0.2">
      <c r="A250" s="91">
        <v>249</v>
      </c>
      <c r="B250" s="92">
        <f>INPUT_Du_lieu_nhan_vien!A251</f>
        <v>20226</v>
      </c>
      <c r="C250" s="93" t="str">
        <f>IF(INPUT_Du_lieu_nhan_vien!B251="","",INPUT_Du_lieu_nhan_vien!B251)</f>
        <v>Nguyễn Thị</v>
      </c>
      <c r="D250" s="93" t="str">
        <f>IF(INPUT_Du_lieu_nhan_vien!C251="","",INPUT_Du_lieu_nhan_vien!C251)</f>
        <v>Tâm</v>
      </c>
      <c r="E250" s="94" t="str">
        <f>IF(INPUT_Du_lieu_nhan_vien!D251="","",INPUT_Du_lieu_nhan_vien!D251)</f>
        <v>Nữ</v>
      </c>
      <c r="F250" s="95">
        <f>IF(INPUT_Du_lieu_nhan_vien!E251="","",INPUT_Du_lieu_nhan_vien!E251)</f>
        <v>32041</v>
      </c>
      <c r="G250" s="96">
        <f t="shared" si="21"/>
        <v>9</v>
      </c>
      <c r="H250" s="96">
        <f t="shared" si="22"/>
        <v>1987</v>
      </c>
      <c r="I250" s="96" t="str">
        <f>IF(INPUT_Du_lieu_nhan_vien!G251="","",INPUT_Du_lieu_nhan_vien!G251)</f>
        <v xml:space="preserve">Thái Bình </v>
      </c>
      <c r="J250" s="97" t="str">
        <f>IF(INPUT_Du_lieu_nhan_vien!H251="","",INPUT_Du_lieu_nhan_vien!H251)</f>
        <v>271895594</v>
      </c>
      <c r="K250" s="95">
        <f>IF(INPUT_Du_lieu_nhan_vien!I251="","",INPUT_Du_lieu_nhan_vien!I251)</f>
        <v>38184</v>
      </c>
      <c r="L250" s="96">
        <f t="shared" si="23"/>
        <v>7</v>
      </c>
      <c r="M250" s="96" t="str">
        <f>IF(INPUT_Du_lieu_nhan_vien!J251="","",INPUT_Du_lieu_nhan_vien!J251)</f>
        <v>Đồng Nai</v>
      </c>
      <c r="N250" s="94" t="str">
        <f>IF(INPUT_Du_lieu_nhan_vien!O251="","",INPUT_Du_lieu_nhan_vien!O251)</f>
        <v>tamnt@topica.edu.vn</v>
      </c>
      <c r="O250" s="96" t="str">
        <f>IF(INPUT_Du_lieu_nhan_vien!S251="","",INPUT_Du_lieu_nhan_vien!S251)</f>
        <v xml:space="preserve">Hiền Đức, Phước Thái, Long Thành, Đồng Nai </v>
      </c>
      <c r="P250" s="94" t="str">
        <f>IF(INPUT_Du_lieu_nhan_vien!P251="","",INPUT_Du_lieu_nhan_vien!P251)</f>
        <v/>
      </c>
      <c r="Q250" s="97" t="str">
        <f>IF(INPUT_Du_lieu_nhan_vien!Q251="","",INPUT_Du_lieu_nhan_vien!Q251)</f>
        <v>0907 749 643</v>
      </c>
      <c r="R250" s="96" t="str">
        <f>IF(INPUT_Du_lieu_nhan_vien!U251="","",INPUT_Du_lieu_nhan_vien!U251)</f>
        <v/>
      </c>
      <c r="S250" s="96" t="str">
        <f>IF(INPUT_Du_lieu_nhan_vien!W251="","",INPUT_Du_lieu_nhan_vien!W251)</f>
        <v/>
      </c>
      <c r="T250" s="97" t="str">
        <f>IF(INPUT_Du_lieu_nhan_vien!L251="","",INPUT_Du_lieu_nhan_vien!L251)</f>
        <v xml:space="preserve">CĐ Nguyễn Tất Thành </v>
      </c>
      <c r="U250" s="94" t="str">
        <f>IF(INPUT_Du_lieu_nhan_vien!K251="","",INPUT_Du_lieu_nhan_vien!K251)</f>
        <v>Đại học</v>
      </c>
      <c r="V250" s="97" t="str">
        <f>IF(INPUT_Du_lieu_nhan_vien!M251="","",INPUT_Du_lieu_nhan_vien!M251)</f>
        <v>Quản trị kinh doanh</v>
      </c>
      <c r="Y250" s="95">
        <f>IF(INPUT_Du_lieu_nhan_vien!AH251="","",INPUT_Du_lieu_nhan_vien!AH251)</f>
        <v>40310</v>
      </c>
      <c r="Z250" s="96">
        <f t="shared" si="24"/>
        <v>5</v>
      </c>
      <c r="AA250" s="96">
        <f t="shared" si="25"/>
        <v>2010</v>
      </c>
      <c r="AB250" s="95" t="str">
        <f>IF(INPUT_Du_lieu_nhan_vien!AM251="","",INPUT_Du_lieu_nhan_vien!AM251)</f>
        <v/>
      </c>
      <c r="AC250" s="96" t="str">
        <f t="shared" si="26"/>
        <v/>
      </c>
      <c r="AD250" s="96" t="str">
        <f t="shared" si="27"/>
        <v/>
      </c>
      <c r="AE250" s="96" t="str">
        <f>IF(INPUT_Du_lieu_nhan_vien!AJ251="","",INPUT_Du_lieu_nhan_vien!AJ251)</f>
        <v>Chính thức</v>
      </c>
    </row>
    <row r="251" spans="1:31" ht="18.75" customHeight="1" x14ac:dyDescent="0.2">
      <c r="A251" s="91">
        <v>250</v>
      </c>
      <c r="B251" s="92">
        <f>INPUT_Du_lieu_nhan_vien!A252</f>
        <v>20227</v>
      </c>
      <c r="C251" s="93" t="str">
        <f>IF(INPUT_Du_lieu_nhan_vien!B252="","",INPUT_Du_lieu_nhan_vien!B252)</f>
        <v>Nguyễn Thị Tường</v>
      </c>
      <c r="D251" s="93" t="str">
        <f>IF(INPUT_Du_lieu_nhan_vien!C252="","",INPUT_Du_lieu_nhan_vien!C252)</f>
        <v>Vi</v>
      </c>
      <c r="E251" s="94" t="str">
        <f>IF(INPUT_Du_lieu_nhan_vien!D252="","",INPUT_Du_lieu_nhan_vien!D252)</f>
        <v>Nữ</v>
      </c>
      <c r="F251" s="95">
        <f>IF(INPUT_Du_lieu_nhan_vien!E252="","",INPUT_Du_lieu_nhan_vien!E252)</f>
        <v>31639</v>
      </c>
      <c r="G251" s="96">
        <f t="shared" si="21"/>
        <v>8</v>
      </c>
      <c r="H251" s="96">
        <f t="shared" si="22"/>
        <v>1986</v>
      </c>
      <c r="I251" s="96" t="str">
        <f>IF(INPUT_Du_lieu_nhan_vien!G252="","",INPUT_Du_lieu_nhan_vien!G252)</f>
        <v xml:space="preserve">Phú Khánh </v>
      </c>
      <c r="J251" s="97" t="str">
        <f>IF(INPUT_Du_lieu_nhan_vien!H252="","",INPUT_Du_lieu_nhan_vien!H252)</f>
        <v>221168361</v>
      </c>
      <c r="K251" s="95">
        <f>IF(INPUT_Du_lieu_nhan_vien!I252="","",INPUT_Du_lieu_nhan_vien!I252)</f>
        <v>38039</v>
      </c>
      <c r="L251" s="96">
        <f t="shared" si="23"/>
        <v>2</v>
      </c>
      <c r="M251" s="96" t="str">
        <f>IF(INPUT_Du_lieu_nhan_vien!J252="","",INPUT_Du_lieu_nhan_vien!J252)</f>
        <v>Phú Yên</v>
      </c>
      <c r="N251" s="94" t="str">
        <f>IF(INPUT_Du_lieu_nhan_vien!O252="","",INPUT_Du_lieu_nhan_vien!O252)</f>
        <v>vintt@topica.edu.vn</v>
      </c>
      <c r="O251" s="96" t="str">
        <f>IF(INPUT_Du_lieu_nhan_vien!S252="","",INPUT_Du_lieu_nhan_vien!S252)</f>
        <v xml:space="preserve">An Phú , Tuy Hòa, Phú Yên </v>
      </c>
      <c r="P251" s="94" t="str">
        <f>IF(INPUT_Du_lieu_nhan_vien!P252="","",INPUT_Du_lieu_nhan_vien!P252)</f>
        <v/>
      </c>
      <c r="Q251" s="97" t="str">
        <f>IF(INPUT_Du_lieu_nhan_vien!Q252="","",INPUT_Du_lieu_nhan_vien!Q252)</f>
        <v>0933 754 429</v>
      </c>
      <c r="R251" s="96" t="str">
        <f>IF(INPUT_Du_lieu_nhan_vien!U252="","",INPUT_Du_lieu_nhan_vien!U252)</f>
        <v/>
      </c>
      <c r="S251" s="96" t="str">
        <f>IF(INPUT_Du_lieu_nhan_vien!W252="","",INPUT_Du_lieu_nhan_vien!W252)</f>
        <v/>
      </c>
      <c r="T251" s="97" t="str">
        <f>IF(INPUT_Du_lieu_nhan_vien!L252="","",INPUT_Du_lieu_nhan_vien!L252)</f>
        <v>ĐH Khoa học Xã hội và Nhân văn – ĐH Quốc gia Hà Nội</v>
      </c>
      <c r="U251" s="94" t="str">
        <f>IF(INPUT_Du_lieu_nhan_vien!K252="","",INPUT_Du_lieu_nhan_vien!K252)</f>
        <v>Đại học</v>
      </c>
      <c r="V251" s="97" t="str">
        <f>IF(INPUT_Du_lieu_nhan_vien!M252="","",INPUT_Du_lieu_nhan_vien!M252)</f>
        <v/>
      </c>
      <c r="Y251" s="95">
        <f>IF(INPUT_Du_lieu_nhan_vien!AH252="","",INPUT_Du_lieu_nhan_vien!AH252)</f>
        <v>40427</v>
      </c>
      <c r="Z251" s="96">
        <f t="shared" si="24"/>
        <v>9</v>
      </c>
      <c r="AA251" s="96">
        <f t="shared" si="25"/>
        <v>2010</v>
      </c>
      <c r="AB251" s="95" t="str">
        <f>IF(INPUT_Du_lieu_nhan_vien!AM252="","",INPUT_Du_lieu_nhan_vien!AM252)</f>
        <v/>
      </c>
      <c r="AC251" s="96" t="str">
        <f t="shared" si="26"/>
        <v/>
      </c>
      <c r="AD251" s="96" t="str">
        <f t="shared" si="27"/>
        <v/>
      </c>
      <c r="AE251" s="96" t="str">
        <f>IF(INPUT_Du_lieu_nhan_vien!AJ252="","",INPUT_Du_lieu_nhan_vien!AJ252)</f>
        <v>Nghỉ việc</v>
      </c>
    </row>
    <row r="252" spans="1:31" ht="18.75" customHeight="1" x14ac:dyDescent="0.2">
      <c r="A252" s="91">
        <v>251</v>
      </c>
      <c r="B252" s="92">
        <f>INPUT_Du_lieu_nhan_vien!A253</f>
        <v>20228</v>
      </c>
      <c r="C252" s="93" t="str">
        <f>IF(INPUT_Du_lieu_nhan_vien!B253="","",INPUT_Du_lieu_nhan_vien!B253)</f>
        <v>Nguyễn Thị Thanh</v>
      </c>
      <c r="D252" s="93" t="str">
        <f>IF(INPUT_Du_lieu_nhan_vien!C253="","",INPUT_Du_lieu_nhan_vien!C253)</f>
        <v>Xuân</v>
      </c>
      <c r="E252" s="94" t="str">
        <f>IF(INPUT_Du_lieu_nhan_vien!D253="","",INPUT_Du_lieu_nhan_vien!D253)</f>
        <v>Nữ</v>
      </c>
      <c r="F252" s="95">
        <f>IF(INPUT_Du_lieu_nhan_vien!E253="","",INPUT_Du_lieu_nhan_vien!E253)</f>
        <v>30909</v>
      </c>
      <c r="G252" s="96">
        <f t="shared" si="21"/>
        <v>8</v>
      </c>
      <c r="H252" s="96">
        <f t="shared" si="22"/>
        <v>1984</v>
      </c>
      <c r="I252" s="96" t="str">
        <f>IF(INPUT_Du_lieu_nhan_vien!G253="","",INPUT_Du_lieu_nhan_vien!G253)</f>
        <v xml:space="preserve">TP HCM </v>
      </c>
      <c r="J252" s="97" t="str">
        <f>IF(INPUT_Du_lieu_nhan_vien!H253="","",INPUT_Du_lieu_nhan_vien!H253)</f>
        <v>23919101</v>
      </c>
      <c r="K252" s="95">
        <f>IF(INPUT_Du_lieu_nhan_vien!I253="","",INPUT_Du_lieu_nhan_vien!I253)</f>
        <v>37171</v>
      </c>
      <c r="L252" s="96">
        <f t="shared" si="23"/>
        <v>10</v>
      </c>
      <c r="M252" s="96" t="str">
        <f>IF(INPUT_Du_lieu_nhan_vien!J253="","",INPUT_Du_lieu_nhan_vien!J253)</f>
        <v>CA TPHCM</v>
      </c>
      <c r="N252" s="94" t="str">
        <f>IF(INPUT_Du_lieu_nhan_vien!O253="","",INPUT_Du_lieu_nhan_vien!O253)</f>
        <v>xuanntt@topica.edu.vn</v>
      </c>
      <c r="O252" s="96" t="str">
        <f>IF(INPUT_Du_lieu_nhan_vien!S253="","",INPUT_Du_lieu_nhan_vien!S253)</f>
        <v xml:space="preserve">107/32E LẦU 1 NGÔ NHÂN TỊNH, P02, Q06, TP.HCM </v>
      </c>
      <c r="P252" s="94" t="str">
        <f>IF(INPUT_Du_lieu_nhan_vien!P253="","",INPUT_Du_lieu_nhan_vien!P253)</f>
        <v/>
      </c>
      <c r="Q252" s="97" t="str">
        <f>IF(INPUT_Du_lieu_nhan_vien!Q253="","",INPUT_Du_lieu_nhan_vien!Q253)</f>
        <v>0937 367 574</v>
      </c>
      <c r="R252" s="96" t="str">
        <f>IF(INPUT_Du_lieu_nhan_vien!U253="","",INPUT_Du_lieu_nhan_vien!U253)</f>
        <v/>
      </c>
      <c r="S252" s="96" t="str">
        <f>IF(INPUT_Du_lieu_nhan_vien!W253="","",INPUT_Du_lieu_nhan_vien!W253)</f>
        <v/>
      </c>
      <c r="T252" s="97" t="str">
        <f>IF(INPUT_Du_lieu_nhan_vien!L253="","",INPUT_Du_lieu_nhan_vien!L253)</f>
        <v>ĐH Khoa học Xã hội và Nhân văn – ĐH Quốc gia Hà Nội</v>
      </c>
      <c r="U252" s="94" t="str">
        <f>IF(INPUT_Du_lieu_nhan_vien!K253="","",INPUT_Du_lieu_nhan_vien!K253)</f>
        <v>Đại học</v>
      </c>
      <c r="V252" s="97" t="str">
        <f>IF(INPUT_Du_lieu_nhan_vien!M253="","",INPUT_Du_lieu_nhan_vien!M253)</f>
        <v/>
      </c>
      <c r="Y252" s="95">
        <f>IF(INPUT_Du_lieu_nhan_vien!AH253="","",INPUT_Du_lieu_nhan_vien!AH253)</f>
        <v>40427</v>
      </c>
      <c r="Z252" s="96">
        <f t="shared" si="24"/>
        <v>9</v>
      </c>
      <c r="AA252" s="96">
        <f t="shared" si="25"/>
        <v>2010</v>
      </c>
      <c r="AB252" s="95">
        <f>IF(INPUT_Du_lieu_nhan_vien!AM253="","",INPUT_Du_lieu_nhan_vien!AM253)</f>
        <v>41214</v>
      </c>
      <c r="AC252" s="96">
        <f t="shared" si="26"/>
        <v>11</v>
      </c>
      <c r="AD252" s="96">
        <f t="shared" si="27"/>
        <v>2012</v>
      </c>
      <c r="AE252" s="96" t="str">
        <f>IF(INPUT_Du_lieu_nhan_vien!AJ253="","",INPUT_Du_lieu_nhan_vien!AJ253)</f>
        <v>Nghỉ việc</v>
      </c>
    </row>
    <row r="253" spans="1:31" ht="18.75" customHeight="1" x14ac:dyDescent="0.2">
      <c r="A253" s="91">
        <v>252</v>
      </c>
      <c r="B253" s="92">
        <f>INPUT_Du_lieu_nhan_vien!A254</f>
        <v>20229</v>
      </c>
      <c r="C253" s="93" t="str">
        <f>IF(INPUT_Du_lieu_nhan_vien!B254="","",INPUT_Du_lieu_nhan_vien!B254)</f>
        <v>Trần Thị Hoa</v>
      </c>
      <c r="D253" s="93" t="str">
        <f>IF(INPUT_Du_lieu_nhan_vien!C254="","",INPUT_Du_lieu_nhan_vien!C254)</f>
        <v>Hồng</v>
      </c>
      <c r="E253" s="94" t="str">
        <f>IF(INPUT_Du_lieu_nhan_vien!D254="","",INPUT_Du_lieu_nhan_vien!D254)</f>
        <v>Nữ</v>
      </c>
      <c r="F253" s="95">
        <f>IF(INPUT_Du_lieu_nhan_vien!E254="","",INPUT_Du_lieu_nhan_vien!E254)</f>
        <v>31530</v>
      </c>
      <c r="G253" s="96">
        <f t="shared" si="21"/>
        <v>4</v>
      </c>
      <c r="H253" s="96">
        <f t="shared" si="22"/>
        <v>1986</v>
      </c>
      <c r="I253" s="96" t="str">
        <f>IF(INPUT_Du_lieu_nhan_vien!G254="","",INPUT_Du_lieu_nhan_vien!G254)</f>
        <v xml:space="preserve">Hà Nam </v>
      </c>
      <c r="J253" s="97" t="str">
        <f>IF(INPUT_Du_lieu_nhan_vien!H254="","",INPUT_Du_lieu_nhan_vien!H254)</f>
        <v>168202860</v>
      </c>
      <c r="K253" s="95">
        <f>IF(INPUT_Du_lieu_nhan_vien!I254="","",INPUT_Du_lieu_nhan_vien!I254)</f>
        <v>38036</v>
      </c>
      <c r="L253" s="96">
        <f t="shared" si="23"/>
        <v>2</v>
      </c>
      <c r="M253" s="96" t="str">
        <f>IF(INPUT_Du_lieu_nhan_vien!J254="","",INPUT_Du_lieu_nhan_vien!J254)</f>
        <v>Hà Nam</v>
      </c>
      <c r="N253" s="94" t="str">
        <f>IF(INPUT_Du_lieu_nhan_vien!O254="","",INPUT_Du_lieu_nhan_vien!O254)</f>
        <v>hongtth@topica.edu.vn</v>
      </c>
      <c r="O253" s="96" t="str">
        <f>IF(INPUT_Du_lieu_nhan_vien!S254="","",INPUT_Du_lieu_nhan_vien!S254)</f>
        <v xml:space="preserve">An Lão, Bình Lục, Hà Nam </v>
      </c>
      <c r="P253" s="94" t="str">
        <f>IF(INPUT_Du_lieu_nhan_vien!P254="","",INPUT_Du_lieu_nhan_vien!P254)</f>
        <v>03513 718 551</v>
      </c>
      <c r="Q253" s="97" t="str">
        <f>IF(INPUT_Du_lieu_nhan_vien!Q254="","",INPUT_Du_lieu_nhan_vien!Q254)</f>
        <v>0986 353 816</v>
      </c>
      <c r="R253" s="96" t="str">
        <f>IF(INPUT_Du_lieu_nhan_vien!U254="","",INPUT_Du_lieu_nhan_vien!U254)</f>
        <v/>
      </c>
      <c r="S253" s="96" t="str">
        <f>IF(INPUT_Du_lieu_nhan_vien!W254="","",INPUT_Du_lieu_nhan_vien!W254)</f>
        <v/>
      </c>
      <c r="T253" s="97" t="str">
        <f>IF(INPUT_Du_lieu_nhan_vien!L254="","",INPUT_Du_lieu_nhan_vien!L254)</f>
        <v>ĐH Đà Lạt</v>
      </c>
      <c r="U253" s="94" t="str">
        <f>IF(INPUT_Du_lieu_nhan_vien!K254="","",INPUT_Du_lieu_nhan_vien!K254)</f>
        <v>Đại học</v>
      </c>
      <c r="V253" s="97" t="str">
        <f>IF(INPUT_Du_lieu_nhan_vien!M254="","",INPUT_Du_lieu_nhan_vien!M254)</f>
        <v>Sư phạm sinh học</v>
      </c>
      <c r="Y253" s="95">
        <f>IF(INPUT_Du_lieu_nhan_vien!AH254="","",INPUT_Du_lieu_nhan_vien!AH254)</f>
        <v>40430</v>
      </c>
      <c r="Z253" s="96">
        <f t="shared" si="24"/>
        <v>9</v>
      </c>
      <c r="AA253" s="96">
        <f t="shared" si="25"/>
        <v>2010</v>
      </c>
      <c r="AB253" s="95">
        <f>IF(INPUT_Du_lieu_nhan_vien!AM254="","",INPUT_Du_lieu_nhan_vien!AM254)</f>
        <v>40861</v>
      </c>
      <c r="AC253" s="96">
        <f t="shared" si="26"/>
        <v>11</v>
      </c>
      <c r="AD253" s="96">
        <f t="shared" si="27"/>
        <v>2011</v>
      </c>
      <c r="AE253" s="96" t="str">
        <f>IF(INPUT_Du_lieu_nhan_vien!AJ254="","",INPUT_Du_lieu_nhan_vien!AJ254)</f>
        <v>Nghỉ việc</v>
      </c>
    </row>
    <row r="254" spans="1:31" ht="18.75" customHeight="1" x14ac:dyDescent="0.2">
      <c r="A254" s="91">
        <v>253</v>
      </c>
      <c r="B254" s="92">
        <f>INPUT_Du_lieu_nhan_vien!A255</f>
        <v>20230</v>
      </c>
      <c r="C254" s="93" t="str">
        <f>IF(INPUT_Du_lieu_nhan_vien!B255="","",INPUT_Du_lieu_nhan_vien!B255)</f>
        <v>Trần Thị Hồng</v>
      </c>
      <c r="D254" s="93" t="str">
        <f>IF(INPUT_Du_lieu_nhan_vien!C255="","",INPUT_Du_lieu_nhan_vien!C255)</f>
        <v>Đào</v>
      </c>
      <c r="E254" s="94" t="str">
        <f>IF(INPUT_Du_lieu_nhan_vien!D255="","",INPUT_Du_lieu_nhan_vien!D255)</f>
        <v>Nữ</v>
      </c>
      <c r="F254" s="95">
        <f>IF(INPUT_Du_lieu_nhan_vien!E255="","",INPUT_Du_lieu_nhan_vien!E255)</f>
        <v>30749</v>
      </c>
      <c r="G254" s="96">
        <f t="shared" si="21"/>
        <v>3</v>
      </c>
      <c r="H254" s="96">
        <f t="shared" si="22"/>
        <v>1984</v>
      </c>
      <c r="I254" s="96" t="str">
        <f>IF(INPUT_Du_lieu_nhan_vien!G255="","",INPUT_Du_lieu_nhan_vien!G255)</f>
        <v xml:space="preserve">Bến Tre </v>
      </c>
      <c r="J254" s="97" t="str">
        <f>IF(INPUT_Du_lieu_nhan_vien!H255="","",INPUT_Du_lieu_nhan_vien!H255)</f>
        <v>321219757</v>
      </c>
      <c r="K254" s="95">
        <f>IF(INPUT_Du_lieu_nhan_vien!I255="","",INPUT_Du_lieu_nhan_vien!I255)</f>
        <v>37700</v>
      </c>
      <c r="L254" s="96">
        <f t="shared" si="23"/>
        <v>3</v>
      </c>
      <c r="M254" s="96" t="str">
        <f>IF(INPUT_Du_lieu_nhan_vien!J255="","",INPUT_Du_lieu_nhan_vien!J255)</f>
        <v>CA. Bến Tre</v>
      </c>
      <c r="N254" s="94" t="str">
        <f>IF(INPUT_Du_lieu_nhan_vien!O255="","",INPUT_Du_lieu_nhan_vien!O255)</f>
        <v>daotth@topica.edu.vn</v>
      </c>
      <c r="O254" s="96" t="str">
        <f>IF(INPUT_Du_lieu_nhan_vien!S255="","",INPUT_Du_lieu_nhan_vien!S255)</f>
        <v xml:space="preserve">Ấp 1, Xã Lương Hòa, Huyện Giồng Trôm, Tỉnh Bến Tre </v>
      </c>
      <c r="P254" s="94" t="str">
        <f>IF(INPUT_Du_lieu_nhan_vien!P255="","",INPUT_Du_lieu_nhan_vien!P255)</f>
        <v/>
      </c>
      <c r="Q254" s="97" t="str">
        <f>IF(INPUT_Du_lieu_nhan_vien!Q255="","",INPUT_Du_lieu_nhan_vien!Q255)</f>
        <v>090 680 6273</v>
      </c>
      <c r="R254" s="96" t="str">
        <f>IF(INPUT_Du_lieu_nhan_vien!U255="","",INPUT_Du_lieu_nhan_vien!U255)</f>
        <v/>
      </c>
      <c r="S254" s="96" t="str">
        <f>IF(INPUT_Du_lieu_nhan_vien!W255="","",INPUT_Du_lieu_nhan_vien!W255)</f>
        <v/>
      </c>
      <c r="T254" s="97" t="str">
        <f>IF(INPUT_Du_lieu_nhan_vien!L255="","",INPUT_Du_lieu_nhan_vien!L255)</f>
        <v>ĐH Dân Lập Hùng Vương</v>
      </c>
      <c r="U254" s="94" t="str">
        <f>IF(INPUT_Du_lieu_nhan_vien!K255="","",INPUT_Du_lieu_nhan_vien!K255)</f>
        <v>Đại học</v>
      </c>
      <c r="V254" s="97" t="str">
        <f>IF(INPUT_Du_lieu_nhan_vien!M255="","",INPUT_Du_lieu_nhan_vien!M255)</f>
        <v/>
      </c>
      <c r="Y254" s="95">
        <f>IF(INPUT_Du_lieu_nhan_vien!AH255="","",INPUT_Du_lieu_nhan_vien!AH255)</f>
        <v>40436</v>
      </c>
      <c r="Z254" s="96">
        <f t="shared" si="24"/>
        <v>9</v>
      </c>
      <c r="AA254" s="96">
        <f t="shared" si="25"/>
        <v>2010</v>
      </c>
      <c r="AB254" s="95" t="str">
        <f>IF(INPUT_Du_lieu_nhan_vien!AM255="","",INPUT_Du_lieu_nhan_vien!AM255)</f>
        <v/>
      </c>
      <c r="AC254" s="96" t="str">
        <f t="shared" si="26"/>
        <v/>
      </c>
      <c r="AD254" s="96" t="str">
        <f t="shared" si="27"/>
        <v/>
      </c>
      <c r="AE254" s="96" t="str">
        <f>IF(INPUT_Du_lieu_nhan_vien!AJ255="","",INPUT_Du_lieu_nhan_vien!AJ255)</f>
        <v>Nghỉ việc</v>
      </c>
    </row>
    <row r="255" spans="1:31" ht="18.75" customHeight="1" x14ac:dyDescent="0.2">
      <c r="A255" s="91">
        <v>254</v>
      </c>
      <c r="B255" s="92">
        <f>INPUT_Du_lieu_nhan_vien!A256</f>
        <v>20231</v>
      </c>
      <c r="C255" s="93" t="str">
        <f>IF(INPUT_Du_lieu_nhan_vien!B256="","",INPUT_Du_lieu_nhan_vien!B256)</f>
        <v>Phạm Thị Tuyết</v>
      </c>
      <c r="D255" s="93" t="str">
        <f>IF(INPUT_Du_lieu_nhan_vien!C256="","",INPUT_Du_lieu_nhan_vien!C256)</f>
        <v>Nhung</v>
      </c>
      <c r="E255" s="94" t="str">
        <f>IF(INPUT_Du_lieu_nhan_vien!D256="","",INPUT_Du_lieu_nhan_vien!D256)</f>
        <v>Nữ</v>
      </c>
      <c r="F255" s="95">
        <f>IF(INPUT_Du_lieu_nhan_vien!E256="","",INPUT_Du_lieu_nhan_vien!E256)</f>
        <v>31149</v>
      </c>
      <c r="G255" s="96">
        <f t="shared" si="21"/>
        <v>4</v>
      </c>
      <c r="H255" s="96">
        <f t="shared" si="22"/>
        <v>1985</v>
      </c>
      <c r="I255" s="96" t="str">
        <f>IF(INPUT_Du_lieu_nhan_vien!G256="","",INPUT_Du_lieu_nhan_vien!G256)</f>
        <v xml:space="preserve">Nghệ An </v>
      </c>
      <c r="J255" s="97" t="str">
        <f>IF(INPUT_Du_lieu_nhan_vien!H256="","",INPUT_Du_lieu_nhan_vien!H256)</f>
        <v>186379034</v>
      </c>
      <c r="K255" s="95">
        <f>IF(INPUT_Du_lieu_nhan_vien!I256="","",INPUT_Du_lieu_nhan_vien!I256)</f>
        <v>37994</v>
      </c>
      <c r="L255" s="96">
        <f t="shared" si="23"/>
        <v>1</v>
      </c>
      <c r="M255" s="96" t="str">
        <f>IF(INPUT_Du_lieu_nhan_vien!J256="","",INPUT_Du_lieu_nhan_vien!J256)</f>
        <v>Nghệ An</v>
      </c>
      <c r="N255" s="94" t="str">
        <f>IF(INPUT_Du_lieu_nhan_vien!O256="","",INPUT_Du_lieu_nhan_vien!O256)</f>
        <v>nhungptt@topica.edu.vn</v>
      </c>
      <c r="O255" s="96" t="str">
        <f>IF(INPUT_Du_lieu_nhan_vien!S256="","",INPUT_Du_lieu_nhan_vien!S256)</f>
        <v xml:space="preserve">Công Thành - Yên Thành - Nghệ An </v>
      </c>
      <c r="P255" s="94" t="str">
        <f>IF(INPUT_Du_lieu_nhan_vien!P256="","",INPUT_Du_lieu_nhan_vien!P256)</f>
        <v>0383 689 480</v>
      </c>
      <c r="Q255" s="97" t="str">
        <f>IF(INPUT_Du_lieu_nhan_vien!Q256="","",INPUT_Du_lieu_nhan_vien!Q256)</f>
        <v>0983 323 907</v>
      </c>
      <c r="R255" s="96" t="str">
        <f>IF(INPUT_Du_lieu_nhan_vien!U256="","",INPUT_Du_lieu_nhan_vien!U256)</f>
        <v/>
      </c>
      <c r="S255" s="96" t="str">
        <f>IF(INPUT_Du_lieu_nhan_vien!W256="","",INPUT_Du_lieu_nhan_vien!W256)</f>
        <v/>
      </c>
      <c r="T255" s="97" t="str">
        <f>IF(INPUT_Du_lieu_nhan_vien!L256="","",INPUT_Du_lieu_nhan_vien!L256)</f>
        <v>ĐH Khoa học Xã hội và Nhân văn – ĐH Quốc gia Hà Nội</v>
      </c>
      <c r="U255" s="94" t="str">
        <f>IF(INPUT_Du_lieu_nhan_vien!K256="","",INPUT_Du_lieu_nhan_vien!K256)</f>
        <v>Đại học</v>
      </c>
      <c r="V255" s="97" t="str">
        <f>IF(INPUT_Du_lieu_nhan_vien!M256="","",INPUT_Du_lieu_nhan_vien!M256)</f>
        <v/>
      </c>
      <c r="Y255" s="95">
        <f>IF(INPUT_Du_lieu_nhan_vien!AH256="","",INPUT_Du_lieu_nhan_vien!AH256)</f>
        <v>40502</v>
      </c>
      <c r="Z255" s="96">
        <f t="shared" si="24"/>
        <v>11</v>
      </c>
      <c r="AA255" s="96">
        <f t="shared" si="25"/>
        <v>2010</v>
      </c>
      <c r="AB255" s="95" t="str">
        <f>IF(INPUT_Du_lieu_nhan_vien!AM256="","",INPUT_Du_lieu_nhan_vien!AM256)</f>
        <v/>
      </c>
      <c r="AC255" s="96" t="str">
        <f t="shared" si="26"/>
        <v/>
      </c>
      <c r="AD255" s="96" t="str">
        <f t="shared" si="27"/>
        <v/>
      </c>
      <c r="AE255" s="96" t="str">
        <f>IF(INPUT_Du_lieu_nhan_vien!AJ256="","",INPUT_Du_lieu_nhan_vien!AJ256)</f>
        <v>Chính thức</v>
      </c>
    </row>
    <row r="256" spans="1:31" ht="18.75" customHeight="1" x14ac:dyDescent="0.2">
      <c r="A256" s="91">
        <v>255</v>
      </c>
      <c r="B256" s="92">
        <f>INPUT_Du_lieu_nhan_vien!A257</f>
        <v>20232</v>
      </c>
      <c r="C256" s="93" t="str">
        <f>IF(INPUT_Du_lieu_nhan_vien!B257="","",INPUT_Du_lieu_nhan_vien!B257)</f>
        <v>Đồng Thị Sen</v>
      </c>
      <c r="D256" s="93" t="str">
        <f>IF(INPUT_Du_lieu_nhan_vien!C257="","",INPUT_Du_lieu_nhan_vien!C257)</f>
        <v>Nga</v>
      </c>
      <c r="E256" s="94" t="str">
        <f>IF(INPUT_Du_lieu_nhan_vien!D257="","",INPUT_Du_lieu_nhan_vien!D257)</f>
        <v>Nữ</v>
      </c>
      <c r="F256" s="95" t="str">
        <f>IF(INPUT_Du_lieu_nhan_vien!E257="","",INPUT_Du_lieu_nhan_vien!E257)</f>
        <v>06/6/1981</v>
      </c>
      <c r="G256" s="96">
        <f t="shared" si="21"/>
        <v>6</v>
      </c>
      <c r="H256" s="96">
        <f t="shared" si="22"/>
        <v>1981</v>
      </c>
      <c r="I256" s="96" t="str">
        <f>IF(INPUT_Du_lieu_nhan_vien!G257="","",INPUT_Du_lieu_nhan_vien!G257)</f>
        <v>Bắc Giang</v>
      </c>
      <c r="J256" s="97" t="str">
        <f>IF(INPUT_Du_lieu_nhan_vien!H257="","",INPUT_Du_lieu_nhan_vien!H257)</f>
        <v>121374197</v>
      </c>
      <c r="K256" s="95">
        <f>IF(INPUT_Du_lieu_nhan_vien!I257="","",INPUT_Du_lieu_nhan_vien!I257)</f>
        <v>36035</v>
      </c>
      <c r="L256" s="96">
        <f t="shared" si="23"/>
        <v>8</v>
      </c>
      <c r="M256" s="96" t="str">
        <f>IF(INPUT_Du_lieu_nhan_vien!J257="","",INPUT_Du_lieu_nhan_vien!J257)</f>
        <v>Bắc Giang</v>
      </c>
      <c r="N256" s="94" t="str">
        <f>IF(INPUT_Du_lieu_nhan_vien!O257="","",INPUT_Du_lieu_nhan_vien!O257)</f>
        <v>ngadts@topica.edu.vn</v>
      </c>
      <c r="O256" s="96" t="str">
        <f>IF(INPUT_Du_lieu_nhan_vien!S257="","",INPUT_Du_lieu_nhan_vien!S257)</f>
        <v>Số 21, Hẻm 54/14/3, Ngõ 54, Ngọc Hồi Hoàng Mai, Hà Nội</v>
      </c>
      <c r="P256" s="94" t="str">
        <f>IF(INPUT_Du_lieu_nhan_vien!P257="","",INPUT_Du_lieu_nhan_vien!P257)</f>
        <v/>
      </c>
      <c r="Q256" s="97" t="str">
        <f>IF(INPUT_Du_lieu_nhan_vien!Q257="","",INPUT_Du_lieu_nhan_vien!Q257)</f>
        <v>0983 032323</v>
      </c>
      <c r="R256" s="96" t="str">
        <f>IF(INPUT_Du_lieu_nhan_vien!U257="","",INPUT_Du_lieu_nhan_vien!U257)</f>
        <v>Nguyễn Minh Tuân</v>
      </c>
      <c r="S256" s="96" t="str">
        <f>IF(INPUT_Du_lieu_nhan_vien!W257="","",INPUT_Du_lieu_nhan_vien!W257)</f>
        <v>0983 993 488</v>
      </c>
      <c r="T256" s="97" t="str">
        <f>IF(INPUT_Du_lieu_nhan_vien!L257="","",INPUT_Du_lieu_nhan_vien!L257)</f>
        <v>ĐH Hà Nội</v>
      </c>
      <c r="U256" s="94" t="str">
        <f>IF(INPUT_Du_lieu_nhan_vien!K257="","",INPUT_Du_lieu_nhan_vien!K257)</f>
        <v>ĐH</v>
      </c>
      <c r="V256" s="97">
        <f>IF(INPUT_Du_lieu_nhan_vien!M257="","",INPUT_Du_lieu_nhan_vien!M257)</f>
        <v>0</v>
      </c>
      <c r="Y256" s="95">
        <f>IF(INPUT_Du_lieu_nhan_vien!AH257="","",INPUT_Du_lieu_nhan_vien!AH257)</f>
        <v>40506</v>
      </c>
      <c r="Z256" s="96">
        <f t="shared" si="24"/>
        <v>11</v>
      </c>
      <c r="AA256" s="96">
        <f t="shared" si="25"/>
        <v>2010</v>
      </c>
      <c r="AB256" s="95">
        <f>IF(INPUT_Du_lieu_nhan_vien!AM257="","",INPUT_Du_lieu_nhan_vien!AM257)</f>
        <v>40625</v>
      </c>
      <c r="AC256" s="96">
        <f t="shared" si="26"/>
        <v>3</v>
      </c>
      <c r="AD256" s="96">
        <f t="shared" si="27"/>
        <v>2011</v>
      </c>
      <c r="AE256" s="96" t="str">
        <f>IF(INPUT_Du_lieu_nhan_vien!AJ257="","",INPUT_Du_lieu_nhan_vien!AJ257)</f>
        <v>Nghỉ việc</v>
      </c>
    </row>
    <row r="257" spans="1:31" ht="18.75" customHeight="1" x14ac:dyDescent="0.2">
      <c r="A257" s="91">
        <v>256</v>
      </c>
      <c r="B257" s="92">
        <f>INPUT_Du_lieu_nhan_vien!A258</f>
        <v>20233</v>
      </c>
      <c r="C257" s="93" t="str">
        <f>IF(INPUT_Du_lieu_nhan_vien!B258="","",INPUT_Du_lieu_nhan_vien!B258)</f>
        <v>Nguyễn Thế</v>
      </c>
      <c r="D257" s="93" t="str">
        <f>IF(INPUT_Du_lieu_nhan_vien!C258="","",INPUT_Du_lieu_nhan_vien!C258)</f>
        <v>Đức</v>
      </c>
      <c r="E257" s="94" t="str">
        <f>IF(INPUT_Du_lieu_nhan_vien!D258="","",INPUT_Du_lieu_nhan_vien!D258)</f>
        <v>Nam</v>
      </c>
      <c r="F257" s="95">
        <f>IF(INPUT_Du_lieu_nhan_vien!E258="","",INPUT_Du_lieu_nhan_vien!E258)</f>
        <v>29245</v>
      </c>
      <c r="G257" s="96">
        <f t="shared" si="21"/>
        <v>1</v>
      </c>
      <c r="H257" s="96">
        <f t="shared" si="22"/>
        <v>1980</v>
      </c>
      <c r="I257" s="96" t="str">
        <f>IF(INPUT_Du_lieu_nhan_vien!G258="","",INPUT_Du_lieu_nhan_vien!G258)</f>
        <v xml:space="preserve">Hà Nội </v>
      </c>
      <c r="J257" s="97" t="str">
        <f>IF(INPUT_Du_lieu_nhan_vien!H258="","",INPUT_Du_lieu_nhan_vien!H258)</f>
        <v>011937906</v>
      </c>
      <c r="K257" s="95">
        <f>IF(INPUT_Du_lieu_nhan_vien!I258="","",INPUT_Du_lieu_nhan_vien!I258)</f>
        <v>39688</v>
      </c>
      <c r="L257" s="96">
        <f t="shared" si="23"/>
        <v>8</v>
      </c>
      <c r="M257" s="96" t="str">
        <f>IF(INPUT_Du_lieu_nhan_vien!J258="","",INPUT_Du_lieu_nhan_vien!J258)</f>
        <v>Hà Nội</v>
      </c>
      <c r="N257" s="94" t="str">
        <f>IF(INPUT_Du_lieu_nhan_vien!O258="","",INPUT_Du_lieu_nhan_vien!O258)</f>
        <v>ducnt@topica.edu.vn</v>
      </c>
      <c r="O257" s="96" t="str">
        <f>IF(INPUT_Du_lieu_nhan_vien!S258="","",INPUT_Du_lieu_nhan_vien!S258)</f>
        <v xml:space="preserve">Trung Văn, Từ Liêm, Hà Nội </v>
      </c>
      <c r="P257" s="94" t="str">
        <f>IF(INPUT_Du_lieu_nhan_vien!P258="","",INPUT_Du_lieu_nhan_vien!P258)</f>
        <v>04 5531 300</v>
      </c>
      <c r="Q257" s="97" t="str">
        <f>IF(INPUT_Du_lieu_nhan_vien!Q258="","",INPUT_Du_lieu_nhan_vien!Q258)</f>
        <v>0168 867 6686</v>
      </c>
      <c r="R257" s="96" t="str">
        <f>IF(INPUT_Du_lieu_nhan_vien!U258="","",INPUT_Du_lieu_nhan_vien!U258)</f>
        <v/>
      </c>
      <c r="S257" s="96" t="str">
        <f>IF(INPUT_Du_lieu_nhan_vien!W258="","",INPUT_Du_lieu_nhan_vien!W258)</f>
        <v/>
      </c>
      <c r="T257" s="97" t="str">
        <f>IF(INPUT_Du_lieu_nhan_vien!L258="","",INPUT_Du_lieu_nhan_vien!L258)</f>
        <v>ĐH Hà Nội</v>
      </c>
      <c r="U257" s="94" t="str">
        <f>IF(INPUT_Du_lieu_nhan_vien!K258="","",INPUT_Du_lieu_nhan_vien!K258)</f>
        <v>Đại học</v>
      </c>
      <c r="V257" s="97" t="str">
        <f>IF(INPUT_Du_lieu_nhan_vien!M258="","",INPUT_Du_lieu_nhan_vien!M258)</f>
        <v>Tiếng Anh</v>
      </c>
      <c r="Y257" s="95">
        <f>IF(INPUT_Du_lieu_nhan_vien!AH258="","",INPUT_Du_lieu_nhan_vien!AH258)</f>
        <v>40455</v>
      </c>
      <c r="Z257" s="96">
        <f t="shared" si="24"/>
        <v>10</v>
      </c>
      <c r="AA257" s="96">
        <f t="shared" si="25"/>
        <v>2010</v>
      </c>
      <c r="AB257" s="95">
        <f>IF(INPUT_Du_lieu_nhan_vien!AM258="","",INPUT_Du_lieu_nhan_vien!AM258)</f>
        <v>40633</v>
      </c>
      <c r="AC257" s="96">
        <f t="shared" si="26"/>
        <v>3</v>
      </c>
      <c r="AD257" s="96">
        <f t="shared" si="27"/>
        <v>2011</v>
      </c>
      <c r="AE257" s="96" t="str">
        <f>IF(INPUT_Du_lieu_nhan_vien!AJ258="","",INPUT_Du_lieu_nhan_vien!AJ258)</f>
        <v>Nghỉ việc</v>
      </c>
    </row>
    <row r="258" spans="1:31" ht="18.75" customHeight="1" x14ac:dyDescent="0.2">
      <c r="A258" s="91">
        <v>257</v>
      </c>
      <c r="B258" s="92">
        <f>INPUT_Du_lieu_nhan_vien!A259</f>
        <v>20234</v>
      </c>
      <c r="C258" s="93" t="str">
        <f>IF(INPUT_Du_lieu_nhan_vien!B259="","",INPUT_Du_lieu_nhan_vien!B259)</f>
        <v>Bùi Thanh</v>
      </c>
      <c r="D258" s="93" t="str">
        <f>IF(INPUT_Du_lieu_nhan_vien!C259="","",INPUT_Du_lieu_nhan_vien!C259)</f>
        <v>Sĩ</v>
      </c>
      <c r="E258" s="94" t="str">
        <f>IF(INPUT_Du_lieu_nhan_vien!D259="","",INPUT_Du_lieu_nhan_vien!D259)</f>
        <v>Nam</v>
      </c>
      <c r="F258" s="95">
        <f>IF(INPUT_Du_lieu_nhan_vien!E259="","",INPUT_Du_lieu_nhan_vien!E259)</f>
        <v>30181</v>
      </c>
      <c r="G258" s="96">
        <f t="shared" si="21"/>
        <v>8</v>
      </c>
      <c r="H258" s="96">
        <f t="shared" si="22"/>
        <v>1982</v>
      </c>
      <c r="I258" s="96" t="str">
        <f>IF(INPUT_Du_lieu_nhan_vien!G259="","",INPUT_Du_lieu_nhan_vien!G259)</f>
        <v xml:space="preserve">Khánh Hòa </v>
      </c>
      <c r="J258" s="97" t="str">
        <f>IF(INPUT_Du_lieu_nhan_vien!H259="","",INPUT_Du_lieu_nhan_vien!H259)</f>
        <v/>
      </c>
      <c r="K258" s="95" t="str">
        <f>IF(INPUT_Du_lieu_nhan_vien!I259="","",INPUT_Du_lieu_nhan_vien!I259)</f>
        <v/>
      </c>
      <c r="L258" s="96" t="str">
        <f t="shared" si="23"/>
        <v/>
      </c>
      <c r="M258" s="96" t="str">
        <f>IF(INPUT_Du_lieu_nhan_vien!J259="","",INPUT_Du_lieu_nhan_vien!J259)</f>
        <v>Khánh Hoà</v>
      </c>
      <c r="N258" s="94" t="str">
        <f>IF(INPUT_Du_lieu_nhan_vien!O259="","",INPUT_Du_lieu_nhan_vien!O259)</f>
        <v>sibt@topica.edu.vn</v>
      </c>
      <c r="O258" s="96" t="str">
        <f>IF(INPUT_Du_lieu_nhan_vien!S259="","",INPUT_Du_lieu_nhan_vien!S259)</f>
        <v xml:space="preserve">187/20 Phan Bội Châu, Phường Cam Thuận, Thị Xã Cam Ranh, Khánh Hòa </v>
      </c>
      <c r="P258" s="94" t="str">
        <f>IF(INPUT_Du_lieu_nhan_vien!P259="","",INPUT_Du_lieu_nhan_vien!P259)</f>
        <v/>
      </c>
      <c r="Q258" s="97" t="str">
        <f>IF(INPUT_Du_lieu_nhan_vien!Q259="","",INPUT_Du_lieu_nhan_vien!Q259)</f>
        <v>0918 464 237</v>
      </c>
      <c r="R258" s="96" t="str">
        <f>IF(INPUT_Du_lieu_nhan_vien!U259="","",INPUT_Du_lieu_nhan_vien!U259)</f>
        <v/>
      </c>
      <c r="S258" s="96" t="str">
        <f>IF(INPUT_Du_lieu_nhan_vien!W259="","",INPUT_Du_lieu_nhan_vien!W259)</f>
        <v/>
      </c>
      <c r="T258" s="97" t="str">
        <f>IF(INPUT_Du_lieu_nhan_vien!L259="","",INPUT_Du_lieu_nhan_vien!L259)</f>
        <v/>
      </c>
      <c r="U258" s="94" t="str">
        <f>IF(INPUT_Du_lieu_nhan_vien!K259="","",INPUT_Du_lieu_nhan_vien!K259)</f>
        <v>Thạc sĩ</v>
      </c>
      <c r="V258" s="97" t="str">
        <f>IF(INPUT_Du_lieu_nhan_vien!M259="","",INPUT_Du_lieu_nhan_vien!M259)</f>
        <v/>
      </c>
      <c r="Y258" s="95">
        <f>IF(INPUT_Du_lieu_nhan_vien!AH259="","",INPUT_Du_lieu_nhan_vien!AH259)</f>
        <v>40455</v>
      </c>
      <c r="Z258" s="96">
        <f t="shared" si="24"/>
        <v>10</v>
      </c>
      <c r="AA258" s="96">
        <f t="shared" si="25"/>
        <v>2010</v>
      </c>
      <c r="AB258" s="95" t="str">
        <f>IF(INPUT_Du_lieu_nhan_vien!AM259="","",INPUT_Du_lieu_nhan_vien!AM259)</f>
        <v/>
      </c>
      <c r="AC258" s="96" t="str">
        <f t="shared" si="26"/>
        <v/>
      </c>
      <c r="AD258" s="96" t="str">
        <f t="shared" si="27"/>
        <v/>
      </c>
      <c r="AE258" s="96" t="str">
        <f>IF(INPUT_Du_lieu_nhan_vien!AJ259="","",INPUT_Du_lieu_nhan_vien!AJ259)</f>
        <v>Nghỉ việc</v>
      </c>
    </row>
    <row r="259" spans="1:31" ht="18.75" customHeight="1" x14ac:dyDescent="0.2">
      <c r="A259" s="91">
        <v>258</v>
      </c>
      <c r="B259" s="92">
        <f>INPUT_Du_lieu_nhan_vien!A260</f>
        <v>20235</v>
      </c>
      <c r="C259" s="93" t="str">
        <f>IF(INPUT_Du_lieu_nhan_vien!B260="","",INPUT_Du_lieu_nhan_vien!B260)</f>
        <v>Huỳnh Văn</v>
      </c>
      <c r="D259" s="93" t="str">
        <f>IF(INPUT_Du_lieu_nhan_vien!C260="","",INPUT_Du_lieu_nhan_vien!C260)</f>
        <v>Xuân</v>
      </c>
      <c r="E259" s="94" t="str">
        <f>IF(INPUT_Du_lieu_nhan_vien!D260="","",INPUT_Du_lieu_nhan_vien!D260)</f>
        <v>Nam</v>
      </c>
      <c r="F259" s="95">
        <f>IF(INPUT_Du_lieu_nhan_vien!E260="","",INPUT_Du_lieu_nhan_vien!E260)</f>
        <v>31755</v>
      </c>
      <c r="G259" s="96">
        <f t="shared" ref="G259:G322" si="28">IF(F259="","",MONTH(F259))</f>
        <v>12</v>
      </c>
      <c r="H259" s="96">
        <f t="shared" ref="H259:H322" si="29">IF(F259="","",YEAR(F259))</f>
        <v>1986</v>
      </c>
      <c r="I259" s="96" t="str">
        <f>IF(INPUT_Du_lieu_nhan_vien!G260="","",INPUT_Du_lieu_nhan_vien!G260)</f>
        <v xml:space="preserve">Bình Thuận </v>
      </c>
      <c r="J259" s="97" t="str">
        <f>IF(INPUT_Du_lieu_nhan_vien!H260="","",INPUT_Du_lieu_nhan_vien!H260)</f>
        <v>261093968</v>
      </c>
      <c r="K259" s="95">
        <f>IF(INPUT_Du_lieu_nhan_vien!I260="","",INPUT_Du_lieu_nhan_vien!I260)</f>
        <v>39276</v>
      </c>
      <c r="L259" s="96">
        <f t="shared" ref="L259:L322" si="30">IF(K259="","",MONTH(K259))</f>
        <v>7</v>
      </c>
      <c r="M259" s="96" t="str">
        <f>IF(INPUT_Du_lieu_nhan_vien!J260="","",INPUT_Du_lieu_nhan_vien!J260)</f>
        <v>Bình Thuận</v>
      </c>
      <c r="N259" s="94" t="str">
        <f>IF(INPUT_Du_lieu_nhan_vien!O260="","",INPUT_Du_lieu_nhan_vien!O260)</f>
        <v>xuanhv@topica.edu.vn</v>
      </c>
      <c r="O259" s="96" t="str">
        <f>IF(INPUT_Du_lieu_nhan_vien!S260="","",INPUT_Du_lieu_nhan_vien!S260)</f>
        <v xml:space="preserve">Tổ 15 Kp4 ,p.đúc Long , Phan Thiết ,bình Thuận </v>
      </c>
      <c r="P259" s="94" t="str">
        <f>IF(INPUT_Du_lieu_nhan_vien!P260="","",INPUT_Du_lieu_nhan_vien!P260)</f>
        <v/>
      </c>
      <c r="Q259" s="97" t="str">
        <f>IF(INPUT_Du_lieu_nhan_vien!Q260="","",INPUT_Du_lieu_nhan_vien!Q260)</f>
        <v>0907 386 691</v>
      </c>
      <c r="R259" s="96" t="str">
        <f>IF(INPUT_Du_lieu_nhan_vien!U260="","",INPUT_Du_lieu_nhan_vien!U260)</f>
        <v/>
      </c>
      <c r="S259" s="96" t="str">
        <f>IF(INPUT_Du_lieu_nhan_vien!W260="","",INPUT_Du_lieu_nhan_vien!W260)</f>
        <v/>
      </c>
      <c r="T259" s="97" t="str">
        <f>IF(INPUT_Du_lieu_nhan_vien!L260="","",INPUT_Du_lieu_nhan_vien!L260)</f>
        <v/>
      </c>
      <c r="U259" s="94" t="str">
        <f>IF(INPUT_Du_lieu_nhan_vien!K260="","",INPUT_Du_lieu_nhan_vien!K260)</f>
        <v>Cao đẳng</v>
      </c>
      <c r="V259" s="97" t="str">
        <f>IF(INPUT_Du_lieu_nhan_vien!M260="","",INPUT_Du_lieu_nhan_vien!M260)</f>
        <v/>
      </c>
      <c r="Y259" s="95">
        <f>IF(INPUT_Du_lieu_nhan_vien!AH260="","",INPUT_Du_lieu_nhan_vien!AH260)</f>
        <v>40455</v>
      </c>
      <c r="Z259" s="96">
        <f t="shared" ref="Z259:Z322" si="31">IF(Y259="","",MONTH(Y259))</f>
        <v>10</v>
      </c>
      <c r="AA259" s="96">
        <f t="shared" ref="AA259:AA322" si="32">IF(Y259="","",YEAR(Y259))</f>
        <v>2010</v>
      </c>
      <c r="AB259" s="95">
        <f>IF(INPUT_Du_lieu_nhan_vien!AM260="","",INPUT_Du_lieu_nhan_vien!AM260)</f>
        <v>40974</v>
      </c>
      <c r="AC259" s="96">
        <f t="shared" ref="AC259:AC322" si="33">IF(AB259="","",MONTH(AB259))</f>
        <v>3</v>
      </c>
      <c r="AD259" s="96">
        <f t="shared" ref="AD259:AD322" si="34">IF(AB259="","",YEAR(AB259))</f>
        <v>2012</v>
      </c>
      <c r="AE259" s="96" t="str">
        <f>IF(INPUT_Du_lieu_nhan_vien!AJ260="","",INPUT_Du_lieu_nhan_vien!AJ260)</f>
        <v>Nghỉ việc</v>
      </c>
    </row>
    <row r="260" spans="1:31" ht="18.75" customHeight="1" x14ac:dyDescent="0.2">
      <c r="A260" s="91">
        <v>259</v>
      </c>
      <c r="B260" s="92">
        <f>INPUT_Du_lieu_nhan_vien!A261</f>
        <v>20236</v>
      </c>
      <c r="C260" s="93" t="str">
        <f>IF(INPUT_Du_lieu_nhan_vien!B261="","",INPUT_Du_lieu_nhan_vien!B261)</f>
        <v>Nguyễn Sơn</v>
      </c>
      <c r="D260" s="93" t="str">
        <f>IF(INPUT_Du_lieu_nhan_vien!C261="","",INPUT_Du_lieu_nhan_vien!C261)</f>
        <v>Tùng</v>
      </c>
      <c r="E260" s="94" t="str">
        <f>IF(INPUT_Du_lieu_nhan_vien!D261="","",INPUT_Du_lieu_nhan_vien!D261)</f>
        <v>Nam</v>
      </c>
      <c r="F260" s="95">
        <f>IF(INPUT_Du_lieu_nhan_vien!E261="","",INPUT_Du_lieu_nhan_vien!E261)</f>
        <v>30618</v>
      </c>
      <c r="G260" s="96">
        <f t="shared" si="28"/>
        <v>10</v>
      </c>
      <c r="H260" s="96">
        <f t="shared" si="29"/>
        <v>1983</v>
      </c>
      <c r="I260" s="96" t="str">
        <f>IF(INPUT_Du_lieu_nhan_vien!G261="","",INPUT_Du_lieu_nhan_vien!G261)</f>
        <v xml:space="preserve">Hà Nội </v>
      </c>
      <c r="J260" s="97" t="str">
        <f>IF(INPUT_Du_lieu_nhan_vien!H261="","",INPUT_Du_lieu_nhan_vien!H261)</f>
        <v>012128192</v>
      </c>
      <c r="K260" s="95">
        <f>IF(INPUT_Du_lieu_nhan_vien!I261="","",INPUT_Du_lieu_nhan_vien!I261)</f>
        <v>38069</v>
      </c>
      <c r="L260" s="96">
        <f t="shared" si="30"/>
        <v>3</v>
      </c>
      <c r="M260" s="96" t="str">
        <f>IF(INPUT_Du_lieu_nhan_vien!J261="","",INPUT_Du_lieu_nhan_vien!J261)</f>
        <v>Hà Nội</v>
      </c>
      <c r="N260" s="94" t="str">
        <f>IF(INPUT_Du_lieu_nhan_vien!O261="","",INPUT_Du_lieu_nhan_vien!O261)</f>
        <v>tungns@topica.edu.vn</v>
      </c>
      <c r="O260" s="96" t="str">
        <f>IF(INPUT_Du_lieu_nhan_vien!S261="","",INPUT_Du_lieu_nhan_vien!S261)</f>
        <v xml:space="preserve">74, Giảng Võ, Cát Linh Đống Đa, Hà Nội </v>
      </c>
      <c r="P260" s="94" t="str">
        <f>IF(INPUT_Du_lieu_nhan_vien!P261="","",INPUT_Du_lieu_nhan_vien!P261)</f>
        <v>043 843 1337</v>
      </c>
      <c r="Q260" s="97" t="str">
        <f>IF(INPUT_Du_lieu_nhan_vien!Q261="","",INPUT_Du_lieu_nhan_vien!Q261)</f>
        <v>0917 511 411</v>
      </c>
      <c r="R260" s="96" t="str">
        <f>IF(INPUT_Du_lieu_nhan_vien!U261="","",INPUT_Du_lieu_nhan_vien!U261)</f>
        <v/>
      </c>
      <c r="S260" s="96" t="str">
        <f>IF(INPUT_Du_lieu_nhan_vien!W261="","",INPUT_Du_lieu_nhan_vien!W261)</f>
        <v/>
      </c>
      <c r="T260" s="97" t="str">
        <f>IF(INPUT_Du_lieu_nhan_vien!L261="","",INPUT_Du_lieu_nhan_vien!L261)</f>
        <v>ĐH Kinh doanh và Công nghệ Hà Nội</v>
      </c>
      <c r="U260" s="94" t="str">
        <f>IF(INPUT_Du_lieu_nhan_vien!K261="","",INPUT_Du_lieu_nhan_vien!K261)</f>
        <v>Đại học</v>
      </c>
      <c r="V260" s="97" t="str">
        <f>IF(INPUT_Du_lieu_nhan_vien!M261="","",INPUT_Du_lieu_nhan_vien!M261)</f>
        <v>Quản trị kinh doanh</v>
      </c>
      <c r="Y260" s="95">
        <f>IF(INPUT_Du_lieu_nhan_vien!AH261="","",INPUT_Du_lieu_nhan_vien!AH261)</f>
        <v>40523</v>
      </c>
      <c r="Z260" s="96">
        <f t="shared" si="31"/>
        <v>12</v>
      </c>
      <c r="AA260" s="96">
        <f t="shared" si="32"/>
        <v>2010</v>
      </c>
      <c r="AB260" s="95" t="str">
        <f>IF(INPUT_Du_lieu_nhan_vien!AM261="","",INPUT_Du_lieu_nhan_vien!AM261)</f>
        <v/>
      </c>
      <c r="AC260" s="96" t="str">
        <f t="shared" si="33"/>
        <v/>
      </c>
      <c r="AD260" s="96" t="str">
        <f t="shared" si="34"/>
        <v/>
      </c>
      <c r="AE260" s="96" t="str">
        <f>IF(INPUT_Du_lieu_nhan_vien!AJ261="","",INPUT_Du_lieu_nhan_vien!AJ261)</f>
        <v>Chính thức</v>
      </c>
    </row>
    <row r="261" spans="1:31" ht="18.75" customHeight="1" x14ac:dyDescent="0.2">
      <c r="A261" s="91">
        <v>260</v>
      </c>
      <c r="B261" s="92">
        <f>INPUT_Du_lieu_nhan_vien!A262</f>
        <v>20237</v>
      </c>
      <c r="C261" s="93" t="str">
        <f>IF(INPUT_Du_lieu_nhan_vien!B262="","",INPUT_Du_lieu_nhan_vien!B262)</f>
        <v>Tống Thị</v>
      </c>
      <c r="D261" s="93" t="str">
        <f>IF(INPUT_Du_lieu_nhan_vien!C262="","",INPUT_Du_lieu_nhan_vien!C262)</f>
        <v>Hường</v>
      </c>
      <c r="E261" s="94" t="str">
        <f>IF(INPUT_Du_lieu_nhan_vien!D262="","",INPUT_Du_lieu_nhan_vien!D262)</f>
        <v>Nữ</v>
      </c>
      <c r="F261" s="95">
        <f>IF(INPUT_Du_lieu_nhan_vien!E262="","",INPUT_Du_lieu_nhan_vien!E262)</f>
        <v>31180</v>
      </c>
      <c r="G261" s="96">
        <f t="shared" si="28"/>
        <v>5</v>
      </c>
      <c r="H261" s="96">
        <f t="shared" si="29"/>
        <v>1985</v>
      </c>
      <c r="I261" s="96" t="str">
        <f>IF(INPUT_Du_lieu_nhan_vien!G262="","",INPUT_Du_lieu_nhan_vien!G262)</f>
        <v xml:space="preserve">Hưng Yên </v>
      </c>
      <c r="J261" s="97" t="str">
        <f>IF(INPUT_Du_lieu_nhan_vien!H262="","",INPUT_Du_lieu_nhan_vien!H262)</f>
        <v>145149763</v>
      </c>
      <c r="K261" s="95">
        <f>IF(INPUT_Du_lieu_nhan_vien!I262="","",INPUT_Du_lieu_nhan_vien!I262)</f>
        <v>36761</v>
      </c>
      <c r="L261" s="96">
        <f t="shared" si="30"/>
        <v>8</v>
      </c>
      <c r="M261" s="96" t="str">
        <f>IF(INPUT_Du_lieu_nhan_vien!J262="","",INPUT_Du_lieu_nhan_vien!J262)</f>
        <v>Hưng Yên</v>
      </c>
      <c r="N261" s="94" t="str">
        <f>IF(INPUT_Du_lieu_nhan_vien!O262="","",INPUT_Du_lieu_nhan_vien!O262)</f>
        <v>huongtt2@topica.edu.vn</v>
      </c>
      <c r="O261" s="96" t="str">
        <f>IF(INPUT_Du_lieu_nhan_vien!S262="","",INPUT_Du_lieu_nhan_vien!S262)</f>
        <v xml:space="preserve">Tống Phan, Phù Cừ, Hưng Yên </v>
      </c>
      <c r="P261" s="94" t="str">
        <f>IF(INPUT_Du_lieu_nhan_vien!P262="","",INPUT_Du_lieu_nhan_vien!P262)</f>
        <v>0321 3851 246</v>
      </c>
      <c r="Q261" s="97" t="str">
        <f>IF(INPUT_Du_lieu_nhan_vien!Q262="","",INPUT_Du_lieu_nhan_vien!Q262)</f>
        <v>0979 312 668</v>
      </c>
      <c r="R261" s="96" t="str">
        <f>IF(INPUT_Du_lieu_nhan_vien!U262="","",INPUT_Du_lieu_nhan_vien!U262)</f>
        <v/>
      </c>
      <c r="S261" s="96" t="str">
        <f>IF(INPUT_Du_lieu_nhan_vien!W262="","",INPUT_Du_lieu_nhan_vien!W262)</f>
        <v/>
      </c>
      <c r="T261" s="97" t="str">
        <f>IF(INPUT_Du_lieu_nhan_vien!L262="","",INPUT_Du_lieu_nhan_vien!L262)</f>
        <v>Viện ĐH Mở Hà Nội</v>
      </c>
      <c r="U261" s="94" t="str">
        <f>IF(INPUT_Du_lieu_nhan_vien!K262="","",INPUT_Du_lieu_nhan_vien!K262)</f>
        <v>Đại học</v>
      </c>
      <c r="V261" s="97" t="str">
        <f>IF(INPUT_Du_lieu_nhan_vien!M262="","",INPUT_Du_lieu_nhan_vien!M262)</f>
        <v>Điện tử - Viễn thông</v>
      </c>
      <c r="Y261" s="95">
        <f>IF(INPUT_Du_lieu_nhan_vien!AH262="","",INPUT_Du_lieu_nhan_vien!AH262)</f>
        <v>40523</v>
      </c>
      <c r="Z261" s="96">
        <f t="shared" si="31"/>
        <v>12</v>
      </c>
      <c r="AA261" s="96">
        <f t="shared" si="32"/>
        <v>2010</v>
      </c>
      <c r="AB261" s="95" t="str">
        <f>IF(INPUT_Du_lieu_nhan_vien!AM262="","",INPUT_Du_lieu_nhan_vien!AM262)</f>
        <v/>
      </c>
      <c r="AC261" s="96" t="str">
        <f t="shared" si="33"/>
        <v/>
      </c>
      <c r="AD261" s="96" t="str">
        <f t="shared" si="34"/>
        <v/>
      </c>
      <c r="AE261" s="96" t="str">
        <f>IF(INPUT_Du_lieu_nhan_vien!AJ262="","",INPUT_Du_lieu_nhan_vien!AJ262)</f>
        <v>Chính thức</v>
      </c>
    </row>
    <row r="262" spans="1:31" ht="18.75" customHeight="1" x14ac:dyDescent="0.2">
      <c r="A262" s="91">
        <v>261</v>
      </c>
      <c r="B262" s="92">
        <f>INPUT_Du_lieu_nhan_vien!A263</f>
        <v>20238</v>
      </c>
      <c r="C262" s="93" t="str">
        <f>IF(INPUT_Du_lieu_nhan_vien!B263="","",INPUT_Du_lieu_nhan_vien!B263)</f>
        <v>Bùi Thị Thảo</v>
      </c>
      <c r="D262" s="93" t="str">
        <f>IF(INPUT_Du_lieu_nhan_vien!C263="","",INPUT_Du_lieu_nhan_vien!C263)</f>
        <v>Nguyên</v>
      </c>
      <c r="E262" s="94" t="str">
        <f>IF(INPUT_Du_lieu_nhan_vien!D263="","",INPUT_Du_lieu_nhan_vien!D263)</f>
        <v>Nữ</v>
      </c>
      <c r="F262" s="95">
        <f>IF(INPUT_Du_lieu_nhan_vien!E263="","",INPUT_Du_lieu_nhan_vien!E263)</f>
        <v>32436</v>
      </c>
      <c r="G262" s="96">
        <f t="shared" si="28"/>
        <v>10</v>
      </c>
      <c r="H262" s="96">
        <f t="shared" si="29"/>
        <v>1988</v>
      </c>
      <c r="I262" s="96" t="str">
        <f>IF(INPUT_Du_lieu_nhan_vien!G263="","",INPUT_Du_lieu_nhan_vien!G263)</f>
        <v>Quảng Nam</v>
      </c>
      <c r="J262" s="97" t="str">
        <f>IF(INPUT_Du_lieu_nhan_vien!H263="","",INPUT_Du_lieu_nhan_vien!H263)</f>
        <v>205408834</v>
      </c>
      <c r="K262" s="95">
        <f>IF(INPUT_Du_lieu_nhan_vien!I263="","",INPUT_Du_lieu_nhan_vien!I263)</f>
        <v>38525</v>
      </c>
      <c r="L262" s="96">
        <f t="shared" si="30"/>
        <v>6</v>
      </c>
      <c r="M262" s="96" t="str">
        <f>IF(INPUT_Du_lieu_nhan_vien!J263="","",INPUT_Du_lieu_nhan_vien!J263)</f>
        <v>Quảng Nam</v>
      </c>
      <c r="N262" s="94" t="str">
        <f>IF(INPUT_Du_lieu_nhan_vien!O263="","",INPUT_Du_lieu_nhan_vien!O263)</f>
        <v>nguyenbtt@topica.edu.vn</v>
      </c>
      <c r="O262" s="96" t="str">
        <f>IF(INPUT_Du_lieu_nhan_vien!S263="","",INPUT_Du_lieu_nhan_vien!S263)</f>
        <v>Thôn 4- Tiên Hiệp- Tiên Phước- Quảng Nam</v>
      </c>
      <c r="P262" s="94" t="str">
        <f>IF(INPUT_Du_lieu_nhan_vien!P263="","",INPUT_Du_lieu_nhan_vien!P263)</f>
        <v/>
      </c>
      <c r="Q262" s="97" t="str">
        <f>IF(INPUT_Du_lieu_nhan_vien!Q263="","",INPUT_Du_lieu_nhan_vien!Q263)</f>
        <v>0987 348 146</v>
      </c>
      <c r="R262" s="96">
        <f>IF(INPUT_Du_lieu_nhan_vien!U263="","",INPUT_Du_lieu_nhan_vien!U263)</f>
        <v>0</v>
      </c>
      <c r="S262" s="96" t="str">
        <f>IF(INPUT_Du_lieu_nhan_vien!W263="","",INPUT_Du_lieu_nhan_vien!W263)</f>
        <v>0987348146</v>
      </c>
      <c r="T262" s="97" t="str">
        <f>IF(INPUT_Du_lieu_nhan_vien!L263="","",INPUT_Du_lieu_nhan_vien!L263)</f>
        <v>ĐH KHXH Và Nhân Văn</v>
      </c>
      <c r="U262" s="94" t="str">
        <f>IF(INPUT_Du_lieu_nhan_vien!K263="","",INPUT_Du_lieu_nhan_vien!K263)</f>
        <v>ĐH</v>
      </c>
      <c r="V262" s="97">
        <f>IF(INPUT_Du_lieu_nhan_vien!M263="","",INPUT_Du_lieu_nhan_vien!M263)</f>
        <v>0</v>
      </c>
      <c r="Y262" s="95">
        <f>IF(INPUT_Du_lieu_nhan_vien!AH263="","",INPUT_Du_lieu_nhan_vien!AH263)</f>
        <v>40531</v>
      </c>
      <c r="Z262" s="96">
        <f t="shared" si="31"/>
        <v>12</v>
      </c>
      <c r="AA262" s="96">
        <f t="shared" si="32"/>
        <v>2010</v>
      </c>
      <c r="AB262" s="95">
        <f>IF(INPUT_Du_lieu_nhan_vien!AM263="","",INPUT_Du_lieu_nhan_vien!AM263)</f>
        <v>41062</v>
      </c>
      <c r="AC262" s="96">
        <f t="shared" si="33"/>
        <v>6</v>
      </c>
      <c r="AD262" s="96">
        <f t="shared" si="34"/>
        <v>2012</v>
      </c>
      <c r="AE262" s="96" t="str">
        <f>IF(INPUT_Du_lieu_nhan_vien!AJ263="","",INPUT_Du_lieu_nhan_vien!AJ263)</f>
        <v>Nghỉ việc</v>
      </c>
    </row>
    <row r="263" spans="1:31" ht="18.75" customHeight="1" x14ac:dyDescent="0.2">
      <c r="A263" s="91">
        <v>262</v>
      </c>
      <c r="B263" s="92">
        <f>INPUT_Du_lieu_nhan_vien!A264</f>
        <v>20239</v>
      </c>
      <c r="C263" s="93" t="str">
        <f>IF(INPUT_Du_lieu_nhan_vien!B264="","",INPUT_Du_lieu_nhan_vien!B264)</f>
        <v>Thái Thị Huỳnh</v>
      </c>
      <c r="D263" s="93" t="str">
        <f>IF(INPUT_Du_lieu_nhan_vien!C264="","",INPUT_Du_lieu_nhan_vien!C264)</f>
        <v>Mai</v>
      </c>
      <c r="E263" s="94" t="str">
        <f>IF(INPUT_Du_lieu_nhan_vien!D264="","",INPUT_Du_lieu_nhan_vien!D264)</f>
        <v>Nữ</v>
      </c>
      <c r="F263" s="95">
        <f>IF(INPUT_Du_lieu_nhan_vien!E264="","",INPUT_Du_lieu_nhan_vien!E264)</f>
        <v>29223</v>
      </c>
      <c r="G263" s="96">
        <f t="shared" si="28"/>
        <v>1</v>
      </c>
      <c r="H263" s="96">
        <f t="shared" si="29"/>
        <v>1980</v>
      </c>
      <c r="I263" s="96" t="str">
        <f>IF(INPUT_Du_lieu_nhan_vien!G264="","",INPUT_Du_lieu_nhan_vien!G264)</f>
        <v xml:space="preserve">Nam Định </v>
      </c>
      <c r="J263" s="97" t="str">
        <f>IF(INPUT_Du_lieu_nhan_vien!H264="","",INPUT_Du_lieu_nhan_vien!H264)</f>
        <v>260855046</v>
      </c>
      <c r="K263" s="95">
        <f>IF(INPUT_Du_lieu_nhan_vien!I264="","",INPUT_Du_lieu_nhan_vien!I264)</f>
        <v>37825</v>
      </c>
      <c r="L263" s="96">
        <f t="shared" si="30"/>
        <v>7</v>
      </c>
      <c r="M263" s="96" t="str">
        <f>IF(INPUT_Du_lieu_nhan_vien!J264="","",INPUT_Du_lieu_nhan_vien!J264)</f>
        <v>Bình Thuận</v>
      </c>
      <c r="N263" s="94" t="str">
        <f>IF(INPUT_Du_lieu_nhan_vien!O264="","",INPUT_Du_lieu_nhan_vien!O264)</f>
        <v>maitth@topica.edu.vn</v>
      </c>
      <c r="O263" s="96" t="str">
        <f>IF(INPUT_Du_lieu_nhan_vien!S264="","",INPUT_Du_lieu_nhan_vien!S264)</f>
        <v xml:space="preserve">25/31 Cửu Long, Phường 2, Tân Bình, Tp Hồ Chí Minh </v>
      </c>
      <c r="P263" s="94" t="str">
        <f>IF(INPUT_Du_lieu_nhan_vien!P264="","",INPUT_Du_lieu_nhan_vien!P264)</f>
        <v/>
      </c>
      <c r="Q263" s="97" t="str">
        <f>IF(INPUT_Du_lieu_nhan_vien!Q264="","",INPUT_Du_lieu_nhan_vien!Q264)</f>
        <v>0908 024 501</v>
      </c>
      <c r="R263" s="96" t="str">
        <f>IF(INPUT_Du_lieu_nhan_vien!U264="","",INPUT_Du_lieu_nhan_vien!U264)</f>
        <v/>
      </c>
      <c r="S263" s="96" t="str">
        <f>IF(INPUT_Du_lieu_nhan_vien!W264="","",INPUT_Du_lieu_nhan_vien!W264)</f>
        <v/>
      </c>
      <c r="T263" s="97" t="str">
        <f>IF(INPUT_Du_lieu_nhan_vien!L264="","",INPUT_Du_lieu_nhan_vien!L264)</f>
        <v>ĐH Ngoại Thương</v>
      </c>
      <c r="U263" s="94" t="str">
        <f>IF(INPUT_Du_lieu_nhan_vien!K264="","",INPUT_Du_lieu_nhan_vien!K264)</f>
        <v>Đại học</v>
      </c>
      <c r="V263" s="97" t="str">
        <f>IF(INPUT_Du_lieu_nhan_vien!M264="","",INPUT_Du_lieu_nhan_vien!M264)</f>
        <v>Kinh Tế đối ngoại</v>
      </c>
      <c r="Y263" s="95">
        <f>IF(INPUT_Du_lieu_nhan_vien!AH264="","",INPUT_Du_lieu_nhan_vien!AH264)</f>
        <v>40476</v>
      </c>
      <c r="Z263" s="96">
        <f t="shared" si="31"/>
        <v>10</v>
      </c>
      <c r="AA263" s="96">
        <f t="shared" si="32"/>
        <v>2010</v>
      </c>
      <c r="AB263" s="95">
        <f>IF(INPUT_Du_lieu_nhan_vien!AM264="","",INPUT_Du_lieu_nhan_vien!AM264)</f>
        <v>40544</v>
      </c>
      <c r="AC263" s="96">
        <f t="shared" si="33"/>
        <v>1</v>
      </c>
      <c r="AD263" s="96">
        <f t="shared" si="34"/>
        <v>2011</v>
      </c>
      <c r="AE263" s="96" t="str">
        <f>IF(INPUT_Du_lieu_nhan_vien!AJ264="","",INPUT_Du_lieu_nhan_vien!AJ264)</f>
        <v>Nghỉ việc</v>
      </c>
    </row>
    <row r="264" spans="1:31" ht="18.75" customHeight="1" x14ac:dyDescent="0.2">
      <c r="A264" s="91">
        <v>263</v>
      </c>
      <c r="B264" s="92">
        <f>INPUT_Du_lieu_nhan_vien!A265</f>
        <v>20240</v>
      </c>
      <c r="C264" s="93" t="str">
        <f>IF(INPUT_Du_lieu_nhan_vien!B265="","",INPUT_Du_lieu_nhan_vien!B265)</f>
        <v>Nguyễn Thị Thùy</v>
      </c>
      <c r="D264" s="93" t="str">
        <f>IF(INPUT_Du_lieu_nhan_vien!C265="","",INPUT_Du_lieu_nhan_vien!C265)</f>
        <v>Dung</v>
      </c>
      <c r="E264" s="94" t="str">
        <f>IF(INPUT_Du_lieu_nhan_vien!D265="","",INPUT_Du_lieu_nhan_vien!D265)</f>
        <v>Nữ</v>
      </c>
      <c r="F264" s="95">
        <f>IF(INPUT_Du_lieu_nhan_vien!E265="","",INPUT_Du_lieu_nhan_vien!E265)</f>
        <v>31043</v>
      </c>
      <c r="G264" s="96">
        <f t="shared" si="28"/>
        <v>12</v>
      </c>
      <c r="H264" s="96">
        <f t="shared" si="29"/>
        <v>1984</v>
      </c>
      <c r="I264" s="96" t="str">
        <f>IF(INPUT_Du_lieu_nhan_vien!G265="","",INPUT_Du_lieu_nhan_vien!G265)</f>
        <v xml:space="preserve">Bình Định </v>
      </c>
      <c r="J264" s="97" t="str">
        <f>IF(INPUT_Du_lieu_nhan_vien!H265="","",INPUT_Du_lieu_nhan_vien!H265)</f>
        <v>211882132</v>
      </c>
      <c r="K264" s="95">
        <f>IF(INPUT_Du_lieu_nhan_vien!I265="","",INPUT_Du_lieu_nhan_vien!I265)</f>
        <v>39496</v>
      </c>
      <c r="L264" s="96">
        <f t="shared" si="30"/>
        <v>2</v>
      </c>
      <c r="M264" s="96" t="str">
        <f>IF(INPUT_Du_lieu_nhan_vien!J265="","",INPUT_Du_lieu_nhan_vien!J265)</f>
        <v>Bình Định</v>
      </c>
      <c r="N264" s="94" t="str">
        <f>IF(INPUT_Du_lieu_nhan_vien!O265="","",INPUT_Du_lieu_nhan_vien!O265)</f>
        <v>dungntt@topica.edu.vn</v>
      </c>
      <c r="O264" s="96" t="str">
        <f>IF(INPUT_Du_lieu_nhan_vien!S265="","",INPUT_Du_lieu_nhan_vien!S265)</f>
        <v xml:space="preserve">Nhơn Hưng - An Nhơn - Bình Định </v>
      </c>
      <c r="P264" s="94" t="str">
        <f>IF(INPUT_Du_lieu_nhan_vien!P265="","",INPUT_Du_lieu_nhan_vien!P265)</f>
        <v/>
      </c>
      <c r="Q264" s="97" t="str">
        <f>IF(INPUT_Du_lieu_nhan_vien!Q265="","",INPUT_Du_lieu_nhan_vien!Q265)</f>
        <v>0937 584 009</v>
      </c>
      <c r="R264" s="96" t="str">
        <f>IF(INPUT_Du_lieu_nhan_vien!U265="","",INPUT_Du_lieu_nhan_vien!U265)</f>
        <v/>
      </c>
      <c r="S264" s="96" t="str">
        <f>IF(INPUT_Du_lieu_nhan_vien!W265="","",INPUT_Du_lieu_nhan_vien!W265)</f>
        <v/>
      </c>
      <c r="T264" s="97" t="str">
        <f>IF(INPUT_Du_lieu_nhan_vien!L265="","",INPUT_Du_lieu_nhan_vien!L265)</f>
        <v>ĐH Mở TP.HCM</v>
      </c>
      <c r="U264" s="94" t="str">
        <f>IF(INPUT_Du_lieu_nhan_vien!K265="","",INPUT_Du_lieu_nhan_vien!K265)</f>
        <v>Đại học</v>
      </c>
      <c r="V264" s="97" t="str">
        <f>IF(INPUT_Du_lieu_nhan_vien!M265="","",INPUT_Du_lieu_nhan_vien!M265)</f>
        <v/>
      </c>
      <c r="Y264" s="95">
        <f>IF(INPUT_Du_lieu_nhan_vien!AH265="","",INPUT_Du_lieu_nhan_vien!AH265)</f>
        <v>40476</v>
      </c>
      <c r="Z264" s="96">
        <f t="shared" si="31"/>
        <v>10</v>
      </c>
      <c r="AA264" s="96">
        <f t="shared" si="32"/>
        <v>2010</v>
      </c>
      <c r="AB264" s="95">
        <f>IF(INPUT_Du_lieu_nhan_vien!AM265="","",INPUT_Du_lieu_nhan_vien!AM265)</f>
        <v>40985</v>
      </c>
      <c r="AC264" s="96">
        <f t="shared" si="33"/>
        <v>3</v>
      </c>
      <c r="AD264" s="96">
        <f t="shared" si="34"/>
        <v>2012</v>
      </c>
      <c r="AE264" s="96" t="str">
        <f>IF(INPUT_Du_lieu_nhan_vien!AJ265="","",INPUT_Du_lieu_nhan_vien!AJ265)</f>
        <v>Nghỉ việc</v>
      </c>
    </row>
    <row r="265" spans="1:31" ht="18.75" customHeight="1" x14ac:dyDescent="0.2">
      <c r="A265" s="91">
        <v>264</v>
      </c>
      <c r="B265" s="92">
        <f>INPUT_Du_lieu_nhan_vien!A266</f>
        <v>20241</v>
      </c>
      <c r="C265" s="93" t="str">
        <f>IF(INPUT_Du_lieu_nhan_vien!B266="","",INPUT_Du_lieu_nhan_vien!B266)</f>
        <v>Phùng Thị Hải</v>
      </c>
      <c r="D265" s="93" t="str">
        <f>IF(INPUT_Du_lieu_nhan_vien!C266="","",INPUT_Du_lieu_nhan_vien!C266)</f>
        <v>Linh</v>
      </c>
      <c r="E265" s="94" t="str">
        <f>IF(INPUT_Du_lieu_nhan_vien!D266="","",INPUT_Du_lieu_nhan_vien!D266)</f>
        <v>Nữ</v>
      </c>
      <c r="F265" s="95">
        <f>IF(INPUT_Du_lieu_nhan_vien!E266="","",INPUT_Du_lieu_nhan_vien!E266)</f>
        <v>32232</v>
      </c>
      <c r="G265" s="96">
        <f t="shared" si="28"/>
        <v>3</v>
      </c>
      <c r="H265" s="96">
        <f t="shared" si="29"/>
        <v>1988</v>
      </c>
      <c r="I265" s="96" t="str">
        <f>IF(INPUT_Du_lieu_nhan_vien!G266="","",INPUT_Du_lieu_nhan_vien!G266)</f>
        <v xml:space="preserve">Cà Mau </v>
      </c>
      <c r="J265" s="97" t="str">
        <f>IF(INPUT_Du_lieu_nhan_vien!H266="","",INPUT_Du_lieu_nhan_vien!H266)</f>
        <v>381300832</v>
      </c>
      <c r="K265" s="95">
        <f>IF(INPUT_Du_lieu_nhan_vien!I266="","",INPUT_Du_lieu_nhan_vien!I266)</f>
        <v>39686</v>
      </c>
      <c r="L265" s="96">
        <f t="shared" si="30"/>
        <v>8</v>
      </c>
      <c r="M265" s="96" t="str">
        <f>IF(INPUT_Du_lieu_nhan_vien!J266="","",INPUT_Du_lieu_nhan_vien!J266)</f>
        <v>Cà Mau</v>
      </c>
      <c r="N265" s="94" t="str">
        <f>IF(INPUT_Du_lieu_nhan_vien!O266="","",INPUT_Du_lieu_nhan_vien!O266)</f>
        <v>linhpth@topica.edu.vn</v>
      </c>
      <c r="O265" s="96" t="str">
        <f>IF(INPUT_Du_lieu_nhan_vien!S266="","",INPUT_Du_lieu_nhan_vien!S266)</f>
        <v xml:space="preserve">37, Trần Văn Thời, Khóm 7, Phường 5, Tp.cà Mau </v>
      </c>
      <c r="P265" s="94" t="str">
        <f>IF(INPUT_Du_lieu_nhan_vien!P266="","",INPUT_Du_lieu_nhan_vien!P266)</f>
        <v/>
      </c>
      <c r="Q265" s="97" t="str">
        <f>IF(INPUT_Du_lieu_nhan_vien!Q266="","",INPUT_Du_lieu_nhan_vien!Q266)</f>
        <v>0933 713 133</v>
      </c>
      <c r="R265" s="96" t="str">
        <f>IF(INPUT_Du_lieu_nhan_vien!U266="","",INPUT_Du_lieu_nhan_vien!U266)</f>
        <v/>
      </c>
      <c r="S265" s="96" t="str">
        <f>IF(INPUT_Du_lieu_nhan_vien!W266="","",INPUT_Du_lieu_nhan_vien!W266)</f>
        <v/>
      </c>
      <c r="T265" s="97" t="str">
        <f>IF(INPUT_Du_lieu_nhan_vien!L266="","",INPUT_Du_lieu_nhan_vien!L266)</f>
        <v>ĐH Khoa Học Xã Hội &amp; Nhân Văn HCM</v>
      </c>
      <c r="U265" s="94" t="str">
        <f>IF(INPUT_Du_lieu_nhan_vien!K266="","",INPUT_Du_lieu_nhan_vien!K266)</f>
        <v>Đại học</v>
      </c>
      <c r="V265" s="97" t="str">
        <f>IF(INPUT_Du_lieu_nhan_vien!M266="","",INPUT_Du_lieu_nhan_vien!M266)</f>
        <v/>
      </c>
      <c r="Y265" s="95">
        <f>IF(INPUT_Du_lieu_nhan_vien!AH266="","",INPUT_Du_lieu_nhan_vien!AH266)</f>
        <v>40537</v>
      </c>
      <c r="Z265" s="96">
        <f t="shared" si="31"/>
        <v>12</v>
      </c>
      <c r="AA265" s="96">
        <f t="shared" si="32"/>
        <v>2010</v>
      </c>
      <c r="AB265" s="95" t="str">
        <f>IF(INPUT_Du_lieu_nhan_vien!AM266="","",INPUT_Du_lieu_nhan_vien!AM266)</f>
        <v/>
      </c>
      <c r="AC265" s="96" t="str">
        <f t="shared" si="33"/>
        <v/>
      </c>
      <c r="AD265" s="96" t="str">
        <f t="shared" si="34"/>
        <v/>
      </c>
      <c r="AE265" s="96" t="str">
        <f>IF(INPUT_Du_lieu_nhan_vien!AJ266="","",INPUT_Du_lieu_nhan_vien!AJ266)</f>
        <v>Chính thức</v>
      </c>
    </row>
    <row r="266" spans="1:31" ht="18.75" customHeight="1" x14ac:dyDescent="0.2">
      <c r="A266" s="91">
        <v>265</v>
      </c>
      <c r="B266" s="92">
        <f>INPUT_Du_lieu_nhan_vien!A267</f>
        <v>20242</v>
      </c>
      <c r="C266" s="93" t="str">
        <f>IF(INPUT_Du_lieu_nhan_vien!B267="","",INPUT_Du_lieu_nhan_vien!B267)</f>
        <v>Nông Hoàng Ngọc</v>
      </c>
      <c r="D266" s="93" t="str">
        <f>IF(INPUT_Du_lieu_nhan_vien!C267="","",INPUT_Du_lieu_nhan_vien!C267)</f>
        <v>Viễn</v>
      </c>
      <c r="E266" s="94" t="str">
        <f>IF(INPUT_Du_lieu_nhan_vien!D267="","",INPUT_Du_lieu_nhan_vien!D267)</f>
        <v>Nữ</v>
      </c>
      <c r="F266" s="95">
        <f>IF(INPUT_Du_lieu_nhan_vien!E267="","",INPUT_Du_lieu_nhan_vien!E267)</f>
        <v>31170</v>
      </c>
      <c r="G266" s="96">
        <f t="shared" si="28"/>
        <v>5</v>
      </c>
      <c r="H266" s="96">
        <f t="shared" si="29"/>
        <v>1985</v>
      </c>
      <c r="I266" s="96" t="str">
        <f>IF(INPUT_Du_lieu_nhan_vien!G267="","",INPUT_Du_lieu_nhan_vien!G267)</f>
        <v xml:space="preserve">Tp.HCM </v>
      </c>
      <c r="J266" s="97" t="str">
        <f>IF(INPUT_Du_lieu_nhan_vien!H267="","",INPUT_Du_lieu_nhan_vien!H267)</f>
        <v>225297427</v>
      </c>
      <c r="K266" s="95">
        <f>IF(INPUT_Du_lieu_nhan_vien!I267="","",INPUT_Du_lieu_nhan_vien!I267)</f>
        <v>37825</v>
      </c>
      <c r="L266" s="96">
        <f t="shared" si="30"/>
        <v>7</v>
      </c>
      <c r="M266" s="96" t="str">
        <f>IF(INPUT_Du_lieu_nhan_vien!J267="","",INPUT_Du_lieu_nhan_vien!J267)</f>
        <v>Nha Trang</v>
      </c>
      <c r="N266" s="94" t="str">
        <f>IF(INPUT_Du_lieu_nhan_vien!O267="","",INPUT_Du_lieu_nhan_vien!O267)</f>
        <v>viennnh@topica.edu.vn</v>
      </c>
      <c r="O266" s="96" t="str">
        <f>IF(INPUT_Du_lieu_nhan_vien!S267="","",INPUT_Du_lieu_nhan_vien!S267)</f>
        <v xml:space="preserve">85/12/7 Phương Sài, Phương Sơn, Nha Trang, Khánh Hòa </v>
      </c>
      <c r="P266" s="94" t="str">
        <f>IF(INPUT_Du_lieu_nhan_vien!P267="","",INPUT_Du_lieu_nhan_vien!P267)</f>
        <v/>
      </c>
      <c r="Q266" s="97" t="str">
        <f>IF(INPUT_Du_lieu_nhan_vien!Q267="","",INPUT_Du_lieu_nhan_vien!Q267)</f>
        <v>0905 470 877</v>
      </c>
      <c r="R266" s="96" t="str">
        <f>IF(INPUT_Du_lieu_nhan_vien!U267="","",INPUT_Du_lieu_nhan_vien!U267)</f>
        <v/>
      </c>
      <c r="S266" s="96" t="str">
        <f>IF(INPUT_Du_lieu_nhan_vien!W267="","",INPUT_Du_lieu_nhan_vien!W267)</f>
        <v/>
      </c>
      <c r="T266" s="97" t="str">
        <f>IF(INPUT_Du_lieu_nhan_vien!L267="","",INPUT_Du_lieu_nhan_vien!L267)</f>
        <v xml:space="preserve">ĐH Khoa học Tự nhiên </v>
      </c>
      <c r="U266" s="94" t="str">
        <f>IF(INPUT_Du_lieu_nhan_vien!K267="","",INPUT_Du_lieu_nhan_vien!K267)</f>
        <v>Đại học</v>
      </c>
      <c r="V266" s="97" t="str">
        <f>IF(INPUT_Du_lieu_nhan_vien!M267="","",INPUT_Du_lieu_nhan_vien!M267)</f>
        <v>Công nghệ Sinh học</v>
      </c>
      <c r="Y266" s="95">
        <f>IF(INPUT_Du_lieu_nhan_vien!AH267="","",INPUT_Du_lieu_nhan_vien!AH267)</f>
        <v>40476</v>
      </c>
      <c r="Z266" s="96">
        <f t="shared" si="31"/>
        <v>10</v>
      </c>
      <c r="AA266" s="96">
        <f t="shared" si="32"/>
        <v>2010</v>
      </c>
      <c r="AB266" s="95">
        <f>IF(INPUT_Du_lieu_nhan_vien!AM267="","",INPUT_Du_lieu_nhan_vien!AM267)</f>
        <v>40787</v>
      </c>
      <c r="AC266" s="96">
        <f t="shared" si="33"/>
        <v>9</v>
      </c>
      <c r="AD266" s="96">
        <f t="shared" si="34"/>
        <v>2011</v>
      </c>
      <c r="AE266" s="96" t="str">
        <f>IF(INPUT_Du_lieu_nhan_vien!AJ267="","",INPUT_Du_lieu_nhan_vien!AJ267)</f>
        <v>Nghỉ việc</v>
      </c>
    </row>
    <row r="267" spans="1:31" ht="18.75" customHeight="1" x14ac:dyDescent="0.2">
      <c r="A267" s="91">
        <v>266</v>
      </c>
      <c r="B267" s="92">
        <f>INPUT_Du_lieu_nhan_vien!A268</f>
        <v>20243</v>
      </c>
      <c r="C267" s="93" t="str">
        <f>IF(INPUT_Du_lieu_nhan_vien!B268="","",INPUT_Du_lieu_nhan_vien!B268)</f>
        <v>Đoàn Thanh</v>
      </c>
      <c r="D267" s="93" t="str">
        <f>IF(INPUT_Du_lieu_nhan_vien!C268="","",INPUT_Du_lieu_nhan_vien!C268)</f>
        <v>Tân</v>
      </c>
      <c r="E267" s="94" t="str">
        <f>IF(INPUT_Du_lieu_nhan_vien!D268="","",INPUT_Du_lieu_nhan_vien!D268)</f>
        <v>Nam</v>
      </c>
      <c r="F267" s="95">
        <f>IF(INPUT_Du_lieu_nhan_vien!E268="","",INPUT_Du_lieu_nhan_vien!E268)</f>
        <v>29549</v>
      </c>
      <c r="G267" s="96">
        <f t="shared" si="28"/>
        <v>11</v>
      </c>
      <c r="H267" s="96">
        <f t="shared" si="29"/>
        <v>1980</v>
      </c>
      <c r="I267" s="96" t="str">
        <f>IF(INPUT_Du_lieu_nhan_vien!G268="","",INPUT_Du_lieu_nhan_vien!G268)</f>
        <v xml:space="preserve">Hà Nội </v>
      </c>
      <c r="J267" s="97" t="str">
        <f>IF(INPUT_Du_lieu_nhan_vien!H268="","",INPUT_Du_lieu_nhan_vien!H268)</f>
        <v>012595921</v>
      </c>
      <c r="K267" s="95">
        <f>IF(INPUT_Du_lieu_nhan_vien!I268="","",INPUT_Du_lieu_nhan_vien!I268)</f>
        <v>38088</v>
      </c>
      <c r="L267" s="96">
        <f t="shared" si="30"/>
        <v>4</v>
      </c>
      <c r="M267" s="96" t="str">
        <f>IF(INPUT_Du_lieu_nhan_vien!J268="","",INPUT_Du_lieu_nhan_vien!J268)</f>
        <v>Hà Nội</v>
      </c>
      <c r="N267" s="94" t="str">
        <f>IF(INPUT_Du_lieu_nhan_vien!O268="","",INPUT_Du_lieu_nhan_vien!O268)</f>
        <v>tandt@topica.edu.vn</v>
      </c>
      <c r="O267" s="96" t="str">
        <f>IF(INPUT_Du_lieu_nhan_vien!S268="","",INPUT_Du_lieu_nhan_vien!S268)</f>
        <v xml:space="preserve">237, K3, Cầu Diễn, Từ Liêm, Hà Nội </v>
      </c>
      <c r="P267" s="94" t="str">
        <f>IF(INPUT_Du_lieu_nhan_vien!P268="","",INPUT_Du_lieu_nhan_vien!P268)</f>
        <v>048 341 638</v>
      </c>
      <c r="Q267" s="97" t="str">
        <f>IF(INPUT_Du_lieu_nhan_vien!Q268="","",INPUT_Du_lieu_nhan_vien!Q268)</f>
        <v>0907 282 269</v>
      </c>
      <c r="R267" s="96" t="str">
        <f>IF(INPUT_Du_lieu_nhan_vien!U268="","",INPUT_Du_lieu_nhan_vien!U268)</f>
        <v/>
      </c>
      <c r="S267" s="96" t="str">
        <f>IF(INPUT_Du_lieu_nhan_vien!W268="","",INPUT_Du_lieu_nhan_vien!W268)</f>
        <v/>
      </c>
      <c r="T267" s="97" t="str">
        <f>IF(INPUT_Du_lieu_nhan_vien!L268="","",INPUT_Du_lieu_nhan_vien!L268)</f>
        <v>ĐH Giao Thông Vận Tải HN</v>
      </c>
      <c r="U267" s="94" t="str">
        <f>IF(INPUT_Du_lieu_nhan_vien!K268="","",INPUT_Du_lieu_nhan_vien!K268)</f>
        <v>Đại học</v>
      </c>
      <c r="V267" s="97" t="str">
        <f>IF(INPUT_Du_lieu_nhan_vien!M268="","",INPUT_Du_lieu_nhan_vien!M268)</f>
        <v/>
      </c>
      <c r="Y267" s="95">
        <f>IF(INPUT_Du_lieu_nhan_vien!AH268="","",INPUT_Du_lieu_nhan_vien!AH268)</f>
        <v>40476</v>
      </c>
      <c r="Z267" s="96">
        <f t="shared" si="31"/>
        <v>10</v>
      </c>
      <c r="AA267" s="96">
        <f t="shared" si="32"/>
        <v>2010</v>
      </c>
      <c r="AB267" s="95">
        <f>IF(INPUT_Du_lieu_nhan_vien!AM268="","",INPUT_Du_lieu_nhan_vien!AM268)</f>
        <v>40620</v>
      </c>
      <c r="AC267" s="96">
        <f t="shared" si="33"/>
        <v>3</v>
      </c>
      <c r="AD267" s="96">
        <f t="shared" si="34"/>
        <v>2011</v>
      </c>
      <c r="AE267" s="96" t="str">
        <f>IF(INPUT_Du_lieu_nhan_vien!AJ268="","",INPUT_Du_lieu_nhan_vien!AJ268)</f>
        <v>Nghỉ việc</v>
      </c>
    </row>
    <row r="268" spans="1:31" ht="18.75" customHeight="1" x14ac:dyDescent="0.2">
      <c r="A268" s="91">
        <v>267</v>
      </c>
      <c r="B268" s="92">
        <f>INPUT_Du_lieu_nhan_vien!A269</f>
        <v>20244</v>
      </c>
      <c r="C268" s="93" t="str">
        <f>IF(INPUT_Du_lieu_nhan_vien!B269="","",INPUT_Du_lieu_nhan_vien!B269)</f>
        <v>Vũ Thị Phương</v>
      </c>
      <c r="D268" s="93" t="str">
        <f>IF(INPUT_Du_lieu_nhan_vien!C269="","",INPUT_Du_lieu_nhan_vien!C269)</f>
        <v>Nhung</v>
      </c>
      <c r="E268" s="94" t="str">
        <f>IF(INPUT_Du_lieu_nhan_vien!D269="","",INPUT_Du_lieu_nhan_vien!D269)</f>
        <v>Nữ</v>
      </c>
      <c r="F268" s="95">
        <f>IF(INPUT_Du_lieu_nhan_vien!E269="","",INPUT_Du_lieu_nhan_vien!E269)</f>
        <v>32495</v>
      </c>
      <c r="G268" s="96">
        <f t="shared" si="28"/>
        <v>12</v>
      </c>
      <c r="H268" s="96">
        <f t="shared" si="29"/>
        <v>1988</v>
      </c>
      <c r="I268" s="96" t="str">
        <f>IF(INPUT_Du_lieu_nhan_vien!G269="","",INPUT_Du_lieu_nhan_vien!G269)</f>
        <v xml:space="preserve">Hải Dương </v>
      </c>
      <c r="J268" s="97" t="str">
        <f>IF(INPUT_Du_lieu_nhan_vien!H269="","",INPUT_Du_lieu_nhan_vien!H269)</f>
        <v>142285422</v>
      </c>
      <c r="K268" s="95">
        <f>IF(INPUT_Du_lieu_nhan_vien!I269="","",INPUT_Du_lieu_nhan_vien!I269)</f>
        <v>39300</v>
      </c>
      <c r="L268" s="96">
        <f t="shared" si="30"/>
        <v>8</v>
      </c>
      <c r="M268" s="96" t="str">
        <f>IF(INPUT_Du_lieu_nhan_vien!J269="","",INPUT_Du_lieu_nhan_vien!J269)</f>
        <v>Hải Dương</v>
      </c>
      <c r="N268" s="94" t="str">
        <f>IF(INPUT_Du_lieu_nhan_vien!O269="","",INPUT_Du_lieu_nhan_vien!O269)</f>
        <v>nhungvtp@topica.edu.vn</v>
      </c>
      <c r="O268" s="96" t="str">
        <f>IF(INPUT_Du_lieu_nhan_vien!S269="","",INPUT_Du_lieu_nhan_vien!S269)</f>
        <v xml:space="preserve">7/20 Chi Lăng, Phường Nguyễn Trãi, Tp Hải Dương </v>
      </c>
      <c r="P268" s="94" t="str">
        <f>IF(INPUT_Du_lieu_nhan_vien!P269="","",INPUT_Du_lieu_nhan_vien!P269)</f>
        <v>03203 847 003</v>
      </c>
      <c r="Q268" s="97" t="str">
        <f>IF(INPUT_Du_lieu_nhan_vien!Q269="","",INPUT_Du_lieu_nhan_vien!Q269)</f>
        <v>0975 335 892</v>
      </c>
      <c r="R268" s="96" t="str">
        <f>IF(INPUT_Du_lieu_nhan_vien!U269="","",INPUT_Du_lieu_nhan_vien!U269)</f>
        <v/>
      </c>
      <c r="S268" s="96" t="str">
        <f>IF(INPUT_Du_lieu_nhan_vien!W269="","",INPUT_Du_lieu_nhan_vien!W269)</f>
        <v/>
      </c>
      <c r="T268" s="97" t="str">
        <f>IF(INPUT_Du_lieu_nhan_vien!L269="","",INPUT_Du_lieu_nhan_vien!L269)</f>
        <v>ĐH Khoa học Xã hội và Nhân văn – ĐH Quốc gia Hà Nội</v>
      </c>
      <c r="U268" s="94" t="str">
        <f>IF(INPUT_Du_lieu_nhan_vien!K269="","",INPUT_Du_lieu_nhan_vien!K269)</f>
        <v>Đại học</v>
      </c>
      <c r="V268" s="97" t="str">
        <f>IF(INPUT_Du_lieu_nhan_vien!M269="","",INPUT_Du_lieu_nhan_vien!M269)</f>
        <v/>
      </c>
      <c r="Y268" s="95">
        <f>IF(INPUT_Du_lieu_nhan_vien!AH269="","",INPUT_Du_lieu_nhan_vien!AH269)</f>
        <v>40477</v>
      </c>
      <c r="Z268" s="96">
        <f t="shared" si="31"/>
        <v>10</v>
      </c>
      <c r="AA268" s="96">
        <f t="shared" si="32"/>
        <v>2010</v>
      </c>
      <c r="AB268" s="95" t="str">
        <f>IF(INPUT_Du_lieu_nhan_vien!AM269="","",INPUT_Du_lieu_nhan_vien!AM269)</f>
        <v/>
      </c>
      <c r="AC268" s="96" t="str">
        <f t="shared" si="33"/>
        <v/>
      </c>
      <c r="AD268" s="96" t="str">
        <f t="shared" si="34"/>
        <v/>
      </c>
      <c r="AE268" s="96" t="str">
        <f>IF(INPUT_Du_lieu_nhan_vien!AJ269="","",INPUT_Du_lieu_nhan_vien!AJ269)</f>
        <v>Nghỉ việc</v>
      </c>
    </row>
    <row r="269" spans="1:31" ht="18.75" customHeight="1" x14ac:dyDescent="0.2">
      <c r="A269" s="91">
        <v>268</v>
      </c>
      <c r="B269" s="92">
        <f>INPUT_Du_lieu_nhan_vien!A270</f>
        <v>20245</v>
      </c>
      <c r="C269" s="93" t="str">
        <f>IF(INPUT_Du_lieu_nhan_vien!B270="","",INPUT_Du_lieu_nhan_vien!B270)</f>
        <v>Lê Thùy</v>
      </c>
      <c r="D269" s="93" t="str">
        <f>IF(INPUT_Du_lieu_nhan_vien!C270="","",INPUT_Du_lieu_nhan_vien!C270)</f>
        <v>Dung</v>
      </c>
      <c r="E269" s="94" t="str">
        <f>IF(INPUT_Du_lieu_nhan_vien!D270="","",INPUT_Du_lieu_nhan_vien!D270)</f>
        <v>Nữ</v>
      </c>
      <c r="F269" s="95">
        <f>IF(INPUT_Du_lieu_nhan_vien!E270="","",INPUT_Du_lieu_nhan_vien!E270)</f>
        <v>30946</v>
      </c>
      <c r="G269" s="96">
        <f t="shared" si="28"/>
        <v>9</v>
      </c>
      <c r="H269" s="96">
        <f t="shared" si="29"/>
        <v>1984</v>
      </c>
      <c r="I269" s="96" t="str">
        <f>IF(INPUT_Du_lieu_nhan_vien!G270="","",INPUT_Du_lieu_nhan_vien!G270)</f>
        <v xml:space="preserve">Phú Thọ </v>
      </c>
      <c r="J269" s="97" t="str">
        <f>IF(INPUT_Du_lieu_nhan_vien!H270="","",INPUT_Du_lieu_nhan_vien!H270)</f>
        <v>131532487</v>
      </c>
      <c r="K269" s="95">
        <f>IF(INPUT_Du_lieu_nhan_vien!I270="","",INPUT_Du_lieu_nhan_vien!I270)</f>
        <v>36759</v>
      </c>
      <c r="L269" s="96">
        <f t="shared" si="30"/>
        <v>8</v>
      </c>
      <c r="M269" s="96" t="str">
        <f>IF(INPUT_Du_lieu_nhan_vien!J270="","",INPUT_Du_lieu_nhan_vien!J270)</f>
        <v>Phú Thọ</v>
      </c>
      <c r="N269" s="94" t="str">
        <f>IF(INPUT_Du_lieu_nhan_vien!O270="","",INPUT_Du_lieu_nhan_vien!O270)</f>
        <v>dunglt@topica.edu.vn</v>
      </c>
      <c r="O269" s="96" t="str">
        <f>IF(INPUT_Du_lieu_nhan_vien!S270="","",INPUT_Du_lieu_nhan_vien!S270)</f>
        <v xml:space="preserve">Khu 5, Phường Trường Thịnh, Thị Xã Phú Thọ, Phú Thọ </v>
      </c>
      <c r="P269" s="94" t="str">
        <f>IF(INPUT_Du_lieu_nhan_vien!P270="","",INPUT_Du_lieu_nhan_vien!P270)</f>
        <v/>
      </c>
      <c r="Q269" s="97" t="str">
        <f>IF(INPUT_Du_lieu_nhan_vien!Q270="","",INPUT_Du_lieu_nhan_vien!Q270)</f>
        <v>0982 309 899</v>
      </c>
      <c r="R269" s="96" t="str">
        <f>IF(INPUT_Du_lieu_nhan_vien!U270="","",INPUT_Du_lieu_nhan_vien!U270)</f>
        <v/>
      </c>
      <c r="S269" s="96" t="str">
        <f>IF(INPUT_Du_lieu_nhan_vien!W270="","",INPUT_Du_lieu_nhan_vien!W270)</f>
        <v/>
      </c>
      <c r="T269" s="97" t="str">
        <f>IF(INPUT_Du_lieu_nhan_vien!L270="","",INPUT_Du_lieu_nhan_vien!L270)</f>
        <v>ĐH Ngoại Ngữ Hà Nội</v>
      </c>
      <c r="U269" s="94" t="str">
        <f>IF(INPUT_Du_lieu_nhan_vien!K270="","",INPUT_Du_lieu_nhan_vien!K270)</f>
        <v>Đại học</v>
      </c>
      <c r="V269" s="97" t="str">
        <f>IF(INPUT_Du_lieu_nhan_vien!M270="","",INPUT_Du_lieu_nhan_vien!M270)</f>
        <v/>
      </c>
      <c r="Y269" s="95">
        <f>IF(INPUT_Du_lieu_nhan_vien!AH270="","",INPUT_Du_lieu_nhan_vien!AH270)</f>
        <v>40497</v>
      </c>
      <c r="Z269" s="96">
        <f t="shared" si="31"/>
        <v>11</v>
      </c>
      <c r="AA269" s="96">
        <f t="shared" si="32"/>
        <v>2010</v>
      </c>
      <c r="AB269" s="95">
        <f>IF(INPUT_Du_lieu_nhan_vien!AM270="","",INPUT_Du_lieu_nhan_vien!AM270)</f>
        <v>41183</v>
      </c>
      <c r="AC269" s="96">
        <f t="shared" si="33"/>
        <v>10</v>
      </c>
      <c r="AD269" s="96">
        <f t="shared" si="34"/>
        <v>2012</v>
      </c>
      <c r="AE269" s="96" t="str">
        <f>IF(INPUT_Du_lieu_nhan_vien!AJ270="","",INPUT_Du_lieu_nhan_vien!AJ270)</f>
        <v>Nghỉ việc</v>
      </c>
    </row>
    <row r="270" spans="1:31" ht="18.75" customHeight="1" x14ac:dyDescent="0.2">
      <c r="A270" s="91">
        <v>269</v>
      </c>
      <c r="B270" s="92">
        <f>INPUT_Du_lieu_nhan_vien!A271</f>
        <v>20246</v>
      </c>
      <c r="C270" s="93" t="str">
        <f>IF(INPUT_Du_lieu_nhan_vien!B271="","",INPUT_Du_lieu_nhan_vien!B271)</f>
        <v>Tống Thị</v>
      </c>
      <c r="D270" s="93" t="str">
        <f>IF(INPUT_Du_lieu_nhan_vien!C271="","",INPUT_Du_lieu_nhan_vien!C271)</f>
        <v>Hà</v>
      </c>
      <c r="E270" s="94" t="str">
        <f>IF(INPUT_Du_lieu_nhan_vien!D271="","",INPUT_Du_lieu_nhan_vien!D271)</f>
        <v>Nữ</v>
      </c>
      <c r="F270" s="95">
        <f>IF(INPUT_Du_lieu_nhan_vien!E271="","",INPUT_Du_lieu_nhan_vien!E271)</f>
        <v>32279</v>
      </c>
      <c r="G270" s="96">
        <f t="shared" si="28"/>
        <v>5</v>
      </c>
      <c r="H270" s="96">
        <f t="shared" si="29"/>
        <v>1988</v>
      </c>
      <c r="I270" s="96" t="str">
        <f>IF(INPUT_Du_lieu_nhan_vien!G271="","",INPUT_Du_lieu_nhan_vien!G271)</f>
        <v xml:space="preserve">Thanh Hóa </v>
      </c>
      <c r="J270" s="97" t="str">
        <f>IF(INPUT_Du_lieu_nhan_vien!H271="","",INPUT_Du_lieu_nhan_vien!H271)</f>
        <v>112265445</v>
      </c>
      <c r="K270" s="95">
        <f>IF(INPUT_Du_lieu_nhan_vien!I271="","",INPUT_Du_lieu_nhan_vien!I271)</f>
        <v>40191</v>
      </c>
      <c r="L270" s="96">
        <f t="shared" si="30"/>
        <v>1</v>
      </c>
      <c r="M270" s="96" t="str">
        <f>IF(INPUT_Du_lieu_nhan_vien!J271="","",INPUT_Du_lieu_nhan_vien!J271)</f>
        <v>Hà Nội</v>
      </c>
      <c r="N270" s="94" t="str">
        <f>IF(INPUT_Du_lieu_nhan_vien!O271="","",INPUT_Du_lieu_nhan_vien!O271)</f>
        <v>hatt@topica.edu.vn</v>
      </c>
      <c r="O270" s="96" t="str">
        <f>IF(INPUT_Du_lieu_nhan_vien!S271="","",INPUT_Du_lieu_nhan_vien!S271)</f>
        <v xml:space="preserve">Chương Mỹ, Hà Nội </v>
      </c>
      <c r="P270" s="94" t="str">
        <f>IF(INPUT_Du_lieu_nhan_vien!P271="","",INPUT_Du_lieu_nhan_vien!P271)</f>
        <v/>
      </c>
      <c r="Q270" s="97" t="str">
        <f>IF(INPUT_Du_lieu_nhan_vien!Q271="","",INPUT_Du_lieu_nhan_vien!Q271)</f>
        <v>0945163237</v>
      </c>
      <c r="R270" s="96" t="str">
        <f>IF(INPUT_Du_lieu_nhan_vien!U271="","",INPUT_Du_lieu_nhan_vien!U271)</f>
        <v/>
      </c>
      <c r="S270" s="96" t="str">
        <f>IF(INPUT_Du_lieu_nhan_vien!W271="","",INPUT_Du_lieu_nhan_vien!W271)</f>
        <v/>
      </c>
      <c r="T270" s="97" t="str">
        <f>IF(INPUT_Du_lieu_nhan_vien!L271="","",INPUT_Du_lieu_nhan_vien!L271)</f>
        <v>ĐH Kinh Tế Quốc Dân</v>
      </c>
      <c r="U270" s="94" t="str">
        <f>IF(INPUT_Du_lieu_nhan_vien!K271="","",INPUT_Du_lieu_nhan_vien!K271)</f>
        <v>Đại học</v>
      </c>
      <c r="V270" s="97" t="str">
        <f>IF(INPUT_Du_lieu_nhan_vien!M271="","",INPUT_Du_lieu_nhan_vien!M271)</f>
        <v/>
      </c>
      <c r="Y270" s="95">
        <f>IF(INPUT_Du_lieu_nhan_vien!AH271="","",INPUT_Du_lieu_nhan_vien!AH271)</f>
        <v>40497</v>
      </c>
      <c r="Z270" s="96">
        <f t="shared" si="31"/>
        <v>11</v>
      </c>
      <c r="AA270" s="96">
        <f t="shared" si="32"/>
        <v>2010</v>
      </c>
      <c r="AB270" s="95">
        <f>IF(INPUT_Du_lieu_nhan_vien!AM271="","",INPUT_Du_lieu_nhan_vien!AM271)</f>
        <v>40868</v>
      </c>
      <c r="AC270" s="96">
        <f t="shared" si="33"/>
        <v>11</v>
      </c>
      <c r="AD270" s="96">
        <f t="shared" si="34"/>
        <v>2011</v>
      </c>
      <c r="AE270" s="96" t="str">
        <f>IF(INPUT_Du_lieu_nhan_vien!AJ271="","",INPUT_Du_lieu_nhan_vien!AJ271)</f>
        <v>Nghỉ việc</v>
      </c>
    </row>
    <row r="271" spans="1:31" ht="18.75" customHeight="1" x14ac:dyDescent="0.2">
      <c r="A271" s="91">
        <v>270</v>
      </c>
      <c r="B271" s="92">
        <f>INPUT_Du_lieu_nhan_vien!A272</f>
        <v>20247</v>
      </c>
      <c r="C271" s="93" t="str">
        <f>IF(INPUT_Du_lieu_nhan_vien!B272="","",INPUT_Du_lieu_nhan_vien!B272)</f>
        <v>Đặng Thị Minh</v>
      </c>
      <c r="D271" s="93" t="str">
        <f>IF(INPUT_Du_lieu_nhan_vien!C272="","",INPUT_Du_lieu_nhan_vien!C272)</f>
        <v>Tâm</v>
      </c>
      <c r="E271" s="94" t="str">
        <f>IF(INPUT_Du_lieu_nhan_vien!D272="","",INPUT_Du_lieu_nhan_vien!D272)</f>
        <v>Nữ</v>
      </c>
      <c r="F271" s="95">
        <f>IF(INPUT_Du_lieu_nhan_vien!E272="","",INPUT_Du_lieu_nhan_vien!E272)</f>
        <v>30950</v>
      </c>
      <c r="G271" s="96">
        <f t="shared" si="28"/>
        <v>9</v>
      </c>
      <c r="H271" s="96">
        <f t="shared" si="29"/>
        <v>1984</v>
      </c>
      <c r="I271" s="96" t="str">
        <f>IF(INPUT_Du_lieu_nhan_vien!G272="","",INPUT_Du_lieu_nhan_vien!G272)</f>
        <v xml:space="preserve">Nam Định </v>
      </c>
      <c r="J271" s="97" t="str">
        <f>IF(INPUT_Du_lieu_nhan_vien!H272="","",INPUT_Du_lieu_nhan_vien!H272)</f>
        <v>162442049</v>
      </c>
      <c r="K271" s="95">
        <f>IF(INPUT_Du_lieu_nhan_vien!I272="","",INPUT_Du_lieu_nhan_vien!I272)</f>
        <v>36657</v>
      </c>
      <c r="L271" s="96">
        <f t="shared" si="30"/>
        <v>5</v>
      </c>
      <c r="M271" s="96" t="str">
        <f>IF(INPUT_Du_lieu_nhan_vien!J272="","",INPUT_Du_lieu_nhan_vien!J272)</f>
        <v>Nam Định</v>
      </c>
      <c r="N271" s="94" t="str">
        <f>IF(INPUT_Du_lieu_nhan_vien!O272="","",INPUT_Du_lieu_nhan_vien!O272)</f>
        <v>tamdtm@topica.edu.vn</v>
      </c>
      <c r="O271" s="96" t="str">
        <f>IF(INPUT_Du_lieu_nhan_vien!S272="","",INPUT_Du_lieu_nhan_vien!S272)</f>
        <v xml:space="preserve">Khu Chung Đồng Thị trấn Nê, Kiến Xương, Thái Bình </v>
      </c>
      <c r="P271" s="94" t="str">
        <f>IF(INPUT_Du_lieu_nhan_vien!P272="","",INPUT_Du_lieu_nhan_vien!P272)</f>
        <v/>
      </c>
      <c r="Q271" s="97" t="str">
        <f>IF(INPUT_Du_lieu_nhan_vien!Q272="","",INPUT_Du_lieu_nhan_vien!Q272)</f>
        <v>0987 250 984</v>
      </c>
      <c r="R271" s="96" t="str">
        <f>IF(INPUT_Du_lieu_nhan_vien!U272="","",INPUT_Du_lieu_nhan_vien!U272)</f>
        <v/>
      </c>
      <c r="S271" s="96" t="str">
        <f>IF(INPUT_Du_lieu_nhan_vien!W272="","",INPUT_Du_lieu_nhan_vien!W272)</f>
        <v/>
      </c>
      <c r="T271" s="97" t="str">
        <f>IF(INPUT_Du_lieu_nhan_vien!L272="","",INPUT_Du_lieu_nhan_vien!L272)</f>
        <v>ĐH Khoa học Xã hội và Nhân văn – ĐH Quốc gia Hà Nội</v>
      </c>
      <c r="U271" s="94" t="str">
        <f>IF(INPUT_Du_lieu_nhan_vien!K272="","",INPUT_Du_lieu_nhan_vien!K272)</f>
        <v>Đại học</v>
      </c>
      <c r="V271" s="97" t="str">
        <f>IF(INPUT_Du_lieu_nhan_vien!M272="","",INPUT_Du_lieu_nhan_vien!M272)</f>
        <v>Tâm lý xã hội</v>
      </c>
      <c r="Y271" s="95">
        <f>IF(INPUT_Du_lieu_nhan_vien!AH272="","",INPUT_Du_lieu_nhan_vien!AH272)</f>
        <v>40527</v>
      </c>
      <c r="Z271" s="96">
        <f t="shared" si="31"/>
        <v>12</v>
      </c>
      <c r="AA271" s="96">
        <f t="shared" si="32"/>
        <v>2010</v>
      </c>
      <c r="AB271" s="95" t="str">
        <f>IF(INPUT_Du_lieu_nhan_vien!AM272="","",INPUT_Du_lieu_nhan_vien!AM272)</f>
        <v/>
      </c>
      <c r="AC271" s="96" t="str">
        <f t="shared" si="33"/>
        <v/>
      </c>
      <c r="AD271" s="96" t="str">
        <f t="shared" si="34"/>
        <v/>
      </c>
      <c r="AE271" s="96" t="str">
        <f>IF(INPUT_Du_lieu_nhan_vien!AJ272="","",INPUT_Du_lieu_nhan_vien!AJ272)</f>
        <v>Chính thức</v>
      </c>
    </row>
    <row r="272" spans="1:31" ht="18.75" customHeight="1" x14ac:dyDescent="0.2">
      <c r="A272" s="91">
        <v>271</v>
      </c>
      <c r="B272" s="92">
        <f>INPUT_Du_lieu_nhan_vien!A273</f>
        <v>20248</v>
      </c>
      <c r="C272" s="93" t="str">
        <f>IF(INPUT_Du_lieu_nhan_vien!B273="","",INPUT_Du_lieu_nhan_vien!B273)</f>
        <v>Trần Thị Khánh</v>
      </c>
      <c r="D272" s="93" t="str">
        <f>IF(INPUT_Du_lieu_nhan_vien!C273="","",INPUT_Du_lieu_nhan_vien!C273)</f>
        <v>Linh</v>
      </c>
      <c r="E272" s="94" t="str">
        <f>IF(INPUT_Du_lieu_nhan_vien!D273="","",INPUT_Du_lieu_nhan_vien!D273)</f>
        <v>Nữ</v>
      </c>
      <c r="F272" s="95">
        <f>IF(INPUT_Du_lieu_nhan_vien!E273="","",INPUT_Du_lieu_nhan_vien!E273)</f>
        <v>30719</v>
      </c>
      <c r="G272" s="96">
        <f t="shared" si="28"/>
        <v>2</v>
      </c>
      <c r="H272" s="96">
        <f t="shared" si="29"/>
        <v>1984</v>
      </c>
      <c r="I272" s="96" t="str">
        <f>IF(INPUT_Du_lieu_nhan_vien!G273="","",INPUT_Du_lieu_nhan_vien!G273)</f>
        <v xml:space="preserve">Hà Tây </v>
      </c>
      <c r="J272" s="97" t="str">
        <f>IF(INPUT_Du_lieu_nhan_vien!H273="","",INPUT_Du_lieu_nhan_vien!H273)</f>
        <v>111878331</v>
      </c>
      <c r="K272" s="95">
        <f>IF(INPUT_Du_lieu_nhan_vien!I273="","",INPUT_Du_lieu_nhan_vien!I273)</f>
        <v>37340</v>
      </c>
      <c r="L272" s="96">
        <f t="shared" si="30"/>
        <v>3</v>
      </c>
      <c r="M272" s="96" t="str">
        <f>IF(INPUT_Du_lieu_nhan_vien!J273="","",INPUT_Du_lieu_nhan_vien!J273)</f>
        <v>Hà Tây</v>
      </c>
      <c r="N272" s="94" t="str">
        <f>IF(INPUT_Du_lieu_nhan_vien!O273="","",INPUT_Du_lieu_nhan_vien!O273)</f>
        <v>linhttk@topica.edu.vn</v>
      </c>
      <c r="O272" s="96" t="str">
        <f>IF(INPUT_Du_lieu_nhan_vien!S273="","",INPUT_Du_lieu_nhan_vien!S273)</f>
        <v xml:space="preserve">Tổ 6 Đồng Mai, Hà Đông, Hà Nội </v>
      </c>
      <c r="P272" s="94" t="str">
        <f>IF(INPUT_Du_lieu_nhan_vien!P273="","",INPUT_Du_lieu_nhan_vien!P273)</f>
        <v/>
      </c>
      <c r="Q272" s="97" t="str">
        <f>IF(INPUT_Du_lieu_nhan_vien!Q273="","",INPUT_Du_lieu_nhan_vien!Q273)</f>
        <v>0988 182 099</v>
      </c>
      <c r="R272" s="96" t="str">
        <f>IF(INPUT_Du_lieu_nhan_vien!U273="","",INPUT_Du_lieu_nhan_vien!U273)</f>
        <v/>
      </c>
      <c r="S272" s="96" t="str">
        <f>IF(INPUT_Du_lieu_nhan_vien!W273="","",INPUT_Du_lieu_nhan_vien!W273)</f>
        <v/>
      </c>
      <c r="T272" s="97" t="str">
        <f>IF(INPUT_Du_lieu_nhan_vien!L273="","",INPUT_Du_lieu_nhan_vien!L273)</f>
        <v>ĐH Lâm Nghiệp Việt Nam</v>
      </c>
      <c r="U272" s="94" t="str">
        <f>IF(INPUT_Du_lieu_nhan_vien!K273="","",INPUT_Du_lieu_nhan_vien!K273)</f>
        <v>Đại học</v>
      </c>
      <c r="V272" s="97" t="str">
        <f>IF(INPUT_Du_lieu_nhan_vien!M273="","",INPUT_Du_lieu_nhan_vien!M273)</f>
        <v>Lâm nghiệp đô thị</v>
      </c>
      <c r="Y272" s="95">
        <f>IF(INPUT_Du_lieu_nhan_vien!AH273="","",INPUT_Du_lieu_nhan_vien!AH273)</f>
        <v>40527</v>
      </c>
      <c r="Z272" s="96">
        <f t="shared" si="31"/>
        <v>12</v>
      </c>
      <c r="AA272" s="96">
        <f t="shared" si="32"/>
        <v>2010</v>
      </c>
      <c r="AB272" s="95" t="str">
        <f>IF(INPUT_Du_lieu_nhan_vien!AM273="","",INPUT_Du_lieu_nhan_vien!AM273)</f>
        <v/>
      </c>
      <c r="AC272" s="96" t="str">
        <f t="shared" si="33"/>
        <v/>
      </c>
      <c r="AD272" s="96" t="str">
        <f t="shared" si="34"/>
        <v/>
      </c>
      <c r="AE272" s="96" t="str">
        <f>IF(INPUT_Du_lieu_nhan_vien!AJ273="","",INPUT_Du_lieu_nhan_vien!AJ273)</f>
        <v>Chính thức</v>
      </c>
    </row>
    <row r="273" spans="1:31" ht="18.75" customHeight="1" x14ac:dyDescent="0.2">
      <c r="A273" s="91">
        <v>272</v>
      </c>
      <c r="B273" s="92">
        <f>INPUT_Du_lieu_nhan_vien!A274</f>
        <v>20249</v>
      </c>
      <c r="C273" s="93" t="str">
        <f>IF(INPUT_Du_lieu_nhan_vien!B274="","",INPUT_Du_lieu_nhan_vien!B274)</f>
        <v>Nguyễn Hải</v>
      </c>
      <c r="D273" s="93" t="str">
        <f>IF(INPUT_Du_lieu_nhan_vien!C274="","",INPUT_Du_lieu_nhan_vien!C274)</f>
        <v>Hà</v>
      </c>
      <c r="E273" s="94" t="str">
        <f>IF(INPUT_Du_lieu_nhan_vien!D274="","",INPUT_Du_lieu_nhan_vien!D274)</f>
        <v>Nữ</v>
      </c>
      <c r="F273" s="95">
        <f>IF(INPUT_Du_lieu_nhan_vien!E274="","",INPUT_Du_lieu_nhan_vien!E274)</f>
        <v>31250</v>
      </c>
      <c r="G273" s="96">
        <f t="shared" si="28"/>
        <v>7</v>
      </c>
      <c r="H273" s="96">
        <f t="shared" si="29"/>
        <v>1985</v>
      </c>
      <c r="I273" s="96" t="str">
        <f>IF(INPUT_Du_lieu_nhan_vien!G274="","",INPUT_Du_lieu_nhan_vien!G274)</f>
        <v xml:space="preserve">Hà nội </v>
      </c>
      <c r="J273" s="97" t="str">
        <f>IF(INPUT_Du_lieu_nhan_vien!H274="","",INPUT_Du_lieu_nhan_vien!H274)</f>
        <v>012314330</v>
      </c>
      <c r="K273" s="95">
        <f>IF(INPUT_Du_lieu_nhan_vien!I274="","",INPUT_Du_lieu_nhan_vien!I274)</f>
        <v>36516</v>
      </c>
      <c r="L273" s="96">
        <f t="shared" si="30"/>
        <v>12</v>
      </c>
      <c r="M273" s="96" t="str">
        <f>IF(INPUT_Du_lieu_nhan_vien!J274="","",INPUT_Du_lieu_nhan_vien!J274)</f>
        <v>Hà Nội</v>
      </c>
      <c r="N273" s="94" t="str">
        <f>IF(INPUT_Du_lieu_nhan_vien!O274="","",INPUT_Du_lieu_nhan_vien!O274)</f>
        <v>hanh@topica.edu.vn</v>
      </c>
      <c r="O273" s="96" t="str">
        <f>IF(INPUT_Du_lieu_nhan_vien!S274="","",INPUT_Du_lieu_nhan_vien!S274)</f>
        <v xml:space="preserve">Số 27, Ngõ 13, Lĩnh Nam, Hoàng Mai, HN </v>
      </c>
      <c r="P273" s="94" t="str">
        <f>IF(INPUT_Du_lieu_nhan_vien!P274="","",INPUT_Du_lieu_nhan_vien!P274)</f>
        <v>043 862 6512</v>
      </c>
      <c r="Q273" s="97" t="str">
        <f>IF(INPUT_Du_lieu_nhan_vien!Q274="","",INPUT_Du_lieu_nhan_vien!Q274)</f>
        <v>098 355 6617</v>
      </c>
      <c r="R273" s="96" t="str">
        <f>IF(INPUT_Du_lieu_nhan_vien!U274="","",INPUT_Du_lieu_nhan_vien!U274)</f>
        <v/>
      </c>
      <c r="S273" s="96" t="str">
        <f>IF(INPUT_Du_lieu_nhan_vien!W274="","",INPUT_Du_lieu_nhan_vien!W274)</f>
        <v/>
      </c>
      <c r="T273" s="97" t="str">
        <f>IF(INPUT_Du_lieu_nhan_vien!L274="","",INPUT_Du_lieu_nhan_vien!L274)</f>
        <v>ĐH Bách Khoa Hà Nội</v>
      </c>
      <c r="U273" s="94" t="str">
        <f>IF(INPUT_Du_lieu_nhan_vien!K274="","",INPUT_Du_lieu_nhan_vien!K274)</f>
        <v>Đại học</v>
      </c>
      <c r="V273" s="97" t="str">
        <f>IF(INPUT_Du_lieu_nhan_vien!M274="","",INPUT_Du_lieu_nhan_vien!M274)</f>
        <v>Công nghệ Điện Tử</v>
      </c>
      <c r="Y273" s="95">
        <f>IF(INPUT_Du_lieu_nhan_vien!AH274="","",INPUT_Du_lieu_nhan_vien!AH274)</f>
        <v>40528</v>
      </c>
      <c r="Z273" s="96">
        <f t="shared" si="31"/>
        <v>12</v>
      </c>
      <c r="AA273" s="96">
        <f t="shared" si="32"/>
        <v>2010</v>
      </c>
      <c r="AB273" s="95">
        <f>IF(INPUT_Du_lieu_nhan_vien!AM274="","",INPUT_Du_lieu_nhan_vien!AM274)</f>
        <v>41000</v>
      </c>
      <c r="AC273" s="96">
        <f t="shared" si="33"/>
        <v>4</v>
      </c>
      <c r="AD273" s="96">
        <f t="shared" si="34"/>
        <v>2012</v>
      </c>
      <c r="AE273" s="96" t="str">
        <f>IF(INPUT_Du_lieu_nhan_vien!AJ274="","",INPUT_Du_lieu_nhan_vien!AJ274)</f>
        <v>Nghỉ việc</v>
      </c>
    </row>
    <row r="274" spans="1:31" ht="18.75" customHeight="1" x14ac:dyDescent="0.2">
      <c r="A274" s="91">
        <v>273</v>
      </c>
      <c r="B274" s="92">
        <f>INPUT_Du_lieu_nhan_vien!A275</f>
        <v>20250</v>
      </c>
      <c r="C274" s="93" t="str">
        <f>IF(INPUT_Du_lieu_nhan_vien!B275="","",INPUT_Du_lieu_nhan_vien!B275)</f>
        <v>Lê Trí</v>
      </c>
      <c r="D274" s="93" t="str">
        <f>IF(INPUT_Du_lieu_nhan_vien!C275="","",INPUT_Du_lieu_nhan_vien!C275)</f>
        <v>Dũng</v>
      </c>
      <c r="E274" s="94" t="str">
        <f>IF(INPUT_Du_lieu_nhan_vien!D275="","",INPUT_Du_lieu_nhan_vien!D275)</f>
        <v>Nam</v>
      </c>
      <c r="F274" s="95">
        <f>IF(INPUT_Du_lieu_nhan_vien!E275="","",INPUT_Du_lieu_nhan_vien!E275)</f>
        <v>19806</v>
      </c>
      <c r="G274" s="96">
        <f t="shared" si="28"/>
        <v>3</v>
      </c>
      <c r="H274" s="96">
        <f t="shared" si="29"/>
        <v>1954</v>
      </c>
      <c r="I274" s="96" t="str">
        <f>IF(INPUT_Du_lieu_nhan_vien!G275="","",INPUT_Du_lieu_nhan_vien!G275)</f>
        <v xml:space="preserve">Khánh Hòa </v>
      </c>
      <c r="J274" s="97" t="str">
        <f>IF(INPUT_Du_lieu_nhan_vien!H275="","",INPUT_Du_lieu_nhan_vien!H275)</f>
        <v>024808519</v>
      </c>
      <c r="K274" s="95">
        <f>IF(INPUT_Du_lieu_nhan_vien!I275="","",INPUT_Du_lieu_nhan_vien!I275)</f>
        <v>39364</v>
      </c>
      <c r="L274" s="96">
        <f t="shared" si="30"/>
        <v>10</v>
      </c>
      <c r="M274" s="96" t="str">
        <f>IF(INPUT_Du_lieu_nhan_vien!J275="","",INPUT_Du_lieu_nhan_vien!J275)</f>
        <v>TP HCM</v>
      </c>
      <c r="N274" s="94" t="str">
        <f>IF(INPUT_Du_lieu_nhan_vien!O275="","",INPUT_Du_lieu_nhan_vien!O275)</f>
        <v/>
      </c>
      <c r="O274" s="96" t="str">
        <f>IF(INPUT_Du_lieu_nhan_vien!S275="","",INPUT_Du_lieu_nhan_vien!S275)</f>
        <v xml:space="preserve">296/18 Tây Thạnh, Q. Tân Phú, TP Hồ Chí Minh </v>
      </c>
      <c r="P274" s="94" t="str">
        <f>IF(INPUT_Du_lieu_nhan_vien!P275="","",INPUT_Du_lieu_nhan_vien!P275)</f>
        <v>0862742712</v>
      </c>
      <c r="Q274" s="97" t="str">
        <f>IF(INPUT_Du_lieu_nhan_vien!Q275="","",INPUT_Du_lieu_nhan_vien!Q275)</f>
        <v>01669 570 848</v>
      </c>
      <c r="R274" s="96" t="str">
        <f>IF(INPUT_Du_lieu_nhan_vien!U275="","",INPUT_Du_lieu_nhan_vien!U275)</f>
        <v/>
      </c>
      <c r="S274" s="96" t="str">
        <f>IF(INPUT_Du_lieu_nhan_vien!W275="","",INPUT_Du_lieu_nhan_vien!W275)</f>
        <v/>
      </c>
      <c r="T274" s="97" t="str">
        <f>IF(INPUT_Du_lieu_nhan_vien!L275="","",INPUT_Du_lieu_nhan_vien!L275)</f>
        <v/>
      </c>
      <c r="U274" s="94" t="str">
        <f>IF(INPUT_Du_lieu_nhan_vien!K275="","",INPUT_Du_lieu_nhan_vien!K275)</f>
        <v>Đại học</v>
      </c>
      <c r="V274" s="97" t="str">
        <f>IF(INPUT_Du_lieu_nhan_vien!M275="","",INPUT_Du_lieu_nhan_vien!M275)</f>
        <v/>
      </c>
      <c r="Y274" s="95">
        <f>IF(INPUT_Du_lieu_nhan_vien!AH275="","",INPUT_Du_lieu_nhan_vien!AH275)</f>
        <v>40540</v>
      </c>
      <c r="Z274" s="96">
        <f t="shared" si="31"/>
        <v>12</v>
      </c>
      <c r="AA274" s="96">
        <f t="shared" si="32"/>
        <v>2010</v>
      </c>
      <c r="AB274" s="95">
        <f>IF(INPUT_Du_lieu_nhan_vien!AM275="","",INPUT_Du_lieu_nhan_vien!AM275)</f>
        <v>41456</v>
      </c>
      <c r="AC274" s="96">
        <f t="shared" si="33"/>
        <v>7</v>
      </c>
      <c r="AD274" s="96">
        <f t="shared" si="34"/>
        <v>2013</v>
      </c>
      <c r="AE274" s="96" t="str">
        <f>IF(INPUT_Du_lieu_nhan_vien!AJ275="","",INPUT_Du_lieu_nhan_vien!AJ275)</f>
        <v>Nghỉ việc</v>
      </c>
    </row>
    <row r="275" spans="1:31" ht="18.75" customHeight="1" x14ac:dyDescent="0.2">
      <c r="A275" s="91">
        <v>274</v>
      </c>
      <c r="B275" s="92">
        <f>INPUT_Du_lieu_nhan_vien!A276</f>
        <v>20251</v>
      </c>
      <c r="C275" s="93" t="str">
        <f>IF(INPUT_Du_lieu_nhan_vien!B276="","",INPUT_Du_lieu_nhan_vien!B276)</f>
        <v>Lê Minh</v>
      </c>
      <c r="D275" s="93" t="str">
        <f>IF(INPUT_Du_lieu_nhan_vien!C276="","",INPUT_Du_lieu_nhan_vien!C276)</f>
        <v>Thư</v>
      </c>
      <c r="E275" s="94" t="str">
        <f>IF(INPUT_Du_lieu_nhan_vien!D276="","",INPUT_Du_lieu_nhan_vien!D276)</f>
        <v>Nữ</v>
      </c>
      <c r="F275" s="95">
        <f>IF(INPUT_Du_lieu_nhan_vien!E276="","",INPUT_Du_lieu_nhan_vien!E276)</f>
        <v>31225</v>
      </c>
      <c r="G275" s="96">
        <f t="shared" si="28"/>
        <v>6</v>
      </c>
      <c r="H275" s="96">
        <f t="shared" si="29"/>
        <v>1985</v>
      </c>
      <c r="I275" s="96" t="str">
        <f>IF(INPUT_Du_lieu_nhan_vien!G276="","",INPUT_Du_lieu_nhan_vien!G276)</f>
        <v xml:space="preserve">Hà Nội </v>
      </c>
      <c r="J275" s="97" t="str">
        <f>IF(INPUT_Du_lieu_nhan_vien!H276="","",INPUT_Du_lieu_nhan_vien!H276)</f>
        <v>012532157</v>
      </c>
      <c r="K275" s="95">
        <f>IF(INPUT_Du_lieu_nhan_vien!I276="","",INPUT_Du_lieu_nhan_vien!I276)</f>
        <v>37641</v>
      </c>
      <c r="L275" s="96">
        <f t="shared" si="30"/>
        <v>1</v>
      </c>
      <c r="M275" s="96" t="str">
        <f>IF(INPUT_Du_lieu_nhan_vien!J276="","",INPUT_Du_lieu_nhan_vien!J276)</f>
        <v>Hà Nội</v>
      </c>
      <c r="N275" s="94" t="str">
        <f>IF(INPUT_Du_lieu_nhan_vien!O276="","",INPUT_Du_lieu_nhan_vien!O276)</f>
        <v>thulm@topica.edu.vn</v>
      </c>
      <c r="O275" s="96" t="str">
        <f>IF(INPUT_Du_lieu_nhan_vien!S276="","",INPUT_Du_lieu_nhan_vien!S276)</f>
        <v xml:space="preserve">Tổ 24, Cụm 3, Tứ Liên, Tây Hồ, HN </v>
      </c>
      <c r="P275" s="94" t="str">
        <f>IF(INPUT_Du_lieu_nhan_vien!P276="","",INPUT_Du_lieu_nhan_vien!P276)</f>
        <v/>
      </c>
      <c r="Q275" s="97" t="str">
        <f>IF(INPUT_Du_lieu_nhan_vien!Q276="","",INPUT_Du_lieu_nhan_vien!Q276)</f>
        <v>0936 085 333</v>
      </c>
      <c r="R275" s="96" t="str">
        <f>IF(INPUT_Du_lieu_nhan_vien!U276="","",INPUT_Du_lieu_nhan_vien!U276)</f>
        <v/>
      </c>
      <c r="S275" s="96" t="str">
        <f>IF(INPUT_Du_lieu_nhan_vien!W276="","",INPUT_Du_lieu_nhan_vien!W276)</f>
        <v/>
      </c>
      <c r="T275" s="97" t="str">
        <f>IF(INPUT_Du_lieu_nhan_vien!L276="","",INPUT_Du_lieu_nhan_vien!L276)</f>
        <v>ĐH Kinh Tế Quốc Dân</v>
      </c>
      <c r="U275" s="94" t="str">
        <f>IF(INPUT_Du_lieu_nhan_vien!K276="","",INPUT_Du_lieu_nhan_vien!K276)</f>
        <v>Đại học</v>
      </c>
      <c r="V275" s="97" t="str">
        <f>IF(INPUT_Du_lieu_nhan_vien!M276="","",INPUT_Du_lieu_nhan_vien!M276)</f>
        <v/>
      </c>
      <c r="Y275" s="95">
        <f>IF(INPUT_Du_lieu_nhan_vien!AH276="","",INPUT_Du_lieu_nhan_vien!AH276)</f>
        <v>40603</v>
      </c>
      <c r="Z275" s="96">
        <f t="shared" si="31"/>
        <v>3</v>
      </c>
      <c r="AA275" s="96">
        <f t="shared" si="32"/>
        <v>2011</v>
      </c>
      <c r="AB275" s="95" t="str">
        <f>IF(INPUT_Du_lieu_nhan_vien!AM276="","",INPUT_Du_lieu_nhan_vien!AM276)</f>
        <v/>
      </c>
      <c r="AC275" s="96" t="str">
        <f t="shared" si="33"/>
        <v/>
      </c>
      <c r="AD275" s="96" t="str">
        <f t="shared" si="34"/>
        <v/>
      </c>
      <c r="AE275" s="96" t="str">
        <f>IF(INPUT_Du_lieu_nhan_vien!AJ276="","",INPUT_Du_lieu_nhan_vien!AJ276)</f>
        <v>Chính thức</v>
      </c>
    </row>
    <row r="276" spans="1:31" ht="18.75" customHeight="1" x14ac:dyDescent="0.2">
      <c r="A276" s="91">
        <v>275</v>
      </c>
      <c r="B276" s="92">
        <f>INPUT_Du_lieu_nhan_vien!A277</f>
        <v>20252</v>
      </c>
      <c r="C276" s="93" t="str">
        <f>IF(INPUT_Du_lieu_nhan_vien!B277="","",INPUT_Du_lieu_nhan_vien!B277)</f>
        <v>Lê Thị</v>
      </c>
      <c r="D276" s="93" t="str">
        <f>IF(INPUT_Du_lieu_nhan_vien!C277="","",INPUT_Du_lieu_nhan_vien!C277)</f>
        <v>Nga</v>
      </c>
      <c r="E276" s="94" t="str">
        <f>IF(INPUT_Du_lieu_nhan_vien!D277="","",INPUT_Du_lieu_nhan_vien!D277)</f>
        <v>Nữ</v>
      </c>
      <c r="F276" s="95">
        <f>IF(INPUT_Du_lieu_nhan_vien!E277="","",INPUT_Du_lieu_nhan_vien!E277)</f>
        <v>29441</v>
      </c>
      <c r="G276" s="96">
        <f t="shared" si="28"/>
        <v>8</v>
      </c>
      <c r="H276" s="96">
        <f t="shared" si="29"/>
        <v>1980</v>
      </c>
      <c r="I276" s="96" t="str">
        <f>IF(INPUT_Du_lieu_nhan_vien!G277="","",INPUT_Du_lieu_nhan_vien!G277)</f>
        <v xml:space="preserve">Long An </v>
      </c>
      <c r="J276" s="97" t="str">
        <f>IF(INPUT_Du_lieu_nhan_vien!H277="","",INPUT_Du_lieu_nhan_vien!H277)</f>
        <v>300964830</v>
      </c>
      <c r="K276" s="95">
        <f>IF(INPUT_Du_lieu_nhan_vien!I277="","",INPUT_Du_lieu_nhan_vien!I277)</f>
        <v>35025</v>
      </c>
      <c r="L276" s="96">
        <f t="shared" si="30"/>
        <v>11</v>
      </c>
      <c r="M276" s="96" t="str">
        <f>IF(INPUT_Du_lieu_nhan_vien!J277="","",INPUT_Du_lieu_nhan_vien!J277)</f>
        <v>Long An</v>
      </c>
      <c r="N276" s="94" t="str">
        <f>IF(INPUT_Du_lieu_nhan_vien!O277="","",INPUT_Du_lieu_nhan_vien!O277)</f>
        <v>ngalt@topica.edu.vn</v>
      </c>
      <c r="O276" s="96" t="str">
        <f>IF(INPUT_Du_lieu_nhan_vien!S277="","",INPUT_Du_lieu_nhan_vien!S277)</f>
        <v xml:space="preserve">ấp 4, xã Mỹ An, Thủ Thừa, Long An </v>
      </c>
      <c r="P276" s="94" t="str">
        <f>IF(INPUT_Du_lieu_nhan_vien!P277="","",INPUT_Du_lieu_nhan_vien!P277)</f>
        <v/>
      </c>
      <c r="Q276" s="97" t="str">
        <f>IF(INPUT_Du_lieu_nhan_vien!Q277="","",INPUT_Du_lieu_nhan_vien!Q277)</f>
        <v>0933 832 868</v>
      </c>
      <c r="R276" s="96" t="str">
        <f>IF(INPUT_Du_lieu_nhan_vien!U277="","",INPUT_Du_lieu_nhan_vien!U277)</f>
        <v/>
      </c>
      <c r="S276" s="96" t="str">
        <f>IF(INPUT_Du_lieu_nhan_vien!W277="","",INPUT_Du_lieu_nhan_vien!W277)</f>
        <v/>
      </c>
      <c r="T276" s="97" t="str">
        <f>IF(INPUT_Du_lieu_nhan_vien!L277="","",INPUT_Du_lieu_nhan_vien!L277)</f>
        <v>ĐH công nghệ thông tin</v>
      </c>
      <c r="U276" s="94" t="str">
        <f>IF(INPUT_Du_lieu_nhan_vien!K277="","",INPUT_Du_lieu_nhan_vien!K277)</f>
        <v>Đại học</v>
      </c>
      <c r="V276" s="97" t="str">
        <f>IF(INPUT_Du_lieu_nhan_vien!M277="","",INPUT_Du_lieu_nhan_vien!M277)</f>
        <v/>
      </c>
      <c r="Y276" s="95">
        <f>IF(INPUT_Du_lieu_nhan_vien!AH277="","",INPUT_Du_lieu_nhan_vien!AH277)</f>
        <v>40606</v>
      </c>
      <c r="Z276" s="96">
        <f t="shared" si="31"/>
        <v>3</v>
      </c>
      <c r="AA276" s="96">
        <f t="shared" si="32"/>
        <v>2011</v>
      </c>
      <c r="AB276" s="95" t="str">
        <f>IF(INPUT_Du_lieu_nhan_vien!AM277="","",INPUT_Du_lieu_nhan_vien!AM277)</f>
        <v/>
      </c>
      <c r="AC276" s="96" t="str">
        <f t="shared" si="33"/>
        <v/>
      </c>
      <c r="AD276" s="96" t="str">
        <f t="shared" si="34"/>
        <v/>
      </c>
      <c r="AE276" s="96" t="str">
        <f>IF(INPUT_Du_lieu_nhan_vien!AJ277="","",INPUT_Du_lieu_nhan_vien!AJ277)</f>
        <v>Chính thức</v>
      </c>
    </row>
    <row r="277" spans="1:31" ht="18.75" customHeight="1" x14ac:dyDescent="0.2">
      <c r="A277" s="91">
        <v>276</v>
      </c>
      <c r="B277" s="92">
        <f>INPUT_Du_lieu_nhan_vien!A278</f>
        <v>20253</v>
      </c>
      <c r="C277" s="93" t="str">
        <f>IF(INPUT_Du_lieu_nhan_vien!B278="","",INPUT_Du_lieu_nhan_vien!B278)</f>
        <v>Nguyễn Thị Minh</v>
      </c>
      <c r="D277" s="93" t="str">
        <f>IF(INPUT_Du_lieu_nhan_vien!C278="","",INPUT_Du_lieu_nhan_vien!C278)</f>
        <v>Phượng</v>
      </c>
      <c r="E277" s="94" t="str">
        <f>IF(INPUT_Du_lieu_nhan_vien!D278="","",INPUT_Du_lieu_nhan_vien!D278)</f>
        <v>Nữ</v>
      </c>
      <c r="F277" s="95">
        <f>IF(INPUT_Du_lieu_nhan_vien!E278="","",INPUT_Du_lieu_nhan_vien!E278)</f>
        <v>26965</v>
      </c>
      <c r="G277" s="96">
        <f t="shared" si="28"/>
        <v>10</v>
      </c>
      <c r="H277" s="96">
        <f t="shared" si="29"/>
        <v>1973</v>
      </c>
      <c r="I277" s="96" t="str">
        <f>IF(INPUT_Du_lieu_nhan_vien!G278="","",INPUT_Du_lieu_nhan_vien!G278)</f>
        <v xml:space="preserve">Bắc Giang </v>
      </c>
      <c r="J277" s="97" t="str">
        <f>IF(INPUT_Du_lieu_nhan_vien!H278="","",INPUT_Du_lieu_nhan_vien!H278)</f>
        <v>024716347</v>
      </c>
      <c r="K277" s="95">
        <f>IF(INPUT_Du_lieu_nhan_vien!I278="","",INPUT_Du_lieu_nhan_vien!I278)</f>
        <v>39147</v>
      </c>
      <c r="L277" s="96">
        <f t="shared" si="30"/>
        <v>3</v>
      </c>
      <c r="M277" s="96" t="str">
        <f>IF(INPUT_Du_lieu_nhan_vien!J278="","",INPUT_Du_lieu_nhan_vien!J278)</f>
        <v>TP HCM</v>
      </c>
      <c r="N277" s="94" t="str">
        <f>IF(INPUT_Du_lieu_nhan_vien!O278="","",INPUT_Du_lieu_nhan_vien!O278)</f>
        <v>phuongntm@topica.edu.vn</v>
      </c>
      <c r="O277" s="96" t="str">
        <f>IF(INPUT_Du_lieu_nhan_vien!S278="","",INPUT_Du_lieu_nhan_vien!S278)</f>
        <v xml:space="preserve">129/1936A Lê Đức Thọ, P13, Q. Gò Vấp </v>
      </c>
      <c r="P277" s="94" t="str">
        <f>IF(INPUT_Du_lieu_nhan_vien!P278="","",INPUT_Du_lieu_nhan_vien!P278)</f>
        <v>0839751625</v>
      </c>
      <c r="Q277" s="97" t="str">
        <f>IF(INPUT_Du_lieu_nhan_vien!Q278="","",INPUT_Du_lieu_nhan_vien!Q278)</f>
        <v>0935 798 855</v>
      </c>
      <c r="R277" s="96" t="str">
        <f>IF(INPUT_Du_lieu_nhan_vien!U278="","",INPUT_Du_lieu_nhan_vien!U278)</f>
        <v/>
      </c>
      <c r="S277" s="96" t="str">
        <f>IF(INPUT_Du_lieu_nhan_vien!W278="","",INPUT_Du_lieu_nhan_vien!W278)</f>
        <v/>
      </c>
      <c r="T277" s="97" t="str">
        <f>IF(INPUT_Du_lieu_nhan_vien!L278="","",INPUT_Du_lieu_nhan_vien!L278)</f>
        <v>ĐH Bách Khoa Hà Nội</v>
      </c>
      <c r="U277" s="94" t="str">
        <f>IF(INPUT_Du_lieu_nhan_vien!K278="","",INPUT_Du_lieu_nhan_vien!K278)</f>
        <v>Đại học</v>
      </c>
      <c r="V277" s="97" t="str">
        <f>IF(INPUT_Du_lieu_nhan_vien!M278="","",INPUT_Du_lieu_nhan_vien!M278)</f>
        <v/>
      </c>
      <c r="Y277" s="95">
        <f>IF(INPUT_Du_lieu_nhan_vien!AH278="","",INPUT_Du_lieu_nhan_vien!AH278)</f>
        <v>40603</v>
      </c>
      <c r="Z277" s="96">
        <f t="shared" si="31"/>
        <v>3</v>
      </c>
      <c r="AA277" s="96">
        <f t="shared" si="32"/>
        <v>2011</v>
      </c>
      <c r="AB277" s="95" t="str">
        <f>IF(INPUT_Du_lieu_nhan_vien!AM278="","",INPUT_Du_lieu_nhan_vien!AM278)</f>
        <v/>
      </c>
      <c r="AC277" s="96" t="str">
        <f t="shared" si="33"/>
        <v/>
      </c>
      <c r="AD277" s="96" t="str">
        <f t="shared" si="34"/>
        <v/>
      </c>
      <c r="AE277" s="96" t="str">
        <f>IF(INPUT_Du_lieu_nhan_vien!AJ278="","",INPUT_Du_lieu_nhan_vien!AJ278)</f>
        <v>Chính thức</v>
      </c>
    </row>
    <row r="278" spans="1:31" ht="18.75" customHeight="1" x14ac:dyDescent="0.2">
      <c r="A278" s="91">
        <v>277</v>
      </c>
      <c r="B278" s="92">
        <f>INPUT_Du_lieu_nhan_vien!A279</f>
        <v>20254</v>
      </c>
      <c r="C278" s="93" t="str">
        <f>IF(INPUT_Du_lieu_nhan_vien!B279="","",INPUT_Du_lieu_nhan_vien!B279)</f>
        <v>Nguyễn Thị Thúy</v>
      </c>
      <c r="D278" s="93" t="str">
        <f>IF(INPUT_Du_lieu_nhan_vien!C279="","",INPUT_Du_lieu_nhan_vien!C279)</f>
        <v>Trang</v>
      </c>
      <c r="E278" s="94" t="str">
        <f>IF(INPUT_Du_lieu_nhan_vien!D279="","",INPUT_Du_lieu_nhan_vien!D279)</f>
        <v>Nữ</v>
      </c>
      <c r="F278" s="95" t="str">
        <f>IF(INPUT_Du_lieu_nhan_vien!E279="","",INPUT_Du_lieu_nhan_vien!E279)</f>
        <v/>
      </c>
      <c r="G278" s="96" t="str">
        <f t="shared" si="28"/>
        <v/>
      </c>
      <c r="H278" s="96" t="str">
        <f t="shared" si="29"/>
        <v/>
      </c>
      <c r="I278" s="96" t="str">
        <f>IF(INPUT_Du_lieu_nhan_vien!G279="","",INPUT_Du_lieu_nhan_vien!G279)</f>
        <v xml:space="preserve"> </v>
      </c>
      <c r="J278" s="97" t="str">
        <f>IF(INPUT_Du_lieu_nhan_vien!H279="","",INPUT_Du_lieu_nhan_vien!H279)</f>
        <v/>
      </c>
      <c r="K278" s="95" t="str">
        <f>IF(INPUT_Du_lieu_nhan_vien!I279="","",INPUT_Du_lieu_nhan_vien!I279)</f>
        <v/>
      </c>
      <c r="L278" s="96" t="str">
        <f t="shared" si="30"/>
        <v/>
      </c>
      <c r="M278" s="96" t="str">
        <f>IF(INPUT_Du_lieu_nhan_vien!J279="","",INPUT_Du_lieu_nhan_vien!J279)</f>
        <v/>
      </c>
      <c r="N278" s="94" t="str">
        <f>IF(INPUT_Du_lieu_nhan_vien!O279="","",INPUT_Du_lieu_nhan_vien!O279)</f>
        <v/>
      </c>
      <c r="O278" s="96" t="str">
        <f>IF(INPUT_Du_lieu_nhan_vien!S279="","",INPUT_Du_lieu_nhan_vien!S279)</f>
        <v xml:space="preserve"> </v>
      </c>
      <c r="P278" s="94" t="str">
        <f>IF(INPUT_Du_lieu_nhan_vien!P279="","",INPUT_Du_lieu_nhan_vien!P279)</f>
        <v/>
      </c>
      <c r="Q278" s="97" t="str">
        <f>IF(INPUT_Du_lieu_nhan_vien!Q279="","",INPUT_Du_lieu_nhan_vien!Q279)</f>
        <v/>
      </c>
      <c r="R278" s="96" t="str">
        <f>IF(INPUT_Du_lieu_nhan_vien!U279="","",INPUT_Du_lieu_nhan_vien!U279)</f>
        <v/>
      </c>
      <c r="S278" s="96" t="str">
        <f>IF(INPUT_Du_lieu_nhan_vien!W279="","",INPUT_Du_lieu_nhan_vien!W279)</f>
        <v/>
      </c>
      <c r="T278" s="97" t="str">
        <f>IF(INPUT_Du_lieu_nhan_vien!L279="","",INPUT_Du_lieu_nhan_vien!L279)</f>
        <v/>
      </c>
      <c r="U278" s="94" t="str">
        <f>IF(INPUT_Du_lieu_nhan_vien!K279="","",INPUT_Du_lieu_nhan_vien!K279)</f>
        <v/>
      </c>
      <c r="V278" s="97" t="str">
        <f>IF(INPUT_Du_lieu_nhan_vien!M279="","",INPUT_Du_lieu_nhan_vien!M279)</f>
        <v/>
      </c>
      <c r="Y278" s="95" t="str">
        <f>IF(INPUT_Du_lieu_nhan_vien!AH279="","",INPUT_Du_lieu_nhan_vien!AH279)</f>
        <v/>
      </c>
      <c r="Z278" s="96" t="str">
        <f t="shared" si="31"/>
        <v/>
      </c>
      <c r="AA278" s="96" t="str">
        <f t="shared" si="32"/>
        <v/>
      </c>
      <c r="AB278" s="95" t="str">
        <f>IF(INPUT_Du_lieu_nhan_vien!AM279="","",INPUT_Du_lieu_nhan_vien!AM279)</f>
        <v/>
      </c>
      <c r="AC278" s="96" t="str">
        <f t="shared" si="33"/>
        <v/>
      </c>
      <c r="AD278" s="96" t="str">
        <f t="shared" si="34"/>
        <v/>
      </c>
      <c r="AE278" s="96" t="str">
        <f>IF(INPUT_Du_lieu_nhan_vien!AJ279="","",INPUT_Du_lieu_nhan_vien!AJ279)</f>
        <v>Nghỉ việc</v>
      </c>
    </row>
    <row r="279" spans="1:31" ht="18.75" customHeight="1" x14ac:dyDescent="0.2">
      <c r="A279" s="91">
        <v>278</v>
      </c>
      <c r="B279" s="92">
        <f>INPUT_Du_lieu_nhan_vien!A280</f>
        <v>20255</v>
      </c>
      <c r="C279" s="93" t="str">
        <f>IF(INPUT_Du_lieu_nhan_vien!B280="","",INPUT_Du_lieu_nhan_vien!B280)</f>
        <v>Hoàng Minh</v>
      </c>
      <c r="D279" s="93" t="str">
        <f>IF(INPUT_Du_lieu_nhan_vien!C280="","",INPUT_Du_lieu_nhan_vien!C280)</f>
        <v>Thông</v>
      </c>
      <c r="E279" s="94" t="str">
        <f>IF(INPUT_Du_lieu_nhan_vien!D280="","",INPUT_Du_lieu_nhan_vien!D280)</f>
        <v>Nam</v>
      </c>
      <c r="F279" s="95">
        <f>IF(INPUT_Du_lieu_nhan_vien!E280="","",INPUT_Du_lieu_nhan_vien!E280)</f>
        <v>30206</v>
      </c>
      <c r="G279" s="96">
        <f t="shared" si="28"/>
        <v>9</v>
      </c>
      <c r="H279" s="96">
        <f t="shared" si="29"/>
        <v>1982</v>
      </c>
      <c r="I279" s="96" t="str">
        <f>IF(INPUT_Du_lieu_nhan_vien!G280="","",INPUT_Du_lieu_nhan_vien!G280)</f>
        <v xml:space="preserve">HCM </v>
      </c>
      <c r="J279" s="97" t="str">
        <f>IF(INPUT_Du_lieu_nhan_vien!H280="","",INPUT_Du_lieu_nhan_vien!H280)</f>
        <v>023464807</v>
      </c>
      <c r="K279" s="95">
        <f>IF(INPUT_Du_lieu_nhan_vien!I280="","",INPUT_Du_lieu_nhan_vien!I280)</f>
        <v>35749</v>
      </c>
      <c r="L279" s="96">
        <f t="shared" si="30"/>
        <v>11</v>
      </c>
      <c r="M279" s="96" t="str">
        <f>IF(INPUT_Du_lieu_nhan_vien!J280="","",INPUT_Du_lieu_nhan_vien!J280)</f>
        <v>TP HCM</v>
      </c>
      <c r="N279" s="94" t="str">
        <f>IF(INPUT_Du_lieu_nhan_vien!O280="","",INPUT_Du_lieu_nhan_vien!O280)</f>
        <v>thonghm@topica.edu.vn</v>
      </c>
      <c r="O279" s="96" t="str">
        <f>IF(INPUT_Du_lieu_nhan_vien!S280="","",INPUT_Du_lieu_nhan_vien!S280)</f>
        <v xml:space="preserve">338/51/3A Âu Cơ, P10, Quận Tân Bình, TPHCM </v>
      </c>
      <c r="P279" s="94" t="str">
        <f>IF(INPUT_Du_lieu_nhan_vien!P280="","",INPUT_Du_lieu_nhan_vien!P280)</f>
        <v>08 39753798</v>
      </c>
      <c r="Q279" s="97" t="str">
        <f>IF(INPUT_Du_lieu_nhan_vien!Q280="","",INPUT_Du_lieu_nhan_vien!Q280)</f>
        <v>0933 233 292</v>
      </c>
      <c r="R279" s="96" t="str">
        <f>IF(INPUT_Du_lieu_nhan_vien!U280="","",INPUT_Du_lieu_nhan_vien!U280)</f>
        <v/>
      </c>
      <c r="S279" s="96" t="str">
        <f>IF(INPUT_Du_lieu_nhan_vien!W280="","",INPUT_Du_lieu_nhan_vien!W280)</f>
        <v/>
      </c>
      <c r="T279" s="97" t="str">
        <f>IF(INPUT_Du_lieu_nhan_vien!L280="","",INPUT_Du_lieu_nhan_vien!L280)</f>
        <v>ĐH Hàng Hải Việt Nam</v>
      </c>
      <c r="U279" s="94" t="str">
        <f>IF(INPUT_Du_lieu_nhan_vien!K280="","",INPUT_Du_lieu_nhan_vien!K280)</f>
        <v>Đại học</v>
      </c>
      <c r="V279" s="97" t="str">
        <f>IF(INPUT_Du_lieu_nhan_vien!M280="","",INPUT_Du_lieu_nhan_vien!M280)</f>
        <v/>
      </c>
      <c r="Y279" s="95">
        <f>IF(INPUT_Du_lieu_nhan_vien!AH280="","",INPUT_Du_lieu_nhan_vien!AH280)</f>
        <v>40560</v>
      </c>
      <c r="Z279" s="96">
        <f t="shared" si="31"/>
        <v>1</v>
      </c>
      <c r="AA279" s="96">
        <f t="shared" si="32"/>
        <v>2011</v>
      </c>
      <c r="AB279" s="95">
        <f>IF(INPUT_Du_lieu_nhan_vien!AM280="","",INPUT_Du_lieu_nhan_vien!AM280)</f>
        <v>40603</v>
      </c>
      <c r="AC279" s="96">
        <f t="shared" si="33"/>
        <v>3</v>
      </c>
      <c r="AD279" s="96">
        <f t="shared" si="34"/>
        <v>2011</v>
      </c>
      <c r="AE279" s="96" t="str">
        <f>IF(INPUT_Du_lieu_nhan_vien!AJ280="","",INPUT_Du_lieu_nhan_vien!AJ280)</f>
        <v>Nghỉ việc</v>
      </c>
    </row>
    <row r="280" spans="1:31" ht="18.75" customHeight="1" x14ac:dyDescent="0.2">
      <c r="A280" s="91">
        <v>279</v>
      </c>
      <c r="B280" s="92">
        <f>INPUT_Du_lieu_nhan_vien!A281</f>
        <v>20256</v>
      </c>
      <c r="C280" s="93" t="str">
        <f>IF(INPUT_Du_lieu_nhan_vien!B281="","",INPUT_Du_lieu_nhan_vien!B281)</f>
        <v>Chung Thị Huyền</v>
      </c>
      <c r="D280" s="93" t="str">
        <f>IF(INPUT_Du_lieu_nhan_vien!C281="","",INPUT_Du_lieu_nhan_vien!C281)</f>
        <v>Trân</v>
      </c>
      <c r="E280" s="94" t="str">
        <f>IF(INPUT_Du_lieu_nhan_vien!D281="","",INPUT_Du_lieu_nhan_vien!D281)</f>
        <v>Nữ</v>
      </c>
      <c r="F280" s="95">
        <f>IF(INPUT_Du_lieu_nhan_vien!E281="","",INPUT_Du_lieu_nhan_vien!E281)</f>
        <v>31453</v>
      </c>
      <c r="G280" s="96">
        <f t="shared" si="28"/>
        <v>2</v>
      </c>
      <c r="H280" s="96">
        <f t="shared" si="29"/>
        <v>1986</v>
      </c>
      <c r="I280" s="96" t="str">
        <f>IF(INPUT_Du_lieu_nhan_vien!G281="","",INPUT_Du_lieu_nhan_vien!G281)</f>
        <v xml:space="preserve">Trà Vinh </v>
      </c>
      <c r="J280" s="97" t="str">
        <f>IF(INPUT_Du_lieu_nhan_vien!H281="","",INPUT_Du_lieu_nhan_vien!H281)</f>
        <v>334189143</v>
      </c>
      <c r="K280" s="95">
        <f>IF(INPUT_Du_lieu_nhan_vien!I281="","",INPUT_Du_lieu_nhan_vien!I281)</f>
        <v>36684</v>
      </c>
      <c r="L280" s="96">
        <f t="shared" si="30"/>
        <v>6</v>
      </c>
      <c r="M280" s="96" t="str">
        <f>IF(INPUT_Du_lieu_nhan_vien!J281="","",INPUT_Du_lieu_nhan_vien!J281)</f>
        <v>Trà Vinh</v>
      </c>
      <c r="N280" s="94" t="str">
        <f>IF(INPUT_Du_lieu_nhan_vien!O281="","",INPUT_Du_lieu_nhan_vien!O281)</f>
        <v>trancth@topica.edu.vn</v>
      </c>
      <c r="O280" s="96" t="str">
        <f>IF(INPUT_Du_lieu_nhan_vien!S281="","",INPUT_Du_lieu_nhan_vien!S281)</f>
        <v xml:space="preserve">Hòa Thuận, Châu Thành, Trà Vinh </v>
      </c>
      <c r="P280" s="94" t="str">
        <f>IF(INPUT_Du_lieu_nhan_vien!P281="","",INPUT_Du_lieu_nhan_vien!P281)</f>
        <v>0743841016</v>
      </c>
      <c r="Q280" s="97" t="str">
        <f>IF(INPUT_Du_lieu_nhan_vien!Q281="","",INPUT_Du_lieu_nhan_vien!Q281)</f>
        <v>0938 717 248</v>
      </c>
      <c r="R280" s="96" t="str">
        <f>IF(INPUT_Du_lieu_nhan_vien!U281="","",INPUT_Du_lieu_nhan_vien!U281)</f>
        <v/>
      </c>
      <c r="S280" s="96" t="str">
        <f>IF(INPUT_Du_lieu_nhan_vien!W281="","",INPUT_Du_lieu_nhan_vien!W281)</f>
        <v/>
      </c>
      <c r="T280" s="97" t="str">
        <f>IF(INPUT_Du_lieu_nhan_vien!L281="","",INPUT_Du_lieu_nhan_vien!L281)</f>
        <v>ĐH Sư Phạm HCM</v>
      </c>
      <c r="U280" s="94" t="str">
        <f>IF(INPUT_Du_lieu_nhan_vien!K281="","",INPUT_Du_lieu_nhan_vien!K281)</f>
        <v>Đại học</v>
      </c>
      <c r="V280" s="97" t="str">
        <f>IF(INPUT_Du_lieu_nhan_vien!M281="","",INPUT_Du_lieu_nhan_vien!M281)</f>
        <v/>
      </c>
      <c r="Y280" s="95">
        <f>IF(INPUT_Du_lieu_nhan_vien!AH281="","",INPUT_Du_lieu_nhan_vien!AH281)</f>
        <v>40619</v>
      </c>
      <c r="Z280" s="96">
        <f t="shared" si="31"/>
        <v>3</v>
      </c>
      <c r="AA280" s="96">
        <f t="shared" si="32"/>
        <v>2011</v>
      </c>
      <c r="AB280" s="95" t="str">
        <f>IF(INPUT_Du_lieu_nhan_vien!AM281="","",INPUT_Du_lieu_nhan_vien!AM281)</f>
        <v/>
      </c>
      <c r="AC280" s="96" t="str">
        <f t="shared" si="33"/>
        <v/>
      </c>
      <c r="AD280" s="96" t="str">
        <f t="shared" si="34"/>
        <v/>
      </c>
      <c r="AE280" s="96" t="str">
        <f>IF(INPUT_Du_lieu_nhan_vien!AJ281="","",INPUT_Du_lieu_nhan_vien!AJ281)</f>
        <v>Chính thức</v>
      </c>
    </row>
    <row r="281" spans="1:31" ht="18.75" customHeight="1" x14ac:dyDescent="0.2">
      <c r="A281" s="91">
        <v>280</v>
      </c>
      <c r="B281" s="92">
        <f>INPUT_Du_lieu_nhan_vien!A282</f>
        <v>20257</v>
      </c>
      <c r="C281" s="93" t="str">
        <f>IF(INPUT_Du_lieu_nhan_vien!B282="","",INPUT_Du_lieu_nhan_vien!B282)</f>
        <v>Nguyễn Thị Thanh</v>
      </c>
      <c r="D281" s="93" t="str">
        <f>IF(INPUT_Du_lieu_nhan_vien!C282="","",INPUT_Du_lieu_nhan_vien!C282)</f>
        <v>Nga</v>
      </c>
      <c r="E281" s="94" t="str">
        <f>IF(INPUT_Du_lieu_nhan_vien!D282="","",INPUT_Du_lieu_nhan_vien!D282)</f>
        <v>Nữ</v>
      </c>
      <c r="F281" s="95">
        <f>IF(INPUT_Du_lieu_nhan_vien!E282="","",INPUT_Du_lieu_nhan_vien!E282)</f>
        <v>31477</v>
      </c>
      <c r="G281" s="96">
        <f t="shared" si="28"/>
        <v>3</v>
      </c>
      <c r="H281" s="96">
        <f t="shared" si="29"/>
        <v>1986</v>
      </c>
      <c r="I281" s="96" t="str">
        <f>IF(INPUT_Du_lieu_nhan_vien!G282="","",INPUT_Du_lieu_nhan_vien!G282)</f>
        <v>Hà Tĩnh</v>
      </c>
      <c r="J281" s="97" t="str">
        <f>IF(INPUT_Du_lieu_nhan_vien!H282="","",INPUT_Du_lieu_nhan_vien!H282)</f>
        <v>183524486</v>
      </c>
      <c r="K281" s="95" t="str">
        <f>IF(INPUT_Du_lieu_nhan_vien!I282="","",INPUT_Du_lieu_nhan_vien!I282)</f>
        <v>10/10/2003</v>
      </c>
      <c r="L281" s="96">
        <f t="shared" si="30"/>
        <v>10</v>
      </c>
      <c r="M281" s="96" t="str">
        <f>IF(INPUT_Du_lieu_nhan_vien!J282="","",INPUT_Du_lieu_nhan_vien!J282)</f>
        <v>Hà Tĩnh</v>
      </c>
      <c r="N281" s="94" t="str">
        <f>IF(INPUT_Du_lieu_nhan_vien!O282="","",INPUT_Du_lieu_nhan_vien!O282)</f>
        <v>ngantt@topica.edu.vn</v>
      </c>
      <c r="O281" s="96" t="str">
        <f>IF(INPUT_Du_lieu_nhan_vien!S282="","",INPUT_Du_lieu_nhan_vien!S282)</f>
        <v>Kỳ Châu, Kỳ Anh, Hà Tĩnh</v>
      </c>
      <c r="P281" s="94" t="str">
        <f>IF(INPUT_Du_lieu_nhan_vien!P282="","",INPUT_Du_lieu_nhan_vien!P282)</f>
        <v/>
      </c>
      <c r="Q281" s="97" t="str">
        <f>IF(INPUT_Du_lieu_nhan_vien!Q282="","",INPUT_Du_lieu_nhan_vien!Q282)</f>
        <v>097 505 6568</v>
      </c>
      <c r="R281" s="96">
        <f>IF(INPUT_Du_lieu_nhan_vien!U282="","",INPUT_Du_lieu_nhan_vien!U282)</f>
        <v>0</v>
      </c>
      <c r="S281" s="96">
        <f>IF(INPUT_Du_lieu_nhan_vien!W282="","",INPUT_Du_lieu_nhan_vien!W282)</f>
        <v>0</v>
      </c>
      <c r="T281" s="97" t="str">
        <f>IF(INPUT_Du_lieu_nhan_vien!L282="","",INPUT_Du_lieu_nhan_vien!L282)</f>
        <v>ĐH Khoa học Xã hội Nhân văn</v>
      </c>
      <c r="U281" s="94" t="str">
        <f>IF(INPUT_Du_lieu_nhan_vien!K282="","",INPUT_Du_lieu_nhan_vien!K282)</f>
        <v>ĐH</v>
      </c>
      <c r="V281" s="97">
        <f>IF(INPUT_Du_lieu_nhan_vien!M282="","",INPUT_Du_lieu_nhan_vien!M282)</f>
        <v>0</v>
      </c>
      <c r="Y281" s="95">
        <f>IF(INPUT_Du_lieu_nhan_vien!AH282="","",INPUT_Du_lieu_nhan_vien!AH282)</f>
        <v>40618</v>
      </c>
      <c r="Z281" s="96">
        <f t="shared" si="31"/>
        <v>3</v>
      </c>
      <c r="AA281" s="96">
        <f t="shared" si="32"/>
        <v>2011</v>
      </c>
      <c r="AB281" s="95">
        <f>IF(INPUT_Du_lieu_nhan_vien!AM282="","",INPUT_Du_lieu_nhan_vien!AM282)</f>
        <v>41271</v>
      </c>
      <c r="AC281" s="96">
        <f t="shared" si="33"/>
        <v>12</v>
      </c>
      <c r="AD281" s="96">
        <f t="shared" si="34"/>
        <v>2012</v>
      </c>
      <c r="AE281" s="96" t="str">
        <f>IF(INPUT_Du_lieu_nhan_vien!AJ282="","",INPUT_Du_lieu_nhan_vien!AJ282)</f>
        <v>Nghỉ việc</v>
      </c>
    </row>
    <row r="282" spans="1:31" ht="18.75" customHeight="1" x14ac:dyDescent="0.2">
      <c r="A282" s="91">
        <v>281</v>
      </c>
      <c r="B282" s="92">
        <f>INPUT_Du_lieu_nhan_vien!A283</f>
        <v>20259</v>
      </c>
      <c r="C282" s="93" t="str">
        <f>IF(INPUT_Du_lieu_nhan_vien!B283="","",INPUT_Du_lieu_nhan_vien!B283)</f>
        <v>Đào Quang</v>
      </c>
      <c r="D282" s="93" t="str">
        <f>IF(INPUT_Du_lieu_nhan_vien!C283="","",INPUT_Du_lieu_nhan_vien!C283)</f>
        <v>Đức</v>
      </c>
      <c r="E282" s="94" t="str">
        <f>IF(INPUT_Du_lieu_nhan_vien!D283="","",INPUT_Du_lieu_nhan_vien!D283)</f>
        <v>Nam</v>
      </c>
      <c r="F282" s="95">
        <f>IF(INPUT_Du_lieu_nhan_vien!E283="","",INPUT_Du_lieu_nhan_vien!E283)</f>
        <v>32326</v>
      </c>
      <c r="G282" s="96">
        <f t="shared" si="28"/>
        <v>7</v>
      </c>
      <c r="H282" s="96">
        <f t="shared" si="29"/>
        <v>1988</v>
      </c>
      <c r="I282" s="96" t="str">
        <f>IF(INPUT_Du_lieu_nhan_vien!G283="","",INPUT_Du_lieu_nhan_vien!G283)</f>
        <v xml:space="preserve">Vĩnh Phúc </v>
      </c>
      <c r="J282" s="97" t="str">
        <f>IF(INPUT_Du_lieu_nhan_vien!H283="","",INPUT_Du_lieu_nhan_vien!H283)</f>
        <v>012546843</v>
      </c>
      <c r="K282" s="95">
        <f>IF(INPUT_Du_lieu_nhan_vien!I283="","",INPUT_Du_lieu_nhan_vien!I283)</f>
        <v>39304</v>
      </c>
      <c r="L282" s="96">
        <f t="shared" si="30"/>
        <v>8</v>
      </c>
      <c r="M282" s="96" t="str">
        <f>IF(INPUT_Du_lieu_nhan_vien!J283="","",INPUT_Du_lieu_nhan_vien!J283)</f>
        <v>Hà Nội</v>
      </c>
      <c r="N282" s="94" t="str">
        <f>IF(INPUT_Du_lieu_nhan_vien!O283="","",INPUT_Du_lieu_nhan_vien!O283)</f>
        <v>ducdq.ctv@topica.edu.vn</v>
      </c>
      <c r="O282" s="96" t="str">
        <f>IF(INPUT_Du_lieu_nhan_vien!S283="","",INPUT_Du_lieu_nhan_vien!S283)</f>
        <v xml:space="preserve">Tổ 33, Nghĩa Đô, Hà Nội </v>
      </c>
      <c r="P282" s="94" t="str">
        <f>IF(INPUT_Du_lieu_nhan_vien!P283="","",INPUT_Du_lieu_nhan_vien!P283)</f>
        <v>043.540553</v>
      </c>
      <c r="Q282" s="97" t="str">
        <f>IF(INPUT_Du_lieu_nhan_vien!Q283="","",INPUT_Du_lieu_nhan_vien!Q283)</f>
        <v>0165 612 1996</v>
      </c>
      <c r="R282" s="96" t="str">
        <f>IF(INPUT_Du_lieu_nhan_vien!U283="","",INPUT_Du_lieu_nhan_vien!U283)</f>
        <v/>
      </c>
      <c r="S282" s="96" t="str">
        <f>IF(INPUT_Du_lieu_nhan_vien!W283="","",INPUT_Du_lieu_nhan_vien!W283)</f>
        <v/>
      </c>
      <c r="T282" s="97" t="str">
        <f>IF(INPUT_Du_lieu_nhan_vien!L283="","",INPUT_Du_lieu_nhan_vien!L283)</f>
        <v>ĐH Bách Khoa Hà Nội</v>
      </c>
      <c r="U282" s="94" t="str">
        <f>IF(INPUT_Du_lieu_nhan_vien!K283="","",INPUT_Du_lieu_nhan_vien!K283)</f>
        <v>Đại học</v>
      </c>
      <c r="V282" s="97" t="str">
        <f>IF(INPUT_Du_lieu_nhan_vien!M283="","",INPUT_Du_lieu_nhan_vien!M283)</f>
        <v/>
      </c>
      <c r="Y282" s="95">
        <f>IF(INPUT_Du_lieu_nhan_vien!AH283="","",INPUT_Du_lieu_nhan_vien!AH283)</f>
        <v>40544</v>
      </c>
      <c r="Z282" s="96">
        <f t="shared" si="31"/>
        <v>1</v>
      </c>
      <c r="AA282" s="96">
        <f t="shared" si="32"/>
        <v>2011</v>
      </c>
      <c r="AB282" s="95">
        <f>IF(INPUT_Du_lieu_nhan_vien!AM283="","",INPUT_Du_lieu_nhan_vien!AM283)</f>
        <v>40618</v>
      </c>
      <c r="AC282" s="96">
        <f t="shared" si="33"/>
        <v>3</v>
      </c>
      <c r="AD282" s="96">
        <f t="shared" si="34"/>
        <v>2011</v>
      </c>
      <c r="AE282" s="96" t="str">
        <f>IF(INPUT_Du_lieu_nhan_vien!AJ283="","",INPUT_Du_lieu_nhan_vien!AJ283)</f>
        <v>Nghỉ việc</v>
      </c>
    </row>
    <row r="283" spans="1:31" ht="18.75" customHeight="1" x14ac:dyDescent="0.2">
      <c r="A283" s="91">
        <v>282</v>
      </c>
      <c r="B283" s="92">
        <f>INPUT_Du_lieu_nhan_vien!A284</f>
        <v>20260</v>
      </c>
      <c r="C283" s="93" t="str">
        <f>IF(INPUT_Du_lieu_nhan_vien!B284="","",INPUT_Du_lieu_nhan_vien!B284)</f>
        <v>Trần Thu</v>
      </c>
      <c r="D283" s="93" t="str">
        <f>IF(INPUT_Du_lieu_nhan_vien!C284="","",INPUT_Du_lieu_nhan_vien!C284)</f>
        <v>Vân</v>
      </c>
      <c r="E283" s="94" t="str">
        <f>IF(INPUT_Du_lieu_nhan_vien!D284="","",INPUT_Du_lieu_nhan_vien!D284)</f>
        <v>Nữ</v>
      </c>
      <c r="F283" s="95">
        <f>IF(INPUT_Du_lieu_nhan_vien!E284="","",INPUT_Du_lieu_nhan_vien!E284)</f>
        <v>32766</v>
      </c>
      <c r="G283" s="96">
        <f t="shared" si="28"/>
        <v>9</v>
      </c>
      <c r="H283" s="96">
        <f t="shared" si="29"/>
        <v>1989</v>
      </c>
      <c r="I283" s="96" t="str">
        <f>IF(INPUT_Du_lieu_nhan_vien!G284="","",INPUT_Du_lieu_nhan_vien!G284)</f>
        <v xml:space="preserve">Hà Nội </v>
      </c>
      <c r="J283" s="97" t="str">
        <f>IF(INPUT_Du_lieu_nhan_vien!H284="","",INPUT_Du_lieu_nhan_vien!H284)</f>
        <v>012651376</v>
      </c>
      <c r="K283" s="95">
        <f>IF(INPUT_Du_lieu_nhan_vien!I284="","",INPUT_Du_lieu_nhan_vien!I284)</f>
        <v>37904</v>
      </c>
      <c r="L283" s="96">
        <f t="shared" si="30"/>
        <v>10</v>
      </c>
      <c r="M283" s="96" t="str">
        <f>IF(INPUT_Du_lieu_nhan_vien!J284="","",INPUT_Du_lieu_nhan_vien!J284)</f>
        <v>Hà Nội</v>
      </c>
      <c r="N283" s="94" t="str">
        <f>IF(INPUT_Du_lieu_nhan_vien!O284="","",INPUT_Du_lieu_nhan_vien!O284)</f>
        <v>vantt2@topica.edu.vn</v>
      </c>
      <c r="O283" s="96" t="str">
        <f>IF(INPUT_Du_lieu_nhan_vien!S284="","",INPUT_Du_lieu_nhan_vien!S284)</f>
        <v xml:space="preserve">240-B6, Tâm Mai, Hà Nội </v>
      </c>
      <c r="P283" s="94" t="str">
        <f>IF(INPUT_Du_lieu_nhan_vien!P284="","",INPUT_Du_lieu_nhan_vien!P284)</f>
        <v/>
      </c>
      <c r="Q283" s="97" t="str">
        <f>IF(INPUT_Du_lieu_nhan_vien!Q284="","",INPUT_Du_lieu_nhan_vien!Q284)</f>
        <v>0942 415 989</v>
      </c>
      <c r="R283" s="96" t="str">
        <f>IF(INPUT_Du_lieu_nhan_vien!U284="","",INPUT_Du_lieu_nhan_vien!U284)</f>
        <v/>
      </c>
      <c r="S283" s="96" t="str">
        <f>IF(INPUT_Du_lieu_nhan_vien!W284="","",INPUT_Du_lieu_nhan_vien!W284)</f>
        <v/>
      </c>
      <c r="T283" s="97" t="str">
        <f>IF(INPUT_Du_lieu_nhan_vien!L284="","",INPUT_Du_lieu_nhan_vien!L284)</f>
        <v>CĐ APTech - FPT</v>
      </c>
      <c r="U283" s="94" t="str">
        <f>IF(INPUT_Du_lieu_nhan_vien!K284="","",INPUT_Du_lieu_nhan_vien!K284)</f>
        <v>Cao đẳng</v>
      </c>
      <c r="V283" s="97" t="str">
        <f>IF(INPUT_Du_lieu_nhan_vien!M284="","",INPUT_Du_lieu_nhan_vien!M284)</f>
        <v/>
      </c>
      <c r="Y283" s="95">
        <f>IF(INPUT_Du_lieu_nhan_vien!AH284="","",INPUT_Du_lieu_nhan_vien!AH284)</f>
        <v>40544</v>
      </c>
      <c r="Z283" s="96">
        <f t="shared" si="31"/>
        <v>1</v>
      </c>
      <c r="AA283" s="96">
        <f t="shared" si="32"/>
        <v>2011</v>
      </c>
      <c r="AB283" s="95" t="str">
        <f>IF(INPUT_Du_lieu_nhan_vien!AM284="","",INPUT_Du_lieu_nhan_vien!AM284)</f>
        <v/>
      </c>
      <c r="AC283" s="96" t="str">
        <f t="shared" si="33"/>
        <v/>
      </c>
      <c r="AD283" s="96" t="str">
        <f t="shared" si="34"/>
        <v/>
      </c>
      <c r="AE283" s="96" t="str">
        <f>IF(INPUT_Du_lieu_nhan_vien!AJ284="","",INPUT_Du_lieu_nhan_vien!AJ284)</f>
        <v>Chính thức</v>
      </c>
    </row>
    <row r="284" spans="1:31" ht="18.75" customHeight="1" x14ac:dyDescent="0.2">
      <c r="A284" s="91">
        <v>283</v>
      </c>
      <c r="B284" s="92">
        <f>INPUT_Du_lieu_nhan_vien!A285</f>
        <v>20261</v>
      </c>
      <c r="C284" s="93" t="str">
        <f>IF(INPUT_Du_lieu_nhan_vien!B285="","",INPUT_Du_lieu_nhan_vien!B285)</f>
        <v>Đặng Lê Linh</v>
      </c>
      <c r="D284" s="93" t="str">
        <f>IF(INPUT_Du_lieu_nhan_vien!C285="","",INPUT_Du_lieu_nhan_vien!C285)</f>
        <v>Chi</v>
      </c>
      <c r="E284" s="94" t="str">
        <f>IF(INPUT_Du_lieu_nhan_vien!D285="","",INPUT_Du_lieu_nhan_vien!D285)</f>
        <v>Nữ</v>
      </c>
      <c r="F284" s="95">
        <f>IF(INPUT_Du_lieu_nhan_vien!E285="","",INPUT_Du_lieu_nhan_vien!E285)</f>
        <v>32431</v>
      </c>
      <c r="G284" s="96">
        <f t="shared" si="28"/>
        <v>10</v>
      </c>
      <c r="H284" s="96">
        <f t="shared" si="29"/>
        <v>1988</v>
      </c>
      <c r="I284" s="96" t="str">
        <f>IF(INPUT_Du_lieu_nhan_vien!G285="","",INPUT_Du_lieu_nhan_vien!G285)</f>
        <v xml:space="preserve">Hà Nội </v>
      </c>
      <c r="J284" s="97" t="str">
        <f>IF(INPUT_Du_lieu_nhan_vien!H285="","",INPUT_Du_lieu_nhan_vien!H285)</f>
        <v>012521259</v>
      </c>
      <c r="K284" s="95">
        <f>IF(INPUT_Du_lieu_nhan_vien!I285="","",INPUT_Du_lieu_nhan_vien!I285)</f>
        <v>38849</v>
      </c>
      <c r="L284" s="96">
        <f t="shared" si="30"/>
        <v>5</v>
      </c>
      <c r="M284" s="96" t="str">
        <f>IF(INPUT_Du_lieu_nhan_vien!J285="","",INPUT_Du_lieu_nhan_vien!J285)</f>
        <v>Hà Nội</v>
      </c>
      <c r="N284" s="94" t="str">
        <f>IF(INPUT_Du_lieu_nhan_vien!O285="","",INPUT_Du_lieu_nhan_vien!O285)</f>
        <v>chidll@topica.edu.vn</v>
      </c>
      <c r="O284" s="96" t="str">
        <f>IF(INPUT_Du_lieu_nhan_vien!S285="","",INPUT_Du_lieu_nhan_vien!S285)</f>
        <v xml:space="preserve">Số 04, Tập thể ủy ban khoa học nông nghiệp, Kim Mã, Ba Đình, HN </v>
      </c>
      <c r="P284" s="94" t="str">
        <f>IF(INPUT_Du_lieu_nhan_vien!P285="","",INPUT_Du_lieu_nhan_vien!P285)</f>
        <v>043 823 5004</v>
      </c>
      <c r="Q284" s="97" t="str">
        <f>IF(INPUT_Du_lieu_nhan_vien!Q285="","",INPUT_Du_lieu_nhan_vien!Q285)</f>
        <v>0959 202 898</v>
      </c>
      <c r="R284" s="96" t="str">
        <f>IF(INPUT_Du_lieu_nhan_vien!U285="","",INPUT_Du_lieu_nhan_vien!U285)</f>
        <v/>
      </c>
      <c r="S284" s="96" t="str">
        <f>IF(INPUT_Du_lieu_nhan_vien!W285="","",INPUT_Du_lieu_nhan_vien!W285)</f>
        <v/>
      </c>
      <c r="T284" s="97" t="str">
        <f>IF(INPUT_Du_lieu_nhan_vien!L285="","",INPUT_Du_lieu_nhan_vien!L285)</f>
        <v>ĐH Kinh doanh và Công nghệ</v>
      </c>
      <c r="U284" s="94" t="str">
        <f>IF(INPUT_Du_lieu_nhan_vien!K285="","",INPUT_Du_lieu_nhan_vien!K285)</f>
        <v>Đại học</v>
      </c>
      <c r="V284" s="97" t="str">
        <f>IF(INPUT_Du_lieu_nhan_vien!M285="","",INPUT_Du_lieu_nhan_vien!M285)</f>
        <v/>
      </c>
      <c r="Y284" s="95">
        <f>IF(INPUT_Du_lieu_nhan_vien!AH285="","",INPUT_Du_lieu_nhan_vien!AH285)</f>
        <v>40575</v>
      </c>
      <c r="Z284" s="96">
        <f t="shared" si="31"/>
        <v>2</v>
      </c>
      <c r="AA284" s="96">
        <f t="shared" si="32"/>
        <v>2011</v>
      </c>
      <c r="AB284" s="95" t="str">
        <f>IF(INPUT_Du_lieu_nhan_vien!AM285="","",INPUT_Du_lieu_nhan_vien!AM285)</f>
        <v/>
      </c>
      <c r="AC284" s="96" t="str">
        <f t="shared" si="33"/>
        <v/>
      </c>
      <c r="AD284" s="96" t="str">
        <f t="shared" si="34"/>
        <v/>
      </c>
      <c r="AE284" s="96" t="str">
        <f>IF(INPUT_Du_lieu_nhan_vien!AJ285="","",INPUT_Du_lieu_nhan_vien!AJ285)</f>
        <v>Chính thức</v>
      </c>
    </row>
    <row r="285" spans="1:31" ht="18.75" customHeight="1" x14ac:dyDescent="0.2">
      <c r="A285" s="91">
        <v>284</v>
      </c>
      <c r="B285" s="92">
        <f>INPUT_Du_lieu_nhan_vien!A286</f>
        <v>20262</v>
      </c>
      <c r="C285" s="93" t="str">
        <f>IF(INPUT_Du_lieu_nhan_vien!B286="","",INPUT_Du_lieu_nhan_vien!B286)</f>
        <v>Trần Mạnh</v>
      </c>
      <c r="D285" s="93" t="str">
        <f>IF(INPUT_Du_lieu_nhan_vien!C286="","",INPUT_Du_lieu_nhan_vien!C286)</f>
        <v>Công</v>
      </c>
      <c r="E285" s="94" t="str">
        <f>IF(INPUT_Du_lieu_nhan_vien!D286="","",INPUT_Du_lieu_nhan_vien!D286)</f>
        <v>Nam</v>
      </c>
      <c r="F285" s="95">
        <f>IF(INPUT_Du_lieu_nhan_vien!E286="","",INPUT_Du_lieu_nhan_vien!E286)</f>
        <v>32072</v>
      </c>
      <c r="G285" s="96">
        <f t="shared" si="28"/>
        <v>10</v>
      </c>
      <c r="H285" s="96">
        <f t="shared" si="29"/>
        <v>1987</v>
      </c>
      <c r="I285" s="96" t="str">
        <f>IF(INPUT_Du_lieu_nhan_vien!G286="","",INPUT_Du_lieu_nhan_vien!G286)</f>
        <v xml:space="preserve">Nam Định </v>
      </c>
      <c r="J285" s="97" t="str">
        <f>IF(INPUT_Du_lieu_nhan_vien!H286="","",INPUT_Du_lieu_nhan_vien!H286)</f>
        <v>162801659</v>
      </c>
      <c r="K285" s="95">
        <f>IF(INPUT_Du_lieu_nhan_vien!I286="","",INPUT_Du_lieu_nhan_vien!I286)</f>
        <v>38356</v>
      </c>
      <c r="L285" s="96">
        <f t="shared" si="30"/>
        <v>1</v>
      </c>
      <c r="M285" s="96" t="str">
        <f>IF(INPUT_Du_lieu_nhan_vien!J286="","",INPUT_Du_lieu_nhan_vien!J286)</f>
        <v>Nam Định</v>
      </c>
      <c r="N285" s="94" t="str">
        <f>IF(INPUT_Du_lieu_nhan_vien!O286="","",INPUT_Du_lieu_nhan_vien!O286)</f>
        <v>congtm@topica.edu.vn</v>
      </c>
      <c r="O285" s="96" t="str">
        <f>IF(INPUT_Du_lieu_nhan_vien!S286="","",INPUT_Du_lieu_nhan_vien!S286)</f>
        <v xml:space="preserve">Côộng Hòa, Vụ Bản, Nam Định </v>
      </c>
      <c r="P285" s="94" t="str">
        <f>IF(INPUT_Du_lieu_nhan_vien!P286="","",INPUT_Du_lieu_nhan_vien!P286)</f>
        <v>0466 593 564</v>
      </c>
      <c r="Q285" s="97" t="str">
        <f>IF(INPUT_Du_lieu_nhan_vien!Q286="","",INPUT_Du_lieu_nhan_vien!Q286)</f>
        <v>0982 662 686</v>
      </c>
      <c r="R285" s="96" t="str">
        <f>IF(INPUT_Du_lieu_nhan_vien!U286="","",INPUT_Du_lieu_nhan_vien!U286)</f>
        <v/>
      </c>
      <c r="S285" s="96" t="str">
        <f>IF(INPUT_Du_lieu_nhan_vien!W286="","",INPUT_Du_lieu_nhan_vien!W286)</f>
        <v/>
      </c>
      <c r="T285" s="97" t="str">
        <f>IF(INPUT_Du_lieu_nhan_vien!L286="","",INPUT_Du_lieu_nhan_vien!L286)</f>
        <v>ĐH Hà Nội</v>
      </c>
      <c r="U285" s="94" t="str">
        <f>IF(INPUT_Du_lieu_nhan_vien!K286="","",INPUT_Du_lieu_nhan_vien!K286)</f>
        <v>Đại học</v>
      </c>
      <c r="V285" s="97" t="str">
        <f>IF(INPUT_Du_lieu_nhan_vien!M286="","",INPUT_Du_lieu_nhan_vien!M286)</f>
        <v/>
      </c>
      <c r="Y285" s="95">
        <f>IF(INPUT_Du_lieu_nhan_vien!AH286="","",INPUT_Du_lieu_nhan_vien!AH286)</f>
        <v>40452</v>
      </c>
      <c r="Z285" s="96">
        <f t="shared" si="31"/>
        <v>10</v>
      </c>
      <c r="AA285" s="96">
        <f t="shared" si="32"/>
        <v>2010</v>
      </c>
      <c r="AB285" s="95" t="str">
        <f>IF(INPUT_Du_lieu_nhan_vien!AM286="","",INPUT_Du_lieu_nhan_vien!AM286)</f>
        <v/>
      </c>
      <c r="AC285" s="96" t="str">
        <f t="shared" si="33"/>
        <v/>
      </c>
      <c r="AD285" s="96" t="str">
        <f t="shared" si="34"/>
        <v/>
      </c>
      <c r="AE285" s="96" t="str">
        <f>IF(INPUT_Du_lieu_nhan_vien!AJ286="","",INPUT_Du_lieu_nhan_vien!AJ286)</f>
        <v>Nghỉ việc</v>
      </c>
    </row>
    <row r="286" spans="1:31" ht="18.75" customHeight="1" x14ac:dyDescent="0.2">
      <c r="A286" s="91">
        <v>285</v>
      </c>
      <c r="B286" s="92">
        <f>INPUT_Du_lieu_nhan_vien!A287</f>
        <v>20263</v>
      </c>
      <c r="C286" s="93" t="str">
        <f>IF(INPUT_Du_lieu_nhan_vien!B287="","",INPUT_Du_lieu_nhan_vien!B287)</f>
        <v>Đỗ Xuân</v>
      </c>
      <c r="D286" s="93" t="str">
        <f>IF(INPUT_Du_lieu_nhan_vien!C287="","",INPUT_Du_lieu_nhan_vien!C287)</f>
        <v>Khoa</v>
      </c>
      <c r="E286" s="94" t="str">
        <f>IF(INPUT_Du_lieu_nhan_vien!D287="","",INPUT_Du_lieu_nhan_vien!D287)</f>
        <v>Nam</v>
      </c>
      <c r="F286" s="95">
        <f>IF(INPUT_Du_lieu_nhan_vien!E287="","",INPUT_Du_lieu_nhan_vien!E287)</f>
        <v>32468</v>
      </c>
      <c r="G286" s="96">
        <f t="shared" si="28"/>
        <v>11</v>
      </c>
      <c r="H286" s="96">
        <f t="shared" si="29"/>
        <v>1988</v>
      </c>
      <c r="I286" s="96" t="str">
        <f>IF(INPUT_Du_lieu_nhan_vien!G287="","",INPUT_Du_lieu_nhan_vien!G287)</f>
        <v xml:space="preserve">Hà Nội </v>
      </c>
      <c r="J286" s="97" t="str">
        <f>IF(INPUT_Du_lieu_nhan_vien!H287="","",INPUT_Du_lieu_nhan_vien!H287)</f>
        <v>012571166</v>
      </c>
      <c r="K286" s="95" t="str">
        <f>IF(INPUT_Du_lieu_nhan_vien!I287="","",INPUT_Du_lieu_nhan_vien!I287)</f>
        <v/>
      </c>
      <c r="L286" s="96" t="str">
        <f t="shared" si="30"/>
        <v/>
      </c>
      <c r="M286" s="96" t="str">
        <f>IF(INPUT_Du_lieu_nhan_vien!J287="","",INPUT_Du_lieu_nhan_vien!J287)</f>
        <v>Hà Nội</v>
      </c>
      <c r="N286" s="94" t="str">
        <f>IF(INPUT_Du_lieu_nhan_vien!O287="","",INPUT_Du_lieu_nhan_vien!O287)</f>
        <v>khoadx@topica.edu.vn</v>
      </c>
      <c r="O286" s="96" t="str">
        <f>IF(INPUT_Du_lieu_nhan_vien!S287="","",INPUT_Du_lieu_nhan_vien!S287)</f>
        <v xml:space="preserve">101 C3, Nghĩa Tân, Cầu Giấy, HN </v>
      </c>
      <c r="P286" s="94" t="str">
        <f>IF(INPUT_Du_lieu_nhan_vien!P287="","",INPUT_Du_lieu_nhan_vien!P287)</f>
        <v>043 7564 676</v>
      </c>
      <c r="Q286" s="97" t="str">
        <f>IF(INPUT_Du_lieu_nhan_vien!Q287="","",INPUT_Du_lieu_nhan_vien!Q287)</f>
        <v>01999 78 2222</v>
      </c>
      <c r="R286" s="96" t="str">
        <f>IF(INPUT_Du_lieu_nhan_vien!U287="","",INPUT_Du_lieu_nhan_vien!U287)</f>
        <v/>
      </c>
      <c r="S286" s="96" t="str">
        <f>IF(INPUT_Du_lieu_nhan_vien!W287="","",INPUT_Du_lieu_nhan_vien!W287)</f>
        <v/>
      </c>
      <c r="T286" s="97" t="str">
        <f>IF(INPUT_Du_lieu_nhan_vien!L287="","",INPUT_Du_lieu_nhan_vien!L287)</f>
        <v>ĐH Thương Mại</v>
      </c>
      <c r="U286" s="94" t="str">
        <f>IF(INPUT_Du_lieu_nhan_vien!K287="","",INPUT_Du_lieu_nhan_vien!K287)</f>
        <v>Đại học</v>
      </c>
      <c r="V286" s="97" t="str">
        <f>IF(INPUT_Du_lieu_nhan_vien!M287="","",INPUT_Du_lieu_nhan_vien!M287)</f>
        <v/>
      </c>
      <c r="Y286" s="95">
        <f>IF(INPUT_Du_lieu_nhan_vien!AH287="","",INPUT_Du_lieu_nhan_vien!AH287)</f>
        <v>40452</v>
      </c>
      <c r="Z286" s="96">
        <f t="shared" si="31"/>
        <v>10</v>
      </c>
      <c r="AA286" s="96">
        <f t="shared" si="32"/>
        <v>2010</v>
      </c>
      <c r="AB286" s="95">
        <f>IF(INPUT_Du_lieu_nhan_vien!AM287="","",INPUT_Du_lieu_nhan_vien!AM287)</f>
        <v>40544</v>
      </c>
      <c r="AC286" s="96">
        <f t="shared" si="33"/>
        <v>1</v>
      </c>
      <c r="AD286" s="96">
        <f t="shared" si="34"/>
        <v>2011</v>
      </c>
      <c r="AE286" s="96" t="str">
        <f>IF(INPUT_Du_lieu_nhan_vien!AJ287="","",INPUT_Du_lieu_nhan_vien!AJ287)</f>
        <v>Nghỉ việc</v>
      </c>
    </row>
    <row r="287" spans="1:31" ht="18.75" customHeight="1" x14ac:dyDescent="0.2">
      <c r="A287" s="91">
        <v>286</v>
      </c>
      <c r="B287" s="92">
        <f>INPUT_Du_lieu_nhan_vien!A288</f>
        <v>20264</v>
      </c>
      <c r="C287" s="93" t="str">
        <f>IF(INPUT_Du_lieu_nhan_vien!B288="","",INPUT_Du_lieu_nhan_vien!B288)</f>
        <v>Nguyễn Trọng</v>
      </c>
      <c r="D287" s="93" t="str">
        <f>IF(INPUT_Du_lieu_nhan_vien!C288="","",INPUT_Du_lieu_nhan_vien!C288)</f>
        <v>Duy</v>
      </c>
      <c r="E287" s="94" t="str">
        <f>IF(INPUT_Du_lieu_nhan_vien!D288="","",INPUT_Du_lieu_nhan_vien!D288)</f>
        <v>Nam</v>
      </c>
      <c r="F287" s="95">
        <f>IF(INPUT_Du_lieu_nhan_vien!E288="","",INPUT_Du_lieu_nhan_vien!E288)</f>
        <v>32536</v>
      </c>
      <c r="G287" s="96">
        <f t="shared" si="28"/>
        <v>1</v>
      </c>
      <c r="H287" s="96">
        <f t="shared" si="29"/>
        <v>1989</v>
      </c>
      <c r="I287" s="96" t="str">
        <f>IF(INPUT_Du_lieu_nhan_vien!G288="","",INPUT_Du_lieu_nhan_vien!G288)</f>
        <v xml:space="preserve">Hà nội </v>
      </c>
      <c r="J287" s="97" t="str">
        <f>IF(INPUT_Du_lieu_nhan_vien!H288="","",INPUT_Du_lieu_nhan_vien!H288)</f>
        <v>012681823</v>
      </c>
      <c r="K287" s="95">
        <f>IF(INPUT_Du_lieu_nhan_vien!I288="","",INPUT_Du_lieu_nhan_vien!I288)</f>
        <v>38091</v>
      </c>
      <c r="L287" s="96">
        <f t="shared" si="30"/>
        <v>4</v>
      </c>
      <c r="M287" s="96" t="str">
        <f>IF(INPUT_Du_lieu_nhan_vien!J288="","",INPUT_Du_lieu_nhan_vien!J288)</f>
        <v>Hà Nội</v>
      </c>
      <c r="N287" s="94" t="str">
        <f>IF(INPUT_Du_lieu_nhan_vien!O288="","",INPUT_Du_lieu_nhan_vien!O288)</f>
        <v>duynt@topica.edu.vn</v>
      </c>
      <c r="O287" s="96" t="str">
        <f>IF(INPUT_Du_lieu_nhan_vien!S288="","",INPUT_Du_lieu_nhan_vien!S288)</f>
        <v xml:space="preserve">Hoàng Cầu, Ô chợ Dừa, Đống Đa, HN </v>
      </c>
      <c r="P287" s="94" t="str">
        <f>IF(INPUT_Du_lieu_nhan_vien!P288="","",INPUT_Du_lieu_nhan_vien!P288)</f>
        <v>043 784 6020</v>
      </c>
      <c r="Q287" s="97" t="str">
        <f>IF(INPUT_Du_lieu_nhan_vien!Q288="","",INPUT_Du_lieu_nhan_vien!Q288)</f>
        <v>0917 381 989</v>
      </c>
      <c r="R287" s="96" t="str">
        <f>IF(INPUT_Du_lieu_nhan_vien!U288="","",INPUT_Du_lieu_nhan_vien!U288)</f>
        <v/>
      </c>
      <c r="S287" s="96" t="str">
        <f>IF(INPUT_Du_lieu_nhan_vien!W288="","",INPUT_Du_lieu_nhan_vien!W288)</f>
        <v/>
      </c>
      <c r="T287" s="97" t="str">
        <f>IF(INPUT_Du_lieu_nhan_vien!L288="","",INPUT_Du_lieu_nhan_vien!L288)</f>
        <v>ĐH Hà Nội</v>
      </c>
      <c r="U287" s="94" t="str">
        <f>IF(INPUT_Du_lieu_nhan_vien!K288="","",INPUT_Du_lieu_nhan_vien!K288)</f>
        <v>Đại học</v>
      </c>
      <c r="V287" s="97" t="str">
        <f>IF(INPUT_Du_lieu_nhan_vien!M288="","",INPUT_Du_lieu_nhan_vien!M288)</f>
        <v/>
      </c>
      <c r="Y287" s="95">
        <f>IF(INPUT_Du_lieu_nhan_vien!AH288="","",INPUT_Du_lieu_nhan_vien!AH288)</f>
        <v>40543</v>
      </c>
      <c r="Z287" s="96">
        <f t="shared" si="31"/>
        <v>12</v>
      </c>
      <c r="AA287" s="96">
        <f t="shared" si="32"/>
        <v>2010</v>
      </c>
      <c r="AB287" s="95" t="str">
        <f>IF(INPUT_Du_lieu_nhan_vien!AM288="","",INPUT_Du_lieu_nhan_vien!AM288)</f>
        <v/>
      </c>
      <c r="AC287" s="96" t="str">
        <f t="shared" si="33"/>
        <v/>
      </c>
      <c r="AD287" s="96" t="str">
        <f t="shared" si="34"/>
        <v/>
      </c>
      <c r="AE287" s="96" t="str">
        <f>IF(INPUT_Du_lieu_nhan_vien!AJ288="","",INPUT_Du_lieu_nhan_vien!AJ288)</f>
        <v>Nghỉ việc</v>
      </c>
    </row>
    <row r="288" spans="1:31" ht="18.75" customHeight="1" x14ac:dyDescent="0.2">
      <c r="A288" s="91">
        <v>287</v>
      </c>
      <c r="B288" s="92">
        <f>INPUT_Du_lieu_nhan_vien!A289</f>
        <v>20265</v>
      </c>
      <c r="C288" s="93" t="str">
        <f>IF(INPUT_Du_lieu_nhan_vien!B289="","",INPUT_Du_lieu_nhan_vien!B289)</f>
        <v>Nguyễn Thuần</v>
      </c>
      <c r="D288" s="93" t="str">
        <f>IF(INPUT_Du_lieu_nhan_vien!C289="","",INPUT_Du_lieu_nhan_vien!C289)</f>
        <v>Chất</v>
      </c>
      <c r="E288" s="94" t="str">
        <f>IF(INPUT_Du_lieu_nhan_vien!D289="","",INPUT_Du_lieu_nhan_vien!D289)</f>
        <v>Nam</v>
      </c>
      <c r="F288" s="95">
        <f>IF(INPUT_Du_lieu_nhan_vien!E289="","",INPUT_Du_lieu_nhan_vien!E289)</f>
        <v>31698</v>
      </c>
      <c r="G288" s="96">
        <f t="shared" si="28"/>
        <v>10</v>
      </c>
      <c r="H288" s="96">
        <f t="shared" si="29"/>
        <v>1986</v>
      </c>
      <c r="I288" s="96" t="str">
        <f>IF(INPUT_Du_lieu_nhan_vien!G289="","",INPUT_Du_lieu_nhan_vien!G289)</f>
        <v xml:space="preserve">Bắc Giang </v>
      </c>
      <c r="J288" s="97" t="str">
        <f>IF(INPUT_Du_lieu_nhan_vien!H289="","",INPUT_Du_lieu_nhan_vien!H289)</f>
        <v>121773208</v>
      </c>
      <c r="K288" s="95">
        <f>IF(INPUT_Du_lieu_nhan_vien!I289="","",INPUT_Du_lieu_nhan_vien!I289)</f>
        <v>38433</v>
      </c>
      <c r="L288" s="96">
        <f t="shared" si="30"/>
        <v>3</v>
      </c>
      <c r="M288" s="96" t="str">
        <f>IF(INPUT_Du_lieu_nhan_vien!J289="","",INPUT_Du_lieu_nhan_vien!J289)</f>
        <v>Bắc Giang</v>
      </c>
      <c r="N288" s="94" t="str">
        <f>IF(INPUT_Du_lieu_nhan_vien!O289="","",INPUT_Du_lieu_nhan_vien!O289)</f>
        <v>chatnt@topica.edu.vn</v>
      </c>
      <c r="O288" s="96" t="str">
        <f>IF(INPUT_Du_lieu_nhan_vien!S289="","",INPUT_Du_lieu_nhan_vien!S289)</f>
        <v xml:space="preserve">Tân Thịnh, Lạng Giang, Bắc Giang </v>
      </c>
      <c r="P288" s="94" t="str">
        <f>IF(INPUT_Du_lieu_nhan_vien!P289="","",INPUT_Du_lieu_nhan_vien!P289)</f>
        <v/>
      </c>
      <c r="Q288" s="97" t="str">
        <f>IF(INPUT_Du_lieu_nhan_vien!Q289="","",INPUT_Du_lieu_nhan_vien!Q289)</f>
        <v>0983 088 259</v>
      </c>
      <c r="R288" s="96" t="str">
        <f>IF(INPUT_Du_lieu_nhan_vien!U289="","",INPUT_Du_lieu_nhan_vien!U289)</f>
        <v/>
      </c>
      <c r="S288" s="96" t="str">
        <f>IF(INPUT_Du_lieu_nhan_vien!W289="","",INPUT_Du_lieu_nhan_vien!W289)</f>
        <v/>
      </c>
      <c r="T288" s="97" t="str">
        <f>IF(INPUT_Du_lieu_nhan_vien!L289="","",INPUT_Du_lieu_nhan_vien!L289)</f>
        <v>ĐH Thương Mại</v>
      </c>
      <c r="U288" s="94" t="str">
        <f>IF(INPUT_Du_lieu_nhan_vien!K289="","",INPUT_Du_lieu_nhan_vien!K289)</f>
        <v>Đại học</v>
      </c>
      <c r="V288" s="97" t="str">
        <f>IF(INPUT_Du_lieu_nhan_vien!M289="","",INPUT_Du_lieu_nhan_vien!M289)</f>
        <v/>
      </c>
      <c r="Y288" s="95">
        <f>IF(INPUT_Du_lieu_nhan_vien!AH289="","",INPUT_Du_lieu_nhan_vien!AH289)</f>
        <v>40543</v>
      </c>
      <c r="Z288" s="96">
        <f t="shared" si="31"/>
        <v>12</v>
      </c>
      <c r="AA288" s="96">
        <f t="shared" si="32"/>
        <v>2010</v>
      </c>
      <c r="AB288" s="95" t="str">
        <f>IF(INPUT_Du_lieu_nhan_vien!AM289="","",INPUT_Du_lieu_nhan_vien!AM289)</f>
        <v/>
      </c>
      <c r="AC288" s="96" t="str">
        <f t="shared" si="33"/>
        <v/>
      </c>
      <c r="AD288" s="96" t="str">
        <f t="shared" si="34"/>
        <v/>
      </c>
      <c r="AE288" s="96" t="str">
        <f>IF(INPUT_Du_lieu_nhan_vien!AJ289="","",INPUT_Du_lieu_nhan_vien!AJ289)</f>
        <v>Nghỉ việc</v>
      </c>
    </row>
    <row r="289" spans="1:31" ht="18.75" customHeight="1" x14ac:dyDescent="0.2">
      <c r="A289" s="91">
        <v>288</v>
      </c>
      <c r="B289" s="92">
        <f>INPUT_Du_lieu_nhan_vien!A290</f>
        <v>20266</v>
      </c>
      <c r="C289" s="93" t="str">
        <f>IF(INPUT_Du_lieu_nhan_vien!B290="","",INPUT_Du_lieu_nhan_vien!B290)</f>
        <v>Nguyễn Tuấn</v>
      </c>
      <c r="D289" s="93" t="str">
        <f>IF(INPUT_Du_lieu_nhan_vien!C290="","",INPUT_Du_lieu_nhan_vien!C290)</f>
        <v>Hưng</v>
      </c>
      <c r="E289" s="94" t="str">
        <f>IF(INPUT_Du_lieu_nhan_vien!D290="","",INPUT_Du_lieu_nhan_vien!D290)</f>
        <v>Nam</v>
      </c>
      <c r="F289" s="95">
        <f>IF(INPUT_Du_lieu_nhan_vien!E290="","",INPUT_Du_lieu_nhan_vien!E290)</f>
        <v>31802</v>
      </c>
      <c r="G289" s="96">
        <f t="shared" si="28"/>
        <v>1</v>
      </c>
      <c r="H289" s="96">
        <f t="shared" si="29"/>
        <v>1987</v>
      </c>
      <c r="I289" s="96" t="str">
        <f>IF(INPUT_Du_lieu_nhan_vien!G290="","",INPUT_Du_lieu_nhan_vien!G290)</f>
        <v xml:space="preserve">Gia Lai </v>
      </c>
      <c r="J289" s="97" t="str">
        <f>IF(INPUT_Du_lieu_nhan_vien!H290="","",INPUT_Du_lieu_nhan_vien!H290)</f>
        <v>230710634</v>
      </c>
      <c r="K289" s="95">
        <f>IF(INPUT_Du_lieu_nhan_vien!I290="","",INPUT_Du_lieu_nhan_vien!I290)</f>
        <v>38145</v>
      </c>
      <c r="L289" s="96">
        <f t="shared" si="30"/>
        <v>6</v>
      </c>
      <c r="M289" s="96" t="str">
        <f>IF(INPUT_Du_lieu_nhan_vien!J290="","",INPUT_Du_lieu_nhan_vien!J290)</f>
        <v>Gia Lai</v>
      </c>
      <c r="N289" s="94" t="str">
        <f>IF(INPUT_Du_lieu_nhan_vien!O290="","",INPUT_Du_lieu_nhan_vien!O290)</f>
        <v>hungnt@topica.edu.vn</v>
      </c>
      <c r="O289" s="96" t="str">
        <f>IF(INPUT_Du_lieu_nhan_vien!S290="","",INPUT_Du_lieu_nhan_vien!S290)</f>
        <v xml:space="preserve">Iapiar, Ayunpa, Gia Lai </v>
      </c>
      <c r="P289" s="94" t="str">
        <f>IF(INPUT_Du_lieu_nhan_vien!P290="","",INPUT_Du_lieu_nhan_vien!P290)</f>
        <v/>
      </c>
      <c r="Q289" s="97" t="str">
        <f>IF(INPUT_Du_lieu_nhan_vien!Q290="","",INPUT_Du_lieu_nhan_vien!Q290)</f>
        <v>0978 415 402</v>
      </c>
      <c r="R289" s="96" t="str">
        <f>IF(INPUT_Du_lieu_nhan_vien!U290="","",INPUT_Du_lieu_nhan_vien!U290)</f>
        <v/>
      </c>
      <c r="S289" s="96" t="str">
        <f>IF(INPUT_Du_lieu_nhan_vien!W290="","",INPUT_Du_lieu_nhan_vien!W290)</f>
        <v/>
      </c>
      <c r="T289" s="97" t="str">
        <f>IF(INPUT_Du_lieu_nhan_vien!L290="","",INPUT_Du_lieu_nhan_vien!L290)</f>
        <v/>
      </c>
      <c r="U289" s="94" t="str">
        <f>IF(INPUT_Du_lieu_nhan_vien!K290="","",INPUT_Du_lieu_nhan_vien!K290)</f>
        <v>Đại học</v>
      </c>
      <c r="V289" s="97" t="str">
        <f>IF(INPUT_Du_lieu_nhan_vien!M290="","",INPUT_Du_lieu_nhan_vien!M290)</f>
        <v/>
      </c>
      <c r="Y289" s="95">
        <f>IF(INPUT_Du_lieu_nhan_vien!AH290="","",INPUT_Du_lieu_nhan_vien!AH290)</f>
        <v>40603</v>
      </c>
      <c r="Z289" s="96">
        <f t="shared" si="31"/>
        <v>3</v>
      </c>
      <c r="AA289" s="96">
        <f t="shared" si="32"/>
        <v>2011</v>
      </c>
      <c r="AB289" s="95">
        <f>IF(INPUT_Du_lieu_nhan_vien!AM290="","",INPUT_Du_lieu_nhan_vien!AM290)</f>
        <v>41000</v>
      </c>
      <c r="AC289" s="96">
        <f t="shared" si="33"/>
        <v>4</v>
      </c>
      <c r="AD289" s="96">
        <f t="shared" si="34"/>
        <v>2012</v>
      </c>
      <c r="AE289" s="96" t="str">
        <f>IF(INPUT_Du_lieu_nhan_vien!AJ290="","",INPUT_Du_lieu_nhan_vien!AJ290)</f>
        <v>Nghỉ việc</v>
      </c>
    </row>
    <row r="290" spans="1:31" ht="18.75" customHeight="1" x14ac:dyDescent="0.2">
      <c r="A290" s="91">
        <v>289</v>
      </c>
      <c r="B290" s="92">
        <f>INPUT_Du_lieu_nhan_vien!A291</f>
        <v>20267</v>
      </c>
      <c r="C290" s="93" t="str">
        <f>IF(INPUT_Du_lieu_nhan_vien!B291="","",INPUT_Du_lieu_nhan_vien!B291)</f>
        <v>Nguyễn Đình</v>
      </c>
      <c r="D290" s="93" t="str">
        <f>IF(INPUT_Du_lieu_nhan_vien!C291="","",INPUT_Du_lieu_nhan_vien!C291)</f>
        <v>Chớn</v>
      </c>
      <c r="E290" s="94" t="str">
        <f>IF(INPUT_Du_lieu_nhan_vien!D291="","",INPUT_Du_lieu_nhan_vien!D291)</f>
        <v>Nam</v>
      </c>
      <c r="F290" s="95">
        <f>IF(INPUT_Du_lieu_nhan_vien!E291="","",INPUT_Du_lieu_nhan_vien!E291)</f>
        <v>32760</v>
      </c>
      <c r="G290" s="96">
        <f t="shared" si="28"/>
        <v>9</v>
      </c>
      <c r="H290" s="96">
        <f t="shared" si="29"/>
        <v>1989</v>
      </c>
      <c r="I290" s="96" t="str">
        <f>IF(INPUT_Du_lieu_nhan_vien!G291="","",INPUT_Du_lieu_nhan_vien!G291)</f>
        <v xml:space="preserve">Hải Dương </v>
      </c>
      <c r="J290" s="97" t="str">
        <f>IF(INPUT_Du_lieu_nhan_vien!H291="","",INPUT_Du_lieu_nhan_vien!H291)</f>
        <v>142344802</v>
      </c>
      <c r="K290" s="95">
        <f>IF(INPUT_Du_lieu_nhan_vien!I291="","",INPUT_Du_lieu_nhan_vien!I291)</f>
        <v>38945</v>
      </c>
      <c r="L290" s="96">
        <f t="shared" si="30"/>
        <v>8</v>
      </c>
      <c r="M290" s="96" t="str">
        <f>IF(INPUT_Du_lieu_nhan_vien!J291="","",INPUT_Du_lieu_nhan_vien!J291)</f>
        <v>Hải Dương</v>
      </c>
      <c r="N290" s="94" t="str">
        <f>IF(INPUT_Du_lieu_nhan_vien!O291="","",INPUT_Du_lieu_nhan_vien!O291)</f>
        <v>chonnd@topica.edu.vn</v>
      </c>
      <c r="O290" s="96" t="str">
        <f>IF(INPUT_Du_lieu_nhan_vien!S291="","",INPUT_Du_lieu_nhan_vien!S291)</f>
        <v xml:space="preserve">Trịnh Xuyên, Nghĩa An, Ninh Giang, Hải Dương </v>
      </c>
      <c r="P290" s="94" t="str">
        <f>IF(INPUT_Du_lieu_nhan_vien!P291="","",INPUT_Du_lieu_nhan_vien!P291)</f>
        <v>032036296812</v>
      </c>
      <c r="Q290" s="97" t="str">
        <f>IF(INPUT_Du_lieu_nhan_vien!Q291="","",INPUT_Du_lieu_nhan_vien!Q291)</f>
        <v>0908956105</v>
      </c>
      <c r="R290" s="96" t="str">
        <f>IF(INPUT_Du_lieu_nhan_vien!U291="","",INPUT_Du_lieu_nhan_vien!U291)</f>
        <v/>
      </c>
      <c r="S290" s="96" t="str">
        <f>IF(INPUT_Du_lieu_nhan_vien!W291="","",INPUT_Du_lieu_nhan_vien!W291)</f>
        <v/>
      </c>
      <c r="T290" s="97" t="str">
        <f>IF(INPUT_Du_lieu_nhan_vien!L291="","",INPUT_Du_lieu_nhan_vien!L291)</f>
        <v>ĐH Sài Gòn</v>
      </c>
      <c r="U290" s="94" t="str">
        <f>IF(INPUT_Du_lieu_nhan_vien!K291="","",INPUT_Du_lieu_nhan_vien!K291)</f>
        <v>Cao đẳng</v>
      </c>
      <c r="V290" s="97" t="str">
        <f>IF(INPUT_Du_lieu_nhan_vien!M291="","",INPUT_Du_lieu_nhan_vien!M291)</f>
        <v/>
      </c>
      <c r="Y290" s="95">
        <f>IF(INPUT_Du_lieu_nhan_vien!AH291="","",INPUT_Du_lieu_nhan_vien!AH291)</f>
        <v>40634</v>
      </c>
      <c r="Z290" s="96">
        <f t="shared" si="31"/>
        <v>4</v>
      </c>
      <c r="AA290" s="96">
        <f t="shared" si="32"/>
        <v>2011</v>
      </c>
      <c r="AB290" s="95">
        <f>IF(INPUT_Du_lieu_nhan_vien!AM291="","",INPUT_Du_lieu_nhan_vien!AM291)</f>
        <v>40892</v>
      </c>
      <c r="AC290" s="96">
        <f t="shared" si="33"/>
        <v>12</v>
      </c>
      <c r="AD290" s="96">
        <f t="shared" si="34"/>
        <v>2011</v>
      </c>
      <c r="AE290" s="96" t="str">
        <f>IF(INPUT_Du_lieu_nhan_vien!AJ291="","",INPUT_Du_lieu_nhan_vien!AJ291)</f>
        <v>Nghỉ việc</v>
      </c>
    </row>
    <row r="291" spans="1:31" ht="18.75" customHeight="1" x14ac:dyDescent="0.2">
      <c r="A291" s="91">
        <v>290</v>
      </c>
      <c r="B291" s="92">
        <f>INPUT_Du_lieu_nhan_vien!A292</f>
        <v>20268</v>
      </c>
      <c r="C291" s="93" t="str">
        <f>IF(INPUT_Du_lieu_nhan_vien!B292="","",INPUT_Du_lieu_nhan_vien!B292)</f>
        <v>Đỗ Thị Kim</v>
      </c>
      <c r="D291" s="93" t="str">
        <f>IF(INPUT_Du_lieu_nhan_vien!C292="","",INPUT_Du_lieu_nhan_vien!C292)</f>
        <v>Thuyền</v>
      </c>
      <c r="E291" s="94" t="str">
        <f>IF(INPUT_Du_lieu_nhan_vien!D292="","",INPUT_Du_lieu_nhan_vien!D292)</f>
        <v>Nữ</v>
      </c>
      <c r="F291" s="95">
        <f>IF(INPUT_Du_lieu_nhan_vien!E292="","",INPUT_Du_lieu_nhan_vien!E292)</f>
        <v>31317</v>
      </c>
      <c r="G291" s="96">
        <f t="shared" si="28"/>
        <v>9</v>
      </c>
      <c r="H291" s="96">
        <f t="shared" si="29"/>
        <v>1985</v>
      </c>
      <c r="I291" s="96" t="str">
        <f>IF(INPUT_Du_lieu_nhan_vien!G292="","",INPUT_Du_lieu_nhan_vien!G292)</f>
        <v xml:space="preserve">TT Huế </v>
      </c>
      <c r="J291" s="97" t="str">
        <f>IF(INPUT_Du_lieu_nhan_vien!H292="","",INPUT_Du_lieu_nhan_vien!H292)</f>
        <v>245032169</v>
      </c>
      <c r="K291" s="95">
        <f>IF(INPUT_Du_lieu_nhan_vien!I292="","",INPUT_Du_lieu_nhan_vien!I292)</f>
        <v>38318</v>
      </c>
      <c r="L291" s="96">
        <f t="shared" si="30"/>
        <v>11</v>
      </c>
      <c r="M291" s="96" t="str">
        <f>IF(INPUT_Du_lieu_nhan_vien!J292="","",INPUT_Du_lieu_nhan_vien!J292)</f>
        <v>ĐăK Nông</v>
      </c>
      <c r="N291" s="94" t="str">
        <f>IF(INPUT_Du_lieu_nhan_vien!O292="","",INPUT_Du_lieu_nhan_vien!O292)</f>
        <v>thuyendtk@topica.edu.vn</v>
      </c>
      <c r="O291" s="96" t="str">
        <f>IF(INPUT_Du_lieu_nhan_vien!S292="","",INPUT_Du_lieu_nhan_vien!S292)</f>
        <v xml:space="preserve">309 thôn 7, Nam Dong, Cư Jut, Đăk Nông </v>
      </c>
      <c r="P291" s="94" t="str">
        <f>IF(INPUT_Du_lieu_nhan_vien!P292="","",INPUT_Du_lieu_nhan_vien!P292)</f>
        <v/>
      </c>
      <c r="Q291" s="97" t="str">
        <f>IF(INPUT_Du_lieu_nhan_vien!Q292="","",INPUT_Du_lieu_nhan_vien!Q292)</f>
        <v>0976 562 378</v>
      </c>
      <c r="R291" s="96" t="str">
        <f>IF(INPUT_Du_lieu_nhan_vien!U292="","",INPUT_Du_lieu_nhan_vien!U292)</f>
        <v/>
      </c>
      <c r="S291" s="96" t="str">
        <f>IF(INPUT_Du_lieu_nhan_vien!W292="","",INPUT_Du_lieu_nhan_vien!W292)</f>
        <v/>
      </c>
      <c r="T291" s="97" t="str">
        <f>IF(INPUT_Du_lieu_nhan_vien!L292="","",INPUT_Du_lieu_nhan_vien!L292)</f>
        <v>ĐH Kỹ Thuật Công Nghệ TP.HCM</v>
      </c>
      <c r="U291" s="94" t="str">
        <f>IF(INPUT_Du_lieu_nhan_vien!K292="","",INPUT_Du_lieu_nhan_vien!K292)</f>
        <v>Cao đẳng</v>
      </c>
      <c r="V291" s="97" t="str">
        <f>IF(INPUT_Du_lieu_nhan_vien!M292="","",INPUT_Du_lieu_nhan_vien!M292)</f>
        <v/>
      </c>
      <c r="Y291" s="95">
        <f>IF(INPUT_Du_lieu_nhan_vien!AH292="","",INPUT_Du_lieu_nhan_vien!AH292)</f>
        <v>40695</v>
      </c>
      <c r="Z291" s="96">
        <f t="shared" si="31"/>
        <v>6</v>
      </c>
      <c r="AA291" s="96">
        <f t="shared" si="32"/>
        <v>2011</v>
      </c>
      <c r="AB291" s="95" t="str">
        <f>IF(INPUT_Du_lieu_nhan_vien!AM292="","",INPUT_Du_lieu_nhan_vien!AM292)</f>
        <v/>
      </c>
      <c r="AC291" s="96" t="str">
        <f t="shared" si="33"/>
        <v/>
      </c>
      <c r="AD291" s="96" t="str">
        <f t="shared" si="34"/>
        <v/>
      </c>
      <c r="AE291" s="96" t="str">
        <f>IF(INPUT_Du_lieu_nhan_vien!AJ292="","",INPUT_Du_lieu_nhan_vien!AJ292)</f>
        <v>Chính thức</v>
      </c>
    </row>
    <row r="292" spans="1:31" ht="18.75" customHeight="1" x14ac:dyDescent="0.2">
      <c r="A292" s="91">
        <v>291</v>
      </c>
      <c r="B292" s="92">
        <f>INPUT_Du_lieu_nhan_vien!A293</f>
        <v>20269</v>
      </c>
      <c r="C292" s="93" t="str">
        <f>IF(INPUT_Du_lieu_nhan_vien!B293="","",INPUT_Du_lieu_nhan_vien!B293)</f>
        <v>Lê Đức</v>
      </c>
      <c r="D292" s="93" t="str">
        <f>IF(INPUT_Du_lieu_nhan_vien!C293="","",INPUT_Du_lieu_nhan_vien!C293)</f>
        <v>Thuận</v>
      </c>
      <c r="E292" s="94" t="str">
        <f>IF(INPUT_Du_lieu_nhan_vien!D293="","",INPUT_Du_lieu_nhan_vien!D293)</f>
        <v>Nam</v>
      </c>
      <c r="F292" s="95">
        <f>IF(INPUT_Du_lieu_nhan_vien!E293="","",INPUT_Du_lieu_nhan_vien!E293)</f>
        <v>30918</v>
      </c>
      <c r="G292" s="96">
        <f t="shared" si="28"/>
        <v>8</v>
      </c>
      <c r="H292" s="96">
        <f t="shared" si="29"/>
        <v>1984</v>
      </c>
      <c r="I292" s="96" t="str">
        <f>IF(INPUT_Du_lieu_nhan_vien!G293="","",INPUT_Du_lieu_nhan_vien!G293)</f>
        <v xml:space="preserve">Tiền Giang </v>
      </c>
      <c r="J292" s="97" t="str">
        <f>IF(INPUT_Du_lieu_nhan_vien!H293="","",INPUT_Du_lieu_nhan_vien!H293)</f>
        <v>311748112</v>
      </c>
      <c r="K292" s="95">
        <f>IF(INPUT_Du_lieu_nhan_vien!I293="","",INPUT_Du_lieu_nhan_vien!I293)</f>
        <v>39409</v>
      </c>
      <c r="L292" s="96">
        <f t="shared" si="30"/>
        <v>11</v>
      </c>
      <c r="M292" s="96" t="str">
        <f>IF(INPUT_Du_lieu_nhan_vien!J293="","",INPUT_Du_lieu_nhan_vien!J293)</f>
        <v>Tiền Giang</v>
      </c>
      <c r="N292" s="94" t="str">
        <f>IF(INPUT_Du_lieu_nhan_vien!O293="","",INPUT_Du_lieu_nhan_vien!O293)</f>
        <v>thuanld@topica.edu.vn</v>
      </c>
      <c r="O292" s="96" t="str">
        <f>IF(INPUT_Du_lieu_nhan_vien!S293="","",INPUT_Du_lieu_nhan_vien!S293)</f>
        <v xml:space="preserve">47, Đường số 06, Khu Bình Đăng, P6, Quận 8, TPHCM </v>
      </c>
      <c r="P292" s="94" t="str">
        <f>IF(INPUT_Du_lieu_nhan_vien!P293="","",INPUT_Du_lieu_nhan_vien!P293)</f>
        <v/>
      </c>
      <c r="Q292" s="97" t="str">
        <f>IF(INPUT_Du_lieu_nhan_vien!Q293="","",INPUT_Du_lieu_nhan_vien!Q293)</f>
        <v>0902405034</v>
      </c>
      <c r="R292" s="96" t="str">
        <f>IF(INPUT_Du_lieu_nhan_vien!U293="","",INPUT_Du_lieu_nhan_vien!U293)</f>
        <v/>
      </c>
      <c r="S292" s="96" t="str">
        <f>IF(INPUT_Du_lieu_nhan_vien!W293="","",INPUT_Du_lieu_nhan_vien!W293)</f>
        <v/>
      </c>
      <c r="T292" s="97" t="str">
        <f>IF(INPUT_Du_lieu_nhan_vien!L293="","",INPUT_Du_lieu_nhan_vien!L293)</f>
        <v>ĐH Mở TP.HCM</v>
      </c>
      <c r="U292" s="94" t="str">
        <f>IF(INPUT_Du_lieu_nhan_vien!K293="","",INPUT_Du_lieu_nhan_vien!K293)</f>
        <v>Đại học</v>
      </c>
      <c r="V292" s="97" t="str">
        <f>IF(INPUT_Du_lieu_nhan_vien!M293="","",INPUT_Du_lieu_nhan_vien!M293)</f>
        <v/>
      </c>
      <c r="Y292" s="95">
        <f>IF(INPUT_Du_lieu_nhan_vien!AH293="","",INPUT_Du_lieu_nhan_vien!AH293)</f>
        <v>40667</v>
      </c>
      <c r="Z292" s="96">
        <f t="shared" si="31"/>
        <v>5</v>
      </c>
      <c r="AA292" s="96">
        <f t="shared" si="32"/>
        <v>2011</v>
      </c>
      <c r="AB292" s="95">
        <f>IF(INPUT_Du_lieu_nhan_vien!AM293="","",INPUT_Du_lieu_nhan_vien!AM293)</f>
        <v>40674</v>
      </c>
      <c r="AC292" s="96">
        <f t="shared" si="33"/>
        <v>5</v>
      </c>
      <c r="AD292" s="96">
        <f t="shared" si="34"/>
        <v>2011</v>
      </c>
      <c r="AE292" s="96" t="str">
        <f>IF(INPUT_Du_lieu_nhan_vien!AJ293="","",INPUT_Du_lieu_nhan_vien!AJ293)</f>
        <v>Nghỉ việc</v>
      </c>
    </row>
    <row r="293" spans="1:31" ht="18.75" customHeight="1" x14ac:dyDescent="0.2">
      <c r="A293" s="91">
        <v>292</v>
      </c>
      <c r="B293" s="92">
        <f>INPUT_Du_lieu_nhan_vien!A294</f>
        <v>20270</v>
      </c>
      <c r="C293" s="93" t="str">
        <f>IF(INPUT_Du_lieu_nhan_vien!B294="","",INPUT_Du_lieu_nhan_vien!B294)</f>
        <v>Lê Trần Tuyết</v>
      </c>
      <c r="D293" s="93" t="str">
        <f>IF(INPUT_Du_lieu_nhan_vien!C294="","",INPUT_Du_lieu_nhan_vien!C294)</f>
        <v>Nhung</v>
      </c>
      <c r="E293" s="94" t="str">
        <f>IF(INPUT_Du_lieu_nhan_vien!D294="","",INPUT_Du_lieu_nhan_vien!D294)</f>
        <v>Nữ</v>
      </c>
      <c r="F293" s="95">
        <f>IF(INPUT_Du_lieu_nhan_vien!E294="","",INPUT_Du_lieu_nhan_vien!E294)</f>
        <v>32263</v>
      </c>
      <c r="G293" s="96">
        <f t="shared" si="28"/>
        <v>4</v>
      </c>
      <c r="H293" s="96">
        <f t="shared" si="29"/>
        <v>1988</v>
      </c>
      <c r="I293" s="96" t="str">
        <f>IF(INPUT_Du_lieu_nhan_vien!G294="","",INPUT_Du_lieu_nhan_vien!G294)</f>
        <v xml:space="preserve">Nha Trang </v>
      </c>
      <c r="J293" s="97" t="str">
        <f>IF(INPUT_Du_lieu_nhan_vien!H294="","",INPUT_Du_lieu_nhan_vien!H294)</f>
        <v>225356790</v>
      </c>
      <c r="K293" s="95">
        <f>IF(INPUT_Du_lieu_nhan_vien!I294="","",INPUT_Du_lieu_nhan_vien!I294)</f>
        <v>38819</v>
      </c>
      <c r="L293" s="96">
        <f t="shared" si="30"/>
        <v>4</v>
      </c>
      <c r="M293" s="96" t="str">
        <f>IF(INPUT_Du_lieu_nhan_vien!J294="","",INPUT_Du_lieu_nhan_vien!J294)</f>
        <v>Khánh Hòa</v>
      </c>
      <c r="N293" s="94" t="str">
        <f>IF(INPUT_Du_lieu_nhan_vien!O294="","",INPUT_Du_lieu_nhan_vien!O294)</f>
        <v>nhungltt@topica.edu.vn</v>
      </c>
      <c r="O293" s="96" t="str">
        <f>IF(INPUT_Du_lieu_nhan_vien!S294="","",INPUT_Du_lieu_nhan_vien!S294)</f>
        <v xml:space="preserve">391 Hà Ra, Nha Trang, Khánh Hòa </v>
      </c>
      <c r="P293" s="94" t="str">
        <f>IF(INPUT_Du_lieu_nhan_vien!P294="","",INPUT_Du_lieu_nhan_vien!P294)</f>
        <v/>
      </c>
      <c r="Q293" s="97" t="str">
        <f>IF(INPUT_Du_lieu_nhan_vien!Q294="","",INPUT_Du_lieu_nhan_vien!Q294)</f>
        <v>01228895512</v>
      </c>
      <c r="R293" s="96" t="str">
        <f>IF(INPUT_Du_lieu_nhan_vien!U294="","",INPUT_Du_lieu_nhan_vien!U294)</f>
        <v/>
      </c>
      <c r="S293" s="96" t="str">
        <f>IF(INPUT_Du_lieu_nhan_vien!W294="","",INPUT_Du_lieu_nhan_vien!W294)</f>
        <v/>
      </c>
      <c r="T293" s="97" t="str">
        <f>IF(INPUT_Du_lieu_nhan_vien!L294="","",INPUT_Du_lieu_nhan_vien!L294)</f>
        <v xml:space="preserve">CĐ Kinh tế đối ngoại </v>
      </c>
      <c r="U293" s="94" t="str">
        <f>IF(INPUT_Du_lieu_nhan_vien!K294="","",INPUT_Du_lieu_nhan_vien!K294)</f>
        <v>Cao đẳng</v>
      </c>
      <c r="V293" s="97" t="str">
        <f>IF(INPUT_Du_lieu_nhan_vien!M294="","",INPUT_Du_lieu_nhan_vien!M294)</f>
        <v/>
      </c>
      <c r="Y293" s="95">
        <f>IF(INPUT_Du_lieu_nhan_vien!AH294="","",INPUT_Du_lieu_nhan_vien!AH294)</f>
        <v>40681</v>
      </c>
      <c r="Z293" s="96">
        <f t="shared" si="31"/>
        <v>5</v>
      </c>
      <c r="AA293" s="96">
        <f t="shared" si="32"/>
        <v>2011</v>
      </c>
      <c r="AB293" s="95">
        <f>IF(INPUT_Du_lieu_nhan_vien!AM294="","",INPUT_Du_lieu_nhan_vien!AM294)</f>
        <v>40722</v>
      </c>
      <c r="AC293" s="96">
        <f t="shared" si="33"/>
        <v>6</v>
      </c>
      <c r="AD293" s="96">
        <f t="shared" si="34"/>
        <v>2011</v>
      </c>
      <c r="AE293" s="96" t="str">
        <f>IF(INPUT_Du_lieu_nhan_vien!AJ294="","",INPUT_Du_lieu_nhan_vien!AJ294)</f>
        <v>Nghỉ việc</v>
      </c>
    </row>
    <row r="294" spans="1:31" ht="18.75" customHeight="1" x14ac:dyDescent="0.2">
      <c r="A294" s="91">
        <v>293</v>
      </c>
      <c r="B294" s="92">
        <f>INPUT_Du_lieu_nhan_vien!A295</f>
        <v>20271</v>
      </c>
      <c r="C294" s="93" t="str">
        <f>IF(INPUT_Du_lieu_nhan_vien!B295="","",INPUT_Du_lieu_nhan_vien!B295)</f>
        <v>Nguyễn Thị</v>
      </c>
      <c r="D294" s="93" t="str">
        <f>IF(INPUT_Du_lieu_nhan_vien!C295="","",INPUT_Du_lieu_nhan_vien!C295)</f>
        <v>Tình</v>
      </c>
      <c r="E294" s="94" t="str">
        <f>IF(INPUT_Du_lieu_nhan_vien!D295="","",INPUT_Du_lieu_nhan_vien!D295)</f>
        <v>Nữ</v>
      </c>
      <c r="F294" s="95">
        <f>IF(INPUT_Du_lieu_nhan_vien!E295="","",INPUT_Du_lieu_nhan_vien!E295)</f>
        <v>31522</v>
      </c>
      <c r="G294" s="96">
        <f t="shared" si="28"/>
        <v>4</v>
      </c>
      <c r="H294" s="96">
        <f t="shared" si="29"/>
        <v>1986</v>
      </c>
      <c r="I294" s="96" t="str">
        <f>IF(INPUT_Du_lieu_nhan_vien!G295="","",INPUT_Du_lieu_nhan_vien!G295)</f>
        <v>Quảng Trị</v>
      </c>
      <c r="J294" s="97">
        <f>IF(INPUT_Du_lieu_nhan_vien!H295="","",INPUT_Du_lieu_nhan_vien!H295)</f>
        <v>197151798</v>
      </c>
      <c r="K294" s="95">
        <f>IF(INPUT_Du_lieu_nhan_vien!I295="","",INPUT_Du_lieu_nhan_vien!I295)</f>
        <v>37016</v>
      </c>
      <c r="L294" s="96">
        <f t="shared" si="30"/>
        <v>5</v>
      </c>
      <c r="M294" s="96" t="str">
        <f>IF(INPUT_Du_lieu_nhan_vien!J295="","",INPUT_Du_lieu_nhan_vien!J295)</f>
        <v>Quảng Trị</v>
      </c>
      <c r="N294" s="94" t="str">
        <f>IF(INPUT_Du_lieu_nhan_vien!O295="","",INPUT_Du_lieu_nhan_vien!O295)</f>
        <v>tinhnt@topica.edu.vn</v>
      </c>
      <c r="O294" s="96" t="str">
        <f>IF(INPUT_Du_lieu_nhan_vien!S295="","",INPUT_Du_lieu_nhan_vien!S295)</f>
        <v>Xã Gio Mai, huyện Gio Linh, tỉnh Quảng Trị</v>
      </c>
      <c r="P294" s="94" t="str">
        <f>IF(INPUT_Du_lieu_nhan_vien!P295="","",INPUT_Du_lieu_nhan_vien!P295)</f>
        <v/>
      </c>
      <c r="Q294" s="97" t="str">
        <f>IF(INPUT_Du_lieu_nhan_vien!Q295="","",INPUT_Du_lieu_nhan_vien!Q295)</f>
        <v>0909147278</v>
      </c>
      <c r="R294" s="96" t="str">
        <f>IF(INPUT_Du_lieu_nhan_vien!U295="","",INPUT_Du_lieu_nhan_vien!U295)</f>
        <v>Hà Thị Phước</v>
      </c>
      <c r="S294" s="96" t="str">
        <f>IF(INPUT_Du_lieu_nhan_vien!W295="","",INPUT_Du_lieu_nhan_vien!W295)</f>
        <v>0908.217.829</v>
      </c>
      <c r="T294" s="97" t="str">
        <f>IF(INPUT_Du_lieu_nhan_vien!L295="","",INPUT_Du_lieu_nhan_vien!L295)</f>
        <v>ĐH SP Huế</v>
      </c>
      <c r="U294" s="94" t="str">
        <f>IF(INPUT_Du_lieu_nhan_vien!K295="","",INPUT_Du_lieu_nhan_vien!K295)</f>
        <v>ĐH</v>
      </c>
      <c r="V294" s="97">
        <f>IF(INPUT_Du_lieu_nhan_vien!M295="","",INPUT_Du_lieu_nhan_vien!M295)</f>
        <v>0</v>
      </c>
      <c r="Y294" s="95">
        <f>IF(INPUT_Du_lieu_nhan_vien!AH295="","",INPUT_Du_lieu_nhan_vien!AH295)</f>
        <v>40742</v>
      </c>
      <c r="Z294" s="96">
        <f t="shared" si="31"/>
        <v>7</v>
      </c>
      <c r="AA294" s="96">
        <f t="shared" si="32"/>
        <v>2011</v>
      </c>
      <c r="AB294" s="95">
        <f>IF(INPUT_Du_lieu_nhan_vien!AM295="","",INPUT_Du_lieu_nhan_vien!AM295)</f>
        <v>41168</v>
      </c>
      <c r="AC294" s="96">
        <f t="shared" si="33"/>
        <v>9</v>
      </c>
      <c r="AD294" s="96">
        <f t="shared" si="34"/>
        <v>2012</v>
      </c>
      <c r="AE294" s="96" t="str">
        <f>IF(INPUT_Du_lieu_nhan_vien!AJ295="","",INPUT_Du_lieu_nhan_vien!AJ295)</f>
        <v>Nghỉ việc</v>
      </c>
    </row>
    <row r="295" spans="1:31" ht="18.75" customHeight="1" x14ac:dyDescent="0.2">
      <c r="A295" s="91">
        <v>294</v>
      </c>
      <c r="B295" s="92">
        <f>INPUT_Du_lieu_nhan_vien!A296</f>
        <v>20272</v>
      </c>
      <c r="C295" s="93" t="str">
        <f>IF(INPUT_Du_lieu_nhan_vien!B296="","",INPUT_Du_lieu_nhan_vien!B296)</f>
        <v>Châu Thị Tố</v>
      </c>
      <c r="D295" s="93" t="str">
        <f>IF(INPUT_Du_lieu_nhan_vien!C296="","",INPUT_Du_lieu_nhan_vien!C296)</f>
        <v>Trâm</v>
      </c>
      <c r="E295" s="94" t="str">
        <f>IF(INPUT_Du_lieu_nhan_vien!D296="","",INPUT_Du_lieu_nhan_vien!D296)</f>
        <v>Nữ</v>
      </c>
      <c r="F295" s="95">
        <f>IF(INPUT_Du_lieu_nhan_vien!E296="","",INPUT_Du_lieu_nhan_vien!E296)</f>
        <v>32489</v>
      </c>
      <c r="G295" s="96">
        <f t="shared" si="28"/>
        <v>12</v>
      </c>
      <c r="H295" s="96">
        <f t="shared" si="29"/>
        <v>1988</v>
      </c>
      <c r="I295" s="96" t="str">
        <f>IF(INPUT_Du_lieu_nhan_vien!G296="","",INPUT_Du_lieu_nhan_vien!G296)</f>
        <v xml:space="preserve">Phú Yên </v>
      </c>
      <c r="J295" s="97" t="str">
        <f>IF(INPUT_Du_lieu_nhan_vien!H296="","",INPUT_Du_lieu_nhan_vien!H296)</f>
        <v>221213610</v>
      </c>
      <c r="K295" s="95">
        <f>IF(INPUT_Du_lieu_nhan_vien!I296="","",INPUT_Du_lieu_nhan_vien!I296)</f>
        <v>38422</v>
      </c>
      <c r="L295" s="96">
        <f t="shared" si="30"/>
        <v>3</v>
      </c>
      <c r="M295" s="96" t="str">
        <f>IF(INPUT_Du_lieu_nhan_vien!J296="","",INPUT_Du_lieu_nhan_vien!J296)</f>
        <v>Phú Yên</v>
      </c>
      <c r="N295" s="94" t="str">
        <f>IF(INPUT_Du_lieu_nhan_vien!O296="","",INPUT_Du_lieu_nhan_vien!O296)</f>
        <v>tramctt@topica.edu.vn</v>
      </c>
      <c r="O295" s="96" t="str">
        <f>IF(INPUT_Du_lieu_nhan_vien!S296="","",INPUT_Du_lieu_nhan_vien!S296)</f>
        <v xml:space="preserve">Phú Lộc, Hòa Thắng, Phú Hòa, Phú Yên. </v>
      </c>
      <c r="P295" s="94" t="str">
        <f>IF(INPUT_Du_lieu_nhan_vien!P296="","",INPUT_Du_lieu_nhan_vien!P296)</f>
        <v/>
      </c>
      <c r="Q295" s="97" t="str">
        <f>IF(INPUT_Du_lieu_nhan_vien!Q296="","",INPUT_Du_lieu_nhan_vien!Q296)</f>
        <v>0979499407</v>
      </c>
      <c r="R295" s="96" t="str">
        <f>IF(INPUT_Du_lieu_nhan_vien!U296="","",INPUT_Du_lieu_nhan_vien!U296)</f>
        <v/>
      </c>
      <c r="S295" s="96" t="str">
        <f>IF(INPUT_Du_lieu_nhan_vien!W296="","",INPUT_Du_lieu_nhan_vien!W296)</f>
        <v/>
      </c>
      <c r="T295" s="97" t="str">
        <f>IF(INPUT_Du_lieu_nhan_vien!L296="","",INPUT_Du_lieu_nhan_vien!L296)</f>
        <v>ĐH Kinh Tế TP.HCM</v>
      </c>
      <c r="U295" s="94" t="str">
        <f>IF(INPUT_Du_lieu_nhan_vien!K296="","",INPUT_Du_lieu_nhan_vien!K296)</f>
        <v>Đại học</v>
      </c>
      <c r="V295" s="97" t="str">
        <f>IF(INPUT_Du_lieu_nhan_vien!M296="","",INPUT_Du_lieu_nhan_vien!M296)</f>
        <v/>
      </c>
      <c r="Y295" s="95">
        <f>IF(INPUT_Du_lieu_nhan_vien!AH296="","",INPUT_Du_lieu_nhan_vien!AH296)</f>
        <v>40695</v>
      </c>
      <c r="Z295" s="96">
        <f t="shared" si="31"/>
        <v>6</v>
      </c>
      <c r="AA295" s="96">
        <f t="shared" si="32"/>
        <v>2011</v>
      </c>
      <c r="AB295" s="95">
        <f>IF(INPUT_Du_lieu_nhan_vien!AM296="","",INPUT_Du_lieu_nhan_vien!AM296)</f>
        <v>40755</v>
      </c>
      <c r="AC295" s="96">
        <f t="shared" si="33"/>
        <v>7</v>
      </c>
      <c r="AD295" s="96">
        <f t="shared" si="34"/>
        <v>2011</v>
      </c>
      <c r="AE295" s="96" t="str">
        <f>IF(INPUT_Du_lieu_nhan_vien!AJ296="","",INPUT_Du_lieu_nhan_vien!AJ296)</f>
        <v>Nghỉ việc</v>
      </c>
    </row>
    <row r="296" spans="1:31" ht="18.75" customHeight="1" x14ac:dyDescent="0.2">
      <c r="A296" s="91">
        <v>295</v>
      </c>
      <c r="B296" s="92">
        <f>INPUT_Du_lieu_nhan_vien!A297</f>
        <v>20273</v>
      </c>
      <c r="C296" s="93" t="str">
        <f>IF(INPUT_Du_lieu_nhan_vien!B297="","",INPUT_Du_lieu_nhan_vien!B297)</f>
        <v>Nguyễn Quang</v>
      </c>
      <c r="D296" s="93" t="str">
        <f>IF(INPUT_Du_lieu_nhan_vien!C297="","",INPUT_Du_lieu_nhan_vien!C297)</f>
        <v>Trọng</v>
      </c>
      <c r="E296" s="94" t="str">
        <f>IF(INPUT_Du_lieu_nhan_vien!D297="","",INPUT_Du_lieu_nhan_vien!D297)</f>
        <v>Nam</v>
      </c>
      <c r="F296" s="95">
        <f>IF(INPUT_Du_lieu_nhan_vien!E297="","",INPUT_Du_lieu_nhan_vien!E297)</f>
        <v>30482</v>
      </c>
      <c r="G296" s="96">
        <f t="shared" si="28"/>
        <v>6</v>
      </c>
      <c r="H296" s="96">
        <f t="shared" si="29"/>
        <v>1983</v>
      </c>
      <c r="I296" s="96" t="str">
        <f>IF(INPUT_Du_lieu_nhan_vien!G297="","",INPUT_Du_lieu_nhan_vien!G297)</f>
        <v xml:space="preserve">Hà Tây </v>
      </c>
      <c r="J296" s="97" t="str">
        <f>IF(INPUT_Du_lieu_nhan_vien!H297="","",INPUT_Du_lieu_nhan_vien!H297)</f>
        <v>012291356</v>
      </c>
      <c r="K296" s="95">
        <f>IF(INPUT_Du_lieu_nhan_vien!I297="","",INPUT_Du_lieu_nhan_vien!I297)</f>
        <v>36675</v>
      </c>
      <c r="L296" s="96">
        <f t="shared" si="30"/>
        <v>5</v>
      </c>
      <c r="M296" s="96" t="str">
        <f>IF(INPUT_Du_lieu_nhan_vien!J297="","",INPUT_Du_lieu_nhan_vien!J297)</f>
        <v>Hà Nội</v>
      </c>
      <c r="N296" s="94" t="str">
        <f>IF(INPUT_Du_lieu_nhan_vien!O297="","",INPUT_Du_lieu_nhan_vien!O297)</f>
        <v>trongnq@topica.edu.vn</v>
      </c>
      <c r="O296" s="96" t="str">
        <f>IF(INPUT_Du_lieu_nhan_vien!S297="","",INPUT_Du_lieu_nhan_vien!S297)</f>
        <v xml:space="preserve">P305, 4F, Trung Yên, Yên Hòa, Cầu Giấy, HN </v>
      </c>
      <c r="P296" s="94" t="str">
        <f>IF(INPUT_Du_lieu_nhan_vien!P297="","",INPUT_Du_lieu_nhan_vien!P297)</f>
        <v/>
      </c>
      <c r="Q296" s="97" t="str">
        <f>IF(INPUT_Du_lieu_nhan_vien!Q297="","",INPUT_Du_lieu_nhan_vien!Q297)</f>
        <v>01663332959</v>
      </c>
      <c r="R296" s="96" t="str">
        <f>IF(INPUT_Du_lieu_nhan_vien!U297="","",INPUT_Du_lieu_nhan_vien!U297)</f>
        <v/>
      </c>
      <c r="S296" s="96" t="str">
        <f>IF(INPUT_Du_lieu_nhan_vien!W297="","",INPUT_Du_lieu_nhan_vien!W297)</f>
        <v/>
      </c>
      <c r="T296" s="97" t="str">
        <f>IF(INPUT_Du_lieu_nhan_vien!L297="","",INPUT_Du_lieu_nhan_vien!L297)</f>
        <v>ĐH Bách Khoa Hà Nội</v>
      </c>
      <c r="U296" s="94" t="str">
        <f>IF(INPUT_Du_lieu_nhan_vien!K297="","",INPUT_Du_lieu_nhan_vien!K297)</f>
        <v>Đại học</v>
      </c>
      <c r="V296" s="97" t="str">
        <f>IF(INPUT_Du_lieu_nhan_vien!M297="","",INPUT_Du_lieu_nhan_vien!M297)</f>
        <v/>
      </c>
      <c r="Y296" s="95">
        <f>IF(INPUT_Du_lieu_nhan_vien!AH297="","",INPUT_Du_lieu_nhan_vien!AH297)</f>
        <v>40695</v>
      </c>
      <c r="Z296" s="96">
        <f t="shared" si="31"/>
        <v>6</v>
      </c>
      <c r="AA296" s="96">
        <f t="shared" si="32"/>
        <v>2011</v>
      </c>
      <c r="AB296" s="95">
        <f>IF(INPUT_Du_lieu_nhan_vien!AM297="","",INPUT_Du_lieu_nhan_vien!AM297)</f>
        <v>41122</v>
      </c>
      <c r="AC296" s="96">
        <f t="shared" si="33"/>
        <v>8</v>
      </c>
      <c r="AD296" s="96">
        <f t="shared" si="34"/>
        <v>2012</v>
      </c>
      <c r="AE296" s="96" t="str">
        <f>IF(INPUT_Du_lieu_nhan_vien!AJ297="","",INPUT_Du_lieu_nhan_vien!AJ297)</f>
        <v>Nghỉ việc</v>
      </c>
    </row>
    <row r="297" spans="1:31" ht="18.75" customHeight="1" x14ac:dyDescent="0.2">
      <c r="A297" s="91">
        <v>296</v>
      </c>
      <c r="B297" s="92">
        <f>INPUT_Du_lieu_nhan_vien!A298</f>
        <v>20274</v>
      </c>
      <c r="C297" s="93" t="str">
        <f>IF(INPUT_Du_lieu_nhan_vien!B298="","",INPUT_Du_lieu_nhan_vien!B298)</f>
        <v>Nguyễn Thị Thanh</v>
      </c>
      <c r="D297" s="93" t="str">
        <f>IF(INPUT_Du_lieu_nhan_vien!C298="","",INPUT_Du_lieu_nhan_vien!C298)</f>
        <v>Loan</v>
      </c>
      <c r="E297" s="94" t="str">
        <f>IF(INPUT_Du_lieu_nhan_vien!D298="","",INPUT_Du_lieu_nhan_vien!D298)</f>
        <v>Nữ</v>
      </c>
      <c r="F297" s="95">
        <f>IF(INPUT_Du_lieu_nhan_vien!E298="","",INPUT_Du_lieu_nhan_vien!E298)</f>
        <v>31340</v>
      </c>
      <c r="G297" s="96">
        <f t="shared" si="28"/>
        <v>10</v>
      </c>
      <c r="H297" s="96">
        <f t="shared" si="29"/>
        <v>1985</v>
      </c>
      <c r="I297" s="96" t="str">
        <f>IF(INPUT_Du_lieu_nhan_vien!G298="","",INPUT_Du_lieu_nhan_vien!G298)</f>
        <v xml:space="preserve">Thanh Hóa </v>
      </c>
      <c r="J297" s="97" t="str">
        <f>IF(INPUT_Du_lieu_nhan_vien!H298="","",INPUT_Du_lieu_nhan_vien!H298)</f>
        <v>172743248</v>
      </c>
      <c r="K297" s="95">
        <f>IF(INPUT_Du_lieu_nhan_vien!I298="","",INPUT_Du_lieu_nhan_vien!I298)</f>
        <v>37414</v>
      </c>
      <c r="L297" s="96">
        <f t="shared" si="30"/>
        <v>6</v>
      </c>
      <c r="M297" s="96" t="str">
        <f>IF(INPUT_Du_lieu_nhan_vien!J298="","",INPUT_Du_lieu_nhan_vien!J298)</f>
        <v>Thanh Hóa</v>
      </c>
      <c r="N297" s="94" t="str">
        <f>IF(INPUT_Du_lieu_nhan_vien!O298="","",INPUT_Du_lieu_nhan_vien!O298)</f>
        <v>loanntt@topica.edu.vn</v>
      </c>
      <c r="O297" s="96" t="str">
        <f>IF(INPUT_Du_lieu_nhan_vien!S298="","",INPUT_Du_lieu_nhan_vien!S298)</f>
        <v xml:space="preserve">Số 43, Tổ 6, Khương Trung, Thanh Xuân, Hà Nội </v>
      </c>
      <c r="P297" s="94" t="str">
        <f>IF(INPUT_Du_lieu_nhan_vien!P298="","",INPUT_Du_lieu_nhan_vien!P298)</f>
        <v/>
      </c>
      <c r="Q297" s="97" t="str">
        <f>IF(INPUT_Du_lieu_nhan_vien!Q298="","",INPUT_Du_lieu_nhan_vien!Q298)</f>
        <v>0988 303 586</v>
      </c>
      <c r="R297" s="96" t="str">
        <f>IF(INPUT_Du_lieu_nhan_vien!U298="","",INPUT_Du_lieu_nhan_vien!U298)</f>
        <v/>
      </c>
      <c r="S297" s="96" t="str">
        <f>IF(INPUT_Du_lieu_nhan_vien!W298="","",INPUT_Du_lieu_nhan_vien!W298)</f>
        <v/>
      </c>
      <c r="T297" s="97" t="str">
        <f>IF(INPUT_Du_lieu_nhan_vien!L298="","",INPUT_Du_lieu_nhan_vien!L298)</f>
        <v>ĐH Bách Khoa Hà Nội</v>
      </c>
      <c r="U297" s="94" t="str">
        <f>IF(INPUT_Du_lieu_nhan_vien!K298="","",INPUT_Du_lieu_nhan_vien!K298)</f>
        <v>Đại học</v>
      </c>
      <c r="V297" s="97" t="str">
        <f>IF(INPUT_Du_lieu_nhan_vien!M298="","",INPUT_Du_lieu_nhan_vien!M298)</f>
        <v>Kinh tế và Quản lý</v>
      </c>
      <c r="Y297" s="95">
        <f>IF(INPUT_Du_lieu_nhan_vien!AH298="","",INPUT_Du_lieu_nhan_vien!AH298)</f>
        <v>40757</v>
      </c>
      <c r="Z297" s="96">
        <f t="shared" si="31"/>
        <v>8</v>
      </c>
      <c r="AA297" s="96">
        <f t="shared" si="32"/>
        <v>2011</v>
      </c>
      <c r="AB297" s="95">
        <f>IF(INPUT_Du_lieu_nhan_vien!AM298="","",INPUT_Du_lieu_nhan_vien!AM298)</f>
        <v>41512</v>
      </c>
      <c r="AC297" s="96">
        <f t="shared" si="33"/>
        <v>8</v>
      </c>
      <c r="AD297" s="96">
        <f t="shared" si="34"/>
        <v>2013</v>
      </c>
      <c r="AE297" s="96" t="str">
        <f>IF(INPUT_Du_lieu_nhan_vien!AJ298="","",INPUT_Du_lieu_nhan_vien!AJ298)</f>
        <v>Nghỉ việc</v>
      </c>
    </row>
    <row r="298" spans="1:31" ht="18.75" customHeight="1" x14ac:dyDescent="0.2">
      <c r="A298" s="91">
        <v>297</v>
      </c>
      <c r="B298" s="92">
        <f>INPUT_Du_lieu_nhan_vien!A299</f>
        <v>20275</v>
      </c>
      <c r="C298" s="93" t="str">
        <f>IF(INPUT_Du_lieu_nhan_vien!B299="","",INPUT_Du_lieu_nhan_vien!B299)</f>
        <v>Trần Tuệ</v>
      </c>
      <c r="D298" s="93" t="str">
        <f>IF(INPUT_Du_lieu_nhan_vien!C299="","",INPUT_Du_lieu_nhan_vien!C299)</f>
        <v>An</v>
      </c>
      <c r="E298" s="94" t="str">
        <f>IF(INPUT_Du_lieu_nhan_vien!D299="","",INPUT_Du_lieu_nhan_vien!D299)</f>
        <v>Nữ</v>
      </c>
      <c r="F298" s="95">
        <f>IF(INPUT_Du_lieu_nhan_vien!E299="","",INPUT_Du_lieu_nhan_vien!E299)</f>
        <v>32875</v>
      </c>
      <c r="G298" s="96">
        <f t="shared" si="28"/>
        <v>1</v>
      </c>
      <c r="H298" s="96">
        <f t="shared" si="29"/>
        <v>1990</v>
      </c>
      <c r="I298" s="96" t="str">
        <f>IF(INPUT_Du_lieu_nhan_vien!G299="","",INPUT_Du_lieu_nhan_vien!G299)</f>
        <v xml:space="preserve">Hà Nam </v>
      </c>
      <c r="J298" s="97" t="str">
        <f>IF(INPUT_Du_lieu_nhan_vien!H299="","",INPUT_Du_lieu_nhan_vien!H299)</f>
        <v>012667740</v>
      </c>
      <c r="K298" s="95">
        <f>IF(INPUT_Du_lieu_nhan_vien!I299="","",INPUT_Du_lieu_nhan_vien!I299)</f>
        <v>38052</v>
      </c>
      <c r="L298" s="96">
        <f t="shared" si="30"/>
        <v>3</v>
      </c>
      <c r="M298" s="96" t="str">
        <f>IF(INPUT_Du_lieu_nhan_vien!J299="","",INPUT_Du_lieu_nhan_vien!J299)</f>
        <v>Hà Nam</v>
      </c>
      <c r="N298" s="94" t="str">
        <f>IF(INPUT_Du_lieu_nhan_vien!O299="","",INPUT_Du_lieu_nhan_vien!O299)</f>
        <v>antt@topica.edu.vn</v>
      </c>
      <c r="O298" s="96" t="str">
        <f>IF(INPUT_Du_lieu_nhan_vien!S299="","",INPUT_Du_lieu_nhan_vien!S299)</f>
        <v xml:space="preserve">86C, Tổ 18B, Tương Mai, Hoàng Mai, Hà Nội </v>
      </c>
      <c r="P298" s="94" t="str">
        <f>IF(INPUT_Du_lieu_nhan_vien!P299="","",INPUT_Du_lieu_nhan_vien!P299)</f>
        <v>0438644497</v>
      </c>
      <c r="Q298" s="97" t="str">
        <f>IF(INPUT_Du_lieu_nhan_vien!Q299="","",INPUT_Du_lieu_nhan_vien!Q299)</f>
        <v>01656 060 031</v>
      </c>
      <c r="R298" s="96" t="str">
        <f>IF(INPUT_Du_lieu_nhan_vien!U299="","",INPUT_Du_lieu_nhan_vien!U299)</f>
        <v/>
      </c>
      <c r="S298" s="96" t="str">
        <f>IF(INPUT_Du_lieu_nhan_vien!W299="","",INPUT_Du_lieu_nhan_vien!W299)</f>
        <v/>
      </c>
      <c r="T298" s="97" t="str">
        <f>IF(INPUT_Du_lieu_nhan_vien!L299="","",INPUT_Du_lieu_nhan_vien!L299)</f>
        <v>ĐH Thương Mại</v>
      </c>
      <c r="U298" s="94" t="str">
        <f>IF(INPUT_Du_lieu_nhan_vien!K299="","",INPUT_Du_lieu_nhan_vien!K299)</f>
        <v>Đại học</v>
      </c>
      <c r="V298" s="97" t="str">
        <f>IF(INPUT_Du_lieu_nhan_vien!M299="","",INPUT_Du_lieu_nhan_vien!M299)</f>
        <v>Kinh tế thương mại</v>
      </c>
      <c r="Y298" s="95">
        <f>IF(INPUT_Du_lieu_nhan_vien!AH299="","",INPUT_Du_lieu_nhan_vien!AH299)</f>
        <v>40707</v>
      </c>
      <c r="Z298" s="96">
        <f t="shared" si="31"/>
        <v>6</v>
      </c>
      <c r="AA298" s="96">
        <f t="shared" si="32"/>
        <v>2011</v>
      </c>
      <c r="AB298" s="95" t="str">
        <f>IF(INPUT_Du_lieu_nhan_vien!AM299="","",INPUT_Du_lieu_nhan_vien!AM299)</f>
        <v/>
      </c>
      <c r="AC298" s="96" t="str">
        <f t="shared" si="33"/>
        <v/>
      </c>
      <c r="AD298" s="96" t="str">
        <f t="shared" si="34"/>
        <v/>
      </c>
      <c r="AE298" s="96" t="str">
        <f>IF(INPUT_Du_lieu_nhan_vien!AJ299="","",INPUT_Du_lieu_nhan_vien!AJ299)</f>
        <v>Chính thức</v>
      </c>
    </row>
    <row r="299" spans="1:31" ht="18.75" customHeight="1" x14ac:dyDescent="0.2">
      <c r="A299" s="91">
        <v>298</v>
      </c>
      <c r="B299" s="92">
        <f>INPUT_Du_lieu_nhan_vien!A300</f>
        <v>20276</v>
      </c>
      <c r="C299" s="93" t="str">
        <f>IF(INPUT_Du_lieu_nhan_vien!B300="","",INPUT_Du_lieu_nhan_vien!B300)</f>
        <v>Trương Thị Thu</v>
      </c>
      <c r="D299" s="93" t="str">
        <f>IF(INPUT_Du_lieu_nhan_vien!C300="","",INPUT_Du_lieu_nhan_vien!C300)</f>
        <v>Hà</v>
      </c>
      <c r="E299" s="94" t="str">
        <f>IF(INPUT_Du_lieu_nhan_vien!D300="","",INPUT_Du_lieu_nhan_vien!D300)</f>
        <v>Nữ</v>
      </c>
      <c r="F299" s="95">
        <f>IF(INPUT_Du_lieu_nhan_vien!E300="","",INPUT_Du_lieu_nhan_vien!E300)</f>
        <v>31664</v>
      </c>
      <c r="G299" s="96">
        <f t="shared" si="28"/>
        <v>9</v>
      </c>
      <c r="H299" s="96">
        <f t="shared" si="29"/>
        <v>1986</v>
      </c>
      <c r="I299" s="96" t="str">
        <f>IF(INPUT_Du_lieu_nhan_vien!G300="","",INPUT_Du_lieu_nhan_vien!G300)</f>
        <v>Hà Nội</v>
      </c>
      <c r="J299" s="97" t="str">
        <f>IF(INPUT_Du_lieu_nhan_vien!H300="","",INPUT_Du_lieu_nhan_vien!H300)</f>
        <v>012614173</v>
      </c>
      <c r="K299" s="95">
        <f>IF(INPUT_Du_lieu_nhan_vien!I300="","",INPUT_Du_lieu_nhan_vien!I300)</f>
        <v>37767</v>
      </c>
      <c r="L299" s="96">
        <f t="shared" si="30"/>
        <v>5</v>
      </c>
      <c r="M299" s="96" t="str">
        <f>IF(INPUT_Du_lieu_nhan_vien!J300="","",INPUT_Du_lieu_nhan_vien!J300)</f>
        <v>Hà Nội</v>
      </c>
      <c r="N299" s="94" t="str">
        <f>IF(INPUT_Du_lieu_nhan_vien!O300="","",INPUT_Du_lieu_nhan_vien!O300)</f>
        <v>hattt@topica.edu.vn</v>
      </c>
      <c r="O299" s="96" t="str">
        <f>IF(INPUT_Du_lieu_nhan_vien!S300="","",INPUT_Du_lieu_nhan_vien!S300)</f>
        <v>28 Nguyễn Trường Tộ, Ba Đình, Hà Nội</v>
      </c>
      <c r="P299" s="94" t="str">
        <f>IF(INPUT_Du_lieu_nhan_vien!P300="","",INPUT_Du_lieu_nhan_vien!P300)</f>
        <v/>
      </c>
      <c r="Q299" s="97" t="str">
        <f>IF(INPUT_Du_lieu_nhan_vien!Q300="","",INPUT_Du_lieu_nhan_vien!Q300)</f>
        <v>0947606055</v>
      </c>
      <c r="R299" s="96" t="str">
        <f>IF(INPUT_Du_lieu_nhan_vien!U300="","",INPUT_Du_lieu_nhan_vien!U300)</f>
        <v>Mẹ:Nguyễn Thị Tứ</v>
      </c>
      <c r="S299" s="96" t="str">
        <f>IF(INPUT_Du_lieu_nhan_vien!W300="","",INPUT_Du_lieu_nhan_vien!W300)</f>
        <v>0912173699</v>
      </c>
      <c r="T299" s="97" t="str">
        <f>IF(INPUT_Du_lieu_nhan_vien!L300="","",INPUT_Du_lieu_nhan_vien!L300)</f>
        <v>ĐH Dân tộc Quản Tây</v>
      </c>
      <c r="U299" s="94" t="str">
        <f>IF(INPUT_Du_lieu_nhan_vien!K300="","",INPUT_Du_lieu_nhan_vien!K300)</f>
        <v>ĐH</v>
      </c>
      <c r="V299" s="97" t="str">
        <f>IF(INPUT_Du_lieu_nhan_vien!M300="","",INPUT_Du_lieu_nhan_vien!M300)</f>
        <v>Ktế và Mậu dịch TMQT</v>
      </c>
      <c r="Y299" s="95">
        <f>IF(INPUT_Du_lieu_nhan_vien!AH300="","",INPUT_Du_lieu_nhan_vien!AH300)</f>
        <v>40767</v>
      </c>
      <c r="Z299" s="96">
        <f t="shared" si="31"/>
        <v>8</v>
      </c>
      <c r="AA299" s="96">
        <f t="shared" si="32"/>
        <v>2011</v>
      </c>
      <c r="AB299" s="95">
        <f>IF(INPUT_Du_lieu_nhan_vien!AM300="","",INPUT_Du_lieu_nhan_vien!AM300)</f>
        <v>41194</v>
      </c>
      <c r="AC299" s="96">
        <f t="shared" si="33"/>
        <v>10</v>
      </c>
      <c r="AD299" s="96">
        <f t="shared" si="34"/>
        <v>2012</v>
      </c>
      <c r="AE299" s="96" t="str">
        <f>IF(INPUT_Du_lieu_nhan_vien!AJ300="","",INPUT_Du_lieu_nhan_vien!AJ300)</f>
        <v>Nghỉ việc</v>
      </c>
    </row>
    <row r="300" spans="1:31" ht="18.75" customHeight="1" x14ac:dyDescent="0.2">
      <c r="A300" s="91">
        <v>299</v>
      </c>
      <c r="B300" s="92">
        <f>INPUT_Du_lieu_nhan_vien!A301</f>
        <v>20277</v>
      </c>
      <c r="C300" s="93" t="str">
        <f>IF(INPUT_Du_lieu_nhan_vien!B301="","",INPUT_Du_lieu_nhan_vien!B301)</f>
        <v>Nguyễn Thị</v>
      </c>
      <c r="D300" s="93" t="str">
        <f>IF(INPUT_Du_lieu_nhan_vien!C301="","",INPUT_Du_lieu_nhan_vien!C301)</f>
        <v>Thu</v>
      </c>
      <c r="E300" s="94" t="str">
        <f>IF(INPUT_Du_lieu_nhan_vien!D301="","",INPUT_Du_lieu_nhan_vien!D301)</f>
        <v>Nữ</v>
      </c>
      <c r="F300" s="95">
        <f>IF(INPUT_Du_lieu_nhan_vien!E301="","",INPUT_Du_lieu_nhan_vien!E301)</f>
        <v>30256</v>
      </c>
      <c r="G300" s="96">
        <f t="shared" si="28"/>
        <v>11</v>
      </c>
      <c r="H300" s="96">
        <f t="shared" si="29"/>
        <v>1982</v>
      </c>
      <c r="I300" s="96" t="str">
        <f>IF(INPUT_Du_lieu_nhan_vien!G301="","",INPUT_Du_lieu_nhan_vien!G301)</f>
        <v xml:space="preserve">Phú Thọ </v>
      </c>
      <c r="J300" s="97" t="str">
        <f>IF(INPUT_Du_lieu_nhan_vien!H301="","",INPUT_Du_lieu_nhan_vien!H301)</f>
        <v>131619180</v>
      </c>
      <c r="K300" s="95">
        <f>IF(INPUT_Du_lieu_nhan_vien!I301="","",INPUT_Du_lieu_nhan_vien!I301)</f>
        <v>36350</v>
      </c>
      <c r="L300" s="96">
        <f t="shared" si="30"/>
        <v>7</v>
      </c>
      <c r="M300" s="96" t="str">
        <f>IF(INPUT_Du_lieu_nhan_vien!J301="","",INPUT_Du_lieu_nhan_vien!J301)</f>
        <v>Phú Thọ</v>
      </c>
      <c r="N300" s="94" t="str">
        <f>IF(INPUT_Du_lieu_nhan_vien!O301="","",INPUT_Du_lieu_nhan_vien!O301)</f>
        <v>thunt@topica.edu.vn</v>
      </c>
      <c r="O300" s="96" t="str">
        <f>IF(INPUT_Du_lieu_nhan_vien!S301="","",INPUT_Du_lieu_nhan_vien!S301)</f>
        <v xml:space="preserve">Thôn Đại Từ, Lam Điền, Chương Mỹ, Hà Nội </v>
      </c>
      <c r="P300" s="94" t="str">
        <f>IF(INPUT_Du_lieu_nhan_vien!P301="","",INPUT_Du_lieu_nhan_vien!P301)</f>
        <v/>
      </c>
      <c r="Q300" s="97" t="str">
        <f>IF(INPUT_Du_lieu_nhan_vien!Q301="","",INPUT_Du_lieu_nhan_vien!Q301)</f>
        <v>0984 721 982</v>
      </c>
      <c r="R300" s="96" t="str">
        <f>IF(INPUT_Du_lieu_nhan_vien!U301="","",INPUT_Du_lieu_nhan_vien!U301)</f>
        <v/>
      </c>
      <c r="S300" s="96" t="str">
        <f>IF(INPUT_Du_lieu_nhan_vien!W301="","",INPUT_Du_lieu_nhan_vien!W301)</f>
        <v/>
      </c>
      <c r="T300" s="97" t="str">
        <f>IF(INPUT_Du_lieu_nhan_vien!L301="","",INPUT_Du_lieu_nhan_vien!L301)</f>
        <v>ĐH Dân Lập Đông Đô</v>
      </c>
      <c r="U300" s="94" t="str">
        <f>IF(INPUT_Du_lieu_nhan_vien!K301="","",INPUT_Du_lieu_nhan_vien!K301)</f>
        <v>Đại học</v>
      </c>
      <c r="V300" s="97" t="str">
        <f>IF(INPUT_Du_lieu_nhan_vien!M301="","",INPUT_Du_lieu_nhan_vien!M301)</f>
        <v>Văn hóa du lịch</v>
      </c>
      <c r="Y300" s="95">
        <f>IF(INPUT_Du_lieu_nhan_vien!AH301="","",INPUT_Du_lieu_nhan_vien!AH301)</f>
        <v>41365</v>
      </c>
      <c r="Z300" s="96">
        <f t="shared" si="31"/>
        <v>4</v>
      </c>
      <c r="AA300" s="96">
        <f t="shared" si="32"/>
        <v>2013</v>
      </c>
      <c r="AB300" s="95" t="str">
        <f>IF(INPUT_Du_lieu_nhan_vien!AM301="","",INPUT_Du_lieu_nhan_vien!AM301)</f>
        <v/>
      </c>
      <c r="AC300" s="96" t="str">
        <f t="shared" si="33"/>
        <v/>
      </c>
      <c r="AD300" s="96" t="str">
        <f t="shared" si="34"/>
        <v/>
      </c>
      <c r="AE300" s="96" t="str">
        <f>IF(INPUT_Du_lieu_nhan_vien!AJ301="","",INPUT_Du_lieu_nhan_vien!AJ301)</f>
        <v>Nghỉ khác</v>
      </c>
    </row>
    <row r="301" spans="1:31" ht="18.75" customHeight="1" x14ac:dyDescent="0.2">
      <c r="A301" s="91">
        <v>300</v>
      </c>
      <c r="B301" s="92">
        <f>INPUT_Du_lieu_nhan_vien!A302</f>
        <v>20278</v>
      </c>
      <c r="C301" s="93" t="str">
        <f>IF(INPUT_Du_lieu_nhan_vien!B302="","",INPUT_Du_lieu_nhan_vien!B302)</f>
        <v>Nguyễn Thị Thanh</v>
      </c>
      <c r="D301" s="93" t="str">
        <f>IF(INPUT_Du_lieu_nhan_vien!C302="","",INPUT_Du_lieu_nhan_vien!C302)</f>
        <v>Xuân</v>
      </c>
      <c r="E301" s="94" t="str">
        <f>IF(INPUT_Du_lieu_nhan_vien!D302="","",INPUT_Du_lieu_nhan_vien!D302)</f>
        <v>Nữ</v>
      </c>
      <c r="F301" s="95">
        <f>IF(INPUT_Du_lieu_nhan_vien!E302="","",INPUT_Du_lieu_nhan_vien!E302)</f>
        <v>32366</v>
      </c>
      <c r="G301" s="96">
        <f t="shared" si="28"/>
        <v>8</v>
      </c>
      <c r="H301" s="96">
        <f t="shared" si="29"/>
        <v>1988</v>
      </c>
      <c r="I301" s="96" t="str">
        <f>IF(INPUT_Du_lieu_nhan_vien!G302="","",INPUT_Du_lieu_nhan_vien!G302)</f>
        <v>Lâm Đồng</v>
      </c>
      <c r="J301" s="97" t="str">
        <f>IF(INPUT_Du_lieu_nhan_vien!H302="","",INPUT_Du_lieu_nhan_vien!H302)</f>
        <v>250755079</v>
      </c>
      <c r="K301" s="95">
        <f>IF(INPUT_Du_lieu_nhan_vien!I302="","",INPUT_Du_lieu_nhan_vien!I302)</f>
        <v>38949</v>
      </c>
      <c r="L301" s="96">
        <f t="shared" si="30"/>
        <v>8</v>
      </c>
      <c r="M301" s="96" t="str">
        <f>IF(INPUT_Du_lieu_nhan_vien!J302="","",INPUT_Du_lieu_nhan_vien!J302)</f>
        <v>Lâm Đồng</v>
      </c>
      <c r="N301" s="94" t="str">
        <f>IF(INPUT_Du_lieu_nhan_vien!O302="","",INPUT_Du_lieu_nhan_vien!O302)</f>
        <v>xuanntt3@topica.edu.vn</v>
      </c>
      <c r="O301" s="96" t="str">
        <f>IF(INPUT_Du_lieu_nhan_vien!S302="","",INPUT_Du_lieu_nhan_vien!S302)</f>
        <v>66/9 Hoàng Diệu, P9, Q4, HCM</v>
      </c>
      <c r="P301" s="94" t="str">
        <f>IF(INPUT_Du_lieu_nhan_vien!P302="","",INPUT_Du_lieu_nhan_vien!P302)</f>
        <v/>
      </c>
      <c r="Q301" s="97" t="str">
        <f>IF(INPUT_Du_lieu_nhan_vien!Q302="","",INPUT_Du_lieu_nhan_vien!Q302)</f>
        <v>01689665234</v>
      </c>
      <c r="R301" s="96" t="str">
        <f>IF(INPUT_Du_lieu_nhan_vien!U302="","",INPUT_Du_lieu_nhan_vien!U302)</f>
        <v>Nguyễn Ngọc Thị</v>
      </c>
      <c r="S301" s="96" t="str">
        <f>IF(INPUT_Du_lieu_nhan_vien!W302="","",INPUT_Du_lieu_nhan_vien!W302)</f>
        <v>0983793315</v>
      </c>
      <c r="T301" s="97" t="str">
        <f>IF(INPUT_Du_lieu_nhan_vien!L302="","",INPUT_Du_lieu_nhan_vien!L302)</f>
        <v>ĐH Đà Lạt</v>
      </c>
      <c r="U301" s="94" t="str">
        <f>IF(INPUT_Du_lieu_nhan_vien!K302="","",INPUT_Du_lieu_nhan_vien!K302)</f>
        <v>ĐH</v>
      </c>
      <c r="V301" s="97">
        <f>IF(INPUT_Du_lieu_nhan_vien!M302="","",INPUT_Du_lieu_nhan_vien!M302)</f>
        <v>0</v>
      </c>
      <c r="Y301" s="95">
        <f>IF(INPUT_Du_lieu_nhan_vien!AH302="","",INPUT_Du_lieu_nhan_vien!AH302)</f>
        <v>40770</v>
      </c>
      <c r="Z301" s="96">
        <f t="shared" si="31"/>
        <v>8</v>
      </c>
      <c r="AA301" s="96">
        <f t="shared" si="32"/>
        <v>2011</v>
      </c>
      <c r="AB301" s="95">
        <f>IF(INPUT_Du_lieu_nhan_vien!AM302="","",INPUT_Du_lieu_nhan_vien!AM302)</f>
        <v>41213</v>
      </c>
      <c r="AC301" s="96">
        <f t="shared" si="33"/>
        <v>10</v>
      </c>
      <c r="AD301" s="96">
        <f t="shared" si="34"/>
        <v>2012</v>
      </c>
      <c r="AE301" s="96" t="str">
        <f>IF(INPUT_Du_lieu_nhan_vien!AJ302="","",INPUT_Du_lieu_nhan_vien!AJ302)</f>
        <v>Nghỉ việc</v>
      </c>
    </row>
    <row r="302" spans="1:31" ht="18.75" customHeight="1" x14ac:dyDescent="0.2">
      <c r="A302" s="91">
        <v>301</v>
      </c>
      <c r="B302" s="92">
        <f>INPUT_Du_lieu_nhan_vien!A303</f>
        <v>20279</v>
      </c>
      <c r="C302" s="93" t="str">
        <f>IF(INPUT_Du_lieu_nhan_vien!B303="","",INPUT_Du_lieu_nhan_vien!B303)</f>
        <v>Lương Hoàng</v>
      </c>
      <c r="D302" s="93" t="str">
        <f>IF(INPUT_Du_lieu_nhan_vien!C303="","",INPUT_Du_lieu_nhan_vien!C303)</f>
        <v>Nam</v>
      </c>
      <c r="E302" s="94" t="str">
        <f>IF(INPUT_Du_lieu_nhan_vien!D303="","",INPUT_Du_lieu_nhan_vien!D303)</f>
        <v>Nam</v>
      </c>
      <c r="F302" s="95">
        <f>IF(INPUT_Du_lieu_nhan_vien!E303="","",INPUT_Du_lieu_nhan_vien!E303)</f>
        <v>30775</v>
      </c>
      <c r="G302" s="96">
        <f t="shared" si="28"/>
        <v>4</v>
      </c>
      <c r="H302" s="96">
        <f t="shared" si="29"/>
        <v>1984</v>
      </c>
      <c r="I302" s="96" t="str">
        <f>IF(INPUT_Du_lieu_nhan_vien!G303="","",INPUT_Du_lieu_nhan_vien!G303)</f>
        <v xml:space="preserve">Quảng Ninh </v>
      </c>
      <c r="J302" s="97" t="str">
        <f>IF(INPUT_Du_lieu_nhan_vien!H303="","",INPUT_Du_lieu_nhan_vien!H303)</f>
        <v>100783601</v>
      </c>
      <c r="K302" s="95">
        <f>IF(INPUT_Du_lieu_nhan_vien!I303="","",INPUT_Du_lieu_nhan_vien!I303)</f>
        <v>39644</v>
      </c>
      <c r="L302" s="96">
        <f t="shared" si="30"/>
        <v>7</v>
      </c>
      <c r="M302" s="96" t="str">
        <f>IF(INPUT_Du_lieu_nhan_vien!J303="","",INPUT_Du_lieu_nhan_vien!J303)</f>
        <v>Quảng Ninh</v>
      </c>
      <c r="N302" s="94" t="str">
        <f>IF(INPUT_Du_lieu_nhan_vien!O303="","",INPUT_Du_lieu_nhan_vien!O303)</f>
        <v>namlh@topica.edu.vn</v>
      </c>
      <c r="O302" s="96" t="str">
        <f>IF(INPUT_Du_lieu_nhan_vien!S303="","",INPUT_Du_lieu_nhan_vien!S303)</f>
        <v xml:space="preserve">Tổ 11, Khối I, Cẩm Phú, Cẩm Phả, Quảng Ninh </v>
      </c>
      <c r="P302" s="94" t="str">
        <f>IF(INPUT_Du_lieu_nhan_vien!P303="","",INPUT_Du_lieu_nhan_vien!P303)</f>
        <v>0333728374</v>
      </c>
      <c r="Q302" s="97" t="str">
        <f>IF(INPUT_Du_lieu_nhan_vien!Q303="","",INPUT_Du_lieu_nhan_vien!Q303)</f>
        <v>0989 066 582</v>
      </c>
      <c r="R302" s="96" t="str">
        <f>IF(INPUT_Du_lieu_nhan_vien!U303="","",INPUT_Du_lieu_nhan_vien!U303)</f>
        <v/>
      </c>
      <c r="S302" s="96" t="str">
        <f>IF(INPUT_Du_lieu_nhan_vien!W303="","",INPUT_Du_lieu_nhan_vien!W303)</f>
        <v/>
      </c>
      <c r="T302" s="97" t="str">
        <f>IF(INPUT_Du_lieu_nhan_vien!L303="","",INPUT_Du_lieu_nhan_vien!L303)</f>
        <v>Viện ĐH Mở Hà Nội</v>
      </c>
      <c r="U302" s="94" t="str">
        <f>IF(INPUT_Du_lieu_nhan_vien!K303="","",INPUT_Du_lieu_nhan_vien!K303)</f>
        <v>Đại học</v>
      </c>
      <c r="V302" s="97" t="str">
        <f>IF(INPUT_Du_lieu_nhan_vien!M303="","",INPUT_Du_lieu_nhan_vien!M303)</f>
        <v>Kế toán</v>
      </c>
      <c r="Y302" s="95">
        <f>IF(INPUT_Du_lieu_nhan_vien!AH303="","",INPUT_Du_lieu_nhan_vien!AH303)</f>
        <v>40768</v>
      </c>
      <c r="Z302" s="96">
        <f t="shared" si="31"/>
        <v>8</v>
      </c>
      <c r="AA302" s="96">
        <f t="shared" si="32"/>
        <v>2011</v>
      </c>
      <c r="AB302" s="95">
        <f>IF(INPUT_Du_lieu_nhan_vien!AM303="","",INPUT_Du_lieu_nhan_vien!AM303)</f>
        <v>41291</v>
      </c>
      <c r="AC302" s="96">
        <f t="shared" si="33"/>
        <v>1</v>
      </c>
      <c r="AD302" s="96">
        <f t="shared" si="34"/>
        <v>2013</v>
      </c>
      <c r="AE302" s="96" t="str">
        <f>IF(INPUT_Du_lieu_nhan_vien!AJ303="","",INPUT_Du_lieu_nhan_vien!AJ303)</f>
        <v>Nghỉ việc</v>
      </c>
    </row>
    <row r="303" spans="1:31" ht="18.75" customHeight="1" x14ac:dyDescent="0.2">
      <c r="A303" s="91">
        <v>302</v>
      </c>
      <c r="B303" s="92">
        <f>INPUT_Du_lieu_nhan_vien!A304</f>
        <v>20280</v>
      </c>
      <c r="C303" s="93" t="str">
        <f>IF(INPUT_Du_lieu_nhan_vien!B304="","",INPUT_Du_lieu_nhan_vien!B304)</f>
        <v>Vũ Tuấn</v>
      </c>
      <c r="D303" s="93" t="str">
        <f>IF(INPUT_Du_lieu_nhan_vien!C304="","",INPUT_Du_lieu_nhan_vien!C304)</f>
        <v>Anh</v>
      </c>
      <c r="E303" s="94" t="str">
        <f>IF(INPUT_Du_lieu_nhan_vien!D304="","",INPUT_Du_lieu_nhan_vien!D304)</f>
        <v>Nam</v>
      </c>
      <c r="F303" s="95">
        <f>IF(INPUT_Du_lieu_nhan_vien!E304="","",INPUT_Du_lieu_nhan_vien!E304)</f>
        <v>31743</v>
      </c>
      <c r="G303" s="96">
        <f t="shared" si="28"/>
        <v>11</v>
      </c>
      <c r="H303" s="96">
        <f t="shared" si="29"/>
        <v>1986</v>
      </c>
      <c r="I303" s="96" t="str">
        <f>IF(INPUT_Du_lieu_nhan_vien!G304="","",INPUT_Du_lieu_nhan_vien!G304)</f>
        <v xml:space="preserve">Thanh Hóa </v>
      </c>
      <c r="J303" s="97" t="str">
        <f>IF(INPUT_Du_lieu_nhan_vien!H304="","",INPUT_Du_lieu_nhan_vien!H304)</f>
        <v>172026589</v>
      </c>
      <c r="K303" s="95">
        <f>IF(INPUT_Du_lieu_nhan_vien!I304="","",INPUT_Du_lieu_nhan_vien!I304)</f>
        <v>39479</v>
      </c>
      <c r="L303" s="96">
        <f t="shared" si="30"/>
        <v>2</v>
      </c>
      <c r="M303" s="96" t="str">
        <f>IF(INPUT_Du_lieu_nhan_vien!J304="","",INPUT_Du_lieu_nhan_vien!J304)</f>
        <v>Thanh Hóa</v>
      </c>
      <c r="N303" s="94" t="str">
        <f>IF(INPUT_Du_lieu_nhan_vien!O304="","",INPUT_Du_lieu_nhan_vien!O304)</f>
        <v>anhvt@topica.edu.vn</v>
      </c>
      <c r="O303" s="96" t="str">
        <f>IF(INPUT_Du_lieu_nhan_vien!S304="","",INPUT_Du_lieu_nhan_vien!S304)</f>
        <v xml:space="preserve">96 Đông Tác, Đông Thọ, Thanh Hóa </v>
      </c>
      <c r="P303" s="94" t="str">
        <f>IF(INPUT_Du_lieu_nhan_vien!P304="","",INPUT_Du_lieu_nhan_vien!P304)</f>
        <v>0373757040</v>
      </c>
      <c r="Q303" s="97" t="str">
        <f>IF(INPUT_Du_lieu_nhan_vien!Q304="","",INPUT_Du_lieu_nhan_vien!Q304)</f>
        <v>0986574333</v>
      </c>
      <c r="R303" s="96" t="str">
        <f>IF(INPUT_Du_lieu_nhan_vien!U304="","",INPUT_Du_lieu_nhan_vien!U304)</f>
        <v/>
      </c>
      <c r="S303" s="96" t="str">
        <f>IF(INPUT_Du_lieu_nhan_vien!W304="","",INPUT_Du_lieu_nhan_vien!W304)</f>
        <v/>
      </c>
      <c r="T303" s="97" t="str">
        <f>IF(INPUT_Du_lieu_nhan_vien!L304="","",INPUT_Du_lieu_nhan_vien!L304)</f>
        <v>ĐH Thăng Long</v>
      </c>
      <c r="U303" s="94" t="str">
        <f>IF(INPUT_Du_lieu_nhan_vien!K304="","",INPUT_Du_lieu_nhan_vien!K304)</f>
        <v>Đại học</v>
      </c>
      <c r="V303" s="97" t="str">
        <f>IF(INPUT_Du_lieu_nhan_vien!M304="","",INPUT_Du_lieu_nhan_vien!M304)</f>
        <v>Toán tin ứng dụng</v>
      </c>
      <c r="Y303" s="95">
        <f>IF(INPUT_Du_lieu_nhan_vien!AH304="","",INPUT_Du_lieu_nhan_vien!AH304)</f>
        <v>40717</v>
      </c>
      <c r="Z303" s="96">
        <f t="shared" si="31"/>
        <v>6</v>
      </c>
      <c r="AA303" s="96">
        <f t="shared" si="32"/>
        <v>2011</v>
      </c>
      <c r="AB303" s="95">
        <f>IF(INPUT_Du_lieu_nhan_vien!AM304="","",INPUT_Du_lieu_nhan_vien!AM304)</f>
        <v>41000</v>
      </c>
      <c r="AC303" s="96">
        <f t="shared" si="33"/>
        <v>4</v>
      </c>
      <c r="AD303" s="96">
        <f t="shared" si="34"/>
        <v>2012</v>
      </c>
      <c r="AE303" s="96" t="str">
        <f>IF(INPUT_Du_lieu_nhan_vien!AJ304="","",INPUT_Du_lieu_nhan_vien!AJ304)</f>
        <v>Nghỉ việc</v>
      </c>
    </row>
    <row r="304" spans="1:31" ht="18.75" customHeight="1" x14ac:dyDescent="0.2">
      <c r="A304" s="91">
        <v>303</v>
      </c>
      <c r="B304" s="92">
        <f>INPUT_Du_lieu_nhan_vien!A305</f>
        <v>20281</v>
      </c>
      <c r="C304" s="93" t="str">
        <f>IF(INPUT_Du_lieu_nhan_vien!B305="","",INPUT_Du_lieu_nhan_vien!B305)</f>
        <v>Trần Thị Thúy</v>
      </c>
      <c r="D304" s="93" t="str">
        <f>IF(INPUT_Du_lieu_nhan_vien!C305="","",INPUT_Du_lieu_nhan_vien!C305)</f>
        <v>Hồng</v>
      </c>
      <c r="E304" s="94" t="str">
        <f>IF(INPUT_Du_lieu_nhan_vien!D305="","",INPUT_Du_lieu_nhan_vien!D305)</f>
        <v>Nữ</v>
      </c>
      <c r="F304" s="95">
        <f>IF(INPUT_Du_lieu_nhan_vien!E305="","",INPUT_Du_lieu_nhan_vien!E305)</f>
        <v>31054</v>
      </c>
      <c r="G304" s="96">
        <f t="shared" si="28"/>
        <v>1</v>
      </c>
      <c r="H304" s="96">
        <f t="shared" si="29"/>
        <v>1985</v>
      </c>
      <c r="I304" s="96" t="str">
        <f>IF(INPUT_Du_lieu_nhan_vien!G305="","",INPUT_Du_lieu_nhan_vien!G305)</f>
        <v xml:space="preserve">Hà Nội </v>
      </c>
      <c r="J304" s="97" t="str">
        <f>IF(INPUT_Du_lieu_nhan_vien!H305="","",INPUT_Du_lieu_nhan_vien!H305)</f>
        <v>111919768</v>
      </c>
      <c r="K304" s="95">
        <f>IF(INPUT_Du_lieu_nhan_vien!I305="","",INPUT_Du_lieu_nhan_vien!I305)</f>
        <v>37475</v>
      </c>
      <c r="L304" s="96">
        <f t="shared" si="30"/>
        <v>8</v>
      </c>
      <c r="M304" s="96" t="str">
        <f>IF(INPUT_Du_lieu_nhan_vien!J305="","",INPUT_Du_lieu_nhan_vien!J305)</f>
        <v>Hà Tây</v>
      </c>
      <c r="N304" s="94" t="str">
        <f>IF(INPUT_Du_lieu_nhan_vien!O305="","",INPUT_Du_lieu_nhan_vien!O305)</f>
        <v>hongttt@topica.edu.vn</v>
      </c>
      <c r="O304" s="96" t="str">
        <f>IF(INPUT_Du_lieu_nhan_vien!S305="","",INPUT_Du_lieu_nhan_vien!S305)</f>
        <v xml:space="preserve">Văn Quán, Hà Đông, Hà Nội </v>
      </c>
      <c r="P304" s="94" t="str">
        <f>IF(INPUT_Du_lieu_nhan_vien!P305="","",INPUT_Du_lieu_nhan_vien!P305)</f>
        <v>0466824623</v>
      </c>
      <c r="Q304" s="97" t="str">
        <f>IF(INPUT_Du_lieu_nhan_vien!Q305="","",INPUT_Du_lieu_nhan_vien!Q305)</f>
        <v>0988359715</v>
      </c>
      <c r="R304" s="96" t="str">
        <f>IF(INPUT_Du_lieu_nhan_vien!U305="","",INPUT_Du_lieu_nhan_vien!U305)</f>
        <v/>
      </c>
      <c r="S304" s="96" t="str">
        <f>IF(INPUT_Du_lieu_nhan_vien!W305="","",INPUT_Du_lieu_nhan_vien!W305)</f>
        <v/>
      </c>
      <c r="T304" s="97" t="str">
        <f>IF(INPUT_Du_lieu_nhan_vien!L305="","",INPUT_Du_lieu_nhan_vien!L305)</f>
        <v>ĐH Thương Mại</v>
      </c>
      <c r="U304" s="94" t="str">
        <f>IF(INPUT_Du_lieu_nhan_vien!K305="","",INPUT_Du_lieu_nhan_vien!K305)</f>
        <v>Đại học</v>
      </c>
      <c r="V304" s="97" t="str">
        <f>IF(INPUT_Du_lieu_nhan_vien!M305="","",INPUT_Du_lieu_nhan_vien!M305)</f>
        <v>Quản trị kinh doanh</v>
      </c>
      <c r="Y304" s="95">
        <f>IF(INPUT_Du_lieu_nhan_vien!AH305="","",INPUT_Du_lieu_nhan_vien!AH305)</f>
        <v>40701</v>
      </c>
      <c r="Z304" s="96">
        <f t="shared" si="31"/>
        <v>6</v>
      </c>
      <c r="AA304" s="96">
        <f t="shared" si="32"/>
        <v>2011</v>
      </c>
      <c r="AB304" s="95">
        <f>IF(INPUT_Du_lieu_nhan_vien!AM305="","",INPUT_Du_lieu_nhan_vien!AM305)</f>
        <v>40794</v>
      </c>
      <c r="AC304" s="96">
        <f t="shared" si="33"/>
        <v>9</v>
      </c>
      <c r="AD304" s="96">
        <f t="shared" si="34"/>
        <v>2011</v>
      </c>
      <c r="AE304" s="96" t="str">
        <f>IF(INPUT_Du_lieu_nhan_vien!AJ305="","",INPUT_Du_lieu_nhan_vien!AJ305)</f>
        <v>Nghỉ việc</v>
      </c>
    </row>
    <row r="305" spans="1:31" ht="18.75" customHeight="1" x14ac:dyDescent="0.2">
      <c r="A305" s="91">
        <v>304</v>
      </c>
      <c r="B305" s="92">
        <f>INPUT_Du_lieu_nhan_vien!A306</f>
        <v>20282</v>
      </c>
      <c r="C305" s="93" t="str">
        <f>IF(INPUT_Du_lieu_nhan_vien!B306="","",INPUT_Du_lieu_nhan_vien!B306)</f>
        <v>Phạm Thị</v>
      </c>
      <c r="D305" s="93" t="str">
        <f>IF(INPUT_Du_lieu_nhan_vien!C306="","",INPUT_Du_lieu_nhan_vien!C306)</f>
        <v>Duyên</v>
      </c>
      <c r="E305" s="94" t="str">
        <f>IF(INPUT_Du_lieu_nhan_vien!D306="","",INPUT_Du_lieu_nhan_vien!D306)</f>
        <v>Nữ</v>
      </c>
      <c r="F305" s="95">
        <f>IF(INPUT_Du_lieu_nhan_vien!E306="","",INPUT_Du_lieu_nhan_vien!E306)</f>
        <v>31192</v>
      </c>
      <c r="G305" s="96">
        <f t="shared" si="28"/>
        <v>5</v>
      </c>
      <c r="H305" s="96">
        <f t="shared" si="29"/>
        <v>1985</v>
      </c>
      <c r="I305" s="96" t="str">
        <f>IF(INPUT_Du_lieu_nhan_vien!G306="","",INPUT_Du_lieu_nhan_vien!G306)</f>
        <v xml:space="preserve">Thanh Hóa </v>
      </c>
      <c r="J305" s="97" t="str">
        <f>IF(INPUT_Du_lieu_nhan_vien!H306="","",INPUT_Du_lieu_nhan_vien!H306)</f>
        <v>135199669</v>
      </c>
      <c r="K305" s="95">
        <f>IF(INPUT_Du_lieu_nhan_vien!I306="","",INPUT_Du_lieu_nhan_vien!I306)</f>
        <v>37645</v>
      </c>
      <c r="L305" s="96">
        <f t="shared" si="30"/>
        <v>1</v>
      </c>
      <c r="M305" s="96" t="str">
        <f>IF(INPUT_Du_lieu_nhan_vien!J306="","",INPUT_Du_lieu_nhan_vien!J306)</f>
        <v>Vĩnh Phúc</v>
      </c>
      <c r="N305" s="94" t="str">
        <f>IF(INPUT_Du_lieu_nhan_vien!O306="","",INPUT_Du_lieu_nhan_vien!O306)</f>
        <v>duyenpt@topica.edu.vn</v>
      </c>
      <c r="O305" s="96" t="str">
        <f>IF(INPUT_Du_lieu_nhan_vien!S306="","",INPUT_Du_lieu_nhan_vien!S306)</f>
        <v xml:space="preserve">Tổ 5, phường Hùng Vương, thị xã Phúc Yên, Vĩnh Phúc </v>
      </c>
      <c r="P305" s="94" t="str">
        <f>IF(INPUT_Du_lieu_nhan_vien!P306="","",INPUT_Du_lieu_nhan_vien!P306)</f>
        <v>0211872234</v>
      </c>
      <c r="Q305" s="97" t="str">
        <f>IF(INPUT_Du_lieu_nhan_vien!Q306="","",INPUT_Du_lieu_nhan_vien!Q306)</f>
        <v>0986 535 218</v>
      </c>
      <c r="R305" s="96" t="str">
        <f>IF(INPUT_Du_lieu_nhan_vien!U306="","",INPUT_Du_lieu_nhan_vien!U306)</f>
        <v/>
      </c>
      <c r="S305" s="96" t="str">
        <f>IF(INPUT_Du_lieu_nhan_vien!W306="","",INPUT_Du_lieu_nhan_vien!W306)</f>
        <v/>
      </c>
      <c r="T305" s="97" t="str">
        <f>IF(INPUT_Du_lieu_nhan_vien!L306="","",INPUT_Du_lieu_nhan_vien!L306)</f>
        <v xml:space="preserve">CĐ Du lịch Hà Nội </v>
      </c>
      <c r="U305" s="94" t="str">
        <f>IF(INPUT_Du_lieu_nhan_vien!K306="","",INPUT_Du_lieu_nhan_vien!K306)</f>
        <v>Cao đẳng</v>
      </c>
      <c r="V305" s="97" t="str">
        <f>IF(INPUT_Du_lieu_nhan_vien!M306="","",INPUT_Du_lieu_nhan_vien!M306)</f>
        <v>Quản trị kinh doanh</v>
      </c>
      <c r="Y305" s="95">
        <f>IF(INPUT_Du_lieu_nhan_vien!AH306="","",INPUT_Du_lieu_nhan_vien!AH306)</f>
        <v>40797</v>
      </c>
      <c r="Z305" s="96">
        <f t="shared" si="31"/>
        <v>9</v>
      </c>
      <c r="AA305" s="96">
        <f t="shared" si="32"/>
        <v>2011</v>
      </c>
      <c r="AB305" s="95" t="str">
        <f>IF(INPUT_Du_lieu_nhan_vien!AM306="","",INPUT_Du_lieu_nhan_vien!AM306)</f>
        <v/>
      </c>
      <c r="AC305" s="96" t="str">
        <f t="shared" si="33"/>
        <v/>
      </c>
      <c r="AD305" s="96" t="str">
        <f t="shared" si="34"/>
        <v/>
      </c>
      <c r="AE305" s="96" t="str">
        <f>IF(INPUT_Du_lieu_nhan_vien!AJ306="","",INPUT_Du_lieu_nhan_vien!AJ306)</f>
        <v>Chính thức</v>
      </c>
    </row>
    <row r="306" spans="1:31" ht="18.75" customHeight="1" x14ac:dyDescent="0.2">
      <c r="A306" s="91">
        <v>305</v>
      </c>
      <c r="B306" s="92">
        <f>INPUT_Du_lieu_nhan_vien!A307</f>
        <v>20283</v>
      </c>
      <c r="C306" s="93" t="str">
        <f>IF(INPUT_Du_lieu_nhan_vien!B307="","",INPUT_Du_lieu_nhan_vien!B307)</f>
        <v>Lê Thị Kim</v>
      </c>
      <c r="D306" s="93" t="str">
        <f>IF(INPUT_Du_lieu_nhan_vien!C307="","",INPUT_Du_lieu_nhan_vien!C307)</f>
        <v>Anh</v>
      </c>
      <c r="E306" s="94" t="str">
        <f>IF(INPUT_Du_lieu_nhan_vien!D307="","",INPUT_Du_lieu_nhan_vien!D307)</f>
        <v>Nữ</v>
      </c>
      <c r="F306" s="95">
        <f>IF(INPUT_Du_lieu_nhan_vien!E307="","",INPUT_Du_lieu_nhan_vien!E307)</f>
        <v>30312</v>
      </c>
      <c r="G306" s="96">
        <f t="shared" si="28"/>
        <v>12</v>
      </c>
      <c r="H306" s="96">
        <f t="shared" si="29"/>
        <v>1982</v>
      </c>
      <c r="I306" s="96" t="str">
        <f>IF(INPUT_Du_lieu_nhan_vien!G307="","",INPUT_Du_lieu_nhan_vien!G307)</f>
        <v xml:space="preserve">Hà Nội </v>
      </c>
      <c r="J306" s="97" t="str">
        <f>IF(INPUT_Du_lieu_nhan_vien!H307="","",INPUT_Du_lieu_nhan_vien!H307)</f>
        <v>012016309</v>
      </c>
      <c r="K306" s="95">
        <f>IF(INPUT_Du_lieu_nhan_vien!I307="","",INPUT_Du_lieu_nhan_vien!I307)</f>
        <v>39940</v>
      </c>
      <c r="L306" s="96">
        <f t="shared" si="30"/>
        <v>5</v>
      </c>
      <c r="M306" s="96" t="str">
        <f>IF(INPUT_Du_lieu_nhan_vien!J307="","",INPUT_Du_lieu_nhan_vien!J307)</f>
        <v>Hà Nội</v>
      </c>
      <c r="N306" s="94" t="str">
        <f>IF(INPUT_Du_lieu_nhan_vien!O307="","",INPUT_Du_lieu_nhan_vien!O307)</f>
        <v>anhltk@topica.edu.vn</v>
      </c>
      <c r="O306" s="96" t="str">
        <f>IF(INPUT_Du_lieu_nhan_vien!S307="","",INPUT_Du_lieu_nhan_vien!S307)</f>
        <v xml:space="preserve">Số 2, Ngõ 329, đường Cầu Giấy, Hà Nội </v>
      </c>
      <c r="P306" s="94" t="str">
        <f>IF(INPUT_Du_lieu_nhan_vien!P307="","",INPUT_Du_lieu_nhan_vien!P307)</f>
        <v>37846487</v>
      </c>
      <c r="Q306" s="97" t="str">
        <f>IF(INPUT_Du_lieu_nhan_vien!Q307="","",INPUT_Du_lieu_nhan_vien!Q307)</f>
        <v>0989066582</v>
      </c>
      <c r="R306" s="96" t="str">
        <f>IF(INPUT_Du_lieu_nhan_vien!U307="","",INPUT_Du_lieu_nhan_vien!U307)</f>
        <v/>
      </c>
      <c r="S306" s="96" t="str">
        <f>IF(INPUT_Du_lieu_nhan_vien!W307="","",INPUT_Du_lieu_nhan_vien!W307)</f>
        <v/>
      </c>
      <c r="T306" s="97" t="str">
        <f>IF(INPUT_Du_lieu_nhan_vien!L307="","",INPUT_Du_lieu_nhan_vien!L307)</f>
        <v xml:space="preserve">CĐ Sư phạm Hà Nội </v>
      </c>
      <c r="U306" s="94" t="str">
        <f>IF(INPUT_Du_lieu_nhan_vien!K307="","",INPUT_Du_lieu_nhan_vien!K307)</f>
        <v>Cao đẳng</v>
      </c>
      <c r="V306" s="97" t="str">
        <f>IF(INPUT_Du_lieu_nhan_vien!M307="","",INPUT_Du_lieu_nhan_vien!M307)</f>
        <v>Mỹ thuật</v>
      </c>
      <c r="Y306" s="95">
        <f>IF(INPUT_Du_lieu_nhan_vien!AH307="","",INPUT_Du_lieu_nhan_vien!AH307)</f>
        <v>40730</v>
      </c>
      <c r="Z306" s="96">
        <f t="shared" si="31"/>
        <v>7</v>
      </c>
      <c r="AA306" s="96">
        <f t="shared" si="32"/>
        <v>2011</v>
      </c>
      <c r="AB306" s="95">
        <f>IF(INPUT_Du_lieu_nhan_vien!AM307="","",INPUT_Du_lieu_nhan_vien!AM307)</f>
        <v>40877</v>
      </c>
      <c r="AC306" s="96">
        <f t="shared" si="33"/>
        <v>11</v>
      </c>
      <c r="AD306" s="96">
        <f t="shared" si="34"/>
        <v>2011</v>
      </c>
      <c r="AE306" s="96" t="str">
        <f>IF(INPUT_Du_lieu_nhan_vien!AJ307="","",INPUT_Du_lieu_nhan_vien!AJ307)</f>
        <v>Nghỉ việc</v>
      </c>
    </row>
    <row r="307" spans="1:31" ht="18.75" customHeight="1" x14ac:dyDescent="0.2">
      <c r="A307" s="91">
        <v>306</v>
      </c>
      <c r="B307" s="92">
        <f>INPUT_Du_lieu_nhan_vien!A308</f>
        <v>20284</v>
      </c>
      <c r="C307" s="93" t="str">
        <f>IF(INPUT_Du_lieu_nhan_vien!B308="","",INPUT_Du_lieu_nhan_vien!B308)</f>
        <v>Nguyễn Thị</v>
      </c>
      <c r="D307" s="93" t="str">
        <f>IF(INPUT_Du_lieu_nhan_vien!C308="","",INPUT_Du_lieu_nhan_vien!C308)</f>
        <v>Xoan</v>
      </c>
      <c r="E307" s="94" t="str">
        <f>IF(INPUT_Du_lieu_nhan_vien!D308="","",INPUT_Du_lieu_nhan_vien!D308)</f>
        <v>Nữ</v>
      </c>
      <c r="F307" s="95">
        <f>IF(INPUT_Du_lieu_nhan_vien!E308="","",INPUT_Du_lieu_nhan_vien!E308)</f>
        <v>31783</v>
      </c>
      <c r="G307" s="96">
        <f t="shared" si="28"/>
        <v>1</v>
      </c>
      <c r="H307" s="96">
        <f t="shared" si="29"/>
        <v>1987</v>
      </c>
      <c r="I307" s="96" t="str">
        <f>IF(INPUT_Du_lieu_nhan_vien!G308="","",INPUT_Du_lieu_nhan_vien!G308)</f>
        <v xml:space="preserve">Hải Dương </v>
      </c>
      <c r="J307" s="97" t="str">
        <f>IF(INPUT_Du_lieu_nhan_vien!H308="","",INPUT_Du_lieu_nhan_vien!H308)</f>
        <v/>
      </c>
      <c r="K307" s="95" t="str">
        <f>IF(INPUT_Du_lieu_nhan_vien!I308="","",INPUT_Du_lieu_nhan_vien!I308)</f>
        <v/>
      </c>
      <c r="L307" s="96" t="str">
        <f t="shared" si="30"/>
        <v/>
      </c>
      <c r="M307" s="96" t="str">
        <f>IF(INPUT_Du_lieu_nhan_vien!J308="","",INPUT_Du_lieu_nhan_vien!J308)</f>
        <v/>
      </c>
      <c r="N307" s="94" t="str">
        <f>IF(INPUT_Du_lieu_nhan_vien!O308="","",INPUT_Du_lieu_nhan_vien!O308)</f>
        <v>xoannt@topica.edu.vn</v>
      </c>
      <c r="O307" s="96" t="str">
        <f>IF(INPUT_Du_lieu_nhan_vien!S308="","",INPUT_Du_lieu_nhan_vien!S308)</f>
        <v xml:space="preserve"> </v>
      </c>
      <c r="P307" s="94" t="str">
        <f>IF(INPUT_Du_lieu_nhan_vien!P308="","",INPUT_Du_lieu_nhan_vien!P308)</f>
        <v/>
      </c>
      <c r="Q307" s="97" t="str">
        <f>IF(INPUT_Du_lieu_nhan_vien!Q308="","",INPUT_Du_lieu_nhan_vien!Q308)</f>
        <v/>
      </c>
      <c r="R307" s="96" t="str">
        <f>IF(INPUT_Du_lieu_nhan_vien!U308="","",INPUT_Du_lieu_nhan_vien!U308)</f>
        <v/>
      </c>
      <c r="S307" s="96" t="str">
        <f>IF(INPUT_Du_lieu_nhan_vien!W308="","",INPUT_Du_lieu_nhan_vien!W308)</f>
        <v/>
      </c>
      <c r="T307" s="97" t="str">
        <f>IF(INPUT_Du_lieu_nhan_vien!L308="","",INPUT_Du_lieu_nhan_vien!L308)</f>
        <v/>
      </c>
      <c r="U307" s="94" t="str">
        <f>IF(INPUT_Du_lieu_nhan_vien!K308="","",INPUT_Du_lieu_nhan_vien!K308)</f>
        <v>Đại học</v>
      </c>
      <c r="V307" s="97" t="str">
        <f>IF(INPUT_Du_lieu_nhan_vien!M308="","",INPUT_Du_lieu_nhan_vien!M308)</f>
        <v/>
      </c>
      <c r="Y307" s="95">
        <f>IF(INPUT_Du_lieu_nhan_vien!AH308="","",INPUT_Du_lieu_nhan_vien!AH308)</f>
        <v>40731</v>
      </c>
      <c r="Z307" s="96">
        <f t="shared" si="31"/>
        <v>7</v>
      </c>
      <c r="AA307" s="96">
        <f t="shared" si="32"/>
        <v>2011</v>
      </c>
      <c r="AB307" s="95">
        <f>IF(INPUT_Du_lieu_nhan_vien!AM308="","",INPUT_Du_lieu_nhan_vien!AM308)</f>
        <v>40822</v>
      </c>
      <c r="AC307" s="96">
        <f t="shared" si="33"/>
        <v>10</v>
      </c>
      <c r="AD307" s="96">
        <f t="shared" si="34"/>
        <v>2011</v>
      </c>
      <c r="AE307" s="96" t="str">
        <f>IF(INPUT_Du_lieu_nhan_vien!AJ308="","",INPUT_Du_lieu_nhan_vien!AJ308)</f>
        <v>Nghỉ việc</v>
      </c>
    </row>
    <row r="308" spans="1:31" ht="18.75" customHeight="1" x14ac:dyDescent="0.2">
      <c r="A308" s="91">
        <v>307</v>
      </c>
      <c r="B308" s="92">
        <f>INPUT_Du_lieu_nhan_vien!A309</f>
        <v>20285</v>
      </c>
      <c r="C308" s="93" t="str">
        <f>IF(INPUT_Du_lieu_nhan_vien!B309="","",INPUT_Du_lieu_nhan_vien!B309)</f>
        <v>Lê Thị</v>
      </c>
      <c r="D308" s="93" t="str">
        <f>IF(INPUT_Du_lieu_nhan_vien!C309="","",INPUT_Du_lieu_nhan_vien!C309)</f>
        <v>Thủy</v>
      </c>
      <c r="E308" s="94" t="str">
        <f>IF(INPUT_Du_lieu_nhan_vien!D309="","",INPUT_Du_lieu_nhan_vien!D309)</f>
        <v>Nữ</v>
      </c>
      <c r="F308" s="95">
        <f>IF(INPUT_Du_lieu_nhan_vien!E309="","",INPUT_Du_lieu_nhan_vien!E309)</f>
        <v>31262</v>
      </c>
      <c r="G308" s="96">
        <f t="shared" si="28"/>
        <v>8</v>
      </c>
      <c r="H308" s="96">
        <f t="shared" si="29"/>
        <v>1985</v>
      </c>
      <c r="I308" s="96" t="str">
        <f>IF(INPUT_Du_lieu_nhan_vien!G309="","",INPUT_Du_lieu_nhan_vien!G309)</f>
        <v>Thanh Hóa</v>
      </c>
      <c r="J308" s="97" t="str">
        <f>IF(INPUT_Du_lieu_nhan_vien!H309="","",INPUT_Du_lieu_nhan_vien!H309)</f>
        <v>186354077</v>
      </c>
      <c r="K308" s="95">
        <f>IF(INPUT_Du_lieu_nhan_vien!I309="","",INPUT_Du_lieu_nhan_vien!I309)</f>
        <v>37979</v>
      </c>
      <c r="L308" s="96">
        <f t="shared" si="30"/>
        <v>12</v>
      </c>
      <c r="M308" s="96" t="str">
        <f>IF(INPUT_Du_lieu_nhan_vien!J309="","",INPUT_Du_lieu_nhan_vien!J309)</f>
        <v>Nghệ An</v>
      </c>
      <c r="N308" s="94" t="str">
        <f>IF(INPUT_Du_lieu_nhan_vien!O309="","",INPUT_Du_lieu_nhan_vien!O309)</f>
        <v>thuylt2@topica.edu.vn</v>
      </c>
      <c r="O308" s="96" t="str">
        <f>IF(INPUT_Du_lieu_nhan_vien!S309="","",INPUT_Du_lieu_nhan_vien!S309)</f>
        <v>Thị trấn Cầu Giát, Quỳnh Lưu, Nghệ An</v>
      </c>
      <c r="P308" s="94" t="str">
        <f>IF(INPUT_Du_lieu_nhan_vien!P309="","",INPUT_Du_lieu_nhan_vien!P309)</f>
        <v/>
      </c>
      <c r="Q308" s="97" t="str">
        <f>IF(INPUT_Du_lieu_nhan_vien!Q309="","",INPUT_Du_lieu_nhan_vien!Q309)</f>
        <v>0904097103</v>
      </c>
      <c r="R308" s="96">
        <f>IF(INPUT_Du_lieu_nhan_vien!U309="","",INPUT_Du_lieu_nhan_vien!U309)</f>
        <v>0</v>
      </c>
      <c r="S308" s="96" t="str">
        <f>IF(INPUT_Du_lieu_nhan_vien!W309="","",INPUT_Du_lieu_nhan_vien!W309)</f>
        <v>0904097103</v>
      </c>
      <c r="T308" s="97" t="str">
        <f>IF(INPUT_Du_lieu_nhan_vien!L309="","",INPUT_Du_lieu_nhan_vien!L309)</f>
        <v>ĐH Hà Nội</v>
      </c>
      <c r="U308" s="94" t="str">
        <f>IF(INPUT_Du_lieu_nhan_vien!K309="","",INPUT_Du_lieu_nhan_vien!K309)</f>
        <v>ĐH</v>
      </c>
      <c r="V308" s="97" t="str">
        <f>IF(INPUT_Du_lieu_nhan_vien!M309="","",INPUT_Du_lieu_nhan_vien!M309)</f>
        <v>Tiếng Anh</v>
      </c>
      <c r="Y308" s="95">
        <f>IF(INPUT_Du_lieu_nhan_vien!AH309="","",INPUT_Du_lieu_nhan_vien!AH309)</f>
        <v>40803</v>
      </c>
      <c r="Z308" s="96">
        <f t="shared" si="31"/>
        <v>9</v>
      </c>
      <c r="AA308" s="96">
        <f t="shared" si="32"/>
        <v>2011</v>
      </c>
      <c r="AB308" s="95" t="str">
        <f>IF(INPUT_Du_lieu_nhan_vien!AM309="","",INPUT_Du_lieu_nhan_vien!AM309)</f>
        <v/>
      </c>
      <c r="AC308" s="96" t="str">
        <f t="shared" si="33"/>
        <v/>
      </c>
      <c r="AD308" s="96" t="str">
        <f t="shared" si="34"/>
        <v/>
      </c>
      <c r="AE308" s="96" t="str">
        <f>IF(INPUT_Du_lieu_nhan_vien!AJ309="","",INPUT_Du_lieu_nhan_vien!AJ309)</f>
        <v>Nghỉ việc</v>
      </c>
    </row>
    <row r="309" spans="1:31" ht="18.75" customHeight="1" x14ac:dyDescent="0.2">
      <c r="A309" s="91">
        <v>308</v>
      </c>
      <c r="B309" s="92">
        <f>INPUT_Du_lieu_nhan_vien!A310</f>
        <v>20286</v>
      </c>
      <c r="C309" s="93" t="str">
        <f>IF(INPUT_Du_lieu_nhan_vien!B310="","",INPUT_Du_lieu_nhan_vien!B310)</f>
        <v>Võ Anh</v>
      </c>
      <c r="D309" s="93" t="str">
        <f>IF(INPUT_Du_lieu_nhan_vien!C310="","",INPUT_Du_lieu_nhan_vien!C310)</f>
        <v>Tú</v>
      </c>
      <c r="E309" s="94" t="str">
        <f>IF(INPUT_Du_lieu_nhan_vien!D310="","",INPUT_Du_lieu_nhan_vien!D310)</f>
        <v>Nữ</v>
      </c>
      <c r="F309" s="95">
        <f>IF(INPUT_Du_lieu_nhan_vien!E310="","",INPUT_Du_lieu_nhan_vien!E310)</f>
        <v>32070</v>
      </c>
      <c r="G309" s="96">
        <f t="shared" si="28"/>
        <v>10</v>
      </c>
      <c r="H309" s="96">
        <f t="shared" si="29"/>
        <v>1987</v>
      </c>
      <c r="I309" s="96" t="str">
        <f>IF(INPUT_Du_lieu_nhan_vien!G310="","",INPUT_Du_lieu_nhan_vien!G310)</f>
        <v xml:space="preserve">Bình Thuận </v>
      </c>
      <c r="J309" s="97" t="str">
        <f>IF(INPUT_Du_lieu_nhan_vien!H310="","",INPUT_Du_lieu_nhan_vien!H310)</f>
        <v>261004493</v>
      </c>
      <c r="K309" s="95">
        <f>IF(INPUT_Du_lieu_nhan_vien!I310="","",INPUT_Du_lieu_nhan_vien!I310)</f>
        <v>37357</v>
      </c>
      <c r="L309" s="96">
        <f t="shared" si="30"/>
        <v>4</v>
      </c>
      <c r="M309" s="96" t="str">
        <f>IF(INPUT_Du_lieu_nhan_vien!J310="","",INPUT_Du_lieu_nhan_vien!J310)</f>
        <v>Bình Thuận</v>
      </c>
      <c r="N309" s="94" t="str">
        <f>IF(INPUT_Du_lieu_nhan_vien!O310="","",INPUT_Du_lieu_nhan_vien!O310)</f>
        <v>tuva@topica.edu.vn</v>
      </c>
      <c r="O309" s="96" t="str">
        <f>IF(INPUT_Du_lieu_nhan_vien!S310="","",INPUT_Du_lieu_nhan_vien!S310)</f>
        <v xml:space="preserve">Tân Nghĩa - Hàm Tân - Bình Thuận </v>
      </c>
      <c r="P309" s="94" t="str">
        <f>IF(INPUT_Du_lieu_nhan_vien!P310="","",INPUT_Du_lieu_nhan_vien!P310)</f>
        <v/>
      </c>
      <c r="Q309" s="97" t="str">
        <f>IF(INPUT_Du_lieu_nhan_vien!Q310="","",INPUT_Du_lieu_nhan_vien!Q310)</f>
        <v>0902 787 987</v>
      </c>
      <c r="R309" s="96" t="str">
        <f>IF(INPUT_Du_lieu_nhan_vien!U310="","",INPUT_Du_lieu_nhan_vien!U310)</f>
        <v/>
      </c>
      <c r="S309" s="96" t="str">
        <f>IF(INPUT_Du_lieu_nhan_vien!W310="","",INPUT_Du_lieu_nhan_vien!W310)</f>
        <v/>
      </c>
      <c r="T309" s="97" t="str">
        <f>IF(INPUT_Du_lieu_nhan_vien!L310="","",INPUT_Du_lieu_nhan_vien!L310)</f>
        <v>ĐH Khoa học Xã hội và Nhân văn – ĐH Quốc gia Hà Nội</v>
      </c>
      <c r="U309" s="94" t="str">
        <f>IF(INPUT_Du_lieu_nhan_vien!K310="","",INPUT_Du_lieu_nhan_vien!K310)</f>
        <v>Đại học</v>
      </c>
      <c r="V309" s="97" t="str">
        <f>IF(INPUT_Du_lieu_nhan_vien!M310="","",INPUT_Du_lieu_nhan_vien!M310)</f>
        <v>Giáo dục</v>
      </c>
      <c r="Y309" s="95">
        <f>IF(INPUT_Du_lieu_nhan_vien!AH310="","",INPUT_Du_lieu_nhan_vien!AH310)</f>
        <v>40804</v>
      </c>
      <c r="Z309" s="96">
        <f t="shared" si="31"/>
        <v>9</v>
      </c>
      <c r="AA309" s="96">
        <f t="shared" si="32"/>
        <v>2011</v>
      </c>
      <c r="AB309" s="95" t="str">
        <f>IF(INPUT_Du_lieu_nhan_vien!AM310="","",INPUT_Du_lieu_nhan_vien!AM310)</f>
        <v/>
      </c>
      <c r="AC309" s="96" t="str">
        <f t="shared" si="33"/>
        <v/>
      </c>
      <c r="AD309" s="96" t="str">
        <f t="shared" si="34"/>
        <v/>
      </c>
      <c r="AE309" s="96" t="str">
        <f>IF(INPUT_Du_lieu_nhan_vien!AJ310="","",INPUT_Du_lieu_nhan_vien!AJ310)</f>
        <v>Chính thức</v>
      </c>
    </row>
    <row r="310" spans="1:31" ht="18.75" customHeight="1" x14ac:dyDescent="0.2">
      <c r="A310" s="91">
        <v>309</v>
      </c>
      <c r="B310" s="92">
        <f>INPUT_Du_lieu_nhan_vien!A311</f>
        <v>20287</v>
      </c>
      <c r="C310" s="93" t="str">
        <f>IF(INPUT_Du_lieu_nhan_vien!B311="","",INPUT_Du_lieu_nhan_vien!B311)</f>
        <v>Nguyễn Thị Thu</v>
      </c>
      <c r="D310" s="93" t="str">
        <f>IF(INPUT_Du_lieu_nhan_vien!C311="","",INPUT_Du_lieu_nhan_vien!C311)</f>
        <v>Hà</v>
      </c>
      <c r="E310" s="94" t="str">
        <f>IF(INPUT_Du_lieu_nhan_vien!D311="","",INPUT_Du_lieu_nhan_vien!D311)</f>
        <v>Nữ</v>
      </c>
      <c r="F310" s="95">
        <f>IF(INPUT_Du_lieu_nhan_vien!E311="","",INPUT_Du_lieu_nhan_vien!E311)</f>
        <v>32215</v>
      </c>
      <c r="G310" s="96">
        <f t="shared" si="28"/>
        <v>3</v>
      </c>
      <c r="H310" s="96">
        <f t="shared" si="29"/>
        <v>1988</v>
      </c>
      <c r="I310" s="96" t="str">
        <f>IF(INPUT_Du_lieu_nhan_vien!G311="","",INPUT_Du_lieu_nhan_vien!G311)</f>
        <v xml:space="preserve">Hà Nội </v>
      </c>
      <c r="J310" s="97" t="str">
        <f>IF(INPUT_Du_lieu_nhan_vien!H311="","",INPUT_Du_lieu_nhan_vien!H311)</f>
        <v>012502036</v>
      </c>
      <c r="K310" s="95">
        <f>IF(INPUT_Du_lieu_nhan_vien!I311="","",INPUT_Du_lieu_nhan_vien!I311)</f>
        <v>37329</v>
      </c>
      <c r="L310" s="96">
        <f t="shared" si="30"/>
        <v>3</v>
      </c>
      <c r="M310" s="96" t="str">
        <f>IF(INPUT_Du_lieu_nhan_vien!J311="","",INPUT_Du_lieu_nhan_vien!J311)</f>
        <v>Hà Nội</v>
      </c>
      <c r="N310" s="94" t="str">
        <f>IF(INPUT_Du_lieu_nhan_vien!O311="","",INPUT_Du_lieu_nhan_vien!O311)</f>
        <v>hantt4@topica.edu.vn</v>
      </c>
      <c r="O310" s="96" t="str">
        <f>IF(INPUT_Du_lieu_nhan_vien!S311="","",INPUT_Du_lieu_nhan_vien!S311)</f>
        <v xml:space="preserve">Tổ 2, cụm 1, phường Tứ  Liên, Tây Hồ, Hà Nội </v>
      </c>
      <c r="P310" s="94" t="str">
        <f>IF(INPUT_Du_lieu_nhan_vien!P311="","",INPUT_Du_lieu_nhan_vien!P311)</f>
        <v>37190951</v>
      </c>
      <c r="Q310" s="97" t="str">
        <f>IF(INPUT_Du_lieu_nhan_vien!Q311="","",INPUT_Du_lieu_nhan_vien!Q311)</f>
        <v>0975830980</v>
      </c>
      <c r="R310" s="96" t="str">
        <f>IF(INPUT_Du_lieu_nhan_vien!U311="","",INPUT_Du_lieu_nhan_vien!U311)</f>
        <v/>
      </c>
      <c r="S310" s="96" t="str">
        <f>IF(INPUT_Du_lieu_nhan_vien!W311="","",INPUT_Du_lieu_nhan_vien!W311)</f>
        <v/>
      </c>
      <c r="T310" s="97" t="str">
        <f>IF(INPUT_Du_lieu_nhan_vien!L311="","",INPUT_Du_lieu_nhan_vien!L311)</f>
        <v>Viện ĐH Mở Hà Nội</v>
      </c>
      <c r="U310" s="94" t="str">
        <f>IF(INPUT_Du_lieu_nhan_vien!K311="","",INPUT_Du_lieu_nhan_vien!K311)</f>
        <v>Đại học</v>
      </c>
      <c r="V310" s="97" t="str">
        <f>IF(INPUT_Du_lieu_nhan_vien!M311="","",INPUT_Du_lieu_nhan_vien!M311)</f>
        <v>Công nghệ Sinh học</v>
      </c>
      <c r="Y310" s="95">
        <f>IF(INPUT_Du_lieu_nhan_vien!AH311="","",INPUT_Du_lieu_nhan_vien!AH311)</f>
        <v>40742</v>
      </c>
      <c r="Z310" s="96">
        <f t="shared" si="31"/>
        <v>7</v>
      </c>
      <c r="AA310" s="96">
        <f t="shared" si="32"/>
        <v>2011</v>
      </c>
      <c r="AB310" s="95">
        <f>IF(INPUT_Du_lieu_nhan_vien!AM311="","",INPUT_Du_lieu_nhan_vien!AM311)</f>
        <v>40912</v>
      </c>
      <c r="AC310" s="96">
        <f t="shared" si="33"/>
        <v>1</v>
      </c>
      <c r="AD310" s="96">
        <f t="shared" si="34"/>
        <v>2012</v>
      </c>
      <c r="AE310" s="96" t="str">
        <f>IF(INPUT_Du_lieu_nhan_vien!AJ311="","",INPUT_Du_lieu_nhan_vien!AJ311)</f>
        <v>Nghỉ việc</v>
      </c>
    </row>
    <row r="311" spans="1:31" ht="18.75" customHeight="1" x14ac:dyDescent="0.2">
      <c r="A311" s="91">
        <v>310</v>
      </c>
      <c r="B311" s="92">
        <f>INPUT_Du_lieu_nhan_vien!A312</f>
        <v>20288</v>
      </c>
      <c r="C311" s="93" t="str">
        <f>IF(INPUT_Du_lieu_nhan_vien!B312="","",INPUT_Du_lieu_nhan_vien!B312)</f>
        <v>Vũ Hương</v>
      </c>
      <c r="D311" s="93" t="str">
        <f>IF(INPUT_Du_lieu_nhan_vien!C312="","",INPUT_Du_lieu_nhan_vien!C312)</f>
        <v>Giang</v>
      </c>
      <c r="E311" s="94" t="str">
        <f>IF(INPUT_Du_lieu_nhan_vien!D312="","",INPUT_Du_lieu_nhan_vien!D312)</f>
        <v>Nữ</v>
      </c>
      <c r="F311" s="95">
        <f>IF(INPUT_Du_lieu_nhan_vien!E312="","",INPUT_Du_lieu_nhan_vien!E312)</f>
        <v>32397</v>
      </c>
      <c r="G311" s="96">
        <f t="shared" si="28"/>
        <v>9</v>
      </c>
      <c r="H311" s="96">
        <f t="shared" si="29"/>
        <v>1988</v>
      </c>
      <c r="I311" s="96" t="str">
        <f>IF(INPUT_Du_lieu_nhan_vien!G312="","",INPUT_Du_lieu_nhan_vien!G312)</f>
        <v xml:space="preserve">Thanh Hóa </v>
      </c>
      <c r="J311" s="97" t="str">
        <f>IF(INPUT_Du_lieu_nhan_vien!H312="","",INPUT_Du_lieu_nhan_vien!H312)</f>
        <v>173341007</v>
      </c>
      <c r="K311" s="95" t="str">
        <f>IF(INPUT_Du_lieu_nhan_vien!I312="","",INPUT_Du_lieu_nhan_vien!I312)</f>
        <v/>
      </c>
      <c r="L311" s="96" t="str">
        <f t="shared" si="30"/>
        <v/>
      </c>
      <c r="M311" s="96" t="str">
        <f>IF(INPUT_Du_lieu_nhan_vien!J312="","",INPUT_Du_lieu_nhan_vien!J312)</f>
        <v>Thanh Hóa</v>
      </c>
      <c r="N311" s="94" t="str">
        <f>IF(INPUT_Du_lieu_nhan_vien!O312="","",INPUT_Du_lieu_nhan_vien!O312)</f>
        <v>giangvh@topica.edu.vn</v>
      </c>
      <c r="O311" s="96" t="str">
        <f>IF(INPUT_Du_lieu_nhan_vien!S312="","",INPUT_Du_lieu_nhan_vien!S312)</f>
        <v xml:space="preserve"> </v>
      </c>
      <c r="P311" s="94" t="str">
        <f>IF(INPUT_Du_lieu_nhan_vien!P312="","",INPUT_Du_lieu_nhan_vien!P312)</f>
        <v/>
      </c>
      <c r="Q311" s="97" t="str">
        <f>IF(INPUT_Du_lieu_nhan_vien!Q312="","",INPUT_Du_lieu_nhan_vien!Q312)</f>
        <v>0987426266</v>
      </c>
      <c r="R311" s="96" t="str">
        <f>IF(INPUT_Du_lieu_nhan_vien!U312="","",INPUT_Du_lieu_nhan_vien!U312)</f>
        <v/>
      </c>
      <c r="S311" s="96" t="str">
        <f>IF(INPUT_Du_lieu_nhan_vien!W312="","",INPUT_Du_lieu_nhan_vien!W312)</f>
        <v/>
      </c>
      <c r="T311" s="97" t="str">
        <f>IF(INPUT_Du_lieu_nhan_vien!L312="","",INPUT_Du_lieu_nhan_vien!L312)</f>
        <v>ĐH Hà Nội</v>
      </c>
      <c r="U311" s="94" t="str">
        <f>IF(INPUT_Du_lieu_nhan_vien!K312="","",INPUT_Du_lieu_nhan_vien!K312)</f>
        <v>Đại học</v>
      </c>
      <c r="V311" s="97" t="str">
        <f>IF(INPUT_Du_lieu_nhan_vien!M312="","",INPUT_Du_lieu_nhan_vien!M312)</f>
        <v/>
      </c>
      <c r="Y311" s="95">
        <f>IF(INPUT_Du_lieu_nhan_vien!AH312="","",INPUT_Du_lieu_nhan_vien!AH312)</f>
        <v>40803</v>
      </c>
      <c r="Z311" s="96">
        <f t="shared" si="31"/>
        <v>9</v>
      </c>
      <c r="AA311" s="96">
        <f t="shared" si="32"/>
        <v>2011</v>
      </c>
      <c r="AB311" s="95">
        <f>IF(INPUT_Du_lieu_nhan_vien!AM312="","",INPUT_Du_lieu_nhan_vien!AM312)</f>
        <v>41030</v>
      </c>
      <c r="AC311" s="96">
        <f t="shared" si="33"/>
        <v>5</v>
      </c>
      <c r="AD311" s="96">
        <f t="shared" si="34"/>
        <v>2012</v>
      </c>
      <c r="AE311" s="96" t="str">
        <f>IF(INPUT_Du_lieu_nhan_vien!AJ312="","",INPUT_Du_lieu_nhan_vien!AJ312)</f>
        <v>Nghỉ việc</v>
      </c>
    </row>
    <row r="312" spans="1:31" ht="18.75" customHeight="1" x14ac:dyDescent="0.2">
      <c r="A312" s="91">
        <v>311</v>
      </c>
      <c r="B312" s="92">
        <f>INPUT_Du_lieu_nhan_vien!A313</f>
        <v>20289</v>
      </c>
      <c r="C312" s="93" t="str">
        <f>IF(INPUT_Du_lieu_nhan_vien!B313="","",INPUT_Du_lieu_nhan_vien!B313)</f>
        <v>Nguyễn Minh</v>
      </c>
      <c r="D312" s="93" t="str">
        <f>IF(INPUT_Du_lieu_nhan_vien!C313="","",INPUT_Du_lieu_nhan_vien!C313)</f>
        <v>Tuấn</v>
      </c>
      <c r="E312" s="94" t="str">
        <f>IF(INPUT_Du_lieu_nhan_vien!D313="","",INPUT_Du_lieu_nhan_vien!D313)</f>
        <v>Nam</v>
      </c>
      <c r="F312" s="95">
        <f>IF(INPUT_Du_lieu_nhan_vien!E313="","",INPUT_Du_lieu_nhan_vien!E313)</f>
        <v>30621</v>
      </c>
      <c r="G312" s="96">
        <f t="shared" si="28"/>
        <v>11</v>
      </c>
      <c r="H312" s="96">
        <f t="shared" si="29"/>
        <v>1983</v>
      </c>
      <c r="I312" s="96" t="str">
        <f>IF(INPUT_Du_lieu_nhan_vien!G313="","",INPUT_Du_lieu_nhan_vien!G313)</f>
        <v>Hà Nội</v>
      </c>
      <c r="J312" s="97" t="str">
        <f>IF(INPUT_Du_lieu_nhan_vien!H313="","",INPUT_Du_lieu_nhan_vien!H313)</f>
        <v>111773428</v>
      </c>
      <c r="K312" s="95">
        <f>IF(INPUT_Du_lieu_nhan_vien!I313="","",INPUT_Du_lieu_nhan_vien!I313)</f>
        <v>39440</v>
      </c>
      <c r="L312" s="96">
        <f t="shared" si="30"/>
        <v>12</v>
      </c>
      <c r="M312" s="96" t="str">
        <f>IF(INPUT_Du_lieu_nhan_vien!J313="","",INPUT_Du_lieu_nhan_vien!J313)</f>
        <v>Hà Tây</v>
      </c>
      <c r="N312" s="94" t="str">
        <f>IF(INPUT_Du_lieu_nhan_vien!O313="","",INPUT_Du_lieu_nhan_vien!O313)</f>
        <v>tuannm@topica.edu.vn</v>
      </c>
      <c r="O312" s="96" t="str">
        <f>IF(INPUT_Du_lieu_nhan_vien!S313="","",INPUT_Du_lieu_nhan_vien!S313)</f>
        <v>Thôn Đoàn Kết, Xã Cổ Đông, Sơn Tây, Hà Nội</v>
      </c>
      <c r="P312" s="94" t="str">
        <f>IF(INPUT_Du_lieu_nhan_vien!P313="","",INPUT_Du_lieu_nhan_vien!P313)</f>
        <v/>
      </c>
      <c r="Q312" s="97" t="str">
        <f>IF(INPUT_Du_lieu_nhan_vien!Q313="","",INPUT_Du_lieu_nhan_vien!Q313)</f>
        <v>0983566135</v>
      </c>
      <c r="R312" s="96" t="str">
        <f>IF(INPUT_Du_lieu_nhan_vien!U313="","",INPUT_Du_lieu_nhan_vien!U313)</f>
        <v>Bố:Nguyễn Nhật Thanh</v>
      </c>
      <c r="S312" s="96" t="str">
        <f>IF(INPUT_Du_lieu_nhan_vien!W313="","",INPUT_Du_lieu_nhan_vien!W313)</f>
        <v>0983288135</v>
      </c>
      <c r="T312" s="97" t="str">
        <f>IF(INPUT_Du_lieu_nhan_vien!L313="","",INPUT_Du_lieu_nhan_vien!L313)</f>
        <v>ĐH Thương Mại</v>
      </c>
      <c r="U312" s="94" t="str">
        <f>IF(INPUT_Du_lieu_nhan_vien!K313="","",INPUT_Du_lieu_nhan_vien!K313)</f>
        <v>ĐH</v>
      </c>
      <c r="V312" s="97" t="str">
        <f>IF(INPUT_Du_lieu_nhan_vien!M313="","",INPUT_Du_lieu_nhan_vien!M313)</f>
        <v>Quản trị DN Thương mại</v>
      </c>
      <c r="Y312" s="95">
        <f>IF(INPUT_Du_lieu_nhan_vien!AH313="","",INPUT_Du_lieu_nhan_vien!AH313)</f>
        <v>40791</v>
      </c>
      <c r="Z312" s="96">
        <f t="shared" si="31"/>
        <v>9</v>
      </c>
      <c r="AA312" s="96">
        <f t="shared" si="32"/>
        <v>2011</v>
      </c>
      <c r="AB312" s="95" t="str">
        <f>IF(INPUT_Du_lieu_nhan_vien!AM313="","",INPUT_Du_lieu_nhan_vien!AM313)</f>
        <v/>
      </c>
      <c r="AC312" s="96" t="str">
        <f t="shared" si="33"/>
        <v/>
      </c>
      <c r="AD312" s="96" t="str">
        <f t="shared" si="34"/>
        <v/>
      </c>
      <c r="AE312" s="96" t="str">
        <f>IF(INPUT_Du_lieu_nhan_vien!AJ313="","",INPUT_Du_lieu_nhan_vien!AJ313)</f>
        <v>Nghỉ việc</v>
      </c>
    </row>
    <row r="313" spans="1:31" ht="18.75" customHeight="1" x14ac:dyDescent="0.2">
      <c r="A313" s="91">
        <v>312</v>
      </c>
      <c r="B313" s="92">
        <f>INPUT_Du_lieu_nhan_vien!A314</f>
        <v>20290</v>
      </c>
      <c r="C313" s="93" t="str">
        <f>IF(INPUT_Du_lieu_nhan_vien!B314="","",INPUT_Du_lieu_nhan_vien!B314)</f>
        <v>Đào Thanh</v>
      </c>
      <c r="D313" s="93" t="str">
        <f>IF(INPUT_Du_lieu_nhan_vien!C314="","",INPUT_Du_lieu_nhan_vien!C314)</f>
        <v>Bình</v>
      </c>
      <c r="E313" s="94" t="str">
        <f>IF(INPUT_Du_lieu_nhan_vien!D314="","",INPUT_Du_lieu_nhan_vien!D314)</f>
        <v>Nam</v>
      </c>
      <c r="F313" s="95">
        <f>IF(INPUT_Du_lieu_nhan_vien!E314="","",INPUT_Du_lieu_nhan_vien!E314)</f>
        <v>28840</v>
      </c>
      <c r="G313" s="96">
        <f t="shared" si="28"/>
        <v>12</v>
      </c>
      <c r="H313" s="96">
        <f t="shared" si="29"/>
        <v>1978</v>
      </c>
      <c r="I313" s="96" t="str">
        <f>IF(INPUT_Du_lieu_nhan_vien!G314="","",INPUT_Du_lieu_nhan_vien!G314)</f>
        <v xml:space="preserve">Hưng Yên </v>
      </c>
      <c r="J313" s="97" t="str">
        <f>IF(INPUT_Du_lieu_nhan_vien!H314="","",INPUT_Du_lieu_nhan_vien!H314)</f>
        <v>013302332</v>
      </c>
      <c r="K313" s="95">
        <f>IF(INPUT_Du_lieu_nhan_vien!I314="","",INPUT_Du_lieu_nhan_vien!I314)</f>
        <v>40311</v>
      </c>
      <c r="L313" s="96">
        <f t="shared" si="30"/>
        <v>5</v>
      </c>
      <c r="M313" s="96" t="str">
        <f>IF(INPUT_Du_lieu_nhan_vien!J314="","",INPUT_Du_lieu_nhan_vien!J314)</f>
        <v>Hà Nội</v>
      </c>
      <c r="N313" s="94" t="str">
        <f>IF(INPUT_Du_lieu_nhan_vien!O314="","",INPUT_Du_lieu_nhan_vien!O314)</f>
        <v>binhdt2@topica.edu.vn</v>
      </c>
      <c r="O313" s="96" t="str">
        <f>IF(INPUT_Du_lieu_nhan_vien!S314="","",INPUT_Du_lieu_nhan_vien!S314)</f>
        <v xml:space="preserve">Số 16, ngách 34A/24, Trần Phú, Điện Biên, Ba Đình, Hà Nội </v>
      </c>
      <c r="P313" s="94" t="str">
        <f>IF(INPUT_Du_lieu_nhan_vien!P314="","",INPUT_Du_lieu_nhan_vien!P314)</f>
        <v>66625492</v>
      </c>
      <c r="Q313" s="97" t="str">
        <f>IF(INPUT_Du_lieu_nhan_vien!Q314="","",INPUT_Du_lieu_nhan_vien!Q314)</f>
        <v>0942 248 839</v>
      </c>
      <c r="R313" s="96" t="str">
        <f>IF(INPUT_Du_lieu_nhan_vien!U314="","",INPUT_Du_lieu_nhan_vien!U314)</f>
        <v/>
      </c>
      <c r="S313" s="96" t="str">
        <f>IF(INPUT_Du_lieu_nhan_vien!W314="","",INPUT_Du_lieu_nhan_vien!W314)</f>
        <v/>
      </c>
      <c r="T313" s="97" t="str">
        <f>IF(INPUT_Du_lieu_nhan_vien!L314="","",INPUT_Du_lieu_nhan_vien!L314)</f>
        <v>ĐH Tổng hợp Quản lý Quốc Gia -  LB Nga</v>
      </c>
      <c r="U313" s="94" t="str">
        <f>IF(INPUT_Du_lieu_nhan_vien!K314="","",INPUT_Du_lieu_nhan_vien!K314)</f>
        <v>Tiến sĩ</v>
      </c>
      <c r="V313" s="97" t="str">
        <f>IF(INPUT_Du_lieu_nhan_vien!M314="","",INPUT_Du_lieu_nhan_vien!M314)</f>
        <v>Quản lý tài chính</v>
      </c>
      <c r="Y313" s="95">
        <f>IF(INPUT_Du_lieu_nhan_vien!AH314="","",INPUT_Du_lieu_nhan_vien!AH314)</f>
        <v>40730</v>
      </c>
      <c r="Z313" s="96">
        <f t="shared" si="31"/>
        <v>7</v>
      </c>
      <c r="AA313" s="96">
        <f t="shared" si="32"/>
        <v>2011</v>
      </c>
      <c r="AB313" s="95">
        <f>IF(INPUT_Du_lieu_nhan_vien!AM314="","",INPUT_Du_lieu_nhan_vien!AM314)</f>
        <v>41334</v>
      </c>
      <c r="AC313" s="96">
        <f t="shared" si="33"/>
        <v>3</v>
      </c>
      <c r="AD313" s="96">
        <f t="shared" si="34"/>
        <v>2013</v>
      </c>
      <c r="AE313" s="96" t="str">
        <f>IF(INPUT_Du_lieu_nhan_vien!AJ314="","",INPUT_Du_lieu_nhan_vien!AJ314)</f>
        <v>Nghỉ việc</v>
      </c>
    </row>
    <row r="314" spans="1:31" ht="18.75" customHeight="1" x14ac:dyDescent="0.2">
      <c r="A314" s="91">
        <v>313</v>
      </c>
      <c r="B314" s="92">
        <f>INPUT_Du_lieu_nhan_vien!A315</f>
        <v>20291</v>
      </c>
      <c r="C314" s="93" t="str">
        <f>IF(INPUT_Du_lieu_nhan_vien!B315="","",INPUT_Du_lieu_nhan_vien!B315)</f>
        <v>Phạm Thị Hồng</v>
      </c>
      <c r="D314" s="93" t="str">
        <f>IF(INPUT_Du_lieu_nhan_vien!C315="","",INPUT_Du_lieu_nhan_vien!C315)</f>
        <v>Thắm</v>
      </c>
      <c r="E314" s="94" t="str">
        <f>IF(INPUT_Du_lieu_nhan_vien!D315="","",INPUT_Du_lieu_nhan_vien!D315)</f>
        <v>Nữ</v>
      </c>
      <c r="F314" s="95">
        <f>IF(INPUT_Du_lieu_nhan_vien!E315="","",INPUT_Du_lieu_nhan_vien!E315)</f>
        <v>32622</v>
      </c>
      <c r="G314" s="96">
        <f t="shared" si="28"/>
        <v>4</v>
      </c>
      <c r="H314" s="96">
        <f t="shared" si="29"/>
        <v>1989</v>
      </c>
      <c r="I314" s="96" t="str">
        <f>IF(INPUT_Du_lieu_nhan_vien!G315="","",INPUT_Du_lieu_nhan_vien!G315)</f>
        <v xml:space="preserve">Hà Tĩnh </v>
      </c>
      <c r="J314" s="97" t="str">
        <f>IF(INPUT_Du_lieu_nhan_vien!H315="","",INPUT_Du_lieu_nhan_vien!H315)</f>
        <v>183648178</v>
      </c>
      <c r="K314" s="95">
        <f>IF(INPUT_Du_lieu_nhan_vien!I315="","",INPUT_Du_lieu_nhan_vien!I315)</f>
        <v>38539</v>
      </c>
      <c r="L314" s="96">
        <f t="shared" si="30"/>
        <v>7</v>
      </c>
      <c r="M314" s="96" t="str">
        <f>IF(INPUT_Du_lieu_nhan_vien!J315="","",INPUT_Du_lieu_nhan_vien!J315)</f>
        <v>Hà Tĩnh</v>
      </c>
      <c r="N314" s="94" t="str">
        <f>IF(INPUT_Du_lieu_nhan_vien!O315="","",INPUT_Du_lieu_nhan_vien!O315)</f>
        <v>thampth@topica.edu.vn</v>
      </c>
      <c r="O314" s="96" t="str">
        <f>IF(INPUT_Du_lieu_nhan_vien!S315="","",INPUT_Du_lieu_nhan_vien!S315)</f>
        <v xml:space="preserve">Xã Long Sơn, Huyện Hương Sơn, Tỉnh Hà Tĩnh </v>
      </c>
      <c r="P314" s="94" t="str">
        <f>IF(INPUT_Du_lieu_nhan_vien!P315="","",INPUT_Du_lieu_nhan_vien!P315)</f>
        <v/>
      </c>
      <c r="Q314" s="97" t="str">
        <f>IF(INPUT_Du_lieu_nhan_vien!Q315="","",INPUT_Du_lieu_nhan_vien!Q315)</f>
        <v>01674544198</v>
      </c>
      <c r="R314" s="96" t="str">
        <f>IF(INPUT_Du_lieu_nhan_vien!U315="","",INPUT_Du_lieu_nhan_vien!U315)</f>
        <v/>
      </c>
      <c r="S314" s="96" t="str">
        <f>IF(INPUT_Du_lieu_nhan_vien!W315="","",INPUT_Du_lieu_nhan_vien!W315)</f>
        <v/>
      </c>
      <c r="T314" s="97" t="str">
        <f>IF(INPUT_Du_lieu_nhan_vien!L315="","",INPUT_Du_lieu_nhan_vien!L315)</f>
        <v>ĐH Lâm Nghiệp Việt Nam</v>
      </c>
      <c r="U314" s="94" t="str">
        <f>IF(INPUT_Du_lieu_nhan_vien!K315="","",INPUT_Du_lieu_nhan_vien!K315)</f>
        <v>Đại học</v>
      </c>
      <c r="V314" s="97" t="str">
        <f>IF(INPUT_Du_lieu_nhan_vien!M315="","",INPUT_Du_lieu_nhan_vien!M315)</f>
        <v>Kinh tế và quản trị kinh doanh</v>
      </c>
      <c r="Y314" s="95">
        <f>IF(INPUT_Du_lieu_nhan_vien!AH315="","",INPUT_Du_lieu_nhan_vien!AH315)</f>
        <v>40810</v>
      </c>
      <c r="Z314" s="96">
        <f t="shared" si="31"/>
        <v>9</v>
      </c>
      <c r="AA314" s="96">
        <f t="shared" si="32"/>
        <v>2011</v>
      </c>
      <c r="AB314" s="95">
        <f>IF(INPUT_Du_lieu_nhan_vien!AM315="","",INPUT_Du_lieu_nhan_vien!AM315)</f>
        <v>40763</v>
      </c>
      <c r="AC314" s="96">
        <f t="shared" si="33"/>
        <v>8</v>
      </c>
      <c r="AD314" s="96">
        <f t="shared" si="34"/>
        <v>2011</v>
      </c>
      <c r="AE314" s="96" t="str">
        <f>IF(INPUT_Du_lieu_nhan_vien!AJ315="","",INPUT_Du_lieu_nhan_vien!AJ315)</f>
        <v>Nghỉ việc</v>
      </c>
    </row>
    <row r="315" spans="1:31" ht="18.75" customHeight="1" x14ac:dyDescent="0.2">
      <c r="A315" s="91">
        <v>314</v>
      </c>
      <c r="B315" s="92">
        <f>INPUT_Du_lieu_nhan_vien!A316</f>
        <v>20292</v>
      </c>
      <c r="C315" s="93" t="str">
        <f>IF(INPUT_Du_lieu_nhan_vien!B316="","",INPUT_Du_lieu_nhan_vien!B316)</f>
        <v>Trần Thanh</v>
      </c>
      <c r="D315" s="93" t="str">
        <f>IF(INPUT_Du_lieu_nhan_vien!C316="","",INPUT_Du_lieu_nhan_vien!C316)</f>
        <v>Thảo</v>
      </c>
      <c r="E315" s="94" t="str">
        <f>IF(INPUT_Du_lieu_nhan_vien!D316="","",INPUT_Du_lieu_nhan_vien!D316)</f>
        <v>Nữ</v>
      </c>
      <c r="F315" s="95">
        <f>IF(INPUT_Du_lieu_nhan_vien!E316="","",INPUT_Du_lieu_nhan_vien!E316)</f>
        <v>32428</v>
      </c>
      <c r="G315" s="96">
        <f t="shared" si="28"/>
        <v>10</v>
      </c>
      <c r="H315" s="96">
        <f t="shared" si="29"/>
        <v>1988</v>
      </c>
      <c r="I315" s="96" t="str">
        <f>IF(INPUT_Du_lieu_nhan_vien!G316="","",INPUT_Du_lieu_nhan_vien!G316)</f>
        <v xml:space="preserve">HCM </v>
      </c>
      <c r="J315" s="97" t="str">
        <f>IF(INPUT_Du_lieu_nhan_vien!H316="","",INPUT_Du_lieu_nhan_vien!H316)</f>
        <v>024292473</v>
      </c>
      <c r="K315" s="95">
        <f>IF(INPUT_Du_lieu_nhan_vien!I316="","",INPUT_Du_lieu_nhan_vien!I316)</f>
        <v>40624</v>
      </c>
      <c r="L315" s="96">
        <f t="shared" si="30"/>
        <v>3</v>
      </c>
      <c r="M315" s="96" t="str">
        <f>IF(INPUT_Du_lieu_nhan_vien!J316="","",INPUT_Du_lieu_nhan_vien!J316)</f>
        <v>HCM</v>
      </c>
      <c r="N315" s="94" t="str">
        <f>IF(INPUT_Du_lieu_nhan_vien!O316="","",INPUT_Du_lieu_nhan_vien!O316)</f>
        <v>thaott@topica.edu.vn</v>
      </c>
      <c r="O315" s="96" t="str">
        <f>IF(INPUT_Du_lieu_nhan_vien!S316="","",INPUT_Du_lieu_nhan_vien!S316)</f>
        <v xml:space="preserve">Tổ 6, xã Tân Thạnh Tây, huyện Củ Chi. TPHCM </v>
      </c>
      <c r="P315" s="94" t="str">
        <f>IF(INPUT_Du_lieu_nhan_vien!P316="","",INPUT_Du_lieu_nhan_vien!P316)</f>
        <v/>
      </c>
      <c r="Q315" s="97" t="str">
        <f>IF(INPUT_Du_lieu_nhan_vien!Q316="","",INPUT_Du_lieu_nhan_vien!Q316)</f>
        <v>0984198159</v>
      </c>
      <c r="R315" s="96" t="str">
        <f>IF(INPUT_Du_lieu_nhan_vien!U316="","",INPUT_Du_lieu_nhan_vien!U316)</f>
        <v/>
      </c>
      <c r="S315" s="96" t="str">
        <f>IF(INPUT_Du_lieu_nhan_vien!W316="","",INPUT_Du_lieu_nhan_vien!W316)</f>
        <v/>
      </c>
      <c r="T315" s="97" t="str">
        <f>IF(INPUT_Du_lieu_nhan_vien!L316="","",INPUT_Du_lieu_nhan_vien!L316)</f>
        <v>ĐH Công Nghiệp TP.HCM</v>
      </c>
      <c r="U315" s="94" t="str">
        <f>IF(INPUT_Du_lieu_nhan_vien!K316="","",INPUT_Du_lieu_nhan_vien!K316)</f>
        <v>Cao đẳng</v>
      </c>
      <c r="V315" s="97" t="str">
        <f>IF(INPUT_Du_lieu_nhan_vien!M316="","",INPUT_Du_lieu_nhan_vien!M316)</f>
        <v/>
      </c>
      <c r="Y315" s="95">
        <f>IF(INPUT_Du_lieu_nhan_vien!AH316="","",INPUT_Du_lieu_nhan_vien!AH316)</f>
        <v>40794</v>
      </c>
      <c r="Z315" s="96">
        <f t="shared" si="31"/>
        <v>9</v>
      </c>
      <c r="AA315" s="96">
        <f t="shared" si="32"/>
        <v>2011</v>
      </c>
      <c r="AB315" s="95">
        <f>IF(INPUT_Du_lieu_nhan_vien!AM316="","",INPUT_Du_lieu_nhan_vien!AM316)</f>
        <v>40823</v>
      </c>
      <c r="AC315" s="96">
        <f t="shared" si="33"/>
        <v>10</v>
      </c>
      <c r="AD315" s="96">
        <f t="shared" si="34"/>
        <v>2011</v>
      </c>
      <c r="AE315" s="96" t="str">
        <f>IF(INPUT_Du_lieu_nhan_vien!AJ316="","",INPUT_Du_lieu_nhan_vien!AJ316)</f>
        <v>Nghỉ việc</v>
      </c>
    </row>
    <row r="316" spans="1:31" ht="18.75" customHeight="1" x14ac:dyDescent="0.2">
      <c r="A316" s="91">
        <v>315</v>
      </c>
      <c r="B316" s="92">
        <f>INPUT_Du_lieu_nhan_vien!A317</f>
        <v>20293</v>
      </c>
      <c r="C316" s="93" t="str">
        <f>IF(INPUT_Du_lieu_nhan_vien!B317="","",INPUT_Du_lieu_nhan_vien!B317)</f>
        <v>Cao Thị Ngọc</v>
      </c>
      <c r="D316" s="93" t="str">
        <f>IF(INPUT_Du_lieu_nhan_vien!C317="","",INPUT_Du_lieu_nhan_vien!C317)</f>
        <v>Phượng</v>
      </c>
      <c r="E316" s="94" t="str">
        <f>IF(INPUT_Du_lieu_nhan_vien!D317="","",INPUT_Du_lieu_nhan_vien!D317)</f>
        <v>Nữ</v>
      </c>
      <c r="F316" s="95">
        <f>IF(INPUT_Du_lieu_nhan_vien!E317="","",INPUT_Du_lieu_nhan_vien!E317)</f>
        <v>32752</v>
      </c>
      <c r="G316" s="96">
        <f t="shared" si="28"/>
        <v>9</v>
      </c>
      <c r="H316" s="96">
        <f t="shared" si="29"/>
        <v>1989</v>
      </c>
      <c r="I316" s="96" t="str">
        <f>IF(INPUT_Du_lieu_nhan_vien!G317="","",INPUT_Du_lieu_nhan_vien!G317)</f>
        <v xml:space="preserve">Sóc Trăng </v>
      </c>
      <c r="J316" s="97" t="str">
        <f>IF(INPUT_Du_lieu_nhan_vien!H317="","",INPUT_Du_lieu_nhan_vien!H317)</f>
        <v>365741705</v>
      </c>
      <c r="K316" s="95">
        <f>IF(INPUT_Du_lieu_nhan_vien!I317="","",INPUT_Du_lieu_nhan_vien!I317)</f>
        <v>38937</v>
      </c>
      <c r="L316" s="96">
        <f t="shared" si="30"/>
        <v>8</v>
      </c>
      <c r="M316" s="96" t="str">
        <f>IF(INPUT_Du_lieu_nhan_vien!J317="","",INPUT_Du_lieu_nhan_vien!J317)</f>
        <v>Sóc Trăng</v>
      </c>
      <c r="N316" s="94" t="str">
        <f>IF(INPUT_Du_lieu_nhan_vien!O317="","",INPUT_Du_lieu_nhan_vien!O317)</f>
        <v>phuongctn@topica.edu.vn</v>
      </c>
      <c r="O316" s="96" t="str">
        <f>IF(INPUT_Du_lieu_nhan_vien!S317="","",INPUT_Du_lieu_nhan_vien!S317)</f>
        <v xml:space="preserve">09, lộ 3, phường 2, thị xã Sóc Trăng, tỉnh Sóc Trăng </v>
      </c>
      <c r="P316" s="94" t="str">
        <f>IF(INPUT_Du_lieu_nhan_vien!P317="","",INPUT_Du_lieu_nhan_vien!P317)</f>
        <v>0796533080</v>
      </c>
      <c r="Q316" s="97" t="str">
        <f>IF(INPUT_Du_lieu_nhan_vien!Q317="","",INPUT_Du_lieu_nhan_vien!Q317)</f>
        <v>01208332062,
 01659926596</v>
      </c>
      <c r="R316" s="96" t="str">
        <f>IF(INPUT_Du_lieu_nhan_vien!U317="","",INPUT_Du_lieu_nhan_vien!U317)</f>
        <v/>
      </c>
      <c r="S316" s="96" t="str">
        <f>IF(INPUT_Du_lieu_nhan_vien!W317="","",INPUT_Du_lieu_nhan_vien!W317)</f>
        <v/>
      </c>
      <c r="T316" s="97" t="str">
        <f>IF(INPUT_Du_lieu_nhan_vien!L317="","",INPUT_Du_lieu_nhan_vien!L317)</f>
        <v>ĐH Mở TP.HCM</v>
      </c>
      <c r="U316" s="94" t="str">
        <f>IF(INPUT_Du_lieu_nhan_vien!K317="","",INPUT_Du_lieu_nhan_vien!K317)</f>
        <v>Đại học</v>
      </c>
      <c r="V316" s="97" t="str">
        <f>IF(INPUT_Du_lieu_nhan_vien!M317="","",INPUT_Du_lieu_nhan_vien!M317)</f>
        <v/>
      </c>
      <c r="Y316" s="95">
        <f>IF(INPUT_Du_lieu_nhan_vien!AH317="","",INPUT_Du_lieu_nhan_vien!AH317)</f>
        <v>40756</v>
      </c>
      <c r="Z316" s="96">
        <f t="shared" si="31"/>
        <v>8</v>
      </c>
      <c r="AA316" s="96">
        <f t="shared" si="32"/>
        <v>2011</v>
      </c>
      <c r="AB316" s="95">
        <f>IF(INPUT_Du_lieu_nhan_vien!AM317="","",INPUT_Du_lieu_nhan_vien!AM317)</f>
        <v>40817</v>
      </c>
      <c r="AC316" s="96">
        <f t="shared" si="33"/>
        <v>10</v>
      </c>
      <c r="AD316" s="96">
        <f t="shared" si="34"/>
        <v>2011</v>
      </c>
      <c r="AE316" s="96" t="str">
        <f>IF(INPUT_Du_lieu_nhan_vien!AJ317="","",INPUT_Du_lieu_nhan_vien!AJ317)</f>
        <v>Nghỉ việc</v>
      </c>
    </row>
    <row r="317" spans="1:31" ht="18.75" customHeight="1" x14ac:dyDescent="0.2">
      <c r="A317" s="91">
        <v>316</v>
      </c>
      <c r="B317" s="92">
        <f>INPUT_Du_lieu_nhan_vien!A318</f>
        <v>20294</v>
      </c>
      <c r="C317" s="93" t="str">
        <f>IF(INPUT_Du_lieu_nhan_vien!B318="","",INPUT_Du_lieu_nhan_vien!B318)</f>
        <v>Lê Thị</v>
      </c>
      <c r="D317" s="93" t="str">
        <f>IF(INPUT_Du_lieu_nhan_vien!C318="","",INPUT_Du_lieu_nhan_vien!C318)</f>
        <v>Mai</v>
      </c>
      <c r="E317" s="94" t="str">
        <f>IF(INPUT_Du_lieu_nhan_vien!D318="","",INPUT_Du_lieu_nhan_vien!D318)</f>
        <v>Nữ</v>
      </c>
      <c r="F317" s="95">
        <f>IF(INPUT_Du_lieu_nhan_vien!E318="","",INPUT_Du_lieu_nhan_vien!E318)</f>
        <v>29300</v>
      </c>
      <c r="G317" s="96">
        <f t="shared" si="28"/>
        <v>3</v>
      </c>
      <c r="H317" s="96">
        <f t="shared" si="29"/>
        <v>1980</v>
      </c>
      <c r="I317" s="96" t="str">
        <f>IF(INPUT_Du_lieu_nhan_vien!G318="","",INPUT_Du_lieu_nhan_vien!G318)</f>
        <v xml:space="preserve">Bình Thuận </v>
      </c>
      <c r="J317" s="97" t="str">
        <f>IF(INPUT_Du_lieu_nhan_vien!H318="","",INPUT_Du_lieu_nhan_vien!H318)</f>
        <v>260845355</v>
      </c>
      <c r="K317" s="95">
        <f>IF(INPUT_Du_lieu_nhan_vien!I318="","",INPUT_Du_lieu_nhan_vien!I318)</f>
        <v>34785</v>
      </c>
      <c r="L317" s="96">
        <f t="shared" si="30"/>
        <v>3</v>
      </c>
      <c r="M317" s="96" t="str">
        <f>IF(INPUT_Du_lieu_nhan_vien!J318="","",INPUT_Du_lieu_nhan_vien!J318)</f>
        <v>Bình Thuận</v>
      </c>
      <c r="N317" s="94" t="str">
        <f>IF(INPUT_Du_lieu_nhan_vien!O318="","",INPUT_Du_lieu_nhan_vien!O318)</f>
        <v>mailt@topica.edu.vn</v>
      </c>
      <c r="O317" s="96" t="str">
        <f>IF(INPUT_Du_lieu_nhan_vien!S318="","",INPUT_Du_lieu_nhan_vien!S318)</f>
        <v xml:space="preserve">Tổ 6, thôn 1, xã MépPu, huyện Đức Linh, tỉnh Bình Thuận </v>
      </c>
      <c r="P317" s="94" t="str">
        <f>IF(INPUT_Du_lieu_nhan_vien!P318="","",INPUT_Du_lieu_nhan_vien!P318)</f>
        <v/>
      </c>
      <c r="Q317" s="97" t="str">
        <f>IF(INPUT_Du_lieu_nhan_vien!Q318="","",INPUT_Du_lieu_nhan_vien!Q318)</f>
        <v>0907 893 171</v>
      </c>
      <c r="R317" s="96" t="str">
        <f>IF(INPUT_Du_lieu_nhan_vien!U318="","",INPUT_Du_lieu_nhan_vien!U318)</f>
        <v/>
      </c>
      <c r="S317" s="96" t="str">
        <f>IF(INPUT_Du_lieu_nhan_vien!W318="","",INPUT_Du_lieu_nhan_vien!W318)</f>
        <v/>
      </c>
      <c r="T317" s="97" t="str">
        <f>IF(INPUT_Du_lieu_nhan_vien!L318="","",INPUT_Du_lieu_nhan_vien!L318)</f>
        <v>ĐH Kinh Tế TP.HCM</v>
      </c>
      <c r="U317" s="94" t="str">
        <f>IF(INPUT_Du_lieu_nhan_vien!K318="","",INPUT_Du_lieu_nhan_vien!K318)</f>
        <v>Đại học</v>
      </c>
      <c r="V317" s="97" t="str">
        <f>IF(INPUT_Du_lieu_nhan_vien!M318="","",INPUT_Du_lieu_nhan_vien!M318)</f>
        <v/>
      </c>
      <c r="Y317" s="95">
        <f>IF(INPUT_Du_lieu_nhan_vien!AH318="","",INPUT_Du_lieu_nhan_vien!AH318)</f>
        <v>40817</v>
      </c>
      <c r="Z317" s="96">
        <f t="shared" si="31"/>
        <v>10</v>
      </c>
      <c r="AA317" s="96">
        <f t="shared" si="32"/>
        <v>2011</v>
      </c>
      <c r="AB317" s="95" t="str">
        <f>IF(INPUT_Du_lieu_nhan_vien!AM318="","",INPUT_Du_lieu_nhan_vien!AM318)</f>
        <v/>
      </c>
      <c r="AC317" s="96" t="str">
        <f t="shared" si="33"/>
        <v/>
      </c>
      <c r="AD317" s="96" t="str">
        <f t="shared" si="34"/>
        <v/>
      </c>
      <c r="AE317" s="96" t="str">
        <f>IF(INPUT_Du_lieu_nhan_vien!AJ318="","",INPUT_Du_lieu_nhan_vien!AJ318)</f>
        <v>Chính thức</v>
      </c>
    </row>
    <row r="318" spans="1:31" ht="18.75" customHeight="1" x14ac:dyDescent="0.2">
      <c r="A318" s="91">
        <v>317</v>
      </c>
      <c r="B318" s="92">
        <f>INPUT_Du_lieu_nhan_vien!A319</f>
        <v>20295</v>
      </c>
      <c r="C318" s="93" t="str">
        <f>IF(INPUT_Du_lieu_nhan_vien!B319="","",INPUT_Du_lieu_nhan_vien!B319)</f>
        <v>Trần Quốc</v>
      </c>
      <c r="D318" s="93" t="str">
        <f>IF(INPUT_Du_lieu_nhan_vien!C319="","",INPUT_Du_lieu_nhan_vien!C319)</f>
        <v>Vũ</v>
      </c>
      <c r="E318" s="94" t="str">
        <f>IF(INPUT_Du_lieu_nhan_vien!D319="","",INPUT_Du_lieu_nhan_vien!D319)</f>
        <v>Nam</v>
      </c>
      <c r="F318" s="95">
        <f>IF(INPUT_Du_lieu_nhan_vien!E319="","",INPUT_Du_lieu_nhan_vien!E319)</f>
        <v>27869</v>
      </c>
      <c r="G318" s="96">
        <f t="shared" si="28"/>
        <v>4</v>
      </c>
      <c r="H318" s="96">
        <f t="shared" si="29"/>
        <v>1976</v>
      </c>
      <c r="I318" s="96" t="str">
        <f>IF(INPUT_Du_lieu_nhan_vien!G319="","",INPUT_Du_lieu_nhan_vien!G319)</f>
        <v xml:space="preserve">HCM </v>
      </c>
      <c r="J318" s="97" t="str">
        <f>IF(INPUT_Du_lieu_nhan_vien!H319="","",INPUT_Du_lieu_nhan_vien!H319)</f>
        <v>022948273</v>
      </c>
      <c r="K318" s="95">
        <f>IF(INPUT_Du_lieu_nhan_vien!I319="","",INPUT_Du_lieu_nhan_vien!I319)</f>
        <v>40617</v>
      </c>
      <c r="L318" s="96">
        <f t="shared" si="30"/>
        <v>3</v>
      </c>
      <c r="M318" s="96" t="str">
        <f>IF(INPUT_Du_lieu_nhan_vien!J319="","",INPUT_Du_lieu_nhan_vien!J319)</f>
        <v>HCM</v>
      </c>
      <c r="N318" s="94" t="str">
        <f>IF(INPUT_Du_lieu_nhan_vien!O319="","",INPUT_Du_lieu_nhan_vien!O319)</f>
        <v>vutq@topica.edu.vn</v>
      </c>
      <c r="O318" s="96" t="str">
        <f>IF(INPUT_Du_lieu_nhan_vien!S319="","",INPUT_Du_lieu_nhan_vien!S319)</f>
        <v xml:space="preserve">42 Huỳnh Tịnh Của, P19, Bình Thạnh, Hồ Chí Minh </v>
      </c>
      <c r="P318" s="94" t="str">
        <f>IF(INPUT_Du_lieu_nhan_vien!P319="","",INPUT_Du_lieu_nhan_vien!P319)</f>
        <v>838725978</v>
      </c>
      <c r="Q318" s="97" t="str">
        <f>IF(INPUT_Du_lieu_nhan_vien!Q319="","",INPUT_Du_lieu_nhan_vien!Q319)</f>
        <v>0908323322</v>
      </c>
      <c r="R318" s="96" t="str">
        <f>IF(INPUT_Du_lieu_nhan_vien!U319="","",INPUT_Du_lieu_nhan_vien!U319)</f>
        <v/>
      </c>
      <c r="S318" s="96" t="str">
        <f>IF(INPUT_Du_lieu_nhan_vien!W319="","",INPUT_Du_lieu_nhan_vien!W319)</f>
        <v/>
      </c>
      <c r="T318" s="97" t="str">
        <f>IF(INPUT_Du_lieu_nhan_vien!L319="","",INPUT_Du_lieu_nhan_vien!L319)</f>
        <v>ĐH Mở TP.HCM</v>
      </c>
      <c r="U318" s="94" t="str">
        <f>IF(INPUT_Du_lieu_nhan_vien!K319="","",INPUT_Du_lieu_nhan_vien!K319)</f>
        <v>Đại học</v>
      </c>
      <c r="V318" s="97" t="str">
        <f>IF(INPUT_Du_lieu_nhan_vien!M319="","",INPUT_Du_lieu_nhan_vien!M319)</f>
        <v>Quản trị kinh doanh</v>
      </c>
      <c r="Y318" s="95">
        <f>IF(INPUT_Du_lieu_nhan_vien!AH319="","",INPUT_Du_lieu_nhan_vien!AH319)</f>
        <v>40770</v>
      </c>
      <c r="Z318" s="96">
        <f t="shared" si="31"/>
        <v>8</v>
      </c>
      <c r="AA318" s="96">
        <f t="shared" si="32"/>
        <v>2011</v>
      </c>
      <c r="AB318" s="95">
        <f>IF(INPUT_Du_lieu_nhan_vien!AM319="","",INPUT_Du_lieu_nhan_vien!AM319)</f>
        <v>40812</v>
      </c>
      <c r="AC318" s="96">
        <f t="shared" si="33"/>
        <v>9</v>
      </c>
      <c r="AD318" s="96">
        <f t="shared" si="34"/>
        <v>2011</v>
      </c>
      <c r="AE318" s="96" t="str">
        <f>IF(INPUT_Du_lieu_nhan_vien!AJ319="","",INPUT_Du_lieu_nhan_vien!AJ319)</f>
        <v>Nghỉ việc</v>
      </c>
    </row>
    <row r="319" spans="1:31" ht="18.75" customHeight="1" x14ac:dyDescent="0.2">
      <c r="A319" s="91">
        <v>318</v>
      </c>
      <c r="B319" s="92">
        <f>INPUT_Du_lieu_nhan_vien!A320</f>
        <v>20296</v>
      </c>
      <c r="C319" s="93" t="str">
        <f>IF(INPUT_Du_lieu_nhan_vien!B320="","",INPUT_Du_lieu_nhan_vien!B320)</f>
        <v>Văn Minh</v>
      </c>
      <c r="D319" s="93" t="str">
        <f>IF(INPUT_Du_lieu_nhan_vien!C320="","",INPUT_Du_lieu_nhan_vien!C320)</f>
        <v>Châu</v>
      </c>
      <c r="E319" s="94" t="str">
        <f>IF(INPUT_Du_lieu_nhan_vien!D320="","",INPUT_Du_lieu_nhan_vien!D320)</f>
        <v>Nữ</v>
      </c>
      <c r="F319" s="95" t="str">
        <f>IF(INPUT_Du_lieu_nhan_vien!E320="","",INPUT_Du_lieu_nhan_vien!E320)</f>
        <v/>
      </c>
      <c r="G319" s="96" t="str">
        <f t="shared" si="28"/>
        <v/>
      </c>
      <c r="H319" s="96" t="str">
        <f t="shared" si="29"/>
        <v/>
      </c>
      <c r="I319" s="96" t="str">
        <f>IF(INPUT_Du_lieu_nhan_vien!G320="","",INPUT_Du_lieu_nhan_vien!G320)</f>
        <v xml:space="preserve">An Giang </v>
      </c>
      <c r="J319" s="97" t="str">
        <f>IF(INPUT_Du_lieu_nhan_vien!H320="","",INPUT_Du_lieu_nhan_vien!H320)</f>
        <v>351261795</v>
      </c>
      <c r="K319" s="95">
        <f>IF(INPUT_Du_lieu_nhan_vien!I320="","",INPUT_Du_lieu_nhan_vien!I320)</f>
        <v>38833</v>
      </c>
      <c r="L319" s="96">
        <f t="shared" si="30"/>
        <v>4</v>
      </c>
      <c r="M319" s="96" t="str">
        <f>IF(INPUT_Du_lieu_nhan_vien!J320="","",INPUT_Du_lieu_nhan_vien!J320)</f>
        <v>An Giang</v>
      </c>
      <c r="N319" s="94" t="str">
        <f>IF(INPUT_Du_lieu_nhan_vien!O320="","",INPUT_Du_lieu_nhan_vien!O320)</f>
        <v>chauvm@topica.edu.vn</v>
      </c>
      <c r="O319" s="96" t="str">
        <f>IF(INPUT_Du_lieu_nhan_vien!S320="","",INPUT_Du_lieu_nhan_vien!S320)</f>
        <v xml:space="preserve">19 A Hà Hoàng Hổ - Huyện Tân Châu- An Giang </v>
      </c>
      <c r="P319" s="94" t="str">
        <f>IF(INPUT_Du_lieu_nhan_vien!P320="","",INPUT_Du_lieu_nhan_vien!P320)</f>
        <v>62581714</v>
      </c>
      <c r="Q319" s="97" t="str">
        <f>IF(INPUT_Du_lieu_nhan_vien!Q320="","",INPUT_Du_lieu_nhan_vien!Q320)</f>
        <v>0982952694</v>
      </c>
      <c r="R319" s="96" t="str">
        <f>IF(INPUT_Du_lieu_nhan_vien!U320="","",INPUT_Du_lieu_nhan_vien!U320)</f>
        <v/>
      </c>
      <c r="S319" s="96" t="str">
        <f>IF(INPUT_Du_lieu_nhan_vien!W320="","",INPUT_Du_lieu_nhan_vien!W320)</f>
        <v/>
      </c>
      <c r="T319" s="97" t="str">
        <f>IF(INPUT_Du_lieu_nhan_vien!L320="","",INPUT_Du_lieu_nhan_vien!L320)</f>
        <v>ĐH Mở TP.HCM</v>
      </c>
      <c r="U319" s="94" t="str">
        <f>IF(INPUT_Du_lieu_nhan_vien!K320="","",INPUT_Du_lieu_nhan_vien!K320)</f>
        <v>Đại học</v>
      </c>
      <c r="V319" s="97" t="str">
        <f>IF(INPUT_Du_lieu_nhan_vien!M320="","",INPUT_Du_lieu_nhan_vien!M320)</f>
        <v>Công nghệ thông tin</v>
      </c>
      <c r="Y319" s="95">
        <f>IF(INPUT_Du_lieu_nhan_vien!AH320="","",INPUT_Du_lieu_nhan_vien!AH320)</f>
        <v>40771</v>
      </c>
      <c r="Z319" s="96">
        <f t="shared" si="31"/>
        <v>8</v>
      </c>
      <c r="AA319" s="96">
        <f t="shared" si="32"/>
        <v>2011</v>
      </c>
      <c r="AB319" s="95">
        <f>IF(INPUT_Du_lieu_nhan_vien!AM320="","",INPUT_Du_lieu_nhan_vien!AM320)</f>
        <v>40783</v>
      </c>
      <c r="AC319" s="96">
        <f t="shared" si="33"/>
        <v>8</v>
      </c>
      <c r="AD319" s="96">
        <f t="shared" si="34"/>
        <v>2011</v>
      </c>
      <c r="AE319" s="96" t="str">
        <f>IF(INPUT_Du_lieu_nhan_vien!AJ320="","",INPUT_Du_lieu_nhan_vien!AJ320)</f>
        <v>Nghỉ việc</v>
      </c>
    </row>
    <row r="320" spans="1:31" ht="18.75" customHeight="1" x14ac:dyDescent="0.2">
      <c r="A320" s="91">
        <v>319</v>
      </c>
      <c r="B320" s="92">
        <f>INPUT_Du_lieu_nhan_vien!A321</f>
        <v>20297</v>
      </c>
      <c r="C320" s="93" t="str">
        <f>IF(INPUT_Du_lieu_nhan_vien!B321="","",INPUT_Du_lieu_nhan_vien!B321)</f>
        <v>Nguyễn Công</v>
      </c>
      <c r="D320" s="93" t="str">
        <f>IF(INPUT_Du_lieu_nhan_vien!C321="","",INPUT_Du_lieu_nhan_vien!C321)</f>
        <v>Thành</v>
      </c>
      <c r="E320" s="94" t="str">
        <f>IF(INPUT_Du_lieu_nhan_vien!D321="","",INPUT_Du_lieu_nhan_vien!D321)</f>
        <v>Nam</v>
      </c>
      <c r="F320" s="95">
        <f>IF(INPUT_Du_lieu_nhan_vien!E321="","",INPUT_Du_lieu_nhan_vien!E321)</f>
        <v>29869</v>
      </c>
      <c r="G320" s="96">
        <f t="shared" si="28"/>
        <v>10</v>
      </c>
      <c r="H320" s="96">
        <f t="shared" si="29"/>
        <v>1981</v>
      </c>
      <c r="I320" s="96" t="str">
        <f>IF(INPUT_Du_lieu_nhan_vien!G321="","",INPUT_Du_lieu_nhan_vien!G321)</f>
        <v xml:space="preserve">Hà Tĩnh </v>
      </c>
      <c r="J320" s="97" t="str">
        <f>IF(INPUT_Du_lieu_nhan_vien!H321="","",INPUT_Du_lieu_nhan_vien!H321)</f>
        <v>023650362</v>
      </c>
      <c r="K320" s="95">
        <f>IF(INPUT_Du_lieu_nhan_vien!I321="","",INPUT_Du_lieu_nhan_vien!I321)</f>
        <v>40632</v>
      </c>
      <c r="L320" s="96">
        <f t="shared" si="30"/>
        <v>3</v>
      </c>
      <c r="M320" s="96" t="str">
        <f>IF(INPUT_Du_lieu_nhan_vien!J321="","",INPUT_Du_lieu_nhan_vien!J321)</f>
        <v>TP. HCM</v>
      </c>
      <c r="N320" s="94" t="str">
        <f>IF(INPUT_Du_lieu_nhan_vien!O321="","",INPUT_Du_lieu_nhan_vien!O321)</f>
        <v>thanhnc@topica.edu.vn</v>
      </c>
      <c r="O320" s="96" t="str">
        <f>IF(INPUT_Du_lieu_nhan_vien!S321="","",INPUT_Du_lieu_nhan_vien!S321)</f>
        <v xml:space="preserve">235B/A8/46 Nguyễn Văn Cừ, P. Nguyễn Cư Trinh, Quận 1, TP. HCM </v>
      </c>
      <c r="P320" s="94" t="str">
        <f>IF(INPUT_Du_lieu_nhan_vien!P321="","",INPUT_Du_lieu_nhan_vien!P321)</f>
        <v>08.66600969</v>
      </c>
      <c r="Q320" s="97" t="str">
        <f>IF(INPUT_Du_lieu_nhan_vien!Q321="","",INPUT_Du_lieu_nhan_vien!Q321)</f>
        <v>0987 101 081</v>
      </c>
      <c r="R320" s="96" t="str">
        <f>IF(INPUT_Du_lieu_nhan_vien!U321="","",INPUT_Du_lieu_nhan_vien!U321)</f>
        <v/>
      </c>
      <c r="S320" s="96" t="str">
        <f>IF(INPUT_Du_lieu_nhan_vien!W321="","",INPUT_Du_lieu_nhan_vien!W321)</f>
        <v/>
      </c>
      <c r="T320" s="97" t="str">
        <f>IF(INPUT_Du_lieu_nhan_vien!L321="","",INPUT_Du_lieu_nhan_vien!L321)</f>
        <v>HV Hành Chính (cơ sở phía Nam)</v>
      </c>
      <c r="U320" s="94" t="str">
        <f>IF(INPUT_Du_lieu_nhan_vien!K321="","",INPUT_Du_lieu_nhan_vien!K321)</f>
        <v>Đại học</v>
      </c>
      <c r="V320" s="97" t="str">
        <f>IF(INPUT_Du_lieu_nhan_vien!M321="","",INPUT_Du_lieu_nhan_vien!M321)</f>
        <v>Hành chính</v>
      </c>
      <c r="Y320" s="95">
        <f>IF(INPUT_Du_lieu_nhan_vien!AH321="","",INPUT_Du_lieu_nhan_vien!AH321)</f>
        <v>40832</v>
      </c>
      <c r="Z320" s="96">
        <f t="shared" si="31"/>
        <v>10</v>
      </c>
      <c r="AA320" s="96">
        <f t="shared" si="32"/>
        <v>2011</v>
      </c>
      <c r="AB320" s="95" t="str">
        <f>IF(INPUT_Du_lieu_nhan_vien!AM321="","",INPUT_Du_lieu_nhan_vien!AM321)</f>
        <v/>
      </c>
      <c r="AC320" s="96" t="str">
        <f t="shared" si="33"/>
        <v/>
      </c>
      <c r="AD320" s="96" t="str">
        <f t="shared" si="34"/>
        <v/>
      </c>
      <c r="AE320" s="96" t="str">
        <f>IF(INPUT_Du_lieu_nhan_vien!AJ321="","",INPUT_Du_lieu_nhan_vien!AJ321)</f>
        <v>Chính thức</v>
      </c>
    </row>
    <row r="321" spans="1:31" ht="18.75" customHeight="1" x14ac:dyDescent="0.2">
      <c r="A321" s="91">
        <v>320</v>
      </c>
      <c r="B321" s="92">
        <f>INPUT_Du_lieu_nhan_vien!A322</f>
        <v>20298</v>
      </c>
      <c r="C321" s="93" t="str">
        <f>IF(INPUT_Du_lieu_nhan_vien!B322="","",INPUT_Du_lieu_nhan_vien!B322)</f>
        <v>Nguyễn Thị Mỹ</v>
      </c>
      <c r="D321" s="93" t="str">
        <f>IF(INPUT_Du_lieu_nhan_vien!C322="","",INPUT_Du_lieu_nhan_vien!C322)</f>
        <v>Nga</v>
      </c>
      <c r="E321" s="94" t="str">
        <f>IF(INPUT_Du_lieu_nhan_vien!D322="","",INPUT_Du_lieu_nhan_vien!D322)</f>
        <v>Nữ</v>
      </c>
      <c r="F321" s="95">
        <f>IF(INPUT_Du_lieu_nhan_vien!E322="","",INPUT_Du_lieu_nhan_vien!E322)</f>
        <v>32445</v>
      </c>
      <c r="G321" s="96">
        <f t="shared" si="28"/>
        <v>10</v>
      </c>
      <c r="H321" s="96">
        <f t="shared" si="29"/>
        <v>1988</v>
      </c>
      <c r="I321" s="96" t="str">
        <f>IF(INPUT_Du_lieu_nhan_vien!G322="","",INPUT_Du_lieu_nhan_vien!G322)</f>
        <v>Daklak</v>
      </c>
      <c r="J321" s="97" t="str">
        <f>IF(INPUT_Du_lieu_nhan_vien!H322="","",INPUT_Du_lieu_nhan_vien!H322)</f>
        <v>365741705</v>
      </c>
      <c r="K321" s="95" t="str">
        <f>IF(INPUT_Du_lieu_nhan_vien!I322="","",INPUT_Du_lieu_nhan_vien!I322)</f>
        <v>08/08/2006</v>
      </c>
      <c r="L321" s="96">
        <f t="shared" si="30"/>
        <v>8</v>
      </c>
      <c r="M321" s="96" t="str">
        <f>IF(INPUT_Du_lieu_nhan_vien!J322="","",INPUT_Du_lieu_nhan_vien!J322)</f>
        <v>Sóc Trăng</v>
      </c>
      <c r="N321" s="94" t="str">
        <f>IF(INPUT_Du_lieu_nhan_vien!O322="","",INPUT_Du_lieu_nhan_vien!O322)</f>
        <v>ngantm@topica.edu.vn</v>
      </c>
      <c r="O321" s="96" t="str">
        <f>IF(INPUT_Du_lieu_nhan_vien!S322="","",INPUT_Du_lieu_nhan_vien!S322)</f>
        <v>09, lộ 3, phường 2, thị xã Sóc Trăng, tỉnh Sóc Trăng</v>
      </c>
      <c r="P321" s="94" t="str">
        <f>IF(INPUT_Du_lieu_nhan_vien!P322="","",INPUT_Du_lieu_nhan_vien!P322)</f>
        <v/>
      </c>
      <c r="Q321" s="97" t="str">
        <f>IF(INPUT_Du_lieu_nhan_vien!Q322="","",INPUT_Du_lieu_nhan_vien!Q322)</f>
        <v>01659 926 596</v>
      </c>
      <c r="R321" s="96" t="str">
        <f>IF(INPUT_Du_lieu_nhan_vien!U322="","",INPUT_Du_lieu_nhan_vien!U322)</f>
        <v>Cao Văn Tùng</v>
      </c>
      <c r="S321" s="96" t="str">
        <f>IF(INPUT_Du_lieu_nhan_vien!W322="","",INPUT_Du_lieu_nhan_vien!W322)</f>
        <v>0982972580</v>
      </c>
      <c r="T321" s="97" t="str">
        <f>IF(INPUT_Du_lieu_nhan_vien!L322="","",INPUT_Du_lieu_nhan_vien!L322)</f>
        <v>ĐH Mở thành phố Hồ Chí Minh</v>
      </c>
      <c r="U321" s="94" t="str">
        <f>IF(INPUT_Du_lieu_nhan_vien!K322="","",INPUT_Du_lieu_nhan_vien!K322)</f>
        <v>ĐH</v>
      </c>
      <c r="V321" s="97">
        <f>IF(INPUT_Du_lieu_nhan_vien!M322="","",INPUT_Du_lieu_nhan_vien!M322)</f>
        <v>0</v>
      </c>
      <c r="Y321" s="95">
        <f>IF(INPUT_Du_lieu_nhan_vien!AH322="","",INPUT_Du_lieu_nhan_vien!AH322)</f>
        <v>40831</v>
      </c>
      <c r="Z321" s="96">
        <f t="shared" si="31"/>
        <v>10</v>
      </c>
      <c r="AA321" s="96">
        <f t="shared" si="32"/>
        <v>2011</v>
      </c>
      <c r="AB321" s="95">
        <f>IF(INPUT_Du_lieu_nhan_vien!AM322="","",INPUT_Du_lieu_nhan_vien!AM322)</f>
        <v>41153</v>
      </c>
      <c r="AC321" s="96">
        <f t="shared" si="33"/>
        <v>9</v>
      </c>
      <c r="AD321" s="96">
        <f t="shared" si="34"/>
        <v>2012</v>
      </c>
      <c r="AE321" s="96" t="str">
        <f>IF(INPUT_Du_lieu_nhan_vien!AJ322="","",INPUT_Du_lieu_nhan_vien!AJ322)</f>
        <v>Nghỉ việc</v>
      </c>
    </row>
    <row r="322" spans="1:31" ht="18.75" customHeight="1" x14ac:dyDescent="0.2">
      <c r="A322" s="91">
        <v>321</v>
      </c>
      <c r="B322" s="92">
        <f>INPUT_Du_lieu_nhan_vien!A323</f>
        <v>20299</v>
      </c>
      <c r="C322" s="93" t="str">
        <f>IF(INPUT_Du_lieu_nhan_vien!B323="","",INPUT_Du_lieu_nhan_vien!B323)</f>
        <v>Vi Thị</v>
      </c>
      <c r="D322" s="93" t="str">
        <f>IF(INPUT_Du_lieu_nhan_vien!C323="","",INPUT_Du_lieu_nhan_vien!C323)</f>
        <v>Hằng</v>
      </c>
      <c r="E322" s="94" t="str">
        <f>IF(INPUT_Du_lieu_nhan_vien!D323="","",INPUT_Du_lieu_nhan_vien!D323)</f>
        <v>Nữ</v>
      </c>
      <c r="F322" s="95">
        <f>IF(INPUT_Du_lieu_nhan_vien!E323="","",INPUT_Du_lieu_nhan_vien!E323)</f>
        <v>32920</v>
      </c>
      <c r="G322" s="96">
        <f t="shared" si="28"/>
        <v>2</v>
      </c>
      <c r="H322" s="96">
        <f t="shared" si="29"/>
        <v>1990</v>
      </c>
      <c r="I322" s="96" t="str">
        <f>IF(INPUT_Du_lieu_nhan_vien!G323="","",INPUT_Du_lieu_nhan_vien!G323)</f>
        <v>Thanh Hóa</v>
      </c>
      <c r="J322" s="97" t="str">
        <f>IF(INPUT_Du_lieu_nhan_vien!H323="","",INPUT_Du_lieu_nhan_vien!H323)</f>
        <v>245104434</v>
      </c>
      <c r="K322" s="95">
        <f>IF(INPUT_Du_lieu_nhan_vien!I323="","",INPUT_Du_lieu_nhan_vien!I323)</f>
        <v>38989</v>
      </c>
      <c r="L322" s="96">
        <f t="shared" si="30"/>
        <v>9</v>
      </c>
      <c r="M322" s="96" t="str">
        <f>IF(INPUT_Du_lieu_nhan_vien!J323="","",INPUT_Du_lieu_nhan_vien!J323)</f>
        <v>Đăk Nông</v>
      </c>
      <c r="N322" s="94" t="str">
        <f>IF(INPUT_Du_lieu_nhan_vien!O323="","",INPUT_Du_lieu_nhan_vien!O323)</f>
        <v>hangvt@topica.edu.vn</v>
      </c>
      <c r="O322" s="96" t="str">
        <f>IF(INPUT_Du_lieu_nhan_vien!S323="","",INPUT_Du_lieu_nhan_vien!S323)</f>
        <v>98 Trung Sơn, Eapo, CuJut, Đăk Nông</v>
      </c>
      <c r="P322" s="94" t="str">
        <f>IF(INPUT_Du_lieu_nhan_vien!P323="","",INPUT_Du_lieu_nhan_vien!P323)</f>
        <v/>
      </c>
      <c r="Q322" s="97" t="str">
        <f>IF(INPUT_Du_lieu_nhan_vien!Q323="","",INPUT_Du_lieu_nhan_vien!Q323)</f>
        <v>0973739296</v>
      </c>
      <c r="R322" s="96">
        <f>IF(INPUT_Du_lieu_nhan_vien!U323="","",INPUT_Du_lieu_nhan_vien!U323)</f>
        <v>0</v>
      </c>
      <c r="S322" s="96">
        <f>IF(INPUT_Du_lieu_nhan_vien!W323="","",INPUT_Du_lieu_nhan_vien!W323)</f>
        <v>0</v>
      </c>
      <c r="T322" s="97">
        <f>IF(INPUT_Du_lieu_nhan_vien!L323="","",INPUT_Du_lieu_nhan_vien!L323)</f>
        <v>0</v>
      </c>
      <c r="U322" s="94" t="str">
        <f>IF(INPUT_Du_lieu_nhan_vien!K323="","",INPUT_Du_lieu_nhan_vien!K323)</f>
        <v>ĐH</v>
      </c>
      <c r="V322" s="97">
        <f>IF(INPUT_Du_lieu_nhan_vien!M323="","",INPUT_Du_lieu_nhan_vien!M323)</f>
        <v>0</v>
      </c>
      <c r="Y322" s="95">
        <f>IF(INPUT_Du_lieu_nhan_vien!AH323="","",INPUT_Du_lieu_nhan_vien!AH323)</f>
        <v>40896</v>
      </c>
      <c r="Z322" s="96">
        <f t="shared" si="31"/>
        <v>12</v>
      </c>
      <c r="AA322" s="96">
        <f t="shared" si="32"/>
        <v>2011</v>
      </c>
      <c r="AB322" s="95">
        <f>IF(INPUT_Du_lieu_nhan_vien!AM323="","",INPUT_Du_lieu_nhan_vien!AM323)</f>
        <v>41153</v>
      </c>
      <c r="AC322" s="96">
        <f t="shared" si="33"/>
        <v>9</v>
      </c>
      <c r="AD322" s="96">
        <f t="shared" si="34"/>
        <v>2012</v>
      </c>
      <c r="AE322" s="96" t="str">
        <f>IF(INPUT_Du_lieu_nhan_vien!AJ323="","",INPUT_Du_lieu_nhan_vien!AJ323)</f>
        <v>Nghỉ việc</v>
      </c>
    </row>
    <row r="323" spans="1:31" ht="18.75" customHeight="1" x14ac:dyDescent="0.2">
      <c r="A323" s="91">
        <v>322</v>
      </c>
      <c r="B323" s="92">
        <f>INPUT_Du_lieu_nhan_vien!A324</f>
        <v>20300</v>
      </c>
      <c r="C323" s="93" t="str">
        <f>IF(INPUT_Du_lieu_nhan_vien!B324="","",INPUT_Du_lieu_nhan_vien!B324)</f>
        <v>Phạm Văn</v>
      </c>
      <c r="D323" s="93" t="str">
        <f>IF(INPUT_Du_lieu_nhan_vien!C324="","",INPUT_Du_lieu_nhan_vien!C324)</f>
        <v>Hoàn</v>
      </c>
      <c r="E323" s="94" t="str">
        <f>IF(INPUT_Du_lieu_nhan_vien!D324="","",INPUT_Du_lieu_nhan_vien!D324)</f>
        <v>Nam</v>
      </c>
      <c r="F323" s="95" t="str">
        <f>IF(INPUT_Du_lieu_nhan_vien!E324="","",INPUT_Du_lieu_nhan_vien!E324)</f>
        <v>23/1/1990</v>
      </c>
      <c r="G323" s="96">
        <f t="shared" ref="G323:G386" si="35">IF(F323="","",MONTH(F323))</f>
        <v>1</v>
      </c>
      <c r="H323" s="96">
        <f t="shared" ref="H323:H386" si="36">IF(F323="","",YEAR(F323))</f>
        <v>1990</v>
      </c>
      <c r="I323" s="96" t="str">
        <f>IF(INPUT_Du_lieu_nhan_vien!G324="","",INPUT_Du_lieu_nhan_vien!G324)</f>
        <v>Hải Phòng</v>
      </c>
      <c r="J323" s="97" t="str">
        <f>IF(INPUT_Du_lieu_nhan_vien!H324="","",INPUT_Du_lieu_nhan_vien!H324)</f>
        <v>031211825</v>
      </c>
      <c r="K323" s="95">
        <f>IF(INPUT_Du_lieu_nhan_vien!I324="","",INPUT_Du_lieu_nhan_vien!I324)</f>
        <v>36333</v>
      </c>
      <c r="L323" s="96">
        <f t="shared" ref="L323:L386" si="37">IF(K323="","",MONTH(K323))</f>
        <v>6</v>
      </c>
      <c r="M323" s="96" t="str">
        <f>IF(INPUT_Du_lieu_nhan_vien!J324="","",INPUT_Du_lieu_nhan_vien!J324)</f>
        <v>CA Hải Phòng</v>
      </c>
      <c r="N323" s="94" t="str">
        <f>IF(INPUT_Du_lieu_nhan_vien!O324="","",INPUT_Du_lieu_nhan_vien!O324)</f>
        <v>hoanpv@topica.edu.vn</v>
      </c>
      <c r="O323" s="96" t="str">
        <f>IF(INPUT_Du_lieu_nhan_vien!S324="","",INPUT_Du_lieu_nhan_vien!S324)</f>
        <v>Xã Phục Lễ - Huyện Thủy Nguyên - TP Hải Phòng</v>
      </c>
      <c r="P323" s="94" t="str">
        <f>IF(INPUT_Du_lieu_nhan_vien!P324="","",INPUT_Du_lieu_nhan_vien!P324)</f>
        <v/>
      </c>
      <c r="Q323" s="97" t="str">
        <f>IF(INPUT_Du_lieu_nhan_vien!Q324="","",INPUT_Du_lieu_nhan_vien!Q324)</f>
        <v>0936001655</v>
      </c>
      <c r="R323" s="96" t="str">
        <f>IF(INPUT_Du_lieu_nhan_vien!U324="","",INPUT_Du_lieu_nhan_vien!U324)</f>
        <v>Phạm Văn Kiền</v>
      </c>
      <c r="S323" s="96" t="str">
        <f>IF(INPUT_Du_lieu_nhan_vien!W324="","",INPUT_Du_lieu_nhan_vien!W324)</f>
        <v>0906164948</v>
      </c>
      <c r="T323" s="97" t="str">
        <f>IF(INPUT_Du_lieu_nhan_vien!L324="","",INPUT_Du_lieu_nhan_vien!L324)</f>
        <v>ĐH KH tự nhiên HN
ĐH Bách khoa HN</v>
      </c>
      <c r="U323" s="94" t="str">
        <f>IF(INPUT_Du_lieu_nhan_vien!K324="","",INPUT_Du_lieu_nhan_vien!K324)</f>
        <v>ĐH</v>
      </c>
      <c r="V323" s="97">
        <f>IF(INPUT_Du_lieu_nhan_vien!M324="","",INPUT_Du_lieu_nhan_vien!M324)</f>
        <v>0</v>
      </c>
      <c r="Y323" s="95">
        <f>IF(INPUT_Du_lieu_nhan_vien!AH324="","",INPUT_Du_lieu_nhan_vien!AH324)</f>
        <v>40882</v>
      </c>
      <c r="Z323" s="96">
        <f t="shared" ref="Z323:Z386" si="38">IF(Y323="","",MONTH(Y323))</f>
        <v>12</v>
      </c>
      <c r="AA323" s="96">
        <f t="shared" ref="AA323:AA386" si="39">IF(Y323="","",YEAR(Y323))</f>
        <v>2011</v>
      </c>
      <c r="AB323" s="95">
        <f>IF(INPUT_Du_lieu_nhan_vien!AM324="","",INPUT_Du_lieu_nhan_vien!AM324)</f>
        <v>40544</v>
      </c>
      <c r="AC323" s="96">
        <f t="shared" ref="AC323:AC386" si="40">IF(AB323="","",MONTH(AB323))</f>
        <v>1</v>
      </c>
      <c r="AD323" s="96">
        <f t="shared" ref="AD323:AD386" si="41">IF(AB323="","",YEAR(AB323))</f>
        <v>2011</v>
      </c>
      <c r="AE323" s="96" t="str">
        <f>IF(INPUT_Du_lieu_nhan_vien!AJ324="","",INPUT_Du_lieu_nhan_vien!AJ324)</f>
        <v>Nghỉ việc</v>
      </c>
    </row>
    <row r="324" spans="1:31" ht="18.75" customHeight="1" x14ac:dyDescent="0.2">
      <c r="A324" s="91">
        <v>323</v>
      </c>
      <c r="B324" s="92">
        <f>INPUT_Du_lieu_nhan_vien!A325</f>
        <v>20301</v>
      </c>
      <c r="C324" s="93" t="str">
        <f>IF(INPUT_Du_lieu_nhan_vien!B325="","",INPUT_Du_lieu_nhan_vien!B325)</f>
        <v>Trần Vũ Ngọc</v>
      </c>
      <c r="D324" s="93" t="str">
        <f>IF(INPUT_Du_lieu_nhan_vien!C325="","",INPUT_Du_lieu_nhan_vien!C325)</f>
        <v>Hân</v>
      </c>
      <c r="E324" s="94" t="str">
        <f>IF(INPUT_Du_lieu_nhan_vien!D325="","",INPUT_Du_lieu_nhan_vien!D325)</f>
        <v>Nữ</v>
      </c>
      <c r="F324" s="95">
        <f>IF(INPUT_Du_lieu_nhan_vien!E325="","",INPUT_Du_lieu_nhan_vien!E325)</f>
        <v>32321</v>
      </c>
      <c r="G324" s="96">
        <f t="shared" si="35"/>
        <v>6</v>
      </c>
      <c r="H324" s="96">
        <f t="shared" si="36"/>
        <v>1988</v>
      </c>
      <c r="I324" s="96" t="str">
        <f>IF(INPUT_Du_lieu_nhan_vien!G325="","",INPUT_Du_lieu_nhan_vien!G325)</f>
        <v>HCM</v>
      </c>
      <c r="J324" s="97" t="str">
        <f>IF(INPUT_Du_lieu_nhan_vien!H325="","",INPUT_Du_lieu_nhan_vien!H325)</f>
        <v>024081649</v>
      </c>
      <c r="K324" s="95">
        <f>IF(INPUT_Du_lieu_nhan_vien!I325="","",INPUT_Du_lieu_nhan_vien!I325)</f>
        <v>37979</v>
      </c>
      <c r="L324" s="96">
        <f t="shared" si="37"/>
        <v>12</v>
      </c>
      <c r="M324" s="96" t="str">
        <f>IF(INPUT_Du_lieu_nhan_vien!J325="","",INPUT_Du_lieu_nhan_vien!J325)</f>
        <v>TP.HCM</v>
      </c>
      <c r="N324" s="94" t="str">
        <f>IF(INPUT_Du_lieu_nhan_vien!O325="","",INPUT_Du_lieu_nhan_vien!O325)</f>
        <v>hantvn@topica.edu.vn</v>
      </c>
      <c r="O324" s="96" t="str">
        <f>IF(INPUT_Du_lieu_nhan_vien!S325="","",INPUT_Du_lieu_nhan_vien!S325)</f>
        <v>731B Nguyễn Văn Quá, P.ĐHT, Q.12, TP.HCM</v>
      </c>
      <c r="P324" s="94" t="str">
        <f>IF(INPUT_Du_lieu_nhan_vien!P325="","",INPUT_Du_lieu_nhan_vien!P325)</f>
        <v/>
      </c>
      <c r="Q324" s="97" t="str">
        <f>IF(INPUT_Du_lieu_nhan_vien!Q325="","",INPUT_Du_lieu_nhan_vien!Q325)</f>
        <v>01682033707</v>
      </c>
      <c r="R324" s="96" t="str">
        <f>IF(INPUT_Du_lieu_nhan_vien!U325="","",INPUT_Du_lieu_nhan_vien!U325)</f>
        <v>Vũ Thị Phương</v>
      </c>
      <c r="S324" s="96" t="str">
        <f>IF(INPUT_Du_lieu_nhan_vien!W325="","",INPUT_Du_lieu_nhan_vien!W325)</f>
        <v>0838911697</v>
      </c>
      <c r="T324" s="97" t="str">
        <f>IF(INPUT_Du_lieu_nhan_vien!L325="","",INPUT_Du_lieu_nhan_vien!L325)</f>
        <v>Đại học HUFLIT</v>
      </c>
      <c r="U324" s="94" t="str">
        <f>IF(INPUT_Du_lieu_nhan_vien!K325="","",INPUT_Du_lieu_nhan_vien!K325)</f>
        <v>ĐH</v>
      </c>
      <c r="V324" s="97">
        <f>IF(INPUT_Du_lieu_nhan_vien!M325="","",INPUT_Du_lieu_nhan_vien!M325)</f>
        <v>0</v>
      </c>
      <c r="Y324" s="95">
        <f>IF(INPUT_Du_lieu_nhan_vien!AH325="","",INPUT_Du_lieu_nhan_vien!AH325)</f>
        <v>40858</v>
      </c>
      <c r="Z324" s="96">
        <f t="shared" si="38"/>
        <v>11</v>
      </c>
      <c r="AA324" s="96">
        <f t="shared" si="39"/>
        <v>2011</v>
      </c>
      <c r="AB324" s="95">
        <f>IF(INPUT_Du_lieu_nhan_vien!AM325="","",INPUT_Du_lieu_nhan_vien!AM325)</f>
        <v>41189</v>
      </c>
      <c r="AC324" s="96">
        <f t="shared" si="40"/>
        <v>10</v>
      </c>
      <c r="AD324" s="96">
        <f t="shared" si="41"/>
        <v>2012</v>
      </c>
      <c r="AE324" s="96" t="str">
        <f>IF(INPUT_Du_lieu_nhan_vien!AJ325="","",INPUT_Du_lieu_nhan_vien!AJ325)</f>
        <v>Nghỉ việc</v>
      </c>
    </row>
    <row r="325" spans="1:31" ht="18.75" customHeight="1" x14ac:dyDescent="0.2">
      <c r="A325" s="91">
        <v>324</v>
      </c>
      <c r="B325" s="92">
        <f>INPUT_Du_lieu_nhan_vien!A326</f>
        <v>20302</v>
      </c>
      <c r="C325" s="93" t="str">
        <f>IF(INPUT_Du_lieu_nhan_vien!B326="","",INPUT_Du_lieu_nhan_vien!B326)</f>
        <v>Huỳnh Thị Lệ</v>
      </c>
      <c r="D325" s="93" t="str">
        <f>IF(INPUT_Du_lieu_nhan_vien!C326="","",INPUT_Du_lieu_nhan_vien!C326)</f>
        <v>Dung</v>
      </c>
      <c r="E325" s="94" t="str">
        <f>IF(INPUT_Du_lieu_nhan_vien!D326="","",INPUT_Du_lieu_nhan_vien!D326)</f>
        <v>Nữ</v>
      </c>
      <c r="F325" s="95">
        <f>IF(INPUT_Du_lieu_nhan_vien!E326="","",INPUT_Du_lieu_nhan_vien!E326)</f>
        <v>31508</v>
      </c>
      <c r="G325" s="96">
        <f t="shared" si="35"/>
        <v>4</v>
      </c>
      <c r="H325" s="96">
        <f t="shared" si="36"/>
        <v>1986</v>
      </c>
      <c r="I325" s="96" t="str">
        <f>IF(INPUT_Du_lieu_nhan_vien!G326="","",INPUT_Du_lieu_nhan_vien!G326)</f>
        <v xml:space="preserve">Đồng Nai </v>
      </c>
      <c r="J325" s="97" t="str">
        <f>IF(INPUT_Du_lieu_nhan_vien!H326="","",INPUT_Du_lieu_nhan_vien!H326)</f>
        <v>273225097</v>
      </c>
      <c r="K325" s="95">
        <f>IF(INPUT_Du_lieu_nhan_vien!I326="","",INPUT_Du_lieu_nhan_vien!I326)</f>
        <v>37769</v>
      </c>
      <c r="L325" s="96">
        <f t="shared" si="37"/>
        <v>5</v>
      </c>
      <c r="M325" s="96" t="str">
        <f>IF(INPUT_Du_lieu_nhan_vien!J326="","",INPUT_Du_lieu_nhan_vien!J326)</f>
        <v>Vũng Tàu</v>
      </c>
      <c r="N325" s="94" t="str">
        <f>IF(INPUT_Du_lieu_nhan_vien!O326="","",INPUT_Du_lieu_nhan_vien!O326)</f>
        <v>dunghtl@topica.edu.vn</v>
      </c>
      <c r="O325" s="96" t="str">
        <f>IF(INPUT_Du_lieu_nhan_vien!S326="","",INPUT_Du_lieu_nhan_vien!S326)</f>
        <v xml:space="preserve">Xuân Sơn, Châu Đức, BRVT </v>
      </c>
      <c r="P325" s="94" t="str">
        <f>IF(INPUT_Du_lieu_nhan_vien!P326="","",INPUT_Du_lieu_nhan_vien!P326)</f>
        <v>0643504245</v>
      </c>
      <c r="Q325" s="97" t="str">
        <f>IF(INPUT_Du_lieu_nhan_vien!Q326="","",INPUT_Du_lieu_nhan_vien!Q326)</f>
        <v>0978 499 843</v>
      </c>
      <c r="R325" s="96" t="str">
        <f>IF(INPUT_Du_lieu_nhan_vien!U326="","",INPUT_Du_lieu_nhan_vien!U326)</f>
        <v/>
      </c>
      <c r="S325" s="96" t="str">
        <f>IF(INPUT_Du_lieu_nhan_vien!W326="","",INPUT_Du_lieu_nhan_vien!W326)</f>
        <v/>
      </c>
      <c r="T325" s="97" t="str">
        <f>IF(INPUT_Du_lieu_nhan_vien!L326="","",INPUT_Du_lieu_nhan_vien!L326)</f>
        <v xml:space="preserve">ĐH Khoa học Tự nhiên </v>
      </c>
      <c r="U325" s="94" t="str">
        <f>IF(INPUT_Du_lieu_nhan_vien!K326="","",INPUT_Du_lieu_nhan_vien!K326)</f>
        <v>Đại học</v>
      </c>
      <c r="V325" s="97" t="str">
        <f>IF(INPUT_Du_lieu_nhan_vien!M326="","",INPUT_Du_lieu_nhan_vien!M326)</f>
        <v/>
      </c>
      <c r="Y325" s="95">
        <f>IF(INPUT_Du_lieu_nhan_vien!AH326="","",INPUT_Du_lieu_nhan_vien!AH326)</f>
        <v>40859</v>
      </c>
      <c r="Z325" s="96">
        <f t="shared" si="38"/>
        <v>11</v>
      </c>
      <c r="AA325" s="96">
        <f t="shared" si="39"/>
        <v>2011</v>
      </c>
      <c r="AB325" s="95" t="str">
        <f>IF(INPUT_Du_lieu_nhan_vien!AM326="","",INPUT_Du_lieu_nhan_vien!AM326)</f>
        <v/>
      </c>
      <c r="AC325" s="96" t="str">
        <f t="shared" si="40"/>
        <v/>
      </c>
      <c r="AD325" s="96" t="str">
        <f t="shared" si="41"/>
        <v/>
      </c>
      <c r="AE325" s="96" t="str">
        <f>IF(INPUT_Du_lieu_nhan_vien!AJ326="","",INPUT_Du_lieu_nhan_vien!AJ326)</f>
        <v>Chính thức</v>
      </c>
    </row>
    <row r="326" spans="1:31" ht="18.75" customHeight="1" x14ac:dyDescent="0.2">
      <c r="A326" s="91">
        <v>325</v>
      </c>
      <c r="B326" s="92">
        <f>INPUT_Du_lieu_nhan_vien!A327</f>
        <v>20302.2</v>
      </c>
      <c r="C326" s="93" t="str">
        <f>IF(INPUT_Du_lieu_nhan_vien!B327="","",INPUT_Du_lieu_nhan_vien!B327)</f>
        <v>Nguyễn Thị Thanh</v>
      </c>
      <c r="D326" s="93" t="str">
        <f>IF(INPUT_Du_lieu_nhan_vien!C327="","",INPUT_Du_lieu_nhan_vien!C327)</f>
        <v>Thảo</v>
      </c>
      <c r="E326" s="94" t="str">
        <f>IF(INPUT_Du_lieu_nhan_vien!D327="","",INPUT_Du_lieu_nhan_vien!D327)</f>
        <v>Nữ</v>
      </c>
      <c r="F326" s="95" t="str">
        <f>IF(INPUT_Du_lieu_nhan_vien!E327="","",INPUT_Du_lieu_nhan_vien!E327)</f>
        <v/>
      </c>
      <c r="G326" s="96" t="str">
        <f t="shared" si="35"/>
        <v/>
      </c>
      <c r="H326" s="96" t="str">
        <f t="shared" si="36"/>
        <v/>
      </c>
      <c r="I326" s="96" t="str">
        <f>IF(INPUT_Du_lieu_nhan_vien!G327="","",INPUT_Du_lieu_nhan_vien!G327)</f>
        <v xml:space="preserve">HCM </v>
      </c>
      <c r="J326" s="97" t="str">
        <f>IF(INPUT_Du_lieu_nhan_vien!H327="","",INPUT_Du_lieu_nhan_vien!H327)</f>
        <v/>
      </c>
      <c r="K326" s="95" t="str">
        <f>IF(INPUT_Du_lieu_nhan_vien!I327="","",INPUT_Du_lieu_nhan_vien!I327)</f>
        <v/>
      </c>
      <c r="L326" s="96" t="str">
        <f t="shared" si="37"/>
        <v/>
      </c>
      <c r="M326" s="96" t="str">
        <f>IF(INPUT_Du_lieu_nhan_vien!J327="","",INPUT_Du_lieu_nhan_vien!J327)</f>
        <v/>
      </c>
      <c r="N326" s="94" t="str">
        <f>IF(INPUT_Du_lieu_nhan_vien!O327="","",INPUT_Du_lieu_nhan_vien!O327)</f>
        <v>thaontt@topica.edu.vn</v>
      </c>
      <c r="O326" s="96" t="str">
        <f>IF(INPUT_Du_lieu_nhan_vien!S327="","",INPUT_Du_lieu_nhan_vien!S327)</f>
        <v xml:space="preserve"> </v>
      </c>
      <c r="P326" s="94" t="str">
        <f>IF(INPUT_Du_lieu_nhan_vien!P327="","",INPUT_Du_lieu_nhan_vien!P327)</f>
        <v/>
      </c>
      <c r="Q326" s="97" t="str">
        <f>IF(INPUT_Du_lieu_nhan_vien!Q327="","",INPUT_Du_lieu_nhan_vien!Q327)</f>
        <v/>
      </c>
      <c r="R326" s="96" t="str">
        <f>IF(INPUT_Du_lieu_nhan_vien!U327="","",INPUT_Du_lieu_nhan_vien!U327)</f>
        <v/>
      </c>
      <c r="S326" s="96" t="str">
        <f>IF(INPUT_Du_lieu_nhan_vien!W327="","",INPUT_Du_lieu_nhan_vien!W327)</f>
        <v/>
      </c>
      <c r="T326" s="97" t="str">
        <f>IF(INPUT_Du_lieu_nhan_vien!L327="","",INPUT_Du_lieu_nhan_vien!L327)</f>
        <v/>
      </c>
      <c r="U326" s="94" t="str">
        <f>IF(INPUT_Du_lieu_nhan_vien!K327="","",INPUT_Du_lieu_nhan_vien!K327)</f>
        <v>Đại học</v>
      </c>
      <c r="V326" s="97" t="str">
        <f>IF(INPUT_Du_lieu_nhan_vien!M327="","",INPUT_Du_lieu_nhan_vien!M327)</f>
        <v/>
      </c>
      <c r="Y326" s="95">
        <f>IF(INPUT_Du_lieu_nhan_vien!AH327="","",INPUT_Du_lieu_nhan_vien!AH327)</f>
        <v>40783</v>
      </c>
      <c r="Z326" s="96">
        <f t="shared" si="38"/>
        <v>8</v>
      </c>
      <c r="AA326" s="96">
        <f t="shared" si="39"/>
        <v>2011</v>
      </c>
      <c r="AB326" s="95">
        <f>IF(INPUT_Du_lieu_nhan_vien!AM327="","",INPUT_Du_lieu_nhan_vien!AM327)</f>
        <v>40805</v>
      </c>
      <c r="AC326" s="96">
        <f t="shared" si="40"/>
        <v>9</v>
      </c>
      <c r="AD326" s="96">
        <f t="shared" si="41"/>
        <v>2011</v>
      </c>
      <c r="AE326" s="96" t="str">
        <f>IF(INPUT_Du_lieu_nhan_vien!AJ327="","",INPUT_Du_lieu_nhan_vien!AJ327)</f>
        <v>Nghỉ việc</v>
      </c>
    </row>
    <row r="327" spans="1:31" ht="18.75" customHeight="1" x14ac:dyDescent="0.2">
      <c r="A327" s="91">
        <v>326</v>
      </c>
      <c r="B327" s="92">
        <f>INPUT_Du_lieu_nhan_vien!A328</f>
        <v>20303</v>
      </c>
      <c r="C327" s="93" t="str">
        <f>IF(INPUT_Du_lieu_nhan_vien!B328="","",INPUT_Du_lieu_nhan_vien!B328)</f>
        <v>Đào Thu</v>
      </c>
      <c r="D327" s="93" t="str">
        <f>IF(INPUT_Du_lieu_nhan_vien!C328="","",INPUT_Du_lieu_nhan_vien!C328)</f>
        <v>Ngân</v>
      </c>
      <c r="E327" s="94" t="str">
        <f>IF(INPUT_Du_lieu_nhan_vien!D328="","",INPUT_Du_lieu_nhan_vien!D328)</f>
        <v>Nữ</v>
      </c>
      <c r="F327" s="95">
        <f>IF(INPUT_Du_lieu_nhan_vien!E328="","",INPUT_Du_lieu_nhan_vien!E328)</f>
        <v>32459</v>
      </c>
      <c r="G327" s="96">
        <f t="shared" si="35"/>
        <v>11</v>
      </c>
      <c r="H327" s="96">
        <f t="shared" si="36"/>
        <v>1988</v>
      </c>
      <c r="I327" s="96" t="str">
        <f>IF(INPUT_Du_lieu_nhan_vien!G328="","",INPUT_Du_lieu_nhan_vien!G328)</f>
        <v>HCM</v>
      </c>
      <c r="J327" s="97" t="str">
        <f>IF(INPUT_Du_lieu_nhan_vien!H328="","",INPUT_Du_lieu_nhan_vien!H328)</f>
        <v>024314047</v>
      </c>
      <c r="K327" s="95">
        <f>IF(INPUT_Du_lieu_nhan_vien!I328="","",INPUT_Du_lieu_nhan_vien!I328)</f>
        <v>39246</v>
      </c>
      <c r="L327" s="96">
        <f t="shared" si="37"/>
        <v>6</v>
      </c>
      <c r="M327" s="96" t="str">
        <f>IF(INPUT_Du_lieu_nhan_vien!J328="","",INPUT_Du_lieu_nhan_vien!J328)</f>
        <v>HCM</v>
      </c>
      <c r="N327" s="94" t="str">
        <f>IF(INPUT_Du_lieu_nhan_vien!O328="","",INPUT_Du_lieu_nhan_vien!O328)</f>
        <v>ngandt@topica.edu.vn</v>
      </c>
      <c r="O327" s="96" t="str">
        <f>IF(INPUT_Du_lieu_nhan_vien!S328="","",INPUT_Du_lieu_nhan_vien!S328)</f>
        <v>44/9A Khu Phố TT Nhà Bè, TPHCM</v>
      </c>
      <c r="P327" s="94" t="str">
        <f>IF(INPUT_Du_lieu_nhan_vien!P328="","",INPUT_Du_lieu_nhan_vien!P328)</f>
        <v/>
      </c>
      <c r="Q327" s="97" t="str">
        <f>IF(INPUT_Du_lieu_nhan_vien!Q328="","",INPUT_Du_lieu_nhan_vien!Q328)</f>
        <v>0905664468</v>
      </c>
      <c r="R327" s="96">
        <f>IF(INPUT_Du_lieu_nhan_vien!U328="","",INPUT_Du_lieu_nhan_vien!U328)</f>
        <v>0</v>
      </c>
      <c r="S327" s="96">
        <f>IF(INPUT_Du_lieu_nhan_vien!W328="","",INPUT_Du_lieu_nhan_vien!W328)</f>
        <v>0</v>
      </c>
      <c r="T327" s="97">
        <f>IF(INPUT_Du_lieu_nhan_vien!L328="","",INPUT_Du_lieu_nhan_vien!L328)</f>
        <v>0</v>
      </c>
      <c r="U327" s="94" t="str">
        <f>IF(INPUT_Du_lieu_nhan_vien!K328="","",INPUT_Du_lieu_nhan_vien!K328)</f>
        <v>ĐH</v>
      </c>
      <c r="V327" s="97">
        <f>IF(INPUT_Du_lieu_nhan_vien!M328="","",INPUT_Du_lieu_nhan_vien!M328)</f>
        <v>0</v>
      </c>
      <c r="Y327" s="95">
        <f>IF(INPUT_Du_lieu_nhan_vien!AH328="","",INPUT_Du_lieu_nhan_vien!AH328)</f>
        <v>40844</v>
      </c>
      <c r="Z327" s="96">
        <f t="shared" si="38"/>
        <v>10</v>
      </c>
      <c r="AA327" s="96">
        <f t="shared" si="39"/>
        <v>2011</v>
      </c>
      <c r="AB327" s="95">
        <f>IF(INPUT_Du_lieu_nhan_vien!AM328="","",INPUT_Du_lieu_nhan_vien!AM328)</f>
        <v>41075</v>
      </c>
      <c r="AC327" s="96">
        <f t="shared" si="40"/>
        <v>6</v>
      </c>
      <c r="AD327" s="96">
        <f t="shared" si="41"/>
        <v>2012</v>
      </c>
      <c r="AE327" s="96" t="str">
        <f>IF(INPUT_Du_lieu_nhan_vien!AJ328="","",INPUT_Du_lieu_nhan_vien!AJ328)</f>
        <v>Nghỉ việc</v>
      </c>
    </row>
    <row r="328" spans="1:31" ht="18.75" customHeight="1" x14ac:dyDescent="0.2">
      <c r="A328" s="91">
        <v>327</v>
      </c>
      <c r="B328" s="92">
        <f>INPUT_Du_lieu_nhan_vien!A329</f>
        <v>20304</v>
      </c>
      <c r="C328" s="93" t="str">
        <f>IF(INPUT_Du_lieu_nhan_vien!B329="","",INPUT_Du_lieu_nhan_vien!B329)</f>
        <v>Cao Thị</v>
      </c>
      <c r="D328" s="93" t="str">
        <f>IF(INPUT_Du_lieu_nhan_vien!C329="","",INPUT_Du_lieu_nhan_vien!C329)</f>
        <v>Quỳnh</v>
      </c>
      <c r="E328" s="94" t="str">
        <f>IF(INPUT_Du_lieu_nhan_vien!D329="","",INPUT_Du_lieu_nhan_vien!D329)</f>
        <v>Nữ</v>
      </c>
      <c r="F328" s="95">
        <f>IF(INPUT_Du_lieu_nhan_vien!E329="","",INPUT_Du_lieu_nhan_vien!E329)</f>
        <v>32632</v>
      </c>
      <c r="G328" s="96">
        <f t="shared" si="35"/>
        <v>5</v>
      </c>
      <c r="H328" s="96">
        <f t="shared" si="36"/>
        <v>1989</v>
      </c>
      <c r="I328" s="96" t="str">
        <f>IF(INPUT_Du_lieu_nhan_vien!G329="","",INPUT_Du_lieu_nhan_vien!G329)</f>
        <v>Nghệ An</v>
      </c>
      <c r="J328" s="97" t="str">
        <f>IF(INPUT_Du_lieu_nhan_vien!H329="","",INPUT_Du_lieu_nhan_vien!H329)</f>
        <v>186483982</v>
      </c>
      <c r="K328" s="95">
        <f>IF(INPUT_Du_lieu_nhan_vien!I329="","",INPUT_Du_lieu_nhan_vien!I329)</f>
        <v>39941</v>
      </c>
      <c r="L328" s="96">
        <f t="shared" si="37"/>
        <v>5</v>
      </c>
      <c r="M328" s="96" t="str">
        <f>IF(INPUT_Du_lieu_nhan_vien!J329="","",INPUT_Du_lieu_nhan_vien!J329)</f>
        <v>Nghệ An</v>
      </c>
      <c r="N328" s="94" t="str">
        <f>IF(INPUT_Du_lieu_nhan_vien!O329="","",INPUT_Du_lieu_nhan_vien!O329)</f>
        <v>quynhct@topica.edu.vn</v>
      </c>
      <c r="O328" s="96" t="str">
        <f>IF(INPUT_Du_lieu_nhan_vien!S329="","",INPUT_Du_lieu_nhan_vien!S329)</f>
        <v>Cẩm Sơn, Anh Sơn, Nghệ An</v>
      </c>
      <c r="P328" s="94" t="str">
        <f>IF(INPUT_Du_lieu_nhan_vien!P329="","",INPUT_Du_lieu_nhan_vien!P329)</f>
        <v/>
      </c>
      <c r="Q328" s="97" t="str">
        <f>IF(INPUT_Du_lieu_nhan_vien!Q329="","",INPUT_Du_lieu_nhan_vien!Q329)</f>
        <v>0973076241</v>
      </c>
      <c r="R328" s="96" t="str">
        <f>IF(INPUT_Du_lieu_nhan_vien!U329="","",INPUT_Du_lieu_nhan_vien!U329)</f>
        <v>Nguyễn Hoàng Khôi</v>
      </c>
      <c r="S328" s="96" t="str">
        <f>IF(INPUT_Du_lieu_nhan_vien!W329="","",INPUT_Du_lieu_nhan_vien!W329)</f>
        <v>0909016497</v>
      </c>
      <c r="T328" s="97" t="str">
        <f>IF(INPUT_Du_lieu_nhan_vien!L329="","",INPUT_Du_lieu_nhan_vien!L329)</f>
        <v>Học viện Hành chính</v>
      </c>
      <c r="U328" s="94" t="str">
        <f>IF(INPUT_Du_lieu_nhan_vien!K329="","",INPUT_Du_lieu_nhan_vien!K329)</f>
        <v>ĐH</v>
      </c>
      <c r="V328" s="97">
        <f>IF(INPUT_Du_lieu_nhan_vien!M329="","",INPUT_Du_lieu_nhan_vien!M329)</f>
        <v>0</v>
      </c>
      <c r="Y328" s="95">
        <f>IF(INPUT_Du_lieu_nhan_vien!AH329="","",INPUT_Du_lieu_nhan_vien!AH329)</f>
        <v>40865</v>
      </c>
      <c r="Z328" s="96">
        <f t="shared" si="38"/>
        <v>11</v>
      </c>
      <c r="AA328" s="96">
        <f t="shared" si="39"/>
        <v>2011</v>
      </c>
      <c r="AB328" s="95">
        <f>IF(INPUT_Du_lieu_nhan_vien!AM329="","",INPUT_Du_lieu_nhan_vien!AM329)</f>
        <v>40870</v>
      </c>
      <c r="AC328" s="96">
        <f t="shared" si="40"/>
        <v>11</v>
      </c>
      <c r="AD328" s="96">
        <f t="shared" si="41"/>
        <v>2011</v>
      </c>
      <c r="AE328" s="96" t="str">
        <f>IF(INPUT_Du_lieu_nhan_vien!AJ329="","",INPUT_Du_lieu_nhan_vien!AJ329)</f>
        <v>Nghỉ việc</v>
      </c>
    </row>
    <row r="329" spans="1:31" ht="18.75" customHeight="1" x14ac:dyDescent="0.2">
      <c r="A329" s="91">
        <v>328</v>
      </c>
      <c r="B329" s="92">
        <f>INPUT_Du_lieu_nhan_vien!A330</f>
        <v>20305</v>
      </c>
      <c r="C329" s="93" t="str">
        <f>IF(INPUT_Du_lieu_nhan_vien!B330="","",INPUT_Du_lieu_nhan_vien!B330)</f>
        <v xml:space="preserve"> Doãn Đức</v>
      </c>
      <c r="D329" s="93" t="str">
        <f>IF(INPUT_Du_lieu_nhan_vien!C330="","",INPUT_Du_lieu_nhan_vien!C330)</f>
        <v>Hiển</v>
      </c>
      <c r="E329" s="94" t="str">
        <f>IF(INPUT_Du_lieu_nhan_vien!D330="","",INPUT_Du_lieu_nhan_vien!D330)</f>
        <v>Nam</v>
      </c>
      <c r="F329" s="95">
        <f>IF(INPUT_Du_lieu_nhan_vien!E330="","",INPUT_Du_lieu_nhan_vien!E330)</f>
        <v>30748</v>
      </c>
      <c r="G329" s="96">
        <f t="shared" si="35"/>
        <v>3</v>
      </c>
      <c r="H329" s="96">
        <f t="shared" si="36"/>
        <v>1984</v>
      </c>
      <c r="I329" s="96" t="str">
        <f>IF(INPUT_Du_lieu_nhan_vien!G330="","",INPUT_Du_lieu_nhan_vien!G330)</f>
        <v xml:space="preserve">Nam Định </v>
      </c>
      <c r="J329" s="97" t="str">
        <f>IF(INPUT_Du_lieu_nhan_vien!H330="","",INPUT_Du_lieu_nhan_vien!H330)</f>
        <v>012209872</v>
      </c>
      <c r="K329" s="95">
        <f>IF(INPUT_Du_lieu_nhan_vien!I330="","",INPUT_Du_lieu_nhan_vien!I330)</f>
        <v>38834</v>
      </c>
      <c r="L329" s="96">
        <f t="shared" si="37"/>
        <v>4</v>
      </c>
      <c r="M329" s="96" t="str">
        <f>IF(INPUT_Du_lieu_nhan_vien!J330="","",INPUT_Du_lieu_nhan_vien!J330)</f>
        <v>Hà Nội</v>
      </c>
      <c r="N329" s="94" t="str">
        <f>IF(INPUT_Du_lieu_nhan_vien!O330="","",INPUT_Du_lieu_nhan_vien!O330)</f>
        <v>hiendd@topica.edu.vn</v>
      </c>
      <c r="O329" s="96" t="str">
        <f>IF(INPUT_Du_lieu_nhan_vien!S330="","",INPUT_Du_lieu_nhan_vien!S330)</f>
        <v xml:space="preserve"> </v>
      </c>
      <c r="P329" s="94" t="str">
        <f>IF(INPUT_Du_lieu_nhan_vien!P330="","",INPUT_Du_lieu_nhan_vien!P330)</f>
        <v/>
      </c>
      <c r="Q329" s="97" t="str">
        <f>IF(INPUT_Du_lieu_nhan_vien!Q330="","",INPUT_Du_lieu_nhan_vien!Q330)</f>
        <v>0976371984</v>
      </c>
      <c r="R329" s="96" t="str">
        <f>IF(INPUT_Du_lieu_nhan_vien!U330="","",INPUT_Du_lieu_nhan_vien!U330)</f>
        <v/>
      </c>
      <c r="S329" s="96" t="str">
        <f>IF(INPUT_Du_lieu_nhan_vien!W330="","",INPUT_Du_lieu_nhan_vien!W330)</f>
        <v/>
      </c>
      <c r="T329" s="97" t="str">
        <f>IF(INPUT_Du_lieu_nhan_vien!L330="","",INPUT_Du_lieu_nhan_vien!L330)</f>
        <v>ĐH Kinh doanh và Công nghệ</v>
      </c>
      <c r="U329" s="94" t="str">
        <f>IF(INPUT_Du_lieu_nhan_vien!K330="","",INPUT_Du_lieu_nhan_vien!K330)</f>
        <v>Đại học</v>
      </c>
      <c r="V329" s="97" t="str">
        <f>IF(INPUT_Du_lieu_nhan_vien!M330="","",INPUT_Du_lieu_nhan_vien!M330)</f>
        <v/>
      </c>
      <c r="Y329" s="95" t="str">
        <f>IF(INPUT_Du_lieu_nhan_vien!AH330="","",INPUT_Du_lieu_nhan_vien!AH330)</f>
        <v/>
      </c>
      <c r="Z329" s="96" t="str">
        <f t="shared" si="38"/>
        <v/>
      </c>
      <c r="AA329" s="96" t="str">
        <f t="shared" si="39"/>
        <v/>
      </c>
      <c r="AB329" s="95" t="str">
        <f>IF(INPUT_Du_lieu_nhan_vien!AM330="","",INPUT_Du_lieu_nhan_vien!AM330)</f>
        <v/>
      </c>
      <c r="AC329" s="96" t="str">
        <f t="shared" si="40"/>
        <v/>
      </c>
      <c r="AD329" s="96" t="str">
        <f t="shared" si="41"/>
        <v/>
      </c>
      <c r="AE329" s="96" t="str">
        <f>IF(INPUT_Du_lieu_nhan_vien!AJ330="","",INPUT_Du_lieu_nhan_vien!AJ330)</f>
        <v>Nghỉ việc</v>
      </c>
    </row>
    <row r="330" spans="1:31" ht="18.75" customHeight="1" x14ac:dyDescent="0.2">
      <c r="A330" s="91">
        <v>329</v>
      </c>
      <c r="B330" s="92">
        <f>INPUT_Du_lieu_nhan_vien!A331</f>
        <v>20305</v>
      </c>
      <c r="C330" s="93" t="str">
        <f>IF(INPUT_Du_lieu_nhan_vien!B331="","",INPUT_Du_lieu_nhan_vien!B331)</f>
        <v>Cao Thị</v>
      </c>
      <c r="D330" s="93" t="str">
        <f>IF(INPUT_Du_lieu_nhan_vien!C331="","",INPUT_Du_lieu_nhan_vien!C331)</f>
        <v>Quỳnh</v>
      </c>
      <c r="E330" s="94" t="str">
        <f>IF(INPUT_Du_lieu_nhan_vien!D331="","",INPUT_Du_lieu_nhan_vien!D331)</f>
        <v>Nữ</v>
      </c>
      <c r="F330" s="95">
        <f>IF(INPUT_Du_lieu_nhan_vien!E331="","",INPUT_Du_lieu_nhan_vien!E331)</f>
        <v>32603</v>
      </c>
      <c r="G330" s="96">
        <f t="shared" si="35"/>
        <v>4</v>
      </c>
      <c r="H330" s="96">
        <f t="shared" si="36"/>
        <v>1989</v>
      </c>
      <c r="I330" s="96" t="str">
        <f>IF(INPUT_Du_lieu_nhan_vien!G331="","",INPUT_Du_lieu_nhan_vien!G331)</f>
        <v xml:space="preserve">Nghệ An </v>
      </c>
      <c r="J330" s="97" t="str">
        <f>IF(INPUT_Du_lieu_nhan_vien!H331="","",INPUT_Du_lieu_nhan_vien!H331)</f>
        <v>186483982</v>
      </c>
      <c r="K330" s="95">
        <f>IF(INPUT_Du_lieu_nhan_vien!I331="","",INPUT_Du_lieu_nhan_vien!I331)</f>
        <v>39941</v>
      </c>
      <c r="L330" s="96">
        <f t="shared" si="37"/>
        <v>5</v>
      </c>
      <c r="M330" s="96" t="str">
        <f>IF(INPUT_Du_lieu_nhan_vien!J331="","",INPUT_Du_lieu_nhan_vien!J331)</f>
        <v>Nghệ An</v>
      </c>
      <c r="N330" s="94" t="str">
        <f>IF(INPUT_Du_lieu_nhan_vien!O331="","",INPUT_Du_lieu_nhan_vien!O331)</f>
        <v>quynhct@topica.edu.vn</v>
      </c>
      <c r="O330" s="96" t="str">
        <f>IF(INPUT_Du_lieu_nhan_vien!S331="","",INPUT_Du_lieu_nhan_vien!S331)</f>
        <v xml:space="preserve">Cẩm Sơn, Anh Sơn, Nghệ An </v>
      </c>
      <c r="P330" s="94" t="str">
        <f>IF(INPUT_Du_lieu_nhan_vien!P331="","",INPUT_Du_lieu_nhan_vien!P331)</f>
        <v/>
      </c>
      <c r="Q330" s="97" t="str">
        <f>IF(INPUT_Du_lieu_nhan_vien!Q331="","",INPUT_Du_lieu_nhan_vien!Q331)</f>
        <v>0973076241</v>
      </c>
      <c r="R330" s="96" t="str">
        <f>IF(INPUT_Du_lieu_nhan_vien!U331="","",INPUT_Du_lieu_nhan_vien!U331)</f>
        <v/>
      </c>
      <c r="S330" s="96" t="str">
        <f>IF(INPUT_Du_lieu_nhan_vien!W331="","",INPUT_Du_lieu_nhan_vien!W331)</f>
        <v/>
      </c>
      <c r="T330" s="97" t="str">
        <f>IF(INPUT_Du_lieu_nhan_vien!L331="","",INPUT_Du_lieu_nhan_vien!L331)</f>
        <v>HV Hành Chính (cơ sở phía Nam)</v>
      </c>
      <c r="U330" s="94" t="str">
        <f>IF(INPUT_Du_lieu_nhan_vien!K331="","",INPUT_Du_lieu_nhan_vien!K331)</f>
        <v>Đại học</v>
      </c>
      <c r="V330" s="97" t="str">
        <f>IF(INPUT_Du_lieu_nhan_vien!M331="","",INPUT_Du_lieu_nhan_vien!M331)</f>
        <v/>
      </c>
      <c r="Y330" s="95" t="str">
        <f>IF(INPUT_Du_lieu_nhan_vien!AH331="","",INPUT_Du_lieu_nhan_vien!AH331)</f>
        <v/>
      </c>
      <c r="Z330" s="96" t="str">
        <f t="shared" si="38"/>
        <v/>
      </c>
      <c r="AA330" s="96" t="str">
        <f t="shared" si="39"/>
        <v/>
      </c>
      <c r="AB330" s="95">
        <f>IF(INPUT_Du_lieu_nhan_vien!AM331="","",INPUT_Du_lieu_nhan_vien!AM331)</f>
        <v>40870</v>
      </c>
      <c r="AC330" s="96">
        <f t="shared" si="40"/>
        <v>11</v>
      </c>
      <c r="AD330" s="96">
        <f t="shared" si="41"/>
        <v>2011</v>
      </c>
      <c r="AE330" s="96" t="str">
        <f>IF(INPUT_Du_lieu_nhan_vien!AJ331="","",INPUT_Du_lieu_nhan_vien!AJ331)</f>
        <v>Nghỉ việc</v>
      </c>
    </row>
    <row r="331" spans="1:31" ht="18.75" customHeight="1" x14ac:dyDescent="0.2">
      <c r="A331" s="91">
        <v>330</v>
      </c>
      <c r="B331" s="92">
        <f>INPUT_Du_lieu_nhan_vien!A332</f>
        <v>20306</v>
      </c>
      <c r="C331" s="93" t="str">
        <f>IF(INPUT_Du_lieu_nhan_vien!B332="","",INPUT_Du_lieu_nhan_vien!B332)</f>
        <v>Nguyễn Thị Thanh</v>
      </c>
      <c r="D331" s="93" t="str">
        <f>IF(INPUT_Du_lieu_nhan_vien!C332="","",INPUT_Du_lieu_nhan_vien!C332)</f>
        <v>Thảo</v>
      </c>
      <c r="E331" s="94" t="str">
        <f>IF(INPUT_Du_lieu_nhan_vien!D332="","",INPUT_Du_lieu_nhan_vien!D332)</f>
        <v>Nữ</v>
      </c>
      <c r="F331" s="95" t="str">
        <f>IF(INPUT_Du_lieu_nhan_vien!E332="","",INPUT_Du_lieu_nhan_vien!E332)</f>
        <v/>
      </c>
      <c r="G331" s="96" t="str">
        <f t="shared" si="35"/>
        <v/>
      </c>
      <c r="H331" s="96" t="str">
        <f t="shared" si="36"/>
        <v/>
      </c>
      <c r="I331" s="96" t="str">
        <f>IF(INPUT_Du_lieu_nhan_vien!G332="","",INPUT_Du_lieu_nhan_vien!G332)</f>
        <v>HCM</v>
      </c>
      <c r="J331" s="97" t="str">
        <f>IF(INPUT_Du_lieu_nhan_vien!H332="","",INPUT_Du_lieu_nhan_vien!H332)</f>
        <v/>
      </c>
      <c r="K331" s="95" t="str">
        <f>IF(INPUT_Du_lieu_nhan_vien!I332="","",INPUT_Du_lieu_nhan_vien!I332)</f>
        <v/>
      </c>
      <c r="L331" s="96" t="str">
        <f t="shared" si="37"/>
        <v/>
      </c>
      <c r="M331" s="96" t="str">
        <f>IF(INPUT_Du_lieu_nhan_vien!J332="","",INPUT_Du_lieu_nhan_vien!J332)</f>
        <v/>
      </c>
      <c r="N331" s="94" t="str">
        <f>IF(INPUT_Du_lieu_nhan_vien!O332="","",INPUT_Du_lieu_nhan_vien!O332)</f>
        <v>thaontt@topica.edu.vn</v>
      </c>
      <c r="O331" s="96">
        <f>IF(INPUT_Du_lieu_nhan_vien!S332="","",INPUT_Du_lieu_nhan_vien!S332)</f>
        <v>0</v>
      </c>
      <c r="P331" s="94" t="str">
        <f>IF(INPUT_Du_lieu_nhan_vien!P332="","",INPUT_Du_lieu_nhan_vien!P332)</f>
        <v/>
      </c>
      <c r="Q331" s="97" t="str">
        <f>IF(INPUT_Du_lieu_nhan_vien!Q332="","",INPUT_Du_lieu_nhan_vien!Q332)</f>
        <v/>
      </c>
      <c r="R331" s="96">
        <f>IF(INPUT_Du_lieu_nhan_vien!U332="","",INPUT_Du_lieu_nhan_vien!U332)</f>
        <v>0</v>
      </c>
      <c r="S331" s="96">
        <f>IF(INPUT_Du_lieu_nhan_vien!W332="","",INPUT_Du_lieu_nhan_vien!W332)</f>
        <v>0</v>
      </c>
      <c r="T331" s="97">
        <f>IF(INPUT_Du_lieu_nhan_vien!L332="","",INPUT_Du_lieu_nhan_vien!L332)</f>
        <v>0</v>
      </c>
      <c r="U331" s="94" t="str">
        <f>IF(INPUT_Du_lieu_nhan_vien!K332="","",INPUT_Du_lieu_nhan_vien!K332)</f>
        <v>ĐH</v>
      </c>
      <c r="V331" s="97">
        <f>IF(INPUT_Du_lieu_nhan_vien!M332="","",INPUT_Du_lieu_nhan_vien!M332)</f>
        <v>0</v>
      </c>
      <c r="Y331" s="95" t="str">
        <f>IF(INPUT_Du_lieu_nhan_vien!AH332="","",INPUT_Du_lieu_nhan_vien!AH332)</f>
        <v/>
      </c>
      <c r="Z331" s="96" t="str">
        <f t="shared" si="38"/>
        <v/>
      </c>
      <c r="AA331" s="96" t="str">
        <f t="shared" si="39"/>
        <v/>
      </c>
      <c r="AB331" s="95">
        <f>IF(INPUT_Du_lieu_nhan_vien!AM332="","",INPUT_Du_lieu_nhan_vien!AM332)</f>
        <v>40805</v>
      </c>
      <c r="AC331" s="96">
        <f t="shared" si="40"/>
        <v>9</v>
      </c>
      <c r="AD331" s="96">
        <f t="shared" si="41"/>
        <v>2011</v>
      </c>
      <c r="AE331" s="96" t="str">
        <f>IF(INPUT_Du_lieu_nhan_vien!AJ332="","",INPUT_Du_lieu_nhan_vien!AJ332)</f>
        <v>Nghỉ việc</v>
      </c>
    </row>
    <row r="332" spans="1:31" ht="18.75" customHeight="1" x14ac:dyDescent="0.2">
      <c r="A332" s="91">
        <v>331</v>
      </c>
      <c r="B332" s="92">
        <f>INPUT_Du_lieu_nhan_vien!A333</f>
        <v>20307</v>
      </c>
      <c r="C332" s="93" t="str">
        <f>IF(INPUT_Du_lieu_nhan_vien!B333="","",INPUT_Du_lieu_nhan_vien!B333)</f>
        <v>Lê Thị</v>
      </c>
      <c r="D332" s="93" t="str">
        <f>IF(INPUT_Du_lieu_nhan_vien!C333="","",INPUT_Du_lieu_nhan_vien!C333)</f>
        <v>Thu</v>
      </c>
      <c r="E332" s="94" t="str">
        <f>IF(INPUT_Du_lieu_nhan_vien!D333="","",INPUT_Du_lieu_nhan_vien!D333)</f>
        <v>Nữ</v>
      </c>
      <c r="F332" s="95" t="str">
        <f>IF(INPUT_Du_lieu_nhan_vien!E333="","",INPUT_Du_lieu_nhan_vien!E333)</f>
        <v/>
      </c>
      <c r="G332" s="96" t="str">
        <f t="shared" si="35"/>
        <v/>
      </c>
      <c r="H332" s="96" t="str">
        <f t="shared" si="36"/>
        <v/>
      </c>
      <c r="I332" s="96" t="str">
        <f>IF(INPUT_Du_lieu_nhan_vien!G333="","",INPUT_Du_lieu_nhan_vien!G333)</f>
        <v xml:space="preserve">Thanh Hóa </v>
      </c>
      <c r="J332" s="97" t="str">
        <f>IF(INPUT_Du_lieu_nhan_vien!H333="","",INPUT_Du_lieu_nhan_vien!H333)</f>
        <v>173630023</v>
      </c>
      <c r="K332" s="95">
        <f>IF(INPUT_Du_lieu_nhan_vien!I333="","",INPUT_Du_lieu_nhan_vien!I333)</f>
        <v>40038</v>
      </c>
      <c r="L332" s="96">
        <f t="shared" si="37"/>
        <v>8</v>
      </c>
      <c r="M332" s="96" t="str">
        <f>IF(INPUT_Du_lieu_nhan_vien!J333="","",INPUT_Du_lieu_nhan_vien!J333)</f>
        <v>Thanh Hóa</v>
      </c>
      <c r="N332" s="94" t="str">
        <f>IF(INPUT_Du_lieu_nhan_vien!O333="","",INPUT_Du_lieu_nhan_vien!O333)</f>
        <v>thult@topica.edu.vn</v>
      </c>
      <c r="O332" s="96" t="str">
        <f>IF(INPUT_Du_lieu_nhan_vien!S333="","",INPUT_Du_lieu_nhan_vien!S333)</f>
        <v xml:space="preserve">Đội 5, Thọ Nguyên, Thọ Xuân, Thanh Hóa </v>
      </c>
      <c r="P332" s="94" t="str">
        <f>IF(INPUT_Du_lieu_nhan_vien!P333="","",INPUT_Du_lieu_nhan_vien!P333)</f>
        <v/>
      </c>
      <c r="Q332" s="97" t="str">
        <f>IF(INPUT_Du_lieu_nhan_vien!Q333="","",INPUT_Du_lieu_nhan_vien!Q333)</f>
        <v>01667874094</v>
      </c>
      <c r="R332" s="96" t="str">
        <f>IF(INPUT_Du_lieu_nhan_vien!U333="","",INPUT_Du_lieu_nhan_vien!U333)</f>
        <v/>
      </c>
      <c r="S332" s="96" t="str">
        <f>IF(INPUT_Du_lieu_nhan_vien!W333="","",INPUT_Du_lieu_nhan_vien!W333)</f>
        <v/>
      </c>
      <c r="T332" s="97" t="str">
        <f>IF(INPUT_Du_lieu_nhan_vien!L333="","",INPUT_Du_lieu_nhan_vien!L333)</f>
        <v>ĐH Dân Lập Văn Lang</v>
      </c>
      <c r="U332" s="94" t="str">
        <f>IF(INPUT_Du_lieu_nhan_vien!K333="","",INPUT_Du_lieu_nhan_vien!K333)</f>
        <v>Trung cấp</v>
      </c>
      <c r="V332" s="97" t="str">
        <f>IF(INPUT_Du_lieu_nhan_vien!M333="","",INPUT_Du_lieu_nhan_vien!M333)</f>
        <v/>
      </c>
      <c r="Y332" s="95">
        <f>IF(INPUT_Du_lieu_nhan_vien!AH333="","",INPUT_Du_lieu_nhan_vien!AH333)</f>
        <v>40770</v>
      </c>
      <c r="Z332" s="96">
        <f t="shared" si="38"/>
        <v>8</v>
      </c>
      <c r="AA332" s="96">
        <f t="shared" si="39"/>
        <v>2011</v>
      </c>
      <c r="AB332" s="95">
        <f>IF(INPUT_Du_lieu_nhan_vien!AM333="","",INPUT_Du_lieu_nhan_vien!AM333)</f>
        <v>40817</v>
      </c>
      <c r="AC332" s="96">
        <f t="shared" si="40"/>
        <v>10</v>
      </c>
      <c r="AD332" s="96">
        <f t="shared" si="41"/>
        <v>2011</v>
      </c>
      <c r="AE332" s="96" t="str">
        <f>IF(INPUT_Du_lieu_nhan_vien!AJ333="","",INPUT_Du_lieu_nhan_vien!AJ333)</f>
        <v>Nghỉ việc</v>
      </c>
    </row>
    <row r="333" spans="1:31" ht="18.75" customHeight="1" x14ac:dyDescent="0.2">
      <c r="A333" s="91">
        <v>332</v>
      </c>
      <c r="B333" s="92">
        <f>INPUT_Du_lieu_nhan_vien!A334</f>
        <v>20308</v>
      </c>
      <c r="C333" s="93" t="str">
        <f>IF(INPUT_Du_lieu_nhan_vien!B334="","",INPUT_Du_lieu_nhan_vien!B334)</f>
        <v>Vũ Thị</v>
      </c>
      <c r="D333" s="93" t="str">
        <f>IF(INPUT_Du_lieu_nhan_vien!C334="","",INPUT_Du_lieu_nhan_vien!C334)</f>
        <v>Quyên</v>
      </c>
      <c r="E333" s="94" t="str">
        <f>IF(INPUT_Du_lieu_nhan_vien!D334="","",INPUT_Du_lieu_nhan_vien!D334)</f>
        <v>Nữ</v>
      </c>
      <c r="F333" s="95">
        <f>IF(INPUT_Du_lieu_nhan_vien!E334="","",INPUT_Du_lieu_nhan_vien!E334)</f>
        <v>31965</v>
      </c>
      <c r="G333" s="96">
        <f t="shared" si="35"/>
        <v>7</v>
      </c>
      <c r="H333" s="96">
        <f t="shared" si="36"/>
        <v>1987</v>
      </c>
      <c r="I333" s="96" t="str">
        <f>IF(INPUT_Du_lieu_nhan_vien!G334="","",INPUT_Du_lieu_nhan_vien!G334)</f>
        <v xml:space="preserve">Hải Dương </v>
      </c>
      <c r="J333" s="97" t="str">
        <f>IF(INPUT_Du_lieu_nhan_vien!H334="","",INPUT_Du_lieu_nhan_vien!H334)</f>
        <v>142234305</v>
      </c>
      <c r="K333" s="95">
        <f>IF(INPUT_Du_lieu_nhan_vien!I334="","",INPUT_Du_lieu_nhan_vien!I334)</f>
        <v>41190</v>
      </c>
      <c r="L333" s="96">
        <f t="shared" si="37"/>
        <v>10</v>
      </c>
      <c r="M333" s="96" t="str">
        <f>IF(INPUT_Du_lieu_nhan_vien!J334="","",INPUT_Du_lieu_nhan_vien!J334)</f>
        <v>Hải Dương</v>
      </c>
      <c r="N333" s="94" t="str">
        <f>IF(INPUT_Du_lieu_nhan_vien!O334="","",INPUT_Du_lieu_nhan_vien!O334)</f>
        <v>quyenvt@topica.edu.vn</v>
      </c>
      <c r="O333" s="96" t="str">
        <f>IF(INPUT_Du_lieu_nhan_vien!S334="","",INPUT_Du_lieu_nhan_vien!S334)</f>
        <v xml:space="preserve">Văn Giang, Ninh Giang, Hải Dương
 </v>
      </c>
      <c r="P333" s="94" t="str">
        <f>IF(INPUT_Du_lieu_nhan_vien!P334="","",INPUT_Du_lieu_nhan_vien!P334)</f>
        <v/>
      </c>
      <c r="Q333" s="97" t="str">
        <f>IF(INPUT_Du_lieu_nhan_vien!Q334="","",INPUT_Du_lieu_nhan_vien!Q334)</f>
        <v>0986660231</v>
      </c>
      <c r="R333" s="96" t="str">
        <f>IF(INPUT_Du_lieu_nhan_vien!U334="","",INPUT_Du_lieu_nhan_vien!U334)</f>
        <v/>
      </c>
      <c r="S333" s="96" t="str">
        <f>IF(INPUT_Du_lieu_nhan_vien!W334="","",INPUT_Du_lieu_nhan_vien!W334)</f>
        <v/>
      </c>
      <c r="T333" s="97" t="str">
        <f>IF(INPUT_Du_lieu_nhan_vien!L334="","",INPUT_Du_lieu_nhan_vien!L334)</f>
        <v>ĐH Kinh tế Kỹ thuật Công nghiệp</v>
      </c>
      <c r="U333" s="94" t="str">
        <f>IF(INPUT_Du_lieu_nhan_vien!K334="","",INPUT_Du_lieu_nhan_vien!K334)</f>
        <v>Đại học</v>
      </c>
      <c r="V333" s="97" t="str">
        <f>IF(INPUT_Du_lieu_nhan_vien!M334="","",INPUT_Du_lieu_nhan_vien!M334)</f>
        <v>Kế toán</v>
      </c>
      <c r="Y333" s="95">
        <f>IF(INPUT_Du_lieu_nhan_vien!AH334="","",INPUT_Du_lieu_nhan_vien!AH334)</f>
        <v>40816</v>
      </c>
      <c r="Z333" s="96">
        <f t="shared" si="38"/>
        <v>9</v>
      </c>
      <c r="AA333" s="96">
        <f t="shared" si="39"/>
        <v>2011</v>
      </c>
      <c r="AB333" s="95" t="str">
        <f>IF(INPUT_Du_lieu_nhan_vien!AM334="","",INPUT_Du_lieu_nhan_vien!AM334)</f>
        <v/>
      </c>
      <c r="AC333" s="96" t="str">
        <f t="shared" si="40"/>
        <v/>
      </c>
      <c r="AD333" s="96" t="str">
        <f t="shared" si="41"/>
        <v/>
      </c>
      <c r="AE333" s="96" t="str">
        <f>IF(INPUT_Du_lieu_nhan_vien!AJ334="","",INPUT_Du_lieu_nhan_vien!AJ334)</f>
        <v>Chính thức</v>
      </c>
    </row>
    <row r="334" spans="1:31" ht="18.75" customHeight="1" x14ac:dyDescent="0.2">
      <c r="A334" s="91">
        <v>333</v>
      </c>
      <c r="B334" s="92">
        <f>INPUT_Du_lieu_nhan_vien!A335</f>
        <v>20309</v>
      </c>
      <c r="C334" s="93" t="str">
        <f>IF(INPUT_Du_lieu_nhan_vien!B335="","",INPUT_Du_lieu_nhan_vien!B335)</f>
        <v>Nguyễn Năng</v>
      </c>
      <c r="D334" s="93" t="str">
        <f>IF(INPUT_Du_lieu_nhan_vien!C335="","",INPUT_Du_lieu_nhan_vien!C335)</f>
        <v>Duy</v>
      </c>
      <c r="E334" s="94" t="str">
        <f>IF(INPUT_Du_lieu_nhan_vien!D335="","",INPUT_Du_lieu_nhan_vien!D335)</f>
        <v>Nam</v>
      </c>
      <c r="F334" s="95" t="str">
        <f>IF(INPUT_Du_lieu_nhan_vien!E335="","",INPUT_Du_lieu_nhan_vien!E335)</f>
        <v/>
      </c>
      <c r="G334" s="96" t="str">
        <f t="shared" si="35"/>
        <v/>
      </c>
      <c r="H334" s="96" t="str">
        <f t="shared" si="36"/>
        <v/>
      </c>
      <c r="I334" s="96" t="str">
        <f>IF(INPUT_Du_lieu_nhan_vien!G335="","",INPUT_Du_lieu_nhan_vien!G335)</f>
        <v xml:space="preserve">Nam Định </v>
      </c>
      <c r="J334" s="97" t="str">
        <f>IF(INPUT_Du_lieu_nhan_vien!H335="","",INPUT_Du_lieu_nhan_vien!H335)</f>
        <v/>
      </c>
      <c r="K334" s="95" t="str">
        <f>IF(INPUT_Du_lieu_nhan_vien!I335="","",INPUT_Du_lieu_nhan_vien!I335)</f>
        <v/>
      </c>
      <c r="L334" s="96" t="str">
        <f t="shared" si="37"/>
        <v/>
      </c>
      <c r="M334" s="96" t="str">
        <f>IF(INPUT_Du_lieu_nhan_vien!J335="","",INPUT_Du_lieu_nhan_vien!J335)</f>
        <v/>
      </c>
      <c r="N334" s="94" t="str">
        <f>IF(INPUT_Du_lieu_nhan_vien!O335="","",INPUT_Du_lieu_nhan_vien!O335)</f>
        <v/>
      </c>
      <c r="O334" s="96" t="str">
        <f>IF(INPUT_Du_lieu_nhan_vien!S335="","",INPUT_Du_lieu_nhan_vien!S335)</f>
        <v xml:space="preserve"> </v>
      </c>
      <c r="P334" s="94" t="str">
        <f>IF(INPUT_Du_lieu_nhan_vien!P335="","",INPUT_Du_lieu_nhan_vien!P335)</f>
        <v/>
      </c>
      <c r="Q334" s="97" t="str">
        <f>IF(INPUT_Du_lieu_nhan_vien!Q335="","",INPUT_Du_lieu_nhan_vien!Q335)</f>
        <v/>
      </c>
      <c r="R334" s="96" t="str">
        <f>IF(INPUT_Du_lieu_nhan_vien!U335="","",INPUT_Du_lieu_nhan_vien!U335)</f>
        <v/>
      </c>
      <c r="S334" s="96" t="str">
        <f>IF(INPUT_Du_lieu_nhan_vien!W335="","",INPUT_Du_lieu_nhan_vien!W335)</f>
        <v/>
      </c>
      <c r="T334" s="97" t="str">
        <f>IF(INPUT_Du_lieu_nhan_vien!L335="","",INPUT_Du_lieu_nhan_vien!L335)</f>
        <v/>
      </c>
      <c r="U334" s="94" t="str">
        <f>IF(INPUT_Du_lieu_nhan_vien!K335="","",INPUT_Du_lieu_nhan_vien!K335)</f>
        <v>Đại học</v>
      </c>
      <c r="V334" s="97" t="str">
        <f>IF(INPUT_Du_lieu_nhan_vien!M335="","",INPUT_Du_lieu_nhan_vien!M335)</f>
        <v/>
      </c>
      <c r="Y334" s="95">
        <f>IF(INPUT_Du_lieu_nhan_vien!AH335="","",INPUT_Du_lieu_nhan_vien!AH335)</f>
        <v>40813</v>
      </c>
      <c r="Z334" s="96">
        <f t="shared" si="38"/>
        <v>9</v>
      </c>
      <c r="AA334" s="96">
        <f t="shared" si="39"/>
        <v>2011</v>
      </c>
      <c r="AB334" s="95">
        <f>IF(INPUT_Du_lieu_nhan_vien!AM335="","",INPUT_Du_lieu_nhan_vien!AM335)</f>
        <v>40833</v>
      </c>
      <c r="AC334" s="96">
        <f t="shared" si="40"/>
        <v>10</v>
      </c>
      <c r="AD334" s="96">
        <f t="shared" si="41"/>
        <v>2011</v>
      </c>
      <c r="AE334" s="96" t="str">
        <f>IF(INPUT_Du_lieu_nhan_vien!AJ335="","",INPUT_Du_lieu_nhan_vien!AJ335)</f>
        <v>Nghỉ việc</v>
      </c>
    </row>
    <row r="335" spans="1:31" ht="18.75" customHeight="1" x14ac:dyDescent="0.2">
      <c r="A335" s="91">
        <v>334</v>
      </c>
      <c r="B335" s="92">
        <f>INPUT_Du_lieu_nhan_vien!A336</f>
        <v>20310</v>
      </c>
      <c r="C335" s="93" t="str">
        <f>IF(INPUT_Du_lieu_nhan_vien!B336="","",INPUT_Du_lieu_nhan_vien!B336)</f>
        <v>Phạm Văn</v>
      </c>
      <c r="D335" s="93" t="str">
        <f>IF(INPUT_Du_lieu_nhan_vien!C336="","",INPUT_Du_lieu_nhan_vien!C336)</f>
        <v>Diễn</v>
      </c>
      <c r="E335" s="94" t="str">
        <f>IF(INPUT_Du_lieu_nhan_vien!D336="","",INPUT_Du_lieu_nhan_vien!D336)</f>
        <v>Nam</v>
      </c>
      <c r="F335" s="95">
        <f>IF(INPUT_Du_lieu_nhan_vien!E336="","",INPUT_Du_lieu_nhan_vien!E336)</f>
        <v>32241</v>
      </c>
      <c r="G335" s="96">
        <f t="shared" si="35"/>
        <v>4</v>
      </c>
      <c r="H335" s="96">
        <f t="shared" si="36"/>
        <v>1988</v>
      </c>
      <c r="I335" s="96" t="str">
        <f>IF(INPUT_Du_lieu_nhan_vien!G336="","",INPUT_Du_lieu_nhan_vien!G336)</f>
        <v xml:space="preserve">Nam Định </v>
      </c>
      <c r="J335" s="97" t="str">
        <f>IF(INPUT_Du_lieu_nhan_vien!H336="","",INPUT_Du_lieu_nhan_vien!H336)</f>
        <v>162820431</v>
      </c>
      <c r="K335" s="95">
        <f>IF(INPUT_Du_lieu_nhan_vien!I336="","",INPUT_Du_lieu_nhan_vien!I336)</f>
        <v>40003</v>
      </c>
      <c r="L335" s="96">
        <f t="shared" si="37"/>
        <v>7</v>
      </c>
      <c r="M335" s="96" t="str">
        <f>IF(INPUT_Du_lieu_nhan_vien!J336="","",INPUT_Du_lieu_nhan_vien!J336)</f>
        <v>Nam Định</v>
      </c>
      <c r="N335" s="94" t="str">
        <f>IF(INPUT_Du_lieu_nhan_vien!O336="","",INPUT_Du_lieu_nhan_vien!O336)</f>
        <v>dienpv@topica.edu.vn</v>
      </c>
      <c r="O335" s="96" t="str">
        <f>IF(INPUT_Du_lieu_nhan_vien!S336="","",INPUT_Du_lieu_nhan_vien!S336)</f>
        <v xml:space="preserve">TT Cát Thành - Trực Ninh, Nam Định </v>
      </c>
      <c r="P335" s="94" t="str">
        <f>IF(INPUT_Du_lieu_nhan_vien!P336="","",INPUT_Du_lieu_nhan_vien!P336)</f>
        <v/>
      </c>
      <c r="Q335" s="97" t="str">
        <f>IF(INPUT_Du_lieu_nhan_vien!Q336="","",INPUT_Du_lieu_nhan_vien!Q336)</f>
        <v>0903 212 282</v>
      </c>
      <c r="R335" s="96" t="str">
        <f>IF(INPUT_Du_lieu_nhan_vien!U336="","",INPUT_Du_lieu_nhan_vien!U336)</f>
        <v/>
      </c>
      <c r="S335" s="96" t="str">
        <f>IF(INPUT_Du_lieu_nhan_vien!W336="","",INPUT_Du_lieu_nhan_vien!W336)</f>
        <v/>
      </c>
      <c r="T335" s="97" t="str">
        <f>IF(INPUT_Du_lieu_nhan_vien!L336="","",INPUT_Du_lieu_nhan_vien!L336)</f>
        <v>Viện ĐH Mở Hà Nội</v>
      </c>
      <c r="U335" s="94" t="str">
        <f>IF(INPUT_Du_lieu_nhan_vien!K336="","",INPUT_Du_lieu_nhan_vien!K336)</f>
        <v>Đại học</v>
      </c>
      <c r="V335" s="97" t="str">
        <f>IF(INPUT_Du_lieu_nhan_vien!M336="","",INPUT_Du_lieu_nhan_vien!M336)</f>
        <v/>
      </c>
      <c r="Y335" s="95" t="str">
        <f>IF(INPUT_Du_lieu_nhan_vien!AH336="","",INPUT_Du_lieu_nhan_vien!AH336)</f>
        <v/>
      </c>
      <c r="Z335" s="96" t="str">
        <f t="shared" si="38"/>
        <v/>
      </c>
      <c r="AA335" s="96" t="str">
        <f t="shared" si="39"/>
        <v/>
      </c>
      <c r="AB335" s="95">
        <f>IF(INPUT_Du_lieu_nhan_vien!AM336="","",INPUT_Du_lieu_nhan_vien!AM336)</f>
        <v>41442</v>
      </c>
      <c r="AC335" s="96">
        <f t="shared" si="40"/>
        <v>6</v>
      </c>
      <c r="AD335" s="96">
        <f t="shared" si="41"/>
        <v>2013</v>
      </c>
      <c r="AE335" s="96" t="str">
        <f>IF(INPUT_Du_lieu_nhan_vien!AJ336="","",INPUT_Du_lieu_nhan_vien!AJ336)</f>
        <v>Thử việc</v>
      </c>
    </row>
    <row r="336" spans="1:31" ht="18.75" customHeight="1" x14ac:dyDescent="0.2">
      <c r="A336" s="91">
        <v>335</v>
      </c>
      <c r="B336" s="92">
        <f>INPUT_Du_lieu_nhan_vien!A337</f>
        <v>20311</v>
      </c>
      <c r="C336" s="93" t="str">
        <f>IF(INPUT_Du_lieu_nhan_vien!B337="","",INPUT_Du_lieu_nhan_vien!B337)</f>
        <v>Lâm Thị Ngọc</v>
      </c>
      <c r="D336" s="93" t="str">
        <f>IF(INPUT_Du_lieu_nhan_vien!C337="","",INPUT_Du_lieu_nhan_vien!C337)</f>
        <v>Huệ</v>
      </c>
      <c r="E336" s="94" t="str">
        <f>IF(INPUT_Du_lieu_nhan_vien!D337="","",INPUT_Du_lieu_nhan_vien!D337)</f>
        <v>Nữ</v>
      </c>
      <c r="F336" s="95">
        <f>IF(INPUT_Du_lieu_nhan_vien!E337="","",INPUT_Du_lieu_nhan_vien!E337)</f>
        <v>31547</v>
      </c>
      <c r="G336" s="96">
        <f t="shared" si="35"/>
        <v>5</v>
      </c>
      <c r="H336" s="96">
        <f t="shared" si="36"/>
        <v>1986</v>
      </c>
      <c r="I336" s="96" t="str">
        <f>IF(INPUT_Du_lieu_nhan_vien!G337="","",INPUT_Du_lieu_nhan_vien!G337)</f>
        <v>HCM</v>
      </c>
      <c r="J336" s="97" t="str">
        <f>IF(INPUT_Du_lieu_nhan_vien!H337="","",INPUT_Du_lieu_nhan_vien!H337)</f>
        <v>023906784</v>
      </c>
      <c r="K336" s="95">
        <f>IF(INPUT_Du_lieu_nhan_vien!I337="","",INPUT_Du_lieu_nhan_vien!I337)</f>
        <v>37047</v>
      </c>
      <c r="L336" s="96">
        <f t="shared" si="37"/>
        <v>6</v>
      </c>
      <c r="M336" s="96" t="str">
        <f>IF(INPUT_Du_lieu_nhan_vien!J337="","",INPUT_Du_lieu_nhan_vien!J337)</f>
        <v>HCM</v>
      </c>
      <c r="N336" s="94" t="str">
        <f>IF(INPUT_Du_lieu_nhan_vien!O337="","",INPUT_Du_lieu_nhan_vien!O337)</f>
        <v>hueltn@topica.edu.vn</v>
      </c>
      <c r="O336" s="96" t="str">
        <f>IF(INPUT_Du_lieu_nhan_vien!S337="","",INPUT_Du_lieu_nhan_vien!S337)</f>
        <v>Sạp 105 chợ Cầu Ông Lãnh, Phường Cầu Ông Lãnh, Quận 1</v>
      </c>
      <c r="P336" s="94" t="str">
        <f>IF(INPUT_Du_lieu_nhan_vien!P337="","",INPUT_Du_lieu_nhan_vien!P337)</f>
        <v/>
      </c>
      <c r="Q336" s="97" t="str">
        <f>IF(INPUT_Du_lieu_nhan_vien!Q337="","",INPUT_Du_lieu_nhan_vien!Q337)</f>
        <v>0908644727
0938771505</v>
      </c>
      <c r="R336" s="96" t="str">
        <f>IF(INPUT_Du_lieu_nhan_vien!U337="","",INPUT_Du_lieu_nhan_vien!U337)</f>
        <v>Lâm Hoàng Thọ</v>
      </c>
      <c r="S336" s="96" t="str">
        <f>IF(INPUT_Du_lieu_nhan_vien!W337="","",INPUT_Du_lieu_nhan_vien!W337)</f>
        <v>0909096039</v>
      </c>
      <c r="T336" s="97">
        <f>IF(INPUT_Du_lieu_nhan_vien!L337="","",INPUT_Du_lieu_nhan_vien!L337)</f>
        <v>0</v>
      </c>
      <c r="U336" s="94" t="str">
        <f>IF(INPUT_Du_lieu_nhan_vien!K337="","",INPUT_Du_lieu_nhan_vien!K337)</f>
        <v>THPT</v>
      </c>
      <c r="V336" s="97">
        <f>IF(INPUT_Du_lieu_nhan_vien!M337="","",INPUT_Du_lieu_nhan_vien!M337)</f>
        <v>0</v>
      </c>
      <c r="Y336" s="95">
        <f>IF(INPUT_Du_lieu_nhan_vien!AH337="","",INPUT_Du_lieu_nhan_vien!AH337)</f>
        <v>40880</v>
      </c>
      <c r="Z336" s="96">
        <f t="shared" si="38"/>
        <v>12</v>
      </c>
      <c r="AA336" s="96">
        <f t="shared" si="39"/>
        <v>2011</v>
      </c>
      <c r="AB336" s="95">
        <f>IF(INPUT_Du_lieu_nhan_vien!AM337="","",INPUT_Du_lieu_nhan_vien!AM337)</f>
        <v>40118</v>
      </c>
      <c r="AC336" s="96">
        <f t="shared" si="40"/>
        <v>11</v>
      </c>
      <c r="AD336" s="96">
        <f t="shared" si="41"/>
        <v>2009</v>
      </c>
      <c r="AE336" s="96" t="str">
        <f>IF(INPUT_Du_lieu_nhan_vien!AJ337="","",INPUT_Du_lieu_nhan_vien!AJ337)</f>
        <v>Nghỉ việc</v>
      </c>
    </row>
    <row r="337" spans="1:31" ht="18.75" customHeight="1" x14ac:dyDescent="0.2">
      <c r="A337" s="91">
        <v>336</v>
      </c>
      <c r="B337" s="92">
        <f>INPUT_Du_lieu_nhan_vien!A338</f>
        <v>20312</v>
      </c>
      <c r="C337" s="93" t="str">
        <f>IF(INPUT_Du_lieu_nhan_vien!B338="","",INPUT_Du_lieu_nhan_vien!B338)</f>
        <v>Kiều Ngọc</v>
      </c>
      <c r="D337" s="93" t="str">
        <f>IF(INPUT_Du_lieu_nhan_vien!C338="","",INPUT_Du_lieu_nhan_vien!C338)</f>
        <v>Quý</v>
      </c>
      <c r="E337" s="94" t="str">
        <f>IF(INPUT_Du_lieu_nhan_vien!D338="","",INPUT_Du_lieu_nhan_vien!D338)</f>
        <v>Nam</v>
      </c>
      <c r="F337" s="95">
        <f>IF(INPUT_Du_lieu_nhan_vien!E338="","",INPUT_Du_lieu_nhan_vien!E338)</f>
        <v>30438</v>
      </c>
      <c r="G337" s="96">
        <f t="shared" si="35"/>
        <v>5</v>
      </c>
      <c r="H337" s="96">
        <f t="shared" si="36"/>
        <v>1983</v>
      </c>
      <c r="I337" s="96" t="str">
        <f>IF(INPUT_Du_lieu_nhan_vien!G338="","",INPUT_Du_lieu_nhan_vien!G338)</f>
        <v xml:space="preserve">Hà Nội </v>
      </c>
      <c r="J337" s="97" t="str">
        <f>IF(INPUT_Du_lieu_nhan_vien!H338="","",INPUT_Du_lieu_nhan_vien!H338)</f>
        <v>250552052</v>
      </c>
      <c r="K337" s="95">
        <f>IF(INPUT_Du_lieu_nhan_vien!I338="","",INPUT_Du_lieu_nhan_vien!I338)</f>
        <v>36540</v>
      </c>
      <c r="L337" s="96">
        <f t="shared" si="37"/>
        <v>1</v>
      </c>
      <c r="M337" s="96" t="str">
        <f>IF(INPUT_Du_lieu_nhan_vien!J338="","",INPUT_Du_lieu_nhan_vien!J338)</f>
        <v>Lâm Đồng</v>
      </c>
      <c r="N337" s="94" t="str">
        <f>IF(INPUT_Du_lieu_nhan_vien!O338="","",INPUT_Du_lieu_nhan_vien!O338)</f>
        <v>quykn@topica.edu.vn</v>
      </c>
      <c r="O337" s="96" t="str">
        <f>IF(INPUT_Du_lieu_nhan_vien!S338="","",INPUT_Du_lieu_nhan_vien!S338)</f>
        <v xml:space="preserve">TT Nam Ban, Lâm Hà, Lâm Đồng </v>
      </c>
      <c r="P337" s="94" t="str">
        <f>IF(INPUT_Du_lieu_nhan_vien!P338="","",INPUT_Du_lieu_nhan_vien!P338)</f>
        <v/>
      </c>
      <c r="Q337" s="97" t="str">
        <f>IF(INPUT_Du_lieu_nhan_vien!Q338="","",INPUT_Du_lieu_nhan_vien!Q338)</f>
        <v>0909929567</v>
      </c>
      <c r="R337" s="96" t="str">
        <f>IF(INPUT_Du_lieu_nhan_vien!U338="","",INPUT_Du_lieu_nhan_vien!U338)</f>
        <v/>
      </c>
      <c r="S337" s="96" t="str">
        <f>IF(INPUT_Du_lieu_nhan_vien!W338="","",INPUT_Du_lieu_nhan_vien!W338)</f>
        <v/>
      </c>
      <c r="T337" s="97" t="str">
        <f>IF(INPUT_Du_lieu_nhan_vien!L338="","",INPUT_Du_lieu_nhan_vien!L338)</f>
        <v>ĐH Khoa Học Xã Hội &amp; Nhân Văn HCM</v>
      </c>
      <c r="U337" s="94" t="str">
        <f>IF(INPUT_Du_lieu_nhan_vien!K338="","",INPUT_Du_lieu_nhan_vien!K338)</f>
        <v>Thạc sĩ</v>
      </c>
      <c r="V337" s="97" t="str">
        <f>IF(INPUT_Du_lieu_nhan_vien!M338="","",INPUT_Du_lieu_nhan_vien!M338)</f>
        <v>Giáo dục</v>
      </c>
      <c r="Y337" s="95">
        <f>IF(INPUT_Du_lieu_nhan_vien!AH338="","",INPUT_Du_lieu_nhan_vien!AH338)</f>
        <v>40820</v>
      </c>
      <c r="Z337" s="96">
        <f t="shared" si="38"/>
        <v>10</v>
      </c>
      <c r="AA337" s="96">
        <f t="shared" si="39"/>
        <v>2011</v>
      </c>
      <c r="AB337" s="95">
        <f>IF(INPUT_Du_lieu_nhan_vien!AM338="","",INPUT_Du_lieu_nhan_vien!AM338)</f>
        <v>40872</v>
      </c>
      <c r="AC337" s="96">
        <f t="shared" si="40"/>
        <v>11</v>
      </c>
      <c r="AD337" s="96">
        <f t="shared" si="41"/>
        <v>2011</v>
      </c>
      <c r="AE337" s="96" t="str">
        <f>IF(INPUT_Du_lieu_nhan_vien!AJ338="","",INPUT_Du_lieu_nhan_vien!AJ338)</f>
        <v>Nghỉ việc</v>
      </c>
    </row>
    <row r="338" spans="1:31" ht="18.75" customHeight="1" x14ac:dyDescent="0.2">
      <c r="A338" s="91">
        <v>337</v>
      </c>
      <c r="B338" s="92">
        <f>INPUT_Du_lieu_nhan_vien!A339</f>
        <v>20313</v>
      </c>
      <c r="C338" s="93" t="str">
        <f>IF(INPUT_Du_lieu_nhan_vien!B339="","",INPUT_Du_lieu_nhan_vien!B339)</f>
        <v>Bùi Thị Hải</v>
      </c>
      <c r="D338" s="93" t="str">
        <f>IF(INPUT_Du_lieu_nhan_vien!C339="","",INPUT_Du_lieu_nhan_vien!C339)</f>
        <v>Yến</v>
      </c>
      <c r="E338" s="94" t="str">
        <f>IF(INPUT_Du_lieu_nhan_vien!D339="","",INPUT_Du_lieu_nhan_vien!D339)</f>
        <v>Nữ</v>
      </c>
      <c r="F338" s="95">
        <f>IF(INPUT_Du_lieu_nhan_vien!E339="","",INPUT_Du_lieu_nhan_vien!E339)</f>
        <v>31964</v>
      </c>
      <c r="G338" s="96">
        <f t="shared" si="35"/>
        <v>7</v>
      </c>
      <c r="H338" s="96">
        <f t="shared" si="36"/>
        <v>1987</v>
      </c>
      <c r="I338" s="96" t="str">
        <f>IF(INPUT_Du_lieu_nhan_vien!G339="","",INPUT_Du_lieu_nhan_vien!G339)</f>
        <v xml:space="preserve">Hưng Yên </v>
      </c>
      <c r="J338" s="97" t="str">
        <f>IF(INPUT_Du_lieu_nhan_vien!H339="","",INPUT_Du_lieu_nhan_vien!H339)</f>
        <v>013464387</v>
      </c>
      <c r="K338" s="95">
        <f>IF(INPUT_Du_lieu_nhan_vien!I339="","",INPUT_Du_lieu_nhan_vien!I339)</f>
        <v>40778</v>
      </c>
      <c r="L338" s="96">
        <f t="shared" si="37"/>
        <v>8</v>
      </c>
      <c r="M338" s="96" t="str">
        <f>IF(INPUT_Du_lieu_nhan_vien!J339="","",INPUT_Du_lieu_nhan_vien!J339)</f>
        <v>Hà Nội</v>
      </c>
      <c r="N338" s="94" t="str">
        <f>IF(INPUT_Du_lieu_nhan_vien!O339="","",INPUT_Du_lieu_nhan_vien!O339)</f>
        <v>yenbth@topica.edu.vn</v>
      </c>
      <c r="O338" s="96" t="str">
        <f>IF(INPUT_Du_lieu_nhan_vien!S339="","",INPUT_Du_lieu_nhan_vien!S339)</f>
        <v xml:space="preserve">Số 11 ngách 7/16 Thái Thịnh, Đống Đa, Hà Nội. </v>
      </c>
      <c r="P338" s="94" t="str">
        <f>IF(INPUT_Du_lieu_nhan_vien!P339="","",INPUT_Du_lieu_nhan_vien!P339)</f>
        <v>0435636808</v>
      </c>
      <c r="Q338" s="97" t="str">
        <f>IF(INPUT_Du_lieu_nhan_vien!Q339="","",INPUT_Du_lieu_nhan_vien!Q339)</f>
        <v>0985 057 687</v>
      </c>
      <c r="R338" s="96" t="str">
        <f>IF(INPUT_Du_lieu_nhan_vien!U339="","",INPUT_Du_lieu_nhan_vien!U339)</f>
        <v>Chu Thị Hiền</v>
      </c>
      <c r="S338" s="96" t="str">
        <f>IF(INPUT_Du_lieu_nhan_vien!W339="","",INPUT_Du_lieu_nhan_vien!W339)</f>
        <v>01667057320</v>
      </c>
      <c r="T338" s="97" t="str">
        <f>IF(INPUT_Du_lieu_nhan_vien!L339="","",INPUT_Du_lieu_nhan_vien!L339)</f>
        <v>ĐH Kinh doanh và Công nghệ</v>
      </c>
      <c r="U338" s="94" t="str">
        <f>IF(INPUT_Du_lieu_nhan_vien!K339="","",INPUT_Du_lieu_nhan_vien!K339)</f>
        <v>Đại học</v>
      </c>
      <c r="V338" s="97" t="str">
        <f>IF(INPUT_Du_lieu_nhan_vien!M339="","",INPUT_Du_lieu_nhan_vien!M339)</f>
        <v>Kế toán</v>
      </c>
      <c r="Y338" s="95">
        <f>IF(INPUT_Du_lieu_nhan_vien!AH339="","",INPUT_Du_lieu_nhan_vien!AH339)</f>
        <v>40887</v>
      </c>
      <c r="Z338" s="96">
        <f t="shared" si="38"/>
        <v>12</v>
      </c>
      <c r="AA338" s="96">
        <f t="shared" si="39"/>
        <v>2011</v>
      </c>
      <c r="AB338" s="95" t="str">
        <f>IF(INPUT_Du_lieu_nhan_vien!AM339="","",INPUT_Du_lieu_nhan_vien!AM339)</f>
        <v/>
      </c>
      <c r="AC338" s="96" t="str">
        <f t="shared" si="40"/>
        <v/>
      </c>
      <c r="AD338" s="96" t="str">
        <f t="shared" si="41"/>
        <v/>
      </c>
      <c r="AE338" s="96" t="str">
        <f>IF(INPUT_Du_lieu_nhan_vien!AJ339="","",INPUT_Du_lieu_nhan_vien!AJ339)</f>
        <v>Chính thức</v>
      </c>
    </row>
    <row r="339" spans="1:31" ht="18.75" customHeight="1" x14ac:dyDescent="0.2">
      <c r="A339" s="91">
        <v>338</v>
      </c>
      <c r="B339" s="92">
        <f>INPUT_Du_lieu_nhan_vien!A340</f>
        <v>20314</v>
      </c>
      <c r="C339" s="93" t="str">
        <f>IF(INPUT_Du_lieu_nhan_vien!B340="","",INPUT_Du_lieu_nhan_vien!B340)</f>
        <v>Chu Thị</v>
      </c>
      <c r="D339" s="93" t="str">
        <f>IF(INPUT_Du_lieu_nhan_vien!C340="","",INPUT_Du_lieu_nhan_vien!C340)</f>
        <v>Thủy</v>
      </c>
      <c r="E339" s="94" t="str">
        <f>IF(INPUT_Du_lieu_nhan_vien!D340="","",INPUT_Du_lieu_nhan_vien!D340)</f>
        <v>Nữ</v>
      </c>
      <c r="F339" s="95">
        <f>IF(INPUT_Du_lieu_nhan_vien!E340="","",INPUT_Du_lieu_nhan_vien!E340)</f>
        <v>32235</v>
      </c>
      <c r="G339" s="96">
        <f t="shared" si="35"/>
        <v>4</v>
      </c>
      <c r="H339" s="96">
        <f t="shared" si="36"/>
        <v>1988</v>
      </c>
      <c r="I339" s="96" t="str">
        <f>IF(INPUT_Du_lieu_nhan_vien!G340="","",INPUT_Du_lieu_nhan_vien!G340)</f>
        <v xml:space="preserve">Hà Nội </v>
      </c>
      <c r="J339" s="97" t="str">
        <f>IF(INPUT_Du_lieu_nhan_vien!H340="","",INPUT_Du_lieu_nhan_vien!H340)</f>
        <v>112299867</v>
      </c>
      <c r="K339" s="95">
        <f>IF(INPUT_Du_lieu_nhan_vien!I340="","",INPUT_Du_lieu_nhan_vien!I340)</f>
        <v>40103</v>
      </c>
      <c r="L339" s="96">
        <f t="shared" si="37"/>
        <v>10</v>
      </c>
      <c r="M339" s="96" t="str">
        <f>IF(INPUT_Du_lieu_nhan_vien!J340="","",INPUT_Du_lieu_nhan_vien!J340)</f>
        <v>Hà Nội</v>
      </c>
      <c r="N339" s="94" t="str">
        <f>IF(INPUT_Du_lieu_nhan_vien!O340="","",INPUT_Du_lieu_nhan_vien!O340)</f>
        <v>thuyct@topica.edu.vn</v>
      </c>
      <c r="O339" s="96" t="str">
        <f>IF(INPUT_Du_lieu_nhan_vien!S340="","",INPUT_Du_lieu_nhan_vien!S340)</f>
        <v xml:space="preserve">Thôn Đông Lâu, xã Phú Đông, Ba Vì, Hà Nội </v>
      </c>
      <c r="P339" s="94" t="str">
        <f>IF(INPUT_Du_lieu_nhan_vien!P340="","",INPUT_Du_lieu_nhan_vien!P340)</f>
        <v>0433626768</v>
      </c>
      <c r="Q339" s="97" t="str">
        <f>IF(INPUT_Du_lieu_nhan_vien!Q340="","",INPUT_Du_lieu_nhan_vien!Q340)</f>
        <v>0984 757 687</v>
      </c>
      <c r="R339" s="96" t="str">
        <f>IF(INPUT_Du_lieu_nhan_vien!U340="","",INPUT_Du_lieu_nhan_vien!U340)</f>
        <v/>
      </c>
      <c r="S339" s="96" t="str">
        <f>IF(INPUT_Du_lieu_nhan_vien!W340="","",INPUT_Du_lieu_nhan_vien!W340)</f>
        <v/>
      </c>
      <c r="T339" s="97" t="str">
        <f>IF(INPUT_Du_lieu_nhan_vien!L340="","",INPUT_Du_lieu_nhan_vien!L340)</f>
        <v xml:space="preserve">CĐ Sư phạm Hà Tây </v>
      </c>
      <c r="U339" s="94" t="str">
        <f>IF(INPUT_Du_lieu_nhan_vien!K340="","",INPUT_Du_lieu_nhan_vien!K340)</f>
        <v>Cao đẳng</v>
      </c>
      <c r="V339" s="97" t="str">
        <f>IF(INPUT_Du_lieu_nhan_vien!M340="","",INPUT_Du_lieu_nhan_vien!M340)</f>
        <v>Tiếng Anh</v>
      </c>
      <c r="Y339" s="95">
        <f>IF(INPUT_Du_lieu_nhan_vien!AH340="","",INPUT_Du_lieu_nhan_vien!AH340)</f>
        <v>40840</v>
      </c>
      <c r="Z339" s="96">
        <f t="shared" si="38"/>
        <v>10</v>
      </c>
      <c r="AA339" s="96">
        <f t="shared" si="39"/>
        <v>2011</v>
      </c>
      <c r="AB339" s="95">
        <f>IF(INPUT_Du_lieu_nhan_vien!AM340="","",INPUT_Du_lieu_nhan_vien!AM340)</f>
        <v>40909</v>
      </c>
      <c r="AC339" s="96">
        <f t="shared" si="40"/>
        <v>1</v>
      </c>
      <c r="AD339" s="96">
        <f t="shared" si="41"/>
        <v>2012</v>
      </c>
      <c r="AE339" s="96" t="str">
        <f>IF(INPUT_Du_lieu_nhan_vien!AJ340="","",INPUT_Du_lieu_nhan_vien!AJ340)</f>
        <v>Nghỉ việc</v>
      </c>
    </row>
    <row r="340" spans="1:31" ht="18.75" customHeight="1" x14ac:dyDescent="0.2">
      <c r="A340" s="91">
        <v>339</v>
      </c>
      <c r="B340" s="92">
        <f>INPUT_Du_lieu_nhan_vien!A341</f>
        <v>20315</v>
      </c>
      <c r="C340" s="93" t="str">
        <f>IF(INPUT_Du_lieu_nhan_vien!B341="","",INPUT_Du_lieu_nhan_vien!B341)</f>
        <v>Đinh Thị Phương</v>
      </c>
      <c r="D340" s="93" t="str">
        <f>IF(INPUT_Du_lieu_nhan_vien!C341="","",INPUT_Du_lieu_nhan_vien!C341)</f>
        <v>Dung</v>
      </c>
      <c r="E340" s="94" t="str">
        <f>IF(INPUT_Du_lieu_nhan_vien!D341="","",INPUT_Du_lieu_nhan_vien!D341)</f>
        <v>Nữ</v>
      </c>
      <c r="F340" s="95">
        <f>IF(INPUT_Du_lieu_nhan_vien!E341="","",INPUT_Du_lieu_nhan_vien!E341)</f>
        <v>31583</v>
      </c>
      <c r="G340" s="96">
        <f t="shared" si="35"/>
        <v>6</v>
      </c>
      <c r="H340" s="96">
        <f t="shared" si="36"/>
        <v>1986</v>
      </c>
      <c r="I340" s="96" t="str">
        <f>IF(INPUT_Du_lieu_nhan_vien!G341="","",INPUT_Du_lieu_nhan_vien!G341)</f>
        <v xml:space="preserve">Hà Tĩnh </v>
      </c>
      <c r="J340" s="97" t="str">
        <f>IF(INPUT_Du_lieu_nhan_vien!H341="","",INPUT_Du_lieu_nhan_vien!H341)</f>
        <v>183511631</v>
      </c>
      <c r="K340" s="95">
        <f>IF(INPUT_Du_lieu_nhan_vien!I341="","",INPUT_Du_lieu_nhan_vien!I341)</f>
        <v>38500</v>
      </c>
      <c r="L340" s="96">
        <f t="shared" si="37"/>
        <v>5</v>
      </c>
      <c r="M340" s="96" t="str">
        <f>IF(INPUT_Du_lieu_nhan_vien!J341="","",INPUT_Du_lieu_nhan_vien!J341)</f>
        <v>Hà Tĩnh</v>
      </c>
      <c r="N340" s="94" t="str">
        <f>IF(INPUT_Du_lieu_nhan_vien!O341="","",INPUT_Du_lieu_nhan_vien!O341)</f>
        <v>dungtp@topica.edu.vn</v>
      </c>
      <c r="O340" s="96" t="str">
        <f>IF(INPUT_Du_lieu_nhan_vien!S341="","",INPUT_Du_lieu_nhan_vien!S341)</f>
        <v xml:space="preserve">Thạch Tân, Thạch Hà, Hà Tĩnh </v>
      </c>
      <c r="P340" s="94" t="str">
        <f>IF(INPUT_Du_lieu_nhan_vien!P341="","",INPUT_Du_lieu_nhan_vien!P341)</f>
        <v/>
      </c>
      <c r="Q340" s="97" t="str">
        <f>IF(INPUT_Du_lieu_nhan_vien!Q341="","",INPUT_Du_lieu_nhan_vien!Q341)</f>
        <v>01696652804</v>
      </c>
      <c r="R340" s="96" t="str">
        <f>IF(INPUT_Du_lieu_nhan_vien!U341="","",INPUT_Du_lieu_nhan_vien!U341)</f>
        <v/>
      </c>
      <c r="S340" s="96" t="str">
        <f>IF(INPUT_Du_lieu_nhan_vien!W341="","",INPUT_Du_lieu_nhan_vien!W341)</f>
        <v/>
      </c>
      <c r="T340" s="97" t="str">
        <f>IF(INPUT_Du_lieu_nhan_vien!L341="","",INPUT_Du_lieu_nhan_vien!L341)</f>
        <v>ĐH Khoa Học Xã Hội &amp; Nhân Văn HCM</v>
      </c>
      <c r="U340" s="94" t="str">
        <f>IF(INPUT_Du_lieu_nhan_vien!K341="","",INPUT_Du_lieu_nhan_vien!K341)</f>
        <v>Đại học</v>
      </c>
      <c r="V340" s="97" t="str">
        <f>IF(INPUT_Du_lieu_nhan_vien!M341="","",INPUT_Du_lieu_nhan_vien!M341)</f>
        <v>Quản lý Giáo dục</v>
      </c>
      <c r="Y340" s="95">
        <f>IF(INPUT_Du_lieu_nhan_vien!AH341="","",INPUT_Du_lieu_nhan_vien!AH341)</f>
        <v>40812</v>
      </c>
      <c r="Z340" s="96">
        <f t="shared" si="38"/>
        <v>9</v>
      </c>
      <c r="AA340" s="96">
        <f t="shared" si="39"/>
        <v>2011</v>
      </c>
      <c r="AB340" s="95">
        <f>IF(INPUT_Du_lieu_nhan_vien!AM341="","",INPUT_Du_lieu_nhan_vien!AM341)</f>
        <v>40871</v>
      </c>
      <c r="AC340" s="96">
        <f t="shared" si="40"/>
        <v>11</v>
      </c>
      <c r="AD340" s="96">
        <f t="shared" si="41"/>
        <v>2011</v>
      </c>
      <c r="AE340" s="96" t="str">
        <f>IF(INPUT_Du_lieu_nhan_vien!AJ341="","",INPUT_Du_lieu_nhan_vien!AJ341)</f>
        <v>Nghỉ việc</v>
      </c>
    </row>
    <row r="341" spans="1:31" ht="18.75" customHeight="1" x14ac:dyDescent="0.2">
      <c r="A341" s="91">
        <v>340</v>
      </c>
      <c r="B341" s="92">
        <f>INPUT_Du_lieu_nhan_vien!A342</f>
        <v>20316</v>
      </c>
      <c r="C341" s="93" t="str">
        <f>IF(INPUT_Du_lieu_nhan_vien!B342="","",INPUT_Du_lieu_nhan_vien!B342)</f>
        <v>Nguyễn Thị</v>
      </c>
      <c r="D341" s="93" t="str">
        <f>IF(INPUT_Du_lieu_nhan_vien!C342="","",INPUT_Du_lieu_nhan_vien!C342)</f>
        <v>Hường</v>
      </c>
      <c r="E341" s="94" t="str">
        <f>IF(INPUT_Du_lieu_nhan_vien!D342="","",INPUT_Du_lieu_nhan_vien!D342)</f>
        <v>Nữ</v>
      </c>
      <c r="F341" s="95">
        <f>IF(INPUT_Du_lieu_nhan_vien!E342="","",INPUT_Du_lieu_nhan_vien!E342)</f>
        <v>28751</v>
      </c>
      <c r="G341" s="96">
        <f t="shared" si="35"/>
        <v>9</v>
      </c>
      <c r="H341" s="96">
        <f t="shared" si="36"/>
        <v>1978</v>
      </c>
      <c r="I341" s="96" t="str">
        <f>IF(INPUT_Du_lieu_nhan_vien!G342="","",INPUT_Du_lieu_nhan_vien!G342)</f>
        <v xml:space="preserve">Hải Dương </v>
      </c>
      <c r="J341" s="97" t="str">
        <f>IF(INPUT_Du_lieu_nhan_vien!H342="","",INPUT_Du_lieu_nhan_vien!H342)</f>
        <v>141725727</v>
      </c>
      <c r="K341" s="95">
        <f>IF(INPUT_Du_lieu_nhan_vien!I342="","",INPUT_Du_lieu_nhan_vien!I342)</f>
        <v>34052</v>
      </c>
      <c r="L341" s="96">
        <f t="shared" si="37"/>
        <v>3</v>
      </c>
      <c r="M341" s="96" t="str">
        <f>IF(INPUT_Du_lieu_nhan_vien!J342="","",INPUT_Du_lieu_nhan_vien!J342)</f>
        <v>Hải Dương</v>
      </c>
      <c r="N341" s="94" t="str">
        <f>IF(INPUT_Du_lieu_nhan_vien!O342="","",INPUT_Du_lieu_nhan_vien!O342)</f>
        <v>huongnt3@topica.edu.vn</v>
      </c>
      <c r="O341" s="96" t="str">
        <f>IF(INPUT_Du_lieu_nhan_vien!S342="","",INPUT_Du_lieu_nhan_vien!S342)</f>
        <v xml:space="preserve">B6, TT ĐH Mỏ địa chất - Hoàng Quốc Việt - Cầu Giấy </v>
      </c>
      <c r="P341" s="94" t="str">
        <f>IF(INPUT_Du_lieu_nhan_vien!P342="","",INPUT_Du_lieu_nhan_vien!P342)</f>
        <v>0320525635</v>
      </c>
      <c r="Q341" s="97" t="str">
        <f>IF(INPUT_Du_lieu_nhan_vien!Q342="","",INPUT_Du_lieu_nhan_vien!Q342)</f>
        <v>0983 611 477</v>
      </c>
      <c r="R341" s="96" t="str">
        <f>IF(INPUT_Du_lieu_nhan_vien!U342="","",INPUT_Du_lieu_nhan_vien!U342)</f>
        <v/>
      </c>
      <c r="S341" s="96" t="str">
        <f>IF(INPUT_Du_lieu_nhan_vien!W342="","",INPUT_Du_lieu_nhan_vien!W342)</f>
        <v/>
      </c>
      <c r="T341" s="97" t="str">
        <f>IF(INPUT_Du_lieu_nhan_vien!L342="","",INPUT_Du_lieu_nhan_vien!L342)</f>
        <v>ĐH Văn Hóa Hà Nội</v>
      </c>
      <c r="U341" s="94" t="str">
        <f>IF(INPUT_Du_lieu_nhan_vien!K342="","",INPUT_Du_lieu_nhan_vien!K342)</f>
        <v>Đại học</v>
      </c>
      <c r="V341" s="97" t="str">
        <f>IF(INPUT_Du_lieu_nhan_vien!M342="","",INPUT_Du_lieu_nhan_vien!M342)</f>
        <v>Thông tin thư viện</v>
      </c>
      <c r="Y341" s="95">
        <f>IF(INPUT_Du_lieu_nhan_vien!AH342="","",INPUT_Du_lieu_nhan_vien!AH342)</f>
        <v>40873</v>
      </c>
      <c r="Z341" s="96">
        <f t="shared" si="38"/>
        <v>11</v>
      </c>
      <c r="AA341" s="96">
        <f t="shared" si="39"/>
        <v>2011</v>
      </c>
      <c r="AB341" s="95" t="str">
        <f>IF(INPUT_Du_lieu_nhan_vien!AM342="","",INPUT_Du_lieu_nhan_vien!AM342)</f>
        <v/>
      </c>
      <c r="AC341" s="96" t="str">
        <f t="shared" si="40"/>
        <v/>
      </c>
      <c r="AD341" s="96" t="str">
        <f t="shared" si="41"/>
        <v/>
      </c>
      <c r="AE341" s="96" t="str">
        <f>IF(INPUT_Du_lieu_nhan_vien!AJ342="","",INPUT_Du_lieu_nhan_vien!AJ342)</f>
        <v>Chính thức</v>
      </c>
    </row>
    <row r="342" spans="1:31" ht="18.75" customHeight="1" x14ac:dyDescent="0.2">
      <c r="A342" s="91">
        <v>341</v>
      </c>
      <c r="B342" s="92">
        <f>INPUT_Du_lieu_nhan_vien!A343</f>
        <v>20317</v>
      </c>
      <c r="C342" s="93" t="str">
        <f>IF(INPUT_Du_lieu_nhan_vien!B343="","",INPUT_Du_lieu_nhan_vien!B343)</f>
        <v>Vũ Thị Minh</v>
      </c>
      <c r="D342" s="93" t="str">
        <f>IF(INPUT_Du_lieu_nhan_vien!C343="","",INPUT_Du_lieu_nhan_vien!C343)</f>
        <v>Nguyệt</v>
      </c>
      <c r="E342" s="94" t="str">
        <f>IF(INPUT_Du_lieu_nhan_vien!D343="","",INPUT_Du_lieu_nhan_vien!D343)</f>
        <v>Nữ</v>
      </c>
      <c r="F342" s="95">
        <f>IF(INPUT_Du_lieu_nhan_vien!E343="","",INPUT_Du_lieu_nhan_vien!E343)</f>
        <v>27296</v>
      </c>
      <c r="G342" s="96">
        <f t="shared" si="35"/>
        <v>9</v>
      </c>
      <c r="H342" s="96">
        <f t="shared" si="36"/>
        <v>1974</v>
      </c>
      <c r="I342" s="96" t="str">
        <f>IF(INPUT_Du_lieu_nhan_vien!G343="","",INPUT_Du_lieu_nhan_vien!G343)</f>
        <v xml:space="preserve">Ninh Bình </v>
      </c>
      <c r="J342" s="97" t="str">
        <f>IF(INPUT_Du_lieu_nhan_vien!H343="","",INPUT_Du_lieu_nhan_vien!H343)</f>
        <v>161822031</v>
      </c>
      <c r="K342" s="95">
        <f>IF(INPUT_Du_lieu_nhan_vien!I343="","",INPUT_Du_lieu_nhan_vien!I343)</f>
        <v>32263</v>
      </c>
      <c r="L342" s="96">
        <f t="shared" si="37"/>
        <v>4</v>
      </c>
      <c r="M342" s="96" t="str">
        <f>IF(INPUT_Du_lieu_nhan_vien!J343="","",INPUT_Du_lieu_nhan_vien!J343)</f>
        <v>Ninh Bình</v>
      </c>
      <c r="N342" s="94" t="str">
        <f>IF(INPUT_Du_lieu_nhan_vien!O343="","",INPUT_Du_lieu_nhan_vien!O343)</f>
        <v>nguyetvtm@topica.edu.vn</v>
      </c>
      <c r="O342" s="96" t="str">
        <f>IF(INPUT_Du_lieu_nhan_vien!S343="","",INPUT_Du_lieu_nhan_vien!S343)</f>
        <v xml:space="preserve">Tam Điệp, Ninh Bình </v>
      </c>
      <c r="P342" s="94" t="str">
        <f>IF(INPUT_Du_lieu_nhan_vien!P343="","",INPUT_Du_lieu_nhan_vien!P343)</f>
        <v/>
      </c>
      <c r="Q342" s="97" t="str">
        <f>IF(INPUT_Du_lieu_nhan_vien!Q343="","",INPUT_Du_lieu_nhan_vien!Q343)</f>
        <v>0948 262 619</v>
      </c>
      <c r="R342" s="96" t="str">
        <f>IF(INPUT_Du_lieu_nhan_vien!U343="","",INPUT_Du_lieu_nhan_vien!U343)</f>
        <v/>
      </c>
      <c r="S342" s="96" t="str">
        <f>IF(INPUT_Du_lieu_nhan_vien!W343="","",INPUT_Du_lieu_nhan_vien!W343)</f>
        <v/>
      </c>
      <c r="T342" s="97" t="str">
        <f>IF(INPUT_Du_lieu_nhan_vien!L343="","",INPUT_Du_lieu_nhan_vien!L343)</f>
        <v>ĐH Kinh Tế TP.HCM</v>
      </c>
      <c r="U342" s="94" t="str">
        <f>IF(INPUT_Du_lieu_nhan_vien!K343="","",INPUT_Du_lieu_nhan_vien!K343)</f>
        <v>Đại học</v>
      </c>
      <c r="V342" s="97" t="str">
        <f>IF(INPUT_Du_lieu_nhan_vien!M343="","",INPUT_Du_lieu_nhan_vien!M343)</f>
        <v>Quản trị kinh doanh</v>
      </c>
      <c r="Y342" s="95">
        <f>IF(INPUT_Du_lieu_nhan_vien!AH343="","",INPUT_Du_lieu_nhan_vien!AH343)</f>
        <v>40901</v>
      </c>
      <c r="Z342" s="96">
        <f t="shared" si="38"/>
        <v>12</v>
      </c>
      <c r="AA342" s="96">
        <f t="shared" si="39"/>
        <v>2011</v>
      </c>
      <c r="AB342" s="95" t="str">
        <f>IF(INPUT_Du_lieu_nhan_vien!AM343="","",INPUT_Du_lieu_nhan_vien!AM343)</f>
        <v/>
      </c>
      <c r="AC342" s="96" t="str">
        <f t="shared" si="40"/>
        <v/>
      </c>
      <c r="AD342" s="96" t="str">
        <f t="shared" si="41"/>
        <v/>
      </c>
      <c r="AE342" s="96" t="str">
        <f>IF(INPUT_Du_lieu_nhan_vien!AJ343="","",INPUT_Du_lieu_nhan_vien!AJ343)</f>
        <v>Chính thức</v>
      </c>
    </row>
    <row r="343" spans="1:31" ht="18.75" customHeight="1" x14ac:dyDescent="0.2">
      <c r="A343" s="91">
        <v>342</v>
      </c>
      <c r="B343" s="92">
        <f>INPUT_Du_lieu_nhan_vien!A344</f>
        <v>20318</v>
      </c>
      <c r="C343" s="93" t="str">
        <f>IF(INPUT_Du_lieu_nhan_vien!B344="","",INPUT_Du_lieu_nhan_vien!B344)</f>
        <v>Trần Thị</v>
      </c>
      <c r="D343" s="93" t="str">
        <f>IF(INPUT_Du_lieu_nhan_vien!C344="","",INPUT_Du_lieu_nhan_vien!C344)</f>
        <v>Mai</v>
      </c>
      <c r="E343" s="94" t="str">
        <f>IF(INPUT_Du_lieu_nhan_vien!D344="","",INPUT_Du_lieu_nhan_vien!D344)</f>
        <v>Nữ</v>
      </c>
      <c r="F343" s="95">
        <f>IF(INPUT_Du_lieu_nhan_vien!E344="","",INPUT_Du_lieu_nhan_vien!E344)</f>
        <v>32245</v>
      </c>
      <c r="G343" s="96">
        <f t="shared" si="35"/>
        <v>4</v>
      </c>
      <c r="H343" s="96">
        <f t="shared" si="36"/>
        <v>1988</v>
      </c>
      <c r="I343" s="96" t="str">
        <f>IF(INPUT_Du_lieu_nhan_vien!G344="","",INPUT_Du_lieu_nhan_vien!G344)</f>
        <v>Thanh Hóa</v>
      </c>
      <c r="J343" s="97" t="str">
        <f>IF(INPUT_Du_lieu_nhan_vien!H344="","",INPUT_Du_lieu_nhan_vien!H344)</f>
        <v>173003995</v>
      </c>
      <c r="K343" s="95">
        <f>IF(INPUT_Du_lieu_nhan_vien!I344="","",INPUT_Du_lieu_nhan_vien!I344)</f>
        <v>38677</v>
      </c>
      <c r="L343" s="96">
        <f t="shared" si="37"/>
        <v>11</v>
      </c>
      <c r="M343" s="96" t="str">
        <f>IF(INPUT_Du_lieu_nhan_vien!J344="","",INPUT_Du_lieu_nhan_vien!J344)</f>
        <v>Thanh Hóa</v>
      </c>
      <c r="N343" s="94" t="str">
        <f>IF(INPUT_Du_lieu_nhan_vien!O344="","",INPUT_Du_lieu_nhan_vien!O344)</f>
        <v>maitt@topica.edu.vn</v>
      </c>
      <c r="O343" s="96" t="str">
        <f>IF(INPUT_Du_lieu_nhan_vien!S344="","",INPUT_Du_lieu_nhan_vien!S344)</f>
        <v>Đông Lĩnh, Đông Sơn, Thanh Hóa</v>
      </c>
      <c r="P343" s="94" t="str">
        <f>IF(INPUT_Du_lieu_nhan_vien!P344="","",INPUT_Du_lieu_nhan_vien!P344)</f>
        <v/>
      </c>
      <c r="Q343" s="97" t="str">
        <f>IF(INPUT_Du_lieu_nhan_vien!Q344="","",INPUT_Du_lieu_nhan_vien!Q344)</f>
        <v>0977105460</v>
      </c>
      <c r="R343" s="96" t="str">
        <f>IF(INPUT_Du_lieu_nhan_vien!U344="","",INPUT_Du_lieu_nhan_vien!U344)</f>
        <v>Trần Ngọc Đồng</v>
      </c>
      <c r="S343" s="96" t="str">
        <f>IF(INPUT_Du_lieu_nhan_vien!W344="","",INPUT_Du_lieu_nhan_vien!W344)</f>
        <v>0978729214</v>
      </c>
      <c r="T343" s="97" t="str">
        <f>IF(INPUT_Du_lieu_nhan_vien!L344="","",INPUT_Du_lieu_nhan_vien!L344)</f>
        <v>Trung cấp Dược Phú Thọ</v>
      </c>
      <c r="U343" s="94" t="str">
        <f>IF(INPUT_Du_lieu_nhan_vien!K344="","",INPUT_Du_lieu_nhan_vien!K344)</f>
        <v>TC</v>
      </c>
      <c r="V343" s="97" t="str">
        <f>IF(INPUT_Du_lieu_nhan_vien!M344="","",INPUT_Du_lieu_nhan_vien!M344)</f>
        <v>Dược sỹ</v>
      </c>
      <c r="Y343" s="95">
        <f>IF(INPUT_Du_lieu_nhan_vien!AH344="","",INPUT_Du_lieu_nhan_vien!AH344)</f>
        <v>40900</v>
      </c>
      <c r="Z343" s="96">
        <f t="shared" si="38"/>
        <v>12</v>
      </c>
      <c r="AA343" s="96">
        <f t="shared" si="39"/>
        <v>2011</v>
      </c>
      <c r="AB343" s="95">
        <f>IF(INPUT_Du_lieu_nhan_vien!AM344="","",INPUT_Du_lieu_nhan_vien!AM344)</f>
        <v>41153</v>
      </c>
      <c r="AC343" s="96">
        <f t="shared" si="40"/>
        <v>9</v>
      </c>
      <c r="AD343" s="96">
        <f t="shared" si="41"/>
        <v>2012</v>
      </c>
      <c r="AE343" s="96" t="str">
        <f>IF(INPUT_Du_lieu_nhan_vien!AJ344="","",INPUT_Du_lieu_nhan_vien!AJ344)</f>
        <v>Nghỉ việc</v>
      </c>
    </row>
    <row r="344" spans="1:31" ht="18.75" customHeight="1" x14ac:dyDescent="0.2">
      <c r="A344" s="91">
        <v>343</v>
      </c>
      <c r="B344" s="92">
        <f>INPUT_Du_lieu_nhan_vien!A345</f>
        <v>20319</v>
      </c>
      <c r="C344" s="93" t="str">
        <f>IF(INPUT_Du_lieu_nhan_vien!B345="","",INPUT_Du_lieu_nhan_vien!B345)</f>
        <v>Nguyễn Vân</v>
      </c>
      <c r="D344" s="93" t="str">
        <f>IF(INPUT_Du_lieu_nhan_vien!C345="","",INPUT_Du_lieu_nhan_vien!C345)</f>
        <v>Hương</v>
      </c>
      <c r="E344" s="94" t="str">
        <f>IF(INPUT_Du_lieu_nhan_vien!D345="","",INPUT_Du_lieu_nhan_vien!D345)</f>
        <v>Nữ</v>
      </c>
      <c r="F344" s="95">
        <f>IF(INPUT_Du_lieu_nhan_vien!E345="","",INPUT_Du_lieu_nhan_vien!E345)</f>
        <v>32113</v>
      </c>
      <c r="G344" s="96">
        <f t="shared" si="35"/>
        <v>12</v>
      </c>
      <c r="H344" s="96">
        <f t="shared" si="36"/>
        <v>1987</v>
      </c>
      <c r="I344" s="96" t="str">
        <f>IF(INPUT_Du_lieu_nhan_vien!G345="","",INPUT_Du_lieu_nhan_vien!G345)</f>
        <v xml:space="preserve">Hà Tây </v>
      </c>
      <c r="J344" s="97" t="str">
        <f>IF(INPUT_Du_lieu_nhan_vien!H345="","",INPUT_Du_lieu_nhan_vien!H345)</f>
        <v>112188436</v>
      </c>
      <c r="K344" s="95">
        <f>IF(INPUT_Du_lieu_nhan_vien!I345="","",INPUT_Du_lieu_nhan_vien!I345)</f>
        <v>38331</v>
      </c>
      <c r="L344" s="96">
        <f t="shared" si="37"/>
        <v>12</v>
      </c>
      <c r="M344" s="96" t="str">
        <f>IF(INPUT_Du_lieu_nhan_vien!J345="","",INPUT_Du_lieu_nhan_vien!J345)</f>
        <v>Hà Tây</v>
      </c>
      <c r="N344" s="94" t="str">
        <f>IF(INPUT_Du_lieu_nhan_vien!O345="","",INPUT_Du_lieu_nhan_vien!O345)</f>
        <v>huongnv@topica.edu.vn</v>
      </c>
      <c r="O344" s="96" t="str">
        <f>IF(INPUT_Du_lieu_nhan_vien!S345="","",INPUT_Du_lieu_nhan_vien!S345)</f>
        <v xml:space="preserve">29, Hoàng Xá, TT Vân Đình, Ứng Hòa, Hà Nội </v>
      </c>
      <c r="P344" s="94" t="str">
        <f>IF(INPUT_Du_lieu_nhan_vien!P345="","",INPUT_Du_lieu_nhan_vien!P345)</f>
        <v>0433980437</v>
      </c>
      <c r="Q344" s="97" t="str">
        <f>IF(INPUT_Du_lieu_nhan_vien!Q345="","",INPUT_Du_lieu_nhan_vien!Q345)</f>
        <v>0979 348 857</v>
      </c>
      <c r="R344" s="96" t="str">
        <f>IF(INPUT_Du_lieu_nhan_vien!U345="","",INPUT_Du_lieu_nhan_vien!U345)</f>
        <v/>
      </c>
      <c r="S344" s="96" t="str">
        <f>IF(INPUT_Du_lieu_nhan_vien!W345="","",INPUT_Du_lieu_nhan_vien!W345)</f>
        <v/>
      </c>
      <c r="T344" s="97" t="str">
        <f>IF(INPUT_Du_lieu_nhan_vien!L345="","",INPUT_Du_lieu_nhan_vien!L345)</f>
        <v>ĐH Hà Nội</v>
      </c>
      <c r="U344" s="94" t="str">
        <f>IF(INPUT_Du_lieu_nhan_vien!K345="","",INPUT_Du_lieu_nhan_vien!K345)</f>
        <v>Đại học</v>
      </c>
      <c r="V344" s="97" t="str">
        <f>IF(INPUT_Du_lieu_nhan_vien!M345="","",INPUT_Du_lieu_nhan_vien!M345)</f>
        <v>Ngôn ngữ và văn hóa Nga</v>
      </c>
      <c r="Y344" s="95">
        <f>IF(INPUT_Du_lieu_nhan_vien!AH345="","",INPUT_Du_lieu_nhan_vien!AH345)</f>
        <v>40878</v>
      </c>
      <c r="Z344" s="96">
        <f t="shared" si="38"/>
        <v>12</v>
      </c>
      <c r="AA344" s="96">
        <f t="shared" si="39"/>
        <v>2011</v>
      </c>
      <c r="AB344" s="95" t="str">
        <f>IF(INPUT_Du_lieu_nhan_vien!AM345="","",INPUT_Du_lieu_nhan_vien!AM345)</f>
        <v/>
      </c>
      <c r="AC344" s="96" t="str">
        <f t="shared" si="40"/>
        <v/>
      </c>
      <c r="AD344" s="96" t="str">
        <f t="shared" si="41"/>
        <v/>
      </c>
      <c r="AE344" s="96" t="str">
        <f>IF(INPUT_Du_lieu_nhan_vien!AJ345="","",INPUT_Du_lieu_nhan_vien!AJ345)</f>
        <v>Chính thức</v>
      </c>
    </row>
    <row r="345" spans="1:31" ht="18.75" customHeight="1" x14ac:dyDescent="0.2">
      <c r="A345" s="91">
        <v>344</v>
      </c>
      <c r="B345" s="92">
        <f>INPUT_Du_lieu_nhan_vien!A346</f>
        <v>20320</v>
      </c>
      <c r="C345" s="93" t="str">
        <f>IF(INPUT_Du_lieu_nhan_vien!B346="","",INPUT_Du_lieu_nhan_vien!B346)</f>
        <v>Trần Mạnh</v>
      </c>
      <c r="D345" s="93" t="str">
        <f>IF(INPUT_Du_lieu_nhan_vien!C346="","",INPUT_Du_lieu_nhan_vien!C346)</f>
        <v>Thắng</v>
      </c>
      <c r="E345" s="94" t="str">
        <f>IF(INPUT_Du_lieu_nhan_vien!D346="","",INPUT_Du_lieu_nhan_vien!D346)</f>
        <v>Nam</v>
      </c>
      <c r="F345" s="95">
        <f>IF(INPUT_Du_lieu_nhan_vien!E346="","",INPUT_Du_lieu_nhan_vien!E346)</f>
        <v>31072</v>
      </c>
      <c r="G345" s="96">
        <f t="shared" si="35"/>
        <v>1</v>
      </c>
      <c r="H345" s="96">
        <f t="shared" si="36"/>
        <v>1985</v>
      </c>
      <c r="I345" s="96" t="str">
        <f>IF(INPUT_Du_lieu_nhan_vien!G346="","",INPUT_Du_lieu_nhan_vien!G346)</f>
        <v xml:space="preserve">Nam Định </v>
      </c>
      <c r="J345" s="97" t="str">
        <f>IF(INPUT_Du_lieu_nhan_vien!H346="","",INPUT_Du_lieu_nhan_vien!H346)</f>
        <v>162726836</v>
      </c>
      <c r="K345" s="95">
        <f>IF(INPUT_Du_lieu_nhan_vien!I346="","",INPUT_Du_lieu_nhan_vien!I346)</f>
        <v>39286</v>
      </c>
      <c r="L345" s="96">
        <f t="shared" si="37"/>
        <v>7</v>
      </c>
      <c r="M345" s="96" t="str">
        <f>IF(INPUT_Du_lieu_nhan_vien!J346="","",INPUT_Du_lieu_nhan_vien!J346)</f>
        <v>Nam Định</v>
      </c>
      <c r="N345" s="94" t="str">
        <f>IF(INPUT_Du_lieu_nhan_vien!O346="","",INPUT_Du_lieu_nhan_vien!O346)</f>
        <v>thangtm@topicaiedu.vn</v>
      </c>
      <c r="O345" s="96" t="str">
        <f>IF(INPUT_Du_lieu_nhan_vien!S346="","",INPUT_Du_lieu_nhan_vien!S346)</f>
        <v xml:space="preserve">Tổ 8, Phan Bội Châu, Nam Định </v>
      </c>
      <c r="P345" s="94" t="str">
        <f>IF(INPUT_Du_lieu_nhan_vien!P346="","",INPUT_Du_lieu_nhan_vien!P346)</f>
        <v/>
      </c>
      <c r="Q345" s="97" t="str">
        <f>IF(INPUT_Du_lieu_nhan_vien!Q346="","",INPUT_Du_lieu_nhan_vien!Q346)</f>
        <v>0123 9149 159</v>
      </c>
      <c r="R345" s="96" t="str">
        <f>IF(INPUT_Du_lieu_nhan_vien!U346="","",INPUT_Du_lieu_nhan_vien!U346)</f>
        <v/>
      </c>
      <c r="S345" s="96" t="str">
        <f>IF(INPUT_Du_lieu_nhan_vien!W346="","",INPUT_Du_lieu_nhan_vien!W346)</f>
        <v/>
      </c>
      <c r="T345" s="97" t="str">
        <f>IF(INPUT_Du_lieu_nhan_vien!L346="","",INPUT_Du_lieu_nhan_vien!L346)</f>
        <v>ĐH Bách Khoa Hà Nội</v>
      </c>
      <c r="U345" s="94" t="str">
        <f>IF(INPUT_Du_lieu_nhan_vien!K346="","",INPUT_Du_lieu_nhan_vien!K346)</f>
        <v>Đại học</v>
      </c>
      <c r="V345" s="97" t="str">
        <f>IF(INPUT_Du_lieu_nhan_vien!M346="","",INPUT_Du_lieu_nhan_vien!M346)</f>
        <v>Toán tin ứng dụng</v>
      </c>
      <c r="Y345" s="95">
        <f>IF(INPUT_Du_lieu_nhan_vien!AH346="","",INPUT_Du_lieu_nhan_vien!AH346)</f>
        <v>40909</v>
      </c>
      <c r="Z345" s="96">
        <f t="shared" si="38"/>
        <v>1</v>
      </c>
      <c r="AA345" s="96">
        <f t="shared" si="39"/>
        <v>2012</v>
      </c>
      <c r="AB345" s="95" t="str">
        <f>IF(INPUT_Du_lieu_nhan_vien!AM346="","",INPUT_Du_lieu_nhan_vien!AM346)</f>
        <v/>
      </c>
      <c r="AC345" s="96" t="str">
        <f t="shared" si="40"/>
        <v/>
      </c>
      <c r="AD345" s="96" t="str">
        <f t="shared" si="41"/>
        <v/>
      </c>
      <c r="AE345" s="96" t="str">
        <f>IF(INPUT_Du_lieu_nhan_vien!AJ346="","",INPUT_Du_lieu_nhan_vien!AJ346)</f>
        <v>Chính thức</v>
      </c>
    </row>
    <row r="346" spans="1:31" ht="18.75" customHeight="1" x14ac:dyDescent="0.2">
      <c r="A346" s="91">
        <v>345</v>
      </c>
      <c r="B346" s="92">
        <f>INPUT_Du_lieu_nhan_vien!A347</f>
        <v>20321</v>
      </c>
      <c r="C346" s="93" t="str">
        <f>IF(INPUT_Du_lieu_nhan_vien!B347="","",INPUT_Du_lieu_nhan_vien!B347)</f>
        <v>Nguyễn Thùy</v>
      </c>
      <c r="D346" s="93" t="str">
        <f>IF(INPUT_Du_lieu_nhan_vien!C347="","",INPUT_Du_lieu_nhan_vien!C347)</f>
        <v>Dung</v>
      </c>
      <c r="E346" s="94" t="str">
        <f>IF(INPUT_Du_lieu_nhan_vien!D347="","",INPUT_Du_lieu_nhan_vien!D347)</f>
        <v>Nữ</v>
      </c>
      <c r="F346" s="95">
        <f>IF(INPUT_Du_lieu_nhan_vien!E347="","",INPUT_Du_lieu_nhan_vien!E347)</f>
        <v>32306</v>
      </c>
      <c r="G346" s="96">
        <f t="shared" si="35"/>
        <v>6</v>
      </c>
      <c r="H346" s="96">
        <f t="shared" si="36"/>
        <v>1988</v>
      </c>
      <c r="I346" s="96" t="str">
        <f>IF(INPUT_Du_lieu_nhan_vien!G347="","",INPUT_Du_lieu_nhan_vien!G347)</f>
        <v xml:space="preserve">Cao Bằng </v>
      </c>
      <c r="J346" s="97" t="str">
        <f>IF(INPUT_Du_lieu_nhan_vien!H347="","",INPUT_Du_lieu_nhan_vien!H347)</f>
        <v>080513642</v>
      </c>
      <c r="K346" s="95">
        <f>IF(INPUT_Du_lieu_nhan_vien!I347="","",INPUT_Du_lieu_nhan_vien!I347)</f>
        <v>38574</v>
      </c>
      <c r="L346" s="96">
        <f t="shared" si="37"/>
        <v>8</v>
      </c>
      <c r="M346" s="96" t="str">
        <f>IF(INPUT_Du_lieu_nhan_vien!J347="","",INPUT_Du_lieu_nhan_vien!J347)</f>
        <v>Cao Bằng</v>
      </c>
      <c r="N346" s="94" t="str">
        <f>IF(INPUT_Du_lieu_nhan_vien!O347="","",INPUT_Du_lieu_nhan_vien!O347)</f>
        <v>dungnt3@topica.edu.vn</v>
      </c>
      <c r="O346" s="96" t="str">
        <f>IF(INPUT_Du_lieu_nhan_vien!S347="","",INPUT_Du_lieu_nhan_vien!S347)</f>
        <v xml:space="preserve">007, Xuân Trường, Hợp Giang, Cao bằng </v>
      </c>
      <c r="P346" s="94" t="str">
        <f>IF(INPUT_Du_lieu_nhan_vien!P347="","",INPUT_Du_lieu_nhan_vien!P347)</f>
        <v/>
      </c>
      <c r="Q346" s="97" t="str">
        <f>IF(INPUT_Du_lieu_nhan_vien!Q347="","",INPUT_Du_lieu_nhan_vien!Q347)</f>
        <v>0977999131</v>
      </c>
      <c r="R346" s="96" t="str">
        <f>IF(INPUT_Du_lieu_nhan_vien!U347="","",INPUT_Du_lieu_nhan_vien!U347)</f>
        <v/>
      </c>
      <c r="S346" s="96" t="str">
        <f>IF(INPUT_Du_lieu_nhan_vien!W347="","",INPUT_Du_lieu_nhan_vien!W347)</f>
        <v/>
      </c>
      <c r="T346" s="97" t="str">
        <f>IF(INPUT_Du_lieu_nhan_vien!L347="","",INPUT_Du_lieu_nhan_vien!L347)</f>
        <v>ĐH Khoa học Xã hội và Nhân văn – ĐH Quốc gia Hà Nội</v>
      </c>
      <c r="U346" s="94" t="str">
        <f>IF(INPUT_Du_lieu_nhan_vien!K347="","",INPUT_Du_lieu_nhan_vien!K347)</f>
        <v>Đại học</v>
      </c>
      <c r="V346" s="97" t="str">
        <f>IF(INPUT_Du_lieu_nhan_vien!M347="","",INPUT_Du_lieu_nhan_vien!M347)</f>
        <v>Du lịch</v>
      </c>
      <c r="Y346" s="95" t="str">
        <f>IF(INPUT_Du_lieu_nhan_vien!AH347="","",INPUT_Du_lieu_nhan_vien!AH347)</f>
        <v/>
      </c>
      <c r="Z346" s="96" t="str">
        <f t="shared" si="38"/>
        <v/>
      </c>
      <c r="AA346" s="96" t="str">
        <f t="shared" si="39"/>
        <v/>
      </c>
      <c r="AB346" s="95">
        <f>IF(INPUT_Du_lieu_nhan_vien!AM347="","",INPUT_Du_lieu_nhan_vien!AM347)</f>
        <v>40882</v>
      </c>
      <c r="AC346" s="96">
        <f t="shared" si="40"/>
        <v>12</v>
      </c>
      <c r="AD346" s="96">
        <f t="shared" si="41"/>
        <v>2011</v>
      </c>
      <c r="AE346" s="96" t="str">
        <f>IF(INPUT_Du_lieu_nhan_vien!AJ347="","",INPUT_Du_lieu_nhan_vien!AJ347)</f>
        <v>Nghỉ việc</v>
      </c>
    </row>
    <row r="347" spans="1:31" ht="18.75" customHeight="1" x14ac:dyDescent="0.2">
      <c r="A347" s="91">
        <v>346</v>
      </c>
      <c r="B347" s="92">
        <f>INPUT_Du_lieu_nhan_vien!A348</f>
        <v>20322</v>
      </c>
      <c r="C347" s="93" t="str">
        <f>IF(INPUT_Du_lieu_nhan_vien!B348="","",INPUT_Du_lieu_nhan_vien!B348)</f>
        <v>Lê Thị</v>
      </c>
      <c r="D347" s="93" t="str">
        <f>IF(INPUT_Du_lieu_nhan_vien!C348="","",INPUT_Du_lieu_nhan_vien!C348)</f>
        <v>Thủy</v>
      </c>
      <c r="E347" s="94" t="str">
        <f>IF(INPUT_Du_lieu_nhan_vien!D348="","",INPUT_Du_lieu_nhan_vien!D348)</f>
        <v>Nữ</v>
      </c>
      <c r="F347" s="95" t="str">
        <f>IF(INPUT_Du_lieu_nhan_vien!E348="","",INPUT_Du_lieu_nhan_vien!E348)</f>
        <v/>
      </c>
      <c r="G347" s="96" t="str">
        <f t="shared" si="35"/>
        <v/>
      </c>
      <c r="H347" s="96" t="str">
        <f t="shared" si="36"/>
        <v/>
      </c>
      <c r="I347" s="96" t="str">
        <f>IF(INPUT_Du_lieu_nhan_vien!G348="","",INPUT_Du_lieu_nhan_vien!G348)</f>
        <v/>
      </c>
      <c r="J347" s="97" t="str">
        <f>IF(INPUT_Du_lieu_nhan_vien!H348="","",INPUT_Du_lieu_nhan_vien!H348)</f>
        <v/>
      </c>
      <c r="K347" s="95" t="str">
        <f>IF(INPUT_Du_lieu_nhan_vien!I348="","",INPUT_Du_lieu_nhan_vien!I348)</f>
        <v/>
      </c>
      <c r="L347" s="96" t="str">
        <f t="shared" si="37"/>
        <v/>
      </c>
      <c r="M347" s="96" t="str">
        <f>IF(INPUT_Du_lieu_nhan_vien!J348="","",INPUT_Du_lieu_nhan_vien!J348)</f>
        <v/>
      </c>
      <c r="N347" s="94">
        <f>IF(INPUT_Du_lieu_nhan_vien!O348="","",INPUT_Du_lieu_nhan_vien!O348)</f>
        <v>0</v>
      </c>
      <c r="O347" s="96">
        <f>IF(INPUT_Du_lieu_nhan_vien!S348="","",INPUT_Du_lieu_nhan_vien!S348)</f>
        <v>0</v>
      </c>
      <c r="P347" s="94" t="str">
        <f>IF(INPUT_Du_lieu_nhan_vien!P348="","",INPUT_Du_lieu_nhan_vien!P348)</f>
        <v/>
      </c>
      <c r="Q347" s="97" t="str">
        <f>IF(INPUT_Du_lieu_nhan_vien!Q348="","",INPUT_Du_lieu_nhan_vien!Q348)</f>
        <v/>
      </c>
      <c r="R347" s="96">
        <f>IF(INPUT_Du_lieu_nhan_vien!U348="","",INPUT_Du_lieu_nhan_vien!U348)</f>
        <v>0</v>
      </c>
      <c r="S347" s="96">
        <f>IF(INPUT_Du_lieu_nhan_vien!W348="","",INPUT_Du_lieu_nhan_vien!W348)</f>
        <v>0</v>
      </c>
      <c r="T347" s="97">
        <f>IF(INPUT_Du_lieu_nhan_vien!L348="","",INPUT_Du_lieu_nhan_vien!L348)</f>
        <v>0</v>
      </c>
      <c r="U347" s="94" t="str">
        <f>IF(INPUT_Du_lieu_nhan_vien!K348="","",INPUT_Du_lieu_nhan_vien!K348)</f>
        <v/>
      </c>
      <c r="V347" s="97">
        <f>IF(INPUT_Du_lieu_nhan_vien!M348="","",INPUT_Du_lieu_nhan_vien!M348)</f>
        <v>0</v>
      </c>
      <c r="Y347" s="95" t="str">
        <f>IF(INPUT_Du_lieu_nhan_vien!AH348="","",INPUT_Du_lieu_nhan_vien!AH348)</f>
        <v/>
      </c>
      <c r="Z347" s="96" t="str">
        <f t="shared" si="38"/>
        <v/>
      </c>
      <c r="AA347" s="96" t="str">
        <f t="shared" si="39"/>
        <v/>
      </c>
      <c r="AB347" s="95">
        <f>IF(INPUT_Du_lieu_nhan_vien!AM348="","",INPUT_Du_lieu_nhan_vien!AM348)</f>
        <v>41122</v>
      </c>
      <c r="AC347" s="96">
        <f t="shared" si="40"/>
        <v>8</v>
      </c>
      <c r="AD347" s="96">
        <f t="shared" si="41"/>
        <v>2012</v>
      </c>
      <c r="AE347" s="96" t="str">
        <f>IF(INPUT_Du_lieu_nhan_vien!AJ348="","",INPUT_Du_lieu_nhan_vien!AJ348)</f>
        <v>Nghỉ việc</v>
      </c>
    </row>
    <row r="348" spans="1:31" ht="18.75" customHeight="1" x14ac:dyDescent="0.2">
      <c r="A348" s="91">
        <v>347</v>
      </c>
      <c r="B348" s="92">
        <f>INPUT_Du_lieu_nhan_vien!A349</f>
        <v>20323</v>
      </c>
      <c r="C348" s="93" t="str">
        <f>IF(INPUT_Du_lieu_nhan_vien!B349="","",INPUT_Du_lieu_nhan_vien!B349)</f>
        <v>Lê Thị Thanh</v>
      </c>
      <c r="D348" s="93" t="str">
        <f>IF(INPUT_Du_lieu_nhan_vien!C349="","",INPUT_Du_lieu_nhan_vien!C349)</f>
        <v>Hương</v>
      </c>
      <c r="E348" s="94" t="str">
        <f>IF(INPUT_Du_lieu_nhan_vien!D349="","",INPUT_Du_lieu_nhan_vien!D349)</f>
        <v>Nữ</v>
      </c>
      <c r="F348" s="95">
        <f>IF(INPUT_Du_lieu_nhan_vien!E349="","",INPUT_Du_lieu_nhan_vien!E349)</f>
        <v>32745</v>
      </c>
      <c r="G348" s="96">
        <f t="shared" si="35"/>
        <v>8</v>
      </c>
      <c r="H348" s="96">
        <f t="shared" si="36"/>
        <v>1989</v>
      </c>
      <c r="I348" s="96" t="str">
        <f>IF(INPUT_Du_lieu_nhan_vien!G349="","",INPUT_Du_lieu_nhan_vien!G349)</f>
        <v xml:space="preserve">Daklak </v>
      </c>
      <c r="J348" s="97" t="str">
        <f>IF(INPUT_Du_lieu_nhan_vien!H349="","",INPUT_Du_lieu_nhan_vien!H349)</f>
        <v>240976561</v>
      </c>
      <c r="K348" s="95">
        <f>IF(INPUT_Du_lieu_nhan_vien!I349="","",INPUT_Du_lieu_nhan_vien!I349)</f>
        <v>40366</v>
      </c>
      <c r="L348" s="96">
        <f t="shared" si="37"/>
        <v>7</v>
      </c>
      <c r="M348" s="96" t="str">
        <f>IF(INPUT_Du_lieu_nhan_vien!J349="","",INPUT_Du_lieu_nhan_vien!J349)</f>
        <v/>
      </c>
      <c r="N348" s="94" t="str">
        <f>IF(INPUT_Du_lieu_nhan_vien!O349="","",INPUT_Du_lieu_nhan_vien!O349)</f>
        <v>huongltt2@topica.edu.vn</v>
      </c>
      <c r="O348" s="96" t="str">
        <f>IF(INPUT_Du_lieu_nhan_vien!S349="","",INPUT_Du_lieu_nhan_vien!S349)</f>
        <v xml:space="preserve"> </v>
      </c>
      <c r="P348" s="94" t="str">
        <f>IF(INPUT_Du_lieu_nhan_vien!P349="","",INPUT_Du_lieu_nhan_vien!P349)</f>
        <v/>
      </c>
      <c r="Q348" s="97" t="str">
        <f>IF(INPUT_Du_lieu_nhan_vien!Q349="","",INPUT_Du_lieu_nhan_vien!Q349)</f>
        <v>01688 738 262</v>
      </c>
      <c r="R348" s="96" t="str">
        <f>IF(INPUT_Du_lieu_nhan_vien!U349="","",INPUT_Du_lieu_nhan_vien!U349)</f>
        <v/>
      </c>
      <c r="S348" s="96" t="str">
        <f>IF(INPUT_Du_lieu_nhan_vien!W349="","",INPUT_Du_lieu_nhan_vien!W349)</f>
        <v/>
      </c>
      <c r="T348" s="97" t="str">
        <f>IF(INPUT_Du_lieu_nhan_vien!L349="","",INPUT_Du_lieu_nhan_vien!L349)</f>
        <v/>
      </c>
      <c r="U348" s="94" t="str">
        <f>IF(INPUT_Du_lieu_nhan_vien!K349="","",INPUT_Du_lieu_nhan_vien!K349)</f>
        <v>Đại học</v>
      </c>
      <c r="V348" s="97" t="str">
        <f>IF(INPUT_Du_lieu_nhan_vien!M349="","",INPUT_Du_lieu_nhan_vien!M349)</f>
        <v/>
      </c>
      <c r="Y348" s="95">
        <f>IF(INPUT_Du_lieu_nhan_vien!AH349="","",INPUT_Du_lieu_nhan_vien!AH349)</f>
        <v>41530</v>
      </c>
      <c r="Z348" s="96">
        <f t="shared" si="38"/>
        <v>9</v>
      </c>
      <c r="AA348" s="96">
        <f t="shared" si="39"/>
        <v>2013</v>
      </c>
      <c r="AB348" s="95">
        <f>IF(INPUT_Du_lieu_nhan_vien!AM349="","",INPUT_Du_lieu_nhan_vien!AM349)</f>
        <v>41455</v>
      </c>
      <c r="AC348" s="96">
        <f t="shared" si="40"/>
        <v>6</v>
      </c>
      <c r="AD348" s="96">
        <f t="shared" si="41"/>
        <v>2013</v>
      </c>
      <c r="AE348" s="96" t="str">
        <f>IF(INPUT_Du_lieu_nhan_vien!AJ349="","",INPUT_Du_lieu_nhan_vien!AJ349)</f>
        <v>Chính thức</v>
      </c>
    </row>
    <row r="349" spans="1:31" ht="18.75" customHeight="1" x14ac:dyDescent="0.2">
      <c r="A349" s="91">
        <v>348</v>
      </c>
      <c r="B349" s="92">
        <f>INPUT_Du_lieu_nhan_vien!A350</f>
        <v>20324</v>
      </c>
      <c r="C349" s="93" t="str">
        <f>IF(INPUT_Du_lieu_nhan_vien!B350="","",INPUT_Du_lieu_nhan_vien!B350)</f>
        <v>Huỳnh Việt</v>
      </c>
      <c r="D349" s="93" t="str">
        <f>IF(INPUT_Du_lieu_nhan_vien!C350="","",INPUT_Du_lieu_nhan_vien!C350)</f>
        <v>Lào</v>
      </c>
      <c r="E349" s="94" t="str">
        <f>IF(INPUT_Du_lieu_nhan_vien!D350="","",INPUT_Du_lieu_nhan_vien!D350)</f>
        <v>Nữ</v>
      </c>
      <c r="F349" s="95">
        <f>IF(INPUT_Du_lieu_nhan_vien!E350="","",INPUT_Du_lieu_nhan_vien!E350)</f>
        <v>32633</v>
      </c>
      <c r="G349" s="96">
        <f t="shared" si="35"/>
        <v>5</v>
      </c>
      <c r="H349" s="96">
        <f t="shared" si="36"/>
        <v>1989</v>
      </c>
      <c r="I349" s="96" t="str">
        <f>IF(INPUT_Du_lieu_nhan_vien!G350="","",INPUT_Du_lieu_nhan_vien!G350)</f>
        <v xml:space="preserve">Phú Yên </v>
      </c>
      <c r="J349" s="97" t="str">
        <f>IF(INPUT_Du_lieu_nhan_vien!H350="","",INPUT_Du_lieu_nhan_vien!H350)</f>
        <v>221230067</v>
      </c>
      <c r="K349" s="95">
        <f>IF(INPUT_Du_lieu_nhan_vien!I350="","",INPUT_Du_lieu_nhan_vien!I350)</f>
        <v>38986</v>
      </c>
      <c r="L349" s="96">
        <f t="shared" si="37"/>
        <v>9</v>
      </c>
      <c r="M349" s="96" t="str">
        <f>IF(INPUT_Du_lieu_nhan_vien!J350="","",INPUT_Du_lieu_nhan_vien!J350)</f>
        <v/>
      </c>
      <c r="N349" s="94" t="str">
        <f>IF(INPUT_Du_lieu_nhan_vien!O350="","",INPUT_Du_lieu_nhan_vien!O350)</f>
        <v>laohv@topica.edu.vn</v>
      </c>
      <c r="O349" s="96" t="str">
        <f>IF(INPUT_Du_lieu_nhan_vien!S350="","",INPUT_Du_lieu_nhan_vien!S350)</f>
        <v xml:space="preserve"> </v>
      </c>
      <c r="P349" s="94" t="str">
        <f>IF(INPUT_Du_lieu_nhan_vien!P350="","",INPUT_Du_lieu_nhan_vien!P350)</f>
        <v>0866597647</v>
      </c>
      <c r="Q349" s="97" t="str">
        <f>IF(INPUT_Du_lieu_nhan_vien!Q350="","",INPUT_Du_lieu_nhan_vien!Q350)</f>
        <v>0912 097 772</v>
      </c>
      <c r="R349" s="96" t="str">
        <f>IF(INPUT_Du_lieu_nhan_vien!U350="","",INPUT_Du_lieu_nhan_vien!U350)</f>
        <v/>
      </c>
      <c r="S349" s="96" t="str">
        <f>IF(INPUT_Du_lieu_nhan_vien!W350="","",INPUT_Du_lieu_nhan_vien!W350)</f>
        <v/>
      </c>
      <c r="T349" s="97" t="str">
        <f>IF(INPUT_Du_lieu_nhan_vien!L350="","",INPUT_Du_lieu_nhan_vien!L350)</f>
        <v/>
      </c>
      <c r="U349" s="94" t="str">
        <f>IF(INPUT_Du_lieu_nhan_vien!K350="","",INPUT_Du_lieu_nhan_vien!K350)</f>
        <v>Đại học</v>
      </c>
      <c r="V349" s="97" t="str">
        <f>IF(INPUT_Du_lieu_nhan_vien!M350="","",INPUT_Du_lieu_nhan_vien!M350)</f>
        <v/>
      </c>
      <c r="Y349" s="95">
        <f>IF(INPUT_Du_lieu_nhan_vien!AH350="","",INPUT_Du_lieu_nhan_vien!AH350)</f>
        <v>40909</v>
      </c>
      <c r="Z349" s="96">
        <f t="shared" si="38"/>
        <v>1</v>
      </c>
      <c r="AA349" s="96">
        <f t="shared" si="39"/>
        <v>2012</v>
      </c>
      <c r="AB349" s="95" t="str">
        <f>IF(INPUT_Du_lieu_nhan_vien!AM350="","",INPUT_Du_lieu_nhan_vien!AM350)</f>
        <v/>
      </c>
      <c r="AC349" s="96" t="str">
        <f t="shared" si="40"/>
        <v/>
      </c>
      <c r="AD349" s="96" t="str">
        <f t="shared" si="41"/>
        <v/>
      </c>
      <c r="AE349" s="96" t="str">
        <f>IF(INPUT_Du_lieu_nhan_vien!AJ350="","",INPUT_Du_lieu_nhan_vien!AJ350)</f>
        <v>Chính thức</v>
      </c>
    </row>
    <row r="350" spans="1:31" ht="18.75" customHeight="1" x14ac:dyDescent="0.2">
      <c r="A350" s="91">
        <v>349</v>
      </c>
      <c r="B350" s="92">
        <f>INPUT_Du_lieu_nhan_vien!A351</f>
        <v>20325</v>
      </c>
      <c r="C350" s="93" t="str">
        <f>IF(INPUT_Du_lieu_nhan_vien!B351="","",INPUT_Du_lieu_nhan_vien!B351)</f>
        <v>Lê Thị Bích</v>
      </c>
      <c r="D350" s="93" t="str">
        <f>IF(INPUT_Du_lieu_nhan_vien!C351="","",INPUT_Du_lieu_nhan_vien!C351)</f>
        <v>Ngọc</v>
      </c>
      <c r="E350" s="94" t="str">
        <f>IF(INPUT_Du_lieu_nhan_vien!D351="","",INPUT_Du_lieu_nhan_vien!D351)</f>
        <v>Nữ</v>
      </c>
      <c r="F350" s="95">
        <f>IF(INPUT_Du_lieu_nhan_vien!E351="","",INPUT_Du_lieu_nhan_vien!E351)</f>
        <v>32741</v>
      </c>
      <c r="G350" s="96">
        <f t="shared" si="35"/>
        <v>8</v>
      </c>
      <c r="H350" s="96">
        <f t="shared" si="36"/>
        <v>1989</v>
      </c>
      <c r="I350" s="96" t="str">
        <f>IF(INPUT_Du_lieu_nhan_vien!G351="","",INPUT_Du_lieu_nhan_vien!G351)</f>
        <v xml:space="preserve">Hà Nội </v>
      </c>
      <c r="J350" s="97" t="str">
        <f>IF(INPUT_Du_lieu_nhan_vien!H351="","",INPUT_Du_lieu_nhan_vien!H351)</f>
        <v>112371499</v>
      </c>
      <c r="K350" s="95">
        <f>IF(INPUT_Du_lieu_nhan_vien!I351="","",INPUT_Du_lieu_nhan_vien!I351)</f>
        <v>39067</v>
      </c>
      <c r="L350" s="96">
        <f t="shared" si="37"/>
        <v>12</v>
      </c>
      <c r="M350" s="96" t="str">
        <f>IF(INPUT_Du_lieu_nhan_vien!J351="","",INPUT_Du_lieu_nhan_vien!J351)</f>
        <v>Hà Tây</v>
      </c>
      <c r="N350" s="94" t="str">
        <f>IF(INPUT_Du_lieu_nhan_vien!O351="","",INPUT_Du_lieu_nhan_vien!O351)</f>
        <v>ngocltb@topica.edu.vn</v>
      </c>
      <c r="O350" s="96" t="str">
        <f>IF(INPUT_Du_lieu_nhan_vien!S351="","",INPUT_Du_lieu_nhan_vien!S351)</f>
        <v xml:space="preserve">Phương Trung, Thanh Oai, Hà Nội </v>
      </c>
      <c r="P350" s="94" t="str">
        <f>IF(INPUT_Du_lieu_nhan_vien!P351="","",INPUT_Du_lieu_nhan_vien!P351)</f>
        <v>0433241773</v>
      </c>
      <c r="Q350" s="97" t="str">
        <f>IF(INPUT_Du_lieu_nhan_vien!Q351="","",INPUT_Du_lieu_nhan_vien!Q351)</f>
        <v>01674 530 060</v>
      </c>
      <c r="R350" s="96" t="str">
        <f>IF(INPUT_Du_lieu_nhan_vien!U351="","",INPUT_Du_lieu_nhan_vien!U351)</f>
        <v/>
      </c>
      <c r="S350" s="96" t="str">
        <f>IF(INPUT_Du_lieu_nhan_vien!W351="","",INPUT_Du_lieu_nhan_vien!W351)</f>
        <v/>
      </c>
      <c r="T350" s="97" t="str">
        <f>IF(INPUT_Du_lieu_nhan_vien!L351="","",INPUT_Du_lieu_nhan_vien!L351)</f>
        <v>ĐH Kinh Tế Quốc Dân</v>
      </c>
      <c r="U350" s="94" t="str">
        <f>IF(INPUT_Du_lieu_nhan_vien!K351="","",INPUT_Du_lieu_nhan_vien!K351)</f>
        <v>Đại học</v>
      </c>
      <c r="V350" s="97" t="str">
        <f>IF(INPUT_Du_lieu_nhan_vien!M351="","",INPUT_Du_lieu_nhan_vien!M351)</f>
        <v>Kinh tế đầu tư</v>
      </c>
      <c r="Y350" s="95">
        <f>IF(INPUT_Du_lieu_nhan_vien!AH351="","",INPUT_Du_lieu_nhan_vien!AH351)</f>
        <v>40909</v>
      </c>
      <c r="Z350" s="96">
        <f t="shared" si="38"/>
        <v>1</v>
      </c>
      <c r="AA350" s="96">
        <f t="shared" si="39"/>
        <v>2012</v>
      </c>
      <c r="AB350" s="95" t="str">
        <f>IF(INPUT_Du_lieu_nhan_vien!AM351="","",INPUT_Du_lieu_nhan_vien!AM351)</f>
        <v/>
      </c>
      <c r="AC350" s="96" t="str">
        <f t="shared" si="40"/>
        <v/>
      </c>
      <c r="AD350" s="96" t="str">
        <f t="shared" si="41"/>
        <v/>
      </c>
      <c r="AE350" s="96" t="str">
        <f>IF(INPUT_Du_lieu_nhan_vien!AJ351="","",INPUT_Du_lieu_nhan_vien!AJ351)</f>
        <v>Chính thức</v>
      </c>
    </row>
    <row r="351" spans="1:31" ht="18.75" customHeight="1" x14ac:dyDescent="0.2">
      <c r="A351" s="91">
        <v>350</v>
      </c>
      <c r="B351" s="92">
        <f>INPUT_Du_lieu_nhan_vien!A352</f>
        <v>20326</v>
      </c>
      <c r="C351" s="93" t="str">
        <f>IF(INPUT_Du_lieu_nhan_vien!B352="","",INPUT_Du_lieu_nhan_vien!B352)</f>
        <v>Triệu Bích</v>
      </c>
      <c r="D351" s="93" t="str">
        <f>IF(INPUT_Du_lieu_nhan_vien!C352="","",INPUT_Du_lieu_nhan_vien!C352)</f>
        <v>Hảo</v>
      </c>
      <c r="E351" s="94" t="str">
        <f>IF(INPUT_Du_lieu_nhan_vien!D352="","",INPUT_Du_lieu_nhan_vien!D352)</f>
        <v>Nữ</v>
      </c>
      <c r="F351" s="95">
        <f>IF(INPUT_Du_lieu_nhan_vien!E352="","",INPUT_Du_lieu_nhan_vien!E352)</f>
        <v>30253</v>
      </c>
      <c r="G351" s="96">
        <f t="shared" si="35"/>
        <v>10</v>
      </c>
      <c r="H351" s="96">
        <f t="shared" si="36"/>
        <v>1982</v>
      </c>
      <c r="I351" s="96" t="str">
        <f>IF(INPUT_Du_lieu_nhan_vien!G352="","",INPUT_Du_lieu_nhan_vien!G352)</f>
        <v xml:space="preserve">Hà Nội </v>
      </c>
      <c r="J351" s="97" t="str">
        <f>IF(INPUT_Du_lieu_nhan_vien!H352="","",INPUT_Du_lieu_nhan_vien!H352)</f>
        <v>012098234</v>
      </c>
      <c r="K351" s="95">
        <f>IF(INPUT_Du_lieu_nhan_vien!I352="","",INPUT_Du_lieu_nhan_vien!I352)</f>
        <v>38659</v>
      </c>
      <c r="L351" s="96">
        <f t="shared" si="37"/>
        <v>11</v>
      </c>
      <c r="M351" s="96" t="str">
        <f>IF(INPUT_Du_lieu_nhan_vien!J352="","",INPUT_Du_lieu_nhan_vien!J352)</f>
        <v>Hà Nội</v>
      </c>
      <c r="N351" s="94" t="str">
        <f>IF(INPUT_Du_lieu_nhan_vien!O352="","",INPUT_Du_lieu_nhan_vien!O352)</f>
        <v>haotb@topica.edu.vn</v>
      </c>
      <c r="O351" s="96" t="str">
        <f>IF(INPUT_Du_lieu_nhan_vien!S352="","",INPUT_Du_lieu_nhan_vien!S352)</f>
        <v xml:space="preserve">Tổ 34, Lĩnh Nam, Hoàng Mai, Hà Nội </v>
      </c>
      <c r="P351" s="94" t="str">
        <f>IF(INPUT_Du_lieu_nhan_vien!P352="","",INPUT_Du_lieu_nhan_vien!P352)</f>
        <v>0466831980</v>
      </c>
      <c r="Q351" s="97" t="str">
        <f>IF(INPUT_Du_lieu_nhan_vien!Q352="","",INPUT_Du_lieu_nhan_vien!Q352)</f>
        <v>0983588351</v>
      </c>
      <c r="R351" s="96" t="str">
        <f>IF(INPUT_Du_lieu_nhan_vien!U352="","",INPUT_Du_lieu_nhan_vien!U352)</f>
        <v/>
      </c>
      <c r="S351" s="96" t="str">
        <f>IF(INPUT_Du_lieu_nhan_vien!W352="","",INPUT_Du_lieu_nhan_vien!W352)</f>
        <v/>
      </c>
      <c r="T351" s="97" t="str">
        <f>IF(INPUT_Du_lieu_nhan_vien!L352="","",INPUT_Du_lieu_nhan_vien!L352)</f>
        <v>CĐ Văn thư Lưu trữ Trung ương 1</v>
      </c>
      <c r="U351" s="94" t="str">
        <f>IF(INPUT_Du_lieu_nhan_vien!K352="","",INPUT_Du_lieu_nhan_vien!K352)</f>
        <v>Trung cấp</v>
      </c>
      <c r="V351" s="97" t="str">
        <f>IF(INPUT_Du_lieu_nhan_vien!M352="","",INPUT_Du_lieu_nhan_vien!M352)</f>
        <v>Tin học văn phòng</v>
      </c>
      <c r="Y351" s="95">
        <f>IF(INPUT_Du_lieu_nhan_vien!AH352="","",INPUT_Du_lieu_nhan_vien!AH352)</f>
        <v>40915</v>
      </c>
      <c r="Z351" s="96">
        <f t="shared" si="38"/>
        <v>1</v>
      </c>
      <c r="AA351" s="96">
        <f t="shared" si="39"/>
        <v>2012</v>
      </c>
      <c r="AB351" s="95" t="str">
        <f>IF(INPUT_Du_lieu_nhan_vien!AM352="","",INPUT_Du_lieu_nhan_vien!AM352)</f>
        <v/>
      </c>
      <c r="AC351" s="96" t="str">
        <f t="shared" si="40"/>
        <v/>
      </c>
      <c r="AD351" s="96" t="str">
        <f t="shared" si="41"/>
        <v/>
      </c>
      <c r="AE351" s="96" t="str">
        <f>IF(INPUT_Du_lieu_nhan_vien!AJ352="","",INPUT_Du_lieu_nhan_vien!AJ352)</f>
        <v>Chính thức</v>
      </c>
    </row>
    <row r="352" spans="1:31" ht="18.75" customHeight="1" x14ac:dyDescent="0.2">
      <c r="A352" s="91">
        <v>351</v>
      </c>
      <c r="B352" s="92">
        <f>INPUT_Du_lieu_nhan_vien!A353</f>
        <v>20327</v>
      </c>
      <c r="C352" s="93" t="str">
        <f>IF(INPUT_Du_lieu_nhan_vien!B353="","",INPUT_Du_lieu_nhan_vien!B353)</f>
        <v>Quách Thị Hồng</v>
      </c>
      <c r="D352" s="93" t="str">
        <f>IF(INPUT_Du_lieu_nhan_vien!C353="","",INPUT_Du_lieu_nhan_vien!C353)</f>
        <v>Vân</v>
      </c>
      <c r="E352" s="94" t="str">
        <f>IF(INPUT_Du_lieu_nhan_vien!D353="","",INPUT_Du_lieu_nhan_vien!D353)</f>
        <v>Nữ</v>
      </c>
      <c r="F352" s="95">
        <f>IF(INPUT_Du_lieu_nhan_vien!E353="","",INPUT_Du_lieu_nhan_vien!E353)</f>
        <v>30243</v>
      </c>
      <c r="G352" s="96">
        <f t="shared" si="35"/>
        <v>10</v>
      </c>
      <c r="H352" s="96">
        <f t="shared" si="36"/>
        <v>1982</v>
      </c>
      <c r="I352" s="96" t="str">
        <f>IF(INPUT_Du_lieu_nhan_vien!G353="","",INPUT_Du_lieu_nhan_vien!G353)</f>
        <v xml:space="preserve">Đồng Nai </v>
      </c>
      <c r="J352" s="97" t="str">
        <f>IF(INPUT_Du_lieu_nhan_vien!H353="","",INPUT_Du_lieu_nhan_vien!H353)</f>
        <v>271740198</v>
      </c>
      <c r="K352" s="95">
        <f>IF(INPUT_Du_lieu_nhan_vien!I353="","",INPUT_Du_lieu_nhan_vien!I353)</f>
        <v>37229</v>
      </c>
      <c r="L352" s="96">
        <f t="shared" si="37"/>
        <v>12</v>
      </c>
      <c r="M352" s="96" t="str">
        <f>IF(INPUT_Du_lieu_nhan_vien!J353="","",INPUT_Du_lieu_nhan_vien!J353)</f>
        <v>Đồng Nai</v>
      </c>
      <c r="N352" s="94" t="str">
        <f>IF(INPUT_Du_lieu_nhan_vien!O353="","",INPUT_Du_lieu_nhan_vien!O353)</f>
        <v>vanqth@topica.edu.vn</v>
      </c>
      <c r="O352" s="96" t="str">
        <f>IF(INPUT_Du_lieu_nhan_vien!S353="","",INPUT_Du_lieu_nhan_vien!S353)</f>
        <v xml:space="preserve">78/1 KP8A Tân Biên - Biên Hòa - Đồng Nai </v>
      </c>
      <c r="P352" s="94" t="str">
        <f>IF(INPUT_Du_lieu_nhan_vien!P353="","",INPUT_Du_lieu_nhan_vien!P353)</f>
        <v/>
      </c>
      <c r="Q352" s="97" t="str">
        <f>IF(INPUT_Du_lieu_nhan_vien!Q353="","",INPUT_Du_lieu_nhan_vien!Q353)</f>
        <v>0932787477</v>
      </c>
      <c r="R352" s="96" t="str">
        <f>IF(INPUT_Du_lieu_nhan_vien!U353="","",INPUT_Du_lieu_nhan_vien!U353)</f>
        <v/>
      </c>
      <c r="S352" s="96" t="str">
        <f>IF(INPUT_Du_lieu_nhan_vien!W353="","",INPUT_Du_lieu_nhan_vien!W353)</f>
        <v/>
      </c>
      <c r="T352" s="97" t="str">
        <f>IF(INPUT_Du_lieu_nhan_vien!L353="","",INPUT_Du_lieu_nhan_vien!L353)</f>
        <v>ĐH Dân Lập Văn Lang</v>
      </c>
      <c r="U352" s="94" t="str">
        <f>IF(INPUT_Du_lieu_nhan_vien!K353="","",INPUT_Du_lieu_nhan_vien!K353)</f>
        <v>Trung cấp</v>
      </c>
      <c r="V352" s="97" t="str">
        <f>IF(INPUT_Du_lieu_nhan_vien!M353="","",INPUT_Du_lieu_nhan_vien!M353)</f>
        <v>Công nghệ thông tin</v>
      </c>
      <c r="Y352" s="95" t="str">
        <f>IF(INPUT_Du_lieu_nhan_vien!AH353="","",INPUT_Du_lieu_nhan_vien!AH353)</f>
        <v/>
      </c>
      <c r="Z352" s="96" t="str">
        <f t="shared" si="38"/>
        <v/>
      </c>
      <c r="AA352" s="96" t="str">
        <f t="shared" si="39"/>
        <v/>
      </c>
      <c r="AB352" s="95">
        <f>IF(INPUT_Du_lieu_nhan_vien!AM353="","",INPUT_Du_lieu_nhan_vien!AM353)</f>
        <v>40878</v>
      </c>
      <c r="AC352" s="96">
        <f t="shared" si="40"/>
        <v>12</v>
      </c>
      <c r="AD352" s="96">
        <f t="shared" si="41"/>
        <v>2011</v>
      </c>
      <c r="AE352" s="96" t="str">
        <f>IF(INPUT_Du_lieu_nhan_vien!AJ353="","",INPUT_Du_lieu_nhan_vien!AJ353)</f>
        <v>Nghỉ việc</v>
      </c>
    </row>
    <row r="353" spans="1:31" ht="18.75" customHeight="1" x14ac:dyDescent="0.2">
      <c r="A353" s="91">
        <v>352</v>
      </c>
      <c r="B353" s="92">
        <f>INPUT_Du_lieu_nhan_vien!A354</f>
        <v>20328</v>
      </c>
      <c r="C353" s="93" t="str">
        <f>IF(INPUT_Du_lieu_nhan_vien!B354="","",INPUT_Du_lieu_nhan_vien!B354)</f>
        <v>Nguyễn Thị Anh</v>
      </c>
      <c r="D353" s="93" t="str">
        <f>IF(INPUT_Du_lieu_nhan_vien!C354="","",INPUT_Du_lieu_nhan_vien!C354)</f>
        <v>Thư</v>
      </c>
      <c r="E353" s="94" t="str">
        <f>IF(INPUT_Du_lieu_nhan_vien!D354="","",INPUT_Du_lieu_nhan_vien!D354)</f>
        <v>Nữ</v>
      </c>
      <c r="F353" s="95">
        <f>IF(INPUT_Du_lieu_nhan_vien!E354="","",INPUT_Du_lieu_nhan_vien!E354)</f>
        <v>32744</v>
      </c>
      <c r="G353" s="96">
        <f t="shared" si="35"/>
        <v>8</v>
      </c>
      <c r="H353" s="96">
        <f t="shared" si="36"/>
        <v>1989</v>
      </c>
      <c r="I353" s="96" t="str">
        <f>IF(INPUT_Du_lieu_nhan_vien!G354="","",INPUT_Du_lieu_nhan_vien!G354)</f>
        <v xml:space="preserve">Bến Tre </v>
      </c>
      <c r="J353" s="97" t="str">
        <f>IF(INPUT_Du_lieu_nhan_vien!H354="","",INPUT_Du_lieu_nhan_vien!H354)</f>
        <v>321282510</v>
      </c>
      <c r="K353" s="95">
        <f>IF(INPUT_Du_lieu_nhan_vien!I354="","",INPUT_Du_lieu_nhan_vien!I354)</f>
        <v>39389</v>
      </c>
      <c r="L353" s="96">
        <f t="shared" si="37"/>
        <v>11</v>
      </c>
      <c r="M353" s="96" t="str">
        <f>IF(INPUT_Du_lieu_nhan_vien!J354="","",INPUT_Du_lieu_nhan_vien!J354)</f>
        <v>Bến Tre</v>
      </c>
      <c r="N353" s="94" t="str">
        <f>IF(INPUT_Du_lieu_nhan_vien!O354="","",INPUT_Du_lieu_nhan_vien!O354)</f>
        <v>thunta@topica.edu.vn</v>
      </c>
      <c r="O353" s="96" t="str">
        <f>IF(INPUT_Du_lieu_nhan_vien!S354="","",INPUT_Du_lieu_nhan_vien!S354)</f>
        <v xml:space="preserve">56 đường 3/2 phường 3 thị xã Bến tre </v>
      </c>
      <c r="P353" s="94" t="str">
        <f>IF(INPUT_Du_lieu_nhan_vien!P354="","",INPUT_Du_lieu_nhan_vien!P354)</f>
        <v/>
      </c>
      <c r="Q353" s="97" t="str">
        <f>IF(INPUT_Du_lieu_nhan_vien!Q354="","",INPUT_Du_lieu_nhan_vien!Q354)</f>
        <v>0909 930 358</v>
      </c>
      <c r="R353" s="96" t="str">
        <f>IF(INPUT_Du_lieu_nhan_vien!U354="","",INPUT_Du_lieu_nhan_vien!U354)</f>
        <v/>
      </c>
      <c r="S353" s="96" t="str">
        <f>IF(INPUT_Du_lieu_nhan_vien!W354="","",INPUT_Du_lieu_nhan_vien!W354)</f>
        <v/>
      </c>
      <c r="T353" s="97" t="str">
        <f>IF(INPUT_Du_lieu_nhan_vien!L354="","",INPUT_Du_lieu_nhan_vien!L354)</f>
        <v/>
      </c>
      <c r="U353" s="94" t="str">
        <f>IF(INPUT_Du_lieu_nhan_vien!K354="","",INPUT_Du_lieu_nhan_vien!K354)</f>
        <v>Trung cấp</v>
      </c>
      <c r="V353" s="97" t="str">
        <f>IF(INPUT_Du_lieu_nhan_vien!M354="","",INPUT_Du_lieu_nhan_vien!M354)</f>
        <v>Quản trị kinh doanh</v>
      </c>
      <c r="Y353" s="95">
        <f>IF(INPUT_Du_lieu_nhan_vien!AH354="","",INPUT_Du_lieu_nhan_vien!AH354)</f>
        <v>40918</v>
      </c>
      <c r="Z353" s="96">
        <f t="shared" si="38"/>
        <v>1</v>
      </c>
      <c r="AA353" s="96">
        <f t="shared" si="39"/>
        <v>2012</v>
      </c>
      <c r="AB353" s="95" t="str">
        <f>IF(INPUT_Du_lieu_nhan_vien!AM354="","",INPUT_Du_lieu_nhan_vien!AM354)</f>
        <v/>
      </c>
      <c r="AC353" s="96" t="str">
        <f t="shared" si="40"/>
        <v/>
      </c>
      <c r="AD353" s="96" t="str">
        <f t="shared" si="41"/>
        <v/>
      </c>
      <c r="AE353" s="96" t="str">
        <f>IF(INPUT_Du_lieu_nhan_vien!AJ354="","",INPUT_Du_lieu_nhan_vien!AJ354)</f>
        <v>Nghỉ việc</v>
      </c>
    </row>
    <row r="354" spans="1:31" ht="18.75" customHeight="1" x14ac:dyDescent="0.2">
      <c r="A354" s="91">
        <v>353</v>
      </c>
      <c r="B354" s="92">
        <f>INPUT_Du_lieu_nhan_vien!A355</f>
        <v>20329</v>
      </c>
      <c r="C354" s="93" t="str">
        <f>IF(INPUT_Du_lieu_nhan_vien!B355="","",INPUT_Du_lieu_nhan_vien!B355)</f>
        <v>Nguyễn Thị Thu</v>
      </c>
      <c r="D354" s="93" t="str">
        <f>IF(INPUT_Du_lieu_nhan_vien!C355="","",INPUT_Du_lieu_nhan_vien!C355)</f>
        <v>Huyền</v>
      </c>
      <c r="E354" s="94" t="str">
        <f>IF(INPUT_Du_lieu_nhan_vien!D355="","",INPUT_Du_lieu_nhan_vien!D355)</f>
        <v>Nữ</v>
      </c>
      <c r="F354" s="95">
        <f>IF(INPUT_Du_lieu_nhan_vien!E355="","",INPUT_Du_lieu_nhan_vien!E355)</f>
        <v>32446</v>
      </c>
      <c r="G354" s="96">
        <f t="shared" si="35"/>
        <v>10</v>
      </c>
      <c r="H354" s="96">
        <f t="shared" si="36"/>
        <v>1988</v>
      </c>
      <c r="I354" s="96" t="str">
        <f>IF(INPUT_Du_lieu_nhan_vien!G355="","",INPUT_Du_lieu_nhan_vien!G355)</f>
        <v>Đống Nai</v>
      </c>
      <c r="J354" s="97" t="str">
        <f>IF(INPUT_Du_lieu_nhan_vien!H355="","",INPUT_Du_lieu_nhan_vien!H355)</f>
        <v>186354077</v>
      </c>
      <c r="K354" s="95">
        <f>IF(INPUT_Du_lieu_nhan_vien!I355="","",INPUT_Du_lieu_nhan_vien!I355)</f>
        <v>37979</v>
      </c>
      <c r="L354" s="96">
        <f t="shared" si="37"/>
        <v>12</v>
      </c>
      <c r="M354" s="96" t="str">
        <f>IF(INPUT_Du_lieu_nhan_vien!J355="","",INPUT_Du_lieu_nhan_vien!J355)</f>
        <v>Đồng Nai</v>
      </c>
      <c r="N354" s="94" t="str">
        <f>IF(INPUT_Du_lieu_nhan_vien!O355="","",INPUT_Du_lieu_nhan_vien!O355)</f>
        <v>hienntt@topica.edu.vn</v>
      </c>
      <c r="O354" s="96" t="str">
        <f>IF(INPUT_Du_lieu_nhan_vien!S355="","",INPUT_Du_lieu_nhan_vien!S355)</f>
        <v>Ngọc Định-Định Quán-Đồng Nai</v>
      </c>
      <c r="P354" s="94" t="str">
        <f>IF(INPUT_Du_lieu_nhan_vien!P355="","",INPUT_Du_lieu_nhan_vien!P355)</f>
        <v/>
      </c>
      <c r="Q354" s="97" t="str">
        <f>IF(INPUT_Du_lieu_nhan_vien!Q355="","",INPUT_Du_lieu_nhan_vien!Q355)</f>
        <v>0978296179</v>
      </c>
      <c r="R354" s="96" t="str">
        <f>IF(INPUT_Du_lieu_nhan_vien!U355="","",INPUT_Du_lieu_nhan_vien!U355)</f>
        <v>Hằng</v>
      </c>
      <c r="S354" s="96" t="str">
        <f>IF(INPUT_Du_lieu_nhan_vien!W355="","",INPUT_Du_lieu_nhan_vien!W355)</f>
        <v>0973318469</v>
      </c>
      <c r="T354" s="97" t="str">
        <f>IF(INPUT_Du_lieu_nhan_vien!L355="","",INPUT_Du_lieu_nhan_vien!L355)</f>
        <v>CĐ Công nghệ và QTDN</v>
      </c>
      <c r="U354" s="94" t="str">
        <f>IF(INPUT_Du_lieu_nhan_vien!K355="","",INPUT_Du_lieu_nhan_vien!K355)</f>
        <v>CĐ</v>
      </c>
      <c r="V354" s="97" t="str">
        <f>IF(INPUT_Du_lieu_nhan_vien!M355="","",INPUT_Du_lieu_nhan_vien!M355)</f>
        <v>Tiếng Anh</v>
      </c>
      <c r="Y354" s="95">
        <f>IF(INPUT_Du_lieu_nhan_vien!AH355="","",INPUT_Du_lieu_nhan_vien!AH355)</f>
        <v>40917</v>
      </c>
      <c r="Z354" s="96">
        <f t="shared" si="38"/>
        <v>1</v>
      </c>
      <c r="AA354" s="96">
        <f t="shared" si="39"/>
        <v>2012</v>
      </c>
      <c r="AB354" s="95">
        <f>IF(INPUT_Du_lieu_nhan_vien!AM355="","",INPUT_Du_lieu_nhan_vien!AM355)</f>
        <v>41153</v>
      </c>
      <c r="AC354" s="96">
        <f t="shared" si="40"/>
        <v>9</v>
      </c>
      <c r="AD354" s="96">
        <f t="shared" si="41"/>
        <v>2012</v>
      </c>
      <c r="AE354" s="96" t="str">
        <f>IF(INPUT_Du_lieu_nhan_vien!AJ355="","",INPUT_Du_lieu_nhan_vien!AJ355)</f>
        <v>Nghỉ việc</v>
      </c>
    </row>
    <row r="355" spans="1:31" ht="18.75" customHeight="1" x14ac:dyDescent="0.2">
      <c r="A355" s="91">
        <v>354</v>
      </c>
      <c r="B355" s="92">
        <f>INPUT_Du_lieu_nhan_vien!A356</f>
        <v>20330</v>
      </c>
      <c r="C355" s="93" t="str">
        <f>IF(INPUT_Du_lieu_nhan_vien!B356="","",INPUT_Du_lieu_nhan_vien!B356)</f>
        <v>Nguyễn Bình Bảo</v>
      </c>
      <c r="D355" s="93" t="str">
        <f>IF(INPUT_Du_lieu_nhan_vien!C356="","",INPUT_Du_lieu_nhan_vien!C356)</f>
        <v>Uyên</v>
      </c>
      <c r="E355" s="94" t="str">
        <f>IF(INPUT_Du_lieu_nhan_vien!D356="","",INPUT_Du_lieu_nhan_vien!D356)</f>
        <v>Nữ</v>
      </c>
      <c r="F355" s="95">
        <f>IF(INPUT_Du_lieu_nhan_vien!E356="","",INPUT_Du_lieu_nhan_vien!E356)</f>
        <v>32929</v>
      </c>
      <c r="G355" s="96">
        <f t="shared" si="35"/>
        <v>2</v>
      </c>
      <c r="H355" s="96">
        <f t="shared" si="36"/>
        <v>1990</v>
      </c>
      <c r="I355" s="96" t="str">
        <f>IF(INPUT_Du_lieu_nhan_vien!G356="","",INPUT_Du_lieu_nhan_vien!G356)</f>
        <v>Lâm Đồng</v>
      </c>
      <c r="J355" s="97">
        <f>IF(INPUT_Du_lieu_nhan_vien!H356="","",INPUT_Du_lieu_nhan_vien!H356)</f>
        <v>250710371</v>
      </c>
      <c r="K355" s="95">
        <f>IF(INPUT_Du_lieu_nhan_vien!I356="","",INPUT_Du_lieu_nhan_vien!I356)</f>
        <v>39346</v>
      </c>
      <c r="L355" s="96">
        <f t="shared" si="37"/>
        <v>9</v>
      </c>
      <c r="M355" s="96" t="str">
        <f>IF(INPUT_Du_lieu_nhan_vien!J356="","",INPUT_Du_lieu_nhan_vien!J356)</f>
        <v>Lâm Đồng</v>
      </c>
      <c r="N355" s="94" t="str">
        <f>IF(INPUT_Du_lieu_nhan_vien!O356="","",INPUT_Du_lieu_nhan_vien!O356)</f>
        <v>uyennbb@topica.edu.vn</v>
      </c>
      <c r="O355" s="96" t="str">
        <f>IF(INPUT_Du_lieu_nhan_vien!S356="","",INPUT_Du_lieu_nhan_vien!S356)</f>
        <v>Hẻm 157, Nguyễn Công Trứ, Bảo Lộc, Lâm Đồng</v>
      </c>
      <c r="P355" s="94" t="str">
        <f>IF(INPUT_Du_lieu_nhan_vien!P356="","",INPUT_Du_lieu_nhan_vien!P356)</f>
        <v/>
      </c>
      <c r="Q355" s="97" t="str">
        <f>IF(INPUT_Du_lieu_nhan_vien!Q356="","",INPUT_Du_lieu_nhan_vien!Q356)</f>
        <v>0979079711</v>
      </c>
      <c r="R355" s="96">
        <f>IF(INPUT_Du_lieu_nhan_vien!U356="","",INPUT_Du_lieu_nhan_vien!U356)</f>
        <v>0</v>
      </c>
      <c r="S355" s="96">
        <f>IF(INPUT_Du_lieu_nhan_vien!W356="","",INPUT_Du_lieu_nhan_vien!W356)</f>
        <v>0</v>
      </c>
      <c r="T355" s="97" t="str">
        <f>IF(INPUT_Du_lieu_nhan_vien!L356="","",INPUT_Du_lieu_nhan_vien!L356)</f>
        <v>CĐ Văn Hóa Nghệ Thuật&amp; Du Lịch Sài Gòn</v>
      </c>
      <c r="U355" s="94" t="str">
        <f>IF(INPUT_Du_lieu_nhan_vien!K356="","",INPUT_Du_lieu_nhan_vien!K356)</f>
        <v>CĐ</v>
      </c>
      <c r="V355" s="97" t="str">
        <f>IF(INPUT_Du_lieu_nhan_vien!M356="","",INPUT_Du_lieu_nhan_vien!M356)</f>
        <v>Tiếng Anh</v>
      </c>
      <c r="Y355" s="95">
        <f>IF(INPUT_Du_lieu_nhan_vien!AH356="","",INPUT_Du_lieu_nhan_vien!AH356)</f>
        <v>40917</v>
      </c>
      <c r="Z355" s="96">
        <f t="shared" si="38"/>
        <v>1</v>
      </c>
      <c r="AA355" s="96">
        <f t="shared" si="39"/>
        <v>2012</v>
      </c>
      <c r="AB355" s="95">
        <f>IF(INPUT_Du_lieu_nhan_vien!AM356="","",INPUT_Du_lieu_nhan_vien!AM356)</f>
        <v>41153</v>
      </c>
      <c r="AC355" s="96">
        <f t="shared" si="40"/>
        <v>9</v>
      </c>
      <c r="AD355" s="96">
        <f t="shared" si="41"/>
        <v>2012</v>
      </c>
      <c r="AE355" s="96" t="str">
        <f>IF(INPUT_Du_lieu_nhan_vien!AJ356="","",INPUT_Du_lieu_nhan_vien!AJ356)</f>
        <v>Nghỉ việc</v>
      </c>
    </row>
    <row r="356" spans="1:31" ht="18.75" customHeight="1" x14ac:dyDescent="0.2">
      <c r="A356" s="91">
        <v>355</v>
      </c>
      <c r="B356" s="92">
        <f>INPUT_Du_lieu_nhan_vien!A357</f>
        <v>20331</v>
      </c>
      <c r="C356" s="93" t="str">
        <f>IF(INPUT_Du_lieu_nhan_vien!B357="","",INPUT_Du_lieu_nhan_vien!B357)</f>
        <v>Nguyễn Phương</v>
      </c>
      <c r="D356" s="93" t="str">
        <f>IF(INPUT_Du_lieu_nhan_vien!C357="","",INPUT_Du_lieu_nhan_vien!C357)</f>
        <v>Thảo</v>
      </c>
      <c r="E356" s="94" t="str">
        <f>IF(INPUT_Du_lieu_nhan_vien!D357="","",INPUT_Du_lieu_nhan_vien!D357)</f>
        <v>Nữ</v>
      </c>
      <c r="F356" s="95">
        <f>IF(INPUT_Du_lieu_nhan_vien!E357="","",INPUT_Du_lieu_nhan_vien!E357)</f>
        <v>32854</v>
      </c>
      <c r="G356" s="96">
        <f t="shared" si="35"/>
        <v>12</v>
      </c>
      <c r="H356" s="96">
        <f t="shared" si="36"/>
        <v>1989</v>
      </c>
      <c r="I356" s="96" t="str">
        <f>IF(INPUT_Du_lieu_nhan_vien!G357="","",INPUT_Du_lieu_nhan_vien!G357)</f>
        <v xml:space="preserve">Hà Nội </v>
      </c>
      <c r="J356" s="97" t="str">
        <f>IF(INPUT_Du_lieu_nhan_vien!H357="","",INPUT_Du_lieu_nhan_vien!H357)</f>
        <v>012606813</v>
      </c>
      <c r="K356" s="95">
        <f>IF(INPUT_Du_lieu_nhan_vien!I357="","",INPUT_Du_lieu_nhan_vien!I357)</f>
        <v>37767</v>
      </c>
      <c r="L356" s="96">
        <f t="shared" si="37"/>
        <v>5</v>
      </c>
      <c r="M356" s="96" t="str">
        <f>IF(INPUT_Du_lieu_nhan_vien!J357="","",INPUT_Du_lieu_nhan_vien!J357)</f>
        <v>Hà Nội</v>
      </c>
      <c r="N356" s="94" t="str">
        <f>IF(INPUT_Du_lieu_nhan_vien!O357="","",INPUT_Du_lieu_nhan_vien!O357)</f>
        <v>thaonp2@topica.edu.vn</v>
      </c>
      <c r="O356" s="96" t="str">
        <f>IF(INPUT_Du_lieu_nhan_vien!S357="","",INPUT_Du_lieu_nhan_vien!S357)</f>
        <v xml:space="preserve">29 Hàng Gà, Hoàn Kiếm, Hà Nội </v>
      </c>
      <c r="P356" s="94" t="str">
        <f>IF(INPUT_Du_lieu_nhan_vien!P357="","",INPUT_Du_lieu_nhan_vien!P357)</f>
        <v>0435115320</v>
      </c>
      <c r="Q356" s="97" t="str">
        <f>IF(INPUT_Du_lieu_nhan_vien!Q357="","",INPUT_Du_lieu_nhan_vien!Q357)</f>
        <v>0983 241 866</v>
      </c>
      <c r="R356" s="96" t="str">
        <f>IF(INPUT_Du_lieu_nhan_vien!U357="","",INPUT_Du_lieu_nhan_vien!U357)</f>
        <v/>
      </c>
      <c r="S356" s="96" t="str">
        <f>IF(INPUT_Du_lieu_nhan_vien!W357="","",INPUT_Du_lieu_nhan_vien!W357)</f>
        <v/>
      </c>
      <c r="T356" s="97" t="str">
        <f>IF(INPUT_Du_lieu_nhan_vien!L357="","",INPUT_Du_lieu_nhan_vien!L357)</f>
        <v>ĐH Kinh Tế Quốc Dân</v>
      </c>
      <c r="U356" s="94" t="str">
        <f>IF(INPUT_Du_lieu_nhan_vien!K357="","",INPUT_Du_lieu_nhan_vien!K357)</f>
        <v>Đại học</v>
      </c>
      <c r="V356" s="97" t="str">
        <f>IF(INPUT_Du_lieu_nhan_vien!M357="","",INPUT_Du_lieu_nhan_vien!M357)</f>
        <v>Quản trị kinh doanh quốc tế</v>
      </c>
      <c r="Y356" s="95">
        <f>IF(INPUT_Du_lieu_nhan_vien!AH357="","",INPUT_Du_lieu_nhan_vien!AH357)</f>
        <v>40909</v>
      </c>
      <c r="Z356" s="96">
        <f t="shared" si="38"/>
        <v>1</v>
      </c>
      <c r="AA356" s="96">
        <f t="shared" si="39"/>
        <v>2012</v>
      </c>
      <c r="AB356" s="95" t="str">
        <f>IF(INPUT_Du_lieu_nhan_vien!AM357="","",INPUT_Du_lieu_nhan_vien!AM357)</f>
        <v/>
      </c>
      <c r="AC356" s="96" t="str">
        <f t="shared" si="40"/>
        <v/>
      </c>
      <c r="AD356" s="96" t="str">
        <f t="shared" si="41"/>
        <v/>
      </c>
      <c r="AE356" s="96" t="str">
        <f>IF(INPUT_Du_lieu_nhan_vien!AJ357="","",INPUT_Du_lieu_nhan_vien!AJ357)</f>
        <v>Chính thức</v>
      </c>
    </row>
    <row r="357" spans="1:31" ht="18.75" customHeight="1" x14ac:dyDescent="0.2">
      <c r="A357" s="91">
        <v>356</v>
      </c>
      <c r="B357" s="92">
        <f>INPUT_Du_lieu_nhan_vien!A358</f>
        <v>20332</v>
      </c>
      <c r="C357" s="93" t="str">
        <f>IF(INPUT_Du_lieu_nhan_vien!B358="","",INPUT_Du_lieu_nhan_vien!B358)</f>
        <v>Nguyễn Thị</v>
      </c>
      <c r="D357" s="93" t="str">
        <f>IF(INPUT_Du_lieu_nhan_vien!C358="","",INPUT_Du_lieu_nhan_vien!C358)</f>
        <v>Nga</v>
      </c>
      <c r="E357" s="94" t="str">
        <f>IF(INPUT_Du_lieu_nhan_vien!D358="","",INPUT_Du_lieu_nhan_vien!D358)</f>
        <v>Nữ</v>
      </c>
      <c r="F357" s="95">
        <f>IF(INPUT_Du_lieu_nhan_vien!E358="","",INPUT_Du_lieu_nhan_vien!E358)</f>
        <v>32469</v>
      </c>
      <c r="G357" s="96">
        <f t="shared" si="35"/>
        <v>11</v>
      </c>
      <c r="H357" s="96">
        <f t="shared" si="36"/>
        <v>1988</v>
      </c>
      <c r="I357" s="96" t="str">
        <f>IF(INPUT_Du_lieu_nhan_vien!G358="","",INPUT_Du_lieu_nhan_vien!G358)</f>
        <v xml:space="preserve">Nam Định </v>
      </c>
      <c r="J357" s="97" t="str">
        <f>IF(INPUT_Du_lieu_nhan_vien!H358="","",INPUT_Du_lieu_nhan_vien!H358)</f>
        <v>162777077</v>
      </c>
      <c r="K357" s="95">
        <f>IF(INPUT_Du_lieu_nhan_vien!I358="","",INPUT_Du_lieu_nhan_vien!I358)</f>
        <v>40735</v>
      </c>
      <c r="L357" s="96">
        <f t="shared" si="37"/>
        <v>7</v>
      </c>
      <c r="M357" s="96" t="str">
        <f>IF(INPUT_Du_lieu_nhan_vien!J358="","",INPUT_Du_lieu_nhan_vien!J358)</f>
        <v>Nam Định</v>
      </c>
      <c r="N357" s="94" t="str">
        <f>IF(INPUT_Du_lieu_nhan_vien!O358="","",INPUT_Du_lieu_nhan_vien!O358)</f>
        <v>ngant@topica.edu.vn</v>
      </c>
      <c r="O357" s="96" t="str">
        <f>IF(INPUT_Du_lieu_nhan_vien!S358="","",INPUT_Du_lieu_nhan_vien!S358)</f>
        <v xml:space="preserve">Giao Tân, Giao Thủy, Nam Định </v>
      </c>
      <c r="P357" s="94" t="str">
        <f>IF(INPUT_Du_lieu_nhan_vien!P358="","",INPUT_Du_lieu_nhan_vien!P358)</f>
        <v/>
      </c>
      <c r="Q357" s="97" t="str">
        <f>IF(INPUT_Du_lieu_nhan_vien!Q358="","",INPUT_Du_lieu_nhan_vien!Q358)</f>
        <v>0936 109 818</v>
      </c>
      <c r="R357" s="96" t="str">
        <f>IF(INPUT_Du_lieu_nhan_vien!U358="","",INPUT_Du_lieu_nhan_vien!U358)</f>
        <v/>
      </c>
      <c r="S357" s="96" t="str">
        <f>IF(INPUT_Du_lieu_nhan_vien!W358="","",INPUT_Du_lieu_nhan_vien!W358)</f>
        <v/>
      </c>
      <c r="T357" s="97" t="str">
        <f>IF(INPUT_Du_lieu_nhan_vien!L358="","",INPUT_Du_lieu_nhan_vien!L358)</f>
        <v>ĐH Kinh Tế Quốc Dân</v>
      </c>
      <c r="U357" s="94" t="str">
        <f>IF(INPUT_Du_lieu_nhan_vien!K358="","",INPUT_Du_lieu_nhan_vien!K358)</f>
        <v>Đại học</v>
      </c>
      <c r="V357" s="97" t="str">
        <f>IF(INPUT_Du_lieu_nhan_vien!M358="","",INPUT_Du_lieu_nhan_vien!M358)</f>
        <v>Quản trị kinh doanh quốc tế</v>
      </c>
      <c r="Y357" s="95">
        <f>IF(INPUT_Du_lieu_nhan_vien!AH358="","",INPUT_Du_lieu_nhan_vien!AH358)</f>
        <v>40924</v>
      </c>
      <c r="Z357" s="96">
        <f t="shared" si="38"/>
        <v>1</v>
      </c>
      <c r="AA357" s="96">
        <f t="shared" si="39"/>
        <v>2012</v>
      </c>
      <c r="AB357" s="95" t="str">
        <f>IF(INPUT_Du_lieu_nhan_vien!AM358="","",INPUT_Du_lieu_nhan_vien!AM358)</f>
        <v/>
      </c>
      <c r="AC357" s="96" t="str">
        <f t="shared" si="40"/>
        <v/>
      </c>
      <c r="AD357" s="96" t="str">
        <f t="shared" si="41"/>
        <v/>
      </c>
      <c r="AE357" s="96" t="str">
        <f>IF(INPUT_Du_lieu_nhan_vien!AJ358="","",INPUT_Du_lieu_nhan_vien!AJ358)</f>
        <v>Chính thức</v>
      </c>
    </row>
    <row r="358" spans="1:31" ht="18.75" customHeight="1" x14ac:dyDescent="0.2">
      <c r="A358" s="91">
        <v>357</v>
      </c>
      <c r="B358" s="92">
        <f>INPUT_Du_lieu_nhan_vien!A359</f>
        <v>20333</v>
      </c>
      <c r="C358" s="93" t="str">
        <f>IF(INPUT_Du_lieu_nhan_vien!B359="","",INPUT_Du_lieu_nhan_vien!B359)</f>
        <v>Trần Thu</v>
      </c>
      <c r="D358" s="93" t="str">
        <f>IF(INPUT_Du_lieu_nhan_vien!C359="","",INPUT_Du_lieu_nhan_vien!C359)</f>
        <v>Trang</v>
      </c>
      <c r="E358" s="94" t="str">
        <f>IF(INPUT_Du_lieu_nhan_vien!D359="","",INPUT_Du_lieu_nhan_vien!D359)</f>
        <v>Nữ</v>
      </c>
      <c r="F358" s="95">
        <f>IF(INPUT_Du_lieu_nhan_vien!E359="","",INPUT_Du_lieu_nhan_vien!E359)</f>
        <v>30135</v>
      </c>
      <c r="G358" s="96">
        <f t="shared" si="35"/>
        <v>7</v>
      </c>
      <c r="H358" s="96">
        <f t="shared" si="36"/>
        <v>1982</v>
      </c>
      <c r="I358" s="96" t="str">
        <f>IF(INPUT_Du_lieu_nhan_vien!G359="","",INPUT_Du_lieu_nhan_vien!G359)</f>
        <v xml:space="preserve">Hà Nội </v>
      </c>
      <c r="J358" s="97" t="str">
        <f>IF(INPUT_Du_lieu_nhan_vien!H359="","",INPUT_Du_lieu_nhan_vien!H359)</f>
        <v>012228136</v>
      </c>
      <c r="K358" s="95">
        <f>IF(INPUT_Du_lieu_nhan_vien!I359="","",INPUT_Du_lieu_nhan_vien!I359)</f>
        <v>40779</v>
      </c>
      <c r="L358" s="96">
        <f t="shared" si="37"/>
        <v>8</v>
      </c>
      <c r="M358" s="96" t="str">
        <f>IF(INPUT_Du_lieu_nhan_vien!J359="","",INPUT_Du_lieu_nhan_vien!J359)</f>
        <v>Hà Nội</v>
      </c>
      <c r="N358" s="94" t="str">
        <f>IF(INPUT_Du_lieu_nhan_vien!O359="","",INPUT_Du_lieu_nhan_vien!O359)</f>
        <v>trangtt@topica.edu.vn</v>
      </c>
      <c r="O358" s="96" t="str">
        <f>IF(INPUT_Du_lieu_nhan_vien!S359="","",INPUT_Du_lieu_nhan_vien!S359)</f>
        <v xml:space="preserve">185 Hoàng Hạnh, Phúc Tân, Hoàn Kiếm, Hà Nội </v>
      </c>
      <c r="P358" s="94" t="str">
        <f>IF(INPUT_Du_lieu_nhan_vien!P359="","",INPUT_Du_lieu_nhan_vien!P359)</f>
        <v>0466572425</v>
      </c>
      <c r="Q358" s="97" t="str">
        <f>IF(INPUT_Du_lieu_nhan_vien!Q359="","",INPUT_Du_lieu_nhan_vien!Q359)</f>
        <v>0914 888 682</v>
      </c>
      <c r="R358" s="96" t="str">
        <f>IF(INPUT_Du_lieu_nhan_vien!U359="","",INPUT_Du_lieu_nhan_vien!U359)</f>
        <v/>
      </c>
      <c r="S358" s="96" t="str">
        <f>IF(INPUT_Du_lieu_nhan_vien!W359="","",INPUT_Du_lieu_nhan_vien!W359)</f>
        <v/>
      </c>
      <c r="T358" s="97" t="str">
        <f>IF(INPUT_Du_lieu_nhan_vien!L359="","",INPUT_Du_lieu_nhan_vien!L359)</f>
        <v xml:space="preserve">CĐ Thương mại và Du lịch Hà Nội </v>
      </c>
      <c r="U358" s="94" t="str">
        <f>IF(INPUT_Du_lieu_nhan_vien!K359="","",INPUT_Du_lieu_nhan_vien!K359)</f>
        <v>Trung cấp</v>
      </c>
      <c r="V358" s="97" t="str">
        <f>IF(INPUT_Du_lieu_nhan_vien!M359="","",INPUT_Du_lieu_nhan_vien!M359)</f>
        <v>Ngoại ngữ</v>
      </c>
      <c r="Y358" s="95">
        <f>IF(INPUT_Du_lieu_nhan_vien!AH359="","",INPUT_Du_lieu_nhan_vien!AH359)</f>
        <v>40909</v>
      </c>
      <c r="Z358" s="96">
        <f t="shared" si="38"/>
        <v>1</v>
      </c>
      <c r="AA358" s="96">
        <f t="shared" si="39"/>
        <v>2012</v>
      </c>
      <c r="AB358" s="95" t="str">
        <f>IF(INPUT_Du_lieu_nhan_vien!AM359="","",INPUT_Du_lieu_nhan_vien!AM359)</f>
        <v/>
      </c>
      <c r="AC358" s="96" t="str">
        <f t="shared" si="40"/>
        <v/>
      </c>
      <c r="AD358" s="96" t="str">
        <f t="shared" si="41"/>
        <v/>
      </c>
      <c r="AE358" s="96" t="str">
        <f>IF(INPUT_Du_lieu_nhan_vien!AJ359="","",INPUT_Du_lieu_nhan_vien!AJ359)</f>
        <v>Chính thức</v>
      </c>
    </row>
    <row r="359" spans="1:31" ht="18.75" customHeight="1" x14ac:dyDescent="0.2">
      <c r="A359" s="91">
        <v>358</v>
      </c>
      <c r="B359" s="92">
        <f>INPUT_Du_lieu_nhan_vien!A360</f>
        <v>20334</v>
      </c>
      <c r="C359" s="93" t="str">
        <f>IF(INPUT_Du_lieu_nhan_vien!B360="","",INPUT_Du_lieu_nhan_vien!B360)</f>
        <v>Nguyễn Cao Thanh</v>
      </c>
      <c r="D359" s="93" t="str">
        <f>IF(INPUT_Du_lieu_nhan_vien!C360="","",INPUT_Du_lieu_nhan_vien!C360)</f>
        <v>Thảo</v>
      </c>
      <c r="E359" s="94" t="str">
        <f>IF(INPUT_Du_lieu_nhan_vien!D360="","",INPUT_Du_lieu_nhan_vien!D360)</f>
        <v>Nữ</v>
      </c>
      <c r="F359" s="95">
        <f>IF(INPUT_Du_lieu_nhan_vien!E360="","",INPUT_Du_lieu_nhan_vien!E360)</f>
        <v>31298</v>
      </c>
      <c r="G359" s="96">
        <f t="shared" si="35"/>
        <v>9</v>
      </c>
      <c r="H359" s="96">
        <f t="shared" si="36"/>
        <v>1985</v>
      </c>
      <c r="I359" s="96" t="str">
        <f>IF(INPUT_Du_lieu_nhan_vien!G360="","",INPUT_Du_lieu_nhan_vien!G360)</f>
        <v xml:space="preserve">Tây Nguyên </v>
      </c>
      <c r="J359" s="97" t="str">
        <f>IF(INPUT_Du_lieu_nhan_vien!H360="","",INPUT_Du_lieu_nhan_vien!H360)</f>
        <v>240815876</v>
      </c>
      <c r="K359" s="95">
        <f>IF(INPUT_Du_lieu_nhan_vien!I360="","",INPUT_Du_lieu_nhan_vien!I360)</f>
        <v>39554</v>
      </c>
      <c r="L359" s="96">
        <f t="shared" si="37"/>
        <v>4</v>
      </c>
      <c r="M359" s="96" t="str">
        <f>IF(INPUT_Du_lieu_nhan_vien!J360="","",INPUT_Du_lieu_nhan_vien!J360)</f>
        <v>Daklak</v>
      </c>
      <c r="N359" s="94" t="str">
        <f>IF(INPUT_Du_lieu_nhan_vien!O360="","",INPUT_Du_lieu_nhan_vien!O360)</f>
        <v>thaonct@topica.edu.vn</v>
      </c>
      <c r="O359" s="96" t="str">
        <f>IF(INPUT_Du_lieu_nhan_vien!S360="","",INPUT_Du_lieu_nhan_vien!S360)</f>
        <v>811 lô 6, chung cư Phú Thọ B, phường 15, quận 11, TPHCM
 Hồ Chí Minh</v>
      </c>
      <c r="P359" s="94" t="str">
        <f>IF(INPUT_Du_lieu_nhan_vien!P360="","",INPUT_Du_lieu_nhan_vien!P360)</f>
        <v/>
      </c>
      <c r="Q359" s="97" t="str">
        <f>IF(INPUT_Du_lieu_nhan_vien!Q360="","",INPUT_Du_lieu_nhan_vien!Q360)</f>
        <v>0914 117 175</v>
      </c>
      <c r="R359" s="96" t="str">
        <f>IF(INPUT_Du_lieu_nhan_vien!U360="","",INPUT_Du_lieu_nhan_vien!U360)</f>
        <v/>
      </c>
      <c r="S359" s="96" t="str">
        <f>IF(INPUT_Du_lieu_nhan_vien!W360="","",INPUT_Du_lieu_nhan_vien!W360)</f>
        <v/>
      </c>
      <c r="T359" s="97" t="str">
        <f>IF(INPUT_Du_lieu_nhan_vien!L360="","",INPUT_Du_lieu_nhan_vien!L360)</f>
        <v>ĐH kinh tế TP HCM</v>
      </c>
      <c r="U359" s="94" t="str">
        <f>IF(INPUT_Du_lieu_nhan_vien!K360="","",INPUT_Du_lieu_nhan_vien!K360)</f>
        <v>Đại học</v>
      </c>
      <c r="V359" s="97" t="str">
        <f>IF(INPUT_Du_lieu_nhan_vien!M360="","",INPUT_Du_lieu_nhan_vien!M360)</f>
        <v>Tài chính Doanh nghiệp</v>
      </c>
      <c r="Y359" s="95">
        <f>IF(INPUT_Du_lieu_nhan_vien!AH360="","",INPUT_Du_lieu_nhan_vien!AH360)</f>
        <v>40894</v>
      </c>
      <c r="Z359" s="96">
        <f t="shared" si="38"/>
        <v>12</v>
      </c>
      <c r="AA359" s="96">
        <f t="shared" si="39"/>
        <v>2011</v>
      </c>
      <c r="AB359" s="95" t="str">
        <f>IF(INPUT_Du_lieu_nhan_vien!AM360="","",INPUT_Du_lieu_nhan_vien!AM360)</f>
        <v/>
      </c>
      <c r="AC359" s="96" t="str">
        <f t="shared" si="40"/>
        <v/>
      </c>
      <c r="AD359" s="96" t="str">
        <f t="shared" si="41"/>
        <v/>
      </c>
      <c r="AE359" s="96" t="str">
        <f>IF(INPUT_Du_lieu_nhan_vien!AJ360="","",INPUT_Du_lieu_nhan_vien!AJ360)</f>
        <v>Chính thức</v>
      </c>
    </row>
    <row r="360" spans="1:31" ht="18.75" customHeight="1" x14ac:dyDescent="0.2">
      <c r="A360" s="91">
        <v>359</v>
      </c>
      <c r="B360" s="92">
        <f>INPUT_Du_lieu_nhan_vien!A361</f>
        <v>20335</v>
      </c>
      <c r="C360" s="93" t="str">
        <f>IF(INPUT_Du_lieu_nhan_vien!B361="","",INPUT_Du_lieu_nhan_vien!B361)</f>
        <v>Thái Thị Như</v>
      </c>
      <c r="D360" s="93" t="str">
        <f>IF(INPUT_Du_lieu_nhan_vien!C361="","",INPUT_Du_lieu_nhan_vien!C361)</f>
        <v>Vinh</v>
      </c>
      <c r="E360" s="94" t="str">
        <f>IF(INPUT_Du_lieu_nhan_vien!D361="","",INPUT_Du_lieu_nhan_vien!D361)</f>
        <v>Nữ</v>
      </c>
      <c r="F360" s="95">
        <f>IF(INPUT_Du_lieu_nhan_vien!E361="","",INPUT_Du_lieu_nhan_vien!E361)</f>
        <v>29859</v>
      </c>
      <c r="G360" s="96">
        <f t="shared" si="35"/>
        <v>9</v>
      </c>
      <c r="H360" s="96">
        <f t="shared" si="36"/>
        <v>1981</v>
      </c>
      <c r="I360" s="96" t="str">
        <f>IF(INPUT_Du_lieu_nhan_vien!G361="","",INPUT_Du_lieu_nhan_vien!G361)</f>
        <v xml:space="preserve">Long An </v>
      </c>
      <c r="J360" s="97" t="str">
        <f>IF(INPUT_Du_lieu_nhan_vien!H361="","",INPUT_Du_lieu_nhan_vien!H361)</f>
        <v>023638193</v>
      </c>
      <c r="K360" s="95">
        <f>IF(INPUT_Du_lieu_nhan_vien!I361="","",INPUT_Du_lieu_nhan_vien!I361)</f>
        <v>40681</v>
      </c>
      <c r="L360" s="96">
        <f t="shared" si="37"/>
        <v>5</v>
      </c>
      <c r="M360" s="96" t="str">
        <f>IF(INPUT_Du_lieu_nhan_vien!J361="","",INPUT_Du_lieu_nhan_vien!J361)</f>
        <v>HCM</v>
      </c>
      <c r="N360" s="94" t="str">
        <f>IF(INPUT_Du_lieu_nhan_vien!O361="","",INPUT_Du_lieu_nhan_vien!O361)</f>
        <v>vinhttn@topica.edu.vn</v>
      </c>
      <c r="O360" s="96" t="str">
        <f>IF(INPUT_Du_lieu_nhan_vien!S361="","",INPUT_Du_lieu_nhan_vien!S361)</f>
        <v xml:space="preserve">293/148E CMT8, F14,Q Tân Bình </v>
      </c>
      <c r="P360" s="94" t="str">
        <f>IF(INPUT_Du_lieu_nhan_vien!P361="","",INPUT_Du_lieu_nhan_vien!P361)</f>
        <v/>
      </c>
      <c r="Q360" s="97" t="str">
        <f>IF(INPUT_Du_lieu_nhan_vien!Q361="","",INPUT_Du_lieu_nhan_vien!Q361)</f>
        <v>0903869600</v>
      </c>
      <c r="R360" s="96" t="str">
        <f>IF(INPUT_Du_lieu_nhan_vien!U361="","",INPUT_Du_lieu_nhan_vien!U361)</f>
        <v/>
      </c>
      <c r="S360" s="96" t="str">
        <f>IF(INPUT_Du_lieu_nhan_vien!W361="","",INPUT_Du_lieu_nhan_vien!W361)</f>
        <v/>
      </c>
      <c r="T360" s="97" t="str">
        <f>IF(INPUT_Du_lieu_nhan_vien!L361="","",INPUT_Du_lieu_nhan_vien!L361)</f>
        <v/>
      </c>
      <c r="U360" s="94" t="str">
        <f>IF(INPUT_Du_lieu_nhan_vien!K361="","",INPUT_Du_lieu_nhan_vien!K361)</f>
        <v/>
      </c>
      <c r="V360" s="97" t="str">
        <f>IF(INPUT_Du_lieu_nhan_vien!M361="","",INPUT_Du_lieu_nhan_vien!M361)</f>
        <v/>
      </c>
      <c r="Y360" s="95" t="str">
        <f>IF(INPUT_Du_lieu_nhan_vien!AH361="","",INPUT_Du_lieu_nhan_vien!AH361)</f>
        <v/>
      </c>
      <c r="Z360" s="96" t="str">
        <f t="shared" si="38"/>
        <v/>
      </c>
      <c r="AA360" s="96" t="str">
        <f t="shared" si="39"/>
        <v/>
      </c>
      <c r="AB360" s="95">
        <f>IF(INPUT_Du_lieu_nhan_vien!AM361="","",INPUT_Du_lieu_nhan_vien!AM361)</f>
        <v>40882</v>
      </c>
      <c r="AC360" s="96">
        <f t="shared" si="40"/>
        <v>12</v>
      </c>
      <c r="AD360" s="96">
        <f t="shared" si="41"/>
        <v>2011</v>
      </c>
      <c r="AE360" s="96" t="str">
        <f>IF(INPUT_Du_lieu_nhan_vien!AJ361="","",INPUT_Du_lieu_nhan_vien!AJ361)</f>
        <v>Nghỉ việc</v>
      </c>
    </row>
    <row r="361" spans="1:31" ht="18.75" customHeight="1" x14ac:dyDescent="0.2">
      <c r="A361" s="91">
        <v>360</v>
      </c>
      <c r="B361" s="92">
        <f>INPUT_Du_lieu_nhan_vien!A362</f>
        <v>20336</v>
      </c>
      <c r="C361" s="93" t="str">
        <f>IF(INPUT_Du_lieu_nhan_vien!B362="","",INPUT_Du_lieu_nhan_vien!B362)</f>
        <v>Võ Ngọc</v>
      </c>
      <c r="D361" s="93" t="str">
        <f>IF(INPUT_Du_lieu_nhan_vien!C362="","",INPUT_Du_lieu_nhan_vien!C362)</f>
        <v>Tuyền</v>
      </c>
      <c r="E361" s="94" t="str">
        <f>IF(INPUT_Du_lieu_nhan_vien!D362="","",INPUT_Du_lieu_nhan_vien!D362)</f>
        <v>Nữ</v>
      </c>
      <c r="F361" s="95">
        <f>IF(INPUT_Du_lieu_nhan_vien!E362="","",INPUT_Du_lieu_nhan_vien!E362)</f>
        <v>32458</v>
      </c>
      <c r="G361" s="96">
        <f t="shared" si="35"/>
        <v>11</v>
      </c>
      <c r="H361" s="96">
        <f t="shared" si="36"/>
        <v>1988</v>
      </c>
      <c r="I361" s="96" t="str">
        <f>IF(INPUT_Du_lieu_nhan_vien!G362="","",INPUT_Du_lieu_nhan_vien!G362)</f>
        <v xml:space="preserve">Tiền Giang </v>
      </c>
      <c r="J361" s="97" t="str">
        <f>IF(INPUT_Du_lieu_nhan_vien!H362="","",INPUT_Du_lieu_nhan_vien!H362)</f>
        <v>311948651</v>
      </c>
      <c r="K361" s="95">
        <f>IF(INPUT_Du_lieu_nhan_vien!I362="","",INPUT_Du_lieu_nhan_vien!I362)</f>
        <v>37685</v>
      </c>
      <c r="L361" s="96">
        <f t="shared" si="37"/>
        <v>3</v>
      </c>
      <c r="M361" s="96" t="str">
        <f>IF(INPUT_Du_lieu_nhan_vien!J362="","",INPUT_Du_lieu_nhan_vien!J362)</f>
        <v>Tiền Giang</v>
      </c>
      <c r="N361" s="94" t="str">
        <f>IF(INPUT_Du_lieu_nhan_vien!O362="","",INPUT_Du_lieu_nhan_vien!O362)</f>
        <v>tuyenvn@topica.edu.vn</v>
      </c>
      <c r="O361" s="96" t="str">
        <f>IF(INPUT_Du_lieu_nhan_vien!S362="","",INPUT_Du_lieu_nhan_vien!S362)</f>
        <v xml:space="preserve">37/1G Ấp Trung Chánh 2 , xã Trung Chánh , HM </v>
      </c>
      <c r="P361" s="94" t="str">
        <f>IF(INPUT_Du_lieu_nhan_vien!P362="","",INPUT_Du_lieu_nhan_vien!P362)</f>
        <v/>
      </c>
      <c r="Q361" s="97" t="str">
        <f>IF(INPUT_Du_lieu_nhan_vien!Q362="","",INPUT_Du_lieu_nhan_vien!Q362)</f>
        <v>0907 586 167</v>
      </c>
      <c r="R361" s="96" t="str">
        <f>IF(INPUT_Du_lieu_nhan_vien!U362="","",INPUT_Du_lieu_nhan_vien!U362)</f>
        <v/>
      </c>
      <c r="S361" s="96" t="str">
        <f>IF(INPUT_Du_lieu_nhan_vien!W362="","",INPUT_Du_lieu_nhan_vien!W362)</f>
        <v/>
      </c>
      <c r="T361" s="97" t="str">
        <f>IF(INPUT_Du_lieu_nhan_vien!L362="","",INPUT_Du_lieu_nhan_vien!L362)</f>
        <v>Học Viện CNTT NIIT - SSP</v>
      </c>
      <c r="U361" s="94" t="str">
        <f>IF(INPUT_Du_lieu_nhan_vien!K362="","",INPUT_Du_lieu_nhan_vien!K362)</f>
        <v>Cao đẳng</v>
      </c>
      <c r="V361" s="97" t="str">
        <f>IF(INPUT_Du_lieu_nhan_vien!M362="","",INPUT_Du_lieu_nhan_vien!M362)</f>
        <v>Công nghệ thông tin</v>
      </c>
      <c r="Y361" s="95">
        <f>IF(INPUT_Du_lieu_nhan_vien!AH362="","",INPUT_Du_lieu_nhan_vien!AH362)</f>
        <v>40936</v>
      </c>
      <c r="Z361" s="96">
        <f t="shared" si="38"/>
        <v>1</v>
      </c>
      <c r="AA361" s="96">
        <f t="shared" si="39"/>
        <v>2012</v>
      </c>
      <c r="AB361" s="95" t="str">
        <f>IF(INPUT_Du_lieu_nhan_vien!AM362="","",INPUT_Du_lieu_nhan_vien!AM362)</f>
        <v/>
      </c>
      <c r="AC361" s="96" t="str">
        <f t="shared" si="40"/>
        <v/>
      </c>
      <c r="AD361" s="96" t="str">
        <f t="shared" si="41"/>
        <v/>
      </c>
      <c r="AE361" s="96" t="str">
        <f>IF(INPUT_Du_lieu_nhan_vien!AJ362="","",INPUT_Du_lieu_nhan_vien!AJ362)</f>
        <v>Chính thức</v>
      </c>
    </row>
    <row r="362" spans="1:31" ht="18.75" customHeight="1" x14ac:dyDescent="0.2">
      <c r="A362" s="91">
        <v>361</v>
      </c>
      <c r="B362" s="92">
        <f>INPUT_Du_lieu_nhan_vien!A363</f>
        <v>20337</v>
      </c>
      <c r="C362" s="93" t="str">
        <f>IF(INPUT_Du_lieu_nhan_vien!B363="","",INPUT_Du_lieu_nhan_vien!B363)</f>
        <v>Lê Thị</v>
      </c>
      <c r="D362" s="93" t="str">
        <f>IF(INPUT_Du_lieu_nhan_vien!C363="","",INPUT_Du_lieu_nhan_vien!C363)</f>
        <v>Đông</v>
      </c>
      <c r="E362" s="94" t="str">
        <f>IF(INPUT_Du_lieu_nhan_vien!D363="","",INPUT_Du_lieu_nhan_vien!D363)</f>
        <v>Nữ</v>
      </c>
      <c r="F362" s="95">
        <f>IF(INPUT_Du_lieu_nhan_vien!E363="","",INPUT_Du_lieu_nhan_vien!E363)</f>
        <v>31169</v>
      </c>
      <c r="G362" s="96">
        <f t="shared" si="35"/>
        <v>5</v>
      </c>
      <c r="H362" s="96">
        <f t="shared" si="36"/>
        <v>1985</v>
      </c>
      <c r="I362" s="96" t="str">
        <f>IF(INPUT_Du_lieu_nhan_vien!G363="","",INPUT_Du_lieu_nhan_vien!G363)</f>
        <v xml:space="preserve">Hà Tĩnh </v>
      </c>
      <c r="J362" s="97" t="str">
        <f>IF(INPUT_Du_lieu_nhan_vien!H363="","",INPUT_Du_lieu_nhan_vien!H363)</f>
        <v>183753190</v>
      </c>
      <c r="K362" s="95">
        <f>IF(INPUT_Du_lieu_nhan_vien!I363="","",INPUT_Du_lieu_nhan_vien!I363)</f>
        <v>39139</v>
      </c>
      <c r="L362" s="96">
        <f t="shared" si="37"/>
        <v>2</v>
      </c>
      <c r="M362" s="96" t="str">
        <f>IF(INPUT_Du_lieu_nhan_vien!J363="","",INPUT_Du_lieu_nhan_vien!J363)</f>
        <v/>
      </c>
      <c r="N362" s="94" t="str">
        <f>IF(INPUT_Du_lieu_nhan_vien!O363="","",INPUT_Du_lieu_nhan_vien!O363)</f>
        <v>donglt@topica.edu.vn</v>
      </c>
      <c r="O362" s="96" t="str">
        <f>IF(INPUT_Du_lieu_nhan_vien!S363="","",INPUT_Du_lieu_nhan_vien!S363)</f>
        <v xml:space="preserve"> </v>
      </c>
      <c r="P362" s="94" t="str">
        <f>IF(INPUT_Du_lieu_nhan_vien!P363="","",INPUT_Du_lieu_nhan_vien!P363)</f>
        <v/>
      </c>
      <c r="Q362" s="97" t="str">
        <f>IF(INPUT_Du_lieu_nhan_vien!Q363="","",INPUT_Du_lieu_nhan_vien!Q363)</f>
        <v>0978 640 311</v>
      </c>
      <c r="R362" s="96" t="str">
        <f>IF(INPUT_Du_lieu_nhan_vien!U363="","",INPUT_Du_lieu_nhan_vien!U363)</f>
        <v/>
      </c>
      <c r="S362" s="96" t="str">
        <f>IF(INPUT_Du_lieu_nhan_vien!W363="","",INPUT_Du_lieu_nhan_vien!W363)</f>
        <v/>
      </c>
      <c r="T362" s="97" t="str">
        <f>IF(INPUT_Du_lieu_nhan_vien!L363="","",INPUT_Du_lieu_nhan_vien!L363)</f>
        <v/>
      </c>
      <c r="U362" s="94" t="str">
        <f>IF(INPUT_Du_lieu_nhan_vien!K363="","",INPUT_Du_lieu_nhan_vien!K363)</f>
        <v>Trung học phổ thông</v>
      </c>
      <c r="V362" s="97" t="str">
        <f>IF(INPUT_Du_lieu_nhan_vien!M363="","",INPUT_Du_lieu_nhan_vien!M363)</f>
        <v/>
      </c>
      <c r="Y362" s="95">
        <f>IF(INPUT_Du_lieu_nhan_vien!AH363="","",INPUT_Du_lieu_nhan_vien!AH363)</f>
        <v>40940</v>
      </c>
      <c r="Z362" s="96">
        <f t="shared" si="38"/>
        <v>2</v>
      </c>
      <c r="AA362" s="96">
        <f t="shared" si="39"/>
        <v>2012</v>
      </c>
      <c r="AB362" s="95">
        <f>IF(INPUT_Du_lieu_nhan_vien!AM363="","",INPUT_Du_lieu_nhan_vien!AM363)</f>
        <v>41335</v>
      </c>
      <c r="AC362" s="96">
        <f t="shared" si="40"/>
        <v>3</v>
      </c>
      <c r="AD362" s="96">
        <f t="shared" si="41"/>
        <v>2013</v>
      </c>
      <c r="AE362" s="96" t="str">
        <f>IF(INPUT_Du_lieu_nhan_vien!AJ363="","",INPUT_Du_lieu_nhan_vien!AJ363)</f>
        <v>Nghỉ việc</v>
      </c>
    </row>
    <row r="363" spans="1:31" ht="18.75" customHeight="1" x14ac:dyDescent="0.2">
      <c r="A363" s="91">
        <v>362</v>
      </c>
      <c r="B363" s="92">
        <f>INPUT_Du_lieu_nhan_vien!A364</f>
        <v>20338</v>
      </c>
      <c r="C363" s="93" t="str">
        <f>IF(INPUT_Du_lieu_nhan_vien!B364="","",INPUT_Du_lieu_nhan_vien!B364)</f>
        <v>Nguyễn Thị</v>
      </c>
      <c r="D363" s="93" t="str">
        <f>IF(INPUT_Du_lieu_nhan_vien!C364="","",INPUT_Du_lieu_nhan_vien!C364)</f>
        <v>Nháng</v>
      </c>
      <c r="E363" s="94" t="str">
        <f>IF(INPUT_Du_lieu_nhan_vien!D364="","",INPUT_Du_lieu_nhan_vien!D364)</f>
        <v>Nữ</v>
      </c>
      <c r="F363" s="95">
        <f>IF(INPUT_Du_lieu_nhan_vien!E364="","",INPUT_Du_lieu_nhan_vien!E364)</f>
        <v>32164</v>
      </c>
      <c r="G363" s="96">
        <f t="shared" si="35"/>
        <v>1</v>
      </c>
      <c r="H363" s="96">
        <f t="shared" si="36"/>
        <v>1988</v>
      </c>
      <c r="I363" s="96" t="str">
        <f>IF(INPUT_Du_lieu_nhan_vien!G364="","",INPUT_Du_lieu_nhan_vien!G364)</f>
        <v xml:space="preserve">Thái Bình </v>
      </c>
      <c r="J363" s="97" t="str">
        <f>IF(INPUT_Du_lieu_nhan_vien!H364="","",INPUT_Du_lieu_nhan_vien!H364)</f>
        <v>151762802</v>
      </c>
      <c r="K363" s="95">
        <f>IF(INPUT_Du_lieu_nhan_vien!I364="","",INPUT_Du_lieu_nhan_vien!I364)</f>
        <v>38324</v>
      </c>
      <c r="L363" s="96">
        <f t="shared" si="37"/>
        <v>12</v>
      </c>
      <c r="M363" s="96" t="str">
        <f>IF(INPUT_Du_lieu_nhan_vien!J364="","",INPUT_Du_lieu_nhan_vien!J364)</f>
        <v>Thái Bình</v>
      </c>
      <c r="N363" s="94" t="str">
        <f>IF(INPUT_Du_lieu_nhan_vien!O364="","",INPUT_Du_lieu_nhan_vien!O364)</f>
        <v>nhangnt@topica.edu.vn</v>
      </c>
      <c r="O363" s="96" t="str">
        <f>IF(INPUT_Du_lieu_nhan_vien!S364="","",INPUT_Du_lieu_nhan_vien!S364)</f>
        <v xml:space="preserve">Hà Lý, Hà Dũng, Hưng Hà, Thái Bình </v>
      </c>
      <c r="P363" s="94" t="str">
        <f>IF(INPUT_Du_lieu_nhan_vien!P364="","",INPUT_Du_lieu_nhan_vien!P364)</f>
        <v>0363977372</v>
      </c>
      <c r="Q363" s="97" t="str">
        <f>IF(INPUT_Du_lieu_nhan_vien!Q364="","",INPUT_Du_lieu_nhan_vien!Q364)</f>
        <v>0982 99 625</v>
      </c>
      <c r="R363" s="96" t="str">
        <f>IF(INPUT_Du_lieu_nhan_vien!U364="","",INPUT_Du_lieu_nhan_vien!U364)</f>
        <v/>
      </c>
      <c r="S363" s="96" t="str">
        <f>IF(INPUT_Du_lieu_nhan_vien!W364="","",INPUT_Du_lieu_nhan_vien!W364)</f>
        <v/>
      </c>
      <c r="T363" s="97" t="str">
        <f>IF(INPUT_Du_lieu_nhan_vien!L364="","",INPUT_Du_lieu_nhan_vien!L364)</f>
        <v>ĐH Kinh Tế Quốc Dân</v>
      </c>
      <c r="U363" s="94" t="str">
        <f>IF(INPUT_Du_lieu_nhan_vien!K364="","",INPUT_Du_lieu_nhan_vien!K364)</f>
        <v>Đại học</v>
      </c>
      <c r="V363" s="97" t="str">
        <f>IF(INPUT_Du_lieu_nhan_vien!M364="","",INPUT_Du_lieu_nhan_vien!M364)</f>
        <v>Quản trị kinh doanh</v>
      </c>
      <c r="Y363" s="95">
        <f>IF(INPUT_Du_lieu_nhan_vien!AH364="","",INPUT_Du_lieu_nhan_vien!AH364)</f>
        <v>40936</v>
      </c>
      <c r="Z363" s="96">
        <f t="shared" si="38"/>
        <v>1</v>
      </c>
      <c r="AA363" s="96">
        <f t="shared" si="39"/>
        <v>2012</v>
      </c>
      <c r="AB363" s="95">
        <f>IF(INPUT_Du_lieu_nhan_vien!AM364="","",INPUT_Du_lieu_nhan_vien!AM364)</f>
        <v>41401</v>
      </c>
      <c r="AC363" s="96">
        <f t="shared" si="40"/>
        <v>5</v>
      </c>
      <c r="AD363" s="96">
        <f t="shared" si="41"/>
        <v>2013</v>
      </c>
      <c r="AE363" s="96" t="str">
        <f>IF(INPUT_Du_lieu_nhan_vien!AJ364="","",INPUT_Du_lieu_nhan_vien!AJ364)</f>
        <v>Nghỉ việc</v>
      </c>
    </row>
    <row r="364" spans="1:31" ht="18.75" customHeight="1" x14ac:dyDescent="0.2">
      <c r="A364" s="91">
        <v>363</v>
      </c>
      <c r="B364" s="92">
        <f>INPUT_Du_lieu_nhan_vien!A365</f>
        <v>20339</v>
      </c>
      <c r="C364" s="93" t="str">
        <f>IF(INPUT_Du_lieu_nhan_vien!B365="","",INPUT_Du_lieu_nhan_vien!B365)</f>
        <v>Nguyễn Thị</v>
      </c>
      <c r="D364" s="93" t="str">
        <f>IF(INPUT_Du_lieu_nhan_vien!C365="","",INPUT_Du_lieu_nhan_vien!C365)</f>
        <v>Nhàn</v>
      </c>
      <c r="E364" s="94" t="str">
        <f>IF(INPUT_Du_lieu_nhan_vien!D365="","",INPUT_Du_lieu_nhan_vien!D365)</f>
        <v>Nữ</v>
      </c>
      <c r="F364" s="95">
        <f>IF(INPUT_Du_lieu_nhan_vien!E365="","",INPUT_Du_lieu_nhan_vien!E365)</f>
        <v>32853</v>
      </c>
      <c r="G364" s="96">
        <f t="shared" si="35"/>
        <v>12</v>
      </c>
      <c r="H364" s="96">
        <f t="shared" si="36"/>
        <v>1989</v>
      </c>
      <c r="I364" s="96" t="str">
        <f>IF(INPUT_Du_lieu_nhan_vien!G365="","",INPUT_Du_lieu_nhan_vien!G365)</f>
        <v xml:space="preserve">Hà Tây </v>
      </c>
      <c r="J364" s="97" t="str">
        <f>IF(INPUT_Du_lieu_nhan_vien!H365="","",INPUT_Du_lieu_nhan_vien!H365)</f>
        <v>112389566</v>
      </c>
      <c r="K364" s="95">
        <f>IF(INPUT_Du_lieu_nhan_vien!I365="","",INPUT_Du_lieu_nhan_vien!I365)</f>
        <v>39074</v>
      </c>
      <c r="L364" s="96">
        <f t="shared" si="37"/>
        <v>12</v>
      </c>
      <c r="M364" s="96" t="str">
        <f>IF(INPUT_Du_lieu_nhan_vien!J365="","",INPUT_Du_lieu_nhan_vien!J365)</f>
        <v>Hà Tây</v>
      </c>
      <c r="N364" s="94" t="str">
        <f>IF(INPUT_Du_lieu_nhan_vien!O365="","",INPUT_Du_lieu_nhan_vien!O365)</f>
        <v>nhannt@topica.edu.vn</v>
      </c>
      <c r="O364" s="96" t="str">
        <f>IF(INPUT_Du_lieu_nhan_vien!S365="","",INPUT_Du_lieu_nhan_vien!S365)</f>
        <v xml:space="preserve">Thôn Ngọ, Chuyên Mỹ, Phú Xuyên, Hà Nội </v>
      </c>
      <c r="P364" s="94" t="str">
        <f>IF(INPUT_Du_lieu_nhan_vien!P365="","",INPUT_Du_lieu_nhan_vien!P365)</f>
        <v>0466579529</v>
      </c>
      <c r="Q364" s="97" t="str">
        <f>IF(INPUT_Du_lieu_nhan_vien!Q365="","",INPUT_Du_lieu_nhan_vien!Q365)</f>
        <v>0966527528</v>
      </c>
      <c r="R364" s="96" t="str">
        <f>IF(INPUT_Du_lieu_nhan_vien!U365="","",INPUT_Du_lieu_nhan_vien!U365)</f>
        <v/>
      </c>
      <c r="S364" s="96" t="str">
        <f>IF(INPUT_Du_lieu_nhan_vien!W365="","",INPUT_Du_lieu_nhan_vien!W365)</f>
        <v/>
      </c>
      <c r="T364" s="97" t="str">
        <f>IF(INPUT_Du_lieu_nhan_vien!L365="","",INPUT_Du_lieu_nhan_vien!L365)</f>
        <v xml:space="preserve">CĐ Thương mại và Du lịch Hà Nội </v>
      </c>
      <c r="U364" s="94" t="str">
        <f>IF(INPUT_Du_lieu_nhan_vien!K365="","",INPUT_Du_lieu_nhan_vien!K365)</f>
        <v>Cao đẳng</v>
      </c>
      <c r="V364" s="97" t="str">
        <f>IF(INPUT_Du_lieu_nhan_vien!M365="","",INPUT_Du_lieu_nhan_vien!M365)</f>
        <v>Kế toán tài chính</v>
      </c>
      <c r="Y364" s="95">
        <f>IF(INPUT_Du_lieu_nhan_vien!AH365="","",INPUT_Du_lieu_nhan_vien!AH365)</f>
        <v>40938</v>
      </c>
      <c r="Z364" s="96">
        <f t="shared" si="38"/>
        <v>1</v>
      </c>
      <c r="AA364" s="96">
        <f t="shared" si="39"/>
        <v>2012</v>
      </c>
      <c r="AB364" s="95" t="str">
        <f>IF(INPUT_Du_lieu_nhan_vien!AM365="","",INPUT_Du_lieu_nhan_vien!AM365)</f>
        <v/>
      </c>
      <c r="AC364" s="96" t="str">
        <f t="shared" si="40"/>
        <v/>
      </c>
      <c r="AD364" s="96" t="str">
        <f t="shared" si="41"/>
        <v/>
      </c>
      <c r="AE364" s="96" t="str">
        <f>IF(INPUT_Du_lieu_nhan_vien!AJ365="","",INPUT_Du_lieu_nhan_vien!AJ365)</f>
        <v>Chính thức</v>
      </c>
    </row>
    <row r="365" spans="1:31" ht="18.75" customHeight="1" x14ac:dyDescent="0.2">
      <c r="A365" s="91">
        <v>364</v>
      </c>
      <c r="B365" s="92">
        <f>INPUT_Du_lieu_nhan_vien!A366</f>
        <v>20340</v>
      </c>
      <c r="C365" s="93" t="str">
        <f>IF(INPUT_Du_lieu_nhan_vien!B366="","",INPUT_Du_lieu_nhan_vien!B366)</f>
        <v>Lương Tuyết</v>
      </c>
      <c r="D365" s="93" t="str">
        <f>IF(INPUT_Du_lieu_nhan_vien!C366="","",INPUT_Du_lieu_nhan_vien!C366)</f>
        <v>Nga</v>
      </c>
      <c r="E365" s="94" t="str">
        <f>IF(INPUT_Du_lieu_nhan_vien!D366="","",INPUT_Du_lieu_nhan_vien!D366)</f>
        <v>Nữ</v>
      </c>
      <c r="F365" s="95">
        <f>IF(INPUT_Du_lieu_nhan_vien!E366="","",INPUT_Du_lieu_nhan_vien!E366)</f>
        <v>28944</v>
      </c>
      <c r="G365" s="96">
        <f t="shared" si="35"/>
        <v>3</v>
      </c>
      <c r="H365" s="96">
        <f t="shared" si="36"/>
        <v>1979</v>
      </c>
      <c r="I365" s="96" t="str">
        <f>IF(INPUT_Du_lieu_nhan_vien!G366="","",INPUT_Du_lieu_nhan_vien!G366)</f>
        <v>Đồng Nai</v>
      </c>
      <c r="J365" s="97">
        <f>IF(INPUT_Du_lieu_nhan_vien!H366="","",INPUT_Du_lieu_nhan_vien!H366)</f>
        <v>25200550</v>
      </c>
      <c r="K365" s="95">
        <f>IF(INPUT_Du_lieu_nhan_vien!I366="","",INPUT_Du_lieu_nhan_vien!I366)</f>
        <v>40113</v>
      </c>
      <c r="L365" s="96">
        <f t="shared" si="37"/>
        <v>10</v>
      </c>
      <c r="M365" s="96" t="str">
        <f>IF(INPUT_Du_lieu_nhan_vien!J366="","",INPUT_Du_lieu_nhan_vien!J366)</f>
        <v>HCM</v>
      </c>
      <c r="N365" s="94" t="str">
        <f>IF(INPUT_Du_lieu_nhan_vien!O366="","",INPUT_Du_lieu_nhan_vien!O366)</f>
        <v>ngalt2@topica.edu.vn</v>
      </c>
      <c r="O365" s="96" t="str">
        <f>IF(INPUT_Du_lieu_nhan_vien!S366="","",INPUT_Du_lieu_nhan_vien!S366)</f>
        <v>37/13/3 Ngô Tất Tố P.21 .Bình Thạnh Tp. HCM</v>
      </c>
      <c r="P365" s="94" t="str">
        <f>IF(INPUT_Du_lieu_nhan_vien!P366="","",INPUT_Du_lieu_nhan_vien!P366)</f>
        <v/>
      </c>
      <c r="Q365" s="97" t="str">
        <f>IF(INPUT_Du_lieu_nhan_vien!Q366="","",INPUT_Du_lieu_nhan_vien!Q366)</f>
        <v>0903877847</v>
      </c>
      <c r="R365" s="96" t="str">
        <f>IF(INPUT_Du_lieu_nhan_vien!U366="","",INPUT_Du_lieu_nhan_vien!U366)</f>
        <v>Phạm Huy Hải</v>
      </c>
      <c r="S365" s="96" t="str">
        <f>IF(INPUT_Du_lieu_nhan_vien!W366="","",INPUT_Du_lieu_nhan_vien!W366)</f>
        <v>0908000315</v>
      </c>
      <c r="T365" s="97" t="str">
        <f>IF(INPUT_Du_lieu_nhan_vien!L366="","",INPUT_Du_lieu_nhan_vien!L366)</f>
        <v>TC tin học SG</v>
      </c>
      <c r="U365" s="94" t="str">
        <f>IF(INPUT_Du_lieu_nhan_vien!K366="","",INPUT_Du_lieu_nhan_vien!K366)</f>
        <v>TC</v>
      </c>
      <c r="V365" s="97" t="str">
        <f>IF(INPUT_Du_lieu_nhan_vien!M366="","",INPUT_Du_lieu_nhan_vien!M366)</f>
        <v>Kế Toán</v>
      </c>
      <c r="Y365" s="95">
        <f>IF(INPUT_Du_lieu_nhan_vien!AH366="","",INPUT_Du_lieu_nhan_vien!AH366)</f>
        <v>40938</v>
      </c>
      <c r="Z365" s="96">
        <f t="shared" si="38"/>
        <v>1</v>
      </c>
      <c r="AA365" s="96">
        <f t="shared" si="39"/>
        <v>2012</v>
      </c>
      <c r="AB365" s="95">
        <f>IF(INPUT_Du_lieu_nhan_vien!AM366="","",INPUT_Du_lieu_nhan_vien!AM366)</f>
        <v>41153</v>
      </c>
      <c r="AC365" s="96">
        <f t="shared" si="40"/>
        <v>9</v>
      </c>
      <c r="AD365" s="96">
        <f t="shared" si="41"/>
        <v>2012</v>
      </c>
      <c r="AE365" s="96" t="str">
        <f>IF(INPUT_Du_lieu_nhan_vien!AJ366="","",INPUT_Du_lieu_nhan_vien!AJ366)</f>
        <v>Nghỉ việc</v>
      </c>
    </row>
    <row r="366" spans="1:31" ht="18.75" customHeight="1" x14ac:dyDescent="0.2">
      <c r="A366" s="91">
        <v>365</v>
      </c>
      <c r="B366" s="92">
        <f>INPUT_Du_lieu_nhan_vien!A367</f>
        <v>20341</v>
      </c>
      <c r="C366" s="93" t="str">
        <f>IF(INPUT_Du_lieu_nhan_vien!B367="","",INPUT_Du_lieu_nhan_vien!B367)</f>
        <v>Nguyễn Thị</v>
      </c>
      <c r="D366" s="93" t="str">
        <f>IF(INPUT_Du_lieu_nhan_vien!C367="","",INPUT_Du_lieu_nhan_vien!C367)</f>
        <v>Mai</v>
      </c>
      <c r="E366" s="94" t="str">
        <f>IF(INPUT_Du_lieu_nhan_vien!D367="","",INPUT_Du_lieu_nhan_vien!D367)</f>
        <v>Nữ</v>
      </c>
      <c r="F366" s="95">
        <f>IF(INPUT_Du_lieu_nhan_vien!E367="","",INPUT_Du_lieu_nhan_vien!E367)</f>
        <v>31267</v>
      </c>
      <c r="G366" s="96">
        <f t="shared" si="35"/>
        <v>8</v>
      </c>
      <c r="H366" s="96">
        <f t="shared" si="36"/>
        <v>1985</v>
      </c>
      <c r="I366" s="96" t="str">
        <f>IF(INPUT_Du_lieu_nhan_vien!G367="","",INPUT_Du_lieu_nhan_vien!G367)</f>
        <v>Bắc Ninh</v>
      </c>
      <c r="J366" s="97" t="str">
        <f>IF(INPUT_Du_lieu_nhan_vien!H367="","",INPUT_Du_lieu_nhan_vien!H367)</f>
        <v>125156940</v>
      </c>
      <c r="K366" s="95">
        <f>IF(INPUT_Du_lieu_nhan_vien!I367="","",INPUT_Du_lieu_nhan_vien!I367)</f>
        <v>37167</v>
      </c>
      <c r="L366" s="96">
        <f t="shared" si="37"/>
        <v>10</v>
      </c>
      <c r="M366" s="96" t="str">
        <f>IF(INPUT_Du_lieu_nhan_vien!J367="","",INPUT_Du_lieu_nhan_vien!J367)</f>
        <v>Bắc Ninh</v>
      </c>
      <c r="N366" s="94" t="str">
        <f>IF(INPUT_Du_lieu_nhan_vien!O367="","",INPUT_Du_lieu_nhan_vien!O367)</f>
        <v>maint@topica.edu.vn</v>
      </c>
      <c r="O366" s="96" t="str">
        <f>IF(INPUT_Du_lieu_nhan_vien!S367="","",INPUT_Du_lieu_nhan_vien!S367)</f>
        <v>Đình Bảng, Từ Sơn, Bắc Ninh</v>
      </c>
      <c r="P366" s="94" t="str">
        <f>IF(INPUT_Du_lieu_nhan_vien!P367="","",INPUT_Du_lieu_nhan_vien!P367)</f>
        <v/>
      </c>
      <c r="Q366" s="97" t="str">
        <f>IF(INPUT_Du_lieu_nhan_vien!Q367="","",INPUT_Du_lieu_nhan_vien!Q367)</f>
        <v>0983227874</v>
      </c>
      <c r="R366" s="96" t="str">
        <f>IF(INPUT_Du_lieu_nhan_vien!U367="","",INPUT_Du_lieu_nhan_vien!U367)</f>
        <v>Em Nguyễn Huy Tuấn</v>
      </c>
      <c r="S366" s="96" t="str">
        <f>IF(INPUT_Du_lieu_nhan_vien!W367="","",INPUT_Du_lieu_nhan_vien!W367)</f>
        <v>0948564321</v>
      </c>
      <c r="T366" s="97" t="str">
        <f>IF(INPUT_Du_lieu_nhan_vien!L367="","",INPUT_Du_lieu_nhan_vien!L367)</f>
        <v>Học viên Ngân hàng</v>
      </c>
      <c r="U366" s="94" t="str">
        <f>IF(INPUT_Du_lieu_nhan_vien!K367="","",INPUT_Du_lieu_nhan_vien!K367)</f>
        <v>ĐH</v>
      </c>
      <c r="V366" s="97" t="str">
        <f>IF(INPUT_Du_lieu_nhan_vien!M367="","",INPUT_Du_lieu_nhan_vien!M367)</f>
        <v>Tài chính Ngân hàng</v>
      </c>
      <c r="Y366" s="95">
        <f>IF(INPUT_Du_lieu_nhan_vien!AH367="","",INPUT_Du_lieu_nhan_vien!AH367)</f>
        <v>40952</v>
      </c>
      <c r="Z366" s="96">
        <f t="shared" si="38"/>
        <v>2</v>
      </c>
      <c r="AA366" s="96">
        <f t="shared" si="39"/>
        <v>2012</v>
      </c>
      <c r="AB366" s="95">
        <f>IF(INPUT_Du_lieu_nhan_vien!AM367="","",INPUT_Du_lieu_nhan_vien!AM367)</f>
        <v>41126</v>
      </c>
      <c r="AC366" s="96">
        <f t="shared" si="40"/>
        <v>8</v>
      </c>
      <c r="AD366" s="96">
        <f t="shared" si="41"/>
        <v>2012</v>
      </c>
      <c r="AE366" s="96" t="str">
        <f>IF(INPUT_Du_lieu_nhan_vien!AJ367="","",INPUT_Du_lieu_nhan_vien!AJ367)</f>
        <v>Nghỉ việc</v>
      </c>
    </row>
    <row r="367" spans="1:31" ht="18.75" customHeight="1" x14ac:dyDescent="0.2">
      <c r="A367" s="91">
        <v>366</v>
      </c>
      <c r="B367" s="92">
        <f>INPUT_Du_lieu_nhan_vien!A368</f>
        <v>20342</v>
      </c>
      <c r="C367" s="93" t="str">
        <f>IF(INPUT_Du_lieu_nhan_vien!B368="","",INPUT_Du_lieu_nhan_vien!B368)</f>
        <v>Nguyễn Ngọc Hoàng</v>
      </c>
      <c r="D367" s="93" t="str">
        <f>IF(INPUT_Du_lieu_nhan_vien!C368="","",INPUT_Du_lieu_nhan_vien!C368)</f>
        <v>Cầm</v>
      </c>
      <c r="E367" s="94" t="str">
        <f>IF(INPUT_Du_lieu_nhan_vien!D368="","",INPUT_Du_lieu_nhan_vien!D368)</f>
        <v>Nữ</v>
      </c>
      <c r="F367" s="95">
        <f>IF(INPUT_Du_lieu_nhan_vien!E368="","",INPUT_Du_lieu_nhan_vien!E368)</f>
        <v>29883</v>
      </c>
      <c r="G367" s="96">
        <f t="shared" si="35"/>
        <v>10</v>
      </c>
      <c r="H367" s="96">
        <f t="shared" si="36"/>
        <v>1981</v>
      </c>
      <c r="I367" s="96" t="str">
        <f>IF(INPUT_Du_lieu_nhan_vien!G368="","",INPUT_Du_lieu_nhan_vien!G368)</f>
        <v xml:space="preserve">HCM </v>
      </c>
      <c r="J367" s="97" t="str">
        <f>IF(INPUT_Du_lieu_nhan_vien!H368="","",INPUT_Du_lieu_nhan_vien!H368)</f>
        <v>023470737</v>
      </c>
      <c r="K367" s="95">
        <f>IF(INPUT_Du_lieu_nhan_vien!I368="","",INPUT_Du_lieu_nhan_vien!I368)</f>
        <v>40758</v>
      </c>
      <c r="L367" s="96">
        <f t="shared" si="37"/>
        <v>8</v>
      </c>
      <c r="M367" s="96" t="str">
        <f>IF(INPUT_Du_lieu_nhan_vien!J368="","",INPUT_Du_lieu_nhan_vien!J368)</f>
        <v>HCM</v>
      </c>
      <c r="N367" s="94" t="str">
        <f>IF(INPUT_Du_lieu_nhan_vien!O368="","",INPUT_Du_lieu_nhan_vien!O368)</f>
        <v>camnnh@topica.edu.vn</v>
      </c>
      <c r="O367" s="96" t="str">
        <f>IF(INPUT_Du_lieu_nhan_vien!S368="","",INPUT_Du_lieu_nhan_vien!S368)</f>
        <v xml:space="preserve">1014/1 Cách Mạng Tháng 8, P5, Q.Tân Bình, Tp.HCM </v>
      </c>
      <c r="P367" s="94" t="str">
        <f>IF(INPUT_Du_lieu_nhan_vien!P368="","",INPUT_Du_lieu_nhan_vien!P368)</f>
        <v>0838454642</v>
      </c>
      <c r="Q367" s="97" t="str">
        <f>IF(INPUT_Du_lieu_nhan_vien!Q368="","",INPUT_Du_lieu_nhan_vien!Q368)</f>
        <v>0918 599 569</v>
      </c>
      <c r="R367" s="96" t="str">
        <f>IF(INPUT_Du_lieu_nhan_vien!U368="","",INPUT_Du_lieu_nhan_vien!U368)</f>
        <v/>
      </c>
      <c r="S367" s="96" t="str">
        <f>IF(INPUT_Du_lieu_nhan_vien!W368="","",INPUT_Du_lieu_nhan_vien!W368)</f>
        <v/>
      </c>
      <c r="T367" s="97" t="str">
        <f>IF(INPUT_Du_lieu_nhan_vien!L368="","",INPUT_Du_lieu_nhan_vien!L368)</f>
        <v>HV Công nghệ Bưu chính Viễn thông</v>
      </c>
      <c r="U367" s="94" t="str">
        <f>IF(INPUT_Du_lieu_nhan_vien!K368="","",INPUT_Du_lieu_nhan_vien!K368)</f>
        <v>Đại học</v>
      </c>
      <c r="V367" s="97" t="str">
        <f>IF(INPUT_Du_lieu_nhan_vien!M368="","",INPUT_Du_lieu_nhan_vien!M368)</f>
        <v>Tiếng Anh</v>
      </c>
      <c r="Y367" s="95">
        <f>IF(INPUT_Du_lieu_nhan_vien!AH368="","",INPUT_Du_lieu_nhan_vien!AH368)</f>
        <v>40954</v>
      </c>
      <c r="Z367" s="96">
        <f t="shared" si="38"/>
        <v>2</v>
      </c>
      <c r="AA367" s="96">
        <f t="shared" si="39"/>
        <v>2012</v>
      </c>
      <c r="AB367" s="95" t="str">
        <f>IF(INPUT_Du_lieu_nhan_vien!AM368="","",INPUT_Du_lieu_nhan_vien!AM368)</f>
        <v/>
      </c>
      <c r="AC367" s="96" t="str">
        <f t="shared" si="40"/>
        <v/>
      </c>
      <c r="AD367" s="96" t="str">
        <f t="shared" si="41"/>
        <v/>
      </c>
      <c r="AE367" s="96" t="str">
        <f>IF(INPUT_Du_lieu_nhan_vien!AJ368="","",INPUT_Du_lieu_nhan_vien!AJ368)</f>
        <v>Chính thức</v>
      </c>
    </row>
    <row r="368" spans="1:31" ht="18.75" customHeight="1" x14ac:dyDescent="0.2">
      <c r="A368" s="91">
        <v>367</v>
      </c>
      <c r="B368" s="92">
        <f>INPUT_Du_lieu_nhan_vien!A369</f>
        <v>20343</v>
      </c>
      <c r="C368" s="93" t="str">
        <f>IF(INPUT_Du_lieu_nhan_vien!B369="","",INPUT_Du_lieu_nhan_vien!B369)</f>
        <v>Nguyễn Đức</v>
      </c>
      <c r="D368" s="93" t="str">
        <f>IF(INPUT_Du_lieu_nhan_vien!C369="","",INPUT_Du_lieu_nhan_vien!C369)</f>
        <v>Hải</v>
      </c>
      <c r="E368" s="94" t="str">
        <f>IF(INPUT_Du_lieu_nhan_vien!D369="","",INPUT_Du_lieu_nhan_vien!D369)</f>
        <v>Nam</v>
      </c>
      <c r="F368" s="95">
        <f>IF(INPUT_Du_lieu_nhan_vien!E369="","",INPUT_Du_lieu_nhan_vien!E369)</f>
        <v>31929</v>
      </c>
      <c r="G368" s="96">
        <f t="shared" si="35"/>
        <v>6</v>
      </c>
      <c r="H368" s="96">
        <f t="shared" si="36"/>
        <v>1987</v>
      </c>
      <c r="I368" s="96" t="str">
        <f>IF(INPUT_Du_lieu_nhan_vien!G369="","",INPUT_Du_lieu_nhan_vien!G369)</f>
        <v>HCM</v>
      </c>
      <c r="J368" s="97">
        <f>IF(INPUT_Du_lieu_nhan_vien!H369="","",INPUT_Du_lieu_nhan_vien!H369)</f>
        <v>24189906</v>
      </c>
      <c r="K368" s="95">
        <f>IF(INPUT_Du_lieu_nhan_vien!I369="","",INPUT_Du_lieu_nhan_vien!I369)</f>
        <v>37944</v>
      </c>
      <c r="L368" s="96">
        <f t="shared" si="37"/>
        <v>11</v>
      </c>
      <c r="M368" s="96" t="str">
        <f>IF(INPUT_Du_lieu_nhan_vien!J369="","",INPUT_Du_lieu_nhan_vien!J369)</f>
        <v>HCM</v>
      </c>
      <c r="N368" s="94" t="str">
        <f>IF(INPUT_Du_lieu_nhan_vien!O369="","",INPUT_Du_lieu_nhan_vien!O369)</f>
        <v>haind@topica.edu.vn</v>
      </c>
      <c r="O368" s="96" t="str">
        <f>IF(INPUT_Du_lieu_nhan_vien!S369="","",INPUT_Du_lieu_nhan_vien!S369)</f>
        <v>460/9 Nơ Trang long, p13, q Bình Thạnh</v>
      </c>
      <c r="P368" s="94" t="str">
        <f>IF(INPUT_Du_lieu_nhan_vien!P369="","",INPUT_Du_lieu_nhan_vien!P369)</f>
        <v/>
      </c>
      <c r="Q368" s="97" t="str">
        <f>IF(INPUT_Du_lieu_nhan_vien!Q369="","",INPUT_Du_lieu_nhan_vien!Q369)</f>
        <v>0949794821</v>
      </c>
      <c r="R368" s="96" t="str">
        <f>IF(INPUT_Du_lieu_nhan_vien!U369="","",INPUT_Du_lieu_nhan_vien!U369)</f>
        <v>Hà Thị Mộng Thu</v>
      </c>
      <c r="S368" s="96" t="str">
        <f>IF(INPUT_Du_lieu_nhan_vien!W369="","",INPUT_Du_lieu_nhan_vien!W369)</f>
        <v>01212220039</v>
      </c>
      <c r="T368" s="97" t="str">
        <f>IF(INPUT_Du_lieu_nhan_vien!L369="","",INPUT_Du_lieu_nhan_vien!L369)</f>
        <v>Fullerton Colllege, California State University, Long Beach</v>
      </c>
      <c r="U368" s="94" t="str">
        <f>IF(INPUT_Du_lieu_nhan_vien!K369="","",INPUT_Du_lieu_nhan_vien!K369)</f>
        <v>ĐH</v>
      </c>
      <c r="V368" s="97" t="str">
        <f>IF(INPUT_Du_lieu_nhan_vien!M369="","",INPUT_Du_lieu_nhan_vien!M369)</f>
        <v>Kinh Doanh</v>
      </c>
      <c r="Y368" s="95">
        <f>IF(INPUT_Du_lieu_nhan_vien!AH369="","",INPUT_Du_lieu_nhan_vien!AH369)</f>
        <v>40959</v>
      </c>
      <c r="Z368" s="96">
        <f t="shared" si="38"/>
        <v>2</v>
      </c>
      <c r="AA368" s="96">
        <f t="shared" si="39"/>
        <v>2012</v>
      </c>
      <c r="AB368" s="95">
        <f>IF(INPUT_Du_lieu_nhan_vien!AM369="","",INPUT_Du_lieu_nhan_vien!AM369)</f>
        <v>41153</v>
      </c>
      <c r="AC368" s="96">
        <f t="shared" si="40"/>
        <v>9</v>
      </c>
      <c r="AD368" s="96">
        <f t="shared" si="41"/>
        <v>2012</v>
      </c>
      <c r="AE368" s="96" t="str">
        <f>IF(INPUT_Du_lieu_nhan_vien!AJ369="","",INPUT_Du_lieu_nhan_vien!AJ369)</f>
        <v>Nghỉ việc</v>
      </c>
    </row>
    <row r="369" spans="1:31" ht="18.75" customHeight="1" x14ac:dyDescent="0.2">
      <c r="A369" s="91">
        <v>368</v>
      </c>
      <c r="B369" s="92">
        <f>INPUT_Du_lieu_nhan_vien!A370</f>
        <v>20344</v>
      </c>
      <c r="C369" s="93" t="str">
        <f>IF(INPUT_Du_lieu_nhan_vien!B370="","",INPUT_Du_lieu_nhan_vien!B370)</f>
        <v>Trần Thị Bích</v>
      </c>
      <c r="D369" s="93" t="str">
        <f>IF(INPUT_Du_lieu_nhan_vien!C370="","",INPUT_Du_lieu_nhan_vien!C370)</f>
        <v>Lộc</v>
      </c>
      <c r="E369" s="94" t="str">
        <f>IF(INPUT_Du_lieu_nhan_vien!D370="","",INPUT_Du_lieu_nhan_vien!D370)</f>
        <v>Nữ</v>
      </c>
      <c r="F369" s="95">
        <f>IF(INPUT_Du_lieu_nhan_vien!E370="","",INPUT_Du_lieu_nhan_vien!E370)</f>
        <v>28993</v>
      </c>
      <c r="G369" s="96">
        <f t="shared" si="35"/>
        <v>5</v>
      </c>
      <c r="H369" s="96">
        <f t="shared" si="36"/>
        <v>1979</v>
      </c>
      <c r="I369" s="96" t="str">
        <f>IF(INPUT_Du_lieu_nhan_vien!G370="","",INPUT_Du_lieu_nhan_vien!G370)</f>
        <v>HCM</v>
      </c>
      <c r="J369" s="97" t="str">
        <f>IF(INPUT_Du_lieu_nhan_vien!H370="","",INPUT_Du_lieu_nhan_vien!H370)</f>
        <v/>
      </c>
      <c r="K369" s="95" t="str">
        <f>IF(INPUT_Du_lieu_nhan_vien!I370="","",INPUT_Du_lieu_nhan_vien!I370)</f>
        <v/>
      </c>
      <c r="L369" s="96" t="str">
        <f t="shared" si="37"/>
        <v/>
      </c>
      <c r="M369" s="96" t="str">
        <f>IF(INPUT_Du_lieu_nhan_vien!J370="","",INPUT_Du_lieu_nhan_vien!J370)</f>
        <v/>
      </c>
      <c r="N369" s="94" t="str">
        <f>IF(INPUT_Du_lieu_nhan_vien!O370="","",INPUT_Du_lieu_nhan_vien!O370)</f>
        <v>locttb@topica.edu.vn</v>
      </c>
      <c r="O369" s="96" t="str">
        <f>IF(INPUT_Du_lieu_nhan_vien!S370="","",INPUT_Du_lieu_nhan_vien!S370)</f>
        <v>02 Nguyễn Trung Trực, Chơ Mới, An Giang</v>
      </c>
      <c r="P369" s="94" t="str">
        <f>IF(INPUT_Du_lieu_nhan_vien!P370="","",INPUT_Du_lieu_nhan_vien!P370)</f>
        <v/>
      </c>
      <c r="Q369" s="97" t="str">
        <f>IF(INPUT_Du_lieu_nhan_vien!Q370="","",INPUT_Du_lieu_nhan_vien!Q370)</f>
        <v>0909373075</v>
      </c>
      <c r="R369" s="96">
        <f>IF(INPUT_Du_lieu_nhan_vien!U370="","",INPUT_Du_lieu_nhan_vien!U370)</f>
        <v>0</v>
      </c>
      <c r="S369" s="96">
        <f>IF(INPUT_Du_lieu_nhan_vien!W370="","",INPUT_Du_lieu_nhan_vien!W370)</f>
        <v>0</v>
      </c>
      <c r="T369" s="97">
        <f>IF(INPUT_Du_lieu_nhan_vien!L370="","",INPUT_Du_lieu_nhan_vien!L370)</f>
        <v>0</v>
      </c>
      <c r="U369" s="94" t="str">
        <f>IF(INPUT_Du_lieu_nhan_vien!K370="","",INPUT_Du_lieu_nhan_vien!K370)</f>
        <v>ĐH</v>
      </c>
      <c r="V369" s="97">
        <f>IF(INPUT_Du_lieu_nhan_vien!M370="","",INPUT_Du_lieu_nhan_vien!M370)</f>
        <v>0</v>
      </c>
      <c r="Y369" s="95">
        <f>IF(INPUT_Du_lieu_nhan_vien!AH370="","",INPUT_Du_lieu_nhan_vien!AH370)</f>
        <v>40964</v>
      </c>
      <c r="Z369" s="96">
        <f t="shared" si="38"/>
        <v>2</v>
      </c>
      <c r="AA369" s="96">
        <f t="shared" si="39"/>
        <v>2012</v>
      </c>
      <c r="AB369" s="95">
        <f>IF(INPUT_Du_lieu_nhan_vien!AM370="","",INPUT_Du_lieu_nhan_vien!AM370)</f>
        <v>41153</v>
      </c>
      <c r="AC369" s="96">
        <f t="shared" si="40"/>
        <v>9</v>
      </c>
      <c r="AD369" s="96">
        <f t="shared" si="41"/>
        <v>2012</v>
      </c>
      <c r="AE369" s="96" t="str">
        <f>IF(INPUT_Du_lieu_nhan_vien!AJ370="","",INPUT_Du_lieu_nhan_vien!AJ370)</f>
        <v>Nghỉ việc</v>
      </c>
    </row>
    <row r="370" spans="1:31" ht="18.75" customHeight="1" x14ac:dyDescent="0.2">
      <c r="A370" s="91">
        <v>369</v>
      </c>
      <c r="B370" s="92">
        <f>INPUT_Du_lieu_nhan_vien!A371</f>
        <v>20345</v>
      </c>
      <c r="C370" s="93" t="str">
        <f>IF(INPUT_Du_lieu_nhan_vien!B371="","",INPUT_Du_lieu_nhan_vien!B371)</f>
        <v>Nguyễn Thị</v>
      </c>
      <c r="D370" s="93" t="str">
        <f>IF(INPUT_Du_lieu_nhan_vien!C371="","",INPUT_Du_lieu_nhan_vien!C371)</f>
        <v>Hà</v>
      </c>
      <c r="E370" s="94" t="str">
        <f>IF(INPUT_Du_lieu_nhan_vien!D371="","",INPUT_Du_lieu_nhan_vien!D371)</f>
        <v>Nữ</v>
      </c>
      <c r="F370" s="95">
        <f>IF(INPUT_Du_lieu_nhan_vien!E371="","",INPUT_Du_lieu_nhan_vien!E371)</f>
        <v>31103</v>
      </c>
      <c r="G370" s="96">
        <f t="shared" si="35"/>
        <v>2</v>
      </c>
      <c r="H370" s="96">
        <f t="shared" si="36"/>
        <v>1985</v>
      </c>
      <c r="I370" s="96" t="str">
        <f>IF(INPUT_Du_lieu_nhan_vien!G371="","",INPUT_Du_lieu_nhan_vien!G371)</f>
        <v xml:space="preserve">HN </v>
      </c>
      <c r="J370" s="97" t="str">
        <f>IF(INPUT_Du_lieu_nhan_vien!H371="","",INPUT_Du_lieu_nhan_vien!H371)</f>
        <v>031255691</v>
      </c>
      <c r="K370" s="95">
        <f>IF(INPUT_Du_lieu_nhan_vien!I371="","",INPUT_Du_lieu_nhan_vien!I371)</f>
        <v>41082</v>
      </c>
      <c r="L370" s="96">
        <f t="shared" si="37"/>
        <v>6</v>
      </c>
      <c r="M370" s="96" t="str">
        <f>IF(INPUT_Du_lieu_nhan_vien!J371="","",INPUT_Du_lieu_nhan_vien!J371)</f>
        <v>Hải Phòng</v>
      </c>
      <c r="N370" s="94" t="str">
        <f>IF(INPUT_Du_lieu_nhan_vien!O371="","",INPUT_Du_lieu_nhan_vien!O371)</f>
        <v>hant3@topica.edu.vn</v>
      </c>
      <c r="O370" s="96" t="str">
        <f>IF(INPUT_Du_lieu_nhan_vien!S371="","",INPUT_Du_lieu_nhan_vien!S371)</f>
        <v xml:space="preserve">Số 2, Lô 6, TT Quân đội, Hồ Nam, Lê Chân, Hải Phòng </v>
      </c>
      <c r="P370" s="94" t="str">
        <f>IF(INPUT_Du_lieu_nhan_vien!P371="","",INPUT_Du_lieu_nhan_vien!P371)</f>
        <v/>
      </c>
      <c r="Q370" s="97" t="str">
        <f>IF(INPUT_Du_lieu_nhan_vien!Q371="","",INPUT_Du_lieu_nhan_vien!Q371)</f>
        <v>0982368266</v>
      </c>
      <c r="R370" s="96" t="str">
        <f>IF(INPUT_Du_lieu_nhan_vien!U371="","",INPUT_Du_lieu_nhan_vien!U371)</f>
        <v/>
      </c>
      <c r="S370" s="96" t="str">
        <f>IF(INPUT_Du_lieu_nhan_vien!W371="","",INPUT_Du_lieu_nhan_vien!W371)</f>
        <v/>
      </c>
      <c r="T370" s="97" t="str">
        <f>IF(INPUT_Du_lieu_nhan_vien!L371="","",INPUT_Du_lieu_nhan_vien!L371)</f>
        <v>ĐH Sư phạm Hà Nội</v>
      </c>
      <c r="U370" s="94" t="str">
        <f>IF(INPUT_Du_lieu_nhan_vien!K371="","",INPUT_Du_lieu_nhan_vien!K371)</f>
        <v>Đại học</v>
      </c>
      <c r="V370" s="97" t="str">
        <f>IF(INPUT_Du_lieu_nhan_vien!M371="","",INPUT_Du_lieu_nhan_vien!M371)</f>
        <v>Ngữ văn</v>
      </c>
      <c r="Y370" s="95">
        <f>IF(INPUT_Du_lieu_nhan_vien!AH371="","",INPUT_Du_lieu_nhan_vien!AH371)</f>
        <v>40909</v>
      </c>
      <c r="Z370" s="96">
        <f t="shared" si="38"/>
        <v>1</v>
      </c>
      <c r="AA370" s="96">
        <f t="shared" si="39"/>
        <v>2012</v>
      </c>
      <c r="AB370" s="95">
        <f>IF(INPUT_Du_lieu_nhan_vien!AM371="","",INPUT_Du_lieu_nhan_vien!AM371)</f>
        <v>41000</v>
      </c>
      <c r="AC370" s="96">
        <f t="shared" si="40"/>
        <v>4</v>
      </c>
      <c r="AD370" s="96">
        <f t="shared" si="41"/>
        <v>2012</v>
      </c>
      <c r="AE370" s="96" t="str">
        <f>IF(INPUT_Du_lieu_nhan_vien!AJ371="","",INPUT_Du_lieu_nhan_vien!AJ371)</f>
        <v>Nghỉ việc</v>
      </c>
    </row>
    <row r="371" spans="1:31" ht="18.75" customHeight="1" x14ac:dyDescent="0.2">
      <c r="A371" s="91">
        <v>370</v>
      </c>
      <c r="B371" s="92">
        <f>INPUT_Du_lieu_nhan_vien!A372</f>
        <v>20346</v>
      </c>
      <c r="C371" s="93" t="str">
        <f>IF(INPUT_Du_lieu_nhan_vien!B372="","",INPUT_Du_lieu_nhan_vien!B372)</f>
        <v>Dương Quang</v>
      </c>
      <c r="D371" s="93" t="str">
        <f>IF(INPUT_Du_lieu_nhan_vien!C372="","",INPUT_Du_lieu_nhan_vien!C372)</f>
        <v>Huy</v>
      </c>
      <c r="E371" s="94" t="str">
        <f>IF(INPUT_Du_lieu_nhan_vien!D372="","",INPUT_Du_lieu_nhan_vien!D372)</f>
        <v>Nam</v>
      </c>
      <c r="F371" s="95">
        <f>IF(INPUT_Du_lieu_nhan_vien!E372="","",INPUT_Du_lieu_nhan_vien!E372)</f>
        <v>32208</v>
      </c>
      <c r="G371" s="96">
        <f t="shared" si="35"/>
        <v>3</v>
      </c>
      <c r="H371" s="96">
        <f t="shared" si="36"/>
        <v>1988</v>
      </c>
      <c r="I371" s="96" t="str">
        <f>IF(INPUT_Du_lieu_nhan_vien!G372="","",INPUT_Du_lieu_nhan_vien!G372)</f>
        <v>Quảng Ninh</v>
      </c>
      <c r="J371" s="97" t="str">
        <f>IF(INPUT_Du_lieu_nhan_vien!H372="","",INPUT_Du_lieu_nhan_vien!H372)</f>
        <v>100986439</v>
      </c>
      <c r="K371" s="95">
        <f>IF(INPUT_Du_lieu_nhan_vien!I372="","",INPUT_Du_lieu_nhan_vien!I372)</f>
        <v>37138</v>
      </c>
      <c r="L371" s="96">
        <f t="shared" si="37"/>
        <v>9</v>
      </c>
      <c r="M371" s="96" t="str">
        <f>IF(INPUT_Du_lieu_nhan_vien!J372="","",INPUT_Du_lieu_nhan_vien!J372)</f>
        <v>Quảng Ninh</v>
      </c>
      <c r="N371" s="94" t="str">
        <f>IF(INPUT_Du_lieu_nhan_vien!O372="","",INPUT_Du_lieu_nhan_vien!O372)</f>
        <v>huydq@topica.edu.vn</v>
      </c>
      <c r="O371" s="96" t="str">
        <f>IF(INPUT_Du_lieu_nhan_vien!S372="","",INPUT_Du_lieu_nhan_vien!S372)</f>
        <v>Khu phố 1,thị trấn Quảng Yên, Yên Hưng, Quảng Ninh</v>
      </c>
      <c r="P371" s="94" t="str">
        <f>IF(INPUT_Du_lieu_nhan_vien!P372="","",INPUT_Du_lieu_nhan_vien!P372)</f>
        <v/>
      </c>
      <c r="Q371" s="97" t="str">
        <f>IF(INPUT_Du_lieu_nhan_vien!Q372="","",INPUT_Du_lieu_nhan_vien!Q372)</f>
        <v>0936210390</v>
      </c>
      <c r="R371" s="96">
        <f>IF(INPUT_Du_lieu_nhan_vien!U372="","",INPUT_Du_lieu_nhan_vien!U372)</f>
        <v>0</v>
      </c>
      <c r="S371" s="96">
        <f>IF(INPUT_Du_lieu_nhan_vien!W372="","",INPUT_Du_lieu_nhan_vien!W372)</f>
        <v>0</v>
      </c>
      <c r="T371" s="97">
        <f>IF(INPUT_Du_lieu_nhan_vien!L372="","",INPUT_Du_lieu_nhan_vien!L372)</f>
        <v>0</v>
      </c>
      <c r="U371" s="94" t="str">
        <f>IF(INPUT_Du_lieu_nhan_vien!K372="","",INPUT_Du_lieu_nhan_vien!K372)</f>
        <v>ĐH</v>
      </c>
      <c r="V371" s="97">
        <f>IF(INPUT_Du_lieu_nhan_vien!M372="","",INPUT_Du_lieu_nhan_vien!M372)</f>
        <v>0</v>
      </c>
      <c r="Y371" s="95" t="str">
        <f>IF(INPUT_Du_lieu_nhan_vien!AH372="","",INPUT_Du_lieu_nhan_vien!AH372)</f>
        <v/>
      </c>
      <c r="Z371" s="96" t="str">
        <f t="shared" si="38"/>
        <v/>
      </c>
      <c r="AA371" s="96" t="str">
        <f t="shared" si="39"/>
        <v/>
      </c>
      <c r="AB371" s="95">
        <f>IF(INPUT_Du_lieu_nhan_vien!AM372="","",INPUT_Du_lieu_nhan_vien!AM372)</f>
        <v>41122</v>
      </c>
      <c r="AC371" s="96">
        <f t="shared" si="40"/>
        <v>8</v>
      </c>
      <c r="AD371" s="96">
        <f t="shared" si="41"/>
        <v>2012</v>
      </c>
      <c r="AE371" s="96" t="str">
        <f>IF(INPUT_Du_lieu_nhan_vien!AJ372="","",INPUT_Du_lieu_nhan_vien!AJ372)</f>
        <v>Nghỉ việc</v>
      </c>
    </row>
    <row r="372" spans="1:31" ht="18.75" customHeight="1" x14ac:dyDescent="0.2">
      <c r="A372" s="91">
        <v>371</v>
      </c>
      <c r="B372" s="92">
        <f>INPUT_Du_lieu_nhan_vien!A373</f>
        <v>20347</v>
      </c>
      <c r="C372" s="93" t="str">
        <f>IF(INPUT_Du_lieu_nhan_vien!B373="","",INPUT_Du_lieu_nhan_vien!B373)</f>
        <v>Vũ Quang</v>
      </c>
      <c r="D372" s="93" t="str">
        <f>IF(INPUT_Du_lieu_nhan_vien!C373="","",INPUT_Du_lieu_nhan_vien!C373)</f>
        <v>Huy</v>
      </c>
      <c r="E372" s="94" t="str">
        <f>IF(INPUT_Du_lieu_nhan_vien!D373="","",INPUT_Du_lieu_nhan_vien!D373)</f>
        <v>Nam</v>
      </c>
      <c r="F372" s="95">
        <f>IF(INPUT_Du_lieu_nhan_vien!E373="","",INPUT_Du_lieu_nhan_vien!E373)</f>
        <v>32354</v>
      </c>
      <c r="G372" s="96">
        <f t="shared" si="35"/>
        <v>7</v>
      </c>
      <c r="H372" s="96">
        <f t="shared" si="36"/>
        <v>1988</v>
      </c>
      <c r="I372" s="96" t="str">
        <f>IF(INPUT_Du_lieu_nhan_vien!G373="","",INPUT_Du_lieu_nhan_vien!G373)</f>
        <v xml:space="preserve">Hà Nội </v>
      </c>
      <c r="J372" s="97" t="str">
        <f>IF(INPUT_Du_lieu_nhan_vien!H373="","",INPUT_Du_lieu_nhan_vien!H373)</f>
        <v>012587571</v>
      </c>
      <c r="K372" s="95">
        <f>IF(INPUT_Du_lieu_nhan_vien!I373="","",INPUT_Du_lieu_nhan_vien!I373)</f>
        <v>37705</v>
      </c>
      <c r="L372" s="96">
        <f t="shared" si="37"/>
        <v>3</v>
      </c>
      <c r="M372" s="96" t="str">
        <f>IF(INPUT_Du_lieu_nhan_vien!J373="","",INPUT_Du_lieu_nhan_vien!J373)</f>
        <v>Hà Nội</v>
      </c>
      <c r="N372" s="94" t="str">
        <f>IF(INPUT_Du_lieu_nhan_vien!O373="","",INPUT_Du_lieu_nhan_vien!O373)</f>
        <v>huyvq@topica.edu.vn</v>
      </c>
      <c r="O372" s="96" t="str">
        <f>IF(INPUT_Du_lieu_nhan_vien!S373="","",INPUT_Du_lieu_nhan_vien!S373)</f>
        <v xml:space="preserve">10A hẻm 124/22/85, Âu Cơ, Từ Liêm, Tây Hồ, HN </v>
      </c>
      <c r="P372" s="94" t="str">
        <f>IF(INPUT_Du_lieu_nhan_vien!P373="","",INPUT_Du_lieu_nhan_vien!P373)</f>
        <v>043 719 2873</v>
      </c>
      <c r="Q372" s="97" t="str">
        <f>IF(INPUT_Du_lieu_nhan_vien!Q373="","",INPUT_Du_lieu_nhan_vien!Q373)</f>
        <v>0989 205 925</v>
      </c>
      <c r="R372" s="96" t="str">
        <f>IF(INPUT_Du_lieu_nhan_vien!U373="","",INPUT_Du_lieu_nhan_vien!U373)</f>
        <v/>
      </c>
      <c r="S372" s="96" t="str">
        <f>IF(INPUT_Du_lieu_nhan_vien!W373="","",INPUT_Du_lieu_nhan_vien!W373)</f>
        <v/>
      </c>
      <c r="T372" s="97" t="str">
        <f>IF(INPUT_Du_lieu_nhan_vien!L373="","",INPUT_Du_lieu_nhan_vien!L373)</f>
        <v/>
      </c>
      <c r="U372" s="94" t="str">
        <f>IF(INPUT_Du_lieu_nhan_vien!K373="","",INPUT_Du_lieu_nhan_vien!K373)</f>
        <v>Đại học</v>
      </c>
      <c r="V372" s="97" t="str">
        <f>IF(INPUT_Du_lieu_nhan_vien!M373="","",INPUT_Du_lieu_nhan_vien!M373)</f>
        <v/>
      </c>
      <c r="Y372" s="95">
        <f>IF(INPUT_Du_lieu_nhan_vien!AH373="","",INPUT_Du_lieu_nhan_vien!AH373)</f>
        <v>40969</v>
      </c>
      <c r="Z372" s="96">
        <f t="shared" si="38"/>
        <v>3</v>
      </c>
      <c r="AA372" s="96">
        <f t="shared" si="39"/>
        <v>2012</v>
      </c>
      <c r="AB372" s="95">
        <f>IF(INPUT_Du_lieu_nhan_vien!AM373="","",INPUT_Du_lieu_nhan_vien!AM373)</f>
        <v>41392</v>
      </c>
      <c r="AC372" s="96">
        <f t="shared" si="40"/>
        <v>4</v>
      </c>
      <c r="AD372" s="96">
        <f t="shared" si="41"/>
        <v>2013</v>
      </c>
      <c r="AE372" s="96" t="str">
        <f>IF(INPUT_Du_lieu_nhan_vien!AJ373="","",INPUT_Du_lieu_nhan_vien!AJ373)</f>
        <v>Nghỉ việc</v>
      </c>
    </row>
    <row r="373" spans="1:31" ht="18.75" customHeight="1" x14ac:dyDescent="0.2">
      <c r="A373" s="91">
        <v>372</v>
      </c>
      <c r="B373" s="92">
        <f>INPUT_Du_lieu_nhan_vien!A374</f>
        <v>20348</v>
      </c>
      <c r="C373" s="93" t="str">
        <f>IF(INPUT_Du_lieu_nhan_vien!B374="","",INPUT_Du_lieu_nhan_vien!B374)</f>
        <v>Đặng Thanh</v>
      </c>
      <c r="D373" s="93" t="str">
        <f>IF(INPUT_Du_lieu_nhan_vien!C374="","",INPUT_Du_lieu_nhan_vien!C374)</f>
        <v>Hương</v>
      </c>
      <c r="E373" s="94" t="str">
        <f>IF(INPUT_Du_lieu_nhan_vien!D374="","",INPUT_Du_lieu_nhan_vien!D374)</f>
        <v>Nữ</v>
      </c>
      <c r="F373" s="95">
        <f>IF(INPUT_Du_lieu_nhan_vien!E374="","",INPUT_Du_lieu_nhan_vien!E374)</f>
        <v>32304</v>
      </c>
      <c r="G373" s="96">
        <f t="shared" si="35"/>
        <v>6</v>
      </c>
      <c r="H373" s="96">
        <f t="shared" si="36"/>
        <v>1988</v>
      </c>
      <c r="I373" s="96" t="str">
        <f>IF(INPUT_Du_lieu_nhan_vien!G374="","",INPUT_Du_lieu_nhan_vien!G374)</f>
        <v xml:space="preserve">HN </v>
      </c>
      <c r="J373" s="97" t="str">
        <f>IF(INPUT_Du_lieu_nhan_vien!H374="","",INPUT_Du_lieu_nhan_vien!H374)</f>
        <v>012715454</v>
      </c>
      <c r="K373" s="95">
        <f>IF(INPUT_Du_lieu_nhan_vien!I374="","",INPUT_Du_lieu_nhan_vien!I374)</f>
        <v>40495</v>
      </c>
      <c r="L373" s="96">
        <f t="shared" si="37"/>
        <v>11</v>
      </c>
      <c r="M373" s="96" t="str">
        <f>IF(INPUT_Du_lieu_nhan_vien!J374="","",INPUT_Du_lieu_nhan_vien!J374)</f>
        <v>Hà Nội</v>
      </c>
      <c r="N373" s="94" t="str">
        <f>IF(INPUT_Du_lieu_nhan_vien!O374="","",INPUT_Du_lieu_nhan_vien!O374)</f>
        <v>huongdt2@topica.edu.vn</v>
      </c>
      <c r="O373" s="96" t="str">
        <f>IF(INPUT_Du_lieu_nhan_vien!S374="","",INPUT_Du_lieu_nhan_vien!S374)</f>
        <v xml:space="preserve">Khu TT BV Thanh Trì, Tứ Hiệp, Thanh Trì, Hà Nội </v>
      </c>
      <c r="P373" s="94" t="str">
        <f>IF(INPUT_Du_lieu_nhan_vien!P374="","",INPUT_Du_lieu_nhan_vien!P374)</f>
        <v/>
      </c>
      <c r="Q373" s="97" t="str">
        <f>IF(INPUT_Du_lieu_nhan_vien!Q374="","",INPUT_Du_lieu_nhan_vien!Q374)</f>
        <v>0978431288</v>
      </c>
      <c r="R373" s="96" t="str">
        <f>IF(INPUT_Du_lieu_nhan_vien!U374="","",INPUT_Du_lieu_nhan_vien!U374)</f>
        <v/>
      </c>
      <c r="S373" s="96" t="str">
        <f>IF(INPUT_Du_lieu_nhan_vien!W374="","",INPUT_Du_lieu_nhan_vien!W374)</f>
        <v/>
      </c>
      <c r="T373" s="97" t="str">
        <f>IF(INPUT_Du_lieu_nhan_vien!L374="","",INPUT_Du_lieu_nhan_vien!L374)</f>
        <v/>
      </c>
      <c r="U373" s="94" t="str">
        <f>IF(INPUT_Du_lieu_nhan_vien!K374="","",INPUT_Du_lieu_nhan_vien!K374)</f>
        <v>Đại học</v>
      </c>
      <c r="V373" s="97" t="str">
        <f>IF(INPUT_Du_lieu_nhan_vien!M374="","",INPUT_Du_lieu_nhan_vien!M374)</f>
        <v/>
      </c>
      <c r="Y373" s="95">
        <f>IF(INPUT_Du_lieu_nhan_vien!AH374="","",INPUT_Du_lieu_nhan_vien!AH374)</f>
        <v>41183</v>
      </c>
      <c r="Z373" s="96">
        <f t="shared" si="38"/>
        <v>10</v>
      </c>
      <c r="AA373" s="96">
        <f t="shared" si="39"/>
        <v>2012</v>
      </c>
      <c r="AB373" s="95">
        <f>IF(INPUT_Du_lieu_nhan_vien!AM374="","",INPUT_Du_lieu_nhan_vien!AM374)</f>
        <v>40969</v>
      </c>
      <c r="AC373" s="96">
        <f t="shared" si="40"/>
        <v>3</v>
      </c>
      <c r="AD373" s="96">
        <f t="shared" si="41"/>
        <v>2012</v>
      </c>
      <c r="AE373" s="96" t="str">
        <f>IF(INPUT_Du_lieu_nhan_vien!AJ374="","",INPUT_Du_lieu_nhan_vien!AJ374)</f>
        <v>Nghỉ việc</v>
      </c>
    </row>
    <row r="374" spans="1:31" ht="18.75" customHeight="1" x14ac:dyDescent="0.2">
      <c r="A374" s="91">
        <v>373</v>
      </c>
      <c r="B374" s="92">
        <f>INPUT_Du_lieu_nhan_vien!A375</f>
        <v>20349</v>
      </c>
      <c r="C374" s="93" t="str">
        <f>IF(INPUT_Du_lieu_nhan_vien!B375="","",INPUT_Du_lieu_nhan_vien!B375)</f>
        <v>Vũ Thị Hoài</v>
      </c>
      <c r="D374" s="93" t="str">
        <f>IF(INPUT_Du_lieu_nhan_vien!C375="","",INPUT_Du_lieu_nhan_vien!C375)</f>
        <v>Nam</v>
      </c>
      <c r="E374" s="94" t="str">
        <f>IF(INPUT_Du_lieu_nhan_vien!D375="","",INPUT_Du_lieu_nhan_vien!D375)</f>
        <v>Nữ</v>
      </c>
      <c r="F374" s="95">
        <f>IF(INPUT_Du_lieu_nhan_vien!E375="","",INPUT_Du_lieu_nhan_vien!E375)</f>
        <v>32419</v>
      </c>
      <c r="G374" s="96">
        <f t="shared" si="35"/>
        <v>10</v>
      </c>
      <c r="H374" s="96">
        <f t="shared" si="36"/>
        <v>1988</v>
      </c>
      <c r="I374" s="96" t="str">
        <f>IF(INPUT_Du_lieu_nhan_vien!G375="","",INPUT_Du_lieu_nhan_vien!G375)</f>
        <v xml:space="preserve">Tuyên Quang </v>
      </c>
      <c r="J374" s="97" t="str">
        <f>IF(INPUT_Du_lieu_nhan_vien!H375="","",INPUT_Du_lieu_nhan_vien!H375)</f>
        <v>100896244</v>
      </c>
      <c r="K374" s="95">
        <f>IF(INPUT_Du_lieu_nhan_vien!I375="","",INPUT_Du_lieu_nhan_vien!I375)</f>
        <v>37713</v>
      </c>
      <c r="L374" s="96">
        <f t="shared" si="37"/>
        <v>4</v>
      </c>
      <c r="M374" s="96" t="str">
        <f>IF(INPUT_Du_lieu_nhan_vien!J375="","",INPUT_Du_lieu_nhan_vien!J375)</f>
        <v>Quảng Ninh</v>
      </c>
      <c r="N374" s="94" t="str">
        <f>IF(INPUT_Du_lieu_nhan_vien!O375="","",INPUT_Du_lieu_nhan_vien!O375)</f>
        <v>namvth@topica.edu.vn</v>
      </c>
      <c r="O374" s="96" t="str">
        <f>IF(INPUT_Du_lieu_nhan_vien!S375="","",INPUT_Du_lieu_nhan_vien!S375)</f>
        <v xml:space="preserve">Tổ 5, Khu 2, phường Thanh Sơn, Uông Bí, Quảng Ninh </v>
      </c>
      <c r="P374" s="94" t="str">
        <f>IF(INPUT_Du_lieu_nhan_vien!P375="","",INPUT_Du_lieu_nhan_vien!P375)</f>
        <v/>
      </c>
      <c r="Q374" s="97" t="str">
        <f>IF(INPUT_Du_lieu_nhan_vien!Q375="","",INPUT_Du_lieu_nhan_vien!Q375)</f>
        <v>0976 941 088</v>
      </c>
      <c r="R374" s="96" t="str">
        <f>IF(INPUT_Du_lieu_nhan_vien!U375="","",INPUT_Du_lieu_nhan_vien!U375)</f>
        <v/>
      </c>
      <c r="S374" s="96" t="str">
        <f>IF(INPUT_Du_lieu_nhan_vien!W375="","",INPUT_Du_lieu_nhan_vien!W375)</f>
        <v/>
      </c>
      <c r="T374" s="97" t="str">
        <f>IF(INPUT_Du_lieu_nhan_vien!L375="","",INPUT_Du_lieu_nhan_vien!L375)</f>
        <v>ĐH Công Đoàn</v>
      </c>
      <c r="U374" s="94" t="str">
        <f>IF(INPUT_Du_lieu_nhan_vien!K375="","",INPUT_Du_lieu_nhan_vien!K375)</f>
        <v>Đại học</v>
      </c>
      <c r="V374" s="97" t="str">
        <f>IF(INPUT_Du_lieu_nhan_vien!M375="","",INPUT_Du_lieu_nhan_vien!M375)</f>
        <v>Xã hội học</v>
      </c>
      <c r="Y374" s="95">
        <f>IF(INPUT_Du_lieu_nhan_vien!AH375="","",INPUT_Du_lieu_nhan_vien!AH375)</f>
        <v>41000</v>
      </c>
      <c r="Z374" s="96">
        <f t="shared" si="38"/>
        <v>4</v>
      </c>
      <c r="AA374" s="96">
        <f t="shared" si="39"/>
        <v>2012</v>
      </c>
      <c r="AB374" s="95" t="str">
        <f>IF(INPUT_Du_lieu_nhan_vien!AM375="","",INPUT_Du_lieu_nhan_vien!AM375)</f>
        <v/>
      </c>
      <c r="AC374" s="96" t="str">
        <f t="shared" si="40"/>
        <v/>
      </c>
      <c r="AD374" s="96" t="str">
        <f t="shared" si="41"/>
        <v/>
      </c>
      <c r="AE374" s="96" t="str">
        <f>IF(INPUT_Du_lieu_nhan_vien!AJ375="","",INPUT_Du_lieu_nhan_vien!AJ375)</f>
        <v>Chính thức</v>
      </c>
    </row>
    <row r="375" spans="1:31" ht="18.75" customHeight="1" x14ac:dyDescent="0.2">
      <c r="A375" s="91">
        <v>374</v>
      </c>
      <c r="B375" s="92">
        <f>INPUT_Du_lieu_nhan_vien!A376</f>
        <v>20350</v>
      </c>
      <c r="C375" s="93" t="str">
        <f>IF(INPUT_Du_lieu_nhan_vien!B376="","",INPUT_Du_lieu_nhan_vien!B376)</f>
        <v>Hoàng Thị</v>
      </c>
      <c r="D375" s="93" t="str">
        <f>IF(INPUT_Du_lieu_nhan_vien!C376="","",INPUT_Du_lieu_nhan_vien!C376)</f>
        <v>Huệ</v>
      </c>
      <c r="E375" s="94" t="str">
        <f>IF(INPUT_Du_lieu_nhan_vien!D376="","",INPUT_Du_lieu_nhan_vien!D376)</f>
        <v>Nữ</v>
      </c>
      <c r="F375" s="95">
        <f>IF(INPUT_Du_lieu_nhan_vien!E376="","",INPUT_Du_lieu_nhan_vien!E376)</f>
        <v>32330</v>
      </c>
      <c r="G375" s="96">
        <f t="shared" si="35"/>
        <v>7</v>
      </c>
      <c r="H375" s="96">
        <f t="shared" si="36"/>
        <v>1988</v>
      </c>
      <c r="I375" s="96" t="str">
        <f>IF(INPUT_Du_lieu_nhan_vien!G376="","",INPUT_Du_lieu_nhan_vien!G376)</f>
        <v xml:space="preserve">Quảng Ninh </v>
      </c>
      <c r="J375" s="97" t="str">
        <f>IF(INPUT_Du_lieu_nhan_vien!H376="","",INPUT_Du_lieu_nhan_vien!H376)</f>
        <v>100966512</v>
      </c>
      <c r="K375" s="95">
        <f>IF(INPUT_Du_lieu_nhan_vien!I376="","",INPUT_Du_lieu_nhan_vien!I376)</f>
        <v>39944</v>
      </c>
      <c r="L375" s="96">
        <f t="shared" si="37"/>
        <v>5</v>
      </c>
      <c r="M375" s="96" t="str">
        <f>IF(INPUT_Du_lieu_nhan_vien!J376="","",INPUT_Du_lieu_nhan_vien!J376)</f>
        <v>Quảng Ninh</v>
      </c>
      <c r="N375" s="94" t="str">
        <f>IF(INPUT_Du_lieu_nhan_vien!O376="","",INPUT_Du_lieu_nhan_vien!O376)</f>
        <v>hueht@topica.edu.vn</v>
      </c>
      <c r="O375" s="96" t="str">
        <f>IF(INPUT_Du_lieu_nhan_vien!S376="","",INPUT_Du_lieu_nhan_vien!S376)</f>
        <v xml:space="preserve">Tổ 5, khu 3, Hông Hải, Hạ Long, Quảng Ninh </v>
      </c>
      <c r="P375" s="94" t="str">
        <f>IF(INPUT_Du_lieu_nhan_vien!P376="","",INPUT_Du_lieu_nhan_vien!P376)</f>
        <v/>
      </c>
      <c r="Q375" s="97" t="str">
        <f>IF(INPUT_Du_lieu_nhan_vien!Q376="","",INPUT_Du_lieu_nhan_vien!Q376)</f>
        <v>01222 324 033</v>
      </c>
      <c r="R375" s="96" t="str">
        <f>IF(INPUT_Du_lieu_nhan_vien!U376="","",INPUT_Du_lieu_nhan_vien!U376)</f>
        <v/>
      </c>
      <c r="S375" s="96" t="str">
        <f>IF(INPUT_Du_lieu_nhan_vien!W376="","",INPUT_Du_lieu_nhan_vien!W376)</f>
        <v/>
      </c>
      <c r="T375" s="97" t="str">
        <f>IF(INPUT_Du_lieu_nhan_vien!L376="","",INPUT_Du_lieu_nhan_vien!L376)</f>
        <v>ĐH Bách Khoa Hà Nội</v>
      </c>
      <c r="U375" s="94" t="str">
        <f>IF(INPUT_Du_lieu_nhan_vien!K376="","",INPUT_Du_lieu_nhan_vien!K376)</f>
        <v>Đại học</v>
      </c>
      <c r="V375" s="97" t="str">
        <f>IF(INPUT_Du_lieu_nhan_vien!M376="","",INPUT_Du_lieu_nhan_vien!M376)</f>
        <v>Toán tin ứng dụng</v>
      </c>
      <c r="Y375" s="95">
        <f>IF(INPUT_Du_lieu_nhan_vien!AH376="","",INPUT_Du_lieu_nhan_vien!AH376)</f>
        <v>40978</v>
      </c>
      <c r="Z375" s="96">
        <f t="shared" si="38"/>
        <v>3</v>
      </c>
      <c r="AA375" s="96">
        <f t="shared" si="39"/>
        <v>2012</v>
      </c>
      <c r="AB375" s="95" t="str">
        <f>IF(INPUT_Du_lieu_nhan_vien!AM376="","",INPUT_Du_lieu_nhan_vien!AM376)</f>
        <v/>
      </c>
      <c r="AC375" s="96" t="str">
        <f t="shared" si="40"/>
        <v/>
      </c>
      <c r="AD375" s="96" t="str">
        <f t="shared" si="41"/>
        <v/>
      </c>
      <c r="AE375" s="96" t="str">
        <f>IF(INPUT_Du_lieu_nhan_vien!AJ376="","",INPUT_Du_lieu_nhan_vien!AJ376)</f>
        <v>Chính thức</v>
      </c>
    </row>
    <row r="376" spans="1:31" ht="18.75" customHeight="1" x14ac:dyDescent="0.2">
      <c r="A376" s="91">
        <v>375</v>
      </c>
      <c r="B376" s="92">
        <f>INPUT_Du_lieu_nhan_vien!A377</f>
        <v>20351</v>
      </c>
      <c r="C376" s="93" t="str">
        <f>IF(INPUT_Du_lieu_nhan_vien!B377="","",INPUT_Du_lieu_nhan_vien!B377)</f>
        <v>Nguyễn Thị</v>
      </c>
      <c r="D376" s="93" t="str">
        <f>IF(INPUT_Du_lieu_nhan_vien!C377="","",INPUT_Du_lieu_nhan_vien!C377)</f>
        <v>Thảo</v>
      </c>
      <c r="E376" s="94" t="str">
        <f>IF(INPUT_Du_lieu_nhan_vien!D377="","",INPUT_Du_lieu_nhan_vien!D377)</f>
        <v>Nữ</v>
      </c>
      <c r="F376" s="95">
        <f>IF(INPUT_Du_lieu_nhan_vien!E377="","",INPUT_Du_lieu_nhan_vien!E377)</f>
        <v>30743</v>
      </c>
      <c r="G376" s="96">
        <f t="shared" si="35"/>
        <v>3</v>
      </c>
      <c r="H376" s="96">
        <f t="shared" si="36"/>
        <v>1984</v>
      </c>
      <c r="I376" s="96" t="str">
        <f>IF(INPUT_Du_lieu_nhan_vien!G377="","",INPUT_Du_lieu_nhan_vien!G377)</f>
        <v>Ứng Hòa Hà Nội</v>
      </c>
      <c r="J376" s="97" t="str">
        <f>IF(INPUT_Du_lieu_nhan_vien!H377="","",INPUT_Du_lieu_nhan_vien!H377)</f>
        <v>111886910</v>
      </c>
      <c r="K376" s="95">
        <f>IF(INPUT_Du_lieu_nhan_vien!I377="","",INPUT_Du_lieu_nhan_vien!I377)</f>
        <v>37313</v>
      </c>
      <c r="L376" s="96">
        <f t="shared" si="37"/>
        <v>2</v>
      </c>
      <c r="M376" s="96" t="str">
        <f>IF(INPUT_Du_lieu_nhan_vien!J377="","",INPUT_Du_lieu_nhan_vien!J377)</f>
        <v>Hà Tây</v>
      </c>
      <c r="N376" s="94" t="str">
        <f>IF(INPUT_Du_lieu_nhan_vien!O377="","",INPUT_Du_lieu_nhan_vien!O377)</f>
        <v>thaont@topica.edu.vn</v>
      </c>
      <c r="O376" s="96" t="str">
        <f>IF(INPUT_Du_lieu_nhan_vien!S377="","",INPUT_Du_lieu_nhan_vien!S377)</f>
        <v xml:space="preserve">Ứng Hòa, Hà Nội </v>
      </c>
      <c r="P376" s="94" t="str">
        <f>IF(INPUT_Du_lieu_nhan_vien!P377="","",INPUT_Du_lieu_nhan_vien!P377)</f>
        <v>04 3389 4563</v>
      </c>
      <c r="Q376" s="97" t="str">
        <f>IF(INPUT_Du_lieu_nhan_vien!Q377="","",INPUT_Du_lieu_nhan_vien!Q377)</f>
        <v>0979094628</v>
      </c>
      <c r="R376" s="96" t="str">
        <f>IF(INPUT_Du_lieu_nhan_vien!U377="","",INPUT_Du_lieu_nhan_vien!U377)</f>
        <v/>
      </c>
      <c r="S376" s="96" t="str">
        <f>IF(INPUT_Du_lieu_nhan_vien!W377="","",INPUT_Du_lieu_nhan_vien!W377)</f>
        <v/>
      </c>
      <c r="T376" s="97" t="str">
        <f>IF(INPUT_Du_lieu_nhan_vien!L377="","",INPUT_Du_lieu_nhan_vien!L377)</f>
        <v>ĐH Khoa học Xã hội và Nhân văn – ĐH Quốc gia Hà Nội</v>
      </c>
      <c r="U376" s="94" t="str">
        <f>IF(INPUT_Du_lieu_nhan_vien!K377="","",INPUT_Du_lieu_nhan_vien!K377)</f>
        <v>Đại học</v>
      </c>
      <c r="V376" s="97" t="str">
        <f>IF(INPUT_Du_lieu_nhan_vien!M377="","",INPUT_Du_lieu_nhan_vien!M377)</f>
        <v>Tâm lý xã hội</v>
      </c>
      <c r="Y376" s="95">
        <f>IF(INPUT_Du_lieu_nhan_vien!AH377="","",INPUT_Du_lieu_nhan_vien!AH377)</f>
        <v>41012</v>
      </c>
      <c r="Z376" s="96">
        <f t="shared" si="38"/>
        <v>4</v>
      </c>
      <c r="AA376" s="96">
        <f t="shared" si="39"/>
        <v>2012</v>
      </c>
      <c r="AB376" s="95">
        <f>IF(INPUT_Du_lieu_nhan_vien!AM377="","",INPUT_Du_lieu_nhan_vien!AM377)</f>
        <v>41404</v>
      </c>
      <c r="AC376" s="96">
        <f t="shared" si="40"/>
        <v>5</v>
      </c>
      <c r="AD376" s="96">
        <f t="shared" si="41"/>
        <v>2013</v>
      </c>
      <c r="AE376" s="96" t="str">
        <f>IF(INPUT_Du_lieu_nhan_vien!AJ377="","",INPUT_Du_lieu_nhan_vien!AJ377)</f>
        <v>Nghỉ việc</v>
      </c>
    </row>
    <row r="377" spans="1:31" ht="18.75" customHeight="1" x14ac:dyDescent="0.2">
      <c r="A377" s="91">
        <v>376</v>
      </c>
      <c r="B377" s="92">
        <f>INPUT_Du_lieu_nhan_vien!A378</f>
        <v>20352</v>
      </c>
      <c r="C377" s="93" t="str">
        <f>IF(INPUT_Du_lieu_nhan_vien!B378="","",INPUT_Du_lieu_nhan_vien!B378)</f>
        <v>Nguyễn Thị</v>
      </c>
      <c r="D377" s="93" t="str">
        <f>IF(INPUT_Du_lieu_nhan_vien!C378="","",INPUT_Du_lieu_nhan_vien!C378)</f>
        <v>Nga</v>
      </c>
      <c r="E377" s="94" t="str">
        <f>IF(INPUT_Du_lieu_nhan_vien!D378="","",INPUT_Du_lieu_nhan_vien!D378)</f>
        <v>Nữ</v>
      </c>
      <c r="F377" s="95">
        <f>IF(INPUT_Du_lieu_nhan_vien!E378="","",INPUT_Du_lieu_nhan_vien!E378)</f>
        <v>29884</v>
      </c>
      <c r="G377" s="96">
        <f t="shared" si="35"/>
        <v>10</v>
      </c>
      <c r="H377" s="96">
        <f t="shared" si="36"/>
        <v>1981</v>
      </c>
      <c r="I377" s="96" t="str">
        <f>IF(INPUT_Du_lieu_nhan_vien!G378="","",INPUT_Du_lieu_nhan_vien!G378)</f>
        <v xml:space="preserve">Vĩnh Phúc </v>
      </c>
      <c r="J377" s="97" t="str">
        <f>IF(INPUT_Du_lieu_nhan_vien!H378="","",INPUT_Du_lieu_nhan_vien!H378)</f>
        <v>135138238</v>
      </c>
      <c r="K377" s="95">
        <f>IF(INPUT_Du_lieu_nhan_vien!I378="","",INPUT_Du_lieu_nhan_vien!I378)</f>
        <v>36971</v>
      </c>
      <c r="L377" s="96">
        <f t="shared" si="37"/>
        <v>3</v>
      </c>
      <c r="M377" s="96" t="str">
        <f>IF(INPUT_Du_lieu_nhan_vien!J378="","",INPUT_Du_lieu_nhan_vien!J378)</f>
        <v>Vĩnh Phúc</v>
      </c>
      <c r="N377" s="94" t="str">
        <f>IF(INPUT_Du_lieu_nhan_vien!O378="","",INPUT_Du_lieu_nhan_vien!O378)</f>
        <v>ngant2@topica.edu.vn</v>
      </c>
      <c r="O377" s="96" t="str">
        <f>IF(INPUT_Du_lieu_nhan_vien!S378="","",INPUT_Du_lieu_nhan_vien!S378)</f>
        <v xml:space="preserve">SN 41, ngõ 122/46/14 Kim Giang, Hoàng Mai </v>
      </c>
      <c r="P377" s="94" t="str">
        <f>IF(INPUT_Du_lieu_nhan_vien!P378="","",INPUT_Du_lieu_nhan_vien!P378)</f>
        <v/>
      </c>
      <c r="Q377" s="97" t="str">
        <f>IF(INPUT_Du_lieu_nhan_vien!Q378="","",INPUT_Du_lieu_nhan_vien!Q378)</f>
        <v>0988 407 940</v>
      </c>
      <c r="R377" s="96" t="str">
        <f>IF(INPUT_Du_lieu_nhan_vien!U378="","",INPUT_Du_lieu_nhan_vien!U378)</f>
        <v/>
      </c>
      <c r="S377" s="96" t="str">
        <f>IF(INPUT_Du_lieu_nhan_vien!W378="","",INPUT_Du_lieu_nhan_vien!W378)</f>
        <v/>
      </c>
      <c r="T377" s="97" t="str">
        <f>IF(INPUT_Du_lieu_nhan_vien!L378="","",INPUT_Du_lieu_nhan_vien!L378)</f>
        <v>Viện ĐH Mở Hà Nội</v>
      </c>
      <c r="U377" s="94" t="str">
        <f>IF(INPUT_Du_lieu_nhan_vien!K378="","",INPUT_Du_lieu_nhan_vien!K378)</f>
        <v>Đại học</v>
      </c>
      <c r="V377" s="97" t="str">
        <f>IF(INPUT_Du_lieu_nhan_vien!M378="","",INPUT_Du_lieu_nhan_vien!M378)</f>
        <v>Quản trị kinh doanh du lịch và khách sạn</v>
      </c>
      <c r="Y377" s="95">
        <f>IF(INPUT_Du_lieu_nhan_vien!AH378="","",INPUT_Du_lieu_nhan_vien!AH378)</f>
        <v>41012</v>
      </c>
      <c r="Z377" s="96">
        <f t="shared" si="38"/>
        <v>4</v>
      </c>
      <c r="AA377" s="96">
        <f t="shared" si="39"/>
        <v>2012</v>
      </c>
      <c r="AB377" s="95" t="str">
        <f>IF(INPUT_Du_lieu_nhan_vien!AM378="","",INPUT_Du_lieu_nhan_vien!AM378)</f>
        <v/>
      </c>
      <c r="AC377" s="96" t="str">
        <f t="shared" si="40"/>
        <v/>
      </c>
      <c r="AD377" s="96" t="str">
        <f t="shared" si="41"/>
        <v/>
      </c>
      <c r="AE377" s="96" t="str">
        <f>IF(INPUT_Du_lieu_nhan_vien!AJ378="","",INPUT_Du_lieu_nhan_vien!AJ378)</f>
        <v>Chính thức</v>
      </c>
    </row>
    <row r="378" spans="1:31" ht="18.75" customHeight="1" x14ac:dyDescent="0.2">
      <c r="A378" s="91">
        <v>377</v>
      </c>
      <c r="B378" s="92">
        <f>INPUT_Du_lieu_nhan_vien!A379</f>
        <v>20353</v>
      </c>
      <c r="C378" s="93" t="str">
        <f>IF(INPUT_Du_lieu_nhan_vien!B379="","",INPUT_Du_lieu_nhan_vien!B379)</f>
        <v>Trần Thu</v>
      </c>
      <c r="D378" s="93" t="str">
        <f>IF(INPUT_Du_lieu_nhan_vien!C379="","",INPUT_Du_lieu_nhan_vien!C379)</f>
        <v>Thủy</v>
      </c>
      <c r="E378" s="94" t="str">
        <f>IF(INPUT_Du_lieu_nhan_vien!D379="","",INPUT_Du_lieu_nhan_vien!D379)</f>
        <v>Nữ</v>
      </c>
      <c r="F378" s="95">
        <f>IF(INPUT_Du_lieu_nhan_vien!E379="","",INPUT_Du_lieu_nhan_vien!E379)</f>
        <v>30193</v>
      </c>
      <c r="G378" s="96">
        <f t="shared" si="35"/>
        <v>8</v>
      </c>
      <c r="H378" s="96">
        <f t="shared" si="36"/>
        <v>1982</v>
      </c>
      <c r="I378" s="96" t="str">
        <f>IF(INPUT_Du_lieu_nhan_vien!G379="","",INPUT_Du_lieu_nhan_vien!G379)</f>
        <v>Thái Bình</v>
      </c>
      <c r="J378" s="97" t="str">
        <f>IF(INPUT_Du_lieu_nhan_vien!H379="","",INPUT_Du_lieu_nhan_vien!H379)</f>
        <v>151441984</v>
      </c>
      <c r="K378" s="95">
        <f>IF(INPUT_Du_lieu_nhan_vien!I379="","",INPUT_Du_lieu_nhan_vien!I379)</f>
        <v>36609</v>
      </c>
      <c r="L378" s="96">
        <f t="shared" si="37"/>
        <v>3</v>
      </c>
      <c r="M378" s="96" t="str">
        <f>IF(INPUT_Du_lieu_nhan_vien!J379="","",INPUT_Du_lieu_nhan_vien!J379)</f>
        <v>Thái Bình</v>
      </c>
      <c r="N378" s="94" t="str">
        <f>IF(INPUT_Du_lieu_nhan_vien!O379="","",INPUT_Du_lieu_nhan_vien!O379)</f>
        <v>thuytt@topica.edu.vn</v>
      </c>
      <c r="O378" s="96" t="str">
        <f>IF(INPUT_Du_lieu_nhan_vien!S379="","",INPUT_Du_lieu_nhan_vien!S379)</f>
        <v>Phươờng Bồ Xuyên, thái Bình, Thái bình</v>
      </c>
      <c r="P378" s="94" t="str">
        <f>IF(INPUT_Du_lieu_nhan_vien!P379="","",INPUT_Du_lieu_nhan_vien!P379)</f>
        <v/>
      </c>
      <c r="Q378" s="97" t="str">
        <f>IF(INPUT_Du_lieu_nhan_vien!Q379="","",INPUT_Du_lieu_nhan_vien!Q379)</f>
        <v>0984226611</v>
      </c>
      <c r="R378" s="96" t="str">
        <f>IF(INPUT_Du_lieu_nhan_vien!U379="","",INPUT_Du_lieu_nhan_vien!U379)</f>
        <v>Mẹ Nguyễn Thị Ngoan</v>
      </c>
      <c r="S378" s="96" t="str">
        <f>IF(INPUT_Du_lieu_nhan_vien!W379="","",INPUT_Du_lieu_nhan_vien!W379)</f>
        <v>01273377993</v>
      </c>
      <c r="T378" s="97" t="str">
        <f>IF(INPUT_Du_lieu_nhan_vien!L379="","",INPUT_Du_lieu_nhan_vien!L379)</f>
        <v>ĐH Nông nghiệp 1</v>
      </c>
      <c r="U378" s="94" t="str">
        <f>IF(INPUT_Du_lieu_nhan_vien!K379="","",INPUT_Du_lieu_nhan_vien!K379)</f>
        <v>ĐH</v>
      </c>
      <c r="V378" s="97" t="str">
        <f>IF(INPUT_Du_lieu_nhan_vien!M379="","",INPUT_Du_lieu_nhan_vien!M379)</f>
        <v>Chọn giống</v>
      </c>
      <c r="Y378" s="95">
        <f>IF(INPUT_Du_lieu_nhan_vien!AH379="","",INPUT_Du_lieu_nhan_vien!AH379)</f>
        <v>41011</v>
      </c>
      <c r="Z378" s="96">
        <f t="shared" si="38"/>
        <v>4</v>
      </c>
      <c r="AA378" s="96">
        <f t="shared" si="39"/>
        <v>2012</v>
      </c>
      <c r="AB378" s="95">
        <f>IF(INPUT_Du_lieu_nhan_vien!AM379="","",INPUT_Du_lieu_nhan_vien!AM379)</f>
        <v>41242</v>
      </c>
      <c r="AC378" s="96">
        <f t="shared" si="40"/>
        <v>11</v>
      </c>
      <c r="AD378" s="96">
        <f t="shared" si="41"/>
        <v>2012</v>
      </c>
      <c r="AE378" s="96" t="str">
        <f>IF(INPUT_Du_lieu_nhan_vien!AJ379="","",INPUT_Du_lieu_nhan_vien!AJ379)</f>
        <v>Nghỉ việc</v>
      </c>
    </row>
    <row r="379" spans="1:31" ht="18.75" customHeight="1" x14ac:dyDescent="0.2">
      <c r="A379" s="91">
        <v>378</v>
      </c>
      <c r="B379" s="92">
        <f>INPUT_Du_lieu_nhan_vien!A380</f>
        <v>20354</v>
      </c>
      <c r="C379" s="93" t="str">
        <f>IF(INPUT_Du_lieu_nhan_vien!B380="","",INPUT_Du_lieu_nhan_vien!B380)</f>
        <v>Nghiêm Thu</v>
      </c>
      <c r="D379" s="93" t="str">
        <f>IF(INPUT_Du_lieu_nhan_vien!C380="","",INPUT_Du_lieu_nhan_vien!C380)</f>
        <v>Trang</v>
      </c>
      <c r="E379" s="94" t="str">
        <f>IF(INPUT_Du_lieu_nhan_vien!D380="","",INPUT_Du_lieu_nhan_vien!D380)</f>
        <v>Nữ</v>
      </c>
      <c r="F379" s="95">
        <f>IF(INPUT_Du_lieu_nhan_vien!E380="","",INPUT_Du_lieu_nhan_vien!E380)</f>
        <v>30930</v>
      </c>
      <c r="G379" s="96">
        <f t="shared" si="35"/>
        <v>9</v>
      </c>
      <c r="H379" s="96">
        <f t="shared" si="36"/>
        <v>1984</v>
      </c>
      <c r="I379" s="96" t="str">
        <f>IF(INPUT_Du_lieu_nhan_vien!G380="","",INPUT_Du_lieu_nhan_vien!G380)</f>
        <v>Hà Nội</v>
      </c>
      <c r="J379" s="97" t="str">
        <f>IF(INPUT_Du_lieu_nhan_vien!H380="","",INPUT_Du_lieu_nhan_vien!H380)</f>
        <v>012359592</v>
      </c>
      <c r="K379" s="95">
        <f>IF(INPUT_Du_lieu_nhan_vien!I380="","",INPUT_Du_lieu_nhan_vien!I380)</f>
        <v>36713</v>
      </c>
      <c r="L379" s="96">
        <f t="shared" si="37"/>
        <v>7</v>
      </c>
      <c r="M379" s="96" t="str">
        <f>IF(INPUT_Du_lieu_nhan_vien!J380="","",INPUT_Du_lieu_nhan_vien!J380)</f>
        <v>Hà Nội</v>
      </c>
      <c r="N379" s="94" t="str">
        <f>IF(INPUT_Du_lieu_nhan_vien!O380="","",INPUT_Du_lieu_nhan_vien!O380)</f>
        <v>trangnt@topica.edu.vn</v>
      </c>
      <c r="O379" s="96" t="str">
        <f>IF(INPUT_Du_lieu_nhan_vien!S380="","",INPUT_Du_lieu_nhan_vien!S380)</f>
        <v>Số 28, ngách 53, ngõ 285 Đội Cấn, Ba Đình, Hà Nội</v>
      </c>
      <c r="P379" s="94" t="str">
        <f>IF(INPUT_Du_lieu_nhan_vien!P380="","",INPUT_Du_lieu_nhan_vien!P380)</f>
        <v/>
      </c>
      <c r="Q379" s="97" t="str">
        <f>IF(INPUT_Du_lieu_nhan_vien!Q380="","",INPUT_Du_lieu_nhan_vien!Q380)</f>
        <v>0932343188</v>
      </c>
      <c r="R379" s="96" t="str">
        <f>IF(INPUT_Du_lieu_nhan_vien!U380="","",INPUT_Du_lieu_nhan_vien!U380)</f>
        <v>Bố Nghiêm Huy Minh</v>
      </c>
      <c r="S379" s="96" t="str">
        <f>IF(INPUT_Du_lieu_nhan_vien!W380="","",INPUT_Du_lieu_nhan_vien!W380)</f>
        <v>0902 062 048</v>
      </c>
      <c r="T379" s="97" t="str">
        <f>IF(INPUT_Du_lieu_nhan_vien!L380="","",INPUT_Du_lieu_nhan_vien!L380)</f>
        <v>ĐH Thương Mại</v>
      </c>
      <c r="U379" s="94" t="str">
        <f>IF(INPUT_Du_lieu_nhan_vien!K380="","",INPUT_Du_lieu_nhan_vien!K380)</f>
        <v>ĐH</v>
      </c>
      <c r="V379" s="97" t="str">
        <f>IF(INPUT_Du_lieu_nhan_vien!M380="","",INPUT_Du_lieu_nhan_vien!M380)</f>
        <v>Marketing thương mại</v>
      </c>
      <c r="Y379" s="95">
        <f>IF(INPUT_Du_lieu_nhan_vien!AH380="","",INPUT_Du_lieu_nhan_vien!AH380)</f>
        <v>41011</v>
      </c>
      <c r="Z379" s="96">
        <f t="shared" si="38"/>
        <v>4</v>
      </c>
      <c r="AA379" s="96">
        <f t="shared" si="39"/>
        <v>2012</v>
      </c>
      <c r="AB379" s="95">
        <f>IF(INPUT_Du_lieu_nhan_vien!AM380="","",INPUT_Du_lieu_nhan_vien!AM380)</f>
        <v>41061</v>
      </c>
      <c r="AC379" s="96">
        <f t="shared" si="40"/>
        <v>6</v>
      </c>
      <c r="AD379" s="96">
        <f t="shared" si="41"/>
        <v>2012</v>
      </c>
      <c r="AE379" s="96" t="str">
        <f>IF(INPUT_Du_lieu_nhan_vien!AJ380="","",INPUT_Du_lieu_nhan_vien!AJ380)</f>
        <v>Nghỉ việc</v>
      </c>
    </row>
    <row r="380" spans="1:31" ht="18.75" customHeight="1" x14ac:dyDescent="0.2">
      <c r="A380" s="91">
        <v>379</v>
      </c>
      <c r="B380" s="92">
        <f>INPUT_Du_lieu_nhan_vien!A381</f>
        <v>20355</v>
      </c>
      <c r="C380" s="93" t="str">
        <f>IF(INPUT_Du_lieu_nhan_vien!B381="","",INPUT_Du_lieu_nhan_vien!B381)</f>
        <v>Hồ Thị Thu</v>
      </c>
      <c r="D380" s="93" t="str">
        <f>IF(INPUT_Du_lieu_nhan_vien!C381="","",INPUT_Du_lieu_nhan_vien!C381)</f>
        <v>Thủy</v>
      </c>
      <c r="E380" s="94" t="str">
        <f>IF(INPUT_Du_lieu_nhan_vien!D381="","",INPUT_Du_lieu_nhan_vien!D381)</f>
        <v>Nữ</v>
      </c>
      <c r="F380" s="95">
        <f>IF(INPUT_Du_lieu_nhan_vien!E381="","",INPUT_Du_lieu_nhan_vien!E381)</f>
        <v>32242</v>
      </c>
      <c r="G380" s="96">
        <f t="shared" si="35"/>
        <v>4</v>
      </c>
      <c r="H380" s="96">
        <f t="shared" si="36"/>
        <v>1988</v>
      </c>
      <c r="I380" s="96" t="str">
        <f>IF(INPUT_Du_lieu_nhan_vien!G381="","",INPUT_Du_lieu_nhan_vien!G381)</f>
        <v xml:space="preserve">Đồng Nai </v>
      </c>
      <c r="J380" s="97" t="str">
        <f>IF(INPUT_Du_lieu_nhan_vien!H381="","",INPUT_Du_lieu_nhan_vien!H381)</f>
        <v>271776518</v>
      </c>
      <c r="K380" s="95">
        <f>IF(INPUT_Du_lieu_nhan_vien!I381="","",INPUT_Du_lieu_nhan_vien!I381)</f>
        <v>37598</v>
      </c>
      <c r="L380" s="96">
        <f t="shared" si="37"/>
        <v>12</v>
      </c>
      <c r="M380" s="96" t="str">
        <f>IF(INPUT_Du_lieu_nhan_vien!J381="","",INPUT_Du_lieu_nhan_vien!J381)</f>
        <v>Đồng Nai</v>
      </c>
      <c r="N380" s="94" t="str">
        <f>IF(INPUT_Du_lieu_nhan_vien!O381="","",INPUT_Du_lieu_nhan_vien!O381)</f>
        <v>thuyhtt@topica.edu.vn</v>
      </c>
      <c r="O380" s="96" t="str">
        <f>IF(INPUT_Du_lieu_nhan_vien!S381="","",INPUT_Du_lieu_nhan_vien!S381)</f>
        <v xml:space="preserve">20/1 Ấp 4, La Ngà, Định Quán, Đồng Nai </v>
      </c>
      <c r="P380" s="94" t="str">
        <f>IF(INPUT_Du_lieu_nhan_vien!P381="","",INPUT_Du_lieu_nhan_vien!P381)</f>
        <v/>
      </c>
      <c r="Q380" s="97" t="str">
        <f>IF(INPUT_Du_lieu_nhan_vien!Q381="","",INPUT_Du_lieu_nhan_vien!Q381)</f>
        <v>0989 470 935</v>
      </c>
      <c r="R380" s="96" t="str">
        <f>IF(INPUT_Du_lieu_nhan_vien!U381="","",INPUT_Du_lieu_nhan_vien!U381)</f>
        <v/>
      </c>
      <c r="S380" s="96" t="str">
        <f>IF(INPUT_Du_lieu_nhan_vien!W381="","",INPUT_Du_lieu_nhan_vien!W381)</f>
        <v/>
      </c>
      <c r="T380" s="97" t="str">
        <f>IF(INPUT_Du_lieu_nhan_vien!L381="","",INPUT_Du_lieu_nhan_vien!L381)</f>
        <v>ĐH Văn Lang TpHCM</v>
      </c>
      <c r="U380" s="94" t="str">
        <f>IF(INPUT_Du_lieu_nhan_vien!K381="","",INPUT_Du_lieu_nhan_vien!K381)</f>
        <v>Đại học</v>
      </c>
      <c r="V380" s="97" t="str">
        <f>IF(INPUT_Du_lieu_nhan_vien!M381="","",INPUT_Du_lieu_nhan_vien!M381)</f>
        <v>Công nghệ Sinh học</v>
      </c>
      <c r="Y380" s="95">
        <f>IF(INPUT_Du_lieu_nhan_vien!AH381="","",INPUT_Du_lieu_nhan_vien!AH381)</f>
        <v>41426</v>
      </c>
      <c r="Z380" s="96">
        <f t="shared" si="38"/>
        <v>6</v>
      </c>
      <c r="AA380" s="96">
        <f t="shared" si="39"/>
        <v>2013</v>
      </c>
      <c r="AB380" s="95" t="str">
        <f>IF(INPUT_Du_lieu_nhan_vien!AM381="","",INPUT_Du_lieu_nhan_vien!AM381)</f>
        <v/>
      </c>
      <c r="AC380" s="96" t="str">
        <f t="shared" si="40"/>
        <v/>
      </c>
      <c r="AD380" s="96" t="str">
        <f t="shared" si="41"/>
        <v/>
      </c>
      <c r="AE380" s="96" t="str">
        <f>IF(INPUT_Du_lieu_nhan_vien!AJ381="","",INPUT_Du_lieu_nhan_vien!AJ381)</f>
        <v>Chính thức</v>
      </c>
    </row>
    <row r="381" spans="1:31" ht="18.75" customHeight="1" x14ac:dyDescent="0.2">
      <c r="A381" s="91">
        <v>380</v>
      </c>
      <c r="B381" s="92">
        <f>INPUT_Du_lieu_nhan_vien!A382</f>
        <v>20356</v>
      </c>
      <c r="C381" s="93" t="str">
        <f>IF(INPUT_Du_lieu_nhan_vien!B382="","",INPUT_Du_lieu_nhan_vien!B382)</f>
        <v>Huỳnh Thị Thúy</v>
      </c>
      <c r="D381" s="93" t="str">
        <f>IF(INPUT_Du_lieu_nhan_vien!C382="","",INPUT_Du_lieu_nhan_vien!C382)</f>
        <v>Phượng</v>
      </c>
      <c r="E381" s="94" t="str">
        <f>IF(INPUT_Du_lieu_nhan_vien!D382="","",INPUT_Du_lieu_nhan_vien!D382)</f>
        <v>Nữ</v>
      </c>
      <c r="F381" s="95">
        <f>IF(INPUT_Du_lieu_nhan_vien!E382="","",INPUT_Du_lieu_nhan_vien!E382)</f>
        <v>31987</v>
      </c>
      <c r="G381" s="96">
        <f t="shared" si="35"/>
        <v>7</v>
      </c>
      <c r="H381" s="96">
        <f t="shared" si="36"/>
        <v>1987</v>
      </c>
      <c r="I381" s="96" t="str">
        <f>IF(INPUT_Du_lieu_nhan_vien!G382="","",INPUT_Du_lieu_nhan_vien!G382)</f>
        <v xml:space="preserve">HCM </v>
      </c>
      <c r="J381" s="97" t="str">
        <f>IF(INPUT_Du_lieu_nhan_vien!H382="","",INPUT_Du_lieu_nhan_vien!H382)</f>
        <v>24050021</v>
      </c>
      <c r="K381" s="95">
        <f>IF(INPUT_Du_lieu_nhan_vien!I382="","",INPUT_Du_lieu_nhan_vien!I382)</f>
        <v>37454</v>
      </c>
      <c r="L381" s="96">
        <f t="shared" si="37"/>
        <v>7</v>
      </c>
      <c r="M381" s="96" t="str">
        <f>IF(INPUT_Du_lieu_nhan_vien!J382="","",INPUT_Du_lieu_nhan_vien!J382)</f>
        <v>HCM</v>
      </c>
      <c r="N381" s="94" t="str">
        <f>IF(INPUT_Du_lieu_nhan_vien!O382="","",INPUT_Du_lieu_nhan_vien!O382)</f>
        <v>phuonghtt@topica.edu.vn</v>
      </c>
      <c r="O381" s="96" t="str">
        <f>IF(INPUT_Du_lieu_nhan_vien!S382="","",INPUT_Du_lieu_nhan_vien!S382)</f>
        <v xml:space="preserve">618/32/5A, Đường Âu Cơ, Phường 10, Quận Tân Bình, TPHCM </v>
      </c>
      <c r="P381" s="94" t="str">
        <f>IF(INPUT_Du_lieu_nhan_vien!P382="","",INPUT_Du_lieu_nhan_vien!P382)</f>
        <v/>
      </c>
      <c r="Q381" s="97" t="str">
        <f>IF(INPUT_Du_lieu_nhan_vien!Q382="","",INPUT_Du_lieu_nhan_vien!Q382)</f>
        <v>0973 180 607</v>
      </c>
      <c r="R381" s="96" t="str">
        <f>IF(INPUT_Du_lieu_nhan_vien!U382="","",INPUT_Du_lieu_nhan_vien!U382)</f>
        <v/>
      </c>
      <c r="S381" s="96" t="str">
        <f>IF(INPUT_Du_lieu_nhan_vien!W382="","",INPUT_Du_lieu_nhan_vien!W382)</f>
        <v/>
      </c>
      <c r="T381" s="97" t="str">
        <f>IF(INPUT_Du_lieu_nhan_vien!L382="","",INPUT_Du_lieu_nhan_vien!L382)</f>
        <v>ĐH Ngân Hàng TP.HCM</v>
      </c>
      <c r="U381" s="94" t="str">
        <f>IF(INPUT_Du_lieu_nhan_vien!K382="","",INPUT_Du_lieu_nhan_vien!K382)</f>
        <v>Đại học</v>
      </c>
      <c r="V381" s="97" t="str">
        <f>IF(INPUT_Du_lieu_nhan_vien!M382="","",INPUT_Du_lieu_nhan_vien!M382)</f>
        <v>Quản trị kinh doanh</v>
      </c>
      <c r="Y381" s="95">
        <f>IF(INPUT_Du_lieu_nhan_vien!AH382="","",INPUT_Du_lieu_nhan_vien!AH382)</f>
        <v>41013</v>
      </c>
      <c r="Z381" s="96">
        <f t="shared" si="38"/>
        <v>4</v>
      </c>
      <c r="AA381" s="96">
        <f t="shared" si="39"/>
        <v>2012</v>
      </c>
      <c r="AB381" s="95" t="str">
        <f>IF(INPUT_Du_lieu_nhan_vien!AM382="","",INPUT_Du_lieu_nhan_vien!AM382)</f>
        <v/>
      </c>
      <c r="AC381" s="96" t="str">
        <f t="shared" si="40"/>
        <v/>
      </c>
      <c r="AD381" s="96" t="str">
        <f t="shared" si="41"/>
        <v/>
      </c>
      <c r="AE381" s="96" t="str">
        <f>IF(INPUT_Du_lieu_nhan_vien!AJ382="","",INPUT_Du_lieu_nhan_vien!AJ382)</f>
        <v>Chính thức</v>
      </c>
    </row>
    <row r="382" spans="1:31" ht="18.75" customHeight="1" x14ac:dyDescent="0.2">
      <c r="A382" s="91">
        <v>381</v>
      </c>
      <c r="B382" s="92">
        <f>INPUT_Du_lieu_nhan_vien!A383</f>
        <v>20357</v>
      </c>
      <c r="C382" s="93" t="str">
        <f>IF(INPUT_Du_lieu_nhan_vien!B383="","",INPUT_Du_lieu_nhan_vien!B383)</f>
        <v>Nguyễn Hồng</v>
      </c>
      <c r="D382" s="93" t="str">
        <f>IF(INPUT_Du_lieu_nhan_vien!C383="","",INPUT_Du_lieu_nhan_vien!C383)</f>
        <v>Chi</v>
      </c>
      <c r="E382" s="94" t="str">
        <f>IF(INPUT_Du_lieu_nhan_vien!D383="","",INPUT_Du_lieu_nhan_vien!D383)</f>
        <v>Nữ</v>
      </c>
      <c r="F382" s="95">
        <f>IF(INPUT_Du_lieu_nhan_vien!E383="","",INPUT_Du_lieu_nhan_vien!E383)</f>
        <v>31887</v>
      </c>
      <c r="G382" s="96">
        <f t="shared" si="35"/>
        <v>4</v>
      </c>
      <c r="H382" s="96">
        <f t="shared" si="36"/>
        <v>1987</v>
      </c>
      <c r="I382" s="96" t="str">
        <f>IF(INPUT_Du_lieu_nhan_vien!G383="","",INPUT_Du_lieu_nhan_vien!G383)</f>
        <v xml:space="preserve">Ninh Thuận </v>
      </c>
      <c r="J382" s="97" t="str">
        <f>IF(INPUT_Du_lieu_nhan_vien!H383="","",INPUT_Du_lieu_nhan_vien!H383)</f>
        <v>264266254</v>
      </c>
      <c r="K382" s="95">
        <f>IF(INPUT_Du_lieu_nhan_vien!I383="","",INPUT_Du_lieu_nhan_vien!I383)</f>
        <v>40050</v>
      </c>
      <c r="L382" s="96">
        <f t="shared" si="37"/>
        <v>8</v>
      </c>
      <c r="M382" s="96" t="str">
        <f>IF(INPUT_Du_lieu_nhan_vien!J383="","",INPUT_Du_lieu_nhan_vien!J383)</f>
        <v>Ninh Thuận</v>
      </c>
      <c r="N382" s="94" t="str">
        <f>IF(INPUT_Du_lieu_nhan_vien!O383="","",INPUT_Du_lieu_nhan_vien!O383)</f>
        <v>chinh@topica.edu.vn</v>
      </c>
      <c r="O382" s="96" t="str">
        <f>IF(INPUT_Du_lieu_nhan_vien!S383="","",INPUT_Du_lieu_nhan_vien!S383)</f>
        <v xml:space="preserve">Lâm Sơn, Ninh Sơn, Ninh Thuận </v>
      </c>
      <c r="P382" s="94" t="str">
        <f>IF(INPUT_Du_lieu_nhan_vien!P383="","",INPUT_Du_lieu_nhan_vien!P383)</f>
        <v>683852706</v>
      </c>
      <c r="Q382" s="97" t="str">
        <f>IF(INPUT_Du_lieu_nhan_vien!Q383="","",INPUT_Du_lieu_nhan_vien!Q383)</f>
        <v>0937 353 438</v>
      </c>
      <c r="R382" s="96" t="str">
        <f>IF(INPUT_Du_lieu_nhan_vien!U383="","",INPUT_Du_lieu_nhan_vien!U383)</f>
        <v/>
      </c>
      <c r="S382" s="96" t="str">
        <f>IF(INPUT_Du_lieu_nhan_vien!W383="","",INPUT_Du_lieu_nhan_vien!W383)</f>
        <v/>
      </c>
      <c r="T382" s="97" t="str">
        <f>IF(INPUT_Du_lieu_nhan_vien!L383="","",INPUT_Du_lieu_nhan_vien!L383)</f>
        <v>ĐH Quốc tế Hồng Bàng</v>
      </c>
      <c r="U382" s="94" t="str">
        <f>IF(INPUT_Du_lieu_nhan_vien!K383="","",INPUT_Du_lieu_nhan_vien!K383)</f>
        <v>Đại học</v>
      </c>
      <c r="V382" s="97" t="str">
        <f>IF(INPUT_Du_lieu_nhan_vien!M383="","",INPUT_Du_lieu_nhan_vien!M383)</f>
        <v>Quản trị khách sạn</v>
      </c>
      <c r="Y382" s="95">
        <f>IF(INPUT_Du_lieu_nhan_vien!AH383="","",INPUT_Du_lieu_nhan_vien!AH383)</f>
        <v>41013</v>
      </c>
      <c r="Z382" s="96">
        <f t="shared" si="38"/>
        <v>4</v>
      </c>
      <c r="AA382" s="96">
        <f t="shared" si="39"/>
        <v>2012</v>
      </c>
      <c r="AB382" s="95" t="str">
        <f>IF(INPUT_Du_lieu_nhan_vien!AM383="","",INPUT_Du_lieu_nhan_vien!AM383)</f>
        <v/>
      </c>
      <c r="AC382" s="96" t="str">
        <f t="shared" si="40"/>
        <v/>
      </c>
      <c r="AD382" s="96" t="str">
        <f t="shared" si="41"/>
        <v/>
      </c>
      <c r="AE382" s="96" t="str">
        <f>IF(INPUT_Du_lieu_nhan_vien!AJ383="","",INPUT_Du_lieu_nhan_vien!AJ383)</f>
        <v>Chính thức</v>
      </c>
    </row>
    <row r="383" spans="1:31" ht="18.75" customHeight="1" x14ac:dyDescent="0.2">
      <c r="A383" s="91">
        <v>382</v>
      </c>
      <c r="B383" s="92">
        <f>INPUT_Du_lieu_nhan_vien!A384</f>
        <v>20358</v>
      </c>
      <c r="C383" s="93" t="str">
        <f>IF(INPUT_Du_lieu_nhan_vien!B384="","",INPUT_Du_lieu_nhan_vien!B384)</f>
        <v>Nguyễn Trường</v>
      </c>
      <c r="D383" s="93" t="str">
        <f>IF(INPUT_Du_lieu_nhan_vien!C384="","",INPUT_Du_lieu_nhan_vien!C384)</f>
        <v>An</v>
      </c>
      <c r="E383" s="94" t="str">
        <f>IF(INPUT_Du_lieu_nhan_vien!D384="","",INPUT_Du_lieu_nhan_vien!D384)</f>
        <v>Nữ</v>
      </c>
      <c r="F383" s="95">
        <f>IF(INPUT_Du_lieu_nhan_vien!E384="","",INPUT_Du_lieu_nhan_vien!E384)</f>
        <v>31797</v>
      </c>
      <c r="G383" s="96">
        <f t="shared" si="35"/>
        <v>1</v>
      </c>
      <c r="H383" s="96">
        <f t="shared" si="36"/>
        <v>1987</v>
      </c>
      <c r="I383" s="96" t="str">
        <f>IF(INPUT_Du_lieu_nhan_vien!G384="","",INPUT_Du_lieu_nhan_vien!G384)</f>
        <v xml:space="preserve">Đồng Nai </v>
      </c>
      <c r="J383" s="97" t="str">
        <f>IF(INPUT_Du_lieu_nhan_vien!H384="","",INPUT_Du_lieu_nhan_vien!H384)</f>
        <v>271779254</v>
      </c>
      <c r="K383" s="95">
        <f>IF(INPUT_Du_lieu_nhan_vien!I384="","",INPUT_Du_lieu_nhan_vien!I384)</f>
        <v>37490</v>
      </c>
      <c r="L383" s="96">
        <f t="shared" si="37"/>
        <v>8</v>
      </c>
      <c r="M383" s="96" t="str">
        <f>IF(INPUT_Du_lieu_nhan_vien!J384="","",INPUT_Du_lieu_nhan_vien!J384)</f>
        <v>Đồng Nai</v>
      </c>
      <c r="N383" s="94" t="str">
        <f>IF(INPUT_Du_lieu_nhan_vien!O384="","",INPUT_Du_lieu_nhan_vien!O384)</f>
        <v>annt@topica.edu.vn</v>
      </c>
      <c r="O383" s="96" t="str">
        <f>IF(INPUT_Du_lieu_nhan_vien!S384="","",INPUT_Du_lieu_nhan_vien!S384)</f>
        <v xml:space="preserve">Ấp 1, xã Long An, huyện Long Thành, tỉnh Đồng Nai </v>
      </c>
      <c r="P383" s="94" t="str">
        <f>IF(INPUT_Du_lieu_nhan_vien!P384="","",INPUT_Du_lieu_nhan_vien!P384)</f>
        <v/>
      </c>
      <c r="Q383" s="97" t="str">
        <f>IF(INPUT_Du_lieu_nhan_vien!Q384="","",INPUT_Du_lieu_nhan_vien!Q384)</f>
        <v>0933 140 230</v>
      </c>
      <c r="R383" s="96" t="str">
        <f>IF(INPUT_Du_lieu_nhan_vien!U384="","",INPUT_Du_lieu_nhan_vien!U384)</f>
        <v/>
      </c>
      <c r="S383" s="96" t="str">
        <f>IF(INPUT_Du_lieu_nhan_vien!W384="","",INPUT_Du_lieu_nhan_vien!W384)</f>
        <v/>
      </c>
      <c r="T383" s="97" t="str">
        <f>IF(INPUT_Du_lieu_nhan_vien!L384="","",INPUT_Du_lieu_nhan_vien!L384)</f>
        <v>ĐH Khoa Học Tự Nhiên TP.HCM</v>
      </c>
      <c r="U383" s="94" t="str">
        <f>IF(INPUT_Du_lieu_nhan_vien!K384="","",INPUT_Du_lieu_nhan_vien!K384)</f>
        <v>Đại học</v>
      </c>
      <c r="V383" s="97" t="str">
        <f>IF(INPUT_Du_lieu_nhan_vien!M384="","",INPUT_Du_lieu_nhan_vien!M384)</f>
        <v>Hóa</v>
      </c>
      <c r="Y383" s="95">
        <f>IF(INPUT_Du_lieu_nhan_vien!AH384="","",INPUT_Du_lieu_nhan_vien!AH384)</f>
        <v>41013</v>
      </c>
      <c r="Z383" s="96">
        <f t="shared" si="38"/>
        <v>4</v>
      </c>
      <c r="AA383" s="96">
        <f t="shared" si="39"/>
        <v>2012</v>
      </c>
      <c r="AB383" s="95" t="str">
        <f>IF(INPUT_Du_lieu_nhan_vien!AM384="","",INPUT_Du_lieu_nhan_vien!AM384)</f>
        <v/>
      </c>
      <c r="AC383" s="96" t="str">
        <f t="shared" si="40"/>
        <v/>
      </c>
      <c r="AD383" s="96" t="str">
        <f t="shared" si="41"/>
        <v/>
      </c>
      <c r="AE383" s="96" t="str">
        <f>IF(INPUT_Du_lieu_nhan_vien!AJ384="","",INPUT_Du_lieu_nhan_vien!AJ384)</f>
        <v>Nghỉ khác</v>
      </c>
    </row>
    <row r="384" spans="1:31" ht="18.75" customHeight="1" x14ac:dyDescent="0.2">
      <c r="A384" s="91">
        <v>383</v>
      </c>
      <c r="B384" s="92">
        <f>INPUT_Du_lieu_nhan_vien!A385</f>
        <v>20359</v>
      </c>
      <c r="C384" s="93" t="str">
        <f>IF(INPUT_Du_lieu_nhan_vien!B385="","",INPUT_Du_lieu_nhan_vien!B385)</f>
        <v>Bùi Thu</v>
      </c>
      <c r="D384" s="93" t="str">
        <f>IF(INPUT_Du_lieu_nhan_vien!C385="","",INPUT_Du_lieu_nhan_vien!C385)</f>
        <v>Hương</v>
      </c>
      <c r="E384" s="94" t="str">
        <f>IF(INPUT_Du_lieu_nhan_vien!D385="","",INPUT_Du_lieu_nhan_vien!D385)</f>
        <v>Nữ</v>
      </c>
      <c r="F384" s="95">
        <f>IF(INPUT_Du_lieu_nhan_vien!E385="","",INPUT_Du_lieu_nhan_vien!E385)</f>
        <v>30732</v>
      </c>
      <c r="G384" s="96">
        <f t="shared" si="35"/>
        <v>2</v>
      </c>
      <c r="H384" s="96">
        <f t="shared" si="36"/>
        <v>1984</v>
      </c>
      <c r="I384" s="96" t="str">
        <f>IF(INPUT_Du_lieu_nhan_vien!G385="","",INPUT_Du_lieu_nhan_vien!G385)</f>
        <v>Ninh Bình</v>
      </c>
      <c r="J384" s="97" t="str">
        <f>IF(INPUT_Du_lieu_nhan_vien!H385="","",INPUT_Du_lieu_nhan_vien!H385)</f>
        <v>013479089</v>
      </c>
      <c r="K384" s="95">
        <f>IF(INPUT_Du_lieu_nhan_vien!I385="","",INPUT_Du_lieu_nhan_vien!I385)</f>
        <v>40820</v>
      </c>
      <c r="L384" s="96">
        <f t="shared" si="37"/>
        <v>10</v>
      </c>
      <c r="M384" s="96" t="str">
        <f>IF(INPUT_Du_lieu_nhan_vien!J385="","",INPUT_Du_lieu_nhan_vien!J385)</f>
        <v>Hà Nội</v>
      </c>
      <c r="N384" s="94" t="str">
        <f>IF(INPUT_Du_lieu_nhan_vien!O385="","",INPUT_Du_lieu_nhan_vien!O385)</f>
        <v>huongbt@topica.edu.vn</v>
      </c>
      <c r="O384" s="96" t="str">
        <f>IF(INPUT_Du_lieu_nhan_vien!S385="","",INPUT_Du_lieu_nhan_vien!S385)</f>
        <v>Số 38, ngách 521/36, Cổ Nhuế, Từ Liêm, Hà Nội</v>
      </c>
      <c r="P384" s="94" t="str">
        <f>IF(INPUT_Du_lieu_nhan_vien!P385="","",INPUT_Du_lieu_nhan_vien!P385)</f>
        <v/>
      </c>
      <c r="Q384" s="97" t="str">
        <f>IF(INPUT_Du_lieu_nhan_vien!Q385="","",INPUT_Du_lieu_nhan_vien!Q385)</f>
        <v>0966474888</v>
      </c>
      <c r="R384" s="96" t="str">
        <f>IF(INPUT_Du_lieu_nhan_vien!U385="","",INPUT_Du_lieu_nhan_vien!U385)</f>
        <v>Chồng Nguyễn Thành Luân</v>
      </c>
      <c r="S384" s="96" t="str">
        <f>IF(INPUT_Du_lieu_nhan_vien!W385="","",INPUT_Du_lieu_nhan_vien!W385)</f>
        <v>0966139666</v>
      </c>
      <c r="T384" s="97" t="str">
        <f>IF(INPUT_Du_lieu_nhan_vien!L385="","",INPUT_Du_lieu_nhan_vien!L385)</f>
        <v>ĐH Sư Phạm Thái Nguyên</v>
      </c>
      <c r="U384" s="94" t="str">
        <f>IF(INPUT_Du_lieu_nhan_vien!K385="","",INPUT_Du_lieu_nhan_vien!K385)</f>
        <v>ĐH</v>
      </c>
      <c r="V384" s="97" t="str">
        <f>IF(INPUT_Du_lieu_nhan_vien!M385="","",INPUT_Du_lieu_nhan_vien!M385)</f>
        <v>Sinh học</v>
      </c>
      <c r="Y384" s="95">
        <f>IF(INPUT_Du_lieu_nhan_vien!AH385="","",INPUT_Du_lieu_nhan_vien!AH385)</f>
        <v>40980</v>
      </c>
      <c r="Z384" s="96">
        <f t="shared" si="38"/>
        <v>3</v>
      </c>
      <c r="AA384" s="96">
        <f t="shared" si="39"/>
        <v>2012</v>
      </c>
      <c r="AB384" s="95">
        <f>IF(INPUT_Du_lieu_nhan_vien!AM385="","",INPUT_Du_lieu_nhan_vien!AM385)</f>
        <v>41157</v>
      </c>
      <c r="AC384" s="96">
        <f t="shared" si="40"/>
        <v>9</v>
      </c>
      <c r="AD384" s="96">
        <f t="shared" si="41"/>
        <v>2012</v>
      </c>
      <c r="AE384" s="96" t="str">
        <f>IF(INPUT_Du_lieu_nhan_vien!AJ385="","",INPUT_Du_lieu_nhan_vien!AJ385)</f>
        <v>Nghỉ việc</v>
      </c>
    </row>
    <row r="385" spans="1:31" ht="18.75" customHeight="1" x14ac:dyDescent="0.2">
      <c r="A385" s="91">
        <v>384</v>
      </c>
      <c r="B385" s="92">
        <f>INPUT_Du_lieu_nhan_vien!A386</f>
        <v>20360</v>
      </c>
      <c r="C385" s="93" t="str">
        <f>IF(INPUT_Du_lieu_nhan_vien!B386="","",INPUT_Du_lieu_nhan_vien!B386)</f>
        <v>Nguyễn Thị Hương</v>
      </c>
      <c r="D385" s="93" t="str">
        <f>IF(INPUT_Du_lieu_nhan_vien!C386="","",INPUT_Du_lieu_nhan_vien!C386)</f>
        <v>Giang</v>
      </c>
      <c r="E385" s="94" t="str">
        <f>IF(INPUT_Du_lieu_nhan_vien!D386="","",INPUT_Du_lieu_nhan_vien!D386)</f>
        <v>Nữ</v>
      </c>
      <c r="F385" s="95">
        <f>IF(INPUT_Du_lieu_nhan_vien!E386="","",INPUT_Du_lieu_nhan_vien!E386)</f>
        <v>30261</v>
      </c>
      <c r="G385" s="96">
        <f t="shared" si="35"/>
        <v>11</v>
      </c>
      <c r="H385" s="96">
        <f t="shared" si="36"/>
        <v>1982</v>
      </c>
      <c r="I385" s="96" t="str">
        <f>IF(INPUT_Du_lieu_nhan_vien!G386="","",INPUT_Du_lieu_nhan_vien!G386)</f>
        <v xml:space="preserve">Nam Định </v>
      </c>
      <c r="J385" s="97" t="str">
        <f>IF(INPUT_Du_lieu_nhan_vien!H386="","",INPUT_Du_lieu_nhan_vien!H386)</f>
        <v>162366376</v>
      </c>
      <c r="K385" s="95">
        <f>IF(INPUT_Du_lieu_nhan_vien!I386="","",INPUT_Du_lieu_nhan_vien!I386)</f>
        <v>36078</v>
      </c>
      <c r="L385" s="96">
        <f t="shared" si="37"/>
        <v>10</v>
      </c>
      <c r="M385" s="96" t="str">
        <f>IF(INPUT_Du_lieu_nhan_vien!J386="","",INPUT_Du_lieu_nhan_vien!J386)</f>
        <v>Nam Định</v>
      </c>
      <c r="N385" s="94" t="str">
        <f>IF(INPUT_Du_lieu_nhan_vien!O386="","",INPUT_Du_lieu_nhan_vien!O386)</f>
        <v>giangnth@topica.edu.vn</v>
      </c>
      <c r="O385" s="96" t="str">
        <f>IF(INPUT_Du_lieu_nhan_vien!S386="","",INPUT_Du_lieu_nhan_vien!S386)</f>
        <v xml:space="preserve">Nghĩa Lợi - Nghĩa Hưng - Nam Định </v>
      </c>
      <c r="P385" s="94" t="str">
        <f>IF(INPUT_Du_lieu_nhan_vien!P386="","",INPUT_Du_lieu_nhan_vien!P386)</f>
        <v/>
      </c>
      <c r="Q385" s="97" t="str">
        <f>IF(INPUT_Du_lieu_nhan_vien!Q386="","",INPUT_Du_lieu_nhan_vien!Q386)</f>
        <v>0982 224 222
0922 993 686</v>
      </c>
      <c r="R385" s="96" t="str">
        <f>IF(INPUT_Du_lieu_nhan_vien!U386="","",INPUT_Du_lieu_nhan_vien!U386)</f>
        <v/>
      </c>
      <c r="S385" s="96" t="str">
        <f>IF(INPUT_Du_lieu_nhan_vien!W386="","",INPUT_Du_lieu_nhan_vien!W386)</f>
        <v/>
      </c>
      <c r="T385" s="97" t="str">
        <f>IF(INPUT_Du_lieu_nhan_vien!L386="","",INPUT_Du_lieu_nhan_vien!L386)</f>
        <v>ĐH Khoa học Xã hội và Nhân văn – ĐH Quốc gia Hà Nội</v>
      </c>
      <c r="U385" s="94" t="str">
        <f>IF(INPUT_Du_lieu_nhan_vien!K386="","",INPUT_Du_lieu_nhan_vien!K386)</f>
        <v>Đại học</v>
      </c>
      <c r="V385" s="97" t="str">
        <f>IF(INPUT_Du_lieu_nhan_vien!M386="","",INPUT_Du_lieu_nhan_vien!M386)</f>
        <v>Lưu trữ học và quản trị văn phòng</v>
      </c>
      <c r="Y385" s="95">
        <f>IF(INPUT_Du_lieu_nhan_vien!AH386="","",INPUT_Du_lieu_nhan_vien!AH386)</f>
        <v>41020</v>
      </c>
      <c r="Z385" s="96">
        <f t="shared" si="38"/>
        <v>4</v>
      </c>
      <c r="AA385" s="96">
        <f t="shared" si="39"/>
        <v>2012</v>
      </c>
      <c r="AB385" s="95">
        <f>IF(INPUT_Du_lieu_nhan_vien!AM386="","",INPUT_Du_lieu_nhan_vien!AM386)</f>
        <v>41309</v>
      </c>
      <c r="AC385" s="96">
        <f t="shared" si="40"/>
        <v>2</v>
      </c>
      <c r="AD385" s="96">
        <f t="shared" si="41"/>
        <v>2013</v>
      </c>
      <c r="AE385" s="96" t="str">
        <f>IF(INPUT_Du_lieu_nhan_vien!AJ386="","",INPUT_Du_lieu_nhan_vien!AJ386)</f>
        <v>Nghỉ việc</v>
      </c>
    </row>
    <row r="386" spans="1:31" ht="18.75" customHeight="1" x14ac:dyDescent="0.2">
      <c r="A386" s="91">
        <v>385</v>
      </c>
      <c r="B386" s="92">
        <f>INPUT_Du_lieu_nhan_vien!A387</f>
        <v>20361</v>
      </c>
      <c r="C386" s="93" t="str">
        <f>IF(INPUT_Du_lieu_nhan_vien!B387="","",INPUT_Du_lieu_nhan_vien!B387)</f>
        <v>Châu Thanh</v>
      </c>
      <c r="D386" s="93" t="str">
        <f>IF(INPUT_Du_lieu_nhan_vien!C387="","",INPUT_Du_lieu_nhan_vien!C387)</f>
        <v>Trung</v>
      </c>
      <c r="E386" s="94" t="str">
        <f>IF(INPUT_Du_lieu_nhan_vien!D387="","",INPUT_Du_lieu_nhan_vien!D387)</f>
        <v>Nam</v>
      </c>
      <c r="F386" s="95">
        <f>IF(INPUT_Du_lieu_nhan_vien!E387="","",INPUT_Du_lieu_nhan_vien!E387)</f>
        <v>31378</v>
      </c>
      <c r="G386" s="96">
        <f t="shared" si="35"/>
        <v>11</v>
      </c>
      <c r="H386" s="96">
        <f t="shared" si="36"/>
        <v>1985</v>
      </c>
      <c r="I386" s="96" t="str">
        <f>IF(INPUT_Du_lieu_nhan_vien!G387="","",INPUT_Du_lieu_nhan_vien!G387)</f>
        <v xml:space="preserve">Bình Thuận </v>
      </c>
      <c r="J386" s="97" t="str">
        <f>IF(INPUT_Du_lieu_nhan_vien!H387="","",INPUT_Du_lieu_nhan_vien!H387)</f>
        <v>261022852</v>
      </c>
      <c r="K386" s="95">
        <f>IF(INPUT_Du_lieu_nhan_vien!I387="","",INPUT_Du_lieu_nhan_vien!I387)</f>
        <v>40273</v>
      </c>
      <c r="L386" s="96">
        <f t="shared" si="37"/>
        <v>4</v>
      </c>
      <c r="M386" s="96" t="str">
        <f>IF(INPUT_Du_lieu_nhan_vien!J387="","",INPUT_Du_lieu_nhan_vien!J387)</f>
        <v>Bình Thuận</v>
      </c>
      <c r="N386" s="94" t="str">
        <f>IF(INPUT_Du_lieu_nhan_vien!O387="","",INPUT_Du_lieu_nhan_vien!O387)</f>
        <v>trungct@topica.edu.vn</v>
      </c>
      <c r="O386" s="96" t="str">
        <f>IF(INPUT_Du_lieu_nhan_vien!S387="","",INPUT_Du_lieu_nhan_vien!S387)</f>
        <v xml:space="preserve">Phan Thiết - Bình Thuận </v>
      </c>
      <c r="P386" s="94" t="str">
        <f>IF(INPUT_Du_lieu_nhan_vien!P387="","",INPUT_Du_lieu_nhan_vien!P387)</f>
        <v/>
      </c>
      <c r="Q386" s="97" t="str">
        <f>IF(INPUT_Du_lieu_nhan_vien!Q387="","",INPUT_Du_lieu_nhan_vien!Q387)</f>
        <v>0915 389 905</v>
      </c>
      <c r="R386" s="96" t="str">
        <f>IF(INPUT_Du_lieu_nhan_vien!U387="","",INPUT_Du_lieu_nhan_vien!U387)</f>
        <v/>
      </c>
      <c r="S386" s="96" t="str">
        <f>IF(INPUT_Du_lieu_nhan_vien!W387="","",INPUT_Du_lieu_nhan_vien!W387)</f>
        <v/>
      </c>
      <c r="T386" s="97" t="str">
        <f>IF(INPUT_Du_lieu_nhan_vien!L387="","",INPUT_Du_lieu_nhan_vien!L387)</f>
        <v xml:space="preserve">CĐ Kỹ thuật - Công nghệ Vạn Xuân </v>
      </c>
      <c r="U386" s="94" t="str">
        <f>IF(INPUT_Du_lieu_nhan_vien!K387="","",INPUT_Du_lieu_nhan_vien!K387)</f>
        <v>Cao đẳng</v>
      </c>
      <c r="V386" s="97" t="str">
        <f>IF(INPUT_Du_lieu_nhan_vien!M387="","",INPUT_Du_lieu_nhan_vien!M387)</f>
        <v>Công nghệ thông tin</v>
      </c>
      <c r="Y386" s="95">
        <f>IF(INPUT_Du_lieu_nhan_vien!AH387="","",INPUT_Du_lieu_nhan_vien!AH387)</f>
        <v>41019</v>
      </c>
      <c r="Z386" s="96">
        <f t="shared" si="38"/>
        <v>4</v>
      </c>
      <c r="AA386" s="96">
        <f t="shared" si="39"/>
        <v>2012</v>
      </c>
      <c r="AB386" s="95" t="str">
        <f>IF(INPUT_Du_lieu_nhan_vien!AM387="","",INPUT_Du_lieu_nhan_vien!AM387)</f>
        <v/>
      </c>
      <c r="AC386" s="96" t="str">
        <f t="shared" si="40"/>
        <v/>
      </c>
      <c r="AD386" s="96" t="str">
        <f t="shared" si="41"/>
        <v/>
      </c>
      <c r="AE386" s="96" t="str">
        <f>IF(INPUT_Du_lieu_nhan_vien!AJ387="","",INPUT_Du_lieu_nhan_vien!AJ387)</f>
        <v>Chính thức</v>
      </c>
    </row>
    <row r="387" spans="1:31" ht="18.75" customHeight="1" x14ac:dyDescent="0.2">
      <c r="A387" s="91">
        <v>386</v>
      </c>
      <c r="B387" s="92">
        <f>INPUT_Du_lieu_nhan_vien!A388</f>
        <v>20539</v>
      </c>
      <c r="C387" s="93" t="str">
        <f>IF(INPUT_Du_lieu_nhan_vien!B388="","",INPUT_Du_lieu_nhan_vien!B388)</f>
        <v>Lê Hồng</v>
      </c>
      <c r="D387" s="93" t="str">
        <f>IF(INPUT_Du_lieu_nhan_vien!C388="","",INPUT_Du_lieu_nhan_vien!C388)</f>
        <v>Minh</v>
      </c>
      <c r="E387" s="94" t="str">
        <f>IF(INPUT_Du_lieu_nhan_vien!D388="","",INPUT_Du_lieu_nhan_vien!D388)</f>
        <v>Nữ</v>
      </c>
      <c r="F387" s="95">
        <f>IF(INPUT_Du_lieu_nhan_vien!E388="","",INPUT_Du_lieu_nhan_vien!E388)</f>
        <v>32340</v>
      </c>
      <c r="G387" s="96">
        <f t="shared" ref="G387:G450" si="42">IF(F387="","",MONTH(F387))</f>
        <v>7</v>
      </c>
      <c r="H387" s="96">
        <f t="shared" ref="H387:H450" si="43">IF(F387="","",YEAR(F387))</f>
        <v>1988</v>
      </c>
      <c r="I387" s="96" t="str">
        <f>IF(INPUT_Du_lieu_nhan_vien!G388="","",INPUT_Du_lieu_nhan_vien!G388)</f>
        <v xml:space="preserve">Hà Nội </v>
      </c>
      <c r="J387" s="97" t="str">
        <f>IF(INPUT_Du_lieu_nhan_vien!H388="","",INPUT_Du_lieu_nhan_vien!H388)</f>
        <v>012517574</v>
      </c>
      <c r="K387" s="95">
        <f>IF(INPUT_Du_lieu_nhan_vien!I388="","",INPUT_Du_lieu_nhan_vien!I388)</f>
        <v>40192</v>
      </c>
      <c r="L387" s="96">
        <f t="shared" ref="L387:L450" si="44">IF(K387="","",MONTH(K387))</f>
        <v>1</v>
      </c>
      <c r="M387" s="96" t="str">
        <f>IF(INPUT_Du_lieu_nhan_vien!J388="","",INPUT_Du_lieu_nhan_vien!J388)</f>
        <v>Hà Nội</v>
      </c>
      <c r="N387" s="94" t="str">
        <f>IF(INPUT_Du_lieu_nhan_vien!O388="","",INPUT_Du_lieu_nhan_vien!O388)</f>
        <v>minhlh@topica.edu.vn</v>
      </c>
      <c r="O387" s="96" t="str">
        <f>IF(INPUT_Du_lieu_nhan_vien!S388="","",INPUT_Du_lieu_nhan_vien!S388)</f>
        <v xml:space="preserve">Số 32 ngõ 252 Minh Khai, Hà Nội </v>
      </c>
      <c r="P387" s="94" t="str">
        <f>IF(INPUT_Du_lieu_nhan_vien!P388="","",INPUT_Du_lieu_nhan_vien!P388)</f>
        <v>04 38622280</v>
      </c>
      <c r="Q387" s="97" t="str">
        <f>IF(INPUT_Du_lieu_nhan_vien!Q388="","",INPUT_Du_lieu_nhan_vien!Q388)</f>
        <v>0982 160 788</v>
      </c>
      <c r="R387" s="96" t="str">
        <f>IF(INPUT_Du_lieu_nhan_vien!U388="","",INPUT_Du_lieu_nhan_vien!U388)</f>
        <v/>
      </c>
      <c r="S387" s="96" t="str">
        <f>IF(INPUT_Du_lieu_nhan_vien!W388="","",INPUT_Du_lieu_nhan_vien!W388)</f>
        <v/>
      </c>
      <c r="T387" s="97" t="str">
        <f>IF(INPUT_Du_lieu_nhan_vien!L388="","",INPUT_Du_lieu_nhan_vien!L388)</f>
        <v>ĐH Ngoại Thương</v>
      </c>
      <c r="U387" s="94" t="str">
        <f>IF(INPUT_Du_lieu_nhan_vien!K388="","",INPUT_Du_lieu_nhan_vien!K388)</f>
        <v>Đại học</v>
      </c>
      <c r="V387" s="97" t="str">
        <f>IF(INPUT_Du_lieu_nhan_vien!M388="","",INPUT_Du_lieu_nhan_vien!M388)</f>
        <v>Tài chính - Ngân hàng</v>
      </c>
      <c r="Y387" s="95">
        <f>IF(INPUT_Du_lieu_nhan_vien!AH388="","",INPUT_Du_lieu_nhan_vien!AH388)</f>
        <v>40988</v>
      </c>
      <c r="Z387" s="96">
        <f t="shared" ref="Z387:Z450" si="45">IF(Y387="","",MONTH(Y387))</f>
        <v>3</v>
      </c>
      <c r="AA387" s="96">
        <f t="shared" ref="AA387:AA450" si="46">IF(Y387="","",YEAR(Y387))</f>
        <v>2012</v>
      </c>
      <c r="AB387" s="95">
        <f>IF(INPUT_Du_lieu_nhan_vien!AM388="","",INPUT_Du_lieu_nhan_vien!AM388)</f>
        <v>41358</v>
      </c>
      <c r="AC387" s="96">
        <f t="shared" ref="AC387:AC450" si="47">IF(AB387="","",MONTH(AB387))</f>
        <v>3</v>
      </c>
      <c r="AD387" s="96">
        <f t="shared" ref="AD387:AD450" si="48">IF(AB387="","",YEAR(AB387))</f>
        <v>2013</v>
      </c>
      <c r="AE387" s="96" t="str">
        <f>IF(INPUT_Du_lieu_nhan_vien!AJ388="","",INPUT_Du_lieu_nhan_vien!AJ388)</f>
        <v>Nghỉ việc</v>
      </c>
    </row>
    <row r="388" spans="1:31" ht="18.75" customHeight="1" x14ac:dyDescent="0.2">
      <c r="A388" s="91">
        <v>387</v>
      </c>
      <c r="B388" s="92">
        <f>INPUT_Du_lieu_nhan_vien!A389</f>
        <v>20363</v>
      </c>
      <c r="C388" s="93" t="str">
        <f>IF(INPUT_Du_lieu_nhan_vien!B389="","",INPUT_Du_lieu_nhan_vien!B389)</f>
        <v>Bùi Thị</v>
      </c>
      <c r="D388" s="93" t="str">
        <f>IF(INPUT_Du_lieu_nhan_vien!C389="","",INPUT_Du_lieu_nhan_vien!C389)</f>
        <v>Hoài</v>
      </c>
      <c r="E388" s="94" t="str">
        <f>IF(INPUT_Du_lieu_nhan_vien!D389="","",INPUT_Du_lieu_nhan_vien!D389)</f>
        <v>Nữ</v>
      </c>
      <c r="F388" s="95">
        <f>IF(INPUT_Du_lieu_nhan_vien!E389="","",INPUT_Du_lieu_nhan_vien!E389)</f>
        <v>32483</v>
      </c>
      <c r="G388" s="96">
        <f t="shared" si="42"/>
        <v>12</v>
      </c>
      <c r="H388" s="96">
        <f t="shared" si="43"/>
        <v>1988</v>
      </c>
      <c r="I388" s="96" t="str">
        <f>IF(INPUT_Du_lieu_nhan_vien!G389="","",INPUT_Du_lieu_nhan_vien!G389)</f>
        <v xml:space="preserve">Hà Nội </v>
      </c>
      <c r="J388" s="97" t="str">
        <f>IF(INPUT_Du_lieu_nhan_vien!H389="","",INPUT_Du_lieu_nhan_vien!H389)</f>
        <v>012784230</v>
      </c>
      <c r="K388" s="95">
        <f>IF(INPUT_Du_lieu_nhan_vien!I389="","",INPUT_Du_lieu_nhan_vien!I389)</f>
        <v>40847</v>
      </c>
      <c r="L388" s="96">
        <f t="shared" si="44"/>
        <v>10</v>
      </c>
      <c r="M388" s="96" t="str">
        <f>IF(INPUT_Du_lieu_nhan_vien!J389="","",INPUT_Du_lieu_nhan_vien!J389)</f>
        <v>Hà Nội</v>
      </c>
      <c r="N388" s="94" t="str">
        <f>IF(INPUT_Du_lieu_nhan_vien!O389="","",INPUT_Du_lieu_nhan_vien!O389)</f>
        <v>hoaibt@topica.edu.vn</v>
      </c>
      <c r="O388" s="96" t="str">
        <f>IF(INPUT_Du_lieu_nhan_vien!S389="","",INPUT_Du_lieu_nhan_vien!S389)</f>
        <v xml:space="preserve">Số 6B, ngách 74/3, Trường Chinh, Đống Đa, Hà Nội </v>
      </c>
      <c r="P388" s="94" t="str">
        <f>IF(INPUT_Du_lieu_nhan_vien!P389="","",INPUT_Du_lieu_nhan_vien!P389)</f>
        <v/>
      </c>
      <c r="Q388" s="97" t="str">
        <f>IF(INPUT_Du_lieu_nhan_vien!Q389="","",INPUT_Du_lieu_nhan_vien!Q389)</f>
        <v>01683 997 128</v>
      </c>
      <c r="R388" s="96" t="str">
        <f>IF(INPUT_Du_lieu_nhan_vien!U389="","",INPUT_Du_lieu_nhan_vien!U389)</f>
        <v/>
      </c>
      <c r="S388" s="96" t="str">
        <f>IF(INPUT_Du_lieu_nhan_vien!W389="","",INPUT_Du_lieu_nhan_vien!W389)</f>
        <v/>
      </c>
      <c r="T388" s="97" t="str">
        <f>IF(INPUT_Du_lieu_nhan_vien!L389="","",INPUT_Du_lieu_nhan_vien!L389)</f>
        <v>ĐH Văn Hóa Hà Nội</v>
      </c>
      <c r="U388" s="94" t="str">
        <f>IF(INPUT_Du_lieu_nhan_vien!K389="","",INPUT_Du_lieu_nhan_vien!K389)</f>
        <v>Đại học</v>
      </c>
      <c r="V388" s="97" t="str">
        <f>IF(INPUT_Du_lieu_nhan_vien!M389="","",INPUT_Du_lieu_nhan_vien!M389)</f>
        <v>Xuất Bản - Phát hành</v>
      </c>
      <c r="Y388" s="95">
        <f>IF(INPUT_Du_lieu_nhan_vien!AH389="","",INPUT_Du_lieu_nhan_vien!AH389)</f>
        <v>41020</v>
      </c>
      <c r="Z388" s="96">
        <f t="shared" si="45"/>
        <v>4</v>
      </c>
      <c r="AA388" s="96">
        <f t="shared" si="46"/>
        <v>2012</v>
      </c>
      <c r="AB388" s="95" t="str">
        <f>IF(INPUT_Du_lieu_nhan_vien!AM389="","",INPUT_Du_lieu_nhan_vien!AM389)</f>
        <v/>
      </c>
      <c r="AC388" s="96" t="str">
        <f t="shared" si="47"/>
        <v/>
      </c>
      <c r="AD388" s="96" t="str">
        <f t="shared" si="48"/>
        <v/>
      </c>
      <c r="AE388" s="96" t="str">
        <f>IF(INPUT_Du_lieu_nhan_vien!AJ389="","",INPUT_Du_lieu_nhan_vien!AJ389)</f>
        <v>Chính thức</v>
      </c>
    </row>
    <row r="389" spans="1:31" ht="18.75" customHeight="1" x14ac:dyDescent="0.2">
      <c r="A389" s="91">
        <v>388</v>
      </c>
      <c r="B389" s="92">
        <f>INPUT_Du_lieu_nhan_vien!A390</f>
        <v>20364</v>
      </c>
      <c r="C389" s="93" t="str">
        <f>IF(INPUT_Du_lieu_nhan_vien!B390="","",INPUT_Du_lieu_nhan_vien!B390)</f>
        <v>Trần Thị</v>
      </c>
      <c r="D389" s="93" t="str">
        <f>IF(INPUT_Du_lieu_nhan_vien!C390="","",INPUT_Du_lieu_nhan_vien!C390)</f>
        <v>Hằng</v>
      </c>
      <c r="E389" s="94" t="str">
        <f>IF(INPUT_Du_lieu_nhan_vien!D390="","",INPUT_Du_lieu_nhan_vien!D390)</f>
        <v>Nữ</v>
      </c>
      <c r="F389" s="95">
        <f>IF(INPUT_Du_lieu_nhan_vien!E390="","",INPUT_Du_lieu_nhan_vien!E390)</f>
        <v>31161</v>
      </c>
      <c r="G389" s="96">
        <f t="shared" si="42"/>
        <v>4</v>
      </c>
      <c r="H389" s="96">
        <f t="shared" si="43"/>
        <v>1985</v>
      </c>
      <c r="I389" s="96" t="str">
        <f>IF(INPUT_Du_lieu_nhan_vien!G390="","",INPUT_Du_lieu_nhan_vien!G390)</f>
        <v xml:space="preserve">Thanh Hóa </v>
      </c>
      <c r="J389" s="97" t="str">
        <f>IF(INPUT_Du_lieu_nhan_vien!H390="","",INPUT_Du_lieu_nhan_vien!H390)</f>
        <v>172382474</v>
      </c>
      <c r="K389" s="95">
        <f>IF(INPUT_Du_lieu_nhan_vien!I390="","",INPUT_Du_lieu_nhan_vien!I390)</f>
        <v>37595</v>
      </c>
      <c r="L389" s="96">
        <f t="shared" si="44"/>
        <v>12</v>
      </c>
      <c r="M389" s="96" t="str">
        <f>IF(INPUT_Du_lieu_nhan_vien!J390="","",INPUT_Du_lieu_nhan_vien!J390)</f>
        <v>Thanh Hóa</v>
      </c>
      <c r="N389" s="94" t="str">
        <f>IF(INPUT_Du_lieu_nhan_vien!O390="","",INPUT_Du_lieu_nhan_vien!O390)</f>
        <v>hangtt@topica.edu.vn</v>
      </c>
      <c r="O389" s="96" t="str">
        <f>IF(INPUT_Du_lieu_nhan_vien!S390="","",INPUT_Du_lieu_nhan_vien!S390)</f>
        <v xml:space="preserve">Thọ Hải, Thọ Xuân, Thanh Hóa </v>
      </c>
      <c r="P389" s="94" t="str">
        <f>IF(INPUT_Du_lieu_nhan_vien!P390="","",INPUT_Du_lieu_nhan_vien!P390)</f>
        <v/>
      </c>
      <c r="Q389" s="97" t="str">
        <f>IF(INPUT_Du_lieu_nhan_vien!Q390="","",INPUT_Du_lieu_nhan_vien!Q390)</f>
        <v>0975833510
0942722388</v>
      </c>
      <c r="R389" s="96" t="str">
        <f>IF(INPUT_Du_lieu_nhan_vien!U390="","",INPUT_Du_lieu_nhan_vien!U390)</f>
        <v/>
      </c>
      <c r="S389" s="96" t="str">
        <f>IF(INPUT_Du_lieu_nhan_vien!W390="","",INPUT_Du_lieu_nhan_vien!W390)</f>
        <v/>
      </c>
      <c r="T389" s="97" t="str">
        <f>IF(INPUT_Du_lieu_nhan_vien!L390="","",INPUT_Du_lieu_nhan_vien!L390)</f>
        <v>Viện ĐH Mở Hà Nội</v>
      </c>
      <c r="U389" s="94" t="str">
        <f>IF(INPUT_Du_lieu_nhan_vien!K390="","",INPUT_Du_lieu_nhan_vien!K390)</f>
        <v>Đại học</v>
      </c>
      <c r="V389" s="97" t="str">
        <f>IF(INPUT_Du_lieu_nhan_vien!M390="","",INPUT_Du_lieu_nhan_vien!M390)</f>
        <v>Kinh tế</v>
      </c>
      <c r="Y389" s="95">
        <f>IF(INPUT_Du_lieu_nhan_vien!AH390="","",INPUT_Du_lieu_nhan_vien!AH390)</f>
        <v>40988</v>
      </c>
      <c r="Z389" s="96">
        <f t="shared" si="45"/>
        <v>3</v>
      </c>
      <c r="AA389" s="96">
        <f t="shared" si="46"/>
        <v>2012</v>
      </c>
      <c r="AB389" s="95">
        <f>IF(INPUT_Du_lieu_nhan_vien!AM390="","",INPUT_Du_lieu_nhan_vien!AM390)</f>
        <v>41557</v>
      </c>
      <c r="AC389" s="96">
        <f t="shared" si="47"/>
        <v>10</v>
      </c>
      <c r="AD389" s="96">
        <f t="shared" si="48"/>
        <v>2013</v>
      </c>
      <c r="AE389" s="96" t="str">
        <f>IF(INPUT_Du_lieu_nhan_vien!AJ390="","",INPUT_Du_lieu_nhan_vien!AJ390)</f>
        <v>Nghỉ việc</v>
      </c>
    </row>
    <row r="390" spans="1:31" ht="18.75" customHeight="1" x14ac:dyDescent="0.2">
      <c r="A390" s="91">
        <v>389</v>
      </c>
      <c r="B390" s="92">
        <f>INPUT_Du_lieu_nhan_vien!A391</f>
        <v>20365</v>
      </c>
      <c r="C390" s="93" t="str">
        <f>IF(INPUT_Du_lieu_nhan_vien!B391="","",INPUT_Du_lieu_nhan_vien!B391)</f>
        <v>Chu Thị Thu</v>
      </c>
      <c r="D390" s="93" t="str">
        <f>IF(INPUT_Du_lieu_nhan_vien!C391="","",INPUT_Du_lieu_nhan_vien!C391)</f>
        <v>Hà</v>
      </c>
      <c r="E390" s="94" t="str">
        <f>IF(INPUT_Du_lieu_nhan_vien!D391="","",INPUT_Du_lieu_nhan_vien!D391)</f>
        <v>Nữ</v>
      </c>
      <c r="F390" s="95">
        <f>IF(INPUT_Du_lieu_nhan_vien!E391="","",INPUT_Du_lieu_nhan_vien!E391)</f>
        <v>32244</v>
      </c>
      <c r="G390" s="96">
        <f t="shared" si="42"/>
        <v>4</v>
      </c>
      <c r="H390" s="96">
        <f t="shared" si="43"/>
        <v>1988</v>
      </c>
      <c r="I390" s="96" t="str">
        <f>IF(INPUT_Du_lieu_nhan_vien!G391="","",INPUT_Du_lieu_nhan_vien!G391)</f>
        <v xml:space="preserve">Nghệ An </v>
      </c>
      <c r="J390" s="97" t="str">
        <f>IF(INPUT_Du_lieu_nhan_vien!H391="","",INPUT_Du_lieu_nhan_vien!H391)</f>
        <v>186727912</v>
      </c>
      <c r="K390" s="95">
        <f>IF(INPUT_Du_lieu_nhan_vien!I391="","",INPUT_Du_lieu_nhan_vien!I391)</f>
        <v>40031</v>
      </c>
      <c r="L390" s="96">
        <f t="shared" si="44"/>
        <v>8</v>
      </c>
      <c r="M390" s="96" t="str">
        <f>IF(INPUT_Du_lieu_nhan_vien!J391="","",INPUT_Du_lieu_nhan_vien!J391)</f>
        <v>Nghệ An</v>
      </c>
      <c r="N390" s="94" t="str">
        <f>IF(INPUT_Du_lieu_nhan_vien!O391="","",INPUT_Du_lieu_nhan_vien!O391)</f>
        <v>hactt@topica.edu.vn</v>
      </c>
      <c r="O390" s="96" t="str">
        <f>IF(INPUT_Du_lieu_nhan_vien!S391="","",INPUT_Du_lieu_nhan_vien!S391)</f>
        <v xml:space="preserve">Nghĩa Thuận, Thị xã Thái Hòa, Nghệ An </v>
      </c>
      <c r="P390" s="94" t="str">
        <f>IF(INPUT_Du_lieu_nhan_vien!P391="","",INPUT_Du_lieu_nhan_vien!P391)</f>
        <v>0383 880 521</v>
      </c>
      <c r="Q390" s="97" t="str">
        <f>IF(INPUT_Du_lieu_nhan_vien!Q391="","",INPUT_Du_lieu_nhan_vien!Q391)</f>
        <v>0972 014 898</v>
      </c>
      <c r="R390" s="96" t="str">
        <f>IF(INPUT_Du_lieu_nhan_vien!U391="","",INPUT_Du_lieu_nhan_vien!U391)</f>
        <v/>
      </c>
      <c r="S390" s="96" t="str">
        <f>IF(INPUT_Du_lieu_nhan_vien!W391="","",INPUT_Du_lieu_nhan_vien!W391)</f>
        <v/>
      </c>
      <c r="T390" s="97" t="str">
        <f>IF(INPUT_Du_lieu_nhan_vien!L391="","",INPUT_Du_lieu_nhan_vien!L391)</f>
        <v>ĐH Thương Mại</v>
      </c>
      <c r="U390" s="94" t="str">
        <f>IF(INPUT_Du_lieu_nhan_vien!K391="","",INPUT_Du_lieu_nhan_vien!K391)</f>
        <v>Đại học</v>
      </c>
      <c r="V390" s="97" t="str">
        <f>IF(INPUT_Du_lieu_nhan_vien!M391="","",INPUT_Du_lieu_nhan_vien!M391)</f>
        <v>Quản trị kinh doanh thương mại</v>
      </c>
      <c r="Y390" s="95" t="str">
        <f>IF(INPUT_Du_lieu_nhan_vien!AH391="","",INPUT_Du_lieu_nhan_vien!AH391)</f>
        <v/>
      </c>
      <c r="Z390" s="96" t="str">
        <f t="shared" si="45"/>
        <v/>
      </c>
      <c r="AA390" s="96" t="str">
        <f t="shared" si="46"/>
        <v/>
      </c>
      <c r="AB390" s="95" t="str">
        <f>IF(INPUT_Du_lieu_nhan_vien!AM391="","",INPUT_Du_lieu_nhan_vien!AM391)</f>
        <v/>
      </c>
      <c r="AC390" s="96" t="str">
        <f t="shared" si="47"/>
        <v/>
      </c>
      <c r="AD390" s="96" t="str">
        <f t="shared" si="48"/>
        <v/>
      </c>
      <c r="AE390" s="96" t="str">
        <f>IF(INPUT_Du_lieu_nhan_vien!AJ391="","",INPUT_Du_lieu_nhan_vien!AJ391)</f>
        <v>Nghỉ việc</v>
      </c>
    </row>
    <row r="391" spans="1:31" ht="18.75" customHeight="1" x14ac:dyDescent="0.2">
      <c r="A391" s="91">
        <v>390</v>
      </c>
      <c r="B391" s="92">
        <f>INPUT_Du_lieu_nhan_vien!A392</f>
        <v>20366</v>
      </c>
      <c r="C391" s="93" t="str">
        <f>IF(INPUT_Du_lieu_nhan_vien!B392="","",INPUT_Du_lieu_nhan_vien!B392)</f>
        <v>Hoàng Thủy</v>
      </c>
      <c r="D391" s="93" t="str">
        <f>IF(INPUT_Du_lieu_nhan_vien!C392="","",INPUT_Du_lieu_nhan_vien!C392)</f>
        <v>Nguyên</v>
      </c>
      <c r="E391" s="94" t="str">
        <f>IF(INPUT_Du_lieu_nhan_vien!D392="","",INPUT_Du_lieu_nhan_vien!D392)</f>
        <v>Nữ</v>
      </c>
      <c r="F391" s="95">
        <f>IF(INPUT_Du_lieu_nhan_vien!E392="","",INPUT_Du_lieu_nhan_vien!E392)</f>
        <v>31641</v>
      </c>
      <c r="G391" s="96">
        <f t="shared" si="42"/>
        <v>8</v>
      </c>
      <c r="H391" s="96">
        <f t="shared" si="43"/>
        <v>1986</v>
      </c>
      <c r="I391" s="96" t="str">
        <f>IF(INPUT_Du_lieu_nhan_vien!G392="","",INPUT_Du_lieu_nhan_vien!G392)</f>
        <v xml:space="preserve">Hải Dương </v>
      </c>
      <c r="J391" s="97" t="str">
        <f>IF(INPUT_Du_lieu_nhan_vien!H392="","",INPUT_Du_lieu_nhan_vien!H392)</f>
        <v>142170057</v>
      </c>
      <c r="K391" s="95">
        <f>IF(INPUT_Du_lieu_nhan_vien!I392="","",INPUT_Du_lieu_nhan_vien!I392)</f>
        <v>37064</v>
      </c>
      <c r="L391" s="96">
        <f t="shared" si="44"/>
        <v>6</v>
      </c>
      <c r="M391" s="96" t="str">
        <f>IF(INPUT_Du_lieu_nhan_vien!J392="","",INPUT_Du_lieu_nhan_vien!J392)</f>
        <v>Hải Dương</v>
      </c>
      <c r="N391" s="94" t="str">
        <f>IF(INPUT_Du_lieu_nhan_vien!O392="","",INPUT_Du_lieu_nhan_vien!O392)</f>
        <v>nguyenht@topica.edu.vn</v>
      </c>
      <c r="O391" s="96" t="str">
        <f>IF(INPUT_Du_lieu_nhan_vien!S392="","",INPUT_Du_lieu_nhan_vien!S392)</f>
        <v xml:space="preserve"> </v>
      </c>
      <c r="P391" s="94" t="str">
        <f>IF(INPUT_Du_lieu_nhan_vien!P392="","",INPUT_Du_lieu_nhan_vien!P392)</f>
        <v/>
      </c>
      <c r="Q391" s="97" t="str">
        <f>IF(INPUT_Du_lieu_nhan_vien!Q392="","",INPUT_Du_lieu_nhan_vien!Q392)</f>
        <v>0978 461 713</v>
      </c>
      <c r="R391" s="96" t="str">
        <f>IF(INPUT_Du_lieu_nhan_vien!U392="","",INPUT_Du_lieu_nhan_vien!U392)</f>
        <v/>
      </c>
      <c r="S391" s="96" t="str">
        <f>IF(INPUT_Du_lieu_nhan_vien!W392="","",INPUT_Du_lieu_nhan_vien!W392)</f>
        <v/>
      </c>
      <c r="T391" s="97" t="str">
        <f>IF(INPUT_Du_lieu_nhan_vien!L392="","",INPUT_Du_lieu_nhan_vien!L392)</f>
        <v>ĐH Hà Nội</v>
      </c>
      <c r="U391" s="94" t="str">
        <f>IF(INPUT_Du_lieu_nhan_vien!K392="","",INPUT_Du_lieu_nhan_vien!K392)</f>
        <v>Đại học</v>
      </c>
      <c r="V391" s="97" t="str">
        <f>IF(INPUT_Du_lieu_nhan_vien!M392="","",INPUT_Du_lieu_nhan_vien!M392)</f>
        <v>Quốc tế học</v>
      </c>
      <c r="Y391" s="95">
        <f>IF(INPUT_Du_lieu_nhan_vien!AH392="","",INPUT_Du_lieu_nhan_vien!AH392)</f>
        <v>41365</v>
      </c>
      <c r="Z391" s="96">
        <f t="shared" si="45"/>
        <v>4</v>
      </c>
      <c r="AA391" s="96">
        <f t="shared" si="46"/>
        <v>2013</v>
      </c>
      <c r="AB391" s="95" t="str">
        <f>IF(INPUT_Du_lieu_nhan_vien!AM392="","",INPUT_Du_lieu_nhan_vien!AM392)</f>
        <v/>
      </c>
      <c r="AC391" s="96" t="str">
        <f t="shared" si="47"/>
        <v/>
      </c>
      <c r="AD391" s="96" t="str">
        <f t="shared" si="48"/>
        <v/>
      </c>
      <c r="AE391" s="96" t="str">
        <f>IF(INPUT_Du_lieu_nhan_vien!AJ392="","",INPUT_Du_lieu_nhan_vien!AJ392)</f>
        <v>Chính thức</v>
      </c>
    </row>
    <row r="392" spans="1:31" ht="18.75" customHeight="1" x14ac:dyDescent="0.2">
      <c r="A392" s="91">
        <v>391</v>
      </c>
      <c r="B392" s="92">
        <f>INPUT_Du_lieu_nhan_vien!A393</f>
        <v>20367</v>
      </c>
      <c r="C392" s="93" t="str">
        <f>IF(INPUT_Du_lieu_nhan_vien!B393="","",INPUT_Du_lieu_nhan_vien!B393)</f>
        <v>Trần Thị Hồng</v>
      </c>
      <c r="D392" s="93" t="str">
        <f>IF(INPUT_Du_lieu_nhan_vien!C393="","",INPUT_Du_lieu_nhan_vien!C393)</f>
        <v>Nhung</v>
      </c>
      <c r="E392" s="94" t="str">
        <f>IF(INPUT_Du_lieu_nhan_vien!D393="","",INPUT_Du_lieu_nhan_vien!D393)</f>
        <v>Nữ</v>
      </c>
      <c r="F392" s="95">
        <f>IF(INPUT_Du_lieu_nhan_vien!E393="","",INPUT_Du_lieu_nhan_vien!E393)</f>
        <v>31516</v>
      </c>
      <c r="G392" s="96">
        <f t="shared" si="42"/>
        <v>4</v>
      </c>
      <c r="H392" s="96">
        <f t="shared" si="43"/>
        <v>1986</v>
      </c>
      <c r="I392" s="96" t="str">
        <f>IF(INPUT_Du_lieu_nhan_vien!G393="","",INPUT_Du_lieu_nhan_vien!G393)</f>
        <v xml:space="preserve">Thanh Hóa </v>
      </c>
      <c r="J392" s="97" t="str">
        <f>IF(INPUT_Du_lieu_nhan_vien!H393="","",INPUT_Du_lieu_nhan_vien!H393)</f>
        <v>172026400</v>
      </c>
      <c r="K392" s="95">
        <f>IF(INPUT_Du_lieu_nhan_vien!I393="","",INPUT_Du_lieu_nhan_vien!I393)</f>
        <v>37778</v>
      </c>
      <c r="L392" s="96">
        <f t="shared" si="44"/>
        <v>6</v>
      </c>
      <c r="M392" s="96" t="str">
        <f>IF(INPUT_Du_lieu_nhan_vien!J393="","",INPUT_Du_lieu_nhan_vien!J393)</f>
        <v>Thanh Hóa</v>
      </c>
      <c r="N392" s="94" t="str">
        <f>IF(INPUT_Du_lieu_nhan_vien!O393="","",INPUT_Du_lieu_nhan_vien!O393)</f>
        <v>nhungtth@topica.edu.vn</v>
      </c>
      <c r="O392" s="96" t="str">
        <f>IF(INPUT_Du_lieu_nhan_vien!S393="","",INPUT_Du_lieu_nhan_vien!S393)</f>
        <v xml:space="preserve">12/121 Đại La, Hai Bà Trưng, Hà Nội </v>
      </c>
      <c r="P392" s="94" t="str">
        <f>IF(INPUT_Du_lieu_nhan_vien!P393="","",INPUT_Du_lieu_nhan_vien!P393)</f>
        <v/>
      </c>
      <c r="Q392" s="97" t="str">
        <f>IF(INPUT_Du_lieu_nhan_vien!Q393="","",INPUT_Du_lieu_nhan_vien!Q393)</f>
        <v>0988  277 792</v>
      </c>
      <c r="R392" s="96" t="str">
        <f>IF(INPUT_Du_lieu_nhan_vien!U393="","",INPUT_Du_lieu_nhan_vien!U393)</f>
        <v/>
      </c>
      <c r="S392" s="96" t="str">
        <f>IF(INPUT_Du_lieu_nhan_vien!W393="","",INPUT_Du_lieu_nhan_vien!W393)</f>
        <v/>
      </c>
      <c r="T392" s="97" t="str">
        <f>IF(INPUT_Du_lieu_nhan_vien!L393="","",INPUT_Du_lieu_nhan_vien!L393)</f>
        <v>Viện ĐH Mở Hà Nội</v>
      </c>
      <c r="U392" s="94" t="str">
        <f>IF(INPUT_Du_lieu_nhan_vien!K393="","",INPUT_Du_lieu_nhan_vien!K393)</f>
        <v>Đại học</v>
      </c>
      <c r="V392" s="97" t="str">
        <f>IF(INPUT_Du_lieu_nhan_vien!M393="","",INPUT_Du_lieu_nhan_vien!M393)</f>
        <v>Công nghệ Sinh học</v>
      </c>
      <c r="Y392" s="95">
        <f>IF(INPUT_Du_lieu_nhan_vien!AH393="","",INPUT_Du_lieu_nhan_vien!AH393)</f>
        <v>41030</v>
      </c>
      <c r="Z392" s="96">
        <f t="shared" si="45"/>
        <v>5</v>
      </c>
      <c r="AA392" s="96">
        <f t="shared" si="46"/>
        <v>2012</v>
      </c>
      <c r="AB392" s="95" t="str">
        <f>IF(INPUT_Du_lieu_nhan_vien!AM393="","",INPUT_Du_lieu_nhan_vien!AM393)</f>
        <v/>
      </c>
      <c r="AC392" s="96" t="str">
        <f t="shared" si="47"/>
        <v/>
      </c>
      <c r="AD392" s="96" t="str">
        <f t="shared" si="48"/>
        <v/>
      </c>
      <c r="AE392" s="96" t="str">
        <f>IF(INPUT_Du_lieu_nhan_vien!AJ393="","",INPUT_Du_lieu_nhan_vien!AJ393)</f>
        <v>Nghỉ việc</v>
      </c>
    </row>
    <row r="393" spans="1:31" ht="18.75" customHeight="1" x14ac:dyDescent="0.2">
      <c r="A393" s="91">
        <v>392</v>
      </c>
      <c r="B393" s="92">
        <f>INPUT_Du_lieu_nhan_vien!A394</f>
        <v>20368</v>
      </c>
      <c r="C393" s="93" t="str">
        <f>IF(INPUT_Du_lieu_nhan_vien!B394="","",INPUT_Du_lieu_nhan_vien!B394)</f>
        <v>Nguyễn Thị</v>
      </c>
      <c r="D393" s="93" t="str">
        <f>IF(INPUT_Du_lieu_nhan_vien!C394="","",INPUT_Du_lieu_nhan_vien!C394)</f>
        <v>Vân</v>
      </c>
      <c r="E393" s="94" t="str">
        <f>IF(INPUT_Du_lieu_nhan_vien!D394="","",INPUT_Du_lieu_nhan_vien!D394)</f>
        <v>Nữ</v>
      </c>
      <c r="F393" s="95">
        <f>IF(INPUT_Du_lieu_nhan_vien!E394="","",INPUT_Du_lieu_nhan_vien!E394)</f>
        <v>32671</v>
      </c>
      <c r="G393" s="96">
        <f t="shared" si="42"/>
        <v>6</v>
      </c>
      <c r="H393" s="96">
        <f t="shared" si="43"/>
        <v>1989</v>
      </c>
      <c r="I393" s="96" t="str">
        <f>IF(INPUT_Du_lieu_nhan_vien!G394="","",INPUT_Du_lieu_nhan_vien!G394)</f>
        <v xml:space="preserve">Hà Tĩnh </v>
      </c>
      <c r="J393" s="97" t="str">
        <f>IF(INPUT_Du_lieu_nhan_vien!H394="","",INPUT_Du_lieu_nhan_vien!H394)</f>
        <v>183690865</v>
      </c>
      <c r="K393" s="95">
        <f>IF(INPUT_Du_lieu_nhan_vien!I394="","",INPUT_Du_lieu_nhan_vien!I394)</f>
        <v>40631</v>
      </c>
      <c r="L393" s="96">
        <f t="shared" si="44"/>
        <v>3</v>
      </c>
      <c r="M393" s="96" t="str">
        <f>IF(INPUT_Du_lieu_nhan_vien!J394="","",INPUT_Du_lieu_nhan_vien!J394)</f>
        <v>Hà Tĩnh</v>
      </c>
      <c r="N393" s="94" t="str">
        <f>IF(INPUT_Du_lieu_nhan_vien!O394="","",INPUT_Du_lieu_nhan_vien!O394)</f>
        <v>vannt@topica.edu.vn</v>
      </c>
      <c r="O393" s="96" t="str">
        <f>IF(INPUT_Du_lieu_nhan_vien!S394="","",INPUT_Du_lieu_nhan_vien!S394)</f>
        <v xml:space="preserve">Kỳ Bắc, Kỳ Anh, Hà Tĩnh </v>
      </c>
      <c r="P393" s="94" t="str">
        <f>IF(INPUT_Du_lieu_nhan_vien!P394="","",INPUT_Du_lieu_nhan_vien!P394)</f>
        <v/>
      </c>
      <c r="Q393" s="97" t="str">
        <f>IF(INPUT_Du_lieu_nhan_vien!Q394="","",INPUT_Du_lieu_nhan_vien!Q394)</f>
        <v>0983 786 589</v>
      </c>
      <c r="R393" s="96" t="str">
        <f>IF(INPUT_Du_lieu_nhan_vien!U394="","",INPUT_Du_lieu_nhan_vien!U394)</f>
        <v/>
      </c>
      <c r="S393" s="96" t="str">
        <f>IF(INPUT_Du_lieu_nhan_vien!W394="","",INPUT_Du_lieu_nhan_vien!W394)</f>
        <v/>
      </c>
      <c r="T393" s="97" t="str">
        <f>IF(INPUT_Du_lieu_nhan_vien!L394="","",INPUT_Du_lieu_nhan_vien!L394)</f>
        <v>ĐH Công Nghiệp Hà Nội</v>
      </c>
      <c r="U393" s="94" t="str">
        <f>IF(INPUT_Du_lieu_nhan_vien!K394="","",INPUT_Du_lieu_nhan_vien!K394)</f>
        <v>Cao đẳng</v>
      </c>
      <c r="V393" s="97" t="str">
        <f>IF(INPUT_Du_lieu_nhan_vien!M394="","",INPUT_Du_lieu_nhan_vien!M394)</f>
        <v>Kinh tế</v>
      </c>
      <c r="Y393" s="95">
        <f>IF(INPUT_Du_lieu_nhan_vien!AH394="","",INPUT_Du_lieu_nhan_vien!AH394)</f>
        <v>41030</v>
      </c>
      <c r="Z393" s="96">
        <f t="shared" si="45"/>
        <v>5</v>
      </c>
      <c r="AA393" s="96">
        <f t="shared" si="46"/>
        <v>2012</v>
      </c>
      <c r="AB393" s="95">
        <f>IF(INPUT_Du_lieu_nhan_vien!AM394="","",INPUT_Du_lieu_nhan_vien!AM394)</f>
        <v>41309</v>
      </c>
      <c r="AC393" s="96">
        <f t="shared" si="47"/>
        <v>2</v>
      </c>
      <c r="AD393" s="96">
        <f t="shared" si="48"/>
        <v>2013</v>
      </c>
      <c r="AE393" s="96" t="str">
        <f>IF(INPUT_Du_lieu_nhan_vien!AJ394="","",INPUT_Du_lieu_nhan_vien!AJ394)</f>
        <v>Nghỉ việc</v>
      </c>
    </row>
    <row r="394" spans="1:31" ht="18.75" customHeight="1" x14ac:dyDescent="0.2">
      <c r="A394" s="91">
        <v>393</v>
      </c>
      <c r="B394" s="92">
        <f>INPUT_Du_lieu_nhan_vien!A395</f>
        <v>20369</v>
      </c>
      <c r="C394" s="93" t="str">
        <f>IF(INPUT_Du_lieu_nhan_vien!B395="","",INPUT_Du_lieu_nhan_vien!B395)</f>
        <v>Phạm Tiến</v>
      </c>
      <c r="D394" s="93" t="str">
        <f>IF(INPUT_Du_lieu_nhan_vien!C395="","",INPUT_Du_lieu_nhan_vien!C395)</f>
        <v>Vinh</v>
      </c>
      <c r="E394" s="94" t="str">
        <f>IF(INPUT_Du_lieu_nhan_vien!D395="","",INPUT_Du_lieu_nhan_vien!D395)</f>
        <v>Nam</v>
      </c>
      <c r="F394" s="95">
        <f>IF(INPUT_Du_lieu_nhan_vien!E395="","",INPUT_Du_lieu_nhan_vien!E395)</f>
        <v>32800</v>
      </c>
      <c r="G394" s="96">
        <f t="shared" si="42"/>
        <v>10</v>
      </c>
      <c r="H394" s="96">
        <f t="shared" si="43"/>
        <v>1989</v>
      </c>
      <c r="I394" s="96" t="str">
        <f>IF(INPUT_Du_lieu_nhan_vien!G395="","",INPUT_Du_lieu_nhan_vien!G395)</f>
        <v xml:space="preserve">Nam Định </v>
      </c>
      <c r="J394" s="97" t="str">
        <f>IF(INPUT_Du_lieu_nhan_vien!H395="","",INPUT_Du_lieu_nhan_vien!H395)</f>
        <v>162829328</v>
      </c>
      <c r="K394" s="95">
        <f>IF(INPUT_Du_lieu_nhan_vien!I395="","",INPUT_Du_lieu_nhan_vien!I395)</f>
        <v>39633</v>
      </c>
      <c r="L394" s="96">
        <f t="shared" si="44"/>
        <v>7</v>
      </c>
      <c r="M394" s="96" t="str">
        <f>IF(INPUT_Du_lieu_nhan_vien!J395="","",INPUT_Du_lieu_nhan_vien!J395)</f>
        <v>Nam Định</v>
      </c>
      <c r="N394" s="94" t="str">
        <f>IF(INPUT_Du_lieu_nhan_vien!O395="","",INPUT_Du_lieu_nhan_vien!O395)</f>
        <v>vinhpt@topica.edu.vn</v>
      </c>
      <c r="O394" s="96" t="str">
        <f>IF(INPUT_Du_lieu_nhan_vien!S395="","",INPUT_Du_lieu_nhan_vien!S395)</f>
        <v xml:space="preserve">182, Nam Trần Đăng Ninh, Nam Định </v>
      </c>
      <c r="P394" s="94" t="str">
        <f>IF(INPUT_Du_lieu_nhan_vien!P395="","",INPUT_Du_lieu_nhan_vien!P395)</f>
        <v/>
      </c>
      <c r="Q394" s="97" t="str">
        <f>IF(INPUT_Du_lieu_nhan_vien!Q395="","",INPUT_Du_lieu_nhan_vien!Q395)</f>
        <v>0975 723 331</v>
      </c>
      <c r="R394" s="96" t="str">
        <f>IF(INPUT_Du_lieu_nhan_vien!U395="","",INPUT_Du_lieu_nhan_vien!U395)</f>
        <v/>
      </c>
      <c r="S394" s="96" t="str">
        <f>IF(INPUT_Du_lieu_nhan_vien!W395="","",INPUT_Du_lieu_nhan_vien!W395)</f>
        <v/>
      </c>
      <c r="T394" s="97" t="str">
        <f>IF(INPUT_Du_lieu_nhan_vien!L395="","",INPUT_Du_lieu_nhan_vien!L395)</f>
        <v>HV Kỹ Thuật Mật Mã</v>
      </c>
      <c r="U394" s="94" t="str">
        <f>IF(INPUT_Du_lieu_nhan_vien!K395="","",INPUT_Du_lieu_nhan_vien!K395)</f>
        <v>Đại học</v>
      </c>
      <c r="V394" s="97" t="str">
        <f>IF(INPUT_Du_lieu_nhan_vien!M395="","",INPUT_Du_lieu_nhan_vien!M395)</f>
        <v>Công nghệ thông tin</v>
      </c>
      <c r="Y394" s="95">
        <f>IF(INPUT_Du_lieu_nhan_vien!AH395="","",INPUT_Du_lieu_nhan_vien!AH395)</f>
        <v>41030</v>
      </c>
      <c r="Z394" s="96">
        <f t="shared" si="45"/>
        <v>5</v>
      </c>
      <c r="AA394" s="96">
        <f t="shared" si="46"/>
        <v>2012</v>
      </c>
      <c r="AB394" s="95" t="str">
        <f>IF(INPUT_Du_lieu_nhan_vien!AM395="","",INPUT_Du_lieu_nhan_vien!AM395)</f>
        <v/>
      </c>
      <c r="AC394" s="96" t="str">
        <f t="shared" si="47"/>
        <v/>
      </c>
      <c r="AD394" s="96" t="str">
        <f t="shared" si="48"/>
        <v/>
      </c>
      <c r="AE394" s="96" t="str">
        <f>IF(INPUT_Du_lieu_nhan_vien!AJ395="","",INPUT_Du_lieu_nhan_vien!AJ395)</f>
        <v>Chính thức</v>
      </c>
    </row>
    <row r="395" spans="1:31" ht="18.75" customHeight="1" x14ac:dyDescent="0.2">
      <c r="A395" s="91">
        <v>394</v>
      </c>
      <c r="B395" s="92">
        <f>INPUT_Du_lieu_nhan_vien!A396</f>
        <v>20370</v>
      </c>
      <c r="C395" s="93" t="str">
        <f>IF(INPUT_Du_lieu_nhan_vien!B396="","",INPUT_Du_lieu_nhan_vien!B396)</f>
        <v>Nguyễn Thanh</v>
      </c>
      <c r="D395" s="93" t="str">
        <f>IF(INPUT_Du_lieu_nhan_vien!C396="","",INPUT_Du_lieu_nhan_vien!C396)</f>
        <v>Thủy</v>
      </c>
      <c r="E395" s="94" t="str">
        <f>IF(INPUT_Du_lieu_nhan_vien!D396="","",INPUT_Du_lieu_nhan_vien!D396)</f>
        <v>Nữ</v>
      </c>
      <c r="F395" s="95">
        <f>IF(INPUT_Du_lieu_nhan_vien!E396="","",INPUT_Du_lieu_nhan_vien!E396)</f>
        <v>31333</v>
      </c>
      <c r="G395" s="96">
        <f t="shared" si="42"/>
        <v>10</v>
      </c>
      <c r="H395" s="96">
        <f t="shared" si="43"/>
        <v>1985</v>
      </c>
      <c r="I395" s="96" t="str">
        <f>IF(INPUT_Du_lieu_nhan_vien!G396="","",INPUT_Du_lieu_nhan_vien!G396)</f>
        <v xml:space="preserve">Hà Nội </v>
      </c>
      <c r="J395" s="97" t="str">
        <f>IF(INPUT_Du_lieu_nhan_vien!H396="","",INPUT_Du_lieu_nhan_vien!H396)</f>
        <v>012579350</v>
      </c>
      <c r="K395" s="95">
        <f>IF(INPUT_Du_lieu_nhan_vien!I396="","",INPUT_Du_lieu_nhan_vien!I396)</f>
        <v>38928</v>
      </c>
      <c r="L395" s="96">
        <f t="shared" si="44"/>
        <v>7</v>
      </c>
      <c r="M395" s="96" t="str">
        <f>IF(INPUT_Du_lieu_nhan_vien!J396="","",INPUT_Du_lieu_nhan_vien!J396)</f>
        <v>Hà Nội</v>
      </c>
      <c r="N395" s="94" t="str">
        <f>IF(INPUT_Du_lieu_nhan_vien!O396="","",INPUT_Du_lieu_nhan_vien!O396)</f>
        <v>thuynt2@topica.edu.vn</v>
      </c>
      <c r="O395" s="96" t="str">
        <f>IF(INPUT_Du_lieu_nhan_vien!S396="","",INPUT_Du_lieu_nhan_vien!S396)</f>
        <v xml:space="preserve">Tổ 10, cụm 1, Xuân La, Tây Hồ, Hà Nội </v>
      </c>
      <c r="P395" s="94" t="str">
        <f>IF(INPUT_Du_lieu_nhan_vien!P396="","",INPUT_Du_lieu_nhan_vien!P396)</f>
        <v/>
      </c>
      <c r="Q395" s="97" t="str">
        <f>IF(INPUT_Du_lieu_nhan_vien!Q396="","",INPUT_Du_lieu_nhan_vien!Q396)</f>
        <v>0936123958</v>
      </c>
      <c r="R395" s="96" t="str">
        <f>IF(INPUT_Du_lieu_nhan_vien!U396="","",INPUT_Du_lieu_nhan_vien!U396)</f>
        <v/>
      </c>
      <c r="S395" s="96" t="str">
        <f>IF(INPUT_Du_lieu_nhan_vien!W396="","",INPUT_Du_lieu_nhan_vien!W396)</f>
        <v/>
      </c>
      <c r="T395" s="97" t="str">
        <f>IF(INPUT_Du_lieu_nhan_vien!L396="","",INPUT_Du_lieu_nhan_vien!L396)</f>
        <v xml:space="preserve">CĐ Điện tử - Điện lạnh Hà Nội </v>
      </c>
      <c r="U395" s="94" t="str">
        <f>IF(INPUT_Du_lieu_nhan_vien!K396="","",INPUT_Du_lieu_nhan_vien!K396)</f>
        <v>Cao đẳng</v>
      </c>
      <c r="V395" s="97" t="str">
        <f>IF(INPUT_Du_lieu_nhan_vien!M396="","",INPUT_Du_lieu_nhan_vien!M396)</f>
        <v>Điện tử - Viễn thông</v>
      </c>
      <c r="Y395" s="95">
        <f>IF(INPUT_Du_lieu_nhan_vien!AH396="","",INPUT_Du_lieu_nhan_vien!AH396)</f>
        <v>41060</v>
      </c>
      <c r="Z395" s="96">
        <f t="shared" si="45"/>
        <v>5</v>
      </c>
      <c r="AA395" s="96">
        <f t="shared" si="46"/>
        <v>2012</v>
      </c>
      <c r="AB395" s="95" t="str">
        <f>IF(INPUT_Du_lieu_nhan_vien!AM396="","",INPUT_Du_lieu_nhan_vien!AM396)</f>
        <v/>
      </c>
      <c r="AC395" s="96" t="str">
        <f t="shared" si="47"/>
        <v/>
      </c>
      <c r="AD395" s="96" t="str">
        <f t="shared" si="48"/>
        <v/>
      </c>
      <c r="AE395" s="96" t="str">
        <f>IF(INPUT_Du_lieu_nhan_vien!AJ396="","",INPUT_Du_lieu_nhan_vien!AJ396)</f>
        <v>Chính thức</v>
      </c>
    </row>
    <row r="396" spans="1:31" ht="18.75" customHeight="1" x14ac:dyDescent="0.2">
      <c r="A396" s="91">
        <v>395</v>
      </c>
      <c r="B396" s="92">
        <f>INPUT_Du_lieu_nhan_vien!A397</f>
        <v>20371</v>
      </c>
      <c r="C396" s="93" t="str">
        <f>IF(INPUT_Du_lieu_nhan_vien!B397="","",INPUT_Du_lieu_nhan_vien!B397)</f>
        <v>Nguyễn Thị Tuyết</v>
      </c>
      <c r="D396" s="93" t="str">
        <f>IF(INPUT_Du_lieu_nhan_vien!C397="","",INPUT_Du_lieu_nhan_vien!C397)</f>
        <v>Mai</v>
      </c>
      <c r="E396" s="94" t="str">
        <f>IF(INPUT_Du_lieu_nhan_vien!D397="","",INPUT_Du_lieu_nhan_vien!D397)</f>
        <v>Nữ</v>
      </c>
      <c r="F396" s="95">
        <f>IF(INPUT_Du_lieu_nhan_vien!E397="","",INPUT_Du_lieu_nhan_vien!E397)</f>
        <v>32023</v>
      </c>
      <c r="G396" s="96">
        <f t="shared" si="42"/>
        <v>9</v>
      </c>
      <c r="H396" s="96">
        <f t="shared" si="43"/>
        <v>1987</v>
      </c>
      <c r="I396" s="96" t="str">
        <f>IF(INPUT_Du_lieu_nhan_vien!G397="","",INPUT_Du_lieu_nhan_vien!G397)</f>
        <v>Đăk Lăk</v>
      </c>
      <c r="J396" s="97">
        <f>IF(INPUT_Du_lieu_nhan_vien!H397="","",INPUT_Du_lieu_nhan_vien!H397)</f>
        <v>240873394</v>
      </c>
      <c r="K396" s="95">
        <f>IF(INPUT_Du_lieu_nhan_vien!I397="","",INPUT_Du_lieu_nhan_vien!I397)</f>
        <v>37760</v>
      </c>
      <c r="L396" s="96">
        <f t="shared" si="44"/>
        <v>5</v>
      </c>
      <c r="M396" s="96" t="str">
        <f>IF(INPUT_Du_lieu_nhan_vien!J397="","",INPUT_Du_lieu_nhan_vien!J397)</f>
        <v>Đăk Lăk</v>
      </c>
      <c r="N396" s="94" t="str">
        <f>IF(INPUT_Du_lieu_nhan_vien!O397="","",INPUT_Du_lieu_nhan_vien!O397)</f>
        <v>maintt@topica.edu.vn</v>
      </c>
      <c r="O396" s="96" t="str">
        <f>IF(INPUT_Du_lieu_nhan_vien!S397="","",INPUT_Du_lieu_nhan_vien!S397)</f>
        <v>109 Lê Quý Đôn, P.  Tân An, TP Buôn Ma Thuột, Đăk Lăk</v>
      </c>
      <c r="P396" s="94" t="str">
        <f>IF(INPUT_Du_lieu_nhan_vien!P397="","",INPUT_Du_lieu_nhan_vien!P397)</f>
        <v/>
      </c>
      <c r="Q396" s="97" t="str">
        <f>IF(INPUT_Du_lieu_nhan_vien!Q397="","",INPUT_Du_lieu_nhan_vien!Q397)</f>
        <v>0977 975 836</v>
      </c>
      <c r="R396" s="96" t="str">
        <f>IF(INPUT_Du_lieu_nhan_vien!U397="","",INPUT_Du_lieu_nhan_vien!U397)</f>
        <v>Trịnh Quang Phức</v>
      </c>
      <c r="S396" s="96" t="str">
        <f>IF(INPUT_Du_lieu_nhan_vien!W397="","",INPUT_Du_lieu_nhan_vien!W397)</f>
        <v>01697778577</v>
      </c>
      <c r="T396" s="97" t="str">
        <f>IF(INPUT_Du_lieu_nhan_vien!L397="","",INPUT_Du_lieu_nhan_vien!L397)</f>
        <v>Đại học Kinh tế - Luật</v>
      </c>
      <c r="U396" s="94" t="str">
        <f>IF(INPUT_Du_lieu_nhan_vien!K397="","",INPUT_Du_lieu_nhan_vien!K397)</f>
        <v>ĐH</v>
      </c>
      <c r="V396" s="97" t="str">
        <f>IF(INPUT_Du_lieu_nhan_vien!M397="","",INPUT_Du_lieu_nhan_vien!M397)</f>
        <v>Tiếng Anh</v>
      </c>
      <c r="Y396" s="95">
        <f>IF(INPUT_Du_lieu_nhan_vien!AH397="","",INPUT_Du_lieu_nhan_vien!AH397)</f>
        <v>41029</v>
      </c>
      <c r="Z396" s="96">
        <f t="shared" si="45"/>
        <v>4</v>
      </c>
      <c r="AA396" s="96">
        <f t="shared" si="46"/>
        <v>2012</v>
      </c>
      <c r="AB396" s="95">
        <f>IF(INPUT_Du_lieu_nhan_vien!AM397="","",INPUT_Du_lieu_nhan_vien!AM397)</f>
        <v>41244</v>
      </c>
      <c r="AC396" s="96">
        <f t="shared" si="47"/>
        <v>12</v>
      </c>
      <c r="AD396" s="96">
        <f t="shared" si="48"/>
        <v>2012</v>
      </c>
      <c r="AE396" s="96" t="str">
        <f>IF(INPUT_Du_lieu_nhan_vien!AJ397="","",INPUT_Du_lieu_nhan_vien!AJ397)</f>
        <v>Nghỉ việc</v>
      </c>
    </row>
    <row r="397" spans="1:31" ht="18.75" customHeight="1" x14ac:dyDescent="0.2">
      <c r="A397" s="91">
        <v>396</v>
      </c>
      <c r="B397" s="92">
        <f>INPUT_Du_lieu_nhan_vien!A398</f>
        <v>20372</v>
      </c>
      <c r="C397" s="93" t="str">
        <f>IF(INPUT_Du_lieu_nhan_vien!B398="","",INPUT_Du_lieu_nhan_vien!B398)</f>
        <v>Trần Thị Khắc</v>
      </c>
      <c r="D397" s="93" t="str">
        <f>IF(INPUT_Du_lieu_nhan_vien!C398="","",INPUT_Du_lieu_nhan_vien!C398)</f>
        <v>Hiếu</v>
      </c>
      <c r="E397" s="94" t="str">
        <f>IF(INPUT_Du_lieu_nhan_vien!D398="","",INPUT_Du_lieu_nhan_vien!D398)</f>
        <v>Nữ</v>
      </c>
      <c r="F397" s="95">
        <f>IF(INPUT_Du_lieu_nhan_vien!E398="","",INPUT_Du_lieu_nhan_vien!E398)</f>
        <v>31413</v>
      </c>
      <c r="G397" s="96">
        <f t="shared" si="42"/>
        <v>1</v>
      </c>
      <c r="H397" s="96">
        <f t="shared" si="43"/>
        <v>1986</v>
      </c>
      <c r="I397" s="96" t="str">
        <f>IF(INPUT_Du_lieu_nhan_vien!G398="","",INPUT_Du_lieu_nhan_vien!G398)</f>
        <v xml:space="preserve">Bình Định </v>
      </c>
      <c r="J397" s="97" t="str">
        <f>IF(INPUT_Du_lieu_nhan_vien!H398="","",INPUT_Du_lieu_nhan_vien!H398)</f>
        <v>211854600</v>
      </c>
      <c r="K397" s="95">
        <f>IF(INPUT_Du_lieu_nhan_vien!I398="","",INPUT_Du_lieu_nhan_vien!I398)</f>
        <v>37111</v>
      </c>
      <c r="L397" s="96">
        <f t="shared" si="44"/>
        <v>8</v>
      </c>
      <c r="M397" s="96" t="str">
        <f>IF(INPUT_Du_lieu_nhan_vien!J398="","",INPUT_Du_lieu_nhan_vien!J398)</f>
        <v>Bình Định</v>
      </c>
      <c r="N397" s="94" t="str">
        <f>IF(INPUT_Du_lieu_nhan_vien!O398="","",INPUT_Du_lieu_nhan_vien!O398)</f>
        <v>hieuttk@topica.edu.vn</v>
      </c>
      <c r="O397" s="96" t="str">
        <f>IF(INPUT_Du_lieu_nhan_vien!S398="","",INPUT_Du_lieu_nhan_vien!S398)</f>
        <v xml:space="preserve">93B Ấp 2A - X.Nhơn Thạnh - Tp.Bến Tre - T.Bến Tre </v>
      </c>
      <c r="P397" s="94" t="str">
        <f>IF(INPUT_Du_lieu_nhan_vien!P398="","",INPUT_Du_lieu_nhan_vien!P398)</f>
        <v/>
      </c>
      <c r="Q397" s="97" t="str">
        <f>IF(INPUT_Du_lieu_nhan_vien!Q398="","",INPUT_Du_lieu_nhan_vien!Q398)</f>
        <v>0908 327 920</v>
      </c>
      <c r="R397" s="96" t="str">
        <f>IF(INPUT_Du_lieu_nhan_vien!U398="","",INPUT_Du_lieu_nhan_vien!U398)</f>
        <v/>
      </c>
      <c r="S397" s="96" t="str">
        <f>IF(INPUT_Du_lieu_nhan_vien!W398="","",INPUT_Du_lieu_nhan_vien!W398)</f>
        <v/>
      </c>
      <c r="T397" s="97" t="str">
        <f>IF(INPUT_Du_lieu_nhan_vien!L398="","",INPUT_Du_lieu_nhan_vien!L398)</f>
        <v>ĐH Công Nghiệp TP.HCM</v>
      </c>
      <c r="U397" s="94" t="str">
        <f>IF(INPUT_Du_lieu_nhan_vien!K398="","",INPUT_Du_lieu_nhan_vien!K398)</f>
        <v>Đại học</v>
      </c>
      <c r="V397" s="97" t="str">
        <f>IF(INPUT_Du_lieu_nhan_vien!M398="","",INPUT_Du_lieu_nhan_vien!M398)</f>
        <v>Công nghệ Điện Tử</v>
      </c>
      <c r="Y397" s="95">
        <f>IF(INPUT_Du_lieu_nhan_vien!AH398="","",INPUT_Du_lieu_nhan_vien!AH398)</f>
        <v>41030</v>
      </c>
      <c r="Z397" s="96">
        <f t="shared" si="45"/>
        <v>5</v>
      </c>
      <c r="AA397" s="96">
        <f t="shared" si="46"/>
        <v>2012</v>
      </c>
      <c r="AB397" s="95" t="str">
        <f>IF(INPUT_Du_lieu_nhan_vien!AM398="","",INPUT_Du_lieu_nhan_vien!AM398)</f>
        <v/>
      </c>
      <c r="AC397" s="96" t="str">
        <f t="shared" si="47"/>
        <v/>
      </c>
      <c r="AD397" s="96" t="str">
        <f t="shared" si="48"/>
        <v/>
      </c>
      <c r="AE397" s="96" t="str">
        <f>IF(INPUT_Du_lieu_nhan_vien!AJ398="","",INPUT_Du_lieu_nhan_vien!AJ398)</f>
        <v>Chính thức</v>
      </c>
    </row>
    <row r="398" spans="1:31" ht="18.75" customHeight="1" x14ac:dyDescent="0.2">
      <c r="A398" s="91">
        <v>397</v>
      </c>
      <c r="B398" s="92">
        <f>INPUT_Du_lieu_nhan_vien!A399</f>
        <v>20373</v>
      </c>
      <c r="C398" s="93" t="str">
        <f>IF(INPUT_Du_lieu_nhan_vien!B399="","",INPUT_Du_lieu_nhan_vien!B399)</f>
        <v>Trần Phương</v>
      </c>
      <c r="D398" s="93" t="str">
        <f>IF(INPUT_Du_lieu_nhan_vien!C399="","",INPUT_Du_lieu_nhan_vien!C399)</f>
        <v>Khuyên</v>
      </c>
      <c r="E398" s="94" t="str">
        <f>IF(INPUT_Du_lieu_nhan_vien!D399="","",INPUT_Du_lieu_nhan_vien!D399)</f>
        <v>Nữ</v>
      </c>
      <c r="F398" s="95">
        <f>IF(INPUT_Du_lieu_nhan_vien!E399="","",INPUT_Du_lieu_nhan_vien!E399)</f>
        <v>31157</v>
      </c>
      <c r="G398" s="96">
        <f t="shared" si="42"/>
        <v>4</v>
      </c>
      <c r="H398" s="96">
        <f t="shared" si="43"/>
        <v>1985</v>
      </c>
      <c r="I398" s="96" t="str">
        <f>IF(INPUT_Du_lieu_nhan_vien!G399="","",INPUT_Du_lieu_nhan_vien!G399)</f>
        <v xml:space="preserve">Thuận Hải </v>
      </c>
      <c r="J398" s="97" t="str">
        <f>IF(INPUT_Du_lieu_nhan_vien!H399="","",INPUT_Du_lieu_nhan_vien!H399)</f>
        <v>271656346</v>
      </c>
      <c r="K398" s="95">
        <f>IF(INPUT_Du_lieu_nhan_vien!I399="","",INPUT_Du_lieu_nhan_vien!I399)</f>
        <v>39539</v>
      </c>
      <c r="L398" s="96">
        <f t="shared" si="44"/>
        <v>4</v>
      </c>
      <c r="M398" s="96" t="str">
        <f>IF(INPUT_Du_lieu_nhan_vien!J399="","",INPUT_Du_lieu_nhan_vien!J399)</f>
        <v>Đồng Nai</v>
      </c>
      <c r="N398" s="94" t="str">
        <f>IF(INPUT_Du_lieu_nhan_vien!O399="","",INPUT_Du_lieu_nhan_vien!O399)</f>
        <v>khuyentp@topica.edu.vn</v>
      </c>
      <c r="O398" s="96" t="str">
        <f>IF(INPUT_Du_lieu_nhan_vien!S399="","",INPUT_Du_lieu_nhan_vien!S399)</f>
        <v xml:space="preserve">Xã Phú Lý, Vĩnh Cửu, Đồn Nai </v>
      </c>
      <c r="P398" s="94" t="str">
        <f>IF(INPUT_Du_lieu_nhan_vien!P399="","",INPUT_Du_lieu_nhan_vien!P399)</f>
        <v/>
      </c>
      <c r="Q398" s="97" t="str">
        <f>IF(INPUT_Du_lieu_nhan_vien!Q399="","",INPUT_Du_lieu_nhan_vien!Q399)</f>
        <v>0978 059 599</v>
      </c>
      <c r="R398" s="96" t="str">
        <f>IF(INPUT_Du_lieu_nhan_vien!U399="","",INPUT_Du_lieu_nhan_vien!U399)</f>
        <v/>
      </c>
      <c r="S398" s="96" t="str">
        <f>IF(INPUT_Du_lieu_nhan_vien!W399="","",INPUT_Du_lieu_nhan_vien!W399)</f>
        <v/>
      </c>
      <c r="T398" s="97" t="str">
        <f>IF(INPUT_Du_lieu_nhan_vien!L399="","",INPUT_Du_lieu_nhan_vien!L399)</f>
        <v>ĐH Đà Lạt</v>
      </c>
      <c r="U398" s="94" t="str">
        <f>IF(INPUT_Du_lieu_nhan_vien!K399="","",INPUT_Du_lieu_nhan_vien!K399)</f>
        <v>Đại học</v>
      </c>
      <c r="V398" s="97" t="str">
        <f>IF(INPUT_Du_lieu_nhan_vien!M399="","",INPUT_Du_lieu_nhan_vien!M399)</f>
        <v>Tiếng Anh</v>
      </c>
      <c r="Y398" s="95">
        <f>IF(INPUT_Du_lieu_nhan_vien!AH399="","",INPUT_Du_lieu_nhan_vien!AH399)</f>
        <v>41048</v>
      </c>
      <c r="Z398" s="96">
        <f t="shared" si="45"/>
        <v>5</v>
      </c>
      <c r="AA398" s="96">
        <f t="shared" si="46"/>
        <v>2012</v>
      </c>
      <c r="AB398" s="95" t="str">
        <f>IF(INPUT_Du_lieu_nhan_vien!AM399="","",INPUT_Du_lieu_nhan_vien!AM399)</f>
        <v/>
      </c>
      <c r="AC398" s="96" t="str">
        <f t="shared" si="47"/>
        <v/>
      </c>
      <c r="AD398" s="96" t="str">
        <f t="shared" si="48"/>
        <v/>
      </c>
      <c r="AE398" s="96" t="str">
        <f>IF(INPUT_Du_lieu_nhan_vien!AJ399="","",INPUT_Du_lieu_nhan_vien!AJ399)</f>
        <v>Chính thức</v>
      </c>
    </row>
    <row r="399" spans="1:31" ht="18.75" customHeight="1" x14ac:dyDescent="0.2">
      <c r="A399" s="91">
        <v>398</v>
      </c>
      <c r="B399" s="92">
        <f>INPUT_Du_lieu_nhan_vien!A400</f>
        <v>20374</v>
      </c>
      <c r="C399" s="93" t="str">
        <f>IF(INPUT_Du_lieu_nhan_vien!B400="","",INPUT_Du_lieu_nhan_vien!B400)</f>
        <v>Nguyễn Thị Trang</v>
      </c>
      <c r="D399" s="93" t="str">
        <f>IF(INPUT_Du_lieu_nhan_vien!C400="","",INPUT_Du_lieu_nhan_vien!C400)</f>
        <v>Nhung</v>
      </c>
      <c r="E399" s="94" t="str">
        <f>IF(INPUT_Du_lieu_nhan_vien!D400="","",INPUT_Du_lieu_nhan_vien!D400)</f>
        <v>Nữ</v>
      </c>
      <c r="F399" s="95">
        <f>IF(INPUT_Du_lieu_nhan_vien!E400="","",INPUT_Du_lieu_nhan_vien!E400)</f>
        <v>27868</v>
      </c>
      <c r="G399" s="96">
        <f t="shared" si="42"/>
        <v>4</v>
      </c>
      <c r="H399" s="96">
        <f t="shared" si="43"/>
        <v>1976</v>
      </c>
      <c r="I399" s="96" t="str">
        <f>IF(INPUT_Du_lieu_nhan_vien!G400="","",INPUT_Du_lieu_nhan_vien!G400)</f>
        <v xml:space="preserve">TP HCM </v>
      </c>
      <c r="J399" s="97" t="str">
        <f>IF(INPUT_Du_lieu_nhan_vien!H400="","",INPUT_Du_lieu_nhan_vien!H400)</f>
        <v>22778258</v>
      </c>
      <c r="K399" s="95">
        <f>IF(INPUT_Du_lieu_nhan_vien!I400="","",INPUT_Du_lieu_nhan_vien!I400)</f>
        <v>38106</v>
      </c>
      <c r="L399" s="96">
        <f t="shared" si="44"/>
        <v>4</v>
      </c>
      <c r="M399" s="96" t="str">
        <f>IF(INPUT_Du_lieu_nhan_vien!J400="","",INPUT_Du_lieu_nhan_vien!J400)</f>
        <v>TP HCM</v>
      </c>
      <c r="N399" s="94" t="str">
        <f>IF(INPUT_Du_lieu_nhan_vien!O400="","",INPUT_Du_lieu_nhan_vien!O400)</f>
        <v>nhungntt@topica.edu.vn</v>
      </c>
      <c r="O399" s="96" t="str">
        <f>IF(INPUT_Du_lieu_nhan_vien!S400="","",INPUT_Du_lieu_nhan_vien!S400)</f>
        <v xml:space="preserve">2/4 Chấn Hưng Phường 6 Quận tân Bình </v>
      </c>
      <c r="P399" s="94" t="str">
        <f>IF(INPUT_Du_lieu_nhan_vien!P400="","",INPUT_Du_lieu_nhan_vien!P400)</f>
        <v>0838655788</v>
      </c>
      <c r="Q399" s="97" t="str">
        <f>IF(INPUT_Du_lieu_nhan_vien!Q400="","",INPUT_Du_lieu_nhan_vien!Q400)</f>
        <v>01256521455</v>
      </c>
      <c r="R399" s="96" t="str">
        <f>IF(INPUT_Du_lieu_nhan_vien!U400="","",INPUT_Du_lieu_nhan_vien!U400)</f>
        <v/>
      </c>
      <c r="S399" s="96" t="str">
        <f>IF(INPUT_Du_lieu_nhan_vien!W400="","",INPUT_Du_lieu_nhan_vien!W400)</f>
        <v/>
      </c>
      <c r="T399" s="97" t="str">
        <f>IF(INPUT_Du_lieu_nhan_vien!L400="","",INPUT_Du_lieu_nhan_vien!L400)</f>
        <v>ĐH Kinh Tế TP.HCM</v>
      </c>
      <c r="U399" s="94" t="str">
        <f>IF(INPUT_Du_lieu_nhan_vien!K400="","",INPUT_Du_lieu_nhan_vien!K400)</f>
        <v>Đại học</v>
      </c>
      <c r="V399" s="97" t="str">
        <f>IF(INPUT_Du_lieu_nhan_vien!M400="","",INPUT_Du_lieu_nhan_vien!M400)</f>
        <v>Ngoại thương</v>
      </c>
      <c r="Y399" s="95">
        <f>IF(INPUT_Du_lieu_nhan_vien!AH400="","",INPUT_Du_lieu_nhan_vien!AH400)</f>
        <v>41009</v>
      </c>
      <c r="Z399" s="96">
        <f t="shared" si="45"/>
        <v>4</v>
      </c>
      <c r="AA399" s="96">
        <f t="shared" si="46"/>
        <v>2012</v>
      </c>
      <c r="AB399" s="95">
        <f>IF(INPUT_Du_lieu_nhan_vien!AM400="","",INPUT_Du_lieu_nhan_vien!AM400)</f>
        <v>41003</v>
      </c>
      <c r="AC399" s="96">
        <f t="shared" si="47"/>
        <v>4</v>
      </c>
      <c r="AD399" s="96">
        <f t="shared" si="48"/>
        <v>2012</v>
      </c>
      <c r="AE399" s="96" t="str">
        <f>IF(INPUT_Du_lieu_nhan_vien!AJ400="","",INPUT_Du_lieu_nhan_vien!AJ400)</f>
        <v>Nghỉ việc</v>
      </c>
    </row>
    <row r="400" spans="1:31" ht="18.75" customHeight="1" x14ac:dyDescent="0.2">
      <c r="A400" s="91">
        <v>399</v>
      </c>
      <c r="B400" s="92">
        <f>INPUT_Du_lieu_nhan_vien!A401</f>
        <v>20375</v>
      </c>
      <c r="C400" s="93" t="str">
        <f>IF(INPUT_Du_lieu_nhan_vien!B401="","",INPUT_Du_lieu_nhan_vien!B401)</f>
        <v>Nguyễn Thị Mỹ</v>
      </c>
      <c r="D400" s="93" t="str">
        <f>IF(INPUT_Du_lieu_nhan_vien!C401="","",INPUT_Du_lieu_nhan_vien!C401)</f>
        <v>Lợi</v>
      </c>
      <c r="E400" s="94" t="str">
        <f>IF(INPUT_Du_lieu_nhan_vien!D401="","",INPUT_Du_lieu_nhan_vien!D401)</f>
        <v>Nữ</v>
      </c>
      <c r="F400" s="95">
        <f>IF(INPUT_Du_lieu_nhan_vien!E401="","",INPUT_Du_lieu_nhan_vien!E401)</f>
        <v>31287</v>
      </c>
      <c r="G400" s="96">
        <f t="shared" si="42"/>
        <v>8</v>
      </c>
      <c r="H400" s="96">
        <f t="shared" si="43"/>
        <v>1985</v>
      </c>
      <c r="I400" s="96" t="str">
        <f>IF(INPUT_Du_lieu_nhan_vien!G401="","",INPUT_Du_lieu_nhan_vien!G401)</f>
        <v xml:space="preserve">Thừa Thiên Huế </v>
      </c>
      <c r="J400" s="97" t="str">
        <f>IF(INPUT_Du_lieu_nhan_vien!H401="","",INPUT_Du_lieu_nhan_vien!H401)</f>
        <v>285102015</v>
      </c>
      <c r="K400" s="95">
        <f>IF(INPUT_Du_lieu_nhan_vien!I401="","",INPUT_Du_lieu_nhan_vien!I401)</f>
        <v>37124</v>
      </c>
      <c r="L400" s="96">
        <f t="shared" si="44"/>
        <v>8</v>
      </c>
      <c r="M400" s="96" t="str">
        <f>IF(INPUT_Du_lieu_nhan_vien!J401="","",INPUT_Du_lieu_nhan_vien!J401)</f>
        <v>Bình Phước</v>
      </c>
      <c r="N400" s="94" t="str">
        <f>IF(INPUT_Du_lieu_nhan_vien!O401="","",INPUT_Du_lieu_nhan_vien!O401)</f>
        <v>lointm@topica.edu.vn</v>
      </c>
      <c r="O400" s="96" t="str">
        <f>IF(INPUT_Du_lieu_nhan_vien!S401="","",INPUT_Du_lieu_nhan_vien!S401)</f>
        <v xml:space="preserve">19/06 p.Tân Bình, tx Đồng Xoài,t.Bình Phước </v>
      </c>
      <c r="P400" s="94" t="str">
        <f>IF(INPUT_Du_lieu_nhan_vien!P401="","",INPUT_Du_lieu_nhan_vien!P401)</f>
        <v/>
      </c>
      <c r="Q400" s="97" t="str">
        <f>IF(INPUT_Du_lieu_nhan_vien!Q401="","",INPUT_Du_lieu_nhan_vien!Q401)</f>
        <v>0909 857 570</v>
      </c>
      <c r="R400" s="96" t="str">
        <f>IF(INPUT_Du_lieu_nhan_vien!U401="","",INPUT_Du_lieu_nhan_vien!U401)</f>
        <v/>
      </c>
      <c r="S400" s="96" t="str">
        <f>IF(INPUT_Du_lieu_nhan_vien!W401="","",INPUT_Du_lieu_nhan_vien!W401)</f>
        <v/>
      </c>
      <c r="T400" s="97" t="str">
        <f>IF(INPUT_Du_lieu_nhan_vien!L401="","",INPUT_Du_lieu_nhan_vien!L401)</f>
        <v>ĐH Khoa Học Tự Nhiên TP.HCM</v>
      </c>
      <c r="U400" s="94" t="str">
        <f>IF(INPUT_Du_lieu_nhan_vien!K401="","",INPUT_Du_lieu_nhan_vien!K401)</f>
        <v>Đại học</v>
      </c>
      <c r="V400" s="97" t="str">
        <f>IF(INPUT_Du_lieu_nhan_vien!M401="","",INPUT_Du_lieu_nhan_vien!M401)</f>
        <v>Công nghệ thông tin</v>
      </c>
      <c r="Y400" s="95">
        <f>IF(INPUT_Du_lieu_nhan_vien!AH401="","",INPUT_Du_lieu_nhan_vien!AH401)</f>
        <v>41048</v>
      </c>
      <c r="Z400" s="96">
        <f t="shared" si="45"/>
        <v>5</v>
      </c>
      <c r="AA400" s="96">
        <f t="shared" si="46"/>
        <v>2012</v>
      </c>
      <c r="AB400" s="95" t="str">
        <f>IF(INPUT_Du_lieu_nhan_vien!AM401="","",INPUT_Du_lieu_nhan_vien!AM401)</f>
        <v/>
      </c>
      <c r="AC400" s="96" t="str">
        <f t="shared" si="47"/>
        <v/>
      </c>
      <c r="AD400" s="96" t="str">
        <f t="shared" si="48"/>
        <v/>
      </c>
      <c r="AE400" s="96" t="str">
        <f>IF(INPUT_Du_lieu_nhan_vien!AJ401="","",INPUT_Du_lieu_nhan_vien!AJ401)</f>
        <v>Chính thức</v>
      </c>
    </row>
    <row r="401" spans="1:31" ht="18.75" customHeight="1" x14ac:dyDescent="0.2">
      <c r="A401" s="91">
        <v>400</v>
      </c>
      <c r="B401" s="92">
        <f>INPUT_Du_lieu_nhan_vien!A402</f>
        <v>20376</v>
      </c>
      <c r="C401" s="93" t="str">
        <f>IF(INPUT_Du_lieu_nhan_vien!B402="","",INPUT_Du_lieu_nhan_vien!B402)</f>
        <v>Nguyễn Thụy</v>
      </c>
      <c r="D401" s="93" t="str">
        <f>IF(INPUT_Du_lieu_nhan_vien!C402="","",INPUT_Du_lieu_nhan_vien!C402)</f>
        <v>Vy</v>
      </c>
      <c r="E401" s="94" t="str">
        <f>IF(INPUT_Du_lieu_nhan_vien!D402="","",INPUT_Du_lieu_nhan_vien!D402)</f>
        <v>Nữ</v>
      </c>
      <c r="F401" s="95">
        <f>IF(INPUT_Du_lieu_nhan_vien!E402="","",INPUT_Du_lieu_nhan_vien!E402)</f>
        <v>29886</v>
      </c>
      <c r="G401" s="96">
        <f t="shared" si="42"/>
        <v>10</v>
      </c>
      <c r="H401" s="96">
        <f t="shared" si="43"/>
        <v>1981</v>
      </c>
      <c r="I401" s="96" t="str">
        <f>IF(INPUT_Du_lieu_nhan_vien!G402="","",INPUT_Du_lieu_nhan_vien!G402)</f>
        <v xml:space="preserve">HCM </v>
      </c>
      <c r="J401" s="97" t="str">
        <f>IF(INPUT_Du_lieu_nhan_vien!H402="","",INPUT_Du_lieu_nhan_vien!H402)</f>
        <v/>
      </c>
      <c r="K401" s="95" t="str">
        <f>IF(INPUT_Du_lieu_nhan_vien!I402="","",INPUT_Du_lieu_nhan_vien!I402)</f>
        <v/>
      </c>
      <c r="L401" s="96" t="str">
        <f t="shared" si="44"/>
        <v/>
      </c>
      <c r="M401" s="96" t="str">
        <f>IF(INPUT_Du_lieu_nhan_vien!J402="","",INPUT_Du_lieu_nhan_vien!J402)</f>
        <v/>
      </c>
      <c r="N401" s="94" t="str">
        <f>IF(INPUT_Du_lieu_nhan_vien!O402="","",INPUT_Du_lieu_nhan_vien!O402)</f>
        <v>vynt@topica.edu.vn</v>
      </c>
      <c r="O401" s="96" t="str">
        <f>IF(INPUT_Du_lieu_nhan_vien!S402="","",INPUT_Du_lieu_nhan_vien!S402)</f>
        <v xml:space="preserve">118/173 Phan Huy Ích P15 Q.Tân Bình </v>
      </c>
      <c r="P401" s="94" t="str">
        <f>IF(INPUT_Du_lieu_nhan_vien!P402="","",INPUT_Du_lieu_nhan_vien!P402)</f>
        <v/>
      </c>
      <c r="Q401" s="97" t="str">
        <f>IF(INPUT_Du_lieu_nhan_vien!Q402="","",INPUT_Du_lieu_nhan_vien!Q402)</f>
        <v>0938764748</v>
      </c>
      <c r="R401" s="96" t="str">
        <f>IF(INPUT_Du_lieu_nhan_vien!U402="","",INPUT_Du_lieu_nhan_vien!U402)</f>
        <v/>
      </c>
      <c r="S401" s="96" t="str">
        <f>IF(INPUT_Du_lieu_nhan_vien!W402="","",INPUT_Du_lieu_nhan_vien!W402)</f>
        <v/>
      </c>
      <c r="T401" s="97" t="str">
        <f>IF(INPUT_Du_lieu_nhan_vien!L402="","",INPUT_Du_lieu_nhan_vien!L402)</f>
        <v>Cao đẳng Quản trị doanh nghiệp</v>
      </c>
      <c r="U401" s="94" t="str">
        <f>IF(INPUT_Du_lieu_nhan_vien!K402="","",INPUT_Du_lieu_nhan_vien!K402)</f>
        <v>Cao đẳng</v>
      </c>
      <c r="V401" s="97" t="str">
        <f>IF(INPUT_Du_lieu_nhan_vien!M402="","",INPUT_Du_lieu_nhan_vien!M402)</f>
        <v>Tiếng Anh</v>
      </c>
      <c r="Y401" s="95" t="str">
        <f>IF(INPUT_Du_lieu_nhan_vien!AH402="","",INPUT_Du_lieu_nhan_vien!AH402)</f>
        <v/>
      </c>
      <c r="Z401" s="96" t="str">
        <f t="shared" si="45"/>
        <v/>
      </c>
      <c r="AA401" s="96" t="str">
        <f t="shared" si="46"/>
        <v/>
      </c>
      <c r="AB401" s="95" t="str">
        <f>IF(INPUT_Du_lieu_nhan_vien!AM402="","",INPUT_Du_lieu_nhan_vien!AM402)</f>
        <v/>
      </c>
      <c r="AC401" s="96" t="str">
        <f t="shared" si="47"/>
        <v/>
      </c>
      <c r="AD401" s="96" t="str">
        <f t="shared" si="48"/>
        <v/>
      </c>
      <c r="AE401" s="96" t="str">
        <f>IF(INPUT_Du_lieu_nhan_vien!AJ402="","",INPUT_Du_lieu_nhan_vien!AJ402)</f>
        <v>Nghỉ việc</v>
      </c>
    </row>
    <row r="402" spans="1:31" ht="18.75" customHeight="1" x14ac:dyDescent="0.2">
      <c r="A402" s="91">
        <v>401</v>
      </c>
      <c r="B402" s="92">
        <f>INPUT_Du_lieu_nhan_vien!A403</f>
        <v>20377</v>
      </c>
      <c r="C402" s="93" t="str">
        <f>IF(INPUT_Du_lieu_nhan_vien!B403="","",INPUT_Du_lieu_nhan_vien!B403)</f>
        <v>Mai Cát</v>
      </c>
      <c r="D402" s="93" t="str">
        <f>IF(INPUT_Du_lieu_nhan_vien!C403="","",INPUT_Du_lieu_nhan_vien!C403)</f>
        <v>Uyên</v>
      </c>
      <c r="E402" s="94" t="str">
        <f>IF(INPUT_Du_lieu_nhan_vien!D403="","",INPUT_Du_lieu_nhan_vien!D403)</f>
        <v>Nữ</v>
      </c>
      <c r="F402" s="95">
        <f>IF(INPUT_Du_lieu_nhan_vien!E403="","",INPUT_Du_lieu_nhan_vien!E403)</f>
        <v>32223</v>
      </c>
      <c r="G402" s="96">
        <f t="shared" si="42"/>
        <v>3</v>
      </c>
      <c r="H402" s="96">
        <f t="shared" si="43"/>
        <v>1988</v>
      </c>
      <c r="I402" s="96" t="str">
        <f>IF(INPUT_Du_lieu_nhan_vien!G403="","",INPUT_Du_lieu_nhan_vien!G403)</f>
        <v xml:space="preserve">Đồng Tháp </v>
      </c>
      <c r="J402" s="97" t="str">
        <f>IF(INPUT_Du_lieu_nhan_vien!H403="","",INPUT_Du_lieu_nhan_vien!H403)</f>
        <v>24066865</v>
      </c>
      <c r="K402" s="95">
        <f>IF(INPUT_Du_lieu_nhan_vien!I403="","",INPUT_Du_lieu_nhan_vien!I403)</f>
        <v>37678</v>
      </c>
      <c r="L402" s="96">
        <f t="shared" si="44"/>
        <v>2</v>
      </c>
      <c r="M402" s="96" t="str">
        <f>IF(INPUT_Du_lieu_nhan_vien!J403="","",INPUT_Du_lieu_nhan_vien!J403)</f>
        <v>HCM</v>
      </c>
      <c r="N402" s="94" t="str">
        <f>IF(INPUT_Du_lieu_nhan_vien!O403="","",INPUT_Du_lieu_nhan_vien!O403)</f>
        <v>uyenmc@topica.edu.vn</v>
      </c>
      <c r="O402" s="96" t="str">
        <f>IF(INPUT_Du_lieu_nhan_vien!S403="","",INPUT_Du_lieu_nhan_vien!S403)</f>
        <v xml:space="preserve">11/3 đường 62, P. Thảo Điền, Q.2, Tp.HCM </v>
      </c>
      <c r="P402" s="94" t="str">
        <f>IF(INPUT_Du_lieu_nhan_vien!P403="","",INPUT_Du_lieu_nhan_vien!P403)</f>
        <v/>
      </c>
      <c r="Q402" s="97" t="str">
        <f>IF(INPUT_Du_lieu_nhan_vien!Q403="","",INPUT_Du_lieu_nhan_vien!Q403)</f>
        <v>01665 500 863</v>
      </c>
      <c r="R402" s="96" t="str">
        <f>IF(INPUT_Du_lieu_nhan_vien!U403="","",INPUT_Du_lieu_nhan_vien!U403)</f>
        <v/>
      </c>
      <c r="S402" s="96" t="str">
        <f>IF(INPUT_Du_lieu_nhan_vien!W403="","",INPUT_Du_lieu_nhan_vien!W403)</f>
        <v/>
      </c>
      <c r="T402" s="97" t="str">
        <f>IF(INPUT_Du_lieu_nhan_vien!L403="","",INPUT_Du_lieu_nhan_vien!L403)</f>
        <v>ĐH Tôn Đức Thắng</v>
      </c>
      <c r="U402" s="94" t="str">
        <f>IF(INPUT_Du_lieu_nhan_vien!K403="","",INPUT_Du_lieu_nhan_vien!K403)</f>
        <v>Đại học</v>
      </c>
      <c r="V402" s="97" t="str">
        <f>IF(INPUT_Du_lieu_nhan_vien!M403="","",INPUT_Du_lieu_nhan_vien!M403)</f>
        <v>Tài chính - Ngân hàng</v>
      </c>
      <c r="Y402" s="95">
        <f>IF(INPUT_Du_lieu_nhan_vien!AH403="","",INPUT_Du_lieu_nhan_vien!AH403)</f>
        <v>40969</v>
      </c>
      <c r="Z402" s="96">
        <f t="shared" si="45"/>
        <v>3</v>
      </c>
      <c r="AA402" s="96">
        <f t="shared" si="46"/>
        <v>2012</v>
      </c>
      <c r="AB402" s="95">
        <f>IF(INPUT_Du_lieu_nhan_vien!AM403="","",INPUT_Du_lieu_nhan_vien!AM403)</f>
        <v>40970</v>
      </c>
      <c r="AC402" s="96">
        <f t="shared" si="47"/>
        <v>3</v>
      </c>
      <c r="AD402" s="96">
        <f t="shared" si="48"/>
        <v>2012</v>
      </c>
      <c r="AE402" s="96" t="str">
        <f>IF(INPUT_Du_lieu_nhan_vien!AJ403="","",INPUT_Du_lieu_nhan_vien!AJ403)</f>
        <v>Nghỉ việc</v>
      </c>
    </row>
    <row r="403" spans="1:31" ht="18.75" customHeight="1" x14ac:dyDescent="0.2">
      <c r="A403" s="91">
        <v>402</v>
      </c>
      <c r="B403" s="92">
        <f>INPUT_Du_lieu_nhan_vien!A404</f>
        <v>20378</v>
      </c>
      <c r="C403" s="93" t="str">
        <f>IF(INPUT_Du_lieu_nhan_vien!B404="","",INPUT_Du_lieu_nhan_vien!B404)</f>
        <v>Lê Thị</v>
      </c>
      <c r="D403" s="93" t="str">
        <f>IF(INPUT_Du_lieu_nhan_vien!C404="","",INPUT_Du_lieu_nhan_vien!C404)</f>
        <v>Hưởng</v>
      </c>
      <c r="E403" s="94" t="str">
        <f>IF(INPUT_Du_lieu_nhan_vien!D404="","",INPUT_Du_lieu_nhan_vien!D404)</f>
        <v>Nữ</v>
      </c>
      <c r="F403" s="95">
        <f>IF(INPUT_Du_lieu_nhan_vien!E404="","",INPUT_Du_lieu_nhan_vien!E404)</f>
        <v>32558</v>
      </c>
      <c r="G403" s="96">
        <f t="shared" si="42"/>
        <v>2</v>
      </c>
      <c r="H403" s="96">
        <f t="shared" si="43"/>
        <v>1989</v>
      </c>
      <c r="I403" s="96" t="str">
        <f>IF(INPUT_Du_lieu_nhan_vien!G404="","",INPUT_Du_lieu_nhan_vien!G404)</f>
        <v xml:space="preserve">Hà Nội </v>
      </c>
      <c r="J403" s="97" t="str">
        <f>IF(INPUT_Du_lieu_nhan_vien!H404="","",INPUT_Du_lieu_nhan_vien!H404)</f>
        <v>25537259</v>
      </c>
      <c r="K403" s="95">
        <f>IF(INPUT_Du_lieu_nhan_vien!I404="","",INPUT_Du_lieu_nhan_vien!I404)</f>
        <v>40673</v>
      </c>
      <c r="L403" s="96">
        <f t="shared" si="44"/>
        <v>5</v>
      </c>
      <c r="M403" s="96" t="str">
        <f>IF(INPUT_Du_lieu_nhan_vien!J404="","",INPUT_Du_lieu_nhan_vien!J404)</f>
        <v>HCM</v>
      </c>
      <c r="N403" s="94" t="str">
        <f>IF(INPUT_Du_lieu_nhan_vien!O404="","",INPUT_Du_lieu_nhan_vien!O404)</f>
        <v>huonglt@topica.edu.vn</v>
      </c>
      <c r="O403" s="96" t="str">
        <f>IF(INPUT_Du_lieu_nhan_vien!S404="","",INPUT_Du_lieu_nhan_vien!S404)</f>
        <v xml:space="preserve">37/7/11 Lũy Bán Bích - Tân Thới hòa - Tân Phú - Hồ Chí Minh </v>
      </c>
      <c r="P403" s="94" t="str">
        <f>IF(INPUT_Du_lieu_nhan_vien!P404="","",INPUT_Du_lieu_nhan_vien!P404)</f>
        <v/>
      </c>
      <c r="Q403" s="97" t="str">
        <f>IF(INPUT_Du_lieu_nhan_vien!Q404="","",INPUT_Du_lieu_nhan_vien!Q404)</f>
        <v>0985 002 516</v>
      </c>
      <c r="R403" s="96" t="str">
        <f>IF(INPUT_Du_lieu_nhan_vien!U404="","",INPUT_Du_lieu_nhan_vien!U404)</f>
        <v/>
      </c>
      <c r="S403" s="96" t="str">
        <f>IF(INPUT_Du_lieu_nhan_vien!W404="","",INPUT_Du_lieu_nhan_vien!W404)</f>
        <v/>
      </c>
      <c r="T403" s="97" t="str">
        <f>IF(INPUT_Du_lieu_nhan_vien!L404="","",INPUT_Du_lieu_nhan_vien!L404)</f>
        <v>CĐ Kinh tế - Kỹ thuật Thương Mại</v>
      </c>
      <c r="U403" s="94" t="str">
        <f>IF(INPUT_Du_lieu_nhan_vien!K404="","",INPUT_Du_lieu_nhan_vien!K404)</f>
        <v>Cao đẳng</v>
      </c>
      <c r="V403" s="97" t="str">
        <f>IF(INPUT_Du_lieu_nhan_vien!M404="","",INPUT_Du_lieu_nhan_vien!M404)</f>
        <v>Quản trị kinh doanh</v>
      </c>
      <c r="Y403" s="95">
        <f>IF(INPUT_Du_lieu_nhan_vien!AH404="","",INPUT_Du_lieu_nhan_vien!AH404)</f>
        <v>41030</v>
      </c>
      <c r="Z403" s="96">
        <f t="shared" si="45"/>
        <v>5</v>
      </c>
      <c r="AA403" s="96">
        <f t="shared" si="46"/>
        <v>2012</v>
      </c>
      <c r="AB403" s="95">
        <f>IF(INPUT_Du_lieu_nhan_vien!AM404="","",INPUT_Du_lieu_nhan_vien!AM404)</f>
        <v>41583</v>
      </c>
      <c r="AC403" s="96">
        <f t="shared" si="47"/>
        <v>11</v>
      </c>
      <c r="AD403" s="96">
        <f t="shared" si="48"/>
        <v>2013</v>
      </c>
      <c r="AE403" s="96" t="str">
        <f>IF(INPUT_Du_lieu_nhan_vien!AJ404="","",INPUT_Du_lieu_nhan_vien!AJ404)</f>
        <v>Nghỉ việc</v>
      </c>
    </row>
    <row r="404" spans="1:31" ht="18.75" customHeight="1" x14ac:dyDescent="0.2">
      <c r="A404" s="91">
        <v>403</v>
      </c>
      <c r="B404" s="92">
        <f>INPUT_Du_lieu_nhan_vien!A405</f>
        <v>20379</v>
      </c>
      <c r="C404" s="93" t="str">
        <f>IF(INPUT_Du_lieu_nhan_vien!B405="","",INPUT_Du_lieu_nhan_vien!B405)</f>
        <v>Mai Thị Mỹ</v>
      </c>
      <c r="D404" s="93" t="str">
        <f>IF(INPUT_Du_lieu_nhan_vien!C405="","",INPUT_Du_lieu_nhan_vien!C405)</f>
        <v>Phụng</v>
      </c>
      <c r="E404" s="94" t="str">
        <f>IF(INPUT_Du_lieu_nhan_vien!D405="","",INPUT_Du_lieu_nhan_vien!D405)</f>
        <v>Nữ</v>
      </c>
      <c r="F404" s="95">
        <f>IF(INPUT_Du_lieu_nhan_vien!E405="","",INPUT_Du_lieu_nhan_vien!E405)</f>
        <v>32451</v>
      </c>
      <c r="G404" s="96">
        <f t="shared" si="42"/>
        <v>11</v>
      </c>
      <c r="H404" s="96">
        <f t="shared" si="43"/>
        <v>1988</v>
      </c>
      <c r="I404" s="96" t="str">
        <f>IF(INPUT_Du_lieu_nhan_vien!G405="","",INPUT_Du_lieu_nhan_vien!G405)</f>
        <v>Bình Định</v>
      </c>
      <c r="J404" s="97">
        <f>IF(INPUT_Du_lieu_nhan_vien!H405="","",INPUT_Du_lieu_nhan_vien!H405)</f>
        <v>215020794</v>
      </c>
      <c r="K404" s="95">
        <f>IF(INPUT_Du_lieu_nhan_vien!I405="","",INPUT_Du_lieu_nhan_vien!I405)</f>
        <v>37854</v>
      </c>
      <c r="L404" s="96">
        <f t="shared" si="44"/>
        <v>8</v>
      </c>
      <c r="M404" s="96" t="str">
        <f>IF(INPUT_Du_lieu_nhan_vien!J405="","",INPUT_Du_lieu_nhan_vien!J405)</f>
        <v>Bình Định</v>
      </c>
      <c r="N404" s="94" t="str">
        <f>IF(INPUT_Du_lieu_nhan_vien!O405="","",INPUT_Du_lieu_nhan_vien!O405)</f>
        <v>phungmtm@topica.edu.vn</v>
      </c>
      <c r="O404" s="96" t="str">
        <f>IF(INPUT_Du_lieu_nhan_vien!S405="","",INPUT_Du_lieu_nhan_vien!S405)</f>
        <v>TT Bồng Sơn, Hoài Nhơn, Bình Định</v>
      </c>
      <c r="P404" s="94" t="str">
        <f>IF(INPUT_Du_lieu_nhan_vien!P405="","",INPUT_Du_lieu_nhan_vien!P405)</f>
        <v/>
      </c>
      <c r="Q404" s="97" t="str">
        <f>IF(INPUT_Du_lieu_nhan_vien!Q405="","",INPUT_Du_lieu_nhan_vien!Q405)</f>
        <v>01222991035</v>
      </c>
      <c r="R404" s="96" t="str">
        <f>IF(INPUT_Du_lieu_nhan_vien!U405="","",INPUT_Du_lieu_nhan_vien!U405)</f>
        <v>Trưong thị Cúc</v>
      </c>
      <c r="S404" s="96" t="str">
        <f>IF(INPUT_Du_lieu_nhan_vien!W405="","",INPUT_Du_lieu_nhan_vien!W405)</f>
        <v>0983861640</v>
      </c>
      <c r="T404" s="97" t="str">
        <f>IF(INPUT_Du_lieu_nhan_vien!L405="","",INPUT_Du_lieu_nhan_vien!L405)</f>
        <v>ĐH Kinh tế TPHCM</v>
      </c>
      <c r="U404" s="94" t="str">
        <f>IF(INPUT_Du_lieu_nhan_vien!K405="","",INPUT_Du_lieu_nhan_vien!K405)</f>
        <v>ĐH</v>
      </c>
      <c r="V404" s="97" t="str">
        <f>IF(INPUT_Du_lieu_nhan_vien!M405="","",INPUT_Du_lieu_nhan_vien!M405)</f>
        <v>Kinh tế lao động QLNL</v>
      </c>
      <c r="Y404" s="95">
        <f>IF(INPUT_Du_lieu_nhan_vien!AH405="","",INPUT_Du_lieu_nhan_vien!AH405)</f>
        <v>41047</v>
      </c>
      <c r="Z404" s="96">
        <f t="shared" si="45"/>
        <v>5</v>
      </c>
      <c r="AA404" s="96">
        <f t="shared" si="46"/>
        <v>2012</v>
      </c>
      <c r="AB404" s="95">
        <f>IF(INPUT_Du_lieu_nhan_vien!AM405="","",INPUT_Du_lieu_nhan_vien!AM405)</f>
        <v>41153</v>
      </c>
      <c r="AC404" s="96">
        <f t="shared" si="47"/>
        <v>9</v>
      </c>
      <c r="AD404" s="96">
        <f t="shared" si="48"/>
        <v>2012</v>
      </c>
      <c r="AE404" s="96" t="str">
        <f>IF(INPUT_Du_lieu_nhan_vien!AJ405="","",INPUT_Du_lieu_nhan_vien!AJ405)</f>
        <v>Nghỉ việc</v>
      </c>
    </row>
    <row r="405" spans="1:31" ht="18.75" customHeight="1" x14ac:dyDescent="0.2">
      <c r="A405" s="91">
        <v>404</v>
      </c>
      <c r="B405" s="92">
        <f>INPUT_Du_lieu_nhan_vien!A406</f>
        <v>20380</v>
      </c>
      <c r="C405" s="93" t="str">
        <f>IF(INPUT_Du_lieu_nhan_vien!B406="","",INPUT_Du_lieu_nhan_vien!B406)</f>
        <v>Võ Phương</v>
      </c>
      <c r="D405" s="93" t="str">
        <f>IF(INPUT_Du_lieu_nhan_vien!C406="","",INPUT_Du_lieu_nhan_vien!C406)</f>
        <v>Anh</v>
      </c>
      <c r="E405" s="94" t="str">
        <f>IF(INPUT_Du_lieu_nhan_vien!D406="","",INPUT_Du_lieu_nhan_vien!D406)</f>
        <v>Nữ</v>
      </c>
      <c r="F405" s="95">
        <f>IF(INPUT_Du_lieu_nhan_vien!E406="","",INPUT_Du_lieu_nhan_vien!E406)</f>
        <v>32561</v>
      </c>
      <c r="G405" s="96">
        <f t="shared" si="42"/>
        <v>2</v>
      </c>
      <c r="H405" s="96">
        <f t="shared" si="43"/>
        <v>1989</v>
      </c>
      <c r="I405" s="96" t="str">
        <f>IF(INPUT_Du_lieu_nhan_vien!G406="","",INPUT_Du_lieu_nhan_vien!G406)</f>
        <v>Long An</v>
      </c>
      <c r="J405" s="97">
        <f>IF(INPUT_Du_lieu_nhan_vien!H406="","",INPUT_Du_lieu_nhan_vien!H406)</f>
        <v>301336498</v>
      </c>
      <c r="K405" s="95">
        <f>IF(INPUT_Du_lieu_nhan_vien!I406="","",INPUT_Du_lieu_nhan_vien!I406)</f>
        <v>39682</v>
      </c>
      <c r="L405" s="96">
        <f t="shared" si="44"/>
        <v>8</v>
      </c>
      <c r="M405" s="96" t="str">
        <f>IF(INPUT_Du_lieu_nhan_vien!J406="","",INPUT_Du_lieu_nhan_vien!J406)</f>
        <v>Long An</v>
      </c>
      <c r="N405" s="94" t="str">
        <f>IF(INPUT_Du_lieu_nhan_vien!O406="","",INPUT_Du_lieu_nhan_vien!O406)</f>
        <v>anhvp@topica.edu.vn</v>
      </c>
      <c r="O405" s="96" t="str">
        <f>IF(INPUT_Du_lieu_nhan_vien!S406="","",INPUT_Du_lieu_nhan_vien!S406)</f>
        <v>An Ninh Tây, Đức Hòa, Long An</v>
      </c>
      <c r="P405" s="94" t="str">
        <f>IF(INPUT_Du_lieu_nhan_vien!P406="","",INPUT_Du_lieu_nhan_vien!P406)</f>
        <v/>
      </c>
      <c r="Q405" s="97" t="str">
        <f>IF(INPUT_Du_lieu_nhan_vien!Q406="","",INPUT_Du_lieu_nhan_vien!Q406)</f>
        <v>01223 800 060</v>
      </c>
      <c r="R405" s="96">
        <f>IF(INPUT_Du_lieu_nhan_vien!U406="","",INPUT_Du_lieu_nhan_vien!U406)</f>
        <v>0</v>
      </c>
      <c r="S405" s="96">
        <f>IF(INPUT_Du_lieu_nhan_vien!W406="","",INPUT_Du_lieu_nhan_vien!W406)</f>
        <v>0</v>
      </c>
      <c r="T405" s="97" t="str">
        <f>IF(INPUT_Du_lieu_nhan_vien!L406="","",INPUT_Du_lieu_nhan_vien!L406)</f>
        <v>CĐ Công Nghiệp</v>
      </c>
      <c r="U405" s="94" t="str">
        <f>IF(INPUT_Du_lieu_nhan_vien!K406="","",INPUT_Du_lieu_nhan_vien!K406)</f>
        <v>CĐ</v>
      </c>
      <c r="V405" s="97" t="str">
        <f>IF(INPUT_Du_lieu_nhan_vien!M406="","",INPUT_Du_lieu_nhan_vien!M406)</f>
        <v>CNTT</v>
      </c>
      <c r="Y405" s="95">
        <f>IF(INPUT_Du_lieu_nhan_vien!AH406="","",INPUT_Du_lieu_nhan_vien!AH406)</f>
        <v>41047</v>
      </c>
      <c r="Z405" s="96">
        <f t="shared" si="45"/>
        <v>5</v>
      </c>
      <c r="AA405" s="96">
        <f t="shared" si="46"/>
        <v>2012</v>
      </c>
      <c r="AB405" s="95" t="str">
        <f>IF(INPUT_Du_lieu_nhan_vien!AM406="","",INPUT_Du_lieu_nhan_vien!AM406)</f>
        <v/>
      </c>
      <c r="AC405" s="96" t="str">
        <f t="shared" si="47"/>
        <v/>
      </c>
      <c r="AD405" s="96" t="str">
        <f t="shared" si="48"/>
        <v/>
      </c>
      <c r="AE405" s="96" t="str">
        <f>IF(INPUT_Du_lieu_nhan_vien!AJ406="","",INPUT_Du_lieu_nhan_vien!AJ406)</f>
        <v>Nghỉ việc</v>
      </c>
    </row>
    <row r="406" spans="1:31" ht="18.75" customHeight="1" x14ac:dyDescent="0.2">
      <c r="A406" s="91">
        <v>405</v>
      </c>
      <c r="B406" s="92">
        <f>INPUT_Du_lieu_nhan_vien!A407</f>
        <v>20381</v>
      </c>
      <c r="C406" s="93" t="str">
        <f>IF(INPUT_Du_lieu_nhan_vien!B407="","",INPUT_Du_lieu_nhan_vien!B407)</f>
        <v>Trần Thị Huỳnh</v>
      </c>
      <c r="D406" s="93" t="str">
        <f>IF(INPUT_Du_lieu_nhan_vien!C407="","",INPUT_Du_lieu_nhan_vien!C407)</f>
        <v>Anh</v>
      </c>
      <c r="E406" s="94" t="str">
        <f>IF(INPUT_Du_lieu_nhan_vien!D407="","",INPUT_Du_lieu_nhan_vien!D407)</f>
        <v>Nữ</v>
      </c>
      <c r="F406" s="95">
        <f>IF(INPUT_Du_lieu_nhan_vien!E407="","",INPUT_Du_lieu_nhan_vien!E407)</f>
        <v>31978</v>
      </c>
      <c r="G406" s="96">
        <f t="shared" si="42"/>
        <v>7</v>
      </c>
      <c r="H406" s="96">
        <f t="shared" si="43"/>
        <v>1987</v>
      </c>
      <c r="I406" s="96" t="str">
        <f>IF(INPUT_Du_lieu_nhan_vien!G407="","",INPUT_Du_lieu_nhan_vien!G407)</f>
        <v>Tây Ninh</v>
      </c>
      <c r="J406" s="97">
        <f>IF(INPUT_Du_lieu_nhan_vien!H407="","",INPUT_Du_lieu_nhan_vien!H407)</f>
        <v>290878310</v>
      </c>
      <c r="K406" s="95">
        <f>IF(INPUT_Du_lieu_nhan_vien!I407="","",INPUT_Du_lieu_nhan_vien!I407)</f>
        <v>37852</v>
      </c>
      <c r="L406" s="96">
        <f t="shared" si="44"/>
        <v>8</v>
      </c>
      <c r="M406" s="96" t="str">
        <f>IF(INPUT_Du_lieu_nhan_vien!J407="","",INPUT_Du_lieu_nhan_vien!J407)</f>
        <v>Tây Ninh</v>
      </c>
      <c r="N406" s="94" t="str">
        <f>IF(INPUT_Du_lieu_nhan_vien!O407="","",INPUT_Du_lieu_nhan_vien!O407)</f>
        <v>anhtth@topica.edu.vn</v>
      </c>
      <c r="O406" s="96" t="str">
        <f>IF(INPUT_Du_lieu_nhan_vien!S407="","",INPUT_Du_lieu_nhan_vien!S407)</f>
        <v>15/6 KP1, P.3, Thị Xã Tây Ninh</v>
      </c>
      <c r="P406" s="94" t="str">
        <f>IF(INPUT_Du_lieu_nhan_vien!P407="","",INPUT_Du_lieu_nhan_vien!P407)</f>
        <v/>
      </c>
      <c r="Q406" s="97" t="str">
        <f>IF(INPUT_Du_lieu_nhan_vien!Q407="","",INPUT_Du_lieu_nhan_vien!Q407)</f>
        <v>0902 440 420</v>
      </c>
      <c r="R406" s="96">
        <f>IF(INPUT_Du_lieu_nhan_vien!U407="","",INPUT_Du_lieu_nhan_vien!U407)</f>
        <v>0</v>
      </c>
      <c r="S406" s="96">
        <f>IF(INPUT_Du_lieu_nhan_vien!W407="","",INPUT_Du_lieu_nhan_vien!W407)</f>
        <v>0</v>
      </c>
      <c r="T406" s="97" t="str">
        <f>IF(INPUT_Du_lieu_nhan_vien!L407="","",INPUT_Du_lieu_nhan_vien!L407)</f>
        <v>ĐH KTe TPHCM</v>
      </c>
      <c r="U406" s="94" t="str">
        <f>IF(INPUT_Du_lieu_nhan_vien!K407="","",INPUT_Du_lieu_nhan_vien!K407)</f>
        <v>ĐH</v>
      </c>
      <c r="V406" s="97" t="str">
        <f>IF(INPUT_Du_lieu_nhan_vien!M407="","",INPUT_Du_lieu_nhan_vien!M407)</f>
        <v>Thẩm định</v>
      </c>
      <c r="Y406" s="95">
        <f>IF(INPUT_Du_lieu_nhan_vien!AH407="","",INPUT_Du_lieu_nhan_vien!AH407)</f>
        <v>41047</v>
      </c>
      <c r="Z406" s="96">
        <f t="shared" si="45"/>
        <v>5</v>
      </c>
      <c r="AA406" s="96">
        <f t="shared" si="46"/>
        <v>2012</v>
      </c>
      <c r="AB406" s="95" t="str">
        <f>IF(INPUT_Du_lieu_nhan_vien!AM407="","",INPUT_Du_lieu_nhan_vien!AM407)</f>
        <v/>
      </c>
      <c r="AC406" s="96" t="str">
        <f t="shared" si="47"/>
        <v/>
      </c>
      <c r="AD406" s="96" t="str">
        <f t="shared" si="48"/>
        <v/>
      </c>
      <c r="AE406" s="96" t="str">
        <f>IF(INPUT_Du_lieu_nhan_vien!AJ407="","",INPUT_Du_lieu_nhan_vien!AJ407)</f>
        <v>Nghỉ việc</v>
      </c>
    </row>
    <row r="407" spans="1:31" ht="18.75" customHeight="1" x14ac:dyDescent="0.2">
      <c r="A407" s="91">
        <v>406</v>
      </c>
      <c r="B407" s="92">
        <f>INPUT_Du_lieu_nhan_vien!A408</f>
        <v>20382</v>
      </c>
      <c r="C407" s="93" t="str">
        <f>IF(INPUT_Du_lieu_nhan_vien!B408="","",INPUT_Du_lieu_nhan_vien!B408)</f>
        <v>Nguyễn Tuấn</v>
      </c>
      <c r="D407" s="93" t="str">
        <f>IF(INPUT_Du_lieu_nhan_vien!C408="","",INPUT_Du_lieu_nhan_vien!C408)</f>
        <v>Anh</v>
      </c>
      <c r="E407" s="94" t="str">
        <f>IF(INPUT_Du_lieu_nhan_vien!D408="","",INPUT_Du_lieu_nhan_vien!D408)</f>
        <v>Nam</v>
      </c>
      <c r="F407" s="95">
        <f>IF(INPUT_Du_lieu_nhan_vien!E408="","",INPUT_Du_lieu_nhan_vien!E408)</f>
        <v>32615</v>
      </c>
      <c r="G407" s="96">
        <f t="shared" si="42"/>
        <v>4</v>
      </c>
      <c r="H407" s="96">
        <f t="shared" si="43"/>
        <v>1989</v>
      </c>
      <c r="I407" s="96" t="str">
        <f>IF(INPUT_Du_lieu_nhan_vien!G408="","",INPUT_Du_lieu_nhan_vien!G408)</f>
        <v xml:space="preserve">Lạng Sơn </v>
      </c>
      <c r="J407" s="97" t="str">
        <f>IF(INPUT_Du_lieu_nhan_vien!H408="","",INPUT_Du_lieu_nhan_vien!H408)</f>
        <v>082056529</v>
      </c>
      <c r="K407" s="95">
        <f>IF(INPUT_Du_lieu_nhan_vien!I408="","",INPUT_Du_lieu_nhan_vien!I408)</f>
        <v>38524</v>
      </c>
      <c r="L407" s="96">
        <f t="shared" si="44"/>
        <v>6</v>
      </c>
      <c r="M407" s="96" t="str">
        <f>IF(INPUT_Du_lieu_nhan_vien!J408="","",INPUT_Du_lieu_nhan_vien!J408)</f>
        <v>Lạng Sơn</v>
      </c>
      <c r="N407" s="94" t="str">
        <f>IF(INPUT_Du_lieu_nhan_vien!O408="","",INPUT_Du_lieu_nhan_vien!O408)</f>
        <v>anhnt2@topica.edu.vn</v>
      </c>
      <c r="O407" s="96" t="str">
        <f>IF(INPUT_Du_lieu_nhan_vien!S408="","",INPUT_Du_lieu_nhan_vien!S408)</f>
        <v xml:space="preserve">Dốc Mới I, Sơn Hà, Hữu Lũng, Lạng Sơn </v>
      </c>
      <c r="P407" s="94" t="str">
        <f>IF(INPUT_Du_lieu_nhan_vien!P408="","",INPUT_Du_lieu_nhan_vien!P408)</f>
        <v/>
      </c>
      <c r="Q407" s="97" t="str">
        <f>IF(INPUT_Du_lieu_nhan_vien!Q408="","",INPUT_Du_lieu_nhan_vien!Q408)</f>
        <v>0976 842 821</v>
      </c>
      <c r="R407" s="96" t="str">
        <f>IF(INPUT_Du_lieu_nhan_vien!U408="","",INPUT_Du_lieu_nhan_vien!U408)</f>
        <v/>
      </c>
      <c r="S407" s="96" t="str">
        <f>IF(INPUT_Du_lieu_nhan_vien!W408="","",INPUT_Du_lieu_nhan_vien!W408)</f>
        <v/>
      </c>
      <c r="T407" s="97" t="str">
        <f>IF(INPUT_Du_lieu_nhan_vien!L408="","",INPUT_Du_lieu_nhan_vien!L408)</f>
        <v>Viện ĐH Mở Hà Nội</v>
      </c>
      <c r="U407" s="94" t="str">
        <f>IF(INPUT_Du_lieu_nhan_vien!K408="","",INPUT_Du_lieu_nhan_vien!K408)</f>
        <v>Đại học</v>
      </c>
      <c r="V407" s="97" t="str">
        <f>IF(INPUT_Du_lieu_nhan_vien!M408="","",INPUT_Du_lieu_nhan_vien!M408)</f>
        <v>Kinh tế và quản trị kinh doanh</v>
      </c>
      <c r="Y407" s="95">
        <f>IF(INPUT_Du_lieu_nhan_vien!AH408="","",INPUT_Du_lieu_nhan_vien!AH408)</f>
        <v>41030</v>
      </c>
      <c r="Z407" s="96">
        <f t="shared" si="45"/>
        <v>5</v>
      </c>
      <c r="AA407" s="96">
        <f t="shared" si="46"/>
        <v>2012</v>
      </c>
      <c r="AB407" s="95" t="str">
        <f>IF(INPUT_Du_lieu_nhan_vien!AM408="","",INPUT_Du_lieu_nhan_vien!AM408)</f>
        <v/>
      </c>
      <c r="AC407" s="96" t="str">
        <f t="shared" si="47"/>
        <v/>
      </c>
      <c r="AD407" s="96" t="str">
        <f t="shared" si="48"/>
        <v/>
      </c>
      <c r="AE407" s="96" t="str">
        <f>IF(INPUT_Du_lieu_nhan_vien!AJ408="","",INPUT_Du_lieu_nhan_vien!AJ408)</f>
        <v>Chính thức</v>
      </c>
    </row>
    <row r="408" spans="1:31" ht="18.75" customHeight="1" x14ac:dyDescent="0.2">
      <c r="A408" s="91">
        <v>407</v>
      </c>
      <c r="B408" s="92">
        <f>INPUT_Du_lieu_nhan_vien!A409</f>
        <v>20383</v>
      </c>
      <c r="C408" s="93" t="str">
        <f>IF(INPUT_Du_lieu_nhan_vien!B409="","",INPUT_Du_lieu_nhan_vien!B409)</f>
        <v>Phạm Đình</v>
      </c>
      <c r="D408" s="93" t="str">
        <f>IF(INPUT_Du_lieu_nhan_vien!C409="","",INPUT_Du_lieu_nhan_vien!C409)</f>
        <v>Phong</v>
      </c>
      <c r="E408" s="94" t="str">
        <f>IF(INPUT_Du_lieu_nhan_vien!D409="","",INPUT_Du_lieu_nhan_vien!D409)</f>
        <v>Nam</v>
      </c>
      <c r="F408" s="95">
        <f>IF(INPUT_Du_lieu_nhan_vien!E409="","",INPUT_Du_lieu_nhan_vien!E409)</f>
        <v>32684</v>
      </c>
      <c r="G408" s="96">
        <f t="shared" si="42"/>
        <v>6</v>
      </c>
      <c r="H408" s="96">
        <f t="shared" si="43"/>
        <v>1989</v>
      </c>
      <c r="I408" s="96" t="str">
        <f>IF(INPUT_Du_lieu_nhan_vien!G409="","",INPUT_Du_lieu_nhan_vien!G409)</f>
        <v>Bắc Giang</v>
      </c>
      <c r="J408" s="97" t="str">
        <f>IF(INPUT_Du_lieu_nhan_vien!H409="","",INPUT_Du_lieu_nhan_vien!H409)</f>
        <v>121859580</v>
      </c>
      <c r="K408" s="95">
        <f>IF(INPUT_Du_lieu_nhan_vien!I409="","",INPUT_Du_lieu_nhan_vien!I409)</f>
        <v>38713</v>
      </c>
      <c r="L408" s="96">
        <f t="shared" si="44"/>
        <v>12</v>
      </c>
      <c r="M408" s="96" t="str">
        <f>IF(INPUT_Du_lieu_nhan_vien!J409="","",INPUT_Du_lieu_nhan_vien!J409)</f>
        <v>Bắc Giang</v>
      </c>
      <c r="N408" s="94" t="str">
        <f>IF(INPUT_Du_lieu_nhan_vien!O409="","",INPUT_Du_lieu_nhan_vien!O409)</f>
        <v>phongpd@topica.edu.vn</v>
      </c>
      <c r="O408" s="96" t="str">
        <f>IF(INPUT_Du_lieu_nhan_vien!S409="","",INPUT_Du_lieu_nhan_vien!S409)</f>
        <v>Hố Dầu, Cẩm Lý, Lục Nam, Bắc Giang</v>
      </c>
      <c r="P408" s="94" t="str">
        <f>IF(INPUT_Du_lieu_nhan_vien!P409="","",INPUT_Du_lieu_nhan_vien!P409)</f>
        <v/>
      </c>
      <c r="Q408" s="97" t="str">
        <f>IF(INPUT_Du_lieu_nhan_vien!Q409="","",INPUT_Du_lieu_nhan_vien!Q409)</f>
        <v>0984 478 144</v>
      </c>
      <c r="R408" s="96" t="str">
        <f>IF(INPUT_Du_lieu_nhan_vien!U409="","",INPUT_Du_lieu_nhan_vien!U409)</f>
        <v>Mẹ Nguyễn Thị Xuyến</v>
      </c>
      <c r="S408" s="96" t="str">
        <f>IF(INPUT_Du_lieu_nhan_vien!W409="","",INPUT_Du_lieu_nhan_vien!W409)</f>
        <v>01674763577</v>
      </c>
      <c r="T408" s="97" t="str">
        <f>IF(INPUT_Du_lieu_nhan_vien!L409="","",INPUT_Du_lieu_nhan_vien!L409)</f>
        <v>ĐH Công nghiệp</v>
      </c>
      <c r="U408" s="94" t="str">
        <f>IF(INPUT_Du_lieu_nhan_vien!K409="","",INPUT_Du_lieu_nhan_vien!K409)</f>
        <v>ĐH</v>
      </c>
      <c r="V408" s="97" t="str">
        <f>IF(INPUT_Du_lieu_nhan_vien!M409="","",INPUT_Du_lieu_nhan_vien!M409)</f>
        <v>Điện tử</v>
      </c>
      <c r="Y408" s="95">
        <f>IF(INPUT_Du_lieu_nhan_vien!AH409="","",INPUT_Du_lieu_nhan_vien!AH409)</f>
        <v>41029</v>
      </c>
      <c r="Z408" s="96">
        <f t="shared" si="45"/>
        <v>4</v>
      </c>
      <c r="AA408" s="96">
        <f t="shared" si="46"/>
        <v>2012</v>
      </c>
      <c r="AB408" s="95">
        <f>IF(INPUT_Du_lieu_nhan_vien!AM409="","",INPUT_Du_lieu_nhan_vien!AM409)</f>
        <v>41137</v>
      </c>
      <c r="AC408" s="96">
        <f t="shared" si="47"/>
        <v>8</v>
      </c>
      <c r="AD408" s="96">
        <f t="shared" si="48"/>
        <v>2012</v>
      </c>
      <c r="AE408" s="96" t="str">
        <f>IF(INPUT_Du_lieu_nhan_vien!AJ409="","",INPUT_Du_lieu_nhan_vien!AJ409)</f>
        <v>Nghỉ việc</v>
      </c>
    </row>
    <row r="409" spans="1:31" ht="18.75" customHeight="1" x14ac:dyDescent="0.2">
      <c r="A409" s="91">
        <v>408</v>
      </c>
      <c r="B409" s="92">
        <f>INPUT_Du_lieu_nhan_vien!A410</f>
        <v>20384</v>
      </c>
      <c r="C409" s="93" t="str">
        <f>IF(INPUT_Du_lieu_nhan_vien!B410="","",INPUT_Du_lieu_nhan_vien!B410)</f>
        <v>Nguyễn Thùy</v>
      </c>
      <c r="D409" s="93" t="str">
        <f>IF(INPUT_Du_lieu_nhan_vien!C410="","",INPUT_Du_lieu_nhan_vien!C410)</f>
        <v>Linh</v>
      </c>
      <c r="E409" s="94" t="str">
        <f>IF(INPUT_Du_lieu_nhan_vien!D410="","",INPUT_Du_lieu_nhan_vien!D410)</f>
        <v>Nữ</v>
      </c>
      <c r="F409" s="95">
        <f>IF(INPUT_Du_lieu_nhan_vien!E410="","",INPUT_Du_lieu_nhan_vien!E410)</f>
        <v>32038</v>
      </c>
      <c r="G409" s="96">
        <f t="shared" si="42"/>
        <v>9</v>
      </c>
      <c r="H409" s="96">
        <f t="shared" si="43"/>
        <v>1987</v>
      </c>
      <c r="I409" s="96" t="str">
        <f>IF(INPUT_Du_lieu_nhan_vien!G410="","",INPUT_Du_lieu_nhan_vien!G410)</f>
        <v>Hà Nội</v>
      </c>
      <c r="J409" s="97" t="str">
        <f>IF(INPUT_Du_lieu_nhan_vien!H410="","",INPUT_Du_lieu_nhan_vien!H410)</f>
        <v>012484117</v>
      </c>
      <c r="K409" s="95">
        <f>IF(INPUT_Du_lieu_nhan_vien!I410="","",INPUT_Du_lieu_nhan_vien!I410)</f>
        <v>37196</v>
      </c>
      <c r="L409" s="96">
        <f t="shared" si="44"/>
        <v>11</v>
      </c>
      <c r="M409" s="96" t="str">
        <f>IF(INPUT_Du_lieu_nhan_vien!J410="","",INPUT_Du_lieu_nhan_vien!J410)</f>
        <v>Hà Nội</v>
      </c>
      <c r="N409" s="94" t="str">
        <f>IF(INPUT_Du_lieu_nhan_vien!O410="","",INPUT_Du_lieu_nhan_vien!O410)</f>
        <v>linhnt@topica.edu.vn</v>
      </c>
      <c r="O409" s="96" t="str">
        <f>IF(INPUT_Du_lieu_nhan_vien!S410="","",INPUT_Du_lieu_nhan_vien!S410)</f>
        <v>P504, A1, Tập thể Trung Tự, Đống Đa, Hà Nội</v>
      </c>
      <c r="P409" s="94" t="str">
        <f>IF(INPUT_Du_lieu_nhan_vien!P410="","",INPUT_Du_lieu_nhan_vien!P410)</f>
        <v/>
      </c>
      <c r="Q409" s="97" t="str">
        <f>IF(INPUT_Du_lieu_nhan_vien!Q410="","",INPUT_Du_lieu_nhan_vien!Q410)</f>
        <v>0946688123</v>
      </c>
      <c r="R409" s="96" t="str">
        <f>IF(INPUT_Du_lieu_nhan_vien!U410="","",INPUT_Du_lieu_nhan_vien!U410)</f>
        <v>Bố Nguyễn Huy Hùng</v>
      </c>
      <c r="S409" s="96" t="str">
        <f>IF(INPUT_Du_lieu_nhan_vien!W410="","",INPUT_Du_lieu_nhan_vien!W410)</f>
        <v>0913541941</v>
      </c>
      <c r="T409" s="97" t="str">
        <f>IF(INPUT_Du_lieu_nhan_vien!L410="","",INPUT_Du_lieu_nhan_vien!L410)</f>
        <v>ĐH Kinh Doanh Và Công Nghệ</v>
      </c>
      <c r="U409" s="94" t="str">
        <f>IF(INPUT_Du_lieu_nhan_vien!K410="","",INPUT_Du_lieu_nhan_vien!K410)</f>
        <v>ĐH</v>
      </c>
      <c r="V409" s="97" t="str">
        <f>IF(INPUT_Du_lieu_nhan_vien!M410="","",INPUT_Du_lieu_nhan_vien!M410)</f>
        <v>Kế toán</v>
      </c>
      <c r="Y409" s="95">
        <f>IF(INPUT_Du_lieu_nhan_vien!AH410="","",INPUT_Du_lieu_nhan_vien!AH410)</f>
        <v>41029</v>
      </c>
      <c r="Z409" s="96">
        <f t="shared" si="45"/>
        <v>4</v>
      </c>
      <c r="AA409" s="96">
        <f t="shared" si="46"/>
        <v>2012</v>
      </c>
      <c r="AB409" s="95">
        <f>IF(INPUT_Du_lieu_nhan_vien!AM410="","",INPUT_Du_lieu_nhan_vien!AM410)</f>
        <v>41183</v>
      </c>
      <c r="AC409" s="96">
        <f t="shared" si="47"/>
        <v>10</v>
      </c>
      <c r="AD409" s="96">
        <f t="shared" si="48"/>
        <v>2012</v>
      </c>
      <c r="AE409" s="96" t="str">
        <f>IF(INPUT_Du_lieu_nhan_vien!AJ410="","",INPUT_Du_lieu_nhan_vien!AJ410)</f>
        <v>Nghỉ việc</v>
      </c>
    </row>
    <row r="410" spans="1:31" ht="18.75" customHeight="1" x14ac:dyDescent="0.2">
      <c r="A410" s="91">
        <v>409</v>
      </c>
      <c r="B410" s="92">
        <f>INPUT_Du_lieu_nhan_vien!A411</f>
        <v>20385</v>
      </c>
      <c r="C410" s="93" t="str">
        <f>IF(INPUT_Du_lieu_nhan_vien!B411="","",INPUT_Du_lieu_nhan_vien!B411)</f>
        <v>Phạm Hương</v>
      </c>
      <c r="D410" s="93" t="str">
        <f>IF(INPUT_Du_lieu_nhan_vien!C411="","",INPUT_Du_lieu_nhan_vien!C411)</f>
        <v>Trang</v>
      </c>
      <c r="E410" s="94" t="str">
        <f>IF(INPUT_Du_lieu_nhan_vien!D411="","",INPUT_Du_lieu_nhan_vien!D411)</f>
        <v>Nữ</v>
      </c>
      <c r="F410" s="95">
        <f>IF(INPUT_Du_lieu_nhan_vien!E411="","",INPUT_Du_lieu_nhan_vien!E411)</f>
        <v>32836</v>
      </c>
      <c r="G410" s="96">
        <f t="shared" si="42"/>
        <v>11</v>
      </c>
      <c r="H410" s="96">
        <f t="shared" si="43"/>
        <v>1989</v>
      </c>
      <c r="I410" s="96" t="str">
        <f>IF(INPUT_Du_lieu_nhan_vien!G411="","",INPUT_Du_lieu_nhan_vien!G411)</f>
        <v>Bắc Ninh</v>
      </c>
      <c r="J410" s="97" t="str">
        <f>IF(INPUT_Du_lieu_nhan_vien!H411="","",INPUT_Du_lieu_nhan_vien!H411)</f>
        <v>012703061</v>
      </c>
      <c r="K410" s="95">
        <f>IF(INPUT_Du_lieu_nhan_vien!I411="","",INPUT_Du_lieu_nhan_vien!I411)</f>
        <v>38117</v>
      </c>
      <c r="L410" s="96">
        <f t="shared" si="44"/>
        <v>5</v>
      </c>
      <c r="M410" s="96" t="str">
        <f>IF(INPUT_Du_lieu_nhan_vien!J411="","",INPUT_Du_lieu_nhan_vien!J411)</f>
        <v>Hà Nội</v>
      </c>
      <c r="N410" s="94" t="str">
        <f>IF(INPUT_Du_lieu_nhan_vien!O411="","",INPUT_Du_lieu_nhan_vien!O411)</f>
        <v>trangph@topica.edu.vn</v>
      </c>
      <c r="O410" s="96" t="str">
        <f>IF(INPUT_Du_lieu_nhan_vien!S411="","",INPUT_Du_lieu_nhan_vien!S411)</f>
        <v>4N1 TT5, Bắc Linh Đàm, Hoàng Mai, HN</v>
      </c>
      <c r="P410" s="94" t="str">
        <f>IF(INPUT_Du_lieu_nhan_vien!P411="","",INPUT_Du_lieu_nhan_vien!P411)</f>
        <v/>
      </c>
      <c r="Q410" s="97" t="str">
        <f>IF(INPUT_Du_lieu_nhan_vien!Q411="","",INPUT_Du_lieu_nhan_vien!Q411)</f>
        <v>01273571958</v>
      </c>
      <c r="R410" s="96" t="str">
        <f>IF(INPUT_Du_lieu_nhan_vien!U411="","",INPUT_Du_lieu_nhan_vien!U411)</f>
        <v>Mẹ Đỗ Thị Hương</v>
      </c>
      <c r="S410" s="96" t="str">
        <f>IF(INPUT_Du_lieu_nhan_vien!W411="","",INPUT_Du_lieu_nhan_vien!W411)</f>
        <v>0966466566</v>
      </c>
      <c r="T410" s="97" t="str">
        <f>IF(INPUT_Du_lieu_nhan_vien!L411="","",INPUT_Du_lieu_nhan_vien!L411)</f>
        <v>ĐH Hà Nội</v>
      </c>
      <c r="U410" s="94" t="str">
        <f>IF(INPUT_Du_lieu_nhan_vien!K411="","",INPUT_Du_lieu_nhan_vien!K411)</f>
        <v>ĐH</v>
      </c>
      <c r="V410" s="97" t="str">
        <f>IF(INPUT_Du_lieu_nhan_vien!M411="","",INPUT_Du_lieu_nhan_vien!M411)</f>
        <v>Quốc tế học</v>
      </c>
      <c r="Y410" s="95">
        <f>IF(INPUT_Du_lieu_nhan_vien!AH411="","",INPUT_Du_lieu_nhan_vien!AH411)</f>
        <v>41029</v>
      </c>
      <c r="Z410" s="96">
        <f t="shared" si="45"/>
        <v>4</v>
      </c>
      <c r="AA410" s="96">
        <f t="shared" si="46"/>
        <v>2012</v>
      </c>
      <c r="AB410" s="95">
        <f>IF(INPUT_Du_lieu_nhan_vien!AM411="","",INPUT_Du_lieu_nhan_vien!AM411)</f>
        <v>41244</v>
      </c>
      <c r="AC410" s="96">
        <f t="shared" si="47"/>
        <v>12</v>
      </c>
      <c r="AD410" s="96">
        <f t="shared" si="48"/>
        <v>2012</v>
      </c>
      <c r="AE410" s="96" t="str">
        <f>IF(INPUT_Du_lieu_nhan_vien!AJ411="","",INPUT_Du_lieu_nhan_vien!AJ411)</f>
        <v>Nghỉ việc</v>
      </c>
    </row>
    <row r="411" spans="1:31" ht="18.75" customHeight="1" x14ac:dyDescent="0.2">
      <c r="A411" s="91">
        <v>410</v>
      </c>
      <c r="B411" s="92">
        <f>INPUT_Du_lieu_nhan_vien!A412</f>
        <v>20386</v>
      </c>
      <c r="C411" s="93" t="str">
        <f>IF(INPUT_Du_lieu_nhan_vien!B412="","",INPUT_Du_lieu_nhan_vien!B412)</f>
        <v>Nguyễn Văn</v>
      </c>
      <c r="D411" s="93" t="str">
        <f>IF(INPUT_Du_lieu_nhan_vien!C412="","",INPUT_Du_lieu_nhan_vien!C412)</f>
        <v>Phi</v>
      </c>
      <c r="E411" s="94" t="str">
        <f>IF(INPUT_Du_lieu_nhan_vien!D412="","",INPUT_Du_lieu_nhan_vien!D412)</f>
        <v>Nam</v>
      </c>
      <c r="F411" s="95">
        <f>IF(INPUT_Du_lieu_nhan_vien!E412="","",INPUT_Du_lieu_nhan_vien!E412)</f>
        <v>31506</v>
      </c>
      <c r="G411" s="96">
        <f t="shared" si="42"/>
        <v>4</v>
      </c>
      <c r="H411" s="96">
        <f t="shared" si="43"/>
        <v>1986</v>
      </c>
      <c r="I411" s="96" t="str">
        <f>IF(INPUT_Du_lieu_nhan_vien!G412="","",INPUT_Du_lieu_nhan_vien!G412)</f>
        <v xml:space="preserve">Ninh Bình </v>
      </c>
      <c r="J411" s="97" t="str">
        <f>IF(INPUT_Du_lieu_nhan_vien!H412="","",INPUT_Du_lieu_nhan_vien!H412)</f>
        <v>164270381</v>
      </c>
      <c r="K411" s="95">
        <f>IF(INPUT_Du_lieu_nhan_vien!I412="","",INPUT_Du_lieu_nhan_vien!I412)</f>
        <v>39764</v>
      </c>
      <c r="L411" s="96">
        <f t="shared" si="44"/>
        <v>11</v>
      </c>
      <c r="M411" s="96" t="str">
        <f>IF(INPUT_Du_lieu_nhan_vien!J412="","",INPUT_Du_lieu_nhan_vien!J412)</f>
        <v>Ninh Bình</v>
      </c>
      <c r="N411" s="94" t="str">
        <f>IF(INPUT_Du_lieu_nhan_vien!O412="","",INPUT_Du_lieu_nhan_vien!O412)</f>
        <v>phinv@topica.edu.vn</v>
      </c>
      <c r="O411" s="96" t="str">
        <f>IF(INPUT_Du_lieu_nhan_vien!S412="","",INPUT_Du_lieu_nhan_vien!S412)</f>
        <v xml:space="preserve">Số 10, 279/39 Đường Hoàng Mai, Quận Hoàng Mai, HN </v>
      </c>
      <c r="P411" s="94" t="str">
        <f>IF(INPUT_Du_lieu_nhan_vien!P412="","",INPUT_Du_lieu_nhan_vien!P412)</f>
        <v/>
      </c>
      <c r="Q411" s="97" t="str">
        <f>IF(INPUT_Du_lieu_nhan_vien!Q412="","",INPUT_Du_lieu_nhan_vien!Q412)</f>
        <v>0977 123 866</v>
      </c>
      <c r="R411" s="96" t="str">
        <f>IF(INPUT_Du_lieu_nhan_vien!U412="","",INPUT_Du_lieu_nhan_vien!U412)</f>
        <v/>
      </c>
      <c r="S411" s="96" t="str">
        <f>IF(INPUT_Du_lieu_nhan_vien!W412="","",INPUT_Du_lieu_nhan_vien!W412)</f>
        <v/>
      </c>
      <c r="T411" s="97" t="str">
        <f>IF(INPUT_Du_lieu_nhan_vien!L412="","",INPUT_Du_lieu_nhan_vien!L412)</f>
        <v/>
      </c>
      <c r="U411" s="94" t="str">
        <f>IF(INPUT_Du_lieu_nhan_vien!K412="","",INPUT_Du_lieu_nhan_vien!K412)</f>
        <v>Cao đẳng</v>
      </c>
      <c r="V411" s="97" t="str">
        <f>IF(INPUT_Du_lieu_nhan_vien!M412="","",INPUT_Du_lieu_nhan_vien!M412)</f>
        <v/>
      </c>
      <c r="Y411" s="95">
        <f>IF(INPUT_Du_lieu_nhan_vien!AH412="","",INPUT_Du_lieu_nhan_vien!AH412)</f>
        <v>41030</v>
      </c>
      <c r="Z411" s="96">
        <f t="shared" si="45"/>
        <v>5</v>
      </c>
      <c r="AA411" s="96">
        <f t="shared" si="46"/>
        <v>2012</v>
      </c>
      <c r="AB411" s="95">
        <f>IF(INPUT_Du_lieu_nhan_vien!AM412="","",INPUT_Du_lieu_nhan_vien!AM412)</f>
        <v>41425</v>
      </c>
      <c r="AC411" s="96">
        <f t="shared" si="47"/>
        <v>5</v>
      </c>
      <c r="AD411" s="96">
        <f t="shared" si="48"/>
        <v>2013</v>
      </c>
      <c r="AE411" s="96" t="str">
        <f>IF(INPUT_Du_lieu_nhan_vien!AJ412="","",INPUT_Du_lieu_nhan_vien!AJ412)</f>
        <v>Nghỉ việc</v>
      </c>
    </row>
    <row r="412" spans="1:31" ht="18.75" customHeight="1" x14ac:dyDescent="0.2">
      <c r="A412" s="91">
        <v>411</v>
      </c>
      <c r="B412" s="92">
        <f>INPUT_Du_lieu_nhan_vien!A413</f>
        <v>20387</v>
      </c>
      <c r="C412" s="93" t="str">
        <f>IF(INPUT_Du_lieu_nhan_vien!B413="","",INPUT_Du_lieu_nhan_vien!B413)</f>
        <v>Tô Thị Hạnh</v>
      </c>
      <c r="D412" s="93" t="str">
        <f>IF(INPUT_Du_lieu_nhan_vien!C413="","",INPUT_Du_lieu_nhan_vien!C413)</f>
        <v>Nguyên</v>
      </c>
      <c r="E412" s="94" t="str">
        <f>IF(INPUT_Du_lieu_nhan_vien!D413="","",INPUT_Du_lieu_nhan_vien!D413)</f>
        <v>Nữ</v>
      </c>
      <c r="F412" s="95">
        <f>IF(INPUT_Du_lieu_nhan_vien!E413="","",INPUT_Du_lieu_nhan_vien!E413)</f>
        <v>32323</v>
      </c>
      <c r="G412" s="96">
        <f t="shared" si="42"/>
        <v>6</v>
      </c>
      <c r="H412" s="96">
        <f t="shared" si="43"/>
        <v>1988</v>
      </c>
      <c r="I412" s="96" t="str">
        <f>IF(INPUT_Du_lieu_nhan_vien!G413="","",INPUT_Du_lieu_nhan_vien!G413)</f>
        <v>Thái Nguyên</v>
      </c>
      <c r="J412" s="97" t="str">
        <f>IF(INPUT_Du_lieu_nhan_vien!H413="","",INPUT_Du_lieu_nhan_vien!H413)</f>
        <v>091008943</v>
      </c>
      <c r="K412" s="95">
        <f>IF(INPUT_Du_lieu_nhan_vien!I413="","",INPUT_Du_lieu_nhan_vien!I413)</f>
        <v>40144</v>
      </c>
      <c r="L412" s="96">
        <f t="shared" si="44"/>
        <v>11</v>
      </c>
      <c r="M412" s="96" t="str">
        <f>IF(INPUT_Du_lieu_nhan_vien!J413="","",INPUT_Du_lieu_nhan_vien!J413)</f>
        <v>Thái Nguyên</v>
      </c>
      <c r="N412" s="94" t="str">
        <f>IF(INPUT_Du_lieu_nhan_vien!O413="","",INPUT_Du_lieu_nhan_vien!O413)</f>
        <v>nguyentth2@topica.edu.vn</v>
      </c>
      <c r="O412" s="96" t="str">
        <f>IF(INPUT_Du_lieu_nhan_vien!S413="","",INPUT_Du_lieu_nhan_vien!S413)</f>
        <v>Tổ 10, phường Gia Sáng, TP Thái Nguyên</v>
      </c>
      <c r="P412" s="94" t="str">
        <f>IF(INPUT_Du_lieu_nhan_vien!P413="","",INPUT_Du_lieu_nhan_vien!P413)</f>
        <v/>
      </c>
      <c r="Q412" s="97" t="str">
        <f>IF(INPUT_Du_lieu_nhan_vien!Q413="","",INPUT_Du_lieu_nhan_vien!Q413)</f>
        <v>0936466649</v>
      </c>
      <c r="R412" s="96">
        <f>IF(INPUT_Du_lieu_nhan_vien!U413="","",INPUT_Du_lieu_nhan_vien!U413)</f>
        <v>0</v>
      </c>
      <c r="S412" s="96">
        <f>IF(INPUT_Du_lieu_nhan_vien!W413="","",INPUT_Du_lieu_nhan_vien!W413)</f>
        <v>0</v>
      </c>
      <c r="T412" s="97">
        <f>IF(INPUT_Du_lieu_nhan_vien!L413="","",INPUT_Du_lieu_nhan_vien!L413)</f>
        <v>0</v>
      </c>
      <c r="U412" s="94" t="str">
        <f>IF(INPUT_Du_lieu_nhan_vien!K413="","",INPUT_Du_lieu_nhan_vien!K413)</f>
        <v>ĐH</v>
      </c>
      <c r="V412" s="97">
        <f>IF(INPUT_Du_lieu_nhan_vien!M413="","",INPUT_Du_lieu_nhan_vien!M413)</f>
        <v>0</v>
      </c>
      <c r="Y412" s="95">
        <f>IF(INPUT_Du_lieu_nhan_vien!AH413="","",INPUT_Du_lieu_nhan_vien!AH413)</f>
        <v>41044</v>
      </c>
      <c r="Z412" s="96">
        <f t="shared" si="45"/>
        <v>5</v>
      </c>
      <c r="AA412" s="96">
        <f t="shared" si="46"/>
        <v>2012</v>
      </c>
      <c r="AB412" s="95">
        <f>IF(INPUT_Du_lieu_nhan_vien!AM413="","",INPUT_Du_lieu_nhan_vien!AM413)</f>
        <v>41134</v>
      </c>
      <c r="AC412" s="96">
        <f t="shared" si="47"/>
        <v>8</v>
      </c>
      <c r="AD412" s="96">
        <f t="shared" si="48"/>
        <v>2012</v>
      </c>
      <c r="AE412" s="96" t="str">
        <f>IF(INPUT_Du_lieu_nhan_vien!AJ413="","",INPUT_Du_lieu_nhan_vien!AJ413)</f>
        <v>Nghỉ việc</v>
      </c>
    </row>
    <row r="413" spans="1:31" ht="18.75" customHeight="1" x14ac:dyDescent="0.2">
      <c r="A413" s="91">
        <v>412</v>
      </c>
      <c r="B413" s="92">
        <f>INPUT_Du_lieu_nhan_vien!A414</f>
        <v>20388</v>
      </c>
      <c r="C413" s="93" t="str">
        <f>IF(INPUT_Du_lieu_nhan_vien!B414="","",INPUT_Du_lieu_nhan_vien!B414)</f>
        <v>Hoàng Thị Thu</v>
      </c>
      <c r="D413" s="93" t="str">
        <f>IF(INPUT_Du_lieu_nhan_vien!C414="","",INPUT_Du_lieu_nhan_vien!C414)</f>
        <v>Trà</v>
      </c>
      <c r="E413" s="94" t="str">
        <f>IF(INPUT_Du_lieu_nhan_vien!D414="","",INPUT_Du_lieu_nhan_vien!D414)</f>
        <v>Nữ</v>
      </c>
      <c r="F413" s="95">
        <f>IF(INPUT_Du_lieu_nhan_vien!E414="","",INPUT_Du_lieu_nhan_vien!E414)</f>
        <v>31884</v>
      </c>
      <c r="G413" s="96">
        <f t="shared" si="42"/>
        <v>4</v>
      </c>
      <c r="H413" s="96">
        <f t="shared" si="43"/>
        <v>1987</v>
      </c>
      <c r="I413" s="96" t="str">
        <f>IF(INPUT_Du_lieu_nhan_vien!G414="","",INPUT_Du_lieu_nhan_vien!G414)</f>
        <v xml:space="preserve">Lạng Sơn </v>
      </c>
      <c r="J413" s="97" t="str">
        <f>IF(INPUT_Du_lieu_nhan_vien!H414="","",INPUT_Du_lieu_nhan_vien!H414)</f>
        <v>081045426</v>
      </c>
      <c r="K413" s="95">
        <f>IF(INPUT_Du_lieu_nhan_vien!I414="","",INPUT_Du_lieu_nhan_vien!I414)</f>
        <v>37838</v>
      </c>
      <c r="L413" s="96">
        <f t="shared" si="44"/>
        <v>8</v>
      </c>
      <c r="M413" s="96" t="str">
        <f>IF(INPUT_Du_lieu_nhan_vien!J414="","",INPUT_Du_lieu_nhan_vien!J414)</f>
        <v>Lạng Sơn</v>
      </c>
      <c r="N413" s="94" t="str">
        <f>IF(INPUT_Du_lieu_nhan_vien!O414="","",INPUT_Du_lieu_nhan_vien!O414)</f>
        <v>trahtt@topica.edu.vn</v>
      </c>
      <c r="O413" s="96" t="str">
        <f>IF(INPUT_Du_lieu_nhan_vien!S414="","",INPUT_Du_lieu_nhan_vien!S414)</f>
        <v xml:space="preserve">109C3, TX Bắc, Thanh Xuân, HN </v>
      </c>
      <c r="P413" s="94" t="str">
        <f>IF(INPUT_Du_lieu_nhan_vien!P414="","",INPUT_Du_lieu_nhan_vien!P414)</f>
        <v/>
      </c>
      <c r="Q413" s="97" t="str">
        <f>IF(INPUT_Du_lieu_nhan_vien!Q414="","",INPUT_Du_lieu_nhan_vien!Q414)</f>
        <v>0914 753 848</v>
      </c>
      <c r="R413" s="96" t="str">
        <f>IF(INPUT_Du_lieu_nhan_vien!U414="","",INPUT_Du_lieu_nhan_vien!U414)</f>
        <v/>
      </c>
      <c r="S413" s="96" t="str">
        <f>IF(INPUT_Du_lieu_nhan_vien!W414="","",INPUT_Du_lieu_nhan_vien!W414)</f>
        <v/>
      </c>
      <c r="T413" s="97" t="str">
        <f>IF(INPUT_Du_lieu_nhan_vien!L414="","",INPUT_Du_lieu_nhan_vien!L414)</f>
        <v>HV Công nghệ Bưu chính Viễn thông</v>
      </c>
      <c r="U413" s="94" t="str">
        <f>IF(INPUT_Du_lieu_nhan_vien!K414="","",INPUT_Du_lieu_nhan_vien!K414)</f>
        <v>Đại học</v>
      </c>
      <c r="V413" s="97" t="str">
        <f>IF(INPUT_Du_lieu_nhan_vien!M414="","",INPUT_Du_lieu_nhan_vien!M414)</f>
        <v>Quản trị kinh doanh</v>
      </c>
      <c r="Y413" s="95">
        <f>IF(INPUT_Du_lieu_nhan_vien!AH414="","",INPUT_Du_lieu_nhan_vien!AH414)</f>
        <v>41051</v>
      </c>
      <c r="Z413" s="96">
        <f t="shared" si="45"/>
        <v>5</v>
      </c>
      <c r="AA413" s="96">
        <f t="shared" si="46"/>
        <v>2012</v>
      </c>
      <c r="AB413" s="95" t="str">
        <f>IF(INPUT_Du_lieu_nhan_vien!AM414="","",INPUT_Du_lieu_nhan_vien!AM414)</f>
        <v/>
      </c>
      <c r="AC413" s="96" t="str">
        <f t="shared" si="47"/>
        <v/>
      </c>
      <c r="AD413" s="96" t="str">
        <f t="shared" si="48"/>
        <v/>
      </c>
      <c r="AE413" s="96" t="str">
        <f>IF(INPUT_Du_lieu_nhan_vien!AJ414="","",INPUT_Du_lieu_nhan_vien!AJ414)</f>
        <v>Chính thức</v>
      </c>
    </row>
    <row r="414" spans="1:31" ht="18.75" customHeight="1" x14ac:dyDescent="0.2">
      <c r="A414" s="91">
        <v>413</v>
      </c>
      <c r="B414" s="92">
        <f>INPUT_Du_lieu_nhan_vien!A415</f>
        <v>20389</v>
      </c>
      <c r="C414" s="93" t="str">
        <f>IF(INPUT_Du_lieu_nhan_vien!B415="","",INPUT_Du_lieu_nhan_vien!B415)</f>
        <v>Trịnh Phương</v>
      </c>
      <c r="D414" s="93" t="str">
        <f>IF(INPUT_Du_lieu_nhan_vien!C415="","",INPUT_Du_lieu_nhan_vien!C415)</f>
        <v>Minh</v>
      </c>
      <c r="E414" s="94" t="str">
        <f>IF(INPUT_Du_lieu_nhan_vien!D415="","",INPUT_Du_lieu_nhan_vien!D415)</f>
        <v>Nữ</v>
      </c>
      <c r="F414" s="95">
        <f>IF(INPUT_Du_lieu_nhan_vien!E415="","",INPUT_Du_lieu_nhan_vien!E415)</f>
        <v>31380</v>
      </c>
      <c r="G414" s="96">
        <f t="shared" si="42"/>
        <v>11</v>
      </c>
      <c r="H414" s="96">
        <f t="shared" si="43"/>
        <v>1985</v>
      </c>
      <c r="I414" s="96" t="str">
        <f>IF(INPUT_Du_lieu_nhan_vien!G415="","",INPUT_Du_lieu_nhan_vien!G415)</f>
        <v>Hà Nội</v>
      </c>
      <c r="J414" s="97" t="str">
        <f>IF(INPUT_Du_lieu_nhan_vien!H415="","",INPUT_Du_lieu_nhan_vien!H415)</f>
        <v>012389024</v>
      </c>
      <c r="K414" s="95">
        <f>IF(INPUT_Du_lieu_nhan_vien!I415="","",INPUT_Du_lieu_nhan_vien!I415)</f>
        <v>36790</v>
      </c>
      <c r="L414" s="96">
        <f t="shared" si="44"/>
        <v>9</v>
      </c>
      <c r="M414" s="96" t="str">
        <f>IF(INPUT_Du_lieu_nhan_vien!J415="","",INPUT_Du_lieu_nhan_vien!J415)</f>
        <v>Hà Nội</v>
      </c>
      <c r="N414" s="94" t="str">
        <f>IF(INPUT_Du_lieu_nhan_vien!O415="","",INPUT_Du_lieu_nhan_vien!O415)</f>
        <v>minhtp@topica.edu.vn</v>
      </c>
      <c r="O414" s="96">
        <f>IF(INPUT_Du_lieu_nhan_vien!S415="","",INPUT_Du_lieu_nhan_vien!S415)</f>
        <v>0</v>
      </c>
      <c r="P414" s="94" t="str">
        <f>IF(INPUT_Du_lieu_nhan_vien!P415="","",INPUT_Du_lieu_nhan_vien!P415)</f>
        <v/>
      </c>
      <c r="Q414" s="97" t="str">
        <f>IF(INPUT_Du_lieu_nhan_vien!Q415="","",INPUT_Du_lieu_nhan_vien!Q415)</f>
        <v>0972888585</v>
      </c>
      <c r="R414" s="96" t="str">
        <f>IF(INPUT_Du_lieu_nhan_vien!U415="","",INPUT_Du_lieu_nhan_vien!U415)</f>
        <v>Bố Trịnh Văn Phong</v>
      </c>
      <c r="S414" s="96">
        <f>IF(INPUT_Du_lieu_nhan_vien!W415="","",INPUT_Du_lieu_nhan_vien!W415)</f>
        <v>0</v>
      </c>
      <c r="T414" s="97" t="str">
        <f>IF(INPUT_Du_lieu_nhan_vien!L415="","",INPUT_Du_lieu_nhan_vien!L415)</f>
        <v>ĐH KTQD</v>
      </c>
      <c r="U414" s="94" t="str">
        <f>IF(INPUT_Du_lieu_nhan_vien!K415="","",INPUT_Du_lieu_nhan_vien!K415)</f>
        <v>ĐH</v>
      </c>
      <c r="V414" s="97" t="str">
        <f>IF(INPUT_Du_lieu_nhan_vien!M415="","",INPUT_Du_lieu_nhan_vien!M415)</f>
        <v>QTKD</v>
      </c>
      <c r="Y414" s="95">
        <f>IF(INPUT_Du_lieu_nhan_vien!AH415="","",INPUT_Du_lieu_nhan_vien!AH415)</f>
        <v>41054</v>
      </c>
      <c r="Z414" s="96">
        <f t="shared" si="45"/>
        <v>5</v>
      </c>
      <c r="AA414" s="96">
        <f t="shared" si="46"/>
        <v>2012</v>
      </c>
      <c r="AB414" s="95">
        <f>IF(INPUT_Du_lieu_nhan_vien!AM415="","",INPUT_Du_lieu_nhan_vien!AM415)</f>
        <v>41243</v>
      </c>
      <c r="AC414" s="96">
        <f t="shared" si="47"/>
        <v>11</v>
      </c>
      <c r="AD414" s="96">
        <f t="shared" si="48"/>
        <v>2012</v>
      </c>
      <c r="AE414" s="96" t="str">
        <f>IF(INPUT_Du_lieu_nhan_vien!AJ415="","",INPUT_Du_lieu_nhan_vien!AJ415)</f>
        <v>Nghỉ việc</v>
      </c>
    </row>
    <row r="415" spans="1:31" ht="18.75" customHeight="1" x14ac:dyDescent="0.2">
      <c r="A415" s="91">
        <v>414</v>
      </c>
      <c r="B415" s="92">
        <f>INPUT_Du_lieu_nhan_vien!A416</f>
        <v>20390</v>
      </c>
      <c r="C415" s="93" t="str">
        <f>IF(INPUT_Du_lieu_nhan_vien!B416="","",INPUT_Du_lieu_nhan_vien!B416)</f>
        <v>Bùi Thị Hương</v>
      </c>
      <c r="D415" s="93" t="str">
        <f>IF(INPUT_Du_lieu_nhan_vien!C416="","",INPUT_Du_lieu_nhan_vien!C416)</f>
        <v>Hạnh</v>
      </c>
      <c r="E415" s="94" t="str">
        <f>IF(INPUT_Du_lieu_nhan_vien!D416="","",INPUT_Du_lieu_nhan_vien!D416)</f>
        <v>Nữ</v>
      </c>
      <c r="F415" s="95">
        <f>IF(INPUT_Du_lieu_nhan_vien!E416="","",INPUT_Du_lieu_nhan_vien!E416)</f>
        <v>29243</v>
      </c>
      <c r="G415" s="96">
        <f t="shared" si="42"/>
        <v>1</v>
      </c>
      <c r="H415" s="96">
        <f t="shared" si="43"/>
        <v>1980</v>
      </c>
      <c r="I415" s="96" t="str">
        <f>IF(INPUT_Du_lieu_nhan_vien!G416="","",INPUT_Du_lieu_nhan_vien!G416)</f>
        <v>Bắc Giang</v>
      </c>
      <c r="J415" s="97" t="str">
        <f>IF(INPUT_Du_lieu_nhan_vien!H416="","",INPUT_Du_lieu_nhan_vien!H416)</f>
        <v>121341603</v>
      </c>
      <c r="K415" s="95">
        <f>IF(INPUT_Du_lieu_nhan_vien!I416="","",INPUT_Du_lieu_nhan_vien!I416)</f>
        <v>40764</v>
      </c>
      <c r="L415" s="96">
        <f t="shared" si="44"/>
        <v>8</v>
      </c>
      <c r="M415" s="96" t="str">
        <f>IF(INPUT_Du_lieu_nhan_vien!J416="","",INPUT_Du_lieu_nhan_vien!J416)</f>
        <v>Bắc Giang</v>
      </c>
      <c r="N415" s="94" t="str">
        <f>IF(INPUT_Du_lieu_nhan_vien!O416="","",INPUT_Du_lieu_nhan_vien!O416)</f>
        <v>hanhbth@topica.edu.vn</v>
      </c>
      <c r="O415" s="96" t="str">
        <f>IF(INPUT_Du_lieu_nhan_vien!S416="","",INPUT_Du_lieu_nhan_vien!S416)</f>
        <v>Tổ 2, Thôn Chợ, xã Đình Kế, TP Bắc Giang</v>
      </c>
      <c r="P415" s="94" t="str">
        <f>IF(INPUT_Du_lieu_nhan_vien!P416="","",INPUT_Du_lieu_nhan_vien!P416)</f>
        <v/>
      </c>
      <c r="Q415" s="97" t="str">
        <f>IF(INPUT_Du_lieu_nhan_vien!Q416="","",INPUT_Du_lieu_nhan_vien!Q416)</f>
        <v>0989628686</v>
      </c>
      <c r="R415" s="96" t="str">
        <f>IF(INPUT_Du_lieu_nhan_vien!U416="","",INPUT_Du_lieu_nhan_vien!U416)</f>
        <v>Bố Bùi Văn Phú</v>
      </c>
      <c r="S415" s="96" t="str">
        <f>IF(INPUT_Du_lieu_nhan_vien!W416="","",INPUT_Du_lieu_nhan_vien!W416)</f>
        <v>0986231484</v>
      </c>
      <c r="T415" s="97" t="str">
        <f>IF(INPUT_Du_lieu_nhan_vien!L416="","",INPUT_Du_lieu_nhan_vien!L416)</f>
        <v>ĐH QG HN</v>
      </c>
      <c r="U415" s="94" t="str">
        <f>IF(INPUT_Du_lieu_nhan_vien!K416="","",INPUT_Du_lieu_nhan_vien!K416)</f>
        <v>ĐH</v>
      </c>
      <c r="V415" s="97" t="str">
        <f>IF(INPUT_Du_lieu_nhan_vien!M416="","",INPUT_Du_lieu_nhan_vien!M416)</f>
        <v>Điện tử Viễn thông</v>
      </c>
      <c r="Y415" s="95">
        <f>IF(INPUT_Du_lieu_nhan_vien!AH416="","",INPUT_Du_lieu_nhan_vien!AH416)</f>
        <v>41054</v>
      </c>
      <c r="Z415" s="96">
        <f t="shared" si="45"/>
        <v>5</v>
      </c>
      <c r="AA415" s="96">
        <f t="shared" si="46"/>
        <v>2012</v>
      </c>
      <c r="AB415" s="95" t="str">
        <f>IF(INPUT_Du_lieu_nhan_vien!AM416="","",INPUT_Du_lieu_nhan_vien!AM416)</f>
        <v/>
      </c>
      <c r="AC415" s="96" t="str">
        <f t="shared" si="47"/>
        <v/>
      </c>
      <c r="AD415" s="96" t="str">
        <f t="shared" si="48"/>
        <v/>
      </c>
      <c r="AE415" s="96" t="str">
        <f>IF(INPUT_Du_lieu_nhan_vien!AJ416="","",INPUT_Du_lieu_nhan_vien!AJ416)</f>
        <v>Nghỉ việc</v>
      </c>
    </row>
    <row r="416" spans="1:31" ht="18.75" customHeight="1" x14ac:dyDescent="0.2">
      <c r="A416" s="91">
        <v>415</v>
      </c>
      <c r="B416" s="92">
        <f>INPUT_Du_lieu_nhan_vien!A417</f>
        <v>20391</v>
      </c>
      <c r="C416" s="93" t="str">
        <f>IF(INPUT_Du_lieu_nhan_vien!B417="","",INPUT_Du_lieu_nhan_vien!B417)</f>
        <v>Trịnh Thị</v>
      </c>
      <c r="D416" s="93" t="str">
        <f>IF(INPUT_Du_lieu_nhan_vien!C417="","",INPUT_Du_lieu_nhan_vien!C417)</f>
        <v>Hằng</v>
      </c>
      <c r="E416" s="94" t="str">
        <f>IF(INPUT_Du_lieu_nhan_vien!D417="","",INPUT_Du_lieu_nhan_vien!D417)</f>
        <v>Nữ</v>
      </c>
      <c r="F416" s="95">
        <f>IF(INPUT_Du_lieu_nhan_vien!E417="","",INPUT_Du_lieu_nhan_vien!E417)</f>
        <v>29813</v>
      </c>
      <c r="G416" s="96">
        <f t="shared" si="42"/>
        <v>8</v>
      </c>
      <c r="H416" s="96">
        <f t="shared" si="43"/>
        <v>1981</v>
      </c>
      <c r="I416" s="96" t="str">
        <f>IF(INPUT_Du_lieu_nhan_vien!G417="","",INPUT_Du_lieu_nhan_vien!G417)</f>
        <v>Thanh Hóa</v>
      </c>
      <c r="J416" s="97" t="str">
        <f>IF(INPUT_Du_lieu_nhan_vien!H417="","",INPUT_Du_lieu_nhan_vien!H417)</f>
        <v>013398351</v>
      </c>
      <c r="K416" s="95">
        <f>IF(INPUT_Du_lieu_nhan_vien!I417="","",INPUT_Du_lieu_nhan_vien!I417)</f>
        <v>40605</v>
      </c>
      <c r="L416" s="96">
        <f t="shared" si="44"/>
        <v>3</v>
      </c>
      <c r="M416" s="96" t="str">
        <f>IF(INPUT_Du_lieu_nhan_vien!J417="","",INPUT_Du_lieu_nhan_vien!J417)</f>
        <v>Thanh Hóa</v>
      </c>
      <c r="N416" s="94" t="str">
        <f>IF(INPUT_Du_lieu_nhan_vien!O417="","",INPUT_Du_lieu_nhan_vien!O417)</f>
        <v>hangtt2@topica.edu.vn</v>
      </c>
      <c r="O416" s="96" t="str">
        <f>IF(INPUT_Du_lieu_nhan_vien!S417="","",INPUT_Du_lieu_nhan_vien!S417)</f>
        <v>Tập thể Bộ Nông nghiệp, Liên Ninh, Thanh Trì, HN</v>
      </c>
      <c r="P416" s="94" t="str">
        <f>IF(INPUT_Du_lieu_nhan_vien!P417="","",INPUT_Du_lieu_nhan_vien!P417)</f>
        <v/>
      </c>
      <c r="Q416" s="97" t="str">
        <f>IF(INPUT_Du_lieu_nhan_vien!Q417="","",INPUT_Du_lieu_nhan_vien!Q417)</f>
        <v>0902186292</v>
      </c>
      <c r="R416" s="96" t="str">
        <f>IF(INPUT_Du_lieu_nhan_vien!U417="","",INPUT_Du_lieu_nhan_vien!U417)</f>
        <v>Chồng Trần Đức Lệ</v>
      </c>
      <c r="S416" s="96" t="str">
        <f>IF(INPUT_Du_lieu_nhan_vien!W417="","",INPUT_Du_lieu_nhan_vien!W417)</f>
        <v>0987686939</v>
      </c>
      <c r="T416" s="97" t="str">
        <f>IF(INPUT_Du_lieu_nhan_vien!L417="","",INPUT_Du_lieu_nhan_vien!L417)</f>
        <v>ĐH Quốc Gia HN</v>
      </c>
      <c r="U416" s="94" t="str">
        <f>IF(INPUT_Du_lieu_nhan_vien!K417="","",INPUT_Du_lieu_nhan_vien!K417)</f>
        <v>ĐH</v>
      </c>
      <c r="V416" s="97" t="str">
        <f>IF(INPUT_Du_lieu_nhan_vien!M417="","",INPUT_Du_lieu_nhan_vien!M417)</f>
        <v>Điện tử viễn thông</v>
      </c>
      <c r="Y416" s="95">
        <f>IF(INPUT_Du_lieu_nhan_vien!AH417="","",INPUT_Du_lieu_nhan_vien!AH417)</f>
        <v>41054</v>
      </c>
      <c r="Z416" s="96">
        <f t="shared" si="45"/>
        <v>5</v>
      </c>
      <c r="AA416" s="96">
        <f t="shared" si="46"/>
        <v>2012</v>
      </c>
      <c r="AB416" s="95">
        <f>IF(INPUT_Du_lieu_nhan_vien!AM417="","",INPUT_Du_lieu_nhan_vien!AM417)</f>
        <v>41069</v>
      </c>
      <c r="AC416" s="96">
        <f t="shared" si="47"/>
        <v>6</v>
      </c>
      <c r="AD416" s="96">
        <f t="shared" si="48"/>
        <v>2012</v>
      </c>
      <c r="AE416" s="96" t="str">
        <f>IF(INPUT_Du_lieu_nhan_vien!AJ417="","",INPUT_Du_lieu_nhan_vien!AJ417)</f>
        <v>Nghỉ việc</v>
      </c>
    </row>
    <row r="417" spans="1:31" ht="18.75" customHeight="1" x14ac:dyDescent="0.2">
      <c r="A417" s="91">
        <v>416</v>
      </c>
      <c r="B417" s="92">
        <f>INPUT_Du_lieu_nhan_vien!A418</f>
        <v>20392</v>
      </c>
      <c r="C417" s="93" t="str">
        <f>IF(INPUT_Du_lieu_nhan_vien!B418="","",INPUT_Du_lieu_nhan_vien!B418)</f>
        <v>Đinh Hồng</v>
      </c>
      <c r="D417" s="93" t="str">
        <f>IF(INPUT_Du_lieu_nhan_vien!C418="","",INPUT_Du_lieu_nhan_vien!C418)</f>
        <v>Lĩnh</v>
      </c>
      <c r="E417" s="94" t="str">
        <f>IF(INPUT_Du_lieu_nhan_vien!D418="","",INPUT_Du_lieu_nhan_vien!D418)</f>
        <v>Nam</v>
      </c>
      <c r="F417" s="95">
        <f>IF(INPUT_Du_lieu_nhan_vien!E418="","",INPUT_Du_lieu_nhan_vien!E418)</f>
        <v>32747</v>
      </c>
      <c r="G417" s="96">
        <f t="shared" si="42"/>
        <v>8</v>
      </c>
      <c r="H417" s="96">
        <f t="shared" si="43"/>
        <v>1989</v>
      </c>
      <c r="I417" s="96" t="str">
        <f>IF(INPUT_Du_lieu_nhan_vien!G418="","",INPUT_Du_lieu_nhan_vien!G418)</f>
        <v>Hà Nội</v>
      </c>
      <c r="J417" s="97" t="str">
        <f>IF(INPUT_Du_lieu_nhan_vien!H418="","",INPUT_Du_lieu_nhan_vien!H418)</f>
        <v>112418649</v>
      </c>
      <c r="K417" s="95">
        <f>IF(INPUT_Du_lieu_nhan_vien!I418="","",INPUT_Du_lieu_nhan_vien!I418)</f>
        <v>40689</v>
      </c>
      <c r="L417" s="96">
        <f t="shared" si="44"/>
        <v>5</v>
      </c>
      <c r="M417" s="96" t="str">
        <f>IF(INPUT_Du_lieu_nhan_vien!J418="","",INPUT_Du_lieu_nhan_vien!J418)</f>
        <v>Hà Nội</v>
      </c>
      <c r="N417" s="94" t="str">
        <f>IF(INPUT_Du_lieu_nhan_vien!O418="","",INPUT_Du_lieu_nhan_vien!O418)</f>
        <v>linhdh2@topica.edu.vn</v>
      </c>
      <c r="O417" s="96" t="str">
        <f>IF(INPUT_Du_lieu_nhan_vien!S418="","",INPUT_Du_lieu_nhan_vien!S418)</f>
        <v>Vĩnh Xương, Mỹ Thành, Mỹ Đức, Hà Nội</v>
      </c>
      <c r="P417" s="94" t="str">
        <f>IF(INPUT_Du_lieu_nhan_vien!P418="","",INPUT_Du_lieu_nhan_vien!P418)</f>
        <v/>
      </c>
      <c r="Q417" s="97" t="str">
        <f>IF(INPUT_Du_lieu_nhan_vien!Q418="","",INPUT_Du_lieu_nhan_vien!Q418)</f>
        <v>01678334137</v>
      </c>
      <c r="R417" s="96" t="str">
        <f>IF(INPUT_Du_lieu_nhan_vien!U418="","",INPUT_Du_lieu_nhan_vien!U418)</f>
        <v>Mẹ Đinh Thị Dược</v>
      </c>
      <c r="S417" s="96" t="str">
        <f>IF(INPUT_Du_lieu_nhan_vien!W418="","",INPUT_Du_lieu_nhan_vien!W418)</f>
        <v>01675116678</v>
      </c>
      <c r="T417" s="97" t="str">
        <f>IF(INPUT_Du_lieu_nhan_vien!L418="","",INPUT_Du_lieu_nhan_vien!L418)</f>
        <v>ĐH Bách Khoa</v>
      </c>
      <c r="U417" s="94" t="str">
        <f>IF(INPUT_Du_lieu_nhan_vien!K418="","",INPUT_Du_lieu_nhan_vien!K418)</f>
        <v>ĐH</v>
      </c>
      <c r="V417" s="97" t="str">
        <f>IF(INPUT_Du_lieu_nhan_vien!M418="","",INPUT_Du_lieu_nhan_vien!M418)</f>
        <v>Toán tin ứng dụng</v>
      </c>
      <c r="Y417" s="95">
        <f>IF(INPUT_Du_lieu_nhan_vien!AH418="","",INPUT_Du_lieu_nhan_vien!AH418)</f>
        <v>41029</v>
      </c>
      <c r="Z417" s="96">
        <f t="shared" si="45"/>
        <v>4</v>
      </c>
      <c r="AA417" s="96">
        <f t="shared" si="46"/>
        <v>2012</v>
      </c>
      <c r="AB417" s="95">
        <f>IF(INPUT_Du_lieu_nhan_vien!AM418="","",INPUT_Du_lieu_nhan_vien!AM418)</f>
        <v>41157</v>
      </c>
      <c r="AC417" s="96">
        <f t="shared" si="47"/>
        <v>9</v>
      </c>
      <c r="AD417" s="96">
        <f t="shared" si="48"/>
        <v>2012</v>
      </c>
      <c r="AE417" s="96" t="str">
        <f>IF(INPUT_Du_lieu_nhan_vien!AJ418="","",INPUT_Du_lieu_nhan_vien!AJ418)</f>
        <v>Nghỉ việc</v>
      </c>
    </row>
    <row r="418" spans="1:31" ht="18.75" customHeight="1" x14ac:dyDescent="0.2">
      <c r="A418" s="91">
        <v>417</v>
      </c>
      <c r="B418" s="92">
        <f>INPUT_Du_lieu_nhan_vien!A419</f>
        <v>20393</v>
      </c>
      <c r="C418" s="93" t="str">
        <f>IF(INPUT_Du_lieu_nhan_vien!B419="","",INPUT_Du_lieu_nhan_vien!B419)</f>
        <v>Lê Đặng Lộc</v>
      </c>
      <c r="D418" s="93" t="str">
        <f>IF(INPUT_Du_lieu_nhan_vien!C419="","",INPUT_Du_lieu_nhan_vien!C419)</f>
        <v>An</v>
      </c>
      <c r="E418" s="94" t="str">
        <f>IF(INPUT_Du_lieu_nhan_vien!D419="","",INPUT_Du_lieu_nhan_vien!D419)</f>
        <v>Nam</v>
      </c>
      <c r="F418" s="95">
        <f>IF(INPUT_Du_lieu_nhan_vien!E419="","",INPUT_Du_lieu_nhan_vien!E419)</f>
        <v>30234</v>
      </c>
      <c r="G418" s="96">
        <f t="shared" si="42"/>
        <v>10</v>
      </c>
      <c r="H418" s="96">
        <f t="shared" si="43"/>
        <v>1982</v>
      </c>
      <c r="I418" s="96" t="str">
        <f>IF(INPUT_Du_lieu_nhan_vien!G419="","",INPUT_Du_lieu_nhan_vien!G419)</f>
        <v>Bình Thuận</v>
      </c>
      <c r="J418" s="97" t="str">
        <f>IF(INPUT_Du_lieu_nhan_vien!H419="","",INPUT_Du_lieu_nhan_vien!H419)</f>
        <v>260876713</v>
      </c>
      <c r="K418" s="95">
        <f>IF(INPUT_Du_lieu_nhan_vien!I419="","",INPUT_Du_lieu_nhan_vien!I419)</f>
        <v>40402</v>
      </c>
      <c r="L418" s="96">
        <f t="shared" si="44"/>
        <v>8</v>
      </c>
      <c r="M418" s="96" t="str">
        <f>IF(INPUT_Du_lieu_nhan_vien!J419="","",INPUT_Du_lieu_nhan_vien!J419)</f>
        <v>Bình Thuận</v>
      </c>
      <c r="N418" s="94" t="str">
        <f>IF(INPUT_Du_lieu_nhan_vien!O419="","",INPUT_Du_lieu_nhan_vien!O419)</f>
        <v>anldl@topica.edu.vn</v>
      </c>
      <c r="O418" s="96" t="str">
        <f>IF(INPUT_Du_lieu_nhan_vien!S419="","",INPUT_Du_lieu_nhan_vien!S419)</f>
        <v>TT Lạc Tánh - Tánh Linh - Bình Thuận</v>
      </c>
      <c r="P418" s="94" t="str">
        <f>IF(INPUT_Du_lieu_nhan_vien!P419="","",INPUT_Du_lieu_nhan_vien!P419)</f>
        <v/>
      </c>
      <c r="Q418" s="97" t="str">
        <f>IF(INPUT_Du_lieu_nhan_vien!Q419="","",INPUT_Du_lieu_nhan_vien!Q419)</f>
        <v>0946925276</v>
      </c>
      <c r="R418" s="96" t="str">
        <f>IF(INPUT_Du_lieu_nhan_vien!U419="","",INPUT_Du_lieu_nhan_vien!U419)</f>
        <v>Lê Đặng 
Hoàng Nhâm</v>
      </c>
      <c r="S418" s="96" t="str">
        <f>IF(INPUT_Du_lieu_nhan_vien!W419="","",INPUT_Du_lieu_nhan_vien!W419)</f>
        <v>0909514508</v>
      </c>
      <c r="T418" s="97" t="str">
        <f>IF(INPUT_Du_lieu_nhan_vien!L419="","",INPUT_Du_lieu_nhan_vien!L419)</f>
        <v>CĐ Kĩ Thuật
 Công Nghệ TPHCM</v>
      </c>
      <c r="U418" s="94" t="str">
        <f>IF(INPUT_Du_lieu_nhan_vien!K419="","",INPUT_Du_lieu_nhan_vien!K419)</f>
        <v>CĐ</v>
      </c>
      <c r="V418" s="97" t="str">
        <f>IF(INPUT_Du_lieu_nhan_vien!M419="","",INPUT_Du_lieu_nhan_vien!M419)</f>
        <v>CNTT</v>
      </c>
      <c r="Y418" s="95">
        <f>IF(INPUT_Du_lieu_nhan_vien!AH419="","",INPUT_Du_lieu_nhan_vien!AH419)</f>
        <v>41054</v>
      </c>
      <c r="Z418" s="96">
        <f t="shared" si="45"/>
        <v>5</v>
      </c>
      <c r="AA418" s="96">
        <f t="shared" si="46"/>
        <v>2012</v>
      </c>
      <c r="AB418" s="95">
        <f>IF(INPUT_Du_lieu_nhan_vien!AM419="","",INPUT_Du_lieu_nhan_vien!AM419)</f>
        <v>41059</v>
      </c>
      <c r="AC418" s="96">
        <f t="shared" si="47"/>
        <v>5</v>
      </c>
      <c r="AD418" s="96">
        <f t="shared" si="48"/>
        <v>2012</v>
      </c>
      <c r="AE418" s="96" t="str">
        <f>IF(INPUT_Du_lieu_nhan_vien!AJ419="","",INPUT_Du_lieu_nhan_vien!AJ419)</f>
        <v>Nghỉ việc</v>
      </c>
    </row>
    <row r="419" spans="1:31" ht="18.75" customHeight="1" x14ac:dyDescent="0.2">
      <c r="A419" s="91">
        <v>418</v>
      </c>
      <c r="B419" s="92">
        <f>INPUT_Du_lieu_nhan_vien!A420</f>
        <v>20394</v>
      </c>
      <c r="C419" s="93" t="str">
        <f>IF(INPUT_Du_lieu_nhan_vien!B420="","",INPUT_Du_lieu_nhan_vien!B420)</f>
        <v>Trần Thị Thùy</v>
      </c>
      <c r="D419" s="93" t="str">
        <f>IF(INPUT_Du_lieu_nhan_vien!C420="","",INPUT_Du_lieu_nhan_vien!C420)</f>
        <v>Giang</v>
      </c>
      <c r="E419" s="94" t="str">
        <f>IF(INPUT_Du_lieu_nhan_vien!D420="","",INPUT_Du_lieu_nhan_vien!D420)</f>
        <v>Nữ</v>
      </c>
      <c r="F419" s="95">
        <f>IF(INPUT_Du_lieu_nhan_vien!E420="","",INPUT_Du_lieu_nhan_vien!E420)</f>
        <v>31586</v>
      </c>
      <c r="G419" s="96">
        <f t="shared" si="42"/>
        <v>6</v>
      </c>
      <c r="H419" s="96">
        <f t="shared" si="43"/>
        <v>1986</v>
      </c>
      <c r="I419" s="96" t="str">
        <f>IF(INPUT_Du_lieu_nhan_vien!G420="","",INPUT_Du_lieu_nhan_vien!G420)</f>
        <v xml:space="preserve">Nam Định </v>
      </c>
      <c r="J419" s="97" t="str">
        <f>IF(INPUT_Du_lieu_nhan_vien!H420="","",INPUT_Du_lieu_nhan_vien!H420)</f>
        <v>162596658</v>
      </c>
      <c r="K419" s="95">
        <f>IF(INPUT_Du_lieu_nhan_vien!I420="","",INPUT_Du_lieu_nhan_vien!I420)</f>
        <v>38435</v>
      </c>
      <c r="L419" s="96">
        <f t="shared" si="44"/>
        <v>3</v>
      </c>
      <c r="M419" s="96" t="str">
        <f>IF(INPUT_Du_lieu_nhan_vien!J420="","",INPUT_Du_lieu_nhan_vien!J420)</f>
        <v>Nam Định</v>
      </c>
      <c r="N419" s="94" t="str">
        <f>IF(INPUT_Du_lieu_nhan_vien!O420="","",INPUT_Du_lieu_nhan_vien!O420)</f>
        <v>giangttt@topica.edu.vn</v>
      </c>
      <c r="O419" s="96" t="str">
        <f>IF(INPUT_Du_lieu_nhan_vien!S420="","",INPUT_Du_lieu_nhan_vien!S420)</f>
        <v xml:space="preserve">Mỹ Thắng, Mỹ Lộc, Nam Định </v>
      </c>
      <c r="P419" s="94" t="str">
        <f>IF(INPUT_Du_lieu_nhan_vien!P420="","",INPUT_Du_lieu_nhan_vien!P420)</f>
        <v/>
      </c>
      <c r="Q419" s="97" t="str">
        <f>IF(INPUT_Du_lieu_nhan_vien!Q420="","",INPUT_Du_lieu_nhan_vien!Q420)</f>
        <v>0943 149 980</v>
      </c>
      <c r="R419" s="96" t="str">
        <f>IF(INPUT_Du_lieu_nhan_vien!U420="","",INPUT_Du_lieu_nhan_vien!U420)</f>
        <v/>
      </c>
      <c r="S419" s="96" t="str">
        <f>IF(INPUT_Du_lieu_nhan_vien!W420="","",INPUT_Du_lieu_nhan_vien!W420)</f>
        <v/>
      </c>
      <c r="T419" s="97" t="str">
        <f>IF(INPUT_Du_lieu_nhan_vien!L420="","",INPUT_Du_lieu_nhan_vien!L420)</f>
        <v/>
      </c>
      <c r="U419" s="94" t="str">
        <f>IF(INPUT_Du_lieu_nhan_vien!K420="","",INPUT_Du_lieu_nhan_vien!K420)</f>
        <v>Cao đẳng</v>
      </c>
      <c r="V419" s="97" t="str">
        <f>IF(INPUT_Du_lieu_nhan_vien!M420="","",INPUT_Du_lieu_nhan_vien!M420)</f>
        <v/>
      </c>
      <c r="Y419" s="95">
        <f>IF(INPUT_Du_lieu_nhan_vien!AH420="","",INPUT_Du_lieu_nhan_vien!AH420)</f>
        <v>41009</v>
      </c>
      <c r="Z419" s="96">
        <f t="shared" si="45"/>
        <v>4</v>
      </c>
      <c r="AA419" s="96">
        <f t="shared" si="46"/>
        <v>2012</v>
      </c>
      <c r="AB419" s="95" t="str">
        <f>IF(INPUT_Du_lieu_nhan_vien!AM420="","",INPUT_Du_lieu_nhan_vien!AM420)</f>
        <v/>
      </c>
      <c r="AC419" s="96" t="str">
        <f t="shared" si="47"/>
        <v/>
      </c>
      <c r="AD419" s="96" t="str">
        <f t="shared" si="48"/>
        <v/>
      </c>
      <c r="AE419" s="96" t="str">
        <f>IF(INPUT_Du_lieu_nhan_vien!AJ420="","",INPUT_Du_lieu_nhan_vien!AJ420)</f>
        <v>Nghỉ việc</v>
      </c>
    </row>
    <row r="420" spans="1:31" ht="18.75" customHeight="1" x14ac:dyDescent="0.2">
      <c r="A420" s="91">
        <v>419</v>
      </c>
      <c r="B420" s="92">
        <f>INPUT_Du_lieu_nhan_vien!A421</f>
        <v>20395</v>
      </c>
      <c r="C420" s="93" t="str">
        <f>IF(INPUT_Du_lieu_nhan_vien!B421="","",INPUT_Du_lieu_nhan_vien!B421)</f>
        <v>Nguyễn Thị Kim</v>
      </c>
      <c r="D420" s="93" t="str">
        <f>IF(INPUT_Du_lieu_nhan_vien!C421="","",INPUT_Du_lieu_nhan_vien!C421)</f>
        <v>Loan</v>
      </c>
      <c r="E420" s="94" t="str">
        <f>IF(INPUT_Du_lieu_nhan_vien!D421="","",INPUT_Du_lieu_nhan_vien!D421)</f>
        <v>Nữ</v>
      </c>
      <c r="F420" s="95">
        <f>IF(INPUT_Du_lieu_nhan_vien!E421="","",INPUT_Du_lieu_nhan_vien!E421)</f>
        <v>30207</v>
      </c>
      <c r="G420" s="96">
        <f t="shared" si="42"/>
        <v>9</v>
      </c>
      <c r="H420" s="96">
        <f t="shared" si="43"/>
        <v>1982</v>
      </c>
      <c r="I420" s="96" t="str">
        <f>IF(INPUT_Du_lieu_nhan_vien!G421="","",INPUT_Du_lieu_nhan_vien!G421)</f>
        <v>HCM</v>
      </c>
      <c r="J420" s="97" t="str">
        <f>IF(INPUT_Du_lieu_nhan_vien!H421="","",INPUT_Du_lieu_nhan_vien!H421)</f>
        <v>023663665</v>
      </c>
      <c r="K420" s="95">
        <f>IF(INPUT_Du_lieu_nhan_vien!I421="","",INPUT_Du_lieu_nhan_vien!I421)</f>
        <v>36326</v>
      </c>
      <c r="L420" s="96">
        <f t="shared" si="44"/>
        <v>6</v>
      </c>
      <c r="M420" s="96" t="str">
        <f>IF(INPUT_Du_lieu_nhan_vien!J421="","",INPUT_Du_lieu_nhan_vien!J421)</f>
        <v>HCM</v>
      </c>
      <c r="N420" s="94" t="str">
        <f>IF(INPUT_Du_lieu_nhan_vien!O421="","",INPUT_Du_lieu_nhan_vien!O421)</f>
        <v>loanntk@topica.edu.vn</v>
      </c>
      <c r="O420" s="96" t="str">
        <f>IF(INPUT_Du_lieu_nhan_vien!S421="","",INPUT_Du_lieu_nhan_vien!S421)</f>
        <v>388B, Võ Văn Tần, phường 5, quận 3, HCM</v>
      </c>
      <c r="P420" s="94" t="str">
        <f>IF(INPUT_Du_lieu_nhan_vien!P421="","",INPUT_Du_lieu_nhan_vien!P421)</f>
        <v/>
      </c>
      <c r="Q420" s="97" t="str">
        <f>IF(INPUT_Du_lieu_nhan_vien!Q421="","",INPUT_Du_lieu_nhan_vien!Q421)</f>
        <v>0909846438</v>
      </c>
      <c r="R420" s="96" t="str">
        <f>IF(INPUT_Du_lieu_nhan_vien!U421="","",INPUT_Du_lieu_nhan_vien!U421)</f>
        <v>Vũ Thị Thanh Thủy</v>
      </c>
      <c r="S420" s="96" t="str">
        <f>IF(INPUT_Du_lieu_nhan_vien!W421="","",INPUT_Du_lieu_nhan_vien!W421)</f>
        <v>01229989427</v>
      </c>
      <c r="T420" s="97" t="str">
        <f>IF(INPUT_Du_lieu_nhan_vien!L421="","",INPUT_Du_lieu_nhan_vien!L421)</f>
        <v>ĐH Kỹ thuật Công Nghệ HCM</v>
      </c>
      <c r="U420" s="94" t="str">
        <f>IF(INPUT_Du_lieu_nhan_vien!K421="","",INPUT_Du_lieu_nhan_vien!K421)</f>
        <v>ĐH</v>
      </c>
      <c r="V420" s="97" t="str">
        <f>IF(INPUT_Du_lieu_nhan_vien!M421="","",INPUT_Du_lieu_nhan_vien!M421)</f>
        <v>Công nghệ may</v>
      </c>
      <c r="Y420" s="95">
        <f>IF(INPUT_Du_lieu_nhan_vien!AH421="","",INPUT_Du_lieu_nhan_vien!AH421)</f>
        <v>41060</v>
      </c>
      <c r="Z420" s="96">
        <f t="shared" si="45"/>
        <v>5</v>
      </c>
      <c r="AA420" s="96">
        <f t="shared" si="46"/>
        <v>2012</v>
      </c>
      <c r="AB420" s="95">
        <f>IF(INPUT_Du_lieu_nhan_vien!AM421="","",INPUT_Du_lieu_nhan_vien!AM421)</f>
        <v>41153</v>
      </c>
      <c r="AC420" s="96">
        <f t="shared" si="47"/>
        <v>9</v>
      </c>
      <c r="AD420" s="96">
        <f t="shared" si="48"/>
        <v>2012</v>
      </c>
      <c r="AE420" s="96" t="str">
        <f>IF(INPUT_Du_lieu_nhan_vien!AJ421="","",INPUT_Du_lieu_nhan_vien!AJ421)</f>
        <v>Nghỉ việc</v>
      </c>
    </row>
    <row r="421" spans="1:31" ht="18.75" customHeight="1" x14ac:dyDescent="0.2">
      <c r="A421" s="91">
        <v>420</v>
      </c>
      <c r="B421" s="92">
        <f>INPUT_Du_lieu_nhan_vien!A422</f>
        <v>20396</v>
      </c>
      <c r="C421" s="93" t="str">
        <f>IF(INPUT_Du_lieu_nhan_vien!B422="","",INPUT_Du_lieu_nhan_vien!B422)</f>
        <v>Lê Thị Ngọc</v>
      </c>
      <c r="D421" s="93" t="str">
        <f>IF(INPUT_Du_lieu_nhan_vien!C422="","",INPUT_Du_lieu_nhan_vien!C422)</f>
        <v>Hồi</v>
      </c>
      <c r="E421" s="94" t="str">
        <f>IF(INPUT_Du_lieu_nhan_vien!D422="","",INPUT_Du_lieu_nhan_vien!D422)</f>
        <v>Nữ</v>
      </c>
      <c r="F421" s="95">
        <f>IF(INPUT_Du_lieu_nhan_vien!E422="","",INPUT_Du_lieu_nhan_vien!E422)</f>
        <v>30630</v>
      </c>
      <c r="G421" s="96">
        <f t="shared" si="42"/>
        <v>11</v>
      </c>
      <c r="H421" s="96">
        <f t="shared" si="43"/>
        <v>1983</v>
      </c>
      <c r="I421" s="96" t="str">
        <f>IF(INPUT_Du_lieu_nhan_vien!G422="","",INPUT_Du_lieu_nhan_vien!G422)</f>
        <v xml:space="preserve">Hải Dương </v>
      </c>
      <c r="J421" s="97" t="str">
        <f>IF(INPUT_Du_lieu_nhan_vien!H422="","",INPUT_Du_lieu_nhan_vien!H422)</f>
        <v>142220697</v>
      </c>
      <c r="K421" s="95">
        <f>IF(INPUT_Du_lieu_nhan_vien!I422="","",INPUT_Du_lieu_nhan_vien!I422)</f>
        <v>37272</v>
      </c>
      <c r="L421" s="96">
        <f t="shared" si="44"/>
        <v>1</v>
      </c>
      <c r="M421" s="96" t="str">
        <f>IF(INPUT_Du_lieu_nhan_vien!J422="","",INPUT_Du_lieu_nhan_vien!J422)</f>
        <v>Hải Dương</v>
      </c>
      <c r="N421" s="94" t="str">
        <f>IF(INPUT_Du_lieu_nhan_vien!O422="","",INPUT_Du_lieu_nhan_vien!O422)</f>
        <v>hoiltn@topica.edu.vn</v>
      </c>
      <c r="O421" s="96" t="str">
        <f>IF(INPUT_Du_lieu_nhan_vien!S422="","",INPUT_Du_lieu_nhan_vien!S422)</f>
        <v xml:space="preserve">Cẩm Hoàng, Cẩm Giàng, Hải Dương </v>
      </c>
      <c r="P421" s="94" t="str">
        <f>IF(INPUT_Du_lieu_nhan_vien!P422="","",INPUT_Du_lieu_nhan_vien!P422)</f>
        <v/>
      </c>
      <c r="Q421" s="97" t="str">
        <f>IF(INPUT_Du_lieu_nhan_vien!Q422="","",INPUT_Du_lieu_nhan_vien!Q422)</f>
        <v>0975 270 096</v>
      </c>
      <c r="R421" s="96" t="str">
        <f>IF(INPUT_Du_lieu_nhan_vien!U422="","",INPUT_Du_lieu_nhan_vien!U422)</f>
        <v/>
      </c>
      <c r="S421" s="96" t="str">
        <f>IF(INPUT_Du_lieu_nhan_vien!W422="","",INPUT_Du_lieu_nhan_vien!W422)</f>
        <v/>
      </c>
      <c r="T421" s="97" t="str">
        <f>IF(INPUT_Du_lieu_nhan_vien!L422="","",INPUT_Du_lieu_nhan_vien!L422)</f>
        <v>ĐH Bách Khoa Hà Nội</v>
      </c>
      <c r="U421" s="94" t="str">
        <f>IF(INPUT_Du_lieu_nhan_vien!K422="","",INPUT_Du_lieu_nhan_vien!K422)</f>
        <v>Đại học</v>
      </c>
      <c r="V421" s="97" t="str">
        <f>IF(INPUT_Du_lieu_nhan_vien!M422="","",INPUT_Du_lieu_nhan_vien!M422)</f>
        <v>Toán tin ứng dụng</v>
      </c>
      <c r="Y421" s="95">
        <f>IF(INPUT_Du_lieu_nhan_vien!AH422="","",INPUT_Du_lieu_nhan_vien!AH422)</f>
        <v>41061</v>
      </c>
      <c r="Z421" s="96">
        <f t="shared" si="45"/>
        <v>6</v>
      </c>
      <c r="AA421" s="96">
        <f t="shared" si="46"/>
        <v>2012</v>
      </c>
      <c r="AB421" s="95">
        <f>IF(INPUT_Du_lieu_nhan_vien!AM422="","",INPUT_Du_lieu_nhan_vien!AM422)</f>
        <v>41306</v>
      </c>
      <c r="AC421" s="96">
        <f t="shared" si="47"/>
        <v>2</v>
      </c>
      <c r="AD421" s="96">
        <f t="shared" si="48"/>
        <v>2013</v>
      </c>
      <c r="AE421" s="96" t="str">
        <f>IF(INPUT_Du_lieu_nhan_vien!AJ422="","",INPUT_Du_lieu_nhan_vien!AJ422)</f>
        <v>Nghỉ việc</v>
      </c>
    </row>
    <row r="422" spans="1:31" ht="18.75" customHeight="1" x14ac:dyDescent="0.2">
      <c r="A422" s="91">
        <v>421</v>
      </c>
      <c r="B422" s="92">
        <f>INPUT_Du_lieu_nhan_vien!A423</f>
        <v>20397</v>
      </c>
      <c r="C422" s="93" t="str">
        <f>IF(INPUT_Du_lieu_nhan_vien!B423="","",INPUT_Du_lieu_nhan_vien!B423)</f>
        <v>Đào Mạnh</v>
      </c>
      <c r="D422" s="93" t="str">
        <f>IF(INPUT_Du_lieu_nhan_vien!C423="","",INPUT_Du_lieu_nhan_vien!C423)</f>
        <v>Thắng</v>
      </c>
      <c r="E422" s="94" t="str">
        <f>IF(INPUT_Du_lieu_nhan_vien!D423="","",INPUT_Du_lieu_nhan_vien!D423)</f>
        <v>Nam</v>
      </c>
      <c r="F422" s="95">
        <f>IF(INPUT_Du_lieu_nhan_vien!E423="","",INPUT_Du_lieu_nhan_vien!E423)</f>
        <v>31975</v>
      </c>
      <c r="G422" s="96">
        <f t="shared" si="42"/>
        <v>7</v>
      </c>
      <c r="H422" s="96">
        <f t="shared" si="43"/>
        <v>1987</v>
      </c>
      <c r="I422" s="96" t="str">
        <f>IF(INPUT_Du_lieu_nhan_vien!G423="","",INPUT_Du_lieu_nhan_vien!G423)</f>
        <v xml:space="preserve">Hà Nội </v>
      </c>
      <c r="J422" s="97" t="str">
        <f>IF(INPUT_Du_lieu_nhan_vien!H423="","",INPUT_Du_lieu_nhan_vien!H423)</f>
        <v>012751323</v>
      </c>
      <c r="K422" s="95">
        <f>IF(INPUT_Du_lieu_nhan_vien!I423="","",INPUT_Du_lieu_nhan_vien!I423)</f>
        <v>38553</v>
      </c>
      <c r="L422" s="96">
        <f t="shared" si="44"/>
        <v>7</v>
      </c>
      <c r="M422" s="96" t="str">
        <f>IF(INPUT_Du_lieu_nhan_vien!J423="","",INPUT_Du_lieu_nhan_vien!J423)</f>
        <v>Hà Nội</v>
      </c>
      <c r="N422" s="94" t="str">
        <f>IF(INPUT_Du_lieu_nhan_vien!O423="","",INPUT_Du_lieu_nhan_vien!O423)</f>
        <v>thangdm@topica.edu.vn</v>
      </c>
      <c r="O422" s="96" t="str">
        <f>IF(INPUT_Du_lieu_nhan_vien!S423="","",INPUT_Du_lieu_nhan_vien!S423)</f>
        <v xml:space="preserve">Thôn Thiết Ứng, xã Vân Hà, huyện Đông Anh, HN </v>
      </c>
      <c r="P422" s="94" t="str">
        <f>IF(INPUT_Du_lieu_nhan_vien!P423="","",INPUT_Du_lieu_nhan_vien!P423)</f>
        <v>0439605177</v>
      </c>
      <c r="Q422" s="97" t="str">
        <f>IF(INPUT_Du_lieu_nhan_vien!Q423="","",INPUT_Du_lieu_nhan_vien!Q423)</f>
        <v>01647 110 719</v>
      </c>
      <c r="R422" s="96" t="str">
        <f>IF(INPUT_Du_lieu_nhan_vien!U423="","",INPUT_Du_lieu_nhan_vien!U423)</f>
        <v/>
      </c>
      <c r="S422" s="96" t="str">
        <f>IF(INPUT_Du_lieu_nhan_vien!W423="","",INPUT_Du_lieu_nhan_vien!W423)</f>
        <v/>
      </c>
      <c r="T422" s="97" t="str">
        <f>IF(INPUT_Du_lieu_nhan_vien!L423="","",INPUT_Du_lieu_nhan_vien!L423)</f>
        <v>ĐH Tổng hợp Quốc gia về Quản Lý Moscow</v>
      </c>
      <c r="U422" s="94" t="str">
        <f>IF(INPUT_Du_lieu_nhan_vien!K423="","",INPUT_Du_lieu_nhan_vien!K423)</f>
        <v>Đại học</v>
      </c>
      <c r="V422" s="97" t="str">
        <f>IF(INPUT_Du_lieu_nhan_vien!M423="","",INPUT_Du_lieu_nhan_vien!M423)</f>
        <v>Kế toán kiểm toán</v>
      </c>
      <c r="Y422" s="95">
        <f>IF(INPUT_Du_lieu_nhan_vien!AH423="","",INPUT_Du_lieu_nhan_vien!AH423)</f>
        <v>41526</v>
      </c>
      <c r="Z422" s="96">
        <f t="shared" si="45"/>
        <v>9</v>
      </c>
      <c r="AA422" s="96">
        <f t="shared" si="46"/>
        <v>2013</v>
      </c>
      <c r="AB422" s="95" t="str">
        <f>IF(INPUT_Du_lieu_nhan_vien!AM423="","",INPUT_Du_lieu_nhan_vien!AM423)</f>
        <v/>
      </c>
      <c r="AC422" s="96" t="str">
        <f t="shared" si="47"/>
        <v/>
      </c>
      <c r="AD422" s="96" t="str">
        <f t="shared" si="48"/>
        <v/>
      </c>
      <c r="AE422" s="96" t="str">
        <f>IF(INPUT_Du_lieu_nhan_vien!AJ423="","",INPUT_Du_lieu_nhan_vien!AJ423)</f>
        <v>Chính thức</v>
      </c>
    </row>
    <row r="423" spans="1:31" ht="18.75" customHeight="1" x14ac:dyDescent="0.2">
      <c r="A423" s="91">
        <v>422</v>
      </c>
      <c r="B423" s="92">
        <f>INPUT_Du_lieu_nhan_vien!A424</f>
        <v>20398</v>
      </c>
      <c r="C423" s="93" t="str">
        <f>IF(INPUT_Du_lieu_nhan_vien!B424="","",INPUT_Du_lieu_nhan_vien!B424)</f>
        <v>Nguyễn Tiến</v>
      </c>
      <c r="D423" s="93" t="str">
        <f>IF(INPUT_Du_lieu_nhan_vien!C424="","",INPUT_Du_lieu_nhan_vien!C424)</f>
        <v>Hưng</v>
      </c>
      <c r="E423" s="94" t="str">
        <f>IF(INPUT_Du_lieu_nhan_vien!D424="","",INPUT_Du_lieu_nhan_vien!D424)</f>
        <v>Nam</v>
      </c>
      <c r="F423" s="95">
        <f>IF(INPUT_Du_lieu_nhan_vien!E424="","",INPUT_Du_lieu_nhan_vien!E424)</f>
        <v>31870</v>
      </c>
      <c r="G423" s="96">
        <f t="shared" si="42"/>
        <v>4</v>
      </c>
      <c r="H423" s="96">
        <f t="shared" si="43"/>
        <v>1987</v>
      </c>
      <c r="I423" s="96" t="str">
        <f>IF(INPUT_Du_lieu_nhan_vien!G424="","",INPUT_Du_lieu_nhan_vien!G424)</f>
        <v>Thanh Hóa</v>
      </c>
      <c r="J423" s="97" t="str">
        <f>IF(INPUT_Du_lieu_nhan_vien!H424="","",INPUT_Du_lieu_nhan_vien!H424)</f>
        <v>172028079</v>
      </c>
      <c r="K423" s="95">
        <f>IF(INPUT_Du_lieu_nhan_vien!I424="","",INPUT_Du_lieu_nhan_vien!I424)</f>
        <v>40371</v>
      </c>
      <c r="L423" s="96">
        <f t="shared" si="44"/>
        <v>7</v>
      </c>
      <c r="M423" s="96" t="str">
        <f>IF(INPUT_Du_lieu_nhan_vien!J424="","",INPUT_Du_lieu_nhan_vien!J424)</f>
        <v>Thanh Hóa</v>
      </c>
      <c r="N423" s="94" t="str">
        <f>IF(INPUT_Du_lieu_nhan_vien!O424="","",INPUT_Du_lieu_nhan_vien!O424)</f>
        <v>hungnt2@topica.edu.vn</v>
      </c>
      <c r="O423" s="96" t="str">
        <f>IF(INPUT_Du_lieu_nhan_vien!S424="","",INPUT_Du_lieu_nhan_vien!S424)</f>
        <v>314 Quang Trung, Thanh Hóa</v>
      </c>
      <c r="P423" s="94" t="str">
        <f>IF(INPUT_Du_lieu_nhan_vien!P424="","",INPUT_Du_lieu_nhan_vien!P424)</f>
        <v/>
      </c>
      <c r="Q423" s="97" t="str">
        <f>IF(INPUT_Du_lieu_nhan_vien!Q424="","",INPUT_Du_lieu_nhan_vien!Q424)</f>
        <v>0976 246 890</v>
      </c>
      <c r="R423" s="96" t="str">
        <f>IF(INPUT_Du_lieu_nhan_vien!U424="","",INPUT_Du_lieu_nhan_vien!U424)</f>
        <v>Anh Nguyễn Cao Cường</v>
      </c>
      <c r="S423" s="96" t="str">
        <f>IF(INPUT_Du_lieu_nhan_vien!W424="","",INPUT_Du_lieu_nhan_vien!W424)</f>
        <v>0904898688</v>
      </c>
      <c r="T423" s="97" t="str">
        <f>IF(INPUT_Du_lieu_nhan_vien!L424="","",INPUT_Du_lieu_nhan_vien!L424)</f>
        <v>ĐH Bách Khoa-Aptech</v>
      </c>
      <c r="U423" s="94" t="str">
        <f>IF(INPUT_Du_lieu_nhan_vien!K424="","",INPUT_Du_lieu_nhan_vien!K424)</f>
        <v>ĐH</v>
      </c>
      <c r="V423" s="97" t="str">
        <f>IF(INPUT_Du_lieu_nhan_vien!M424="","",INPUT_Du_lieu_nhan_vien!M424)</f>
        <v>CNTT</v>
      </c>
      <c r="Y423" s="95">
        <f>IF(INPUT_Du_lieu_nhan_vien!AH424="","",INPUT_Du_lieu_nhan_vien!AH424)</f>
        <v>41060</v>
      </c>
      <c r="Z423" s="96">
        <f t="shared" si="45"/>
        <v>5</v>
      </c>
      <c r="AA423" s="96">
        <f t="shared" si="46"/>
        <v>2012</v>
      </c>
      <c r="AB423" s="95">
        <f>IF(INPUT_Du_lieu_nhan_vien!AM424="","",INPUT_Du_lieu_nhan_vien!AM424)</f>
        <v>41193</v>
      </c>
      <c r="AC423" s="96">
        <f t="shared" si="47"/>
        <v>10</v>
      </c>
      <c r="AD423" s="96">
        <f t="shared" si="48"/>
        <v>2012</v>
      </c>
      <c r="AE423" s="96" t="str">
        <f>IF(INPUT_Du_lieu_nhan_vien!AJ424="","",INPUT_Du_lieu_nhan_vien!AJ424)</f>
        <v>Nghỉ việc</v>
      </c>
    </row>
    <row r="424" spans="1:31" ht="18.75" customHeight="1" x14ac:dyDescent="0.2">
      <c r="A424" s="91">
        <v>423</v>
      </c>
      <c r="B424" s="92">
        <f>INPUT_Du_lieu_nhan_vien!A425</f>
        <v>20399</v>
      </c>
      <c r="C424" s="93" t="str">
        <f>IF(INPUT_Du_lieu_nhan_vien!B425="","",INPUT_Du_lieu_nhan_vien!B425)</f>
        <v>Hoàng Anh</v>
      </c>
      <c r="D424" s="93" t="str">
        <f>IF(INPUT_Du_lieu_nhan_vien!C425="","",INPUT_Du_lieu_nhan_vien!C425)</f>
        <v>Quang</v>
      </c>
      <c r="E424" s="94" t="str">
        <f>IF(INPUT_Du_lieu_nhan_vien!D425="","",INPUT_Du_lieu_nhan_vien!D425)</f>
        <v>Nam</v>
      </c>
      <c r="F424" s="95">
        <f>IF(INPUT_Du_lieu_nhan_vien!E425="","",INPUT_Du_lieu_nhan_vien!E425)</f>
        <v>32935</v>
      </c>
      <c r="G424" s="96">
        <f t="shared" si="42"/>
        <v>3</v>
      </c>
      <c r="H424" s="96">
        <f t="shared" si="43"/>
        <v>1990</v>
      </c>
      <c r="I424" s="96" t="str">
        <f>IF(INPUT_Du_lieu_nhan_vien!G425="","",INPUT_Du_lieu_nhan_vien!G425)</f>
        <v xml:space="preserve">Hà Nội </v>
      </c>
      <c r="J424" s="97" t="str">
        <f>IF(INPUT_Du_lieu_nhan_vien!H425="","",INPUT_Du_lieu_nhan_vien!H425)</f>
        <v>012716568</v>
      </c>
      <c r="K424" s="95">
        <f>IF(INPUT_Du_lieu_nhan_vien!I425="","",INPUT_Du_lieu_nhan_vien!I425)</f>
        <v>40271</v>
      </c>
      <c r="L424" s="96">
        <f t="shared" si="44"/>
        <v>4</v>
      </c>
      <c r="M424" s="96" t="str">
        <f>IF(INPUT_Du_lieu_nhan_vien!J425="","",INPUT_Du_lieu_nhan_vien!J425)</f>
        <v>Hà Nội</v>
      </c>
      <c r="N424" s="94" t="str">
        <f>IF(INPUT_Du_lieu_nhan_vien!O425="","",INPUT_Du_lieu_nhan_vien!O425)</f>
        <v>quangha@topica.edu.vn</v>
      </c>
      <c r="O424" s="96" t="str">
        <f>IF(INPUT_Du_lieu_nhan_vien!S425="","",INPUT_Du_lieu_nhan_vien!S425)</f>
        <v xml:space="preserve">TT Công ty cung ứng VTVT, Trung tự, Đống Đa, HN </v>
      </c>
      <c r="P424" s="94" t="str">
        <f>IF(INPUT_Du_lieu_nhan_vien!P425="","",INPUT_Du_lieu_nhan_vien!P425)</f>
        <v>0435745692</v>
      </c>
      <c r="Q424" s="97" t="str">
        <f>IF(INPUT_Du_lieu_nhan_vien!Q425="","",INPUT_Du_lieu_nhan_vien!Q425)</f>
        <v>0975033502</v>
      </c>
      <c r="R424" s="96" t="str">
        <f>IF(INPUT_Du_lieu_nhan_vien!U425="","",INPUT_Du_lieu_nhan_vien!U425)</f>
        <v/>
      </c>
      <c r="S424" s="96" t="str">
        <f>IF(INPUT_Du_lieu_nhan_vien!W425="","",INPUT_Du_lieu_nhan_vien!W425)</f>
        <v/>
      </c>
      <c r="T424" s="97" t="str">
        <f>IF(INPUT_Du_lieu_nhan_vien!L425="","",INPUT_Du_lieu_nhan_vien!L425)</f>
        <v>ĐH Bách Khoa Hà Nội</v>
      </c>
      <c r="U424" s="94" t="str">
        <f>IF(INPUT_Du_lieu_nhan_vien!K425="","",INPUT_Du_lieu_nhan_vien!K425)</f>
        <v>Cao đẳng</v>
      </c>
      <c r="V424" s="97" t="str">
        <f>IF(INPUT_Du_lieu_nhan_vien!M425="","",INPUT_Du_lieu_nhan_vien!M425)</f>
        <v>Công nghệ sinh học - CN thực phẩm</v>
      </c>
      <c r="Y424" s="95" t="str">
        <f>IF(INPUT_Du_lieu_nhan_vien!AH425="","",INPUT_Du_lieu_nhan_vien!AH425)</f>
        <v/>
      </c>
      <c r="Z424" s="96" t="str">
        <f t="shared" si="45"/>
        <v/>
      </c>
      <c r="AA424" s="96" t="str">
        <f t="shared" si="46"/>
        <v/>
      </c>
      <c r="AB424" s="95" t="str">
        <f>IF(INPUT_Du_lieu_nhan_vien!AM425="","",INPUT_Du_lieu_nhan_vien!AM425)</f>
        <v/>
      </c>
      <c r="AC424" s="96" t="str">
        <f t="shared" si="47"/>
        <v/>
      </c>
      <c r="AD424" s="96" t="str">
        <f t="shared" si="48"/>
        <v/>
      </c>
      <c r="AE424" s="96" t="str">
        <f>IF(INPUT_Du_lieu_nhan_vien!AJ425="","",INPUT_Du_lieu_nhan_vien!AJ425)</f>
        <v>Nghỉ việc</v>
      </c>
    </row>
    <row r="425" spans="1:31" ht="18.75" customHeight="1" x14ac:dyDescent="0.2">
      <c r="A425" s="91">
        <v>424</v>
      </c>
      <c r="B425" s="92">
        <f>INPUT_Du_lieu_nhan_vien!A426</f>
        <v>20400</v>
      </c>
      <c r="C425" s="93" t="str">
        <f>IF(INPUT_Du_lieu_nhan_vien!B426="","",INPUT_Du_lieu_nhan_vien!B426)</f>
        <v>Nguyễn Thị Tú</v>
      </c>
      <c r="D425" s="93" t="str">
        <f>IF(INPUT_Du_lieu_nhan_vien!C426="","",INPUT_Du_lieu_nhan_vien!C426)</f>
        <v>Uyên</v>
      </c>
      <c r="E425" s="94" t="str">
        <f>IF(INPUT_Du_lieu_nhan_vien!D426="","",INPUT_Du_lieu_nhan_vien!D426)</f>
        <v>Nữ</v>
      </c>
      <c r="F425" s="95">
        <f>IF(INPUT_Du_lieu_nhan_vien!E426="","",INPUT_Du_lieu_nhan_vien!E426)</f>
        <v>32017</v>
      </c>
      <c r="G425" s="96">
        <f t="shared" si="42"/>
        <v>8</v>
      </c>
      <c r="H425" s="96">
        <f t="shared" si="43"/>
        <v>1987</v>
      </c>
      <c r="I425" s="96" t="str">
        <f>IF(INPUT_Du_lieu_nhan_vien!G426="","",INPUT_Du_lieu_nhan_vien!G426)</f>
        <v xml:space="preserve">HCM </v>
      </c>
      <c r="J425" s="97" t="str">
        <f>IF(INPUT_Du_lieu_nhan_vien!H426="","",INPUT_Du_lieu_nhan_vien!H426)</f>
        <v>24203773</v>
      </c>
      <c r="K425" s="95">
        <f>IF(INPUT_Du_lieu_nhan_vien!I426="","",INPUT_Du_lieu_nhan_vien!I426)</f>
        <v>38040</v>
      </c>
      <c r="L425" s="96">
        <f t="shared" si="44"/>
        <v>2</v>
      </c>
      <c r="M425" s="96" t="str">
        <f>IF(INPUT_Du_lieu_nhan_vien!J426="","",INPUT_Du_lieu_nhan_vien!J426)</f>
        <v>HCM</v>
      </c>
      <c r="N425" s="94" t="str">
        <f>IF(INPUT_Du_lieu_nhan_vien!O426="","",INPUT_Du_lieu_nhan_vien!O426)</f>
        <v>uyenntt2@topica.edu.vn</v>
      </c>
      <c r="O425" s="96" t="str">
        <f>IF(INPUT_Du_lieu_nhan_vien!S426="","",INPUT_Du_lieu_nhan_vien!S426)</f>
        <v xml:space="preserve">I320 C/cư KCN Tân Bình, P.Tây Thạnh, Q.Tân Phú, TP.HCM </v>
      </c>
      <c r="P425" s="94" t="str">
        <f>IF(INPUT_Du_lieu_nhan_vien!P426="","",INPUT_Du_lieu_nhan_vien!P426)</f>
        <v>0854355526</v>
      </c>
      <c r="Q425" s="97" t="str">
        <f>IF(INPUT_Du_lieu_nhan_vien!Q426="","",INPUT_Du_lieu_nhan_vien!Q426)</f>
        <v>0937 973 324</v>
      </c>
      <c r="R425" s="96" t="str">
        <f>IF(INPUT_Du_lieu_nhan_vien!U426="","",INPUT_Du_lieu_nhan_vien!U426)</f>
        <v/>
      </c>
      <c r="S425" s="96" t="str">
        <f>IF(INPUT_Du_lieu_nhan_vien!W426="","",INPUT_Du_lieu_nhan_vien!W426)</f>
        <v/>
      </c>
      <c r="T425" s="97" t="str">
        <f>IF(INPUT_Du_lieu_nhan_vien!L426="","",INPUT_Du_lieu_nhan_vien!L426)</f>
        <v>ĐH Quốc Gia HCM</v>
      </c>
      <c r="U425" s="94" t="str">
        <f>IF(INPUT_Du_lieu_nhan_vien!K426="","",INPUT_Du_lieu_nhan_vien!K426)</f>
        <v>Đại học</v>
      </c>
      <c r="V425" s="97" t="str">
        <f>IF(INPUT_Du_lieu_nhan_vien!M426="","",INPUT_Du_lieu_nhan_vien!M426)</f>
        <v>Kinh tế và Quản lý Công</v>
      </c>
      <c r="Y425" s="95">
        <f>IF(INPUT_Du_lieu_nhan_vien!AH426="","",INPUT_Du_lieu_nhan_vien!AH426)</f>
        <v>41061</v>
      </c>
      <c r="Z425" s="96">
        <f t="shared" si="45"/>
        <v>6</v>
      </c>
      <c r="AA425" s="96">
        <f t="shared" si="46"/>
        <v>2012</v>
      </c>
      <c r="AB425" s="95">
        <f>IF(INPUT_Du_lieu_nhan_vien!AM426="","",INPUT_Du_lieu_nhan_vien!AM426)</f>
        <v>41378</v>
      </c>
      <c r="AC425" s="96">
        <f t="shared" si="47"/>
        <v>4</v>
      </c>
      <c r="AD425" s="96">
        <f t="shared" si="48"/>
        <v>2013</v>
      </c>
      <c r="AE425" s="96" t="str">
        <f>IF(INPUT_Du_lieu_nhan_vien!AJ426="","",INPUT_Du_lieu_nhan_vien!AJ426)</f>
        <v>Nghỉ việc</v>
      </c>
    </row>
    <row r="426" spans="1:31" ht="18.75" customHeight="1" x14ac:dyDescent="0.2">
      <c r="A426" s="91">
        <v>425</v>
      </c>
      <c r="B426" s="92">
        <f>INPUT_Du_lieu_nhan_vien!A427</f>
        <v>20401</v>
      </c>
      <c r="C426" s="93" t="str">
        <f>IF(INPUT_Du_lieu_nhan_vien!B427="","",INPUT_Du_lieu_nhan_vien!B427)</f>
        <v>Lê Hồng</v>
      </c>
      <c r="D426" s="93" t="str">
        <f>IF(INPUT_Du_lieu_nhan_vien!C427="","",INPUT_Du_lieu_nhan_vien!C427)</f>
        <v>Phương</v>
      </c>
      <c r="E426" s="94" t="str">
        <f>IF(INPUT_Du_lieu_nhan_vien!D427="","",INPUT_Du_lieu_nhan_vien!D427)</f>
        <v>Nữ</v>
      </c>
      <c r="F426" s="95">
        <f>IF(INPUT_Du_lieu_nhan_vien!E427="","",INPUT_Du_lieu_nhan_vien!E427)</f>
        <v>32546</v>
      </c>
      <c r="G426" s="96">
        <f t="shared" si="42"/>
        <v>2</v>
      </c>
      <c r="H426" s="96">
        <f t="shared" si="43"/>
        <v>1989</v>
      </c>
      <c r="I426" s="96" t="str">
        <f>IF(INPUT_Du_lieu_nhan_vien!G427="","",INPUT_Du_lieu_nhan_vien!G427)</f>
        <v xml:space="preserve">Hải Phòng </v>
      </c>
      <c r="J426" s="97" t="str">
        <f>IF(INPUT_Du_lieu_nhan_vien!H427="","",INPUT_Du_lieu_nhan_vien!H427)</f>
        <v>031592944</v>
      </c>
      <c r="K426" s="95">
        <f>IF(INPUT_Du_lieu_nhan_vien!I427="","",INPUT_Du_lieu_nhan_vien!I427)</f>
        <v>38827</v>
      </c>
      <c r="L426" s="96">
        <f t="shared" si="44"/>
        <v>4</v>
      </c>
      <c r="M426" s="96" t="str">
        <f>IF(INPUT_Du_lieu_nhan_vien!J427="","",INPUT_Du_lieu_nhan_vien!J427)</f>
        <v>Hải Phòng</v>
      </c>
      <c r="N426" s="94" t="str">
        <f>IF(INPUT_Du_lieu_nhan_vien!O427="","",INPUT_Du_lieu_nhan_vien!O427)</f>
        <v>phuonglh@topica.edu.vn</v>
      </c>
      <c r="O426" s="96" t="str">
        <f>IF(INPUT_Du_lieu_nhan_vien!S427="","",INPUT_Du_lieu_nhan_vien!S427)</f>
        <v xml:space="preserve">Tiên Cường, Tiên Lãng, Hải Phòng </v>
      </c>
      <c r="P426" s="94" t="str">
        <f>IF(INPUT_Du_lieu_nhan_vien!P427="","",INPUT_Du_lieu_nhan_vien!P427)</f>
        <v/>
      </c>
      <c r="Q426" s="97" t="str">
        <f>IF(INPUT_Du_lieu_nhan_vien!Q427="","",INPUT_Du_lieu_nhan_vien!Q427)</f>
        <v>0972 630 936</v>
      </c>
      <c r="R426" s="96" t="str">
        <f>IF(INPUT_Du_lieu_nhan_vien!U427="","",INPUT_Du_lieu_nhan_vien!U427)</f>
        <v/>
      </c>
      <c r="S426" s="96" t="str">
        <f>IF(INPUT_Du_lieu_nhan_vien!W427="","",INPUT_Du_lieu_nhan_vien!W427)</f>
        <v/>
      </c>
      <c r="T426" s="97" t="str">
        <f>IF(INPUT_Du_lieu_nhan_vien!L427="","",INPUT_Du_lieu_nhan_vien!L427)</f>
        <v>ĐH Sư phạm Hà Nội</v>
      </c>
      <c r="U426" s="94" t="str">
        <f>IF(INPUT_Du_lieu_nhan_vien!K427="","",INPUT_Du_lieu_nhan_vien!K427)</f>
        <v>Đại học</v>
      </c>
      <c r="V426" s="97" t="str">
        <f>IF(INPUT_Du_lieu_nhan_vien!M427="","",INPUT_Du_lieu_nhan_vien!M427)</f>
        <v>Xã hội học</v>
      </c>
      <c r="Y426" s="95" t="str">
        <f>IF(INPUT_Du_lieu_nhan_vien!AH427="","",INPUT_Du_lieu_nhan_vien!AH427)</f>
        <v/>
      </c>
      <c r="Z426" s="96" t="str">
        <f t="shared" si="45"/>
        <v/>
      </c>
      <c r="AA426" s="96" t="str">
        <f t="shared" si="46"/>
        <v/>
      </c>
      <c r="AB426" s="95" t="str">
        <f>IF(INPUT_Du_lieu_nhan_vien!AM427="","",INPUT_Du_lieu_nhan_vien!AM427)</f>
        <v/>
      </c>
      <c r="AC426" s="96" t="str">
        <f t="shared" si="47"/>
        <v/>
      </c>
      <c r="AD426" s="96" t="str">
        <f t="shared" si="48"/>
        <v/>
      </c>
      <c r="AE426" s="96" t="str">
        <f>IF(INPUT_Du_lieu_nhan_vien!AJ427="","",INPUT_Du_lieu_nhan_vien!AJ427)</f>
        <v>Nghỉ việc</v>
      </c>
    </row>
    <row r="427" spans="1:31" ht="18.75" customHeight="1" x14ac:dyDescent="0.2">
      <c r="A427" s="91">
        <v>426</v>
      </c>
      <c r="B427" s="92">
        <f>INPUT_Du_lieu_nhan_vien!A428</f>
        <v>20402</v>
      </c>
      <c r="C427" s="93" t="str">
        <f>IF(INPUT_Du_lieu_nhan_vien!B428="","",INPUT_Du_lieu_nhan_vien!B428)</f>
        <v>Lê Trà</v>
      </c>
      <c r="D427" s="93" t="str">
        <f>IF(INPUT_Du_lieu_nhan_vien!C428="","",INPUT_Du_lieu_nhan_vien!C428)</f>
        <v>My</v>
      </c>
      <c r="E427" s="94" t="str">
        <f>IF(INPUT_Du_lieu_nhan_vien!D428="","",INPUT_Du_lieu_nhan_vien!D428)</f>
        <v>Nữ</v>
      </c>
      <c r="F427" s="95">
        <f>IF(INPUT_Du_lieu_nhan_vien!E428="","",INPUT_Du_lieu_nhan_vien!E428)</f>
        <v>31087</v>
      </c>
      <c r="G427" s="96">
        <f t="shared" si="42"/>
        <v>2</v>
      </c>
      <c r="H427" s="96">
        <f t="shared" si="43"/>
        <v>1985</v>
      </c>
      <c r="I427" s="96" t="str">
        <f>IF(INPUT_Du_lieu_nhan_vien!G428="","",INPUT_Du_lieu_nhan_vien!G428)</f>
        <v xml:space="preserve">Nghệ An </v>
      </c>
      <c r="J427" s="97" t="str">
        <f>IF(INPUT_Du_lieu_nhan_vien!H428="","",INPUT_Du_lieu_nhan_vien!H428)</f>
        <v>186210641</v>
      </c>
      <c r="K427" s="95">
        <f>IF(INPUT_Du_lieu_nhan_vien!I428="","",INPUT_Du_lieu_nhan_vien!I428)</f>
        <v>37488</v>
      </c>
      <c r="L427" s="96">
        <f t="shared" si="44"/>
        <v>8</v>
      </c>
      <c r="M427" s="96" t="str">
        <f>IF(INPUT_Du_lieu_nhan_vien!J428="","",INPUT_Du_lieu_nhan_vien!J428)</f>
        <v>Nghệ An</v>
      </c>
      <c r="N427" s="94" t="str">
        <f>IF(INPUT_Du_lieu_nhan_vien!O428="","",INPUT_Du_lieu_nhan_vien!O428)</f>
        <v>mylt@topica.edu.vn</v>
      </c>
      <c r="O427" s="96" t="str">
        <f>IF(INPUT_Du_lieu_nhan_vien!S428="","",INPUT_Du_lieu_nhan_vien!S428)</f>
        <v xml:space="preserve">Nhà 106, Đặng Thai Mai, TP Vinh, Nghệ An </v>
      </c>
      <c r="P427" s="94" t="str">
        <f>IF(INPUT_Du_lieu_nhan_vien!P428="","",INPUT_Du_lieu_nhan_vien!P428)</f>
        <v/>
      </c>
      <c r="Q427" s="97" t="str">
        <f>IF(INPUT_Du_lieu_nhan_vien!Q428="","",INPUT_Du_lieu_nhan_vien!Q428)</f>
        <v>0915 662 985</v>
      </c>
      <c r="R427" s="96" t="str">
        <f>IF(INPUT_Du_lieu_nhan_vien!U428="","",INPUT_Du_lieu_nhan_vien!U428)</f>
        <v/>
      </c>
      <c r="S427" s="96" t="str">
        <f>IF(INPUT_Du_lieu_nhan_vien!W428="","",INPUT_Du_lieu_nhan_vien!W428)</f>
        <v/>
      </c>
      <c r="T427" s="97" t="str">
        <f>IF(INPUT_Du_lieu_nhan_vien!L428="","",INPUT_Du_lieu_nhan_vien!L428)</f>
        <v>ĐH kinh tế Đà Nẵng</v>
      </c>
      <c r="U427" s="94" t="str">
        <f>IF(INPUT_Du_lieu_nhan_vien!K428="","",INPUT_Du_lieu_nhan_vien!K428)</f>
        <v>Đại học</v>
      </c>
      <c r="V427" s="97" t="str">
        <f>IF(INPUT_Du_lieu_nhan_vien!M428="","",INPUT_Du_lieu_nhan_vien!M428)</f>
        <v>Quản trị kinh doanh</v>
      </c>
      <c r="Y427" s="95">
        <f>IF(INPUT_Du_lieu_nhan_vien!AH428="","",INPUT_Du_lieu_nhan_vien!AH428)</f>
        <v>41061</v>
      </c>
      <c r="Z427" s="96">
        <f t="shared" si="45"/>
        <v>6</v>
      </c>
      <c r="AA427" s="96">
        <f t="shared" si="46"/>
        <v>2012</v>
      </c>
      <c r="AB427" s="95" t="str">
        <f>IF(INPUT_Du_lieu_nhan_vien!AM428="","",INPUT_Du_lieu_nhan_vien!AM428)</f>
        <v/>
      </c>
      <c r="AC427" s="96" t="str">
        <f t="shared" si="47"/>
        <v/>
      </c>
      <c r="AD427" s="96" t="str">
        <f t="shared" si="48"/>
        <v/>
      </c>
      <c r="AE427" s="96" t="str">
        <f>IF(INPUT_Du_lieu_nhan_vien!AJ428="","",INPUT_Du_lieu_nhan_vien!AJ428)</f>
        <v>Chính thức</v>
      </c>
    </row>
    <row r="428" spans="1:31" ht="18.75" customHeight="1" x14ac:dyDescent="0.2">
      <c r="A428" s="91">
        <v>427</v>
      </c>
      <c r="B428" s="92">
        <f>INPUT_Du_lieu_nhan_vien!A429</f>
        <v>20403</v>
      </c>
      <c r="C428" s="93" t="str">
        <f>IF(INPUT_Du_lieu_nhan_vien!B429="","",INPUT_Du_lieu_nhan_vien!B429)</f>
        <v>Hoàng Ngọc</v>
      </c>
      <c r="D428" s="93" t="str">
        <f>IF(INPUT_Du_lieu_nhan_vien!C429="","",INPUT_Du_lieu_nhan_vien!C429)</f>
        <v>Linh</v>
      </c>
      <c r="E428" s="94" t="str">
        <f>IF(INPUT_Du_lieu_nhan_vien!D429="","",INPUT_Du_lieu_nhan_vien!D429)</f>
        <v>Nam</v>
      </c>
      <c r="F428" s="95">
        <f>IF(INPUT_Du_lieu_nhan_vien!E429="","",INPUT_Du_lieu_nhan_vien!E429)</f>
        <v>32107</v>
      </c>
      <c r="G428" s="96">
        <f t="shared" si="42"/>
        <v>11</v>
      </c>
      <c r="H428" s="96">
        <f t="shared" si="43"/>
        <v>1987</v>
      </c>
      <c r="I428" s="96" t="str">
        <f>IF(INPUT_Du_lieu_nhan_vien!G429="","",INPUT_Du_lieu_nhan_vien!G429)</f>
        <v>Hà Nội</v>
      </c>
      <c r="J428" s="97" t="str">
        <f>IF(INPUT_Du_lieu_nhan_vien!H429="","",INPUT_Du_lieu_nhan_vien!H429)</f>
        <v>012415372</v>
      </c>
      <c r="K428" s="95">
        <f>IF(INPUT_Du_lieu_nhan_vien!I429="","",INPUT_Du_lieu_nhan_vien!I429)</f>
        <v>40593</v>
      </c>
      <c r="L428" s="96">
        <f t="shared" si="44"/>
        <v>2</v>
      </c>
      <c r="M428" s="96" t="str">
        <f>IF(INPUT_Du_lieu_nhan_vien!J429="","",INPUT_Du_lieu_nhan_vien!J429)</f>
        <v>Hà Nội</v>
      </c>
      <c r="N428" s="94" t="str">
        <f>IF(INPUT_Du_lieu_nhan_vien!O429="","",INPUT_Du_lieu_nhan_vien!O429)</f>
        <v>linhhn@topica.edu.vn</v>
      </c>
      <c r="O428" s="96" t="str">
        <f>IF(INPUT_Du_lieu_nhan_vien!S429="","",INPUT_Du_lieu_nhan_vien!S429)</f>
        <v>39 Đoàn Thị Điểm, Đống Đa, HN</v>
      </c>
      <c r="P428" s="94" t="str">
        <f>IF(INPUT_Du_lieu_nhan_vien!P429="","",INPUT_Du_lieu_nhan_vien!P429)</f>
        <v/>
      </c>
      <c r="Q428" s="97" t="str">
        <f>IF(INPUT_Du_lieu_nhan_vien!Q429="","",INPUT_Du_lieu_nhan_vien!Q429)</f>
        <v>0903246840</v>
      </c>
      <c r="R428" s="96">
        <f>IF(INPUT_Du_lieu_nhan_vien!U429="","",INPUT_Du_lieu_nhan_vien!U429)</f>
        <v>0</v>
      </c>
      <c r="S428" s="96">
        <f>IF(INPUT_Du_lieu_nhan_vien!W429="","",INPUT_Du_lieu_nhan_vien!W429)</f>
        <v>0</v>
      </c>
      <c r="T428" s="97" t="str">
        <f>IF(INPUT_Du_lieu_nhan_vien!L429="","",INPUT_Du_lieu_nhan_vien!L429)</f>
        <v>ĐH Hà Nội</v>
      </c>
      <c r="U428" s="94" t="str">
        <f>IF(INPUT_Du_lieu_nhan_vien!K429="","",INPUT_Du_lieu_nhan_vien!K429)</f>
        <v>ĐH</v>
      </c>
      <c r="V428" s="97" t="str">
        <f>IF(INPUT_Du_lieu_nhan_vien!M429="","",INPUT_Du_lieu_nhan_vien!M429)</f>
        <v>Anh- Bồ Đào Nha</v>
      </c>
      <c r="Y428" s="95">
        <f>IF(INPUT_Du_lieu_nhan_vien!AH429="","",INPUT_Du_lieu_nhan_vien!AH429)</f>
        <v>41060</v>
      </c>
      <c r="Z428" s="96">
        <f t="shared" si="45"/>
        <v>5</v>
      </c>
      <c r="AA428" s="96">
        <f t="shared" si="46"/>
        <v>2012</v>
      </c>
      <c r="AB428" s="95">
        <f>IF(INPUT_Du_lieu_nhan_vien!AM429="","",INPUT_Du_lieu_nhan_vien!AM429)</f>
        <v>41060</v>
      </c>
      <c r="AC428" s="96">
        <f t="shared" si="47"/>
        <v>5</v>
      </c>
      <c r="AD428" s="96">
        <f t="shared" si="48"/>
        <v>2012</v>
      </c>
      <c r="AE428" s="96" t="str">
        <f>IF(INPUT_Du_lieu_nhan_vien!AJ429="","",INPUT_Du_lieu_nhan_vien!AJ429)</f>
        <v>Nghỉ việc</v>
      </c>
    </row>
    <row r="429" spans="1:31" ht="18.75" customHeight="1" x14ac:dyDescent="0.2">
      <c r="A429" s="91">
        <v>428</v>
      </c>
      <c r="B429" s="92">
        <f>INPUT_Du_lieu_nhan_vien!A430</f>
        <v>20404</v>
      </c>
      <c r="C429" s="93" t="str">
        <f>IF(INPUT_Du_lieu_nhan_vien!B430="","",INPUT_Du_lieu_nhan_vien!B430)</f>
        <v>Nguyễn Thị Kim</v>
      </c>
      <c r="D429" s="93" t="str">
        <f>IF(INPUT_Du_lieu_nhan_vien!C430="","",INPUT_Du_lieu_nhan_vien!C430)</f>
        <v>Dung</v>
      </c>
      <c r="E429" s="94" t="str">
        <f>IF(INPUT_Du_lieu_nhan_vien!D430="","",INPUT_Du_lieu_nhan_vien!D430)</f>
        <v>Nữ</v>
      </c>
      <c r="F429" s="95">
        <f>IF(INPUT_Du_lieu_nhan_vien!E430="","",INPUT_Du_lieu_nhan_vien!E430)</f>
        <v>32069</v>
      </c>
      <c r="G429" s="96">
        <f t="shared" si="42"/>
        <v>10</v>
      </c>
      <c r="H429" s="96">
        <f t="shared" si="43"/>
        <v>1987</v>
      </c>
      <c r="I429" s="96" t="str">
        <f>IF(INPUT_Du_lieu_nhan_vien!G430="","",INPUT_Du_lieu_nhan_vien!G430)</f>
        <v>Phú Thọ</v>
      </c>
      <c r="J429" s="97" t="str">
        <f>IF(INPUT_Du_lieu_nhan_vien!H430="","",INPUT_Du_lieu_nhan_vien!H430)</f>
        <v>131149457</v>
      </c>
      <c r="K429" s="95">
        <f>IF(INPUT_Du_lieu_nhan_vien!I430="","",INPUT_Du_lieu_nhan_vien!I430)</f>
        <v>41212</v>
      </c>
      <c r="L429" s="96">
        <f t="shared" si="44"/>
        <v>10</v>
      </c>
      <c r="M429" s="96" t="str">
        <f>IF(INPUT_Du_lieu_nhan_vien!J430="","",INPUT_Du_lieu_nhan_vien!J430)</f>
        <v>Phú Thọ</v>
      </c>
      <c r="N429" s="94" t="str">
        <f>IF(INPUT_Du_lieu_nhan_vien!O430="","",INPUT_Du_lieu_nhan_vien!O430)</f>
        <v>dungntk@topica.edu.vn</v>
      </c>
      <c r="O429" s="96" t="str">
        <f>IF(INPUT_Du_lieu_nhan_vien!S430="","",INPUT_Du_lieu_nhan_vien!S430)</f>
        <v>Đôị 4, Vực Trường, Tam Nông, Phú Thọ</v>
      </c>
      <c r="P429" s="94" t="str">
        <f>IF(INPUT_Du_lieu_nhan_vien!P430="","",INPUT_Du_lieu_nhan_vien!P430)</f>
        <v/>
      </c>
      <c r="Q429" s="97" t="str">
        <f>IF(INPUT_Du_lieu_nhan_vien!Q430="","",INPUT_Du_lieu_nhan_vien!Q430)</f>
        <v>0974617605</v>
      </c>
      <c r="R429" s="96" t="str">
        <f>IF(INPUT_Du_lieu_nhan_vien!U430="","",INPUT_Du_lieu_nhan_vien!U430)</f>
        <v>Bố Nguyễn Đức Bộ</v>
      </c>
      <c r="S429" s="96" t="str">
        <f>IF(INPUT_Du_lieu_nhan_vien!W430="","",INPUT_Du_lieu_nhan_vien!W430)</f>
        <v>0915460519</v>
      </c>
      <c r="T429" s="97" t="str">
        <f>IF(INPUT_Du_lieu_nhan_vien!L430="","",INPUT_Du_lieu_nhan_vien!L430)</f>
        <v>ĐH Quốc Gia HCM</v>
      </c>
      <c r="U429" s="94" t="str">
        <f>IF(INPUT_Du_lieu_nhan_vien!K430="","",INPUT_Du_lieu_nhan_vien!K430)</f>
        <v>Đại học</v>
      </c>
      <c r="V429" s="97" t="str">
        <f>IF(INPUT_Du_lieu_nhan_vien!M430="","",INPUT_Du_lieu_nhan_vien!M430)</f>
        <v>CNTT</v>
      </c>
      <c r="Y429" s="95">
        <f>IF(INPUT_Du_lieu_nhan_vien!AH430="","",INPUT_Du_lieu_nhan_vien!AH430)</f>
        <v>41070</v>
      </c>
      <c r="Z429" s="96">
        <f t="shared" si="45"/>
        <v>6</v>
      </c>
      <c r="AA429" s="96">
        <f t="shared" si="46"/>
        <v>2012</v>
      </c>
      <c r="AB429" s="95">
        <f>IF(INPUT_Du_lieu_nhan_vien!AM430="","",INPUT_Du_lieu_nhan_vien!AM430)</f>
        <v>41227</v>
      </c>
      <c r="AC429" s="96">
        <f t="shared" si="47"/>
        <v>11</v>
      </c>
      <c r="AD429" s="96">
        <f t="shared" si="48"/>
        <v>2012</v>
      </c>
      <c r="AE429" s="96" t="str">
        <f>IF(INPUT_Du_lieu_nhan_vien!AJ430="","",INPUT_Du_lieu_nhan_vien!AJ430)</f>
        <v>Nghỉ việc</v>
      </c>
    </row>
    <row r="430" spans="1:31" ht="18.75" customHeight="1" x14ac:dyDescent="0.2">
      <c r="A430" s="91">
        <v>429</v>
      </c>
      <c r="B430" s="92">
        <f>INPUT_Du_lieu_nhan_vien!A431</f>
        <v>20405</v>
      </c>
      <c r="C430" s="93" t="str">
        <f>IF(INPUT_Du_lieu_nhan_vien!B431="","",INPUT_Du_lieu_nhan_vien!B431)</f>
        <v>Nguyễn Thị</v>
      </c>
      <c r="D430" s="93" t="str">
        <f>IF(INPUT_Du_lieu_nhan_vien!C431="","",INPUT_Du_lieu_nhan_vien!C431)</f>
        <v>Thơ</v>
      </c>
      <c r="E430" s="94" t="str">
        <f>IF(INPUT_Du_lieu_nhan_vien!D431="","",INPUT_Du_lieu_nhan_vien!D431)</f>
        <v>Nữ</v>
      </c>
      <c r="F430" s="95">
        <f>IF(INPUT_Du_lieu_nhan_vien!E431="","",INPUT_Du_lieu_nhan_vien!E431)</f>
        <v>32299</v>
      </c>
      <c r="G430" s="96">
        <f t="shared" si="42"/>
        <v>6</v>
      </c>
      <c r="H430" s="96">
        <f t="shared" si="43"/>
        <v>1988</v>
      </c>
      <c r="I430" s="96" t="str">
        <f>IF(INPUT_Du_lieu_nhan_vien!G431="","",INPUT_Du_lieu_nhan_vien!G431)</f>
        <v xml:space="preserve">Quảng Ninh </v>
      </c>
      <c r="J430" s="97" t="str">
        <f>IF(INPUT_Du_lieu_nhan_vien!H431="","",INPUT_Du_lieu_nhan_vien!H431)</f>
        <v>101024366</v>
      </c>
      <c r="K430" s="95">
        <f>IF(INPUT_Du_lieu_nhan_vien!I431="","",INPUT_Du_lieu_nhan_vien!I431)</f>
        <v>40739</v>
      </c>
      <c r="L430" s="96">
        <f t="shared" si="44"/>
        <v>7</v>
      </c>
      <c r="M430" s="96" t="str">
        <f>IF(INPUT_Du_lieu_nhan_vien!J431="","",INPUT_Du_lieu_nhan_vien!J431)</f>
        <v>Quảng Ninh</v>
      </c>
      <c r="N430" s="94" t="str">
        <f>IF(INPUT_Du_lieu_nhan_vien!O431="","",INPUT_Du_lieu_nhan_vien!O431)</f>
        <v>thont@topica.edu.vn</v>
      </c>
      <c r="O430" s="96" t="str">
        <f>IF(INPUT_Du_lieu_nhan_vien!S431="","",INPUT_Du_lieu_nhan_vien!S431)</f>
        <v xml:space="preserve">Tổ 4, khu 4D phường Hồng Hải, TP Hạ Long, Quảng Ninh </v>
      </c>
      <c r="P430" s="94" t="str">
        <f>IF(INPUT_Du_lieu_nhan_vien!P431="","",INPUT_Du_lieu_nhan_vien!P431)</f>
        <v>0333837581</v>
      </c>
      <c r="Q430" s="97" t="str">
        <f>IF(INPUT_Du_lieu_nhan_vien!Q431="","",INPUT_Du_lieu_nhan_vien!Q431)</f>
        <v>0936 622 218</v>
      </c>
      <c r="R430" s="96" t="str">
        <f>IF(INPUT_Du_lieu_nhan_vien!U431="","",INPUT_Du_lieu_nhan_vien!U431)</f>
        <v/>
      </c>
      <c r="S430" s="96" t="str">
        <f>IF(INPUT_Du_lieu_nhan_vien!W431="","",INPUT_Du_lieu_nhan_vien!W431)</f>
        <v/>
      </c>
      <c r="T430" s="97" t="str">
        <f>IF(INPUT_Du_lieu_nhan_vien!L431="","",INPUT_Du_lieu_nhan_vien!L431)</f>
        <v>Viện ĐH Mở Hà Nội</v>
      </c>
      <c r="U430" s="94" t="str">
        <f>IF(INPUT_Du_lieu_nhan_vien!K431="","",INPUT_Du_lieu_nhan_vien!K431)</f>
        <v>Đại học</v>
      </c>
      <c r="V430" s="97" t="str">
        <f>IF(INPUT_Du_lieu_nhan_vien!M431="","",INPUT_Du_lieu_nhan_vien!M431)</f>
        <v>Kế toán</v>
      </c>
      <c r="Y430" s="95">
        <f>IF(INPUT_Du_lieu_nhan_vien!AH431="","",INPUT_Du_lieu_nhan_vien!AH431)</f>
        <v>41061</v>
      </c>
      <c r="Z430" s="96">
        <f t="shared" si="45"/>
        <v>6</v>
      </c>
      <c r="AA430" s="96">
        <f t="shared" si="46"/>
        <v>2012</v>
      </c>
      <c r="AB430" s="95" t="str">
        <f>IF(INPUT_Du_lieu_nhan_vien!AM431="","",INPUT_Du_lieu_nhan_vien!AM431)</f>
        <v/>
      </c>
      <c r="AC430" s="96" t="str">
        <f t="shared" si="47"/>
        <v/>
      </c>
      <c r="AD430" s="96" t="str">
        <f t="shared" si="48"/>
        <v/>
      </c>
      <c r="AE430" s="96" t="str">
        <f>IF(INPUT_Du_lieu_nhan_vien!AJ431="","",INPUT_Du_lieu_nhan_vien!AJ431)</f>
        <v>Chính thức</v>
      </c>
    </row>
    <row r="431" spans="1:31" ht="18.75" customHeight="1" x14ac:dyDescent="0.2">
      <c r="A431" s="91">
        <v>430</v>
      </c>
      <c r="B431" s="92">
        <f>INPUT_Du_lieu_nhan_vien!A432</f>
        <v>20406</v>
      </c>
      <c r="C431" s="93" t="str">
        <f>IF(INPUT_Du_lieu_nhan_vien!B432="","",INPUT_Du_lieu_nhan_vien!B432)</f>
        <v>Nguyễn Thị Ngọc</v>
      </c>
      <c r="D431" s="93" t="str">
        <f>IF(INPUT_Du_lieu_nhan_vien!C432="","",INPUT_Du_lieu_nhan_vien!C432)</f>
        <v>Hường</v>
      </c>
      <c r="E431" s="94" t="str">
        <f>IF(INPUT_Du_lieu_nhan_vien!D432="","",INPUT_Du_lieu_nhan_vien!D432)</f>
        <v>Nữ</v>
      </c>
      <c r="F431" s="95">
        <f>IF(INPUT_Du_lieu_nhan_vien!E432="","",INPUT_Du_lieu_nhan_vien!E432)</f>
        <v>30255</v>
      </c>
      <c r="G431" s="96">
        <f t="shared" si="42"/>
        <v>10</v>
      </c>
      <c r="H431" s="96">
        <f t="shared" si="43"/>
        <v>1982</v>
      </c>
      <c r="I431" s="96" t="str">
        <f>IF(INPUT_Du_lieu_nhan_vien!G432="","",INPUT_Du_lieu_nhan_vien!G432)</f>
        <v>Hà Nội</v>
      </c>
      <c r="J431" s="97" t="str">
        <f>IF(INPUT_Du_lieu_nhan_vien!H432="","",INPUT_Du_lieu_nhan_vien!H432)</f>
        <v>012264733</v>
      </c>
      <c r="K431" s="95">
        <f>IF(INPUT_Du_lieu_nhan_vien!I432="","",INPUT_Du_lieu_nhan_vien!I432)</f>
        <v>40380</v>
      </c>
      <c r="L431" s="96">
        <f t="shared" si="44"/>
        <v>7</v>
      </c>
      <c r="M431" s="96" t="str">
        <f>IF(INPUT_Du_lieu_nhan_vien!J432="","",INPUT_Du_lieu_nhan_vien!J432)</f>
        <v>Hà Nội</v>
      </c>
      <c r="N431" s="94" t="str">
        <f>IF(INPUT_Du_lieu_nhan_vien!O432="","",INPUT_Du_lieu_nhan_vien!O432)</f>
        <v>huongntn@topica.edu.vn</v>
      </c>
      <c r="O431" s="96" t="str">
        <f>IF(INPUT_Du_lieu_nhan_vien!S432="","",INPUT_Du_lieu_nhan_vien!S432)</f>
        <v>P5, E1, TT 8/3, Kim Ngưu, Q. HBT, HN</v>
      </c>
      <c r="P431" s="94" t="str">
        <f>IF(INPUT_Du_lieu_nhan_vien!P432="","",INPUT_Du_lieu_nhan_vien!P432)</f>
        <v/>
      </c>
      <c r="Q431" s="97" t="str">
        <f>IF(INPUT_Du_lieu_nhan_vien!Q432="","",INPUT_Du_lieu_nhan_vien!Q432)</f>
        <v>0987805921</v>
      </c>
      <c r="R431" s="96" t="str">
        <f>IF(INPUT_Du_lieu_nhan_vien!U432="","",INPUT_Du_lieu_nhan_vien!U432)</f>
        <v>Bố Nguyễn Tiến Ghi</v>
      </c>
      <c r="S431" s="96" t="str">
        <f>IF(INPUT_Du_lieu_nhan_vien!W432="","",INPUT_Du_lieu_nhan_vien!W432)</f>
        <v>0982030159</v>
      </c>
      <c r="T431" s="97" t="str">
        <f>IF(INPUT_Du_lieu_nhan_vien!L432="","",INPUT_Du_lieu_nhan_vien!L432)</f>
        <v>CĐ Kinh Tế Kỹ Thuật Công Nghiệp I Hà Nội</v>
      </c>
      <c r="U431" s="94" t="str">
        <f>IF(INPUT_Du_lieu_nhan_vien!K432="","",INPUT_Du_lieu_nhan_vien!K432)</f>
        <v>ĐH</v>
      </c>
      <c r="V431" s="97" t="str">
        <f>IF(INPUT_Du_lieu_nhan_vien!M432="","",INPUT_Du_lieu_nhan_vien!M432)</f>
        <v>Kinh tế</v>
      </c>
      <c r="Y431" s="95">
        <f>IF(INPUT_Du_lieu_nhan_vien!AH432="","",INPUT_Du_lieu_nhan_vien!AH432)</f>
        <v>41061</v>
      </c>
      <c r="Z431" s="96">
        <f t="shared" si="45"/>
        <v>6</v>
      </c>
      <c r="AA431" s="96">
        <f t="shared" si="46"/>
        <v>2012</v>
      </c>
      <c r="AB431" s="95">
        <f>IF(INPUT_Du_lieu_nhan_vien!AM432="","",INPUT_Du_lieu_nhan_vien!AM432)</f>
        <v>40179</v>
      </c>
      <c r="AC431" s="96">
        <f t="shared" si="47"/>
        <v>1</v>
      </c>
      <c r="AD431" s="96">
        <f t="shared" si="48"/>
        <v>2010</v>
      </c>
      <c r="AE431" s="96" t="str">
        <f>IF(INPUT_Du_lieu_nhan_vien!AJ432="","",INPUT_Du_lieu_nhan_vien!AJ432)</f>
        <v>Nghỉ việc</v>
      </c>
    </row>
    <row r="432" spans="1:31" ht="18.75" customHeight="1" x14ac:dyDescent="0.2">
      <c r="A432" s="91">
        <v>431</v>
      </c>
      <c r="B432" s="92">
        <f>INPUT_Du_lieu_nhan_vien!A433</f>
        <v>20407</v>
      </c>
      <c r="C432" s="93" t="str">
        <f>IF(INPUT_Du_lieu_nhan_vien!B433="","",INPUT_Du_lieu_nhan_vien!B433)</f>
        <v>Nguyễn Thị</v>
      </c>
      <c r="D432" s="93" t="str">
        <f>IF(INPUT_Du_lieu_nhan_vien!C433="","",INPUT_Du_lieu_nhan_vien!C433)</f>
        <v>Tâm</v>
      </c>
      <c r="E432" s="94" t="str">
        <f>IF(INPUT_Du_lieu_nhan_vien!D433="","",INPUT_Du_lieu_nhan_vien!D433)</f>
        <v>Nữ</v>
      </c>
      <c r="F432" s="95">
        <f>IF(INPUT_Du_lieu_nhan_vien!E433="","",INPUT_Du_lieu_nhan_vien!E433)</f>
        <v>31961</v>
      </c>
      <c r="G432" s="96">
        <f t="shared" si="42"/>
        <v>7</v>
      </c>
      <c r="H432" s="96">
        <f t="shared" si="43"/>
        <v>1987</v>
      </c>
      <c r="I432" s="96" t="str">
        <f>IF(INPUT_Du_lieu_nhan_vien!G433="","",INPUT_Du_lieu_nhan_vien!G433)</f>
        <v xml:space="preserve">Thanh Hóa </v>
      </c>
      <c r="J432" s="97" t="str">
        <f>IF(INPUT_Du_lieu_nhan_vien!H433="","",INPUT_Du_lieu_nhan_vien!H433)</f>
        <v>172893710</v>
      </c>
      <c r="K432" s="95">
        <f>IF(INPUT_Du_lieu_nhan_vien!I433="","",INPUT_Du_lieu_nhan_vien!I433)</f>
        <v>37939</v>
      </c>
      <c r="L432" s="96">
        <f t="shared" si="44"/>
        <v>11</v>
      </c>
      <c r="M432" s="96" t="str">
        <f>IF(INPUT_Du_lieu_nhan_vien!J433="","",INPUT_Du_lieu_nhan_vien!J433)</f>
        <v>Thanh Hóa</v>
      </c>
      <c r="N432" s="94" t="str">
        <f>IF(INPUT_Du_lieu_nhan_vien!O433="","",INPUT_Du_lieu_nhan_vien!O433)</f>
        <v>tamnt2@topica.edu.vn</v>
      </c>
      <c r="O432" s="96" t="str">
        <f>IF(INPUT_Du_lieu_nhan_vien!S433="","",INPUT_Du_lieu_nhan_vien!S433)</f>
        <v xml:space="preserve">Phú Yên, Thọ Xuân, Thanh Hóa </v>
      </c>
      <c r="P432" s="94" t="str">
        <f>IF(INPUT_Du_lieu_nhan_vien!P433="","",INPUT_Du_lieu_nhan_vien!P433)</f>
        <v/>
      </c>
      <c r="Q432" s="97" t="str">
        <f>IF(INPUT_Du_lieu_nhan_vien!Q433="","",INPUT_Du_lieu_nhan_vien!Q433)</f>
        <v>0978548014</v>
      </c>
      <c r="R432" s="96" t="str">
        <f>IF(INPUT_Du_lieu_nhan_vien!U433="","",INPUT_Du_lieu_nhan_vien!U433)</f>
        <v/>
      </c>
      <c r="S432" s="96" t="str">
        <f>IF(INPUT_Du_lieu_nhan_vien!W433="","",INPUT_Du_lieu_nhan_vien!W433)</f>
        <v/>
      </c>
      <c r="T432" s="97" t="str">
        <f>IF(INPUT_Du_lieu_nhan_vien!L433="","",INPUT_Du_lieu_nhan_vien!L433)</f>
        <v>ĐH Khoa học Xã hội và Nhân văn – ĐH Quốc gia Hà Nội</v>
      </c>
      <c r="U432" s="94" t="str">
        <f>IF(INPUT_Du_lieu_nhan_vien!K433="","",INPUT_Du_lieu_nhan_vien!K433)</f>
        <v>Đại học</v>
      </c>
      <c r="V432" s="97" t="str">
        <f>IF(INPUT_Du_lieu_nhan_vien!M433="","",INPUT_Du_lieu_nhan_vien!M433)</f>
        <v>Xã hội học</v>
      </c>
      <c r="Y432" s="95" t="str">
        <f>IF(INPUT_Du_lieu_nhan_vien!AH433="","",INPUT_Du_lieu_nhan_vien!AH433)</f>
        <v/>
      </c>
      <c r="Z432" s="96" t="str">
        <f t="shared" si="45"/>
        <v/>
      </c>
      <c r="AA432" s="96" t="str">
        <f t="shared" si="46"/>
        <v/>
      </c>
      <c r="AB432" s="95" t="str">
        <f>IF(INPUT_Du_lieu_nhan_vien!AM433="","",INPUT_Du_lieu_nhan_vien!AM433)</f>
        <v/>
      </c>
      <c r="AC432" s="96" t="str">
        <f t="shared" si="47"/>
        <v/>
      </c>
      <c r="AD432" s="96" t="str">
        <f t="shared" si="48"/>
        <v/>
      </c>
      <c r="AE432" s="96" t="str">
        <f>IF(INPUT_Du_lieu_nhan_vien!AJ433="","",INPUT_Du_lieu_nhan_vien!AJ433)</f>
        <v>Nghỉ việc</v>
      </c>
    </row>
    <row r="433" spans="1:31" ht="18.75" customHeight="1" x14ac:dyDescent="0.2">
      <c r="A433" s="91">
        <v>432</v>
      </c>
      <c r="B433" s="92">
        <f>INPUT_Du_lieu_nhan_vien!A434</f>
        <v>20408</v>
      </c>
      <c r="C433" s="93" t="str">
        <f>IF(INPUT_Du_lieu_nhan_vien!B434="","",INPUT_Du_lieu_nhan_vien!B434)</f>
        <v>Phan Thế</v>
      </c>
      <c r="D433" s="93" t="str">
        <f>IF(INPUT_Du_lieu_nhan_vien!C434="","",INPUT_Du_lieu_nhan_vien!C434)</f>
        <v>Công</v>
      </c>
      <c r="E433" s="94" t="str">
        <f>IF(INPUT_Du_lieu_nhan_vien!D434="","",INPUT_Du_lieu_nhan_vien!D434)</f>
        <v>Nam</v>
      </c>
      <c r="F433" s="95">
        <f>IF(INPUT_Du_lieu_nhan_vien!E434="","",INPUT_Du_lieu_nhan_vien!E434)</f>
        <v>27944</v>
      </c>
      <c r="G433" s="96">
        <f t="shared" si="42"/>
        <v>7</v>
      </c>
      <c r="H433" s="96">
        <f t="shared" si="43"/>
        <v>1976</v>
      </c>
      <c r="I433" s="96" t="str">
        <f>IF(INPUT_Du_lieu_nhan_vien!G434="","",INPUT_Du_lieu_nhan_vien!G434)</f>
        <v xml:space="preserve">Nghệ An </v>
      </c>
      <c r="J433" s="97" t="str">
        <f>IF(INPUT_Du_lieu_nhan_vien!H434="","",INPUT_Du_lieu_nhan_vien!H434)</f>
        <v>012433438</v>
      </c>
      <c r="K433" s="95">
        <f>IF(INPUT_Du_lieu_nhan_vien!I434="","",INPUT_Du_lieu_nhan_vien!I434)</f>
        <v>37018</v>
      </c>
      <c r="L433" s="96">
        <f t="shared" si="44"/>
        <v>5</v>
      </c>
      <c r="M433" s="96" t="str">
        <f>IF(INPUT_Du_lieu_nhan_vien!J434="","",INPUT_Du_lieu_nhan_vien!J434)</f>
        <v>Nghệ An</v>
      </c>
      <c r="N433" s="94" t="str">
        <f>IF(INPUT_Du_lieu_nhan_vien!O434="","",INPUT_Du_lieu_nhan_vien!O434)</f>
        <v>congpt@topica.edu.vn</v>
      </c>
      <c r="O433" s="96" t="str">
        <f>IF(INPUT_Du_lieu_nhan_vien!S434="","",INPUT_Du_lieu_nhan_vien!S434)</f>
        <v xml:space="preserve">16B,ngách 354/177, ngõ 22 Tôn Thất Tùng, Đống Đa, HN </v>
      </c>
      <c r="P433" s="94" t="str">
        <f>IF(INPUT_Du_lieu_nhan_vien!P434="","",INPUT_Du_lieu_nhan_vien!P434)</f>
        <v>0435744262</v>
      </c>
      <c r="Q433" s="97" t="str">
        <f>IF(INPUT_Du_lieu_nhan_vien!Q434="","",INPUT_Du_lieu_nhan_vien!Q434)</f>
        <v>0966 653 999</v>
      </c>
      <c r="R433" s="96" t="str">
        <f>IF(INPUT_Du_lieu_nhan_vien!U434="","",INPUT_Du_lieu_nhan_vien!U434)</f>
        <v/>
      </c>
      <c r="S433" s="96" t="str">
        <f>IF(INPUT_Du_lieu_nhan_vien!W434="","",INPUT_Du_lieu_nhan_vien!W434)</f>
        <v/>
      </c>
      <c r="T433" s="97" t="str">
        <f>IF(INPUT_Du_lieu_nhan_vien!L434="","",INPUT_Du_lieu_nhan_vien!L434)</f>
        <v>ĐH Thương Mại</v>
      </c>
      <c r="U433" s="94" t="str">
        <f>IF(INPUT_Du_lieu_nhan_vien!K434="","",INPUT_Du_lieu_nhan_vien!K434)</f>
        <v>Tiến sĩ</v>
      </c>
      <c r="V433" s="97" t="str">
        <f>IF(INPUT_Du_lieu_nhan_vien!M434="","",INPUT_Du_lieu_nhan_vien!M434)</f>
        <v>Kinh tế</v>
      </c>
      <c r="Y433" s="95">
        <f>IF(INPUT_Du_lieu_nhan_vien!AH434="","",INPUT_Du_lieu_nhan_vien!AH434)</f>
        <v>41040</v>
      </c>
      <c r="Z433" s="96">
        <f t="shared" si="45"/>
        <v>5</v>
      </c>
      <c r="AA433" s="96">
        <f t="shared" si="46"/>
        <v>2012</v>
      </c>
      <c r="AB433" s="95" t="str">
        <f>IF(INPUT_Du_lieu_nhan_vien!AM434="","",INPUT_Du_lieu_nhan_vien!AM434)</f>
        <v/>
      </c>
      <c r="AC433" s="96" t="str">
        <f t="shared" si="47"/>
        <v/>
      </c>
      <c r="AD433" s="96" t="str">
        <f t="shared" si="48"/>
        <v/>
      </c>
      <c r="AE433" s="96" t="str">
        <f>IF(INPUT_Du_lieu_nhan_vien!AJ434="","",INPUT_Du_lieu_nhan_vien!AJ434)</f>
        <v>Chính thức</v>
      </c>
    </row>
    <row r="434" spans="1:31" ht="18.75" customHeight="1" x14ac:dyDescent="0.2">
      <c r="A434" s="91">
        <v>433</v>
      </c>
      <c r="B434" s="92">
        <f>INPUT_Du_lieu_nhan_vien!A435</f>
        <v>20409</v>
      </c>
      <c r="C434" s="93" t="str">
        <f>IF(INPUT_Du_lieu_nhan_vien!B435="","",INPUT_Du_lieu_nhan_vien!B435)</f>
        <v>Trần Thị Thanh</v>
      </c>
      <c r="D434" s="93" t="str">
        <f>IF(INPUT_Du_lieu_nhan_vien!C435="","",INPUT_Du_lieu_nhan_vien!C435)</f>
        <v>Vân</v>
      </c>
      <c r="E434" s="94" t="str">
        <f>IF(INPUT_Du_lieu_nhan_vien!D435="","",INPUT_Du_lieu_nhan_vien!D435)</f>
        <v>Nữ</v>
      </c>
      <c r="F434" s="95">
        <f>IF(INPUT_Du_lieu_nhan_vien!E435="","",INPUT_Du_lieu_nhan_vien!E435)</f>
        <v>32395</v>
      </c>
      <c r="G434" s="96">
        <f t="shared" si="42"/>
        <v>9</v>
      </c>
      <c r="H434" s="96">
        <f t="shared" si="43"/>
        <v>1988</v>
      </c>
      <c r="I434" s="96" t="str">
        <f>IF(INPUT_Du_lieu_nhan_vien!G435="","",INPUT_Du_lieu_nhan_vien!G435)</f>
        <v>Hà Nội</v>
      </c>
      <c r="J434" s="97" t="str">
        <f>IF(INPUT_Du_lieu_nhan_vien!H435="","",INPUT_Du_lieu_nhan_vien!H435)</f>
        <v>B2887390</v>
      </c>
      <c r="K434" s="95">
        <f>IF(INPUT_Du_lieu_nhan_vien!I435="","",INPUT_Du_lieu_nhan_vien!I435)</f>
        <v>39889</v>
      </c>
      <c r="L434" s="96">
        <f t="shared" si="44"/>
        <v>3</v>
      </c>
      <c r="M434" s="96" t="str">
        <f>IF(INPUT_Du_lieu_nhan_vien!J435="","",INPUT_Du_lieu_nhan_vien!J435)</f>
        <v>Hà Nội</v>
      </c>
      <c r="N434" s="94" t="str">
        <f>IF(INPUT_Du_lieu_nhan_vien!O435="","",INPUT_Du_lieu_nhan_vien!O435)</f>
        <v>vanttt@topica.edu.vn</v>
      </c>
      <c r="O434" s="96" t="str">
        <f>IF(INPUT_Du_lieu_nhan_vien!S435="","",INPUT_Du_lieu_nhan_vien!S435)</f>
        <v>82/66 Ngọc Lâm, Quận Long Biên, HN</v>
      </c>
      <c r="P434" s="94" t="str">
        <f>IF(INPUT_Du_lieu_nhan_vien!P435="","",INPUT_Du_lieu_nhan_vien!P435)</f>
        <v/>
      </c>
      <c r="Q434" s="97" t="str">
        <f>IF(INPUT_Du_lieu_nhan_vien!Q435="","",INPUT_Du_lieu_nhan_vien!Q435)</f>
        <v>0987801331</v>
      </c>
      <c r="R434" s="96" t="str">
        <f>IF(INPUT_Du_lieu_nhan_vien!U435="","",INPUT_Du_lieu_nhan_vien!U435)</f>
        <v>Mẹ Nguyễn Thị Liên</v>
      </c>
      <c r="S434" s="96" t="str">
        <f>IF(INPUT_Du_lieu_nhan_vien!W435="","",INPUT_Du_lieu_nhan_vien!W435)</f>
        <v>01682688602</v>
      </c>
      <c r="T434" s="97" t="str">
        <f>IF(INPUT_Du_lieu_nhan_vien!L435="","",INPUT_Du_lieu_nhan_vien!L435)</f>
        <v>ĐH Hà Nội</v>
      </c>
      <c r="U434" s="94" t="str">
        <f>IF(INPUT_Du_lieu_nhan_vien!K435="","",INPUT_Du_lieu_nhan_vien!K435)</f>
        <v>ĐH</v>
      </c>
      <c r="V434" s="97" t="str">
        <f>IF(INPUT_Du_lieu_nhan_vien!M435="","",INPUT_Du_lieu_nhan_vien!M435)</f>
        <v>QTKD và Du lịch</v>
      </c>
      <c r="Y434" s="95">
        <f>IF(INPUT_Du_lieu_nhan_vien!AH435="","",INPUT_Du_lieu_nhan_vien!AH435)</f>
        <v>41075</v>
      </c>
      <c r="Z434" s="96">
        <f t="shared" si="45"/>
        <v>6</v>
      </c>
      <c r="AA434" s="96">
        <f t="shared" si="46"/>
        <v>2012</v>
      </c>
      <c r="AB434" s="95">
        <f>IF(INPUT_Du_lieu_nhan_vien!AM435="","",INPUT_Du_lieu_nhan_vien!AM435)</f>
        <v>41171</v>
      </c>
      <c r="AC434" s="96">
        <f t="shared" si="47"/>
        <v>9</v>
      </c>
      <c r="AD434" s="96">
        <f t="shared" si="48"/>
        <v>2012</v>
      </c>
      <c r="AE434" s="96" t="str">
        <f>IF(INPUT_Du_lieu_nhan_vien!AJ435="","",INPUT_Du_lieu_nhan_vien!AJ435)</f>
        <v>Nghỉ việc</v>
      </c>
    </row>
    <row r="435" spans="1:31" ht="18.75" customHeight="1" x14ac:dyDescent="0.2">
      <c r="A435" s="91">
        <v>434</v>
      </c>
      <c r="B435" s="92">
        <f>INPUT_Du_lieu_nhan_vien!A436</f>
        <v>20410</v>
      </c>
      <c r="C435" s="93" t="str">
        <f>IF(INPUT_Du_lieu_nhan_vien!B436="","",INPUT_Du_lieu_nhan_vien!B436)</f>
        <v>Lê Thị Ánh</v>
      </c>
      <c r="D435" s="93" t="str">
        <f>IF(INPUT_Du_lieu_nhan_vien!C436="","",INPUT_Du_lieu_nhan_vien!C436)</f>
        <v>Ly</v>
      </c>
      <c r="E435" s="94" t="str">
        <f>IF(INPUT_Du_lieu_nhan_vien!D436="","",INPUT_Du_lieu_nhan_vien!D436)</f>
        <v>Nữ</v>
      </c>
      <c r="F435" s="95">
        <f>IF(INPUT_Du_lieu_nhan_vien!E436="","",INPUT_Du_lieu_nhan_vien!E436)</f>
        <v>33138</v>
      </c>
      <c r="G435" s="96">
        <f t="shared" si="42"/>
        <v>9</v>
      </c>
      <c r="H435" s="96">
        <f t="shared" si="43"/>
        <v>1990</v>
      </c>
      <c r="I435" s="96" t="str">
        <f>IF(INPUT_Du_lieu_nhan_vien!G436="","",INPUT_Du_lieu_nhan_vien!G436)</f>
        <v xml:space="preserve">Quảng Nam </v>
      </c>
      <c r="J435" s="97" t="str">
        <f>IF(INPUT_Du_lieu_nhan_vien!H436="","",INPUT_Du_lieu_nhan_vien!H436)</f>
        <v>205561471</v>
      </c>
      <c r="K435" s="95">
        <f>IF(INPUT_Du_lieu_nhan_vien!I436="","",INPUT_Du_lieu_nhan_vien!I436)</f>
        <v>40019</v>
      </c>
      <c r="L435" s="96">
        <f t="shared" si="44"/>
        <v>7</v>
      </c>
      <c r="M435" s="96" t="str">
        <f>IF(INPUT_Du_lieu_nhan_vien!J436="","",INPUT_Du_lieu_nhan_vien!J436)</f>
        <v>Quảng Nam</v>
      </c>
      <c r="N435" s="94" t="str">
        <f>IF(INPUT_Du_lieu_nhan_vien!O436="","",INPUT_Du_lieu_nhan_vien!O436)</f>
        <v>lylta@topica.edu.vn</v>
      </c>
      <c r="O435" s="96" t="str">
        <f>IF(INPUT_Du_lieu_nhan_vien!S436="","",INPUT_Du_lieu_nhan_vien!S436)</f>
        <v xml:space="preserve">Thôn 4 xã Quế Phú, huyện Quế Sơn, tỉnh Quảng Nam </v>
      </c>
      <c r="P435" s="94" t="str">
        <f>IF(INPUT_Du_lieu_nhan_vien!P436="","",INPUT_Du_lieu_nhan_vien!P436)</f>
        <v/>
      </c>
      <c r="Q435" s="97" t="str">
        <f>IF(INPUT_Du_lieu_nhan_vien!Q436="","",INPUT_Du_lieu_nhan_vien!Q436)</f>
        <v>0909 846 438</v>
      </c>
      <c r="R435" s="96" t="str">
        <f>IF(INPUT_Du_lieu_nhan_vien!U436="","",INPUT_Du_lieu_nhan_vien!U436)</f>
        <v/>
      </c>
      <c r="S435" s="96" t="str">
        <f>IF(INPUT_Du_lieu_nhan_vien!W436="","",INPUT_Du_lieu_nhan_vien!W436)</f>
        <v/>
      </c>
      <c r="T435" s="97" t="str">
        <f>IF(INPUT_Du_lieu_nhan_vien!L436="","",INPUT_Du_lieu_nhan_vien!L436)</f>
        <v>ĐH Kinh tế công nghệ HCM</v>
      </c>
      <c r="U435" s="94" t="str">
        <f>IF(INPUT_Du_lieu_nhan_vien!K436="","",INPUT_Du_lieu_nhan_vien!K436)</f>
        <v>Đại học</v>
      </c>
      <c r="V435" s="97" t="str">
        <f>IF(INPUT_Du_lieu_nhan_vien!M436="","",INPUT_Du_lieu_nhan_vien!M436)</f>
        <v>Tài chính doanh nghiệp</v>
      </c>
      <c r="Y435" s="95">
        <f>IF(INPUT_Du_lieu_nhan_vien!AH436="","",INPUT_Du_lieu_nhan_vien!AH436)</f>
        <v>41045</v>
      </c>
      <c r="Z435" s="96">
        <f t="shared" si="45"/>
        <v>5</v>
      </c>
      <c r="AA435" s="96">
        <f t="shared" si="46"/>
        <v>2012</v>
      </c>
      <c r="AB435" s="95" t="str">
        <f>IF(INPUT_Du_lieu_nhan_vien!AM436="","",INPUT_Du_lieu_nhan_vien!AM436)</f>
        <v/>
      </c>
      <c r="AC435" s="96" t="str">
        <f t="shared" si="47"/>
        <v/>
      </c>
      <c r="AD435" s="96" t="str">
        <f t="shared" si="48"/>
        <v/>
      </c>
      <c r="AE435" s="96" t="str">
        <f>IF(INPUT_Du_lieu_nhan_vien!AJ436="","",INPUT_Du_lieu_nhan_vien!AJ436)</f>
        <v>Chính thức</v>
      </c>
    </row>
    <row r="436" spans="1:31" ht="18.75" customHeight="1" x14ac:dyDescent="0.2">
      <c r="A436" s="91">
        <v>435</v>
      </c>
      <c r="B436" s="92">
        <f>INPUT_Du_lieu_nhan_vien!A437</f>
        <v>20411</v>
      </c>
      <c r="C436" s="93" t="str">
        <f>IF(INPUT_Du_lieu_nhan_vien!B437="","",INPUT_Du_lieu_nhan_vien!B437)</f>
        <v>Phan Thị Ngọc</v>
      </c>
      <c r="D436" s="93" t="str">
        <f>IF(INPUT_Du_lieu_nhan_vien!C437="","",INPUT_Du_lieu_nhan_vien!C437)</f>
        <v>Tuyết</v>
      </c>
      <c r="E436" s="94" t="str">
        <f>IF(INPUT_Du_lieu_nhan_vien!D437="","",INPUT_Du_lieu_nhan_vien!D437)</f>
        <v>Nữ</v>
      </c>
      <c r="F436" s="95">
        <f>IF(INPUT_Du_lieu_nhan_vien!E437="","",INPUT_Du_lieu_nhan_vien!E437)</f>
        <v>31079</v>
      </c>
      <c r="G436" s="96">
        <f t="shared" si="42"/>
        <v>2</v>
      </c>
      <c r="H436" s="96">
        <f t="shared" si="43"/>
        <v>1985</v>
      </c>
      <c r="I436" s="96" t="str">
        <f>IF(INPUT_Du_lieu_nhan_vien!G437="","",INPUT_Du_lieu_nhan_vien!G437)</f>
        <v xml:space="preserve">Bến Tre </v>
      </c>
      <c r="J436" s="97" t="str">
        <f>IF(INPUT_Du_lieu_nhan_vien!H437="","",INPUT_Du_lieu_nhan_vien!H437)</f>
        <v>321147960</v>
      </c>
      <c r="K436" s="95">
        <f>IF(INPUT_Du_lieu_nhan_vien!I437="","",INPUT_Du_lieu_nhan_vien!I437)</f>
        <v>36614</v>
      </c>
      <c r="L436" s="96">
        <f t="shared" si="44"/>
        <v>3</v>
      </c>
      <c r="M436" s="96" t="str">
        <f>IF(INPUT_Du_lieu_nhan_vien!J437="","",INPUT_Du_lieu_nhan_vien!J437)</f>
        <v>Bến Tre</v>
      </c>
      <c r="N436" s="94" t="str">
        <f>IF(INPUT_Du_lieu_nhan_vien!O437="","",INPUT_Du_lieu_nhan_vien!O437)</f>
        <v>tuyetptn@topica.edu.vn</v>
      </c>
      <c r="O436" s="96" t="str">
        <f>IF(INPUT_Du_lieu_nhan_vien!S437="","",INPUT_Du_lieu_nhan_vien!S437)</f>
        <v xml:space="preserve">142 ấp Phú Hòa, xã Quới Thành, Châu Thành, Bến Tre </v>
      </c>
      <c r="P436" s="94" t="str">
        <f>IF(INPUT_Du_lieu_nhan_vien!P437="","",INPUT_Du_lieu_nhan_vien!P437)</f>
        <v/>
      </c>
      <c r="Q436" s="97" t="str">
        <f>IF(INPUT_Du_lieu_nhan_vien!Q437="","",INPUT_Du_lieu_nhan_vien!Q437)</f>
        <v>0937365689</v>
      </c>
      <c r="R436" s="96" t="str">
        <f>IF(INPUT_Du_lieu_nhan_vien!U437="","",INPUT_Du_lieu_nhan_vien!U437)</f>
        <v/>
      </c>
      <c r="S436" s="96" t="str">
        <f>IF(INPUT_Du_lieu_nhan_vien!W437="","",INPUT_Du_lieu_nhan_vien!W437)</f>
        <v/>
      </c>
      <c r="T436" s="97" t="str">
        <f>IF(INPUT_Du_lieu_nhan_vien!L437="","",INPUT_Du_lieu_nhan_vien!L437)</f>
        <v/>
      </c>
      <c r="U436" s="94" t="str">
        <f>IF(INPUT_Du_lieu_nhan_vien!K437="","",INPUT_Du_lieu_nhan_vien!K437)</f>
        <v>Đại học</v>
      </c>
      <c r="V436" s="97" t="str">
        <f>IF(INPUT_Du_lieu_nhan_vien!M437="","",INPUT_Du_lieu_nhan_vien!M437)</f>
        <v/>
      </c>
      <c r="Y436" s="95" t="str">
        <f>IF(INPUT_Du_lieu_nhan_vien!AH437="","",INPUT_Du_lieu_nhan_vien!AH437)</f>
        <v/>
      </c>
      <c r="Z436" s="96" t="str">
        <f t="shared" si="45"/>
        <v/>
      </c>
      <c r="AA436" s="96" t="str">
        <f t="shared" si="46"/>
        <v/>
      </c>
      <c r="AB436" s="95" t="str">
        <f>IF(INPUT_Du_lieu_nhan_vien!AM437="","",INPUT_Du_lieu_nhan_vien!AM437)</f>
        <v/>
      </c>
      <c r="AC436" s="96" t="str">
        <f t="shared" si="47"/>
        <v/>
      </c>
      <c r="AD436" s="96" t="str">
        <f t="shared" si="48"/>
        <v/>
      </c>
      <c r="AE436" s="96" t="str">
        <f>IF(INPUT_Du_lieu_nhan_vien!AJ437="","",INPUT_Du_lieu_nhan_vien!AJ437)</f>
        <v>Nghỉ việc</v>
      </c>
    </row>
    <row r="437" spans="1:31" ht="18.75" customHeight="1" x14ac:dyDescent="0.2">
      <c r="A437" s="91">
        <v>436</v>
      </c>
      <c r="B437" s="92">
        <f>INPUT_Du_lieu_nhan_vien!A438</f>
        <v>20412</v>
      </c>
      <c r="C437" s="93" t="str">
        <f>IF(INPUT_Du_lieu_nhan_vien!B438="","",INPUT_Du_lieu_nhan_vien!B438)</f>
        <v>Nguyễn Thị</v>
      </c>
      <c r="D437" s="93" t="str">
        <f>IF(INPUT_Du_lieu_nhan_vien!C438="","",INPUT_Du_lieu_nhan_vien!C438)</f>
        <v>Vy</v>
      </c>
      <c r="E437" s="94" t="str">
        <f>IF(INPUT_Du_lieu_nhan_vien!D438="","",INPUT_Du_lieu_nhan_vien!D438)</f>
        <v>Nữ</v>
      </c>
      <c r="F437" s="95" t="str">
        <f>IF(INPUT_Du_lieu_nhan_vien!E438="","",INPUT_Du_lieu_nhan_vien!E438)</f>
        <v/>
      </c>
      <c r="G437" s="96" t="str">
        <f t="shared" si="42"/>
        <v/>
      </c>
      <c r="H437" s="96" t="str">
        <f t="shared" si="43"/>
        <v/>
      </c>
      <c r="I437" s="96" t="str">
        <f>IF(INPUT_Du_lieu_nhan_vien!G438="","",INPUT_Du_lieu_nhan_vien!G438)</f>
        <v xml:space="preserve"> </v>
      </c>
      <c r="J437" s="97" t="str">
        <f>IF(INPUT_Du_lieu_nhan_vien!H438="","",INPUT_Du_lieu_nhan_vien!H438)</f>
        <v/>
      </c>
      <c r="K437" s="95" t="str">
        <f>IF(INPUT_Du_lieu_nhan_vien!I438="","",INPUT_Du_lieu_nhan_vien!I438)</f>
        <v/>
      </c>
      <c r="L437" s="96" t="str">
        <f t="shared" si="44"/>
        <v/>
      </c>
      <c r="M437" s="96" t="str">
        <f>IF(INPUT_Du_lieu_nhan_vien!J438="","",INPUT_Du_lieu_nhan_vien!J438)</f>
        <v/>
      </c>
      <c r="N437" s="94" t="str">
        <f>IF(INPUT_Du_lieu_nhan_vien!O438="","",INPUT_Du_lieu_nhan_vien!O438)</f>
        <v>vynt2@topica.edu.vn</v>
      </c>
      <c r="O437" s="96" t="str">
        <f>IF(INPUT_Du_lieu_nhan_vien!S438="","",INPUT_Du_lieu_nhan_vien!S438)</f>
        <v xml:space="preserve"> </v>
      </c>
      <c r="P437" s="94" t="str">
        <f>IF(INPUT_Du_lieu_nhan_vien!P438="","",INPUT_Du_lieu_nhan_vien!P438)</f>
        <v/>
      </c>
      <c r="Q437" s="97" t="str">
        <f>IF(INPUT_Du_lieu_nhan_vien!Q438="","",INPUT_Du_lieu_nhan_vien!Q438)</f>
        <v/>
      </c>
      <c r="R437" s="96" t="str">
        <f>IF(INPUT_Du_lieu_nhan_vien!U438="","",INPUT_Du_lieu_nhan_vien!U438)</f>
        <v/>
      </c>
      <c r="S437" s="96" t="str">
        <f>IF(INPUT_Du_lieu_nhan_vien!W438="","",INPUT_Du_lieu_nhan_vien!W438)</f>
        <v/>
      </c>
      <c r="T437" s="97" t="str">
        <f>IF(INPUT_Du_lieu_nhan_vien!L438="","",INPUT_Du_lieu_nhan_vien!L438)</f>
        <v/>
      </c>
      <c r="U437" s="94" t="str">
        <f>IF(INPUT_Du_lieu_nhan_vien!K438="","",INPUT_Du_lieu_nhan_vien!K438)</f>
        <v>Đại học</v>
      </c>
      <c r="V437" s="97" t="str">
        <f>IF(INPUT_Du_lieu_nhan_vien!M438="","",INPUT_Du_lieu_nhan_vien!M438)</f>
        <v/>
      </c>
      <c r="Y437" s="95" t="str">
        <f>IF(INPUT_Du_lieu_nhan_vien!AH438="","",INPUT_Du_lieu_nhan_vien!AH438)</f>
        <v/>
      </c>
      <c r="Z437" s="96" t="str">
        <f t="shared" si="45"/>
        <v/>
      </c>
      <c r="AA437" s="96" t="str">
        <f t="shared" si="46"/>
        <v/>
      </c>
      <c r="AB437" s="95" t="str">
        <f>IF(INPUT_Du_lieu_nhan_vien!AM438="","",INPUT_Du_lieu_nhan_vien!AM438)</f>
        <v/>
      </c>
      <c r="AC437" s="96" t="str">
        <f t="shared" si="47"/>
        <v/>
      </c>
      <c r="AD437" s="96" t="str">
        <f t="shared" si="48"/>
        <v/>
      </c>
      <c r="AE437" s="96" t="str">
        <f>IF(INPUT_Du_lieu_nhan_vien!AJ438="","",INPUT_Du_lieu_nhan_vien!AJ438)</f>
        <v>Nghỉ việc</v>
      </c>
    </row>
    <row r="438" spans="1:31" ht="18.75" customHeight="1" x14ac:dyDescent="0.2">
      <c r="A438" s="91">
        <v>437</v>
      </c>
      <c r="B438" s="92">
        <f>INPUT_Du_lieu_nhan_vien!A439</f>
        <v>20413</v>
      </c>
      <c r="C438" s="93" t="str">
        <f>IF(INPUT_Du_lieu_nhan_vien!B439="","",INPUT_Du_lieu_nhan_vien!B439)</f>
        <v>Lê Khắc</v>
      </c>
      <c r="D438" s="93" t="str">
        <f>IF(INPUT_Du_lieu_nhan_vien!C439="","",INPUT_Du_lieu_nhan_vien!C439)</f>
        <v>Thế</v>
      </c>
      <c r="E438" s="94" t="str">
        <f>IF(INPUT_Du_lieu_nhan_vien!D439="","",INPUT_Du_lieu_nhan_vien!D439)</f>
        <v>Nam</v>
      </c>
      <c r="F438" s="95">
        <f>IF(INPUT_Du_lieu_nhan_vien!E439="","",INPUT_Du_lieu_nhan_vien!E439)</f>
        <v>32790</v>
      </c>
      <c r="G438" s="96">
        <f t="shared" si="42"/>
        <v>10</v>
      </c>
      <c r="H438" s="96">
        <f t="shared" si="43"/>
        <v>1989</v>
      </c>
      <c r="I438" s="96" t="str">
        <f>IF(INPUT_Du_lieu_nhan_vien!G439="","",INPUT_Du_lieu_nhan_vien!G439)</f>
        <v xml:space="preserve">Hưng Yên </v>
      </c>
      <c r="J438" s="97" t="str">
        <f>IF(INPUT_Du_lieu_nhan_vien!H439="","",INPUT_Du_lieu_nhan_vien!H439)</f>
        <v>145312191</v>
      </c>
      <c r="K438" s="95">
        <f>IF(INPUT_Du_lieu_nhan_vien!I439="","",INPUT_Du_lieu_nhan_vien!I439)</f>
        <v>38122</v>
      </c>
      <c r="L438" s="96">
        <f t="shared" si="44"/>
        <v>5</v>
      </c>
      <c r="M438" s="96" t="str">
        <f>IF(INPUT_Du_lieu_nhan_vien!J439="","",INPUT_Du_lieu_nhan_vien!J439)</f>
        <v>Hưng Yên</v>
      </c>
      <c r="N438" s="94" t="str">
        <f>IF(INPUT_Du_lieu_nhan_vien!O439="","",INPUT_Du_lieu_nhan_vien!O439)</f>
        <v>thelk@topica.edu.vn</v>
      </c>
      <c r="O438" s="96" t="str">
        <f>IF(INPUT_Du_lieu_nhan_vien!S439="","",INPUT_Du_lieu_nhan_vien!S439)</f>
        <v xml:space="preserve">Dân Tiến, Khoái Châu, Hưng Yên </v>
      </c>
      <c r="P438" s="94" t="str">
        <f>IF(INPUT_Du_lieu_nhan_vien!P439="","",INPUT_Du_lieu_nhan_vien!P439)</f>
        <v/>
      </c>
      <c r="Q438" s="97" t="str">
        <f>IF(INPUT_Du_lieu_nhan_vien!Q439="","",INPUT_Du_lieu_nhan_vien!Q439)</f>
        <v>01682 077 618</v>
      </c>
      <c r="R438" s="96" t="str">
        <f>IF(INPUT_Du_lieu_nhan_vien!U439="","",INPUT_Du_lieu_nhan_vien!U439)</f>
        <v/>
      </c>
      <c r="S438" s="96" t="str">
        <f>IF(INPUT_Du_lieu_nhan_vien!W439="","",INPUT_Du_lieu_nhan_vien!W439)</f>
        <v/>
      </c>
      <c r="T438" s="97" t="str">
        <f>IF(INPUT_Du_lieu_nhan_vien!L439="","",INPUT_Du_lieu_nhan_vien!L439)</f>
        <v>ĐH Bách Khoa Hà Nội</v>
      </c>
      <c r="U438" s="94" t="str">
        <f>IF(INPUT_Du_lieu_nhan_vien!K439="","",INPUT_Du_lieu_nhan_vien!K439)</f>
        <v>Đại học</v>
      </c>
      <c r="V438" s="97" t="str">
        <f>IF(INPUT_Du_lieu_nhan_vien!M439="","",INPUT_Du_lieu_nhan_vien!M439)</f>
        <v>Toán tin ứng dụng</v>
      </c>
      <c r="Y438" s="95">
        <f>IF(INPUT_Du_lieu_nhan_vien!AH439="","",INPUT_Du_lieu_nhan_vien!AH439)</f>
        <v>41061</v>
      </c>
      <c r="Z438" s="96">
        <f t="shared" si="45"/>
        <v>6</v>
      </c>
      <c r="AA438" s="96">
        <f t="shared" si="46"/>
        <v>2012</v>
      </c>
      <c r="AB438" s="95" t="str">
        <f>IF(INPUT_Du_lieu_nhan_vien!AM439="","",INPUT_Du_lieu_nhan_vien!AM439)</f>
        <v/>
      </c>
      <c r="AC438" s="96" t="str">
        <f t="shared" si="47"/>
        <v/>
      </c>
      <c r="AD438" s="96" t="str">
        <f t="shared" si="48"/>
        <v/>
      </c>
      <c r="AE438" s="96" t="str">
        <f>IF(INPUT_Du_lieu_nhan_vien!AJ439="","",INPUT_Du_lieu_nhan_vien!AJ439)</f>
        <v>Chính thức</v>
      </c>
    </row>
    <row r="439" spans="1:31" ht="18.75" customHeight="1" x14ac:dyDescent="0.2">
      <c r="A439" s="91">
        <v>438</v>
      </c>
      <c r="B439" s="92">
        <f>INPUT_Du_lieu_nhan_vien!A440</f>
        <v>20414</v>
      </c>
      <c r="C439" s="93" t="str">
        <f>IF(INPUT_Du_lieu_nhan_vien!B440="","",INPUT_Du_lieu_nhan_vien!B440)</f>
        <v>Bùi Thị Diệu</v>
      </c>
      <c r="D439" s="93" t="str">
        <f>IF(INPUT_Du_lieu_nhan_vien!C440="","",INPUT_Du_lieu_nhan_vien!C440)</f>
        <v>Mơ</v>
      </c>
      <c r="E439" s="94" t="str">
        <f>IF(INPUT_Du_lieu_nhan_vien!D440="","",INPUT_Du_lieu_nhan_vien!D440)</f>
        <v>Nữ</v>
      </c>
      <c r="F439" s="95">
        <f>IF(INPUT_Du_lieu_nhan_vien!E440="","",INPUT_Du_lieu_nhan_vien!E440)</f>
        <v>30945</v>
      </c>
      <c r="G439" s="96">
        <f t="shared" si="42"/>
        <v>9</v>
      </c>
      <c r="H439" s="96">
        <f t="shared" si="43"/>
        <v>1984</v>
      </c>
      <c r="I439" s="96" t="str">
        <f>IF(INPUT_Du_lieu_nhan_vien!G440="","",INPUT_Du_lieu_nhan_vien!G440)</f>
        <v>TPHCM Hồ Chí Minh</v>
      </c>
      <c r="J439" s="97" t="str">
        <f>IF(INPUT_Du_lieu_nhan_vien!H440="","",INPUT_Du_lieu_nhan_vien!H440)</f>
        <v>023597510</v>
      </c>
      <c r="K439" s="95">
        <f>IF(INPUT_Du_lieu_nhan_vien!I440="","",INPUT_Du_lieu_nhan_vien!I440)</f>
        <v>36253</v>
      </c>
      <c r="L439" s="96">
        <f t="shared" si="44"/>
        <v>4</v>
      </c>
      <c r="M439" s="96" t="str">
        <f>IF(INPUT_Du_lieu_nhan_vien!J440="","",INPUT_Du_lieu_nhan_vien!J440)</f>
        <v>HCM</v>
      </c>
      <c r="N439" s="94" t="str">
        <f>IF(INPUT_Du_lieu_nhan_vien!O440="","",INPUT_Du_lieu_nhan_vien!O440)</f>
        <v>mobtd@topica.edu.vn</v>
      </c>
      <c r="O439" s="96" t="str">
        <f>IF(INPUT_Du_lieu_nhan_vien!S440="","",INPUT_Du_lieu_nhan_vien!S440)</f>
        <v xml:space="preserve">74 Hồ Hảo Hớn, P.Cô Giang, Q.1
 </v>
      </c>
      <c r="P439" s="94" t="str">
        <f>IF(INPUT_Du_lieu_nhan_vien!P440="","",INPUT_Du_lieu_nhan_vien!P440)</f>
        <v>(08)39750893</v>
      </c>
      <c r="Q439" s="97" t="str">
        <f>IF(INPUT_Du_lieu_nhan_vien!Q440="","",INPUT_Du_lieu_nhan_vien!Q440)</f>
        <v>0908 636 562</v>
      </c>
      <c r="R439" s="96" t="str">
        <f>IF(INPUT_Du_lieu_nhan_vien!U440="","",INPUT_Du_lieu_nhan_vien!U440)</f>
        <v>Võ Thanh Sơn</v>
      </c>
      <c r="S439" s="96" t="str">
        <f>IF(INPUT_Du_lieu_nhan_vien!W440="","",INPUT_Du_lieu_nhan_vien!W440)</f>
        <v>0907 636562</v>
      </c>
      <c r="T439" s="97" t="str">
        <f>IF(INPUT_Du_lieu_nhan_vien!L440="","",INPUT_Du_lieu_nhan_vien!L440)</f>
        <v>ĐH Công Nghệ Thông Tin – ĐH Quốc Gia TP.HCM</v>
      </c>
      <c r="U439" s="94" t="str">
        <f>IF(INPUT_Du_lieu_nhan_vien!K440="","",INPUT_Du_lieu_nhan_vien!K440)</f>
        <v>Đại học</v>
      </c>
      <c r="V439" s="97" t="str">
        <f>IF(INPUT_Du_lieu_nhan_vien!M440="","",INPUT_Du_lieu_nhan_vien!M440)</f>
        <v>Công nghệ thông tin</v>
      </c>
      <c r="Y439" s="95">
        <f>IF(INPUT_Du_lieu_nhan_vien!AH440="","",INPUT_Du_lieu_nhan_vien!AH440)</f>
        <v>41091</v>
      </c>
      <c r="Z439" s="96">
        <f t="shared" si="45"/>
        <v>7</v>
      </c>
      <c r="AA439" s="96">
        <f t="shared" si="46"/>
        <v>2012</v>
      </c>
      <c r="AB439" s="95" t="str">
        <f>IF(INPUT_Du_lieu_nhan_vien!AM440="","",INPUT_Du_lieu_nhan_vien!AM440)</f>
        <v/>
      </c>
      <c r="AC439" s="96" t="str">
        <f t="shared" si="47"/>
        <v/>
      </c>
      <c r="AD439" s="96" t="str">
        <f t="shared" si="48"/>
        <v/>
      </c>
      <c r="AE439" s="96" t="str">
        <f>IF(INPUT_Du_lieu_nhan_vien!AJ440="","",INPUT_Du_lieu_nhan_vien!AJ440)</f>
        <v>Chính thức</v>
      </c>
    </row>
    <row r="440" spans="1:31" ht="18.75" customHeight="1" x14ac:dyDescent="0.2">
      <c r="A440" s="91">
        <v>439</v>
      </c>
      <c r="B440" s="92">
        <f>INPUT_Du_lieu_nhan_vien!A441</f>
        <v>20415</v>
      </c>
      <c r="C440" s="93" t="str">
        <f>IF(INPUT_Du_lieu_nhan_vien!B441="","",INPUT_Du_lieu_nhan_vien!B441)</f>
        <v>Lê Thị Kim</v>
      </c>
      <c r="D440" s="93" t="str">
        <f>IF(INPUT_Du_lieu_nhan_vien!C441="","",INPUT_Du_lieu_nhan_vien!C441)</f>
        <v>Anh</v>
      </c>
      <c r="E440" s="94" t="str">
        <f>IF(INPUT_Du_lieu_nhan_vien!D441="","",INPUT_Du_lieu_nhan_vien!D441)</f>
        <v>Nữ</v>
      </c>
      <c r="F440" s="95">
        <f>IF(INPUT_Du_lieu_nhan_vien!E441="","",INPUT_Du_lieu_nhan_vien!E441)</f>
        <v>32314</v>
      </c>
      <c r="G440" s="96">
        <f t="shared" si="42"/>
        <v>6</v>
      </c>
      <c r="H440" s="96">
        <f t="shared" si="43"/>
        <v>1988</v>
      </c>
      <c r="I440" s="96" t="str">
        <f>IF(INPUT_Du_lieu_nhan_vien!G441="","",INPUT_Du_lieu_nhan_vien!G441)</f>
        <v>Bến Tre</v>
      </c>
      <c r="J440" s="97" t="str">
        <f>IF(INPUT_Du_lieu_nhan_vien!H441="","",INPUT_Du_lieu_nhan_vien!H441)</f>
        <v/>
      </c>
      <c r="K440" s="95" t="str">
        <f>IF(INPUT_Du_lieu_nhan_vien!I441="","",INPUT_Du_lieu_nhan_vien!I441)</f>
        <v/>
      </c>
      <c r="L440" s="96" t="str">
        <f t="shared" si="44"/>
        <v/>
      </c>
      <c r="M440" s="96" t="str">
        <f>IF(INPUT_Du_lieu_nhan_vien!J441="","",INPUT_Du_lieu_nhan_vien!J441)</f>
        <v/>
      </c>
      <c r="N440" s="94" t="str">
        <f>IF(INPUT_Du_lieu_nhan_vien!O441="","",INPUT_Du_lieu_nhan_vien!O441)</f>
        <v>anhltk2@topica.edu.vn</v>
      </c>
      <c r="O440" s="96">
        <f>IF(INPUT_Du_lieu_nhan_vien!S441="","",INPUT_Du_lieu_nhan_vien!S441)</f>
        <v>0</v>
      </c>
      <c r="P440" s="94" t="str">
        <f>IF(INPUT_Du_lieu_nhan_vien!P441="","",INPUT_Du_lieu_nhan_vien!P441)</f>
        <v/>
      </c>
      <c r="Q440" s="97" t="str">
        <f>IF(INPUT_Du_lieu_nhan_vien!Q441="","",INPUT_Du_lieu_nhan_vien!Q441)</f>
        <v>01227643543</v>
      </c>
      <c r="R440" s="96">
        <f>IF(INPUT_Du_lieu_nhan_vien!U441="","",INPUT_Du_lieu_nhan_vien!U441)</f>
        <v>0</v>
      </c>
      <c r="S440" s="96">
        <f>IF(INPUT_Du_lieu_nhan_vien!W441="","",INPUT_Du_lieu_nhan_vien!W441)</f>
        <v>0</v>
      </c>
      <c r="T440" s="97">
        <f>IF(INPUT_Du_lieu_nhan_vien!L441="","",INPUT_Du_lieu_nhan_vien!L441)</f>
        <v>0</v>
      </c>
      <c r="U440" s="94" t="str">
        <f>IF(INPUT_Du_lieu_nhan_vien!K441="","",INPUT_Du_lieu_nhan_vien!K441)</f>
        <v>ĐH</v>
      </c>
      <c r="V440" s="97">
        <f>IF(INPUT_Du_lieu_nhan_vien!M441="","",INPUT_Du_lieu_nhan_vien!M441)</f>
        <v>0</v>
      </c>
      <c r="Y440" s="95" t="str">
        <f>IF(INPUT_Du_lieu_nhan_vien!AH441="","",INPUT_Du_lieu_nhan_vien!AH441)</f>
        <v/>
      </c>
      <c r="Z440" s="96" t="str">
        <f t="shared" si="45"/>
        <v/>
      </c>
      <c r="AA440" s="96" t="str">
        <f t="shared" si="46"/>
        <v/>
      </c>
      <c r="AB440" s="95">
        <f>IF(INPUT_Du_lieu_nhan_vien!AM441="","",INPUT_Du_lieu_nhan_vien!AM441)</f>
        <v>41089</v>
      </c>
      <c r="AC440" s="96">
        <f t="shared" si="47"/>
        <v>6</v>
      </c>
      <c r="AD440" s="96">
        <f t="shared" si="48"/>
        <v>2012</v>
      </c>
      <c r="AE440" s="96" t="str">
        <f>IF(INPUT_Du_lieu_nhan_vien!AJ441="","",INPUT_Du_lieu_nhan_vien!AJ441)</f>
        <v>Nghỉ việc</v>
      </c>
    </row>
    <row r="441" spans="1:31" ht="18.75" customHeight="1" x14ac:dyDescent="0.2">
      <c r="A441" s="91">
        <v>440</v>
      </c>
      <c r="B441" s="92">
        <f>INPUT_Du_lieu_nhan_vien!A454</f>
        <v>20428</v>
      </c>
      <c r="C441" s="93" t="str">
        <f>IF(INPUT_Du_lieu_nhan_vien!B454="","",INPUT_Du_lieu_nhan_vien!B454)</f>
        <v>Bùi Thị Minh</v>
      </c>
      <c r="D441" s="93" t="str">
        <f>IF(INPUT_Du_lieu_nhan_vien!C454="","",INPUT_Du_lieu_nhan_vien!C454)</f>
        <v>Huệ</v>
      </c>
      <c r="E441" s="94" t="str">
        <f>IF(INPUT_Du_lieu_nhan_vien!D454="","",INPUT_Du_lieu_nhan_vien!D454)</f>
        <v>Nữ</v>
      </c>
      <c r="F441" s="95">
        <f>IF(INPUT_Du_lieu_nhan_vien!E454="","",INPUT_Du_lieu_nhan_vien!E454)</f>
        <v>30845</v>
      </c>
      <c r="G441" s="96">
        <f t="shared" si="42"/>
        <v>6</v>
      </c>
      <c r="H441" s="96">
        <f t="shared" si="43"/>
        <v>1984</v>
      </c>
      <c r="I441" s="96" t="str">
        <f>IF(INPUT_Du_lieu_nhan_vien!G454="","",INPUT_Du_lieu_nhan_vien!G454)</f>
        <v xml:space="preserve">Hà Nội </v>
      </c>
      <c r="J441" s="97" t="str">
        <f>IF(INPUT_Du_lieu_nhan_vien!H454="","",INPUT_Du_lieu_nhan_vien!H454)</f>
        <v>012269020</v>
      </c>
      <c r="K441" s="95">
        <f>IF(INPUT_Du_lieu_nhan_vien!I454="","",INPUT_Du_lieu_nhan_vien!I454)</f>
        <v>36373</v>
      </c>
      <c r="L441" s="96">
        <f t="shared" si="44"/>
        <v>8</v>
      </c>
      <c r="M441" s="96" t="str">
        <f>IF(INPUT_Du_lieu_nhan_vien!J454="","",INPUT_Du_lieu_nhan_vien!J454)</f>
        <v>Hà Nội</v>
      </c>
      <c r="N441" s="94" t="str">
        <f>IF(INPUT_Du_lieu_nhan_vien!O454="","",INPUT_Du_lieu_nhan_vien!O454)</f>
        <v>huebtm@topica.edu.vn</v>
      </c>
      <c r="O441" s="96" t="str">
        <f>IF(INPUT_Du_lieu_nhan_vien!S454="","",INPUT_Du_lieu_nhan_vien!S454)</f>
        <v xml:space="preserve">911 đường Hồng Hà, Hoàn Kiếm, Hà Nội </v>
      </c>
      <c r="P441" s="94" t="str">
        <f>IF(INPUT_Du_lieu_nhan_vien!P454="","",INPUT_Du_lieu_nhan_vien!P454)</f>
        <v>043 9322571</v>
      </c>
      <c r="Q441" s="97" t="str">
        <f>IF(INPUT_Du_lieu_nhan_vien!Q454="","",INPUT_Du_lieu_nhan_vien!Q454)</f>
        <v>0904988812</v>
      </c>
      <c r="R441" s="96" t="str">
        <f>IF(INPUT_Du_lieu_nhan_vien!U454="","",INPUT_Du_lieu_nhan_vien!U454)</f>
        <v/>
      </c>
      <c r="S441" s="96" t="str">
        <f>IF(INPUT_Du_lieu_nhan_vien!W454="","",INPUT_Du_lieu_nhan_vien!W454)</f>
        <v/>
      </c>
      <c r="T441" s="97" t="str">
        <f>IF(INPUT_Du_lieu_nhan_vien!L454="","",INPUT_Du_lieu_nhan_vien!L454)</f>
        <v xml:space="preserve">CĐ Sư phạm Hà Nội </v>
      </c>
      <c r="U441" s="94" t="str">
        <f>IF(INPUT_Du_lieu_nhan_vien!K454="","",INPUT_Du_lieu_nhan_vien!K454)</f>
        <v>Cao đẳng</v>
      </c>
      <c r="V441" s="97" t="str">
        <f>IF(INPUT_Du_lieu_nhan_vien!M454="","",INPUT_Du_lieu_nhan_vien!M454)</f>
        <v>Công nghệ thông tin</v>
      </c>
      <c r="Y441" s="95">
        <f>IF(INPUT_Du_lieu_nhan_vien!AH454="","",INPUT_Du_lieu_nhan_vien!AH454)</f>
        <v>41091</v>
      </c>
      <c r="Z441" s="96">
        <f t="shared" si="45"/>
        <v>7</v>
      </c>
      <c r="AA441" s="96">
        <f t="shared" si="46"/>
        <v>2012</v>
      </c>
      <c r="AB441" s="95" t="str">
        <f>IF(INPUT_Du_lieu_nhan_vien!AM454="","",INPUT_Du_lieu_nhan_vien!AM454)</f>
        <v/>
      </c>
      <c r="AC441" s="96" t="str">
        <f t="shared" si="47"/>
        <v/>
      </c>
      <c r="AD441" s="96" t="str">
        <f t="shared" si="48"/>
        <v/>
      </c>
      <c r="AE441" s="96" t="str">
        <f>IF(INPUT_Du_lieu_nhan_vien!AJ454="","",INPUT_Du_lieu_nhan_vien!AJ454)</f>
        <v>Chính thức</v>
      </c>
    </row>
    <row r="442" spans="1:31" ht="18.75" customHeight="1" x14ac:dyDescent="0.2">
      <c r="A442" s="91">
        <v>441</v>
      </c>
      <c r="B442" s="92">
        <f>INPUT_Du_lieu_nhan_vien!A442</f>
        <v>20416</v>
      </c>
      <c r="C442" s="93" t="str">
        <f>IF(INPUT_Du_lieu_nhan_vien!B442="","",INPUT_Du_lieu_nhan_vien!B442)</f>
        <v>Nguyễn Thanh</v>
      </c>
      <c r="D442" s="93" t="str">
        <f>IF(INPUT_Du_lieu_nhan_vien!C442="","",INPUT_Du_lieu_nhan_vien!C442)</f>
        <v>Bình</v>
      </c>
      <c r="E442" s="94" t="str">
        <f>IF(INPUT_Du_lieu_nhan_vien!D442="","",INPUT_Du_lieu_nhan_vien!D442)</f>
        <v>Nữ</v>
      </c>
      <c r="F442" s="95" t="str">
        <f>IF(INPUT_Du_lieu_nhan_vien!E442="","",INPUT_Du_lieu_nhan_vien!E442)</f>
        <v>1986</v>
      </c>
      <c r="G442" s="96">
        <f t="shared" si="42"/>
        <v>6</v>
      </c>
      <c r="H442" s="96">
        <f t="shared" si="43"/>
        <v>1905</v>
      </c>
      <c r="I442" s="96" t="str">
        <f>IF(INPUT_Du_lieu_nhan_vien!G442="","",INPUT_Du_lieu_nhan_vien!G442)</f>
        <v>Kiên Giang</v>
      </c>
      <c r="J442" s="97" t="str">
        <f>IF(INPUT_Du_lieu_nhan_vien!H442="","",INPUT_Du_lieu_nhan_vien!H442)</f>
        <v>024999739</v>
      </c>
      <c r="K442" s="95">
        <f>IF(INPUT_Du_lieu_nhan_vien!I442="","",INPUT_Du_lieu_nhan_vien!I442)</f>
        <v>39627</v>
      </c>
      <c r="L442" s="96">
        <f t="shared" si="44"/>
        <v>6</v>
      </c>
      <c r="M442" s="96" t="str">
        <f>IF(INPUT_Du_lieu_nhan_vien!J442="","",INPUT_Du_lieu_nhan_vien!J442)</f>
        <v>HCM</v>
      </c>
      <c r="N442" s="94" t="str">
        <f>IF(INPUT_Du_lieu_nhan_vien!O442="","",INPUT_Du_lieu_nhan_vien!O442)</f>
        <v>binhnt@topica.edu.vn</v>
      </c>
      <c r="O442" s="96" t="str">
        <f>IF(INPUT_Du_lieu_nhan_vien!S442="","",INPUT_Du_lieu_nhan_vien!S442)</f>
        <v>8/18B, Chánh Hưng, P4, Q8, HCM</v>
      </c>
      <c r="P442" s="94" t="str">
        <f>IF(INPUT_Du_lieu_nhan_vien!P442="","",INPUT_Du_lieu_nhan_vien!P442)</f>
        <v/>
      </c>
      <c r="Q442" s="97" t="str">
        <f>IF(INPUT_Du_lieu_nhan_vien!Q442="","",INPUT_Du_lieu_nhan_vien!Q442)</f>
        <v>0906498472</v>
      </c>
      <c r="R442" s="96" t="str">
        <f>IF(INPUT_Du_lieu_nhan_vien!U442="","",INPUT_Du_lieu_nhan_vien!U442)</f>
        <v>Bố Nguyễn Tài Chưng</v>
      </c>
      <c r="S442" s="96">
        <f>IF(INPUT_Du_lieu_nhan_vien!W442="","",INPUT_Du_lieu_nhan_vien!W442)</f>
        <v>0</v>
      </c>
      <c r="T442" s="97" t="str">
        <f>IF(INPUT_Du_lieu_nhan_vien!L442="","",INPUT_Du_lieu_nhan_vien!L442)</f>
        <v>ĐH công nghệ Sài Gòn</v>
      </c>
      <c r="U442" s="94" t="str">
        <f>IF(INPUT_Du_lieu_nhan_vien!K442="","",INPUT_Du_lieu_nhan_vien!K442)</f>
        <v>ĐH</v>
      </c>
      <c r="V442" s="97" t="str">
        <f>IF(INPUT_Du_lieu_nhan_vien!M442="","",INPUT_Du_lieu_nhan_vien!M442)</f>
        <v>Quản trị kinh doanh</v>
      </c>
      <c r="Y442" s="95">
        <f>IF(INPUT_Du_lieu_nhan_vien!AH442="","",INPUT_Du_lieu_nhan_vien!AH442)</f>
        <v>41090</v>
      </c>
      <c r="Z442" s="96">
        <f t="shared" si="45"/>
        <v>6</v>
      </c>
      <c r="AA442" s="96">
        <f t="shared" si="46"/>
        <v>2012</v>
      </c>
      <c r="AB442" s="95">
        <f>IF(INPUT_Du_lieu_nhan_vien!AM442="","",INPUT_Du_lieu_nhan_vien!AM442)</f>
        <v>41244</v>
      </c>
      <c r="AC442" s="96">
        <f t="shared" si="47"/>
        <v>12</v>
      </c>
      <c r="AD442" s="96">
        <f t="shared" si="48"/>
        <v>2012</v>
      </c>
      <c r="AE442" s="96" t="str">
        <f>IF(INPUT_Du_lieu_nhan_vien!AJ442="","",INPUT_Du_lieu_nhan_vien!AJ442)</f>
        <v>Nghỉ việc</v>
      </c>
    </row>
    <row r="443" spans="1:31" ht="18.75" customHeight="1" x14ac:dyDescent="0.2">
      <c r="A443" s="91">
        <v>442</v>
      </c>
      <c r="B443" s="92">
        <f>INPUT_Du_lieu_nhan_vien!A443</f>
        <v>20417</v>
      </c>
      <c r="C443" s="93" t="str">
        <f>IF(INPUT_Du_lieu_nhan_vien!B443="","",INPUT_Du_lieu_nhan_vien!B443)</f>
        <v>Nguyễn Thị Xuân</v>
      </c>
      <c r="D443" s="93" t="str">
        <f>IF(INPUT_Du_lieu_nhan_vien!C443="","",INPUT_Du_lieu_nhan_vien!C443)</f>
        <v>Trang</v>
      </c>
      <c r="E443" s="94" t="str">
        <f>IF(INPUT_Du_lieu_nhan_vien!D443="","",INPUT_Du_lieu_nhan_vien!D443)</f>
        <v>Nữ</v>
      </c>
      <c r="F443" s="95">
        <f>IF(INPUT_Du_lieu_nhan_vien!E443="","",INPUT_Du_lieu_nhan_vien!E443)</f>
        <v>32436</v>
      </c>
      <c r="G443" s="96">
        <f t="shared" si="42"/>
        <v>10</v>
      </c>
      <c r="H443" s="96">
        <f t="shared" si="43"/>
        <v>1988</v>
      </c>
      <c r="I443" s="96" t="str">
        <f>IF(INPUT_Du_lieu_nhan_vien!G443="","",INPUT_Du_lieu_nhan_vien!G443)</f>
        <v>Lâm Đồng</v>
      </c>
      <c r="J443" s="97" t="str">
        <f>IF(INPUT_Du_lieu_nhan_vien!H443="","",INPUT_Du_lieu_nhan_vien!H443)</f>
        <v/>
      </c>
      <c r="K443" s="95" t="str">
        <f>IF(INPUT_Du_lieu_nhan_vien!I443="","",INPUT_Du_lieu_nhan_vien!I443)</f>
        <v/>
      </c>
      <c r="L443" s="96" t="str">
        <f t="shared" si="44"/>
        <v/>
      </c>
      <c r="M443" s="96" t="str">
        <f>IF(INPUT_Du_lieu_nhan_vien!J443="","",INPUT_Du_lieu_nhan_vien!J443)</f>
        <v/>
      </c>
      <c r="N443" s="94" t="str">
        <f>IF(INPUT_Du_lieu_nhan_vien!O443="","",INPUT_Du_lieu_nhan_vien!O443)</f>
        <v>trangntx@topica.edu.vn</v>
      </c>
      <c r="O443" s="96">
        <f>IF(INPUT_Du_lieu_nhan_vien!S443="","",INPUT_Du_lieu_nhan_vien!S443)</f>
        <v>0</v>
      </c>
      <c r="P443" s="94" t="str">
        <f>IF(INPUT_Du_lieu_nhan_vien!P443="","",INPUT_Du_lieu_nhan_vien!P443)</f>
        <v/>
      </c>
      <c r="Q443" s="97" t="str">
        <f>IF(INPUT_Du_lieu_nhan_vien!Q443="","",INPUT_Du_lieu_nhan_vien!Q443)</f>
        <v>01212159149</v>
      </c>
      <c r="R443" s="96">
        <f>IF(INPUT_Du_lieu_nhan_vien!U443="","",INPUT_Du_lieu_nhan_vien!U443)</f>
        <v>0</v>
      </c>
      <c r="S443" s="96">
        <f>IF(INPUT_Du_lieu_nhan_vien!W443="","",INPUT_Du_lieu_nhan_vien!W443)</f>
        <v>0</v>
      </c>
      <c r="T443" s="97">
        <f>IF(INPUT_Du_lieu_nhan_vien!L443="","",INPUT_Du_lieu_nhan_vien!L443)</f>
        <v>0</v>
      </c>
      <c r="U443" s="94" t="str">
        <f>IF(INPUT_Du_lieu_nhan_vien!K443="","",INPUT_Du_lieu_nhan_vien!K443)</f>
        <v>ĐH</v>
      </c>
      <c r="V443" s="97">
        <f>IF(INPUT_Du_lieu_nhan_vien!M443="","",INPUT_Du_lieu_nhan_vien!M443)</f>
        <v>0</v>
      </c>
      <c r="Y443" s="95">
        <f>IF(INPUT_Du_lieu_nhan_vien!AH443="","",INPUT_Du_lieu_nhan_vien!AH443)</f>
        <v>41090</v>
      </c>
      <c r="Z443" s="96">
        <f t="shared" si="45"/>
        <v>6</v>
      </c>
      <c r="AA443" s="96">
        <f t="shared" si="46"/>
        <v>2012</v>
      </c>
      <c r="AB443" s="95">
        <f>IF(INPUT_Du_lieu_nhan_vien!AM443="","",INPUT_Du_lieu_nhan_vien!AM443)</f>
        <v>41153</v>
      </c>
      <c r="AC443" s="96">
        <f t="shared" si="47"/>
        <v>9</v>
      </c>
      <c r="AD443" s="96">
        <f t="shared" si="48"/>
        <v>2012</v>
      </c>
      <c r="AE443" s="96" t="str">
        <f>IF(INPUT_Du_lieu_nhan_vien!AJ443="","",INPUT_Du_lieu_nhan_vien!AJ443)</f>
        <v>Nghỉ việc</v>
      </c>
    </row>
    <row r="444" spans="1:31" ht="18.75" customHeight="1" x14ac:dyDescent="0.2">
      <c r="A444" s="91">
        <v>443</v>
      </c>
      <c r="B444" s="92">
        <f>INPUT_Du_lieu_nhan_vien!A444</f>
        <v>20418</v>
      </c>
      <c r="C444" s="93" t="str">
        <f>IF(INPUT_Du_lieu_nhan_vien!B444="","",INPUT_Du_lieu_nhan_vien!B444)</f>
        <v>Phan Thị Thu</v>
      </c>
      <c r="D444" s="93" t="str">
        <f>IF(INPUT_Du_lieu_nhan_vien!C444="","",INPUT_Du_lieu_nhan_vien!C444)</f>
        <v>Thảo</v>
      </c>
      <c r="E444" s="94" t="str">
        <f>IF(INPUT_Du_lieu_nhan_vien!D444="","",INPUT_Du_lieu_nhan_vien!D444)</f>
        <v>Nữ</v>
      </c>
      <c r="F444" s="95">
        <f>IF(INPUT_Du_lieu_nhan_vien!E444="","",INPUT_Du_lieu_nhan_vien!E444)</f>
        <v>32678</v>
      </c>
      <c r="G444" s="96">
        <f t="shared" si="42"/>
        <v>6</v>
      </c>
      <c r="H444" s="96">
        <f t="shared" si="43"/>
        <v>1989</v>
      </c>
      <c r="I444" s="96" t="str">
        <f>IF(INPUT_Du_lieu_nhan_vien!G444="","",INPUT_Du_lieu_nhan_vien!G444)</f>
        <v>Tiền Giang Tiền Giang</v>
      </c>
      <c r="J444" s="97" t="str">
        <f>IF(INPUT_Du_lieu_nhan_vien!H444="","",INPUT_Du_lieu_nhan_vien!H444)</f>
        <v>331639309</v>
      </c>
      <c r="K444" s="95">
        <f>IF(INPUT_Du_lieu_nhan_vien!I444="","",INPUT_Du_lieu_nhan_vien!I444)</f>
        <v>39092</v>
      </c>
      <c r="L444" s="96">
        <f t="shared" si="44"/>
        <v>1</v>
      </c>
      <c r="M444" s="96" t="str">
        <f>IF(INPUT_Du_lieu_nhan_vien!J444="","",INPUT_Du_lieu_nhan_vien!J444)</f>
        <v>Vĩnh Long</v>
      </c>
      <c r="N444" s="94" t="str">
        <f>IF(INPUT_Du_lieu_nhan_vien!O444="","",INPUT_Du_lieu_nhan_vien!O444)</f>
        <v>thaoptt@topica.edu.vn</v>
      </c>
      <c r="O444" s="96" t="str">
        <f>IF(INPUT_Du_lieu_nhan_vien!S444="","",INPUT_Du_lieu_nhan_vien!S444)</f>
        <v xml:space="preserve">Phú Thuận 2, Đồng Phú, Long Hồ, Vĩnh Long
 </v>
      </c>
      <c r="P444" s="94" t="str">
        <f>IF(INPUT_Du_lieu_nhan_vien!P444="","",INPUT_Du_lieu_nhan_vien!P444)</f>
        <v/>
      </c>
      <c r="Q444" s="97" t="str">
        <f>IF(INPUT_Du_lieu_nhan_vien!Q444="","",INPUT_Du_lieu_nhan_vien!Q444)</f>
        <v>0916 087 538</v>
      </c>
      <c r="R444" s="96" t="str">
        <f>IF(INPUT_Du_lieu_nhan_vien!U444="","",INPUT_Du_lieu_nhan_vien!U444)</f>
        <v/>
      </c>
      <c r="S444" s="96" t="str">
        <f>IF(INPUT_Du_lieu_nhan_vien!W444="","",INPUT_Du_lieu_nhan_vien!W444)</f>
        <v/>
      </c>
      <c r="T444" s="97" t="str">
        <f>IF(INPUT_Du_lieu_nhan_vien!L444="","",INPUT_Du_lieu_nhan_vien!L444)</f>
        <v>KENT INSTITUTE</v>
      </c>
      <c r="U444" s="94" t="str">
        <f>IF(INPUT_Du_lieu_nhan_vien!K444="","",INPUT_Du_lieu_nhan_vien!K444)</f>
        <v>Cao đẳng</v>
      </c>
      <c r="V444" s="97" t="str">
        <f>IF(INPUT_Du_lieu_nhan_vien!M444="","",INPUT_Du_lieu_nhan_vien!M444)</f>
        <v>Quản trị kinh doanh</v>
      </c>
      <c r="Y444" s="95">
        <f>IF(INPUT_Du_lieu_nhan_vien!AH444="","",INPUT_Du_lieu_nhan_vien!AH444)</f>
        <v>41090</v>
      </c>
      <c r="Z444" s="96">
        <f t="shared" si="45"/>
        <v>6</v>
      </c>
      <c r="AA444" s="96">
        <f t="shared" si="46"/>
        <v>2012</v>
      </c>
      <c r="AB444" s="95" t="str">
        <f>IF(INPUT_Du_lieu_nhan_vien!AM444="","",INPUT_Du_lieu_nhan_vien!AM444)</f>
        <v/>
      </c>
      <c r="AC444" s="96" t="str">
        <f t="shared" si="47"/>
        <v/>
      </c>
      <c r="AD444" s="96" t="str">
        <f t="shared" si="48"/>
        <v/>
      </c>
      <c r="AE444" s="96" t="str">
        <f>IF(INPUT_Du_lieu_nhan_vien!AJ444="","",INPUT_Du_lieu_nhan_vien!AJ444)</f>
        <v>Chính thức</v>
      </c>
    </row>
    <row r="445" spans="1:31" ht="18.75" customHeight="1" x14ac:dyDescent="0.2">
      <c r="A445" s="91">
        <v>444</v>
      </c>
      <c r="B445" s="92">
        <f>INPUT_Du_lieu_nhan_vien!A445</f>
        <v>20419</v>
      </c>
      <c r="C445" s="93" t="str">
        <f>IF(INPUT_Du_lieu_nhan_vien!B445="","",INPUT_Du_lieu_nhan_vien!B445)</f>
        <v>Phạm Anh</v>
      </c>
      <c r="D445" s="93" t="str">
        <f>IF(INPUT_Du_lieu_nhan_vien!C445="","",INPUT_Du_lieu_nhan_vien!C445)</f>
        <v>Tuấn</v>
      </c>
      <c r="E445" s="94" t="str">
        <f>IF(INPUT_Du_lieu_nhan_vien!D445="","",INPUT_Du_lieu_nhan_vien!D445)</f>
        <v>Nam</v>
      </c>
      <c r="F445" s="95">
        <f>IF(INPUT_Du_lieu_nhan_vien!E445="","",INPUT_Du_lieu_nhan_vien!E445)</f>
        <v>32229</v>
      </c>
      <c r="G445" s="96">
        <f t="shared" si="42"/>
        <v>3</v>
      </c>
      <c r="H445" s="96">
        <f t="shared" si="43"/>
        <v>1988</v>
      </c>
      <c r="I445" s="96" t="str">
        <f>IF(INPUT_Du_lieu_nhan_vien!G445="","",INPUT_Du_lieu_nhan_vien!G445)</f>
        <v xml:space="preserve">Thái Bình </v>
      </c>
      <c r="J445" s="97" t="str">
        <f>IF(INPUT_Du_lieu_nhan_vien!H445="","",INPUT_Du_lieu_nhan_vien!H445)</f>
        <v>031413813</v>
      </c>
      <c r="K445" s="95">
        <f>IF(INPUT_Du_lieu_nhan_vien!I445="","",INPUT_Du_lieu_nhan_vien!I445)</f>
        <v>37700</v>
      </c>
      <c r="L445" s="96">
        <f t="shared" si="44"/>
        <v>3</v>
      </c>
      <c r="M445" s="96" t="str">
        <f>IF(INPUT_Du_lieu_nhan_vien!J445="","",INPUT_Du_lieu_nhan_vien!J445)</f>
        <v>Hải Phòng</v>
      </c>
      <c r="N445" s="94" t="str">
        <f>IF(INPUT_Du_lieu_nhan_vien!O445="","",INPUT_Du_lieu_nhan_vien!O445)</f>
        <v>tuanpa2@topica.edu.vn</v>
      </c>
      <c r="O445" s="96" t="str">
        <f>IF(INPUT_Du_lieu_nhan_vien!S445="","",INPUT_Du_lieu_nhan_vien!S445)</f>
        <v xml:space="preserve">Tổ 82, Niệm Nghĩa, Hải Phòng </v>
      </c>
      <c r="P445" s="94" t="str">
        <f>IF(INPUT_Du_lieu_nhan_vien!P445="","",INPUT_Du_lieu_nhan_vien!P445)</f>
        <v/>
      </c>
      <c r="Q445" s="97" t="str">
        <f>IF(INPUT_Du_lieu_nhan_vien!Q445="","",INPUT_Du_lieu_nhan_vien!Q445)</f>
        <v>0902 050 189</v>
      </c>
      <c r="R445" s="96" t="str">
        <f>IF(INPUT_Du_lieu_nhan_vien!U445="","",INPUT_Du_lieu_nhan_vien!U445)</f>
        <v/>
      </c>
      <c r="S445" s="96" t="str">
        <f>IF(INPUT_Du_lieu_nhan_vien!W445="","",INPUT_Du_lieu_nhan_vien!W445)</f>
        <v/>
      </c>
      <c r="T445" s="97" t="str">
        <f>IF(INPUT_Du_lieu_nhan_vien!L445="","",INPUT_Du_lieu_nhan_vien!L445)</f>
        <v>ĐH Dân Lập Phương Đông</v>
      </c>
      <c r="U445" s="94" t="str">
        <f>IF(INPUT_Du_lieu_nhan_vien!K445="","",INPUT_Du_lieu_nhan_vien!K445)</f>
        <v>Đại học</v>
      </c>
      <c r="V445" s="97" t="str">
        <f>IF(INPUT_Du_lieu_nhan_vien!M445="","",INPUT_Du_lieu_nhan_vien!M445)</f>
        <v>Công nghệ thông tin</v>
      </c>
      <c r="Y445" s="95">
        <f>IF(INPUT_Du_lieu_nhan_vien!AH445="","",INPUT_Du_lieu_nhan_vien!AH445)</f>
        <v>41091</v>
      </c>
      <c r="Z445" s="96">
        <f t="shared" si="45"/>
        <v>7</v>
      </c>
      <c r="AA445" s="96">
        <f t="shared" si="46"/>
        <v>2012</v>
      </c>
      <c r="AB445" s="95" t="str">
        <f>IF(INPUT_Du_lieu_nhan_vien!AM445="","",INPUT_Du_lieu_nhan_vien!AM445)</f>
        <v/>
      </c>
      <c r="AC445" s="96" t="str">
        <f t="shared" si="47"/>
        <v/>
      </c>
      <c r="AD445" s="96" t="str">
        <f t="shared" si="48"/>
        <v/>
      </c>
      <c r="AE445" s="96" t="str">
        <f>IF(INPUT_Du_lieu_nhan_vien!AJ445="","",INPUT_Du_lieu_nhan_vien!AJ445)</f>
        <v>Chính thức</v>
      </c>
    </row>
    <row r="446" spans="1:31" ht="18.75" customHeight="1" x14ac:dyDescent="0.2">
      <c r="A446" s="91">
        <v>445</v>
      </c>
      <c r="B446" s="92">
        <f>INPUT_Du_lieu_nhan_vien!A446</f>
        <v>20420</v>
      </c>
      <c r="C446" s="93" t="str">
        <f>IF(INPUT_Du_lieu_nhan_vien!B446="","",INPUT_Du_lieu_nhan_vien!B446)</f>
        <v>Trần Thanh</v>
      </c>
      <c r="D446" s="93" t="str">
        <f>IF(INPUT_Du_lieu_nhan_vien!C446="","",INPUT_Du_lieu_nhan_vien!C446)</f>
        <v>Hoa</v>
      </c>
      <c r="E446" s="94" t="str">
        <f>IF(INPUT_Du_lieu_nhan_vien!D446="","",INPUT_Du_lieu_nhan_vien!D446)</f>
        <v>Nữ</v>
      </c>
      <c r="F446" s="95">
        <f>IF(INPUT_Du_lieu_nhan_vien!E446="","",INPUT_Du_lieu_nhan_vien!E446)</f>
        <v>32864</v>
      </c>
      <c r="G446" s="96">
        <f t="shared" si="42"/>
        <v>12</v>
      </c>
      <c r="H446" s="96">
        <f t="shared" si="43"/>
        <v>1989</v>
      </c>
      <c r="I446" s="96" t="str">
        <f>IF(INPUT_Du_lieu_nhan_vien!G446="","",INPUT_Du_lieu_nhan_vien!G446)</f>
        <v xml:space="preserve">Hà Nội </v>
      </c>
      <c r="J446" s="97" t="str">
        <f>IF(INPUT_Du_lieu_nhan_vien!H446="","",INPUT_Du_lieu_nhan_vien!H446)</f>
        <v>012612197</v>
      </c>
      <c r="K446" s="95">
        <f>IF(INPUT_Du_lieu_nhan_vien!I446="","",INPUT_Du_lieu_nhan_vien!I446)</f>
        <v>40814</v>
      </c>
      <c r="L446" s="96">
        <f t="shared" si="44"/>
        <v>9</v>
      </c>
      <c r="M446" s="96" t="str">
        <f>IF(INPUT_Du_lieu_nhan_vien!J446="","",INPUT_Du_lieu_nhan_vien!J446)</f>
        <v>Hà Nội</v>
      </c>
      <c r="N446" s="94" t="str">
        <f>IF(INPUT_Du_lieu_nhan_vien!O446="","",INPUT_Du_lieu_nhan_vien!O446)</f>
        <v>hoatt@topica.edu.vn</v>
      </c>
      <c r="O446" s="96" t="str">
        <f>IF(INPUT_Du_lieu_nhan_vien!S446="","",INPUT_Du_lieu_nhan_vien!S446)</f>
        <v xml:space="preserve">352 Hoàng Hoa Thám, Tây Hồ, HN </v>
      </c>
      <c r="P446" s="94" t="str">
        <f>IF(INPUT_Du_lieu_nhan_vien!P446="","",INPUT_Du_lieu_nhan_vien!P446)</f>
        <v>0432474285</v>
      </c>
      <c r="Q446" s="97" t="str">
        <f>IF(INPUT_Du_lieu_nhan_vien!Q446="","",INPUT_Du_lieu_nhan_vien!Q446)</f>
        <v>0987 537 830</v>
      </c>
      <c r="R446" s="96" t="str">
        <f>IF(INPUT_Du_lieu_nhan_vien!U446="","",INPUT_Du_lieu_nhan_vien!U446)</f>
        <v/>
      </c>
      <c r="S446" s="96" t="str">
        <f>IF(INPUT_Du_lieu_nhan_vien!W446="","",INPUT_Du_lieu_nhan_vien!W446)</f>
        <v/>
      </c>
      <c r="T446" s="97" t="str">
        <f>IF(INPUT_Du_lieu_nhan_vien!L446="","",INPUT_Du_lieu_nhan_vien!L446)</f>
        <v>ĐH Hà Nội</v>
      </c>
      <c r="U446" s="94" t="str">
        <f>IF(INPUT_Du_lieu_nhan_vien!K446="","",INPUT_Du_lieu_nhan_vien!K446)</f>
        <v>Đại học</v>
      </c>
      <c r="V446" s="97" t="str">
        <f>IF(INPUT_Du_lieu_nhan_vien!M446="","",INPUT_Du_lieu_nhan_vien!M446)</f>
        <v>Quốc tế học</v>
      </c>
      <c r="Y446" s="95">
        <f>IF(INPUT_Du_lieu_nhan_vien!AH446="","",INPUT_Du_lieu_nhan_vien!AH446)</f>
        <v>41091</v>
      </c>
      <c r="Z446" s="96">
        <f t="shared" si="45"/>
        <v>7</v>
      </c>
      <c r="AA446" s="96">
        <f t="shared" si="46"/>
        <v>2012</v>
      </c>
      <c r="AB446" s="95">
        <f>IF(INPUT_Du_lieu_nhan_vien!AM446="","",INPUT_Du_lieu_nhan_vien!AM446)</f>
        <v>41379</v>
      </c>
      <c r="AC446" s="96">
        <f t="shared" si="47"/>
        <v>4</v>
      </c>
      <c r="AD446" s="96">
        <f t="shared" si="48"/>
        <v>2013</v>
      </c>
      <c r="AE446" s="96" t="str">
        <f>IF(INPUT_Du_lieu_nhan_vien!AJ446="","",INPUT_Du_lieu_nhan_vien!AJ446)</f>
        <v>nghỉ việc</v>
      </c>
    </row>
    <row r="447" spans="1:31" ht="18.75" customHeight="1" x14ac:dyDescent="0.2">
      <c r="A447" s="91">
        <v>446</v>
      </c>
      <c r="B447" s="92">
        <f>INPUT_Du_lieu_nhan_vien!A447</f>
        <v>20421</v>
      </c>
      <c r="C447" s="93" t="str">
        <f>IF(INPUT_Du_lieu_nhan_vien!B447="","",INPUT_Du_lieu_nhan_vien!B447)</f>
        <v>Chu Lan</v>
      </c>
      <c r="D447" s="93" t="str">
        <f>IF(INPUT_Du_lieu_nhan_vien!C447="","",INPUT_Du_lieu_nhan_vien!C447)</f>
        <v>Phương</v>
      </c>
      <c r="E447" s="94" t="str">
        <f>IF(INPUT_Du_lieu_nhan_vien!D447="","",INPUT_Du_lieu_nhan_vien!D447)</f>
        <v>Nữ</v>
      </c>
      <c r="F447" s="95">
        <f>IF(INPUT_Du_lieu_nhan_vien!E447="","",INPUT_Du_lieu_nhan_vien!E447)</f>
        <v>32629</v>
      </c>
      <c r="G447" s="96">
        <f t="shared" si="42"/>
        <v>5</v>
      </c>
      <c r="H447" s="96">
        <f t="shared" si="43"/>
        <v>1989</v>
      </c>
      <c r="I447" s="96" t="str">
        <f>IF(INPUT_Du_lieu_nhan_vien!G447="","",INPUT_Du_lieu_nhan_vien!G447)</f>
        <v>Từ Liêm Hà Nội</v>
      </c>
      <c r="J447" s="97" t="str">
        <f>IF(INPUT_Du_lieu_nhan_vien!H447="","",INPUT_Du_lieu_nhan_vien!H447)</f>
        <v>012625612</v>
      </c>
      <c r="K447" s="95">
        <f>IF(INPUT_Du_lieu_nhan_vien!I447="","",INPUT_Du_lieu_nhan_vien!I447)</f>
        <v>37804</v>
      </c>
      <c r="L447" s="96">
        <f t="shared" si="44"/>
        <v>7</v>
      </c>
      <c r="M447" s="96" t="str">
        <f>IF(INPUT_Du_lieu_nhan_vien!J447="","",INPUT_Du_lieu_nhan_vien!J447)</f>
        <v>Hà Nội</v>
      </c>
      <c r="N447" s="94" t="str">
        <f>IF(INPUT_Du_lieu_nhan_vien!O447="","",INPUT_Du_lieu_nhan_vien!O447)</f>
        <v>phuongcl@topica.edu.vn</v>
      </c>
      <c r="O447" s="96" t="str">
        <f>IF(INPUT_Du_lieu_nhan_vien!S447="","",INPUT_Du_lieu_nhan_vien!S447)</f>
        <v>Phòng 43-B2- Tập thể Văn Chương Hà Nội</v>
      </c>
      <c r="P447" s="94" t="str">
        <f>IF(INPUT_Du_lieu_nhan_vien!P447="","",INPUT_Du_lieu_nhan_vien!P447)</f>
        <v/>
      </c>
      <c r="Q447" s="97" t="str">
        <f>IF(INPUT_Du_lieu_nhan_vien!Q447="","",INPUT_Du_lieu_nhan_vien!Q447)</f>
        <v>0979 618 270</v>
      </c>
      <c r="R447" s="96" t="str">
        <f>IF(INPUT_Du_lieu_nhan_vien!U447="","",INPUT_Du_lieu_nhan_vien!U447)</f>
        <v>Bùi Lan Hương</v>
      </c>
      <c r="S447" s="96" t="str">
        <f>IF(INPUT_Du_lieu_nhan_vien!W447="","",INPUT_Du_lieu_nhan_vien!W447)</f>
        <v/>
      </c>
      <c r="T447" s="97" t="str">
        <f>IF(INPUT_Du_lieu_nhan_vien!L447="","",INPUT_Du_lieu_nhan_vien!L447)</f>
        <v>ĐH Ngoại Thương</v>
      </c>
      <c r="U447" s="94" t="str">
        <f>IF(INPUT_Du_lieu_nhan_vien!K447="","",INPUT_Du_lieu_nhan_vien!K447)</f>
        <v>Đại học</v>
      </c>
      <c r="V447" s="97" t="str">
        <f>IF(INPUT_Du_lieu_nhan_vien!M447="","",INPUT_Du_lieu_nhan_vien!M447)</f>
        <v>Quản trị kinh doanh</v>
      </c>
      <c r="Y447" s="95">
        <f>IF(INPUT_Du_lieu_nhan_vien!AH447="","",INPUT_Du_lieu_nhan_vien!AH447)</f>
        <v>41061</v>
      </c>
      <c r="Z447" s="96">
        <f t="shared" si="45"/>
        <v>6</v>
      </c>
      <c r="AA447" s="96">
        <f t="shared" si="46"/>
        <v>2012</v>
      </c>
      <c r="AB447" s="95" t="str">
        <f>IF(INPUT_Du_lieu_nhan_vien!AM447="","",INPUT_Du_lieu_nhan_vien!AM447)</f>
        <v/>
      </c>
      <c r="AC447" s="96" t="str">
        <f t="shared" si="47"/>
        <v/>
      </c>
      <c r="AD447" s="96" t="str">
        <f t="shared" si="48"/>
        <v/>
      </c>
      <c r="AE447" s="96" t="str">
        <f>IF(INPUT_Du_lieu_nhan_vien!AJ447="","",INPUT_Du_lieu_nhan_vien!AJ447)</f>
        <v>Chính thức</v>
      </c>
    </row>
    <row r="448" spans="1:31" ht="18.75" customHeight="1" x14ac:dyDescent="0.2">
      <c r="A448" s="91">
        <v>447</v>
      </c>
      <c r="B448" s="92">
        <f>INPUT_Du_lieu_nhan_vien!A448</f>
        <v>20422</v>
      </c>
      <c r="C448" s="93" t="str">
        <f>IF(INPUT_Du_lieu_nhan_vien!B448="","",INPUT_Du_lieu_nhan_vien!B448)</f>
        <v>Đỗ Minh</v>
      </c>
      <c r="D448" s="93" t="str">
        <f>IF(INPUT_Du_lieu_nhan_vien!C448="","",INPUT_Du_lieu_nhan_vien!C448)</f>
        <v>Ngân</v>
      </c>
      <c r="E448" s="94" t="str">
        <f>IF(INPUT_Du_lieu_nhan_vien!D448="","",INPUT_Du_lieu_nhan_vien!D448)</f>
        <v>Nữ</v>
      </c>
      <c r="F448" s="95">
        <f>IF(INPUT_Du_lieu_nhan_vien!E448="","",INPUT_Du_lieu_nhan_vien!E448)</f>
        <v>31445</v>
      </c>
      <c r="G448" s="96">
        <f t="shared" si="42"/>
        <v>2</v>
      </c>
      <c r="H448" s="96">
        <f t="shared" si="43"/>
        <v>1986</v>
      </c>
      <c r="I448" s="96" t="str">
        <f>IF(INPUT_Du_lieu_nhan_vien!G448="","",INPUT_Du_lieu_nhan_vien!G448)</f>
        <v>Hà Nội</v>
      </c>
      <c r="J448" s="97" t="str">
        <f>IF(INPUT_Du_lieu_nhan_vien!H448="","",INPUT_Du_lieu_nhan_vien!H448)</f>
        <v>012616957</v>
      </c>
      <c r="K448" s="95">
        <f>IF(INPUT_Du_lieu_nhan_vien!I448="","",INPUT_Du_lieu_nhan_vien!I448)</f>
        <v>38630</v>
      </c>
      <c r="L448" s="96">
        <f t="shared" si="44"/>
        <v>10</v>
      </c>
      <c r="M448" s="96" t="str">
        <f>IF(INPUT_Du_lieu_nhan_vien!J448="","",INPUT_Du_lieu_nhan_vien!J448)</f>
        <v>Hà Nội</v>
      </c>
      <c r="N448" s="94" t="str">
        <f>IF(INPUT_Du_lieu_nhan_vien!R448="","",INPUT_Du_lieu_nhan_vien!R448)</f>
        <v/>
      </c>
      <c r="O448" s="96" t="str">
        <f>IF(INPUT_Du_lieu_nhan_vien!S448="","",INPUT_Du_lieu_nhan_vien!S448)</f>
        <v>Số 30, tổ 26A, phường Thanh Lương, HBT, Hà Nội</v>
      </c>
      <c r="P448" s="94" t="str">
        <f>IF(INPUT_Du_lieu_nhan_vien!P448="","",INPUT_Du_lieu_nhan_vien!P448)</f>
        <v/>
      </c>
      <c r="Q448" s="97" t="str">
        <f>IF(INPUT_Du_lieu_nhan_vien!Q448="","",INPUT_Du_lieu_nhan_vien!Q448)</f>
        <v>01696290028</v>
      </c>
      <c r="R448" s="96" t="str">
        <f>IF(INPUT_Du_lieu_nhan_vien!U448="","",INPUT_Du_lieu_nhan_vien!U448)</f>
        <v>Bố Đỗ Khắc Sơn</v>
      </c>
      <c r="S448" s="96" t="str">
        <f>IF(INPUT_Du_lieu_nhan_vien!W448="","",INPUT_Du_lieu_nhan_vien!W448)</f>
        <v>01662661674</v>
      </c>
      <c r="T448" s="97" t="str">
        <f>IF(INPUT_Du_lieu_nhan_vien!L448="","",INPUT_Du_lieu_nhan_vien!L448)</f>
        <v>ĐH KTQD</v>
      </c>
      <c r="U448" s="94" t="str">
        <f>IF(INPUT_Du_lieu_nhan_vien!K448="","",INPUT_Du_lieu_nhan_vien!K448)</f>
        <v>ĐH</v>
      </c>
      <c r="V448" s="97" t="str">
        <f>IF(INPUT_Du_lieu_nhan_vien!M448="","",INPUT_Du_lieu_nhan_vien!M448)</f>
        <v>CNTT</v>
      </c>
      <c r="Y448" s="95">
        <f>IF(INPUT_Du_lieu_nhan_vien!AH448="","",INPUT_Du_lieu_nhan_vien!AH448)</f>
        <v>41090</v>
      </c>
      <c r="Z448" s="96">
        <f t="shared" si="45"/>
        <v>6</v>
      </c>
      <c r="AA448" s="96">
        <f t="shared" si="46"/>
        <v>2012</v>
      </c>
      <c r="AB448" s="95" t="str">
        <f>IF(INPUT_Du_lieu_nhan_vien!AM448="","",INPUT_Du_lieu_nhan_vien!AM448)</f>
        <v/>
      </c>
      <c r="AC448" s="96" t="str">
        <f t="shared" si="47"/>
        <v/>
      </c>
      <c r="AD448" s="96" t="str">
        <f t="shared" si="48"/>
        <v/>
      </c>
      <c r="AE448" s="96" t="str">
        <f>IF(INPUT_Du_lieu_nhan_vien!AJ448="","",INPUT_Du_lieu_nhan_vien!AJ448)</f>
        <v>Nghỉ việc</v>
      </c>
    </row>
    <row r="449" spans="1:31" ht="18.75" customHeight="1" x14ac:dyDescent="0.2">
      <c r="A449" s="91">
        <v>448</v>
      </c>
      <c r="B449" s="92">
        <f>INPUT_Du_lieu_nhan_vien!A449</f>
        <v>20423</v>
      </c>
      <c r="C449" s="93" t="str">
        <f>IF(INPUT_Du_lieu_nhan_vien!B449="","",INPUT_Du_lieu_nhan_vien!B449)</f>
        <v>Phạm Thị</v>
      </c>
      <c r="D449" s="93" t="str">
        <f>IF(INPUT_Du_lieu_nhan_vien!C449="","",INPUT_Du_lieu_nhan_vien!C449)</f>
        <v>Hương</v>
      </c>
      <c r="E449" s="94" t="str">
        <f>IF(INPUT_Du_lieu_nhan_vien!D449="","",INPUT_Du_lieu_nhan_vien!D449)</f>
        <v>Nữ</v>
      </c>
      <c r="F449" s="95">
        <f>IF(INPUT_Du_lieu_nhan_vien!E449="","",INPUT_Du_lieu_nhan_vien!E449)</f>
        <v>31724</v>
      </c>
      <c r="G449" s="96">
        <f t="shared" si="42"/>
        <v>11</v>
      </c>
      <c r="H449" s="96">
        <f t="shared" si="43"/>
        <v>1986</v>
      </c>
      <c r="I449" s="96" t="str">
        <f>IF(INPUT_Du_lieu_nhan_vien!G449="","",INPUT_Du_lieu_nhan_vien!G449)</f>
        <v>Nam Định</v>
      </c>
      <c r="J449" s="97" t="str">
        <f>IF(INPUT_Du_lieu_nhan_vien!H449="","",INPUT_Du_lieu_nhan_vien!H449)</f>
        <v>162808316</v>
      </c>
      <c r="K449" s="95">
        <f>IF(INPUT_Du_lieu_nhan_vien!I449="","",INPUT_Du_lieu_nhan_vien!I449)</f>
        <v>38052</v>
      </c>
      <c r="L449" s="96">
        <f t="shared" si="44"/>
        <v>3</v>
      </c>
      <c r="M449" s="96" t="str">
        <f>IF(INPUT_Du_lieu_nhan_vien!J449="","",INPUT_Du_lieu_nhan_vien!J449)</f>
        <v>Nam Định</v>
      </c>
      <c r="N449" s="94" t="str">
        <f>IF(INPUT_Du_lieu_nhan_vien!O449="","",INPUT_Du_lieu_nhan_vien!O449)</f>
        <v>huongpt@topica.edu.vn</v>
      </c>
      <c r="O449" s="96" t="str">
        <f>IF(INPUT_Du_lieu_nhan_vien!S449="","",INPUT_Du_lieu_nhan_vien!S449)</f>
        <v>Thọ Nghiệp, Xuân Trường, Nam Định</v>
      </c>
      <c r="P449" s="94" t="str">
        <f>IF(INPUT_Du_lieu_nhan_vien!P449="","",INPUT_Du_lieu_nhan_vien!P449)</f>
        <v/>
      </c>
      <c r="Q449" s="97" t="str">
        <f>IF(INPUT_Du_lieu_nhan_vien!Q449="","",INPUT_Du_lieu_nhan_vien!Q449)</f>
        <v>0978562778</v>
      </c>
      <c r="R449" s="96" t="str">
        <f>IF(INPUT_Du_lieu_nhan_vien!U449="","",INPUT_Du_lieu_nhan_vien!U449)</f>
        <v>Bạn Trần Thị Huế</v>
      </c>
      <c r="S449" s="96" t="str">
        <f>IF(INPUT_Du_lieu_nhan_vien!W449="","",INPUT_Du_lieu_nhan_vien!W449)</f>
        <v>0987104136</v>
      </c>
      <c r="T449" s="97" t="str">
        <f>IF(INPUT_Du_lieu_nhan_vien!L449="","",INPUT_Du_lieu_nhan_vien!L449)</f>
        <v>ĐH DL Đông Đô</v>
      </c>
      <c r="U449" s="94" t="str">
        <f>IF(INPUT_Du_lieu_nhan_vien!K449="","",INPUT_Du_lieu_nhan_vien!K449)</f>
        <v>ĐH</v>
      </c>
      <c r="V449" s="97" t="str">
        <f>IF(INPUT_Du_lieu_nhan_vien!M449="","",INPUT_Du_lieu_nhan_vien!M449)</f>
        <v>Thông tin học và QTTT</v>
      </c>
      <c r="Y449" s="95">
        <f>IF(INPUT_Du_lieu_nhan_vien!AH449="","",INPUT_Du_lieu_nhan_vien!AH449)</f>
        <v>41106</v>
      </c>
      <c r="Z449" s="96">
        <f t="shared" si="45"/>
        <v>7</v>
      </c>
      <c r="AA449" s="96">
        <f t="shared" si="46"/>
        <v>2012</v>
      </c>
      <c r="AB449" s="95">
        <f>IF(INPUT_Du_lieu_nhan_vien!AM449="","",INPUT_Du_lieu_nhan_vien!AM449)</f>
        <v>41227</v>
      </c>
      <c r="AC449" s="96">
        <f t="shared" si="47"/>
        <v>11</v>
      </c>
      <c r="AD449" s="96">
        <f t="shared" si="48"/>
        <v>2012</v>
      </c>
      <c r="AE449" s="96" t="str">
        <f>IF(INPUT_Du_lieu_nhan_vien!AJ449="","",INPUT_Du_lieu_nhan_vien!AJ449)</f>
        <v>Nghỉ việc</v>
      </c>
    </row>
    <row r="450" spans="1:31" ht="18.75" customHeight="1" x14ac:dyDescent="0.2">
      <c r="A450" s="91">
        <v>449</v>
      </c>
      <c r="B450" s="92">
        <f>INPUT_Du_lieu_nhan_vien!A450</f>
        <v>20424</v>
      </c>
      <c r="C450" s="93" t="str">
        <f>IF(INPUT_Du_lieu_nhan_vien!B450="","",INPUT_Du_lieu_nhan_vien!B450)</f>
        <v>Đỗ Thị Thái</v>
      </c>
      <c r="D450" s="93" t="str">
        <f>IF(INPUT_Du_lieu_nhan_vien!C450="","",INPUT_Du_lieu_nhan_vien!C450)</f>
        <v>Ninh</v>
      </c>
      <c r="E450" s="94" t="str">
        <f>IF(INPUT_Du_lieu_nhan_vien!D450="","",INPUT_Du_lieu_nhan_vien!D450)</f>
        <v>Nữ</v>
      </c>
      <c r="F450" s="95">
        <f>IF(INPUT_Du_lieu_nhan_vien!E450="","",INPUT_Du_lieu_nhan_vien!E450)</f>
        <v>30698</v>
      </c>
      <c r="G450" s="96">
        <f t="shared" si="42"/>
        <v>1</v>
      </c>
      <c r="H450" s="96">
        <f t="shared" si="43"/>
        <v>1984</v>
      </c>
      <c r="I450" s="96" t="str">
        <f>IF(INPUT_Du_lieu_nhan_vien!G450="","",INPUT_Du_lieu_nhan_vien!G450)</f>
        <v>Mỹ Lộc, Thái Thụy Thái Bình</v>
      </c>
      <c r="J450" s="97" t="str">
        <f>IF(INPUT_Du_lieu_nhan_vien!H450="","",INPUT_Du_lieu_nhan_vien!H450)</f>
        <v>151383474</v>
      </c>
      <c r="K450" s="95">
        <f>IF(INPUT_Du_lieu_nhan_vien!I450="","",INPUT_Du_lieu_nhan_vien!I450)</f>
        <v>32452</v>
      </c>
      <c r="L450" s="96">
        <f t="shared" si="44"/>
        <v>11</v>
      </c>
      <c r="M450" s="96" t="str">
        <f>IF(INPUT_Du_lieu_nhan_vien!J450="","",INPUT_Du_lieu_nhan_vien!J450)</f>
        <v>Thái Bình</v>
      </c>
      <c r="N450" s="94" t="str">
        <f>IF(INPUT_Du_lieu_nhan_vien!O450="","",INPUT_Du_lieu_nhan_vien!O450)</f>
        <v>ninhdtt@topica.edu.vn</v>
      </c>
      <c r="O450" s="96" t="str">
        <f>IF(INPUT_Du_lieu_nhan_vien!S450="","",INPUT_Du_lieu_nhan_vien!S450)</f>
        <v xml:space="preserve">Tân Việt, Yên Mỹ, Hưng Yên </v>
      </c>
      <c r="P450" s="94" t="str">
        <f>IF(INPUT_Du_lieu_nhan_vien!P450="","",INPUT_Du_lieu_nhan_vien!P450)</f>
        <v/>
      </c>
      <c r="Q450" s="97" t="str">
        <f>IF(INPUT_Du_lieu_nhan_vien!Q450="","",INPUT_Du_lieu_nhan_vien!Q450)</f>
        <v>0984 170 184</v>
      </c>
      <c r="R450" s="96" t="str">
        <f>IF(INPUT_Du_lieu_nhan_vien!U450="","",INPUT_Du_lieu_nhan_vien!U450)</f>
        <v>Nguyễn Quang Toàn</v>
      </c>
      <c r="S450" s="96" t="str">
        <f>IF(INPUT_Du_lieu_nhan_vien!W450="","",INPUT_Du_lieu_nhan_vien!W450)</f>
        <v/>
      </c>
      <c r="T450" s="97" t="str">
        <f>IF(INPUT_Du_lieu_nhan_vien!L450="","",INPUT_Du_lieu_nhan_vien!L450)</f>
        <v>ĐH Quốc Gia HCM</v>
      </c>
      <c r="U450" s="94" t="str">
        <f>IF(INPUT_Du_lieu_nhan_vien!K450="","",INPUT_Du_lieu_nhan_vien!K450)</f>
        <v>Trung cấp</v>
      </c>
      <c r="V450" s="97" t="str">
        <f>IF(INPUT_Du_lieu_nhan_vien!M450="","",INPUT_Du_lieu_nhan_vien!M450)</f>
        <v>Công nghệ thông tin</v>
      </c>
      <c r="Y450" s="95">
        <f>IF(INPUT_Du_lieu_nhan_vien!AH450="","",INPUT_Du_lieu_nhan_vien!AH450)</f>
        <v>41365</v>
      </c>
      <c r="Z450" s="96">
        <f t="shared" si="45"/>
        <v>4</v>
      </c>
      <c r="AA450" s="96">
        <f t="shared" si="46"/>
        <v>2013</v>
      </c>
      <c r="AB450" s="95" t="str">
        <f>IF(INPUT_Du_lieu_nhan_vien!AM450="","",INPUT_Du_lieu_nhan_vien!AM450)</f>
        <v/>
      </c>
      <c r="AC450" s="96" t="str">
        <f t="shared" si="47"/>
        <v/>
      </c>
      <c r="AD450" s="96" t="str">
        <f t="shared" si="48"/>
        <v/>
      </c>
      <c r="AE450" s="96" t="str">
        <f>IF(INPUT_Du_lieu_nhan_vien!AJ450="","",INPUT_Du_lieu_nhan_vien!AJ450)</f>
        <v>Chính thức</v>
      </c>
    </row>
    <row r="451" spans="1:31" ht="18.75" customHeight="1" x14ac:dyDescent="0.2">
      <c r="A451" s="91">
        <v>450</v>
      </c>
      <c r="B451" s="92">
        <f>INPUT_Du_lieu_nhan_vien!A451</f>
        <v>20425</v>
      </c>
      <c r="C451" s="93" t="str">
        <f>IF(INPUT_Du_lieu_nhan_vien!B451="","",INPUT_Du_lieu_nhan_vien!B451)</f>
        <v>Nguyễn Thị Hương</v>
      </c>
      <c r="D451" s="93" t="str">
        <f>IF(INPUT_Du_lieu_nhan_vien!C451="","",INPUT_Du_lieu_nhan_vien!C451)</f>
        <v>Giang</v>
      </c>
      <c r="E451" s="94" t="str">
        <f>IF(INPUT_Du_lieu_nhan_vien!D451="","",INPUT_Du_lieu_nhan_vien!D451)</f>
        <v>Nữ</v>
      </c>
      <c r="F451" s="95">
        <f>IF(INPUT_Du_lieu_nhan_vien!E451="","",INPUT_Du_lieu_nhan_vien!E451)</f>
        <v>31417</v>
      </c>
      <c r="G451" s="96">
        <f>IF(F451="","",MONTH(F451))</f>
        <v>1</v>
      </c>
      <c r="H451" s="96">
        <f>IF(F451="","",YEAR(F451))</f>
        <v>1986</v>
      </c>
      <c r="I451" s="96" t="str">
        <f>IF(INPUT_Du_lieu_nhan_vien!G451="","",INPUT_Du_lieu_nhan_vien!G451)</f>
        <v xml:space="preserve">Hà Nội </v>
      </c>
      <c r="J451" s="97" t="str">
        <f>IF(INPUT_Du_lieu_nhan_vien!H451="","",INPUT_Du_lieu_nhan_vien!H451)</f>
        <v>012499255</v>
      </c>
      <c r="K451" s="95">
        <f>IF(INPUT_Du_lieu_nhan_vien!I451="","",INPUT_Du_lieu_nhan_vien!I451)</f>
        <v>37329</v>
      </c>
      <c r="L451" s="96">
        <f>IF(K451="","",MONTH(K451))</f>
        <v>3</v>
      </c>
      <c r="M451" s="96" t="str">
        <f>IF(INPUT_Du_lieu_nhan_vien!J451="","",INPUT_Du_lieu_nhan_vien!J451)</f>
        <v>Hà Nội</v>
      </c>
      <c r="N451" s="94" t="str">
        <f>IF(INPUT_Du_lieu_nhan_vien!O451="","",INPUT_Du_lieu_nhan_vien!O451)</f>
        <v>giangnh4@topica.edu.vn</v>
      </c>
      <c r="O451" s="96" t="str">
        <f>IF(INPUT_Du_lieu_nhan_vien!S451="","",INPUT_Du_lieu_nhan_vien!S451)</f>
        <v xml:space="preserve">Số 101 Lô 7. Phúc Xá, Ba Đình, HN </v>
      </c>
      <c r="P451" s="94" t="str">
        <f>IF(INPUT_Du_lieu_nhan_vien!P451="","",INPUT_Du_lieu_nhan_vien!P451)</f>
        <v/>
      </c>
      <c r="Q451" s="97" t="str">
        <f>IF(INPUT_Du_lieu_nhan_vien!Q451="","",INPUT_Du_lieu_nhan_vien!Q451)</f>
        <v>0919 851 986</v>
      </c>
      <c r="R451" s="96" t="str">
        <f>IF(INPUT_Du_lieu_nhan_vien!U451="","",INPUT_Du_lieu_nhan_vien!U451)</f>
        <v/>
      </c>
      <c r="S451" s="96" t="str">
        <f>IF(INPUT_Du_lieu_nhan_vien!W451="","",INPUT_Du_lieu_nhan_vien!W451)</f>
        <v/>
      </c>
      <c r="T451" s="97" t="str">
        <f>IF(INPUT_Du_lieu_nhan_vien!L451="","",INPUT_Du_lieu_nhan_vien!L451)</f>
        <v>ĐH Hà Nội</v>
      </c>
      <c r="U451" s="94" t="str">
        <f>IF(INPUT_Du_lieu_nhan_vien!K451="","",INPUT_Du_lieu_nhan_vien!K451)</f>
        <v>Đại học</v>
      </c>
      <c r="V451" s="97" t="str">
        <f>IF(INPUT_Du_lieu_nhan_vien!M451="","",INPUT_Du_lieu_nhan_vien!M451)</f>
        <v>Tiếng Nga</v>
      </c>
      <c r="Y451" s="95">
        <f>IF(INPUT_Du_lieu_nhan_vien!AH451="","",INPUT_Du_lieu_nhan_vien!AH451)</f>
        <v>41091</v>
      </c>
      <c r="Z451" s="96">
        <f>IF(Y451="","",MONTH(Y451))</f>
        <v>7</v>
      </c>
      <c r="AA451" s="96">
        <f>IF(Y451="","",YEAR(Y451))</f>
        <v>2012</v>
      </c>
      <c r="AB451" s="95" t="str">
        <f>IF(INPUT_Du_lieu_nhan_vien!AM451="","",INPUT_Du_lieu_nhan_vien!AM451)</f>
        <v/>
      </c>
      <c r="AC451" s="96" t="str">
        <f>IF(AB451="","",MONTH(AB451))</f>
        <v/>
      </c>
      <c r="AD451" s="96" t="str">
        <f>IF(AB451="","",YEAR(AB451))</f>
        <v/>
      </c>
      <c r="AE451" s="96" t="str">
        <f>IF(INPUT_Du_lieu_nhan_vien!AJ451="","",INPUT_Du_lieu_nhan_vien!AJ451)</f>
        <v>Nghỉ khác</v>
      </c>
    </row>
    <row r="452" spans="1:31" ht="18.75" customHeight="1" x14ac:dyDescent="0.2">
      <c r="A452" s="91">
        <v>451</v>
      </c>
      <c r="B452" s="92">
        <f>INPUT_Du_lieu_nhan_vien!A452</f>
        <v>20426</v>
      </c>
      <c r="C452" s="93" t="str">
        <f>IF(INPUT_Du_lieu_nhan_vien!B452="","",INPUT_Du_lieu_nhan_vien!B452)</f>
        <v>Phạm Hằng</v>
      </c>
      <c r="D452" s="93" t="str">
        <f>IF(INPUT_Du_lieu_nhan_vien!C452="","",INPUT_Du_lieu_nhan_vien!C452)</f>
        <v>Nga</v>
      </c>
      <c r="E452" s="94" t="str">
        <f>IF(INPUT_Du_lieu_nhan_vien!D452="","",INPUT_Du_lieu_nhan_vien!D452)</f>
        <v>Nữ</v>
      </c>
      <c r="F452" s="95">
        <f>IF(INPUT_Du_lieu_nhan_vien!E452="","",INPUT_Du_lieu_nhan_vien!E452)</f>
        <v>30977</v>
      </c>
      <c r="G452" s="96">
        <f t="shared" ref="G452:G477" si="49">IF(F452="","",MONTH(F452))</f>
        <v>10</v>
      </c>
      <c r="H452" s="96">
        <f t="shared" ref="H452:H477" si="50">IF(F452="","",YEAR(F452))</f>
        <v>1984</v>
      </c>
      <c r="I452" s="96" t="str">
        <f>IF(INPUT_Du_lieu_nhan_vien!G452="","",INPUT_Du_lieu_nhan_vien!G452)</f>
        <v xml:space="preserve">Hà Nội </v>
      </c>
      <c r="J452" s="97" t="str">
        <f>IF(INPUT_Du_lieu_nhan_vien!H452="","",INPUT_Du_lieu_nhan_vien!H452)</f>
        <v>012261471</v>
      </c>
      <c r="K452" s="95">
        <f>IF(INPUT_Du_lieu_nhan_vien!I452="","",INPUT_Du_lieu_nhan_vien!I452)</f>
        <v>39249</v>
      </c>
      <c r="L452" s="96">
        <f t="shared" ref="L452:L477" si="51">IF(K452="","",MONTH(K452))</f>
        <v>6</v>
      </c>
      <c r="M452" s="96" t="str">
        <f>IF(INPUT_Du_lieu_nhan_vien!J452="","",INPUT_Du_lieu_nhan_vien!J452)</f>
        <v>Hà Nội</v>
      </c>
      <c r="N452" s="94" t="str">
        <f>IF(INPUT_Du_lieu_nhan_vien!O452="","",INPUT_Du_lieu_nhan_vien!O452)</f>
        <v>ngaph@topica.edu.vn</v>
      </c>
      <c r="O452" s="96" t="str">
        <f>IF(INPUT_Du_lieu_nhan_vien!S452="","",INPUT_Du_lieu_nhan_vien!S452)</f>
        <v xml:space="preserve">Số 8, ngách 249/20, Đội Cấn, Hà Nội </v>
      </c>
      <c r="P452" s="94" t="str">
        <f>IF(INPUT_Du_lieu_nhan_vien!P452="","",INPUT_Du_lieu_nhan_vien!P452)</f>
        <v/>
      </c>
      <c r="Q452" s="97" t="str">
        <f>IF(INPUT_Du_lieu_nhan_vien!Q452="","",INPUT_Du_lieu_nhan_vien!Q452)</f>
        <v>0987 521 567</v>
      </c>
      <c r="R452" s="96" t="str">
        <f>IF(INPUT_Du_lieu_nhan_vien!U452="","",INPUT_Du_lieu_nhan_vien!U452)</f>
        <v/>
      </c>
      <c r="S452" s="96" t="str">
        <f>IF(INPUT_Du_lieu_nhan_vien!W452="","",INPUT_Du_lieu_nhan_vien!W452)</f>
        <v/>
      </c>
      <c r="T452" s="97" t="str">
        <f>IF(INPUT_Du_lieu_nhan_vien!L452="","",INPUT_Du_lieu_nhan_vien!L452)</f>
        <v>ĐH Ngoại Thương</v>
      </c>
      <c r="U452" s="94" t="str">
        <f>IF(INPUT_Du_lieu_nhan_vien!K452="","",INPUT_Du_lieu_nhan_vien!K452)</f>
        <v>Đại học</v>
      </c>
      <c r="V452" s="97" t="str">
        <f>IF(INPUT_Du_lieu_nhan_vien!M452="","",INPUT_Du_lieu_nhan_vien!M452)</f>
        <v>Kinh tế ngoại thương</v>
      </c>
      <c r="Y452" s="95">
        <f>IF(INPUT_Du_lieu_nhan_vien!AH452="","",INPUT_Du_lieu_nhan_vien!AH452)</f>
        <v>41083</v>
      </c>
      <c r="Z452" s="96">
        <f t="shared" ref="Z452:Z477" si="52">IF(Y452="","",MONTH(Y452))</f>
        <v>6</v>
      </c>
      <c r="AA452" s="96">
        <f t="shared" ref="AA452:AA477" si="53">IF(Y452="","",YEAR(Y452))</f>
        <v>2012</v>
      </c>
      <c r="AB452" s="95" t="str">
        <f>IF(INPUT_Du_lieu_nhan_vien!AM452="","",INPUT_Du_lieu_nhan_vien!AM452)</f>
        <v/>
      </c>
      <c r="AC452" s="96" t="str">
        <f t="shared" ref="AC452:AC477" si="54">IF(AB452="","",MONTH(AB452))</f>
        <v/>
      </c>
      <c r="AD452" s="96" t="str">
        <f t="shared" ref="AD452:AD477" si="55">IF(AB452="","",YEAR(AB452))</f>
        <v/>
      </c>
      <c r="AE452" s="96" t="str">
        <f>IF(INPUT_Du_lieu_nhan_vien!AJ452="","",INPUT_Du_lieu_nhan_vien!AJ452)</f>
        <v>Chính thức</v>
      </c>
    </row>
    <row r="453" spans="1:31" ht="18.75" customHeight="1" x14ac:dyDescent="0.2">
      <c r="A453" s="91">
        <v>452</v>
      </c>
      <c r="B453" s="92">
        <f>INPUT_Du_lieu_nhan_vien!A453</f>
        <v>20427</v>
      </c>
      <c r="C453" s="93" t="str">
        <f>IF(INPUT_Du_lieu_nhan_vien!B453="","",INPUT_Du_lieu_nhan_vien!B453)</f>
        <v>Nguyễn Quỳnh</v>
      </c>
      <c r="D453" s="93" t="str">
        <f>IF(INPUT_Du_lieu_nhan_vien!C453="","",INPUT_Du_lieu_nhan_vien!C453)</f>
        <v>Trang</v>
      </c>
      <c r="E453" s="94" t="str">
        <f>IF(INPUT_Du_lieu_nhan_vien!D453="","",INPUT_Du_lieu_nhan_vien!D453)</f>
        <v>Nữ</v>
      </c>
      <c r="F453" s="95">
        <f>IF(INPUT_Du_lieu_nhan_vien!E453="","",INPUT_Du_lieu_nhan_vien!E453)</f>
        <v>32559</v>
      </c>
      <c r="G453" s="96">
        <f t="shared" si="49"/>
        <v>2</v>
      </c>
      <c r="H453" s="96">
        <f t="shared" si="50"/>
        <v>1989</v>
      </c>
      <c r="I453" s="96" t="str">
        <f>IF(INPUT_Du_lieu_nhan_vien!G453="","",INPUT_Du_lieu_nhan_vien!G453)</f>
        <v>Hải Phòng</v>
      </c>
      <c r="J453" s="97" t="str">
        <f>IF(INPUT_Du_lieu_nhan_vien!H453="","",INPUT_Du_lieu_nhan_vien!H453)</f>
        <v>031573053</v>
      </c>
      <c r="K453" s="95">
        <f>IF(INPUT_Du_lieu_nhan_vien!I453="","",INPUT_Du_lieu_nhan_vien!I453)</f>
        <v>38587</v>
      </c>
      <c r="L453" s="96">
        <f t="shared" si="51"/>
        <v>8</v>
      </c>
      <c r="M453" s="96" t="str">
        <f>IF(INPUT_Du_lieu_nhan_vien!J453="","",INPUT_Du_lieu_nhan_vien!J453)</f>
        <v>Hải Phòng</v>
      </c>
      <c r="N453" s="94" t="str">
        <f>IF(INPUT_Du_lieu_nhan_vien!O453="","",INPUT_Du_lieu_nhan_vien!O453)</f>
        <v>trangnq@topica.edu.vn</v>
      </c>
      <c r="O453" s="96" t="str">
        <f>IF(INPUT_Du_lieu_nhan_vien!S453="","",INPUT_Du_lieu_nhan_vien!S453)</f>
        <v>Số 16,Tổ 19, Khu I, Vĩnh Niêm, Lê Chân, Hải Phòng</v>
      </c>
      <c r="P453" s="94" t="str">
        <f>IF(INPUT_Du_lieu_nhan_vien!P453="","",INPUT_Du_lieu_nhan_vien!P453)</f>
        <v/>
      </c>
      <c r="Q453" s="97" t="str">
        <f>IF(INPUT_Du_lieu_nhan_vien!Q453="","",INPUT_Du_lieu_nhan_vien!Q453)</f>
        <v>0984888438</v>
      </c>
      <c r="R453" s="96">
        <f>IF(INPUT_Du_lieu_nhan_vien!U453="","",INPUT_Du_lieu_nhan_vien!U453)</f>
        <v>0</v>
      </c>
      <c r="S453" s="96">
        <f>IF(INPUT_Du_lieu_nhan_vien!W453="","",INPUT_Du_lieu_nhan_vien!W453)</f>
        <v>0</v>
      </c>
      <c r="T453" s="97" t="str">
        <f>IF(INPUT_Du_lieu_nhan_vien!L453="","",INPUT_Du_lieu_nhan_vien!L453)</f>
        <v>ĐH Thương mại</v>
      </c>
      <c r="U453" s="94" t="str">
        <f>IF(INPUT_Du_lieu_nhan_vien!K453="","",INPUT_Du_lieu_nhan_vien!K453)</f>
        <v>ĐH</v>
      </c>
      <c r="V453" s="97" t="str">
        <f>IF(INPUT_Du_lieu_nhan_vien!M453="","",INPUT_Du_lieu_nhan_vien!M453)</f>
        <v>Quản trị DN</v>
      </c>
      <c r="Y453" s="95">
        <f>IF(INPUT_Du_lieu_nhan_vien!AH453="","",INPUT_Du_lieu_nhan_vien!AH453)</f>
        <v>41090</v>
      </c>
      <c r="Z453" s="96">
        <f t="shared" si="52"/>
        <v>6</v>
      </c>
      <c r="AA453" s="96">
        <f t="shared" si="53"/>
        <v>2012</v>
      </c>
      <c r="AB453" s="95" t="str">
        <f>IF(INPUT_Du_lieu_nhan_vien!AM453="","",INPUT_Du_lieu_nhan_vien!AM453)</f>
        <v/>
      </c>
      <c r="AC453" s="96" t="str">
        <f t="shared" si="54"/>
        <v/>
      </c>
      <c r="AD453" s="96" t="str">
        <f t="shared" si="55"/>
        <v/>
      </c>
      <c r="AE453" s="96" t="str">
        <f>IF(INPUT_Du_lieu_nhan_vien!AJ453="","",INPUT_Du_lieu_nhan_vien!AJ453)</f>
        <v>Nghỉ việc</v>
      </c>
    </row>
    <row r="454" spans="1:31" ht="18.75" customHeight="1" x14ac:dyDescent="0.2">
      <c r="A454" s="91">
        <v>453</v>
      </c>
      <c r="B454" s="92">
        <f>INPUT_Du_lieu_nhan_vien!A455</f>
        <v>20429</v>
      </c>
      <c r="C454" s="93" t="str">
        <f>IF(INPUT_Du_lieu_nhan_vien!B455="","",INPUT_Du_lieu_nhan_vien!B455)</f>
        <v>Nguyễn Kim</v>
      </c>
      <c r="D454" s="93" t="str">
        <f>IF(INPUT_Du_lieu_nhan_vien!C455="","",INPUT_Du_lieu_nhan_vien!C455)</f>
        <v>Ngân</v>
      </c>
      <c r="E454" s="94" t="str">
        <f>IF(INPUT_Du_lieu_nhan_vien!D455="","",INPUT_Du_lieu_nhan_vien!D455)</f>
        <v>Nữ</v>
      </c>
      <c r="F454" s="95">
        <f>IF(INPUT_Du_lieu_nhan_vien!E455="","",INPUT_Du_lieu_nhan_vien!E455)</f>
        <v>27304</v>
      </c>
      <c r="G454" s="96">
        <f t="shared" si="49"/>
        <v>10</v>
      </c>
      <c r="H454" s="96">
        <f t="shared" si="50"/>
        <v>1974</v>
      </c>
      <c r="I454" s="96" t="str">
        <f>IF(INPUT_Du_lieu_nhan_vien!G455="","",INPUT_Du_lieu_nhan_vien!G455)</f>
        <v>Hương Sơn Hà Tĩnh</v>
      </c>
      <c r="J454" s="97" t="str">
        <f>IF(INPUT_Du_lieu_nhan_vien!H455="","",INPUT_Du_lieu_nhan_vien!H455)</f>
        <v>011838130</v>
      </c>
      <c r="K454" s="95">
        <f>IF(INPUT_Du_lieu_nhan_vien!I455="","",INPUT_Du_lieu_nhan_vien!I455)</f>
        <v>39949</v>
      </c>
      <c r="L454" s="96">
        <f t="shared" si="51"/>
        <v>5</v>
      </c>
      <c r="M454" s="96" t="str">
        <f>IF(INPUT_Du_lieu_nhan_vien!J455="","",INPUT_Du_lieu_nhan_vien!J455)</f>
        <v>Hà Nội\</v>
      </c>
      <c r="N454" s="94" t="str">
        <f>IF(INPUT_Du_lieu_nhan_vien!O455="","",INPUT_Du_lieu_nhan_vien!O455)</f>
        <v>ngannk@topica.edu.vn</v>
      </c>
      <c r="O454" s="96" t="str">
        <f>IF(INPUT_Du_lieu_nhan_vien!S455="","",INPUT_Du_lieu_nhan_vien!S455)</f>
        <v>F505-A1-TT Viện N/cứu Khoa học Thủy Lợi, P. Trung Liệt, Q. Đống Đa h</v>
      </c>
      <c r="P454" s="94" t="str">
        <f>IF(INPUT_Du_lieu_nhan_vien!P455="","",INPUT_Du_lieu_nhan_vien!P455)</f>
        <v/>
      </c>
      <c r="Q454" s="97" t="str">
        <f>IF(INPUT_Du_lieu_nhan_vien!Q455="","",INPUT_Du_lieu_nhan_vien!Q455)</f>
        <v>0989579333</v>
      </c>
      <c r="R454" s="96" t="str">
        <f>IF(INPUT_Du_lieu_nhan_vien!U455="","",INPUT_Du_lieu_nhan_vien!U455)</f>
        <v>Cao Hồng Lĩnh</v>
      </c>
      <c r="S454" s="96" t="str">
        <f>IF(INPUT_Du_lieu_nhan_vien!W455="","",INPUT_Du_lieu_nhan_vien!W455)</f>
        <v/>
      </c>
      <c r="T454" s="97" t="str">
        <f>IF(INPUT_Du_lieu_nhan_vien!L455="","",INPUT_Du_lieu_nhan_vien!L455)</f>
        <v>ĐH Kinh Tế Quốc Dân</v>
      </c>
      <c r="U454" s="94" t="str">
        <f>IF(INPUT_Du_lieu_nhan_vien!K455="","",INPUT_Du_lieu_nhan_vien!K455)</f>
        <v>Đại học</v>
      </c>
      <c r="V454" s="97" t="str">
        <f>IF(INPUT_Du_lieu_nhan_vien!M455="","",INPUT_Du_lieu_nhan_vien!M455)</f>
        <v>Tài chính - Ngân hàng</v>
      </c>
      <c r="Y454" s="95">
        <f>IF(INPUT_Du_lieu_nhan_vien!AH455="","",INPUT_Du_lieu_nhan_vien!AH455)</f>
        <v>41100</v>
      </c>
      <c r="Z454" s="96">
        <f t="shared" si="52"/>
        <v>7</v>
      </c>
      <c r="AA454" s="96">
        <f t="shared" si="53"/>
        <v>2012</v>
      </c>
      <c r="AB454" s="95">
        <f>IF(INPUT_Du_lieu_nhan_vien!AM455="","",INPUT_Du_lieu_nhan_vien!AM455)</f>
        <v>41384</v>
      </c>
      <c r="AC454" s="96">
        <f t="shared" si="54"/>
        <v>4</v>
      </c>
      <c r="AD454" s="96">
        <f t="shared" si="55"/>
        <v>2013</v>
      </c>
      <c r="AE454" s="96" t="str">
        <f>IF(INPUT_Du_lieu_nhan_vien!AJ455="","",INPUT_Du_lieu_nhan_vien!AJ455)</f>
        <v>Nghỉ việc</v>
      </c>
    </row>
    <row r="455" spans="1:31" ht="18.75" customHeight="1" x14ac:dyDescent="0.2">
      <c r="A455" s="91">
        <v>454</v>
      </c>
      <c r="B455" s="92">
        <f>INPUT_Du_lieu_nhan_vien!A456</f>
        <v>20430</v>
      </c>
      <c r="C455" s="93" t="str">
        <f>IF(INPUT_Du_lieu_nhan_vien!B456="","",INPUT_Du_lieu_nhan_vien!B456)</f>
        <v>Vũ Thị Ngọc</v>
      </c>
      <c r="D455" s="93" t="str">
        <f>IF(INPUT_Du_lieu_nhan_vien!C456="","",INPUT_Du_lieu_nhan_vien!C456)</f>
        <v>Bích</v>
      </c>
      <c r="E455" s="94" t="str">
        <f>IF(INPUT_Du_lieu_nhan_vien!D456="","",INPUT_Du_lieu_nhan_vien!D456)</f>
        <v>Nữ</v>
      </c>
      <c r="F455" s="95">
        <f>IF(INPUT_Du_lieu_nhan_vien!E456="","",INPUT_Du_lieu_nhan_vien!E456)</f>
        <v>32569</v>
      </c>
      <c r="G455" s="96">
        <f t="shared" si="49"/>
        <v>3</v>
      </c>
      <c r="H455" s="96">
        <f t="shared" si="50"/>
        <v>1989</v>
      </c>
      <c r="I455" s="96" t="str">
        <f>IF(INPUT_Du_lieu_nhan_vien!G456="","",INPUT_Du_lieu_nhan_vien!G456)</f>
        <v>Nam Định Nam Định</v>
      </c>
      <c r="J455" s="97" t="str">
        <f>IF(INPUT_Du_lieu_nhan_vien!H456="","",INPUT_Du_lieu_nhan_vien!H456)</f>
        <v>162860639</v>
      </c>
      <c r="K455" s="95">
        <f>IF(INPUT_Du_lieu_nhan_vien!I456="","",INPUT_Du_lieu_nhan_vien!I456)</f>
        <v>38262</v>
      </c>
      <c r="L455" s="96">
        <f t="shared" si="51"/>
        <v>10</v>
      </c>
      <c r="M455" s="96" t="str">
        <f>IF(INPUT_Du_lieu_nhan_vien!J456="","",INPUT_Du_lieu_nhan_vien!J456)</f>
        <v>Nam Định</v>
      </c>
      <c r="N455" s="94" t="str">
        <f>IF(INPUT_Du_lieu_nhan_vien!O456="","",INPUT_Du_lieu_nhan_vien!O456)</f>
        <v>bichvtn@topica.edu.vn</v>
      </c>
      <c r="O455" s="96" t="str">
        <f>IF(INPUT_Du_lieu_nhan_vien!S456="","",INPUT_Du_lieu_nhan_vien!S456)</f>
        <v xml:space="preserve">Nam Cường, Nam Trực, Nam Định
 </v>
      </c>
      <c r="P455" s="94" t="str">
        <f>IF(INPUT_Du_lieu_nhan_vien!P456="","",INPUT_Du_lieu_nhan_vien!P456)</f>
        <v/>
      </c>
      <c r="Q455" s="97" t="str">
        <f>IF(INPUT_Du_lieu_nhan_vien!Q456="","",INPUT_Du_lieu_nhan_vien!Q456)</f>
        <v>01696897196</v>
      </c>
      <c r="R455" s="96" t="str">
        <f>IF(INPUT_Du_lieu_nhan_vien!U456="","",INPUT_Du_lieu_nhan_vien!U456)</f>
        <v/>
      </c>
      <c r="S455" s="96" t="str">
        <f>IF(INPUT_Du_lieu_nhan_vien!W456="","",INPUT_Du_lieu_nhan_vien!W456)</f>
        <v/>
      </c>
      <c r="T455" s="97" t="str">
        <f>IF(INPUT_Du_lieu_nhan_vien!L456="","",INPUT_Du_lieu_nhan_vien!L456)</f>
        <v>Đại học Lương Thế Vinh</v>
      </c>
      <c r="U455" s="94" t="str">
        <f>IF(INPUT_Du_lieu_nhan_vien!K456="","",INPUT_Du_lieu_nhan_vien!K456)</f>
        <v>Đại học</v>
      </c>
      <c r="V455" s="97" t="str">
        <f>IF(INPUT_Du_lieu_nhan_vien!M456="","",INPUT_Du_lieu_nhan_vien!M456)</f>
        <v>Kế toán - Tài Chính</v>
      </c>
      <c r="Y455" s="95">
        <f>IF(INPUT_Du_lieu_nhan_vien!AH456="","",INPUT_Du_lieu_nhan_vien!AH456)</f>
        <v>41139</v>
      </c>
      <c r="Z455" s="96">
        <f t="shared" si="52"/>
        <v>8</v>
      </c>
      <c r="AA455" s="96">
        <f t="shared" si="53"/>
        <v>2012</v>
      </c>
      <c r="AB455" s="95" t="str">
        <f>IF(INPUT_Du_lieu_nhan_vien!AM456="","",INPUT_Du_lieu_nhan_vien!AM456)</f>
        <v/>
      </c>
      <c r="AC455" s="96" t="str">
        <f t="shared" si="54"/>
        <v/>
      </c>
      <c r="AD455" s="96" t="str">
        <f t="shared" si="55"/>
        <v/>
      </c>
      <c r="AE455" s="96" t="str">
        <f>IF(INPUT_Du_lieu_nhan_vien!AJ456="","",INPUT_Du_lieu_nhan_vien!AJ456)</f>
        <v>Chính thức</v>
      </c>
    </row>
    <row r="456" spans="1:31" ht="18.75" customHeight="1" x14ac:dyDescent="0.2">
      <c r="A456" s="91">
        <v>455</v>
      </c>
      <c r="B456" s="92">
        <f>INPUT_Du_lieu_nhan_vien!A457</f>
        <v>20431</v>
      </c>
      <c r="C456" s="93" t="str">
        <f>IF(INPUT_Du_lieu_nhan_vien!B457="","",INPUT_Du_lieu_nhan_vien!B457)</f>
        <v>Vũ Thúy</v>
      </c>
      <c r="D456" s="93" t="str">
        <f>IF(INPUT_Du_lieu_nhan_vien!C457="","",INPUT_Du_lieu_nhan_vien!C457)</f>
        <v>Ngọc</v>
      </c>
      <c r="E456" s="94" t="str">
        <f>IF(INPUT_Du_lieu_nhan_vien!D457="","",INPUT_Du_lieu_nhan_vien!D457)</f>
        <v>Nữ</v>
      </c>
      <c r="F456" s="95">
        <f>IF(INPUT_Du_lieu_nhan_vien!E457="","",INPUT_Du_lieu_nhan_vien!E457)</f>
        <v>31928</v>
      </c>
      <c r="G456" s="96">
        <f t="shared" si="49"/>
        <v>5</v>
      </c>
      <c r="H456" s="96">
        <f t="shared" si="50"/>
        <v>1987</v>
      </c>
      <c r="I456" s="96" t="str">
        <f>IF(INPUT_Du_lieu_nhan_vien!G457="","",INPUT_Du_lieu_nhan_vien!G457)</f>
        <v>Hà Nội</v>
      </c>
      <c r="J456" s="97" t="str">
        <f>IF(INPUT_Du_lieu_nhan_vien!H457="","",INPUT_Du_lieu_nhan_vien!H457)</f>
        <v>012418753</v>
      </c>
      <c r="K456" s="95">
        <f>IF(INPUT_Du_lieu_nhan_vien!I457="","",INPUT_Du_lieu_nhan_vien!I457)</f>
        <v>37027</v>
      </c>
      <c r="L456" s="96">
        <f t="shared" si="51"/>
        <v>5</v>
      </c>
      <c r="M456" s="96" t="str">
        <f>IF(INPUT_Du_lieu_nhan_vien!J457="","",INPUT_Du_lieu_nhan_vien!J457)</f>
        <v>Hà Nội</v>
      </c>
      <c r="N456" s="94" t="str">
        <f>IF(INPUT_Du_lieu_nhan_vien!O457="","",INPUT_Du_lieu_nhan_vien!O457)</f>
        <v>ngocvt@topica.edu.vn</v>
      </c>
      <c r="O456" s="96" t="str">
        <f>IF(INPUT_Du_lieu_nhan_vien!S457="","",INPUT_Du_lieu_nhan_vien!S457)</f>
        <v>Số 9 ngõ 25 đường Tây Hồ, Quảng An, Hà Nội</v>
      </c>
      <c r="P456" s="94" t="str">
        <f>IF(INPUT_Du_lieu_nhan_vien!P457="","",INPUT_Du_lieu_nhan_vien!P457)</f>
        <v/>
      </c>
      <c r="Q456" s="97" t="str">
        <f>IF(INPUT_Du_lieu_nhan_vien!Q457="","",INPUT_Du_lieu_nhan_vien!Q457)</f>
        <v/>
      </c>
      <c r="R456" s="96">
        <f>IF(INPUT_Du_lieu_nhan_vien!U457="","",INPUT_Du_lieu_nhan_vien!U457)</f>
        <v>0</v>
      </c>
      <c r="S456" s="96">
        <f>IF(INPUT_Du_lieu_nhan_vien!W457="","",INPUT_Du_lieu_nhan_vien!W457)</f>
        <v>0</v>
      </c>
      <c r="T456" s="97">
        <f>IF(INPUT_Du_lieu_nhan_vien!L457="","",INPUT_Du_lieu_nhan_vien!L457)</f>
        <v>0</v>
      </c>
      <c r="U456" s="94" t="str">
        <f>IF(INPUT_Du_lieu_nhan_vien!K457="","",INPUT_Du_lieu_nhan_vien!K457)</f>
        <v>ĐH</v>
      </c>
      <c r="V456" s="97">
        <f>IF(INPUT_Du_lieu_nhan_vien!M457="","",INPUT_Du_lieu_nhan_vien!M457)</f>
        <v>0</v>
      </c>
      <c r="Y456" s="95" t="str">
        <f>IF(INPUT_Du_lieu_nhan_vien!AH457="","",INPUT_Du_lieu_nhan_vien!AH457)</f>
        <v/>
      </c>
      <c r="Z456" s="96" t="str">
        <f t="shared" si="52"/>
        <v/>
      </c>
      <c r="AA456" s="96" t="str">
        <f t="shared" si="53"/>
        <v/>
      </c>
      <c r="AB456" s="95">
        <f>IF(INPUT_Du_lieu_nhan_vien!AM457="","",INPUT_Du_lieu_nhan_vien!AM457)</f>
        <v>41122</v>
      </c>
      <c r="AC456" s="96">
        <f t="shared" si="54"/>
        <v>8</v>
      </c>
      <c r="AD456" s="96">
        <f t="shared" si="55"/>
        <v>2012</v>
      </c>
      <c r="AE456" s="96" t="str">
        <f>IF(INPUT_Du_lieu_nhan_vien!AJ457="","",INPUT_Du_lieu_nhan_vien!AJ457)</f>
        <v>Nghỉ việc</v>
      </c>
    </row>
    <row r="457" spans="1:31" ht="18.75" customHeight="1" x14ac:dyDescent="0.2">
      <c r="A457" s="91">
        <v>456</v>
      </c>
      <c r="B457" s="92">
        <f>INPUT_Du_lieu_nhan_vien!A458</f>
        <v>20432</v>
      </c>
      <c r="C457" s="93" t="str">
        <f>IF(INPUT_Du_lieu_nhan_vien!B458="","",INPUT_Du_lieu_nhan_vien!B458)</f>
        <v>Dương Thanh</v>
      </c>
      <c r="D457" s="93" t="str">
        <f>IF(INPUT_Du_lieu_nhan_vien!C458="","",INPUT_Du_lieu_nhan_vien!C458)</f>
        <v>Việt</v>
      </c>
      <c r="E457" s="94" t="str">
        <f>IF(INPUT_Du_lieu_nhan_vien!D458="","",INPUT_Du_lieu_nhan_vien!D458)</f>
        <v>Nam</v>
      </c>
      <c r="F457" s="95">
        <f>IF(INPUT_Du_lieu_nhan_vien!E458="","",INPUT_Du_lieu_nhan_vien!E458)</f>
        <v>31242</v>
      </c>
      <c r="G457" s="96">
        <f t="shared" si="49"/>
        <v>7</v>
      </c>
      <c r="H457" s="96">
        <f t="shared" si="50"/>
        <v>1985</v>
      </c>
      <c r="I457" s="96" t="str">
        <f>IF(INPUT_Du_lieu_nhan_vien!G458="","",INPUT_Du_lieu_nhan_vien!G458)</f>
        <v>Đồng Nai Đồng Nai</v>
      </c>
      <c r="J457" s="97" t="str">
        <f>IF(INPUT_Du_lieu_nhan_vien!H458="","",INPUT_Du_lieu_nhan_vien!H458)</f>
        <v>271672276</v>
      </c>
      <c r="K457" s="95">
        <f>IF(INPUT_Du_lieu_nhan_vien!I458="","",INPUT_Du_lieu_nhan_vien!I458)</f>
        <v>36860</v>
      </c>
      <c r="L457" s="96">
        <f t="shared" si="51"/>
        <v>11</v>
      </c>
      <c r="M457" s="96" t="str">
        <f>IF(INPUT_Du_lieu_nhan_vien!J458="","",INPUT_Du_lieu_nhan_vien!J458)</f>
        <v>Đồng Nai</v>
      </c>
      <c r="N457" s="94" t="str">
        <f>IF(INPUT_Du_lieu_nhan_vien!O458="","",INPUT_Du_lieu_nhan_vien!O458)</f>
        <v>vietdt@topica.edu.vn</v>
      </c>
      <c r="O457" s="96" t="str">
        <f>IF(INPUT_Du_lieu_nhan_vien!S458="","",INPUT_Du_lieu_nhan_vien!S458)</f>
        <v xml:space="preserve">89/2A đông kim, gia kiệm , thống nhất đồng nai.
 </v>
      </c>
      <c r="P457" s="94" t="str">
        <f>IF(INPUT_Du_lieu_nhan_vien!P458="","",INPUT_Du_lieu_nhan_vien!P458)</f>
        <v/>
      </c>
      <c r="Q457" s="97" t="str">
        <f>IF(INPUT_Du_lieu_nhan_vien!Q458="","",INPUT_Du_lieu_nhan_vien!Q458)</f>
        <v>0902 820 931</v>
      </c>
      <c r="R457" s="96" t="str">
        <f>IF(INPUT_Du_lieu_nhan_vien!U458="","",INPUT_Du_lieu_nhan_vien!U458)</f>
        <v>Dương Thị Ngọc Sang</v>
      </c>
      <c r="S457" s="96" t="str">
        <f>IF(INPUT_Du_lieu_nhan_vien!W458="","",INPUT_Du_lieu_nhan_vien!W458)</f>
        <v>0985 864 449</v>
      </c>
      <c r="T457" s="97" t="str">
        <f>IF(INPUT_Du_lieu_nhan_vien!L458="","",INPUT_Du_lieu_nhan_vien!L458)</f>
        <v>ĐH Công Nghiệp TP.HCM</v>
      </c>
      <c r="U457" s="94" t="str">
        <f>IF(INPUT_Du_lieu_nhan_vien!K458="","",INPUT_Du_lieu_nhan_vien!K458)</f>
        <v>Cao đẳng</v>
      </c>
      <c r="V457" s="97" t="str">
        <f>IF(INPUT_Du_lieu_nhan_vien!M458="","",INPUT_Du_lieu_nhan_vien!M458)</f>
        <v>Công nghệ Điện Tử</v>
      </c>
      <c r="Y457" s="95">
        <f>IF(INPUT_Du_lieu_nhan_vien!AH458="","",INPUT_Du_lieu_nhan_vien!AH458)</f>
        <v>41122</v>
      </c>
      <c r="Z457" s="96">
        <f t="shared" si="52"/>
        <v>8</v>
      </c>
      <c r="AA457" s="96">
        <f t="shared" si="53"/>
        <v>2012</v>
      </c>
      <c r="AB457" s="95" t="str">
        <f>IF(INPUT_Du_lieu_nhan_vien!AM458="","",INPUT_Du_lieu_nhan_vien!AM458)</f>
        <v/>
      </c>
      <c r="AC457" s="96" t="str">
        <f t="shared" si="54"/>
        <v/>
      </c>
      <c r="AD457" s="96" t="str">
        <f t="shared" si="55"/>
        <v/>
      </c>
      <c r="AE457" s="96" t="str">
        <f>IF(INPUT_Du_lieu_nhan_vien!AJ458="","",INPUT_Du_lieu_nhan_vien!AJ458)</f>
        <v>Chính thức</v>
      </c>
    </row>
    <row r="458" spans="1:31" ht="18.75" customHeight="1" x14ac:dyDescent="0.2">
      <c r="A458" s="91">
        <v>457</v>
      </c>
      <c r="B458" s="92">
        <f>INPUT_Du_lieu_nhan_vien!A459</f>
        <v>20433</v>
      </c>
      <c r="C458" s="93" t="str">
        <f>IF(INPUT_Du_lieu_nhan_vien!B459="","",INPUT_Du_lieu_nhan_vien!B459)</f>
        <v>Nguyễn Thị Phương</v>
      </c>
      <c r="D458" s="93" t="str">
        <f>IF(INPUT_Du_lieu_nhan_vien!C459="","",INPUT_Du_lieu_nhan_vien!C459)</f>
        <v>Châm</v>
      </c>
      <c r="E458" s="94" t="str">
        <f>IF(INPUT_Du_lieu_nhan_vien!D459="","",INPUT_Du_lieu_nhan_vien!D459)</f>
        <v>Nữ</v>
      </c>
      <c r="F458" s="95">
        <f>IF(INPUT_Du_lieu_nhan_vien!E459="","",INPUT_Du_lieu_nhan_vien!E459)</f>
        <v>30232</v>
      </c>
      <c r="G458" s="96">
        <f t="shared" si="49"/>
        <v>10</v>
      </c>
      <c r="H458" s="96">
        <f t="shared" si="50"/>
        <v>1982</v>
      </c>
      <c r="I458" s="96" t="str">
        <f>IF(INPUT_Du_lieu_nhan_vien!G459="","",INPUT_Du_lieu_nhan_vien!G459)</f>
        <v>Thanh Hóa</v>
      </c>
      <c r="J458" s="97" t="str">
        <f>IF(INPUT_Du_lieu_nhan_vien!H459="","",INPUT_Du_lieu_nhan_vien!H459)</f>
        <v>023662359</v>
      </c>
      <c r="K458" s="95" t="str">
        <f>IF(INPUT_Du_lieu_nhan_vien!I459="","",INPUT_Du_lieu_nhan_vien!I459)</f>
        <v>11/11/2011</v>
      </c>
      <c r="L458" s="96">
        <f t="shared" si="51"/>
        <v>11</v>
      </c>
      <c r="M458" s="96" t="str">
        <f>IF(INPUT_Du_lieu_nhan_vien!J459="","",INPUT_Du_lieu_nhan_vien!J459)</f>
        <v>HCM</v>
      </c>
      <c r="N458" s="94" t="str">
        <f>IF(INPUT_Du_lieu_nhan_vien!O459="","",INPUT_Du_lieu_nhan_vien!O459)</f>
        <v>chamntp@topica.edu.vn</v>
      </c>
      <c r="O458" s="96" t="str">
        <f>IF(INPUT_Du_lieu_nhan_vien!S459="","",INPUT_Du_lieu_nhan_vien!S459)</f>
        <v>450 Nguyễn Thị Minh Khai, P 5 Q3, TP HCM</v>
      </c>
      <c r="P458" s="94" t="str">
        <f>IF(INPUT_Du_lieu_nhan_vien!P459="","",INPUT_Du_lieu_nhan_vien!P459)</f>
        <v/>
      </c>
      <c r="Q458" s="97" t="str">
        <f>IF(INPUT_Du_lieu_nhan_vien!Q459="","",INPUT_Du_lieu_nhan_vien!Q459)</f>
        <v>0989961442</v>
      </c>
      <c r="R458" s="96" t="str">
        <f>IF(INPUT_Du_lieu_nhan_vien!U459="","",INPUT_Du_lieu_nhan_vien!U459)</f>
        <v>Bố Nguyễn Công Nguyên</v>
      </c>
      <c r="S458" s="96">
        <f>IF(INPUT_Du_lieu_nhan_vien!W459="","",INPUT_Du_lieu_nhan_vien!W459)</f>
        <v>0</v>
      </c>
      <c r="T458" s="97" t="str">
        <f>IF(INPUT_Du_lieu_nhan_vien!L459="","",INPUT_Du_lieu_nhan_vien!L459)</f>
        <v>ĐH Kinh tế Quốc dân</v>
      </c>
      <c r="U458" s="94" t="str">
        <f>IF(INPUT_Du_lieu_nhan_vien!K459="","",INPUT_Du_lieu_nhan_vien!K459)</f>
        <v>Thạc sĩ</v>
      </c>
      <c r="V458" s="97" t="str">
        <f>IF(INPUT_Du_lieu_nhan_vien!M459="","",INPUT_Du_lieu_nhan_vien!M459)</f>
        <v>Kinh doanh và quản lý</v>
      </c>
      <c r="Y458" s="95">
        <f>IF(INPUT_Du_lieu_nhan_vien!AH459="","",INPUT_Du_lieu_nhan_vien!AH459)</f>
        <v>41153</v>
      </c>
      <c r="Z458" s="96">
        <f t="shared" si="52"/>
        <v>9</v>
      </c>
      <c r="AA458" s="96">
        <f t="shared" si="53"/>
        <v>2012</v>
      </c>
      <c r="AB458" s="95">
        <f>IF(INPUT_Du_lieu_nhan_vien!AM459="","",INPUT_Du_lieu_nhan_vien!AM459)</f>
        <v>41258</v>
      </c>
      <c r="AC458" s="96">
        <f t="shared" si="54"/>
        <v>12</v>
      </c>
      <c r="AD458" s="96">
        <f t="shared" si="55"/>
        <v>2012</v>
      </c>
      <c r="AE458" s="96" t="str">
        <f>IF(INPUT_Du_lieu_nhan_vien!AJ459="","",INPUT_Du_lieu_nhan_vien!AJ459)</f>
        <v>Nghỉ việc</v>
      </c>
    </row>
    <row r="459" spans="1:31" ht="18.75" customHeight="1" x14ac:dyDescent="0.2">
      <c r="A459" s="91">
        <v>458</v>
      </c>
      <c r="B459" s="92">
        <f>INPUT_Du_lieu_nhan_vien!A451</f>
        <v>20425</v>
      </c>
      <c r="C459" s="93" t="str">
        <f>IF(INPUT_Du_lieu_nhan_vien!B451="","",INPUT_Du_lieu_nhan_vien!B451)</f>
        <v>Nguyễn Thị Hương</v>
      </c>
      <c r="D459" s="93" t="str">
        <f>IF(INPUT_Du_lieu_nhan_vien!C451="","",INPUT_Du_lieu_nhan_vien!C451)</f>
        <v>Giang</v>
      </c>
      <c r="E459" s="94" t="str">
        <f>IF(INPUT_Du_lieu_nhan_vien!D451="","",INPUT_Du_lieu_nhan_vien!D451)</f>
        <v>Nữ</v>
      </c>
      <c r="F459" s="95">
        <f>IF(INPUT_Du_lieu_nhan_vien!E451="","",INPUT_Du_lieu_nhan_vien!E451)</f>
        <v>31417</v>
      </c>
      <c r="G459" s="96">
        <f t="shared" si="49"/>
        <v>1</v>
      </c>
      <c r="H459" s="96">
        <f t="shared" si="50"/>
        <v>1986</v>
      </c>
      <c r="I459" s="96" t="str">
        <f>IF(INPUT_Du_lieu_nhan_vien!G451="","",INPUT_Du_lieu_nhan_vien!G451)</f>
        <v xml:space="preserve">Hà Nội </v>
      </c>
      <c r="J459" s="97" t="str">
        <f>IF(INPUT_Du_lieu_nhan_vien!H451="","",INPUT_Du_lieu_nhan_vien!H451)</f>
        <v>012499255</v>
      </c>
      <c r="K459" s="95">
        <f>IF(INPUT_Du_lieu_nhan_vien!I451="","",INPUT_Du_lieu_nhan_vien!I451)</f>
        <v>37329</v>
      </c>
      <c r="L459" s="96">
        <f t="shared" si="51"/>
        <v>3</v>
      </c>
      <c r="M459" s="96" t="str">
        <f>IF(INPUT_Du_lieu_nhan_vien!J451="","",INPUT_Du_lieu_nhan_vien!J451)</f>
        <v>Hà Nội</v>
      </c>
      <c r="N459" s="94" t="str">
        <f>IF(INPUT_Du_lieu_nhan_vien!O451="","",INPUT_Du_lieu_nhan_vien!O451)</f>
        <v>giangnh4@topica.edu.vn</v>
      </c>
      <c r="O459" s="96" t="str">
        <f>IF(INPUT_Du_lieu_nhan_vien!S451="","",INPUT_Du_lieu_nhan_vien!S451)</f>
        <v xml:space="preserve">Số 101 Lô 7. Phúc Xá, Ba Đình, HN </v>
      </c>
      <c r="P459" s="94" t="str">
        <f>IF(INPUT_Du_lieu_nhan_vien!P451="","",INPUT_Du_lieu_nhan_vien!P451)</f>
        <v/>
      </c>
      <c r="Q459" s="97" t="str">
        <f>IF(INPUT_Du_lieu_nhan_vien!Q451="","",INPUT_Du_lieu_nhan_vien!Q451)</f>
        <v>0919 851 986</v>
      </c>
      <c r="R459" s="96" t="str">
        <f>IF(INPUT_Du_lieu_nhan_vien!U451="","",INPUT_Du_lieu_nhan_vien!U451)</f>
        <v/>
      </c>
      <c r="S459" s="96" t="str">
        <f>IF(INPUT_Du_lieu_nhan_vien!W451="","",INPUT_Du_lieu_nhan_vien!W451)</f>
        <v/>
      </c>
      <c r="T459" s="97" t="str">
        <f>IF(INPUT_Du_lieu_nhan_vien!L451="","",INPUT_Du_lieu_nhan_vien!L451)</f>
        <v>ĐH Hà Nội</v>
      </c>
      <c r="U459" s="94" t="str">
        <f>IF(INPUT_Du_lieu_nhan_vien!K451="","",INPUT_Du_lieu_nhan_vien!K451)</f>
        <v>Đại học</v>
      </c>
      <c r="V459" s="97" t="str">
        <f>IF(INPUT_Du_lieu_nhan_vien!M451="","",INPUT_Du_lieu_nhan_vien!M451)</f>
        <v>Tiếng Nga</v>
      </c>
      <c r="Y459" s="95">
        <f>IF(INPUT_Du_lieu_nhan_vien!AH451="","",INPUT_Du_lieu_nhan_vien!AH451)</f>
        <v>41091</v>
      </c>
      <c r="Z459" s="96">
        <f t="shared" si="52"/>
        <v>7</v>
      </c>
      <c r="AA459" s="96">
        <f t="shared" si="53"/>
        <v>2012</v>
      </c>
      <c r="AB459" s="95" t="str">
        <f>IF(INPUT_Du_lieu_nhan_vien!AM451="","",INPUT_Du_lieu_nhan_vien!AM451)</f>
        <v/>
      </c>
      <c r="AC459" s="96" t="str">
        <f t="shared" si="54"/>
        <v/>
      </c>
      <c r="AD459" s="96" t="str">
        <f t="shared" si="55"/>
        <v/>
      </c>
      <c r="AE459" s="96" t="str">
        <f>IF(INPUT_Du_lieu_nhan_vien!AJ451="","",INPUT_Du_lieu_nhan_vien!AJ451)</f>
        <v>Nghỉ khác</v>
      </c>
    </row>
    <row r="460" spans="1:31" ht="18.75" customHeight="1" x14ac:dyDescent="0.2">
      <c r="A460" s="91">
        <v>459</v>
      </c>
      <c r="B460" s="92">
        <f>INPUT_Du_lieu_nhan_vien!A461</f>
        <v>20435</v>
      </c>
      <c r="C460" s="93" t="str">
        <f>IF(INPUT_Du_lieu_nhan_vien!B461="","",INPUT_Du_lieu_nhan_vien!B461)</f>
        <v>Phạm Thị Thanh</v>
      </c>
      <c r="D460" s="93" t="str">
        <f>IF(INPUT_Du_lieu_nhan_vien!C461="","",INPUT_Du_lieu_nhan_vien!C461)</f>
        <v>Mỹ</v>
      </c>
      <c r="E460" s="94" t="str">
        <f>IF(INPUT_Du_lieu_nhan_vien!D461="","",INPUT_Du_lieu_nhan_vien!D461)</f>
        <v>Nữ</v>
      </c>
      <c r="F460" s="95">
        <f>IF(INPUT_Du_lieu_nhan_vien!E461="","",INPUT_Du_lieu_nhan_vien!E461)</f>
        <v>28990</v>
      </c>
      <c r="G460" s="96">
        <f t="shared" si="49"/>
        <v>5</v>
      </c>
      <c r="H460" s="96">
        <f t="shared" si="50"/>
        <v>1979</v>
      </c>
      <c r="I460" s="96" t="str">
        <f>IF(INPUT_Du_lieu_nhan_vien!G461="","",INPUT_Du_lieu_nhan_vien!G461)</f>
        <v xml:space="preserve">Hà Tây </v>
      </c>
      <c r="J460" s="97" t="str">
        <f>IF(INPUT_Du_lieu_nhan_vien!H461="","",INPUT_Du_lieu_nhan_vien!H461)</f>
        <v>111795864</v>
      </c>
      <c r="K460" s="95">
        <f>IF(INPUT_Du_lieu_nhan_vien!I461="","",INPUT_Du_lieu_nhan_vien!I461)</f>
        <v>40471</v>
      </c>
      <c r="L460" s="96">
        <f t="shared" si="51"/>
        <v>10</v>
      </c>
      <c r="M460" s="96" t="str">
        <f>IF(INPUT_Du_lieu_nhan_vien!J461="","",INPUT_Du_lieu_nhan_vien!J461)</f>
        <v>Hà Nội</v>
      </c>
      <c r="N460" s="94" t="str">
        <f>IF(INPUT_Du_lieu_nhan_vien!O461="","",INPUT_Du_lieu_nhan_vien!O461)</f>
        <v>myptt@topica.edu.vn</v>
      </c>
      <c r="O460" s="96" t="str">
        <f>IF(INPUT_Du_lieu_nhan_vien!S461="","",INPUT_Du_lieu_nhan_vien!S461)</f>
        <v xml:space="preserve">Số B30, Khu tập thể đoàn nghệ Thuật Bộ đội biên phòng, Phường Văn Quán, Hà Đông
 </v>
      </c>
      <c r="P460" s="94" t="str">
        <f>IF(INPUT_Du_lieu_nhan_vien!P461="","",INPUT_Du_lieu_nhan_vien!P461)</f>
        <v/>
      </c>
      <c r="Q460" s="97" t="str">
        <f>IF(INPUT_Du_lieu_nhan_vien!Q461="","",INPUT_Du_lieu_nhan_vien!Q461)</f>
        <v>0903000124</v>
      </c>
      <c r="R460" s="96" t="str">
        <f>IF(INPUT_Du_lieu_nhan_vien!U461="","",INPUT_Du_lieu_nhan_vien!U461)</f>
        <v/>
      </c>
      <c r="S460" s="96" t="str">
        <f>IF(INPUT_Du_lieu_nhan_vien!W461="","",INPUT_Du_lieu_nhan_vien!W461)</f>
        <v>0943384256</v>
      </c>
      <c r="T460" s="97" t="str">
        <f>IF(INPUT_Du_lieu_nhan_vien!L461="","",INPUT_Du_lieu_nhan_vien!L461)</f>
        <v>MBA Malina University</v>
      </c>
      <c r="U460" s="94" t="str">
        <f>IF(INPUT_Du_lieu_nhan_vien!K461="","",INPUT_Du_lieu_nhan_vien!K461)</f>
        <v>Thạc sĩ</v>
      </c>
      <c r="V460" s="97" t="str">
        <f>IF(INPUT_Du_lieu_nhan_vien!M461="","",INPUT_Du_lieu_nhan_vien!M461)</f>
        <v/>
      </c>
      <c r="Y460" s="95">
        <f>IF(INPUT_Du_lieu_nhan_vien!AH461="","",INPUT_Du_lieu_nhan_vien!AH461)</f>
        <v>41091</v>
      </c>
      <c r="Z460" s="96">
        <f t="shared" si="52"/>
        <v>7</v>
      </c>
      <c r="AA460" s="96">
        <f t="shared" si="53"/>
        <v>2012</v>
      </c>
      <c r="AB460" s="95">
        <f>IF(INPUT_Du_lieu_nhan_vien!AM461="","",INPUT_Du_lieu_nhan_vien!AM461)</f>
        <v>41384</v>
      </c>
      <c r="AC460" s="96">
        <f t="shared" si="54"/>
        <v>4</v>
      </c>
      <c r="AD460" s="96">
        <f t="shared" si="55"/>
        <v>2013</v>
      </c>
      <c r="AE460" s="96" t="str">
        <f>IF(INPUT_Du_lieu_nhan_vien!AJ461="","",INPUT_Du_lieu_nhan_vien!AJ461)</f>
        <v>Nghỉ việc</v>
      </c>
    </row>
    <row r="461" spans="1:31" ht="18.75" customHeight="1" x14ac:dyDescent="0.2">
      <c r="A461" s="91">
        <v>460</v>
      </c>
      <c r="B461" s="92">
        <f>INPUT_Du_lieu_nhan_vien!A462</f>
        <v>20436</v>
      </c>
      <c r="C461" s="93" t="str">
        <f>IF(INPUT_Du_lieu_nhan_vien!B462="","",INPUT_Du_lieu_nhan_vien!B462)</f>
        <v>Lê Hồng</v>
      </c>
      <c r="D461" s="93" t="str">
        <f>IF(INPUT_Du_lieu_nhan_vien!C462="","",INPUT_Du_lieu_nhan_vien!C462)</f>
        <v>Phong</v>
      </c>
      <c r="E461" s="94" t="str">
        <f>IF(INPUT_Du_lieu_nhan_vien!D462="","",INPUT_Du_lieu_nhan_vien!D462)</f>
        <v>Nam</v>
      </c>
      <c r="F461" s="95">
        <f>IF(INPUT_Du_lieu_nhan_vien!E462="","",INPUT_Du_lieu_nhan_vien!E462)</f>
        <v>32528</v>
      </c>
      <c r="G461" s="96">
        <f t="shared" si="49"/>
        <v>1</v>
      </c>
      <c r="H461" s="96">
        <f t="shared" si="50"/>
        <v>1989</v>
      </c>
      <c r="I461" s="96" t="str">
        <f>IF(INPUT_Du_lieu_nhan_vien!G462="","",INPUT_Du_lieu_nhan_vien!G462)</f>
        <v>Nam Định</v>
      </c>
      <c r="J461" s="97" t="str">
        <f>IF(INPUT_Du_lieu_nhan_vien!H462="","",INPUT_Du_lieu_nhan_vien!H462)</f>
        <v>163034880</v>
      </c>
      <c r="K461" s="95">
        <f>IF(INPUT_Du_lieu_nhan_vien!I462="","",INPUT_Du_lieu_nhan_vien!I462)</f>
        <v>39102</v>
      </c>
      <c r="L461" s="96">
        <f t="shared" si="51"/>
        <v>1</v>
      </c>
      <c r="M461" s="96" t="str">
        <f>IF(INPUT_Du_lieu_nhan_vien!J462="","",INPUT_Du_lieu_nhan_vien!J462)</f>
        <v>Nam Định</v>
      </c>
      <c r="N461" s="94" t="str">
        <f>IF(INPUT_Du_lieu_nhan_vien!O462="","",INPUT_Du_lieu_nhan_vien!O462)</f>
        <v>phonglh@topica.edu.vn</v>
      </c>
      <c r="O461" s="96" t="str">
        <f>IF(INPUT_Du_lieu_nhan_vien!S462="","",INPUT_Du_lieu_nhan_vien!S462)</f>
        <v>Xuân Đài, Xuân Trường, Nam Định</v>
      </c>
      <c r="P461" s="94" t="str">
        <f>IF(INPUT_Du_lieu_nhan_vien!Q462="","",INPUT_Du_lieu_nhan_vien!Q462)</f>
        <v>01234485790</v>
      </c>
      <c r="Q461" s="97" t="e">
        <f>IF(INPUT_Du_lieu_nhan_vien!#REF!="","",INPUT_Du_lieu_nhan_vien!#REF!)</f>
        <v>#REF!</v>
      </c>
      <c r="R461" s="96" t="str">
        <f>IF(INPUT_Du_lieu_nhan_vien!U462="","",INPUT_Du_lieu_nhan_vien!U462)</f>
        <v>Bố Lê Văn Phúc</v>
      </c>
      <c r="S461" s="96" t="str">
        <f>IF(INPUT_Du_lieu_nhan_vien!W462="","",INPUT_Du_lieu_nhan_vien!W462)</f>
        <v>0912948301</v>
      </c>
      <c r="T461" s="97" t="str">
        <f>IF(INPUT_Du_lieu_nhan_vien!L462="","",INPUT_Du_lieu_nhan_vien!L462)</f>
        <v>Học viện Kỹ thuật Mật Mã</v>
      </c>
      <c r="U461" s="94" t="str">
        <f>IF(INPUT_Du_lieu_nhan_vien!K462="","",INPUT_Du_lieu_nhan_vien!K462)</f>
        <v>ĐH</v>
      </c>
      <c r="V461" s="97" t="str">
        <f>IF(INPUT_Du_lieu_nhan_vien!M462="","",INPUT_Du_lieu_nhan_vien!M462)</f>
        <v>An toàn Thông tin</v>
      </c>
      <c r="Y461" s="95">
        <f>IF(INPUT_Du_lieu_nhan_vien!AH462="","",INPUT_Du_lieu_nhan_vien!AH462)</f>
        <v>41091</v>
      </c>
      <c r="Z461" s="96">
        <f t="shared" si="52"/>
        <v>7</v>
      </c>
      <c r="AA461" s="96">
        <f t="shared" si="53"/>
        <v>2012</v>
      </c>
      <c r="AB461" s="95">
        <f>IF(INPUT_Du_lieu_nhan_vien!AM462="","",INPUT_Du_lieu_nhan_vien!AM462)</f>
        <v>41202</v>
      </c>
      <c r="AC461" s="96">
        <f t="shared" si="54"/>
        <v>10</v>
      </c>
      <c r="AD461" s="96">
        <f t="shared" si="55"/>
        <v>2012</v>
      </c>
      <c r="AE461" s="96" t="str">
        <f>IF(INPUT_Du_lieu_nhan_vien!AJ462="","",INPUT_Du_lieu_nhan_vien!AJ462)</f>
        <v>Nghỉ việc</v>
      </c>
    </row>
    <row r="462" spans="1:31" ht="18.75" customHeight="1" x14ac:dyDescent="0.2">
      <c r="A462" s="91">
        <v>461</v>
      </c>
      <c r="B462" s="92">
        <f>INPUT_Du_lieu_nhan_vien!A463</f>
        <v>20437</v>
      </c>
      <c r="C462" s="93" t="str">
        <f>IF(INPUT_Du_lieu_nhan_vien!B463="","",INPUT_Du_lieu_nhan_vien!B463)</f>
        <v>Nguyễn Tuấn</v>
      </c>
      <c r="D462" s="93" t="str">
        <f>IF(INPUT_Du_lieu_nhan_vien!C463="","",INPUT_Du_lieu_nhan_vien!C463)</f>
        <v>Anh</v>
      </c>
      <c r="E462" s="94" t="str">
        <f>IF(INPUT_Du_lieu_nhan_vien!D463="","",INPUT_Du_lieu_nhan_vien!D463)</f>
        <v>Nam</v>
      </c>
      <c r="F462" s="95">
        <f>IF(INPUT_Du_lieu_nhan_vien!E463="","",INPUT_Du_lieu_nhan_vien!E463)</f>
        <v>32663</v>
      </c>
      <c r="G462" s="96">
        <f t="shared" si="49"/>
        <v>6</v>
      </c>
      <c r="H462" s="96">
        <f t="shared" si="50"/>
        <v>1989</v>
      </c>
      <c r="I462" s="96" t="str">
        <f>IF(INPUT_Du_lieu_nhan_vien!G463="","",INPUT_Du_lieu_nhan_vien!G463)</f>
        <v>Hà Nội</v>
      </c>
      <c r="J462" s="97" t="str">
        <f>IF(INPUT_Du_lieu_nhan_vien!H463="","",INPUT_Du_lieu_nhan_vien!H463)</f>
        <v>012600785</v>
      </c>
      <c r="K462" s="95">
        <f>IF(INPUT_Du_lieu_nhan_vien!I463="","",INPUT_Du_lieu_nhan_vien!I463)</f>
        <v>37783</v>
      </c>
      <c r="L462" s="96">
        <f t="shared" si="51"/>
        <v>6</v>
      </c>
      <c r="M462" s="96" t="str">
        <f>IF(INPUT_Du_lieu_nhan_vien!J463="","",INPUT_Du_lieu_nhan_vien!J463)</f>
        <v>Hà Nội</v>
      </c>
      <c r="N462" s="94" t="str">
        <f>IF(INPUT_Du_lieu_nhan_vien!O463="","",INPUT_Du_lieu_nhan_vien!O463)</f>
        <v>anhnt3@topica.edu.vn</v>
      </c>
      <c r="O462" s="96" t="str">
        <f>IF(INPUT_Du_lieu_nhan_vien!S463="","",INPUT_Du_lieu_nhan_vien!S463)</f>
        <v>Số 19, Ngõ 141, Quan Nhân, Nhân Chính, Thanh Xuân, Hà Nội</v>
      </c>
      <c r="P462" s="94" t="str">
        <f>IF(INPUT_Du_lieu_nhan_vien!P463="","",INPUT_Du_lieu_nhan_vien!P463)</f>
        <v/>
      </c>
      <c r="Q462" s="97" t="str">
        <f>IF(INPUT_Du_lieu_nhan_vien!Q463="","",INPUT_Du_lieu_nhan_vien!Q463)</f>
        <v>01249556242</v>
      </c>
      <c r="R462" s="96" t="str">
        <f>IF(INPUT_Du_lieu_nhan_vien!U463="","",INPUT_Du_lieu_nhan_vien!U463)</f>
        <v>Mẹ Trần Hải Yến</v>
      </c>
      <c r="S462" s="96" t="str">
        <f>IF(INPUT_Du_lieu_nhan_vien!W463="","",INPUT_Du_lieu_nhan_vien!W463)</f>
        <v>0168647488</v>
      </c>
      <c r="T462" s="97" t="str">
        <f>IF(INPUT_Du_lieu_nhan_vien!L463="","",INPUT_Du_lieu_nhan_vien!L463)</f>
        <v>Công nghệ thông tin</v>
      </c>
      <c r="U462" s="94" t="str">
        <f>IF(INPUT_Du_lieu_nhan_vien!K463="","",INPUT_Du_lieu_nhan_vien!K463)</f>
        <v/>
      </c>
      <c r="V462" s="97" t="str">
        <f>IF(INPUT_Du_lieu_nhan_vien!M463="","",INPUT_Du_lieu_nhan_vien!M463)</f>
        <v>Lập trình viên</v>
      </c>
      <c r="Y462" s="95">
        <f>IF(INPUT_Du_lieu_nhan_vien!AH463="","",INPUT_Du_lieu_nhan_vien!AH463)</f>
        <v>41162</v>
      </c>
      <c r="Z462" s="96">
        <f t="shared" si="52"/>
        <v>9</v>
      </c>
      <c r="AA462" s="96">
        <f t="shared" si="53"/>
        <v>2012</v>
      </c>
      <c r="AB462" s="95">
        <f>IF(INPUT_Du_lieu_nhan_vien!AM463="","",INPUT_Du_lieu_nhan_vien!AM463)</f>
        <v>41223</v>
      </c>
      <c r="AC462" s="96">
        <f t="shared" si="54"/>
        <v>11</v>
      </c>
      <c r="AD462" s="96">
        <f t="shared" si="55"/>
        <v>2012</v>
      </c>
      <c r="AE462" s="96" t="str">
        <f>IF(INPUT_Du_lieu_nhan_vien!AJ463="","",INPUT_Du_lieu_nhan_vien!AJ463)</f>
        <v>Nghỉ việc</v>
      </c>
    </row>
    <row r="463" spans="1:31" ht="18.75" customHeight="1" x14ac:dyDescent="0.2">
      <c r="A463" s="91">
        <v>462</v>
      </c>
      <c r="B463" s="92">
        <f>INPUT_Du_lieu_nhan_vien!A464</f>
        <v>20438</v>
      </c>
      <c r="C463" s="93" t="str">
        <f>IF(INPUT_Du_lieu_nhan_vien!B464="","",INPUT_Du_lieu_nhan_vien!B464)</f>
        <v>Trần Thế</v>
      </c>
      <c r="D463" s="93" t="str">
        <f>IF(INPUT_Du_lieu_nhan_vien!C464="","",INPUT_Du_lieu_nhan_vien!C464)</f>
        <v>Nữ</v>
      </c>
      <c r="E463" s="94" t="str">
        <f>IF(INPUT_Du_lieu_nhan_vien!D464="","",INPUT_Du_lieu_nhan_vien!D464)</f>
        <v>Nữ</v>
      </c>
      <c r="F463" s="95">
        <f>IF(INPUT_Du_lieu_nhan_vien!E464="","",INPUT_Du_lieu_nhan_vien!E464)</f>
        <v>29373</v>
      </c>
      <c r="G463" s="96">
        <f t="shared" si="49"/>
        <v>6</v>
      </c>
      <c r="H463" s="96">
        <f t="shared" si="50"/>
        <v>1980</v>
      </c>
      <c r="I463" s="96" t="str">
        <f>IF(INPUT_Du_lieu_nhan_vien!G464="","",INPUT_Du_lieu_nhan_vien!G464)</f>
        <v xml:space="preserve"> Hà Nội</v>
      </c>
      <c r="J463" s="97" t="str">
        <f>IF(INPUT_Du_lieu_nhan_vien!H464="","",INPUT_Du_lieu_nhan_vien!H464)</f>
        <v>012104847</v>
      </c>
      <c r="K463" s="95">
        <f>IF(INPUT_Du_lieu_nhan_vien!I464="","",INPUT_Du_lieu_nhan_vien!I464)</f>
        <v>39262</v>
      </c>
      <c r="L463" s="96">
        <f t="shared" si="51"/>
        <v>6</v>
      </c>
      <c r="M463" s="96" t="str">
        <f>IF(INPUT_Du_lieu_nhan_vien!J464="","",INPUT_Du_lieu_nhan_vien!J464)</f>
        <v>Hà Nội</v>
      </c>
      <c r="N463" s="94" t="str">
        <f>IF(INPUT_Du_lieu_nhan_vien!O464="","",INPUT_Du_lieu_nhan_vien!O464)</f>
        <v>nutt@topica.edu.vn</v>
      </c>
      <c r="O463" s="96" t="str">
        <f>IF(INPUT_Du_lieu_nhan_vien!S464="","",INPUT_Du_lieu_nhan_vien!S464)</f>
        <v>Thôn Đình, Đại Mỗ, Từ Liêm, Hà Nội
 Hà Nội</v>
      </c>
      <c r="P463" s="94" t="str">
        <f>IF(INPUT_Du_lieu_nhan_vien!P464="","",INPUT_Du_lieu_nhan_vien!P464)</f>
        <v/>
      </c>
      <c r="Q463" s="97" t="str">
        <f>IF(INPUT_Du_lieu_nhan_vien!Q464="","",INPUT_Du_lieu_nhan_vien!Q464)</f>
        <v>0904078067</v>
      </c>
      <c r="R463" s="96" t="str">
        <f>IF(INPUT_Du_lieu_nhan_vien!U464="","",INPUT_Du_lieu_nhan_vien!U464)</f>
        <v>Dương Đình Vinh</v>
      </c>
      <c r="S463" s="96" t="str">
        <f>IF(INPUT_Du_lieu_nhan_vien!W464="","",INPUT_Du_lieu_nhan_vien!W464)</f>
        <v>0912340763</v>
      </c>
      <c r="T463" s="97" t="str">
        <f>IF(INPUT_Du_lieu_nhan_vien!L464="","",INPUT_Du_lieu_nhan_vien!L464)</f>
        <v>ĐH Thương Mại</v>
      </c>
      <c r="U463" s="94" t="str">
        <f>IF(INPUT_Du_lieu_nhan_vien!K464="","",INPUT_Du_lieu_nhan_vien!K464)</f>
        <v>Thạc sĩ</v>
      </c>
      <c r="V463" s="97" t="str">
        <f>IF(INPUT_Du_lieu_nhan_vien!M464="","",INPUT_Du_lieu_nhan_vien!M464)</f>
        <v>Kế toán</v>
      </c>
      <c r="Y463" s="95">
        <f>IF(INPUT_Du_lieu_nhan_vien!AH464="","",INPUT_Du_lieu_nhan_vien!AH464)</f>
        <v>41153</v>
      </c>
      <c r="Z463" s="96">
        <f t="shared" si="52"/>
        <v>9</v>
      </c>
      <c r="AA463" s="96">
        <f t="shared" si="53"/>
        <v>2012</v>
      </c>
      <c r="AB463" s="95" t="str">
        <f>IF(INPUT_Du_lieu_nhan_vien!AM464="","",INPUT_Du_lieu_nhan_vien!AM464)</f>
        <v/>
      </c>
      <c r="AC463" s="96" t="str">
        <f t="shared" si="54"/>
        <v/>
      </c>
      <c r="AD463" s="96" t="str">
        <f t="shared" si="55"/>
        <v/>
      </c>
      <c r="AE463" s="96" t="str">
        <f>IF(INPUT_Du_lieu_nhan_vien!AJ464="","",INPUT_Du_lieu_nhan_vien!AJ464)</f>
        <v>Chính thức</v>
      </c>
    </row>
    <row r="464" spans="1:31" ht="18.75" customHeight="1" x14ac:dyDescent="0.2">
      <c r="A464" s="91">
        <v>463</v>
      </c>
      <c r="B464" s="92">
        <f>INPUT_Du_lieu_nhan_vien!A465</f>
        <v>20439</v>
      </c>
      <c r="C464" s="93" t="str">
        <f>IF(INPUT_Du_lieu_nhan_vien!B465="","",INPUT_Du_lieu_nhan_vien!B465)</f>
        <v>Lê Nguyễn Thanh</v>
      </c>
      <c r="D464" s="93" t="str">
        <f>IF(INPUT_Du_lieu_nhan_vien!C465="","",INPUT_Du_lieu_nhan_vien!C465)</f>
        <v>Thanh</v>
      </c>
      <c r="E464" s="94" t="str">
        <f>IF(INPUT_Du_lieu_nhan_vien!D465="","",INPUT_Du_lieu_nhan_vien!D465)</f>
        <v>Nữ</v>
      </c>
      <c r="F464" s="95">
        <f>IF(INPUT_Du_lieu_nhan_vien!E465="","",INPUT_Du_lieu_nhan_vien!E465)</f>
        <v>31906</v>
      </c>
      <c r="G464" s="96">
        <f t="shared" si="49"/>
        <v>5</v>
      </c>
      <c r="H464" s="96">
        <f t="shared" si="50"/>
        <v>1987</v>
      </c>
      <c r="I464" s="96" t="str">
        <f>IF(INPUT_Du_lieu_nhan_vien!G465="","",INPUT_Du_lieu_nhan_vien!G465)</f>
        <v>Tây Ninh Tây Ninh</v>
      </c>
      <c r="J464" s="97" t="str">
        <f>IF(INPUT_Du_lieu_nhan_vien!H465="","",INPUT_Du_lieu_nhan_vien!H465)</f>
        <v>024237302</v>
      </c>
      <c r="K464" s="95">
        <f>IF(INPUT_Du_lieu_nhan_vien!I465="","",INPUT_Du_lieu_nhan_vien!I465)</f>
        <v>38148</v>
      </c>
      <c r="L464" s="96">
        <f t="shared" si="51"/>
        <v>6</v>
      </c>
      <c r="M464" s="96" t="str">
        <f>IF(INPUT_Du_lieu_nhan_vien!J465="","",INPUT_Du_lieu_nhan_vien!J465)</f>
        <v>HCM</v>
      </c>
      <c r="N464" s="94" t="str">
        <f>IF(INPUT_Du_lieu_nhan_vien!O465="","",INPUT_Du_lieu_nhan_vien!O465)</f>
        <v>thanhlnt@topica.edu.vn</v>
      </c>
      <c r="O464" s="96" t="str">
        <f>IF(INPUT_Du_lieu_nhan_vien!S465="","",INPUT_Du_lieu_nhan_vien!S465)</f>
        <v>281 Hòa Hảo, P4, Q 10, TP Hồ Chí Minh
 Hồ Chí Minh</v>
      </c>
      <c r="P464" s="94" t="str">
        <f>IF(INPUT_Du_lieu_nhan_vien!P465="","",INPUT_Du_lieu_nhan_vien!P465)</f>
        <v/>
      </c>
      <c r="Q464" s="97" t="str">
        <f>IF(INPUT_Du_lieu_nhan_vien!Q465="","",INPUT_Du_lieu_nhan_vien!Q465)</f>
        <v>0918696787</v>
      </c>
      <c r="R464" s="96" t="str">
        <f>IF(INPUT_Du_lieu_nhan_vien!U465="","",INPUT_Du_lieu_nhan_vien!U465)</f>
        <v/>
      </c>
      <c r="S464" s="96" t="str">
        <f>IF(INPUT_Du_lieu_nhan_vien!W465="","",INPUT_Du_lieu_nhan_vien!W465)</f>
        <v/>
      </c>
      <c r="T464" s="97" t="str">
        <f>IF(INPUT_Du_lieu_nhan_vien!L465="","",INPUT_Du_lieu_nhan_vien!L465)</f>
        <v>ĐH Quốc tế - ĐH QG TPHCM</v>
      </c>
      <c r="U464" s="94" t="str">
        <f>IF(INPUT_Du_lieu_nhan_vien!K465="","",INPUT_Du_lieu_nhan_vien!K465)</f>
        <v>Đại học</v>
      </c>
      <c r="V464" s="97" t="str">
        <f>IF(INPUT_Du_lieu_nhan_vien!M465="","",INPUT_Du_lieu_nhan_vien!M465)</f>
        <v>Quản trị kinh doanh</v>
      </c>
      <c r="Y464" s="95">
        <f>IF(INPUT_Du_lieu_nhan_vien!AH465="","",INPUT_Du_lieu_nhan_vien!AH465)</f>
        <v>41153</v>
      </c>
      <c r="Z464" s="96">
        <f t="shared" si="52"/>
        <v>9</v>
      </c>
      <c r="AA464" s="96">
        <f t="shared" si="53"/>
        <v>2012</v>
      </c>
      <c r="AB464" s="95">
        <f>IF(INPUT_Du_lieu_nhan_vien!AM465="","",INPUT_Du_lieu_nhan_vien!AM465)</f>
        <v>41362</v>
      </c>
      <c r="AC464" s="96">
        <f t="shared" si="54"/>
        <v>3</v>
      </c>
      <c r="AD464" s="96">
        <f t="shared" si="55"/>
        <v>2013</v>
      </c>
      <c r="AE464" s="96" t="str">
        <f>IF(INPUT_Du_lieu_nhan_vien!AJ465="","",INPUT_Du_lieu_nhan_vien!AJ465)</f>
        <v>Nghỉ việc</v>
      </c>
    </row>
    <row r="465" spans="1:31" ht="18.75" customHeight="1" x14ac:dyDescent="0.2">
      <c r="A465" s="91">
        <v>464</v>
      </c>
      <c r="B465" s="92">
        <f>INPUT_Du_lieu_nhan_vien!A466</f>
        <v>20440</v>
      </c>
      <c r="C465" s="93" t="str">
        <f>IF(INPUT_Du_lieu_nhan_vien!B466="","",INPUT_Du_lieu_nhan_vien!B466)</f>
        <v>Phạm Hải</v>
      </c>
      <c r="D465" s="93" t="str">
        <f>IF(INPUT_Du_lieu_nhan_vien!C466="","",INPUT_Du_lieu_nhan_vien!C466)</f>
        <v>Yến</v>
      </c>
      <c r="E465" s="94" t="str">
        <f>IF(INPUT_Du_lieu_nhan_vien!D466="","",INPUT_Du_lieu_nhan_vien!D466)</f>
        <v>Nữ</v>
      </c>
      <c r="F465" s="95">
        <f>IF(INPUT_Du_lieu_nhan_vien!E466="","",INPUT_Du_lieu_nhan_vien!E466)</f>
        <v>32006</v>
      </c>
      <c r="G465" s="96">
        <f t="shared" si="49"/>
        <v>8</v>
      </c>
      <c r="H465" s="96">
        <f t="shared" si="50"/>
        <v>1987</v>
      </c>
      <c r="I465" s="96" t="str">
        <f>IF(INPUT_Du_lieu_nhan_vien!G466="","",INPUT_Du_lieu_nhan_vien!G466)</f>
        <v>Mỹ Lộc  Nam Định</v>
      </c>
      <c r="J465" s="97" t="str">
        <f>IF(INPUT_Du_lieu_nhan_vien!H466="","",INPUT_Du_lieu_nhan_vien!H466)</f>
        <v>013098129</v>
      </c>
      <c r="K465" s="95">
        <f>IF(INPUT_Du_lieu_nhan_vien!I466="","",INPUT_Du_lieu_nhan_vien!I466)</f>
        <v>39611</v>
      </c>
      <c r="L465" s="96">
        <f t="shared" si="51"/>
        <v>6</v>
      </c>
      <c r="M465" s="96" t="str">
        <f>IF(INPUT_Du_lieu_nhan_vien!J466="","",INPUT_Du_lieu_nhan_vien!J466)</f>
        <v>Hà Nội</v>
      </c>
      <c r="N465" s="94" t="str">
        <f>IF(INPUT_Du_lieu_nhan_vien!O466="","",INPUT_Du_lieu_nhan_vien!O466)</f>
        <v>yenph@topica.edu.vn</v>
      </c>
      <c r="O465" s="96" t="str">
        <f>IF(INPUT_Du_lieu_nhan_vien!S466="","",INPUT_Du_lieu_nhan_vien!S466)</f>
        <v>Số 2c đường 15 - Phường Phúc Xá - Quận Ba Đình Hà Nội</v>
      </c>
      <c r="P465" s="94" t="str">
        <f>IF(INPUT_Du_lieu_nhan_vien!P466="","",INPUT_Du_lieu_nhan_vien!P466)</f>
        <v/>
      </c>
      <c r="Q465" s="97" t="str">
        <f>IF(INPUT_Du_lieu_nhan_vien!Q466="","",INPUT_Du_lieu_nhan_vien!Q466)</f>
        <v>0917686087</v>
      </c>
      <c r="R465" s="96" t="str">
        <f>IF(INPUT_Du_lieu_nhan_vien!U466="","",INPUT_Du_lieu_nhan_vien!U466)</f>
        <v/>
      </c>
      <c r="S465" s="96" t="str">
        <f>IF(INPUT_Du_lieu_nhan_vien!W466="","",INPUT_Du_lieu_nhan_vien!W466)</f>
        <v/>
      </c>
      <c r="T465" s="97" t="str">
        <f>IF(INPUT_Du_lieu_nhan_vien!L466="","",INPUT_Du_lieu_nhan_vien!L466)</f>
        <v>ĐH Công Nghiệp Hà Nội</v>
      </c>
      <c r="U465" s="94" t="str">
        <f>IF(INPUT_Du_lieu_nhan_vien!K466="","",INPUT_Du_lieu_nhan_vien!K466)</f>
        <v>Đại học</v>
      </c>
      <c r="V465" s="97" t="str">
        <f>IF(INPUT_Du_lieu_nhan_vien!M466="","",INPUT_Du_lieu_nhan_vien!M466)</f>
        <v>Kế toán</v>
      </c>
      <c r="Y465" s="95">
        <f>IF(INPUT_Du_lieu_nhan_vien!AH466="","",INPUT_Du_lieu_nhan_vien!AH466)</f>
        <v>41131</v>
      </c>
      <c r="Z465" s="96">
        <f t="shared" si="52"/>
        <v>8</v>
      </c>
      <c r="AA465" s="96">
        <f t="shared" si="53"/>
        <v>2012</v>
      </c>
      <c r="AB465" s="95" t="str">
        <f>IF(INPUT_Du_lieu_nhan_vien!AM466="","",INPUT_Du_lieu_nhan_vien!AM466)</f>
        <v/>
      </c>
      <c r="AC465" s="96" t="str">
        <f t="shared" si="54"/>
        <v/>
      </c>
      <c r="AD465" s="96" t="str">
        <f t="shared" si="55"/>
        <v/>
      </c>
      <c r="AE465" s="96" t="str">
        <f>IF(INPUT_Du_lieu_nhan_vien!AJ466="","",INPUT_Du_lieu_nhan_vien!AJ466)</f>
        <v>Chính thức</v>
      </c>
    </row>
    <row r="466" spans="1:31" ht="18.75" customHeight="1" x14ac:dyDescent="0.2">
      <c r="A466" s="91">
        <v>465</v>
      </c>
      <c r="B466" s="92">
        <f>INPUT_Du_lieu_nhan_vien!A467</f>
        <v>20441</v>
      </c>
      <c r="C466" s="93" t="str">
        <f>IF(INPUT_Du_lieu_nhan_vien!B467="","",INPUT_Du_lieu_nhan_vien!B467)</f>
        <v>Hoàng Văn</v>
      </c>
      <c r="D466" s="93" t="str">
        <f>IF(INPUT_Du_lieu_nhan_vien!C467="","",INPUT_Du_lieu_nhan_vien!C467)</f>
        <v>Thắng</v>
      </c>
      <c r="E466" s="94" t="str">
        <f>IF(INPUT_Du_lieu_nhan_vien!D467="","",INPUT_Du_lieu_nhan_vien!D467)</f>
        <v>Nam</v>
      </c>
      <c r="F466" s="95">
        <f>IF(INPUT_Du_lieu_nhan_vien!E467="","",INPUT_Du_lieu_nhan_vien!E467)</f>
        <v>32674</v>
      </c>
      <c r="G466" s="96">
        <f t="shared" si="49"/>
        <v>6</v>
      </c>
      <c r="H466" s="96">
        <f t="shared" si="50"/>
        <v>1989</v>
      </c>
      <c r="I466" s="96" t="str">
        <f>IF(INPUT_Du_lieu_nhan_vien!G467="","",INPUT_Du_lieu_nhan_vien!G467)</f>
        <v>Thanh Hóa</v>
      </c>
      <c r="J466" s="97" t="str">
        <f>IF(INPUT_Du_lieu_nhan_vien!H467="","",INPUT_Du_lieu_nhan_vien!H467)</f>
        <v>172775137</v>
      </c>
      <c r="K466" s="95">
        <f>IF(INPUT_Du_lieu_nhan_vien!I467="","",INPUT_Du_lieu_nhan_vien!I467)</f>
        <v>38552</v>
      </c>
      <c r="L466" s="96">
        <f t="shared" si="51"/>
        <v>7</v>
      </c>
      <c r="M466" s="96" t="str">
        <f>IF(INPUT_Du_lieu_nhan_vien!J467="","",INPUT_Du_lieu_nhan_vien!J467)</f>
        <v>Thanh Hóa</v>
      </c>
      <c r="N466" s="94" t="str">
        <f>IF(INPUT_Du_lieu_nhan_vien!O467="","",INPUT_Du_lieu_nhan_vien!O467)</f>
        <v>thanghv@topica.edu.vn</v>
      </c>
      <c r="O466" s="96" t="str">
        <f>IF(INPUT_Du_lieu_nhan_vien!S467="","",INPUT_Du_lieu_nhan_vien!S467)</f>
        <v>Thôn Tuần Lương, Xã Hoàng Lương, Huyện Hoàng Hóa</v>
      </c>
      <c r="P466" s="94" t="str">
        <f>IF(INPUT_Du_lieu_nhan_vien!P467="","",INPUT_Du_lieu_nhan_vien!P467)</f>
        <v/>
      </c>
      <c r="Q466" s="97" t="str">
        <f>IF(INPUT_Du_lieu_nhan_vien!Q467="","",INPUT_Du_lieu_nhan_vien!Q467)</f>
        <v/>
      </c>
      <c r="R466" s="96" t="str">
        <f>IF(INPUT_Du_lieu_nhan_vien!U467="","",INPUT_Du_lieu_nhan_vien!U467)</f>
        <v>Bố Hoàng Văn Thanh</v>
      </c>
      <c r="S466" s="96">
        <f>IF(INPUT_Du_lieu_nhan_vien!W467="","",INPUT_Du_lieu_nhan_vien!W467)</f>
        <v>0</v>
      </c>
      <c r="T466" s="97" t="str">
        <f>IF(INPUT_Du_lieu_nhan_vien!L467="","",INPUT_Du_lieu_nhan_vien!L467)</f>
        <v>Học viện Hành chính Cơ sở HCM</v>
      </c>
      <c r="U466" s="94" t="str">
        <f>IF(INPUT_Du_lieu_nhan_vien!K467="","",INPUT_Du_lieu_nhan_vien!K467)</f>
        <v>ĐH</v>
      </c>
      <c r="V466" s="97" t="str">
        <f>IF(INPUT_Du_lieu_nhan_vien!M467="","",INPUT_Du_lieu_nhan_vien!M467)</f>
        <v>Quản lý và tổ chức nhân sự</v>
      </c>
      <c r="Y466" s="95">
        <f>IF(INPUT_Du_lieu_nhan_vien!AH467="","",INPUT_Du_lieu_nhan_vien!AH467)</f>
        <v>41162</v>
      </c>
      <c r="Z466" s="96">
        <f t="shared" si="52"/>
        <v>9</v>
      </c>
      <c r="AA466" s="96">
        <f t="shared" si="53"/>
        <v>2012</v>
      </c>
      <c r="AB466" s="95">
        <f>IF(INPUT_Du_lieu_nhan_vien!AM467="","",INPUT_Du_lieu_nhan_vien!AM467)</f>
        <v>41244</v>
      </c>
      <c r="AC466" s="96">
        <f t="shared" si="54"/>
        <v>12</v>
      </c>
      <c r="AD466" s="96">
        <f t="shared" si="55"/>
        <v>2012</v>
      </c>
      <c r="AE466" s="96" t="str">
        <f>IF(INPUT_Du_lieu_nhan_vien!AJ467="","",INPUT_Du_lieu_nhan_vien!AJ467)</f>
        <v>Nghỉ việc</v>
      </c>
    </row>
    <row r="467" spans="1:31" ht="18.75" customHeight="1" x14ac:dyDescent="0.2">
      <c r="A467" s="91">
        <v>466</v>
      </c>
      <c r="B467" s="92">
        <f>INPUT_Du_lieu_nhan_vien!A468</f>
        <v>20442</v>
      </c>
      <c r="C467" s="93" t="str">
        <f>IF(INPUT_Du_lieu_nhan_vien!B468="","",INPUT_Du_lieu_nhan_vien!B468)</f>
        <v>Trần Thị</v>
      </c>
      <c r="D467" s="93" t="str">
        <f>IF(INPUT_Du_lieu_nhan_vien!C468="","",INPUT_Du_lieu_nhan_vien!C468)</f>
        <v>Hoan</v>
      </c>
      <c r="E467" s="94" t="str">
        <f>IF(INPUT_Du_lieu_nhan_vien!D468="","",INPUT_Du_lieu_nhan_vien!D468)</f>
        <v>Nữ</v>
      </c>
      <c r="F467" s="95">
        <f>IF(INPUT_Du_lieu_nhan_vien!E468="","",INPUT_Du_lieu_nhan_vien!E468)</f>
        <v>29942</v>
      </c>
      <c r="G467" s="96">
        <f t="shared" si="49"/>
        <v>12</v>
      </c>
      <c r="H467" s="96">
        <f t="shared" si="50"/>
        <v>1981</v>
      </c>
      <c r="I467" s="96" t="str">
        <f>IF(INPUT_Du_lieu_nhan_vien!G468="","",INPUT_Du_lieu_nhan_vien!G468)</f>
        <v>Đức Thọ Hà Tĩnh</v>
      </c>
      <c r="J467" s="97" t="str">
        <f>IF(INPUT_Du_lieu_nhan_vien!H468="","",INPUT_Du_lieu_nhan_vien!H468)</f>
        <v>013475755</v>
      </c>
      <c r="K467" s="95">
        <f>IF(INPUT_Du_lieu_nhan_vien!I468="","",INPUT_Du_lieu_nhan_vien!I468)</f>
        <v>40885</v>
      </c>
      <c r="L467" s="96">
        <f t="shared" si="51"/>
        <v>12</v>
      </c>
      <c r="M467" s="96" t="str">
        <f>IF(INPUT_Du_lieu_nhan_vien!J468="","",INPUT_Du_lieu_nhan_vien!J468)</f>
        <v>Hà Nội</v>
      </c>
      <c r="N467" s="94" t="str">
        <f>IF(INPUT_Du_lieu_nhan_vien!O468="","",INPUT_Du_lieu_nhan_vien!O468)</f>
        <v>hoantt@topica.edu.vn</v>
      </c>
      <c r="O467" s="96" t="str">
        <f>IF(INPUT_Du_lieu_nhan_vien!S468="","",INPUT_Du_lieu_nhan_vien!S468)</f>
        <v>254 Đường Giải Phóng, T Xuân Hà Nội</v>
      </c>
      <c r="P467" s="94" t="str">
        <f>IF(INPUT_Du_lieu_nhan_vien!P468="","",INPUT_Du_lieu_nhan_vien!P468)</f>
        <v>0438695046</v>
      </c>
      <c r="Q467" s="97" t="str">
        <f>IF(INPUT_Du_lieu_nhan_vien!Q468="","",INPUT_Du_lieu_nhan_vien!Q468)</f>
        <v>0983122281</v>
      </c>
      <c r="R467" s="96" t="str">
        <f>IF(INPUT_Du_lieu_nhan_vien!U468="","",INPUT_Du_lieu_nhan_vien!U468)</f>
        <v>Ngô Huy Hoàng</v>
      </c>
      <c r="S467" s="96" t="str">
        <f>IF(INPUT_Du_lieu_nhan_vien!W468="","",INPUT_Du_lieu_nhan_vien!W468)</f>
        <v>0982332886</v>
      </c>
      <c r="T467" s="97" t="str">
        <f>IF(INPUT_Du_lieu_nhan_vien!L468="","",INPUT_Du_lieu_nhan_vien!L468)</f>
        <v>ĐH Khoa học Xã hội và Nhân văn – ĐH Quốc gia Hà Nội</v>
      </c>
      <c r="U467" s="94" t="str">
        <f>IF(INPUT_Du_lieu_nhan_vien!K468="","",INPUT_Du_lieu_nhan_vien!K468)</f>
        <v>Đại học</v>
      </c>
      <c r="V467" s="97" t="str">
        <f>IF(INPUT_Du_lieu_nhan_vien!M468="","",INPUT_Du_lieu_nhan_vien!M468)</f>
        <v>Tâm lý xã hội</v>
      </c>
      <c r="Y467" s="95">
        <f>IF(INPUT_Du_lieu_nhan_vien!AH468="","",INPUT_Du_lieu_nhan_vien!AH468)</f>
        <v>41164</v>
      </c>
      <c r="Z467" s="96">
        <f t="shared" si="52"/>
        <v>9</v>
      </c>
      <c r="AA467" s="96">
        <f t="shared" si="53"/>
        <v>2012</v>
      </c>
      <c r="AB467" s="95" t="str">
        <f>IF(INPUT_Du_lieu_nhan_vien!AM468="","",INPUT_Du_lieu_nhan_vien!AM468)</f>
        <v/>
      </c>
      <c r="AC467" s="96" t="str">
        <f t="shared" si="54"/>
        <v/>
      </c>
      <c r="AD467" s="96" t="str">
        <f t="shared" si="55"/>
        <v/>
      </c>
      <c r="AE467" s="96" t="str">
        <f>IF(INPUT_Du_lieu_nhan_vien!AJ468="","",INPUT_Du_lieu_nhan_vien!AJ468)</f>
        <v>Chính thức</v>
      </c>
    </row>
    <row r="468" spans="1:31" ht="18.75" customHeight="1" x14ac:dyDescent="0.2">
      <c r="A468" s="91">
        <v>467</v>
      </c>
      <c r="B468" s="92">
        <f>INPUT_Du_lieu_nhan_vien!A469</f>
        <v>20443</v>
      </c>
      <c r="C468" s="93" t="str">
        <f>IF(INPUT_Du_lieu_nhan_vien!B469="","",INPUT_Du_lieu_nhan_vien!B469)</f>
        <v>Bùi Thị</v>
      </c>
      <c r="D468" s="93" t="str">
        <f>IF(INPUT_Du_lieu_nhan_vien!C469="","",INPUT_Du_lieu_nhan_vien!C469)</f>
        <v>Thủy</v>
      </c>
      <c r="E468" s="94" t="str">
        <f>IF(INPUT_Du_lieu_nhan_vien!D469="","",INPUT_Du_lieu_nhan_vien!D469)</f>
        <v>Nữ</v>
      </c>
      <c r="F468" s="95">
        <f>IF(INPUT_Du_lieu_nhan_vien!E469="","",INPUT_Du_lieu_nhan_vien!E469)</f>
        <v>33003</v>
      </c>
      <c r="G468" s="96">
        <f t="shared" si="49"/>
        <v>5</v>
      </c>
      <c r="H468" s="96">
        <f t="shared" si="50"/>
        <v>1990</v>
      </c>
      <c r="I468" s="96" t="str">
        <f>IF(INPUT_Du_lieu_nhan_vien!G469="","",INPUT_Du_lieu_nhan_vien!G469)</f>
        <v>Hải Dương</v>
      </c>
      <c r="J468" s="97" t="str">
        <f>IF(INPUT_Du_lieu_nhan_vien!H469="","",INPUT_Du_lieu_nhan_vien!H469)</f>
        <v>142506897</v>
      </c>
      <c r="K468" s="95">
        <f>IF(INPUT_Du_lieu_nhan_vien!I469="","",INPUT_Du_lieu_nhan_vien!I469)</f>
        <v>38868</v>
      </c>
      <c r="L468" s="96">
        <f t="shared" si="51"/>
        <v>5</v>
      </c>
      <c r="M468" s="96" t="str">
        <f>IF(INPUT_Du_lieu_nhan_vien!J469="","",INPUT_Du_lieu_nhan_vien!J469)</f>
        <v>Hải Dương</v>
      </c>
      <c r="N468" s="94" t="str">
        <f>IF(INPUT_Du_lieu_nhan_vien!O469="","",INPUT_Du_lieu_nhan_vien!O469)</f>
        <v>thuybt2@topica.edu.vn</v>
      </c>
      <c r="O468" s="96" t="e">
        <f>IF(INPUT_Du_lieu_nhan_vien!#REF!="","",INPUT_Du_lieu_nhan_vien!#REF!)</f>
        <v>#REF!</v>
      </c>
      <c r="P468" s="94" t="str">
        <f>IF(INPUT_Du_lieu_nhan_vien!P469="","",INPUT_Du_lieu_nhan_vien!P469)</f>
        <v/>
      </c>
      <c r="Q468" s="97" t="str">
        <f>IF(INPUT_Du_lieu_nhan_vien!Q469="","",INPUT_Du_lieu_nhan_vien!Q469)</f>
        <v/>
      </c>
      <c r="R468" s="96" t="e">
        <f>IF(INPUT_Du_lieu_nhan_vien!#REF!="","",INPUT_Du_lieu_nhan_vien!#REF!)</f>
        <v>#REF!</v>
      </c>
      <c r="S468" s="96">
        <f>IF(INPUT_Du_lieu_nhan_vien!W469="","",INPUT_Du_lieu_nhan_vien!W469)</f>
        <v>0</v>
      </c>
      <c r="T468" s="97" t="str">
        <f>IF(INPUT_Du_lieu_nhan_vien!L469="","",INPUT_Du_lieu_nhan_vien!L469)</f>
        <v>ĐH Ngoại Thương</v>
      </c>
      <c r="U468" s="94" t="str">
        <f>IF(INPUT_Du_lieu_nhan_vien!K469="","",INPUT_Du_lieu_nhan_vien!K469)</f>
        <v>ĐH</v>
      </c>
      <c r="V468" s="97" t="str">
        <f>IF(INPUT_Du_lieu_nhan_vien!M469="","",INPUT_Du_lieu_nhan_vien!M469)</f>
        <v>Kinh tế</v>
      </c>
      <c r="Y468" s="95">
        <f>IF(INPUT_Du_lieu_nhan_vien!AH469="","",INPUT_Du_lieu_nhan_vien!AH469)</f>
        <v>41153</v>
      </c>
      <c r="Z468" s="96">
        <f t="shared" si="52"/>
        <v>9</v>
      </c>
      <c r="AA468" s="96">
        <f t="shared" si="53"/>
        <v>2012</v>
      </c>
      <c r="AB468" s="95">
        <f>IF(INPUT_Du_lieu_nhan_vien!AM469="","",INPUT_Du_lieu_nhan_vien!AM469)</f>
        <v>41228</v>
      </c>
      <c r="AC468" s="96">
        <f t="shared" si="54"/>
        <v>11</v>
      </c>
      <c r="AD468" s="96">
        <f t="shared" si="55"/>
        <v>2012</v>
      </c>
      <c r="AE468" s="96" t="str">
        <f>IF(INPUT_Du_lieu_nhan_vien!AJ469="","",INPUT_Du_lieu_nhan_vien!AJ469)</f>
        <v>Nghỉ việc</v>
      </c>
    </row>
    <row r="469" spans="1:31" ht="18.75" customHeight="1" x14ac:dyDescent="0.2">
      <c r="A469" s="91">
        <v>468</v>
      </c>
      <c r="B469" s="92">
        <f>INPUT_Du_lieu_nhan_vien!A470</f>
        <v>20444</v>
      </c>
      <c r="C469" s="93" t="str">
        <f>IF(INPUT_Du_lieu_nhan_vien!B470="","",INPUT_Du_lieu_nhan_vien!B470)</f>
        <v>Lê Quang</v>
      </c>
      <c r="D469" s="93" t="str">
        <f>IF(INPUT_Du_lieu_nhan_vien!C470="","",INPUT_Du_lieu_nhan_vien!C470)</f>
        <v>Anh</v>
      </c>
      <c r="E469" s="94" t="str">
        <f>IF(INPUT_Du_lieu_nhan_vien!D470="","",INPUT_Du_lieu_nhan_vien!D470)</f>
        <v>Nam</v>
      </c>
      <c r="F469" s="95" t="str">
        <f>IF(INPUT_Du_lieu_nhan_vien!E470="","",INPUT_Du_lieu_nhan_vien!E470)</f>
        <v/>
      </c>
      <c r="G469" s="96" t="str">
        <f t="shared" si="49"/>
        <v/>
      </c>
      <c r="H469" s="96" t="str">
        <f t="shared" si="50"/>
        <v/>
      </c>
      <c r="I469" s="96" t="str">
        <f>IF(INPUT_Du_lieu_nhan_vien!G470="","",INPUT_Du_lieu_nhan_vien!G470)</f>
        <v/>
      </c>
      <c r="J469" s="97" t="str">
        <f>IF(INPUT_Du_lieu_nhan_vien!H470="","",INPUT_Du_lieu_nhan_vien!H470)</f>
        <v/>
      </c>
      <c r="K469" s="95" t="str">
        <f>IF(INPUT_Du_lieu_nhan_vien!I470="","",INPUT_Du_lieu_nhan_vien!I470)</f>
        <v/>
      </c>
      <c r="L469" s="96" t="str">
        <f t="shared" si="51"/>
        <v/>
      </c>
      <c r="M469" s="96" t="str">
        <f>IF(INPUT_Du_lieu_nhan_vien!J470="","",INPUT_Du_lieu_nhan_vien!J470)</f>
        <v/>
      </c>
      <c r="N469" s="94" t="str">
        <f>IF(INPUT_Du_lieu_nhan_vien!O470="","",INPUT_Du_lieu_nhan_vien!O470)</f>
        <v>anhlq@topica.edu.vn</v>
      </c>
      <c r="O469" s="96" t="str">
        <f>IF(INPUT_Du_lieu_nhan_vien!S469="","",INPUT_Du_lieu_nhan_vien!S469)</f>
        <v>Nhân Lư, Cẩm Chế, Thanh Hà, Hải Dương</v>
      </c>
      <c r="P469" s="94" t="str">
        <f>IF(INPUT_Du_lieu_nhan_vien!P470="","",INPUT_Du_lieu_nhan_vien!P470)</f>
        <v/>
      </c>
      <c r="Q469" s="97" t="str">
        <f>IF(INPUT_Du_lieu_nhan_vien!Q470="","",INPUT_Du_lieu_nhan_vien!Q470)</f>
        <v/>
      </c>
      <c r="R469" s="96" t="str">
        <f>IF(INPUT_Du_lieu_nhan_vien!U469="","",INPUT_Du_lieu_nhan_vien!U469)</f>
        <v>Bùi Văn điệp</v>
      </c>
      <c r="S469" s="96">
        <f>IF(INPUT_Du_lieu_nhan_vien!W470="","",INPUT_Du_lieu_nhan_vien!W470)</f>
        <v>0</v>
      </c>
      <c r="T469" s="97">
        <f>IF(INPUT_Du_lieu_nhan_vien!L470="","",INPUT_Du_lieu_nhan_vien!L470)</f>
        <v>0</v>
      </c>
      <c r="U469" s="94" t="str">
        <f>IF(INPUT_Du_lieu_nhan_vien!K470="","",INPUT_Du_lieu_nhan_vien!K470)</f>
        <v/>
      </c>
      <c r="V469" s="97">
        <f>IF(INPUT_Du_lieu_nhan_vien!M470="","",INPUT_Du_lieu_nhan_vien!M470)</f>
        <v>0</v>
      </c>
      <c r="Y469" s="95">
        <f>IF(INPUT_Du_lieu_nhan_vien!AH470="","",INPUT_Du_lieu_nhan_vien!AH470)</f>
        <v>41106</v>
      </c>
      <c r="Z469" s="96">
        <f t="shared" si="52"/>
        <v>7</v>
      </c>
      <c r="AA469" s="96">
        <f t="shared" si="53"/>
        <v>2012</v>
      </c>
      <c r="AB469" s="95">
        <f>IF(INPUT_Du_lieu_nhan_vien!AM470="","",INPUT_Du_lieu_nhan_vien!AM470)</f>
        <v>41229</v>
      </c>
      <c r="AC469" s="96">
        <f t="shared" si="54"/>
        <v>11</v>
      </c>
      <c r="AD469" s="96">
        <f t="shared" si="55"/>
        <v>2012</v>
      </c>
      <c r="AE469" s="96" t="str">
        <f>IF(INPUT_Du_lieu_nhan_vien!AJ470="","",INPUT_Du_lieu_nhan_vien!AJ470)</f>
        <v>Nghỉ việc</v>
      </c>
    </row>
    <row r="470" spans="1:31" ht="18.75" customHeight="1" x14ac:dyDescent="0.2">
      <c r="A470" s="91">
        <v>469</v>
      </c>
      <c r="B470" s="92">
        <f>INPUT_Du_lieu_nhan_vien!A471</f>
        <v>20445</v>
      </c>
      <c r="C470" s="93" t="str">
        <f>IF(INPUT_Du_lieu_nhan_vien!B471="","",INPUT_Du_lieu_nhan_vien!B471)</f>
        <v>Trần Thành</v>
      </c>
      <c r="D470" s="93" t="str">
        <f>IF(INPUT_Du_lieu_nhan_vien!C471="","",INPUT_Du_lieu_nhan_vien!C471)</f>
        <v>Trung</v>
      </c>
      <c r="E470" s="94" t="str">
        <f>IF(INPUT_Du_lieu_nhan_vien!D471="","",INPUT_Du_lieu_nhan_vien!D471)</f>
        <v>Nam</v>
      </c>
      <c r="F470" s="95">
        <f>IF(INPUT_Du_lieu_nhan_vien!E471="","",INPUT_Du_lieu_nhan_vien!E471)</f>
        <v>32520</v>
      </c>
      <c r="G470" s="96">
        <f t="shared" si="49"/>
        <v>1</v>
      </c>
      <c r="H470" s="96">
        <f t="shared" si="50"/>
        <v>1989</v>
      </c>
      <c r="I470" s="96" t="str">
        <f>IF(INPUT_Du_lieu_nhan_vien!G471="","",INPUT_Du_lieu_nhan_vien!G471)</f>
        <v xml:space="preserve"> Hà Nội</v>
      </c>
      <c r="J470" s="97" t="str">
        <f>IF(INPUT_Du_lieu_nhan_vien!H471="","",INPUT_Du_lieu_nhan_vien!H471)</f>
        <v>012667045</v>
      </c>
      <c r="K470" s="95">
        <f>IF(INPUT_Du_lieu_nhan_vien!I471="","",INPUT_Du_lieu_nhan_vien!I471)</f>
        <v>39291</v>
      </c>
      <c r="L470" s="96">
        <f t="shared" si="51"/>
        <v>7</v>
      </c>
      <c r="M470" s="96" t="str">
        <f>IF(INPUT_Du_lieu_nhan_vien!J471="","",INPUT_Du_lieu_nhan_vien!J471)</f>
        <v>Hà Nội</v>
      </c>
      <c r="N470" s="94" t="str">
        <f>IF(INPUT_Du_lieu_nhan_vien!O471="","",INPUT_Du_lieu_nhan_vien!O471)</f>
        <v>trungtt@topica.edu.vn</v>
      </c>
      <c r="O470" s="96" t="str">
        <f>IF(INPUT_Du_lieu_nhan_vien!S471="","",INPUT_Du_lieu_nhan_vien!S471)</f>
        <v>3 Ngõ 86, Thúy Linh, P Lĩnh Nam, Hoàng Mai, Hà Nội
 h</v>
      </c>
      <c r="P470" s="94" t="str">
        <f>IF(INPUT_Du_lieu_nhan_vien!P471="","",INPUT_Du_lieu_nhan_vien!P471)</f>
        <v>0436442971</v>
      </c>
      <c r="Q470" s="97" t="str">
        <f>IF(INPUT_Du_lieu_nhan_vien!Q471="","",INPUT_Du_lieu_nhan_vien!Q471)</f>
        <v>0975887145</v>
      </c>
      <c r="R470" s="96" t="str">
        <f>IF(INPUT_Du_lieu_nhan_vien!U471="","",INPUT_Du_lieu_nhan_vien!U471)</f>
        <v>Mẹ Vũ Thị Lan</v>
      </c>
      <c r="S470" s="96" t="str">
        <f>IF(INPUT_Du_lieu_nhan_vien!W471="","",INPUT_Du_lieu_nhan_vien!W471)</f>
        <v>0906143910</v>
      </c>
      <c r="T470" s="97" t="str">
        <f>IF(INPUT_Du_lieu_nhan_vien!L471="","",INPUT_Du_lieu_nhan_vien!L471)</f>
        <v>ĐH Thăng Long</v>
      </c>
      <c r="U470" s="94" t="str">
        <f>IF(INPUT_Du_lieu_nhan_vien!K471="","",INPUT_Du_lieu_nhan_vien!K471)</f>
        <v>Đại học</v>
      </c>
      <c r="V470" s="97" t="str">
        <f>IF(INPUT_Du_lieu_nhan_vien!M471="","",INPUT_Du_lieu_nhan_vien!M471)</f>
        <v>Tin học quản lý</v>
      </c>
      <c r="Y470" s="95">
        <f>IF(INPUT_Du_lieu_nhan_vien!AH471="","",INPUT_Du_lieu_nhan_vien!AH471)</f>
        <v>41136</v>
      </c>
      <c r="Z470" s="96">
        <f t="shared" si="52"/>
        <v>8</v>
      </c>
      <c r="AA470" s="96">
        <f t="shared" si="53"/>
        <v>2012</v>
      </c>
      <c r="AB470" s="95" t="str">
        <f>IF(INPUT_Du_lieu_nhan_vien!AM471="","",INPUT_Du_lieu_nhan_vien!AM471)</f>
        <v/>
      </c>
      <c r="AC470" s="96" t="str">
        <f t="shared" si="54"/>
        <v/>
      </c>
      <c r="AD470" s="96" t="str">
        <f t="shared" si="55"/>
        <v/>
      </c>
      <c r="AE470" s="96" t="str">
        <f>IF(INPUT_Du_lieu_nhan_vien!AJ471="","",INPUT_Du_lieu_nhan_vien!AJ471)</f>
        <v>Chính thức</v>
      </c>
    </row>
    <row r="471" spans="1:31" ht="18.75" customHeight="1" x14ac:dyDescent="0.2">
      <c r="A471" s="91">
        <v>470</v>
      </c>
      <c r="B471" s="92">
        <f>INPUT_Du_lieu_nhan_vien!A472</f>
        <v>20446</v>
      </c>
      <c r="C471" s="93" t="str">
        <f>IF(INPUT_Du_lieu_nhan_vien!B472="","",INPUT_Du_lieu_nhan_vien!B472)</f>
        <v>Lê Hiền</v>
      </c>
      <c r="D471" s="93" t="str">
        <f>IF(INPUT_Du_lieu_nhan_vien!C472="","",INPUT_Du_lieu_nhan_vien!C472)</f>
        <v>Trang</v>
      </c>
      <c r="E471" s="94" t="str">
        <f>IF(INPUT_Du_lieu_nhan_vien!D472="","",INPUT_Du_lieu_nhan_vien!D472)</f>
        <v>Nữ</v>
      </c>
      <c r="F471" s="95">
        <f>IF(INPUT_Du_lieu_nhan_vien!E472="","",INPUT_Du_lieu_nhan_vien!E472)</f>
        <v>32275</v>
      </c>
      <c r="G471" s="96">
        <f t="shared" si="49"/>
        <v>5</v>
      </c>
      <c r="H471" s="96">
        <f t="shared" si="50"/>
        <v>1988</v>
      </c>
      <c r="I471" s="96" t="str">
        <f>IF(INPUT_Du_lieu_nhan_vien!G472="","",INPUT_Du_lieu_nhan_vien!G472)</f>
        <v xml:space="preserve"> </v>
      </c>
      <c r="J471" s="97" t="str">
        <f>IF(INPUT_Du_lieu_nhan_vien!H472="","",INPUT_Du_lieu_nhan_vien!H472)</f>
        <v/>
      </c>
      <c r="K471" s="95" t="str">
        <f>IF(INPUT_Du_lieu_nhan_vien!I472="","",INPUT_Du_lieu_nhan_vien!I472)</f>
        <v/>
      </c>
      <c r="L471" s="96" t="str">
        <f t="shared" si="51"/>
        <v/>
      </c>
      <c r="M471" s="96" t="str">
        <f>IF(INPUT_Du_lieu_nhan_vien!J472="","",INPUT_Du_lieu_nhan_vien!J472)</f>
        <v/>
      </c>
      <c r="N471" s="94" t="str">
        <f>IF(INPUT_Du_lieu_nhan_vien!O472="","",INPUT_Du_lieu_nhan_vien!O472)</f>
        <v>tranglh@topica.edu.vn</v>
      </c>
      <c r="O471" s="96" t="str">
        <f>IF(INPUT_Du_lieu_nhan_vien!S472="","",INPUT_Du_lieu_nhan_vien!S472)</f>
        <v xml:space="preserve"> </v>
      </c>
      <c r="P471" s="94" t="str">
        <f>IF(INPUT_Du_lieu_nhan_vien!P472="","",INPUT_Du_lieu_nhan_vien!P472)</f>
        <v/>
      </c>
      <c r="Q471" s="97" t="str">
        <f>IF(INPUT_Du_lieu_nhan_vien!Q472="","",INPUT_Du_lieu_nhan_vien!Q472)</f>
        <v>'0933015686</v>
      </c>
      <c r="R471" s="96" t="str">
        <f>IF(INPUT_Du_lieu_nhan_vien!U472="","",INPUT_Du_lieu_nhan_vien!U472)</f>
        <v/>
      </c>
      <c r="S471" s="96" t="str">
        <f>IF(INPUT_Du_lieu_nhan_vien!W472="","",INPUT_Du_lieu_nhan_vien!W472)</f>
        <v/>
      </c>
      <c r="T471" s="97" t="str">
        <f>IF(INPUT_Du_lieu_nhan_vien!L472="","",INPUT_Du_lieu_nhan_vien!L472)</f>
        <v/>
      </c>
      <c r="U471" s="94" t="str">
        <f>IF(INPUT_Du_lieu_nhan_vien!K472="","",INPUT_Du_lieu_nhan_vien!K472)</f>
        <v>Đại học</v>
      </c>
      <c r="V471" s="97" t="str">
        <f>IF(INPUT_Du_lieu_nhan_vien!M472="","",INPUT_Du_lieu_nhan_vien!M472)</f>
        <v/>
      </c>
      <c r="Y471" s="95">
        <f>IF(INPUT_Du_lieu_nhan_vien!AH472="","",INPUT_Du_lieu_nhan_vien!AH472)</f>
        <v>41365</v>
      </c>
      <c r="Z471" s="96">
        <f t="shared" si="52"/>
        <v>4</v>
      </c>
      <c r="AA471" s="96">
        <f t="shared" si="53"/>
        <v>2013</v>
      </c>
      <c r="AB471" s="95" t="str">
        <f>IF(INPUT_Du_lieu_nhan_vien!AM472="","",INPUT_Du_lieu_nhan_vien!AM472)</f>
        <v/>
      </c>
      <c r="AC471" s="96" t="str">
        <f t="shared" si="54"/>
        <v/>
      </c>
      <c r="AD471" s="96" t="str">
        <f t="shared" si="55"/>
        <v/>
      </c>
      <c r="AE471" s="96" t="str">
        <f>IF(INPUT_Du_lieu_nhan_vien!AJ472="","",INPUT_Du_lieu_nhan_vien!AJ472)</f>
        <v>Chính thức</v>
      </c>
    </row>
    <row r="472" spans="1:31" ht="18.75" customHeight="1" x14ac:dyDescent="0.2">
      <c r="A472" s="91">
        <v>471</v>
      </c>
      <c r="B472" s="92">
        <f>INPUT_Du_lieu_nhan_vien!A473</f>
        <v>20447</v>
      </c>
      <c r="C472" s="93" t="str">
        <f>IF(INPUT_Du_lieu_nhan_vien!B473="","",INPUT_Du_lieu_nhan_vien!B473)</f>
        <v>Lê Thị Hoa</v>
      </c>
      <c r="D472" s="93" t="str">
        <f>IF(INPUT_Du_lieu_nhan_vien!C473="","",INPUT_Du_lieu_nhan_vien!C473)</f>
        <v>Cúc</v>
      </c>
      <c r="E472" s="94" t="str">
        <f>IF(INPUT_Du_lieu_nhan_vien!D473="","",INPUT_Du_lieu_nhan_vien!D473)</f>
        <v>Nữ</v>
      </c>
      <c r="F472" s="95" t="str">
        <f>IF(INPUT_Du_lieu_nhan_vien!E473="","",INPUT_Du_lieu_nhan_vien!E473)</f>
        <v/>
      </c>
      <c r="G472" s="96" t="str">
        <f t="shared" si="49"/>
        <v/>
      </c>
      <c r="H472" s="96" t="str">
        <f t="shared" si="50"/>
        <v/>
      </c>
      <c r="I472" s="96" t="str">
        <f>IF(INPUT_Du_lieu_nhan_vien!G473="","",INPUT_Du_lieu_nhan_vien!G473)</f>
        <v/>
      </c>
      <c r="J472" s="97" t="str">
        <f>IF(INPUT_Du_lieu_nhan_vien!H473="","",INPUT_Du_lieu_nhan_vien!H473)</f>
        <v/>
      </c>
      <c r="K472" s="95" t="str">
        <f>IF(INPUT_Du_lieu_nhan_vien!I473="","",INPUT_Du_lieu_nhan_vien!I473)</f>
        <v/>
      </c>
      <c r="L472" s="96" t="str">
        <f t="shared" si="51"/>
        <v/>
      </c>
      <c r="M472" s="96" t="str">
        <f>IF(INPUT_Du_lieu_nhan_vien!J473="","",INPUT_Du_lieu_nhan_vien!J473)</f>
        <v/>
      </c>
      <c r="N472" s="94" t="str">
        <f>IF(INPUT_Du_lieu_nhan_vien!O473="","",INPUT_Du_lieu_nhan_vien!O473)</f>
        <v>cuclth@topica.edu.vn</v>
      </c>
      <c r="O472" s="96">
        <f>IF(INPUT_Du_lieu_nhan_vien!S473="","",INPUT_Du_lieu_nhan_vien!S473)</f>
        <v>0</v>
      </c>
      <c r="P472" s="94" t="str">
        <f>IF(INPUT_Du_lieu_nhan_vien!P473="","",INPUT_Du_lieu_nhan_vien!P473)</f>
        <v/>
      </c>
      <c r="Q472" s="97" t="str">
        <f>IF(INPUT_Du_lieu_nhan_vien!Q473="","",INPUT_Du_lieu_nhan_vien!Q473)</f>
        <v/>
      </c>
      <c r="R472" s="96">
        <f>IF(INPUT_Du_lieu_nhan_vien!U473="","",INPUT_Du_lieu_nhan_vien!U473)</f>
        <v>0</v>
      </c>
      <c r="S472" s="96">
        <f>IF(INPUT_Du_lieu_nhan_vien!W473="","",INPUT_Du_lieu_nhan_vien!W473)</f>
        <v>0</v>
      </c>
      <c r="T472" s="97">
        <f>IF(INPUT_Du_lieu_nhan_vien!L473="","",INPUT_Du_lieu_nhan_vien!L473)</f>
        <v>0</v>
      </c>
      <c r="U472" s="94" t="str">
        <f>IF(INPUT_Du_lieu_nhan_vien!K473="","",INPUT_Du_lieu_nhan_vien!K473)</f>
        <v/>
      </c>
      <c r="V472" s="97">
        <f>IF(INPUT_Du_lieu_nhan_vien!M473="","",INPUT_Du_lieu_nhan_vien!M473)</f>
        <v>0</v>
      </c>
      <c r="Y472" s="95" t="str">
        <f>IF(INPUT_Du_lieu_nhan_vien!AH473="","",INPUT_Du_lieu_nhan_vien!AH473)</f>
        <v/>
      </c>
      <c r="Z472" s="96" t="str">
        <f t="shared" si="52"/>
        <v/>
      </c>
      <c r="AA472" s="96" t="str">
        <f t="shared" si="53"/>
        <v/>
      </c>
      <c r="AB472" s="95">
        <f>IF(INPUT_Du_lieu_nhan_vien!AM473="","",INPUT_Du_lieu_nhan_vien!AM473)</f>
        <v>41131</v>
      </c>
      <c r="AC472" s="96">
        <f t="shared" si="54"/>
        <v>8</v>
      </c>
      <c r="AD472" s="96">
        <f t="shared" si="55"/>
        <v>2012</v>
      </c>
      <c r="AE472" s="96" t="str">
        <f>IF(INPUT_Du_lieu_nhan_vien!AJ473="","",INPUT_Du_lieu_nhan_vien!AJ473)</f>
        <v>Nghỉ việc</v>
      </c>
    </row>
    <row r="473" spans="1:31" ht="18.75" customHeight="1" x14ac:dyDescent="0.2">
      <c r="A473" s="91">
        <v>472</v>
      </c>
      <c r="B473" s="92">
        <f>INPUT_Du_lieu_nhan_vien!A474</f>
        <v>20448</v>
      </c>
      <c r="C473" s="93" t="str">
        <f>IF(INPUT_Du_lieu_nhan_vien!B474="","",INPUT_Du_lieu_nhan_vien!B474)</f>
        <v>Đỗ Thị</v>
      </c>
      <c r="D473" s="93" t="str">
        <f>IF(INPUT_Du_lieu_nhan_vien!C474="","",INPUT_Du_lieu_nhan_vien!C474)</f>
        <v>Đương</v>
      </c>
      <c r="E473" s="94" t="str">
        <f>IF(INPUT_Du_lieu_nhan_vien!D474="","",INPUT_Du_lieu_nhan_vien!D474)</f>
        <v>Nữ</v>
      </c>
      <c r="F473" s="95">
        <f>IF(INPUT_Du_lieu_nhan_vien!E474="","",INPUT_Du_lieu_nhan_vien!E474)</f>
        <v>32441</v>
      </c>
      <c r="G473" s="96">
        <f t="shared" si="49"/>
        <v>10</v>
      </c>
      <c r="H473" s="96">
        <f t="shared" si="50"/>
        <v>1988</v>
      </c>
      <c r="I473" s="96" t="str">
        <f>IF(INPUT_Du_lieu_nhan_vien!G474="","",INPUT_Du_lieu_nhan_vien!G474)</f>
        <v>Hà Tây</v>
      </c>
      <c r="J473" s="97" t="str">
        <f>IF(INPUT_Du_lieu_nhan_vien!H474="","",INPUT_Du_lieu_nhan_vien!H474)</f>
        <v>112282538</v>
      </c>
      <c r="K473" s="95">
        <f>IF(INPUT_Du_lieu_nhan_vien!I474="","",INPUT_Du_lieu_nhan_vien!I474)</f>
        <v>38764</v>
      </c>
      <c r="L473" s="96">
        <f t="shared" si="51"/>
        <v>2</v>
      </c>
      <c r="M473" s="96" t="str">
        <f>IF(INPUT_Du_lieu_nhan_vien!J474="","",INPUT_Du_lieu_nhan_vien!J474)</f>
        <v>Hà Tây</v>
      </c>
      <c r="N473" s="94" t="str">
        <f>IF(INPUT_Du_lieu_nhan_vien!O474="","",INPUT_Du_lieu_nhan_vien!O474)</f>
        <v>duongdt@topica.edu.vn</v>
      </c>
      <c r="O473" s="96" t="str">
        <f>IF(INPUT_Du_lieu_nhan_vien!S474="","",INPUT_Du_lieu_nhan_vien!S474)</f>
        <v>Cát Quế. Hoài Đức, Hà Tây</v>
      </c>
      <c r="P473" s="94" t="str">
        <f>IF(INPUT_Du_lieu_nhan_vien!P474="","",INPUT_Du_lieu_nhan_vien!P474)</f>
        <v/>
      </c>
      <c r="Q473" s="97" t="str">
        <f>IF(INPUT_Du_lieu_nhan_vien!Q474="","",INPUT_Du_lieu_nhan_vien!Q474)</f>
        <v/>
      </c>
      <c r="R473" s="96">
        <f>IF(INPUT_Du_lieu_nhan_vien!U474="","",INPUT_Du_lieu_nhan_vien!U474)</f>
        <v>0</v>
      </c>
      <c r="S473" s="96">
        <f>IF(INPUT_Du_lieu_nhan_vien!W474="","",INPUT_Du_lieu_nhan_vien!W474)</f>
        <v>0</v>
      </c>
      <c r="T473" s="97">
        <f>IF(INPUT_Du_lieu_nhan_vien!L474="","",INPUT_Du_lieu_nhan_vien!L474)</f>
        <v>0</v>
      </c>
      <c r="U473" s="94" t="str">
        <f>IF(INPUT_Du_lieu_nhan_vien!K474="","",INPUT_Du_lieu_nhan_vien!K474)</f>
        <v>ĐH</v>
      </c>
      <c r="V473" s="97" t="str">
        <f>IF(INPUT_Du_lieu_nhan_vien!M474="","",INPUT_Du_lieu_nhan_vien!M474)</f>
        <v>Công nghệ sinh hoc</v>
      </c>
      <c r="Y473" s="95" t="str">
        <f>IF(INPUT_Du_lieu_nhan_vien!AH474="","",INPUT_Du_lieu_nhan_vien!AH474)</f>
        <v/>
      </c>
      <c r="Z473" s="96" t="str">
        <f t="shared" si="52"/>
        <v/>
      </c>
      <c r="AA473" s="96" t="str">
        <f t="shared" si="53"/>
        <v/>
      </c>
      <c r="AB473" s="95">
        <f>IF(INPUT_Du_lieu_nhan_vien!AM474="","",INPUT_Du_lieu_nhan_vien!AM474)</f>
        <v>41131</v>
      </c>
      <c r="AC473" s="96">
        <f t="shared" si="54"/>
        <v>8</v>
      </c>
      <c r="AD473" s="96">
        <f t="shared" si="55"/>
        <v>2012</v>
      </c>
      <c r="AE473" s="96" t="str">
        <f>IF(INPUT_Du_lieu_nhan_vien!AJ474="","",INPUT_Du_lieu_nhan_vien!AJ474)</f>
        <v>Nghỉ việc</v>
      </c>
    </row>
    <row r="474" spans="1:31" ht="18.75" customHeight="1" x14ac:dyDescent="0.2">
      <c r="A474" s="91">
        <v>473</v>
      </c>
      <c r="B474" s="92">
        <f>INPUT_Du_lieu_nhan_vien!A475</f>
        <v>20449</v>
      </c>
      <c r="C474" s="93" t="str">
        <f>IF(INPUT_Du_lieu_nhan_vien!B475="","",INPUT_Du_lieu_nhan_vien!B475)</f>
        <v>Phạm Thị Thúy</v>
      </c>
      <c r="D474" s="93" t="str">
        <f>IF(INPUT_Du_lieu_nhan_vien!C475="","",INPUT_Du_lieu_nhan_vien!C475)</f>
        <v>Lan</v>
      </c>
      <c r="E474" s="94" t="str">
        <f>IF(INPUT_Du_lieu_nhan_vien!D475="","",INPUT_Du_lieu_nhan_vien!D475)</f>
        <v>Nữ</v>
      </c>
      <c r="F474" s="95">
        <f>IF(INPUT_Du_lieu_nhan_vien!E475="","",INPUT_Du_lieu_nhan_vien!E475)</f>
        <v>30741</v>
      </c>
      <c r="G474" s="96">
        <f t="shared" si="49"/>
        <v>2</v>
      </c>
      <c r="H474" s="96">
        <f t="shared" si="50"/>
        <v>1984</v>
      </c>
      <c r="I474" s="96" t="str">
        <f>IF(INPUT_Du_lieu_nhan_vien!G475="","",INPUT_Du_lieu_nhan_vien!G475)</f>
        <v xml:space="preserve"> Bắc Giang</v>
      </c>
      <c r="J474" s="97" t="str">
        <f>IF(INPUT_Du_lieu_nhan_vien!H475="","",INPUT_Du_lieu_nhan_vien!H475)</f>
        <v>121389586</v>
      </c>
      <c r="K474" s="95">
        <f>IF(INPUT_Du_lieu_nhan_vien!I475="","",INPUT_Du_lieu_nhan_vien!I475)</f>
        <v>38596</v>
      </c>
      <c r="L474" s="96">
        <f t="shared" si="51"/>
        <v>9</v>
      </c>
      <c r="M474" s="96" t="str">
        <f>IF(INPUT_Du_lieu_nhan_vien!J475="","",INPUT_Du_lieu_nhan_vien!J475)</f>
        <v>Bắc Giang</v>
      </c>
      <c r="N474" s="94" t="str">
        <f>IF(INPUT_Du_lieu_nhan_vien!O475="","",INPUT_Du_lieu_nhan_vien!O475)</f>
        <v>lanptt@topica.edu.vn</v>
      </c>
      <c r="O474" s="96" t="str">
        <f>IF(INPUT_Du_lieu_nhan_vien!S475="","",INPUT_Du_lieu_nhan_vien!S475)</f>
        <v xml:space="preserve">Thôn Đồng Niên, Xã Tự Lan, Việt Yên, Bắc Giang </v>
      </c>
      <c r="P474" s="94" t="str">
        <f>IF(INPUT_Du_lieu_nhan_vien!P475="","",INPUT_Du_lieu_nhan_vien!P475)</f>
        <v/>
      </c>
      <c r="Q474" s="97" t="str">
        <f>IF(INPUT_Du_lieu_nhan_vien!Q475="","",INPUT_Du_lieu_nhan_vien!Q475)</f>
        <v>0973971616</v>
      </c>
      <c r="R474" s="96" t="str">
        <f>IF(INPUT_Du_lieu_nhan_vien!U475="","",INPUT_Du_lieu_nhan_vien!U475)</f>
        <v>Phạm Hữu Hiệp</v>
      </c>
      <c r="S474" s="96" t="str">
        <f>IF(INPUT_Du_lieu_nhan_vien!W475="","",INPUT_Du_lieu_nhan_vien!W475)</f>
        <v>0978040345</v>
      </c>
      <c r="T474" s="97" t="str">
        <f>IF(INPUT_Du_lieu_nhan_vien!L475="","",INPUT_Du_lieu_nhan_vien!L475)</f>
        <v>ĐH Khoa Học Tự Nhiên TP.HCM</v>
      </c>
      <c r="U474" s="94" t="str">
        <f>IF(INPUT_Du_lieu_nhan_vien!K475="","",INPUT_Du_lieu_nhan_vien!K475)</f>
        <v>Cao đẳng</v>
      </c>
      <c r="V474" s="97" t="str">
        <f>IF(INPUT_Du_lieu_nhan_vien!M475="","",INPUT_Du_lieu_nhan_vien!M475)</f>
        <v>Công nghệ thông tin</v>
      </c>
      <c r="Y474" s="95">
        <f>IF(INPUT_Du_lieu_nhan_vien!AH475="","",INPUT_Du_lieu_nhan_vien!AH475)</f>
        <v>41365</v>
      </c>
      <c r="Z474" s="96">
        <f t="shared" si="52"/>
        <v>4</v>
      </c>
      <c r="AA474" s="96">
        <f t="shared" si="53"/>
        <v>2013</v>
      </c>
      <c r="AB474" s="95" t="str">
        <f>IF(INPUT_Du_lieu_nhan_vien!AM475="","",INPUT_Du_lieu_nhan_vien!AM475)</f>
        <v/>
      </c>
      <c r="AC474" s="96" t="str">
        <f t="shared" si="54"/>
        <v/>
      </c>
      <c r="AD474" s="96" t="str">
        <f t="shared" si="55"/>
        <v/>
      </c>
      <c r="AE474" s="96" t="str">
        <f>IF(INPUT_Du_lieu_nhan_vien!AJ475="","",INPUT_Du_lieu_nhan_vien!AJ475)</f>
        <v>Chính thức</v>
      </c>
    </row>
    <row r="475" spans="1:31" ht="18.75" customHeight="1" x14ac:dyDescent="0.2">
      <c r="A475" s="91">
        <v>474</v>
      </c>
      <c r="B475" s="92">
        <f>INPUT_Du_lieu_nhan_vien!A476</f>
        <v>20450</v>
      </c>
      <c r="C475" s="93" t="str">
        <f>IF(INPUT_Du_lieu_nhan_vien!B476="","",INPUT_Du_lieu_nhan_vien!B476)</f>
        <v>Nguyễn Hải</v>
      </c>
      <c r="D475" s="93" t="str">
        <f>IF(INPUT_Du_lieu_nhan_vien!C476="","",INPUT_Du_lieu_nhan_vien!C476)</f>
        <v>Yến</v>
      </c>
      <c r="E475" s="94" t="str">
        <f>IF(INPUT_Du_lieu_nhan_vien!D476="","",INPUT_Du_lieu_nhan_vien!D476)</f>
        <v>Nữ</v>
      </c>
      <c r="F475" s="95">
        <f>IF(INPUT_Du_lieu_nhan_vien!E476="","",INPUT_Du_lieu_nhan_vien!E476)</f>
        <v>33148</v>
      </c>
      <c r="G475" s="96">
        <f t="shared" si="49"/>
        <v>10</v>
      </c>
      <c r="H475" s="96">
        <f t="shared" si="50"/>
        <v>1990</v>
      </c>
      <c r="I475" s="96" t="str">
        <f>IF(INPUT_Du_lieu_nhan_vien!G476="","",INPUT_Du_lieu_nhan_vien!G476)</f>
        <v>Hà Tây</v>
      </c>
      <c r="J475" s="97" t="str">
        <f>IF(INPUT_Du_lieu_nhan_vien!H476="","",INPUT_Du_lieu_nhan_vien!H476)</f>
        <v>112489666</v>
      </c>
      <c r="K475" s="95">
        <f>IF(INPUT_Du_lieu_nhan_vien!I476="","",INPUT_Du_lieu_nhan_vien!I476)</f>
        <v>39507</v>
      </c>
      <c r="L475" s="96">
        <f t="shared" si="51"/>
        <v>2</v>
      </c>
      <c r="M475" s="96" t="str">
        <f>IF(INPUT_Du_lieu_nhan_vien!J476="","",INPUT_Du_lieu_nhan_vien!J476)</f>
        <v>Hà Tây</v>
      </c>
      <c r="N475" s="94" t="str">
        <f>IF(INPUT_Du_lieu_nhan_vien!O476="","",INPUT_Du_lieu_nhan_vien!O476)</f>
        <v>yennh@topica.edu.vn</v>
      </c>
      <c r="O475" s="96" t="str">
        <f>IF(INPUT_Du_lieu_nhan_vien!S476="","",INPUT_Du_lieu_nhan_vien!S476)</f>
        <v>Võng Xuyên, Phúc Thọ, Hà Tây</v>
      </c>
      <c r="P475" s="94" t="str">
        <f>IF(INPUT_Du_lieu_nhan_vien!P476="","",INPUT_Du_lieu_nhan_vien!P476)</f>
        <v/>
      </c>
      <c r="Q475" s="97" t="str">
        <f>IF(INPUT_Du_lieu_nhan_vien!Q476="","",INPUT_Du_lieu_nhan_vien!Q476)</f>
        <v>0977247327</v>
      </c>
      <c r="R475" s="96" t="str">
        <f>IF(INPUT_Du_lieu_nhan_vien!U476="","",INPUT_Du_lieu_nhan_vien!U476)</f>
        <v>Lê Thị Lý</v>
      </c>
      <c r="S475" s="96" t="str">
        <f>IF(INPUT_Du_lieu_nhan_vien!W476="","",INPUT_Du_lieu_nhan_vien!W476)</f>
        <v>0977237327</v>
      </c>
      <c r="T475" s="97">
        <f>IF(INPUT_Du_lieu_nhan_vien!L476="","",INPUT_Du_lieu_nhan_vien!L476)</f>
        <v>0</v>
      </c>
      <c r="U475" s="94" t="str">
        <f>IF(INPUT_Du_lieu_nhan_vien!K476="","",INPUT_Du_lieu_nhan_vien!K476)</f>
        <v/>
      </c>
      <c r="V475" s="97">
        <f>IF(INPUT_Du_lieu_nhan_vien!M476="","",INPUT_Du_lieu_nhan_vien!M476)</f>
        <v>0</v>
      </c>
      <c r="Y475" s="95" t="str">
        <f>IF(INPUT_Du_lieu_nhan_vien!AH476="","",INPUT_Du_lieu_nhan_vien!AH476)</f>
        <v/>
      </c>
      <c r="Z475" s="96" t="str">
        <f t="shared" si="52"/>
        <v/>
      </c>
      <c r="AA475" s="96" t="str">
        <f t="shared" si="53"/>
        <v/>
      </c>
      <c r="AB475" s="95">
        <f>IF(INPUT_Du_lieu_nhan_vien!AM476="","",INPUT_Du_lieu_nhan_vien!AM476)</f>
        <v>41216</v>
      </c>
      <c r="AC475" s="96">
        <f t="shared" si="54"/>
        <v>11</v>
      </c>
      <c r="AD475" s="96">
        <f t="shared" si="55"/>
        <v>2012</v>
      </c>
      <c r="AE475" s="96" t="str">
        <f>IF(INPUT_Du_lieu_nhan_vien!AJ476="","",INPUT_Du_lieu_nhan_vien!AJ476)</f>
        <v>Nghỉ việc</v>
      </c>
    </row>
    <row r="476" spans="1:31" ht="18.75" customHeight="1" x14ac:dyDescent="0.2">
      <c r="A476" s="91">
        <v>475</v>
      </c>
      <c r="B476" s="92">
        <f>INPUT_Du_lieu_nhan_vien!A477</f>
        <v>20451</v>
      </c>
      <c r="C476" s="93" t="str">
        <f>IF(INPUT_Du_lieu_nhan_vien!B477="","",INPUT_Du_lieu_nhan_vien!B477)</f>
        <v>Trịnh Thu</v>
      </c>
      <c r="D476" s="93" t="str">
        <f>IF(INPUT_Du_lieu_nhan_vien!C477="","",INPUT_Du_lieu_nhan_vien!C477)</f>
        <v>Hương</v>
      </c>
      <c r="E476" s="94" t="str">
        <f>IF(INPUT_Du_lieu_nhan_vien!D477="","",INPUT_Du_lieu_nhan_vien!D477)</f>
        <v>Nữ</v>
      </c>
      <c r="F476" s="95">
        <f>IF(INPUT_Du_lieu_nhan_vien!E477="","",INPUT_Du_lieu_nhan_vien!E477)</f>
        <v>32765</v>
      </c>
      <c r="G476" s="96">
        <f t="shared" si="49"/>
        <v>9</v>
      </c>
      <c r="H476" s="96">
        <f t="shared" si="50"/>
        <v>1989</v>
      </c>
      <c r="I476" s="96" t="str">
        <f>IF(INPUT_Du_lieu_nhan_vien!G477="","",INPUT_Du_lieu_nhan_vien!G477)</f>
        <v>Hà Nội</v>
      </c>
      <c r="J476" s="97" t="str">
        <f>IF(INPUT_Du_lieu_nhan_vien!H477="","",INPUT_Du_lieu_nhan_vien!H477)</f>
        <v>013176248</v>
      </c>
      <c r="K476" s="95">
        <f>IF(INPUT_Du_lieu_nhan_vien!I477="","",INPUT_Du_lieu_nhan_vien!I477)</f>
        <v>39904</v>
      </c>
      <c r="L476" s="96">
        <f t="shared" si="51"/>
        <v>4</v>
      </c>
      <c r="M476" s="96" t="str">
        <f>IF(INPUT_Du_lieu_nhan_vien!J477="","",INPUT_Du_lieu_nhan_vien!J477)</f>
        <v>Hà Nội</v>
      </c>
      <c r="N476" s="94" t="str">
        <f>IF(INPUT_Du_lieu_nhan_vien!O477="","",INPUT_Du_lieu_nhan_vien!O477)</f>
        <v>huongtt4@edu.vn</v>
      </c>
      <c r="O476" s="96" t="str">
        <f>IF(INPUT_Du_lieu_nhan_vien!S477="","",INPUT_Du_lieu_nhan_vien!S477)</f>
        <v>Số 214, Nguyễn Ngọc Nại, Khương Mai, Thanh Xuân, Hà Nội</v>
      </c>
      <c r="P476" s="94" t="str">
        <f>IF(INPUT_Du_lieu_nhan_vien!P477="","",INPUT_Du_lieu_nhan_vien!P477)</f>
        <v/>
      </c>
      <c r="Q476" s="97" t="str">
        <f>IF(INPUT_Du_lieu_nhan_vien!Q477="","",INPUT_Du_lieu_nhan_vien!Q477)</f>
        <v>0978456866</v>
      </c>
      <c r="R476" s="96" t="str">
        <f>IF(INPUT_Du_lieu_nhan_vien!U477="","",INPUT_Du_lieu_nhan_vien!U477)</f>
        <v>Bố Trịnh Văn Xuân</v>
      </c>
      <c r="S476" s="96">
        <f>IF(INPUT_Du_lieu_nhan_vien!W477="","",INPUT_Du_lieu_nhan_vien!W477)</f>
        <v>0</v>
      </c>
      <c r="T476" s="97" t="str">
        <f>IF(INPUT_Du_lieu_nhan_vien!L477="","",INPUT_Du_lieu_nhan_vien!L477)</f>
        <v>Học viên Ngoại giao</v>
      </c>
      <c r="U476" s="94" t="str">
        <f>IF(INPUT_Du_lieu_nhan_vien!K477="","",INPUT_Du_lieu_nhan_vien!K477)</f>
        <v>ĐH</v>
      </c>
      <c r="V476" s="97" t="str">
        <f>IF(INPUT_Du_lieu_nhan_vien!M477="","",INPUT_Du_lieu_nhan_vien!M477)</f>
        <v>Quan hệ quốc tế</v>
      </c>
      <c r="Y476" s="95" t="str">
        <f>IF(INPUT_Du_lieu_nhan_vien!AH477="","",INPUT_Du_lieu_nhan_vien!AH477)</f>
        <v/>
      </c>
      <c r="Z476" s="96" t="str">
        <f t="shared" si="52"/>
        <v/>
      </c>
      <c r="AA476" s="96" t="str">
        <f t="shared" si="53"/>
        <v/>
      </c>
      <c r="AB476" s="95">
        <f>IF(INPUT_Du_lieu_nhan_vien!AM477="","",INPUT_Du_lieu_nhan_vien!AM477)</f>
        <v>41194</v>
      </c>
      <c r="AC476" s="96">
        <f t="shared" si="54"/>
        <v>10</v>
      </c>
      <c r="AD476" s="96">
        <f t="shared" si="55"/>
        <v>2012</v>
      </c>
      <c r="AE476" s="96" t="str">
        <f>IF(INPUT_Du_lieu_nhan_vien!AJ477="","",INPUT_Du_lieu_nhan_vien!AJ477)</f>
        <v>Nghỉ việc</v>
      </c>
    </row>
    <row r="477" spans="1:31" ht="18.75" customHeight="1" x14ac:dyDescent="0.2">
      <c r="A477" s="91">
        <v>476</v>
      </c>
      <c r="B477" s="92">
        <f>INPUT_Du_lieu_nhan_vien!A478</f>
        <v>20452</v>
      </c>
      <c r="C477" s="93" t="str">
        <f>IF(INPUT_Du_lieu_nhan_vien!B478="","",INPUT_Du_lieu_nhan_vien!B478)</f>
        <v>Trịnh Bích</v>
      </c>
      <c r="D477" s="93" t="str">
        <f>IF(INPUT_Du_lieu_nhan_vien!C478="","",INPUT_Du_lieu_nhan_vien!C478)</f>
        <v>Phượng</v>
      </c>
      <c r="E477" s="94" t="str">
        <f>IF(INPUT_Du_lieu_nhan_vien!D478="","",INPUT_Du_lieu_nhan_vien!D478)</f>
        <v>Nữ</v>
      </c>
      <c r="F477" s="95">
        <f>IF(INPUT_Du_lieu_nhan_vien!E478="","",INPUT_Du_lieu_nhan_vien!E478)</f>
        <v>32524</v>
      </c>
      <c r="G477" s="96">
        <f t="shared" si="49"/>
        <v>1</v>
      </c>
      <c r="H477" s="96">
        <f t="shared" si="50"/>
        <v>1989</v>
      </c>
      <c r="I477" s="96" t="str">
        <f>IF(INPUT_Du_lieu_nhan_vien!G478="","",INPUT_Du_lieu_nhan_vien!G478)</f>
        <v>Hà Tây</v>
      </c>
      <c r="J477" s="97" t="str">
        <f>IF(INPUT_Du_lieu_nhan_vien!H478="","",INPUT_Du_lieu_nhan_vien!H478)</f>
        <v>112250224</v>
      </c>
      <c r="K477" s="95">
        <f>IF(INPUT_Du_lieu_nhan_vien!I478="","",INPUT_Du_lieu_nhan_vien!I478)</f>
        <v>38601</v>
      </c>
      <c r="L477" s="96">
        <f t="shared" si="51"/>
        <v>9</v>
      </c>
      <c r="M477" s="96" t="str">
        <f>IF(INPUT_Du_lieu_nhan_vien!J478="","",INPUT_Du_lieu_nhan_vien!J478)</f>
        <v>Hà Nội</v>
      </c>
      <c r="N477" s="94" t="str">
        <f>IF(INPUT_Du_lieu_nhan_vien!O478="","",INPUT_Du_lieu_nhan_vien!O478)</f>
        <v>phuongtb@topica.edu.vn</v>
      </c>
      <c r="O477" s="96" t="str">
        <f>IF(INPUT_Du_lieu_nhan_vien!S478="","",INPUT_Du_lieu_nhan_vien!S478)</f>
        <v>Thanh Oai, Hà Tây</v>
      </c>
      <c r="P477" s="94" t="str">
        <f>IF(INPUT_Du_lieu_nhan_vien!P478="","",INPUT_Du_lieu_nhan_vien!P478)</f>
        <v/>
      </c>
      <c r="Q477" s="97" t="str">
        <f>IF(INPUT_Du_lieu_nhan_vien!Q478="","",INPUT_Du_lieu_nhan_vien!Q478)</f>
        <v>0902203416</v>
      </c>
      <c r="R477" s="96">
        <f>IF(INPUT_Du_lieu_nhan_vien!U478="","",INPUT_Du_lieu_nhan_vien!U478)</f>
        <v>0</v>
      </c>
      <c r="S477" s="96">
        <f>IF(INPUT_Du_lieu_nhan_vien!W478="","",INPUT_Du_lieu_nhan_vien!W478)</f>
        <v>0</v>
      </c>
      <c r="T477" s="97" t="str">
        <f>IF(INPUT_Du_lieu_nhan_vien!L478="","",INPUT_Du_lieu_nhan_vien!L478)</f>
        <v>ĐH Hà Nội</v>
      </c>
      <c r="U477" s="94" t="str">
        <f>IF(INPUT_Du_lieu_nhan_vien!K478="","",INPUT_Du_lieu_nhan_vien!K478)</f>
        <v>ĐH</v>
      </c>
      <c r="V477" s="97" t="str">
        <f>IF(INPUT_Du_lieu_nhan_vien!M478="","",INPUT_Du_lieu_nhan_vien!M478)</f>
        <v>Tiếng Tây Ban Nha</v>
      </c>
      <c r="Y477" s="95" t="str">
        <f>IF(INPUT_Du_lieu_nhan_vien!AH478="","",INPUT_Du_lieu_nhan_vien!AH478)</f>
        <v/>
      </c>
      <c r="Z477" s="96" t="str">
        <f t="shared" si="52"/>
        <v/>
      </c>
      <c r="AA477" s="96" t="str">
        <f t="shared" si="53"/>
        <v/>
      </c>
      <c r="AB477" s="95">
        <f>IF(INPUT_Du_lieu_nhan_vien!AM478="","",INPUT_Du_lieu_nhan_vien!AM478)</f>
        <v>41194</v>
      </c>
      <c r="AC477" s="96">
        <f t="shared" si="54"/>
        <v>10</v>
      </c>
      <c r="AD477" s="96">
        <f t="shared" si="55"/>
        <v>2012</v>
      </c>
      <c r="AE477" s="96" t="str">
        <f>IF(INPUT_Du_lieu_nhan_vien!AJ478="","",INPUT_Du_lieu_nhan_vien!AJ478)</f>
        <v>Nghỉ việc</v>
      </c>
    </row>
    <row r="478" spans="1:31" ht="18.75" customHeight="1" x14ac:dyDescent="0.2">
      <c r="A478" s="91">
        <v>477</v>
      </c>
      <c r="B478" s="92">
        <f>INPUT_Du_lieu_nhan_vien!A479</f>
        <v>20453</v>
      </c>
      <c r="C478" s="93" t="str">
        <f>IF(INPUT_Du_lieu_nhan_vien!B479="","",INPUT_Du_lieu_nhan_vien!B479)</f>
        <v>Phạm Thị</v>
      </c>
      <c r="D478" s="93" t="str">
        <f>IF(INPUT_Du_lieu_nhan_vien!C479="","",INPUT_Du_lieu_nhan_vien!C479)</f>
        <v>Hạnh</v>
      </c>
      <c r="E478" s="94" t="str">
        <f>IF(INPUT_Du_lieu_nhan_vien!D479="","",INPUT_Du_lieu_nhan_vien!D479)</f>
        <v>Nữ</v>
      </c>
      <c r="F478" s="95">
        <f>IF(INPUT_Du_lieu_nhan_vien!E479="","",INPUT_Du_lieu_nhan_vien!E479)</f>
        <v>27314</v>
      </c>
      <c r="G478" s="96">
        <f t="shared" ref="G478:G541" si="56">IF(F478="","",MONTH(F478))</f>
        <v>10</v>
      </c>
      <c r="H478" s="96">
        <f t="shared" ref="H478:H541" si="57">IF(F478="","",YEAR(F478))</f>
        <v>1974</v>
      </c>
      <c r="I478" s="96" t="str">
        <f>IF(INPUT_Du_lieu_nhan_vien!G479="","",INPUT_Du_lieu_nhan_vien!G479)</f>
        <v>Hưng Yên</v>
      </c>
      <c r="J478" s="97" t="str">
        <f>IF(INPUT_Du_lieu_nhan_vien!H479="","",INPUT_Du_lieu_nhan_vien!H479)</f>
        <v>012870547</v>
      </c>
      <c r="K478" s="95">
        <f>IF(INPUT_Du_lieu_nhan_vien!I479="","",INPUT_Du_lieu_nhan_vien!I479)</f>
        <v>38834</v>
      </c>
      <c r="L478" s="96">
        <f t="shared" ref="L478:L541" si="58">IF(K478="","",MONTH(K478))</f>
        <v>4</v>
      </c>
      <c r="M478" s="96" t="str">
        <f>IF(INPUT_Du_lieu_nhan_vien!J479="","",INPUT_Du_lieu_nhan_vien!J479)</f>
        <v>Hà Nội</v>
      </c>
      <c r="N478" s="94" t="str">
        <f>IF(INPUT_Du_lieu_nhan_vien!O479="","",INPUT_Du_lieu_nhan_vien!O479)</f>
        <v>hanhpt@topica.edu.vn</v>
      </c>
      <c r="O478" s="96" t="str">
        <f>IF(INPUT_Du_lieu_nhan_vien!S479="","",INPUT_Du_lieu_nhan_vien!S479)</f>
        <v>Khu Xa La, Tổ 10, Phúc La, Hà Đông, Hà Nội</v>
      </c>
      <c r="P478" s="94" t="str">
        <f>IF(INPUT_Du_lieu_nhan_vien!P479="","",INPUT_Du_lieu_nhan_vien!P479)</f>
        <v/>
      </c>
      <c r="Q478" s="97" t="str">
        <f>IF(INPUT_Du_lieu_nhan_vien!Q479="","",INPUT_Du_lieu_nhan_vien!Q479)</f>
        <v>0978323474</v>
      </c>
      <c r="R478" s="96" t="str">
        <f>IF(INPUT_Du_lieu_nhan_vien!U479="","",INPUT_Du_lieu_nhan_vien!U479)</f>
        <v/>
      </c>
      <c r="S478" s="96" t="str">
        <f>IF(INPUT_Du_lieu_nhan_vien!W479="","",INPUT_Du_lieu_nhan_vien!W479)</f>
        <v/>
      </c>
      <c r="T478" s="97" t="str">
        <f>IF(INPUT_Du_lieu_nhan_vien!L479="","",INPUT_Du_lieu_nhan_vien!L479)</f>
        <v>ĐH Ngoại ngữ - ĐH Quốc gia Hà Nội</v>
      </c>
      <c r="U478" s="94" t="str">
        <f>IF(INPUT_Du_lieu_nhan_vien!K479="","",INPUT_Du_lieu_nhan_vien!K479)</f>
        <v>Đại học</v>
      </c>
      <c r="V478" s="97" t="str">
        <f>IF(INPUT_Du_lieu_nhan_vien!M479="","",INPUT_Du_lieu_nhan_vien!M479)</f>
        <v>Tiếng Anh sư phạm</v>
      </c>
      <c r="Y478" s="95">
        <f>IF(INPUT_Du_lieu_nhan_vien!AH479="","",INPUT_Du_lieu_nhan_vien!AH479)</f>
        <v>41212</v>
      </c>
      <c r="Z478" s="96">
        <f t="shared" ref="Z478:Z541" si="59">IF(Y478="","",MONTH(Y478))</f>
        <v>10</v>
      </c>
      <c r="AA478" s="96">
        <f t="shared" ref="AA478:AA541" si="60">IF(Y478="","",YEAR(Y478))</f>
        <v>2012</v>
      </c>
      <c r="AB478" s="95" t="str">
        <f>IF(INPUT_Du_lieu_nhan_vien!AM479="","",INPUT_Du_lieu_nhan_vien!AM479)</f>
        <v/>
      </c>
      <c r="AC478" s="96" t="str">
        <f t="shared" ref="AC478:AC541" si="61">IF(AB478="","",MONTH(AB478))</f>
        <v/>
      </c>
      <c r="AD478" s="96" t="str">
        <f t="shared" ref="AD478:AD541" si="62">IF(AB478="","",YEAR(AB478))</f>
        <v/>
      </c>
      <c r="AE478" s="96" t="str">
        <f>IF(INPUT_Du_lieu_nhan_vien!AJ479="","",INPUT_Du_lieu_nhan_vien!AJ479)</f>
        <v>Chính thức</v>
      </c>
    </row>
    <row r="479" spans="1:31" ht="18.75" customHeight="1" x14ac:dyDescent="0.2">
      <c r="A479" s="91">
        <v>478</v>
      </c>
      <c r="B479" s="92">
        <f>INPUT_Du_lieu_nhan_vien!A480</f>
        <v>20454</v>
      </c>
      <c r="C479" s="93" t="str">
        <f>IF(INPUT_Du_lieu_nhan_vien!B480="","",INPUT_Du_lieu_nhan_vien!B480)</f>
        <v>Lê Thanh</v>
      </c>
      <c r="D479" s="93" t="str">
        <f>IF(INPUT_Du_lieu_nhan_vien!C480="","",INPUT_Du_lieu_nhan_vien!C480)</f>
        <v>Hải</v>
      </c>
      <c r="E479" s="94" t="str">
        <f>IF(INPUT_Du_lieu_nhan_vien!D480="","",INPUT_Du_lieu_nhan_vien!D480)</f>
        <v>Nữ</v>
      </c>
      <c r="F479" s="95">
        <f>IF(INPUT_Du_lieu_nhan_vien!E480="","",INPUT_Du_lieu_nhan_vien!E480)</f>
        <v>32624</v>
      </c>
      <c r="G479" s="96">
        <f t="shared" si="56"/>
        <v>4</v>
      </c>
      <c r="H479" s="96">
        <f t="shared" si="57"/>
        <v>1989</v>
      </c>
      <c r="I479" s="96" t="str">
        <f>IF(INPUT_Du_lieu_nhan_vien!G480="","",INPUT_Du_lieu_nhan_vien!G480)</f>
        <v xml:space="preserve"> Bắc Giang</v>
      </c>
      <c r="J479" s="97" t="str">
        <f>IF(INPUT_Du_lieu_nhan_vien!H480="","",INPUT_Du_lieu_nhan_vien!H480)</f>
        <v>121930465</v>
      </c>
      <c r="K479" s="95">
        <f>IF(INPUT_Du_lieu_nhan_vien!I480="","",INPUT_Du_lieu_nhan_vien!I480)</f>
        <v>39126</v>
      </c>
      <c r="L479" s="96">
        <f t="shared" si="58"/>
        <v>2</v>
      </c>
      <c r="M479" s="96" t="str">
        <f>IF(INPUT_Du_lieu_nhan_vien!J480="","",INPUT_Du_lieu_nhan_vien!J480)</f>
        <v>Bắc Giang</v>
      </c>
      <c r="N479" s="94" t="str">
        <f>IF(INPUT_Du_lieu_nhan_vien!O480="","",INPUT_Du_lieu_nhan_vien!O480)</f>
        <v>hailt@topica.edu.vn</v>
      </c>
      <c r="O479" s="96" t="str">
        <f>IF(INPUT_Du_lieu_nhan_vien!S480="","",INPUT_Du_lieu_nhan_vien!S480)</f>
        <v xml:space="preserve">Song Mai, Thành phố Bắc Giang, Bắc Giang
 </v>
      </c>
      <c r="P479" s="94" t="str">
        <f>IF(INPUT_Du_lieu_nhan_vien!P480="","",INPUT_Du_lieu_nhan_vien!P480)</f>
        <v/>
      </c>
      <c r="Q479" s="97" t="str">
        <f>IF(INPUT_Du_lieu_nhan_vien!Q480="","",INPUT_Du_lieu_nhan_vien!Q480)</f>
        <v>0984216512</v>
      </c>
      <c r="R479" s="96" t="str">
        <f>IF(INPUT_Du_lieu_nhan_vien!U480="","",INPUT_Du_lieu_nhan_vien!U480)</f>
        <v/>
      </c>
      <c r="S479" s="96" t="str">
        <f>IF(INPUT_Du_lieu_nhan_vien!W480="","",INPUT_Du_lieu_nhan_vien!W480)</f>
        <v/>
      </c>
      <c r="T479" s="97" t="str">
        <f>IF(INPUT_Du_lieu_nhan_vien!L480="","",INPUT_Du_lieu_nhan_vien!L480)</f>
        <v/>
      </c>
      <c r="U479" s="94" t="str">
        <f>IF(INPUT_Du_lieu_nhan_vien!K480="","",INPUT_Du_lieu_nhan_vien!K480)</f>
        <v>Đại học</v>
      </c>
      <c r="V479" s="97" t="str">
        <f>IF(INPUT_Du_lieu_nhan_vien!M480="","",INPUT_Du_lieu_nhan_vien!M480)</f>
        <v/>
      </c>
      <c r="Y479" s="95">
        <f>IF(INPUT_Du_lieu_nhan_vien!AH480="","",INPUT_Du_lieu_nhan_vien!AH480)</f>
        <v>41212</v>
      </c>
      <c r="Z479" s="96">
        <f t="shared" si="59"/>
        <v>10</v>
      </c>
      <c r="AA479" s="96">
        <f t="shared" si="60"/>
        <v>2012</v>
      </c>
      <c r="AB479" s="95" t="str">
        <f>IF(INPUT_Du_lieu_nhan_vien!AM480="","",INPUT_Du_lieu_nhan_vien!AM480)</f>
        <v/>
      </c>
      <c r="AC479" s="96" t="str">
        <f t="shared" si="61"/>
        <v/>
      </c>
      <c r="AD479" s="96" t="str">
        <f t="shared" si="62"/>
        <v/>
      </c>
      <c r="AE479" s="96" t="str">
        <f>IF(INPUT_Du_lieu_nhan_vien!AJ480="","",INPUT_Du_lieu_nhan_vien!AJ480)</f>
        <v>Chính thức</v>
      </c>
    </row>
    <row r="480" spans="1:31" ht="18.75" customHeight="1" x14ac:dyDescent="0.2">
      <c r="A480" s="91">
        <v>479</v>
      </c>
      <c r="B480" s="92">
        <f>INPUT_Du_lieu_nhan_vien!A481</f>
        <v>20455</v>
      </c>
      <c r="C480" s="93" t="str">
        <f>IF(INPUT_Du_lieu_nhan_vien!B481="","",INPUT_Du_lieu_nhan_vien!B481)</f>
        <v>Đỗ Thị Bích</v>
      </c>
      <c r="D480" s="93" t="str">
        <f>IF(INPUT_Du_lieu_nhan_vien!C481="","",INPUT_Du_lieu_nhan_vien!C481)</f>
        <v>Ngọc</v>
      </c>
      <c r="E480" s="94" t="str">
        <f>IF(INPUT_Du_lieu_nhan_vien!D481="","",INPUT_Du_lieu_nhan_vien!D481)</f>
        <v>Nữ</v>
      </c>
      <c r="F480" s="95" t="str">
        <f>IF(INPUT_Du_lieu_nhan_vien!E481="","",INPUT_Du_lieu_nhan_vien!E481)</f>
        <v/>
      </c>
      <c r="G480" s="96" t="str">
        <f t="shared" si="56"/>
        <v/>
      </c>
      <c r="H480" s="96" t="str">
        <f t="shared" si="57"/>
        <v/>
      </c>
      <c r="I480" s="96" t="str">
        <f>IF(INPUT_Du_lieu_nhan_vien!G481="","",INPUT_Du_lieu_nhan_vien!G481)</f>
        <v>Thái Bình</v>
      </c>
      <c r="J480" s="97" t="str">
        <f>IF(INPUT_Du_lieu_nhan_vien!H481="","",INPUT_Du_lieu_nhan_vien!H481)</f>
        <v>151779355</v>
      </c>
      <c r="K480" s="95">
        <f>IF(INPUT_Du_lieu_nhan_vien!I481="","",INPUT_Du_lieu_nhan_vien!I481)</f>
        <v>38421</v>
      </c>
      <c r="L480" s="96">
        <f t="shared" si="58"/>
        <v>3</v>
      </c>
      <c r="M480" s="96" t="str">
        <f>IF(INPUT_Du_lieu_nhan_vien!J481="","",INPUT_Du_lieu_nhan_vien!J481)</f>
        <v>Thái Bình</v>
      </c>
      <c r="N480" s="94" t="str">
        <f>IF(INPUT_Du_lieu_nhan_vien!O481="","",INPUT_Du_lieu_nhan_vien!O481)</f>
        <v>ngocdtb@topica.edu.vn</v>
      </c>
      <c r="O480" s="96" t="str">
        <f>IF(INPUT_Du_lieu_nhan_vien!S481="","",INPUT_Du_lieu_nhan_vien!S481)</f>
        <v>Quỳnh Trang, Quỳnh Phụ, Thái Bình</v>
      </c>
      <c r="P480" s="94" t="str">
        <f>IF(INPUT_Du_lieu_nhan_vien!P481="","",INPUT_Du_lieu_nhan_vien!P481)</f>
        <v/>
      </c>
      <c r="Q480" s="97" t="str">
        <f>IF(INPUT_Du_lieu_nhan_vien!Q481="","",INPUT_Du_lieu_nhan_vien!Q481)</f>
        <v>0973845169</v>
      </c>
      <c r="R480" s="96" t="str">
        <f>IF(INPUT_Du_lieu_nhan_vien!U481="","",INPUT_Du_lieu_nhan_vien!U481)</f>
        <v>Bố Đỗ Văn Dưỡng</v>
      </c>
      <c r="S480" s="96">
        <f>IF(INPUT_Du_lieu_nhan_vien!W481="","",INPUT_Du_lieu_nhan_vien!W481)</f>
        <v>0</v>
      </c>
      <c r="T480" s="97" t="str">
        <f>IF(INPUT_Du_lieu_nhan_vien!L481="","",INPUT_Du_lieu_nhan_vien!L481)</f>
        <v>ĐH KH XH và NV - ĐH QG HN</v>
      </c>
      <c r="U480" s="94" t="str">
        <f>IF(INPUT_Du_lieu_nhan_vien!K481="","",INPUT_Du_lieu_nhan_vien!K481)</f>
        <v>ĐH</v>
      </c>
      <c r="V480" s="97" t="str">
        <f>IF(INPUT_Du_lieu_nhan_vien!M481="","",INPUT_Du_lieu_nhan_vien!M481)</f>
        <v>Tâm lý học</v>
      </c>
      <c r="Y480" s="95" t="str">
        <f>IF(INPUT_Du_lieu_nhan_vien!AH481="","",INPUT_Du_lieu_nhan_vien!AH481)</f>
        <v/>
      </c>
      <c r="Z480" s="96" t="str">
        <f t="shared" si="59"/>
        <v/>
      </c>
      <c r="AA480" s="96" t="str">
        <f t="shared" si="60"/>
        <v/>
      </c>
      <c r="AB480" s="95">
        <f>IF(INPUT_Du_lieu_nhan_vien!AM481="","",INPUT_Du_lieu_nhan_vien!AM481)</f>
        <v>41174</v>
      </c>
      <c r="AC480" s="96">
        <f t="shared" si="61"/>
        <v>9</v>
      </c>
      <c r="AD480" s="96">
        <f t="shared" si="62"/>
        <v>2012</v>
      </c>
      <c r="AE480" s="96" t="str">
        <f>IF(INPUT_Du_lieu_nhan_vien!AJ481="","",INPUT_Du_lieu_nhan_vien!AJ481)</f>
        <v>Nghỉ việc</v>
      </c>
    </row>
    <row r="481" spans="1:31" ht="18.75" customHeight="1" x14ac:dyDescent="0.2">
      <c r="A481" s="91">
        <v>480</v>
      </c>
      <c r="B481" s="92">
        <f>INPUT_Du_lieu_nhan_vien!A482</f>
        <v>20456</v>
      </c>
      <c r="C481" s="93" t="str">
        <f>IF(INPUT_Du_lieu_nhan_vien!B482="","",INPUT_Du_lieu_nhan_vien!B482)</f>
        <v>Phan Thu</v>
      </c>
      <c r="D481" s="93" t="str">
        <f>IF(INPUT_Du_lieu_nhan_vien!C482="","",INPUT_Du_lieu_nhan_vien!C482)</f>
        <v>Trang</v>
      </c>
      <c r="E481" s="94" t="str">
        <f>IF(INPUT_Du_lieu_nhan_vien!D482="","",INPUT_Du_lieu_nhan_vien!D482)</f>
        <v>Nữ</v>
      </c>
      <c r="F481" s="95" t="str">
        <f>IF(INPUT_Du_lieu_nhan_vien!E482="","",INPUT_Du_lieu_nhan_vien!E482)</f>
        <v/>
      </c>
      <c r="G481" s="96" t="str">
        <f t="shared" si="56"/>
        <v/>
      </c>
      <c r="H481" s="96" t="str">
        <f t="shared" si="57"/>
        <v/>
      </c>
      <c r="I481" s="96" t="str">
        <f>IF(INPUT_Du_lieu_nhan_vien!G482="","",INPUT_Du_lieu_nhan_vien!G482)</f>
        <v xml:space="preserve"> </v>
      </c>
      <c r="J481" s="97" t="str">
        <f>IF(INPUT_Du_lieu_nhan_vien!H482="","",INPUT_Du_lieu_nhan_vien!H482)</f>
        <v/>
      </c>
      <c r="K481" s="95" t="str">
        <f>IF(INPUT_Du_lieu_nhan_vien!I482="","",INPUT_Du_lieu_nhan_vien!I482)</f>
        <v/>
      </c>
      <c r="L481" s="96" t="str">
        <f t="shared" si="58"/>
        <v/>
      </c>
      <c r="M481" s="96" t="str">
        <f>IF(INPUT_Du_lieu_nhan_vien!J482="","",INPUT_Du_lieu_nhan_vien!J482)</f>
        <v/>
      </c>
      <c r="N481" s="94" t="str">
        <f>IF(INPUT_Du_lieu_nhan_vien!O482="","",INPUT_Du_lieu_nhan_vien!O482)</f>
        <v/>
      </c>
      <c r="O481" s="96" t="str">
        <f>IF(INPUT_Du_lieu_nhan_vien!S482="","",INPUT_Du_lieu_nhan_vien!S482)</f>
        <v xml:space="preserve"> </v>
      </c>
      <c r="P481" s="94" t="str">
        <f>IF(INPUT_Du_lieu_nhan_vien!P482="","",INPUT_Du_lieu_nhan_vien!P482)</f>
        <v/>
      </c>
      <c r="Q481" s="97" t="str">
        <f>IF(INPUT_Du_lieu_nhan_vien!Q482="","",INPUT_Du_lieu_nhan_vien!Q482)</f>
        <v/>
      </c>
      <c r="R481" s="96" t="str">
        <f>IF(INPUT_Du_lieu_nhan_vien!U482="","",INPUT_Du_lieu_nhan_vien!U482)</f>
        <v/>
      </c>
      <c r="S481" s="96" t="str">
        <f>IF(INPUT_Du_lieu_nhan_vien!W482="","",INPUT_Du_lieu_nhan_vien!W482)</f>
        <v/>
      </c>
      <c r="T481" s="97" t="str">
        <f>IF(INPUT_Du_lieu_nhan_vien!L482="","",INPUT_Du_lieu_nhan_vien!L482)</f>
        <v/>
      </c>
      <c r="U481" s="94" t="str">
        <f>IF(INPUT_Du_lieu_nhan_vien!K482="","",INPUT_Du_lieu_nhan_vien!K482)</f>
        <v>Đại học</v>
      </c>
      <c r="V481" s="97" t="str">
        <f>IF(INPUT_Du_lieu_nhan_vien!M482="","",INPUT_Du_lieu_nhan_vien!M482)</f>
        <v/>
      </c>
      <c r="Y481" s="95">
        <f>IF(INPUT_Du_lieu_nhan_vien!AH482="","",INPUT_Du_lieu_nhan_vien!AH482)</f>
        <v>41365</v>
      </c>
      <c r="Z481" s="96">
        <f t="shared" si="59"/>
        <v>4</v>
      </c>
      <c r="AA481" s="96">
        <f t="shared" si="60"/>
        <v>2013</v>
      </c>
      <c r="AB481" s="95">
        <f>IF(INPUT_Du_lieu_nhan_vien!AM482="","",INPUT_Du_lieu_nhan_vien!AM482)</f>
        <v>41241</v>
      </c>
      <c r="AC481" s="96">
        <f t="shared" si="61"/>
        <v>11</v>
      </c>
      <c r="AD481" s="96">
        <f t="shared" si="62"/>
        <v>2012</v>
      </c>
      <c r="AE481" s="96" t="str">
        <f>IF(INPUT_Du_lieu_nhan_vien!AJ482="","",INPUT_Du_lieu_nhan_vien!AJ482)</f>
        <v>Nghỉ việc</v>
      </c>
    </row>
    <row r="482" spans="1:31" ht="18.75" customHeight="1" x14ac:dyDescent="0.2">
      <c r="A482" s="91">
        <v>481</v>
      </c>
      <c r="B482" s="92">
        <f>INPUT_Du_lieu_nhan_vien!A483</f>
        <v>20457</v>
      </c>
      <c r="C482" s="93" t="str">
        <f>IF(INPUT_Du_lieu_nhan_vien!B483="","",INPUT_Du_lieu_nhan_vien!B483)</f>
        <v>Bùi Xuân</v>
      </c>
      <c r="D482" s="93" t="str">
        <f>IF(INPUT_Du_lieu_nhan_vien!C483="","",INPUT_Du_lieu_nhan_vien!C483)</f>
        <v>Quỳ</v>
      </c>
      <c r="E482" s="94" t="str">
        <f>IF(INPUT_Du_lieu_nhan_vien!D483="","",INPUT_Du_lieu_nhan_vien!D483)</f>
        <v>Nữ</v>
      </c>
      <c r="F482" s="95">
        <f>IF(INPUT_Du_lieu_nhan_vien!E483="","",INPUT_Du_lieu_nhan_vien!E483)</f>
        <v>33129</v>
      </c>
      <c r="G482" s="96">
        <f t="shared" si="56"/>
        <v>9</v>
      </c>
      <c r="H482" s="96">
        <f t="shared" si="57"/>
        <v>1990</v>
      </c>
      <c r="I482" s="96" t="str">
        <f>IF(INPUT_Du_lieu_nhan_vien!G483="","",INPUT_Du_lieu_nhan_vien!G483)</f>
        <v>Quảng Nam Quảng Nam</v>
      </c>
      <c r="J482" s="97" t="str">
        <f>IF(INPUT_Du_lieu_nhan_vien!H483="","",INPUT_Du_lieu_nhan_vien!H483)</f>
        <v>205544438</v>
      </c>
      <c r="K482" s="95">
        <f>IF(INPUT_Du_lieu_nhan_vien!I483="","",INPUT_Du_lieu_nhan_vien!I483)</f>
        <v>40752</v>
      </c>
      <c r="L482" s="96">
        <f t="shared" si="58"/>
        <v>7</v>
      </c>
      <c r="M482" s="96" t="str">
        <f>IF(INPUT_Du_lieu_nhan_vien!J483="","",INPUT_Du_lieu_nhan_vien!J483)</f>
        <v>Quảng Nam</v>
      </c>
      <c r="N482" s="94" t="str">
        <f>IF(INPUT_Du_lieu_nhan_vien!O483="","",INPUT_Du_lieu_nhan_vien!O483)</f>
        <v>quybx@topica.edu.vn</v>
      </c>
      <c r="O482" s="96" t="str">
        <f>IF(INPUT_Du_lieu_nhan_vien!S483="","",INPUT_Du_lieu_nhan_vien!S483)</f>
        <v xml:space="preserve">Thôn 1, Tam Hải, Núi Thành, Quảng Nam
 </v>
      </c>
      <c r="P482" s="94" t="str">
        <f>IF(INPUT_Du_lieu_nhan_vien!P483="","",INPUT_Du_lieu_nhan_vien!P483)</f>
        <v/>
      </c>
      <c r="Q482" s="97" t="str">
        <f>IF(INPUT_Du_lieu_nhan_vien!Q483="","",INPUT_Du_lieu_nhan_vien!Q483)</f>
        <v>01696937264</v>
      </c>
      <c r="R482" s="96" t="str">
        <f>IF(INPUT_Du_lieu_nhan_vien!U483="","",INPUT_Du_lieu_nhan_vien!U483)</f>
        <v/>
      </c>
      <c r="S482" s="96" t="str">
        <f>IF(INPUT_Du_lieu_nhan_vien!W483="","",INPUT_Du_lieu_nhan_vien!W483)</f>
        <v/>
      </c>
      <c r="T482" s="97" t="str">
        <f>IF(INPUT_Du_lieu_nhan_vien!L483="","",INPUT_Du_lieu_nhan_vien!L483)</f>
        <v>ĐH Kinh tế TPHCM</v>
      </c>
      <c r="U482" s="94" t="str">
        <f>IF(INPUT_Du_lieu_nhan_vien!K483="","",INPUT_Du_lieu_nhan_vien!K483)</f>
        <v>Đại học</v>
      </c>
      <c r="V482" s="97" t="str">
        <f>IF(INPUT_Du_lieu_nhan_vien!M483="","",INPUT_Du_lieu_nhan_vien!M483)</f>
        <v>Tài chính - Ngân hàng</v>
      </c>
      <c r="Y482" s="95">
        <f>IF(INPUT_Du_lieu_nhan_vien!AH483="","",INPUT_Du_lieu_nhan_vien!AH483)</f>
        <v>41275</v>
      </c>
      <c r="Z482" s="96">
        <f t="shared" si="59"/>
        <v>1</v>
      </c>
      <c r="AA482" s="96">
        <f t="shared" si="60"/>
        <v>2013</v>
      </c>
      <c r="AB482" s="95">
        <f>IF(INPUT_Du_lieu_nhan_vien!AM483="","",INPUT_Du_lieu_nhan_vien!AM483)</f>
        <v>41545</v>
      </c>
      <c r="AC482" s="96">
        <f t="shared" si="61"/>
        <v>9</v>
      </c>
      <c r="AD482" s="96">
        <f t="shared" si="62"/>
        <v>2013</v>
      </c>
      <c r="AE482" s="96" t="str">
        <f>IF(INPUT_Du_lieu_nhan_vien!AJ483="","",INPUT_Du_lieu_nhan_vien!AJ483)</f>
        <v>Nghỉ việc</v>
      </c>
    </row>
    <row r="483" spans="1:31" ht="18.75" customHeight="1" x14ac:dyDescent="0.2">
      <c r="A483" s="91">
        <v>482</v>
      </c>
      <c r="B483" s="92">
        <f>INPUT_Du_lieu_nhan_vien!A484</f>
        <v>20458</v>
      </c>
      <c r="C483" s="93" t="str">
        <f>IF(INPUT_Du_lieu_nhan_vien!B484="","",INPUT_Du_lieu_nhan_vien!B484)</f>
        <v>Phan Lê</v>
      </c>
      <c r="D483" s="93" t="str">
        <f>IF(INPUT_Du_lieu_nhan_vien!C484="","",INPUT_Du_lieu_nhan_vien!C484)</f>
        <v>Thùy</v>
      </c>
      <c r="E483" s="94" t="str">
        <f>IF(INPUT_Du_lieu_nhan_vien!D484="","",INPUT_Du_lieu_nhan_vien!D484)</f>
        <v>Nữ</v>
      </c>
      <c r="F483" s="95">
        <f>IF(INPUT_Du_lieu_nhan_vien!E484="","",INPUT_Du_lieu_nhan_vien!E484)</f>
        <v>32477</v>
      </c>
      <c r="G483" s="96">
        <f t="shared" si="56"/>
        <v>11</v>
      </c>
      <c r="H483" s="96">
        <f t="shared" si="57"/>
        <v>1988</v>
      </c>
      <c r="I483" s="96" t="str">
        <f>IF(INPUT_Du_lieu_nhan_vien!G484="","",INPUT_Du_lieu_nhan_vien!G484)</f>
        <v>Kon Tum Kon Tum</v>
      </c>
      <c r="J483" s="97" t="str">
        <f>IF(INPUT_Du_lieu_nhan_vien!H484="","",INPUT_Du_lieu_nhan_vien!H484)</f>
        <v>233106213</v>
      </c>
      <c r="K483" s="95">
        <f>IF(INPUT_Du_lieu_nhan_vien!I484="","",INPUT_Du_lieu_nhan_vien!I484)</f>
        <v>38148</v>
      </c>
      <c r="L483" s="96">
        <f t="shared" si="58"/>
        <v>6</v>
      </c>
      <c r="M483" s="96" t="str">
        <f>IF(INPUT_Du_lieu_nhan_vien!J484="","",INPUT_Du_lieu_nhan_vien!J484)</f>
        <v>Kon Tum</v>
      </c>
      <c r="N483" s="94" t="str">
        <f>IF(INPUT_Du_lieu_nhan_vien!O484="","",INPUT_Du_lieu_nhan_vien!O484)</f>
        <v>thuypl@topica.edu.vn</v>
      </c>
      <c r="O483" s="96" t="str">
        <f>IF(INPUT_Du_lieu_nhan_vien!S484="","",INPUT_Du_lieu_nhan_vien!S484)</f>
        <v xml:space="preserve">111 Phạm Văn Đồng, Tổ 1, Phường Lê Lợi, TP Kon Tum, tỉnh Kon Tum
 </v>
      </c>
      <c r="P483" s="94" t="str">
        <f>IF(INPUT_Du_lieu_nhan_vien!P484="","",INPUT_Du_lieu_nhan_vien!P484)</f>
        <v/>
      </c>
      <c r="Q483" s="97" t="str">
        <f>IF(INPUT_Du_lieu_nhan_vien!Q484="","",INPUT_Du_lieu_nhan_vien!Q484)</f>
        <v>0974413320</v>
      </c>
      <c r="R483" s="96" t="str">
        <f>IF(INPUT_Du_lieu_nhan_vien!U484="","",INPUT_Du_lieu_nhan_vien!U484)</f>
        <v/>
      </c>
      <c r="S483" s="96" t="str">
        <f>IF(INPUT_Du_lieu_nhan_vien!W484="","",INPUT_Du_lieu_nhan_vien!W484)</f>
        <v/>
      </c>
      <c r="T483" s="97" t="str">
        <f>IF(INPUT_Du_lieu_nhan_vien!L484="","",INPUT_Du_lieu_nhan_vien!L484)</f>
        <v>ĐH Quốc tế Hồng Bàng TP HCM</v>
      </c>
      <c r="U483" s="94" t="str">
        <f>IF(INPUT_Du_lieu_nhan_vien!K484="","",INPUT_Du_lieu_nhan_vien!K484)</f>
        <v>Đại học</v>
      </c>
      <c r="V483" s="97" t="str">
        <f>IF(INPUT_Du_lieu_nhan_vien!M484="","",INPUT_Du_lieu_nhan_vien!M484)</f>
        <v>Quản trị khách sạn</v>
      </c>
      <c r="Y483" s="95">
        <f>IF(INPUT_Du_lieu_nhan_vien!AH484="","",INPUT_Du_lieu_nhan_vien!AH484)</f>
        <v>41275</v>
      </c>
      <c r="Z483" s="96">
        <f t="shared" si="59"/>
        <v>1</v>
      </c>
      <c r="AA483" s="96">
        <f t="shared" si="60"/>
        <v>2013</v>
      </c>
      <c r="AB483" s="95" t="str">
        <f>IF(INPUT_Du_lieu_nhan_vien!AM484="","",INPUT_Du_lieu_nhan_vien!AM484)</f>
        <v/>
      </c>
      <c r="AC483" s="96" t="str">
        <f t="shared" si="61"/>
        <v/>
      </c>
      <c r="AD483" s="96" t="str">
        <f t="shared" si="62"/>
        <v/>
      </c>
      <c r="AE483" s="96" t="str">
        <f>IF(INPUT_Du_lieu_nhan_vien!AJ484="","",INPUT_Du_lieu_nhan_vien!AJ484)</f>
        <v>Chính thức</v>
      </c>
    </row>
    <row r="484" spans="1:31" ht="18.75" customHeight="1" x14ac:dyDescent="0.2">
      <c r="A484" s="91">
        <v>483</v>
      </c>
      <c r="B484" s="92">
        <f>INPUT_Du_lieu_nhan_vien!A485</f>
        <v>20459</v>
      </c>
      <c r="C484" s="93" t="str">
        <f>IF(INPUT_Du_lieu_nhan_vien!B485="","",INPUT_Du_lieu_nhan_vien!B485)</f>
        <v>Phan Lê</v>
      </c>
      <c r="D484" s="93" t="str">
        <f>IF(INPUT_Du_lieu_nhan_vien!C485="","",INPUT_Du_lieu_nhan_vien!C485)</f>
        <v>Thành</v>
      </c>
      <c r="E484" s="94" t="str">
        <f>IF(INPUT_Du_lieu_nhan_vien!D485="","",INPUT_Du_lieu_nhan_vien!D485)</f>
        <v>Nam</v>
      </c>
      <c r="F484" s="95">
        <f>IF(INPUT_Du_lieu_nhan_vien!E485="","",INPUT_Du_lieu_nhan_vien!E485)</f>
        <v>32551</v>
      </c>
      <c r="G484" s="96">
        <f t="shared" si="56"/>
        <v>2</v>
      </c>
      <c r="H484" s="96">
        <f t="shared" si="57"/>
        <v>1989</v>
      </c>
      <c r="I484" s="96" t="str">
        <f>IF(INPUT_Du_lieu_nhan_vien!G485="","",INPUT_Du_lieu_nhan_vien!G485)</f>
        <v>Bình Định</v>
      </c>
      <c r="J484" s="97" t="str">
        <f>IF(INPUT_Du_lieu_nhan_vien!H485="","",INPUT_Du_lieu_nhan_vien!H485)</f>
        <v>271908793</v>
      </c>
      <c r="K484" s="95">
        <f>IF(INPUT_Du_lieu_nhan_vien!I485="","",INPUT_Du_lieu_nhan_vien!I485)</f>
        <v>38225</v>
      </c>
      <c r="L484" s="96">
        <f t="shared" si="58"/>
        <v>8</v>
      </c>
      <c r="M484" s="96" t="str">
        <f>IF(INPUT_Du_lieu_nhan_vien!J485="","",INPUT_Du_lieu_nhan_vien!J485)</f>
        <v>Đồng Nai</v>
      </c>
      <c r="N484" s="94" t="str">
        <f>IF(INPUT_Du_lieu_nhan_vien!O485="","",INPUT_Du_lieu_nhan_vien!O485)</f>
        <v>thanhpl@topica.edu.vn</v>
      </c>
      <c r="O484" s="96" t="str">
        <f>IF(INPUT_Du_lieu_nhan_vien!S485="","",INPUT_Du_lieu_nhan_vien!S485)</f>
        <v>Số nhà 1188/4 đường Suối Quýt, xã Cẩm Đường, Huyện Long Thành, tỉnh Đồng Nai</v>
      </c>
      <c r="P484" s="94" t="str">
        <f>IF(INPUT_Du_lieu_nhan_vien!P485="","",INPUT_Du_lieu_nhan_vien!P485)</f>
        <v/>
      </c>
      <c r="Q484" s="97" t="str">
        <f>IF(INPUT_Du_lieu_nhan_vien!Q485="","",INPUT_Du_lieu_nhan_vien!Q485)</f>
        <v>01678063056</v>
      </c>
      <c r="R484" s="96" t="str">
        <f>IF(INPUT_Du_lieu_nhan_vien!U485="","",INPUT_Du_lieu_nhan_vien!U485)</f>
        <v>Cha Phan Văn Thường</v>
      </c>
      <c r="S484" s="96">
        <f>IF(INPUT_Du_lieu_nhan_vien!W485="","",INPUT_Du_lieu_nhan_vien!W485)</f>
        <v>0</v>
      </c>
      <c r="T484" s="97" t="str">
        <f>IF(INPUT_Du_lieu_nhan_vien!L485="","",INPUT_Du_lieu_nhan_vien!L485)</f>
        <v>ĐH Công nghiệp TPHCM</v>
      </c>
      <c r="U484" s="94" t="str">
        <f>IF(INPUT_Du_lieu_nhan_vien!K485="","",INPUT_Du_lieu_nhan_vien!K485)</f>
        <v>CĐ</v>
      </c>
      <c r="V484" s="97" t="str">
        <f>IF(INPUT_Du_lieu_nhan_vien!M485="","",INPUT_Du_lieu_nhan_vien!M485)</f>
        <v>Công nghệ thông tin</v>
      </c>
      <c r="Y484" s="95" t="str">
        <f>IF(INPUT_Du_lieu_nhan_vien!AH485="","",INPUT_Du_lieu_nhan_vien!AH485)</f>
        <v/>
      </c>
      <c r="Z484" s="96" t="str">
        <f t="shared" si="59"/>
        <v/>
      </c>
      <c r="AA484" s="96" t="str">
        <f t="shared" si="60"/>
        <v/>
      </c>
      <c r="AB484" s="95">
        <f>IF(INPUT_Du_lieu_nhan_vien!AM485="","",INPUT_Du_lieu_nhan_vien!AM485)</f>
        <v>41214</v>
      </c>
      <c r="AC484" s="96">
        <f t="shared" si="61"/>
        <v>11</v>
      </c>
      <c r="AD484" s="96">
        <f t="shared" si="62"/>
        <v>2012</v>
      </c>
      <c r="AE484" s="96" t="str">
        <f>IF(INPUT_Du_lieu_nhan_vien!AJ485="","",INPUT_Du_lieu_nhan_vien!AJ485)</f>
        <v>Nghỉ việc</v>
      </c>
    </row>
    <row r="485" spans="1:31" ht="18.75" customHeight="1" x14ac:dyDescent="0.2">
      <c r="A485" s="91">
        <v>484</v>
      </c>
      <c r="B485" s="92">
        <f>INPUT_Du_lieu_nhan_vien!A486</f>
        <v>20460</v>
      </c>
      <c r="C485" s="93" t="str">
        <f>IF(INPUT_Du_lieu_nhan_vien!B486="","",INPUT_Du_lieu_nhan_vien!B486)</f>
        <v>Nguyễn Thị Thanh</v>
      </c>
      <c r="D485" s="93" t="str">
        <f>IF(INPUT_Du_lieu_nhan_vien!C486="","",INPUT_Du_lieu_nhan_vien!C486)</f>
        <v>Uyên</v>
      </c>
      <c r="E485" s="94" t="str">
        <f>IF(INPUT_Du_lieu_nhan_vien!D486="","",INPUT_Du_lieu_nhan_vien!D486)</f>
        <v>Nữ</v>
      </c>
      <c r="F485" s="95">
        <f>IF(INPUT_Du_lieu_nhan_vien!E486="","",INPUT_Du_lieu_nhan_vien!E486)</f>
        <v>33194</v>
      </c>
      <c r="G485" s="96">
        <f t="shared" si="56"/>
        <v>11</v>
      </c>
      <c r="H485" s="96">
        <f t="shared" si="57"/>
        <v>1990</v>
      </c>
      <c r="I485" s="96" t="str">
        <f>IF(INPUT_Du_lieu_nhan_vien!G486="","",INPUT_Du_lieu_nhan_vien!G486)</f>
        <v>Bình Định Bình Định</v>
      </c>
      <c r="J485" s="97" t="str">
        <f>IF(INPUT_Du_lieu_nhan_vien!H486="","",INPUT_Du_lieu_nhan_vien!H486)</f>
        <v>230861964</v>
      </c>
      <c r="K485" s="95">
        <f>IF(INPUT_Du_lieu_nhan_vien!I486="","",INPUT_Du_lieu_nhan_vien!I486)</f>
        <v>41085</v>
      </c>
      <c r="L485" s="96">
        <f t="shared" si="58"/>
        <v>6</v>
      </c>
      <c r="M485" s="96" t="str">
        <f>IF(INPUT_Du_lieu_nhan_vien!J486="","",INPUT_Du_lieu_nhan_vien!J486)</f>
        <v>Gia Lai</v>
      </c>
      <c r="N485" s="94" t="str">
        <f>IF(INPUT_Du_lieu_nhan_vien!O486="","",INPUT_Du_lieu_nhan_vien!O486)</f>
        <v>uyenntt3@topica.edu.com</v>
      </c>
      <c r="O485" s="96" t="str">
        <f>IF(INPUT_Du_lieu_nhan_vien!S486="","",INPUT_Du_lieu_nhan_vien!S486)</f>
        <v xml:space="preserve">35 Nguyễn Thị Minh Khai, P Yên Đỗ, Pleiku, Gia Lai
 </v>
      </c>
      <c r="P485" s="94" t="str">
        <f>IF(INPUT_Du_lieu_nhan_vien!P486="","",INPUT_Du_lieu_nhan_vien!P486)</f>
        <v/>
      </c>
      <c r="Q485" s="97" t="str">
        <f>IF(INPUT_Du_lieu_nhan_vien!Q486="","",INPUT_Du_lieu_nhan_vien!Q486)</f>
        <v>0986855605</v>
      </c>
      <c r="R485" s="96" t="str">
        <f>IF(INPUT_Du_lieu_nhan_vien!U486="","",INPUT_Du_lieu_nhan_vien!U486)</f>
        <v/>
      </c>
      <c r="S485" s="96" t="str">
        <f>IF(INPUT_Du_lieu_nhan_vien!W486="","",INPUT_Du_lieu_nhan_vien!W486)</f>
        <v/>
      </c>
      <c r="T485" s="97" t="str">
        <f>IF(INPUT_Du_lieu_nhan_vien!L486="","",INPUT_Du_lieu_nhan_vien!L486)</f>
        <v>ĐH Công nghiệp TPHCM</v>
      </c>
      <c r="U485" s="94" t="str">
        <f>IF(INPUT_Du_lieu_nhan_vien!K486="","",INPUT_Du_lieu_nhan_vien!K486)</f>
        <v>Đại học</v>
      </c>
      <c r="V485" s="97" t="str">
        <f>IF(INPUT_Du_lieu_nhan_vien!M486="","",INPUT_Du_lieu_nhan_vien!M486)</f>
        <v>Ngoại ngữ</v>
      </c>
      <c r="Y485" s="95" t="str">
        <f>IF(INPUT_Du_lieu_nhan_vien!AH486="","",INPUT_Du_lieu_nhan_vien!AH486)</f>
        <v/>
      </c>
      <c r="Z485" s="96" t="str">
        <f t="shared" si="59"/>
        <v/>
      </c>
      <c r="AA485" s="96" t="str">
        <f t="shared" si="60"/>
        <v/>
      </c>
      <c r="AB485" s="95">
        <f>IF(INPUT_Du_lieu_nhan_vien!AM486="","",INPUT_Du_lieu_nhan_vien!AM486)</f>
        <v>41309</v>
      </c>
      <c r="AC485" s="96">
        <f t="shared" si="61"/>
        <v>2</v>
      </c>
      <c r="AD485" s="96">
        <f t="shared" si="62"/>
        <v>2013</v>
      </c>
      <c r="AE485" s="96" t="str">
        <f>IF(INPUT_Du_lieu_nhan_vien!AJ486="","",INPUT_Du_lieu_nhan_vien!AJ486)</f>
        <v>Nghỉ việc</v>
      </c>
    </row>
    <row r="486" spans="1:31" ht="18.75" customHeight="1" x14ac:dyDescent="0.2">
      <c r="A486" s="91">
        <v>485</v>
      </c>
      <c r="B486" s="92">
        <f>INPUT_Du_lieu_nhan_vien!A487</f>
        <v>20461</v>
      </c>
      <c r="C486" s="93" t="str">
        <f>IF(INPUT_Du_lieu_nhan_vien!B487="","",INPUT_Du_lieu_nhan_vien!B487)</f>
        <v>Nguyễn Hoàng Phương</v>
      </c>
      <c r="D486" s="93" t="str">
        <f>IF(INPUT_Du_lieu_nhan_vien!C487="","",INPUT_Du_lieu_nhan_vien!C487)</f>
        <v>Linh</v>
      </c>
      <c r="E486" s="94" t="str">
        <f>IF(INPUT_Du_lieu_nhan_vien!D487="","",INPUT_Du_lieu_nhan_vien!D487)</f>
        <v>Nữ</v>
      </c>
      <c r="F486" s="95">
        <f>IF(INPUT_Du_lieu_nhan_vien!E487="","",INPUT_Du_lieu_nhan_vien!E487)</f>
        <v>32872</v>
      </c>
      <c r="G486" s="96">
        <f t="shared" si="56"/>
        <v>12</v>
      </c>
      <c r="H486" s="96">
        <f t="shared" si="57"/>
        <v>1989</v>
      </c>
      <c r="I486" s="96" t="str">
        <f>IF(INPUT_Du_lieu_nhan_vien!G487="","",INPUT_Du_lieu_nhan_vien!G487)</f>
        <v>Hà Nội</v>
      </c>
      <c r="J486" s="97" t="str">
        <f>IF(INPUT_Du_lieu_nhan_vien!H487="","",INPUT_Du_lieu_nhan_vien!H487)</f>
        <v>012604368</v>
      </c>
      <c r="K486" s="95">
        <f>IF(INPUT_Du_lieu_nhan_vien!I487="","",INPUT_Du_lieu_nhan_vien!I487)</f>
        <v>39867</v>
      </c>
      <c r="L486" s="96">
        <f t="shared" si="58"/>
        <v>2</v>
      </c>
      <c r="M486" s="96" t="str">
        <f>IF(INPUT_Du_lieu_nhan_vien!J487="","",INPUT_Du_lieu_nhan_vien!J487)</f>
        <v>Hà Nội</v>
      </c>
      <c r="N486" s="94" t="str">
        <f>IF(INPUT_Du_lieu_nhan_vien!O487="","",INPUT_Du_lieu_nhan_vien!O487)</f>
        <v>linhnhp@topica.edu.vn</v>
      </c>
      <c r="O486" s="96" t="str">
        <f>IF(INPUT_Du_lieu_nhan_vien!S487="","",INPUT_Du_lieu_nhan_vien!S487)</f>
        <v>173B - A17, Mai Hương, Bạch Mai, Hà Nội</v>
      </c>
      <c r="P486" s="94" t="str">
        <f>IF(INPUT_Du_lieu_nhan_vien!P487="","",INPUT_Du_lieu_nhan_vien!P487)</f>
        <v/>
      </c>
      <c r="Q486" s="97" t="str">
        <f>IF(INPUT_Du_lieu_nhan_vien!Q487="","",INPUT_Du_lieu_nhan_vien!Q487)</f>
        <v>01234166144</v>
      </c>
      <c r="R486" s="96">
        <f>IF(INPUT_Du_lieu_nhan_vien!U487="","",INPUT_Du_lieu_nhan_vien!U487)</f>
        <v>0</v>
      </c>
      <c r="S486" s="96">
        <f>IF(INPUT_Du_lieu_nhan_vien!W487="","",INPUT_Du_lieu_nhan_vien!W487)</f>
        <v>0</v>
      </c>
      <c r="T486" s="97" t="str">
        <f>IF(INPUT_Du_lieu_nhan_vien!L487="","",INPUT_Du_lieu_nhan_vien!L487)</f>
        <v>Viện ĐH Mở Hà Nội</v>
      </c>
      <c r="U486" s="94" t="str">
        <f>IF(INPUT_Du_lieu_nhan_vien!K487="","",INPUT_Du_lieu_nhan_vien!K487)</f>
        <v>ĐH</v>
      </c>
      <c r="V486" s="97" t="str">
        <f>IF(INPUT_Du_lieu_nhan_vien!M487="","",INPUT_Du_lieu_nhan_vien!M487)</f>
        <v>Ngôn ngữ Anh</v>
      </c>
      <c r="Y486" s="95" t="str">
        <f>IF(INPUT_Du_lieu_nhan_vien!AH487="","",INPUT_Du_lieu_nhan_vien!AH487)</f>
        <v/>
      </c>
      <c r="Z486" s="96" t="str">
        <f t="shared" si="59"/>
        <v/>
      </c>
      <c r="AA486" s="96" t="str">
        <f t="shared" si="60"/>
        <v/>
      </c>
      <c r="AB486" s="95">
        <f>IF(INPUT_Du_lieu_nhan_vien!AM487="","",INPUT_Du_lieu_nhan_vien!AM487)</f>
        <v>41273</v>
      </c>
      <c r="AC486" s="96">
        <f t="shared" si="61"/>
        <v>12</v>
      </c>
      <c r="AD486" s="96">
        <f t="shared" si="62"/>
        <v>2012</v>
      </c>
      <c r="AE486" s="96" t="str">
        <f>IF(INPUT_Du_lieu_nhan_vien!AJ487="","",INPUT_Du_lieu_nhan_vien!AJ487)</f>
        <v>Nghỉ việc</v>
      </c>
    </row>
    <row r="487" spans="1:31" ht="18.75" customHeight="1" x14ac:dyDescent="0.2">
      <c r="A487" s="91">
        <v>486</v>
      </c>
      <c r="B487" s="92">
        <f>INPUT_Du_lieu_nhan_vien!A488</f>
        <v>20462</v>
      </c>
      <c r="C487" s="93" t="str">
        <f>IF(INPUT_Du_lieu_nhan_vien!B488="","",INPUT_Du_lieu_nhan_vien!B488)</f>
        <v>Nguyễn Thị</v>
      </c>
      <c r="D487" s="93" t="str">
        <f>IF(INPUT_Du_lieu_nhan_vien!C488="","",INPUT_Du_lieu_nhan_vien!C488)</f>
        <v>Nga</v>
      </c>
      <c r="E487" s="94" t="str">
        <f>IF(INPUT_Du_lieu_nhan_vien!D488="","",INPUT_Du_lieu_nhan_vien!D488)</f>
        <v>Nữ</v>
      </c>
      <c r="F487" s="95">
        <f>IF(INPUT_Du_lieu_nhan_vien!E488="","",INPUT_Du_lieu_nhan_vien!E488)</f>
        <v>30503</v>
      </c>
      <c r="G487" s="96">
        <f t="shared" si="56"/>
        <v>7</v>
      </c>
      <c r="H487" s="96">
        <f t="shared" si="57"/>
        <v>1983</v>
      </c>
      <c r="I487" s="96" t="str">
        <f>IF(INPUT_Du_lieu_nhan_vien!G488="","",INPUT_Du_lieu_nhan_vien!G488)</f>
        <v>Triệu Sơn Thanh Hóa</v>
      </c>
      <c r="J487" s="97" t="str">
        <f>IF(INPUT_Du_lieu_nhan_vien!H488="","",INPUT_Du_lieu_nhan_vien!H488)</f>
        <v>013491535</v>
      </c>
      <c r="K487" s="95">
        <f>IF(INPUT_Du_lieu_nhan_vien!I488="","",INPUT_Du_lieu_nhan_vien!I488)</f>
        <v>40600</v>
      </c>
      <c r="L487" s="96">
        <f t="shared" si="58"/>
        <v>2</v>
      </c>
      <c r="M487" s="96" t="str">
        <f>IF(INPUT_Du_lieu_nhan_vien!J488="","",INPUT_Du_lieu_nhan_vien!J488)</f>
        <v>Hà Nội</v>
      </c>
      <c r="N487" s="94" t="str">
        <f>IF(INPUT_Du_lieu_nhan_vien!O488="","",INPUT_Du_lieu_nhan_vien!O488)</f>
        <v>ngant3@topica.edu.vn</v>
      </c>
      <c r="O487" s="96" t="str">
        <f>IF(INPUT_Du_lieu_nhan_vien!S488="","",INPUT_Du_lieu_nhan_vien!S488)</f>
        <v>Xóm 6- Cổ Nhuế-Từ Liêm Hà Nội</v>
      </c>
      <c r="P487" s="94" t="str">
        <f>IF(INPUT_Du_lieu_nhan_vien!P488="","",INPUT_Du_lieu_nhan_vien!P488)</f>
        <v/>
      </c>
      <c r="Q487" s="97" t="str">
        <f>IF(INPUT_Du_lieu_nhan_vien!Q488="","",INPUT_Du_lieu_nhan_vien!Q488)</f>
        <v>0983669780</v>
      </c>
      <c r="R487" s="96" t="str">
        <f>IF(INPUT_Du_lieu_nhan_vien!U488="","",INPUT_Du_lieu_nhan_vien!U488)</f>
        <v/>
      </c>
      <c r="S487" s="96" t="str">
        <f>IF(INPUT_Du_lieu_nhan_vien!W488="","",INPUT_Du_lieu_nhan_vien!W488)</f>
        <v/>
      </c>
      <c r="T487" s="97" t="str">
        <f>IF(INPUT_Du_lieu_nhan_vien!L488="","",INPUT_Du_lieu_nhan_vien!L488)</f>
        <v>Viện ĐH Mở Hà Nội</v>
      </c>
      <c r="U487" s="94" t="str">
        <f>IF(INPUT_Du_lieu_nhan_vien!K488="","",INPUT_Du_lieu_nhan_vien!K488)</f>
        <v>Đại học</v>
      </c>
      <c r="V487" s="97" t="str">
        <f>IF(INPUT_Du_lieu_nhan_vien!M488="","",INPUT_Du_lieu_nhan_vien!M488)</f>
        <v>Quản trị kinh doanh</v>
      </c>
      <c r="Y487" s="95">
        <f>IF(INPUT_Du_lieu_nhan_vien!AH488="","",INPUT_Du_lieu_nhan_vien!AH488)</f>
        <v>41198</v>
      </c>
      <c r="Z487" s="96">
        <f t="shared" si="59"/>
        <v>10</v>
      </c>
      <c r="AA487" s="96">
        <f t="shared" si="60"/>
        <v>2012</v>
      </c>
      <c r="AB487" s="95">
        <f>IF(INPUT_Du_lieu_nhan_vien!AM488="","",INPUT_Du_lieu_nhan_vien!AM488)</f>
        <v>41426</v>
      </c>
      <c r="AC487" s="96">
        <f t="shared" si="61"/>
        <v>6</v>
      </c>
      <c r="AD487" s="96">
        <f t="shared" si="62"/>
        <v>2013</v>
      </c>
      <c r="AE487" s="96" t="str">
        <f>IF(INPUT_Du_lieu_nhan_vien!AJ488="","",INPUT_Du_lieu_nhan_vien!AJ488)</f>
        <v>Nghỉ việc</v>
      </c>
    </row>
    <row r="488" spans="1:31" ht="18.75" customHeight="1" x14ac:dyDescent="0.2">
      <c r="A488" s="91">
        <v>487</v>
      </c>
      <c r="B488" s="92">
        <f>INPUT_Du_lieu_nhan_vien!A489</f>
        <v>20463</v>
      </c>
      <c r="C488" s="93" t="str">
        <f>IF(INPUT_Du_lieu_nhan_vien!B489="","",INPUT_Du_lieu_nhan_vien!B489)</f>
        <v>Trịnh Hà</v>
      </c>
      <c r="D488" s="93" t="str">
        <f>IF(INPUT_Du_lieu_nhan_vien!C489="","",INPUT_Du_lieu_nhan_vien!C489)</f>
        <v>Lê</v>
      </c>
      <c r="E488" s="94" t="str">
        <f>IF(INPUT_Du_lieu_nhan_vien!D489="","",INPUT_Du_lieu_nhan_vien!D489)</f>
        <v>Nữ</v>
      </c>
      <c r="F488" s="95">
        <f>IF(INPUT_Du_lieu_nhan_vien!E489="","",INPUT_Du_lieu_nhan_vien!E489)</f>
        <v>33592</v>
      </c>
      <c r="G488" s="96">
        <f t="shared" si="56"/>
        <v>12</v>
      </c>
      <c r="H488" s="96">
        <f t="shared" si="57"/>
        <v>1991</v>
      </c>
      <c r="I488" s="96" t="str">
        <f>IF(INPUT_Du_lieu_nhan_vien!G489="","",INPUT_Du_lieu_nhan_vien!G489)</f>
        <v>Cẩm Bình Hải Dương</v>
      </c>
      <c r="J488" s="97" t="str">
        <f>IF(INPUT_Du_lieu_nhan_vien!H489="","",INPUT_Du_lieu_nhan_vien!H489)</f>
        <v>012783380</v>
      </c>
      <c r="K488" s="95">
        <f>IF(INPUT_Du_lieu_nhan_vien!I489="","",INPUT_Du_lieu_nhan_vien!I489)</f>
        <v>38457</v>
      </c>
      <c r="L488" s="96">
        <f t="shared" si="58"/>
        <v>4</v>
      </c>
      <c r="M488" s="96" t="str">
        <f>IF(INPUT_Du_lieu_nhan_vien!J489="","",INPUT_Du_lieu_nhan_vien!J489)</f>
        <v>TP Hà Nội</v>
      </c>
      <c r="N488" s="94" t="str">
        <f>IF(INPUT_Du_lieu_nhan_vien!O489="","",INPUT_Du_lieu_nhan_vien!O489)</f>
        <v>leth@topica.edu.vn</v>
      </c>
      <c r="O488" s="96" t="str">
        <f>IF(INPUT_Du_lieu_nhan_vien!S489="","",INPUT_Du_lieu_nhan_vien!S489)</f>
        <v>Số 52 Hàng Nón, Hoàn Kiếm Hà Nội</v>
      </c>
      <c r="P488" s="94" t="str">
        <f>IF(INPUT_Du_lieu_nhan_vien!P489="","",INPUT_Du_lieu_nhan_vien!P489)</f>
        <v/>
      </c>
      <c r="Q488" s="97" t="str">
        <f>IF(INPUT_Du_lieu_nhan_vien!Q489="","",INPUT_Du_lieu_nhan_vien!Q489)</f>
        <v>0947529288</v>
      </c>
      <c r="R488" s="96" t="str">
        <f>IF(INPUT_Du_lieu_nhan_vien!U489="","",INPUT_Du_lieu_nhan_vien!U489)</f>
        <v/>
      </c>
      <c r="S488" s="96" t="str">
        <f>IF(INPUT_Du_lieu_nhan_vien!W489="","",INPUT_Du_lieu_nhan_vien!W489)</f>
        <v/>
      </c>
      <c r="T488" s="97" t="str">
        <f>IF(INPUT_Du_lieu_nhan_vien!L489="","",INPUT_Du_lieu_nhan_vien!L489)</f>
        <v/>
      </c>
      <c r="U488" s="94" t="str">
        <f>IF(INPUT_Du_lieu_nhan_vien!K489="","",INPUT_Du_lieu_nhan_vien!K489)</f>
        <v>Đại học</v>
      </c>
      <c r="V488" s="97" t="str">
        <f>IF(INPUT_Du_lieu_nhan_vien!M489="","",INPUT_Du_lieu_nhan_vien!M489)</f>
        <v/>
      </c>
      <c r="Y488" s="95">
        <f>IF(INPUT_Du_lieu_nhan_vien!AH489="","",INPUT_Du_lieu_nhan_vien!AH489)</f>
        <v>41153</v>
      </c>
      <c r="Z488" s="96">
        <f t="shared" si="59"/>
        <v>9</v>
      </c>
      <c r="AA488" s="96">
        <f t="shared" si="60"/>
        <v>2012</v>
      </c>
      <c r="AB488" s="95">
        <f>IF(INPUT_Du_lieu_nhan_vien!AM489="","",INPUT_Du_lieu_nhan_vien!AM489)</f>
        <v>41365</v>
      </c>
      <c r="AC488" s="96">
        <f t="shared" si="61"/>
        <v>4</v>
      </c>
      <c r="AD488" s="96">
        <f t="shared" si="62"/>
        <v>2013</v>
      </c>
      <c r="AE488" s="96" t="str">
        <f>IF(INPUT_Du_lieu_nhan_vien!AJ489="","",INPUT_Du_lieu_nhan_vien!AJ489)</f>
        <v>Nghỉ việc</v>
      </c>
    </row>
    <row r="489" spans="1:31" ht="18.75" customHeight="1" x14ac:dyDescent="0.2">
      <c r="A489" s="91">
        <v>488</v>
      </c>
      <c r="B489" s="92">
        <f>INPUT_Du_lieu_nhan_vien!A490</f>
        <v>20464</v>
      </c>
      <c r="C489" s="93" t="str">
        <f>IF(INPUT_Du_lieu_nhan_vien!B490="","",INPUT_Du_lieu_nhan_vien!B490)</f>
        <v>Nguyễn Thị Hoàng</v>
      </c>
      <c r="D489" s="93" t="str">
        <f>IF(INPUT_Du_lieu_nhan_vien!C490="","",INPUT_Du_lieu_nhan_vien!C490)</f>
        <v>Hà</v>
      </c>
      <c r="E489" s="94" t="str">
        <f>IF(INPUT_Du_lieu_nhan_vien!D490="","",INPUT_Du_lieu_nhan_vien!D490)</f>
        <v>Nữ</v>
      </c>
      <c r="F489" s="95">
        <f>IF(INPUT_Du_lieu_nhan_vien!E490="","",INPUT_Du_lieu_nhan_vien!E490)</f>
        <v>31960</v>
      </c>
      <c r="G489" s="96">
        <f t="shared" si="56"/>
        <v>7</v>
      </c>
      <c r="H489" s="96">
        <f t="shared" si="57"/>
        <v>1987</v>
      </c>
      <c r="I489" s="96" t="str">
        <f>IF(INPUT_Du_lieu_nhan_vien!G490="","",INPUT_Du_lieu_nhan_vien!G490)</f>
        <v xml:space="preserve"> Thanh Hóa</v>
      </c>
      <c r="J489" s="97" t="str">
        <f>IF(INPUT_Du_lieu_nhan_vien!H490="","",INPUT_Du_lieu_nhan_vien!H490)</f>
        <v>012485834</v>
      </c>
      <c r="K489" s="95">
        <f>IF(INPUT_Du_lieu_nhan_vien!I490="","",INPUT_Du_lieu_nhan_vien!I490)</f>
        <v>37222</v>
      </c>
      <c r="L489" s="96">
        <f t="shared" si="58"/>
        <v>11</v>
      </c>
      <c r="M489" s="96" t="str">
        <f>IF(INPUT_Du_lieu_nhan_vien!J490="","",INPUT_Du_lieu_nhan_vien!J490)</f>
        <v>Hà Nội</v>
      </c>
      <c r="N489" s="94" t="str">
        <f>IF(INPUT_Du_lieu_nhan_vien!O490="","",INPUT_Du_lieu_nhan_vien!O490)</f>
        <v>hantn@topica.edu.vn</v>
      </c>
      <c r="O489" s="96" t="str">
        <f>IF(INPUT_Du_lieu_nhan_vien!S490="","",INPUT_Du_lieu_nhan_vien!S490)</f>
        <v>Thị trấn Văn Điển - Thanh Trì Hà Nội</v>
      </c>
      <c r="P489" s="94" t="str">
        <f>IF(INPUT_Du_lieu_nhan_vien!P490="","",INPUT_Du_lieu_nhan_vien!P490)</f>
        <v/>
      </c>
      <c r="Q489" s="97" t="str">
        <f>IF(INPUT_Du_lieu_nhan_vien!Q490="","",INPUT_Du_lieu_nhan_vien!Q490)</f>
        <v>01695866328</v>
      </c>
      <c r="R489" s="96" t="str">
        <f>IF(INPUT_Du_lieu_nhan_vien!U490="","",INPUT_Du_lieu_nhan_vien!U490)</f>
        <v>Nguyễn Quốc Quân</v>
      </c>
      <c r="S489" s="96" t="str">
        <f>IF(INPUT_Du_lieu_nhan_vien!W490="","",INPUT_Du_lieu_nhan_vien!W490)</f>
        <v/>
      </c>
      <c r="T489" s="97" t="str">
        <f>IF(INPUT_Du_lieu_nhan_vien!L490="","",INPUT_Du_lieu_nhan_vien!L490)</f>
        <v>ĐH Khoa Học Xã Hội &amp; Nhân Văn HCM</v>
      </c>
      <c r="U489" s="94" t="str">
        <f>IF(INPUT_Du_lieu_nhan_vien!K490="","",INPUT_Du_lieu_nhan_vien!K490)</f>
        <v>Đại học</v>
      </c>
      <c r="V489" s="97" t="str">
        <f>IF(INPUT_Du_lieu_nhan_vien!M490="","",INPUT_Du_lieu_nhan_vien!M490)</f>
        <v>Lưu trữ học và quản trị văn phòng</v>
      </c>
      <c r="Y489" s="95">
        <f>IF(INPUT_Du_lieu_nhan_vien!AH490="","",INPUT_Du_lieu_nhan_vien!AH490)</f>
        <v>41162</v>
      </c>
      <c r="Z489" s="96">
        <f t="shared" si="59"/>
        <v>9</v>
      </c>
      <c r="AA489" s="96">
        <f t="shared" si="60"/>
        <v>2012</v>
      </c>
      <c r="AB489" s="95" t="str">
        <f>IF(INPUT_Du_lieu_nhan_vien!AM490="","",INPUT_Du_lieu_nhan_vien!AM490)</f>
        <v/>
      </c>
      <c r="AC489" s="96" t="str">
        <f t="shared" si="61"/>
        <v/>
      </c>
      <c r="AD489" s="96" t="str">
        <f t="shared" si="62"/>
        <v/>
      </c>
      <c r="AE489" s="96" t="str">
        <f>IF(INPUT_Du_lieu_nhan_vien!AJ490="","",INPUT_Du_lieu_nhan_vien!AJ490)</f>
        <v>Chính thức</v>
      </c>
    </row>
    <row r="490" spans="1:31" ht="18.75" customHeight="1" x14ac:dyDescent="0.2">
      <c r="A490" s="91">
        <v>489</v>
      </c>
      <c r="B490" s="92">
        <f>INPUT_Du_lieu_nhan_vien!A491</f>
        <v>20465</v>
      </c>
      <c r="C490" s="93" t="str">
        <f>IF(INPUT_Du_lieu_nhan_vien!B491="","",INPUT_Du_lieu_nhan_vien!B491)</f>
        <v xml:space="preserve">Phan Thu </v>
      </c>
      <c r="D490" s="93" t="str">
        <f>IF(INPUT_Du_lieu_nhan_vien!C491="","",INPUT_Du_lieu_nhan_vien!C491)</f>
        <v>Trang</v>
      </c>
      <c r="E490" s="94" t="str">
        <f>IF(INPUT_Du_lieu_nhan_vien!D491="","",INPUT_Du_lieu_nhan_vien!D491)</f>
        <v>Nữ</v>
      </c>
      <c r="F490" s="95">
        <f>IF(INPUT_Du_lieu_nhan_vien!E491="","",INPUT_Du_lieu_nhan_vien!E491)</f>
        <v>30441</v>
      </c>
      <c r="G490" s="96">
        <f t="shared" si="56"/>
        <v>5</v>
      </c>
      <c r="H490" s="96">
        <f t="shared" si="57"/>
        <v>1983</v>
      </c>
      <c r="I490" s="96" t="str">
        <f>IF(INPUT_Du_lieu_nhan_vien!G491="","",INPUT_Du_lieu_nhan_vien!G491)</f>
        <v xml:space="preserve"> Hà Nội</v>
      </c>
      <c r="J490" s="97" t="str">
        <f>IF(INPUT_Du_lieu_nhan_vien!H491="","",INPUT_Du_lieu_nhan_vien!H491)</f>
        <v>012121562</v>
      </c>
      <c r="K490" s="95">
        <f>IF(INPUT_Du_lieu_nhan_vien!I491="","",INPUT_Du_lieu_nhan_vien!I491)</f>
        <v>40092</v>
      </c>
      <c r="L490" s="96">
        <f t="shared" si="58"/>
        <v>10</v>
      </c>
      <c r="M490" s="96" t="str">
        <f>IF(INPUT_Du_lieu_nhan_vien!J491="","",INPUT_Du_lieu_nhan_vien!J491)</f>
        <v>Hà Nội</v>
      </c>
      <c r="N490" s="94" t="str">
        <f>IF(INPUT_Du_lieu_nhan_vien!O491="","",INPUT_Du_lieu_nhan_vien!O491)</f>
        <v>trangpt@topica.edu.vn</v>
      </c>
      <c r="O490" s="96" t="str">
        <f>IF(INPUT_Du_lieu_nhan_vien!S491="","",INPUT_Du_lieu_nhan_vien!S491)</f>
        <v xml:space="preserve">39 Lương Sử A - Văn Chương - Đống Đa - Hà Nội
 </v>
      </c>
      <c r="P490" s="94" t="str">
        <f>IF(INPUT_Du_lieu_nhan_vien!P491="","",INPUT_Du_lieu_nhan_vien!P491)</f>
        <v/>
      </c>
      <c r="Q490" s="97" t="str">
        <f>IF(INPUT_Du_lieu_nhan_vien!Q491="","",INPUT_Du_lieu_nhan_vien!Q491)</f>
        <v>0972411881</v>
      </c>
      <c r="R490" s="96" t="str">
        <f>IF(INPUT_Du_lieu_nhan_vien!U491="","",INPUT_Du_lieu_nhan_vien!U491)</f>
        <v>Vũ Thành Đạt</v>
      </c>
      <c r="S490" s="96" t="str">
        <f>IF(INPUT_Du_lieu_nhan_vien!W491="","",INPUT_Du_lieu_nhan_vien!W491)</f>
        <v/>
      </c>
      <c r="T490" s="97" t="str">
        <f>IF(INPUT_Du_lieu_nhan_vien!L491="","",INPUT_Du_lieu_nhan_vien!L491)</f>
        <v>ĐH Kinh doanh và Công nghệ</v>
      </c>
      <c r="U490" s="94" t="str">
        <f>IF(INPUT_Du_lieu_nhan_vien!K491="","",INPUT_Du_lieu_nhan_vien!K491)</f>
        <v>Đại học</v>
      </c>
      <c r="V490" s="97" t="str">
        <f>IF(INPUT_Du_lieu_nhan_vien!M491="","",INPUT_Du_lieu_nhan_vien!M491)</f>
        <v>Quản trị kinh doanh</v>
      </c>
      <c r="Y490" s="95">
        <f>IF(INPUT_Du_lieu_nhan_vien!AH491="","",INPUT_Du_lieu_nhan_vien!AH491)</f>
        <v>41365</v>
      </c>
      <c r="Z490" s="96">
        <f t="shared" si="59"/>
        <v>4</v>
      </c>
      <c r="AA490" s="96">
        <f t="shared" si="60"/>
        <v>2013</v>
      </c>
      <c r="AB490" s="95">
        <f>IF(INPUT_Du_lieu_nhan_vien!AM491="","",INPUT_Du_lieu_nhan_vien!AM491)</f>
        <v>41401</v>
      </c>
      <c r="AC490" s="96">
        <f t="shared" si="61"/>
        <v>5</v>
      </c>
      <c r="AD490" s="96">
        <f t="shared" si="62"/>
        <v>2013</v>
      </c>
      <c r="AE490" s="96" t="str">
        <f>IF(INPUT_Du_lieu_nhan_vien!AJ491="","",INPUT_Du_lieu_nhan_vien!AJ491)</f>
        <v>Nghỉ việc</v>
      </c>
    </row>
    <row r="491" spans="1:31" ht="18.75" customHeight="1" x14ac:dyDescent="0.2">
      <c r="A491" s="91">
        <v>490</v>
      </c>
      <c r="B491" s="92">
        <f>INPUT_Du_lieu_nhan_vien!A492</f>
        <v>20466</v>
      </c>
      <c r="C491" s="93" t="str">
        <f>IF(INPUT_Du_lieu_nhan_vien!B492="","",INPUT_Du_lieu_nhan_vien!B492)</f>
        <v>Trần Thu</v>
      </c>
      <c r="D491" s="93" t="str">
        <f>IF(INPUT_Du_lieu_nhan_vien!C492="","",INPUT_Du_lieu_nhan_vien!C492)</f>
        <v>Huyền</v>
      </c>
      <c r="E491" s="94" t="str">
        <f>IF(INPUT_Du_lieu_nhan_vien!D492="","",INPUT_Du_lieu_nhan_vien!D492)</f>
        <v>Nữ</v>
      </c>
      <c r="F491" s="95">
        <f>IF(INPUT_Du_lieu_nhan_vien!E492="","",INPUT_Du_lieu_nhan_vien!E492)</f>
        <v>31203</v>
      </c>
      <c r="G491" s="96">
        <f t="shared" si="56"/>
        <v>6</v>
      </c>
      <c r="H491" s="96">
        <f t="shared" si="57"/>
        <v>1985</v>
      </c>
      <c r="I491" s="96" t="str">
        <f>IF(INPUT_Du_lieu_nhan_vien!G492="","",INPUT_Du_lieu_nhan_vien!G492)</f>
        <v>Hà Nội</v>
      </c>
      <c r="J491" s="97" t="str">
        <f>IF(INPUT_Du_lieu_nhan_vien!H492="","",INPUT_Du_lieu_nhan_vien!H492)</f>
        <v>012314120</v>
      </c>
      <c r="K491" s="95" t="str">
        <f>IF(INPUT_Du_lieu_nhan_vien!I492="","",INPUT_Du_lieu_nhan_vien!I492)</f>
        <v>3/3/2004</v>
      </c>
      <c r="L491" s="96">
        <f t="shared" si="58"/>
        <v>3</v>
      </c>
      <c r="M491" s="96" t="str">
        <f>IF(INPUT_Du_lieu_nhan_vien!J492="","",INPUT_Du_lieu_nhan_vien!J492)</f>
        <v>Hà Nội</v>
      </c>
      <c r="N491" s="94" t="str">
        <f>IF(INPUT_Du_lieu_nhan_vien!O492="","",INPUT_Du_lieu_nhan_vien!O492)</f>
        <v xml:space="preserve">huyentt@topica.edu.vn </v>
      </c>
      <c r="O491" s="96" t="str">
        <f>IF(INPUT_Du_lieu_nhan_vien!S492="","",INPUT_Du_lieu_nhan_vien!S492)</f>
        <v>Số 28, ngõ 5, Đường Nguyễn Văn Cừ, Long Biên Hà Nội</v>
      </c>
      <c r="P491" s="94" t="str">
        <f>IF(INPUT_Du_lieu_nhan_vien!P492="","",INPUT_Du_lieu_nhan_vien!P492)</f>
        <v/>
      </c>
      <c r="Q491" s="97" t="str">
        <f>IF(INPUT_Du_lieu_nhan_vien!Q492="","",INPUT_Du_lieu_nhan_vien!Q492)</f>
        <v>0988417185</v>
      </c>
      <c r="R491" s="96" t="str">
        <f>IF(INPUT_Du_lieu_nhan_vien!U492="","",INPUT_Du_lieu_nhan_vien!U492)</f>
        <v>Chồng Vũng Trung Kiên</v>
      </c>
      <c r="S491" s="96" t="str">
        <f>IF(INPUT_Du_lieu_nhan_vien!W492="","",INPUT_Du_lieu_nhan_vien!W492)</f>
        <v>0917323464</v>
      </c>
      <c r="T491" s="97" t="str">
        <f>IF(INPUT_Du_lieu_nhan_vien!L492="","",INPUT_Du_lieu_nhan_vien!L492)</f>
        <v>ACET - Australian</v>
      </c>
      <c r="U491" s="94" t="str">
        <f>IF(INPUT_Du_lieu_nhan_vien!K492="","",INPUT_Du_lieu_nhan_vien!K492)</f>
        <v>ĐH</v>
      </c>
      <c r="V491" s="97" t="str">
        <f>IF(INPUT_Du_lieu_nhan_vien!M492="","",INPUT_Du_lieu_nhan_vien!M492)</f>
        <v>Tiếng Anh</v>
      </c>
      <c r="Y491" s="95" t="str">
        <f>IF(INPUT_Du_lieu_nhan_vien!AH492="","",INPUT_Du_lieu_nhan_vien!AH492)</f>
        <v/>
      </c>
      <c r="Z491" s="96" t="str">
        <f t="shared" si="59"/>
        <v/>
      </c>
      <c r="AA491" s="96" t="str">
        <f t="shared" si="60"/>
        <v/>
      </c>
      <c r="AB491" s="95">
        <f>IF(INPUT_Du_lieu_nhan_vien!AM492="","",INPUT_Du_lieu_nhan_vien!AM492)</f>
        <v>41208</v>
      </c>
      <c r="AC491" s="96">
        <f t="shared" si="61"/>
        <v>10</v>
      </c>
      <c r="AD491" s="96">
        <f t="shared" si="62"/>
        <v>2012</v>
      </c>
      <c r="AE491" s="96" t="str">
        <f>IF(INPUT_Du_lieu_nhan_vien!AJ492="","",INPUT_Du_lieu_nhan_vien!AJ492)</f>
        <v>Nghỉ việc</v>
      </c>
    </row>
    <row r="492" spans="1:31" ht="18.75" customHeight="1" x14ac:dyDescent="0.2">
      <c r="A492" s="91">
        <v>491</v>
      </c>
      <c r="B492" s="92">
        <f>INPUT_Du_lieu_nhan_vien!A493</f>
        <v>20467</v>
      </c>
      <c r="C492" s="93" t="str">
        <f>IF(INPUT_Du_lieu_nhan_vien!B493="","",INPUT_Du_lieu_nhan_vien!B493)</f>
        <v>Vũ Như</v>
      </c>
      <c r="D492" s="93" t="str">
        <f>IF(INPUT_Du_lieu_nhan_vien!C493="","",INPUT_Du_lieu_nhan_vien!C493)</f>
        <v>Quỳnh</v>
      </c>
      <c r="E492" s="94" t="str">
        <f>IF(INPUT_Du_lieu_nhan_vien!D493="","",INPUT_Du_lieu_nhan_vien!D493)</f>
        <v>Nữ</v>
      </c>
      <c r="F492" s="95">
        <f>IF(INPUT_Du_lieu_nhan_vien!E493="","",INPUT_Du_lieu_nhan_vien!E493)</f>
        <v>30562</v>
      </c>
      <c r="G492" s="96">
        <f t="shared" si="56"/>
        <v>9</v>
      </c>
      <c r="H492" s="96">
        <f t="shared" si="57"/>
        <v>1983</v>
      </c>
      <c r="I492" s="96" t="str">
        <f>IF(INPUT_Du_lieu_nhan_vien!G493="","",INPUT_Du_lieu_nhan_vien!G493)</f>
        <v>Thanh Hóa</v>
      </c>
      <c r="J492" s="97" t="str">
        <f>IF(INPUT_Du_lieu_nhan_vien!H493="","",INPUT_Du_lieu_nhan_vien!H493)</f>
        <v>172011629</v>
      </c>
      <c r="K492" s="95">
        <f>IF(INPUT_Du_lieu_nhan_vien!I493="","",INPUT_Du_lieu_nhan_vien!I493)</f>
        <v>37341</v>
      </c>
      <c r="L492" s="96">
        <f t="shared" si="58"/>
        <v>3</v>
      </c>
      <c r="M492" s="96" t="str">
        <f>IF(INPUT_Du_lieu_nhan_vien!J493="","",INPUT_Du_lieu_nhan_vien!J493)</f>
        <v>Thanh Hóa</v>
      </c>
      <c r="N492" s="94" t="str">
        <f>IF(INPUT_Du_lieu_nhan_vien!O493="","",INPUT_Du_lieu_nhan_vien!O493)</f>
        <v>quynhvn@topica.edu.vn</v>
      </c>
      <c r="O492" s="96" t="str">
        <f>IF(INPUT_Du_lieu_nhan_vien!S493="","",INPUT_Du_lieu_nhan_vien!S493)</f>
        <v>SN 09, Đường Trường Thi, P trường Thi, TP Thanh Hóa</v>
      </c>
      <c r="P492" s="94" t="str">
        <f>IF(INPUT_Du_lieu_nhan_vien!P493="","",INPUT_Du_lieu_nhan_vien!P493)</f>
        <v/>
      </c>
      <c r="Q492" s="97" t="str">
        <f>IF(INPUT_Du_lieu_nhan_vien!Q493="","",INPUT_Du_lieu_nhan_vien!Q493)</f>
        <v>0917830039</v>
      </c>
      <c r="R492" s="96" t="str">
        <f>IF(INPUT_Du_lieu_nhan_vien!U493="","",INPUT_Du_lieu_nhan_vien!U493)</f>
        <v>Chồng Nguyễn Ngọc Cảnh</v>
      </c>
      <c r="S492" s="96">
        <f>IF(INPUT_Du_lieu_nhan_vien!W493="","",INPUT_Du_lieu_nhan_vien!W493)</f>
        <v>0</v>
      </c>
      <c r="T492" s="97" t="str">
        <f>IF(INPUT_Du_lieu_nhan_vien!L493="","",INPUT_Du_lieu_nhan_vien!L493)</f>
        <v>Học viện tài chính</v>
      </c>
      <c r="U492" s="94" t="str">
        <f>IF(INPUT_Du_lieu_nhan_vien!K493="","",INPUT_Du_lieu_nhan_vien!K493)</f>
        <v>ĐH</v>
      </c>
      <c r="V492" s="97" t="str">
        <f>IF(INPUT_Du_lieu_nhan_vien!M493="","",INPUT_Du_lieu_nhan_vien!M493)</f>
        <v>Tài chính Ngân hàng</v>
      </c>
      <c r="Y492" s="95" t="str">
        <f>IF(INPUT_Du_lieu_nhan_vien!AH493="","",INPUT_Du_lieu_nhan_vien!AH493)</f>
        <v/>
      </c>
      <c r="Z492" s="96" t="str">
        <f t="shared" si="59"/>
        <v/>
      </c>
      <c r="AA492" s="96" t="str">
        <f t="shared" si="60"/>
        <v/>
      </c>
      <c r="AB492" s="95">
        <f>IF(INPUT_Du_lieu_nhan_vien!AM493="","",INPUT_Du_lieu_nhan_vien!AM493)</f>
        <v>41202</v>
      </c>
      <c r="AC492" s="96">
        <f t="shared" si="61"/>
        <v>10</v>
      </c>
      <c r="AD492" s="96">
        <f t="shared" si="62"/>
        <v>2012</v>
      </c>
      <c r="AE492" s="96" t="str">
        <f>IF(INPUT_Du_lieu_nhan_vien!AJ493="","",INPUT_Du_lieu_nhan_vien!AJ493)</f>
        <v>Nghỉ việc</v>
      </c>
    </row>
    <row r="493" spans="1:31" ht="18.75" customHeight="1" x14ac:dyDescent="0.2">
      <c r="A493" s="91">
        <v>492</v>
      </c>
      <c r="B493" s="92">
        <f>INPUT_Du_lieu_nhan_vien!A494</f>
        <v>20468</v>
      </c>
      <c r="C493" s="93" t="str">
        <f>IF(INPUT_Du_lieu_nhan_vien!B494="","",INPUT_Du_lieu_nhan_vien!B494)</f>
        <v>Trần Hương</v>
      </c>
      <c r="D493" s="93" t="str">
        <f>IF(INPUT_Du_lieu_nhan_vien!C494="","",INPUT_Du_lieu_nhan_vien!C494)</f>
        <v>Giang</v>
      </c>
      <c r="E493" s="94" t="str">
        <f>IF(INPUT_Du_lieu_nhan_vien!D494="","",INPUT_Du_lieu_nhan_vien!D494)</f>
        <v>Nữ</v>
      </c>
      <c r="F493" s="95">
        <f>IF(INPUT_Du_lieu_nhan_vien!E494="","",INPUT_Du_lieu_nhan_vien!E494)</f>
        <v>28786</v>
      </c>
      <c r="G493" s="96">
        <f t="shared" si="56"/>
        <v>10</v>
      </c>
      <c r="H493" s="96">
        <f t="shared" si="57"/>
        <v>1978</v>
      </c>
      <c r="I493" s="96" t="str">
        <f>IF(INPUT_Du_lieu_nhan_vien!G494="","",INPUT_Du_lieu_nhan_vien!G494)</f>
        <v>Hoa Lư Ninh Bình</v>
      </c>
      <c r="J493" s="97" t="str">
        <f>IF(INPUT_Du_lieu_nhan_vien!H494="","",INPUT_Du_lieu_nhan_vien!H494)</f>
        <v>011801353</v>
      </c>
      <c r="K493" s="95">
        <f>IF(INPUT_Du_lieu_nhan_vien!I494="","",INPUT_Du_lieu_nhan_vien!I494)</f>
        <v>39648</v>
      </c>
      <c r="L493" s="96">
        <f t="shared" si="58"/>
        <v>7</v>
      </c>
      <c r="M493" s="96" t="str">
        <f>IF(INPUT_Du_lieu_nhan_vien!J494="","",INPUT_Du_lieu_nhan_vien!J494)</f>
        <v>Hà Nội</v>
      </c>
      <c r="N493" s="94" t="str">
        <f>IF(INPUT_Du_lieu_nhan_vien!O494="","",INPUT_Du_lieu_nhan_vien!O494)</f>
        <v>giangth@topica.edu.vn</v>
      </c>
      <c r="O493" s="96" t="str">
        <f>IF(INPUT_Du_lieu_nhan_vien!S494="","",INPUT_Du_lieu_nhan_vien!S494)</f>
        <v>số 7 Ngõ 205, phố Tây Sơn, Hà Nội
 Hà Nội</v>
      </c>
      <c r="P493" s="94" t="str">
        <f>IF(INPUT_Du_lieu_nhan_vien!P494="","",INPUT_Du_lieu_nhan_vien!P494)</f>
        <v/>
      </c>
      <c r="Q493" s="97" t="str">
        <f>IF(INPUT_Du_lieu_nhan_vien!Q494="","",INPUT_Du_lieu_nhan_vien!Q494)</f>
        <v>0903405085</v>
      </c>
      <c r="R493" s="96" t="str">
        <f>IF(INPUT_Du_lieu_nhan_vien!U494="","",INPUT_Du_lieu_nhan_vien!U494)</f>
        <v/>
      </c>
      <c r="S493" s="96" t="str">
        <f>IF(INPUT_Du_lieu_nhan_vien!W494="","",INPUT_Du_lieu_nhan_vien!W494)</f>
        <v/>
      </c>
      <c r="T493" s="97" t="str">
        <f>IF(INPUT_Du_lieu_nhan_vien!L494="","",INPUT_Du_lieu_nhan_vien!L494)</f>
        <v>ĐH Thương Mại</v>
      </c>
      <c r="U493" s="94" t="str">
        <f>IF(INPUT_Du_lieu_nhan_vien!K494="","",INPUT_Du_lieu_nhan_vien!K494)</f>
        <v>Đại học</v>
      </c>
      <c r="V493" s="97" t="str">
        <f>IF(INPUT_Du_lieu_nhan_vien!M494="","",INPUT_Du_lieu_nhan_vien!M494)</f>
        <v>Kế toán</v>
      </c>
      <c r="Y493" s="95">
        <f>IF(INPUT_Du_lieu_nhan_vien!AH494="","",INPUT_Du_lieu_nhan_vien!AH494)</f>
        <v>41209</v>
      </c>
      <c r="Z493" s="96">
        <f t="shared" si="59"/>
        <v>10</v>
      </c>
      <c r="AA493" s="96">
        <f t="shared" si="60"/>
        <v>2012</v>
      </c>
      <c r="AB493" s="95">
        <f>IF(INPUT_Du_lieu_nhan_vien!AM495="","",INPUT_Du_lieu_nhan_vien!AM495)</f>
        <v>41214</v>
      </c>
      <c r="AC493" s="96">
        <f t="shared" si="61"/>
        <v>11</v>
      </c>
      <c r="AD493" s="96">
        <f t="shared" si="62"/>
        <v>2012</v>
      </c>
      <c r="AE493" s="96" t="str">
        <f>IF(INPUT_Du_lieu_nhan_vien!AJ494="","",INPUT_Du_lieu_nhan_vien!AJ494)</f>
        <v>Chính thức</v>
      </c>
    </row>
    <row r="494" spans="1:31" ht="18.75" customHeight="1" x14ac:dyDescent="0.2">
      <c r="A494" s="91">
        <v>493</v>
      </c>
      <c r="B494" s="92">
        <f>INPUT_Du_lieu_nhan_vien!A495</f>
        <v>20469</v>
      </c>
      <c r="C494" s="93" t="str">
        <f>IF(INPUT_Du_lieu_nhan_vien!B495="","",INPUT_Du_lieu_nhan_vien!B495)</f>
        <v>Phạm Thị Thu</v>
      </c>
      <c r="D494" s="93" t="str">
        <f>IF(INPUT_Du_lieu_nhan_vien!C495="","",INPUT_Du_lieu_nhan_vien!C495)</f>
        <v>Hằng</v>
      </c>
      <c r="E494" s="94" t="str">
        <f>IF(INPUT_Du_lieu_nhan_vien!D495="","",INPUT_Du_lieu_nhan_vien!D495)</f>
        <v>Nữ</v>
      </c>
      <c r="F494" s="95">
        <f>IF(INPUT_Du_lieu_nhan_vien!E495="","",INPUT_Du_lieu_nhan_vien!E495)</f>
        <v>30627</v>
      </c>
      <c r="G494" s="96">
        <f t="shared" si="56"/>
        <v>11</v>
      </c>
      <c r="H494" s="96">
        <f t="shared" si="57"/>
        <v>1983</v>
      </c>
      <c r="I494" s="96" t="str">
        <f>IF(INPUT_Du_lieu_nhan_vien!G495="","",INPUT_Du_lieu_nhan_vien!G495)</f>
        <v>Hải Phòng</v>
      </c>
      <c r="J494" s="97" t="str">
        <f>IF(INPUT_Du_lieu_nhan_vien!H495="","",INPUT_Du_lieu_nhan_vien!H495)</f>
        <v>012118147</v>
      </c>
      <c r="K494" s="95" t="str">
        <f>IF(INPUT_Du_lieu_nhan_vien!I495="","",INPUT_Du_lieu_nhan_vien!I495)</f>
        <v>12/12/2003</v>
      </c>
      <c r="L494" s="96">
        <f t="shared" si="58"/>
        <v>12</v>
      </c>
      <c r="M494" s="96" t="str">
        <f>IF(INPUT_Du_lieu_nhan_vien!J495="","",INPUT_Du_lieu_nhan_vien!J495)</f>
        <v>Hà Nội</v>
      </c>
      <c r="N494" s="94" t="str">
        <f>IF(INPUT_Du_lieu_nhan_vien!O495="","",INPUT_Du_lieu_nhan_vien!O495)</f>
        <v xml:space="preserve">hangptt@topica.edu.vn </v>
      </c>
      <c r="O494" s="96" t="str">
        <f>IF(INPUT_Du_lieu_nhan_vien!S495="","",INPUT_Du_lieu_nhan_vien!S495)</f>
        <v>203 tổ 7 Phường Vĩnh Tuy, Hà Nội</v>
      </c>
      <c r="P494" s="94" t="str">
        <f>IF(INPUT_Du_lieu_nhan_vien!P495="","",INPUT_Du_lieu_nhan_vien!P495)</f>
        <v/>
      </c>
      <c r="Q494" s="97" t="str">
        <f>IF(INPUT_Du_lieu_nhan_vien!Q495="","",INPUT_Du_lieu_nhan_vien!Q495)</f>
        <v>0979010183</v>
      </c>
      <c r="R494" s="96" t="str">
        <f>IF(INPUT_Du_lieu_nhan_vien!U495="","",INPUT_Du_lieu_nhan_vien!U495)</f>
        <v>Bố Phạm Đăng Vinh</v>
      </c>
      <c r="S494" s="96">
        <f>IF(INPUT_Du_lieu_nhan_vien!W495="","",INPUT_Du_lieu_nhan_vien!W495)</f>
        <v>0</v>
      </c>
      <c r="T494" s="97" t="str">
        <f>IF(INPUT_Du_lieu_nhan_vien!L495="","",INPUT_Du_lieu_nhan_vien!L495)</f>
        <v>ĐH Ngoại ngữ Quân Sự</v>
      </c>
      <c r="U494" s="94" t="str">
        <f>IF(INPUT_Du_lieu_nhan_vien!K495="","",INPUT_Du_lieu_nhan_vien!K495)</f>
        <v>ĐH</v>
      </c>
      <c r="V494" s="97" t="str">
        <f>IF(INPUT_Du_lieu_nhan_vien!M495="","",INPUT_Du_lieu_nhan_vien!M495)</f>
        <v>Tiếng Pháp</v>
      </c>
      <c r="Y494" s="95" t="str">
        <f>IF(INPUT_Du_lieu_nhan_vien!AH495="","",INPUT_Du_lieu_nhan_vien!AH495)</f>
        <v/>
      </c>
      <c r="Z494" s="96" t="str">
        <f t="shared" si="59"/>
        <v/>
      </c>
      <c r="AA494" s="96" t="str">
        <f t="shared" si="60"/>
        <v/>
      </c>
      <c r="AB494" s="95" t="e">
        <f>IF(INPUT_Du_lieu_nhan_vien!#REF!="","",INPUT_Du_lieu_nhan_vien!#REF!)</f>
        <v>#REF!</v>
      </c>
      <c r="AC494" s="96" t="e">
        <f t="shared" si="61"/>
        <v>#REF!</v>
      </c>
      <c r="AD494" s="96" t="e">
        <f t="shared" si="62"/>
        <v>#REF!</v>
      </c>
      <c r="AE494" s="96" t="str">
        <f>IF(INPUT_Du_lieu_nhan_vien!AJ495="","",INPUT_Du_lieu_nhan_vien!AJ495)</f>
        <v>Nghỉ việc</v>
      </c>
    </row>
    <row r="495" spans="1:31" ht="18.75" customHeight="1" x14ac:dyDescent="0.2">
      <c r="A495" s="91">
        <v>494</v>
      </c>
      <c r="B495" s="92">
        <f>INPUT_Du_lieu_nhan_vien!A496</f>
        <v>20470</v>
      </c>
      <c r="C495" s="93" t="str">
        <f>IF(INPUT_Du_lieu_nhan_vien!B496="","",INPUT_Du_lieu_nhan_vien!B496)</f>
        <v>Trịnh Thị</v>
      </c>
      <c r="D495" s="93" t="str">
        <f>IF(INPUT_Du_lieu_nhan_vien!C496="","",INPUT_Du_lieu_nhan_vien!C496)</f>
        <v>Nhàn</v>
      </c>
      <c r="E495" s="94" t="str">
        <f>IF(INPUT_Du_lieu_nhan_vien!D496="","",INPUT_Du_lieu_nhan_vien!D496)</f>
        <v>Nữ</v>
      </c>
      <c r="F495" s="95">
        <f>IF(INPUT_Du_lieu_nhan_vien!E496="","",INPUT_Du_lieu_nhan_vien!E496)</f>
        <v>31804</v>
      </c>
      <c r="G495" s="96">
        <f t="shared" si="56"/>
        <v>1</v>
      </c>
      <c r="H495" s="96">
        <f t="shared" si="57"/>
        <v>1987</v>
      </c>
      <c r="I495" s="96" t="str">
        <f>IF(INPUT_Du_lieu_nhan_vien!G496="","",INPUT_Du_lieu_nhan_vien!G496)</f>
        <v xml:space="preserve"> Hà Nội</v>
      </c>
      <c r="J495" s="97" t="str">
        <f>IF(INPUT_Du_lieu_nhan_vien!H496="","",INPUT_Du_lieu_nhan_vien!H496)</f>
        <v>050536330</v>
      </c>
      <c r="K495" s="95">
        <f>IF(INPUT_Du_lieu_nhan_vien!I496="","",INPUT_Du_lieu_nhan_vien!I496)</f>
        <v>38295</v>
      </c>
      <c r="L495" s="96">
        <f t="shared" si="58"/>
        <v>11</v>
      </c>
      <c r="M495" s="96" t="str">
        <f>IF(INPUT_Du_lieu_nhan_vien!J496="","",INPUT_Du_lieu_nhan_vien!J496)</f>
        <v>Sơn La</v>
      </c>
      <c r="N495" s="94" t="str">
        <f>IF(INPUT_Du_lieu_nhan_vien!O496="","",INPUT_Du_lieu_nhan_vien!O496)</f>
        <v>nhantt@topica.edu.vn</v>
      </c>
      <c r="O495" s="96" t="str">
        <f>IF(INPUT_Du_lieu_nhan_vien!S496="","",INPUT_Du_lieu_nhan_vien!S496)</f>
        <v xml:space="preserve">Bản Tiến Xa, Mường Bon, Mẫu Sơn, Sơn La
 </v>
      </c>
      <c r="P495" s="94" t="str">
        <f>IF(INPUT_Du_lieu_nhan_vien!P496="","",INPUT_Du_lieu_nhan_vien!P496)</f>
        <v/>
      </c>
      <c r="Q495" s="97" t="str">
        <f>IF(INPUT_Du_lieu_nhan_vien!Q496="","",INPUT_Du_lieu_nhan_vien!Q496)</f>
        <v>0989052045</v>
      </c>
      <c r="R495" s="96" t="str">
        <f>IF(INPUT_Du_lieu_nhan_vien!U496="","",INPUT_Du_lieu_nhan_vien!U496)</f>
        <v/>
      </c>
      <c r="S495" s="96" t="str">
        <f>IF(INPUT_Du_lieu_nhan_vien!W496="","",INPUT_Du_lieu_nhan_vien!W496)</f>
        <v/>
      </c>
      <c r="T495" s="97" t="str">
        <f>IF(INPUT_Du_lieu_nhan_vien!L496="","",INPUT_Du_lieu_nhan_vien!L496)</f>
        <v>HV Báo Chí Tuyên Truyền</v>
      </c>
      <c r="U495" s="94" t="str">
        <f>IF(INPUT_Du_lieu_nhan_vien!K496="","",INPUT_Du_lieu_nhan_vien!K496)</f>
        <v>Đại học</v>
      </c>
      <c r="V495" s="97" t="str">
        <f>IF(INPUT_Du_lieu_nhan_vien!M496="","",INPUT_Du_lieu_nhan_vien!M496)</f>
        <v>Chính trị học</v>
      </c>
      <c r="Y495" s="95">
        <f>IF(INPUT_Du_lieu_nhan_vien!AH496="","",INPUT_Du_lieu_nhan_vien!AH496)</f>
        <v>41218</v>
      </c>
      <c r="Z495" s="96">
        <f t="shared" si="59"/>
        <v>11</v>
      </c>
      <c r="AA495" s="96">
        <f t="shared" si="60"/>
        <v>2012</v>
      </c>
      <c r="AB495" s="95" t="str">
        <f>IF(INPUT_Du_lieu_nhan_vien!AM496="","",INPUT_Du_lieu_nhan_vien!AM496)</f>
        <v/>
      </c>
      <c r="AC495" s="96" t="str">
        <f t="shared" si="61"/>
        <v/>
      </c>
      <c r="AD495" s="96" t="str">
        <f t="shared" si="62"/>
        <v/>
      </c>
      <c r="AE495" s="96" t="str">
        <f>IF(INPUT_Du_lieu_nhan_vien!AJ496="","",INPUT_Du_lieu_nhan_vien!AJ496)</f>
        <v>Chính thức</v>
      </c>
    </row>
    <row r="496" spans="1:31" ht="18.75" customHeight="1" x14ac:dyDescent="0.2">
      <c r="A496" s="91">
        <v>495</v>
      </c>
      <c r="B496" s="92">
        <f>INPUT_Du_lieu_nhan_vien!A497</f>
        <v>20471</v>
      </c>
      <c r="C496" s="93" t="str">
        <f>IF(INPUT_Du_lieu_nhan_vien!B497="","",INPUT_Du_lieu_nhan_vien!B497)</f>
        <v>Nguyễn Thị</v>
      </c>
      <c r="D496" s="93" t="str">
        <f>IF(INPUT_Du_lieu_nhan_vien!C497="","",INPUT_Du_lieu_nhan_vien!C497)</f>
        <v>Hương</v>
      </c>
      <c r="E496" s="94" t="str">
        <f>IF(INPUT_Du_lieu_nhan_vien!D497="","",INPUT_Du_lieu_nhan_vien!D497)</f>
        <v>Nữ</v>
      </c>
      <c r="F496" s="95">
        <f>IF(INPUT_Du_lieu_nhan_vien!E497="","",INPUT_Du_lieu_nhan_vien!E497)</f>
        <v>30036</v>
      </c>
      <c r="G496" s="96">
        <f t="shared" si="56"/>
        <v>3</v>
      </c>
      <c r="H496" s="96">
        <f t="shared" si="57"/>
        <v>1982</v>
      </c>
      <c r="I496" s="96" t="str">
        <f>IF(INPUT_Du_lieu_nhan_vien!G497="","",INPUT_Du_lieu_nhan_vien!G497)</f>
        <v xml:space="preserve"> Thái Bình</v>
      </c>
      <c r="J496" s="97" t="str">
        <f>IF(INPUT_Du_lieu_nhan_vien!H497="","",INPUT_Du_lieu_nhan_vien!H497)</f>
        <v>131222360</v>
      </c>
      <c r="K496" s="95">
        <f>IF(INPUT_Du_lieu_nhan_vien!I497="","",INPUT_Du_lieu_nhan_vien!I497)</f>
        <v>36607</v>
      </c>
      <c r="L496" s="96">
        <f t="shared" si="58"/>
        <v>3</v>
      </c>
      <c r="M496" s="96" t="str">
        <f>IF(INPUT_Du_lieu_nhan_vien!J497="","",INPUT_Du_lieu_nhan_vien!J497)</f>
        <v>Việt Trì</v>
      </c>
      <c r="N496" s="94" t="str">
        <f>IF(INPUT_Du_lieu_nhan_vien!O497="","",INPUT_Du_lieu_nhan_vien!O497)</f>
        <v>huongnt4@topica.edu.vn</v>
      </c>
      <c r="O496" s="96" t="str">
        <f>IF(INPUT_Du_lieu_nhan_vien!S497="","",INPUT_Du_lieu_nhan_vien!S497)</f>
        <v xml:space="preserve">Số 25 khu 21 Tổ 28D Phường Gia Cẩm, TP Việt Trì, Phú Thọ
 </v>
      </c>
      <c r="P496" s="94" t="str">
        <f>IF(INPUT_Du_lieu_nhan_vien!P497="","",INPUT_Du_lieu_nhan_vien!P497)</f>
        <v/>
      </c>
      <c r="Q496" s="97" t="str">
        <f>IF(INPUT_Du_lieu_nhan_vien!Q497="","",INPUT_Du_lieu_nhan_vien!Q497)</f>
        <v>0912090929</v>
      </c>
      <c r="R496" s="96" t="str">
        <f>IF(INPUT_Du_lieu_nhan_vien!U497="","",INPUT_Du_lieu_nhan_vien!U497)</f>
        <v/>
      </c>
      <c r="S496" s="96" t="str">
        <f>IF(INPUT_Du_lieu_nhan_vien!W497="","",INPUT_Du_lieu_nhan_vien!W497)</f>
        <v/>
      </c>
      <c r="T496" s="97" t="str">
        <f>IF(INPUT_Du_lieu_nhan_vien!L497="","",INPUT_Du_lieu_nhan_vien!L497)</f>
        <v>ĐH Kinh tế quốc dân</v>
      </c>
      <c r="U496" s="94" t="str">
        <f>IF(INPUT_Du_lieu_nhan_vien!K497="","",INPUT_Du_lieu_nhan_vien!K497)</f>
        <v>Đại học</v>
      </c>
      <c r="V496" s="97" t="str">
        <f>IF(INPUT_Du_lieu_nhan_vien!M497="","",INPUT_Du_lieu_nhan_vien!M497)</f>
        <v>Quản trị kinh doanh tổng hợp</v>
      </c>
      <c r="Y496" s="95" t="str">
        <f>IF(INPUT_Du_lieu_nhan_vien!AH497="","",INPUT_Du_lieu_nhan_vien!AH497)</f>
        <v/>
      </c>
      <c r="Z496" s="96" t="str">
        <f t="shared" si="59"/>
        <v/>
      </c>
      <c r="AA496" s="96" t="str">
        <f t="shared" si="60"/>
        <v/>
      </c>
      <c r="AB496" s="95">
        <f>IF(INPUT_Du_lieu_nhan_vien!AM497="","",INPUT_Du_lieu_nhan_vien!AM497)</f>
        <v>41279</v>
      </c>
      <c r="AC496" s="96">
        <f t="shared" si="61"/>
        <v>1</v>
      </c>
      <c r="AD496" s="96">
        <f t="shared" si="62"/>
        <v>2013</v>
      </c>
      <c r="AE496" s="96" t="str">
        <f>IF(INPUT_Du_lieu_nhan_vien!AJ497="","",INPUT_Du_lieu_nhan_vien!AJ497)</f>
        <v>Nghỉ việc</v>
      </c>
    </row>
    <row r="497" spans="1:31" ht="18.75" customHeight="1" x14ac:dyDescent="0.2">
      <c r="A497" s="91">
        <v>496</v>
      </c>
      <c r="B497" s="92">
        <f>INPUT_Du_lieu_nhan_vien!A498</f>
        <v>20472</v>
      </c>
      <c r="C497" s="93" t="str">
        <f>IF(INPUT_Du_lieu_nhan_vien!B498="","",INPUT_Du_lieu_nhan_vien!B498)</f>
        <v>Lê Thị</v>
      </c>
      <c r="D497" s="93" t="str">
        <f>IF(INPUT_Du_lieu_nhan_vien!C498="","",INPUT_Du_lieu_nhan_vien!C498)</f>
        <v>Ngọc</v>
      </c>
      <c r="E497" s="94" t="str">
        <f>IF(INPUT_Du_lieu_nhan_vien!D498="","",INPUT_Du_lieu_nhan_vien!D498)</f>
        <v>Nữ</v>
      </c>
      <c r="F497" s="95">
        <f>IF(INPUT_Du_lieu_nhan_vien!E498="","",INPUT_Du_lieu_nhan_vien!E498)</f>
        <v>32080</v>
      </c>
      <c r="G497" s="96">
        <f t="shared" si="56"/>
        <v>10</v>
      </c>
      <c r="H497" s="96">
        <f t="shared" si="57"/>
        <v>1987</v>
      </c>
      <c r="I497" s="96" t="str">
        <f>IF(INPUT_Du_lieu_nhan_vien!G498="","",INPUT_Du_lieu_nhan_vien!G498)</f>
        <v>Thanh Hóa Thanh Hóa</v>
      </c>
      <c r="J497" s="97" t="str">
        <f>IF(INPUT_Du_lieu_nhan_vien!H498="","",INPUT_Du_lieu_nhan_vien!H498)</f>
        <v>172024217</v>
      </c>
      <c r="K497" s="95">
        <f>IF(INPUT_Du_lieu_nhan_vien!I498="","",INPUT_Du_lieu_nhan_vien!I498)</f>
        <v>38617</v>
      </c>
      <c r="L497" s="96">
        <f t="shared" si="58"/>
        <v>9</v>
      </c>
      <c r="M497" s="96" t="str">
        <f>IF(INPUT_Du_lieu_nhan_vien!J498="","",INPUT_Du_lieu_nhan_vien!J498)</f>
        <v>Thanh Hóa</v>
      </c>
      <c r="N497" s="94" t="str">
        <f>IF(INPUT_Du_lieu_nhan_vien!O498="","",INPUT_Du_lieu_nhan_vien!O498)</f>
        <v>ngoclt@topica.edu.vn</v>
      </c>
      <c r="O497" s="96" t="str">
        <f>IF(INPUT_Du_lieu_nhan_vien!S498="","",INPUT_Du_lieu_nhan_vien!S498)</f>
        <v xml:space="preserve">184, Đường Lê Lai, Xã Đông Hương, TP Thanh Hóa
 </v>
      </c>
      <c r="P497" s="94" t="str">
        <f>IF(INPUT_Du_lieu_nhan_vien!P498="","",INPUT_Du_lieu_nhan_vien!P498)</f>
        <v/>
      </c>
      <c r="Q497" s="97" t="str">
        <f>IF(INPUT_Du_lieu_nhan_vien!Q498="","",INPUT_Du_lieu_nhan_vien!Q498)</f>
        <v>0986415451</v>
      </c>
      <c r="R497" s="96" t="str">
        <f>IF(INPUT_Du_lieu_nhan_vien!U498="","",INPUT_Du_lieu_nhan_vien!U498)</f>
        <v/>
      </c>
      <c r="S497" s="96" t="str">
        <f>IF(INPUT_Du_lieu_nhan_vien!W498="","",INPUT_Du_lieu_nhan_vien!W498)</f>
        <v/>
      </c>
      <c r="T497" s="97" t="str">
        <f>IF(INPUT_Du_lieu_nhan_vien!L498="","",INPUT_Du_lieu_nhan_vien!L498)</f>
        <v>ĐH Hà Nội</v>
      </c>
      <c r="U497" s="94" t="str">
        <f>IF(INPUT_Du_lieu_nhan_vien!K498="","",INPUT_Du_lieu_nhan_vien!K498)</f>
        <v>Đại học</v>
      </c>
      <c r="V497" s="97" t="str">
        <f>IF(INPUT_Du_lieu_nhan_vien!M498="","",INPUT_Du_lieu_nhan_vien!M498)</f>
        <v>Tiếng Nga</v>
      </c>
      <c r="Y497" s="95">
        <f>IF(INPUT_Du_lieu_nhan_vien!AH498="","",INPUT_Du_lieu_nhan_vien!AH498)</f>
        <v>41253</v>
      </c>
      <c r="Z497" s="96">
        <f t="shared" si="59"/>
        <v>12</v>
      </c>
      <c r="AA497" s="96">
        <f t="shared" si="60"/>
        <v>2012</v>
      </c>
      <c r="AB497" s="95" t="str">
        <f>IF(INPUT_Du_lieu_nhan_vien!AM498="","",INPUT_Du_lieu_nhan_vien!AM498)</f>
        <v/>
      </c>
      <c r="AC497" s="96" t="str">
        <f t="shared" si="61"/>
        <v/>
      </c>
      <c r="AD497" s="96" t="str">
        <f t="shared" si="62"/>
        <v/>
      </c>
      <c r="AE497" s="96" t="str">
        <f>IF(INPUT_Du_lieu_nhan_vien!AJ498="","",INPUT_Du_lieu_nhan_vien!AJ498)</f>
        <v>Chính thức</v>
      </c>
    </row>
    <row r="498" spans="1:31" ht="18.75" customHeight="1" x14ac:dyDescent="0.2">
      <c r="A498" s="91">
        <v>497</v>
      </c>
      <c r="B498" s="92">
        <f>INPUT_Du_lieu_nhan_vien!A499</f>
        <v>20473</v>
      </c>
      <c r="C498" s="93" t="str">
        <f>IF(INPUT_Du_lieu_nhan_vien!B499="","",INPUT_Du_lieu_nhan_vien!B499)</f>
        <v>Nguyễn Thị</v>
      </c>
      <c r="D498" s="93" t="str">
        <f>IF(INPUT_Du_lieu_nhan_vien!C499="","",INPUT_Du_lieu_nhan_vien!C499)</f>
        <v>Hảo</v>
      </c>
      <c r="E498" s="94" t="str">
        <f>IF(INPUT_Du_lieu_nhan_vien!D499="","",INPUT_Du_lieu_nhan_vien!D499)</f>
        <v>Nữ</v>
      </c>
      <c r="F498" s="95">
        <f>IF(INPUT_Du_lieu_nhan_vien!E499="","",INPUT_Du_lieu_nhan_vien!E499)</f>
        <v>31857</v>
      </c>
      <c r="G498" s="96">
        <f t="shared" si="56"/>
        <v>3</v>
      </c>
      <c r="H498" s="96">
        <f t="shared" si="57"/>
        <v>1987</v>
      </c>
      <c r="I498" s="96" t="str">
        <f>IF(INPUT_Du_lieu_nhan_vien!G499="","",INPUT_Du_lieu_nhan_vien!G499)</f>
        <v>Nam Định</v>
      </c>
      <c r="J498" s="97" t="str">
        <f>IF(INPUT_Du_lieu_nhan_vien!H499="","",INPUT_Du_lieu_nhan_vien!H499)</f>
        <v>162575034</v>
      </c>
      <c r="K498" s="95">
        <f>IF(INPUT_Du_lieu_nhan_vien!I499="","",INPUT_Du_lieu_nhan_vien!I499)</f>
        <v>40632</v>
      </c>
      <c r="L498" s="96">
        <f t="shared" si="58"/>
        <v>3</v>
      </c>
      <c r="M498" s="96" t="str">
        <f>IF(INPUT_Du_lieu_nhan_vien!J499="","",INPUT_Du_lieu_nhan_vien!J499)</f>
        <v>Nam Định</v>
      </c>
      <c r="N498" s="94" t="str">
        <f>IF(INPUT_Du_lieu_nhan_vien!O499="","",INPUT_Du_lieu_nhan_vien!O499)</f>
        <v>haont@topica.edu.vn</v>
      </c>
      <c r="O498" s="96" t="str">
        <f>IF(INPUT_Du_lieu_nhan_vien!S499="","",INPUT_Du_lieu_nhan_vien!S499)</f>
        <v>Xã Hải Hưng - Huyện Hải Hậu - Nam Định</v>
      </c>
      <c r="P498" s="94" t="str">
        <f>IF(INPUT_Du_lieu_nhan_vien!P499="","",INPUT_Du_lieu_nhan_vien!P499)</f>
        <v/>
      </c>
      <c r="Q498" s="97" t="str">
        <f>IF(INPUT_Du_lieu_nhan_vien!Q499="","",INPUT_Du_lieu_nhan_vien!Q499)</f>
        <v>0988252804</v>
      </c>
      <c r="R498" s="96">
        <f>IF(INPUT_Du_lieu_nhan_vien!U499="","",INPUT_Du_lieu_nhan_vien!U499)</f>
        <v>0</v>
      </c>
      <c r="S498" s="96">
        <f>IF(INPUT_Du_lieu_nhan_vien!W499="","",INPUT_Du_lieu_nhan_vien!W499)</f>
        <v>0</v>
      </c>
      <c r="T498" s="97" t="str">
        <f>IF(INPUT_Du_lieu_nhan_vien!L499="","",INPUT_Du_lieu_nhan_vien!L499)</f>
        <v>Cao đẳng hóa chất</v>
      </c>
      <c r="U498" s="94" t="str">
        <f>IF(INPUT_Du_lieu_nhan_vien!K499="","",INPUT_Du_lieu_nhan_vien!K499)</f>
        <v>TC</v>
      </c>
      <c r="V498" s="97" t="str">
        <f>IF(INPUT_Du_lieu_nhan_vien!M499="","",INPUT_Du_lieu_nhan_vien!M499)</f>
        <v>Hạch toán kế toán</v>
      </c>
      <c r="Y498" s="95" t="str">
        <f>IF(INPUT_Du_lieu_nhan_vien!AH499="","",INPUT_Du_lieu_nhan_vien!AH499)</f>
        <v/>
      </c>
      <c r="Z498" s="96" t="str">
        <f t="shared" si="59"/>
        <v/>
      </c>
      <c r="AA498" s="96" t="str">
        <f t="shared" si="60"/>
        <v/>
      </c>
      <c r="AB498" s="95">
        <f>IF(INPUT_Du_lieu_nhan_vien!AM499="","",INPUT_Du_lieu_nhan_vien!AM499)</f>
        <v>41236</v>
      </c>
      <c r="AC498" s="96">
        <f t="shared" si="61"/>
        <v>11</v>
      </c>
      <c r="AD498" s="96">
        <f t="shared" si="62"/>
        <v>2012</v>
      </c>
      <c r="AE498" s="96" t="str">
        <f>IF(INPUT_Du_lieu_nhan_vien!AJ499="","",INPUT_Du_lieu_nhan_vien!AJ499)</f>
        <v>Nghỉ việc</v>
      </c>
    </row>
    <row r="499" spans="1:31" ht="18.75" customHeight="1" x14ac:dyDescent="0.2">
      <c r="A499" s="91">
        <v>498</v>
      </c>
      <c r="B499" s="92">
        <f>INPUT_Du_lieu_nhan_vien!A500</f>
        <v>20474</v>
      </c>
      <c r="C499" s="93" t="str">
        <f>IF(INPUT_Du_lieu_nhan_vien!B500="","",INPUT_Du_lieu_nhan_vien!B500)</f>
        <v>Trần Thị</v>
      </c>
      <c r="D499" s="93" t="str">
        <f>IF(INPUT_Du_lieu_nhan_vien!C500="","",INPUT_Du_lieu_nhan_vien!C500)</f>
        <v>Lan</v>
      </c>
      <c r="E499" s="94" t="str">
        <f>IF(INPUT_Du_lieu_nhan_vien!D500="","",INPUT_Du_lieu_nhan_vien!D500)</f>
        <v>Nữ</v>
      </c>
      <c r="F499" s="95">
        <f>IF(INPUT_Du_lieu_nhan_vien!E500="","",INPUT_Du_lieu_nhan_vien!E500)</f>
        <v>31989</v>
      </c>
      <c r="G499" s="96">
        <f t="shared" si="56"/>
        <v>7</v>
      </c>
      <c r="H499" s="96">
        <f t="shared" si="57"/>
        <v>1987</v>
      </c>
      <c r="I499" s="96" t="str">
        <f>IF(INPUT_Du_lieu_nhan_vien!G500="","",INPUT_Du_lieu_nhan_vien!G500)</f>
        <v>Hà Nội</v>
      </c>
      <c r="J499" s="97" t="str">
        <f>IF(INPUT_Du_lieu_nhan_vien!H500="","",INPUT_Du_lieu_nhan_vien!H500)</f>
        <v>012781669</v>
      </c>
      <c r="K499" s="95">
        <f>IF(INPUT_Du_lieu_nhan_vien!I500="","",INPUT_Du_lieu_nhan_vien!I500)</f>
        <v>38229</v>
      </c>
      <c r="L499" s="96">
        <f t="shared" si="58"/>
        <v>8</v>
      </c>
      <c r="M499" s="96" t="str">
        <f>IF(INPUT_Du_lieu_nhan_vien!J500="","",INPUT_Du_lieu_nhan_vien!J500)</f>
        <v>Hà Nội</v>
      </c>
      <c r="N499" s="94" t="str">
        <f>IF(INPUT_Du_lieu_nhan_vien!O500="","",INPUT_Du_lieu_nhan_vien!O500)</f>
        <v xml:space="preserve">lantt@topica.edu.vn </v>
      </c>
      <c r="O499" s="96" t="str">
        <f>IF(INPUT_Du_lieu_nhan_vien!S500="","",INPUT_Du_lieu_nhan_vien!S500)</f>
        <v>Khu C, TT In Ngân hàng, Hàng Bột, Hà Nội</v>
      </c>
      <c r="P499" s="94" t="str">
        <f>IF(INPUT_Du_lieu_nhan_vien!P500="","",INPUT_Du_lieu_nhan_vien!P500)</f>
        <v/>
      </c>
      <c r="Q499" s="97" t="str">
        <f>IF(INPUT_Du_lieu_nhan_vien!Q500="","",INPUT_Du_lieu_nhan_vien!Q500)</f>
        <v>01685935430</v>
      </c>
      <c r="R499" s="96">
        <f>IF(INPUT_Du_lieu_nhan_vien!U500="","",INPUT_Du_lieu_nhan_vien!U500)</f>
        <v>0</v>
      </c>
      <c r="S499" s="96">
        <f>IF(INPUT_Du_lieu_nhan_vien!W500="","",INPUT_Du_lieu_nhan_vien!W500)</f>
        <v>0</v>
      </c>
      <c r="T499" s="97" t="str">
        <f>IF(INPUT_Du_lieu_nhan_vien!L500="","",INPUT_Du_lieu_nhan_vien!L500)</f>
        <v>Viện ĐH Mở Hà Nội</v>
      </c>
      <c r="U499" s="94" t="str">
        <f>IF(INPUT_Du_lieu_nhan_vien!K500="","",INPUT_Du_lieu_nhan_vien!K500)</f>
        <v>ĐH</v>
      </c>
      <c r="V499" s="97" t="str">
        <f>IF(INPUT_Du_lieu_nhan_vien!M500="","",INPUT_Du_lieu_nhan_vien!M500)</f>
        <v>Công nghệ sinh học</v>
      </c>
      <c r="Y499" s="95" t="str">
        <f>IF(INPUT_Du_lieu_nhan_vien!AH500="","",INPUT_Du_lieu_nhan_vien!AH500)</f>
        <v/>
      </c>
      <c r="Z499" s="96" t="str">
        <f t="shared" si="59"/>
        <v/>
      </c>
      <c r="AA499" s="96" t="str">
        <f t="shared" si="60"/>
        <v/>
      </c>
      <c r="AB499" s="95">
        <f>IF(INPUT_Du_lieu_nhan_vien!AM500="","",INPUT_Du_lieu_nhan_vien!AM500)</f>
        <v>41236</v>
      </c>
      <c r="AC499" s="96">
        <f t="shared" si="61"/>
        <v>11</v>
      </c>
      <c r="AD499" s="96">
        <f t="shared" si="62"/>
        <v>2012</v>
      </c>
      <c r="AE499" s="96" t="str">
        <f>IF(INPUT_Du_lieu_nhan_vien!AJ500="","",INPUT_Du_lieu_nhan_vien!AJ500)</f>
        <v>Nghỉ việc</v>
      </c>
    </row>
    <row r="500" spans="1:31" ht="18.75" customHeight="1" x14ac:dyDescent="0.2">
      <c r="A500" s="91">
        <v>499</v>
      </c>
      <c r="B500" s="92">
        <f>INPUT_Du_lieu_nhan_vien!A501</f>
        <v>20475</v>
      </c>
      <c r="C500" s="93" t="str">
        <f>IF(INPUT_Du_lieu_nhan_vien!B501="","",INPUT_Du_lieu_nhan_vien!B501)</f>
        <v>Tăng Ngọc Diễm</v>
      </c>
      <c r="D500" s="93" t="str">
        <f>IF(INPUT_Du_lieu_nhan_vien!C501="","",INPUT_Du_lieu_nhan_vien!C501)</f>
        <v>Ty</v>
      </c>
      <c r="E500" s="94" t="str">
        <f>IF(INPUT_Du_lieu_nhan_vien!D501="","",INPUT_Du_lieu_nhan_vien!D501)</f>
        <v>Nữ</v>
      </c>
      <c r="F500" s="95">
        <f>IF(INPUT_Du_lieu_nhan_vien!E501="","",INPUT_Du_lieu_nhan_vien!E501)</f>
        <v>33013</v>
      </c>
      <c r="G500" s="96">
        <f t="shared" si="56"/>
        <v>5</v>
      </c>
      <c r="H500" s="96">
        <f t="shared" si="57"/>
        <v>1990</v>
      </c>
      <c r="I500" s="96" t="str">
        <f>IF(INPUT_Du_lieu_nhan_vien!G501="","",INPUT_Du_lieu_nhan_vien!G501)</f>
        <v>Tân Lộc B, Tân Dương, Lai Vung Đồng Tháp</v>
      </c>
      <c r="J500" s="97" t="str">
        <f>IF(INPUT_Du_lieu_nhan_vien!H501="","",INPUT_Du_lieu_nhan_vien!H501)</f>
        <v>341415646</v>
      </c>
      <c r="K500" s="95">
        <f>IF(INPUT_Du_lieu_nhan_vien!I501="","",INPUT_Du_lieu_nhan_vien!I501)</f>
        <v>38169</v>
      </c>
      <c r="L500" s="96">
        <f t="shared" si="58"/>
        <v>7</v>
      </c>
      <c r="M500" s="96" t="str">
        <f>IF(INPUT_Du_lieu_nhan_vien!J501="","",INPUT_Du_lieu_nhan_vien!J501)</f>
        <v>C.A Đồng Tháp</v>
      </c>
      <c r="N500" s="94" t="str">
        <f>IF(INPUT_Du_lieu_nhan_vien!O501="","",INPUT_Du_lieu_nhan_vien!O501)</f>
        <v>tytnd@topica.edu.vn</v>
      </c>
      <c r="O500" s="96" t="str">
        <f>IF(INPUT_Du_lieu_nhan_vien!S501="","",INPUT_Du_lieu_nhan_vien!S501)</f>
        <v>Tân Lộc B, Tân Dương, Lai Vung Đồng Tháp</v>
      </c>
      <c r="P500" s="94" t="str">
        <f>IF(INPUT_Du_lieu_nhan_vien!P501="","",INPUT_Du_lieu_nhan_vien!P501)</f>
        <v/>
      </c>
      <c r="Q500" s="97" t="str">
        <f>IF(INPUT_Du_lieu_nhan_vien!Q501="","",INPUT_Du_lieu_nhan_vien!Q501)</f>
        <v>0946056277</v>
      </c>
      <c r="R500" s="96" t="str">
        <f>IF(INPUT_Du_lieu_nhan_vien!U501="","",INPUT_Du_lieu_nhan_vien!U501)</f>
        <v/>
      </c>
      <c r="S500" s="96" t="str">
        <f>IF(INPUT_Du_lieu_nhan_vien!W501="","",INPUT_Du_lieu_nhan_vien!W501)</f>
        <v/>
      </c>
      <c r="T500" s="97" t="str">
        <f>IF(INPUT_Du_lieu_nhan_vien!L501="","",INPUT_Du_lieu_nhan_vien!L501)</f>
        <v>CĐ Bách Việt</v>
      </c>
      <c r="U500" s="94" t="str">
        <f>IF(INPUT_Du_lieu_nhan_vien!K501="","",INPUT_Du_lieu_nhan_vien!K501)</f>
        <v>Cao đẳng</v>
      </c>
      <c r="V500" s="97" t="str">
        <f>IF(INPUT_Du_lieu_nhan_vien!M501="","",INPUT_Du_lieu_nhan_vien!M501)</f>
        <v>Nghiệp vụ thư ký văn phòng</v>
      </c>
      <c r="Y500" s="95">
        <f>IF(INPUT_Du_lieu_nhan_vien!AH501="","",INPUT_Du_lieu_nhan_vien!AH501)</f>
        <v>41275</v>
      </c>
      <c r="Z500" s="96">
        <f t="shared" si="59"/>
        <v>1</v>
      </c>
      <c r="AA500" s="96">
        <f t="shared" si="60"/>
        <v>2013</v>
      </c>
      <c r="AB500" s="95" t="str">
        <f>IF(INPUT_Du_lieu_nhan_vien!AM501="","",INPUT_Du_lieu_nhan_vien!AM501)</f>
        <v/>
      </c>
      <c r="AC500" s="96" t="str">
        <f t="shared" si="61"/>
        <v/>
      </c>
      <c r="AD500" s="96" t="str">
        <f t="shared" si="62"/>
        <v/>
      </c>
      <c r="AE500" s="96" t="str">
        <f>IF(INPUT_Du_lieu_nhan_vien!AJ501="","",INPUT_Du_lieu_nhan_vien!AJ501)</f>
        <v>Chính thức</v>
      </c>
    </row>
    <row r="501" spans="1:31" ht="18.75" customHeight="1" x14ac:dyDescent="0.2">
      <c r="A501" s="91">
        <v>500</v>
      </c>
      <c r="B501" s="92">
        <f>INPUT_Du_lieu_nhan_vien!A502</f>
        <v>20476</v>
      </c>
      <c r="C501" s="93" t="str">
        <f>IF(INPUT_Du_lieu_nhan_vien!B502="","",INPUT_Du_lieu_nhan_vien!B502)</f>
        <v>Lê Anh</v>
      </c>
      <c r="D501" s="93" t="str">
        <f>IF(INPUT_Du_lieu_nhan_vien!C502="","",INPUT_Du_lieu_nhan_vien!C502)</f>
        <v>Phương</v>
      </c>
      <c r="E501" s="94" t="str">
        <f>IF(INPUT_Du_lieu_nhan_vien!D502="","",INPUT_Du_lieu_nhan_vien!D502)</f>
        <v>Nữ</v>
      </c>
      <c r="F501" s="95">
        <f>IF(INPUT_Du_lieu_nhan_vien!E502="","",INPUT_Du_lieu_nhan_vien!E502)</f>
        <v>32374</v>
      </c>
      <c r="G501" s="96">
        <f t="shared" si="56"/>
        <v>8</v>
      </c>
      <c r="H501" s="96">
        <f t="shared" si="57"/>
        <v>1988</v>
      </c>
      <c r="I501" s="96" t="str">
        <f>IF(INPUT_Du_lieu_nhan_vien!G502="","",INPUT_Du_lieu_nhan_vien!G502)</f>
        <v xml:space="preserve"> </v>
      </c>
      <c r="J501" s="97" t="str">
        <f>IF(INPUT_Du_lieu_nhan_vien!H502="","",INPUT_Du_lieu_nhan_vien!H502)</f>
        <v>012550748</v>
      </c>
      <c r="K501" s="95">
        <f>IF(INPUT_Du_lieu_nhan_vien!I502="","",INPUT_Du_lieu_nhan_vien!I502)</f>
        <v>41109</v>
      </c>
      <c r="L501" s="96">
        <f t="shared" si="58"/>
        <v>7</v>
      </c>
      <c r="M501" s="96" t="str">
        <f>IF(INPUT_Du_lieu_nhan_vien!J502="","",INPUT_Du_lieu_nhan_vien!J502)</f>
        <v>CA Hà Nội</v>
      </c>
      <c r="N501" s="94" t="str">
        <f>IF(INPUT_Du_lieu_nhan_vien!O502="","",INPUT_Du_lieu_nhan_vien!O502)</f>
        <v/>
      </c>
      <c r="O501" s="96" t="str">
        <f>IF(INPUT_Du_lieu_nhan_vien!S502="","",INPUT_Du_lieu_nhan_vien!S502)</f>
        <v xml:space="preserve"> </v>
      </c>
      <c r="P501" s="94" t="str">
        <f>IF(INPUT_Du_lieu_nhan_vien!P502="","",INPUT_Du_lieu_nhan_vien!P502)</f>
        <v/>
      </c>
      <c r="Q501" s="97" t="str">
        <f>IF(INPUT_Du_lieu_nhan_vien!Q502="","",INPUT_Du_lieu_nhan_vien!Q502)</f>
        <v>0936165336</v>
      </c>
      <c r="R501" s="96" t="str">
        <f>IF(INPUT_Du_lieu_nhan_vien!U502="","",INPUT_Du_lieu_nhan_vien!U502)</f>
        <v/>
      </c>
      <c r="S501" s="96" t="str">
        <f>IF(INPUT_Du_lieu_nhan_vien!W502="","",INPUT_Du_lieu_nhan_vien!W502)</f>
        <v/>
      </c>
      <c r="T501" s="97" t="str">
        <f>IF(INPUT_Du_lieu_nhan_vien!L502="","",INPUT_Du_lieu_nhan_vien!L502)</f>
        <v>HV Báo Chí Tuyên Truyền</v>
      </c>
      <c r="U501" s="94" t="str">
        <f>IF(INPUT_Du_lieu_nhan_vien!K502="","",INPUT_Du_lieu_nhan_vien!K502)</f>
        <v>Đại học</v>
      </c>
      <c r="V501" s="97" t="str">
        <f>IF(INPUT_Du_lieu_nhan_vien!M502="","",INPUT_Du_lieu_nhan_vien!M502)</f>
        <v>Quan hệ công chúng</v>
      </c>
      <c r="Y501" s="95" t="str">
        <f>IF(INPUT_Du_lieu_nhan_vien!AH502="","",INPUT_Du_lieu_nhan_vien!AH502)</f>
        <v/>
      </c>
      <c r="Z501" s="96" t="str">
        <f t="shared" si="59"/>
        <v/>
      </c>
      <c r="AA501" s="96" t="str">
        <f t="shared" si="60"/>
        <v/>
      </c>
      <c r="AB501" s="95">
        <f>IF(INPUT_Du_lieu_nhan_vien!AM502="","",INPUT_Du_lieu_nhan_vien!AM502)</f>
        <v>41365</v>
      </c>
      <c r="AC501" s="96">
        <f t="shared" si="61"/>
        <v>4</v>
      </c>
      <c r="AD501" s="96">
        <f t="shared" si="62"/>
        <v>2013</v>
      </c>
      <c r="AE501" s="96" t="str">
        <f>IF(INPUT_Du_lieu_nhan_vien!AJ502="","",INPUT_Du_lieu_nhan_vien!AJ502)</f>
        <v>Nghỉ việc</v>
      </c>
    </row>
    <row r="502" spans="1:31" ht="18.75" customHeight="1" x14ac:dyDescent="0.2">
      <c r="A502" s="91">
        <v>501</v>
      </c>
      <c r="B502" s="92">
        <f>INPUT_Du_lieu_nhan_vien!A503</f>
        <v>20477</v>
      </c>
      <c r="C502" s="93" t="str">
        <f>IF(INPUT_Du_lieu_nhan_vien!B503="","",INPUT_Du_lieu_nhan_vien!B503)</f>
        <v>Trần Bích</v>
      </c>
      <c r="D502" s="93" t="str">
        <f>IF(INPUT_Du_lieu_nhan_vien!C503="","",INPUT_Du_lieu_nhan_vien!C503)</f>
        <v>Ngọc</v>
      </c>
      <c r="E502" s="94" t="str">
        <f>IF(INPUT_Du_lieu_nhan_vien!D503="","",INPUT_Du_lieu_nhan_vien!D503)</f>
        <v>Nữ</v>
      </c>
      <c r="F502" s="95">
        <f>IF(INPUT_Du_lieu_nhan_vien!E503="","",INPUT_Du_lieu_nhan_vien!E503)</f>
        <v>32894</v>
      </c>
      <c r="G502" s="96">
        <f t="shared" si="56"/>
        <v>1</v>
      </c>
      <c r="H502" s="96">
        <f t="shared" si="57"/>
        <v>1990</v>
      </c>
      <c r="I502" s="96" t="str">
        <f>IF(INPUT_Du_lieu_nhan_vien!G503="","",INPUT_Du_lieu_nhan_vien!G503)</f>
        <v/>
      </c>
      <c r="J502" s="97" t="str">
        <f>IF(INPUT_Du_lieu_nhan_vien!H503="","",INPUT_Du_lieu_nhan_vien!H503)</f>
        <v/>
      </c>
      <c r="K502" s="95" t="str">
        <f>IF(INPUT_Du_lieu_nhan_vien!I503="","",INPUT_Du_lieu_nhan_vien!I503)</f>
        <v/>
      </c>
      <c r="L502" s="96" t="str">
        <f t="shared" si="58"/>
        <v/>
      </c>
      <c r="M502" s="96" t="str">
        <f>IF(INPUT_Du_lieu_nhan_vien!J503="","",INPUT_Du_lieu_nhan_vien!J503)</f>
        <v/>
      </c>
      <c r="N502" s="94" t="str">
        <f>IF(INPUT_Du_lieu_nhan_vien!O503="","",INPUT_Du_lieu_nhan_vien!O503)</f>
        <v>ngoctb@topica.edu.vn</v>
      </c>
      <c r="O502" s="96">
        <f>IF(INPUT_Du_lieu_nhan_vien!S503="","",INPUT_Du_lieu_nhan_vien!S503)</f>
        <v>0</v>
      </c>
      <c r="P502" s="94" t="str">
        <f>IF(INPUT_Du_lieu_nhan_vien!P503="","",INPUT_Du_lieu_nhan_vien!P503)</f>
        <v/>
      </c>
      <c r="Q502" s="97" t="str">
        <f>IF(INPUT_Du_lieu_nhan_vien!Q503="","",INPUT_Du_lieu_nhan_vien!Q503)</f>
        <v/>
      </c>
      <c r="R502" s="96">
        <f>IF(INPUT_Du_lieu_nhan_vien!U503="","",INPUT_Du_lieu_nhan_vien!U503)</f>
        <v>0</v>
      </c>
      <c r="S502" s="96">
        <f>IF(INPUT_Du_lieu_nhan_vien!W503="","",INPUT_Du_lieu_nhan_vien!W503)</f>
        <v>0</v>
      </c>
      <c r="T502" s="97" t="str">
        <f>IF(INPUT_Du_lieu_nhan_vien!L503="","",INPUT_Du_lieu_nhan_vien!L503)</f>
        <v/>
      </c>
      <c r="U502" s="94" t="str">
        <f>IF(INPUT_Du_lieu_nhan_vien!K503="","",INPUT_Du_lieu_nhan_vien!K503)</f>
        <v/>
      </c>
      <c r="V502" s="97">
        <f>IF(INPUT_Du_lieu_nhan_vien!M503="","",INPUT_Du_lieu_nhan_vien!M503)</f>
        <v>0</v>
      </c>
      <c r="Y502" s="95">
        <f>IF(INPUT_Du_lieu_nhan_vien!AH503="","",INPUT_Du_lieu_nhan_vien!AH503)</f>
        <v>41214</v>
      </c>
      <c r="Z502" s="96">
        <f t="shared" si="59"/>
        <v>11</v>
      </c>
      <c r="AA502" s="96">
        <f t="shared" si="60"/>
        <v>2012</v>
      </c>
      <c r="AB502" s="95">
        <f>IF(INPUT_Du_lieu_nhan_vien!AM503="","",INPUT_Du_lieu_nhan_vien!AM503)</f>
        <v>41233</v>
      </c>
      <c r="AC502" s="96">
        <f t="shared" si="61"/>
        <v>11</v>
      </c>
      <c r="AD502" s="96">
        <f t="shared" si="62"/>
        <v>2012</v>
      </c>
      <c r="AE502" s="96" t="str">
        <f>IF(INPUT_Du_lieu_nhan_vien!AJ503="","",INPUT_Du_lieu_nhan_vien!AJ503)</f>
        <v>Nghỉ việc</v>
      </c>
    </row>
    <row r="503" spans="1:31" ht="18.75" customHeight="1" x14ac:dyDescent="0.2">
      <c r="A503" s="91">
        <v>502</v>
      </c>
      <c r="B503" s="92">
        <f>INPUT_Du_lieu_nhan_vien!A504</f>
        <v>20478</v>
      </c>
      <c r="C503" s="93" t="str">
        <f>IF(INPUT_Du_lieu_nhan_vien!B504="","",INPUT_Du_lieu_nhan_vien!B504)</f>
        <v xml:space="preserve">Hoàng Thị </v>
      </c>
      <c r="D503" s="93" t="str">
        <f>IF(INPUT_Du_lieu_nhan_vien!C504="","",INPUT_Du_lieu_nhan_vien!C504)</f>
        <v>Thủy</v>
      </c>
      <c r="E503" s="94" t="str">
        <f>IF(INPUT_Du_lieu_nhan_vien!D504="","",INPUT_Du_lieu_nhan_vien!D504)</f>
        <v>Nữ</v>
      </c>
      <c r="F503" s="95">
        <f>IF(INPUT_Du_lieu_nhan_vien!E504="","",INPUT_Du_lieu_nhan_vien!E504)</f>
        <v>33003</v>
      </c>
      <c r="G503" s="96">
        <f t="shared" si="56"/>
        <v>5</v>
      </c>
      <c r="H503" s="96">
        <f t="shared" si="57"/>
        <v>1990</v>
      </c>
      <c r="I503" s="96" t="str">
        <f>IF(INPUT_Du_lieu_nhan_vien!G504="","",INPUT_Du_lieu_nhan_vien!G504)</f>
        <v xml:space="preserve"> </v>
      </c>
      <c r="J503" s="97" t="str">
        <f>IF(INPUT_Du_lieu_nhan_vien!H504="","",INPUT_Du_lieu_nhan_vien!H504)</f>
        <v>241218483</v>
      </c>
      <c r="K503" s="95">
        <f>IF(INPUT_Du_lieu_nhan_vien!I504="","",INPUT_Du_lieu_nhan_vien!I504)</f>
        <v>39282</v>
      </c>
      <c r="L503" s="96">
        <f t="shared" si="58"/>
        <v>7</v>
      </c>
      <c r="M503" s="96" t="str">
        <f>IF(INPUT_Du_lieu_nhan_vien!J504="","",INPUT_Du_lieu_nhan_vien!J504)</f>
        <v>Daklak</v>
      </c>
      <c r="N503" s="94" t="str">
        <f>IF(INPUT_Du_lieu_nhan_vien!O504="","",INPUT_Du_lieu_nhan_vien!O504)</f>
        <v>thuyht@topica.edu.vn</v>
      </c>
      <c r="O503" s="96" t="str">
        <f>IF(INPUT_Du_lieu_nhan_vien!S504="","",INPUT_Du_lieu_nhan_vien!S504)</f>
        <v xml:space="preserve">234 Lê Thánh Tông-P.Tân Lợi- Tp Buôn Ma Thuột
 </v>
      </c>
      <c r="P503" s="94" t="str">
        <f>IF(INPUT_Du_lieu_nhan_vien!P504="","",INPUT_Du_lieu_nhan_vien!P504)</f>
        <v/>
      </c>
      <c r="Q503" s="97" t="str">
        <f>IF(INPUT_Du_lieu_nhan_vien!Q504="","",INPUT_Du_lieu_nhan_vien!Q504)</f>
        <v>097369 9090</v>
      </c>
      <c r="R503" s="96" t="str">
        <f>IF(INPUT_Du_lieu_nhan_vien!U504="","",INPUT_Du_lieu_nhan_vien!U504)</f>
        <v/>
      </c>
      <c r="S503" s="96" t="str">
        <f>IF(INPUT_Du_lieu_nhan_vien!W504="","",INPUT_Du_lieu_nhan_vien!W504)</f>
        <v/>
      </c>
      <c r="T503" s="97" t="str">
        <f>IF(INPUT_Du_lieu_nhan_vien!L504="","",INPUT_Du_lieu_nhan_vien!L504)</f>
        <v>Đại học Ngân Hàng TPHCM</v>
      </c>
      <c r="U503" s="94" t="str">
        <f>IF(INPUT_Du_lieu_nhan_vien!K504="","",INPUT_Du_lieu_nhan_vien!K504)</f>
        <v>Đại học</v>
      </c>
      <c r="V503" s="97" t="str">
        <f>IF(INPUT_Du_lieu_nhan_vien!M504="","",INPUT_Du_lieu_nhan_vien!M504)</f>
        <v/>
      </c>
      <c r="Y503" s="95" t="str">
        <f>IF(INPUT_Du_lieu_nhan_vien!AH504="","",INPUT_Du_lieu_nhan_vien!AH504)</f>
        <v/>
      </c>
      <c r="Z503" s="96" t="str">
        <f t="shared" si="59"/>
        <v/>
      </c>
      <c r="AA503" s="96" t="str">
        <f t="shared" si="60"/>
        <v/>
      </c>
      <c r="AB503" s="95">
        <f>IF(INPUT_Du_lieu_nhan_vien!AM504="","",INPUT_Du_lieu_nhan_vien!AM504)</f>
        <v>41308</v>
      </c>
      <c r="AC503" s="96">
        <f t="shared" si="61"/>
        <v>2</v>
      </c>
      <c r="AD503" s="96">
        <f t="shared" si="62"/>
        <v>2013</v>
      </c>
      <c r="AE503" s="96" t="str">
        <f>IF(INPUT_Du_lieu_nhan_vien!AJ504="","",INPUT_Du_lieu_nhan_vien!AJ504)</f>
        <v>Nghỉ việc</v>
      </c>
    </row>
    <row r="504" spans="1:31" ht="18.75" customHeight="1" x14ac:dyDescent="0.2">
      <c r="A504" s="91">
        <v>503</v>
      </c>
      <c r="B504" s="92">
        <f>INPUT_Du_lieu_nhan_vien!A505</f>
        <v>20479</v>
      </c>
      <c r="C504" s="93" t="str">
        <f>IF(INPUT_Du_lieu_nhan_vien!B505="","",INPUT_Du_lieu_nhan_vien!B505)</f>
        <v>Nguyễn Thị Bảo</v>
      </c>
      <c r="D504" s="93" t="str">
        <f>IF(INPUT_Du_lieu_nhan_vien!C505="","",INPUT_Du_lieu_nhan_vien!C505)</f>
        <v>Ngọc</v>
      </c>
      <c r="E504" s="94" t="str">
        <f>IF(INPUT_Du_lieu_nhan_vien!D505="","",INPUT_Du_lieu_nhan_vien!D505)</f>
        <v>Nữ</v>
      </c>
      <c r="F504" s="95">
        <f>IF(INPUT_Du_lieu_nhan_vien!E505="","",INPUT_Du_lieu_nhan_vien!E505)</f>
        <v>30840</v>
      </c>
      <c r="G504" s="96">
        <f t="shared" si="56"/>
        <v>6</v>
      </c>
      <c r="H504" s="96">
        <f t="shared" si="57"/>
        <v>1984</v>
      </c>
      <c r="I504" s="96" t="str">
        <f>IF(INPUT_Du_lieu_nhan_vien!G505="","",INPUT_Du_lieu_nhan_vien!G505)</f>
        <v xml:space="preserve"> </v>
      </c>
      <c r="J504" s="97" t="str">
        <f>IF(INPUT_Du_lieu_nhan_vien!H505="","",INPUT_Du_lieu_nhan_vien!H505)</f>
        <v>023767273</v>
      </c>
      <c r="K504" s="95">
        <f>IF(INPUT_Du_lieu_nhan_vien!I505="","",INPUT_Du_lieu_nhan_vien!I505)</f>
        <v>39281</v>
      </c>
      <c r="L504" s="96">
        <f t="shared" si="58"/>
        <v>7</v>
      </c>
      <c r="M504" s="96" t="str">
        <f>IF(INPUT_Du_lieu_nhan_vien!J505="","",INPUT_Du_lieu_nhan_vien!J505)</f>
        <v>TP HCM</v>
      </c>
      <c r="N504" s="94" t="str">
        <f>IF(INPUT_Du_lieu_nhan_vien!O505="","",INPUT_Du_lieu_nhan_vien!O505)</f>
        <v>ngocntb2@topica.edu.vn</v>
      </c>
      <c r="O504" s="96" t="str">
        <f>IF(INPUT_Du_lieu_nhan_vien!S505="","",INPUT_Du_lieu_nhan_vien!S505)</f>
        <v xml:space="preserve">66/4 đường 26/3, phường Bình Hưng Hòa, quận Bình Tân, TP HCM
 </v>
      </c>
      <c r="P504" s="94" t="str">
        <f>IF(INPUT_Du_lieu_nhan_vien!P505="","",INPUT_Du_lieu_nhan_vien!P505)</f>
        <v/>
      </c>
      <c r="Q504" s="97" t="str">
        <f>IF(INPUT_Du_lieu_nhan_vien!Q505="","",INPUT_Du_lieu_nhan_vien!Q505)</f>
        <v>0123.777.7273</v>
      </c>
      <c r="R504" s="96" t="str">
        <f>IF(INPUT_Du_lieu_nhan_vien!U505="","",INPUT_Du_lieu_nhan_vien!U505)</f>
        <v/>
      </c>
      <c r="S504" s="96" t="str">
        <f>IF(INPUT_Du_lieu_nhan_vien!W505="","",INPUT_Du_lieu_nhan_vien!W505)</f>
        <v/>
      </c>
      <c r="T504" s="97" t="str">
        <f>IF(INPUT_Du_lieu_nhan_vien!L505="","",INPUT_Du_lieu_nhan_vien!L505)</f>
        <v>Cao đẳng kỹ thuật Cao Thắng</v>
      </c>
      <c r="U504" s="94" t="str">
        <f>IF(INPUT_Du_lieu_nhan_vien!K505="","",INPUT_Du_lieu_nhan_vien!K505)</f>
        <v>Cao đẳng</v>
      </c>
      <c r="V504" s="97" t="str">
        <f>IF(INPUT_Du_lieu_nhan_vien!M505="","",INPUT_Du_lieu_nhan_vien!M505)</f>
        <v>Kế toán Doanh nghiệp</v>
      </c>
      <c r="Y504" s="95">
        <f>IF(INPUT_Du_lieu_nhan_vien!AH505="","",INPUT_Du_lieu_nhan_vien!AH505)</f>
        <v>41275</v>
      </c>
      <c r="Z504" s="96">
        <f t="shared" si="59"/>
        <v>1</v>
      </c>
      <c r="AA504" s="96">
        <f t="shared" si="60"/>
        <v>2013</v>
      </c>
      <c r="AB504" s="95" t="str">
        <f>IF(INPUT_Du_lieu_nhan_vien!AM505="","",INPUT_Du_lieu_nhan_vien!AM505)</f>
        <v/>
      </c>
      <c r="AC504" s="96" t="str">
        <f t="shared" si="61"/>
        <v/>
      </c>
      <c r="AD504" s="96" t="str">
        <f t="shared" si="62"/>
        <v/>
      </c>
      <c r="AE504" s="96" t="str">
        <f>IF(INPUT_Du_lieu_nhan_vien!AJ505="","",INPUT_Du_lieu_nhan_vien!AJ505)</f>
        <v>Chính thức</v>
      </c>
    </row>
    <row r="505" spans="1:31" ht="18.75" customHeight="1" x14ac:dyDescent="0.2">
      <c r="A505" s="91">
        <v>504</v>
      </c>
      <c r="B505" s="92">
        <f>INPUT_Du_lieu_nhan_vien!A506</f>
        <v>20480</v>
      </c>
      <c r="C505" s="93" t="str">
        <f>IF(INPUT_Du_lieu_nhan_vien!B506="","",INPUT_Du_lieu_nhan_vien!B506)</f>
        <v>Phùng Ngọc Thùy</v>
      </c>
      <c r="D505" s="93" t="str">
        <f>IF(INPUT_Du_lieu_nhan_vien!C506="","",INPUT_Du_lieu_nhan_vien!C506)</f>
        <v>Trang</v>
      </c>
      <c r="E505" s="94" t="str">
        <f>IF(INPUT_Du_lieu_nhan_vien!D506="","",INPUT_Du_lieu_nhan_vien!D506)</f>
        <v>Nữ</v>
      </c>
      <c r="F505" s="95" t="str">
        <f>IF(INPUT_Du_lieu_nhan_vien!E506="","",INPUT_Du_lieu_nhan_vien!E506)</f>
        <v/>
      </c>
      <c r="G505" s="96" t="str">
        <f t="shared" si="56"/>
        <v/>
      </c>
      <c r="H505" s="96" t="str">
        <f t="shared" si="57"/>
        <v/>
      </c>
      <c r="I505" s="96" t="str">
        <f>IF(INPUT_Du_lieu_nhan_vien!G506="","",INPUT_Du_lieu_nhan_vien!G506)</f>
        <v/>
      </c>
      <c r="J505" s="97" t="str">
        <f>IF(INPUT_Du_lieu_nhan_vien!H506="","",INPUT_Du_lieu_nhan_vien!H506)</f>
        <v/>
      </c>
      <c r="K505" s="95" t="str">
        <f>IF(INPUT_Du_lieu_nhan_vien!I506="","",INPUT_Du_lieu_nhan_vien!I506)</f>
        <v/>
      </c>
      <c r="L505" s="96" t="str">
        <f t="shared" si="58"/>
        <v/>
      </c>
      <c r="M505" s="96" t="str">
        <f>IF(INPUT_Du_lieu_nhan_vien!J506="","",INPUT_Du_lieu_nhan_vien!J506)</f>
        <v/>
      </c>
      <c r="N505" s="94" t="str">
        <f>IF(INPUT_Du_lieu_nhan_vien!O506="","",INPUT_Du_lieu_nhan_vien!O506)</f>
        <v>trangpnt@topica.edu.vn</v>
      </c>
      <c r="O505" s="96">
        <f>IF(INPUT_Du_lieu_nhan_vien!S506="","",INPUT_Du_lieu_nhan_vien!S506)</f>
        <v>0</v>
      </c>
      <c r="P505" s="94" t="str">
        <f>IF(INPUT_Du_lieu_nhan_vien!P506="","",INPUT_Du_lieu_nhan_vien!P506)</f>
        <v/>
      </c>
      <c r="Q505" s="97" t="str">
        <f>IF(INPUT_Du_lieu_nhan_vien!Q506="","",INPUT_Du_lieu_nhan_vien!Q506)</f>
        <v/>
      </c>
      <c r="R505" s="96">
        <f>IF(INPUT_Du_lieu_nhan_vien!U506="","",INPUT_Du_lieu_nhan_vien!U506)</f>
        <v>0</v>
      </c>
      <c r="S505" s="96">
        <f>IF(INPUT_Du_lieu_nhan_vien!W506="","",INPUT_Du_lieu_nhan_vien!W506)</f>
        <v>0</v>
      </c>
      <c r="T505" s="97" t="str">
        <f>IF(INPUT_Du_lieu_nhan_vien!L506="","",INPUT_Du_lieu_nhan_vien!L506)</f>
        <v/>
      </c>
      <c r="U505" s="94" t="str">
        <f>IF(INPUT_Du_lieu_nhan_vien!K506="","",INPUT_Du_lieu_nhan_vien!K506)</f>
        <v/>
      </c>
      <c r="V505" s="97">
        <f>IF(INPUT_Du_lieu_nhan_vien!M506="","",INPUT_Du_lieu_nhan_vien!M506)</f>
        <v>0</v>
      </c>
      <c r="Y505" s="95" t="str">
        <f>IF(INPUT_Du_lieu_nhan_vien!AH506="","",INPUT_Du_lieu_nhan_vien!AH506)</f>
        <v/>
      </c>
      <c r="Z505" s="96" t="str">
        <f t="shared" si="59"/>
        <v/>
      </c>
      <c r="AA505" s="96" t="str">
        <f t="shared" si="60"/>
        <v/>
      </c>
      <c r="AB505" s="95">
        <f>IF(INPUT_Du_lieu_nhan_vien!AM506="","",INPUT_Du_lieu_nhan_vien!AM506)</f>
        <v>41227</v>
      </c>
      <c r="AC505" s="96">
        <f t="shared" si="61"/>
        <v>11</v>
      </c>
      <c r="AD505" s="96">
        <f t="shared" si="62"/>
        <v>2012</v>
      </c>
      <c r="AE505" s="96" t="str">
        <f>IF(INPUT_Du_lieu_nhan_vien!AJ506="","",INPUT_Du_lieu_nhan_vien!AJ506)</f>
        <v>Nghỉ việc</v>
      </c>
    </row>
    <row r="506" spans="1:31" ht="18.75" customHeight="1" x14ac:dyDescent="0.2">
      <c r="A506" s="91">
        <v>505</v>
      </c>
      <c r="B506" s="92">
        <f>INPUT_Du_lieu_nhan_vien!A507</f>
        <v>20481</v>
      </c>
      <c r="C506" s="93" t="str">
        <f>IF(INPUT_Du_lieu_nhan_vien!B507="","",INPUT_Du_lieu_nhan_vien!B507)</f>
        <v>Trần Thục</v>
      </c>
      <c r="D506" s="93" t="str">
        <f>IF(INPUT_Du_lieu_nhan_vien!C507="","",INPUT_Du_lieu_nhan_vien!C507)</f>
        <v>Chân</v>
      </c>
      <c r="E506" s="94" t="str">
        <f>IF(INPUT_Du_lieu_nhan_vien!D507="","",INPUT_Du_lieu_nhan_vien!D507)</f>
        <v>Nữ</v>
      </c>
      <c r="F506" s="95">
        <f>IF(INPUT_Du_lieu_nhan_vien!E507="","",INPUT_Du_lieu_nhan_vien!E507)</f>
        <v>32935</v>
      </c>
      <c r="G506" s="96">
        <f t="shared" si="56"/>
        <v>3</v>
      </c>
      <c r="H506" s="96">
        <f t="shared" si="57"/>
        <v>1990</v>
      </c>
      <c r="I506" s="96" t="str">
        <f>IF(INPUT_Du_lieu_nhan_vien!G507="","",INPUT_Du_lieu_nhan_vien!G507)</f>
        <v xml:space="preserve">Triều Châu-Trung Quốc </v>
      </c>
      <c r="J506" s="97" t="str">
        <f>IF(INPUT_Du_lieu_nhan_vien!H507="","",INPUT_Du_lieu_nhan_vien!H507)</f>
        <v>024316231</v>
      </c>
      <c r="K506" s="95">
        <f>IF(INPUT_Du_lieu_nhan_vien!I507="","",INPUT_Du_lieu_nhan_vien!I507)</f>
        <v>39854</v>
      </c>
      <c r="L506" s="96">
        <f t="shared" si="58"/>
        <v>2</v>
      </c>
      <c r="M506" s="96" t="str">
        <f>IF(INPUT_Du_lieu_nhan_vien!J507="","",INPUT_Du_lieu_nhan_vien!J507)</f>
        <v>TP HCM</v>
      </c>
      <c r="N506" s="94" t="str">
        <f>IF(INPUT_Du_lieu_nhan_vien!O507="","",INPUT_Du_lieu_nhan_vien!O507)</f>
        <v>chantt@topica.edu.vn</v>
      </c>
      <c r="O506" s="96" t="str">
        <f>IF(INPUT_Du_lieu_nhan_vien!S507="","",INPUT_Du_lieu_nhan_vien!S507)</f>
        <v xml:space="preserve">723/8- Đường Hồng Bàng - Phường 6-Quận 6 - TP HCM
 </v>
      </c>
      <c r="P506" s="94" t="str">
        <f>IF(INPUT_Du_lieu_nhan_vien!P507="","",INPUT_Du_lieu_nhan_vien!P507)</f>
        <v/>
      </c>
      <c r="Q506" s="97" t="str">
        <f>IF(INPUT_Du_lieu_nhan_vien!Q507="","",INPUT_Du_lieu_nhan_vien!Q507)</f>
        <v/>
      </c>
      <c r="R506" s="96" t="str">
        <f>IF(INPUT_Du_lieu_nhan_vien!U507="","",INPUT_Du_lieu_nhan_vien!U507)</f>
        <v/>
      </c>
      <c r="S506" s="96" t="str">
        <f>IF(INPUT_Du_lieu_nhan_vien!W507="","",INPUT_Du_lieu_nhan_vien!W507)</f>
        <v/>
      </c>
      <c r="T506" s="97" t="str">
        <f>IF(INPUT_Du_lieu_nhan_vien!L507="","",INPUT_Du_lieu_nhan_vien!L507)</f>
        <v>Đại học Mở TP HCM</v>
      </c>
      <c r="U506" s="94" t="str">
        <f>IF(INPUT_Du_lieu_nhan_vien!K507="","",INPUT_Du_lieu_nhan_vien!K507)</f>
        <v>Đại học</v>
      </c>
      <c r="V506" s="97" t="str">
        <f>IF(INPUT_Du_lieu_nhan_vien!M507="","",INPUT_Du_lieu_nhan_vien!M507)</f>
        <v>Tài chính ngân hàng</v>
      </c>
      <c r="Y506" s="95">
        <f>IF(INPUT_Du_lieu_nhan_vien!AH507="","",INPUT_Du_lieu_nhan_vien!AH507)</f>
        <v>41275</v>
      </c>
      <c r="Z506" s="96">
        <f t="shared" si="59"/>
        <v>1</v>
      </c>
      <c r="AA506" s="96">
        <f t="shared" si="60"/>
        <v>2013</v>
      </c>
      <c r="AB506" s="95" t="str">
        <f>IF(INPUT_Du_lieu_nhan_vien!AM507="","",INPUT_Du_lieu_nhan_vien!AM507)</f>
        <v/>
      </c>
      <c r="AC506" s="96" t="str">
        <f t="shared" si="61"/>
        <v/>
      </c>
      <c r="AD506" s="96" t="str">
        <f t="shared" si="62"/>
        <v/>
      </c>
      <c r="AE506" s="96" t="str">
        <f>IF(INPUT_Du_lieu_nhan_vien!AJ507="","",INPUT_Du_lieu_nhan_vien!AJ507)</f>
        <v>Chính thức</v>
      </c>
    </row>
    <row r="507" spans="1:31" ht="18.75" customHeight="1" x14ac:dyDescent="0.2">
      <c r="A507" s="91">
        <v>506</v>
      </c>
      <c r="B507" s="92">
        <f>INPUT_Du_lieu_nhan_vien!A508</f>
        <v>20482</v>
      </c>
      <c r="C507" s="93" t="str">
        <f>IF(INPUT_Du_lieu_nhan_vien!B508="","",INPUT_Du_lieu_nhan_vien!B508)</f>
        <v>Trần Nguyễn Phi</v>
      </c>
      <c r="D507" s="93" t="str">
        <f>IF(INPUT_Du_lieu_nhan_vien!C508="","",INPUT_Du_lieu_nhan_vien!C508)</f>
        <v>Phụng</v>
      </c>
      <c r="E507" s="94" t="str">
        <f>IF(INPUT_Du_lieu_nhan_vien!D508="","",INPUT_Du_lieu_nhan_vien!D508)</f>
        <v>Nữ</v>
      </c>
      <c r="F507" s="95" t="str">
        <f>IF(INPUT_Du_lieu_nhan_vien!E508="","",INPUT_Du_lieu_nhan_vien!E508)</f>
        <v/>
      </c>
      <c r="G507" s="96" t="str">
        <f t="shared" si="56"/>
        <v/>
      </c>
      <c r="H507" s="96" t="str">
        <f t="shared" si="57"/>
        <v/>
      </c>
      <c r="I507" s="96" t="str">
        <f>IF(INPUT_Du_lieu_nhan_vien!G508="","",INPUT_Du_lieu_nhan_vien!G508)</f>
        <v/>
      </c>
      <c r="J507" s="97" t="str">
        <f>IF(INPUT_Du_lieu_nhan_vien!H508="","",INPUT_Du_lieu_nhan_vien!H508)</f>
        <v/>
      </c>
      <c r="K507" s="95" t="str">
        <f>IF(INPUT_Du_lieu_nhan_vien!I508="","",INPUT_Du_lieu_nhan_vien!I508)</f>
        <v/>
      </c>
      <c r="L507" s="96" t="str">
        <f t="shared" si="58"/>
        <v/>
      </c>
      <c r="M507" s="96" t="str">
        <f>IF(INPUT_Du_lieu_nhan_vien!J508="","",INPUT_Du_lieu_nhan_vien!J508)</f>
        <v/>
      </c>
      <c r="N507" s="94" t="str">
        <f>IF(INPUT_Du_lieu_nhan_vien!O508="","",INPUT_Du_lieu_nhan_vien!O508)</f>
        <v>phungtnp@topica.edu.vn</v>
      </c>
      <c r="O507" s="96">
        <f>IF(INPUT_Du_lieu_nhan_vien!S508="","",INPUT_Du_lieu_nhan_vien!S508)</f>
        <v>0</v>
      </c>
      <c r="P507" s="94" t="str">
        <f>IF(INPUT_Du_lieu_nhan_vien!P508="","",INPUT_Du_lieu_nhan_vien!P508)</f>
        <v/>
      </c>
      <c r="Q507" s="97" t="str">
        <f>IF(INPUT_Du_lieu_nhan_vien!Q508="","",INPUT_Du_lieu_nhan_vien!Q508)</f>
        <v/>
      </c>
      <c r="R507" s="96">
        <f>IF(INPUT_Du_lieu_nhan_vien!U508="","",INPUT_Du_lieu_nhan_vien!U508)</f>
        <v>0</v>
      </c>
      <c r="S507" s="96">
        <f>IF(INPUT_Du_lieu_nhan_vien!W508="","",INPUT_Du_lieu_nhan_vien!W508)</f>
        <v>0</v>
      </c>
      <c r="T507" s="97" t="str">
        <f>IF(INPUT_Du_lieu_nhan_vien!L508="","",INPUT_Du_lieu_nhan_vien!L508)</f>
        <v/>
      </c>
      <c r="U507" s="94" t="str">
        <f>IF(INPUT_Du_lieu_nhan_vien!K508="","",INPUT_Du_lieu_nhan_vien!K508)</f>
        <v/>
      </c>
      <c r="V507" s="97">
        <f>IF(INPUT_Du_lieu_nhan_vien!M508="","",INPUT_Du_lieu_nhan_vien!M508)</f>
        <v>0</v>
      </c>
      <c r="Y507" s="95" t="str">
        <f>IF(INPUT_Du_lieu_nhan_vien!AH508="","",INPUT_Du_lieu_nhan_vien!AH508)</f>
        <v/>
      </c>
      <c r="Z507" s="96" t="str">
        <f t="shared" si="59"/>
        <v/>
      </c>
      <c r="AA507" s="96" t="str">
        <f t="shared" si="60"/>
        <v/>
      </c>
      <c r="AB507" s="95">
        <f>IF(INPUT_Du_lieu_nhan_vien!AM508="","",INPUT_Du_lieu_nhan_vien!AM508)</f>
        <v>41265</v>
      </c>
      <c r="AC507" s="96">
        <f t="shared" si="61"/>
        <v>12</v>
      </c>
      <c r="AD507" s="96">
        <f t="shared" si="62"/>
        <v>2012</v>
      </c>
      <c r="AE507" s="96" t="str">
        <f>IF(INPUT_Du_lieu_nhan_vien!AJ508="","",INPUT_Du_lieu_nhan_vien!AJ508)</f>
        <v>Nghỉ việc</v>
      </c>
    </row>
    <row r="508" spans="1:31" ht="18.75" customHeight="1" x14ac:dyDescent="0.2">
      <c r="A508" s="91">
        <v>507</v>
      </c>
      <c r="B508" s="92">
        <f>INPUT_Du_lieu_nhan_vien!A509</f>
        <v>20483</v>
      </c>
      <c r="C508" s="93" t="str">
        <f>IF(INPUT_Du_lieu_nhan_vien!B509="","",INPUT_Du_lieu_nhan_vien!B509)</f>
        <v>Nguyen Thi Minh</v>
      </c>
      <c r="D508" s="93" t="str">
        <f>IF(INPUT_Du_lieu_nhan_vien!C509="","",INPUT_Du_lieu_nhan_vien!C509)</f>
        <v>Phuc</v>
      </c>
      <c r="E508" s="94" t="str">
        <f>IF(INPUT_Du_lieu_nhan_vien!D509="","",INPUT_Du_lieu_nhan_vien!D509)</f>
        <v>Nữ</v>
      </c>
      <c r="F508" s="95" t="str">
        <f>IF(INPUT_Du_lieu_nhan_vien!E509="","",INPUT_Du_lieu_nhan_vien!E509)</f>
        <v/>
      </c>
      <c r="G508" s="96" t="str">
        <f t="shared" si="56"/>
        <v/>
      </c>
      <c r="H508" s="96" t="str">
        <f t="shared" si="57"/>
        <v/>
      </c>
      <c r="I508" s="96" t="str">
        <f>IF(INPUT_Du_lieu_nhan_vien!G509="","",INPUT_Du_lieu_nhan_vien!G509)</f>
        <v/>
      </c>
      <c r="J508" s="97" t="str">
        <f>IF(INPUT_Du_lieu_nhan_vien!H509="","",INPUT_Du_lieu_nhan_vien!H509)</f>
        <v/>
      </c>
      <c r="K508" s="95" t="str">
        <f>IF(INPUT_Du_lieu_nhan_vien!I509="","",INPUT_Du_lieu_nhan_vien!I509)</f>
        <v/>
      </c>
      <c r="L508" s="96" t="str">
        <f t="shared" si="58"/>
        <v/>
      </c>
      <c r="M508" s="96" t="str">
        <f>IF(INPUT_Du_lieu_nhan_vien!J509="","",INPUT_Du_lieu_nhan_vien!J509)</f>
        <v/>
      </c>
      <c r="N508" s="94" t="str">
        <f>IF(INPUT_Du_lieu_nhan_vien!O509="","",INPUT_Du_lieu_nhan_vien!O509)</f>
        <v>phucntm@topica.edu.vn</v>
      </c>
      <c r="O508" s="96">
        <f>IF(INPUT_Du_lieu_nhan_vien!S509="","",INPUT_Du_lieu_nhan_vien!S509)</f>
        <v>0</v>
      </c>
      <c r="P508" s="94" t="str">
        <f>IF(INPUT_Du_lieu_nhan_vien!P509="","",INPUT_Du_lieu_nhan_vien!P509)</f>
        <v/>
      </c>
      <c r="Q508" s="97" t="str">
        <f>IF(INPUT_Du_lieu_nhan_vien!Q509="","",INPUT_Du_lieu_nhan_vien!Q509)</f>
        <v/>
      </c>
      <c r="R508" s="96">
        <f>IF(INPUT_Du_lieu_nhan_vien!U509="","",INPUT_Du_lieu_nhan_vien!U509)</f>
        <v>0</v>
      </c>
      <c r="S508" s="96">
        <f>IF(INPUT_Du_lieu_nhan_vien!W509="","",INPUT_Du_lieu_nhan_vien!W509)</f>
        <v>0</v>
      </c>
      <c r="T508" s="97" t="str">
        <f>IF(INPUT_Du_lieu_nhan_vien!L509="","",INPUT_Du_lieu_nhan_vien!L509)</f>
        <v/>
      </c>
      <c r="U508" s="94" t="str">
        <f>IF(INPUT_Du_lieu_nhan_vien!K509="","",INPUT_Du_lieu_nhan_vien!K509)</f>
        <v/>
      </c>
      <c r="V508" s="97">
        <f>IF(INPUT_Du_lieu_nhan_vien!M509="","",INPUT_Du_lieu_nhan_vien!M509)</f>
        <v>0</v>
      </c>
      <c r="Y508" s="95" t="str">
        <f>IF(INPUT_Du_lieu_nhan_vien!AH509="","",INPUT_Du_lieu_nhan_vien!AH509)</f>
        <v/>
      </c>
      <c r="Z508" s="96" t="str">
        <f t="shared" si="59"/>
        <v/>
      </c>
      <c r="AA508" s="96" t="str">
        <f t="shared" si="60"/>
        <v/>
      </c>
      <c r="AB508" s="95">
        <f>IF(INPUT_Du_lieu_nhan_vien!AM509="","",INPUT_Du_lieu_nhan_vien!AM509)</f>
        <v>41265</v>
      </c>
      <c r="AC508" s="96">
        <f t="shared" si="61"/>
        <v>12</v>
      </c>
      <c r="AD508" s="96">
        <f t="shared" si="62"/>
        <v>2012</v>
      </c>
      <c r="AE508" s="96" t="str">
        <f>IF(INPUT_Du_lieu_nhan_vien!AJ509="","",INPUT_Du_lieu_nhan_vien!AJ509)</f>
        <v>Nghỉ việc</v>
      </c>
    </row>
    <row r="509" spans="1:31" ht="18.75" customHeight="1" x14ac:dyDescent="0.2">
      <c r="A509" s="91">
        <v>508</v>
      </c>
      <c r="B509" s="92">
        <f>INPUT_Du_lieu_nhan_vien!A510</f>
        <v>20484</v>
      </c>
      <c r="C509" s="93" t="str">
        <f>IF(INPUT_Du_lieu_nhan_vien!B510="","",INPUT_Du_lieu_nhan_vien!B510)</f>
        <v>Nguyễn Thị Mỹ</v>
      </c>
      <c r="D509" s="93" t="str">
        <f>IF(INPUT_Du_lieu_nhan_vien!C510="","",INPUT_Du_lieu_nhan_vien!C510)</f>
        <v>Dung</v>
      </c>
      <c r="E509" s="94" t="str">
        <f>IF(INPUT_Du_lieu_nhan_vien!D510="","",INPUT_Du_lieu_nhan_vien!D510)</f>
        <v>Nữ</v>
      </c>
      <c r="F509" s="95" t="str">
        <f>IF(INPUT_Du_lieu_nhan_vien!E510="","",INPUT_Du_lieu_nhan_vien!E510)</f>
        <v/>
      </c>
      <c r="G509" s="96" t="str">
        <f t="shared" si="56"/>
        <v/>
      </c>
      <c r="H509" s="96" t="str">
        <f t="shared" si="57"/>
        <v/>
      </c>
      <c r="I509" s="96" t="str">
        <f>IF(INPUT_Du_lieu_nhan_vien!G510="","",INPUT_Du_lieu_nhan_vien!G510)</f>
        <v/>
      </c>
      <c r="J509" s="97" t="str">
        <f>IF(INPUT_Du_lieu_nhan_vien!H510="","",INPUT_Du_lieu_nhan_vien!H510)</f>
        <v/>
      </c>
      <c r="K509" s="95" t="str">
        <f>IF(INPUT_Du_lieu_nhan_vien!I510="","",INPUT_Du_lieu_nhan_vien!I510)</f>
        <v/>
      </c>
      <c r="L509" s="96" t="str">
        <f t="shared" si="58"/>
        <v/>
      </c>
      <c r="M509" s="96" t="str">
        <f>IF(INPUT_Du_lieu_nhan_vien!J510="","",INPUT_Du_lieu_nhan_vien!J510)</f>
        <v/>
      </c>
      <c r="N509" s="94" t="str">
        <f>IF(INPUT_Du_lieu_nhan_vien!O510="","",INPUT_Du_lieu_nhan_vien!O510)</f>
        <v>dungntm@topica.edu.vn</v>
      </c>
      <c r="O509" s="96">
        <f>IF(INPUT_Du_lieu_nhan_vien!S510="","",INPUT_Du_lieu_nhan_vien!S510)</f>
        <v>0</v>
      </c>
      <c r="P509" s="94" t="str">
        <f>IF(INPUT_Du_lieu_nhan_vien!P510="","",INPUT_Du_lieu_nhan_vien!P510)</f>
        <v/>
      </c>
      <c r="Q509" s="97" t="str">
        <f>IF(INPUT_Du_lieu_nhan_vien!Q510="","",INPUT_Du_lieu_nhan_vien!Q510)</f>
        <v/>
      </c>
      <c r="R509" s="96">
        <f>IF(INPUT_Du_lieu_nhan_vien!U510="","",INPUT_Du_lieu_nhan_vien!U510)</f>
        <v>0</v>
      </c>
      <c r="S509" s="96">
        <f>IF(INPUT_Du_lieu_nhan_vien!W510="","",INPUT_Du_lieu_nhan_vien!W510)</f>
        <v>0</v>
      </c>
      <c r="T509" s="97" t="str">
        <f>IF(INPUT_Du_lieu_nhan_vien!L510="","",INPUT_Du_lieu_nhan_vien!L510)</f>
        <v/>
      </c>
      <c r="U509" s="94" t="str">
        <f>IF(INPUT_Du_lieu_nhan_vien!K510="","",INPUT_Du_lieu_nhan_vien!K510)</f>
        <v/>
      </c>
      <c r="V509" s="97" t="str">
        <f>IF(INPUT_Du_lieu_nhan_vien!M510="","",INPUT_Du_lieu_nhan_vien!M510)</f>
        <v/>
      </c>
      <c r="Y509" s="95" t="str">
        <f>IF(INPUT_Du_lieu_nhan_vien!AH510="","",INPUT_Du_lieu_nhan_vien!AH510)</f>
        <v/>
      </c>
      <c r="Z509" s="96" t="str">
        <f t="shared" si="59"/>
        <v/>
      </c>
      <c r="AA509" s="96" t="str">
        <f t="shared" si="60"/>
        <v/>
      </c>
      <c r="AB509" s="95">
        <f>IF(INPUT_Du_lieu_nhan_vien!AM510="","",INPUT_Du_lieu_nhan_vien!AM510)</f>
        <v>41265</v>
      </c>
      <c r="AC509" s="96">
        <f t="shared" si="61"/>
        <v>12</v>
      </c>
      <c r="AD509" s="96">
        <f t="shared" si="62"/>
        <v>2012</v>
      </c>
      <c r="AE509" s="96" t="str">
        <f>IF(INPUT_Du_lieu_nhan_vien!AJ510="","",INPUT_Du_lieu_nhan_vien!AJ510)</f>
        <v>Nghỉ việc</v>
      </c>
    </row>
    <row r="510" spans="1:31" ht="18.75" customHeight="1" x14ac:dyDescent="0.2">
      <c r="A510" s="91">
        <v>509</v>
      </c>
      <c r="B510" s="92">
        <f>INPUT_Du_lieu_nhan_vien!A511</f>
        <v>20485</v>
      </c>
      <c r="C510" s="93" t="str">
        <f>IF(INPUT_Du_lieu_nhan_vien!B511="","",INPUT_Du_lieu_nhan_vien!B511)</f>
        <v>Nguyễn Thị Ánh</v>
      </c>
      <c r="D510" s="93" t="str">
        <f>IF(INPUT_Du_lieu_nhan_vien!C511="","",INPUT_Du_lieu_nhan_vien!C511)</f>
        <v>Xuân</v>
      </c>
      <c r="E510" s="94" t="str">
        <f>IF(INPUT_Du_lieu_nhan_vien!D511="","",INPUT_Du_lieu_nhan_vien!D511)</f>
        <v>Nữ</v>
      </c>
      <c r="F510" s="95" t="str">
        <f>IF(INPUT_Du_lieu_nhan_vien!E511="","",INPUT_Du_lieu_nhan_vien!E511)</f>
        <v/>
      </c>
      <c r="G510" s="96" t="str">
        <f t="shared" si="56"/>
        <v/>
      </c>
      <c r="H510" s="96" t="str">
        <f t="shared" si="57"/>
        <v/>
      </c>
      <c r="I510" s="96" t="str">
        <f>IF(INPUT_Du_lieu_nhan_vien!G511="","",INPUT_Du_lieu_nhan_vien!G511)</f>
        <v/>
      </c>
      <c r="J510" s="97" t="str">
        <f>IF(INPUT_Du_lieu_nhan_vien!H511="","",INPUT_Du_lieu_nhan_vien!H511)</f>
        <v/>
      </c>
      <c r="K510" s="95" t="str">
        <f>IF(INPUT_Du_lieu_nhan_vien!I511="","",INPUT_Du_lieu_nhan_vien!I511)</f>
        <v/>
      </c>
      <c r="L510" s="96" t="str">
        <f t="shared" si="58"/>
        <v/>
      </c>
      <c r="M510" s="96" t="str">
        <f>IF(INPUT_Du_lieu_nhan_vien!J511="","",INPUT_Du_lieu_nhan_vien!J511)</f>
        <v/>
      </c>
      <c r="N510" s="94" t="str">
        <f>IF(INPUT_Du_lieu_nhan_vien!O511="","",INPUT_Du_lieu_nhan_vien!O511)</f>
        <v>xuannta@topica.edu.vn</v>
      </c>
      <c r="O510" s="96">
        <f>IF(INPUT_Du_lieu_nhan_vien!S511="","",INPUT_Du_lieu_nhan_vien!S511)</f>
        <v>0</v>
      </c>
      <c r="P510" s="94" t="str">
        <f>IF(INPUT_Du_lieu_nhan_vien!P511="","",INPUT_Du_lieu_nhan_vien!P511)</f>
        <v/>
      </c>
      <c r="Q510" s="97" t="str">
        <f>IF(INPUT_Du_lieu_nhan_vien!Q511="","",INPUT_Du_lieu_nhan_vien!Q511)</f>
        <v/>
      </c>
      <c r="R510" s="96">
        <f>IF(INPUT_Du_lieu_nhan_vien!U511="","",INPUT_Du_lieu_nhan_vien!U511)</f>
        <v>0</v>
      </c>
      <c r="S510" s="96">
        <f>IF(INPUT_Du_lieu_nhan_vien!W511="","",INPUT_Du_lieu_nhan_vien!W511)</f>
        <v>0</v>
      </c>
      <c r="T510" s="97" t="str">
        <f>IF(INPUT_Du_lieu_nhan_vien!L511="","",INPUT_Du_lieu_nhan_vien!L511)</f>
        <v/>
      </c>
      <c r="U510" s="94" t="str">
        <f>IF(INPUT_Du_lieu_nhan_vien!K511="","",INPUT_Du_lieu_nhan_vien!K511)</f>
        <v/>
      </c>
      <c r="V510" s="97">
        <f>IF(INPUT_Du_lieu_nhan_vien!M511="","",INPUT_Du_lieu_nhan_vien!M511)</f>
        <v>0</v>
      </c>
      <c r="Y510" s="95" t="str">
        <f>IF(INPUT_Du_lieu_nhan_vien!AH511="","",INPUT_Du_lieu_nhan_vien!AH511)</f>
        <v/>
      </c>
      <c r="Z510" s="96" t="str">
        <f t="shared" si="59"/>
        <v/>
      </c>
      <c r="AA510" s="96" t="str">
        <f t="shared" si="60"/>
        <v/>
      </c>
      <c r="AB510" s="95">
        <f>IF(INPUT_Du_lieu_nhan_vien!AM511="","",INPUT_Du_lieu_nhan_vien!AM511)</f>
        <v>41226</v>
      </c>
      <c r="AC510" s="96">
        <f t="shared" si="61"/>
        <v>11</v>
      </c>
      <c r="AD510" s="96">
        <f t="shared" si="62"/>
        <v>2012</v>
      </c>
      <c r="AE510" s="96" t="str">
        <f>IF(INPUT_Du_lieu_nhan_vien!AJ511="","",INPUT_Du_lieu_nhan_vien!AJ511)</f>
        <v>Nghỉ việc</v>
      </c>
    </row>
    <row r="511" spans="1:31" ht="18.75" customHeight="1" x14ac:dyDescent="0.2">
      <c r="A511" s="91">
        <v>510</v>
      </c>
      <c r="B511" s="92">
        <f>INPUT_Du_lieu_nhan_vien!A512</f>
        <v>20486</v>
      </c>
      <c r="C511" s="93" t="str">
        <f>IF(INPUT_Du_lieu_nhan_vien!B512="","",INPUT_Du_lieu_nhan_vien!B512)</f>
        <v>Lê Thị Phương</v>
      </c>
      <c r="D511" s="93" t="str">
        <f>IF(INPUT_Du_lieu_nhan_vien!C512="","",INPUT_Du_lieu_nhan_vien!C512)</f>
        <v>Kiều</v>
      </c>
      <c r="E511" s="94" t="str">
        <f>IF(INPUT_Du_lieu_nhan_vien!D512="","",INPUT_Du_lieu_nhan_vien!D512)</f>
        <v>Nữ</v>
      </c>
      <c r="F511" s="95">
        <f>IF(INPUT_Du_lieu_nhan_vien!E512="","",INPUT_Du_lieu_nhan_vien!E512)</f>
        <v>32732</v>
      </c>
      <c r="G511" s="96">
        <f t="shared" si="56"/>
        <v>8</v>
      </c>
      <c r="H511" s="96">
        <f t="shared" si="57"/>
        <v>1989</v>
      </c>
      <c r="I511" s="96" t="str">
        <f>IF(INPUT_Du_lieu_nhan_vien!G512="","",INPUT_Du_lieu_nhan_vien!G512)</f>
        <v>Tam Xuân, Tam Kỳ Quảng Nam</v>
      </c>
      <c r="J511" s="97" t="str">
        <f>IF(INPUT_Du_lieu_nhan_vien!H512="","",INPUT_Du_lieu_nhan_vien!H512)</f>
        <v>240922659</v>
      </c>
      <c r="K511" s="95">
        <f>IF(INPUT_Du_lieu_nhan_vien!I512="","",INPUT_Du_lieu_nhan_vien!I512)</f>
        <v>37990</v>
      </c>
      <c r="L511" s="96">
        <f t="shared" si="58"/>
        <v>1</v>
      </c>
      <c r="M511" s="96" t="str">
        <f>IF(INPUT_Du_lieu_nhan_vien!J512="","",INPUT_Du_lieu_nhan_vien!J512)</f>
        <v>Daklak</v>
      </c>
      <c r="N511" s="94" t="str">
        <f>IF(INPUT_Du_lieu_nhan_vien!O512="","",INPUT_Du_lieu_nhan_vien!O512)</f>
        <v>kieultp@topica.edu.vn</v>
      </c>
      <c r="O511" s="96" t="str">
        <f>IF(INPUT_Du_lieu_nhan_vien!S512="","",INPUT_Du_lieu_nhan_vien!S512)</f>
        <v>Phước An, Krong Pac Đắk Lắk</v>
      </c>
      <c r="P511" s="94" t="str">
        <f>IF(INPUT_Du_lieu_nhan_vien!P512="","",INPUT_Du_lieu_nhan_vien!P512)</f>
        <v/>
      </c>
      <c r="Q511" s="97" t="str">
        <f>IF(INPUT_Du_lieu_nhan_vien!Q512="","",INPUT_Du_lieu_nhan_vien!Q512)</f>
        <v>0976761016</v>
      </c>
      <c r="R511" s="96" t="str">
        <f>IF(INPUT_Du_lieu_nhan_vien!U512="","",INPUT_Du_lieu_nhan_vien!U512)</f>
        <v/>
      </c>
      <c r="S511" s="96" t="str">
        <f>IF(INPUT_Du_lieu_nhan_vien!W512="","",INPUT_Du_lieu_nhan_vien!W512)</f>
        <v/>
      </c>
      <c r="T511" s="97" t="str">
        <f>IF(INPUT_Du_lieu_nhan_vien!L512="","",INPUT_Du_lieu_nhan_vien!L512)</f>
        <v>ĐH Quốc tế Hồng Bàng</v>
      </c>
      <c r="U511" s="94" t="str">
        <f>IF(INPUT_Du_lieu_nhan_vien!K512="","",INPUT_Du_lieu_nhan_vien!K512)</f>
        <v>Đại học</v>
      </c>
      <c r="V511" s="97" t="str">
        <f>IF(INPUT_Du_lieu_nhan_vien!M512="","",INPUT_Du_lieu_nhan_vien!M512)</f>
        <v>Tài chính - Ngân hàng</v>
      </c>
      <c r="Y511" s="95">
        <f>IF(INPUT_Du_lieu_nhan_vien!AH512="","",INPUT_Du_lieu_nhan_vien!AH512)</f>
        <v>41278</v>
      </c>
      <c r="Z511" s="96">
        <f t="shared" si="59"/>
        <v>1</v>
      </c>
      <c r="AA511" s="96">
        <f t="shared" si="60"/>
        <v>2013</v>
      </c>
      <c r="AB511" s="95">
        <f>IF(INPUT_Du_lieu_nhan_vien!AM512="","",INPUT_Du_lieu_nhan_vien!AM512)</f>
        <v>41364</v>
      </c>
      <c r="AC511" s="96">
        <f t="shared" si="61"/>
        <v>3</v>
      </c>
      <c r="AD511" s="96">
        <f t="shared" si="62"/>
        <v>2013</v>
      </c>
      <c r="AE511" s="96" t="str">
        <f>IF(INPUT_Du_lieu_nhan_vien!AJ512="","",INPUT_Du_lieu_nhan_vien!AJ512)</f>
        <v>Nghỉ việc</v>
      </c>
    </row>
    <row r="512" spans="1:31" ht="18.75" customHeight="1" x14ac:dyDescent="0.2">
      <c r="A512" s="91">
        <v>511</v>
      </c>
      <c r="B512" s="92">
        <f>INPUT_Du_lieu_nhan_vien!A513</f>
        <v>20487</v>
      </c>
      <c r="C512" s="93" t="str">
        <f>IF(INPUT_Du_lieu_nhan_vien!B513="","",INPUT_Du_lieu_nhan_vien!B513)</f>
        <v>Lê Thị Thu</v>
      </c>
      <c r="D512" s="93" t="str">
        <f>IF(INPUT_Du_lieu_nhan_vien!C513="","",INPUT_Du_lieu_nhan_vien!C513)</f>
        <v>Thủy</v>
      </c>
      <c r="E512" s="94" t="str">
        <f>IF(INPUT_Du_lieu_nhan_vien!D513="","",INPUT_Du_lieu_nhan_vien!D513)</f>
        <v>Nữ</v>
      </c>
      <c r="F512" s="95" t="str">
        <f>IF(INPUT_Du_lieu_nhan_vien!E513="","",INPUT_Du_lieu_nhan_vien!E513)</f>
        <v/>
      </c>
      <c r="G512" s="96" t="str">
        <f t="shared" si="56"/>
        <v/>
      </c>
      <c r="H512" s="96" t="str">
        <f t="shared" si="57"/>
        <v/>
      </c>
      <c r="I512" s="96" t="str">
        <f>IF(INPUT_Du_lieu_nhan_vien!G513="","",INPUT_Du_lieu_nhan_vien!G513)</f>
        <v/>
      </c>
      <c r="J512" s="97" t="str">
        <f>IF(INPUT_Du_lieu_nhan_vien!H513="","",INPUT_Du_lieu_nhan_vien!H513)</f>
        <v/>
      </c>
      <c r="K512" s="95" t="str">
        <f>IF(INPUT_Du_lieu_nhan_vien!I513="","",INPUT_Du_lieu_nhan_vien!I513)</f>
        <v/>
      </c>
      <c r="L512" s="96" t="str">
        <f t="shared" si="58"/>
        <v/>
      </c>
      <c r="M512" s="96" t="str">
        <f>IF(INPUT_Du_lieu_nhan_vien!J513="","",INPUT_Du_lieu_nhan_vien!J513)</f>
        <v/>
      </c>
      <c r="N512" s="94" t="str">
        <f>IF(INPUT_Du_lieu_nhan_vien!O513="","",INPUT_Du_lieu_nhan_vien!O513)</f>
        <v>thuyltt@topica.edu.vn</v>
      </c>
      <c r="O512" s="96">
        <f>IF(INPUT_Du_lieu_nhan_vien!S513="","",INPUT_Du_lieu_nhan_vien!S513)</f>
        <v>0</v>
      </c>
      <c r="P512" s="94" t="str">
        <f>IF(INPUT_Du_lieu_nhan_vien!P513="","",INPUT_Du_lieu_nhan_vien!P513)</f>
        <v/>
      </c>
      <c r="Q512" s="97" t="str">
        <f>IF(INPUT_Du_lieu_nhan_vien!Q513="","",INPUT_Du_lieu_nhan_vien!Q513)</f>
        <v/>
      </c>
      <c r="R512" s="96">
        <f>IF(INPUT_Du_lieu_nhan_vien!U513="","",INPUT_Du_lieu_nhan_vien!U513)</f>
        <v>0</v>
      </c>
      <c r="S512" s="96">
        <f>IF(INPUT_Du_lieu_nhan_vien!W513="","",INPUT_Du_lieu_nhan_vien!W513)</f>
        <v>0</v>
      </c>
      <c r="T512" s="97" t="str">
        <f>IF(INPUT_Du_lieu_nhan_vien!L513="","",INPUT_Du_lieu_nhan_vien!L513)</f>
        <v/>
      </c>
      <c r="U512" s="94" t="str">
        <f>IF(INPUT_Du_lieu_nhan_vien!K513="","",INPUT_Du_lieu_nhan_vien!K513)</f>
        <v/>
      </c>
      <c r="V512" s="97">
        <f>IF(INPUT_Du_lieu_nhan_vien!M513="","",INPUT_Du_lieu_nhan_vien!M513)</f>
        <v>0</v>
      </c>
      <c r="Y512" s="95" t="str">
        <f>IF(INPUT_Du_lieu_nhan_vien!AH513="","",INPUT_Du_lieu_nhan_vien!AH513)</f>
        <v/>
      </c>
      <c r="Z512" s="96" t="str">
        <f t="shared" si="59"/>
        <v/>
      </c>
      <c r="AA512" s="96" t="str">
        <f t="shared" si="60"/>
        <v/>
      </c>
      <c r="AB512" s="95">
        <f>IF(INPUT_Du_lieu_nhan_vien!AM513="","",INPUT_Du_lieu_nhan_vien!AM513)</f>
        <v>41268</v>
      </c>
      <c r="AC512" s="96">
        <f t="shared" si="61"/>
        <v>12</v>
      </c>
      <c r="AD512" s="96">
        <f t="shared" si="62"/>
        <v>2012</v>
      </c>
      <c r="AE512" s="96" t="str">
        <f>IF(INPUT_Du_lieu_nhan_vien!AJ513="","",INPUT_Du_lieu_nhan_vien!AJ513)</f>
        <v>Nghỉ việc</v>
      </c>
    </row>
    <row r="513" spans="1:31" ht="18.75" customHeight="1" x14ac:dyDescent="0.2">
      <c r="A513" s="91">
        <v>512</v>
      </c>
      <c r="B513" s="92">
        <f>INPUT_Du_lieu_nhan_vien!A524</f>
        <v>20498</v>
      </c>
      <c r="C513" s="93" t="str">
        <f>IF(INPUT_Du_lieu_nhan_vien!B524="","",INPUT_Du_lieu_nhan_vien!B524)</f>
        <v>Hồ Trần Thanh</v>
      </c>
      <c r="D513" s="93" t="str">
        <f>IF(INPUT_Du_lieu_nhan_vien!C524="","",INPUT_Du_lieu_nhan_vien!C524)</f>
        <v>Trang</v>
      </c>
      <c r="E513" s="94" t="str">
        <f>IF(INPUT_Du_lieu_nhan_vien!D524="","",INPUT_Du_lieu_nhan_vien!D524)</f>
        <v>Nữ</v>
      </c>
      <c r="F513" s="95">
        <f>IF(INPUT_Du_lieu_nhan_vien!E524="","",INPUT_Du_lieu_nhan_vien!E524)</f>
        <v>32580</v>
      </c>
      <c r="G513" s="96">
        <f t="shared" si="56"/>
        <v>3</v>
      </c>
      <c r="H513" s="96">
        <f t="shared" si="57"/>
        <v>1989</v>
      </c>
      <c r="I513" s="96" t="str">
        <f>IF(INPUT_Du_lieu_nhan_vien!G524="","",INPUT_Du_lieu_nhan_vien!G524)</f>
        <v>Hốc Môn Hồ Chí Minh</v>
      </c>
      <c r="J513" s="97" t="str">
        <f>IF(INPUT_Du_lieu_nhan_vien!H524="","",INPUT_Du_lieu_nhan_vien!H524)</f>
        <v>024238493</v>
      </c>
      <c r="K513" s="95">
        <f>IF(INPUT_Du_lieu_nhan_vien!I524="","",INPUT_Du_lieu_nhan_vien!I524)</f>
        <v>38104</v>
      </c>
      <c r="L513" s="96">
        <f t="shared" si="58"/>
        <v>4</v>
      </c>
      <c r="M513" s="96" t="str">
        <f>IF(INPUT_Du_lieu_nhan_vien!J524="","",INPUT_Du_lieu_nhan_vien!J524)</f>
        <v>TP Hà Nội</v>
      </c>
      <c r="N513" s="94" t="str">
        <f>IF(INPUT_Du_lieu_nhan_vien!O524="","",INPUT_Du_lieu_nhan_vien!O524)</f>
        <v>tranghtt@topica.edu.vn</v>
      </c>
      <c r="O513" s="96" t="str">
        <f>IF(INPUT_Du_lieu_nhan_vien!S524="","",INPUT_Du_lieu_nhan_vien!S524)</f>
        <v>91/4A Đường HT35, P.Hiệp Thành, Q.12 Hồ Chí Minh</v>
      </c>
      <c r="P513" s="94" t="str">
        <f>IF(INPUT_Du_lieu_nhan_vien!P524="","",INPUT_Du_lieu_nhan_vien!P524)</f>
        <v/>
      </c>
      <c r="Q513" s="97" t="str">
        <f>IF(INPUT_Du_lieu_nhan_vien!Q524="","",INPUT_Du_lieu_nhan_vien!Q524)</f>
        <v/>
      </c>
      <c r="R513" s="96" t="str">
        <f>IF(INPUT_Du_lieu_nhan_vien!U524="","",INPUT_Du_lieu_nhan_vien!U524)</f>
        <v/>
      </c>
      <c r="S513" s="96" t="str">
        <f>IF(INPUT_Du_lieu_nhan_vien!W524="","",INPUT_Du_lieu_nhan_vien!W524)</f>
        <v/>
      </c>
      <c r="T513" s="97" t="str">
        <f>IF(INPUT_Du_lieu_nhan_vien!L524="","",INPUT_Du_lieu_nhan_vien!L524)</f>
        <v>Học Viện CNTT NIIT - SSP</v>
      </c>
      <c r="U513" s="94" t="str">
        <f>IF(INPUT_Du_lieu_nhan_vien!K524="","",INPUT_Du_lieu_nhan_vien!K524)</f>
        <v>Cao đẳng</v>
      </c>
      <c r="V513" s="97" t="str">
        <f>IF(INPUT_Du_lieu_nhan_vien!M524="","",INPUT_Du_lieu_nhan_vien!M524)</f>
        <v>Kỹ Thuật lập Trình</v>
      </c>
      <c r="Y513" s="95">
        <f>IF(INPUT_Du_lieu_nhan_vien!AH524="","",INPUT_Du_lieu_nhan_vien!AH524)</f>
        <v>41282</v>
      </c>
      <c r="Z513" s="96">
        <f t="shared" si="59"/>
        <v>1</v>
      </c>
      <c r="AA513" s="96">
        <f t="shared" si="60"/>
        <v>2013</v>
      </c>
      <c r="AB513" s="95" t="str">
        <f>IF(INPUT_Du_lieu_nhan_vien!AM524="","",INPUT_Du_lieu_nhan_vien!AM524)</f>
        <v/>
      </c>
      <c r="AC513" s="96" t="str">
        <f t="shared" si="61"/>
        <v/>
      </c>
      <c r="AD513" s="96" t="str">
        <f t="shared" si="62"/>
        <v/>
      </c>
      <c r="AE513" s="96" t="str">
        <f>IF(INPUT_Du_lieu_nhan_vien!AJ524="","",INPUT_Du_lieu_nhan_vien!AJ524)</f>
        <v>Chính thức</v>
      </c>
    </row>
    <row r="514" spans="1:31" ht="18.75" customHeight="1" x14ac:dyDescent="0.2">
      <c r="A514" s="91">
        <v>513</v>
      </c>
      <c r="B514" s="92">
        <f>INPUT_Du_lieu_nhan_vien!A525</f>
        <v>20499</v>
      </c>
      <c r="C514" s="93" t="str">
        <f>IF(INPUT_Du_lieu_nhan_vien!B525="","",INPUT_Du_lieu_nhan_vien!B525)</f>
        <v>Vũ Thị Thu</v>
      </c>
      <c r="D514" s="93" t="str">
        <f>IF(INPUT_Du_lieu_nhan_vien!C525="","",INPUT_Du_lieu_nhan_vien!C525)</f>
        <v>Hương</v>
      </c>
      <c r="E514" s="94" t="str">
        <f>IF(INPUT_Du_lieu_nhan_vien!D525="","",INPUT_Du_lieu_nhan_vien!D525)</f>
        <v>Nữ</v>
      </c>
      <c r="F514" s="95">
        <f>IF(INPUT_Du_lieu_nhan_vien!E525="","",INPUT_Du_lieu_nhan_vien!E525)</f>
        <v>31999</v>
      </c>
      <c r="G514" s="96">
        <f t="shared" si="56"/>
        <v>8</v>
      </c>
      <c r="H514" s="96">
        <f t="shared" si="57"/>
        <v>1987</v>
      </c>
      <c r="I514" s="96" t="str">
        <f>IF(INPUT_Du_lieu_nhan_vien!G525="","",INPUT_Du_lieu_nhan_vien!G525)</f>
        <v xml:space="preserve"> Nam Định</v>
      </c>
      <c r="J514" s="97" t="str">
        <f>IF(INPUT_Du_lieu_nhan_vien!H525="","",INPUT_Du_lieu_nhan_vien!H525)</f>
        <v>162872101</v>
      </c>
      <c r="K514" s="95">
        <f>IF(INPUT_Du_lieu_nhan_vien!I525="","",INPUT_Du_lieu_nhan_vien!I525)</f>
        <v>38338</v>
      </c>
      <c r="L514" s="96">
        <f t="shared" si="58"/>
        <v>12</v>
      </c>
      <c r="M514" s="96" t="str">
        <f>IF(INPUT_Du_lieu_nhan_vien!J525="","",INPUT_Du_lieu_nhan_vien!J525)</f>
        <v>Nam Định</v>
      </c>
      <c r="N514" s="94" t="str">
        <f>IF(INPUT_Du_lieu_nhan_vien!O525="","",INPUT_Du_lieu_nhan_vien!O525)</f>
        <v>huongvtt2@topica.edu.vn</v>
      </c>
      <c r="O514" s="96" t="str">
        <f>IF(INPUT_Du_lieu_nhan_vien!S525="","",INPUT_Du_lieu_nhan_vien!S525)</f>
        <v xml:space="preserve">Hải Hà, Hải Hậu, Nam Định
 </v>
      </c>
      <c r="P514" s="94" t="str">
        <f>IF(INPUT_Du_lieu_nhan_vien!P525="","",INPUT_Du_lieu_nhan_vien!P525)</f>
        <v>03503878260</v>
      </c>
      <c r="Q514" s="97" t="str">
        <f>IF(INPUT_Du_lieu_nhan_vien!Q525="","",INPUT_Du_lieu_nhan_vien!Q525)</f>
        <v>0982410430</v>
      </c>
      <c r="R514" s="96" t="str">
        <f>IF(INPUT_Du_lieu_nhan_vien!U525="","",INPUT_Du_lieu_nhan_vien!U525)</f>
        <v>Vũ Thanh Bằng</v>
      </c>
      <c r="S514" s="96" t="str">
        <f>IF(INPUT_Du_lieu_nhan_vien!W525="","",INPUT_Du_lieu_nhan_vien!W525)</f>
        <v>0914658360</v>
      </c>
      <c r="T514" s="97" t="str">
        <f>IF(INPUT_Du_lieu_nhan_vien!L525="","",INPUT_Du_lieu_nhan_vien!L525)</f>
        <v>ĐH Công Nghiệp TP.HCM</v>
      </c>
      <c r="U514" s="94" t="str">
        <f>IF(INPUT_Du_lieu_nhan_vien!K525="","",INPUT_Du_lieu_nhan_vien!K525)</f>
        <v>Đại học</v>
      </c>
      <c r="V514" s="97" t="str">
        <f>IF(INPUT_Du_lieu_nhan_vien!M525="","",INPUT_Du_lieu_nhan_vien!M525)</f>
        <v>Quản trị kinh doanh</v>
      </c>
      <c r="Y514" s="95">
        <f>IF(INPUT_Du_lieu_nhan_vien!AH525="","",INPUT_Du_lieu_nhan_vien!AH525)</f>
        <v>41308</v>
      </c>
      <c r="Z514" s="96">
        <f t="shared" si="59"/>
        <v>2</v>
      </c>
      <c r="AA514" s="96">
        <f t="shared" si="60"/>
        <v>2013</v>
      </c>
      <c r="AB514" s="95" t="str">
        <f>IF(INPUT_Du_lieu_nhan_vien!AM525="","",INPUT_Du_lieu_nhan_vien!AM525)</f>
        <v/>
      </c>
      <c r="AC514" s="96" t="str">
        <f t="shared" si="61"/>
        <v/>
      </c>
      <c r="AD514" s="96" t="str">
        <f t="shared" si="62"/>
        <v/>
      </c>
      <c r="AE514" s="96" t="str">
        <f>IF(INPUT_Du_lieu_nhan_vien!AJ525="","",INPUT_Du_lieu_nhan_vien!AJ525)</f>
        <v>Chính thức</v>
      </c>
    </row>
    <row r="515" spans="1:31" ht="18.75" customHeight="1" x14ac:dyDescent="0.2">
      <c r="A515" s="91">
        <v>514</v>
      </c>
      <c r="B515" s="92">
        <f>INPUT_Du_lieu_nhan_vien!A534</f>
        <v>20509</v>
      </c>
      <c r="C515" s="93" t="str">
        <f>IF(INPUT_Du_lieu_nhan_vien!B534="","",INPUT_Du_lieu_nhan_vien!B534)</f>
        <v>Đoàn Thị Thanh</v>
      </c>
      <c r="D515" s="93" t="str">
        <f>IF(INPUT_Du_lieu_nhan_vien!C534="","",INPUT_Du_lieu_nhan_vien!C534)</f>
        <v>Giang</v>
      </c>
      <c r="E515" s="94" t="str">
        <f>IF(INPUT_Du_lieu_nhan_vien!D534="","",INPUT_Du_lieu_nhan_vien!D534)</f>
        <v>Nữ</v>
      </c>
      <c r="F515" s="95">
        <f>IF(INPUT_Du_lieu_nhan_vien!E534="","",INPUT_Du_lieu_nhan_vien!E534)</f>
        <v>32739</v>
      </c>
      <c r="G515" s="96">
        <f t="shared" si="56"/>
        <v>8</v>
      </c>
      <c r="H515" s="96">
        <f t="shared" si="57"/>
        <v>1989</v>
      </c>
      <c r="I515" s="96" t="str">
        <f>IF(INPUT_Du_lieu_nhan_vien!G534="","",INPUT_Du_lieu_nhan_vien!G534)</f>
        <v xml:space="preserve"> Quảng Bình</v>
      </c>
      <c r="J515" s="97" t="str">
        <f>IF(INPUT_Du_lieu_nhan_vien!H534="","",INPUT_Du_lieu_nhan_vien!H534)</f>
        <v>132008415</v>
      </c>
      <c r="K515" s="95">
        <f>IF(INPUT_Du_lieu_nhan_vien!I534="","",INPUT_Du_lieu_nhan_vien!I534)</f>
        <v>40000</v>
      </c>
      <c r="L515" s="96">
        <f t="shared" si="58"/>
        <v>7</v>
      </c>
      <c r="M515" s="96" t="str">
        <f>IF(INPUT_Du_lieu_nhan_vien!J534="","",INPUT_Du_lieu_nhan_vien!J534)</f>
        <v>Phú Thọ</v>
      </c>
      <c r="N515" s="94" t="str">
        <f>IF(INPUT_Du_lieu_nhan_vien!O534="","",INPUT_Du_lieu_nhan_vien!O534)</f>
        <v>giangdtt@topica.edu.vn</v>
      </c>
      <c r="O515" s="96" t="str">
        <f>IF(INPUT_Du_lieu_nhan_vien!S534="","",INPUT_Du_lieu_nhan_vien!S534)</f>
        <v xml:space="preserve">Xã Chỉ Đám Huyện Đoan Hùng Tỉnh Phú Thọ </v>
      </c>
      <c r="P515" s="94" t="str">
        <f>IF(INPUT_Du_lieu_nhan_vien!P534="","",INPUT_Du_lieu_nhan_vien!P534)</f>
        <v/>
      </c>
      <c r="Q515" s="97" t="str">
        <f>IF(INPUT_Du_lieu_nhan_vien!Q534="","",INPUT_Du_lieu_nhan_vien!Q534)</f>
        <v>0985786373</v>
      </c>
      <c r="R515" s="96" t="str">
        <f>IF(INPUT_Du_lieu_nhan_vien!U534="","",INPUT_Du_lieu_nhan_vien!U534)</f>
        <v>Đoàn Ngà</v>
      </c>
      <c r="S515" s="96" t="str">
        <f>IF(INPUT_Du_lieu_nhan_vien!W534="","",INPUT_Du_lieu_nhan_vien!W534)</f>
        <v/>
      </c>
      <c r="T515" s="97" t="str">
        <f>IF(INPUT_Du_lieu_nhan_vien!L534="","",INPUT_Du_lieu_nhan_vien!L534)</f>
        <v>HV Báo Chí Tuyên Truyền</v>
      </c>
      <c r="U515" s="94" t="str">
        <f>IF(INPUT_Du_lieu_nhan_vien!K534="","",INPUT_Du_lieu_nhan_vien!K534)</f>
        <v>Đại học</v>
      </c>
      <c r="V515" s="97" t="str">
        <f>IF(INPUT_Du_lieu_nhan_vien!M534="","",INPUT_Du_lieu_nhan_vien!M534)</f>
        <v>Chính trị học</v>
      </c>
      <c r="Y515" s="95">
        <f>IF(INPUT_Du_lieu_nhan_vien!AH534="","",INPUT_Du_lieu_nhan_vien!AH534)</f>
        <v>41335</v>
      </c>
      <c r="Z515" s="96">
        <f t="shared" si="59"/>
        <v>3</v>
      </c>
      <c r="AA515" s="96">
        <f t="shared" si="60"/>
        <v>2013</v>
      </c>
      <c r="AB515" s="95" t="str">
        <f>IF(INPUT_Du_lieu_nhan_vien!AM534="","",INPUT_Du_lieu_nhan_vien!AM534)</f>
        <v/>
      </c>
      <c r="AC515" s="96" t="str">
        <f t="shared" si="61"/>
        <v/>
      </c>
      <c r="AD515" s="96" t="str">
        <f t="shared" si="62"/>
        <v/>
      </c>
      <c r="AE515" s="96" t="str">
        <f>IF(INPUT_Du_lieu_nhan_vien!AJ534="","",INPUT_Du_lieu_nhan_vien!AJ534)</f>
        <v>Chính thức</v>
      </c>
    </row>
    <row r="516" spans="1:31" ht="18.75" customHeight="1" x14ac:dyDescent="0.2">
      <c r="A516" s="91">
        <v>515</v>
      </c>
      <c r="B516" s="92">
        <f>INPUT_Du_lieu_nhan_vien!A535</f>
        <v>20510</v>
      </c>
      <c r="C516" s="93" t="str">
        <f>IF(INPUT_Du_lieu_nhan_vien!B535="","",INPUT_Du_lieu_nhan_vien!B535)</f>
        <v>Nguyễn Thị Ngọc</v>
      </c>
      <c r="D516" s="93" t="str">
        <f>IF(INPUT_Du_lieu_nhan_vien!C535="","",INPUT_Du_lieu_nhan_vien!C535)</f>
        <v>Thủy</v>
      </c>
      <c r="E516" s="94" t="str">
        <f>IF(INPUT_Du_lieu_nhan_vien!D535="","",INPUT_Du_lieu_nhan_vien!D535)</f>
        <v>Nữ</v>
      </c>
      <c r="F516" s="95">
        <f>IF(INPUT_Du_lieu_nhan_vien!E535="","",INPUT_Du_lieu_nhan_vien!E535)</f>
        <v>32662</v>
      </c>
      <c r="G516" s="96">
        <f t="shared" si="56"/>
        <v>6</v>
      </c>
      <c r="H516" s="96">
        <f t="shared" si="57"/>
        <v>1989</v>
      </c>
      <c r="I516" s="96" t="str">
        <f>IF(INPUT_Du_lieu_nhan_vien!G535="","",INPUT_Du_lieu_nhan_vien!G535)</f>
        <v>Yên Bắc Hà Nam</v>
      </c>
      <c r="J516" s="97" t="str">
        <f>IF(INPUT_Du_lieu_nhan_vien!H535="","",INPUT_Du_lieu_nhan_vien!H535)</f>
        <v>017390850</v>
      </c>
      <c r="K516" s="95">
        <f>IF(INPUT_Du_lieu_nhan_vien!I535="","",INPUT_Du_lieu_nhan_vien!I535)</f>
        <v>41163</v>
      </c>
      <c r="L516" s="96">
        <f t="shared" si="58"/>
        <v>9</v>
      </c>
      <c r="M516" s="96" t="str">
        <f>IF(INPUT_Du_lieu_nhan_vien!J535="","",INPUT_Du_lieu_nhan_vien!J535)</f>
        <v>Hà Nộ</v>
      </c>
      <c r="N516" s="94" t="str">
        <f>IF(INPUT_Du_lieu_nhan_vien!O535="","",INPUT_Du_lieu_nhan_vien!O535)</f>
        <v/>
      </c>
      <c r="O516" s="96" t="str">
        <f>IF(INPUT_Du_lieu_nhan_vien!S535="","",INPUT_Du_lieu_nhan_vien!S535)</f>
        <v>số 216 - Tổ 6 - Phường Mỗ Lao - Hà Đông Hà Nội</v>
      </c>
      <c r="P516" s="94" t="str">
        <f>IF(INPUT_Du_lieu_nhan_vien!P535="","",INPUT_Du_lieu_nhan_vien!P535)</f>
        <v/>
      </c>
      <c r="Q516" s="97" t="str">
        <f>IF(INPUT_Du_lieu_nhan_vien!Q535="","",INPUT_Du_lieu_nhan_vien!Q535)</f>
        <v/>
      </c>
      <c r="R516" s="96" t="str">
        <f>IF(INPUT_Du_lieu_nhan_vien!U535="","",INPUT_Du_lieu_nhan_vien!U535)</f>
        <v>Dương Văn Thắng</v>
      </c>
      <c r="S516" s="96" t="str">
        <f>IF(INPUT_Du_lieu_nhan_vien!W535="","",INPUT_Du_lieu_nhan_vien!W535)</f>
        <v>0904260188</v>
      </c>
      <c r="T516" s="97" t="str">
        <f>IF(INPUT_Du_lieu_nhan_vien!L535="","",INPUT_Du_lieu_nhan_vien!L535)</f>
        <v>ĐH Sư Phạm Nghệ Thuật Trung ương</v>
      </c>
      <c r="U516" s="94" t="str">
        <f>IF(INPUT_Du_lieu_nhan_vien!K535="","",INPUT_Du_lieu_nhan_vien!K535)</f>
        <v>Đại học</v>
      </c>
      <c r="V516" s="97" t="str">
        <f>IF(INPUT_Du_lieu_nhan_vien!M535="","",INPUT_Du_lieu_nhan_vien!M535)</f>
        <v>Sư phạm Mỹ thuật</v>
      </c>
      <c r="Y516" s="95" t="str">
        <f>IF(INPUT_Du_lieu_nhan_vien!AH535="","",INPUT_Du_lieu_nhan_vien!AH535)</f>
        <v/>
      </c>
      <c r="Z516" s="96" t="str">
        <f t="shared" si="59"/>
        <v/>
      </c>
      <c r="AA516" s="96" t="str">
        <f t="shared" si="60"/>
        <v/>
      </c>
      <c r="AB516" s="95">
        <f>IF(INPUT_Du_lieu_nhan_vien!AM535="","",INPUT_Du_lieu_nhan_vien!AM535)</f>
        <v>41309</v>
      </c>
      <c r="AC516" s="96">
        <f t="shared" si="61"/>
        <v>2</v>
      </c>
      <c r="AD516" s="96">
        <f t="shared" si="62"/>
        <v>2013</v>
      </c>
      <c r="AE516" s="96" t="str">
        <f>IF(INPUT_Du_lieu_nhan_vien!AJ535="","",INPUT_Du_lieu_nhan_vien!AJ535)</f>
        <v>Nghỉ việc</v>
      </c>
    </row>
    <row r="517" spans="1:31" ht="18.75" customHeight="1" x14ac:dyDescent="0.2">
      <c r="A517" s="91">
        <v>516</v>
      </c>
      <c r="B517" s="92">
        <f>INPUT_Du_lieu_nhan_vien!A536</f>
        <v>20511</v>
      </c>
      <c r="C517" s="93" t="str">
        <f>IF(INPUT_Du_lieu_nhan_vien!B536="","",INPUT_Du_lieu_nhan_vien!B536)</f>
        <v>Nguyễn Thị Thanh</v>
      </c>
      <c r="D517" s="93" t="str">
        <f>IF(INPUT_Du_lieu_nhan_vien!C536="","",INPUT_Du_lieu_nhan_vien!C536)</f>
        <v>Nhàn</v>
      </c>
      <c r="E517" s="94" t="str">
        <f>IF(INPUT_Du_lieu_nhan_vien!D536="","",INPUT_Du_lieu_nhan_vien!D536)</f>
        <v>Nữ</v>
      </c>
      <c r="F517" s="95">
        <f>IF(INPUT_Du_lieu_nhan_vien!E536="","",INPUT_Du_lieu_nhan_vien!E536)</f>
        <v>33115</v>
      </c>
      <c r="G517" s="96">
        <f t="shared" si="56"/>
        <v>8</v>
      </c>
      <c r="H517" s="96">
        <f t="shared" si="57"/>
        <v>1990</v>
      </c>
      <c r="I517" s="96" t="str">
        <f>IF(INPUT_Du_lieu_nhan_vien!G536="","",INPUT_Du_lieu_nhan_vien!G536)</f>
        <v xml:space="preserve">Vĩnh Phú </v>
      </c>
      <c r="J517" s="97" t="str">
        <f>IF(INPUT_Du_lieu_nhan_vien!H536="","",INPUT_Du_lieu_nhan_vien!H536)</f>
        <v>312019979</v>
      </c>
      <c r="K517" s="95">
        <f>IF(INPUT_Du_lieu_nhan_vien!I536="","",INPUT_Du_lieu_nhan_vien!I536)</f>
        <v>38279</v>
      </c>
      <c r="L517" s="96">
        <f t="shared" si="58"/>
        <v>10</v>
      </c>
      <c r="M517" s="96" t="str">
        <f>IF(INPUT_Du_lieu_nhan_vien!J536="","",INPUT_Du_lieu_nhan_vien!J536)</f>
        <v>Tiền Giang</v>
      </c>
      <c r="N517" s="94" t="str">
        <f>IF(INPUT_Du_lieu_nhan_vien!O536="","",INPUT_Du_lieu_nhan_vien!O536)</f>
        <v>nhanntt2@topica.edu.vn</v>
      </c>
      <c r="O517" s="96" t="str">
        <f>IF(INPUT_Du_lieu_nhan_vien!S536="","",INPUT_Du_lieu_nhan_vien!S536)</f>
        <v xml:space="preserve">20, Lê Văn Phẩm, phường 5, TP Mỹ Tho, Tiền Giang
 </v>
      </c>
      <c r="P517" s="94" t="str">
        <f>IF(INPUT_Du_lieu_nhan_vien!P536="","",INPUT_Du_lieu_nhan_vien!P536)</f>
        <v/>
      </c>
      <c r="Q517" s="97" t="str">
        <f>IF(INPUT_Du_lieu_nhan_vien!Q536="","",INPUT_Du_lieu_nhan_vien!Q536)</f>
        <v>0168 997 4460</v>
      </c>
      <c r="R517" s="96" t="str">
        <f>IF(INPUT_Du_lieu_nhan_vien!U536="","",INPUT_Du_lieu_nhan_vien!U536)</f>
        <v/>
      </c>
      <c r="S517" s="96" t="str">
        <f>IF(INPUT_Du_lieu_nhan_vien!W536="","",INPUT_Du_lieu_nhan_vien!W536)</f>
        <v/>
      </c>
      <c r="T517" s="97" t="str">
        <f>IF(INPUT_Du_lieu_nhan_vien!L536="","",INPUT_Du_lieu_nhan_vien!L536)</f>
        <v>Cao đẳng Kinh tế Đối Ngoại</v>
      </c>
      <c r="U517" s="94" t="str">
        <f>IF(INPUT_Du_lieu_nhan_vien!K536="","",INPUT_Du_lieu_nhan_vien!K536)</f>
        <v>Đại học</v>
      </c>
      <c r="V517" s="97" t="str">
        <f>IF(INPUT_Du_lieu_nhan_vien!M536="","",INPUT_Du_lieu_nhan_vien!M536)</f>
        <v>Tài chính Ngân hàng</v>
      </c>
      <c r="Y517" s="95">
        <f>IF(INPUT_Du_lieu_nhan_vien!AH536="","",INPUT_Du_lieu_nhan_vien!AH536)</f>
        <v>41335</v>
      </c>
      <c r="Z517" s="96">
        <f t="shared" si="59"/>
        <v>3</v>
      </c>
      <c r="AA517" s="96">
        <f t="shared" si="60"/>
        <v>2013</v>
      </c>
      <c r="AB517" s="95">
        <f>IF(INPUT_Du_lieu_nhan_vien!AM536="","",INPUT_Du_lieu_nhan_vien!AM536)</f>
        <v>41370</v>
      </c>
      <c r="AC517" s="96">
        <f t="shared" si="61"/>
        <v>4</v>
      </c>
      <c r="AD517" s="96">
        <f t="shared" si="62"/>
        <v>2013</v>
      </c>
      <c r="AE517" s="96" t="str">
        <f>IF(INPUT_Du_lieu_nhan_vien!AJ536="","",INPUT_Du_lieu_nhan_vien!AJ536)</f>
        <v>Nghỉ việc</v>
      </c>
    </row>
    <row r="518" spans="1:31" ht="18.75" customHeight="1" x14ac:dyDescent="0.2">
      <c r="A518" s="91">
        <v>517</v>
      </c>
      <c r="B518" s="92">
        <f>INPUT_Du_lieu_nhan_vien!A537</f>
        <v>20512</v>
      </c>
      <c r="C518" s="93" t="str">
        <f>IF(INPUT_Du_lieu_nhan_vien!B537="","",INPUT_Du_lieu_nhan_vien!B537)</f>
        <v>Võ Thị Mỹ</v>
      </c>
      <c r="D518" s="93" t="str">
        <f>IF(INPUT_Du_lieu_nhan_vien!C537="","",INPUT_Du_lieu_nhan_vien!C537)</f>
        <v>Hòa</v>
      </c>
      <c r="E518" s="94" t="str">
        <f>IF(INPUT_Du_lieu_nhan_vien!D537="","",INPUT_Du_lieu_nhan_vien!D537)</f>
        <v>Nữ</v>
      </c>
      <c r="F518" s="95">
        <f>IF(INPUT_Du_lieu_nhan_vien!E537="","",INPUT_Du_lieu_nhan_vien!E537)</f>
        <v>32937</v>
      </c>
      <c r="G518" s="96">
        <f t="shared" si="56"/>
        <v>3</v>
      </c>
      <c r="H518" s="96">
        <f t="shared" si="57"/>
        <v>1990</v>
      </c>
      <c r="I518" s="96" t="str">
        <f>IF(INPUT_Du_lieu_nhan_vien!G537="","",INPUT_Du_lieu_nhan_vien!G537)</f>
        <v>Quy Nhơn Bình Định</v>
      </c>
      <c r="J518" s="97" t="str">
        <f>IF(INPUT_Du_lieu_nhan_vien!H537="","",INPUT_Du_lieu_nhan_vien!H537)</f>
        <v>215167701</v>
      </c>
      <c r="K518" s="95">
        <f>IF(INPUT_Du_lieu_nhan_vien!I537="","",INPUT_Du_lieu_nhan_vien!I537)</f>
        <v>39663</v>
      </c>
      <c r="L518" s="96">
        <f t="shared" si="58"/>
        <v>8</v>
      </c>
      <c r="M518" s="96" t="str">
        <f>IF(INPUT_Du_lieu_nhan_vien!J537="","",INPUT_Du_lieu_nhan_vien!J537)</f>
        <v>CA Bình Định</v>
      </c>
      <c r="N518" s="94" t="str">
        <f>IF(INPUT_Du_lieu_nhan_vien!O537="","",INPUT_Du_lieu_nhan_vien!O537)</f>
        <v>hoavtm@topica.edu.com</v>
      </c>
      <c r="O518" s="96" t="str">
        <f>IF(INPUT_Du_lieu_nhan_vien!S537="","",INPUT_Du_lieu_nhan_vien!S537)</f>
        <v>306/46 Hoàng Văn Thụ Quy Nhơn</v>
      </c>
      <c r="P518" s="94" t="str">
        <f>IF(INPUT_Du_lieu_nhan_vien!P537="","",INPUT_Du_lieu_nhan_vien!P537)</f>
        <v/>
      </c>
      <c r="Q518" s="97" t="str">
        <f>IF(INPUT_Du_lieu_nhan_vien!Q537="","",INPUT_Du_lieu_nhan_vien!Q537)</f>
        <v>090 887 9247</v>
      </c>
      <c r="R518" s="96" t="str">
        <f>IF(INPUT_Du_lieu_nhan_vien!U537="","",INPUT_Du_lieu_nhan_vien!U537)</f>
        <v/>
      </c>
      <c r="S518" s="96" t="str">
        <f>IF(INPUT_Du_lieu_nhan_vien!W537="","",INPUT_Du_lieu_nhan_vien!W537)</f>
        <v/>
      </c>
      <c r="T518" s="97" t="str">
        <f>IF(INPUT_Du_lieu_nhan_vien!L537="","",INPUT_Du_lieu_nhan_vien!L537)</f>
        <v>ĐH Mở TP HCM</v>
      </c>
      <c r="U518" s="94" t="str">
        <f>IF(INPUT_Du_lieu_nhan_vien!K537="","",INPUT_Du_lieu_nhan_vien!K537)</f>
        <v>Đại học</v>
      </c>
      <c r="V518" s="97" t="str">
        <f>IF(INPUT_Du_lieu_nhan_vien!M537="","",INPUT_Du_lieu_nhan_vien!M537)</f>
        <v>Tài chính Ngân hàng</v>
      </c>
      <c r="Y518" s="95">
        <f>IF(INPUT_Du_lieu_nhan_vien!AH537="","",INPUT_Du_lieu_nhan_vien!AH537)</f>
        <v>41335</v>
      </c>
      <c r="Z518" s="96">
        <f t="shared" si="59"/>
        <v>3</v>
      </c>
      <c r="AA518" s="96">
        <f t="shared" si="60"/>
        <v>2013</v>
      </c>
      <c r="AB518" s="95">
        <f>IF(INPUT_Du_lieu_nhan_vien!AM537="","",INPUT_Du_lieu_nhan_vien!AM537)</f>
        <v>41549</v>
      </c>
      <c r="AC518" s="96">
        <f t="shared" si="61"/>
        <v>10</v>
      </c>
      <c r="AD518" s="96">
        <f t="shared" si="62"/>
        <v>2013</v>
      </c>
      <c r="AE518" s="96" t="str">
        <f>IF(INPUT_Du_lieu_nhan_vien!AJ537="","",INPUT_Du_lieu_nhan_vien!AJ537)</f>
        <v>Nghỉ việc</v>
      </c>
    </row>
    <row r="519" spans="1:31" ht="18.75" customHeight="1" x14ac:dyDescent="0.2">
      <c r="A519" s="91">
        <v>518</v>
      </c>
      <c r="B519" s="92">
        <f>INPUT_Du_lieu_nhan_vien!A538</f>
        <v>20513</v>
      </c>
      <c r="C519" s="93" t="str">
        <f>IF(INPUT_Du_lieu_nhan_vien!B538="","",INPUT_Du_lieu_nhan_vien!B538)</f>
        <v>Trần Thị Hương</v>
      </c>
      <c r="D519" s="93" t="str">
        <f>IF(INPUT_Du_lieu_nhan_vien!C538="","",INPUT_Du_lieu_nhan_vien!C538)</f>
        <v>Lan</v>
      </c>
      <c r="E519" s="94" t="str">
        <f>IF(INPUT_Du_lieu_nhan_vien!D538="","",INPUT_Du_lieu_nhan_vien!D538)</f>
        <v>Nữ</v>
      </c>
      <c r="F519" s="95">
        <f>IF(INPUT_Du_lieu_nhan_vien!E538="","",INPUT_Du_lieu_nhan_vien!E538)</f>
        <v>31168</v>
      </c>
      <c r="G519" s="96">
        <f t="shared" si="56"/>
        <v>5</v>
      </c>
      <c r="H519" s="96">
        <f t="shared" si="57"/>
        <v>1985</v>
      </c>
      <c r="I519" s="96" t="str">
        <f>IF(INPUT_Du_lieu_nhan_vien!G538="","",INPUT_Du_lieu_nhan_vien!G538)</f>
        <v>Thanh Hóa Thanh Hóa</v>
      </c>
      <c r="J519" s="97" t="str">
        <f>IF(INPUT_Du_lieu_nhan_vien!H538="","",INPUT_Du_lieu_nhan_vien!H538)</f>
        <v>023970559</v>
      </c>
      <c r="K519" s="95">
        <f>IF(INPUT_Du_lieu_nhan_vien!I538="","",INPUT_Du_lieu_nhan_vien!I538)</f>
        <v>41024</v>
      </c>
      <c r="L519" s="96">
        <f t="shared" si="58"/>
        <v>4</v>
      </c>
      <c r="M519" s="96" t="str">
        <f>IF(INPUT_Du_lieu_nhan_vien!J538="","",INPUT_Du_lieu_nhan_vien!J538)</f>
        <v>TP HCM</v>
      </c>
      <c r="N519" s="94" t="str">
        <f>IF(INPUT_Du_lieu_nhan_vien!O538="","",INPUT_Du_lieu_nhan_vien!O538)</f>
        <v>lantth@topica.edu.vn</v>
      </c>
      <c r="O519" s="96" t="str">
        <f>IF(INPUT_Du_lieu_nhan_vien!S538="","",INPUT_Du_lieu_nhan_vien!S538)</f>
        <v>597/60/18 Quang Trung, p11,Q.Gò Vấp Hồ Chí Minh</v>
      </c>
      <c r="P519" s="94" t="str">
        <f>IF(INPUT_Du_lieu_nhan_vien!P538="","",INPUT_Du_lieu_nhan_vien!P538)</f>
        <v/>
      </c>
      <c r="Q519" s="97" t="str">
        <f>IF(INPUT_Du_lieu_nhan_vien!Q538="","",INPUT_Du_lieu_nhan_vien!Q538)</f>
        <v xml:space="preserve"> 0902 258 933</v>
      </c>
      <c r="R519" s="96" t="str">
        <f>IF(INPUT_Du_lieu_nhan_vien!U538="","",INPUT_Du_lieu_nhan_vien!U538)</f>
        <v/>
      </c>
      <c r="S519" s="96" t="str">
        <f>IF(INPUT_Du_lieu_nhan_vien!W538="","",INPUT_Du_lieu_nhan_vien!W538)</f>
        <v/>
      </c>
      <c r="T519" s="97" t="str">
        <f>IF(INPUT_Du_lieu_nhan_vien!L538="","",INPUT_Du_lieu_nhan_vien!L538)</f>
        <v>ĐH Khoa học Tự nhiên</v>
      </c>
      <c r="U519" s="94" t="str">
        <f>IF(INPUT_Du_lieu_nhan_vien!K538="","",INPUT_Du_lieu_nhan_vien!K538)</f>
        <v>Đại học</v>
      </c>
      <c r="V519" s="97" t="str">
        <f>IF(INPUT_Du_lieu_nhan_vien!M538="","",INPUT_Du_lieu_nhan_vien!M538)</f>
        <v>Sinh học</v>
      </c>
      <c r="Y519" s="95" t="str">
        <f>IF(INPUT_Du_lieu_nhan_vien!AH538="","",INPUT_Du_lieu_nhan_vien!AH538)</f>
        <v/>
      </c>
      <c r="Z519" s="96" t="str">
        <f t="shared" si="59"/>
        <v/>
      </c>
      <c r="AA519" s="96" t="str">
        <f t="shared" si="60"/>
        <v/>
      </c>
      <c r="AB519" s="95">
        <f>IF(INPUT_Du_lieu_nhan_vien!AM538="","",INPUT_Du_lieu_nhan_vien!AM538)</f>
        <v>41365</v>
      </c>
      <c r="AC519" s="96">
        <f t="shared" si="61"/>
        <v>4</v>
      </c>
      <c r="AD519" s="96">
        <f t="shared" si="62"/>
        <v>2013</v>
      </c>
      <c r="AE519" s="96" t="str">
        <f>IF(INPUT_Du_lieu_nhan_vien!AJ538="","",INPUT_Du_lieu_nhan_vien!AJ538)</f>
        <v>Nghỉ việc</v>
      </c>
    </row>
    <row r="520" spans="1:31" ht="18.75" customHeight="1" x14ac:dyDescent="0.2">
      <c r="A520" s="91">
        <v>519</v>
      </c>
      <c r="B520" s="92">
        <f>INPUT_Du_lieu_nhan_vien!A539</f>
        <v>20514</v>
      </c>
      <c r="C520" s="93" t="str">
        <f>IF(INPUT_Du_lieu_nhan_vien!B539="","",INPUT_Du_lieu_nhan_vien!B539)</f>
        <v>Lê Thanh</v>
      </c>
      <c r="D520" s="93" t="str">
        <f>IF(INPUT_Du_lieu_nhan_vien!C539="","",INPUT_Du_lieu_nhan_vien!C539)</f>
        <v>Vân</v>
      </c>
      <c r="E520" s="94" t="str">
        <f>IF(INPUT_Du_lieu_nhan_vien!D539="","",INPUT_Du_lieu_nhan_vien!D539)</f>
        <v>Nữ</v>
      </c>
      <c r="F520" s="95" t="str">
        <f>IF(INPUT_Du_lieu_nhan_vien!E539="","",INPUT_Du_lieu_nhan_vien!E539)</f>
        <v/>
      </c>
      <c r="G520" s="96" t="str">
        <f t="shared" si="56"/>
        <v/>
      </c>
      <c r="H520" s="96" t="str">
        <f t="shared" si="57"/>
        <v/>
      </c>
      <c r="I520" s="96" t="str">
        <f>IF(INPUT_Du_lieu_nhan_vien!G539="","",INPUT_Du_lieu_nhan_vien!G539)</f>
        <v/>
      </c>
      <c r="J520" s="97" t="str">
        <f>IF(INPUT_Du_lieu_nhan_vien!H539="","",INPUT_Du_lieu_nhan_vien!H539)</f>
        <v/>
      </c>
      <c r="K520" s="95" t="str">
        <f>IF(INPUT_Du_lieu_nhan_vien!I539="","",INPUT_Du_lieu_nhan_vien!I539)</f>
        <v/>
      </c>
      <c r="L520" s="96" t="str">
        <f t="shared" si="58"/>
        <v/>
      </c>
      <c r="M520" s="96" t="str">
        <f>IF(INPUT_Du_lieu_nhan_vien!J539="","",INPUT_Du_lieu_nhan_vien!J539)</f>
        <v/>
      </c>
      <c r="N520" s="94">
        <f>IF(INPUT_Du_lieu_nhan_vien!O539="","",INPUT_Du_lieu_nhan_vien!O539)</f>
        <v>0</v>
      </c>
      <c r="O520" s="96">
        <f>IF(INPUT_Du_lieu_nhan_vien!S539="","",INPUT_Du_lieu_nhan_vien!S539)</f>
        <v>0</v>
      </c>
      <c r="P520" s="94" t="str">
        <f>IF(INPUT_Du_lieu_nhan_vien!P539="","",INPUT_Du_lieu_nhan_vien!P539)</f>
        <v/>
      </c>
      <c r="Q520" s="97" t="str">
        <f>IF(INPUT_Du_lieu_nhan_vien!Q539="","",INPUT_Du_lieu_nhan_vien!Q539)</f>
        <v/>
      </c>
      <c r="R520" s="96">
        <f>IF(INPUT_Du_lieu_nhan_vien!U539="","",INPUT_Du_lieu_nhan_vien!U539)</f>
        <v>0</v>
      </c>
      <c r="S520" s="96">
        <f>IF(INPUT_Du_lieu_nhan_vien!W539="","",INPUT_Du_lieu_nhan_vien!W539)</f>
        <v>0</v>
      </c>
      <c r="T520" s="97" t="str">
        <f>IF(INPUT_Du_lieu_nhan_vien!L539="","",INPUT_Du_lieu_nhan_vien!L539)</f>
        <v/>
      </c>
      <c r="U520" s="94" t="str">
        <f>IF(INPUT_Du_lieu_nhan_vien!K539="","",INPUT_Du_lieu_nhan_vien!K539)</f>
        <v/>
      </c>
      <c r="V520" s="97">
        <f>IF(INPUT_Du_lieu_nhan_vien!M539="","",INPUT_Du_lieu_nhan_vien!M539)</f>
        <v>0</v>
      </c>
      <c r="Y520" s="95" t="str">
        <f>IF(INPUT_Du_lieu_nhan_vien!AH539="","",INPUT_Du_lieu_nhan_vien!AH539)</f>
        <v/>
      </c>
      <c r="Z520" s="96" t="str">
        <f t="shared" si="59"/>
        <v/>
      </c>
      <c r="AA520" s="96" t="str">
        <f t="shared" si="60"/>
        <v/>
      </c>
      <c r="AB520" s="95">
        <f>IF(INPUT_Du_lieu_nhan_vien!AM539="","",INPUT_Du_lieu_nhan_vien!AM539)</f>
        <v>41282</v>
      </c>
      <c r="AC520" s="96">
        <f t="shared" si="61"/>
        <v>1</v>
      </c>
      <c r="AD520" s="96">
        <f t="shared" si="62"/>
        <v>2013</v>
      </c>
      <c r="AE520" s="96" t="str">
        <f>IF(INPUT_Du_lieu_nhan_vien!AJ539="","",INPUT_Du_lieu_nhan_vien!AJ539)</f>
        <v>Nghỉ việc</v>
      </c>
    </row>
    <row r="521" spans="1:31" ht="18.75" customHeight="1" x14ac:dyDescent="0.2">
      <c r="A521" s="91">
        <v>520</v>
      </c>
      <c r="B521" s="92">
        <f>INPUT_Du_lieu_nhan_vien!A540</f>
        <v>20515</v>
      </c>
      <c r="C521" s="93" t="str">
        <f>IF(INPUT_Du_lieu_nhan_vien!B540="","",INPUT_Du_lieu_nhan_vien!B540)</f>
        <v>Đào Thị Bích</v>
      </c>
      <c r="D521" s="93" t="str">
        <f>IF(INPUT_Du_lieu_nhan_vien!C540="","",INPUT_Du_lieu_nhan_vien!C540)</f>
        <v>Ngọc</v>
      </c>
      <c r="E521" s="94" t="str">
        <f>IF(INPUT_Du_lieu_nhan_vien!D540="","",INPUT_Du_lieu_nhan_vien!D540)</f>
        <v>Nữ</v>
      </c>
      <c r="F521" s="95" t="str">
        <f>IF(INPUT_Du_lieu_nhan_vien!E540="","",INPUT_Du_lieu_nhan_vien!E540)</f>
        <v/>
      </c>
      <c r="G521" s="96" t="str">
        <f t="shared" si="56"/>
        <v/>
      </c>
      <c r="H521" s="96" t="str">
        <f t="shared" si="57"/>
        <v/>
      </c>
      <c r="I521" s="96" t="str">
        <f>IF(INPUT_Du_lieu_nhan_vien!G540="","",INPUT_Du_lieu_nhan_vien!G540)</f>
        <v/>
      </c>
      <c r="J521" s="97" t="str">
        <f>IF(INPUT_Du_lieu_nhan_vien!H540="","",INPUT_Du_lieu_nhan_vien!H540)</f>
        <v/>
      </c>
      <c r="K521" s="95" t="str">
        <f>IF(INPUT_Du_lieu_nhan_vien!I540="","",INPUT_Du_lieu_nhan_vien!I540)</f>
        <v/>
      </c>
      <c r="L521" s="96" t="str">
        <f t="shared" si="58"/>
        <v/>
      </c>
      <c r="M521" s="96" t="str">
        <f>IF(INPUT_Du_lieu_nhan_vien!J540="","",INPUT_Du_lieu_nhan_vien!J540)</f>
        <v/>
      </c>
      <c r="N521" s="94">
        <f>IF(INPUT_Du_lieu_nhan_vien!O540="","",INPUT_Du_lieu_nhan_vien!O540)</f>
        <v>0</v>
      </c>
      <c r="O521" s="96">
        <f>IF(INPUT_Du_lieu_nhan_vien!S540="","",INPUT_Du_lieu_nhan_vien!S540)</f>
        <v>0</v>
      </c>
      <c r="P521" s="94" t="str">
        <f>IF(INPUT_Du_lieu_nhan_vien!P540="","",INPUT_Du_lieu_nhan_vien!P540)</f>
        <v/>
      </c>
      <c r="Q521" s="97" t="str">
        <f>IF(INPUT_Du_lieu_nhan_vien!Q540="","",INPUT_Du_lieu_nhan_vien!Q540)</f>
        <v/>
      </c>
      <c r="R521" s="96">
        <f>IF(INPUT_Du_lieu_nhan_vien!U540="","",INPUT_Du_lieu_nhan_vien!U540)</f>
        <v>0</v>
      </c>
      <c r="S521" s="96">
        <f>IF(INPUT_Du_lieu_nhan_vien!W540="","",INPUT_Du_lieu_nhan_vien!W540)</f>
        <v>0</v>
      </c>
      <c r="T521" s="97" t="str">
        <f>IF(INPUT_Du_lieu_nhan_vien!L540="","",INPUT_Du_lieu_nhan_vien!L540)</f>
        <v/>
      </c>
      <c r="U521" s="94" t="str">
        <f>IF(INPUT_Du_lieu_nhan_vien!K540="","",INPUT_Du_lieu_nhan_vien!K540)</f>
        <v/>
      </c>
      <c r="V521" s="97">
        <f>IF(INPUT_Du_lieu_nhan_vien!M540="","",INPUT_Du_lieu_nhan_vien!M540)</f>
        <v>0</v>
      </c>
      <c r="Y521" s="95" t="str">
        <f>IF(INPUT_Du_lieu_nhan_vien!AH540="","",INPUT_Du_lieu_nhan_vien!AH540)</f>
        <v/>
      </c>
      <c r="Z521" s="96" t="str">
        <f t="shared" si="59"/>
        <v/>
      </c>
      <c r="AA521" s="96" t="str">
        <f t="shared" si="60"/>
        <v/>
      </c>
      <c r="AB521" s="95">
        <f>IF(INPUT_Du_lieu_nhan_vien!AM540="","",INPUT_Du_lieu_nhan_vien!AM540)</f>
        <v>41282</v>
      </c>
      <c r="AC521" s="96">
        <f t="shared" si="61"/>
        <v>1</v>
      </c>
      <c r="AD521" s="96">
        <f t="shared" si="62"/>
        <v>2013</v>
      </c>
      <c r="AE521" s="96" t="str">
        <f>IF(INPUT_Du_lieu_nhan_vien!AJ540="","",INPUT_Du_lieu_nhan_vien!AJ540)</f>
        <v>Nghỉ việc</v>
      </c>
    </row>
    <row r="522" spans="1:31" ht="18.75" customHeight="1" x14ac:dyDescent="0.2">
      <c r="A522" s="91">
        <v>521</v>
      </c>
      <c r="B522" s="92">
        <f>INPUT_Du_lieu_nhan_vien!A541</f>
        <v>20516</v>
      </c>
      <c r="C522" s="93" t="str">
        <f>IF(INPUT_Du_lieu_nhan_vien!B541="","",INPUT_Du_lieu_nhan_vien!B541)</f>
        <v>Phan Thị Diệu</v>
      </c>
      <c r="D522" s="93" t="str">
        <f>IF(INPUT_Du_lieu_nhan_vien!C541="","",INPUT_Du_lieu_nhan_vien!C541)</f>
        <v>Phương</v>
      </c>
      <c r="E522" s="94" t="str">
        <f>IF(INPUT_Du_lieu_nhan_vien!D541="","",INPUT_Du_lieu_nhan_vien!D541)</f>
        <v>Nữ</v>
      </c>
      <c r="F522" s="95" t="str">
        <f>IF(INPUT_Du_lieu_nhan_vien!E541="","",INPUT_Du_lieu_nhan_vien!E541)</f>
        <v/>
      </c>
      <c r="G522" s="96" t="str">
        <f t="shared" si="56"/>
        <v/>
      </c>
      <c r="H522" s="96" t="str">
        <f t="shared" si="57"/>
        <v/>
      </c>
      <c r="I522" s="96" t="str">
        <f>IF(INPUT_Du_lieu_nhan_vien!G541="","",INPUT_Du_lieu_nhan_vien!G541)</f>
        <v xml:space="preserve"> </v>
      </c>
      <c r="J522" s="97" t="str">
        <f>IF(INPUT_Du_lieu_nhan_vien!H541="","",INPUT_Du_lieu_nhan_vien!H541)</f>
        <v/>
      </c>
      <c r="K522" s="95" t="str">
        <f>IF(INPUT_Du_lieu_nhan_vien!I541="","",INPUT_Du_lieu_nhan_vien!I541)</f>
        <v/>
      </c>
      <c r="L522" s="96" t="str">
        <f t="shared" si="58"/>
        <v/>
      </c>
      <c r="M522" s="96" t="str">
        <f>IF(INPUT_Du_lieu_nhan_vien!J541="","",INPUT_Du_lieu_nhan_vien!J541)</f>
        <v/>
      </c>
      <c r="N522" s="94" t="str">
        <f>IF(INPUT_Du_lieu_nhan_vien!O541="","",INPUT_Du_lieu_nhan_vien!O541)</f>
        <v/>
      </c>
      <c r="O522" s="96" t="str">
        <f>IF(INPUT_Du_lieu_nhan_vien!S541="","",INPUT_Du_lieu_nhan_vien!S541)</f>
        <v xml:space="preserve"> </v>
      </c>
      <c r="P522" s="94" t="str">
        <f>IF(INPUT_Du_lieu_nhan_vien!P541="","",INPUT_Du_lieu_nhan_vien!P541)</f>
        <v/>
      </c>
      <c r="Q522" s="97" t="str">
        <f>IF(INPUT_Du_lieu_nhan_vien!Q541="","",INPUT_Du_lieu_nhan_vien!Q541)</f>
        <v/>
      </c>
      <c r="R522" s="96" t="str">
        <f>IF(INPUT_Du_lieu_nhan_vien!U541="","",INPUT_Du_lieu_nhan_vien!U541)</f>
        <v/>
      </c>
      <c r="S522" s="96" t="str">
        <f>IF(INPUT_Du_lieu_nhan_vien!W541="","",INPUT_Du_lieu_nhan_vien!W541)</f>
        <v/>
      </c>
      <c r="T522" s="97" t="str">
        <f>IF(INPUT_Du_lieu_nhan_vien!L541="","",INPUT_Du_lieu_nhan_vien!L541)</f>
        <v/>
      </c>
      <c r="U522" s="94" t="str">
        <f>IF(INPUT_Du_lieu_nhan_vien!K541="","",INPUT_Du_lieu_nhan_vien!K541)</f>
        <v>Đại học</v>
      </c>
      <c r="V522" s="97" t="str">
        <f>IF(INPUT_Du_lieu_nhan_vien!M541="","",INPUT_Du_lieu_nhan_vien!M541)</f>
        <v/>
      </c>
      <c r="Y522" s="95" t="str">
        <f>IF(INPUT_Du_lieu_nhan_vien!AH541="","",INPUT_Du_lieu_nhan_vien!AH541)</f>
        <v/>
      </c>
      <c r="Z522" s="96" t="str">
        <f t="shared" si="59"/>
        <v/>
      </c>
      <c r="AA522" s="96" t="str">
        <f t="shared" si="60"/>
        <v/>
      </c>
      <c r="AB522" s="95">
        <f>IF(INPUT_Du_lieu_nhan_vien!AM541="","",INPUT_Du_lieu_nhan_vien!AM541)</f>
        <v>41306</v>
      </c>
      <c r="AC522" s="96">
        <f t="shared" si="61"/>
        <v>2</v>
      </c>
      <c r="AD522" s="96">
        <f t="shared" si="62"/>
        <v>2013</v>
      </c>
      <c r="AE522" s="96" t="str">
        <f>IF(INPUT_Du_lieu_nhan_vien!AJ541="","",INPUT_Du_lieu_nhan_vien!AJ541)</f>
        <v>Nghỉ việc</v>
      </c>
    </row>
    <row r="523" spans="1:31" ht="18.75" customHeight="1" x14ac:dyDescent="0.2">
      <c r="A523" s="91">
        <v>522</v>
      </c>
      <c r="B523" s="92">
        <f>INPUT_Du_lieu_nhan_vien!A542</f>
        <v>20517</v>
      </c>
      <c r="C523" s="93" t="str">
        <f>IF(INPUT_Du_lieu_nhan_vien!B542="","",INPUT_Du_lieu_nhan_vien!B542)</f>
        <v>Nguyễn Tùng</v>
      </c>
      <c r="D523" s="93" t="str">
        <f>IF(INPUT_Du_lieu_nhan_vien!C542="","",INPUT_Du_lieu_nhan_vien!C542)</f>
        <v>Lâm</v>
      </c>
      <c r="E523" s="94" t="str">
        <f>IF(INPUT_Du_lieu_nhan_vien!D542="","",INPUT_Du_lieu_nhan_vien!D542)</f>
        <v>Nam</v>
      </c>
      <c r="F523" s="95">
        <f>IF(INPUT_Du_lieu_nhan_vien!E542="","",INPUT_Du_lieu_nhan_vien!E542)</f>
        <v>30421</v>
      </c>
      <c r="G523" s="96">
        <f t="shared" si="56"/>
        <v>4</v>
      </c>
      <c r="H523" s="96">
        <f t="shared" si="57"/>
        <v>1983</v>
      </c>
      <c r="I523" s="96" t="str">
        <f>IF(INPUT_Du_lieu_nhan_vien!G542="","",INPUT_Du_lieu_nhan_vien!G542)</f>
        <v>Diễn Châu Nghệ An</v>
      </c>
      <c r="J523" s="97" t="str">
        <f>IF(INPUT_Du_lieu_nhan_vien!H542="","",INPUT_Du_lieu_nhan_vien!H542)</f>
        <v>013242046</v>
      </c>
      <c r="K523" s="95">
        <f>IF(INPUT_Du_lieu_nhan_vien!I542="","",INPUT_Du_lieu_nhan_vien!I542)</f>
        <v>40128</v>
      </c>
      <c r="L523" s="96">
        <f t="shared" si="58"/>
        <v>11</v>
      </c>
      <c r="M523" s="96" t="str">
        <f>IF(INPUT_Du_lieu_nhan_vien!J542="","",INPUT_Du_lieu_nhan_vien!J542)</f>
        <v>Hà Nội</v>
      </c>
      <c r="N523" s="94" t="str">
        <f>IF(INPUT_Du_lieu_nhan_vien!O542="","",INPUT_Du_lieu_nhan_vien!O542)</f>
        <v>lamnt@topica.edu.vn</v>
      </c>
      <c r="O523" s="96" t="str">
        <f>IF(INPUT_Du_lieu_nhan_vien!S542="","",INPUT_Du_lieu_nhan_vien!S542)</f>
        <v>74 Ngõ 285 Đội Cấn, Ba Đình Hà Nội</v>
      </c>
      <c r="P523" s="94" t="str">
        <f>IF(INPUT_Du_lieu_nhan_vien!P542="","",INPUT_Du_lieu_nhan_vien!P542)</f>
        <v>0437893976</v>
      </c>
      <c r="Q523" s="97" t="str">
        <f>IF(INPUT_Du_lieu_nhan_vien!Q542="","",INPUT_Du_lieu_nhan_vien!Q542)</f>
        <v>0996099888</v>
      </c>
      <c r="R523" s="96" t="str">
        <f>IF(INPUT_Du_lieu_nhan_vien!U542="","",INPUT_Du_lieu_nhan_vien!U542)</f>
        <v>Trần Thị Tuyết Lan</v>
      </c>
      <c r="S523" s="96" t="str">
        <f>IF(INPUT_Du_lieu_nhan_vien!W542="","",INPUT_Du_lieu_nhan_vien!W542)</f>
        <v>0989263880</v>
      </c>
      <c r="T523" s="97" t="str">
        <f>IF(INPUT_Du_lieu_nhan_vien!L542="","",INPUT_Du_lieu_nhan_vien!L542)</f>
        <v>ĐH Bách Khoa Hà Nội</v>
      </c>
      <c r="U523" s="94" t="str">
        <f>IF(INPUT_Du_lieu_nhan_vien!K542="","",INPUT_Du_lieu_nhan_vien!K542)</f>
        <v>Đại học</v>
      </c>
      <c r="V523" s="97" t="str">
        <f>IF(INPUT_Du_lieu_nhan_vien!M542="","",INPUT_Du_lieu_nhan_vien!M542)</f>
        <v>Toán tin ứng dụng</v>
      </c>
      <c r="Y523" s="95">
        <f>IF(INPUT_Du_lieu_nhan_vien!AH542="","",INPUT_Du_lieu_nhan_vien!AH542)</f>
        <v>41354</v>
      </c>
      <c r="Z523" s="96">
        <f t="shared" si="59"/>
        <v>3</v>
      </c>
      <c r="AA523" s="96">
        <f t="shared" si="60"/>
        <v>2013</v>
      </c>
      <c r="AB523" s="95" t="str">
        <f>IF(INPUT_Du_lieu_nhan_vien!AM542="","",INPUT_Du_lieu_nhan_vien!AM542)</f>
        <v/>
      </c>
      <c r="AC523" s="96" t="str">
        <f t="shared" si="61"/>
        <v/>
      </c>
      <c r="AD523" s="96" t="str">
        <f t="shared" si="62"/>
        <v/>
      </c>
      <c r="AE523" s="96" t="str">
        <f>IF(INPUT_Du_lieu_nhan_vien!AJ542="","",INPUT_Du_lieu_nhan_vien!AJ542)</f>
        <v>Chính thức</v>
      </c>
    </row>
    <row r="524" spans="1:31" ht="18.75" customHeight="1" x14ac:dyDescent="0.2">
      <c r="A524" s="91">
        <v>523</v>
      </c>
      <c r="B524" s="92">
        <f>INPUT_Du_lieu_nhan_vien!A543</f>
        <v>20518</v>
      </c>
      <c r="C524" s="93" t="str">
        <f>IF(INPUT_Du_lieu_nhan_vien!B543="","",INPUT_Du_lieu_nhan_vien!B543)</f>
        <v>Nguyễn Thị</v>
      </c>
      <c r="D524" s="93" t="str">
        <f>IF(INPUT_Du_lieu_nhan_vien!C543="","",INPUT_Du_lieu_nhan_vien!C543)</f>
        <v>Chi</v>
      </c>
      <c r="E524" s="94" t="str">
        <f>IF(INPUT_Du_lieu_nhan_vien!D543="","",INPUT_Du_lieu_nhan_vien!D543)</f>
        <v>Nữ</v>
      </c>
      <c r="F524" s="95">
        <f>IF(INPUT_Du_lieu_nhan_vien!E543="","",INPUT_Du_lieu_nhan_vien!E543)</f>
        <v>32946</v>
      </c>
      <c r="G524" s="96">
        <f t="shared" si="56"/>
        <v>3</v>
      </c>
      <c r="H524" s="96">
        <f t="shared" si="57"/>
        <v>1990</v>
      </c>
      <c r="I524" s="96" t="str">
        <f>IF(INPUT_Du_lieu_nhan_vien!G543="","",INPUT_Du_lieu_nhan_vien!G543)</f>
        <v>Đan Phượng Hà Nội</v>
      </c>
      <c r="J524" s="97" t="str">
        <f>IF(INPUT_Du_lieu_nhan_vien!H543="","",INPUT_Du_lieu_nhan_vien!H543)</f>
        <v>112221930</v>
      </c>
      <c r="K524" s="95">
        <f>IF(INPUT_Du_lieu_nhan_vien!I543="","",INPUT_Du_lieu_nhan_vien!I543)</f>
        <v>38478</v>
      </c>
      <c r="L524" s="96">
        <f t="shared" si="58"/>
        <v>5</v>
      </c>
      <c r="M524" s="96" t="str">
        <f>IF(INPUT_Du_lieu_nhan_vien!J543="","",INPUT_Du_lieu_nhan_vien!J543)</f>
        <v>Hà Nội</v>
      </c>
      <c r="N524" s="94" t="str">
        <f>IF(INPUT_Du_lieu_nhan_vien!O543="","",INPUT_Du_lieu_nhan_vien!O543)</f>
        <v>chint@topica.edu.vn</v>
      </c>
      <c r="O524" s="96" t="str">
        <f>IF(INPUT_Du_lieu_nhan_vien!S543="","",INPUT_Du_lieu_nhan_vien!S543)</f>
        <v>cụm 8, Tân Hội, Đan Phượng Hà Nội</v>
      </c>
      <c r="P524" s="94" t="str">
        <f>IF(INPUT_Du_lieu_nhan_vien!P543="","",INPUT_Du_lieu_nhan_vien!P543)</f>
        <v/>
      </c>
      <c r="Q524" s="97" t="str">
        <f>IF(INPUT_Du_lieu_nhan_vien!Q543="","",INPUT_Du_lieu_nhan_vien!Q543)</f>
        <v>0974359216</v>
      </c>
      <c r="R524" s="96" t="str">
        <f>IF(INPUT_Du_lieu_nhan_vien!U543="","",INPUT_Du_lieu_nhan_vien!U543)</f>
        <v>Nguyễn Thạc Bắc</v>
      </c>
      <c r="S524" s="96" t="str">
        <f>IF(INPUT_Du_lieu_nhan_vien!W543="","",INPUT_Du_lieu_nhan_vien!W543)</f>
        <v/>
      </c>
      <c r="T524" s="97" t="str">
        <f>IF(INPUT_Du_lieu_nhan_vien!L543="","",INPUT_Du_lieu_nhan_vien!L543)</f>
        <v>ĐH Kinh Tế Quốc Dân</v>
      </c>
      <c r="U524" s="94" t="str">
        <f>IF(INPUT_Du_lieu_nhan_vien!K543="","",INPUT_Du_lieu_nhan_vien!K543)</f>
        <v>Đại học</v>
      </c>
      <c r="V524" s="97" t="str">
        <f>IF(INPUT_Du_lieu_nhan_vien!M543="","",INPUT_Du_lieu_nhan_vien!M543)</f>
        <v>Kinh tế</v>
      </c>
      <c r="Y524" s="95">
        <f>IF(INPUT_Du_lieu_nhan_vien!AH543="","",INPUT_Du_lieu_nhan_vien!AH543)</f>
        <v>41355</v>
      </c>
      <c r="Z524" s="96">
        <f t="shared" si="59"/>
        <v>3</v>
      </c>
      <c r="AA524" s="96">
        <f t="shared" si="60"/>
        <v>2013</v>
      </c>
      <c r="AB524" s="95">
        <f>IF(INPUT_Du_lieu_nhan_vien!AM543="","",INPUT_Du_lieu_nhan_vien!AM543)</f>
        <v>41496</v>
      </c>
      <c r="AC524" s="96">
        <f t="shared" si="61"/>
        <v>8</v>
      </c>
      <c r="AD524" s="96">
        <f t="shared" si="62"/>
        <v>2013</v>
      </c>
      <c r="AE524" s="96" t="str">
        <f>IF(INPUT_Du_lieu_nhan_vien!AJ543="","",INPUT_Du_lieu_nhan_vien!AJ543)</f>
        <v>Nghỉ việc</v>
      </c>
    </row>
    <row r="525" spans="1:31" ht="18.75" customHeight="1" x14ac:dyDescent="0.2">
      <c r="A525" s="91">
        <v>524</v>
      </c>
      <c r="B525" s="92">
        <f>INPUT_Du_lieu_nhan_vien!A544</f>
        <v>20519</v>
      </c>
      <c r="C525" s="93" t="str">
        <f>IF(INPUT_Du_lieu_nhan_vien!B544="","",INPUT_Du_lieu_nhan_vien!B544)</f>
        <v>Đỗ Thị</v>
      </c>
      <c r="D525" s="93" t="str">
        <f>IF(INPUT_Du_lieu_nhan_vien!C544="","",INPUT_Du_lieu_nhan_vien!C544)</f>
        <v>Quyên</v>
      </c>
      <c r="E525" s="94" t="str">
        <f>IF(INPUT_Du_lieu_nhan_vien!D544="","",INPUT_Du_lieu_nhan_vien!D544)</f>
        <v>Nữ</v>
      </c>
      <c r="F525" s="95">
        <f>IF(INPUT_Du_lieu_nhan_vien!E544="","",INPUT_Du_lieu_nhan_vien!E544)</f>
        <v>32730</v>
      </c>
      <c r="G525" s="96">
        <f t="shared" si="56"/>
        <v>8</v>
      </c>
      <c r="H525" s="96">
        <f t="shared" si="57"/>
        <v>1989</v>
      </c>
      <c r="I525" s="96" t="str">
        <f>IF(INPUT_Du_lieu_nhan_vien!G544="","",INPUT_Du_lieu_nhan_vien!G544)</f>
        <v>Đoàn Tùng, Thanh Miện Hải Dương</v>
      </c>
      <c r="J525" s="97" t="str">
        <f>IF(INPUT_Du_lieu_nhan_vien!H544="","",INPUT_Du_lieu_nhan_vien!H544)</f>
        <v>142319913</v>
      </c>
      <c r="K525" s="95">
        <f>IF(INPUT_Du_lieu_nhan_vien!I544="","",INPUT_Du_lieu_nhan_vien!I544)</f>
        <v>41125</v>
      </c>
      <c r="L525" s="96">
        <f t="shared" si="58"/>
        <v>8</v>
      </c>
      <c r="M525" s="96" t="str">
        <f>IF(INPUT_Du_lieu_nhan_vien!J544="","",INPUT_Du_lieu_nhan_vien!J544)</f>
        <v>Hải Dương</v>
      </c>
      <c r="N525" s="94" t="str">
        <f>IF(INPUT_Du_lieu_nhan_vien!O544="","",INPUT_Du_lieu_nhan_vien!O544)</f>
        <v>quyendt@topica.edu.vn</v>
      </c>
      <c r="O525" s="96" t="str">
        <f>IF(INPUT_Du_lieu_nhan_vien!S544="","",INPUT_Du_lieu_nhan_vien!S544)</f>
        <v>Đoàn Tùng, Thanh Miện Hải Dương</v>
      </c>
      <c r="P525" s="94" t="str">
        <f>IF(INPUT_Du_lieu_nhan_vien!P544="","",INPUT_Du_lieu_nhan_vien!P544)</f>
        <v/>
      </c>
      <c r="Q525" s="97" t="str">
        <f>IF(INPUT_Du_lieu_nhan_vien!Q544="","",INPUT_Du_lieu_nhan_vien!Q544)</f>
        <v>01689991923</v>
      </c>
      <c r="R525" s="96" t="str">
        <f>IF(INPUT_Du_lieu_nhan_vien!U544="","",INPUT_Du_lieu_nhan_vien!U544)</f>
        <v>Đỗ Văn Thoại</v>
      </c>
      <c r="S525" s="96" t="str">
        <f>IF(INPUT_Du_lieu_nhan_vien!W544="","",INPUT_Du_lieu_nhan_vien!W544)</f>
        <v/>
      </c>
      <c r="T525" s="97" t="str">
        <f>IF(INPUT_Du_lieu_nhan_vien!L544="","",INPUT_Du_lieu_nhan_vien!L544)</f>
        <v>ĐH Văn Hóa Hà Nội</v>
      </c>
      <c r="U525" s="94" t="str">
        <f>IF(INPUT_Du_lieu_nhan_vien!K544="","",INPUT_Du_lieu_nhan_vien!K544)</f>
        <v>Đại học</v>
      </c>
      <c r="V525" s="97" t="str">
        <f>IF(INPUT_Du_lieu_nhan_vien!M544="","",INPUT_Du_lieu_nhan_vien!M544)</f>
        <v>Quản lý Văn Hóa</v>
      </c>
      <c r="Y525" s="95">
        <f>IF(INPUT_Du_lieu_nhan_vien!AH544="","",INPUT_Du_lieu_nhan_vien!AH544)</f>
        <v>41356</v>
      </c>
      <c r="Z525" s="96">
        <f t="shared" si="59"/>
        <v>3</v>
      </c>
      <c r="AA525" s="96">
        <f t="shared" si="60"/>
        <v>2013</v>
      </c>
      <c r="AB525" s="95">
        <f>IF(INPUT_Du_lieu_nhan_vien!AM544="","",INPUT_Du_lieu_nhan_vien!AM544)</f>
        <v>41421</v>
      </c>
      <c r="AC525" s="96">
        <f t="shared" si="61"/>
        <v>5</v>
      </c>
      <c r="AD525" s="96">
        <f t="shared" si="62"/>
        <v>2013</v>
      </c>
      <c r="AE525" s="96" t="str">
        <f>IF(INPUT_Du_lieu_nhan_vien!AJ544="","",INPUT_Du_lieu_nhan_vien!AJ544)</f>
        <v>Nghỉ việc</v>
      </c>
    </row>
    <row r="526" spans="1:31" ht="18.75" customHeight="1" x14ac:dyDescent="0.2">
      <c r="A526" s="91">
        <v>525</v>
      </c>
      <c r="B526" s="92">
        <f>INPUT_Du_lieu_nhan_vien!A545</f>
        <v>20520</v>
      </c>
      <c r="C526" s="93" t="str">
        <f>IF(INPUT_Du_lieu_nhan_vien!B545="","",INPUT_Du_lieu_nhan_vien!B545)</f>
        <v>Đinh Thị</v>
      </c>
      <c r="D526" s="93" t="str">
        <f>IF(INPUT_Du_lieu_nhan_vien!C545="","",INPUT_Du_lieu_nhan_vien!C545)</f>
        <v>Thơm</v>
      </c>
      <c r="E526" s="94" t="str">
        <f>IF(INPUT_Du_lieu_nhan_vien!D545="","",INPUT_Du_lieu_nhan_vien!D545)</f>
        <v>Nữ</v>
      </c>
      <c r="F526" s="95">
        <f>IF(INPUT_Du_lieu_nhan_vien!E545="","",INPUT_Du_lieu_nhan_vien!E545)</f>
        <v>31811</v>
      </c>
      <c r="G526" s="96">
        <f t="shared" si="56"/>
        <v>2</v>
      </c>
      <c r="H526" s="96">
        <f t="shared" si="57"/>
        <v>1987</v>
      </c>
      <c r="I526" s="96" t="str">
        <f>IF(INPUT_Du_lieu_nhan_vien!G545="","",INPUT_Du_lieu_nhan_vien!G545)</f>
        <v>Tiên Ngoại, Duy Tiên Hà Nam</v>
      </c>
      <c r="J526" s="97" t="str">
        <f>IF(INPUT_Du_lieu_nhan_vien!H545="","",INPUT_Du_lieu_nhan_vien!H545)</f>
        <v>013580684</v>
      </c>
      <c r="K526" s="95">
        <f>IF(INPUT_Du_lieu_nhan_vien!I545="","",INPUT_Du_lieu_nhan_vien!I545)</f>
        <v>41242</v>
      </c>
      <c r="L526" s="96">
        <f t="shared" si="58"/>
        <v>11</v>
      </c>
      <c r="M526" s="96" t="str">
        <f>IF(INPUT_Du_lieu_nhan_vien!J545="","",INPUT_Du_lieu_nhan_vien!J545)</f>
        <v>Hà Nội</v>
      </c>
      <c r="N526" s="94" t="str">
        <f>IF(INPUT_Du_lieu_nhan_vien!O545="","",INPUT_Du_lieu_nhan_vien!O545)</f>
        <v>thomdt@topica.edu.vn</v>
      </c>
      <c r="O526" s="96" t="str">
        <f>IF(INPUT_Du_lieu_nhan_vien!S545="","",INPUT_Du_lieu_nhan_vien!S545)</f>
        <v>30 ngõ 432 Đội Cấn Hà Nội</v>
      </c>
      <c r="P526" s="94" t="str">
        <f>IF(INPUT_Du_lieu_nhan_vien!P545="","",INPUT_Du_lieu_nhan_vien!P545)</f>
        <v/>
      </c>
      <c r="Q526" s="97" t="str">
        <f>IF(INPUT_Du_lieu_nhan_vien!Q545="","",INPUT_Du_lieu_nhan_vien!Q545)</f>
        <v>0939205816</v>
      </c>
      <c r="R526" s="96" t="str">
        <f>IF(INPUT_Du_lieu_nhan_vien!U545="","",INPUT_Du_lieu_nhan_vien!U545)</f>
        <v>Đinh Văn Vương</v>
      </c>
      <c r="S526" s="96" t="str">
        <f>IF(INPUT_Du_lieu_nhan_vien!W545="","",INPUT_Du_lieu_nhan_vien!W545)</f>
        <v/>
      </c>
      <c r="T526" s="97" t="str">
        <f>IF(INPUT_Du_lieu_nhan_vien!L545="","",INPUT_Du_lieu_nhan_vien!L545)</f>
        <v>ĐH Thương Mại</v>
      </c>
      <c r="U526" s="94" t="str">
        <f>IF(INPUT_Du_lieu_nhan_vien!K545="","",INPUT_Du_lieu_nhan_vien!K545)</f>
        <v>Đại học</v>
      </c>
      <c r="V526" s="97" t="str">
        <f>IF(INPUT_Du_lieu_nhan_vien!M545="","",INPUT_Du_lieu_nhan_vien!M545)</f>
        <v>Kế toán</v>
      </c>
      <c r="Y526" s="95">
        <f>IF(INPUT_Du_lieu_nhan_vien!AH545="","",INPUT_Du_lieu_nhan_vien!AH545)</f>
        <v>41356</v>
      </c>
      <c r="Z526" s="96">
        <f t="shared" si="59"/>
        <v>3</v>
      </c>
      <c r="AA526" s="96">
        <f t="shared" si="60"/>
        <v>2013</v>
      </c>
      <c r="AB526" s="95" t="str">
        <f>IF(INPUT_Du_lieu_nhan_vien!AM545="","",INPUT_Du_lieu_nhan_vien!AM545)</f>
        <v/>
      </c>
      <c r="AC526" s="96" t="str">
        <f t="shared" si="61"/>
        <v/>
      </c>
      <c r="AD526" s="96" t="str">
        <f t="shared" si="62"/>
        <v/>
      </c>
      <c r="AE526" s="96" t="str">
        <f>IF(INPUT_Du_lieu_nhan_vien!AJ545="","",INPUT_Du_lieu_nhan_vien!AJ545)</f>
        <v>Nghỉ việc</v>
      </c>
    </row>
    <row r="527" spans="1:31" ht="18.75" customHeight="1" x14ac:dyDescent="0.2">
      <c r="A527" s="91">
        <v>526</v>
      </c>
      <c r="B527" s="92">
        <f>INPUT_Du_lieu_nhan_vien!A546</f>
        <v>20521</v>
      </c>
      <c r="C527" s="93" t="str">
        <f>IF(INPUT_Du_lieu_nhan_vien!B546="","",INPUT_Du_lieu_nhan_vien!B546)</f>
        <v>Vũ Hương</v>
      </c>
      <c r="D527" s="93" t="str">
        <f>IF(INPUT_Du_lieu_nhan_vien!C546="","",INPUT_Du_lieu_nhan_vien!C546)</f>
        <v>Trà</v>
      </c>
      <c r="E527" s="94" t="str">
        <f>IF(INPUT_Du_lieu_nhan_vien!D546="","",INPUT_Du_lieu_nhan_vien!D546)</f>
        <v>Nữ</v>
      </c>
      <c r="F527" s="95">
        <f>IF(INPUT_Du_lieu_nhan_vien!E546="","",INPUT_Du_lieu_nhan_vien!E546)</f>
        <v>32745</v>
      </c>
      <c r="G527" s="96">
        <f t="shared" si="56"/>
        <v>8</v>
      </c>
      <c r="H527" s="96">
        <f t="shared" si="57"/>
        <v>1989</v>
      </c>
      <c r="I527" s="96" t="str">
        <f>IF(INPUT_Du_lieu_nhan_vien!G546="","",INPUT_Du_lieu_nhan_vien!G546)</f>
        <v>Hà Nội Hà Nội</v>
      </c>
      <c r="J527" s="97" t="str">
        <f>IF(INPUT_Du_lieu_nhan_vien!H546="","",INPUT_Du_lieu_nhan_vien!H546)</f>
        <v>012593993</v>
      </c>
      <c r="K527" s="95">
        <f>IF(INPUT_Du_lieu_nhan_vien!I546="","",INPUT_Du_lieu_nhan_vien!I546)</f>
        <v>39384</v>
      </c>
      <c r="L527" s="96">
        <f t="shared" si="58"/>
        <v>10</v>
      </c>
      <c r="M527" s="96" t="str">
        <f>IF(INPUT_Du_lieu_nhan_vien!J546="","",INPUT_Du_lieu_nhan_vien!J546)</f>
        <v>Hà Nội</v>
      </c>
      <c r="N527" s="94" t="str">
        <f>IF(INPUT_Du_lieu_nhan_vien!O546="","",INPUT_Du_lieu_nhan_vien!O546)</f>
        <v>travh@topica.edu.vn</v>
      </c>
      <c r="O527" s="96" t="str">
        <f>IF(INPUT_Du_lieu_nhan_vien!S546="","",INPUT_Du_lieu_nhan_vien!S546)</f>
        <v>Số 99 Đê La Thành - Ngọc Khánh  Hà Nội</v>
      </c>
      <c r="P527" s="94" t="str">
        <f>IF(INPUT_Du_lieu_nhan_vien!P546="","",INPUT_Du_lieu_nhan_vien!P546)</f>
        <v>0437613272</v>
      </c>
      <c r="Q527" s="97" t="str">
        <f>IF(INPUT_Du_lieu_nhan_vien!Q546="","",INPUT_Du_lieu_nhan_vien!Q546)</f>
        <v>0975763076</v>
      </c>
      <c r="R527" s="96" t="str">
        <f>IF(INPUT_Du_lieu_nhan_vien!U546="","",INPUT_Du_lieu_nhan_vien!U546)</f>
        <v>Vũ Văn Kết</v>
      </c>
      <c r="S527" s="96" t="str">
        <f>IF(INPUT_Du_lieu_nhan_vien!W546="","",INPUT_Du_lieu_nhan_vien!W546)</f>
        <v>0972219852</v>
      </c>
      <c r="T527" s="97" t="str">
        <f>IF(INPUT_Du_lieu_nhan_vien!L546="","",INPUT_Du_lieu_nhan_vien!L546)</f>
        <v>ĐH Kinh doanh và Công nghệ</v>
      </c>
      <c r="U527" s="94" t="str">
        <f>IF(INPUT_Du_lieu_nhan_vien!K546="","",INPUT_Du_lieu_nhan_vien!K546)</f>
        <v>Đại học</v>
      </c>
      <c r="V527" s="97" t="str">
        <f>IF(INPUT_Du_lieu_nhan_vien!M546="","",INPUT_Du_lieu_nhan_vien!M546)</f>
        <v>Kế toán</v>
      </c>
      <c r="Y527" s="95">
        <f>IF(INPUT_Du_lieu_nhan_vien!AH546="","",INPUT_Du_lieu_nhan_vien!AH546)</f>
        <v>41387</v>
      </c>
      <c r="Z527" s="96">
        <f t="shared" si="59"/>
        <v>4</v>
      </c>
      <c r="AA527" s="96">
        <f t="shared" si="60"/>
        <v>2013</v>
      </c>
      <c r="AB527" s="95" t="str">
        <f>IF(INPUT_Du_lieu_nhan_vien!AM546="","",INPUT_Du_lieu_nhan_vien!AM546)</f>
        <v/>
      </c>
      <c r="AC527" s="96" t="str">
        <f t="shared" si="61"/>
        <v/>
      </c>
      <c r="AD527" s="96" t="str">
        <f t="shared" si="62"/>
        <v/>
      </c>
      <c r="AE527" s="96" t="str">
        <f>IF(INPUT_Du_lieu_nhan_vien!AJ546="","",INPUT_Du_lieu_nhan_vien!AJ546)</f>
        <v>Nghỉ việc</v>
      </c>
    </row>
    <row r="528" spans="1:31" ht="18.75" customHeight="1" x14ac:dyDescent="0.2">
      <c r="A528" s="91">
        <v>527</v>
      </c>
      <c r="B528" s="92">
        <f>INPUT_Du_lieu_nhan_vien!A547</f>
        <v>20522</v>
      </c>
      <c r="C528" s="93" t="str">
        <f>IF(INPUT_Du_lieu_nhan_vien!B547="","",INPUT_Du_lieu_nhan_vien!B547)</f>
        <v>Lê Thị Hồng</v>
      </c>
      <c r="D528" s="93" t="str">
        <f>IF(INPUT_Du_lieu_nhan_vien!C547="","",INPUT_Du_lieu_nhan_vien!C547)</f>
        <v>Kiều</v>
      </c>
      <c r="E528" s="94" t="str">
        <f>IF(INPUT_Du_lieu_nhan_vien!D547="","",INPUT_Du_lieu_nhan_vien!D547)</f>
        <v>Nữ</v>
      </c>
      <c r="F528" s="95">
        <f>IF(INPUT_Du_lieu_nhan_vien!E547="","",INPUT_Du_lieu_nhan_vien!E547)</f>
        <v>32999</v>
      </c>
      <c r="G528" s="96">
        <f t="shared" si="56"/>
        <v>5</v>
      </c>
      <c r="H528" s="96">
        <f t="shared" si="57"/>
        <v>1990</v>
      </c>
      <c r="I528" s="96" t="str">
        <f>IF(INPUT_Du_lieu_nhan_vien!G547="","",INPUT_Du_lieu_nhan_vien!G547)</f>
        <v xml:space="preserve">Quảng Bình </v>
      </c>
      <c r="J528" s="97" t="str">
        <f>IF(INPUT_Du_lieu_nhan_vien!H547="","",INPUT_Du_lieu_nhan_vien!H547)</f>
        <v>285218326</v>
      </c>
      <c r="K528" s="95">
        <f>IF(INPUT_Du_lieu_nhan_vien!I547="","",INPUT_Du_lieu_nhan_vien!I547)</f>
        <v>38499</v>
      </c>
      <c r="L528" s="96">
        <f t="shared" si="58"/>
        <v>5</v>
      </c>
      <c r="M528" s="96" t="str">
        <f>IF(INPUT_Du_lieu_nhan_vien!J547="","",INPUT_Du_lieu_nhan_vien!J547)</f>
        <v>CA Bình Phước</v>
      </c>
      <c r="N528" s="94" t="str">
        <f>IF(INPUT_Du_lieu_nhan_vien!O547="","",INPUT_Du_lieu_nhan_vien!O547)</f>
        <v>kieulth@topica.edu.vn</v>
      </c>
      <c r="O528" s="96" t="str">
        <f>IF(INPUT_Du_lieu_nhan_vien!S547="","",INPUT_Du_lieu_nhan_vien!S547)</f>
        <v xml:space="preserve">Bình Tiến, Đa Kia, Phước Long </v>
      </c>
      <c r="P528" s="94" t="str">
        <f>IF(INPUT_Du_lieu_nhan_vien!P547="","",INPUT_Du_lieu_nhan_vien!P547)</f>
        <v/>
      </c>
      <c r="Q528" s="97" t="str">
        <f>IF(INPUT_Du_lieu_nhan_vien!Q547="","",INPUT_Du_lieu_nhan_vien!Q547)</f>
        <v>0905218700</v>
      </c>
      <c r="R528" s="96" t="str">
        <f>IF(INPUT_Du_lieu_nhan_vien!U547="","",INPUT_Du_lieu_nhan_vien!U547)</f>
        <v/>
      </c>
      <c r="S528" s="96" t="str">
        <f>IF(INPUT_Du_lieu_nhan_vien!W547="","",INPUT_Du_lieu_nhan_vien!W547)</f>
        <v/>
      </c>
      <c r="T528" s="97" t="str">
        <f>IF(INPUT_Du_lieu_nhan_vien!L547="","",INPUT_Du_lieu_nhan_vien!L547)</f>
        <v>ĐH Tài Chính Marketing</v>
      </c>
      <c r="U528" s="94" t="str">
        <f>IF(INPUT_Du_lieu_nhan_vien!K547="","",INPUT_Du_lieu_nhan_vien!K547)</f>
        <v>Đại học</v>
      </c>
      <c r="V528" s="97" t="str">
        <f>IF(INPUT_Du_lieu_nhan_vien!M547="","",INPUT_Du_lieu_nhan_vien!M547)</f>
        <v>Quản trị kinh doanh</v>
      </c>
      <c r="Y528" s="95">
        <f>IF(INPUT_Du_lieu_nhan_vien!AH547="","",INPUT_Du_lieu_nhan_vien!AH547)</f>
        <v>41355</v>
      </c>
      <c r="Z528" s="96">
        <f t="shared" si="59"/>
        <v>3</v>
      </c>
      <c r="AA528" s="96">
        <f t="shared" si="60"/>
        <v>2013</v>
      </c>
      <c r="AB528" s="95">
        <f>IF(INPUT_Du_lieu_nhan_vien!AM547="","",INPUT_Du_lieu_nhan_vien!AM547)</f>
        <v>41518</v>
      </c>
      <c r="AC528" s="96">
        <f t="shared" si="61"/>
        <v>9</v>
      </c>
      <c r="AD528" s="96">
        <f t="shared" si="62"/>
        <v>2013</v>
      </c>
      <c r="AE528" s="96" t="str">
        <f>IF(INPUT_Du_lieu_nhan_vien!AJ547="","",INPUT_Du_lieu_nhan_vien!AJ547)</f>
        <v>Nghỉ việc</v>
      </c>
    </row>
    <row r="529" spans="1:31" ht="18.75" customHeight="1" x14ac:dyDescent="0.2">
      <c r="A529" s="91">
        <v>528</v>
      </c>
      <c r="B529" s="92">
        <f>INPUT_Du_lieu_nhan_vien!A548</f>
        <v>20523</v>
      </c>
      <c r="C529" s="93" t="str">
        <f>IF(INPUT_Du_lieu_nhan_vien!B548="","",INPUT_Du_lieu_nhan_vien!B548)</f>
        <v>Trần Hồng</v>
      </c>
      <c r="D529" s="93" t="str">
        <f>IF(INPUT_Du_lieu_nhan_vien!C548="","",INPUT_Du_lieu_nhan_vien!C548)</f>
        <v>Phúc</v>
      </c>
      <c r="E529" s="94" t="str">
        <f>IF(INPUT_Du_lieu_nhan_vien!D548="","",INPUT_Du_lieu_nhan_vien!D548)</f>
        <v>Nữ</v>
      </c>
      <c r="F529" s="95">
        <f>IF(INPUT_Du_lieu_nhan_vien!E548="","",INPUT_Du_lieu_nhan_vien!E548)</f>
        <v>32316</v>
      </c>
      <c r="G529" s="96">
        <f t="shared" si="56"/>
        <v>6</v>
      </c>
      <c r="H529" s="96">
        <f t="shared" si="57"/>
        <v>1988</v>
      </c>
      <c r="I529" s="96" t="str">
        <f>IF(INPUT_Du_lieu_nhan_vien!G548="","",INPUT_Du_lieu_nhan_vien!G548)</f>
        <v>TT Thanh Bình, Thanh Bình Đồng Tháp</v>
      </c>
      <c r="J529" s="97" t="str">
        <f>IF(INPUT_Du_lieu_nhan_vien!H548="","",INPUT_Du_lieu_nhan_vien!H548)</f>
        <v>341493627</v>
      </c>
      <c r="K529" s="95">
        <f>IF(INPUT_Du_lieu_nhan_vien!I548="","",INPUT_Du_lieu_nhan_vien!I548)</f>
        <v>37515</v>
      </c>
      <c r="L529" s="96">
        <f t="shared" si="58"/>
        <v>9</v>
      </c>
      <c r="M529" s="96" t="str">
        <f>IF(INPUT_Du_lieu_nhan_vien!J548="","",INPUT_Du_lieu_nhan_vien!J548)</f>
        <v>C.A Đồng Tháp</v>
      </c>
      <c r="N529" s="94" t="str">
        <f>IF(INPUT_Du_lieu_nhan_vien!O548="","",INPUT_Du_lieu_nhan_vien!O548)</f>
        <v>phucth@topica.edu.vn</v>
      </c>
      <c r="O529" s="96" t="str">
        <f>IF(INPUT_Du_lieu_nhan_vien!S548="","",INPUT_Du_lieu_nhan_vien!S548)</f>
        <v>số 53 ấp Tân Đông B, TT Thanh Bình, Thanh Bình Đồng Tháp</v>
      </c>
      <c r="P529" s="94" t="str">
        <f>IF(INPUT_Du_lieu_nhan_vien!P548="","",INPUT_Du_lieu_nhan_vien!P548)</f>
        <v/>
      </c>
      <c r="Q529" s="97" t="str">
        <f>IF(INPUT_Du_lieu_nhan_vien!Q548="","",INPUT_Du_lieu_nhan_vien!Q548)</f>
        <v>0974799411</v>
      </c>
      <c r="R529" s="96" t="str">
        <f>IF(INPUT_Du_lieu_nhan_vien!U548="","",INPUT_Du_lieu_nhan_vien!U548)</f>
        <v>Phan Thị Xuân Thùy</v>
      </c>
      <c r="S529" s="96" t="str">
        <f>IF(INPUT_Du_lieu_nhan_vien!W548="","",INPUT_Du_lieu_nhan_vien!W548)</f>
        <v>01656146572</v>
      </c>
      <c r="T529" s="97" t="str">
        <f>IF(INPUT_Du_lieu_nhan_vien!L548="","",INPUT_Du_lieu_nhan_vien!L548)</f>
        <v>ĐH Văn Hóa TP HCM</v>
      </c>
      <c r="U529" s="94" t="str">
        <f>IF(INPUT_Du_lieu_nhan_vien!K548="","",INPUT_Du_lieu_nhan_vien!K548)</f>
        <v>Đại học</v>
      </c>
      <c r="V529" s="97" t="str">
        <f>IF(INPUT_Du_lieu_nhan_vien!M548="","",INPUT_Du_lieu_nhan_vien!M548)</f>
        <v>Văn hóa du lịch</v>
      </c>
      <c r="Y529" s="95">
        <f>IF(INPUT_Du_lieu_nhan_vien!AH548="","",INPUT_Du_lieu_nhan_vien!AH548)</f>
        <v>41355</v>
      </c>
      <c r="Z529" s="96">
        <f t="shared" si="59"/>
        <v>3</v>
      </c>
      <c r="AA529" s="96">
        <f t="shared" si="60"/>
        <v>2013</v>
      </c>
      <c r="AB529" s="95">
        <f>IF(INPUT_Du_lieu_nhan_vien!AM548="","",INPUT_Du_lieu_nhan_vien!AM548)</f>
        <v>41437</v>
      </c>
      <c r="AC529" s="96">
        <f t="shared" si="61"/>
        <v>6</v>
      </c>
      <c r="AD529" s="96">
        <f t="shared" si="62"/>
        <v>2013</v>
      </c>
      <c r="AE529" s="96" t="str">
        <f>IF(INPUT_Du_lieu_nhan_vien!AJ548="","",INPUT_Du_lieu_nhan_vien!AJ548)</f>
        <v>Nghỉ việc</v>
      </c>
    </row>
    <row r="530" spans="1:31" ht="18.75" customHeight="1" x14ac:dyDescent="0.2">
      <c r="A530" s="91">
        <v>529</v>
      </c>
      <c r="B530" s="92">
        <f>INPUT_Du_lieu_nhan_vien!A549</f>
        <v>20524</v>
      </c>
      <c r="C530" s="93" t="str">
        <f>IF(INPUT_Du_lieu_nhan_vien!B549="","",INPUT_Du_lieu_nhan_vien!B549)</f>
        <v>Bùi Thị Thu</v>
      </c>
      <c r="D530" s="93" t="str">
        <f>IF(INPUT_Du_lieu_nhan_vien!C549="","",INPUT_Du_lieu_nhan_vien!C549)</f>
        <v>Hà</v>
      </c>
      <c r="E530" s="94" t="str">
        <f>IF(INPUT_Du_lieu_nhan_vien!D549="","",INPUT_Du_lieu_nhan_vien!D549)</f>
        <v>Nữ</v>
      </c>
      <c r="F530" s="95">
        <f>IF(INPUT_Du_lieu_nhan_vien!E549="","",INPUT_Du_lieu_nhan_vien!E549)</f>
        <v>29119</v>
      </c>
      <c r="G530" s="96">
        <f t="shared" si="56"/>
        <v>9</v>
      </c>
      <c r="H530" s="96">
        <f t="shared" si="57"/>
        <v>1979</v>
      </c>
      <c r="I530" s="96" t="str">
        <f>IF(INPUT_Du_lieu_nhan_vien!G549="","",INPUT_Du_lieu_nhan_vien!G549)</f>
        <v>Nghệ An Nghệ An</v>
      </c>
      <c r="J530" s="97" t="str">
        <f>IF(INPUT_Du_lieu_nhan_vien!H549="","",INPUT_Du_lieu_nhan_vien!H549)</f>
        <v>280811157</v>
      </c>
      <c r="K530" s="95">
        <f>IF(INPUT_Du_lieu_nhan_vien!I549="","",INPUT_Du_lieu_nhan_vien!I549)</f>
        <v>41123</v>
      </c>
      <c r="L530" s="96">
        <f t="shared" si="58"/>
        <v>8</v>
      </c>
      <c r="M530" s="96" t="str">
        <f>IF(INPUT_Du_lieu_nhan_vien!J549="","",INPUT_Du_lieu_nhan_vien!J549)</f>
        <v>CA Bình Dương</v>
      </c>
      <c r="N530" s="94" t="str">
        <f>IF(INPUT_Du_lieu_nhan_vien!O549="","",INPUT_Du_lieu_nhan_vien!O549)</f>
        <v>habtt@topica.edu.vn</v>
      </c>
      <c r="O530" s="96" t="str">
        <f>IF(INPUT_Du_lieu_nhan_vien!S549="","",INPUT_Du_lieu_nhan_vien!S549)</f>
        <v>4/206 Hòa Lân 1, Thuận Giao,Thuận An Bình Dương</v>
      </c>
      <c r="P530" s="94" t="str">
        <f>IF(INPUT_Du_lieu_nhan_vien!P549="","",INPUT_Du_lieu_nhan_vien!P549)</f>
        <v/>
      </c>
      <c r="Q530" s="97" t="str">
        <f>IF(INPUT_Du_lieu_nhan_vien!Q549="","",INPUT_Du_lieu_nhan_vien!Q549)</f>
        <v>0986965409</v>
      </c>
      <c r="R530" s="96" t="str">
        <f>IF(INPUT_Du_lieu_nhan_vien!U549="","",INPUT_Du_lieu_nhan_vien!U549)</f>
        <v>Bùi Thị Thu Hương</v>
      </c>
      <c r="S530" s="96" t="str">
        <f>IF(INPUT_Du_lieu_nhan_vien!W549="","",INPUT_Du_lieu_nhan_vien!W549)</f>
        <v>0913120135</v>
      </c>
      <c r="T530" s="97" t="str">
        <f>IF(INPUT_Du_lieu_nhan_vien!L549="","",INPUT_Du_lieu_nhan_vien!L549)</f>
        <v>ĐH Kinh Tế TP.HCM</v>
      </c>
      <c r="U530" s="94" t="str">
        <f>IF(INPUT_Du_lieu_nhan_vien!K549="","",INPUT_Du_lieu_nhan_vien!K549)</f>
        <v>Đại học</v>
      </c>
      <c r="V530" s="97" t="str">
        <f>IF(INPUT_Du_lieu_nhan_vien!M549="","",INPUT_Du_lieu_nhan_vien!M549)</f>
        <v>Kinh tế phát triển</v>
      </c>
      <c r="Y530" s="95">
        <f>IF(INPUT_Du_lieu_nhan_vien!AH549="","",INPUT_Du_lieu_nhan_vien!AH549)</f>
        <v>41386</v>
      </c>
      <c r="Z530" s="96">
        <f t="shared" si="59"/>
        <v>4</v>
      </c>
      <c r="AA530" s="96">
        <f t="shared" si="60"/>
        <v>2013</v>
      </c>
      <c r="AB530" s="95">
        <f>IF(INPUT_Du_lieu_nhan_vien!AM549="","",INPUT_Du_lieu_nhan_vien!AM549)</f>
        <v>41454</v>
      </c>
      <c r="AC530" s="96">
        <f t="shared" si="61"/>
        <v>6</v>
      </c>
      <c r="AD530" s="96">
        <f t="shared" si="62"/>
        <v>2013</v>
      </c>
      <c r="AE530" s="96" t="str">
        <f>IF(INPUT_Du_lieu_nhan_vien!AJ549="","",INPUT_Du_lieu_nhan_vien!AJ549)</f>
        <v>Nghỉ việc</v>
      </c>
    </row>
    <row r="531" spans="1:31" ht="18.75" customHeight="1" x14ac:dyDescent="0.2">
      <c r="A531" s="91">
        <v>530</v>
      </c>
      <c r="B531" s="92">
        <f>INPUT_Du_lieu_nhan_vien!A550</f>
        <v>20525</v>
      </c>
      <c r="C531" s="93" t="str">
        <f>IF(INPUT_Du_lieu_nhan_vien!B550="","",INPUT_Du_lieu_nhan_vien!B550)</f>
        <v>Phạm Thị</v>
      </c>
      <c r="D531" s="93" t="str">
        <f>IF(INPUT_Du_lieu_nhan_vien!C550="","",INPUT_Du_lieu_nhan_vien!C550)</f>
        <v>Đáng</v>
      </c>
      <c r="E531" s="94" t="str">
        <f>IF(INPUT_Du_lieu_nhan_vien!D550="","",INPUT_Du_lieu_nhan_vien!D550)</f>
        <v>Nữ</v>
      </c>
      <c r="F531" s="95">
        <f>IF(INPUT_Du_lieu_nhan_vien!E550="","",INPUT_Du_lieu_nhan_vien!E550)</f>
        <v>31756</v>
      </c>
      <c r="G531" s="96">
        <f t="shared" si="56"/>
        <v>12</v>
      </c>
      <c r="H531" s="96">
        <f t="shared" si="57"/>
        <v>1986</v>
      </c>
      <c r="I531" s="96" t="str">
        <f>IF(INPUT_Du_lieu_nhan_vien!G550="","",INPUT_Du_lieu_nhan_vien!G550)</f>
        <v>Quảng Nam Quảng Nam</v>
      </c>
      <c r="J531" s="97" t="str">
        <f>IF(INPUT_Du_lieu_nhan_vien!H550="","",INPUT_Du_lieu_nhan_vien!H550)</f>
        <v>024908594</v>
      </c>
      <c r="K531" s="95">
        <f>IF(INPUT_Du_lieu_nhan_vien!I550="","",INPUT_Du_lieu_nhan_vien!I550)</f>
        <v>39510</v>
      </c>
      <c r="L531" s="96">
        <f t="shared" si="58"/>
        <v>3</v>
      </c>
      <c r="M531" s="96" t="str">
        <f>IF(INPUT_Du_lieu_nhan_vien!J550="","",INPUT_Du_lieu_nhan_vien!J550)</f>
        <v>TP HCM</v>
      </c>
      <c r="N531" s="94" t="str">
        <f>IF(INPUT_Du_lieu_nhan_vien!O550="","",INPUT_Du_lieu_nhan_vien!O550)</f>
        <v>dangpt@topica.edu.vn</v>
      </c>
      <c r="O531" s="96" t="str">
        <f>IF(INPUT_Du_lieu_nhan_vien!S550="","",INPUT_Du_lieu_nhan_vien!S550)</f>
        <v>227/57 Phạm Đăng Giảng, P. Bình Hưng Hòa, Q.Bình Tân Hồ Chí Minh</v>
      </c>
      <c r="P531" s="94" t="str">
        <f>IF(INPUT_Du_lieu_nhan_vien!P550="","",INPUT_Du_lieu_nhan_vien!P550)</f>
        <v/>
      </c>
      <c r="Q531" s="97" t="str">
        <f>IF(INPUT_Du_lieu_nhan_vien!Q550="","",INPUT_Du_lieu_nhan_vien!Q550)</f>
        <v>0945869150</v>
      </c>
      <c r="R531" s="96" t="str">
        <f>IF(INPUT_Du_lieu_nhan_vien!U550="","",INPUT_Du_lieu_nhan_vien!U550)</f>
        <v>Nguyễn Thị Thanh</v>
      </c>
      <c r="S531" s="96" t="str">
        <f>IF(INPUT_Du_lieu_nhan_vien!W550="","",INPUT_Du_lieu_nhan_vien!W550)</f>
        <v>01204842686</v>
      </c>
      <c r="T531" s="97" t="str">
        <f>IF(INPUT_Du_lieu_nhan_vien!L550="","",INPUT_Du_lieu_nhan_vien!L550)</f>
        <v>ĐH Tài Chính Marketing</v>
      </c>
      <c r="U531" s="94" t="str">
        <f>IF(INPUT_Du_lieu_nhan_vien!K550="","",INPUT_Du_lieu_nhan_vien!K550)</f>
        <v>Đại học</v>
      </c>
      <c r="V531" s="97" t="str">
        <f>IF(INPUT_Du_lieu_nhan_vien!M550="","",INPUT_Du_lieu_nhan_vien!M550)</f>
        <v>Quản trị kinh doanh</v>
      </c>
      <c r="Y531" s="95" t="str">
        <f>IF(INPUT_Du_lieu_nhan_vien!AH550="","",INPUT_Du_lieu_nhan_vien!AH550)</f>
        <v/>
      </c>
      <c r="Z531" s="96" t="str">
        <f t="shared" si="59"/>
        <v/>
      </c>
      <c r="AA531" s="96" t="str">
        <f t="shared" si="60"/>
        <v/>
      </c>
      <c r="AB531" s="95">
        <f>IF(INPUT_Du_lieu_nhan_vien!AM550="","",INPUT_Du_lieu_nhan_vien!AM550)</f>
        <v>41358</v>
      </c>
      <c r="AC531" s="96">
        <f t="shared" si="61"/>
        <v>3</v>
      </c>
      <c r="AD531" s="96">
        <f t="shared" si="62"/>
        <v>2013</v>
      </c>
      <c r="AE531" s="96" t="str">
        <f>IF(INPUT_Du_lieu_nhan_vien!AJ550="","",INPUT_Du_lieu_nhan_vien!AJ550)</f>
        <v>Nghỉ việc</v>
      </c>
    </row>
    <row r="532" spans="1:31" ht="18.75" customHeight="1" x14ac:dyDescent="0.2">
      <c r="A532" s="91">
        <v>531</v>
      </c>
      <c r="B532" s="92">
        <f>INPUT_Du_lieu_nhan_vien!A551</f>
        <v>20526</v>
      </c>
      <c r="C532" s="93" t="str">
        <f>IF(INPUT_Du_lieu_nhan_vien!B551="","",INPUT_Du_lieu_nhan_vien!B551)</f>
        <v>Bùi Ngọc</v>
      </c>
      <c r="D532" s="93" t="str">
        <f>IF(INPUT_Du_lieu_nhan_vien!C551="","",INPUT_Du_lieu_nhan_vien!C551)</f>
        <v>Khánh</v>
      </c>
      <c r="E532" s="94" t="str">
        <f>IF(INPUT_Du_lieu_nhan_vien!D551="","",INPUT_Du_lieu_nhan_vien!D551)</f>
        <v>Nữ</v>
      </c>
      <c r="F532" s="95">
        <f>IF(INPUT_Du_lieu_nhan_vien!E551="","",INPUT_Du_lieu_nhan_vien!E551)</f>
        <v>31368</v>
      </c>
      <c r="G532" s="96">
        <f t="shared" si="56"/>
        <v>11</v>
      </c>
      <c r="H532" s="96">
        <f t="shared" si="57"/>
        <v>1985</v>
      </c>
      <c r="I532" s="96" t="str">
        <f>IF(INPUT_Du_lieu_nhan_vien!G551="","",INPUT_Du_lieu_nhan_vien!G551)</f>
        <v>Phú Xuyên Hà Nội</v>
      </c>
      <c r="J532" s="97" t="str">
        <f>IF(INPUT_Du_lieu_nhan_vien!H551="","",INPUT_Du_lieu_nhan_vien!H551)</f>
        <v>012283683</v>
      </c>
      <c r="K532" s="95">
        <f>IF(INPUT_Du_lieu_nhan_vien!I551="","",INPUT_Du_lieu_nhan_vien!I551)</f>
        <v>40504</v>
      </c>
      <c r="L532" s="96">
        <f t="shared" si="58"/>
        <v>11</v>
      </c>
      <c r="M532" s="96" t="str">
        <f>IF(INPUT_Du_lieu_nhan_vien!J551="","",INPUT_Du_lieu_nhan_vien!J551)</f>
        <v>Hà Nội</v>
      </c>
      <c r="N532" s="94" t="str">
        <f>IF(INPUT_Du_lieu_nhan_vien!O551="","",INPUT_Du_lieu_nhan_vien!O551)</f>
        <v>khanhbn@topica.edu.vn</v>
      </c>
      <c r="O532" s="96" t="str">
        <f>IF(INPUT_Du_lieu_nhan_vien!S551="","",INPUT_Du_lieu_nhan_vien!S551)</f>
        <v>Số 24B, Trần Hưng Đạo, Hoàn Kiếm Hà Nội</v>
      </c>
      <c r="P532" s="94" t="str">
        <f>IF(INPUT_Du_lieu_nhan_vien!P551="","",INPUT_Du_lieu_nhan_vien!P551)</f>
        <v/>
      </c>
      <c r="Q532" s="97" t="str">
        <f>IF(INPUT_Du_lieu_nhan_vien!Q551="","",INPUT_Du_lieu_nhan_vien!Q551)</f>
        <v>0936038948</v>
      </c>
      <c r="R532" s="96" t="str">
        <f>IF(INPUT_Du_lieu_nhan_vien!U551="","",INPUT_Du_lieu_nhan_vien!U551)</f>
        <v/>
      </c>
      <c r="S532" s="96" t="str">
        <f>IF(INPUT_Du_lieu_nhan_vien!W551="","",INPUT_Du_lieu_nhan_vien!W551)</f>
        <v/>
      </c>
      <c r="T532" s="97" t="str">
        <f>IF(INPUT_Du_lieu_nhan_vien!L551="","",INPUT_Du_lieu_nhan_vien!L551)</f>
        <v>ĐH Tổng hợp kỹ thuật điện Xanh-Petecbua "LETI"</v>
      </c>
      <c r="U532" s="94" t="str">
        <f>IF(INPUT_Du_lieu_nhan_vien!K551="","",INPUT_Du_lieu_nhan_vien!K551)</f>
        <v>Đại học</v>
      </c>
      <c r="V532" s="97" t="str">
        <f>IF(INPUT_Du_lieu_nhan_vien!M551="","",INPUT_Du_lieu_nhan_vien!M551)</f>
        <v>Khoa học Kỹ Thuật và Công nghệ</v>
      </c>
      <c r="Y532" s="95">
        <f>IF(INPUT_Du_lieu_nhan_vien!AH551="","",INPUT_Du_lieu_nhan_vien!AH551)</f>
        <v>41334</v>
      </c>
      <c r="Z532" s="96">
        <f t="shared" si="59"/>
        <v>3</v>
      </c>
      <c r="AA532" s="96">
        <f t="shared" si="60"/>
        <v>2013</v>
      </c>
      <c r="AB532" s="95" t="str">
        <f>IF(INPUT_Du_lieu_nhan_vien!AM551="","",INPUT_Du_lieu_nhan_vien!AM551)</f>
        <v/>
      </c>
      <c r="AC532" s="96" t="str">
        <f t="shared" si="61"/>
        <v/>
      </c>
      <c r="AD532" s="96" t="str">
        <f t="shared" si="62"/>
        <v/>
      </c>
      <c r="AE532" s="96" t="str">
        <f>IF(INPUT_Du_lieu_nhan_vien!AJ551="","",INPUT_Du_lieu_nhan_vien!AJ551)</f>
        <v>Chính thức</v>
      </c>
    </row>
    <row r="533" spans="1:31" ht="18.75" customHeight="1" x14ac:dyDescent="0.2">
      <c r="A533" s="91">
        <v>532</v>
      </c>
      <c r="B533" s="92">
        <f>INPUT_Du_lieu_nhan_vien!A552</f>
        <v>20527</v>
      </c>
      <c r="C533" s="93" t="str">
        <f>IF(INPUT_Du_lieu_nhan_vien!B552="","",INPUT_Du_lieu_nhan_vien!B552)</f>
        <v>Phạm Thái Hoàng</v>
      </c>
      <c r="D533" s="93" t="str">
        <f>IF(INPUT_Du_lieu_nhan_vien!C552="","",INPUT_Du_lieu_nhan_vien!C552)</f>
        <v>An</v>
      </c>
      <c r="E533" s="94" t="str">
        <f>IF(INPUT_Du_lieu_nhan_vien!D552="","",INPUT_Du_lieu_nhan_vien!D552)</f>
        <v>Nữ</v>
      </c>
      <c r="F533" s="95">
        <f>IF(INPUT_Du_lieu_nhan_vien!E552="","",INPUT_Du_lieu_nhan_vien!E552)</f>
        <v>32689</v>
      </c>
      <c r="G533" s="96">
        <f t="shared" si="56"/>
        <v>6</v>
      </c>
      <c r="H533" s="96">
        <f t="shared" si="57"/>
        <v>1989</v>
      </c>
      <c r="I533" s="96" t="str">
        <f>IF(INPUT_Du_lieu_nhan_vien!G552="","",INPUT_Du_lieu_nhan_vien!G552)</f>
        <v>Trung Nhứt, Thốt Nốt Cần Thơ</v>
      </c>
      <c r="J533" s="97" t="str">
        <f>IF(INPUT_Du_lieu_nhan_vien!H552="","",INPUT_Du_lieu_nhan_vien!H552)</f>
        <v>362240998</v>
      </c>
      <c r="K533" s="95">
        <f>IF(INPUT_Du_lieu_nhan_vien!I552="","",INPUT_Du_lieu_nhan_vien!I552)</f>
        <v>38509</v>
      </c>
      <c r="L533" s="96">
        <f t="shared" si="58"/>
        <v>6</v>
      </c>
      <c r="M533" s="96" t="str">
        <f>IF(INPUT_Du_lieu_nhan_vien!J552="","",INPUT_Du_lieu_nhan_vien!J552)</f>
        <v>Cần Thơ</v>
      </c>
      <c r="N533" s="94" t="str">
        <f>IF(INPUT_Du_lieu_nhan_vien!O552="","",INPUT_Du_lieu_nhan_vien!O552)</f>
        <v>anpth@topica.edu.vn</v>
      </c>
      <c r="O533" s="96" t="str">
        <f>IF(INPUT_Du_lieu_nhan_vien!S552="","",INPUT_Du_lieu_nhan_vien!S552)</f>
        <v>171/3 KV Phúc 1 - P.Trung nhứt -Q.Thốt Nốt  Cần Thơ</v>
      </c>
      <c r="P533" s="94" t="str">
        <f>IF(INPUT_Du_lieu_nhan_vien!P552="","",INPUT_Du_lieu_nhan_vien!P552)</f>
        <v/>
      </c>
      <c r="Q533" s="97" t="str">
        <f>IF(INPUT_Du_lieu_nhan_vien!Q552="","",INPUT_Du_lieu_nhan_vien!Q552)</f>
        <v>01688045035</v>
      </c>
      <c r="R533" s="96" t="str">
        <f>IF(INPUT_Du_lieu_nhan_vien!U552="","",INPUT_Du_lieu_nhan_vien!U552)</f>
        <v>Phạm Thái Hoàng Anh</v>
      </c>
      <c r="S533" s="96" t="str">
        <f>IF(INPUT_Du_lieu_nhan_vien!W552="","",INPUT_Du_lieu_nhan_vien!W552)</f>
        <v>0978147081</v>
      </c>
      <c r="T533" s="97" t="str">
        <f>IF(INPUT_Du_lieu_nhan_vien!L552="","",INPUT_Du_lieu_nhan_vien!L552)</f>
        <v>ĐH Kinh tế - Luật</v>
      </c>
      <c r="U533" s="94" t="str">
        <f>IF(INPUT_Du_lieu_nhan_vien!K552="","",INPUT_Du_lieu_nhan_vien!K552)</f>
        <v>Đại học</v>
      </c>
      <c r="V533" s="97" t="str">
        <f>IF(INPUT_Du_lieu_nhan_vien!M552="","",INPUT_Du_lieu_nhan_vien!M552)</f>
        <v>Kinh tế và Quản lý Công</v>
      </c>
      <c r="Y533" s="95">
        <f>IF(INPUT_Du_lieu_nhan_vien!AH552="","",INPUT_Du_lieu_nhan_vien!AH552)</f>
        <v>41365</v>
      </c>
      <c r="Z533" s="96">
        <f t="shared" si="59"/>
        <v>4</v>
      </c>
      <c r="AA533" s="96">
        <f t="shared" si="60"/>
        <v>2013</v>
      </c>
      <c r="AB533" s="95">
        <f>IF(INPUT_Du_lieu_nhan_vien!AM552="","",INPUT_Du_lieu_nhan_vien!AM552)</f>
        <v>41564</v>
      </c>
      <c r="AC533" s="96">
        <f t="shared" si="61"/>
        <v>10</v>
      </c>
      <c r="AD533" s="96">
        <f t="shared" si="62"/>
        <v>2013</v>
      </c>
      <c r="AE533" s="96" t="str">
        <f>IF(INPUT_Du_lieu_nhan_vien!AJ552="","",INPUT_Du_lieu_nhan_vien!AJ552)</f>
        <v>Nghỉ việc</v>
      </c>
    </row>
    <row r="534" spans="1:31" ht="18.75" customHeight="1" x14ac:dyDescent="0.2">
      <c r="A534" s="91">
        <v>533</v>
      </c>
      <c r="B534" s="92">
        <f>INPUT_Du_lieu_nhan_vien!A553</f>
        <v>20528</v>
      </c>
      <c r="C534" s="93" t="str">
        <f>IF(INPUT_Du_lieu_nhan_vien!B553="","",INPUT_Du_lieu_nhan_vien!B553)</f>
        <v>Trần Thị</v>
      </c>
      <c r="D534" s="93" t="str">
        <f>IF(INPUT_Du_lieu_nhan_vien!C553="","",INPUT_Du_lieu_nhan_vien!C553)</f>
        <v>Thuận</v>
      </c>
      <c r="E534" s="94" t="str">
        <f>IF(INPUT_Du_lieu_nhan_vien!D553="","",INPUT_Du_lieu_nhan_vien!D553)</f>
        <v>Nữ</v>
      </c>
      <c r="F534" s="95">
        <f>IF(INPUT_Du_lieu_nhan_vien!E553="","",INPUT_Du_lieu_nhan_vien!E553)</f>
        <v>32168</v>
      </c>
      <c r="G534" s="96">
        <f t="shared" si="56"/>
        <v>1</v>
      </c>
      <c r="H534" s="96">
        <f t="shared" si="57"/>
        <v>1988</v>
      </c>
      <c r="I534" s="96" t="str">
        <f>IF(INPUT_Du_lieu_nhan_vien!G553="","",INPUT_Du_lieu_nhan_vien!G553)</f>
        <v>Hàm Tân Bình Thuận</v>
      </c>
      <c r="J534" s="97" t="str">
        <f>IF(INPUT_Du_lieu_nhan_vien!H553="","",INPUT_Du_lieu_nhan_vien!H553)</f>
        <v>261116573</v>
      </c>
      <c r="K534" s="95">
        <f>IF(INPUT_Du_lieu_nhan_vien!I553="","",INPUT_Du_lieu_nhan_vien!I553)</f>
        <v>38236</v>
      </c>
      <c r="L534" s="96">
        <f t="shared" si="58"/>
        <v>9</v>
      </c>
      <c r="M534" s="96" t="str">
        <f>IF(INPUT_Du_lieu_nhan_vien!J553="","",INPUT_Du_lieu_nhan_vien!J553)</f>
        <v>C.A Bình Thuận</v>
      </c>
      <c r="N534" s="94" t="str">
        <f>IF(INPUT_Du_lieu_nhan_vien!O553="","",INPUT_Du_lieu_nhan_vien!O553)</f>
        <v>thuantt@topica.edu.vn</v>
      </c>
      <c r="O534" s="96" t="str">
        <f>IF(INPUT_Du_lieu_nhan_vien!S553="","",INPUT_Du_lieu_nhan_vien!S553)</f>
        <v>Thôn 3 - Sơn Mỹ - Hàm Tân Bình Thuận</v>
      </c>
      <c r="P534" s="94" t="str">
        <f>IF(INPUT_Du_lieu_nhan_vien!P553="","",INPUT_Du_lieu_nhan_vien!P553)</f>
        <v/>
      </c>
      <c r="Q534" s="97" t="str">
        <f>IF(INPUT_Du_lieu_nhan_vien!Q553="","",INPUT_Du_lieu_nhan_vien!Q553)</f>
        <v>0987249704</v>
      </c>
      <c r="R534" s="96" t="str">
        <f>IF(INPUT_Du_lieu_nhan_vien!U553="","",INPUT_Du_lieu_nhan_vien!U553)</f>
        <v>Trần Thị Thanh Hoài</v>
      </c>
      <c r="S534" s="96" t="str">
        <f>IF(INPUT_Du_lieu_nhan_vien!W553="","",INPUT_Du_lieu_nhan_vien!W553)</f>
        <v>01669335089</v>
      </c>
      <c r="T534" s="97" t="str">
        <f>IF(INPUT_Du_lieu_nhan_vien!L553="","",INPUT_Du_lieu_nhan_vien!L553)</f>
        <v>CĐ Cộng đồng Bình Thuận</v>
      </c>
      <c r="U534" s="94" t="str">
        <f>IF(INPUT_Du_lieu_nhan_vien!K553="","",INPUT_Du_lieu_nhan_vien!K553)</f>
        <v>Cao đẳng</v>
      </c>
      <c r="V534" s="97" t="str">
        <f>IF(INPUT_Du_lieu_nhan_vien!M553="","",INPUT_Du_lieu_nhan_vien!M553)</f>
        <v>Tiếng Anh</v>
      </c>
      <c r="Y534" s="95">
        <f>IF(INPUT_Du_lieu_nhan_vien!AH553="","",INPUT_Du_lieu_nhan_vien!AH553)</f>
        <v>41365</v>
      </c>
      <c r="Z534" s="96">
        <f t="shared" si="59"/>
        <v>4</v>
      </c>
      <c r="AA534" s="96">
        <f t="shared" si="60"/>
        <v>2013</v>
      </c>
      <c r="AB534" s="95">
        <f>IF(INPUT_Du_lieu_nhan_vien!AM553="","",INPUT_Du_lieu_nhan_vien!AM553)</f>
        <v>41503</v>
      </c>
      <c r="AC534" s="96">
        <f t="shared" si="61"/>
        <v>8</v>
      </c>
      <c r="AD534" s="96">
        <f t="shared" si="62"/>
        <v>2013</v>
      </c>
      <c r="AE534" s="96" t="str">
        <f>IF(INPUT_Du_lieu_nhan_vien!AJ553="","",INPUT_Du_lieu_nhan_vien!AJ553)</f>
        <v>Nghỉ việc</v>
      </c>
    </row>
    <row r="535" spans="1:31" ht="18.75" customHeight="1" x14ac:dyDescent="0.2">
      <c r="A535" s="91">
        <v>534</v>
      </c>
      <c r="B535" s="92">
        <f>INPUT_Du_lieu_nhan_vien!A554</f>
        <v>20529</v>
      </c>
      <c r="C535" s="93" t="str">
        <f>IF(INPUT_Du_lieu_nhan_vien!B554="","",INPUT_Du_lieu_nhan_vien!B554)</f>
        <v>Ngô Thị Huỳnh</v>
      </c>
      <c r="D535" s="93" t="str">
        <f>IF(INPUT_Du_lieu_nhan_vien!C554="","",INPUT_Du_lieu_nhan_vien!C554)</f>
        <v>Hà</v>
      </c>
      <c r="E535" s="94" t="str">
        <f>IF(INPUT_Du_lieu_nhan_vien!D554="","",INPUT_Du_lieu_nhan_vien!D554)</f>
        <v>Nữ</v>
      </c>
      <c r="F535" s="95">
        <f>IF(INPUT_Du_lieu_nhan_vien!E554="","",INPUT_Du_lieu_nhan_vien!E554)</f>
        <v>33395</v>
      </c>
      <c r="G535" s="96">
        <f t="shared" si="56"/>
        <v>6</v>
      </c>
      <c r="H535" s="96">
        <f t="shared" si="57"/>
        <v>1991</v>
      </c>
      <c r="I535" s="96" t="str">
        <f>IF(INPUT_Du_lieu_nhan_vien!G554="","",INPUT_Du_lieu_nhan_vien!G554)</f>
        <v>An Phong, Thanh Bình Đồng Tháp</v>
      </c>
      <c r="J535" s="97" t="str">
        <f>IF(INPUT_Du_lieu_nhan_vien!H554="","",INPUT_Du_lieu_nhan_vien!H554)</f>
        <v>341514989</v>
      </c>
      <c r="K535" s="95">
        <f>IF(INPUT_Du_lieu_nhan_vien!I554="","",INPUT_Du_lieu_nhan_vien!I554)</f>
        <v>38862</v>
      </c>
      <c r="L535" s="96">
        <f t="shared" si="58"/>
        <v>5</v>
      </c>
      <c r="M535" s="96" t="str">
        <f>IF(INPUT_Du_lieu_nhan_vien!J554="","",INPUT_Du_lieu_nhan_vien!J554)</f>
        <v>C.A Đồng Tháp</v>
      </c>
      <c r="N535" s="94" t="str">
        <f>IF(INPUT_Du_lieu_nhan_vien!O554="","",INPUT_Du_lieu_nhan_vien!O554)</f>
        <v>hanth2@topica.edu.vn</v>
      </c>
      <c r="O535" s="96" t="str">
        <f>IF(INPUT_Du_lieu_nhan_vien!S554="","",INPUT_Du_lieu_nhan_vien!S554)</f>
        <v>107 Ấp Thị, An Phong, Thanh Bình Đồng Tháp</v>
      </c>
      <c r="P535" s="94" t="str">
        <f>IF(INPUT_Du_lieu_nhan_vien!P554="","",INPUT_Du_lieu_nhan_vien!P554)</f>
        <v/>
      </c>
      <c r="Q535" s="97" t="str">
        <f>IF(INPUT_Du_lieu_nhan_vien!Q554="","",INPUT_Du_lieu_nhan_vien!Q554)</f>
        <v>0987856658</v>
      </c>
      <c r="R535" s="96" t="str">
        <f>IF(INPUT_Du_lieu_nhan_vien!U554="","",INPUT_Du_lieu_nhan_vien!U554)</f>
        <v>Ngô Huỳnh Khang</v>
      </c>
      <c r="S535" s="96" t="str">
        <f>IF(INPUT_Du_lieu_nhan_vien!W554="","",INPUT_Du_lieu_nhan_vien!W554)</f>
        <v>0973999229</v>
      </c>
      <c r="T535" s="97" t="str">
        <f>IF(INPUT_Du_lieu_nhan_vien!L554="","",INPUT_Du_lieu_nhan_vien!L554)</f>
        <v>CĐ Văn hóa Nghệ thuật và Du lịch Sài Gòn</v>
      </c>
      <c r="U535" s="94" t="str">
        <f>IF(INPUT_Du_lieu_nhan_vien!K554="","",INPUT_Du_lieu_nhan_vien!K554)</f>
        <v>Cao đẳng</v>
      </c>
      <c r="V535" s="97" t="str">
        <f>IF(INPUT_Du_lieu_nhan_vien!M554="","",INPUT_Du_lieu_nhan_vien!M554)</f>
        <v>Quản trị kinh doanh du lịch và khách sạn</v>
      </c>
      <c r="Y535" s="95">
        <f>IF(INPUT_Du_lieu_nhan_vien!AH554="","",INPUT_Du_lieu_nhan_vien!AH554)</f>
        <v>41365</v>
      </c>
      <c r="Z535" s="96">
        <f t="shared" si="59"/>
        <v>4</v>
      </c>
      <c r="AA535" s="96">
        <f t="shared" si="60"/>
        <v>2013</v>
      </c>
      <c r="AB535" s="95" t="str">
        <f>IF(INPUT_Du_lieu_nhan_vien!AM554="","",INPUT_Du_lieu_nhan_vien!AM554)</f>
        <v/>
      </c>
      <c r="AC535" s="96" t="str">
        <f t="shared" si="61"/>
        <v/>
      </c>
      <c r="AD535" s="96" t="str">
        <f t="shared" si="62"/>
        <v/>
      </c>
      <c r="AE535" s="96" t="str">
        <f>IF(INPUT_Du_lieu_nhan_vien!AJ554="","",INPUT_Du_lieu_nhan_vien!AJ554)</f>
        <v>Chính thức</v>
      </c>
    </row>
    <row r="536" spans="1:31" ht="18.75" customHeight="1" x14ac:dyDescent="0.2">
      <c r="A536" s="91">
        <v>535</v>
      </c>
      <c r="B536" s="92">
        <f>INPUT_Du_lieu_nhan_vien!A555</f>
        <v>20530</v>
      </c>
      <c r="C536" s="93" t="str">
        <f>IF(INPUT_Du_lieu_nhan_vien!B555="","",INPUT_Du_lieu_nhan_vien!B555)</f>
        <v>Dương Thị Ngọc</v>
      </c>
      <c r="D536" s="93" t="str">
        <f>IF(INPUT_Du_lieu_nhan_vien!C555="","",INPUT_Du_lieu_nhan_vien!C555)</f>
        <v>Tài</v>
      </c>
      <c r="E536" s="94" t="str">
        <f>IF(INPUT_Du_lieu_nhan_vien!D555="","",INPUT_Du_lieu_nhan_vien!D555)</f>
        <v>Nữ</v>
      </c>
      <c r="F536" s="95">
        <f>IF(INPUT_Du_lieu_nhan_vien!E555="","",INPUT_Du_lieu_nhan_vien!E555)</f>
        <v>32470</v>
      </c>
      <c r="G536" s="96">
        <f t="shared" si="56"/>
        <v>11</v>
      </c>
      <c r="H536" s="96">
        <f t="shared" si="57"/>
        <v>1988</v>
      </c>
      <c r="I536" s="96" t="str">
        <f>IF(INPUT_Du_lieu_nhan_vien!G555="","",INPUT_Du_lieu_nhan_vien!G555)</f>
        <v>TP Hồ Chí Minh Hồ Chí Minh</v>
      </c>
      <c r="J536" s="97" t="str">
        <f>IF(INPUT_Du_lieu_nhan_vien!H555="","",INPUT_Du_lieu_nhan_vien!H555)</f>
        <v>024351125</v>
      </c>
      <c r="K536" s="95">
        <f>IF(INPUT_Du_lieu_nhan_vien!I555="","",INPUT_Du_lieu_nhan_vien!I555)</f>
        <v>38314</v>
      </c>
      <c r="L536" s="96">
        <f t="shared" si="58"/>
        <v>11</v>
      </c>
      <c r="M536" s="96" t="str">
        <f>IF(INPUT_Du_lieu_nhan_vien!J555="","",INPUT_Du_lieu_nhan_vien!J555)</f>
        <v>TP HCM</v>
      </c>
      <c r="N536" s="94" t="str">
        <f>IF(INPUT_Du_lieu_nhan_vien!O555="","",INPUT_Du_lieu_nhan_vien!O555)</f>
        <v>taidtn@topica.edu.vn</v>
      </c>
      <c r="O536" s="96" t="str">
        <f>IF(INPUT_Du_lieu_nhan_vien!S555="","",INPUT_Du_lieu_nhan_vien!S555)</f>
        <v>428 Nguyễn Thị Định, P.Thạch Mỹ Lợi, Q2 Hồ Chí Minh</v>
      </c>
      <c r="P536" s="94" t="str">
        <f>IF(INPUT_Du_lieu_nhan_vien!P555="","",INPUT_Du_lieu_nhan_vien!P555)</f>
        <v>38976525</v>
      </c>
      <c r="Q536" s="97" t="str">
        <f>IF(INPUT_Du_lieu_nhan_vien!Q555="","",INPUT_Du_lieu_nhan_vien!Q555)</f>
        <v>0973812346</v>
      </c>
      <c r="R536" s="96" t="str">
        <f>IF(INPUT_Du_lieu_nhan_vien!U555="","",INPUT_Du_lieu_nhan_vien!U555)</f>
        <v>Vòng Vĩnh Đạt</v>
      </c>
      <c r="S536" s="96" t="str">
        <f>IF(INPUT_Du_lieu_nhan_vien!W555="","",INPUT_Du_lieu_nhan_vien!W555)</f>
        <v>0984500725</v>
      </c>
      <c r="T536" s="97" t="str">
        <f>IF(INPUT_Du_lieu_nhan_vien!L555="","",INPUT_Du_lieu_nhan_vien!L555)</f>
        <v>ĐH Quốc tế Hồng Bàng</v>
      </c>
      <c r="U536" s="94" t="str">
        <f>IF(INPUT_Du_lieu_nhan_vien!K555="","",INPUT_Du_lieu_nhan_vien!K555)</f>
        <v>Đại học</v>
      </c>
      <c r="V536" s="97" t="str">
        <f>IF(INPUT_Du_lieu_nhan_vien!M555="","",INPUT_Du_lieu_nhan_vien!M555)</f>
        <v>Quản trị khách sạn</v>
      </c>
      <c r="Y536" s="95">
        <f>IF(INPUT_Du_lieu_nhan_vien!AH555="","",INPUT_Du_lieu_nhan_vien!AH555)</f>
        <v>41365</v>
      </c>
      <c r="Z536" s="96">
        <f t="shared" si="59"/>
        <v>4</v>
      </c>
      <c r="AA536" s="96">
        <f t="shared" si="60"/>
        <v>2013</v>
      </c>
      <c r="AB536" s="95">
        <f>IF(INPUT_Du_lieu_nhan_vien!AM555="","",INPUT_Du_lieu_nhan_vien!AM555)</f>
        <v>41456</v>
      </c>
      <c r="AC536" s="96">
        <f t="shared" si="61"/>
        <v>7</v>
      </c>
      <c r="AD536" s="96">
        <f t="shared" si="62"/>
        <v>2013</v>
      </c>
      <c r="AE536" s="96" t="str">
        <f>IF(INPUT_Du_lieu_nhan_vien!AJ555="","",INPUT_Du_lieu_nhan_vien!AJ555)</f>
        <v>Nghỉ việc</v>
      </c>
    </row>
    <row r="537" spans="1:31" ht="18.75" customHeight="1" x14ac:dyDescent="0.2">
      <c r="A537" s="91">
        <v>536</v>
      </c>
      <c r="B537" s="92">
        <f>INPUT_Du_lieu_nhan_vien!A556</f>
        <v>20531</v>
      </c>
      <c r="C537" s="93" t="str">
        <f>IF(INPUT_Du_lieu_nhan_vien!B556="","",INPUT_Du_lieu_nhan_vien!B556)</f>
        <v>Ngô Trương Khánh</v>
      </c>
      <c r="D537" s="93" t="str">
        <f>IF(INPUT_Du_lieu_nhan_vien!C556="","",INPUT_Du_lieu_nhan_vien!C556)</f>
        <v>Huy</v>
      </c>
      <c r="E537" s="94" t="str">
        <f>IF(INPUT_Du_lieu_nhan_vien!D556="","",INPUT_Du_lieu_nhan_vien!D556)</f>
        <v>Nam</v>
      </c>
      <c r="F537" s="95">
        <f>IF(INPUT_Du_lieu_nhan_vien!E556="","",INPUT_Du_lieu_nhan_vien!E556)</f>
        <v>32459</v>
      </c>
      <c r="G537" s="96">
        <f t="shared" si="56"/>
        <v>11</v>
      </c>
      <c r="H537" s="96">
        <f t="shared" si="57"/>
        <v>1988</v>
      </c>
      <c r="I537" s="96" t="str">
        <f>IF(INPUT_Du_lieu_nhan_vien!G556="","",INPUT_Du_lieu_nhan_vien!G556)</f>
        <v>187/20 Cô Giang, Phường Cô Giang, Quận 1 Hồ Chí Minh</v>
      </c>
      <c r="J537" s="97" t="str">
        <f>IF(INPUT_Du_lieu_nhan_vien!H556="","",INPUT_Du_lieu_nhan_vien!H556)</f>
        <v>024087211</v>
      </c>
      <c r="K537" s="95">
        <f>IF(INPUT_Du_lieu_nhan_vien!I556="","",INPUT_Du_lieu_nhan_vien!I556)</f>
        <v>37677</v>
      </c>
      <c r="L537" s="96">
        <f t="shared" si="58"/>
        <v>2</v>
      </c>
      <c r="M537" s="96" t="str">
        <f>IF(INPUT_Du_lieu_nhan_vien!J556="","",INPUT_Du_lieu_nhan_vien!J556)</f>
        <v>TP HCM</v>
      </c>
      <c r="N537" s="94" t="str">
        <f>IF(INPUT_Du_lieu_nhan_vien!O556="","",INPUT_Du_lieu_nhan_vien!O556)</f>
        <v>huyntk@topica.edu.vn</v>
      </c>
      <c r="O537" s="96" t="str">
        <f>IF(INPUT_Du_lieu_nhan_vien!S556="","",INPUT_Du_lieu_nhan_vien!S556)</f>
        <v>187/20 Cô Giang, Phường Cô Giang, Quận 1 Hồ Chí Minh</v>
      </c>
      <c r="P537" s="94" t="str">
        <f>IF(INPUT_Du_lieu_nhan_vien!P556="","",INPUT_Du_lieu_nhan_vien!P556)</f>
        <v/>
      </c>
      <c r="Q537" s="97" t="str">
        <f>IF(INPUT_Du_lieu_nhan_vien!Q556="","",INPUT_Du_lieu_nhan_vien!Q556)</f>
        <v>0937259084</v>
      </c>
      <c r="R537" s="96" t="str">
        <f>IF(INPUT_Du_lieu_nhan_vien!U556="","",INPUT_Du_lieu_nhan_vien!U556)</f>
        <v>Trương Thị Phước Bình</v>
      </c>
      <c r="S537" s="96" t="str">
        <f>IF(INPUT_Du_lieu_nhan_vien!W556="","",INPUT_Du_lieu_nhan_vien!W556)</f>
        <v>0908147756</v>
      </c>
      <c r="T537" s="97" t="str">
        <f>IF(INPUT_Du_lieu_nhan_vien!L556="","",INPUT_Du_lieu_nhan_vien!L556)</f>
        <v>ĐH RMIT VN</v>
      </c>
      <c r="U537" s="94" t="str">
        <f>IF(INPUT_Du_lieu_nhan_vien!K556="","",INPUT_Du_lieu_nhan_vien!K556)</f>
        <v>Đại học</v>
      </c>
      <c r="V537" s="97" t="str">
        <f>IF(INPUT_Du_lieu_nhan_vien!M556="","",INPUT_Du_lieu_nhan_vien!M556)</f>
        <v>Kinh tế thương mại</v>
      </c>
      <c r="Y537" s="95">
        <f>IF(INPUT_Du_lieu_nhan_vien!AH556="","",INPUT_Du_lieu_nhan_vien!AH556)</f>
        <v>41382</v>
      </c>
      <c r="Z537" s="96">
        <f t="shared" si="59"/>
        <v>4</v>
      </c>
      <c r="AA537" s="96">
        <f t="shared" si="60"/>
        <v>2013</v>
      </c>
      <c r="AB537" s="95">
        <f>IF(INPUT_Du_lieu_nhan_vien!AM556="","",INPUT_Du_lieu_nhan_vien!AM556)</f>
        <v>41487</v>
      </c>
      <c r="AC537" s="96">
        <f t="shared" si="61"/>
        <v>8</v>
      </c>
      <c r="AD537" s="96">
        <f t="shared" si="62"/>
        <v>2013</v>
      </c>
      <c r="AE537" s="96" t="str">
        <f>IF(INPUT_Du_lieu_nhan_vien!AJ556="","",INPUT_Du_lieu_nhan_vien!AJ556)</f>
        <v>Nghỉ việc</v>
      </c>
    </row>
    <row r="538" spans="1:31" ht="18.75" customHeight="1" x14ac:dyDescent="0.2">
      <c r="A538" s="91">
        <v>537</v>
      </c>
      <c r="B538" s="92">
        <f>INPUT_Du_lieu_nhan_vien!A557</f>
        <v>20532</v>
      </c>
      <c r="C538" s="93" t="str">
        <f>IF(INPUT_Du_lieu_nhan_vien!B557="","",INPUT_Du_lieu_nhan_vien!B557)</f>
        <v>Trịnh Thu</v>
      </c>
      <c r="D538" s="93" t="str">
        <f>IF(INPUT_Du_lieu_nhan_vien!C557="","",INPUT_Du_lieu_nhan_vien!C557)</f>
        <v>Thảo</v>
      </c>
      <c r="E538" s="94" t="str">
        <f>IF(INPUT_Du_lieu_nhan_vien!D557="","",INPUT_Du_lieu_nhan_vien!D557)</f>
        <v>Nữ</v>
      </c>
      <c r="F538" s="95">
        <f>IF(INPUT_Du_lieu_nhan_vien!E557="","",INPUT_Du_lieu_nhan_vien!E557)</f>
        <v>32750</v>
      </c>
      <c r="G538" s="96">
        <f t="shared" si="56"/>
        <v>8</v>
      </c>
      <c r="H538" s="96">
        <f t="shared" si="57"/>
        <v>1989</v>
      </c>
      <c r="I538" s="96" t="str">
        <f>IF(INPUT_Du_lieu_nhan_vien!G557="","",INPUT_Du_lieu_nhan_vien!G557)</f>
        <v>Bích Đào Ninh Bình</v>
      </c>
      <c r="J538" s="97" t="str">
        <f>IF(INPUT_Du_lieu_nhan_vien!H557="","",INPUT_Du_lieu_nhan_vien!H557)</f>
        <v>164342224</v>
      </c>
      <c r="K538" s="95">
        <f>IF(INPUT_Du_lieu_nhan_vien!I557="","",INPUT_Du_lieu_nhan_vien!I557)</f>
        <v>38511</v>
      </c>
      <c r="L538" s="96">
        <f t="shared" si="58"/>
        <v>6</v>
      </c>
      <c r="M538" s="96" t="str">
        <f>IF(INPUT_Du_lieu_nhan_vien!J557="","",INPUT_Du_lieu_nhan_vien!J557)</f>
        <v>Ninh Bình</v>
      </c>
      <c r="N538" s="94" t="str">
        <f>IF(INPUT_Du_lieu_nhan_vien!O557="","",INPUT_Du_lieu_nhan_vien!O557)</f>
        <v>thaott2@topica.edu.vn</v>
      </c>
      <c r="O538" s="96" t="str">
        <f>IF(INPUT_Du_lieu_nhan_vien!S557="","",INPUT_Du_lieu_nhan_vien!S557)</f>
        <v>số nhà 27, đường 5, phố Đông Sơn, phường Bích Đào Ninh Bình</v>
      </c>
      <c r="P538" s="94" t="str">
        <f>IF(INPUT_Du_lieu_nhan_vien!P557="","",INPUT_Du_lieu_nhan_vien!P557)</f>
        <v/>
      </c>
      <c r="Q538" s="97" t="str">
        <f>IF(INPUT_Du_lieu_nhan_vien!Q557="","",INPUT_Du_lieu_nhan_vien!Q557)</f>
        <v>0948853444</v>
      </c>
      <c r="R538" s="96" t="str">
        <f>IF(INPUT_Du_lieu_nhan_vien!U557="","",INPUT_Du_lieu_nhan_vien!U557)</f>
        <v>An Thị Gấm</v>
      </c>
      <c r="S538" s="96" t="str">
        <f>IF(INPUT_Du_lieu_nhan_vien!W557="","",INPUT_Du_lieu_nhan_vien!W557)</f>
        <v/>
      </c>
      <c r="T538" s="97" t="str">
        <f>IF(INPUT_Du_lieu_nhan_vien!L557="","",INPUT_Du_lieu_nhan_vien!L557)</f>
        <v>ĐH Lâm Nghiệp Việt Nam</v>
      </c>
      <c r="U538" s="94" t="str">
        <f>IF(INPUT_Du_lieu_nhan_vien!K557="","",INPUT_Du_lieu_nhan_vien!K557)</f>
        <v>Đại học</v>
      </c>
      <c r="V538" s="97" t="str">
        <f>IF(INPUT_Du_lieu_nhan_vien!M557="","",INPUT_Du_lieu_nhan_vien!M557)</f>
        <v>Quản trị kinh doanh</v>
      </c>
      <c r="Y538" s="95" t="str">
        <f>IF(INPUT_Du_lieu_nhan_vien!AH557="","",INPUT_Du_lieu_nhan_vien!AH557)</f>
        <v/>
      </c>
      <c r="Z538" s="96" t="str">
        <f t="shared" si="59"/>
        <v/>
      </c>
      <c r="AA538" s="96" t="str">
        <f t="shared" si="60"/>
        <v/>
      </c>
      <c r="AB538" s="95">
        <f>IF(INPUT_Du_lieu_nhan_vien!AM557="","",INPUT_Du_lieu_nhan_vien!AM557)</f>
        <v>41386</v>
      </c>
      <c r="AC538" s="96">
        <f t="shared" si="61"/>
        <v>4</v>
      </c>
      <c r="AD538" s="96">
        <f t="shared" si="62"/>
        <v>2013</v>
      </c>
      <c r="AE538" s="96" t="str">
        <f>IF(INPUT_Du_lieu_nhan_vien!AJ557="","",INPUT_Du_lieu_nhan_vien!AJ557)</f>
        <v>Nghỉ việc</v>
      </c>
    </row>
    <row r="539" spans="1:31" ht="18.75" customHeight="1" x14ac:dyDescent="0.2">
      <c r="A539" s="91">
        <v>538</v>
      </c>
      <c r="B539" s="92">
        <f>INPUT_Du_lieu_nhan_vien!A558</f>
        <v>20533</v>
      </c>
      <c r="C539" s="93" t="str">
        <f>IF(INPUT_Du_lieu_nhan_vien!B558="","",INPUT_Du_lieu_nhan_vien!B558)</f>
        <v>Nguyễn Thị Minh</v>
      </c>
      <c r="D539" s="93" t="str">
        <f>IF(INPUT_Du_lieu_nhan_vien!C558="","",INPUT_Du_lieu_nhan_vien!C558)</f>
        <v>Trang</v>
      </c>
      <c r="E539" s="94" t="str">
        <f>IF(INPUT_Du_lieu_nhan_vien!D558="","",INPUT_Du_lieu_nhan_vien!D558)</f>
        <v>Nữ</v>
      </c>
      <c r="F539" s="95">
        <f>IF(INPUT_Du_lieu_nhan_vien!E558="","",INPUT_Du_lieu_nhan_vien!E558)</f>
        <v>32517</v>
      </c>
      <c r="G539" s="96">
        <f t="shared" si="56"/>
        <v>1</v>
      </c>
      <c r="H539" s="96">
        <f t="shared" si="57"/>
        <v>1989</v>
      </c>
      <c r="I539" s="96" t="str">
        <f>IF(INPUT_Du_lieu_nhan_vien!G558="","",INPUT_Du_lieu_nhan_vien!G558)</f>
        <v>Sóc Sơn Hà Nội</v>
      </c>
      <c r="J539" s="97" t="str">
        <f>IF(INPUT_Du_lieu_nhan_vien!H558="","",INPUT_Du_lieu_nhan_vien!H558)</f>
        <v>012852751</v>
      </c>
      <c r="K539" s="95">
        <f>IF(INPUT_Du_lieu_nhan_vien!I558="","",INPUT_Du_lieu_nhan_vien!I558)</f>
        <v>38770</v>
      </c>
      <c r="L539" s="96">
        <f t="shared" si="58"/>
        <v>2</v>
      </c>
      <c r="M539" s="96" t="str">
        <f>IF(INPUT_Du_lieu_nhan_vien!J558="","",INPUT_Du_lieu_nhan_vien!J558)</f>
        <v>Hà Nội</v>
      </c>
      <c r="N539" s="94" t="str">
        <f>IF(INPUT_Du_lieu_nhan_vien!O558="","",INPUT_Du_lieu_nhan_vien!O558)</f>
        <v>trangntm@topica.edu.vn</v>
      </c>
      <c r="O539" s="96" t="str">
        <f>IF(INPUT_Du_lieu_nhan_vien!S558="","",INPUT_Du_lieu_nhan_vien!S558)</f>
        <v>Quốc lộ 2, Phú Cường, Sóc Sơn Hà Nội</v>
      </c>
      <c r="P539" s="94" t="str">
        <f>IF(INPUT_Du_lieu_nhan_vien!P558="","",INPUT_Du_lieu_nhan_vien!P558)</f>
        <v/>
      </c>
      <c r="Q539" s="97" t="str">
        <f>IF(INPUT_Du_lieu_nhan_vien!Q558="","",INPUT_Du_lieu_nhan_vien!Q558)</f>
        <v>0936449189</v>
      </c>
      <c r="R539" s="96" t="str">
        <f>IF(INPUT_Du_lieu_nhan_vien!U558="","",INPUT_Du_lieu_nhan_vien!U558)</f>
        <v/>
      </c>
      <c r="S539" s="96" t="str">
        <f>IF(INPUT_Du_lieu_nhan_vien!W558="","",INPUT_Du_lieu_nhan_vien!W558)</f>
        <v/>
      </c>
      <c r="T539" s="97" t="str">
        <f>IF(INPUT_Du_lieu_nhan_vien!L558="","",INPUT_Du_lieu_nhan_vien!L558)</f>
        <v>HV Công nghệ Bưu chính Viễn thông</v>
      </c>
      <c r="U539" s="94" t="str">
        <f>IF(INPUT_Du_lieu_nhan_vien!K558="","",INPUT_Du_lieu_nhan_vien!K558)</f>
        <v>Đại học</v>
      </c>
      <c r="V539" s="97" t="str">
        <f>IF(INPUT_Du_lieu_nhan_vien!M558="","",INPUT_Du_lieu_nhan_vien!M558)</f>
        <v>Quản trị kinh doanh</v>
      </c>
      <c r="Y539" s="95">
        <f>IF(INPUT_Du_lieu_nhan_vien!AH558="","",INPUT_Du_lieu_nhan_vien!AH558)</f>
        <v>41383</v>
      </c>
      <c r="Z539" s="96">
        <f t="shared" si="59"/>
        <v>4</v>
      </c>
      <c r="AA539" s="96">
        <f t="shared" si="60"/>
        <v>2013</v>
      </c>
      <c r="AB539" s="95" t="str">
        <f>IF(INPUT_Du_lieu_nhan_vien!AM558="","",INPUT_Du_lieu_nhan_vien!AM558)</f>
        <v/>
      </c>
      <c r="AC539" s="96" t="str">
        <f t="shared" si="61"/>
        <v/>
      </c>
      <c r="AD539" s="96" t="str">
        <f t="shared" si="62"/>
        <v/>
      </c>
      <c r="AE539" s="96" t="str">
        <f>IF(INPUT_Du_lieu_nhan_vien!AJ558="","",INPUT_Du_lieu_nhan_vien!AJ558)</f>
        <v>Chính thức</v>
      </c>
    </row>
    <row r="540" spans="1:31" ht="18.75" customHeight="1" x14ac:dyDescent="0.2">
      <c r="A540" s="91">
        <v>539</v>
      </c>
      <c r="B540" s="92">
        <f>INPUT_Du_lieu_nhan_vien!A559</f>
        <v>20534</v>
      </c>
      <c r="C540" s="93" t="str">
        <f>IF(INPUT_Du_lieu_nhan_vien!B559="","",INPUT_Du_lieu_nhan_vien!B559)</f>
        <v>Nguyễn Thị Hồng</v>
      </c>
      <c r="D540" s="93" t="str">
        <f>IF(INPUT_Du_lieu_nhan_vien!C559="","",INPUT_Du_lieu_nhan_vien!C559)</f>
        <v>Thơm</v>
      </c>
      <c r="E540" s="94" t="str">
        <f>IF(INPUT_Du_lieu_nhan_vien!D559="","",INPUT_Du_lieu_nhan_vien!D559)</f>
        <v>Nữ</v>
      </c>
      <c r="F540" s="95">
        <f>IF(INPUT_Du_lieu_nhan_vien!E559="","",INPUT_Du_lieu_nhan_vien!E559)</f>
        <v>32388</v>
      </c>
      <c r="G540" s="96">
        <f t="shared" si="56"/>
        <v>9</v>
      </c>
      <c r="H540" s="96">
        <f t="shared" si="57"/>
        <v>1988</v>
      </c>
      <c r="I540" s="96" t="str">
        <f>IF(INPUT_Du_lieu_nhan_vien!G559="","",INPUT_Du_lieu_nhan_vien!G559)</f>
        <v>Kim Lộc, Can Lộc, Hà Tĩnh</v>
      </c>
      <c r="J540" s="97" t="str">
        <f>IF(INPUT_Du_lieu_nhan_vien!H559="","",INPUT_Du_lieu_nhan_vien!H559)</f>
        <v>183640057</v>
      </c>
      <c r="K540" s="95">
        <f>IF(INPUT_Du_lieu_nhan_vien!I559="","",INPUT_Du_lieu_nhan_vien!I559)</f>
        <v>38469</v>
      </c>
      <c r="L540" s="96">
        <f t="shared" si="58"/>
        <v>4</v>
      </c>
      <c r="M540" s="96" t="str">
        <f>IF(INPUT_Du_lieu_nhan_vien!J559="","",INPUT_Du_lieu_nhan_vien!J559)</f>
        <v>Hà Tĩnh</v>
      </c>
      <c r="N540" s="94" t="str">
        <f>IF(INPUT_Du_lieu_nhan_vien!O559="","",INPUT_Du_lieu_nhan_vien!O559)</f>
        <v>thomnth2@topica.edu.vn</v>
      </c>
      <c r="O540" s="96" t="str">
        <f>IF(INPUT_Du_lieu_nhan_vien!S559="","",INPUT_Du_lieu_nhan_vien!S559)</f>
        <v>Kim Lộc, Can Lộc, Hà Tĩnh</v>
      </c>
      <c r="P540" s="94" t="str">
        <f>IF(INPUT_Du_lieu_nhan_vien!P559="","",INPUT_Du_lieu_nhan_vien!P559)</f>
        <v/>
      </c>
      <c r="Q540" s="97" t="str">
        <f>IF(INPUT_Du_lieu_nhan_vien!Q559="","",INPUT_Du_lieu_nhan_vien!Q559)</f>
        <v>0915 330 567</v>
      </c>
      <c r="R540" s="96" t="str">
        <f>IF(INPUT_Du_lieu_nhan_vien!U559="","",INPUT_Du_lieu_nhan_vien!U559)</f>
        <v>Nguyễn Văn Toản</v>
      </c>
      <c r="S540" s="96" t="str">
        <f>IF(INPUT_Du_lieu_nhan_vien!W559="","",INPUT_Du_lieu_nhan_vien!W559)</f>
        <v>0979 021 858</v>
      </c>
      <c r="T540" s="97" t="str">
        <f>IF(INPUT_Du_lieu_nhan_vien!L559="","",INPUT_Du_lieu_nhan_vien!L559)</f>
        <v>ĐH Điện Lực</v>
      </c>
      <c r="U540" s="94" t="str">
        <f>IF(INPUT_Du_lieu_nhan_vien!K559="","",INPUT_Du_lieu_nhan_vien!K559)</f>
        <v>Đại học</v>
      </c>
      <c r="V540" s="97" t="str">
        <f>IF(INPUT_Du_lieu_nhan_vien!M559="","",INPUT_Du_lieu_nhan_vien!M559)</f>
        <v>Công nghệ thông tin</v>
      </c>
      <c r="Y540" s="95">
        <f>IF(INPUT_Du_lieu_nhan_vien!AH559="","",INPUT_Du_lieu_nhan_vien!AH559)</f>
        <v>41405</v>
      </c>
      <c r="Z540" s="96">
        <f t="shared" si="59"/>
        <v>5</v>
      </c>
      <c r="AA540" s="96">
        <f t="shared" si="60"/>
        <v>2013</v>
      </c>
      <c r="AB540" s="95" t="str">
        <f>IF(INPUT_Du_lieu_nhan_vien!AM559="","",INPUT_Du_lieu_nhan_vien!AM559)</f>
        <v/>
      </c>
      <c r="AC540" s="96" t="str">
        <f t="shared" si="61"/>
        <v/>
      </c>
      <c r="AD540" s="96" t="str">
        <f t="shared" si="62"/>
        <v/>
      </c>
      <c r="AE540" s="96" t="str">
        <f>IF(INPUT_Du_lieu_nhan_vien!AJ559="","",INPUT_Du_lieu_nhan_vien!AJ559)</f>
        <v>Chính thức</v>
      </c>
    </row>
    <row r="541" spans="1:31" ht="18.75" customHeight="1" x14ac:dyDescent="0.2">
      <c r="A541" s="91">
        <v>540</v>
      </c>
      <c r="B541" s="92">
        <f>INPUT_Du_lieu_nhan_vien!A560</f>
        <v>20535</v>
      </c>
      <c r="C541" s="93" t="str">
        <f>IF(INPUT_Du_lieu_nhan_vien!B560="","",INPUT_Du_lieu_nhan_vien!B560)</f>
        <v>Phạm Quang</v>
      </c>
      <c r="D541" s="93" t="str">
        <f>IF(INPUT_Du_lieu_nhan_vien!C560="","",INPUT_Du_lieu_nhan_vien!C560)</f>
        <v>Long</v>
      </c>
      <c r="E541" s="94" t="str">
        <f>IF(INPUT_Du_lieu_nhan_vien!D560="","",INPUT_Du_lieu_nhan_vien!D560)</f>
        <v>Nam</v>
      </c>
      <c r="F541" s="95">
        <f>IF(INPUT_Du_lieu_nhan_vien!E560="","",INPUT_Du_lieu_nhan_vien!E560)</f>
        <v>32404</v>
      </c>
      <c r="G541" s="96">
        <f t="shared" si="56"/>
        <v>9</v>
      </c>
      <c r="H541" s="96">
        <f t="shared" si="57"/>
        <v>1988</v>
      </c>
      <c r="I541" s="96" t="str">
        <f>IF(INPUT_Du_lieu_nhan_vien!G560="","",INPUT_Du_lieu_nhan_vien!G560)</f>
        <v>Yên Xá, Ý Yên, Nam Định</v>
      </c>
      <c r="J541" s="97" t="str">
        <f>IF(INPUT_Du_lieu_nhan_vien!H560="","",INPUT_Du_lieu_nhan_vien!H560)</f>
        <v>082 055840</v>
      </c>
      <c r="K541" s="95">
        <f>IF(INPUT_Du_lieu_nhan_vien!I560="","",INPUT_Du_lieu_nhan_vien!I560)</f>
        <v>38551</v>
      </c>
      <c r="L541" s="96">
        <f t="shared" si="58"/>
        <v>7</v>
      </c>
      <c r="M541" s="96" t="str">
        <f>IF(INPUT_Du_lieu_nhan_vien!J560="","",INPUT_Du_lieu_nhan_vien!J560)</f>
        <v>Lạng Sơn</v>
      </c>
      <c r="N541" s="94" t="str">
        <f>IF(INPUT_Du_lieu_nhan_vien!O560="","",INPUT_Du_lieu_nhan_vien!O560)</f>
        <v>longpq@topica.edu.vn</v>
      </c>
      <c r="O541" s="96" t="str">
        <f>IF(INPUT_Du_lieu_nhan_vien!S560="","",INPUT_Du_lieu_nhan_vien!S560)</f>
        <v>Nhà 49, Đường Phai Vệ, Vĩnh Trại, Lạng Sơn</v>
      </c>
      <c r="P541" s="94" t="str">
        <f>IF(INPUT_Du_lieu_nhan_vien!P560="","",INPUT_Du_lieu_nhan_vien!P560)</f>
        <v/>
      </c>
      <c r="Q541" s="97" t="str">
        <f>IF(INPUT_Du_lieu_nhan_vien!Q560="","",INPUT_Du_lieu_nhan_vien!Q560)</f>
        <v>0987 834 124</v>
      </c>
      <c r="R541" s="96" t="str">
        <f>IF(INPUT_Du_lieu_nhan_vien!U560="","",INPUT_Du_lieu_nhan_vien!U560)</f>
        <v>Phaạm Như Thùy</v>
      </c>
      <c r="S541" s="96" t="str">
        <f>IF(INPUT_Du_lieu_nhan_vien!W560="","",INPUT_Du_lieu_nhan_vien!W560)</f>
        <v>0913 396 228</v>
      </c>
      <c r="T541" s="97" t="str">
        <f>IF(INPUT_Du_lieu_nhan_vien!L560="","",INPUT_Du_lieu_nhan_vien!L560)</f>
        <v>ĐH Ngoại Thương</v>
      </c>
      <c r="U541" s="94" t="str">
        <f>IF(INPUT_Du_lieu_nhan_vien!K560="","",INPUT_Du_lieu_nhan_vien!K560)</f>
        <v>Đại học</v>
      </c>
      <c r="V541" s="97" t="str">
        <f>IF(INPUT_Du_lieu_nhan_vien!M560="","",INPUT_Du_lieu_nhan_vien!M560)</f>
        <v>Tài chính Quốc tế</v>
      </c>
      <c r="Y541" s="95">
        <f>IF(INPUT_Du_lieu_nhan_vien!AH560="","",INPUT_Du_lieu_nhan_vien!AH560)</f>
        <v>41432</v>
      </c>
      <c r="Z541" s="96">
        <f t="shared" si="59"/>
        <v>6</v>
      </c>
      <c r="AA541" s="96">
        <f t="shared" si="60"/>
        <v>2013</v>
      </c>
      <c r="AB541" s="95" t="str">
        <f>IF(INPUT_Du_lieu_nhan_vien!AM560="","",INPUT_Du_lieu_nhan_vien!AM560)</f>
        <v/>
      </c>
      <c r="AC541" s="96" t="str">
        <f t="shared" si="61"/>
        <v/>
      </c>
      <c r="AD541" s="96" t="str">
        <f t="shared" si="62"/>
        <v/>
      </c>
      <c r="AE541" s="96" t="str">
        <f>IF(INPUT_Du_lieu_nhan_vien!AJ560="","",INPUT_Du_lieu_nhan_vien!AJ560)</f>
        <v>Chính thức</v>
      </c>
    </row>
    <row r="542" spans="1:31" ht="18.75" customHeight="1" x14ac:dyDescent="0.2">
      <c r="A542" s="91">
        <v>541</v>
      </c>
      <c r="B542" s="92">
        <f>INPUT_Du_lieu_nhan_vien!A561</f>
        <v>20536</v>
      </c>
      <c r="C542" s="93" t="str">
        <f>IF(INPUT_Du_lieu_nhan_vien!B561="","",INPUT_Du_lieu_nhan_vien!B561)</f>
        <v>Ngô Thị</v>
      </c>
      <c r="D542" s="93" t="str">
        <f>IF(INPUT_Du_lieu_nhan_vien!C561="","",INPUT_Du_lieu_nhan_vien!C561)</f>
        <v>Huyên</v>
      </c>
      <c r="E542" s="94" t="str">
        <f>IF(INPUT_Du_lieu_nhan_vien!D561="","",INPUT_Du_lieu_nhan_vien!D561)</f>
        <v>Nữ</v>
      </c>
      <c r="F542" s="95">
        <f>IF(INPUT_Du_lieu_nhan_vien!E561="","",INPUT_Du_lieu_nhan_vien!E561)</f>
        <v>31820</v>
      </c>
      <c r="G542" s="96">
        <f t="shared" ref="G542:G605" si="63">IF(F542="","",MONTH(F542))</f>
        <v>2</v>
      </c>
      <c r="H542" s="96">
        <f t="shared" ref="H542:H605" si="64">IF(F542="","",YEAR(F542))</f>
        <v>1987</v>
      </c>
      <c r="I542" s="96" t="str">
        <f>IF(INPUT_Du_lieu_nhan_vien!G561="","",INPUT_Du_lieu_nhan_vien!G561)</f>
        <v>Hà Nội</v>
      </c>
      <c r="J542" s="97" t="str">
        <f>IF(INPUT_Du_lieu_nhan_vien!H561="","",INPUT_Du_lieu_nhan_vien!H561)</f>
        <v>012547055</v>
      </c>
      <c r="K542" s="95">
        <f>IF(INPUT_Du_lieu_nhan_vien!I561="","",INPUT_Du_lieu_nhan_vien!I561)</f>
        <v>37482</v>
      </c>
      <c r="L542" s="96">
        <f t="shared" ref="L542:L605" si="65">IF(K542="","",MONTH(K542))</f>
        <v>8</v>
      </c>
      <c r="M542" s="96" t="str">
        <f>IF(INPUT_Du_lieu_nhan_vien!J561="","",INPUT_Du_lieu_nhan_vien!J561)</f>
        <v>Hà Nội</v>
      </c>
      <c r="N542" s="94" t="str">
        <f>IF(INPUT_Du_lieu_nhan_vien!O561="","",INPUT_Du_lieu_nhan_vien!O561)</f>
        <v>huyennt2@topica.edu.vn</v>
      </c>
      <c r="O542" s="96" t="str">
        <f>IF(INPUT_Du_lieu_nhan_vien!S561="","",INPUT_Du_lieu_nhan_vien!S561)</f>
        <v>293b Tổ 42 Hoàng Văn Thụ, Hoàng Mai, Hà Nội</v>
      </c>
      <c r="P542" s="94" t="str">
        <f>IF(INPUT_Du_lieu_nhan_vien!P561="","",INPUT_Du_lieu_nhan_vien!P561)</f>
        <v/>
      </c>
      <c r="Q542" s="97" t="str">
        <f>IF(INPUT_Du_lieu_nhan_vien!Q561="","",INPUT_Du_lieu_nhan_vien!Q561)</f>
        <v>0936143434</v>
      </c>
      <c r="R542" s="96" t="str">
        <f>IF(INPUT_Du_lieu_nhan_vien!U561="","",INPUT_Du_lieu_nhan_vien!U561)</f>
        <v/>
      </c>
      <c r="S542" s="96" t="str">
        <f>IF(INPUT_Du_lieu_nhan_vien!W561="","",INPUT_Du_lieu_nhan_vien!W561)</f>
        <v/>
      </c>
      <c r="T542" s="97" t="str">
        <f>IF(INPUT_Du_lieu_nhan_vien!L561="","",INPUT_Du_lieu_nhan_vien!L561)</f>
        <v>Viện ĐH Mở Hà Nội</v>
      </c>
      <c r="U542" s="94" t="str">
        <f>IF(INPUT_Du_lieu_nhan_vien!K561="","",INPUT_Du_lieu_nhan_vien!K561)</f>
        <v>Đại học</v>
      </c>
      <c r="V542" s="97" t="str">
        <f>IF(INPUT_Du_lieu_nhan_vien!M561="","",INPUT_Du_lieu_nhan_vien!M561)</f>
        <v>Công nghệ sinh học</v>
      </c>
      <c r="Y542" s="95">
        <f>IF(INPUT_Du_lieu_nhan_vien!AH561="","",INPUT_Du_lieu_nhan_vien!AH561)</f>
        <v>41395</v>
      </c>
      <c r="Z542" s="96">
        <f t="shared" ref="Z542:Z605" si="66">IF(Y542="","",MONTH(Y542))</f>
        <v>5</v>
      </c>
      <c r="AA542" s="96">
        <f t="shared" ref="AA542:AA605" si="67">IF(Y542="","",YEAR(Y542))</f>
        <v>2013</v>
      </c>
      <c r="AB542" s="95" t="str">
        <f>IF(INPUT_Du_lieu_nhan_vien!AM561="","",INPUT_Du_lieu_nhan_vien!AM561)</f>
        <v/>
      </c>
      <c r="AC542" s="96" t="str">
        <f t="shared" ref="AC542:AC605" si="68">IF(AB542="","",MONTH(AB542))</f>
        <v/>
      </c>
      <c r="AD542" s="96" t="str">
        <f t="shared" ref="AD542:AD605" si="69">IF(AB542="","",YEAR(AB542))</f>
        <v/>
      </c>
      <c r="AE542" s="96" t="str">
        <f>IF(INPUT_Du_lieu_nhan_vien!AJ561="","",INPUT_Du_lieu_nhan_vien!AJ561)</f>
        <v>Chính thức</v>
      </c>
    </row>
    <row r="543" spans="1:31" ht="18.75" customHeight="1" x14ac:dyDescent="0.2">
      <c r="A543" s="91">
        <v>542</v>
      </c>
      <c r="B543" s="92">
        <f>INPUT_Du_lieu_nhan_vien!A562</f>
        <v>20537</v>
      </c>
      <c r="C543" s="93" t="str">
        <f>IF(INPUT_Du_lieu_nhan_vien!B562="","",INPUT_Du_lieu_nhan_vien!B562)</f>
        <v>Nguyễn Thị Tố</v>
      </c>
      <c r="D543" s="93" t="str">
        <f>IF(INPUT_Du_lieu_nhan_vien!C562="","",INPUT_Du_lieu_nhan_vien!C562)</f>
        <v>Nga</v>
      </c>
      <c r="E543" s="94" t="str">
        <f>IF(INPUT_Du_lieu_nhan_vien!D562="","",INPUT_Du_lieu_nhan_vien!D562)</f>
        <v>Nữ</v>
      </c>
      <c r="F543" s="95">
        <f>IF(INPUT_Du_lieu_nhan_vien!E562="","",INPUT_Du_lieu_nhan_vien!E562)</f>
        <v>32022</v>
      </c>
      <c r="G543" s="96">
        <f t="shared" si="63"/>
        <v>9</v>
      </c>
      <c r="H543" s="96">
        <f t="shared" si="64"/>
        <v>1987</v>
      </c>
      <c r="I543" s="96" t="str">
        <f>IF(INPUT_Du_lieu_nhan_vien!G562="","",INPUT_Du_lieu_nhan_vien!G562)</f>
        <v>Caẩm Vân, Cẩm Thủy, Thanh Hóa</v>
      </c>
      <c r="J543" s="97" t="str">
        <f>IF(INPUT_Du_lieu_nhan_vien!H562="","",INPUT_Du_lieu_nhan_vien!H562)</f>
        <v>172818278</v>
      </c>
      <c r="K543" s="95">
        <f>IF(INPUT_Du_lieu_nhan_vien!I562="","",INPUT_Du_lieu_nhan_vien!I562)</f>
        <v>39042</v>
      </c>
      <c r="L543" s="96">
        <f t="shared" si="65"/>
        <v>11</v>
      </c>
      <c r="M543" s="96" t="str">
        <f>IF(INPUT_Du_lieu_nhan_vien!J562="","",INPUT_Du_lieu_nhan_vien!J562)</f>
        <v>Thanh Hóa</v>
      </c>
      <c r="N543" s="94" t="str">
        <f>IF(INPUT_Du_lieu_nhan_vien!O562="","",INPUT_Du_lieu_nhan_vien!O562)</f>
        <v/>
      </c>
      <c r="O543" s="96" t="str">
        <f>IF(INPUT_Du_lieu_nhan_vien!S562="","",INPUT_Du_lieu_nhan_vien!S562)</f>
        <v>Cẩm Vân, Cẩm Thủy, Thanh Hóa</v>
      </c>
      <c r="P543" s="94" t="str">
        <f>IF(INPUT_Du_lieu_nhan_vien!P562="","",INPUT_Du_lieu_nhan_vien!P562)</f>
        <v/>
      </c>
      <c r="Q543" s="97" t="str">
        <f>IF(INPUT_Du_lieu_nhan_vien!Q562="","",INPUT_Du_lieu_nhan_vien!Q562)</f>
        <v>0987 385 598</v>
      </c>
      <c r="R543" s="96" t="str">
        <f>IF(INPUT_Du_lieu_nhan_vien!U562="","",INPUT_Du_lieu_nhan_vien!U562)</f>
        <v>Nguyễn Thanh Bình</v>
      </c>
      <c r="S543" s="96" t="str">
        <f>IF(INPUT_Du_lieu_nhan_vien!W562="","",INPUT_Du_lieu_nhan_vien!W562)</f>
        <v>0986 716 825</v>
      </c>
      <c r="T543" s="97" t="str">
        <f>IF(INPUT_Du_lieu_nhan_vien!L562="","",INPUT_Du_lieu_nhan_vien!L562)</f>
        <v>ĐH Kinh doanh và Công nghệ Hà Nội</v>
      </c>
      <c r="U543" s="94" t="str">
        <f>IF(INPUT_Du_lieu_nhan_vien!K562="","",INPUT_Du_lieu_nhan_vien!K562)</f>
        <v>Đại học</v>
      </c>
      <c r="V543" s="97" t="str">
        <f>IF(INPUT_Du_lieu_nhan_vien!M562="","",INPUT_Du_lieu_nhan_vien!M562)</f>
        <v>Kế toán</v>
      </c>
      <c r="Y543" s="95" t="str">
        <f>IF(INPUT_Du_lieu_nhan_vien!AH562="","",INPUT_Du_lieu_nhan_vien!AH562)</f>
        <v/>
      </c>
      <c r="Z543" s="96" t="str">
        <f t="shared" si="66"/>
        <v/>
      </c>
      <c r="AA543" s="96" t="str">
        <f t="shared" si="67"/>
        <v/>
      </c>
      <c r="AB543" s="95">
        <f>IF(INPUT_Du_lieu_nhan_vien!AM562="","",INPUT_Du_lieu_nhan_vien!AM562)</f>
        <v>41395</v>
      </c>
      <c r="AC543" s="96">
        <f t="shared" si="68"/>
        <v>5</v>
      </c>
      <c r="AD543" s="96">
        <f t="shared" si="69"/>
        <v>2013</v>
      </c>
      <c r="AE543" s="96" t="str">
        <f>IF(INPUT_Du_lieu_nhan_vien!AJ562="","",INPUT_Du_lieu_nhan_vien!AJ562)</f>
        <v>Nghỉ việc</v>
      </c>
    </row>
    <row r="544" spans="1:31" ht="18.75" customHeight="1" x14ac:dyDescent="0.2">
      <c r="A544" s="91">
        <v>543</v>
      </c>
      <c r="B544" s="92">
        <f>INPUT_Du_lieu_nhan_vien!A563</f>
        <v>20538</v>
      </c>
      <c r="C544" s="93" t="str">
        <f>IF(INPUT_Du_lieu_nhan_vien!B563="","",INPUT_Du_lieu_nhan_vien!B563)</f>
        <v>Bùi Thị Thanh</v>
      </c>
      <c r="D544" s="93" t="str">
        <f>IF(INPUT_Du_lieu_nhan_vien!C563="","",INPUT_Du_lieu_nhan_vien!C563)</f>
        <v>Hương</v>
      </c>
      <c r="E544" s="94" t="str">
        <f>IF(INPUT_Du_lieu_nhan_vien!D563="","",INPUT_Du_lieu_nhan_vien!D563)</f>
        <v>Nữ</v>
      </c>
      <c r="F544" s="95">
        <f>IF(INPUT_Du_lieu_nhan_vien!E563="","",INPUT_Du_lieu_nhan_vien!E563)</f>
        <v>32440</v>
      </c>
      <c r="G544" s="96">
        <f t="shared" si="63"/>
        <v>10</v>
      </c>
      <c r="H544" s="96">
        <f t="shared" si="64"/>
        <v>1988</v>
      </c>
      <c r="I544" s="96" t="str">
        <f>IF(INPUT_Du_lieu_nhan_vien!G563="","",INPUT_Du_lieu_nhan_vien!G563)</f>
        <v>Thanh Hóa</v>
      </c>
      <c r="J544" s="97" t="str">
        <f>IF(INPUT_Du_lieu_nhan_vien!H563="","",INPUT_Du_lieu_nhan_vien!H563)</f>
        <v>173291756</v>
      </c>
      <c r="K544" s="95">
        <f>IF(INPUT_Du_lieu_nhan_vien!I563="","",INPUT_Du_lieu_nhan_vien!I563)</f>
        <v>38678</v>
      </c>
      <c r="L544" s="96">
        <f t="shared" si="65"/>
        <v>11</v>
      </c>
      <c r="M544" s="96" t="str">
        <f>IF(INPUT_Du_lieu_nhan_vien!J563="","",INPUT_Du_lieu_nhan_vien!J563)</f>
        <v>Thanh Hóa</v>
      </c>
      <c r="N544" s="94" t="str">
        <f>IF(INPUT_Du_lieu_nhan_vien!O563="","",INPUT_Du_lieu_nhan_vien!O563)</f>
        <v>huongbtt@topica.edu.vn</v>
      </c>
      <c r="O544" s="96" t="str">
        <f>IF(INPUT_Du_lieu_nhan_vien!S563="","",INPUT_Du_lieu_nhan_vien!S563)</f>
        <v>Tiêểu khu 3 Thị trấn Hà Trung, Thanh Hóa</v>
      </c>
      <c r="P544" s="94" t="str">
        <f>IF(INPUT_Du_lieu_nhan_vien!P563="","",INPUT_Du_lieu_nhan_vien!P563)</f>
        <v/>
      </c>
      <c r="Q544" s="97" t="str">
        <f>IF(INPUT_Du_lieu_nhan_vien!Q563="","",INPUT_Du_lieu_nhan_vien!Q563)</f>
        <v>0969 487 243</v>
      </c>
      <c r="R544" s="96" t="str">
        <f>IF(INPUT_Du_lieu_nhan_vien!U563="","",INPUT_Du_lieu_nhan_vien!U563)</f>
        <v>Nguyễn Thị Huyền</v>
      </c>
      <c r="S544" s="96" t="str">
        <f>IF(INPUT_Du_lieu_nhan_vien!W563="","",INPUT_Du_lieu_nhan_vien!W563)</f>
        <v>0127 388 9691</v>
      </c>
      <c r="T544" s="97" t="str">
        <f>IF(INPUT_Du_lieu_nhan_vien!L563="","",INPUT_Du_lieu_nhan_vien!L563)</f>
        <v>Đại học Bách khoa Đà Nẵng</v>
      </c>
      <c r="U544" s="94" t="str">
        <f>IF(INPUT_Du_lieu_nhan_vien!K563="","",INPUT_Du_lieu_nhan_vien!K563)</f>
        <v>Đại học</v>
      </c>
      <c r="V544" s="97" t="str">
        <f>IF(INPUT_Du_lieu_nhan_vien!M563="","",INPUT_Du_lieu_nhan_vien!M563)</f>
        <v>Công nghê thông tin</v>
      </c>
      <c r="Y544" s="95" t="str">
        <f>IF(INPUT_Du_lieu_nhan_vien!AH563="","",INPUT_Du_lieu_nhan_vien!AH563)</f>
        <v/>
      </c>
      <c r="Z544" s="96" t="str">
        <f t="shared" si="66"/>
        <v/>
      </c>
      <c r="AA544" s="96" t="str">
        <f t="shared" si="67"/>
        <v/>
      </c>
      <c r="AB544" s="95">
        <f>IF(INPUT_Du_lieu_nhan_vien!AM563="","",INPUT_Du_lieu_nhan_vien!AM563)</f>
        <v>41415</v>
      </c>
      <c r="AC544" s="96">
        <f t="shared" si="68"/>
        <v>5</v>
      </c>
      <c r="AD544" s="96">
        <f t="shared" si="69"/>
        <v>2013</v>
      </c>
      <c r="AE544" s="96" t="str">
        <f>IF(INPUT_Du_lieu_nhan_vien!AJ563="","",INPUT_Du_lieu_nhan_vien!AJ563)</f>
        <v>Nghỉ việc</v>
      </c>
    </row>
    <row r="545" spans="1:31" ht="18.75" customHeight="1" x14ac:dyDescent="0.2">
      <c r="A545" s="91">
        <v>544</v>
      </c>
      <c r="B545" s="92">
        <f>INPUT_Du_lieu_nhan_vien!A564</f>
        <v>20539</v>
      </c>
      <c r="C545" s="93" t="str">
        <f>IF(INPUT_Du_lieu_nhan_vien!B564="","",INPUT_Du_lieu_nhan_vien!B564)</f>
        <v>Lê Hồng</v>
      </c>
      <c r="D545" s="93" t="str">
        <f>IF(INPUT_Du_lieu_nhan_vien!C564="","",INPUT_Du_lieu_nhan_vien!C564)</f>
        <v>Minh</v>
      </c>
      <c r="E545" s="94" t="str">
        <f>IF(INPUT_Du_lieu_nhan_vien!D564="","",INPUT_Du_lieu_nhan_vien!D564)</f>
        <v>Nữ</v>
      </c>
      <c r="F545" s="95">
        <f>IF(INPUT_Du_lieu_nhan_vien!E564="","",INPUT_Du_lieu_nhan_vien!E564)</f>
        <v>32340</v>
      </c>
      <c r="G545" s="96">
        <f t="shared" si="63"/>
        <v>7</v>
      </c>
      <c r="H545" s="96">
        <f t="shared" si="64"/>
        <v>1988</v>
      </c>
      <c r="I545" s="96" t="str">
        <f>IF(INPUT_Du_lieu_nhan_vien!G564="","",INPUT_Du_lieu_nhan_vien!G564)</f>
        <v xml:space="preserve">Hà Nội </v>
      </c>
      <c r="J545" s="97" t="str">
        <f>IF(INPUT_Du_lieu_nhan_vien!H564="","",INPUT_Du_lieu_nhan_vien!H564)</f>
        <v>012517574</v>
      </c>
      <c r="K545" s="95">
        <f>IF(INPUT_Du_lieu_nhan_vien!I564="","",INPUT_Du_lieu_nhan_vien!I564)</f>
        <v>40192</v>
      </c>
      <c r="L545" s="96">
        <f t="shared" si="65"/>
        <v>1</v>
      </c>
      <c r="M545" s="96" t="str">
        <f>IF(INPUT_Du_lieu_nhan_vien!J564="","",INPUT_Du_lieu_nhan_vien!J564)</f>
        <v>Hà Nội</v>
      </c>
      <c r="N545" s="94" t="str">
        <f>IF(INPUT_Du_lieu_nhan_vien!O564="","",INPUT_Du_lieu_nhan_vien!O564)</f>
        <v>minhlh@topica.edu.vn</v>
      </c>
      <c r="O545" s="96" t="str">
        <f>IF(INPUT_Du_lieu_nhan_vien!S564="","",INPUT_Du_lieu_nhan_vien!S564)</f>
        <v xml:space="preserve">Số 32 ngõ 252 Minh Khai, Hà Nội </v>
      </c>
      <c r="P545" s="94" t="str">
        <f>IF(INPUT_Du_lieu_nhan_vien!P564="","",INPUT_Du_lieu_nhan_vien!P564)</f>
        <v>04 38622280</v>
      </c>
      <c r="Q545" s="97" t="str">
        <f>IF(INPUT_Du_lieu_nhan_vien!Q564="","",INPUT_Du_lieu_nhan_vien!Q564)</f>
        <v>0982 160 788</v>
      </c>
      <c r="R545" s="96" t="str">
        <f>IF(INPUT_Du_lieu_nhan_vien!U564="","",INPUT_Du_lieu_nhan_vien!U564)</f>
        <v/>
      </c>
      <c r="S545" s="96" t="str">
        <f>IF(INPUT_Du_lieu_nhan_vien!W564="","",INPUT_Du_lieu_nhan_vien!W564)</f>
        <v/>
      </c>
      <c r="T545" s="97" t="str">
        <f>IF(INPUT_Du_lieu_nhan_vien!L564="","",INPUT_Du_lieu_nhan_vien!L564)</f>
        <v>ĐH Ngoại Thương</v>
      </c>
      <c r="U545" s="94" t="str">
        <f>IF(INPUT_Du_lieu_nhan_vien!K564="","",INPUT_Du_lieu_nhan_vien!K564)</f>
        <v>Đại học</v>
      </c>
      <c r="V545" s="97" t="str">
        <f>IF(INPUT_Du_lieu_nhan_vien!M564="","",INPUT_Du_lieu_nhan_vien!M564)</f>
        <v>Tài chính - Ngân hàng</v>
      </c>
      <c r="Y545" s="95">
        <f>IF(INPUT_Du_lieu_nhan_vien!AH564="","",INPUT_Du_lieu_nhan_vien!AH564)</f>
        <v>41414</v>
      </c>
      <c r="Z545" s="96">
        <f t="shared" si="66"/>
        <v>5</v>
      </c>
      <c r="AA545" s="96">
        <f t="shared" si="67"/>
        <v>2013</v>
      </c>
      <c r="AB545" s="95" t="str">
        <f>IF(INPUT_Du_lieu_nhan_vien!AM564="","",INPUT_Du_lieu_nhan_vien!AM564)</f>
        <v/>
      </c>
      <c r="AC545" s="96" t="str">
        <f t="shared" si="68"/>
        <v/>
      </c>
      <c r="AD545" s="96" t="str">
        <f t="shared" si="69"/>
        <v/>
      </c>
      <c r="AE545" s="96" t="str">
        <f>IF(INPUT_Du_lieu_nhan_vien!AJ564="","",INPUT_Du_lieu_nhan_vien!AJ564)</f>
        <v>Chính thức</v>
      </c>
    </row>
    <row r="546" spans="1:31" ht="18.75" customHeight="1" x14ac:dyDescent="0.2">
      <c r="A546" s="91">
        <v>545</v>
      </c>
      <c r="B546" s="92">
        <f>INPUT_Du_lieu_nhan_vien!A565</f>
        <v>20540</v>
      </c>
      <c r="C546" s="93" t="str">
        <f>IF(INPUT_Du_lieu_nhan_vien!B565="","",INPUT_Du_lieu_nhan_vien!B565)</f>
        <v>Phạm Thị Kiều</v>
      </c>
      <c r="D546" s="93" t="str">
        <f>IF(INPUT_Du_lieu_nhan_vien!C565="","",INPUT_Du_lieu_nhan_vien!C565)</f>
        <v>Oanh</v>
      </c>
      <c r="E546" s="94" t="str">
        <f>IF(INPUT_Du_lieu_nhan_vien!D565="","",INPUT_Du_lieu_nhan_vien!D565)</f>
        <v>Nữ</v>
      </c>
      <c r="F546" s="95">
        <f>IF(INPUT_Du_lieu_nhan_vien!E565="","",INPUT_Du_lieu_nhan_vien!E565)</f>
        <v>32876</v>
      </c>
      <c r="G546" s="96">
        <f t="shared" si="63"/>
        <v>1</v>
      </c>
      <c r="H546" s="96">
        <f t="shared" si="64"/>
        <v>1990</v>
      </c>
      <c r="I546" s="96" t="str">
        <f>IF(INPUT_Du_lieu_nhan_vien!G565="","",INPUT_Du_lieu_nhan_vien!G565)</f>
        <v>Đại Cường, Ứng Hòa, Hà Nội</v>
      </c>
      <c r="J546" s="97" t="str">
        <f>IF(INPUT_Du_lieu_nhan_vien!H565="","",INPUT_Du_lieu_nhan_vien!H565)</f>
        <v>112500218</v>
      </c>
      <c r="K546" s="95">
        <f>IF(INPUT_Du_lieu_nhan_vien!I565="","",INPUT_Du_lieu_nhan_vien!I565)</f>
        <v>39463</v>
      </c>
      <c r="L546" s="96">
        <f t="shared" si="65"/>
        <v>1</v>
      </c>
      <c r="M546" s="96" t="str">
        <f>IF(INPUT_Du_lieu_nhan_vien!J565="","",INPUT_Du_lieu_nhan_vien!J565)</f>
        <v>Hà Tây</v>
      </c>
      <c r="N546" s="94" t="str">
        <f>IF(INPUT_Du_lieu_nhan_vien!O565="","",INPUT_Du_lieu_nhan_vien!O565)</f>
        <v>oanhptk@topica.edu.vn</v>
      </c>
      <c r="O546" s="96" t="str">
        <f>IF(INPUT_Du_lieu_nhan_vien!S565="","",INPUT_Du_lieu_nhan_vien!S565)</f>
        <v>Đại Cường, Ứng Hòa, Hà Nội Hà Nội</v>
      </c>
      <c r="P546" s="94" t="str">
        <f>IF(INPUT_Du_lieu_nhan_vien!P565="","",INPUT_Du_lieu_nhan_vien!P565)</f>
        <v/>
      </c>
      <c r="Q546" s="97" t="str">
        <f>IF(INPUT_Du_lieu_nhan_vien!Q565="","",INPUT_Du_lieu_nhan_vien!Q565)</f>
        <v>0973760907</v>
      </c>
      <c r="R546" s="96" t="str">
        <f>IF(INPUT_Du_lieu_nhan_vien!U565="","",INPUT_Du_lieu_nhan_vien!U565)</f>
        <v>Phạm Văn Báu</v>
      </c>
      <c r="S546" s="96" t="str">
        <f>IF(INPUT_Du_lieu_nhan_vien!W565="","",INPUT_Du_lieu_nhan_vien!W565)</f>
        <v/>
      </c>
      <c r="T546" s="97" t="str">
        <f>IF(INPUT_Du_lieu_nhan_vien!L565="","",INPUT_Du_lieu_nhan_vien!L565)</f>
        <v>ĐH Công Nghiệp Hà Nội</v>
      </c>
      <c r="U546" s="94" t="str">
        <f>IF(INPUT_Du_lieu_nhan_vien!K565="","",INPUT_Du_lieu_nhan_vien!K565)</f>
        <v>Đại học</v>
      </c>
      <c r="V546" s="97" t="str">
        <f>IF(INPUT_Du_lieu_nhan_vien!M565="","",INPUT_Du_lieu_nhan_vien!M565)</f>
        <v>Quản trị kinh doanh</v>
      </c>
      <c r="Y546" s="95">
        <f>IF(INPUT_Du_lieu_nhan_vien!AH565="","",INPUT_Du_lieu_nhan_vien!AH565)</f>
        <v>41414</v>
      </c>
      <c r="Z546" s="96">
        <f t="shared" si="66"/>
        <v>5</v>
      </c>
      <c r="AA546" s="96">
        <f t="shared" si="67"/>
        <v>2013</v>
      </c>
      <c r="AB546" s="95">
        <f>IF(INPUT_Du_lieu_nhan_vien!AM565="","",INPUT_Du_lieu_nhan_vien!AM565)</f>
        <v>41547</v>
      </c>
      <c r="AC546" s="96">
        <f t="shared" si="68"/>
        <v>9</v>
      </c>
      <c r="AD546" s="96">
        <f t="shared" si="69"/>
        <v>2013</v>
      </c>
      <c r="AE546" s="96" t="str">
        <f>IF(INPUT_Du_lieu_nhan_vien!AJ565="","",INPUT_Du_lieu_nhan_vien!AJ565)</f>
        <v>Nghỉ việc</v>
      </c>
    </row>
    <row r="547" spans="1:31" ht="18.75" customHeight="1" x14ac:dyDescent="0.2">
      <c r="A547" s="91">
        <v>546</v>
      </c>
      <c r="B547" s="92">
        <f>INPUT_Du_lieu_nhan_vien!A566</f>
        <v>20541</v>
      </c>
      <c r="C547" s="93" t="str">
        <f>IF(INPUT_Du_lieu_nhan_vien!B566="","",INPUT_Du_lieu_nhan_vien!B566)</f>
        <v>Nguyễn Thị Bảo</v>
      </c>
      <c r="D547" s="93" t="str">
        <f>IF(INPUT_Du_lieu_nhan_vien!C566="","",INPUT_Du_lieu_nhan_vien!C566)</f>
        <v>Ngân</v>
      </c>
      <c r="E547" s="94" t="str">
        <f>IF(INPUT_Du_lieu_nhan_vien!D566="","",INPUT_Du_lieu_nhan_vien!D566)</f>
        <v>Nữ</v>
      </c>
      <c r="F547" s="95">
        <f>IF(INPUT_Du_lieu_nhan_vien!E566="","",INPUT_Du_lieu_nhan_vien!E566)</f>
        <v>33127</v>
      </c>
      <c r="G547" s="96">
        <f t="shared" si="63"/>
        <v>9</v>
      </c>
      <c r="H547" s="96">
        <f t="shared" si="64"/>
        <v>1990</v>
      </c>
      <c r="I547" s="96" t="str">
        <f>IF(INPUT_Du_lieu_nhan_vien!G566="","",INPUT_Du_lieu_nhan_vien!G566)</f>
        <v>TP HCM</v>
      </c>
      <c r="J547" s="97" t="str">
        <f>IF(INPUT_Du_lieu_nhan_vien!H566="","",INPUT_Du_lieu_nhan_vien!H566)</f>
        <v>024 366302</v>
      </c>
      <c r="K547" s="95" t="str">
        <f>IF(INPUT_Du_lieu_nhan_vien!I566="","",INPUT_Du_lieu_nhan_vien!I566)</f>
        <v>6/4/2005</v>
      </c>
      <c r="L547" s="96">
        <f t="shared" si="65"/>
        <v>4</v>
      </c>
      <c r="M547" s="96" t="str">
        <f>IF(INPUT_Du_lieu_nhan_vien!J566="","",INPUT_Du_lieu_nhan_vien!J566)</f>
        <v>TP HCM</v>
      </c>
      <c r="N547" s="94" t="str">
        <f>IF(INPUT_Du_lieu_nhan_vien!O566="","",INPUT_Du_lieu_nhan_vien!O566)</f>
        <v>nganntb@topica.edu.vn</v>
      </c>
      <c r="O547" s="96" t="str">
        <f>IF(INPUT_Du_lieu_nhan_vien!S566="","",INPUT_Du_lieu_nhan_vien!S566)</f>
        <v>151/41 Nguyễn Trãi, P2, Quận 5</v>
      </c>
      <c r="P547" s="94" t="str">
        <f>IF(INPUT_Du_lieu_nhan_vien!P566="","",INPUT_Du_lieu_nhan_vien!P566)</f>
        <v/>
      </c>
      <c r="Q547" s="97" t="str">
        <f>IF(INPUT_Du_lieu_nhan_vien!Q566="","",INPUT_Du_lieu_nhan_vien!Q566)</f>
        <v>0946 793 839</v>
      </c>
      <c r="R547" s="96" t="str">
        <f>IF(INPUT_Du_lieu_nhan_vien!U566="","",INPUT_Du_lieu_nhan_vien!U566)</f>
        <v>Nguyễn Kiến Đức</v>
      </c>
      <c r="S547" s="96" t="str">
        <f>IF(INPUT_Du_lieu_nhan_vien!W566="","",INPUT_Du_lieu_nhan_vien!W566)</f>
        <v>08 626 111 41</v>
      </c>
      <c r="T547" s="97" t="str">
        <f>IF(INPUT_Du_lieu_nhan_vien!L566="","",INPUT_Du_lieu_nhan_vien!L566)</f>
        <v>CĐ BC Công nghệ &amp; Quản trị kinh doanh</v>
      </c>
      <c r="U547" s="94" t="str">
        <f>IF(INPUT_Du_lieu_nhan_vien!K566="","",INPUT_Du_lieu_nhan_vien!K566)</f>
        <v>Cao đẳng</v>
      </c>
      <c r="V547" s="97" t="str">
        <f>IF(INPUT_Du_lieu_nhan_vien!M566="","",INPUT_Du_lieu_nhan_vien!M566)</f>
        <v>Quản trị kinh doanh</v>
      </c>
      <c r="Y547" s="95">
        <f>IF(INPUT_Du_lieu_nhan_vien!AH566="","",INPUT_Du_lieu_nhan_vien!AH566)</f>
        <v>41412</v>
      </c>
      <c r="Z547" s="96">
        <f t="shared" si="66"/>
        <v>5</v>
      </c>
      <c r="AA547" s="96">
        <f t="shared" si="67"/>
        <v>2013</v>
      </c>
      <c r="AB547" s="95" t="str">
        <f>IF(INPUT_Du_lieu_nhan_vien!AM566="","",INPUT_Du_lieu_nhan_vien!AM566)</f>
        <v/>
      </c>
      <c r="AC547" s="96" t="str">
        <f t="shared" si="68"/>
        <v/>
      </c>
      <c r="AD547" s="96" t="str">
        <f t="shared" si="69"/>
        <v/>
      </c>
      <c r="AE547" s="96" t="str">
        <f>IF(INPUT_Du_lieu_nhan_vien!AJ566="","",INPUT_Du_lieu_nhan_vien!AJ566)</f>
        <v>Chính thức</v>
      </c>
    </row>
    <row r="548" spans="1:31" ht="18.75" customHeight="1" x14ac:dyDescent="0.2">
      <c r="A548" s="91">
        <v>547</v>
      </c>
      <c r="B548" s="92">
        <f>INPUT_Du_lieu_nhan_vien!A567</f>
        <v>20542</v>
      </c>
      <c r="C548" s="93" t="str">
        <f>IF(INPUT_Du_lieu_nhan_vien!B567="","",INPUT_Du_lieu_nhan_vien!B567)</f>
        <v>Nguyễn Thị Kim</v>
      </c>
      <c r="D548" s="93" t="str">
        <f>IF(INPUT_Du_lieu_nhan_vien!C567="","",INPUT_Du_lieu_nhan_vien!C567)</f>
        <v>Hiền</v>
      </c>
      <c r="E548" s="94" t="str">
        <f>IF(INPUT_Du_lieu_nhan_vien!D567="","",INPUT_Du_lieu_nhan_vien!D567)</f>
        <v>Nữ</v>
      </c>
      <c r="F548" s="95">
        <f>IF(INPUT_Du_lieu_nhan_vien!E567="","",INPUT_Du_lieu_nhan_vien!E567)</f>
        <v>33408</v>
      </c>
      <c r="G548" s="96">
        <f t="shared" si="63"/>
        <v>6</v>
      </c>
      <c r="H548" s="96">
        <f t="shared" si="64"/>
        <v>1991</v>
      </c>
      <c r="I548" s="96" t="str">
        <f>IF(INPUT_Du_lieu_nhan_vien!G567="","",INPUT_Du_lieu_nhan_vien!G567)</f>
        <v>Đồng Nai</v>
      </c>
      <c r="J548" s="97" t="str">
        <f>IF(INPUT_Du_lieu_nhan_vien!H567="","",INPUT_Du_lieu_nhan_vien!H567)</f>
        <v>273355031</v>
      </c>
      <c r="K548" s="95">
        <f>IF(INPUT_Du_lieu_nhan_vien!I567="","",INPUT_Du_lieu_nhan_vien!I567)</f>
        <v>38870</v>
      </c>
      <c r="L548" s="96">
        <f t="shared" si="65"/>
        <v>6</v>
      </c>
      <c r="M548" s="96" t="str">
        <f>IF(INPUT_Du_lieu_nhan_vien!J567="","",INPUT_Du_lieu_nhan_vien!J567)</f>
        <v>Bà Rịa - Vũng Tàu</v>
      </c>
      <c r="N548" s="94" t="str">
        <f>IF(INPUT_Du_lieu_nhan_vien!O567="","",INPUT_Du_lieu_nhan_vien!O567)</f>
        <v>hienntk@topica.edu.vn</v>
      </c>
      <c r="O548" s="96" t="str">
        <f>IF(INPUT_Du_lieu_nhan_vien!S567="","",INPUT_Du_lieu_nhan_vien!S567)</f>
        <v>Ô 1 - Tổ 13 Ấp Hải Bình, thị trấn Long Hải, Bà Rịa - Vũng Tàu</v>
      </c>
      <c r="P548" s="94" t="str">
        <f>IF(INPUT_Du_lieu_nhan_vien!P567="","",INPUT_Du_lieu_nhan_vien!P567)</f>
        <v/>
      </c>
      <c r="Q548" s="97" t="str">
        <f>IF(INPUT_Du_lieu_nhan_vien!Q567="","",INPUT_Du_lieu_nhan_vien!Q567)</f>
        <v>0126 7875443</v>
      </c>
      <c r="R548" s="96" t="str">
        <f>IF(INPUT_Du_lieu_nhan_vien!U567="","",INPUT_Du_lieu_nhan_vien!U567)</f>
        <v>Lê Đào Nhã Uyên</v>
      </c>
      <c r="S548" s="96" t="str">
        <f>IF(INPUT_Du_lieu_nhan_vien!W567="","",INPUT_Du_lieu_nhan_vien!W567)</f>
        <v>0989 537 827</v>
      </c>
      <c r="T548" s="97" t="str">
        <f>IF(INPUT_Du_lieu_nhan_vien!L567="","",INPUT_Du_lieu_nhan_vien!L567)</f>
        <v>ĐH Tài chính - Marketing</v>
      </c>
      <c r="U548" s="94" t="str">
        <f>IF(INPUT_Du_lieu_nhan_vien!K567="","",INPUT_Du_lieu_nhan_vien!K567)</f>
        <v>Cao đẳng</v>
      </c>
      <c r="V548" s="97" t="str">
        <f>IF(INPUT_Du_lieu_nhan_vien!M567="","",INPUT_Du_lieu_nhan_vien!M567)</f>
        <v>Quản trị kinh doanh</v>
      </c>
      <c r="Y548" s="95">
        <f>IF(INPUT_Du_lieu_nhan_vien!AH567="","",INPUT_Du_lieu_nhan_vien!AH567)</f>
        <v>41412</v>
      </c>
      <c r="Z548" s="96">
        <f t="shared" si="66"/>
        <v>5</v>
      </c>
      <c r="AA548" s="96">
        <f t="shared" si="67"/>
        <v>2013</v>
      </c>
      <c r="AB548" s="95" t="str">
        <f>IF(INPUT_Du_lieu_nhan_vien!AM567="","",INPUT_Du_lieu_nhan_vien!AM567)</f>
        <v/>
      </c>
      <c r="AC548" s="96" t="str">
        <f t="shared" si="68"/>
        <v/>
      </c>
      <c r="AD548" s="96" t="str">
        <f t="shared" si="69"/>
        <v/>
      </c>
      <c r="AE548" s="96" t="str">
        <f>IF(INPUT_Du_lieu_nhan_vien!AJ567="","",INPUT_Du_lieu_nhan_vien!AJ567)</f>
        <v>Chính thức</v>
      </c>
    </row>
    <row r="549" spans="1:31" ht="18.75" customHeight="1" x14ac:dyDescent="0.2">
      <c r="A549" s="91">
        <v>548</v>
      </c>
      <c r="B549" s="92">
        <f>INPUT_Du_lieu_nhan_vien!A568</f>
        <v>20543</v>
      </c>
      <c r="C549" s="93" t="str">
        <f>IF(INPUT_Du_lieu_nhan_vien!B568="","",INPUT_Du_lieu_nhan_vien!B568)</f>
        <v>Nguyễn Thị Lệ</v>
      </c>
      <c r="D549" s="93" t="str">
        <f>IF(INPUT_Du_lieu_nhan_vien!C568="","",INPUT_Du_lieu_nhan_vien!C568)</f>
        <v>Mi</v>
      </c>
      <c r="E549" s="94" t="str">
        <f>IF(INPUT_Du_lieu_nhan_vien!D568="","",INPUT_Du_lieu_nhan_vien!D568)</f>
        <v>Nữ</v>
      </c>
      <c r="F549" s="95">
        <f>IF(INPUT_Du_lieu_nhan_vien!E568="","",INPUT_Du_lieu_nhan_vien!E568)</f>
        <v>32924</v>
      </c>
      <c r="G549" s="96">
        <f t="shared" si="63"/>
        <v>2</v>
      </c>
      <c r="H549" s="96">
        <f t="shared" si="64"/>
        <v>1990</v>
      </c>
      <c r="I549" s="96" t="str">
        <f>IF(INPUT_Du_lieu_nhan_vien!G568="","",INPUT_Du_lieu_nhan_vien!G568)</f>
        <v>Quảng Ngãi</v>
      </c>
      <c r="J549" s="97" t="str">
        <f>IF(INPUT_Du_lieu_nhan_vien!H568="","",INPUT_Du_lieu_nhan_vien!H568)</f>
        <v>230869272</v>
      </c>
      <c r="K549" s="95">
        <f>IF(INPUT_Du_lieu_nhan_vien!I568="","",INPUT_Du_lieu_nhan_vien!I568)</f>
        <v>40232</v>
      </c>
      <c r="L549" s="96">
        <f t="shared" si="65"/>
        <v>2</v>
      </c>
      <c r="M549" s="96" t="str">
        <f>IF(INPUT_Du_lieu_nhan_vien!J568="","",INPUT_Du_lieu_nhan_vien!J568)</f>
        <v>Gia Lai</v>
      </c>
      <c r="N549" s="94" t="str">
        <f>IF(INPUT_Du_lieu_nhan_vien!O568="","",INPUT_Du_lieu_nhan_vien!O568)</f>
        <v>mintl@topica.edu.vn</v>
      </c>
      <c r="O549" s="96" t="str">
        <f>IF(INPUT_Du_lieu_nhan_vien!S568="","",INPUT_Du_lieu_nhan_vien!S568)</f>
        <v>150/8/6 Trần Phú - Pleiku - Gia Lai</v>
      </c>
      <c r="P549" s="94" t="str">
        <f>IF(INPUT_Du_lieu_nhan_vien!P568="","",INPUT_Du_lieu_nhan_vien!P568)</f>
        <v/>
      </c>
      <c r="Q549" s="97" t="str">
        <f>IF(INPUT_Du_lieu_nhan_vien!Q568="","",INPUT_Du_lieu_nhan_vien!Q568)</f>
        <v>0935355309</v>
      </c>
      <c r="R549" s="96" t="str">
        <f>IF(INPUT_Du_lieu_nhan_vien!U568="","",INPUT_Du_lieu_nhan_vien!U568)</f>
        <v>Nguyễn Thị Hà Mi</v>
      </c>
      <c r="S549" s="96" t="str">
        <f>IF(INPUT_Du_lieu_nhan_vien!W568="","",INPUT_Du_lieu_nhan_vien!W568)</f>
        <v>0989883711</v>
      </c>
      <c r="T549" s="97" t="str">
        <f>IF(INPUT_Du_lieu_nhan_vien!L568="","",INPUT_Du_lieu_nhan_vien!L568)</f>
        <v>ĐH Văn Hiến</v>
      </c>
      <c r="U549" s="94" t="str">
        <f>IF(INPUT_Du_lieu_nhan_vien!K568="","",INPUT_Du_lieu_nhan_vien!K568)</f>
        <v>Đại học</v>
      </c>
      <c r="V549" s="97" t="str">
        <f>IF(INPUT_Du_lieu_nhan_vien!M568="","",INPUT_Du_lieu_nhan_vien!M568)</f>
        <v>Tiếng Anh kinh thương</v>
      </c>
      <c r="Y549" s="95">
        <f>IF(INPUT_Du_lieu_nhan_vien!AH568="","",INPUT_Du_lieu_nhan_vien!AH568)</f>
        <v>41419</v>
      </c>
      <c r="Z549" s="96">
        <f t="shared" si="66"/>
        <v>5</v>
      </c>
      <c r="AA549" s="96">
        <f t="shared" si="67"/>
        <v>2013</v>
      </c>
      <c r="AB549" s="95" t="str">
        <f>IF(INPUT_Du_lieu_nhan_vien!AM568="","",INPUT_Du_lieu_nhan_vien!AM568)</f>
        <v/>
      </c>
      <c r="AC549" s="96" t="str">
        <f t="shared" si="68"/>
        <v/>
      </c>
      <c r="AD549" s="96" t="str">
        <f t="shared" si="69"/>
        <v/>
      </c>
      <c r="AE549" s="96" t="str">
        <f>IF(INPUT_Du_lieu_nhan_vien!AJ568="","",INPUT_Du_lieu_nhan_vien!AJ568)</f>
        <v>Chính thức</v>
      </c>
    </row>
    <row r="550" spans="1:31" ht="18.75" customHeight="1" x14ac:dyDescent="0.2">
      <c r="A550" s="91">
        <v>549</v>
      </c>
      <c r="B550" s="92">
        <f>INPUT_Du_lieu_nhan_vien!A569</f>
        <v>20544</v>
      </c>
      <c r="C550" s="93" t="str">
        <f>IF(INPUT_Du_lieu_nhan_vien!B569="","",INPUT_Du_lieu_nhan_vien!B569)</f>
        <v>Phan Thị Thanh</v>
      </c>
      <c r="D550" s="93" t="str">
        <f>IF(INPUT_Du_lieu_nhan_vien!C569="","",INPUT_Du_lieu_nhan_vien!C569)</f>
        <v>Luận</v>
      </c>
      <c r="E550" s="94" t="str">
        <f>IF(INPUT_Du_lieu_nhan_vien!D569="","",INPUT_Du_lieu_nhan_vien!D569)</f>
        <v>Nữ</v>
      </c>
      <c r="F550" s="95">
        <f>IF(INPUT_Du_lieu_nhan_vien!E569="","",INPUT_Du_lieu_nhan_vien!E569)</f>
        <v>32152</v>
      </c>
      <c r="G550" s="96">
        <f t="shared" si="63"/>
        <v>1</v>
      </c>
      <c r="H550" s="96">
        <f t="shared" si="64"/>
        <v>1988</v>
      </c>
      <c r="I550" s="96" t="str">
        <f>IF(INPUT_Du_lieu_nhan_vien!G569="","",INPUT_Du_lieu_nhan_vien!G569)</f>
        <v>Định Quán, Đồng Nai</v>
      </c>
      <c r="J550" s="97" t="str">
        <f>IF(INPUT_Du_lieu_nhan_vien!H569="","",INPUT_Du_lieu_nhan_vien!H569)</f>
        <v>261087885</v>
      </c>
      <c r="K550" s="95">
        <f>IF(INPUT_Du_lieu_nhan_vien!I569="","",INPUT_Du_lieu_nhan_vien!I569)</f>
        <v>39182</v>
      </c>
      <c r="L550" s="96">
        <f t="shared" si="65"/>
        <v>4</v>
      </c>
      <c r="M550" s="96" t="str">
        <f>IF(INPUT_Du_lieu_nhan_vien!J569="","",INPUT_Du_lieu_nhan_vien!J569)</f>
        <v>Bình Thuận</v>
      </c>
      <c r="N550" s="94" t="str">
        <f>IF(INPUT_Du_lieu_nhan_vien!O569="","",INPUT_Du_lieu_nhan_vien!O569)</f>
        <v>luanptt@topica.edu.vn</v>
      </c>
      <c r="O550" s="96" t="str">
        <f>IF(INPUT_Du_lieu_nhan_vien!S569="","",INPUT_Du_lieu_nhan_vien!S569)</f>
        <v>32b/54 - Phường Hố Nai, Biên Hòa, Đồng Nai</v>
      </c>
      <c r="P550" s="94" t="str">
        <f>IF(INPUT_Du_lieu_nhan_vien!P569="","",INPUT_Du_lieu_nhan_vien!P569)</f>
        <v/>
      </c>
      <c r="Q550" s="97" t="str">
        <f>IF(INPUT_Du_lieu_nhan_vien!Q569="","",INPUT_Du_lieu_nhan_vien!Q569)</f>
        <v>0973267578</v>
      </c>
      <c r="R550" s="96" t="str">
        <f>IF(INPUT_Du_lieu_nhan_vien!U569="","",INPUT_Du_lieu_nhan_vien!U569)</f>
        <v>Nguyễn Thị Điệp</v>
      </c>
      <c r="S550" s="96" t="str">
        <f>IF(INPUT_Du_lieu_nhan_vien!W569="","",INPUT_Du_lieu_nhan_vien!W569)</f>
        <v>0902993542</v>
      </c>
      <c r="T550" s="97" t="str">
        <f>IF(INPUT_Du_lieu_nhan_vien!L569="","",INPUT_Du_lieu_nhan_vien!L569)</f>
        <v>ĐH Công nghiệp thực phẩm</v>
      </c>
      <c r="U550" s="94" t="str">
        <f>IF(INPUT_Du_lieu_nhan_vien!K569="","",INPUT_Du_lieu_nhan_vien!K569)</f>
        <v>Đại học</v>
      </c>
      <c r="V550" s="97" t="str">
        <f>IF(INPUT_Du_lieu_nhan_vien!M569="","",INPUT_Du_lieu_nhan_vien!M569)</f>
        <v>Công nghệ thực phẩm</v>
      </c>
      <c r="Y550" s="95">
        <f>IF(INPUT_Du_lieu_nhan_vien!AH569="","",INPUT_Du_lieu_nhan_vien!AH569)</f>
        <v>41435</v>
      </c>
      <c r="Z550" s="96">
        <f t="shared" si="66"/>
        <v>6</v>
      </c>
      <c r="AA550" s="96">
        <f t="shared" si="67"/>
        <v>2013</v>
      </c>
      <c r="AB550" s="95">
        <f>IF(INPUT_Du_lieu_nhan_vien!AM569="","",INPUT_Du_lieu_nhan_vien!AM569)</f>
        <v>41583</v>
      </c>
      <c r="AC550" s="96">
        <f t="shared" si="68"/>
        <v>11</v>
      </c>
      <c r="AD550" s="96">
        <f t="shared" si="69"/>
        <v>2013</v>
      </c>
      <c r="AE550" s="96" t="str">
        <f>IF(INPUT_Du_lieu_nhan_vien!AJ569="","",INPUT_Du_lieu_nhan_vien!AJ569)</f>
        <v>Nghỉ việc</v>
      </c>
    </row>
    <row r="551" spans="1:31" ht="18.75" customHeight="1" x14ac:dyDescent="0.2">
      <c r="A551" s="91">
        <v>550</v>
      </c>
      <c r="B551" s="92">
        <f>INPUT_Du_lieu_nhan_vien!A570</f>
        <v>20545</v>
      </c>
      <c r="C551" s="93" t="str">
        <f>IF(INPUT_Du_lieu_nhan_vien!B570="","",INPUT_Du_lieu_nhan_vien!B570)</f>
        <v>Nguyễn Lê Ngọc</v>
      </c>
      <c r="D551" s="93" t="str">
        <f>IF(INPUT_Du_lieu_nhan_vien!C570="","",INPUT_Du_lieu_nhan_vien!C570)</f>
        <v>Diễm</v>
      </c>
      <c r="E551" s="94" t="str">
        <f>IF(INPUT_Du_lieu_nhan_vien!D570="","",INPUT_Du_lieu_nhan_vien!D570)</f>
        <v>Nữ</v>
      </c>
      <c r="F551" s="95">
        <f>IF(INPUT_Du_lieu_nhan_vien!E570="","",INPUT_Du_lieu_nhan_vien!E570)</f>
        <v>33058</v>
      </c>
      <c r="G551" s="96">
        <f t="shared" si="63"/>
        <v>7</v>
      </c>
      <c r="H551" s="96">
        <f t="shared" si="64"/>
        <v>1990</v>
      </c>
      <c r="I551" s="96" t="str">
        <f>IF(INPUT_Du_lieu_nhan_vien!G570="","",INPUT_Du_lieu_nhan_vien!G570)</f>
        <v>Thanh Ngãi, Mỏ Cày, Bến Tre</v>
      </c>
      <c r="J551" s="97" t="str">
        <f>IF(INPUT_Du_lieu_nhan_vien!H570="","",INPUT_Du_lieu_nhan_vien!H570)</f>
        <v>321375141</v>
      </c>
      <c r="K551" s="95">
        <f>IF(INPUT_Du_lieu_nhan_vien!I570="","",INPUT_Du_lieu_nhan_vien!I570)</f>
        <v>38659</v>
      </c>
      <c r="L551" s="96">
        <f t="shared" si="65"/>
        <v>11</v>
      </c>
      <c r="M551" s="96" t="str">
        <f>IF(INPUT_Du_lieu_nhan_vien!J570="","",INPUT_Du_lieu_nhan_vien!J570)</f>
        <v>Bến Tre</v>
      </c>
      <c r="N551" s="94" t="str">
        <f>IF(INPUT_Du_lieu_nhan_vien!O570="","",INPUT_Du_lieu_nhan_vien!O570)</f>
        <v>diemnln@topica.edu.vn</v>
      </c>
      <c r="O551" s="96" t="str">
        <f>IF(INPUT_Du_lieu_nhan_vien!S570="","",INPUT_Du_lieu_nhan_vien!S570)</f>
        <v>Thanh Ngãi - Mỏ Cày - Bến Tre</v>
      </c>
      <c r="P551" s="94" t="str">
        <f>IF(INPUT_Du_lieu_nhan_vien!P570="","",INPUT_Du_lieu_nhan_vien!P570)</f>
        <v/>
      </c>
      <c r="Q551" s="97" t="str">
        <f>IF(INPUT_Du_lieu_nhan_vien!Q570="","",INPUT_Du_lieu_nhan_vien!Q570)</f>
        <v>0938908709</v>
      </c>
      <c r="R551" s="96" t="str">
        <f>IF(INPUT_Du_lieu_nhan_vien!U570="","",INPUT_Du_lieu_nhan_vien!U570)</f>
        <v/>
      </c>
      <c r="S551" s="96" t="str">
        <f>IF(INPUT_Du_lieu_nhan_vien!W570="","",INPUT_Du_lieu_nhan_vien!W570)</f>
        <v/>
      </c>
      <c r="T551" s="97" t="str">
        <f>IF(INPUT_Du_lieu_nhan_vien!L570="","",INPUT_Du_lieu_nhan_vien!L570)</f>
        <v>CĐ Việt Mỹ</v>
      </c>
      <c r="U551" s="94" t="str">
        <f>IF(INPUT_Du_lieu_nhan_vien!K570="","",INPUT_Du_lieu_nhan_vien!K570)</f>
        <v>Cao đẳng</v>
      </c>
      <c r="V551" s="97" t="str">
        <f>IF(INPUT_Du_lieu_nhan_vien!M570="","",INPUT_Du_lieu_nhan_vien!M570)</f>
        <v>Quản trị Khách sản</v>
      </c>
      <c r="Y551" s="95">
        <f>IF(INPUT_Du_lieu_nhan_vien!AH570="","",INPUT_Du_lieu_nhan_vien!AH570)</f>
        <v>41435</v>
      </c>
      <c r="Z551" s="96">
        <f t="shared" si="66"/>
        <v>6</v>
      </c>
      <c r="AA551" s="96">
        <f t="shared" si="67"/>
        <v>2013</v>
      </c>
      <c r="AB551" s="95">
        <f>IF(INPUT_Du_lieu_nhan_vien!AM570="","",INPUT_Du_lieu_nhan_vien!AM570)</f>
        <v>41556</v>
      </c>
      <c r="AC551" s="96">
        <f t="shared" si="68"/>
        <v>10</v>
      </c>
      <c r="AD551" s="96">
        <f t="shared" si="69"/>
        <v>2013</v>
      </c>
      <c r="AE551" s="96" t="str">
        <f>IF(INPUT_Du_lieu_nhan_vien!AJ570="","",INPUT_Du_lieu_nhan_vien!AJ570)</f>
        <v>Nghỉ việc</v>
      </c>
    </row>
    <row r="552" spans="1:31" ht="18.75" customHeight="1" x14ac:dyDescent="0.2">
      <c r="A552" s="91">
        <v>551</v>
      </c>
      <c r="B552" s="92">
        <f>INPUT_Du_lieu_nhan_vien!A571</f>
        <v>20546</v>
      </c>
      <c r="C552" s="93" t="str">
        <f>IF(INPUT_Du_lieu_nhan_vien!B571="","",INPUT_Du_lieu_nhan_vien!B571)</f>
        <v>Phan Thị</v>
      </c>
      <c r="D552" s="93" t="str">
        <f>IF(INPUT_Du_lieu_nhan_vien!C571="","",INPUT_Du_lieu_nhan_vien!C571)</f>
        <v>Chính</v>
      </c>
      <c r="E552" s="94" t="str">
        <f>IF(INPUT_Du_lieu_nhan_vien!D571="","",INPUT_Du_lieu_nhan_vien!D571)</f>
        <v>Nữ</v>
      </c>
      <c r="F552" s="95">
        <f>IF(INPUT_Du_lieu_nhan_vien!E571="","",INPUT_Du_lieu_nhan_vien!E571)</f>
        <v>33255</v>
      </c>
      <c r="G552" s="96">
        <f t="shared" si="63"/>
        <v>1</v>
      </c>
      <c r="H552" s="96">
        <f t="shared" si="64"/>
        <v>1991</v>
      </c>
      <c r="I552" s="96" t="str">
        <f>IF(INPUT_Du_lieu_nhan_vien!G571="","",INPUT_Du_lieu_nhan_vien!G571)</f>
        <v xml:space="preserve">Ninh Bình </v>
      </c>
      <c r="J552" s="97" t="str">
        <f>IF(INPUT_Du_lieu_nhan_vien!H571="","",INPUT_Du_lieu_nhan_vien!H571)</f>
        <v>250874446</v>
      </c>
      <c r="K552" s="95">
        <f>IF(INPUT_Du_lieu_nhan_vien!I571="","",INPUT_Du_lieu_nhan_vien!I571)</f>
        <v>39688</v>
      </c>
      <c r="L552" s="96">
        <f t="shared" si="65"/>
        <v>8</v>
      </c>
      <c r="M552" s="96" t="str">
        <f>IF(INPUT_Du_lieu_nhan_vien!J571="","",INPUT_Du_lieu_nhan_vien!J571)</f>
        <v>Lâm Đồng</v>
      </c>
      <c r="N552" s="94" t="str">
        <f>IF(INPUT_Du_lieu_nhan_vien!O571="","",INPUT_Du_lieu_nhan_vien!O571)</f>
        <v>chinhpt@topica.edu.vn</v>
      </c>
      <c r="O552" s="96" t="str">
        <f>IF(INPUT_Du_lieu_nhan_vien!S571="","",INPUT_Du_lieu_nhan_vien!S571)</f>
        <v>Lộc Ngãi, Bảo Lâm, Lâm Đồng</v>
      </c>
      <c r="P552" s="94" t="str">
        <f>IF(INPUT_Du_lieu_nhan_vien!P571="","",INPUT_Du_lieu_nhan_vien!P571)</f>
        <v/>
      </c>
      <c r="Q552" s="97" t="str">
        <f>IF(INPUT_Du_lieu_nhan_vien!Q571="","",INPUT_Du_lieu_nhan_vien!Q571)</f>
        <v>0938798502</v>
      </c>
      <c r="R552" s="96" t="str">
        <f>IF(INPUT_Du_lieu_nhan_vien!U571="","",INPUT_Du_lieu_nhan_vien!U571)</f>
        <v>Phan Thị Nghĩa</v>
      </c>
      <c r="S552" s="96" t="str">
        <f>IF(INPUT_Du_lieu_nhan_vien!W571="","",INPUT_Du_lieu_nhan_vien!W571)</f>
        <v>01696376649</v>
      </c>
      <c r="T552" s="97" t="str">
        <f>IF(INPUT_Du_lieu_nhan_vien!L571="","",INPUT_Du_lieu_nhan_vien!L571)</f>
        <v>CĐ Kinh tế CN Vạn Xuân</v>
      </c>
      <c r="U552" s="94" t="str">
        <f>IF(INPUT_Du_lieu_nhan_vien!K571="","",INPUT_Du_lieu_nhan_vien!K571)</f>
        <v>Cao đẳng</v>
      </c>
      <c r="V552" s="97" t="str">
        <f>IF(INPUT_Du_lieu_nhan_vien!M571="","",INPUT_Du_lieu_nhan_vien!M571)</f>
        <v>Quản trị kinh doanh</v>
      </c>
      <c r="Y552" s="95" t="str">
        <f>IF(INPUT_Du_lieu_nhan_vien!AH571="","",INPUT_Du_lieu_nhan_vien!AH571)</f>
        <v/>
      </c>
      <c r="Z552" s="96" t="str">
        <f t="shared" si="66"/>
        <v/>
      </c>
      <c r="AA552" s="96" t="str">
        <f t="shared" si="67"/>
        <v/>
      </c>
      <c r="AB552" s="95" t="str">
        <f>IF(INPUT_Du_lieu_nhan_vien!AM571="","",INPUT_Du_lieu_nhan_vien!AM571)</f>
        <v/>
      </c>
      <c r="AC552" s="96" t="str">
        <f t="shared" si="68"/>
        <v/>
      </c>
      <c r="AD552" s="96" t="str">
        <f t="shared" si="69"/>
        <v/>
      </c>
      <c r="AE552" s="96" t="str">
        <f>IF(INPUT_Du_lieu_nhan_vien!AJ571="","",INPUT_Du_lieu_nhan_vien!AJ571)</f>
        <v>Nghỉ việc</v>
      </c>
    </row>
    <row r="553" spans="1:31" ht="18.75" customHeight="1" x14ac:dyDescent="0.2">
      <c r="A553" s="91">
        <v>552</v>
      </c>
      <c r="B553" s="92">
        <f>INPUT_Du_lieu_nhan_vien!A572</f>
        <v>20547</v>
      </c>
      <c r="C553" s="93" t="str">
        <f>IF(INPUT_Du_lieu_nhan_vien!B572="","",INPUT_Du_lieu_nhan_vien!B572)</f>
        <v>Nguyễn Thị Thanh</v>
      </c>
      <c r="D553" s="93" t="str">
        <f>IF(INPUT_Du_lieu_nhan_vien!C572="","",INPUT_Du_lieu_nhan_vien!C572)</f>
        <v>Nga</v>
      </c>
      <c r="E553" s="94" t="str">
        <f>IF(INPUT_Du_lieu_nhan_vien!D572="","",INPUT_Du_lieu_nhan_vien!D572)</f>
        <v>Nữ</v>
      </c>
      <c r="F553" s="95">
        <f>IF(INPUT_Du_lieu_nhan_vien!E572="","",INPUT_Du_lieu_nhan_vien!E572)</f>
        <v>32605</v>
      </c>
      <c r="G553" s="96">
        <f t="shared" si="63"/>
        <v>4</v>
      </c>
      <c r="H553" s="96">
        <f t="shared" si="64"/>
        <v>1989</v>
      </c>
      <c r="I553" s="96" t="str">
        <f>IF(INPUT_Du_lieu_nhan_vien!G572="","",INPUT_Du_lieu_nhan_vien!G572)</f>
        <v>Hà Tây cũ</v>
      </c>
      <c r="J553" s="97" t="str">
        <f>IF(INPUT_Du_lieu_nhan_vien!H572="","",INPUT_Du_lieu_nhan_vien!H572)</f>
        <v>112373385</v>
      </c>
      <c r="K553" s="95">
        <f>IF(INPUT_Du_lieu_nhan_vien!I572="","",INPUT_Du_lieu_nhan_vien!I572)</f>
        <v>39107</v>
      </c>
      <c r="L553" s="96">
        <f t="shared" si="65"/>
        <v>1</v>
      </c>
      <c r="M553" s="96" t="str">
        <f>IF(INPUT_Du_lieu_nhan_vien!J572="","",INPUT_Du_lieu_nhan_vien!J572)</f>
        <v>Hà Nội</v>
      </c>
      <c r="N553" s="94" t="str">
        <f>IF(INPUT_Du_lieu_nhan_vien!O572="","",INPUT_Du_lieu_nhan_vien!O572)</f>
        <v>ngantt4@topica.edu.vn</v>
      </c>
      <c r="O553" s="96" t="str">
        <f>IF(INPUT_Du_lieu_nhan_vien!S572="","",INPUT_Du_lieu_nhan_vien!S572)</f>
        <v>Đồng Mai, Hà Đông, Hà Nội</v>
      </c>
      <c r="P553" s="94" t="str">
        <f>IF(INPUT_Du_lieu_nhan_vien!P572="","",INPUT_Du_lieu_nhan_vien!P572)</f>
        <v/>
      </c>
      <c r="Q553" s="97" t="str">
        <f>IF(INPUT_Du_lieu_nhan_vien!Q572="","",INPUT_Du_lieu_nhan_vien!Q572)</f>
        <v>01656 061 286</v>
      </c>
      <c r="R553" s="96" t="str">
        <f>IF(INPUT_Du_lieu_nhan_vien!U572="","",INPUT_Du_lieu_nhan_vien!U572)</f>
        <v>Nguyễn Thị Điền</v>
      </c>
      <c r="S553" s="96" t="str">
        <f>IF(INPUT_Du_lieu_nhan_vien!W572="","",INPUT_Du_lieu_nhan_vien!W572)</f>
        <v>0976 895 455</v>
      </c>
      <c r="T553" s="97" t="str">
        <f>IF(INPUT_Du_lieu_nhan_vien!L572="","",INPUT_Du_lieu_nhan_vien!L572)</f>
        <v>ĐH Lao động xã hội</v>
      </c>
      <c r="U553" s="94" t="str">
        <f>IF(INPUT_Du_lieu_nhan_vien!K572="","",INPUT_Du_lieu_nhan_vien!K572)</f>
        <v>Đại học</v>
      </c>
      <c r="V553" s="97" t="str">
        <f>IF(INPUT_Du_lieu_nhan_vien!M572="","",INPUT_Du_lieu_nhan_vien!M572)</f>
        <v>Quaản trị nhân lực</v>
      </c>
      <c r="Y553" s="95">
        <f>IF(INPUT_Du_lieu_nhan_vien!AH572="","",INPUT_Du_lieu_nhan_vien!AH572)</f>
        <v>41450</v>
      </c>
      <c r="Z553" s="96">
        <f t="shared" si="66"/>
        <v>6</v>
      </c>
      <c r="AA553" s="96">
        <f t="shared" si="67"/>
        <v>2013</v>
      </c>
      <c r="AB553" s="95" t="str">
        <f>IF(INPUT_Du_lieu_nhan_vien!AM572="","",INPUT_Du_lieu_nhan_vien!AM572)</f>
        <v/>
      </c>
      <c r="AC553" s="96" t="str">
        <f t="shared" si="68"/>
        <v/>
      </c>
      <c r="AD553" s="96" t="str">
        <f t="shared" si="69"/>
        <v/>
      </c>
      <c r="AE553" s="96" t="str">
        <f>IF(INPUT_Du_lieu_nhan_vien!AJ572="","",INPUT_Du_lieu_nhan_vien!AJ572)</f>
        <v>Chính thức</v>
      </c>
    </row>
    <row r="554" spans="1:31" ht="18.75" customHeight="1" x14ac:dyDescent="0.2">
      <c r="A554" s="91">
        <v>553</v>
      </c>
      <c r="B554" s="92">
        <f>INPUT_Du_lieu_nhan_vien!A573</f>
        <v>20548</v>
      </c>
      <c r="C554" s="93" t="str">
        <f>IF(INPUT_Du_lieu_nhan_vien!B573="","",INPUT_Du_lieu_nhan_vien!B573)</f>
        <v>Lưu Thị Cẩm</v>
      </c>
      <c r="D554" s="93" t="str">
        <f>IF(INPUT_Du_lieu_nhan_vien!C573="","",INPUT_Du_lieu_nhan_vien!C573)</f>
        <v>Phú</v>
      </c>
      <c r="E554" s="94" t="str">
        <f>IF(INPUT_Du_lieu_nhan_vien!D573="","",INPUT_Du_lieu_nhan_vien!D573)</f>
        <v xml:space="preserve">Nữ </v>
      </c>
      <c r="F554" s="95">
        <f>IF(INPUT_Du_lieu_nhan_vien!E573="","",INPUT_Du_lieu_nhan_vien!E573)</f>
        <v>31218</v>
      </c>
      <c r="G554" s="96">
        <f t="shared" si="63"/>
        <v>6</v>
      </c>
      <c r="H554" s="96">
        <f t="shared" si="64"/>
        <v>1985</v>
      </c>
      <c r="I554" s="96" t="str">
        <f>IF(INPUT_Du_lieu_nhan_vien!G573="","",INPUT_Du_lieu_nhan_vien!G573)</f>
        <v>Thanh Hóa</v>
      </c>
      <c r="J554" s="97" t="str">
        <f>IF(INPUT_Du_lieu_nhan_vien!H573="","",INPUT_Du_lieu_nhan_vien!H573)</f>
        <v>381291193</v>
      </c>
      <c r="K554" s="95">
        <f>IF(INPUT_Du_lieu_nhan_vien!I573="","",INPUT_Du_lieu_nhan_vien!I573)</f>
        <v>37649</v>
      </c>
      <c r="L554" s="96">
        <f t="shared" si="65"/>
        <v>1</v>
      </c>
      <c r="M554" s="96" t="str">
        <f>IF(INPUT_Du_lieu_nhan_vien!J573="","",INPUT_Du_lieu_nhan_vien!J573)</f>
        <v>Cà Mau</v>
      </c>
      <c r="N554" s="94" t="str">
        <f>IF(INPUT_Du_lieu_nhan_vien!O573="","",INPUT_Du_lieu_nhan_vien!O573)</f>
        <v>phultc@topica.edu.vn</v>
      </c>
      <c r="O554" s="96" t="str">
        <f>IF(INPUT_Du_lieu_nhan_vien!S573="","",INPUT_Du_lieu_nhan_vien!S573)</f>
        <v>Số 96 Nguyễn Ngọc Sanh, p5, TP Cà Mau, Tỉnh Cà Mau</v>
      </c>
      <c r="P554" s="94" t="str">
        <f>IF(INPUT_Du_lieu_nhan_vien!P573="","",INPUT_Du_lieu_nhan_vien!P573)</f>
        <v/>
      </c>
      <c r="Q554" s="97" t="str">
        <f>IF(INPUT_Du_lieu_nhan_vien!Q573="","",INPUT_Du_lieu_nhan_vien!Q573)</f>
        <v>0939 154 444</v>
      </c>
      <c r="R554" s="96" t="str">
        <f>IF(INPUT_Du_lieu_nhan_vien!U573="","",INPUT_Du_lieu_nhan_vien!U573)</f>
        <v>Nguyễn Trần Nguyễn</v>
      </c>
      <c r="S554" s="96" t="str">
        <f>IF(INPUT_Du_lieu_nhan_vien!W573="","",INPUT_Du_lieu_nhan_vien!W573)</f>
        <v>0939 154 444
0168 687 0212</v>
      </c>
      <c r="T554" s="97" t="str">
        <f>IF(INPUT_Du_lieu_nhan_vien!L573="","",INPUT_Du_lieu_nhan_vien!L573)</f>
        <v>ĐH Thủy Lợi</v>
      </c>
      <c r="U554" s="94" t="str">
        <f>IF(INPUT_Du_lieu_nhan_vien!K573="","",INPUT_Du_lieu_nhan_vien!K573)</f>
        <v>Đại học</v>
      </c>
      <c r="V554" s="97" t="str">
        <f>IF(INPUT_Du_lieu_nhan_vien!M573="","",INPUT_Du_lieu_nhan_vien!M573)</f>
        <v>Công trình Thủy lợi</v>
      </c>
      <c r="Y554" s="95" t="str">
        <f>IF(INPUT_Du_lieu_nhan_vien!AH573="","",INPUT_Du_lieu_nhan_vien!AH573)</f>
        <v/>
      </c>
      <c r="Z554" s="96" t="str">
        <f t="shared" si="66"/>
        <v/>
      </c>
      <c r="AA554" s="96" t="str">
        <f t="shared" si="67"/>
        <v/>
      </c>
      <c r="AB554" s="95" t="str">
        <f>IF(INPUT_Du_lieu_nhan_vien!AM573="","",INPUT_Du_lieu_nhan_vien!AM573)</f>
        <v/>
      </c>
      <c r="AC554" s="96" t="str">
        <f t="shared" si="68"/>
        <v/>
      </c>
      <c r="AD554" s="96" t="str">
        <f t="shared" si="69"/>
        <v/>
      </c>
      <c r="AE554" s="96" t="str">
        <f>IF(INPUT_Du_lieu_nhan_vien!AJ573="","",INPUT_Du_lieu_nhan_vien!AJ573)</f>
        <v>Nghỉ việc</v>
      </c>
    </row>
    <row r="555" spans="1:31" ht="18.75" customHeight="1" x14ac:dyDescent="0.2">
      <c r="A555" s="91">
        <v>554</v>
      </c>
      <c r="B555" s="92">
        <f>INPUT_Du_lieu_nhan_vien!A574</f>
        <v>20549</v>
      </c>
      <c r="C555" s="93" t="str">
        <f>IF(INPUT_Du_lieu_nhan_vien!B574="","",INPUT_Du_lieu_nhan_vien!B574)</f>
        <v>Trần Thị Thanh</v>
      </c>
      <c r="D555" s="93" t="str">
        <f>IF(INPUT_Du_lieu_nhan_vien!C574="","",INPUT_Du_lieu_nhan_vien!C574)</f>
        <v>Thảo</v>
      </c>
      <c r="E555" s="94" t="str">
        <f>IF(INPUT_Du_lieu_nhan_vien!D574="","",INPUT_Du_lieu_nhan_vien!D574)</f>
        <v>Nữ</v>
      </c>
      <c r="F555" s="95">
        <f>IF(INPUT_Du_lieu_nhan_vien!E574="","",INPUT_Du_lieu_nhan_vien!E574)</f>
        <v>32203</v>
      </c>
      <c r="G555" s="96">
        <f t="shared" si="63"/>
        <v>3</v>
      </c>
      <c r="H555" s="96">
        <f t="shared" si="64"/>
        <v>1988</v>
      </c>
      <c r="I555" s="96" t="str">
        <f>IF(INPUT_Du_lieu_nhan_vien!G574="","",INPUT_Du_lieu_nhan_vien!G574)</f>
        <v>Phụng Hiệp, Cần Thơ</v>
      </c>
      <c r="J555" s="97" t="str">
        <f>IF(INPUT_Du_lieu_nhan_vien!H574="","",INPUT_Du_lieu_nhan_vien!H574)</f>
        <v>250741416</v>
      </c>
      <c r="K555" s="95">
        <f>IF(INPUT_Du_lieu_nhan_vien!I574="","",INPUT_Du_lieu_nhan_vien!I574)</f>
        <v>38545</v>
      </c>
      <c r="L555" s="96">
        <f t="shared" si="65"/>
        <v>7</v>
      </c>
      <c r="M555" s="96" t="str">
        <f>IF(INPUT_Du_lieu_nhan_vien!J574="","",INPUT_Du_lieu_nhan_vien!J574)</f>
        <v>Lâm Đồng</v>
      </c>
      <c r="N555" s="94" t="str">
        <f>IF(INPUT_Du_lieu_nhan_vien!O574="","",INPUT_Du_lieu_nhan_vien!O574)</f>
        <v>thaottt@topica.edu.vn</v>
      </c>
      <c r="O555" s="96" t="str">
        <f>IF(INPUT_Du_lieu_nhan_vien!S574="","",INPUT_Du_lieu_nhan_vien!S574)</f>
        <v>Xã Lộc Đức, Huyện Bảo Lâm, Lâm Đồng</v>
      </c>
      <c r="P555" s="94" t="str">
        <f>IF(INPUT_Du_lieu_nhan_vien!P574="","",INPUT_Du_lieu_nhan_vien!P574)</f>
        <v/>
      </c>
      <c r="Q555" s="97" t="str">
        <f>IF(INPUT_Du_lieu_nhan_vien!Q574="","",INPUT_Du_lieu_nhan_vien!Q574)</f>
        <v>0168 2345 050</v>
      </c>
      <c r="R555" s="96" t="str">
        <f>IF(INPUT_Du_lieu_nhan_vien!U574="","",INPUT_Du_lieu_nhan_vien!U574)</f>
        <v>Trần Thị Phương Linh</v>
      </c>
      <c r="S555" s="96" t="str">
        <f>IF(INPUT_Du_lieu_nhan_vien!W574="","",INPUT_Du_lieu_nhan_vien!W574)</f>
        <v>0982 007 030</v>
      </c>
      <c r="T555" s="97" t="str">
        <f>IF(INPUT_Du_lieu_nhan_vien!L574="","",INPUT_Du_lieu_nhan_vien!L574)</f>
        <v>ĐH Tài chính &amp; Marketing</v>
      </c>
      <c r="U555" s="94" t="str">
        <f>IF(INPUT_Du_lieu_nhan_vien!K574="","",INPUT_Du_lieu_nhan_vien!K574)</f>
        <v>Đại học</v>
      </c>
      <c r="V555" s="97" t="str">
        <f>IF(INPUT_Du_lieu_nhan_vien!M574="","",INPUT_Du_lieu_nhan_vien!M574)</f>
        <v>Kinh doanh quốc tế</v>
      </c>
      <c r="Y555" s="95">
        <f>IF(INPUT_Du_lieu_nhan_vien!AH574="","",INPUT_Du_lieu_nhan_vien!AH574)</f>
        <v>41463</v>
      </c>
      <c r="Z555" s="96">
        <f t="shared" si="66"/>
        <v>7</v>
      </c>
      <c r="AA555" s="96">
        <f t="shared" si="67"/>
        <v>2013</v>
      </c>
      <c r="AB555" s="95" t="str">
        <f>IF(INPUT_Du_lieu_nhan_vien!AM574="","",INPUT_Du_lieu_nhan_vien!AM574)</f>
        <v/>
      </c>
      <c r="AC555" s="96" t="str">
        <f t="shared" si="68"/>
        <v/>
      </c>
      <c r="AD555" s="96" t="str">
        <f t="shared" si="69"/>
        <v/>
      </c>
      <c r="AE555" s="96" t="str">
        <f>IF(INPUT_Du_lieu_nhan_vien!AJ574="","",INPUT_Du_lieu_nhan_vien!AJ574)</f>
        <v>Nghỉ việc</v>
      </c>
    </row>
    <row r="556" spans="1:31" ht="18.75" customHeight="1" x14ac:dyDescent="0.2">
      <c r="A556" s="91">
        <v>555</v>
      </c>
      <c r="B556" s="92">
        <f>INPUT_Du_lieu_nhan_vien!A575</f>
        <v>20550</v>
      </c>
      <c r="C556" s="93" t="str">
        <f>IF(INPUT_Du_lieu_nhan_vien!B575="","",INPUT_Du_lieu_nhan_vien!B575)</f>
        <v>Nguyễn Thị Thanh</v>
      </c>
      <c r="D556" s="93" t="str">
        <f>IF(INPUT_Du_lieu_nhan_vien!C575="","",INPUT_Du_lieu_nhan_vien!C575)</f>
        <v>Thùy</v>
      </c>
      <c r="E556" s="94" t="str">
        <f>IF(INPUT_Du_lieu_nhan_vien!D575="","",INPUT_Du_lieu_nhan_vien!D575)</f>
        <v>Nữ</v>
      </c>
      <c r="F556" s="95">
        <f>IF(INPUT_Du_lieu_nhan_vien!E575="","",INPUT_Du_lieu_nhan_vien!E575)</f>
        <v>32630</v>
      </c>
      <c r="G556" s="96">
        <f t="shared" si="63"/>
        <v>5</v>
      </c>
      <c r="H556" s="96">
        <f t="shared" si="64"/>
        <v>1989</v>
      </c>
      <c r="I556" s="96" t="str">
        <f>IF(INPUT_Du_lieu_nhan_vien!G575="","",INPUT_Du_lieu_nhan_vien!G575)</f>
        <v>Đăk Lăk</v>
      </c>
      <c r="J556" s="97" t="str">
        <f>IF(INPUT_Du_lieu_nhan_vien!H575="","",INPUT_Du_lieu_nhan_vien!H575)</f>
        <v>241096965</v>
      </c>
      <c r="K556" s="95">
        <f>IF(INPUT_Du_lieu_nhan_vien!I575="","",INPUT_Du_lieu_nhan_vien!I575)</f>
        <v>38883</v>
      </c>
      <c r="L556" s="96">
        <f t="shared" si="65"/>
        <v>6</v>
      </c>
      <c r="M556" s="96" t="str">
        <f>IF(INPUT_Du_lieu_nhan_vien!J575="","",INPUT_Du_lieu_nhan_vien!J575)</f>
        <v>Đăk Lăk</v>
      </c>
      <c r="N556" s="94" t="str">
        <f>IF(INPUT_Du_lieu_nhan_vien!O575="","",INPUT_Du_lieu_nhan_vien!O575)</f>
        <v>thuyntt3@topica.edu.vn</v>
      </c>
      <c r="O556" s="96" t="str">
        <f>IF(INPUT_Du_lieu_nhan_vien!S575="","",INPUT_Du_lieu_nhan_vien!S575)</f>
        <v>30 Nguyễn Biểu, P Tân An, TP Buôn Ma Thuột, Tỉnh Đăk lăk</v>
      </c>
      <c r="P556" s="94" t="str">
        <f>IF(INPUT_Du_lieu_nhan_vien!P575="","",INPUT_Du_lieu_nhan_vien!P575)</f>
        <v/>
      </c>
      <c r="Q556" s="97" t="str">
        <f>IF(INPUT_Du_lieu_nhan_vien!Q575="","",INPUT_Du_lieu_nhan_vien!Q575)</f>
        <v>0945032299</v>
      </c>
      <c r="R556" s="96" t="str">
        <f>IF(INPUT_Du_lieu_nhan_vien!U575="","",INPUT_Du_lieu_nhan_vien!U575)</f>
        <v>Nguyễn Thị Hằng</v>
      </c>
      <c r="S556" s="96" t="str">
        <f>IF(INPUT_Du_lieu_nhan_vien!W575="","",INPUT_Du_lieu_nhan_vien!W575)</f>
        <v>0946472299</v>
      </c>
      <c r="T556" s="97" t="str">
        <f>IF(INPUT_Du_lieu_nhan_vien!L575="","",INPUT_Du_lieu_nhan_vien!L575)</f>
        <v>ĐH Kinh tế Tp HCM</v>
      </c>
      <c r="U556" s="94" t="str">
        <f>IF(INPUT_Du_lieu_nhan_vien!K575="","",INPUT_Du_lieu_nhan_vien!K575)</f>
        <v>Đại học</v>
      </c>
      <c r="V556" s="97" t="str">
        <f>IF(INPUT_Du_lieu_nhan_vien!M575="","",INPUT_Du_lieu_nhan_vien!M575)</f>
        <v>Quản trị kinh doanh</v>
      </c>
      <c r="Y556" s="95">
        <f>IF(INPUT_Du_lieu_nhan_vien!AH575="","",INPUT_Du_lieu_nhan_vien!AH575)</f>
        <v>41426</v>
      </c>
      <c r="Z556" s="96">
        <f t="shared" si="66"/>
        <v>6</v>
      </c>
      <c r="AA556" s="96">
        <f t="shared" si="67"/>
        <v>2013</v>
      </c>
      <c r="AB556" s="95" t="str">
        <f>IF(INPUT_Du_lieu_nhan_vien!AM575="","",INPUT_Du_lieu_nhan_vien!AM575)</f>
        <v/>
      </c>
      <c r="AC556" s="96" t="str">
        <f t="shared" si="68"/>
        <v/>
      </c>
      <c r="AD556" s="96" t="str">
        <f t="shared" si="69"/>
        <v/>
      </c>
      <c r="AE556" s="96" t="str">
        <f>IF(INPUT_Du_lieu_nhan_vien!AJ575="","",INPUT_Du_lieu_nhan_vien!AJ575)</f>
        <v>Chính thức</v>
      </c>
    </row>
    <row r="557" spans="1:31" ht="18.75" customHeight="1" x14ac:dyDescent="0.2">
      <c r="A557" s="91">
        <v>556</v>
      </c>
      <c r="B557" s="92">
        <f>INPUT_Du_lieu_nhan_vien!A576</f>
        <v>20551</v>
      </c>
      <c r="C557" s="93" t="str">
        <f>IF(INPUT_Du_lieu_nhan_vien!B576="","",INPUT_Du_lieu_nhan_vien!B576)</f>
        <v>Nguyễn Thanh</v>
      </c>
      <c r="D557" s="93" t="str">
        <f>IF(INPUT_Du_lieu_nhan_vien!C576="","",INPUT_Du_lieu_nhan_vien!C576)</f>
        <v>Huyền</v>
      </c>
      <c r="E557" s="94" t="str">
        <f>IF(INPUT_Du_lieu_nhan_vien!D576="","",INPUT_Du_lieu_nhan_vien!D576)</f>
        <v>Nữ</v>
      </c>
      <c r="F557" s="95">
        <f>IF(INPUT_Du_lieu_nhan_vien!E576="","",INPUT_Du_lieu_nhan_vien!E576)</f>
        <v>33264</v>
      </c>
      <c r="G557" s="96">
        <f t="shared" si="63"/>
        <v>1</v>
      </c>
      <c r="H557" s="96">
        <f t="shared" si="64"/>
        <v>1991</v>
      </c>
      <c r="I557" s="96" t="str">
        <f>IF(INPUT_Du_lieu_nhan_vien!G576="","",INPUT_Du_lieu_nhan_vien!G576)</f>
        <v>Hà Nội</v>
      </c>
      <c r="J557" s="97" t="str">
        <f>IF(INPUT_Du_lieu_nhan_vien!H576="","",INPUT_Du_lieu_nhan_vien!H576)</f>
        <v>012750889</v>
      </c>
      <c r="K557" s="95">
        <f>IF(INPUT_Du_lieu_nhan_vien!I576="","",INPUT_Du_lieu_nhan_vien!I576)</f>
        <v>40073</v>
      </c>
      <c r="L557" s="96">
        <f t="shared" si="65"/>
        <v>9</v>
      </c>
      <c r="M557" s="96" t="str">
        <f>IF(INPUT_Du_lieu_nhan_vien!J576="","",INPUT_Du_lieu_nhan_vien!J576)</f>
        <v>Hà Nội</v>
      </c>
      <c r="N557" s="94" t="str">
        <f>IF(INPUT_Du_lieu_nhan_vien!O576="","",INPUT_Du_lieu_nhan_vien!O576)</f>
        <v>huyennt5@topica.edu.vn</v>
      </c>
      <c r="O557" s="96" t="str">
        <f>IF(INPUT_Du_lieu_nhan_vien!S576="","",INPUT_Du_lieu_nhan_vien!S576)</f>
        <v>Xóm 1 - Định Công - Hoàng Mai - Hà Nội</v>
      </c>
      <c r="P557" s="94" t="str">
        <f>IF(INPUT_Du_lieu_nhan_vien!P576="","",INPUT_Du_lieu_nhan_vien!P576)</f>
        <v>0436405154</v>
      </c>
      <c r="Q557" s="97" t="str">
        <f>IF(INPUT_Du_lieu_nhan_vien!Q576="","",INPUT_Du_lieu_nhan_vien!Q576)</f>
        <v>0904983500</v>
      </c>
      <c r="R557" s="96" t="str">
        <f>IF(INPUT_Du_lieu_nhan_vien!U576="","",INPUT_Du_lieu_nhan_vien!U576)</f>
        <v>Nguyễn Thị Ngân</v>
      </c>
      <c r="S557" s="96" t="str">
        <f>IF(INPUT_Du_lieu_nhan_vien!W576="","",INPUT_Du_lieu_nhan_vien!W576)</f>
        <v>0974959096</v>
      </c>
      <c r="T557" s="97" t="str">
        <f>IF(INPUT_Du_lieu_nhan_vien!L576="","",INPUT_Du_lieu_nhan_vien!L576)</f>
        <v>HV Công nghệ Bưu chính Viễn thông</v>
      </c>
      <c r="U557" s="94" t="str">
        <f>IF(INPUT_Du_lieu_nhan_vien!K576="","",INPUT_Du_lieu_nhan_vien!K576)</f>
        <v>Đại học</v>
      </c>
      <c r="V557" s="97" t="str">
        <f>IF(INPUT_Du_lieu_nhan_vien!M576="","",INPUT_Du_lieu_nhan_vien!M576)</f>
        <v>Quản trị Marketing</v>
      </c>
      <c r="Y557" s="95">
        <f>IF(INPUT_Du_lieu_nhan_vien!AH576="","",INPUT_Du_lieu_nhan_vien!AH576)</f>
        <v>41469</v>
      </c>
      <c r="Z557" s="96">
        <f t="shared" si="66"/>
        <v>7</v>
      </c>
      <c r="AA557" s="96">
        <f t="shared" si="67"/>
        <v>2013</v>
      </c>
      <c r="AB557" s="95" t="str">
        <f>IF(INPUT_Du_lieu_nhan_vien!AM576="","",INPUT_Du_lieu_nhan_vien!AM576)</f>
        <v/>
      </c>
      <c r="AC557" s="96" t="str">
        <f t="shared" si="68"/>
        <v/>
      </c>
      <c r="AD557" s="96" t="str">
        <f t="shared" si="69"/>
        <v/>
      </c>
      <c r="AE557" s="96" t="str">
        <f>IF(INPUT_Du_lieu_nhan_vien!AJ576="","",INPUT_Du_lieu_nhan_vien!AJ576)</f>
        <v>Chính thức</v>
      </c>
    </row>
    <row r="558" spans="1:31" ht="18.75" customHeight="1" x14ac:dyDescent="0.2">
      <c r="A558" s="91">
        <v>557</v>
      </c>
      <c r="B558" s="92">
        <f>INPUT_Du_lieu_nhan_vien!A577</f>
        <v>20552</v>
      </c>
      <c r="C558" s="93" t="str">
        <f>IF(INPUT_Du_lieu_nhan_vien!B577="","",INPUT_Du_lieu_nhan_vien!B577)</f>
        <v>Trần Ngọc Bảo</v>
      </c>
      <c r="D558" s="93" t="str">
        <f>IF(INPUT_Du_lieu_nhan_vien!C577="","",INPUT_Du_lieu_nhan_vien!C577)</f>
        <v>Tú</v>
      </c>
      <c r="E558" s="94" t="str">
        <f>IF(INPUT_Du_lieu_nhan_vien!D577="","",INPUT_Du_lieu_nhan_vien!D577)</f>
        <v>Nữ</v>
      </c>
      <c r="F558" s="95">
        <f>IF(INPUT_Du_lieu_nhan_vien!E577="","",INPUT_Du_lieu_nhan_vien!E577)</f>
        <v>31701</v>
      </c>
      <c r="G558" s="96">
        <f t="shared" si="63"/>
        <v>10</v>
      </c>
      <c r="H558" s="96">
        <f t="shared" si="64"/>
        <v>1986</v>
      </c>
      <c r="I558" s="96" t="str">
        <f>IF(INPUT_Du_lieu_nhan_vien!G577="","",INPUT_Du_lieu_nhan_vien!G577)</f>
        <v>Hà Nam</v>
      </c>
      <c r="J558" s="97" t="str">
        <f>IF(INPUT_Du_lieu_nhan_vien!H577="","",INPUT_Du_lieu_nhan_vien!H577)</f>
        <v>023911637</v>
      </c>
      <c r="K558" s="95">
        <f>IF(INPUT_Du_lieu_nhan_vien!I577="","",INPUT_Du_lieu_nhan_vien!I577)</f>
        <v>39748</v>
      </c>
      <c r="L558" s="96">
        <f t="shared" si="65"/>
        <v>10</v>
      </c>
      <c r="M558" s="96" t="str">
        <f>IF(INPUT_Du_lieu_nhan_vien!J577="","",INPUT_Du_lieu_nhan_vien!J577)</f>
        <v>Hồ Chí Minh</v>
      </c>
      <c r="N558" s="94" t="str">
        <f>IF(INPUT_Du_lieu_nhan_vien!O577="","",INPUT_Du_lieu_nhan_vien!O577)</f>
        <v>tutnb@topica.edu.vn</v>
      </c>
      <c r="O558" s="96" t="str">
        <f>IF(INPUT_Du_lieu_nhan_vien!S577="","",INPUT_Du_lieu_nhan_vien!S577)</f>
        <v>58/5 Hồ Thị Kỷ P1Q10 TP Hồ Chí Minh</v>
      </c>
      <c r="P558" s="94" t="str">
        <f>IF(INPUT_Du_lieu_nhan_vien!P577="","",INPUT_Du_lieu_nhan_vien!P577)</f>
        <v>08 38332546</v>
      </c>
      <c r="Q558" s="97" t="str">
        <f>IF(INPUT_Du_lieu_nhan_vien!Q577="","",INPUT_Du_lieu_nhan_vien!Q577)</f>
        <v>0905744350</v>
      </c>
      <c r="R558" s="96" t="str">
        <f>IF(INPUT_Du_lieu_nhan_vien!U577="","",INPUT_Du_lieu_nhan_vien!U577)</f>
        <v>Trần Ngọc Kế</v>
      </c>
      <c r="S558" s="96" t="str">
        <f>IF(INPUT_Du_lieu_nhan_vien!W577="","",INPUT_Du_lieu_nhan_vien!W577)</f>
        <v>0903104187</v>
      </c>
      <c r="T558" s="97" t="str">
        <f>IF(INPUT_Du_lieu_nhan_vien!L577="","",INPUT_Du_lieu_nhan_vien!L577)</f>
        <v>ĐH Công Nghiệp TP HCM</v>
      </c>
      <c r="U558" s="94" t="str">
        <f>IF(INPUT_Du_lieu_nhan_vien!K577="","",INPUT_Du_lieu_nhan_vien!K577)</f>
        <v>Đại học</v>
      </c>
      <c r="V558" s="97" t="str">
        <f>IF(INPUT_Du_lieu_nhan_vien!M577="","",INPUT_Du_lieu_nhan_vien!M577)</f>
        <v>Quản trị du lịch</v>
      </c>
      <c r="Y558" s="95">
        <f>IF(INPUT_Du_lieu_nhan_vien!AH577="","",INPUT_Du_lieu_nhan_vien!AH577)</f>
        <v>41461</v>
      </c>
      <c r="Z558" s="96">
        <f t="shared" si="66"/>
        <v>7</v>
      </c>
      <c r="AA558" s="96">
        <f t="shared" si="67"/>
        <v>2013</v>
      </c>
      <c r="AB558" s="95" t="str">
        <f>IF(INPUT_Du_lieu_nhan_vien!AM577="","",INPUT_Du_lieu_nhan_vien!AM577)</f>
        <v/>
      </c>
      <c r="AC558" s="96" t="str">
        <f t="shared" si="68"/>
        <v/>
      </c>
      <c r="AD558" s="96" t="str">
        <f t="shared" si="69"/>
        <v/>
      </c>
      <c r="AE558" s="96" t="str">
        <f>IF(INPUT_Du_lieu_nhan_vien!AJ577="","",INPUT_Du_lieu_nhan_vien!AJ577)</f>
        <v>Chính thức</v>
      </c>
    </row>
    <row r="559" spans="1:31" ht="18.75" customHeight="1" x14ac:dyDescent="0.2">
      <c r="A559" s="91">
        <v>558</v>
      </c>
      <c r="B559" s="92">
        <f>INPUT_Du_lieu_nhan_vien!A578</f>
        <v>20553</v>
      </c>
      <c r="C559" s="93" t="str">
        <f>IF(INPUT_Du_lieu_nhan_vien!B578="","",INPUT_Du_lieu_nhan_vien!B578)</f>
        <v>Hoàng Thị</v>
      </c>
      <c r="D559" s="93" t="str">
        <f>IF(INPUT_Du_lieu_nhan_vien!C578="","",INPUT_Du_lieu_nhan_vien!C578)</f>
        <v>Nữ</v>
      </c>
      <c r="E559" s="94" t="str">
        <f>IF(INPUT_Du_lieu_nhan_vien!D578="","",INPUT_Du_lieu_nhan_vien!D578)</f>
        <v>Nữ</v>
      </c>
      <c r="F559" s="95">
        <f>IF(INPUT_Du_lieu_nhan_vien!E578="","",INPUT_Du_lieu_nhan_vien!E578)</f>
        <v>32422</v>
      </c>
      <c r="G559" s="96">
        <f t="shared" si="63"/>
        <v>10</v>
      </c>
      <c r="H559" s="96">
        <f t="shared" si="64"/>
        <v>1988</v>
      </c>
      <c r="I559" s="96" t="str">
        <f>IF(INPUT_Du_lieu_nhan_vien!G578="","",INPUT_Du_lieu_nhan_vien!G578)</f>
        <v>Ba Đình, Nga Sơn, Thanh Hóa</v>
      </c>
      <c r="J559" s="97" t="str">
        <f>IF(INPUT_Du_lieu_nhan_vien!H578="","",INPUT_Du_lieu_nhan_vien!H578)</f>
        <v>173263854</v>
      </c>
      <c r="K559" s="95">
        <f>IF(INPUT_Du_lieu_nhan_vien!I578="","",INPUT_Du_lieu_nhan_vien!I578)</f>
        <v>38822</v>
      </c>
      <c r="L559" s="96">
        <f t="shared" si="65"/>
        <v>4</v>
      </c>
      <c r="M559" s="96" t="str">
        <f>IF(INPUT_Du_lieu_nhan_vien!J578="","",INPUT_Du_lieu_nhan_vien!J578)</f>
        <v>Thanh Hóa</v>
      </c>
      <c r="N559" s="94" t="str">
        <f>IF(INPUT_Du_lieu_nhan_vien!O578="","",INPUT_Du_lieu_nhan_vien!O578)</f>
        <v>nuht@topica.edu.vn</v>
      </c>
      <c r="O559" s="96" t="str">
        <f>IF(INPUT_Du_lieu_nhan_vien!S578="","",INPUT_Du_lieu_nhan_vien!S578)</f>
        <v>Xóm Vần Chùa, Ba Đình, Nga Sơn, Thanh Hóa</v>
      </c>
      <c r="P559" s="94" t="str">
        <f>IF(INPUT_Du_lieu_nhan_vien!P578="","",INPUT_Du_lieu_nhan_vien!P578)</f>
        <v/>
      </c>
      <c r="Q559" s="97" t="str">
        <f>IF(INPUT_Du_lieu_nhan_vien!Q578="","",INPUT_Du_lieu_nhan_vien!Q578)</f>
        <v>0982 284 358</v>
      </c>
      <c r="R559" s="96" t="str">
        <f>IF(INPUT_Du_lieu_nhan_vien!U578="","",INPUT_Du_lieu_nhan_vien!U578)</f>
        <v>Hoàng Đình Nam</v>
      </c>
      <c r="S559" s="96" t="str">
        <f>IF(INPUT_Du_lieu_nhan_vien!W578="","",INPUT_Du_lieu_nhan_vien!W578)</f>
        <v>0166 374 5193</v>
      </c>
      <c r="T559" s="97" t="str">
        <f>IF(INPUT_Du_lieu_nhan_vien!L578="","",INPUT_Du_lieu_nhan_vien!L578)</f>
        <v>ĐH Kinh doanh và Công nghệ Hà Nội</v>
      </c>
      <c r="U559" s="94" t="str">
        <f>IF(INPUT_Du_lieu_nhan_vien!K578="","",INPUT_Du_lieu_nhan_vien!K578)</f>
        <v>Đại học</v>
      </c>
      <c r="V559" s="97" t="str">
        <f>IF(INPUT_Du_lieu_nhan_vien!M578="","",INPUT_Du_lieu_nhan_vien!M578)</f>
        <v>Kế toán</v>
      </c>
      <c r="Y559" s="95">
        <f>IF(INPUT_Du_lieu_nhan_vien!AH578="","",INPUT_Du_lieu_nhan_vien!AH578)</f>
        <v>41456</v>
      </c>
      <c r="Z559" s="96">
        <f t="shared" si="66"/>
        <v>7</v>
      </c>
      <c r="AA559" s="96">
        <f t="shared" si="67"/>
        <v>2013</v>
      </c>
      <c r="AB559" s="95" t="str">
        <f>IF(INPUT_Du_lieu_nhan_vien!AM578="","",INPUT_Du_lieu_nhan_vien!AM578)</f>
        <v/>
      </c>
      <c r="AC559" s="96" t="str">
        <f t="shared" si="68"/>
        <v/>
      </c>
      <c r="AD559" s="96" t="str">
        <f t="shared" si="69"/>
        <v/>
      </c>
      <c r="AE559" s="96" t="str">
        <f>IF(INPUT_Du_lieu_nhan_vien!AJ578="","",INPUT_Du_lieu_nhan_vien!AJ578)</f>
        <v>Chính thức</v>
      </c>
    </row>
    <row r="560" spans="1:31" ht="18.75" customHeight="1" x14ac:dyDescent="0.2">
      <c r="A560" s="91">
        <v>559</v>
      </c>
      <c r="B560" s="92">
        <f>INPUT_Du_lieu_nhan_vien!A579</f>
        <v>20554</v>
      </c>
      <c r="C560" s="93" t="str">
        <f>IF(INPUT_Du_lieu_nhan_vien!B579="","",INPUT_Du_lieu_nhan_vien!B579)</f>
        <v>Nguyễn Thị Ngọc</v>
      </c>
      <c r="D560" s="93" t="str">
        <f>IF(INPUT_Du_lieu_nhan_vien!C579="","",INPUT_Du_lieu_nhan_vien!C579)</f>
        <v>Diễm</v>
      </c>
      <c r="E560" s="94" t="str">
        <f>IF(INPUT_Du_lieu_nhan_vien!D579="","",INPUT_Du_lieu_nhan_vien!D579)</f>
        <v>Nữ</v>
      </c>
      <c r="F560" s="95">
        <f>IF(INPUT_Du_lieu_nhan_vien!E579="","",INPUT_Du_lieu_nhan_vien!E579)</f>
        <v>32628</v>
      </c>
      <c r="G560" s="96">
        <f t="shared" si="63"/>
        <v>4</v>
      </c>
      <c r="H560" s="96">
        <f t="shared" si="64"/>
        <v>1989</v>
      </c>
      <c r="I560" s="96" t="str">
        <f>IF(INPUT_Du_lieu_nhan_vien!G579="","",INPUT_Du_lieu_nhan_vien!G579)</f>
        <v>Tiền Giang</v>
      </c>
      <c r="J560" s="97" t="str">
        <f>IF(INPUT_Du_lieu_nhan_vien!H579="","",INPUT_Du_lieu_nhan_vien!H579)</f>
        <v>312023371</v>
      </c>
      <c r="K560" s="95">
        <f>IF(INPUT_Du_lieu_nhan_vien!I579="","",INPUT_Du_lieu_nhan_vien!I579)</f>
        <v>40060</v>
      </c>
      <c r="L560" s="96">
        <f t="shared" si="65"/>
        <v>9</v>
      </c>
      <c r="M560" s="96" t="str">
        <f>IF(INPUT_Du_lieu_nhan_vien!J579="","",INPUT_Du_lieu_nhan_vien!J579)</f>
        <v>Tiền Giang</v>
      </c>
      <c r="N560" s="94" t="str">
        <f>IF(INPUT_Du_lieu_nhan_vien!O579="","",INPUT_Du_lieu_nhan_vien!O579)</f>
        <v>diemntn@topica.edu.vn</v>
      </c>
      <c r="O560" s="96" t="str">
        <f>IF(INPUT_Du_lieu_nhan_vien!S579="","",INPUT_Du_lieu_nhan_vien!S579)</f>
        <v>Ấp Bình Thới A, xã Bình Trưng, huyện Châu Thành, Tiền Giang</v>
      </c>
      <c r="P560" s="94" t="str">
        <f>IF(INPUT_Du_lieu_nhan_vien!P579="","",INPUT_Du_lieu_nhan_vien!P579)</f>
        <v/>
      </c>
      <c r="Q560" s="97" t="str">
        <f>IF(INPUT_Du_lieu_nhan_vien!Q579="","",INPUT_Du_lieu_nhan_vien!Q579)</f>
        <v>01234910572</v>
      </c>
      <c r="R560" s="96" t="str">
        <f>IF(INPUT_Du_lieu_nhan_vien!U579="","",INPUT_Du_lieu_nhan_vien!U579)</f>
        <v>Châu Thị Hồng Thu</v>
      </c>
      <c r="S560" s="96" t="str">
        <f>IF(INPUT_Du_lieu_nhan_vien!W579="","",INPUT_Du_lieu_nhan_vien!W579)</f>
        <v>0907423325</v>
      </c>
      <c r="T560" s="97" t="str">
        <f>IF(INPUT_Du_lieu_nhan_vien!L579="","",INPUT_Du_lieu_nhan_vien!L579)</f>
        <v>ĐH Hồng Bàng</v>
      </c>
      <c r="U560" s="94" t="str">
        <f>IF(INPUT_Du_lieu_nhan_vien!K579="","",INPUT_Du_lieu_nhan_vien!K579)</f>
        <v>Đại học</v>
      </c>
      <c r="V560" s="97" t="str">
        <f>IF(INPUT_Du_lieu_nhan_vien!M579="","",INPUT_Du_lieu_nhan_vien!M579)</f>
        <v>Quản trị du lịch</v>
      </c>
      <c r="Y560" s="95" t="str">
        <f>IF(INPUT_Du_lieu_nhan_vien!AH579="","",INPUT_Du_lieu_nhan_vien!AH579)</f>
        <v/>
      </c>
      <c r="Z560" s="96" t="str">
        <f t="shared" si="66"/>
        <v/>
      </c>
      <c r="AA560" s="96" t="str">
        <f t="shared" si="67"/>
        <v/>
      </c>
      <c r="AB560" s="95">
        <f>IF(INPUT_Du_lieu_nhan_vien!AM579="","",INPUT_Du_lieu_nhan_vien!AM579)</f>
        <v>41461</v>
      </c>
      <c r="AC560" s="96">
        <f t="shared" si="68"/>
        <v>7</v>
      </c>
      <c r="AD560" s="96">
        <f t="shared" si="69"/>
        <v>2013</v>
      </c>
      <c r="AE560" s="96" t="str">
        <f>IF(INPUT_Du_lieu_nhan_vien!AJ579="","",INPUT_Du_lieu_nhan_vien!AJ579)</f>
        <v>Nghỉ việc</v>
      </c>
    </row>
    <row r="561" spans="1:31" ht="18.75" customHeight="1" x14ac:dyDescent="0.2">
      <c r="A561" s="91">
        <v>560</v>
      </c>
      <c r="B561" s="92">
        <f>INPUT_Du_lieu_nhan_vien!A580</f>
        <v>20555</v>
      </c>
      <c r="C561" s="93" t="str">
        <f>IF(INPUT_Du_lieu_nhan_vien!B580="","",INPUT_Du_lieu_nhan_vien!B580)</f>
        <v>Nguyễn Thục</v>
      </c>
      <c r="D561" s="93" t="str">
        <f>IF(INPUT_Du_lieu_nhan_vien!C580="","",INPUT_Du_lieu_nhan_vien!C580)</f>
        <v>Đoan</v>
      </c>
      <c r="E561" s="94" t="str">
        <f>IF(INPUT_Du_lieu_nhan_vien!D580="","",INPUT_Du_lieu_nhan_vien!D580)</f>
        <v>Nữ</v>
      </c>
      <c r="F561" s="95">
        <f>IF(INPUT_Du_lieu_nhan_vien!E580="","",INPUT_Du_lieu_nhan_vien!E580)</f>
        <v>33126</v>
      </c>
      <c r="G561" s="96">
        <f t="shared" si="63"/>
        <v>9</v>
      </c>
      <c r="H561" s="96">
        <f t="shared" si="64"/>
        <v>1990</v>
      </c>
      <c r="I561" s="96" t="str">
        <f>IF(INPUT_Du_lieu_nhan_vien!G580="","",INPUT_Du_lieu_nhan_vien!G580)</f>
        <v>Quảng Ngãi</v>
      </c>
      <c r="J561" s="97" t="str">
        <f>IF(INPUT_Du_lieu_nhan_vien!H580="","",INPUT_Du_lieu_nhan_vien!H580)</f>
        <v>250782623</v>
      </c>
      <c r="K561" s="95">
        <f>IF(INPUT_Du_lieu_nhan_vien!I580="","",INPUT_Du_lieu_nhan_vien!I580)</f>
        <v>38896</v>
      </c>
      <c r="L561" s="96">
        <f t="shared" si="65"/>
        <v>6</v>
      </c>
      <c r="M561" s="96" t="str">
        <f>IF(INPUT_Du_lieu_nhan_vien!J580="","",INPUT_Du_lieu_nhan_vien!J580)</f>
        <v>Lâm Đồng</v>
      </c>
      <c r="N561" s="94" t="str">
        <f>IF(INPUT_Du_lieu_nhan_vien!O580="","",INPUT_Du_lieu_nhan_vien!O580)</f>
        <v>doannt@topica.edu.vn</v>
      </c>
      <c r="O561" s="96" t="str">
        <f>IF(INPUT_Du_lieu_nhan_vien!S580="","",INPUT_Du_lieu_nhan_vien!S580)</f>
        <v>Thôn Đà Thiện - Xã Đà Loan - Đức Trọng, Lâm Đồng</v>
      </c>
      <c r="P561" s="94" t="str">
        <f>IF(INPUT_Du_lieu_nhan_vien!P580="","",INPUT_Du_lieu_nhan_vien!P580)</f>
        <v/>
      </c>
      <c r="Q561" s="97" t="str">
        <f>IF(INPUT_Du_lieu_nhan_vien!Q580="","",INPUT_Du_lieu_nhan_vien!Q580)</f>
        <v>0909165018</v>
      </c>
      <c r="R561" s="96" t="str">
        <f>IF(INPUT_Du_lieu_nhan_vien!U580="","",INPUT_Du_lieu_nhan_vien!U580)</f>
        <v>Nguyễn Phượng Đoan</v>
      </c>
      <c r="S561" s="96" t="str">
        <f>IF(INPUT_Du_lieu_nhan_vien!W580="","",INPUT_Du_lieu_nhan_vien!W580)</f>
        <v>0936683708</v>
      </c>
      <c r="T561" s="97" t="str">
        <f>IF(INPUT_Du_lieu_nhan_vien!L580="","",INPUT_Du_lieu_nhan_vien!L580)</f>
        <v>ĐH Công nghệ thông tin Gia Định</v>
      </c>
      <c r="U561" s="94" t="str">
        <f>IF(INPUT_Du_lieu_nhan_vien!K580="","",INPUT_Du_lieu_nhan_vien!K580)</f>
        <v>Cao đẳng</v>
      </c>
      <c r="V561" s="97" t="str">
        <f>IF(INPUT_Du_lieu_nhan_vien!M580="","",INPUT_Du_lieu_nhan_vien!M580)</f>
        <v>Quản trị kinh doanh</v>
      </c>
      <c r="Y561" s="95" t="str">
        <f>IF(INPUT_Du_lieu_nhan_vien!AH580="","",INPUT_Du_lieu_nhan_vien!AH580)</f>
        <v/>
      </c>
      <c r="Z561" s="96" t="str">
        <f t="shared" si="66"/>
        <v/>
      </c>
      <c r="AA561" s="96" t="str">
        <f t="shared" si="67"/>
        <v/>
      </c>
      <c r="AB561" s="95">
        <f>IF(INPUT_Du_lieu_nhan_vien!AM580="","",INPUT_Du_lieu_nhan_vien!AM580)</f>
        <v>41451</v>
      </c>
      <c r="AC561" s="96">
        <f t="shared" si="68"/>
        <v>6</v>
      </c>
      <c r="AD561" s="96">
        <f t="shared" si="69"/>
        <v>2013</v>
      </c>
      <c r="AE561" s="96" t="str">
        <f>IF(INPUT_Du_lieu_nhan_vien!AJ580="","",INPUT_Du_lieu_nhan_vien!AJ580)</f>
        <v>Nghỉ việc</v>
      </c>
    </row>
    <row r="562" spans="1:31" ht="18.75" customHeight="1" x14ac:dyDescent="0.2">
      <c r="A562" s="91">
        <v>561</v>
      </c>
      <c r="B562" s="92">
        <f>INPUT_Du_lieu_nhan_vien!A581</f>
        <v>20556</v>
      </c>
      <c r="C562" s="93" t="str">
        <f>IF(INPUT_Du_lieu_nhan_vien!B581="","",INPUT_Du_lieu_nhan_vien!B581)</f>
        <v>Võ Thị Thanh</v>
      </c>
      <c r="D562" s="93" t="str">
        <f>IF(INPUT_Du_lieu_nhan_vien!C581="","",INPUT_Du_lieu_nhan_vien!C581)</f>
        <v>Phúc</v>
      </c>
      <c r="E562" s="94" t="str">
        <f>IF(INPUT_Du_lieu_nhan_vien!D581="","",INPUT_Du_lieu_nhan_vien!D581)</f>
        <v>Nữ</v>
      </c>
      <c r="F562" s="95">
        <f>IF(INPUT_Du_lieu_nhan_vien!E581="","",INPUT_Du_lieu_nhan_vien!E581)</f>
        <v>32095</v>
      </c>
      <c r="G562" s="96">
        <f t="shared" si="63"/>
        <v>11</v>
      </c>
      <c r="H562" s="96">
        <f t="shared" si="64"/>
        <v>1987</v>
      </c>
      <c r="I562" s="96" t="str">
        <f>IF(INPUT_Du_lieu_nhan_vien!G581="","",INPUT_Du_lieu_nhan_vien!G581)</f>
        <v/>
      </c>
      <c r="J562" s="97" t="str">
        <f>IF(INPUT_Du_lieu_nhan_vien!H581="","",INPUT_Du_lieu_nhan_vien!H581)</f>
        <v>331561690</v>
      </c>
      <c r="K562" s="95">
        <f>IF(INPUT_Du_lieu_nhan_vien!I581="","",INPUT_Du_lieu_nhan_vien!I581)</f>
        <v>38021</v>
      </c>
      <c r="L562" s="96">
        <f t="shared" si="65"/>
        <v>2</v>
      </c>
      <c r="M562" s="96" t="str">
        <f>IF(INPUT_Du_lieu_nhan_vien!J581="","",INPUT_Du_lieu_nhan_vien!J581)</f>
        <v>Vĩnh Long</v>
      </c>
      <c r="N562" s="94" t="str">
        <f>IF(INPUT_Du_lieu_nhan_vien!O581="","",INPUT_Du_lieu_nhan_vien!O581)</f>
        <v>phucvtt@topica.edu.vn</v>
      </c>
      <c r="O562" s="96" t="str">
        <f>IF(INPUT_Du_lieu_nhan_vien!S581="","",INPUT_Du_lieu_nhan_vien!S581)</f>
        <v>Ấp I, Xã Trung Ngãi, Huyện Vũng Liên, Tỉnh Vĩnh Long</v>
      </c>
      <c r="P562" s="94" t="str">
        <f>IF(INPUT_Du_lieu_nhan_vien!P581="","",INPUT_Du_lieu_nhan_vien!P581)</f>
        <v/>
      </c>
      <c r="Q562" s="97" t="str">
        <f>IF(INPUT_Du_lieu_nhan_vien!Q581="","",INPUT_Du_lieu_nhan_vien!Q581)</f>
        <v>0963456561</v>
      </c>
      <c r="R562" s="96" t="str">
        <f>IF(INPUT_Du_lieu_nhan_vien!U581="","",INPUT_Du_lieu_nhan_vien!U581)</f>
        <v>Khưu Thị Nhan</v>
      </c>
      <c r="S562" s="96" t="str">
        <f>IF(INPUT_Du_lieu_nhan_vien!W581="","",INPUT_Du_lieu_nhan_vien!W581)</f>
        <v>01667806479</v>
      </c>
      <c r="T562" s="97" t="str">
        <f>IF(INPUT_Du_lieu_nhan_vien!L581="","",INPUT_Du_lieu_nhan_vien!L581)</f>
        <v>ĐH Bà Rịa - Vũng Tàu</v>
      </c>
      <c r="U562" s="94" t="str">
        <f>IF(INPUT_Du_lieu_nhan_vien!K581="","",INPUT_Du_lieu_nhan_vien!K581)</f>
        <v>Đại học</v>
      </c>
      <c r="V562" s="97" t="str">
        <f>IF(INPUT_Du_lieu_nhan_vien!M581="","",INPUT_Du_lieu_nhan_vien!M581)</f>
        <v>Quản trị kinh doanh</v>
      </c>
      <c r="Y562" s="95">
        <f>IF(INPUT_Du_lieu_nhan_vien!AH581="","",INPUT_Du_lieu_nhan_vien!AH581)</f>
        <v>41468</v>
      </c>
      <c r="Z562" s="96">
        <f t="shared" si="66"/>
        <v>7</v>
      </c>
      <c r="AA562" s="96">
        <f t="shared" si="67"/>
        <v>2013</v>
      </c>
      <c r="AB562" s="95" t="str">
        <f>IF(INPUT_Du_lieu_nhan_vien!AM581="","",INPUT_Du_lieu_nhan_vien!AM581)</f>
        <v/>
      </c>
      <c r="AC562" s="96" t="str">
        <f t="shared" si="68"/>
        <v/>
      </c>
      <c r="AD562" s="96" t="str">
        <f t="shared" si="69"/>
        <v/>
      </c>
      <c r="AE562" s="96" t="str">
        <f>IF(INPUT_Du_lieu_nhan_vien!AJ581="","",INPUT_Du_lieu_nhan_vien!AJ581)</f>
        <v>Chính thức</v>
      </c>
    </row>
    <row r="563" spans="1:31" ht="18.75" customHeight="1" x14ac:dyDescent="0.2">
      <c r="A563" s="91">
        <v>562</v>
      </c>
      <c r="B563" s="92">
        <f>INPUT_Du_lieu_nhan_vien!A582</f>
        <v>20557</v>
      </c>
      <c r="C563" s="93" t="str">
        <f>IF(INPUT_Du_lieu_nhan_vien!B582="","",INPUT_Du_lieu_nhan_vien!B582)</f>
        <v>Đinh Châu Tâm</v>
      </c>
      <c r="D563" s="93" t="str">
        <f>IF(INPUT_Du_lieu_nhan_vien!C582="","",INPUT_Du_lieu_nhan_vien!C582)</f>
        <v>Thảo</v>
      </c>
      <c r="E563" s="94" t="str">
        <f>IF(INPUT_Du_lieu_nhan_vien!D582="","",INPUT_Du_lieu_nhan_vien!D582)</f>
        <v>Nữ</v>
      </c>
      <c r="F563" s="95">
        <f>IF(INPUT_Du_lieu_nhan_vien!E582="","",INPUT_Du_lieu_nhan_vien!E582)</f>
        <v>32896</v>
      </c>
      <c r="G563" s="96">
        <f t="shared" si="63"/>
        <v>1</v>
      </c>
      <c r="H563" s="96">
        <f t="shared" si="64"/>
        <v>1990</v>
      </c>
      <c r="I563" s="96" t="str">
        <f>IF(INPUT_Du_lieu_nhan_vien!G582="","",INPUT_Du_lieu_nhan_vien!G582)</f>
        <v/>
      </c>
      <c r="J563" s="97" t="str">
        <f>IF(INPUT_Du_lieu_nhan_vien!H582="","",INPUT_Du_lieu_nhan_vien!H582)</f>
        <v>205423007</v>
      </c>
      <c r="K563" s="95">
        <f>IF(INPUT_Du_lieu_nhan_vien!I582="","",INPUT_Du_lieu_nhan_vien!I582)</f>
        <v>38588</v>
      </c>
      <c r="L563" s="96">
        <f t="shared" si="65"/>
        <v>8</v>
      </c>
      <c r="M563" s="96" t="str">
        <f>IF(INPUT_Du_lieu_nhan_vien!J582="","",INPUT_Du_lieu_nhan_vien!J582)</f>
        <v>Quảng Nam</v>
      </c>
      <c r="N563" s="94" t="str">
        <f>IF(INPUT_Du_lieu_nhan_vien!O582="","",INPUT_Du_lieu_nhan_vien!O582)</f>
        <v>thaodct@topica.edu.vn</v>
      </c>
      <c r="O563" s="96" t="str">
        <f>IF(INPUT_Du_lieu_nhan_vien!S582="","",INPUT_Du_lieu_nhan_vien!S582)</f>
        <v>Thôn 5, Tam Thành, Phú Ninh, Quảng Nam</v>
      </c>
      <c r="P563" s="94" t="str">
        <f>IF(INPUT_Du_lieu_nhan_vien!P582="","",INPUT_Du_lieu_nhan_vien!P582)</f>
        <v/>
      </c>
      <c r="Q563" s="97" t="str">
        <f>IF(INPUT_Du_lieu_nhan_vien!Q582="","",INPUT_Du_lieu_nhan_vien!Q582)</f>
        <v>0974260975</v>
      </c>
      <c r="R563" s="96" t="str">
        <f>IF(INPUT_Du_lieu_nhan_vien!U582="","",INPUT_Du_lieu_nhan_vien!U582)</f>
        <v>Đinh Xứng</v>
      </c>
      <c r="S563" s="96" t="str">
        <f>IF(INPUT_Du_lieu_nhan_vien!W582="","",INPUT_Du_lieu_nhan_vien!W582)</f>
        <v>0905565168</v>
      </c>
      <c r="T563" s="97" t="str">
        <f>IF(INPUT_Du_lieu_nhan_vien!L582="","",INPUT_Du_lieu_nhan_vien!L582)</f>
        <v>ĐH Đà Lạt</v>
      </c>
      <c r="U563" s="94" t="str">
        <f>IF(INPUT_Du_lieu_nhan_vien!K582="","",INPUT_Du_lieu_nhan_vien!K582)</f>
        <v>Đại học</v>
      </c>
      <c r="V563" s="97" t="str">
        <f>IF(INPUT_Du_lieu_nhan_vien!M582="","",INPUT_Du_lieu_nhan_vien!M582)</f>
        <v>Điện tử - Viễn thông</v>
      </c>
      <c r="Y563" s="95">
        <f>IF(INPUT_Du_lieu_nhan_vien!AH582="","",INPUT_Du_lieu_nhan_vien!AH582)</f>
        <v>41447</v>
      </c>
      <c r="Z563" s="96">
        <f t="shared" si="66"/>
        <v>6</v>
      </c>
      <c r="AA563" s="96">
        <f t="shared" si="67"/>
        <v>2013</v>
      </c>
      <c r="AB563" s="95">
        <f>IF(INPUT_Du_lieu_nhan_vien!AM582="","",INPUT_Du_lieu_nhan_vien!AM582)</f>
        <v>41491</v>
      </c>
      <c r="AC563" s="96">
        <f t="shared" si="68"/>
        <v>8</v>
      </c>
      <c r="AD563" s="96">
        <f t="shared" si="69"/>
        <v>2013</v>
      </c>
      <c r="AE563" s="96" t="str">
        <f>IF(INPUT_Du_lieu_nhan_vien!AJ582="","",INPUT_Du_lieu_nhan_vien!AJ582)</f>
        <v>Nghỉ việc</v>
      </c>
    </row>
    <row r="564" spans="1:31" ht="18.75" customHeight="1" x14ac:dyDescent="0.2">
      <c r="A564" s="91">
        <v>563</v>
      </c>
      <c r="B564" s="92">
        <f>INPUT_Du_lieu_nhan_vien!A583</f>
        <v>20558</v>
      </c>
      <c r="C564" s="93" t="str">
        <f>IF(INPUT_Du_lieu_nhan_vien!B583="","",INPUT_Du_lieu_nhan_vien!B583)</f>
        <v>Nguyễn Thị Phương</v>
      </c>
      <c r="D564" s="93" t="str">
        <f>IF(INPUT_Du_lieu_nhan_vien!C583="","",INPUT_Du_lieu_nhan_vien!C583)</f>
        <v>Thảo</v>
      </c>
      <c r="E564" s="94" t="str">
        <f>IF(INPUT_Du_lieu_nhan_vien!D583="","",INPUT_Du_lieu_nhan_vien!D583)</f>
        <v>Nữ</v>
      </c>
      <c r="F564" s="95">
        <f>IF(INPUT_Du_lieu_nhan_vien!E583="","",INPUT_Du_lieu_nhan_vien!E583)</f>
        <v>33219</v>
      </c>
      <c r="G564" s="96">
        <f t="shared" si="63"/>
        <v>12</v>
      </c>
      <c r="H564" s="96">
        <f t="shared" si="64"/>
        <v>1990</v>
      </c>
      <c r="I564" s="96" t="str">
        <f>IF(INPUT_Du_lieu_nhan_vien!G583="","",INPUT_Du_lieu_nhan_vien!G583)</f>
        <v>Tiền Giang</v>
      </c>
      <c r="J564" s="97" t="str">
        <f>IF(INPUT_Du_lieu_nhan_vien!H583="","",INPUT_Du_lieu_nhan_vien!H583)</f>
        <v>312055104</v>
      </c>
      <c r="K564" s="95">
        <f>IF(INPUT_Du_lieu_nhan_vien!I583="","",INPUT_Du_lieu_nhan_vien!I583)</f>
        <v>39508</v>
      </c>
      <c r="L564" s="96">
        <f t="shared" si="65"/>
        <v>3</v>
      </c>
      <c r="M564" s="96" t="str">
        <f>IF(INPUT_Du_lieu_nhan_vien!J583="","",INPUT_Du_lieu_nhan_vien!J583)</f>
        <v>Tiền Giang</v>
      </c>
      <c r="N564" s="94" t="str">
        <f>IF(INPUT_Du_lieu_nhan_vien!O583="","",INPUT_Du_lieu_nhan_vien!O583)</f>
        <v>thaontp2@topica.edu.vn</v>
      </c>
      <c r="O564" s="96" t="str">
        <f>IF(INPUT_Du_lieu_nhan_vien!S583="","",INPUT_Du_lieu_nhan_vien!S583)</f>
        <v>233/23B Hậu Giang, P5, Q6, TP HCM</v>
      </c>
      <c r="P564" s="94" t="str">
        <f>IF(INPUT_Du_lieu_nhan_vien!P583="","",INPUT_Du_lieu_nhan_vien!P583)</f>
        <v>0732242724</v>
      </c>
      <c r="Q564" s="97" t="str">
        <f>IF(INPUT_Du_lieu_nhan_vien!Q583="","",INPUT_Du_lieu_nhan_vien!Q583)</f>
        <v>0979548175</v>
      </c>
      <c r="R564" s="96" t="str">
        <f>IF(INPUT_Du_lieu_nhan_vien!U583="","",INPUT_Du_lieu_nhan_vien!U583)</f>
        <v>Nguyễn Thaành Tý</v>
      </c>
      <c r="S564" s="96" t="str">
        <f>IF(INPUT_Du_lieu_nhan_vien!W583="","",INPUT_Du_lieu_nhan_vien!W583)</f>
        <v>0975215757</v>
      </c>
      <c r="T564" s="97" t="str">
        <f>IF(INPUT_Du_lieu_nhan_vien!L583="","",INPUT_Du_lieu_nhan_vien!L583)</f>
        <v>Huflit</v>
      </c>
      <c r="U564" s="94" t="str">
        <f>IF(INPUT_Du_lieu_nhan_vien!K583="","",INPUT_Du_lieu_nhan_vien!K583)</f>
        <v>Đại học</v>
      </c>
      <c r="V564" s="97" t="str">
        <f>IF(INPUT_Du_lieu_nhan_vien!M583="","",INPUT_Du_lieu_nhan_vien!M583)</f>
        <v>Sư phạm Anh</v>
      </c>
      <c r="Y564" s="95">
        <f>IF(INPUT_Du_lieu_nhan_vien!AH583="","",INPUT_Du_lieu_nhan_vien!AH583)</f>
        <v>41426</v>
      </c>
      <c r="Z564" s="96">
        <f t="shared" si="66"/>
        <v>6</v>
      </c>
      <c r="AA564" s="96">
        <f t="shared" si="67"/>
        <v>2013</v>
      </c>
      <c r="AB564" s="95" t="str">
        <f>IF(INPUT_Du_lieu_nhan_vien!AM583="","",INPUT_Du_lieu_nhan_vien!AM583)</f>
        <v/>
      </c>
      <c r="AC564" s="96" t="str">
        <f t="shared" si="68"/>
        <v/>
      </c>
      <c r="AD564" s="96" t="str">
        <f t="shared" si="69"/>
        <v/>
      </c>
      <c r="AE564" s="96" t="str">
        <f>IF(INPUT_Du_lieu_nhan_vien!AJ583="","",INPUT_Du_lieu_nhan_vien!AJ583)</f>
        <v>Chính thức</v>
      </c>
    </row>
    <row r="565" spans="1:31" ht="18.75" customHeight="1" x14ac:dyDescent="0.2">
      <c r="A565" s="91">
        <v>564</v>
      </c>
      <c r="B565" s="92">
        <f>INPUT_Du_lieu_nhan_vien!A584</f>
        <v>20559</v>
      </c>
      <c r="C565" s="93" t="str">
        <f>IF(INPUT_Du_lieu_nhan_vien!B584="","",INPUT_Du_lieu_nhan_vien!B584)</f>
        <v>Nguyễn Thị Vân</v>
      </c>
      <c r="D565" s="93" t="str">
        <f>IF(INPUT_Du_lieu_nhan_vien!C584="","",INPUT_Du_lieu_nhan_vien!C584)</f>
        <v>Anh</v>
      </c>
      <c r="E565" s="94" t="str">
        <f>IF(INPUT_Du_lieu_nhan_vien!D584="","",INPUT_Du_lieu_nhan_vien!D584)</f>
        <v>Nữ</v>
      </c>
      <c r="F565" s="95">
        <f>IF(INPUT_Du_lieu_nhan_vien!E584="","",INPUT_Du_lieu_nhan_vien!E584)</f>
        <v>33523</v>
      </c>
      <c r="G565" s="96">
        <f t="shared" si="63"/>
        <v>10</v>
      </c>
      <c r="H565" s="96">
        <f t="shared" si="64"/>
        <v>1991</v>
      </c>
      <c r="I565" s="96" t="str">
        <f>IF(INPUT_Du_lieu_nhan_vien!G584="","",INPUT_Du_lieu_nhan_vien!G584)</f>
        <v xml:space="preserve">Hưng Yên </v>
      </c>
      <c r="J565" s="97" t="str">
        <f>IF(INPUT_Du_lieu_nhan_vien!H584="","",INPUT_Du_lieu_nhan_vien!H584)</f>
        <v>145402468</v>
      </c>
      <c r="K565" s="95">
        <f>IF(INPUT_Du_lieu_nhan_vien!I584="","",INPUT_Du_lieu_nhan_vien!I584)</f>
        <v>40784</v>
      </c>
      <c r="L565" s="96">
        <f t="shared" si="65"/>
        <v>8</v>
      </c>
      <c r="M565" s="96" t="str">
        <f>IF(INPUT_Du_lieu_nhan_vien!J584="","",INPUT_Du_lieu_nhan_vien!J584)</f>
        <v>Hưng Yên</v>
      </c>
      <c r="N565" s="94" t="str">
        <f>IF(INPUT_Du_lieu_nhan_vien!O584="","",INPUT_Du_lieu_nhan_vien!O584)</f>
        <v>anhntv@topica.edu.vn</v>
      </c>
      <c r="O565" s="96" t="str">
        <f>IF(INPUT_Du_lieu_nhan_vien!S584="","",INPUT_Du_lieu_nhan_vien!S584)</f>
        <v/>
      </c>
      <c r="P565" s="94" t="str">
        <f>IF(INPUT_Du_lieu_nhan_vien!P584="","",INPUT_Du_lieu_nhan_vien!P584)</f>
        <v/>
      </c>
      <c r="Q565" s="97" t="str">
        <f>IF(INPUT_Du_lieu_nhan_vien!Q584="","",INPUT_Du_lieu_nhan_vien!Q584)</f>
        <v>0974 121 091</v>
      </c>
      <c r="R565" s="96" t="str">
        <f>IF(INPUT_Du_lieu_nhan_vien!U584="","",INPUT_Du_lieu_nhan_vien!U584)</f>
        <v/>
      </c>
      <c r="S565" s="96" t="str">
        <f>IF(INPUT_Du_lieu_nhan_vien!W584="","",INPUT_Du_lieu_nhan_vien!W584)</f>
        <v/>
      </c>
      <c r="T565" s="97" t="str">
        <f>IF(INPUT_Du_lieu_nhan_vien!L584="","",INPUT_Du_lieu_nhan_vien!L584)</f>
        <v/>
      </c>
      <c r="U565" s="94" t="str">
        <f>IF(INPUT_Du_lieu_nhan_vien!K584="","",INPUT_Du_lieu_nhan_vien!K584)</f>
        <v/>
      </c>
      <c r="V565" s="97" t="str">
        <f>IF(INPUT_Du_lieu_nhan_vien!M584="","",INPUT_Du_lieu_nhan_vien!M584)</f>
        <v/>
      </c>
      <c r="Y565" s="95">
        <f>IF(INPUT_Du_lieu_nhan_vien!AH584="","",INPUT_Du_lieu_nhan_vien!AH584)</f>
        <v>41435</v>
      </c>
      <c r="Z565" s="96">
        <f t="shared" si="66"/>
        <v>6</v>
      </c>
      <c r="AA565" s="96">
        <f t="shared" si="67"/>
        <v>2013</v>
      </c>
      <c r="AB565" s="95">
        <f>IF(INPUT_Du_lieu_nhan_vien!AM584="","",INPUT_Du_lieu_nhan_vien!AM584)</f>
        <v>41517</v>
      </c>
      <c r="AC565" s="96">
        <f t="shared" si="68"/>
        <v>8</v>
      </c>
      <c r="AD565" s="96">
        <f t="shared" si="69"/>
        <v>2013</v>
      </c>
      <c r="AE565" s="96" t="str">
        <f>IF(INPUT_Du_lieu_nhan_vien!AJ584="","",INPUT_Du_lieu_nhan_vien!AJ584)</f>
        <v>Nghỉ việc</v>
      </c>
    </row>
    <row r="566" spans="1:31" ht="18.75" customHeight="1" x14ac:dyDescent="0.2">
      <c r="A566" s="91">
        <v>565</v>
      </c>
      <c r="B566" s="92">
        <f>INPUT_Du_lieu_nhan_vien!A585</f>
        <v>20560</v>
      </c>
      <c r="C566" s="93" t="str">
        <f>IF(INPUT_Du_lieu_nhan_vien!B585="","",INPUT_Du_lieu_nhan_vien!B585)</f>
        <v>Nguyễn Thị Trúc</v>
      </c>
      <c r="D566" s="93" t="str">
        <f>IF(INPUT_Du_lieu_nhan_vien!C585="","",INPUT_Du_lieu_nhan_vien!C585)</f>
        <v>Lam</v>
      </c>
      <c r="E566" s="94" t="str">
        <f>IF(INPUT_Du_lieu_nhan_vien!D585="","",INPUT_Du_lieu_nhan_vien!D585)</f>
        <v>Nữ</v>
      </c>
      <c r="F566" s="95">
        <f>IF(INPUT_Du_lieu_nhan_vien!E585="","",INPUT_Du_lieu_nhan_vien!E585)</f>
        <v>32995</v>
      </c>
      <c r="G566" s="96">
        <f t="shared" si="63"/>
        <v>5</v>
      </c>
      <c r="H566" s="96">
        <f t="shared" si="64"/>
        <v>1990</v>
      </c>
      <c r="I566" s="96" t="str">
        <f>IF(INPUT_Du_lieu_nhan_vien!G585="","",INPUT_Du_lieu_nhan_vien!G585)</f>
        <v xml:space="preserve">Phú Yên </v>
      </c>
      <c r="J566" s="97" t="str">
        <f>IF(INPUT_Du_lieu_nhan_vien!H585="","",INPUT_Du_lieu_nhan_vien!H585)</f>
        <v>221271623</v>
      </c>
      <c r="K566" s="95">
        <f>IF(INPUT_Du_lieu_nhan_vien!I585="","",INPUT_Du_lieu_nhan_vien!I585)</f>
        <v>39413</v>
      </c>
      <c r="L566" s="96">
        <f t="shared" si="65"/>
        <v>11</v>
      </c>
      <c r="M566" s="96" t="str">
        <f>IF(INPUT_Du_lieu_nhan_vien!J585="","",INPUT_Du_lieu_nhan_vien!J585)</f>
        <v>Phú Yên</v>
      </c>
      <c r="N566" s="94" t="str">
        <f>IF(INPUT_Du_lieu_nhan_vien!O585="","",INPUT_Du_lieu_nhan_vien!O585)</f>
        <v>lamntt@topica.edu.vn</v>
      </c>
      <c r="O566" s="96" t="str">
        <f>IF(INPUT_Du_lieu_nhan_vien!S585="","",INPUT_Du_lieu_nhan_vien!S585)</f>
        <v>Khu phố II, Phường Phú Lâm, Tuy Hòa, Phúc Yên</v>
      </c>
      <c r="P566" s="94" t="str">
        <f>IF(INPUT_Du_lieu_nhan_vien!P585="","",INPUT_Du_lieu_nhan_vien!P585)</f>
        <v/>
      </c>
      <c r="Q566" s="97" t="str">
        <f>IF(INPUT_Du_lieu_nhan_vien!Q585="","",INPUT_Du_lieu_nhan_vien!Q585)</f>
        <v>0909746457</v>
      </c>
      <c r="R566" s="96" t="str">
        <f>IF(INPUT_Du_lieu_nhan_vien!U585="","",INPUT_Du_lieu_nhan_vien!U585)</f>
        <v>Nguyễn Thụy Thùy Vân</v>
      </c>
      <c r="S566" s="96" t="str">
        <f>IF(INPUT_Du_lieu_nhan_vien!W585="","",INPUT_Du_lieu_nhan_vien!W585)</f>
        <v>0933100590</v>
      </c>
      <c r="T566" s="97" t="str">
        <f>IF(INPUT_Du_lieu_nhan_vien!L585="","",INPUT_Du_lieu_nhan_vien!L585)</f>
        <v>ĐH Mở TP HCM</v>
      </c>
      <c r="U566" s="94" t="str">
        <f>IF(INPUT_Du_lieu_nhan_vien!K585="","",INPUT_Du_lieu_nhan_vien!K585)</f>
        <v>Đại học</v>
      </c>
      <c r="V566" s="97" t="str">
        <f>IF(INPUT_Du_lieu_nhan_vien!M585="","",INPUT_Du_lieu_nhan_vien!M585)</f>
        <v>Tài chính - Ngân hàng</v>
      </c>
      <c r="Y566" s="95">
        <f>IF(INPUT_Du_lieu_nhan_vien!AH585="","",INPUT_Du_lieu_nhan_vien!AH585)</f>
        <v>41447</v>
      </c>
      <c r="Z566" s="96">
        <f t="shared" si="66"/>
        <v>6</v>
      </c>
      <c r="AA566" s="96">
        <f t="shared" si="67"/>
        <v>2013</v>
      </c>
      <c r="AB566" s="95" t="str">
        <f>IF(INPUT_Du_lieu_nhan_vien!AM585="","",INPUT_Du_lieu_nhan_vien!AM585)</f>
        <v/>
      </c>
      <c r="AC566" s="96" t="str">
        <f t="shared" si="68"/>
        <v/>
      </c>
      <c r="AD566" s="96" t="str">
        <f t="shared" si="69"/>
        <v/>
      </c>
      <c r="AE566" s="96" t="str">
        <f>IF(INPUT_Du_lieu_nhan_vien!AJ585="","",INPUT_Du_lieu_nhan_vien!AJ585)</f>
        <v>Nghỉ việc</v>
      </c>
    </row>
    <row r="567" spans="1:31" ht="18.75" customHeight="1" x14ac:dyDescent="0.2">
      <c r="A567" s="91">
        <v>566</v>
      </c>
      <c r="B567" s="92">
        <f>INPUT_Du_lieu_nhan_vien!A586</f>
        <v>20561</v>
      </c>
      <c r="C567" s="93" t="str">
        <f>IF(INPUT_Du_lieu_nhan_vien!B586="","",INPUT_Du_lieu_nhan_vien!B586)</f>
        <v>Chung Thị Huyền</v>
      </c>
      <c r="D567" s="93" t="str">
        <f>IF(INPUT_Du_lieu_nhan_vien!C586="","",INPUT_Du_lieu_nhan_vien!C586)</f>
        <v>Trinh</v>
      </c>
      <c r="E567" s="94" t="str">
        <f>IF(INPUT_Du_lieu_nhan_vien!D586="","",INPUT_Du_lieu_nhan_vien!D586)</f>
        <v>Nữ</v>
      </c>
      <c r="F567" s="95">
        <f>IF(INPUT_Du_lieu_nhan_vien!E586="","",INPUT_Du_lieu_nhan_vien!E586)</f>
        <v>33129</v>
      </c>
      <c r="G567" s="96">
        <f t="shared" si="63"/>
        <v>9</v>
      </c>
      <c r="H567" s="96">
        <f t="shared" si="64"/>
        <v>1990</v>
      </c>
      <c r="I567" s="96" t="str">
        <f>IF(INPUT_Du_lieu_nhan_vien!G586="","",INPUT_Du_lieu_nhan_vien!G586)</f>
        <v xml:space="preserve">Trà Vinh </v>
      </c>
      <c r="J567" s="97" t="str">
        <f>IF(INPUT_Du_lieu_nhan_vien!H586="","",INPUT_Du_lieu_nhan_vien!H586)</f>
        <v>334560474</v>
      </c>
      <c r="K567" s="95">
        <f>IF(INPUT_Du_lieu_nhan_vien!I586="","",INPUT_Du_lieu_nhan_vien!I586)</f>
        <v>38795</v>
      </c>
      <c r="L567" s="96">
        <f t="shared" si="65"/>
        <v>3</v>
      </c>
      <c r="M567" s="96" t="str">
        <f>IF(INPUT_Du_lieu_nhan_vien!J586="","",INPUT_Du_lieu_nhan_vien!J586)</f>
        <v>Trà Vinh</v>
      </c>
      <c r="N567" s="94" t="str">
        <f>IF(INPUT_Du_lieu_nhan_vien!O586="","",INPUT_Du_lieu_nhan_vien!O586)</f>
        <v>trinhcth@topica.edu.vn</v>
      </c>
      <c r="O567" s="96" t="str">
        <f>IF(INPUT_Du_lieu_nhan_vien!S586="","",INPUT_Du_lieu_nhan_vien!S586)</f>
        <v>Ấp Kỳ La - Hòa Thuận - Châu Thành - Trà Vinh</v>
      </c>
      <c r="P567" s="94" t="str">
        <f>IF(INPUT_Du_lieu_nhan_vien!P586="","",INPUT_Du_lieu_nhan_vien!P586)</f>
        <v>074 844 016</v>
      </c>
      <c r="Q567" s="97" t="str">
        <f>IF(INPUT_Du_lieu_nhan_vien!Q586="","",INPUT_Du_lieu_nhan_vien!Q586)</f>
        <v>0985 167 525</v>
      </c>
      <c r="R567" s="96" t="str">
        <f>IF(INPUT_Du_lieu_nhan_vien!U586="","",INPUT_Du_lieu_nhan_vien!U586)</f>
        <v>Chung Thị Huyền Trân</v>
      </c>
      <c r="S567" s="96" t="str">
        <f>IF(INPUT_Du_lieu_nhan_vien!W586="","",INPUT_Du_lieu_nhan_vien!W586)</f>
        <v>0938717248</v>
      </c>
      <c r="T567" s="97" t="str">
        <f>IF(INPUT_Du_lieu_nhan_vien!L586="","",INPUT_Du_lieu_nhan_vien!L586)</f>
        <v>ĐH Sài Gòn</v>
      </c>
      <c r="U567" s="94" t="str">
        <f>IF(INPUT_Du_lieu_nhan_vien!K586="","",INPUT_Du_lieu_nhan_vien!K586)</f>
        <v>Cao đẳng</v>
      </c>
      <c r="V567" s="97" t="str">
        <f>IF(INPUT_Du_lieu_nhan_vien!M586="","",INPUT_Du_lieu_nhan_vien!M586)</f>
        <v>Kế toán</v>
      </c>
      <c r="Y567" s="95">
        <f>IF(INPUT_Du_lieu_nhan_vien!AH586="","",INPUT_Du_lieu_nhan_vien!AH586)</f>
        <v>41487</v>
      </c>
      <c r="Z567" s="96">
        <f t="shared" si="66"/>
        <v>8</v>
      </c>
      <c r="AA567" s="96">
        <f t="shared" si="67"/>
        <v>2013</v>
      </c>
      <c r="AB567" s="95" t="str">
        <f>IF(INPUT_Du_lieu_nhan_vien!AM586="","",INPUT_Du_lieu_nhan_vien!AM586)</f>
        <v/>
      </c>
      <c r="AC567" s="96" t="str">
        <f t="shared" si="68"/>
        <v/>
      </c>
      <c r="AD567" s="96" t="str">
        <f t="shared" si="69"/>
        <v/>
      </c>
      <c r="AE567" s="96" t="str">
        <f>IF(INPUT_Du_lieu_nhan_vien!AJ586="","",INPUT_Du_lieu_nhan_vien!AJ586)</f>
        <v>Chính thức</v>
      </c>
    </row>
    <row r="568" spans="1:31" ht="18.75" customHeight="1" x14ac:dyDescent="0.2">
      <c r="A568" s="91">
        <v>567</v>
      </c>
      <c r="B568" s="92">
        <f>INPUT_Du_lieu_nhan_vien!A587</f>
        <v>20562</v>
      </c>
      <c r="C568" s="93" t="str">
        <f>IF(INPUT_Du_lieu_nhan_vien!B587="","",INPUT_Du_lieu_nhan_vien!B587)</f>
        <v>Nguyễn Thị Thu</v>
      </c>
      <c r="D568" s="93" t="str">
        <f>IF(INPUT_Du_lieu_nhan_vien!C587="","",INPUT_Du_lieu_nhan_vien!C587)</f>
        <v>Huyền</v>
      </c>
      <c r="E568" s="94" t="str">
        <f>IF(INPUT_Du_lieu_nhan_vien!D587="","",INPUT_Du_lieu_nhan_vien!D587)</f>
        <v>Nữ</v>
      </c>
      <c r="F568" s="95">
        <f>IF(INPUT_Du_lieu_nhan_vien!E587="","",INPUT_Du_lieu_nhan_vien!E587)</f>
        <v>32446</v>
      </c>
      <c r="G568" s="96">
        <f t="shared" si="63"/>
        <v>10</v>
      </c>
      <c r="H568" s="96">
        <f t="shared" si="64"/>
        <v>1988</v>
      </c>
      <c r="I568" s="96" t="str">
        <f>IF(INPUT_Du_lieu_nhan_vien!G587="","",INPUT_Du_lieu_nhan_vien!G587)</f>
        <v xml:space="preserve">Hà Tĩnh </v>
      </c>
      <c r="J568" s="97" t="str">
        <f>IF(INPUT_Du_lieu_nhan_vien!H587="","",INPUT_Du_lieu_nhan_vien!H587)</f>
        <v>271778227</v>
      </c>
      <c r="K568" s="95">
        <f>IF(INPUT_Du_lieu_nhan_vien!I587="","",INPUT_Du_lieu_nhan_vien!I587)</f>
        <v>38540</v>
      </c>
      <c r="L568" s="96">
        <f t="shared" si="65"/>
        <v>7</v>
      </c>
      <c r="M568" s="96" t="str">
        <f>IF(INPUT_Du_lieu_nhan_vien!J587="","",INPUT_Du_lieu_nhan_vien!J587)</f>
        <v>Đồng Nai</v>
      </c>
      <c r="N568" s="94" t="str">
        <f>IF(INPUT_Du_lieu_nhan_vien!O587="","",INPUT_Du_lieu_nhan_vien!O587)</f>
        <v>huyenntt3@topica.edu.vn</v>
      </c>
      <c r="O568" s="96" t="str">
        <f>IF(INPUT_Du_lieu_nhan_vien!S587="","",INPUT_Du_lieu_nhan_vien!S587)</f>
        <v>Hòa Thành,  Ngọc Định, Định Quán, Đồng Nai</v>
      </c>
      <c r="P568" s="94" t="str">
        <f>IF(INPUT_Du_lieu_nhan_vien!P587="","",INPUT_Du_lieu_nhan_vien!P587)</f>
        <v/>
      </c>
      <c r="Q568" s="97" t="str">
        <f>IF(INPUT_Du_lieu_nhan_vien!Q587="","",INPUT_Du_lieu_nhan_vien!Q587)</f>
        <v>0978 296 179</v>
      </c>
      <c r="R568" s="96" t="str">
        <f>IF(INPUT_Du_lieu_nhan_vien!U587="","",INPUT_Du_lieu_nhan_vien!U587)</f>
        <v/>
      </c>
      <c r="S568" s="96" t="str">
        <f>IF(INPUT_Du_lieu_nhan_vien!W587="","",INPUT_Du_lieu_nhan_vien!W587)</f>
        <v/>
      </c>
      <c r="T568" s="97" t="str">
        <f>IF(INPUT_Du_lieu_nhan_vien!L587="","",INPUT_Du_lieu_nhan_vien!L587)</f>
        <v>CĐ BC Công nghệ &amp; Quản trị kinh doanh</v>
      </c>
      <c r="U568" s="94" t="str">
        <f>IF(INPUT_Du_lieu_nhan_vien!K587="","",INPUT_Du_lieu_nhan_vien!K587)</f>
        <v>Cao đẳng</v>
      </c>
      <c r="V568" s="97" t="str">
        <f>IF(INPUT_Du_lieu_nhan_vien!M587="","",INPUT_Du_lieu_nhan_vien!M587)</f>
        <v>Tiếng Anh</v>
      </c>
      <c r="Y568" s="95">
        <f>IF(INPUT_Du_lieu_nhan_vien!AH587="","",INPUT_Du_lieu_nhan_vien!AH587)</f>
        <v>41479</v>
      </c>
      <c r="Z568" s="96">
        <f t="shared" si="66"/>
        <v>7</v>
      </c>
      <c r="AA568" s="96">
        <f t="shared" si="67"/>
        <v>2013</v>
      </c>
      <c r="AB568" s="95" t="str">
        <f>IF(INPUT_Du_lieu_nhan_vien!AM587="","",INPUT_Du_lieu_nhan_vien!AM587)</f>
        <v/>
      </c>
      <c r="AC568" s="96" t="str">
        <f t="shared" si="68"/>
        <v/>
      </c>
      <c r="AD568" s="96" t="str">
        <f t="shared" si="69"/>
        <v/>
      </c>
      <c r="AE568" s="96" t="str">
        <f>IF(INPUT_Du_lieu_nhan_vien!AJ587="","",INPUT_Du_lieu_nhan_vien!AJ587)</f>
        <v>Chính thức</v>
      </c>
    </row>
    <row r="569" spans="1:31" ht="18.75" customHeight="1" x14ac:dyDescent="0.2">
      <c r="A569" s="91">
        <v>568</v>
      </c>
      <c r="B569" s="92">
        <f>INPUT_Du_lieu_nhan_vien!A588</f>
        <v>20563</v>
      </c>
      <c r="C569" s="93" t="str">
        <f>IF(INPUT_Du_lieu_nhan_vien!B588="","",INPUT_Du_lieu_nhan_vien!B588)</f>
        <v>Phạm Thị</v>
      </c>
      <c r="D569" s="93" t="str">
        <f>IF(INPUT_Du_lieu_nhan_vien!C588="","",INPUT_Du_lieu_nhan_vien!C588)</f>
        <v>Hòa</v>
      </c>
      <c r="E569" s="94" t="str">
        <f>IF(INPUT_Du_lieu_nhan_vien!D588="","",INPUT_Du_lieu_nhan_vien!D588)</f>
        <v>Nữ</v>
      </c>
      <c r="F569" s="95">
        <f>IF(INPUT_Du_lieu_nhan_vien!E588="","",INPUT_Du_lieu_nhan_vien!E588)</f>
        <v>32742</v>
      </c>
      <c r="G569" s="96">
        <f t="shared" si="63"/>
        <v>8</v>
      </c>
      <c r="H569" s="96">
        <f t="shared" si="64"/>
        <v>1989</v>
      </c>
      <c r="I569" s="96" t="str">
        <f>IF(INPUT_Du_lieu_nhan_vien!G588="","",INPUT_Du_lieu_nhan_vien!G588)</f>
        <v>Nam Định</v>
      </c>
      <c r="J569" s="97" t="str">
        <f>IF(INPUT_Du_lieu_nhan_vien!H588="","",INPUT_Du_lieu_nhan_vien!H588)</f>
        <v>162819876</v>
      </c>
      <c r="K569" s="95">
        <f>IF(INPUT_Du_lieu_nhan_vien!I588="","",INPUT_Du_lieu_nhan_vien!I588)</f>
        <v>39811</v>
      </c>
      <c r="L569" s="96">
        <f t="shared" si="65"/>
        <v>12</v>
      </c>
      <c r="M569" s="96" t="str">
        <f>IF(INPUT_Du_lieu_nhan_vien!J588="","",INPUT_Du_lieu_nhan_vien!J588)</f>
        <v>Nam Định</v>
      </c>
      <c r="N569" s="94" t="str">
        <f>IF(INPUT_Du_lieu_nhan_vien!O588="","",INPUT_Du_lieu_nhan_vien!O588)</f>
        <v>hoapt@topica.edu.vn</v>
      </c>
      <c r="O569" s="96" t="str">
        <f>IF(INPUT_Du_lieu_nhan_vien!S588="","",INPUT_Du_lieu_nhan_vien!S588)</f>
        <v>Quang Trung, Vụ Bản, Nam Định</v>
      </c>
      <c r="P569" s="94" t="str">
        <f>IF(INPUT_Du_lieu_nhan_vien!P588="","",INPUT_Du_lieu_nhan_vien!P588)</f>
        <v/>
      </c>
      <c r="Q569" s="97" t="str">
        <f>IF(INPUT_Du_lieu_nhan_vien!Q588="","",INPUT_Du_lieu_nhan_vien!Q588)</f>
        <v>0982 387 089</v>
      </c>
      <c r="R569" s="96" t="str">
        <f>IF(INPUT_Du_lieu_nhan_vien!U588="","",INPUT_Du_lieu_nhan_vien!U588)</f>
        <v>Phạm Thị Cúc</v>
      </c>
      <c r="S569" s="96" t="str">
        <f>IF(INPUT_Du_lieu_nhan_vien!W588="","",INPUT_Du_lieu_nhan_vien!W588)</f>
        <v/>
      </c>
      <c r="T569" s="97" t="str">
        <f>IF(INPUT_Du_lieu_nhan_vien!L588="","",INPUT_Du_lieu_nhan_vien!L588)</f>
        <v>ĐH Công nghệ Giao thông vận tải</v>
      </c>
      <c r="U569" s="94" t="str">
        <f>IF(INPUT_Du_lieu_nhan_vien!K588="","",INPUT_Du_lieu_nhan_vien!K588)</f>
        <v>Cao đẳng</v>
      </c>
      <c r="V569" s="97" t="str">
        <f>IF(INPUT_Du_lieu_nhan_vien!M588="","",INPUT_Du_lieu_nhan_vien!M588)</f>
        <v>Công nghệ Kỹ thuật xây dựng cầu đường bộ</v>
      </c>
      <c r="Y569" s="95">
        <f>IF(INPUT_Du_lieu_nhan_vien!AH588="","",INPUT_Du_lieu_nhan_vien!AH588)</f>
        <v>41496</v>
      </c>
      <c r="Z569" s="96">
        <f t="shared" si="66"/>
        <v>8</v>
      </c>
      <c r="AA569" s="96">
        <f t="shared" si="67"/>
        <v>2013</v>
      </c>
      <c r="AB569" s="95" t="str">
        <f>IF(INPUT_Du_lieu_nhan_vien!AM588="","",INPUT_Du_lieu_nhan_vien!AM588)</f>
        <v/>
      </c>
      <c r="AC569" s="96" t="str">
        <f t="shared" si="68"/>
        <v/>
      </c>
      <c r="AD569" s="96" t="str">
        <f t="shared" si="69"/>
        <v/>
      </c>
      <c r="AE569" s="96" t="str">
        <f>IF(INPUT_Du_lieu_nhan_vien!AJ588="","",INPUT_Du_lieu_nhan_vien!AJ588)</f>
        <v>Chính thức</v>
      </c>
    </row>
    <row r="570" spans="1:31" ht="18.75" customHeight="1" x14ac:dyDescent="0.2">
      <c r="A570" s="91">
        <v>569</v>
      </c>
      <c r="B570" s="92">
        <f>INPUT_Du_lieu_nhan_vien!A589</f>
        <v>20564</v>
      </c>
      <c r="C570" s="93" t="str">
        <f>IF(INPUT_Du_lieu_nhan_vien!B589="","",INPUT_Du_lieu_nhan_vien!B589)</f>
        <v>Kiều Thị</v>
      </c>
      <c r="D570" s="93" t="str">
        <f>IF(INPUT_Du_lieu_nhan_vien!C589="","",INPUT_Du_lieu_nhan_vien!C589)</f>
        <v>Nhân</v>
      </c>
      <c r="E570" s="94" t="str">
        <f>IF(INPUT_Du_lieu_nhan_vien!D589="","",INPUT_Du_lieu_nhan_vien!D589)</f>
        <v>Nữ</v>
      </c>
      <c r="F570" s="95">
        <f>IF(INPUT_Du_lieu_nhan_vien!E589="","",INPUT_Du_lieu_nhan_vien!E589)</f>
        <v>30709</v>
      </c>
      <c r="G570" s="96">
        <f t="shared" si="63"/>
        <v>1</v>
      </c>
      <c r="H570" s="96">
        <f t="shared" si="64"/>
        <v>1984</v>
      </c>
      <c r="I570" s="96" t="str">
        <f>IF(INPUT_Du_lieu_nhan_vien!G589="","",INPUT_Du_lieu_nhan_vien!G589)</f>
        <v>Đại Đồng, Thạch Thất, Hà Nội</v>
      </c>
      <c r="J570" s="97" t="str">
        <f>IF(INPUT_Du_lieu_nhan_vien!H589="","",INPUT_Du_lieu_nhan_vien!H589)</f>
        <v>111818267</v>
      </c>
      <c r="K570" s="95">
        <f>IF(INPUT_Du_lieu_nhan_vien!I589="","",INPUT_Du_lieu_nhan_vien!I589)</f>
        <v>38285</v>
      </c>
      <c r="L570" s="96">
        <f t="shared" si="65"/>
        <v>10</v>
      </c>
      <c r="M570" s="96" t="str">
        <f>IF(INPUT_Du_lieu_nhan_vien!J589="","",INPUT_Du_lieu_nhan_vien!J589)</f>
        <v xml:space="preserve"> </v>
      </c>
      <c r="N570" s="94" t="str">
        <f>IF(INPUT_Du_lieu_nhan_vien!O589="","",INPUT_Du_lieu_nhan_vien!O589)</f>
        <v>nhankt@topica.edu.vn</v>
      </c>
      <c r="O570" s="96" t="str">
        <f>IF(INPUT_Du_lieu_nhan_vien!S589="","",INPUT_Du_lieu_nhan_vien!S589)</f>
        <v>Thôn Dậu 1, Di Trạch, Hoài Đức, Hà Nội</v>
      </c>
      <c r="P570" s="94" t="str">
        <f>IF(INPUT_Du_lieu_nhan_vien!P589="","",INPUT_Du_lieu_nhan_vien!P589)</f>
        <v/>
      </c>
      <c r="Q570" s="97" t="str">
        <f>IF(INPUT_Du_lieu_nhan_vien!Q589="","",INPUT_Du_lieu_nhan_vien!Q589)</f>
        <v>0984977691</v>
      </c>
      <c r="R570" s="96" t="str">
        <f>IF(INPUT_Du_lieu_nhan_vien!U589="","",INPUT_Du_lieu_nhan_vien!U589)</f>
        <v/>
      </c>
      <c r="S570" s="96" t="str">
        <f>IF(INPUT_Du_lieu_nhan_vien!W589="","",INPUT_Du_lieu_nhan_vien!W589)</f>
        <v/>
      </c>
      <c r="T570" s="97" t="str">
        <f>IF(INPUT_Du_lieu_nhan_vien!L589="","",INPUT_Du_lieu_nhan_vien!L589)</f>
        <v>ĐH Sư phạm Hà Nội</v>
      </c>
      <c r="U570" s="94" t="str">
        <f>IF(INPUT_Du_lieu_nhan_vien!K589="","",INPUT_Du_lieu_nhan_vien!K589)</f>
        <v>Đại học</v>
      </c>
      <c r="V570" s="97" t="str">
        <f>IF(INPUT_Du_lieu_nhan_vien!M589="","",INPUT_Du_lieu_nhan_vien!M589)</f>
        <v>Việt Nam học</v>
      </c>
      <c r="Y570" s="95">
        <f>IF(INPUT_Du_lieu_nhan_vien!AH589="","",INPUT_Du_lieu_nhan_vien!AH589)</f>
        <v>41533</v>
      </c>
      <c r="Z570" s="96">
        <f t="shared" si="66"/>
        <v>9</v>
      </c>
      <c r="AA570" s="96">
        <f t="shared" si="67"/>
        <v>2013</v>
      </c>
      <c r="AB570" s="95" t="str">
        <f>IF(INPUT_Du_lieu_nhan_vien!AM589="","",INPUT_Du_lieu_nhan_vien!AM589)</f>
        <v/>
      </c>
      <c r="AC570" s="96" t="str">
        <f t="shared" si="68"/>
        <v/>
      </c>
      <c r="AD570" s="96" t="str">
        <f t="shared" si="69"/>
        <v/>
      </c>
      <c r="AE570" s="96" t="str">
        <f>IF(INPUT_Du_lieu_nhan_vien!AJ589="","",INPUT_Du_lieu_nhan_vien!AJ589)</f>
        <v>Chính thức</v>
      </c>
    </row>
    <row r="571" spans="1:31" ht="18.75" customHeight="1" x14ac:dyDescent="0.2">
      <c r="A571" s="91">
        <v>570</v>
      </c>
      <c r="B571" s="92">
        <f>INPUT_Du_lieu_nhan_vien!A590</f>
        <v>20565</v>
      </c>
      <c r="C571" s="93" t="str">
        <f>IF(INPUT_Du_lieu_nhan_vien!B590="","",INPUT_Du_lieu_nhan_vien!B590)</f>
        <v>Nguyễn Thị Như</v>
      </c>
      <c r="D571" s="93" t="str">
        <f>IF(INPUT_Du_lieu_nhan_vien!C590="","",INPUT_Du_lieu_nhan_vien!C590)</f>
        <v>Quỳnh</v>
      </c>
      <c r="E571" s="94" t="str">
        <f>IF(INPUT_Du_lieu_nhan_vien!D590="","",INPUT_Du_lieu_nhan_vien!D590)</f>
        <v>Nữ</v>
      </c>
      <c r="F571" s="95">
        <f>IF(INPUT_Du_lieu_nhan_vien!E590="","",INPUT_Du_lieu_nhan_vien!E590)</f>
        <v>32212</v>
      </c>
      <c r="G571" s="96">
        <f t="shared" si="63"/>
        <v>3</v>
      </c>
      <c r="H571" s="96">
        <f t="shared" si="64"/>
        <v>1988</v>
      </c>
      <c r="I571" s="96" t="str">
        <f>IF(INPUT_Du_lieu_nhan_vien!G590="","",INPUT_Du_lieu_nhan_vien!G590)</f>
        <v xml:space="preserve">Ninh Bình </v>
      </c>
      <c r="J571" s="97" t="str">
        <f>IF(INPUT_Du_lieu_nhan_vien!H590="","",INPUT_Du_lieu_nhan_vien!H590)</f>
        <v>164372795</v>
      </c>
      <c r="K571" s="95">
        <f>IF(INPUT_Du_lieu_nhan_vien!I590="","",INPUT_Du_lieu_nhan_vien!I590)</f>
        <v>38762</v>
      </c>
      <c r="L571" s="96">
        <f t="shared" si="65"/>
        <v>2</v>
      </c>
      <c r="M571" s="96" t="str">
        <f>IF(INPUT_Du_lieu_nhan_vien!J590="","",INPUT_Du_lieu_nhan_vien!J590)</f>
        <v>Ninh Bình</v>
      </c>
      <c r="N571" s="94" t="str">
        <f>IF(INPUT_Du_lieu_nhan_vien!O590="","",INPUT_Du_lieu_nhan_vien!O590)</f>
        <v>quynhntn@topica.edu.vn</v>
      </c>
      <c r="O571" s="96" t="str">
        <f>IF(INPUT_Du_lieu_nhan_vien!S590="","",INPUT_Du_lieu_nhan_vien!S590)</f>
        <v>Thạch Bình, Nho Quan, Ninh Bình</v>
      </c>
      <c r="P571" s="94" t="str">
        <f>IF(INPUT_Du_lieu_nhan_vien!P590="","",INPUT_Du_lieu_nhan_vien!P590)</f>
        <v/>
      </c>
      <c r="Q571" s="97" t="str">
        <f>IF(INPUT_Du_lieu_nhan_vien!Q590="","",INPUT_Du_lieu_nhan_vien!Q590)</f>
        <v>0988696377</v>
      </c>
      <c r="R571" s="96" t="str">
        <f>IF(INPUT_Du_lieu_nhan_vien!U590="","",INPUT_Du_lieu_nhan_vien!U590)</f>
        <v>Nguyễn Thị An</v>
      </c>
      <c r="S571" s="96" t="str">
        <f>IF(INPUT_Du_lieu_nhan_vien!W590="","",INPUT_Du_lieu_nhan_vien!W590)</f>
        <v>01695047296</v>
      </c>
      <c r="T571" s="97" t="str">
        <f>IF(INPUT_Du_lieu_nhan_vien!L590="","",INPUT_Du_lieu_nhan_vien!L590)</f>
        <v>CĐ Kinh tế Công nghiệp Hà Nội</v>
      </c>
      <c r="U571" s="94" t="str">
        <f>IF(INPUT_Du_lieu_nhan_vien!K590="","",INPUT_Du_lieu_nhan_vien!K590)</f>
        <v>Cao đẳng</v>
      </c>
      <c r="V571" s="97" t="str">
        <f>IF(INPUT_Du_lieu_nhan_vien!M590="","",INPUT_Du_lieu_nhan_vien!M590)</f>
        <v>Kế toán</v>
      </c>
      <c r="Y571" s="95" t="str">
        <f>IF(INPUT_Du_lieu_nhan_vien!AH590="","",INPUT_Du_lieu_nhan_vien!AH590)</f>
        <v/>
      </c>
      <c r="Z571" s="96" t="str">
        <f t="shared" si="66"/>
        <v/>
      </c>
      <c r="AA571" s="96" t="str">
        <f t="shared" si="67"/>
        <v/>
      </c>
      <c r="AB571" s="95">
        <f>IF(INPUT_Du_lieu_nhan_vien!AM590="","",INPUT_Du_lieu_nhan_vien!AM590)</f>
        <v>41498</v>
      </c>
      <c r="AC571" s="96">
        <f t="shared" si="68"/>
        <v>8</v>
      </c>
      <c r="AD571" s="96">
        <f t="shared" si="69"/>
        <v>2013</v>
      </c>
      <c r="AE571" s="96" t="str">
        <f>IF(INPUT_Du_lieu_nhan_vien!AJ590="","",INPUT_Du_lieu_nhan_vien!AJ590)</f>
        <v>Nghỉ việc</v>
      </c>
    </row>
    <row r="572" spans="1:31" ht="18.75" customHeight="1" x14ac:dyDescent="0.2">
      <c r="A572" s="91">
        <v>571</v>
      </c>
      <c r="B572" s="92">
        <f>INPUT_Du_lieu_nhan_vien!A591</f>
        <v>20566</v>
      </c>
      <c r="C572" s="93" t="str">
        <f>IF(INPUT_Du_lieu_nhan_vien!B591="","",INPUT_Du_lieu_nhan_vien!B591)</f>
        <v>Nguyễn Thị</v>
      </c>
      <c r="D572" s="93" t="str">
        <f>IF(INPUT_Du_lieu_nhan_vien!C591="","",INPUT_Du_lieu_nhan_vien!C591)</f>
        <v>Thư</v>
      </c>
      <c r="E572" s="94" t="str">
        <f>IF(INPUT_Du_lieu_nhan_vien!D591="","",INPUT_Du_lieu_nhan_vien!D591)</f>
        <v>Nữ</v>
      </c>
      <c r="F572" s="95">
        <f>IF(INPUT_Du_lieu_nhan_vien!E591="","",INPUT_Du_lieu_nhan_vien!E591)</f>
        <v>32922</v>
      </c>
      <c r="G572" s="96">
        <f t="shared" si="63"/>
        <v>2</v>
      </c>
      <c r="H572" s="96">
        <f t="shared" si="64"/>
        <v>1990</v>
      </c>
      <c r="I572" s="96" t="str">
        <f>IF(INPUT_Du_lieu_nhan_vien!G591="","",INPUT_Du_lieu_nhan_vien!G591)</f>
        <v xml:space="preserve">Thái Nguyên </v>
      </c>
      <c r="J572" s="97" t="str">
        <f>IF(INPUT_Du_lieu_nhan_vien!H591="","",INPUT_Du_lieu_nhan_vien!H591)</f>
        <v>091526563</v>
      </c>
      <c r="K572" s="95">
        <f>IF(INPUT_Du_lieu_nhan_vien!I591="","",INPUT_Du_lieu_nhan_vien!I591)</f>
        <v>38369</v>
      </c>
      <c r="L572" s="96">
        <f t="shared" si="65"/>
        <v>1</v>
      </c>
      <c r="M572" s="96" t="str">
        <f>IF(INPUT_Du_lieu_nhan_vien!J591="","",INPUT_Du_lieu_nhan_vien!J591)</f>
        <v>Thái Nguyên</v>
      </c>
      <c r="N572" s="94" t="str">
        <f>IF(INPUT_Du_lieu_nhan_vien!O591="","",INPUT_Du_lieu_nhan_vien!O591)</f>
        <v>thunt2@topica.edu.vn</v>
      </c>
      <c r="O572" s="96" t="str">
        <f>IF(INPUT_Du_lieu_nhan_vien!S591="","",INPUT_Du_lieu_nhan_vien!S591)</f>
        <v>Phường Bách Quang, Sông Công, Thái Nguyên</v>
      </c>
      <c r="P572" s="94" t="str">
        <f>IF(INPUT_Du_lieu_nhan_vien!P591="","",INPUT_Du_lieu_nhan_vien!P591)</f>
        <v/>
      </c>
      <c r="Q572" s="97" t="str">
        <f>IF(INPUT_Du_lieu_nhan_vien!Q591="","",INPUT_Du_lieu_nhan_vien!Q591)</f>
        <v>01689981095</v>
      </c>
      <c r="R572" s="96" t="str">
        <f>IF(INPUT_Du_lieu_nhan_vien!U591="","",INPUT_Du_lieu_nhan_vien!U591)</f>
        <v>Nguyễn Văn Biên</v>
      </c>
      <c r="S572" s="96" t="str">
        <f>IF(INPUT_Du_lieu_nhan_vien!W591="","",INPUT_Du_lieu_nhan_vien!W591)</f>
        <v/>
      </c>
      <c r="T572" s="97" t="str">
        <f>IF(INPUT_Du_lieu_nhan_vien!L591="","",INPUT_Du_lieu_nhan_vien!L591)</f>
        <v>ĐH Khoa học Xã hội và Nhân văn – ĐH Quốc gia Hà Nội</v>
      </c>
      <c r="U572" s="94" t="str">
        <f>IF(INPUT_Du_lieu_nhan_vien!K591="","",INPUT_Du_lieu_nhan_vien!K591)</f>
        <v>Đại học</v>
      </c>
      <c r="V572" s="97" t="str">
        <f>IF(INPUT_Du_lieu_nhan_vien!M591="","",INPUT_Du_lieu_nhan_vien!M591)</f>
        <v>Lịch sử</v>
      </c>
      <c r="Y572" s="95">
        <f>IF(INPUT_Du_lieu_nhan_vien!AH591="","",INPUT_Du_lieu_nhan_vien!AH591)</f>
        <v>41496</v>
      </c>
      <c r="Z572" s="96">
        <f t="shared" si="66"/>
        <v>8</v>
      </c>
      <c r="AA572" s="96">
        <f t="shared" si="67"/>
        <v>2013</v>
      </c>
      <c r="AB572" s="95" t="str">
        <f>IF(INPUT_Du_lieu_nhan_vien!AM591="","",INPUT_Du_lieu_nhan_vien!AM591)</f>
        <v/>
      </c>
      <c r="AC572" s="96" t="str">
        <f t="shared" si="68"/>
        <v/>
      </c>
      <c r="AD572" s="96" t="str">
        <f t="shared" si="69"/>
        <v/>
      </c>
      <c r="AE572" s="96" t="str">
        <f>IF(INPUT_Du_lieu_nhan_vien!AJ591="","",INPUT_Du_lieu_nhan_vien!AJ591)</f>
        <v>Chính thức</v>
      </c>
    </row>
    <row r="573" spans="1:31" ht="18.75" customHeight="1" x14ac:dyDescent="0.2">
      <c r="A573" s="91">
        <v>572</v>
      </c>
      <c r="B573" s="92">
        <f>INPUT_Du_lieu_nhan_vien!A592</f>
        <v>20567</v>
      </c>
      <c r="C573" s="93" t="str">
        <f>IF(INPUT_Du_lieu_nhan_vien!B592="","",INPUT_Du_lieu_nhan_vien!B592)</f>
        <v>Quách Văn</v>
      </c>
      <c r="D573" s="93" t="str">
        <f>IF(INPUT_Du_lieu_nhan_vien!C592="","",INPUT_Du_lieu_nhan_vien!C592)</f>
        <v>Long</v>
      </c>
      <c r="E573" s="94" t="str">
        <f>IF(INPUT_Du_lieu_nhan_vien!D592="","",INPUT_Du_lieu_nhan_vien!D592)</f>
        <v>Nam</v>
      </c>
      <c r="F573" s="95">
        <f>IF(INPUT_Du_lieu_nhan_vien!E592="","",INPUT_Du_lieu_nhan_vien!E592)</f>
        <v>29735</v>
      </c>
      <c r="G573" s="96">
        <f t="shared" si="63"/>
        <v>5</v>
      </c>
      <c r="H573" s="96">
        <f t="shared" si="64"/>
        <v>1981</v>
      </c>
      <c r="I573" s="96" t="str">
        <f>IF(INPUT_Du_lieu_nhan_vien!G592="","",INPUT_Du_lieu_nhan_vien!G592)</f>
        <v xml:space="preserve">Ninh Bình </v>
      </c>
      <c r="J573" s="97" t="str">
        <f>IF(INPUT_Du_lieu_nhan_vien!H592="","",INPUT_Du_lieu_nhan_vien!H592)</f>
        <v>012123028</v>
      </c>
      <c r="K573" s="95">
        <f>IF(INPUT_Du_lieu_nhan_vien!I592="","",INPUT_Du_lieu_nhan_vien!I592)</f>
        <v>40765</v>
      </c>
      <c r="L573" s="96">
        <f t="shared" si="65"/>
        <v>8</v>
      </c>
      <c r="M573" s="96" t="str">
        <f>IF(INPUT_Du_lieu_nhan_vien!J592="","",INPUT_Du_lieu_nhan_vien!J592)</f>
        <v>Hà Nội</v>
      </c>
      <c r="N573" s="94" t="str">
        <f>IF(INPUT_Du_lieu_nhan_vien!O592="","",INPUT_Du_lieu_nhan_vien!O592)</f>
        <v>longqv@topica.edu.vn</v>
      </c>
      <c r="O573" s="96" t="str">
        <f>IF(INPUT_Du_lieu_nhan_vien!S592="","",INPUT_Du_lieu_nhan_vien!S592)</f>
        <v>SN42, tổ 42, ngõ 123, Hoàng Quốc Việt, Nghĩa Đô, Cầu Giấy, Hà Nội</v>
      </c>
      <c r="P573" s="94" t="str">
        <f>IF(INPUT_Du_lieu_nhan_vien!P592="","",INPUT_Du_lieu_nhan_vien!P592)</f>
        <v/>
      </c>
      <c r="Q573" s="97" t="str">
        <f>IF(INPUT_Du_lieu_nhan_vien!Q592="","",INPUT_Du_lieu_nhan_vien!Q592)</f>
        <v>0945107829</v>
      </c>
      <c r="R573" s="96" t="str">
        <f>IF(INPUT_Du_lieu_nhan_vien!U592="","",INPUT_Du_lieu_nhan_vien!U592)</f>
        <v>Hà Lệ Quyên</v>
      </c>
      <c r="S573" s="96" t="str">
        <f>IF(INPUT_Du_lieu_nhan_vien!W592="","",INPUT_Du_lieu_nhan_vien!W592)</f>
        <v>0975815997</v>
      </c>
      <c r="T573" s="97" t="str">
        <f>IF(INPUT_Du_lieu_nhan_vien!L592="","",INPUT_Du_lieu_nhan_vien!L592)</f>
        <v>Đại học Hà Nội</v>
      </c>
      <c r="U573" s="94" t="str">
        <f>IF(INPUT_Du_lieu_nhan_vien!K592="","",INPUT_Du_lieu_nhan_vien!K592)</f>
        <v>Thạc sĩ</v>
      </c>
      <c r="V573" s="97" t="str">
        <f>IF(INPUT_Du_lieu_nhan_vien!M592="","",INPUT_Du_lieu_nhan_vien!M592)</f>
        <v>Ngôn ngữ Anh</v>
      </c>
      <c r="Y573" s="95">
        <f>IF(INPUT_Du_lieu_nhan_vien!AH592="","",INPUT_Du_lieu_nhan_vien!AH592)</f>
        <v>41426</v>
      </c>
      <c r="Z573" s="96">
        <f t="shared" si="66"/>
        <v>6</v>
      </c>
      <c r="AA573" s="96">
        <f t="shared" si="67"/>
        <v>2013</v>
      </c>
      <c r="AB573" s="95" t="str">
        <f>IF(INPUT_Du_lieu_nhan_vien!AM592="","",INPUT_Du_lieu_nhan_vien!AM592)</f>
        <v/>
      </c>
      <c r="AC573" s="96" t="str">
        <f t="shared" si="68"/>
        <v/>
      </c>
      <c r="AD573" s="96" t="str">
        <f t="shared" si="69"/>
        <v/>
      </c>
      <c r="AE573" s="96" t="str">
        <f>IF(INPUT_Du_lieu_nhan_vien!AJ592="","",INPUT_Du_lieu_nhan_vien!AJ592)</f>
        <v>Chính thức</v>
      </c>
    </row>
    <row r="574" spans="1:31" ht="18.75" customHeight="1" x14ac:dyDescent="0.2">
      <c r="A574" s="91">
        <v>573</v>
      </c>
      <c r="B574" s="92">
        <f>INPUT_Du_lieu_nhan_vien!A593</f>
        <v>20568</v>
      </c>
      <c r="C574" s="93" t="str">
        <f>IF(INPUT_Du_lieu_nhan_vien!B593="","",INPUT_Du_lieu_nhan_vien!B593)</f>
        <v>Hoàng</v>
      </c>
      <c r="D574" s="93" t="str">
        <f>IF(INPUT_Du_lieu_nhan_vien!C593="","",INPUT_Du_lieu_nhan_vien!C593)</f>
        <v>Khánh</v>
      </c>
      <c r="E574" s="94" t="str">
        <f>IF(INPUT_Du_lieu_nhan_vien!D593="","",INPUT_Du_lieu_nhan_vien!D593)</f>
        <v>Nam</v>
      </c>
      <c r="F574" s="95">
        <f>IF(INPUT_Du_lieu_nhan_vien!E593="","",INPUT_Du_lieu_nhan_vien!E593)</f>
        <v>32385</v>
      </c>
      <c r="G574" s="96">
        <f t="shared" si="63"/>
        <v>8</v>
      </c>
      <c r="H574" s="96">
        <f t="shared" si="64"/>
        <v>1988</v>
      </c>
      <c r="I574" s="96" t="str">
        <f>IF(INPUT_Du_lieu_nhan_vien!G593="","",INPUT_Du_lieu_nhan_vien!G593)</f>
        <v>Thanh Hóa</v>
      </c>
      <c r="J574" s="97" t="str">
        <f>IF(INPUT_Du_lieu_nhan_vien!H593="","",INPUT_Du_lieu_nhan_vien!H593)</f>
        <v>172985498</v>
      </c>
      <c r="K574" s="95">
        <f>IF(INPUT_Du_lieu_nhan_vien!I593="","",INPUT_Du_lieu_nhan_vien!I593)</f>
        <v>38559</v>
      </c>
      <c r="L574" s="96">
        <f t="shared" si="65"/>
        <v>7</v>
      </c>
      <c r="M574" s="96" t="str">
        <f>IF(INPUT_Du_lieu_nhan_vien!J593="","",INPUT_Du_lieu_nhan_vien!J593)</f>
        <v>Thanh Hóa</v>
      </c>
      <c r="N574" s="94" t="str">
        <f>IF(INPUT_Du_lieu_nhan_vien!O593="","",INPUT_Du_lieu_nhan_vien!O593)</f>
        <v>khanhh@topica.edu.vn</v>
      </c>
      <c r="O574" s="96" t="str">
        <f>IF(INPUT_Du_lieu_nhan_vien!S593="","",INPUT_Du_lieu_nhan_vien!S593)</f>
        <v>32/14 Trương Hán Siêu, Phường Đông Sơn, Thành phố Thanh Hóa</v>
      </c>
      <c r="P574" s="94" t="str">
        <f>IF(INPUT_Du_lieu_nhan_vien!P593="","",INPUT_Du_lieu_nhan_vien!P593)</f>
        <v/>
      </c>
      <c r="Q574" s="97" t="str">
        <f>IF(INPUT_Du_lieu_nhan_vien!Q593="","",INPUT_Du_lieu_nhan_vien!Q593)</f>
        <v/>
      </c>
      <c r="R574" s="96" t="str">
        <f>IF(INPUT_Du_lieu_nhan_vien!U593="","",INPUT_Du_lieu_nhan_vien!U593)</f>
        <v>lê Thị Minh Nguyệt</v>
      </c>
      <c r="S574" s="96" t="str">
        <f>IF(INPUT_Du_lieu_nhan_vien!W593="","",INPUT_Du_lieu_nhan_vien!W593)</f>
        <v/>
      </c>
      <c r="T574" s="97" t="str">
        <f>IF(INPUT_Du_lieu_nhan_vien!L593="","",INPUT_Du_lieu_nhan_vien!L593)</f>
        <v/>
      </c>
      <c r="U574" s="94" t="str">
        <f>IF(INPUT_Du_lieu_nhan_vien!K593="","",INPUT_Du_lieu_nhan_vien!K593)</f>
        <v/>
      </c>
      <c r="V574" s="97" t="str">
        <f>IF(INPUT_Du_lieu_nhan_vien!M593="","",INPUT_Du_lieu_nhan_vien!M593)</f>
        <v/>
      </c>
      <c r="Y574" s="95">
        <f>IF(INPUT_Du_lieu_nhan_vien!AH593="","",INPUT_Du_lieu_nhan_vien!AH593)</f>
        <v>41426</v>
      </c>
      <c r="Z574" s="96">
        <f t="shared" si="66"/>
        <v>6</v>
      </c>
      <c r="AA574" s="96">
        <f t="shared" si="67"/>
        <v>2013</v>
      </c>
      <c r="AB574" s="95" t="str">
        <f>IF(INPUT_Du_lieu_nhan_vien!AM593="","",INPUT_Du_lieu_nhan_vien!AM593)</f>
        <v/>
      </c>
      <c r="AC574" s="96" t="str">
        <f t="shared" si="68"/>
        <v/>
      </c>
      <c r="AD574" s="96" t="str">
        <f t="shared" si="69"/>
        <v/>
      </c>
      <c r="AE574" s="96" t="str">
        <f>IF(INPUT_Du_lieu_nhan_vien!AJ593="","",INPUT_Du_lieu_nhan_vien!AJ593)</f>
        <v>Chính thức</v>
      </c>
    </row>
    <row r="575" spans="1:31" ht="18.75" customHeight="1" x14ac:dyDescent="0.2">
      <c r="A575" s="91">
        <v>574</v>
      </c>
      <c r="B575" s="92">
        <f>INPUT_Du_lieu_nhan_vien!A594</f>
        <v>20569</v>
      </c>
      <c r="C575" s="93" t="str">
        <f>IF(INPUT_Du_lieu_nhan_vien!B594="","",INPUT_Du_lieu_nhan_vien!B594)</f>
        <v>Chu Thị</v>
      </c>
      <c r="D575" s="93" t="str">
        <f>IF(INPUT_Du_lieu_nhan_vien!C594="","",INPUT_Du_lieu_nhan_vien!C594)</f>
        <v>Hồng</v>
      </c>
      <c r="E575" s="94" t="str">
        <f>IF(INPUT_Du_lieu_nhan_vien!D594="","",INPUT_Du_lieu_nhan_vien!D594)</f>
        <v>Nữ</v>
      </c>
      <c r="F575" s="95">
        <f>IF(INPUT_Du_lieu_nhan_vien!E594="","",INPUT_Du_lieu_nhan_vien!E594)</f>
        <v>32635</v>
      </c>
      <c r="G575" s="96">
        <f t="shared" si="63"/>
        <v>5</v>
      </c>
      <c r="H575" s="96">
        <f t="shared" si="64"/>
        <v>1989</v>
      </c>
      <c r="I575" s="96" t="str">
        <f>IF(INPUT_Du_lieu_nhan_vien!G594="","",INPUT_Du_lieu_nhan_vien!G594)</f>
        <v>Thanh Hóa</v>
      </c>
      <c r="J575" s="97" t="str">
        <f>IF(INPUT_Du_lieu_nhan_vien!H594="","",INPUT_Du_lieu_nhan_vien!H594)</f>
        <v>173344963</v>
      </c>
      <c r="K575" s="95">
        <f>IF(INPUT_Du_lieu_nhan_vien!I594="","",INPUT_Du_lieu_nhan_vien!I594)</f>
        <v>40721</v>
      </c>
      <c r="L575" s="96">
        <f t="shared" si="65"/>
        <v>6</v>
      </c>
      <c r="M575" s="96" t="str">
        <f>IF(INPUT_Du_lieu_nhan_vien!J594="","",INPUT_Du_lieu_nhan_vien!J594)</f>
        <v>Thanh Hóa</v>
      </c>
      <c r="N575" s="94" t="str">
        <f>IF(INPUT_Du_lieu_nhan_vien!O594="","",INPUT_Du_lieu_nhan_vien!O594)</f>
        <v>hongct@topica.edu.vn</v>
      </c>
      <c r="O575" s="96" t="str">
        <f>IF(INPUT_Du_lieu_nhan_vien!S594="","",INPUT_Du_lieu_nhan_vien!S594)</f>
        <v>Ngõ 1 Kim Đồng, Hoàng Mai, Hà Nội</v>
      </c>
      <c r="P575" s="94" t="str">
        <f>IF(INPUT_Du_lieu_nhan_vien!P594="","",INPUT_Du_lieu_nhan_vien!P594)</f>
        <v/>
      </c>
      <c r="Q575" s="97" t="str">
        <f>IF(INPUT_Du_lieu_nhan_vien!Q594="","",INPUT_Du_lieu_nhan_vien!Q594)</f>
        <v>0988958275</v>
      </c>
      <c r="R575" s="96" t="str">
        <f>IF(INPUT_Du_lieu_nhan_vien!U594="","",INPUT_Du_lieu_nhan_vien!U594)</f>
        <v>Chu Ngọc Sỹ</v>
      </c>
      <c r="S575" s="96" t="str">
        <f>IF(INPUT_Du_lieu_nhan_vien!W594="","",INPUT_Du_lieu_nhan_vien!W594)</f>
        <v/>
      </c>
      <c r="T575" s="97" t="str">
        <f>IF(INPUT_Du_lieu_nhan_vien!L594="","",INPUT_Du_lieu_nhan_vien!L594)</f>
        <v>ĐH Quốc Gia Hà Nội</v>
      </c>
      <c r="U575" s="94" t="str">
        <f>IF(INPUT_Du_lieu_nhan_vien!K594="","",INPUT_Du_lieu_nhan_vien!K594)</f>
        <v>Đại học</v>
      </c>
      <c r="V575" s="97" t="str">
        <f>IF(INPUT_Du_lieu_nhan_vien!M594="","",INPUT_Du_lieu_nhan_vien!M594)</f>
        <v>Luật Kinh doanh</v>
      </c>
      <c r="Y575" s="95">
        <f>IF(INPUT_Du_lieu_nhan_vien!AH594="","",INPUT_Du_lieu_nhan_vien!AH594)</f>
        <v>41500</v>
      </c>
      <c r="Z575" s="96">
        <f t="shared" si="66"/>
        <v>8</v>
      </c>
      <c r="AA575" s="96">
        <f t="shared" si="67"/>
        <v>2013</v>
      </c>
      <c r="AB575" s="95" t="str">
        <f>IF(INPUT_Du_lieu_nhan_vien!AM594="","",INPUT_Du_lieu_nhan_vien!AM594)</f>
        <v/>
      </c>
      <c r="AC575" s="96" t="str">
        <f t="shared" si="68"/>
        <v/>
      </c>
      <c r="AD575" s="96" t="str">
        <f t="shared" si="69"/>
        <v/>
      </c>
      <c r="AE575" s="96" t="str">
        <f>IF(INPUT_Du_lieu_nhan_vien!AJ594="","",INPUT_Du_lieu_nhan_vien!AJ594)</f>
        <v>Chính thức</v>
      </c>
    </row>
    <row r="576" spans="1:31" ht="18.75" customHeight="1" x14ac:dyDescent="0.2">
      <c r="A576" s="91">
        <v>575</v>
      </c>
      <c r="B576" s="92">
        <f>INPUT_Du_lieu_nhan_vien!A595</f>
        <v>20570</v>
      </c>
      <c r="C576" s="93" t="str">
        <f>IF(INPUT_Du_lieu_nhan_vien!B595="","",INPUT_Du_lieu_nhan_vien!B595)</f>
        <v>Tạ Thị Thu</v>
      </c>
      <c r="D576" s="93" t="str">
        <f>IF(INPUT_Du_lieu_nhan_vien!C595="","",INPUT_Du_lieu_nhan_vien!C595)</f>
        <v>Phương</v>
      </c>
      <c r="E576" s="94" t="str">
        <f>IF(INPUT_Du_lieu_nhan_vien!D595="","",INPUT_Du_lieu_nhan_vien!D595)</f>
        <v>Nữ</v>
      </c>
      <c r="F576" s="95">
        <f>IF(INPUT_Du_lieu_nhan_vien!E595="","",INPUT_Du_lieu_nhan_vien!E595)</f>
        <v>32436</v>
      </c>
      <c r="G576" s="96">
        <f t="shared" si="63"/>
        <v>10</v>
      </c>
      <c r="H576" s="96">
        <f t="shared" si="64"/>
        <v>1988</v>
      </c>
      <c r="I576" s="96" t="str">
        <f>IF(INPUT_Du_lieu_nhan_vien!G595="","",INPUT_Du_lieu_nhan_vien!G595)</f>
        <v>Hà Nội</v>
      </c>
      <c r="J576" s="97" t="str">
        <f>IF(INPUT_Du_lieu_nhan_vien!H595="","",INPUT_Du_lieu_nhan_vien!H595)</f>
        <v>012648801</v>
      </c>
      <c r="K576" s="95">
        <f>IF(INPUT_Du_lieu_nhan_vien!I595="","",INPUT_Du_lieu_nhan_vien!I595)</f>
        <v>37883</v>
      </c>
      <c r="L576" s="96">
        <f t="shared" si="65"/>
        <v>9</v>
      </c>
      <c r="M576" s="96" t="str">
        <f>IF(INPUT_Du_lieu_nhan_vien!J595="","",INPUT_Du_lieu_nhan_vien!J595)</f>
        <v>Hà Nội</v>
      </c>
      <c r="N576" s="94" t="str">
        <f>IF(INPUT_Du_lieu_nhan_vien!O595="","",INPUT_Du_lieu_nhan_vien!O595)</f>
        <v>phuongttt@topica.edu.vn</v>
      </c>
      <c r="O576" s="96" t="str">
        <f>IF(INPUT_Du_lieu_nhan_vien!S595="","",INPUT_Du_lieu_nhan_vien!S595)</f>
        <v>169, ngõ Trai Cá, đường Trương Định, Hai Bà Trưng, Hà Nội</v>
      </c>
      <c r="P576" s="94" t="str">
        <f>IF(INPUT_Du_lieu_nhan_vien!P595="","",INPUT_Du_lieu_nhan_vien!P595)</f>
        <v/>
      </c>
      <c r="Q576" s="97" t="str">
        <f>IF(INPUT_Du_lieu_nhan_vien!Q595="","",INPUT_Du_lieu_nhan_vien!Q595)</f>
        <v>0946391931</v>
      </c>
      <c r="R576" s="96" t="str">
        <f>IF(INPUT_Du_lieu_nhan_vien!U595="","",INPUT_Du_lieu_nhan_vien!U595)</f>
        <v>Từ Thị Tho</v>
      </c>
      <c r="S576" s="96" t="str">
        <f>IF(INPUT_Du_lieu_nhan_vien!W595="","",INPUT_Du_lieu_nhan_vien!W595)</f>
        <v/>
      </c>
      <c r="T576" s="97" t="str">
        <f>IF(INPUT_Du_lieu_nhan_vien!L595="","",INPUT_Du_lieu_nhan_vien!L595)</f>
        <v>Đại học Thăng Long</v>
      </c>
      <c r="U576" s="94" t="str">
        <f>IF(INPUT_Du_lieu_nhan_vien!K595="","",INPUT_Du_lieu_nhan_vien!K595)</f>
        <v>Đại học</v>
      </c>
      <c r="V576" s="97" t="str">
        <f>IF(INPUT_Du_lieu_nhan_vien!M595="","",INPUT_Du_lieu_nhan_vien!M595)</f>
        <v>Công tác xã hội</v>
      </c>
      <c r="Y576" s="95">
        <f>IF(INPUT_Du_lieu_nhan_vien!AH595="","",INPUT_Du_lieu_nhan_vien!AH595)</f>
        <v>41500</v>
      </c>
      <c r="Z576" s="96">
        <f t="shared" si="66"/>
        <v>8</v>
      </c>
      <c r="AA576" s="96">
        <f t="shared" si="67"/>
        <v>2013</v>
      </c>
      <c r="AB576" s="95" t="str">
        <f>IF(INPUT_Du_lieu_nhan_vien!AM595="","",INPUT_Du_lieu_nhan_vien!AM595)</f>
        <v/>
      </c>
      <c r="AC576" s="96" t="str">
        <f t="shared" si="68"/>
        <v/>
      </c>
      <c r="AD576" s="96" t="str">
        <f t="shared" si="69"/>
        <v/>
      </c>
      <c r="AE576" s="96" t="str">
        <f>IF(INPUT_Du_lieu_nhan_vien!AJ595="","",INPUT_Du_lieu_nhan_vien!AJ595)</f>
        <v>Chính thức</v>
      </c>
    </row>
    <row r="577" spans="1:31" ht="18.75" customHeight="1" x14ac:dyDescent="0.2">
      <c r="A577" s="91">
        <v>576</v>
      </c>
      <c r="B577" s="92">
        <f>INPUT_Du_lieu_nhan_vien!A596</f>
        <v>20571</v>
      </c>
      <c r="C577" s="93" t="str">
        <f>IF(INPUT_Du_lieu_nhan_vien!B596="","",INPUT_Du_lieu_nhan_vien!B596)</f>
        <v>Bùi Thị</v>
      </c>
      <c r="D577" s="93" t="str">
        <f>IF(INPUT_Du_lieu_nhan_vien!C596="","",INPUT_Du_lieu_nhan_vien!C596)</f>
        <v>Thu</v>
      </c>
      <c r="E577" s="94" t="str">
        <f>IF(INPUT_Du_lieu_nhan_vien!D596="","",INPUT_Du_lieu_nhan_vien!D596)</f>
        <v>Nữ</v>
      </c>
      <c r="F577" s="95">
        <f>IF(INPUT_Du_lieu_nhan_vien!E596="","",INPUT_Du_lieu_nhan_vien!E596)</f>
        <v>33158</v>
      </c>
      <c r="G577" s="96">
        <f t="shared" si="63"/>
        <v>10</v>
      </c>
      <c r="H577" s="96">
        <f t="shared" si="64"/>
        <v>1990</v>
      </c>
      <c r="I577" s="96" t="str">
        <f>IF(INPUT_Du_lieu_nhan_vien!G596="","",INPUT_Du_lieu_nhan_vien!G596)</f>
        <v xml:space="preserve">Thái Bình </v>
      </c>
      <c r="J577" s="97" t="str">
        <f>IF(INPUT_Du_lieu_nhan_vien!H596="","",INPUT_Du_lieu_nhan_vien!H596)</f>
        <v>151779422</v>
      </c>
      <c r="K577" s="95">
        <f>IF(INPUT_Du_lieu_nhan_vien!I596="","",INPUT_Du_lieu_nhan_vien!I596)</f>
        <v>40862</v>
      </c>
      <c r="L577" s="96">
        <f t="shared" si="65"/>
        <v>11</v>
      </c>
      <c r="M577" s="96" t="str">
        <f>IF(INPUT_Du_lieu_nhan_vien!J596="","",INPUT_Du_lieu_nhan_vien!J596)</f>
        <v>Thái Bình</v>
      </c>
      <c r="N577" s="94" t="str">
        <f>IF(INPUT_Du_lieu_nhan_vien!O596="","",INPUT_Du_lieu_nhan_vien!O596)</f>
        <v>thubt@topica.edu.vn</v>
      </c>
      <c r="O577" s="96" t="str">
        <f>IF(INPUT_Du_lieu_nhan_vien!S596="","",INPUT_Du_lieu_nhan_vien!S596)</f>
        <v>Quỳnh Trang - Quỳnh Phụ - Thái Bình</v>
      </c>
      <c r="P577" s="94" t="str">
        <f>IF(INPUT_Du_lieu_nhan_vien!P596="","",INPUT_Du_lieu_nhan_vien!P596)</f>
        <v>0366257425</v>
      </c>
      <c r="Q577" s="97" t="str">
        <f>IF(INPUT_Du_lieu_nhan_vien!Q596="","",INPUT_Du_lieu_nhan_vien!Q596)</f>
        <v>0974643598</v>
      </c>
      <c r="R577" s="96" t="str">
        <f>IF(INPUT_Du_lieu_nhan_vien!U596="","",INPUT_Du_lieu_nhan_vien!U596)</f>
        <v>Bùi Xuân Quân</v>
      </c>
      <c r="S577" s="96" t="str">
        <f>IF(INPUT_Du_lieu_nhan_vien!W596="","",INPUT_Du_lieu_nhan_vien!W596)</f>
        <v/>
      </c>
      <c r="T577" s="97" t="str">
        <f>IF(INPUT_Du_lieu_nhan_vien!L596="","",INPUT_Du_lieu_nhan_vien!L596)</f>
        <v>ĐH Quốc gia Hà Nội</v>
      </c>
      <c r="U577" s="94" t="str">
        <f>IF(INPUT_Du_lieu_nhan_vien!K596="","",INPUT_Du_lieu_nhan_vien!K596)</f>
        <v>Đại học</v>
      </c>
      <c r="V577" s="97" t="str">
        <f>IF(INPUT_Du_lieu_nhan_vien!M596="","",INPUT_Du_lieu_nhan_vien!M596)</f>
        <v>Xã hội học</v>
      </c>
      <c r="Y577" s="95">
        <f>IF(INPUT_Du_lieu_nhan_vien!AH596="","",INPUT_Du_lieu_nhan_vien!AH596)</f>
        <v>41496</v>
      </c>
      <c r="Z577" s="96">
        <f t="shared" si="66"/>
        <v>8</v>
      </c>
      <c r="AA577" s="96">
        <f t="shared" si="67"/>
        <v>2013</v>
      </c>
      <c r="AB577" s="95" t="str">
        <f>IF(INPUT_Du_lieu_nhan_vien!AM596="","",INPUT_Du_lieu_nhan_vien!AM596)</f>
        <v/>
      </c>
      <c r="AC577" s="96" t="str">
        <f t="shared" si="68"/>
        <v/>
      </c>
      <c r="AD577" s="96" t="str">
        <f t="shared" si="69"/>
        <v/>
      </c>
      <c r="AE577" s="96" t="str">
        <f>IF(INPUT_Du_lieu_nhan_vien!AJ596="","",INPUT_Du_lieu_nhan_vien!AJ596)</f>
        <v>Nghỉ việc</v>
      </c>
    </row>
    <row r="578" spans="1:31" ht="18.75" customHeight="1" x14ac:dyDescent="0.2">
      <c r="A578" s="91">
        <v>577</v>
      </c>
      <c r="B578" s="92">
        <f>INPUT_Du_lieu_nhan_vien!A597</f>
        <v>20572</v>
      </c>
      <c r="C578" s="93" t="str">
        <f>IF(INPUT_Du_lieu_nhan_vien!B597="","",INPUT_Du_lieu_nhan_vien!B597)</f>
        <v>Hoàng Thị Mai</v>
      </c>
      <c r="D578" s="93" t="str">
        <f>IF(INPUT_Du_lieu_nhan_vien!C597="","",INPUT_Du_lieu_nhan_vien!C597)</f>
        <v>Thùy</v>
      </c>
      <c r="E578" s="94" t="str">
        <f>IF(INPUT_Du_lieu_nhan_vien!D597="","",INPUT_Du_lieu_nhan_vien!D597)</f>
        <v>Nữ</v>
      </c>
      <c r="F578" s="95">
        <f>IF(INPUT_Du_lieu_nhan_vien!E597="","",INPUT_Du_lieu_nhan_vien!E597)</f>
        <v>32644</v>
      </c>
      <c r="G578" s="96">
        <f t="shared" si="63"/>
        <v>5</v>
      </c>
      <c r="H578" s="96">
        <f t="shared" si="64"/>
        <v>1989</v>
      </c>
      <c r="I578" s="96" t="str">
        <f>IF(INPUT_Du_lieu_nhan_vien!G597="","",INPUT_Du_lieu_nhan_vien!G597)</f>
        <v>Hải Dương</v>
      </c>
      <c r="J578" s="97" t="str">
        <f>IF(INPUT_Du_lieu_nhan_vien!H597="","",INPUT_Du_lieu_nhan_vien!H597)</f>
        <v>012625192</v>
      </c>
      <c r="K578" s="95">
        <f>IF(INPUT_Du_lieu_nhan_vien!I597="","",INPUT_Du_lieu_nhan_vien!I597)</f>
        <v>40794</v>
      </c>
      <c r="L578" s="96">
        <f t="shared" si="65"/>
        <v>9</v>
      </c>
      <c r="M578" s="96" t="str">
        <f>IF(INPUT_Du_lieu_nhan_vien!J597="","",INPUT_Du_lieu_nhan_vien!J597)</f>
        <v>Hà Nội</v>
      </c>
      <c r="N578" s="94" t="str">
        <f>IF(INPUT_Du_lieu_nhan_vien!O597="","",INPUT_Du_lieu_nhan_vien!O597)</f>
        <v>thuyhtm@topica.edu.vn</v>
      </c>
      <c r="O578" s="96" t="str">
        <f>IF(INPUT_Du_lieu_nhan_vien!S597="","",INPUT_Du_lieu_nhan_vien!S597)</f>
        <v>P1 - K11 - TT Nam Đông, Đống Đa, Hà Nội</v>
      </c>
      <c r="P578" s="94" t="str">
        <f>IF(INPUT_Du_lieu_nhan_vien!P597="","",INPUT_Du_lieu_nhan_vien!P597)</f>
        <v/>
      </c>
      <c r="Q578" s="97" t="str">
        <f>IF(INPUT_Du_lieu_nhan_vien!Q597="","",INPUT_Du_lieu_nhan_vien!Q597)</f>
        <v>0934127189</v>
      </c>
      <c r="R578" s="96" t="str">
        <f>IF(INPUT_Du_lieu_nhan_vien!U597="","",INPUT_Du_lieu_nhan_vien!U597)</f>
        <v/>
      </c>
      <c r="S578" s="96" t="str">
        <f>IF(INPUT_Du_lieu_nhan_vien!W597="","",INPUT_Du_lieu_nhan_vien!W597)</f>
        <v/>
      </c>
      <c r="T578" s="97" t="str">
        <f>IF(INPUT_Du_lieu_nhan_vien!L597="","",INPUT_Du_lieu_nhan_vien!L597)</f>
        <v>ĐH Thương Mại</v>
      </c>
      <c r="U578" s="94" t="str">
        <f>IF(INPUT_Du_lieu_nhan_vien!K597="","",INPUT_Du_lieu_nhan_vien!K597)</f>
        <v>Đại học</v>
      </c>
      <c r="V578" s="97" t="str">
        <f>IF(INPUT_Du_lieu_nhan_vien!M597="","",INPUT_Du_lieu_nhan_vien!M597)</f>
        <v>Thương mại Quốc Tế</v>
      </c>
      <c r="Y578" s="95" t="str">
        <f>IF(INPUT_Du_lieu_nhan_vien!AH597="","",INPUT_Du_lieu_nhan_vien!AH597)</f>
        <v/>
      </c>
      <c r="Z578" s="96" t="str">
        <f t="shared" si="66"/>
        <v/>
      </c>
      <c r="AA578" s="96" t="str">
        <f t="shared" si="67"/>
        <v/>
      </c>
      <c r="AB578" s="95">
        <f>IF(INPUT_Du_lieu_nhan_vien!AM597="","",INPUT_Du_lieu_nhan_vien!AM597)</f>
        <v>41540</v>
      </c>
      <c r="AC578" s="96">
        <f t="shared" si="68"/>
        <v>9</v>
      </c>
      <c r="AD578" s="96">
        <f t="shared" si="69"/>
        <v>2013</v>
      </c>
      <c r="AE578" s="96" t="str">
        <f>IF(INPUT_Du_lieu_nhan_vien!AJ597="","",INPUT_Du_lieu_nhan_vien!AJ597)</f>
        <v>Nghỉ việc</v>
      </c>
    </row>
    <row r="579" spans="1:31" ht="18.75" customHeight="1" x14ac:dyDescent="0.2">
      <c r="A579" s="91">
        <v>578</v>
      </c>
      <c r="B579" s="92">
        <f>INPUT_Du_lieu_nhan_vien!A598</f>
        <v>20573</v>
      </c>
      <c r="C579" s="93" t="str">
        <f>IF(INPUT_Du_lieu_nhan_vien!B598="","",INPUT_Du_lieu_nhan_vien!B598)</f>
        <v>Lê Huyền</v>
      </c>
      <c r="D579" s="93" t="str">
        <f>IF(INPUT_Du_lieu_nhan_vien!C598="","",INPUT_Du_lieu_nhan_vien!C598)</f>
        <v>Trang</v>
      </c>
      <c r="E579" s="94" t="str">
        <f>IF(INPUT_Du_lieu_nhan_vien!D598="","",INPUT_Du_lieu_nhan_vien!D598)</f>
        <v>Nữ</v>
      </c>
      <c r="F579" s="95">
        <f>IF(INPUT_Du_lieu_nhan_vien!E598="","",INPUT_Du_lieu_nhan_vien!E598)</f>
        <v>32028</v>
      </c>
      <c r="G579" s="96">
        <f t="shared" si="63"/>
        <v>9</v>
      </c>
      <c r="H579" s="96">
        <f t="shared" si="64"/>
        <v>1987</v>
      </c>
      <c r="I579" s="96" t="str">
        <f>IF(INPUT_Du_lieu_nhan_vien!G598="","",INPUT_Du_lieu_nhan_vien!G598)</f>
        <v xml:space="preserve">Hưng Yên </v>
      </c>
      <c r="J579" s="97" t="str">
        <f>IF(INPUT_Du_lieu_nhan_vien!H598="","",INPUT_Du_lieu_nhan_vien!H598)</f>
        <v>012411223</v>
      </c>
      <c r="K579" s="95">
        <f>IF(INPUT_Du_lieu_nhan_vien!I598="","",INPUT_Du_lieu_nhan_vien!I598)</f>
        <v>40876</v>
      </c>
      <c r="L579" s="96">
        <f t="shared" si="65"/>
        <v>11</v>
      </c>
      <c r="M579" s="96" t="str">
        <f>IF(INPUT_Du_lieu_nhan_vien!J598="","",INPUT_Du_lieu_nhan_vien!J598)</f>
        <v>Hà Nội</v>
      </c>
      <c r="N579" s="94" t="str">
        <f>IF(INPUT_Du_lieu_nhan_vien!O598="","",INPUT_Du_lieu_nhan_vien!O598)</f>
        <v>tranglh2@topica.edu.vn</v>
      </c>
      <c r="O579" s="96" t="str">
        <f>IF(INPUT_Du_lieu_nhan_vien!S598="","",INPUT_Du_lieu_nhan_vien!S598)</f>
        <v>98A Trần Hưng Đạo, Cửa Nam, Hoàn Kiếm , Hà Nội</v>
      </c>
      <c r="P579" s="94" t="str">
        <f>IF(INPUT_Du_lieu_nhan_vien!P598="","",INPUT_Du_lieu_nhan_vien!P598)</f>
        <v/>
      </c>
      <c r="Q579" s="97" t="str">
        <f>IF(INPUT_Du_lieu_nhan_vien!Q598="","",INPUT_Du_lieu_nhan_vien!Q598)</f>
        <v>0904395595</v>
      </c>
      <c r="R579" s="96" t="str">
        <f>IF(INPUT_Du_lieu_nhan_vien!U598="","",INPUT_Du_lieu_nhan_vien!U598)</f>
        <v>Đỗ Minh Nguyệt</v>
      </c>
      <c r="S579" s="96" t="str">
        <f>IF(INPUT_Du_lieu_nhan_vien!W598="","",INPUT_Du_lieu_nhan_vien!W598)</f>
        <v>0904386266</v>
      </c>
      <c r="T579" s="97" t="str">
        <f>IF(INPUT_Du_lieu_nhan_vien!L598="","",INPUT_Du_lieu_nhan_vien!L598)</f>
        <v>ĐH Dân Lập Đông Đô</v>
      </c>
      <c r="U579" s="94" t="str">
        <f>IF(INPUT_Du_lieu_nhan_vien!K598="","",INPUT_Du_lieu_nhan_vien!K598)</f>
        <v>Đại học</v>
      </c>
      <c r="V579" s="97" t="str">
        <f>IF(INPUT_Du_lieu_nhan_vien!M598="","",INPUT_Du_lieu_nhan_vien!M598)</f>
        <v>Quản trị du lịch</v>
      </c>
      <c r="Y579" s="95">
        <f>IF(INPUT_Du_lieu_nhan_vien!AH598="","",INPUT_Du_lieu_nhan_vien!AH598)</f>
        <v>41496</v>
      </c>
      <c r="Z579" s="96">
        <f t="shared" si="66"/>
        <v>8</v>
      </c>
      <c r="AA579" s="96">
        <f t="shared" si="67"/>
        <v>2013</v>
      </c>
      <c r="AB579" s="95" t="str">
        <f>IF(INPUT_Du_lieu_nhan_vien!AM598="","",INPUT_Du_lieu_nhan_vien!AM598)</f>
        <v/>
      </c>
      <c r="AC579" s="96" t="str">
        <f t="shared" si="68"/>
        <v/>
      </c>
      <c r="AD579" s="96" t="str">
        <f t="shared" si="69"/>
        <v/>
      </c>
      <c r="AE579" s="96" t="str">
        <f>IF(INPUT_Du_lieu_nhan_vien!AJ598="","",INPUT_Du_lieu_nhan_vien!AJ598)</f>
        <v>Chính thức</v>
      </c>
    </row>
    <row r="580" spans="1:31" ht="18.75" customHeight="1" x14ac:dyDescent="0.2">
      <c r="A580" s="91">
        <v>579</v>
      </c>
      <c r="B580" s="92">
        <f>INPUT_Du_lieu_nhan_vien!A599</f>
        <v>20574</v>
      </c>
      <c r="C580" s="93" t="str">
        <f>IF(INPUT_Du_lieu_nhan_vien!B599="","",INPUT_Du_lieu_nhan_vien!B599)</f>
        <v>Đỗ Thị</v>
      </c>
      <c r="D580" s="93" t="str">
        <f>IF(INPUT_Du_lieu_nhan_vien!C599="","",INPUT_Du_lieu_nhan_vien!C599)</f>
        <v>Hiền</v>
      </c>
      <c r="E580" s="94" t="str">
        <f>IF(INPUT_Du_lieu_nhan_vien!D599="","",INPUT_Du_lieu_nhan_vien!D599)</f>
        <v>Nữ</v>
      </c>
      <c r="F580" s="95">
        <f>IF(INPUT_Du_lieu_nhan_vien!E599="","",INPUT_Du_lieu_nhan_vien!E599)</f>
        <v>32307</v>
      </c>
      <c r="G580" s="96">
        <f t="shared" si="63"/>
        <v>6</v>
      </c>
      <c r="H580" s="96">
        <f t="shared" si="64"/>
        <v>1988</v>
      </c>
      <c r="I580" s="96" t="str">
        <f>IF(INPUT_Du_lieu_nhan_vien!G599="","",INPUT_Du_lieu_nhan_vien!G599)</f>
        <v xml:space="preserve">Bắc Ninh </v>
      </c>
      <c r="J580" s="97" t="str">
        <f>IF(INPUT_Du_lieu_nhan_vien!H599="","",INPUT_Du_lieu_nhan_vien!H599)</f>
        <v>125313378</v>
      </c>
      <c r="K580" s="95">
        <f>IF(INPUT_Du_lieu_nhan_vien!I599="","",INPUT_Du_lieu_nhan_vien!I599)</f>
        <v>39997</v>
      </c>
      <c r="L580" s="96">
        <f t="shared" si="65"/>
        <v>7</v>
      </c>
      <c r="M580" s="96" t="str">
        <f>IF(INPUT_Du_lieu_nhan_vien!J599="","",INPUT_Du_lieu_nhan_vien!J599)</f>
        <v>Bắc Ninh</v>
      </c>
      <c r="N580" s="94" t="str">
        <f>IF(INPUT_Du_lieu_nhan_vien!O599="","",INPUT_Du_lieu_nhan_vien!O599)</f>
        <v>hiendt2@topica.edu.vn</v>
      </c>
      <c r="O580" s="96" t="str">
        <f>IF(INPUT_Du_lieu_nhan_vien!S599="","",INPUT_Du_lieu_nhan_vien!S599)</f>
        <v>Thanh Lâm - An Thịnh - Lương Tài - Bắc Ninh</v>
      </c>
      <c r="P580" s="94" t="str">
        <f>IF(INPUT_Du_lieu_nhan_vien!P599="","",INPUT_Du_lieu_nhan_vien!P599)</f>
        <v/>
      </c>
      <c r="Q580" s="97" t="str">
        <f>IF(INPUT_Du_lieu_nhan_vien!Q599="","",INPUT_Du_lieu_nhan_vien!Q599)</f>
        <v>0982049125</v>
      </c>
      <c r="R580" s="96" t="str">
        <f>IF(INPUT_Du_lieu_nhan_vien!U599="","",INPUT_Du_lieu_nhan_vien!U599)</f>
        <v>Nguyễn Thị Lan</v>
      </c>
      <c r="S580" s="96" t="str">
        <f>IF(INPUT_Du_lieu_nhan_vien!W599="","",INPUT_Du_lieu_nhan_vien!W599)</f>
        <v>01659484233</v>
      </c>
      <c r="T580" s="97" t="str">
        <f>IF(INPUT_Du_lieu_nhan_vien!L599="","",INPUT_Du_lieu_nhan_vien!L599)</f>
        <v>ĐH Kinh Tế Quốc Dân</v>
      </c>
      <c r="U580" s="94" t="str">
        <f>IF(INPUT_Du_lieu_nhan_vien!K599="","",INPUT_Du_lieu_nhan_vien!K599)</f>
        <v>Đại học</v>
      </c>
      <c r="V580" s="97" t="str">
        <f>IF(INPUT_Du_lieu_nhan_vien!M599="","",INPUT_Du_lieu_nhan_vien!M599)</f>
        <v>Quản trị Kinh doanh</v>
      </c>
      <c r="Y580" s="95" t="str">
        <f>IF(INPUT_Du_lieu_nhan_vien!AH599="","",INPUT_Du_lieu_nhan_vien!AH599)</f>
        <v/>
      </c>
      <c r="Z580" s="96" t="str">
        <f t="shared" si="66"/>
        <v/>
      </c>
      <c r="AA580" s="96" t="str">
        <f t="shared" si="67"/>
        <v/>
      </c>
      <c r="AB580" s="95">
        <f>IF(INPUT_Du_lieu_nhan_vien!AM599="","",INPUT_Du_lieu_nhan_vien!AM599)</f>
        <v>41470</v>
      </c>
      <c r="AC580" s="96">
        <f t="shared" si="68"/>
        <v>7</v>
      </c>
      <c r="AD580" s="96">
        <f t="shared" si="69"/>
        <v>2013</v>
      </c>
      <c r="AE580" s="96" t="str">
        <f>IF(INPUT_Du_lieu_nhan_vien!AJ599="","",INPUT_Du_lieu_nhan_vien!AJ599)</f>
        <v>Nghỉ việc</v>
      </c>
    </row>
    <row r="581" spans="1:31" ht="18.75" customHeight="1" x14ac:dyDescent="0.2">
      <c r="A581" s="91">
        <v>580</v>
      </c>
      <c r="B581" s="92">
        <f>INPUT_Du_lieu_nhan_vien!A600</f>
        <v>20575</v>
      </c>
      <c r="C581" s="93" t="str">
        <f>IF(INPUT_Du_lieu_nhan_vien!B600="","",INPUT_Du_lieu_nhan_vien!B600)</f>
        <v>Chu Thị Hà</v>
      </c>
      <c r="D581" s="93" t="str">
        <f>IF(INPUT_Du_lieu_nhan_vien!C600="","",INPUT_Du_lieu_nhan_vien!C600)</f>
        <v>Trang</v>
      </c>
      <c r="E581" s="94" t="str">
        <f>IF(INPUT_Du_lieu_nhan_vien!D600="","",INPUT_Du_lieu_nhan_vien!D600)</f>
        <v>Nữ</v>
      </c>
      <c r="F581" s="95">
        <f>IF(INPUT_Du_lieu_nhan_vien!E600="","",INPUT_Du_lieu_nhan_vien!E600)</f>
        <v>33526</v>
      </c>
      <c r="G581" s="96">
        <f t="shared" si="63"/>
        <v>10</v>
      </c>
      <c r="H581" s="96">
        <f t="shared" si="64"/>
        <v>1991</v>
      </c>
      <c r="I581" s="96" t="str">
        <f>IF(INPUT_Du_lieu_nhan_vien!G600="","",INPUT_Du_lieu_nhan_vien!G600)</f>
        <v>Hà Tây</v>
      </c>
      <c r="J581" s="97" t="str">
        <f>IF(INPUT_Du_lieu_nhan_vien!H600="","",INPUT_Du_lieu_nhan_vien!H600)</f>
        <v>012850028</v>
      </c>
      <c r="K581" s="95">
        <f>IF(INPUT_Du_lieu_nhan_vien!I600="","",INPUT_Du_lieu_nhan_vien!I600)</f>
        <v>38726</v>
      </c>
      <c r="L581" s="96">
        <f t="shared" si="65"/>
        <v>1</v>
      </c>
      <c r="M581" s="96" t="str">
        <f>IF(INPUT_Du_lieu_nhan_vien!J600="","",INPUT_Du_lieu_nhan_vien!J600)</f>
        <v>Hà Nội</v>
      </c>
      <c r="N581" s="94" t="str">
        <f>IF(INPUT_Du_lieu_nhan_vien!O600="","",INPUT_Du_lieu_nhan_vien!O600)</f>
        <v>trangcth@topica.edu.vn</v>
      </c>
      <c r="O581" s="96" t="str">
        <f>IF(INPUT_Du_lieu_nhan_vien!S600="","",INPUT_Du_lieu_nhan_vien!S600)</f>
        <v>Khu tập thể bộ Nông nghiệp, Liên Ninh, Thanh Trì, Hà Nội</v>
      </c>
      <c r="P581" s="94" t="str">
        <f>IF(INPUT_Du_lieu_nhan_vien!P600="","",INPUT_Du_lieu_nhan_vien!P600)</f>
        <v/>
      </c>
      <c r="Q581" s="97" t="str">
        <f>IF(INPUT_Du_lieu_nhan_vien!Q600="","",INPUT_Du_lieu_nhan_vien!Q600)</f>
        <v>0989556958</v>
      </c>
      <c r="R581" s="96" t="str">
        <f>IF(INPUT_Du_lieu_nhan_vien!U600="","",INPUT_Du_lieu_nhan_vien!U600)</f>
        <v xml:space="preserve">Chu Văn Thám </v>
      </c>
      <c r="S581" s="96" t="str">
        <f>IF(INPUT_Du_lieu_nhan_vien!W600="","",INPUT_Du_lieu_nhan_vien!W600)</f>
        <v>0902174001</v>
      </c>
      <c r="T581" s="97" t="str">
        <f>IF(INPUT_Du_lieu_nhan_vien!L600="","",INPUT_Du_lieu_nhan_vien!L600)</f>
        <v>ĐH Kinh Tế Quốc Dân</v>
      </c>
      <c r="U581" s="94" t="str">
        <f>IF(INPUT_Du_lieu_nhan_vien!K600="","",INPUT_Du_lieu_nhan_vien!K600)</f>
        <v>Đại học</v>
      </c>
      <c r="V581" s="97" t="str">
        <f>IF(INPUT_Du_lieu_nhan_vien!M600="","",INPUT_Du_lieu_nhan_vien!M600)</f>
        <v>Kinh tế phát triển</v>
      </c>
      <c r="Y581" s="95">
        <f>IF(INPUT_Du_lieu_nhan_vien!AH600="","",INPUT_Du_lieu_nhan_vien!AH600)</f>
        <v>41499</v>
      </c>
      <c r="Z581" s="96">
        <f t="shared" si="66"/>
        <v>8</v>
      </c>
      <c r="AA581" s="96">
        <f t="shared" si="67"/>
        <v>2013</v>
      </c>
      <c r="AB581" s="95" t="str">
        <f>IF(INPUT_Du_lieu_nhan_vien!AM600="","",INPUT_Du_lieu_nhan_vien!AM600)</f>
        <v/>
      </c>
      <c r="AC581" s="96" t="str">
        <f t="shared" si="68"/>
        <v/>
      </c>
      <c r="AD581" s="96" t="str">
        <f t="shared" si="69"/>
        <v/>
      </c>
      <c r="AE581" s="96" t="str">
        <f>IF(INPUT_Du_lieu_nhan_vien!AJ600="","",INPUT_Du_lieu_nhan_vien!AJ600)</f>
        <v>Chính thức</v>
      </c>
    </row>
    <row r="582" spans="1:31" ht="18.75" customHeight="1" x14ac:dyDescent="0.2">
      <c r="A582" s="91">
        <v>581</v>
      </c>
      <c r="B582" s="92">
        <f>INPUT_Du_lieu_nhan_vien!A601</f>
        <v>20576</v>
      </c>
      <c r="C582" s="93" t="str">
        <f>IF(INPUT_Du_lieu_nhan_vien!B601="","",INPUT_Du_lieu_nhan_vien!B601)</f>
        <v>Ngô Ngọc</v>
      </c>
      <c r="D582" s="93" t="str">
        <f>IF(INPUT_Du_lieu_nhan_vien!C601="","",INPUT_Du_lieu_nhan_vien!C601)</f>
        <v>Lan</v>
      </c>
      <c r="E582" s="94" t="str">
        <f>IF(INPUT_Du_lieu_nhan_vien!D601="","",INPUT_Du_lieu_nhan_vien!D601)</f>
        <v>Nữ</v>
      </c>
      <c r="F582" s="95" t="str">
        <f>IF(INPUT_Du_lieu_nhan_vien!E601="","",INPUT_Du_lieu_nhan_vien!E601)</f>
        <v/>
      </c>
      <c r="G582" s="96" t="str">
        <f t="shared" si="63"/>
        <v/>
      </c>
      <c r="H582" s="96" t="str">
        <f t="shared" si="64"/>
        <v/>
      </c>
      <c r="I582" s="96" t="str">
        <f>IF(INPUT_Du_lieu_nhan_vien!G601="","",INPUT_Du_lieu_nhan_vien!G601)</f>
        <v/>
      </c>
      <c r="J582" s="97" t="str">
        <f>IF(INPUT_Du_lieu_nhan_vien!H601="","",INPUT_Du_lieu_nhan_vien!H601)</f>
        <v/>
      </c>
      <c r="K582" s="95" t="str">
        <f>IF(INPUT_Du_lieu_nhan_vien!I601="","",INPUT_Du_lieu_nhan_vien!I601)</f>
        <v/>
      </c>
      <c r="L582" s="96" t="str">
        <f t="shared" si="65"/>
        <v/>
      </c>
      <c r="M582" s="96" t="str">
        <f>IF(INPUT_Du_lieu_nhan_vien!J601="","",INPUT_Du_lieu_nhan_vien!J601)</f>
        <v/>
      </c>
      <c r="N582" s="94" t="str">
        <f>IF(INPUT_Du_lieu_nhan_vien!O601="","",INPUT_Du_lieu_nhan_vien!O601)</f>
        <v>lannn@topica.edu.vn</v>
      </c>
      <c r="O582" s="96" t="str">
        <f>IF(INPUT_Du_lieu_nhan_vien!S601="","",INPUT_Du_lieu_nhan_vien!S601)</f>
        <v/>
      </c>
      <c r="P582" s="94" t="str">
        <f>IF(INPUT_Du_lieu_nhan_vien!P601="","",INPUT_Du_lieu_nhan_vien!P601)</f>
        <v/>
      </c>
      <c r="Q582" s="97" t="str">
        <f>IF(INPUT_Du_lieu_nhan_vien!Q601="","",INPUT_Du_lieu_nhan_vien!Q601)</f>
        <v/>
      </c>
      <c r="R582" s="96" t="str">
        <f>IF(INPUT_Du_lieu_nhan_vien!U601="","",INPUT_Du_lieu_nhan_vien!U601)</f>
        <v/>
      </c>
      <c r="S582" s="96" t="str">
        <f>IF(INPUT_Du_lieu_nhan_vien!W601="","",INPUT_Du_lieu_nhan_vien!W601)</f>
        <v/>
      </c>
      <c r="T582" s="97" t="str">
        <f>IF(INPUT_Du_lieu_nhan_vien!L601="","",INPUT_Du_lieu_nhan_vien!L601)</f>
        <v/>
      </c>
      <c r="U582" s="94" t="str">
        <f>IF(INPUT_Du_lieu_nhan_vien!K601="","",INPUT_Du_lieu_nhan_vien!K601)</f>
        <v/>
      </c>
      <c r="V582" s="97" t="str">
        <f>IF(INPUT_Du_lieu_nhan_vien!M601="","",INPUT_Du_lieu_nhan_vien!M601)</f>
        <v/>
      </c>
      <c r="Y582" s="95" t="str">
        <f>IF(INPUT_Du_lieu_nhan_vien!AH601="","",INPUT_Du_lieu_nhan_vien!AH601)</f>
        <v/>
      </c>
      <c r="Z582" s="96" t="str">
        <f t="shared" si="66"/>
        <v/>
      </c>
      <c r="AA582" s="96" t="str">
        <f t="shared" si="67"/>
        <v/>
      </c>
      <c r="AB582" s="95">
        <f>IF(INPUT_Du_lieu_nhan_vien!AM601="","",INPUT_Du_lieu_nhan_vien!AM601)</f>
        <v>41436</v>
      </c>
      <c r="AC582" s="96">
        <f t="shared" si="68"/>
        <v>6</v>
      </c>
      <c r="AD582" s="96">
        <f t="shared" si="69"/>
        <v>2013</v>
      </c>
      <c r="AE582" s="96" t="str">
        <f>IF(INPUT_Du_lieu_nhan_vien!AJ601="","",INPUT_Du_lieu_nhan_vien!AJ601)</f>
        <v>Nghỉ việc</v>
      </c>
    </row>
    <row r="583" spans="1:31" ht="18.75" customHeight="1" x14ac:dyDescent="0.2">
      <c r="A583" s="91">
        <v>582</v>
      </c>
      <c r="B583" s="92">
        <f>INPUT_Du_lieu_nhan_vien!A602</f>
        <v>20577</v>
      </c>
      <c r="C583" s="93" t="str">
        <f>IF(INPUT_Du_lieu_nhan_vien!B602="","",INPUT_Du_lieu_nhan_vien!B602)</f>
        <v>Nguyễn Thùy</v>
      </c>
      <c r="D583" s="93" t="str">
        <f>IF(INPUT_Du_lieu_nhan_vien!C602="","",INPUT_Du_lieu_nhan_vien!C602)</f>
        <v>Linh</v>
      </c>
      <c r="E583" s="94" t="str">
        <f>IF(INPUT_Du_lieu_nhan_vien!D602="","",INPUT_Du_lieu_nhan_vien!D602)</f>
        <v>Nữ</v>
      </c>
      <c r="F583" s="95" t="str">
        <f>IF(INPUT_Du_lieu_nhan_vien!E602="","",INPUT_Du_lieu_nhan_vien!E602)</f>
        <v/>
      </c>
      <c r="G583" s="96" t="str">
        <f t="shared" si="63"/>
        <v/>
      </c>
      <c r="H583" s="96" t="str">
        <f t="shared" si="64"/>
        <v/>
      </c>
      <c r="I583" s="96" t="str">
        <f>IF(INPUT_Du_lieu_nhan_vien!G602="","",INPUT_Du_lieu_nhan_vien!G602)</f>
        <v/>
      </c>
      <c r="J583" s="97" t="str">
        <f>IF(INPUT_Du_lieu_nhan_vien!H602="","",INPUT_Du_lieu_nhan_vien!H602)</f>
        <v/>
      </c>
      <c r="K583" s="95" t="str">
        <f>IF(INPUT_Du_lieu_nhan_vien!I602="","",INPUT_Du_lieu_nhan_vien!I602)</f>
        <v/>
      </c>
      <c r="L583" s="96" t="str">
        <f t="shared" si="65"/>
        <v/>
      </c>
      <c r="M583" s="96" t="str">
        <f>IF(INPUT_Du_lieu_nhan_vien!J602="","",INPUT_Du_lieu_nhan_vien!J602)</f>
        <v/>
      </c>
      <c r="N583" s="94" t="str">
        <f>IF(INPUT_Du_lieu_nhan_vien!O602="","",INPUT_Du_lieu_nhan_vien!O602)</f>
        <v>linhnt2@topica.edu.vn</v>
      </c>
      <c r="O583" s="96" t="str">
        <f>IF(INPUT_Du_lieu_nhan_vien!S602="","",INPUT_Du_lieu_nhan_vien!S602)</f>
        <v/>
      </c>
      <c r="P583" s="94" t="str">
        <f>IF(INPUT_Du_lieu_nhan_vien!P602="","",INPUT_Du_lieu_nhan_vien!P602)</f>
        <v/>
      </c>
      <c r="Q583" s="97" t="str">
        <f>IF(INPUT_Du_lieu_nhan_vien!Q602="","",INPUT_Du_lieu_nhan_vien!Q602)</f>
        <v/>
      </c>
      <c r="R583" s="96" t="str">
        <f>IF(INPUT_Du_lieu_nhan_vien!U602="","",INPUT_Du_lieu_nhan_vien!U602)</f>
        <v/>
      </c>
      <c r="S583" s="96" t="str">
        <f>IF(INPUT_Du_lieu_nhan_vien!W602="","",INPUT_Du_lieu_nhan_vien!W602)</f>
        <v/>
      </c>
      <c r="T583" s="97" t="str">
        <f>IF(INPUT_Du_lieu_nhan_vien!L602="","",INPUT_Du_lieu_nhan_vien!L602)</f>
        <v/>
      </c>
      <c r="U583" s="94" t="str">
        <f>IF(INPUT_Du_lieu_nhan_vien!K602="","",INPUT_Du_lieu_nhan_vien!K602)</f>
        <v/>
      </c>
      <c r="V583" s="97" t="str">
        <f>IF(INPUT_Du_lieu_nhan_vien!M602="","",INPUT_Du_lieu_nhan_vien!M602)</f>
        <v/>
      </c>
      <c r="Y583" s="95" t="str">
        <f>IF(INPUT_Du_lieu_nhan_vien!AH602="","",INPUT_Du_lieu_nhan_vien!AH602)</f>
        <v/>
      </c>
      <c r="Z583" s="96" t="str">
        <f t="shared" si="66"/>
        <v/>
      </c>
      <c r="AA583" s="96" t="str">
        <f t="shared" si="67"/>
        <v/>
      </c>
      <c r="AB583" s="95">
        <f>IF(INPUT_Du_lieu_nhan_vien!AM602="","",INPUT_Du_lieu_nhan_vien!AM602)</f>
        <v>41445</v>
      </c>
      <c r="AC583" s="96">
        <f t="shared" si="68"/>
        <v>6</v>
      </c>
      <c r="AD583" s="96">
        <f t="shared" si="69"/>
        <v>2013</v>
      </c>
      <c r="AE583" s="96" t="str">
        <f>IF(INPUT_Du_lieu_nhan_vien!AJ602="","",INPUT_Du_lieu_nhan_vien!AJ602)</f>
        <v>Nghỉ việc</v>
      </c>
    </row>
    <row r="584" spans="1:31" ht="18.75" customHeight="1" x14ac:dyDescent="0.2">
      <c r="A584" s="91">
        <v>583</v>
      </c>
      <c r="B584" s="92">
        <f>INPUT_Du_lieu_nhan_vien!A603</f>
        <v>20578</v>
      </c>
      <c r="C584" s="93" t="str">
        <f>IF(INPUT_Du_lieu_nhan_vien!B603="","",INPUT_Du_lieu_nhan_vien!B603)</f>
        <v>Đỗ Thị Quỳnh</v>
      </c>
      <c r="D584" s="93" t="str">
        <f>IF(INPUT_Du_lieu_nhan_vien!C603="","",INPUT_Du_lieu_nhan_vien!C603)</f>
        <v>Anh</v>
      </c>
      <c r="E584" s="94" t="str">
        <f>IF(INPUT_Du_lieu_nhan_vien!D603="","",INPUT_Du_lieu_nhan_vien!D603)</f>
        <v>Nữ</v>
      </c>
      <c r="F584" s="95" t="str">
        <f>IF(INPUT_Du_lieu_nhan_vien!E603="","",INPUT_Du_lieu_nhan_vien!E603)</f>
        <v/>
      </c>
      <c r="G584" s="96" t="str">
        <f t="shared" si="63"/>
        <v/>
      </c>
      <c r="H584" s="96" t="str">
        <f t="shared" si="64"/>
        <v/>
      </c>
      <c r="I584" s="96" t="str">
        <f>IF(INPUT_Du_lieu_nhan_vien!G603="","",INPUT_Du_lieu_nhan_vien!G603)</f>
        <v/>
      </c>
      <c r="J584" s="97" t="str">
        <f>IF(INPUT_Du_lieu_nhan_vien!H603="","",INPUT_Du_lieu_nhan_vien!H603)</f>
        <v/>
      </c>
      <c r="K584" s="95" t="str">
        <f>IF(INPUT_Du_lieu_nhan_vien!I603="","",INPUT_Du_lieu_nhan_vien!I603)</f>
        <v/>
      </c>
      <c r="L584" s="96" t="str">
        <f t="shared" si="65"/>
        <v/>
      </c>
      <c r="M584" s="96" t="str">
        <f>IF(INPUT_Du_lieu_nhan_vien!J603="","",INPUT_Du_lieu_nhan_vien!J603)</f>
        <v/>
      </c>
      <c r="N584" s="94" t="str">
        <f>IF(INPUT_Du_lieu_nhan_vien!O603="","",INPUT_Du_lieu_nhan_vien!O603)</f>
        <v>anhdtq@topica.edu.vn</v>
      </c>
      <c r="O584" s="96" t="str">
        <f>IF(INPUT_Du_lieu_nhan_vien!S603="","",INPUT_Du_lieu_nhan_vien!S603)</f>
        <v/>
      </c>
      <c r="P584" s="94" t="str">
        <f>IF(INPUT_Du_lieu_nhan_vien!P603="","",INPUT_Du_lieu_nhan_vien!P603)</f>
        <v/>
      </c>
      <c r="Q584" s="97" t="str">
        <f>IF(INPUT_Du_lieu_nhan_vien!Q603="","",INPUT_Du_lieu_nhan_vien!Q603)</f>
        <v/>
      </c>
      <c r="R584" s="96" t="str">
        <f>IF(INPUT_Du_lieu_nhan_vien!U603="","",INPUT_Du_lieu_nhan_vien!U603)</f>
        <v/>
      </c>
      <c r="S584" s="96" t="str">
        <f>IF(INPUT_Du_lieu_nhan_vien!W603="","",INPUT_Du_lieu_nhan_vien!W603)</f>
        <v/>
      </c>
      <c r="T584" s="97" t="str">
        <f>IF(INPUT_Du_lieu_nhan_vien!L603="","",INPUT_Du_lieu_nhan_vien!L603)</f>
        <v/>
      </c>
      <c r="U584" s="94" t="str">
        <f>IF(INPUT_Du_lieu_nhan_vien!K603="","",INPUT_Du_lieu_nhan_vien!K603)</f>
        <v/>
      </c>
      <c r="V584" s="97" t="str">
        <f>IF(INPUT_Du_lieu_nhan_vien!M603="","",INPUT_Du_lieu_nhan_vien!M603)</f>
        <v/>
      </c>
      <c r="Y584" s="95" t="str">
        <f>IF(INPUT_Du_lieu_nhan_vien!AH603="","",INPUT_Du_lieu_nhan_vien!AH603)</f>
        <v/>
      </c>
      <c r="Z584" s="96" t="str">
        <f t="shared" si="66"/>
        <v/>
      </c>
      <c r="AA584" s="96" t="str">
        <f t="shared" si="67"/>
        <v/>
      </c>
      <c r="AB584" s="95" t="str">
        <f>IF(INPUT_Du_lieu_nhan_vien!AM603="","",INPUT_Du_lieu_nhan_vien!AM603)</f>
        <v/>
      </c>
      <c r="AC584" s="96" t="str">
        <f t="shared" si="68"/>
        <v/>
      </c>
      <c r="AD584" s="96" t="str">
        <f t="shared" si="69"/>
        <v/>
      </c>
      <c r="AE584" s="96" t="str">
        <f>IF(INPUT_Du_lieu_nhan_vien!AJ603="","",INPUT_Du_lieu_nhan_vien!AJ603)</f>
        <v>Nghỉ việc</v>
      </c>
    </row>
    <row r="585" spans="1:31" ht="18.75" customHeight="1" x14ac:dyDescent="0.2">
      <c r="A585" s="91">
        <v>584</v>
      </c>
      <c r="B585" s="92">
        <f>INPUT_Du_lieu_nhan_vien!A604</f>
        <v>20579</v>
      </c>
      <c r="C585" s="93" t="str">
        <f>IF(INPUT_Du_lieu_nhan_vien!B604="","",INPUT_Du_lieu_nhan_vien!B604)</f>
        <v>Phạm Thị</v>
      </c>
      <c r="D585" s="93" t="str">
        <f>IF(INPUT_Du_lieu_nhan_vien!C604="","",INPUT_Du_lieu_nhan_vien!C604)</f>
        <v>Giang</v>
      </c>
      <c r="E585" s="94" t="str">
        <f>IF(INPUT_Du_lieu_nhan_vien!D604="","",INPUT_Du_lieu_nhan_vien!D604)</f>
        <v>Nữ</v>
      </c>
      <c r="F585" s="95">
        <f>IF(INPUT_Du_lieu_nhan_vien!E604="","",INPUT_Du_lieu_nhan_vien!E604)</f>
        <v>32938</v>
      </c>
      <c r="G585" s="96">
        <f t="shared" si="63"/>
        <v>3</v>
      </c>
      <c r="H585" s="96">
        <f t="shared" si="64"/>
        <v>1990</v>
      </c>
      <c r="I585" s="96" t="str">
        <f>IF(INPUT_Du_lieu_nhan_vien!G604="","",INPUT_Du_lieu_nhan_vien!G604)</f>
        <v>Hải Dương</v>
      </c>
      <c r="J585" s="97" t="str">
        <f>IF(INPUT_Du_lieu_nhan_vien!H604="","",INPUT_Du_lieu_nhan_vien!H604)</f>
        <v>142388059</v>
      </c>
      <c r="K585" s="95">
        <f>IF(INPUT_Du_lieu_nhan_vien!I604="","",INPUT_Du_lieu_nhan_vien!I604)</f>
        <v>40137</v>
      </c>
      <c r="L585" s="96">
        <f t="shared" si="65"/>
        <v>11</v>
      </c>
      <c r="M585" s="96" t="str">
        <f>IF(INPUT_Du_lieu_nhan_vien!J604="","",INPUT_Du_lieu_nhan_vien!J604)</f>
        <v>Hải Dương</v>
      </c>
      <c r="N585" s="94" t="str">
        <f>IF(INPUT_Du_lieu_nhan_vien!O604="","",INPUT_Du_lieu_nhan_vien!O604)</f>
        <v>giangpt@topica.edu.vn</v>
      </c>
      <c r="O585" s="96" t="str">
        <f>IF(INPUT_Du_lieu_nhan_vien!S604="","",INPUT_Du_lieu_nhan_vien!S604)</f>
        <v>Hiệp Sơn, Kinh Môn, Hải Dương</v>
      </c>
      <c r="P585" s="94" t="str">
        <f>IF(INPUT_Du_lieu_nhan_vien!P604="","",INPUT_Du_lieu_nhan_vien!P604)</f>
        <v/>
      </c>
      <c r="Q585" s="97" t="str">
        <f>IF(INPUT_Du_lieu_nhan_vien!Q604="","",INPUT_Du_lieu_nhan_vien!Q604)</f>
        <v>0949060390</v>
      </c>
      <c r="R585" s="96" t="str">
        <f>IF(INPUT_Du_lieu_nhan_vien!U604="","",INPUT_Du_lieu_nhan_vien!U604)</f>
        <v>Pham Văn Chuyền</v>
      </c>
      <c r="S585" s="96" t="str">
        <f>IF(INPUT_Du_lieu_nhan_vien!W604="","",INPUT_Du_lieu_nhan_vien!W604)</f>
        <v>03203826232</v>
      </c>
      <c r="T585" s="97" t="str">
        <f>IF(INPUT_Du_lieu_nhan_vien!L604="","",INPUT_Du_lieu_nhan_vien!L604)</f>
        <v>ĐH Kinh Tế Quốc Dân</v>
      </c>
      <c r="U585" s="94" t="str">
        <f>IF(INPUT_Du_lieu_nhan_vien!K604="","",INPUT_Du_lieu_nhan_vien!K604)</f>
        <v>Đại học</v>
      </c>
      <c r="V585" s="97" t="str">
        <f>IF(INPUT_Du_lieu_nhan_vien!M604="","",INPUT_Du_lieu_nhan_vien!M604)</f>
        <v>Kinh tế đầu tư</v>
      </c>
      <c r="Y585" s="95" t="str">
        <f>IF(INPUT_Du_lieu_nhan_vien!AH604="","",INPUT_Du_lieu_nhan_vien!AH604)</f>
        <v/>
      </c>
      <c r="Z585" s="96" t="str">
        <f t="shared" si="66"/>
        <v/>
      </c>
      <c r="AA585" s="96" t="str">
        <f t="shared" si="67"/>
        <v/>
      </c>
      <c r="AB585" s="95">
        <f>IF(INPUT_Du_lieu_nhan_vien!AM604="","",INPUT_Du_lieu_nhan_vien!AM604)</f>
        <v>41542</v>
      </c>
      <c r="AC585" s="96">
        <f t="shared" si="68"/>
        <v>9</v>
      </c>
      <c r="AD585" s="96">
        <f t="shared" si="69"/>
        <v>2013</v>
      </c>
      <c r="AE585" s="96" t="str">
        <f>IF(INPUT_Du_lieu_nhan_vien!AJ604="","",INPUT_Du_lieu_nhan_vien!AJ604)</f>
        <v>Nghỉ việc</v>
      </c>
    </row>
    <row r="586" spans="1:31" ht="18.75" customHeight="1" x14ac:dyDescent="0.2">
      <c r="A586" s="91">
        <v>585</v>
      </c>
      <c r="B586" s="92">
        <f>INPUT_Du_lieu_nhan_vien!A605</f>
        <v>20580</v>
      </c>
      <c r="C586" s="93" t="str">
        <f>IF(INPUT_Du_lieu_nhan_vien!B605="","",INPUT_Du_lieu_nhan_vien!B605)</f>
        <v>Bùi Thị Nhật</v>
      </c>
      <c r="D586" s="93" t="str">
        <f>IF(INPUT_Du_lieu_nhan_vien!C605="","",INPUT_Du_lieu_nhan_vien!C605)</f>
        <v>Minh</v>
      </c>
      <c r="E586" s="94" t="str">
        <f>IF(INPUT_Du_lieu_nhan_vien!D605="","",INPUT_Du_lieu_nhan_vien!D605)</f>
        <v>Nữ</v>
      </c>
      <c r="F586" s="95">
        <f>IF(INPUT_Du_lieu_nhan_vien!E605="","",INPUT_Du_lieu_nhan_vien!E605)</f>
        <v>32334</v>
      </c>
      <c r="G586" s="96">
        <f t="shared" si="63"/>
        <v>7</v>
      </c>
      <c r="H586" s="96">
        <f t="shared" si="64"/>
        <v>1988</v>
      </c>
      <c r="I586" s="96" t="str">
        <f>IF(INPUT_Du_lieu_nhan_vien!G605="","",INPUT_Du_lieu_nhan_vien!G605)</f>
        <v>Chương Mỹ, Hà Nội</v>
      </c>
      <c r="J586" s="97" t="str">
        <f>IF(INPUT_Du_lieu_nhan_vien!H605="","",INPUT_Du_lieu_nhan_vien!H605)</f>
        <v>112020093</v>
      </c>
      <c r="K586" s="95">
        <f>IF(INPUT_Du_lieu_nhan_vien!I605="","",INPUT_Du_lieu_nhan_vien!I605)</f>
        <v>39746</v>
      </c>
      <c r="L586" s="96">
        <f t="shared" si="65"/>
        <v>10</v>
      </c>
      <c r="M586" s="96" t="str">
        <f>IF(INPUT_Du_lieu_nhan_vien!J605="","",INPUT_Du_lieu_nhan_vien!J605)</f>
        <v>Hà Nội</v>
      </c>
      <c r="N586" s="94" t="str">
        <f>IF(INPUT_Du_lieu_nhan_vien!O605="","",INPUT_Du_lieu_nhan_vien!O605)</f>
        <v>minhbtn@topica.edu.v</v>
      </c>
      <c r="O586" s="96" t="str">
        <f>IF(INPUT_Du_lieu_nhan_vien!S605="","",INPUT_Du_lieu_nhan_vien!S605)</f>
        <v>Trường Yên, Chương Mỹ, Hà Nội</v>
      </c>
      <c r="P586" s="94" t="str">
        <f>IF(INPUT_Du_lieu_nhan_vien!P605="","",INPUT_Du_lieu_nhan_vien!P605)</f>
        <v/>
      </c>
      <c r="Q586" s="97" t="str">
        <f>IF(INPUT_Du_lieu_nhan_vien!Q605="","",INPUT_Du_lieu_nhan_vien!Q605)</f>
        <v>0903454034</v>
      </c>
      <c r="R586" s="96" t="str">
        <f>IF(INPUT_Du_lieu_nhan_vien!U605="","",INPUT_Du_lieu_nhan_vien!U605)</f>
        <v/>
      </c>
      <c r="S586" s="96" t="str">
        <f>IF(INPUT_Du_lieu_nhan_vien!W605="","",INPUT_Du_lieu_nhan_vien!W605)</f>
        <v/>
      </c>
      <c r="T586" s="97" t="str">
        <f>IF(INPUT_Du_lieu_nhan_vien!L605="","",INPUT_Du_lieu_nhan_vien!L605)</f>
        <v>ĐH Genetic - ĐH Bách Khoa</v>
      </c>
      <c r="U586" s="94" t="str">
        <f>IF(INPUT_Du_lieu_nhan_vien!K605="","",INPUT_Du_lieu_nhan_vien!K605)</f>
        <v>Đại học</v>
      </c>
      <c r="V586" s="97" t="str">
        <f>IF(INPUT_Du_lieu_nhan_vien!M605="","",INPUT_Du_lieu_nhan_vien!M605)</f>
        <v>Khoa học máy tính</v>
      </c>
      <c r="Y586" s="95">
        <f>IF(INPUT_Du_lieu_nhan_vien!AH605="","",INPUT_Du_lieu_nhan_vien!AH605)</f>
        <v>41533</v>
      </c>
      <c r="Z586" s="96">
        <f t="shared" si="66"/>
        <v>9</v>
      </c>
      <c r="AA586" s="96">
        <f t="shared" si="67"/>
        <v>2013</v>
      </c>
      <c r="AB586" s="95" t="str">
        <f>IF(INPUT_Du_lieu_nhan_vien!AM605="","",INPUT_Du_lieu_nhan_vien!AM605)</f>
        <v/>
      </c>
      <c r="AC586" s="96" t="str">
        <f t="shared" si="68"/>
        <v/>
      </c>
      <c r="AD586" s="96" t="str">
        <f t="shared" si="69"/>
        <v/>
      </c>
      <c r="AE586" s="96" t="str">
        <f>IF(INPUT_Du_lieu_nhan_vien!AJ605="","",INPUT_Du_lieu_nhan_vien!AJ605)</f>
        <v>Nghỉ việc</v>
      </c>
    </row>
    <row r="587" spans="1:31" ht="18.75" customHeight="1" x14ac:dyDescent="0.2">
      <c r="A587" s="91">
        <v>586</v>
      </c>
      <c r="B587" s="92">
        <f>INPUT_Du_lieu_nhan_vien!A606</f>
        <v>20581</v>
      </c>
      <c r="C587" s="93" t="str">
        <f>IF(INPUT_Du_lieu_nhan_vien!B606="","",INPUT_Du_lieu_nhan_vien!B606)</f>
        <v>Lê Xuân</v>
      </c>
      <c r="D587" s="93" t="str">
        <f>IF(INPUT_Du_lieu_nhan_vien!C606="","",INPUT_Du_lieu_nhan_vien!C606)</f>
        <v>Công</v>
      </c>
      <c r="E587" s="94" t="str">
        <f>IF(INPUT_Du_lieu_nhan_vien!D606="","",INPUT_Du_lieu_nhan_vien!D606)</f>
        <v>Nam</v>
      </c>
      <c r="F587" s="95">
        <f>IF(INPUT_Du_lieu_nhan_vien!E606="","",INPUT_Du_lieu_nhan_vien!E606)</f>
        <v>32899</v>
      </c>
      <c r="G587" s="96">
        <f t="shared" si="63"/>
        <v>1</v>
      </c>
      <c r="H587" s="96">
        <f t="shared" si="64"/>
        <v>1990</v>
      </c>
      <c r="I587" s="96" t="str">
        <f>IF(INPUT_Du_lieu_nhan_vien!G606="","",INPUT_Du_lieu_nhan_vien!G606)</f>
        <v>Nam Định</v>
      </c>
      <c r="J587" s="97" t="str">
        <f>IF(INPUT_Du_lieu_nhan_vien!H606="","",INPUT_Du_lieu_nhan_vien!H606)</f>
        <v>163092196</v>
      </c>
      <c r="K587" s="95">
        <f>IF(INPUT_Du_lieu_nhan_vien!I606="","",INPUT_Du_lieu_nhan_vien!I606)</f>
        <v>39397</v>
      </c>
      <c r="L587" s="96">
        <f t="shared" si="65"/>
        <v>11</v>
      </c>
      <c r="M587" s="96" t="str">
        <f>IF(INPUT_Du_lieu_nhan_vien!J606="","",INPUT_Du_lieu_nhan_vien!J606)</f>
        <v>Nam Định</v>
      </c>
      <c r="N587" s="94" t="str">
        <f>IF(INPUT_Du_lieu_nhan_vien!O606="","",INPUT_Du_lieu_nhan_vien!O606)</f>
        <v>conglx@topica.edu.vn</v>
      </c>
      <c r="O587" s="96" t="str">
        <f>IF(INPUT_Du_lieu_nhan_vien!S606="","",INPUT_Du_lieu_nhan_vien!S606)</f>
        <v>Hải Dương, Hải Hậu, Nam Định</v>
      </c>
      <c r="P587" s="94" t="str">
        <f>IF(INPUT_Du_lieu_nhan_vien!P606="","",INPUT_Du_lieu_nhan_vien!P606)</f>
        <v/>
      </c>
      <c r="Q587" s="97" t="str">
        <f>IF(INPUT_Du_lieu_nhan_vien!Q606="","",INPUT_Du_lieu_nhan_vien!Q606)</f>
        <v>01674348868</v>
      </c>
      <c r="R587" s="96" t="str">
        <f>IF(INPUT_Du_lieu_nhan_vien!U606="","",INPUT_Du_lieu_nhan_vien!U606)</f>
        <v>Lê Văn Thành</v>
      </c>
      <c r="S587" s="96" t="str">
        <f>IF(INPUT_Du_lieu_nhan_vien!W606="","",INPUT_Du_lieu_nhan_vien!W606)</f>
        <v/>
      </c>
      <c r="T587" s="97" t="str">
        <f>IF(INPUT_Du_lieu_nhan_vien!L606="","",INPUT_Du_lieu_nhan_vien!L606)</f>
        <v>ĐH Kinh tế - Kỹ thuật Công nghiệp</v>
      </c>
      <c r="U587" s="94" t="str">
        <f>IF(INPUT_Du_lieu_nhan_vien!K606="","",INPUT_Du_lieu_nhan_vien!K606)</f>
        <v>Đại học</v>
      </c>
      <c r="V587" s="97" t="str">
        <f>IF(INPUT_Du_lieu_nhan_vien!M606="","",INPUT_Du_lieu_nhan_vien!M606)</f>
        <v>Công nghệ thông tin</v>
      </c>
      <c r="Y587" s="95">
        <f>IF(INPUT_Du_lieu_nhan_vien!AH606="","",INPUT_Du_lieu_nhan_vien!AH606)</f>
        <v>41487</v>
      </c>
      <c r="Z587" s="96">
        <f t="shared" si="66"/>
        <v>8</v>
      </c>
      <c r="AA587" s="96">
        <f t="shared" si="67"/>
        <v>2013</v>
      </c>
      <c r="AB587" s="95" t="str">
        <f>IF(INPUT_Du_lieu_nhan_vien!AM606="","",INPUT_Du_lieu_nhan_vien!AM606)</f>
        <v/>
      </c>
      <c r="AC587" s="96" t="str">
        <f t="shared" si="68"/>
        <v/>
      </c>
      <c r="AD587" s="96" t="str">
        <f t="shared" si="69"/>
        <v/>
      </c>
      <c r="AE587" s="96" t="str">
        <f>IF(INPUT_Du_lieu_nhan_vien!AJ606="","",INPUT_Du_lieu_nhan_vien!AJ606)</f>
        <v>Chính thức</v>
      </c>
    </row>
    <row r="588" spans="1:31" ht="18.75" customHeight="1" x14ac:dyDescent="0.2">
      <c r="A588" s="91">
        <v>587</v>
      </c>
      <c r="B588" s="92">
        <f>INPUT_Du_lieu_nhan_vien!A607</f>
        <v>20582</v>
      </c>
      <c r="C588" s="93" t="str">
        <f>IF(INPUT_Du_lieu_nhan_vien!B607="","",INPUT_Du_lieu_nhan_vien!B607)</f>
        <v>Nguyễn Thị</v>
      </c>
      <c r="D588" s="93" t="str">
        <f>IF(INPUT_Du_lieu_nhan_vien!C607="","",INPUT_Du_lieu_nhan_vien!C607)</f>
        <v>Tươi</v>
      </c>
      <c r="E588" s="94" t="str">
        <f>IF(INPUT_Du_lieu_nhan_vien!D607="","",INPUT_Du_lieu_nhan_vien!D607)</f>
        <v>Nữ</v>
      </c>
      <c r="F588" s="95">
        <f>IF(INPUT_Du_lieu_nhan_vien!E607="","",INPUT_Du_lieu_nhan_vien!E607)</f>
        <v>33039</v>
      </c>
      <c r="G588" s="96">
        <f t="shared" si="63"/>
        <v>6</v>
      </c>
      <c r="H588" s="96">
        <f t="shared" si="64"/>
        <v>1990</v>
      </c>
      <c r="I588" s="96" t="str">
        <f>IF(INPUT_Du_lieu_nhan_vien!G607="","",INPUT_Du_lieu_nhan_vien!G607)</f>
        <v>Chương Mỹ, Hà Nội</v>
      </c>
      <c r="J588" s="97" t="str">
        <f>IF(INPUT_Du_lieu_nhan_vien!H607="","",INPUT_Du_lieu_nhan_vien!H607)</f>
        <v>112549166</v>
      </c>
      <c r="K588" s="95">
        <f>IF(INPUT_Du_lieu_nhan_vien!I607="","",INPUT_Du_lieu_nhan_vien!I607)</f>
        <v>39659</v>
      </c>
      <c r="L588" s="96">
        <f t="shared" si="65"/>
        <v>7</v>
      </c>
      <c r="M588" s="96" t="str">
        <f>IF(INPUT_Du_lieu_nhan_vien!J607="","",INPUT_Du_lieu_nhan_vien!J607)</f>
        <v>Hà Nội</v>
      </c>
      <c r="N588" s="94" t="str">
        <f>IF(INPUT_Du_lieu_nhan_vien!O607="","",INPUT_Du_lieu_nhan_vien!O607)</f>
        <v>tuoint2@topica.edu.vn</v>
      </c>
      <c r="O588" s="96" t="str">
        <f>IF(INPUT_Du_lieu_nhan_vien!S607="","",INPUT_Du_lieu_nhan_vien!S607)</f>
        <v>Lam Điền, Chương Mỹ, Hà Tây</v>
      </c>
      <c r="P588" s="94" t="str">
        <f>IF(INPUT_Du_lieu_nhan_vien!P607="","",INPUT_Du_lieu_nhan_vien!P607)</f>
        <v/>
      </c>
      <c r="Q588" s="97" t="str">
        <f>IF(INPUT_Du_lieu_nhan_vien!Q607="","",INPUT_Du_lieu_nhan_vien!Q607)</f>
        <v>01649585963</v>
      </c>
      <c r="R588" s="96" t="str">
        <f>IF(INPUT_Du_lieu_nhan_vien!U607="","",INPUT_Du_lieu_nhan_vien!U607)</f>
        <v>Nguyễn Văn Khuê</v>
      </c>
      <c r="S588" s="96" t="str">
        <f>IF(INPUT_Du_lieu_nhan_vien!W607="","",INPUT_Du_lieu_nhan_vien!W607)</f>
        <v>0984101935</v>
      </c>
      <c r="T588" s="97" t="str">
        <f>IF(INPUT_Du_lieu_nhan_vien!L607="","",INPUT_Du_lieu_nhan_vien!L607)</f>
        <v>ĐH Khoa học Xã hội và Nhân văn – ĐH Quốc gia Hà Nội</v>
      </c>
      <c r="U588" s="94" t="str">
        <f>IF(INPUT_Du_lieu_nhan_vien!K607="","",INPUT_Du_lieu_nhan_vien!K607)</f>
        <v>Đại học</v>
      </c>
      <c r="V588" s="97" t="str">
        <f>IF(INPUT_Du_lieu_nhan_vien!M607="","",INPUT_Du_lieu_nhan_vien!M607)</f>
        <v>Công tác xã hội</v>
      </c>
      <c r="Y588" s="95" t="str">
        <f>IF(INPUT_Du_lieu_nhan_vien!AH607="","",INPUT_Du_lieu_nhan_vien!AH607)</f>
        <v/>
      </c>
      <c r="Z588" s="96" t="str">
        <f t="shared" si="66"/>
        <v/>
      </c>
      <c r="AA588" s="96" t="str">
        <f t="shared" si="67"/>
        <v/>
      </c>
      <c r="AB588" s="95">
        <f>IF(INPUT_Du_lieu_nhan_vien!AM607="","",INPUT_Du_lieu_nhan_vien!AM607)</f>
        <v>41471</v>
      </c>
      <c r="AC588" s="96">
        <f t="shared" si="68"/>
        <v>7</v>
      </c>
      <c r="AD588" s="96">
        <f t="shared" si="69"/>
        <v>2013</v>
      </c>
      <c r="AE588" s="96" t="str">
        <f>IF(INPUT_Du_lieu_nhan_vien!AJ607="","",INPUT_Du_lieu_nhan_vien!AJ607)</f>
        <v>Nghỉ việc</v>
      </c>
    </row>
    <row r="589" spans="1:31" ht="18.75" customHeight="1" x14ac:dyDescent="0.2">
      <c r="A589" s="91">
        <v>588</v>
      </c>
      <c r="B589" s="92">
        <f>INPUT_Du_lieu_nhan_vien!A608</f>
        <v>20583</v>
      </c>
      <c r="C589" s="93" t="str">
        <f>IF(INPUT_Du_lieu_nhan_vien!B608="","",INPUT_Du_lieu_nhan_vien!B608)</f>
        <v>Doãn Thị Nguyệt</v>
      </c>
      <c r="D589" s="93" t="str">
        <f>IF(INPUT_Du_lieu_nhan_vien!C608="","",INPUT_Du_lieu_nhan_vien!C608)</f>
        <v>Thu</v>
      </c>
      <c r="E589" s="94" t="str">
        <f>IF(INPUT_Du_lieu_nhan_vien!D608="","",INPUT_Du_lieu_nhan_vien!D608)</f>
        <v>Nữ</v>
      </c>
      <c r="F589" s="95">
        <f>IF(INPUT_Du_lieu_nhan_vien!E608="","",INPUT_Du_lieu_nhan_vien!E608)</f>
        <v>32772</v>
      </c>
      <c r="G589" s="96">
        <f t="shared" si="63"/>
        <v>9</v>
      </c>
      <c r="H589" s="96">
        <f t="shared" si="64"/>
        <v>1989</v>
      </c>
      <c r="I589" s="96" t="str">
        <f>IF(INPUT_Du_lieu_nhan_vien!G608="","",INPUT_Du_lieu_nhan_vien!G608)</f>
        <v>Thanh Hóa</v>
      </c>
      <c r="J589" s="97" t="str">
        <f>IF(INPUT_Du_lieu_nhan_vien!H608="","",INPUT_Du_lieu_nhan_vien!H608)</f>
        <v>173007883</v>
      </c>
      <c r="K589" s="95">
        <f>IF(INPUT_Du_lieu_nhan_vien!I608="","",INPUT_Du_lieu_nhan_vien!I608)</f>
        <v>38952</v>
      </c>
      <c r="L589" s="96">
        <f t="shared" si="65"/>
        <v>8</v>
      </c>
      <c r="M589" s="96" t="str">
        <f>IF(INPUT_Du_lieu_nhan_vien!J608="","",INPUT_Du_lieu_nhan_vien!J608)</f>
        <v>Thanh Hóa</v>
      </c>
      <c r="N589" s="94" t="str">
        <f>IF(INPUT_Du_lieu_nhan_vien!O608="","",INPUT_Du_lieu_nhan_vien!O608)</f>
        <v>thudtn@topica.edu.vn</v>
      </c>
      <c r="O589" s="96" t="str">
        <f>IF(INPUT_Du_lieu_nhan_vien!S608="","",INPUT_Du_lieu_nhan_vien!S608)</f>
        <v>Đông Xuân  - Đông sơn - Thanh Hóa</v>
      </c>
      <c r="P589" s="94" t="str">
        <f>IF(INPUT_Du_lieu_nhan_vien!P608="","",INPUT_Du_lieu_nhan_vien!P608)</f>
        <v/>
      </c>
      <c r="Q589" s="97" t="str">
        <f>IF(INPUT_Du_lieu_nhan_vien!Q608="","",INPUT_Du_lieu_nhan_vien!Q608)</f>
        <v>0934210989</v>
      </c>
      <c r="R589" s="96" t="str">
        <f>IF(INPUT_Du_lieu_nhan_vien!U608="","",INPUT_Du_lieu_nhan_vien!U608)</f>
        <v>Hồ Thị Cần</v>
      </c>
      <c r="S589" s="96" t="str">
        <f>IF(INPUT_Du_lieu_nhan_vien!W608="","",INPUT_Du_lieu_nhan_vien!W608)</f>
        <v/>
      </c>
      <c r="T589" s="97" t="str">
        <f>IF(INPUT_Du_lieu_nhan_vien!L608="","",INPUT_Du_lieu_nhan_vien!L608)</f>
        <v>Học viện quản lý giáo dục</v>
      </c>
      <c r="U589" s="94" t="str">
        <f>IF(INPUT_Du_lieu_nhan_vien!K608="","",INPUT_Du_lieu_nhan_vien!K608)</f>
        <v>Đại học</v>
      </c>
      <c r="V589" s="97" t="str">
        <f>IF(INPUT_Du_lieu_nhan_vien!M608="","",INPUT_Du_lieu_nhan_vien!M608)</f>
        <v xml:space="preserve">Quản lý giáo dục </v>
      </c>
      <c r="Y589" s="95">
        <f>IF(INPUT_Du_lieu_nhan_vien!AH608="","",INPUT_Du_lieu_nhan_vien!AH608)</f>
        <v>41503</v>
      </c>
      <c r="Z589" s="96">
        <f t="shared" si="66"/>
        <v>8</v>
      </c>
      <c r="AA589" s="96">
        <f t="shared" si="67"/>
        <v>2013</v>
      </c>
      <c r="AB589" s="95" t="str">
        <f>IF(INPUT_Du_lieu_nhan_vien!AM608="","",INPUT_Du_lieu_nhan_vien!AM608)</f>
        <v/>
      </c>
      <c r="AC589" s="96" t="str">
        <f t="shared" si="68"/>
        <v/>
      </c>
      <c r="AD589" s="96" t="str">
        <f t="shared" si="69"/>
        <v/>
      </c>
      <c r="AE589" s="96" t="str">
        <f>IF(INPUT_Du_lieu_nhan_vien!AJ608="","",INPUT_Du_lieu_nhan_vien!AJ608)</f>
        <v>Chính thức</v>
      </c>
    </row>
    <row r="590" spans="1:31" ht="18.75" customHeight="1" x14ac:dyDescent="0.2">
      <c r="A590" s="91">
        <v>589</v>
      </c>
      <c r="B590" s="92">
        <f>INPUT_Du_lieu_nhan_vien!A609</f>
        <v>20584</v>
      </c>
      <c r="C590" s="93" t="str">
        <f>IF(INPUT_Du_lieu_nhan_vien!B609="","",INPUT_Du_lieu_nhan_vien!B609)</f>
        <v>Nguyễn Bích</v>
      </c>
      <c r="D590" s="93" t="str">
        <f>IF(INPUT_Du_lieu_nhan_vien!C609="","",INPUT_Du_lieu_nhan_vien!C609)</f>
        <v>Diệp</v>
      </c>
      <c r="E590" s="94" t="str">
        <f>IF(INPUT_Du_lieu_nhan_vien!D609="","",INPUT_Du_lieu_nhan_vien!D609)</f>
        <v>Nữ</v>
      </c>
      <c r="F590" s="95" t="str">
        <f>IF(INPUT_Du_lieu_nhan_vien!E609="","",INPUT_Du_lieu_nhan_vien!E609)</f>
        <v/>
      </c>
      <c r="G590" s="96" t="str">
        <f t="shared" si="63"/>
        <v/>
      </c>
      <c r="H590" s="96" t="str">
        <f t="shared" si="64"/>
        <v/>
      </c>
      <c r="I590" s="96" t="str">
        <f>IF(INPUT_Du_lieu_nhan_vien!G609="","",INPUT_Du_lieu_nhan_vien!G609)</f>
        <v/>
      </c>
      <c r="J590" s="97" t="str">
        <f>IF(INPUT_Du_lieu_nhan_vien!H609="","",INPUT_Du_lieu_nhan_vien!H609)</f>
        <v/>
      </c>
      <c r="K590" s="95" t="str">
        <f>IF(INPUT_Du_lieu_nhan_vien!I609="","",INPUT_Du_lieu_nhan_vien!I609)</f>
        <v/>
      </c>
      <c r="L590" s="96" t="str">
        <f t="shared" si="65"/>
        <v/>
      </c>
      <c r="M590" s="96" t="str">
        <f>IF(INPUT_Du_lieu_nhan_vien!J609="","",INPUT_Du_lieu_nhan_vien!J609)</f>
        <v/>
      </c>
      <c r="N590" s="94" t="str">
        <f>IF(INPUT_Du_lieu_nhan_vien!O609="","",INPUT_Du_lieu_nhan_vien!O609)</f>
        <v>diepnb@topica.edu.vn</v>
      </c>
      <c r="O590" s="96" t="str">
        <f>IF(INPUT_Du_lieu_nhan_vien!S609="","",INPUT_Du_lieu_nhan_vien!S609)</f>
        <v/>
      </c>
      <c r="P590" s="94" t="str">
        <f>IF(INPUT_Du_lieu_nhan_vien!P609="","",INPUT_Du_lieu_nhan_vien!P609)</f>
        <v/>
      </c>
      <c r="Q590" s="97" t="str">
        <f>IF(INPUT_Du_lieu_nhan_vien!Q609="","",INPUT_Du_lieu_nhan_vien!Q609)</f>
        <v/>
      </c>
      <c r="R590" s="96" t="str">
        <f>IF(INPUT_Du_lieu_nhan_vien!U609="","",INPUT_Du_lieu_nhan_vien!U609)</f>
        <v/>
      </c>
      <c r="S590" s="96" t="str">
        <f>IF(INPUT_Du_lieu_nhan_vien!W609="","",INPUT_Du_lieu_nhan_vien!W609)</f>
        <v/>
      </c>
      <c r="T590" s="97" t="str">
        <f>IF(INPUT_Du_lieu_nhan_vien!L609="","",INPUT_Du_lieu_nhan_vien!L609)</f>
        <v/>
      </c>
      <c r="U590" s="94" t="str">
        <f>IF(INPUT_Du_lieu_nhan_vien!K609="","",INPUT_Du_lieu_nhan_vien!K609)</f>
        <v/>
      </c>
      <c r="V590" s="97" t="str">
        <f>IF(INPUT_Du_lieu_nhan_vien!M609="","",INPUT_Du_lieu_nhan_vien!M609)</f>
        <v/>
      </c>
      <c r="Y590" s="95" t="str">
        <f>IF(INPUT_Du_lieu_nhan_vien!AH609="","",INPUT_Du_lieu_nhan_vien!AH609)</f>
        <v/>
      </c>
      <c r="Z590" s="96" t="str">
        <f t="shared" si="66"/>
        <v/>
      </c>
      <c r="AA590" s="96" t="str">
        <f t="shared" si="67"/>
        <v/>
      </c>
      <c r="AB590" s="95">
        <f>IF(INPUT_Du_lieu_nhan_vien!AM609="","",INPUT_Du_lieu_nhan_vien!AM609)</f>
        <v>41518</v>
      </c>
      <c r="AC590" s="96">
        <f t="shared" si="68"/>
        <v>9</v>
      </c>
      <c r="AD590" s="96">
        <f t="shared" si="69"/>
        <v>2013</v>
      </c>
      <c r="AE590" s="96" t="str">
        <f>IF(INPUT_Du_lieu_nhan_vien!AJ609="","",INPUT_Du_lieu_nhan_vien!AJ609)</f>
        <v>Nghỉ việc</v>
      </c>
    </row>
    <row r="591" spans="1:31" ht="18.75" customHeight="1" x14ac:dyDescent="0.2">
      <c r="A591" s="91">
        <v>590</v>
      </c>
      <c r="B591" s="92">
        <f>INPUT_Du_lieu_nhan_vien!A610</f>
        <v>20585</v>
      </c>
      <c r="C591" s="93" t="str">
        <f>IF(INPUT_Du_lieu_nhan_vien!B610="","",INPUT_Du_lieu_nhan_vien!B610)</f>
        <v>Nguyễn Thị</v>
      </c>
      <c r="D591" s="93" t="str">
        <f>IF(INPUT_Du_lieu_nhan_vien!C610="","",INPUT_Du_lieu_nhan_vien!C610)</f>
        <v>Hoan</v>
      </c>
      <c r="E591" s="94" t="str">
        <f>IF(INPUT_Du_lieu_nhan_vien!D610="","",INPUT_Du_lieu_nhan_vien!D610)</f>
        <v>Nữ</v>
      </c>
      <c r="F591" s="95">
        <f>IF(INPUT_Du_lieu_nhan_vien!E610="","",INPUT_Du_lieu_nhan_vien!E610)</f>
        <v>32736</v>
      </c>
      <c r="G591" s="96">
        <f t="shared" si="63"/>
        <v>8</v>
      </c>
      <c r="H591" s="96">
        <f t="shared" si="64"/>
        <v>1989</v>
      </c>
      <c r="I591" s="96" t="str">
        <f>IF(INPUT_Du_lieu_nhan_vien!G610="","",INPUT_Du_lieu_nhan_vien!G610)</f>
        <v xml:space="preserve">Vĩnh Phúc </v>
      </c>
      <c r="J591" s="97" t="str">
        <f>IF(INPUT_Du_lieu_nhan_vien!H610="","",INPUT_Du_lieu_nhan_vien!H610)</f>
        <v>013301252</v>
      </c>
      <c r="K591" s="95">
        <f>IF(INPUT_Du_lieu_nhan_vien!I610="","",INPUT_Du_lieu_nhan_vien!I610)</f>
        <v>40271</v>
      </c>
      <c r="L591" s="96">
        <f t="shared" si="65"/>
        <v>4</v>
      </c>
      <c r="M591" s="96" t="str">
        <f>IF(INPUT_Du_lieu_nhan_vien!J610="","",INPUT_Du_lieu_nhan_vien!J610)</f>
        <v>Hà Nội</v>
      </c>
      <c r="N591" s="94" t="str">
        <f>IF(INPUT_Du_lieu_nhan_vien!O610="","",INPUT_Du_lieu_nhan_vien!O610)</f>
        <v>hoannt@topica.edu.vn</v>
      </c>
      <c r="O591" s="96" t="str">
        <f>IF(INPUT_Du_lieu_nhan_vien!S610="","",INPUT_Du_lieu_nhan_vien!S610)</f>
        <v>Tiến Thịnh, Mê Linh, Hà Nội</v>
      </c>
      <c r="P591" s="94" t="str">
        <f>IF(INPUT_Du_lieu_nhan_vien!P610="","",INPUT_Du_lieu_nhan_vien!P610)</f>
        <v/>
      </c>
      <c r="Q591" s="97" t="str">
        <f>IF(INPUT_Du_lieu_nhan_vien!Q610="","",INPUT_Du_lieu_nhan_vien!Q610)</f>
        <v>0988810790</v>
      </c>
      <c r="R591" s="96" t="str">
        <f>IF(INPUT_Du_lieu_nhan_vien!U610="","",INPUT_Du_lieu_nhan_vien!U610)</f>
        <v/>
      </c>
      <c r="S591" s="96" t="str">
        <f>IF(INPUT_Du_lieu_nhan_vien!W610="","",INPUT_Du_lieu_nhan_vien!W610)</f>
        <v/>
      </c>
      <c r="T591" s="97" t="str">
        <f>IF(INPUT_Du_lieu_nhan_vien!L610="","",INPUT_Du_lieu_nhan_vien!L610)</f>
        <v>ĐH Kinh Tế Quốc Dân</v>
      </c>
      <c r="U591" s="94" t="str">
        <f>IF(INPUT_Du_lieu_nhan_vien!K610="","",INPUT_Du_lieu_nhan_vien!K610)</f>
        <v>Đại học</v>
      </c>
      <c r="V591" s="97" t="str">
        <f>IF(INPUT_Du_lieu_nhan_vien!M610="","",INPUT_Du_lieu_nhan_vien!M610)</f>
        <v>Quản trị kinh doanh</v>
      </c>
      <c r="Y591" s="95">
        <f>IF(INPUT_Du_lieu_nhan_vien!AH610="","",INPUT_Du_lieu_nhan_vien!AH610)</f>
        <v>41533</v>
      </c>
      <c r="Z591" s="96">
        <f t="shared" si="66"/>
        <v>9</v>
      </c>
      <c r="AA591" s="96">
        <f t="shared" si="67"/>
        <v>2013</v>
      </c>
      <c r="AB591" s="95" t="str">
        <f>IF(INPUT_Du_lieu_nhan_vien!AM610="","",INPUT_Du_lieu_nhan_vien!AM610)</f>
        <v/>
      </c>
      <c r="AC591" s="96" t="str">
        <f t="shared" si="68"/>
        <v/>
      </c>
      <c r="AD591" s="96" t="str">
        <f t="shared" si="69"/>
        <v/>
      </c>
      <c r="AE591" s="96" t="str">
        <f>IF(INPUT_Du_lieu_nhan_vien!AJ610="","",INPUT_Du_lieu_nhan_vien!AJ610)</f>
        <v>Chính thức</v>
      </c>
    </row>
    <row r="592" spans="1:31" ht="18.75" customHeight="1" x14ac:dyDescent="0.2">
      <c r="A592" s="91">
        <v>591</v>
      </c>
      <c r="B592" s="92">
        <f>INPUT_Du_lieu_nhan_vien!A611</f>
        <v>20586</v>
      </c>
      <c r="C592" s="93" t="str">
        <f>IF(INPUT_Du_lieu_nhan_vien!B611="","",INPUT_Du_lieu_nhan_vien!B611)</f>
        <v>Nguyễn Mạnh</v>
      </c>
      <c r="D592" s="93" t="str">
        <f>IF(INPUT_Du_lieu_nhan_vien!C611="","",INPUT_Du_lieu_nhan_vien!C611)</f>
        <v>Hà</v>
      </c>
      <c r="E592" s="94" t="str">
        <f>IF(INPUT_Du_lieu_nhan_vien!D611="","",INPUT_Du_lieu_nhan_vien!D611)</f>
        <v>Nam</v>
      </c>
      <c r="F592" s="95">
        <f>IF(INPUT_Du_lieu_nhan_vien!E611="","",INPUT_Du_lieu_nhan_vien!E611)</f>
        <v>31858</v>
      </c>
      <c r="G592" s="96">
        <f t="shared" si="63"/>
        <v>3</v>
      </c>
      <c r="H592" s="96">
        <f t="shared" si="64"/>
        <v>1987</v>
      </c>
      <c r="I592" s="96" t="str">
        <f>IF(INPUT_Du_lieu_nhan_vien!G611="","",INPUT_Du_lieu_nhan_vien!G611)</f>
        <v>Hà Nội</v>
      </c>
      <c r="J592" s="97" t="str">
        <f>IF(INPUT_Du_lieu_nhan_vien!H611="","",INPUT_Du_lieu_nhan_vien!H611)</f>
        <v>012421311</v>
      </c>
      <c r="K592" s="95">
        <f>IF(INPUT_Du_lieu_nhan_vien!I611="","",INPUT_Du_lieu_nhan_vien!I611)</f>
        <v>39769</v>
      </c>
      <c r="L592" s="96">
        <f t="shared" si="65"/>
        <v>11</v>
      </c>
      <c r="M592" s="96" t="str">
        <f>IF(INPUT_Du_lieu_nhan_vien!J611="","",INPUT_Du_lieu_nhan_vien!J611)</f>
        <v>Hà Nội</v>
      </c>
      <c r="N592" s="94" t="str">
        <f>IF(INPUT_Du_lieu_nhan_vien!O611="","",INPUT_Du_lieu_nhan_vien!O611)</f>
        <v>hanm@topica.edu.vn</v>
      </c>
      <c r="O592" s="96" t="str">
        <f>IF(INPUT_Du_lieu_nhan_vien!S611="","",INPUT_Du_lieu_nhan_vien!S611)</f>
        <v>9 Ngõ 41 Nguyễn Chí Thanh - Ba Đình - Hà Nội</v>
      </c>
      <c r="P592" s="94" t="str">
        <f>IF(INPUT_Du_lieu_nhan_vien!P611="","",INPUT_Du_lieu_nhan_vien!P611)</f>
        <v/>
      </c>
      <c r="Q592" s="97" t="str">
        <f>IF(INPUT_Du_lieu_nhan_vien!Q611="","",INPUT_Du_lieu_nhan_vien!Q611)</f>
        <v>0987824630</v>
      </c>
      <c r="R592" s="96" t="str">
        <f>IF(INPUT_Du_lieu_nhan_vien!U611="","",INPUT_Du_lieu_nhan_vien!U611)</f>
        <v>Nguyễn Thị Huế</v>
      </c>
      <c r="S592" s="96" t="str">
        <f>IF(INPUT_Du_lieu_nhan_vien!W611="","",INPUT_Du_lieu_nhan_vien!W611)</f>
        <v>0904278950</v>
      </c>
      <c r="T592" s="97" t="str">
        <f>IF(INPUT_Du_lieu_nhan_vien!L611="","",INPUT_Du_lieu_nhan_vien!L611)</f>
        <v>Đại học Thăng Long</v>
      </c>
      <c r="U592" s="94" t="str">
        <f>IF(INPUT_Du_lieu_nhan_vien!K611="","",INPUT_Du_lieu_nhan_vien!K611)</f>
        <v>Đại học</v>
      </c>
      <c r="V592" s="97" t="str">
        <f>IF(INPUT_Du_lieu_nhan_vien!M611="","",INPUT_Du_lieu_nhan_vien!M611)</f>
        <v>Hệ thống Thông tin</v>
      </c>
      <c r="Y592" s="95">
        <f>IF(INPUT_Du_lieu_nhan_vien!AH611="","",INPUT_Du_lieu_nhan_vien!AH611)</f>
        <v>41459</v>
      </c>
      <c r="Z592" s="96">
        <f t="shared" si="66"/>
        <v>7</v>
      </c>
      <c r="AA592" s="96">
        <f t="shared" si="67"/>
        <v>2013</v>
      </c>
      <c r="AB592" s="95" t="str">
        <f>IF(INPUT_Du_lieu_nhan_vien!AM611="","",INPUT_Du_lieu_nhan_vien!AM611)</f>
        <v/>
      </c>
      <c r="AC592" s="96" t="str">
        <f t="shared" si="68"/>
        <v/>
      </c>
      <c r="AD592" s="96" t="str">
        <f t="shared" si="69"/>
        <v/>
      </c>
      <c r="AE592" s="96" t="str">
        <f>IF(INPUT_Du_lieu_nhan_vien!AJ611="","",INPUT_Du_lieu_nhan_vien!AJ611)</f>
        <v>Chính thức</v>
      </c>
    </row>
    <row r="593" spans="1:31" ht="18.75" customHeight="1" x14ac:dyDescent="0.2">
      <c r="A593" s="91">
        <v>592</v>
      </c>
      <c r="B593" s="92">
        <f>INPUT_Du_lieu_nhan_vien!A612</f>
        <v>20587</v>
      </c>
      <c r="C593" s="93" t="str">
        <f>IF(INPUT_Du_lieu_nhan_vien!B612="","",INPUT_Du_lieu_nhan_vien!B612)</f>
        <v>Phan Thị Quỳnh</v>
      </c>
      <c r="D593" s="93" t="str">
        <f>IF(INPUT_Du_lieu_nhan_vien!C612="","",INPUT_Du_lieu_nhan_vien!C612)</f>
        <v>Anh</v>
      </c>
      <c r="E593" s="94" t="str">
        <f>IF(INPUT_Du_lieu_nhan_vien!D612="","",INPUT_Du_lieu_nhan_vien!D612)</f>
        <v>Nữ</v>
      </c>
      <c r="F593" s="95">
        <f>IF(INPUT_Du_lieu_nhan_vien!E612="","",INPUT_Du_lieu_nhan_vien!E612)</f>
        <v>32716</v>
      </c>
      <c r="G593" s="96">
        <f t="shared" si="63"/>
        <v>7</v>
      </c>
      <c r="H593" s="96">
        <f t="shared" si="64"/>
        <v>1989</v>
      </c>
      <c r="I593" s="96" t="str">
        <f>IF(INPUT_Du_lieu_nhan_vien!G612="","",INPUT_Du_lieu_nhan_vien!G612)</f>
        <v xml:space="preserve">Vĩnh Phúc </v>
      </c>
      <c r="J593" s="97" t="str">
        <f>IF(INPUT_Du_lieu_nhan_vien!H612="","",INPUT_Du_lieu_nhan_vien!H612)</f>
        <v>135441362</v>
      </c>
      <c r="K593" s="95">
        <f>IF(INPUT_Du_lieu_nhan_vien!I612="","",INPUT_Du_lieu_nhan_vien!I612)</f>
        <v>40712</v>
      </c>
      <c r="L593" s="96">
        <f t="shared" si="65"/>
        <v>6</v>
      </c>
      <c r="M593" s="96" t="str">
        <f>IF(INPUT_Du_lieu_nhan_vien!J612="","",INPUT_Du_lieu_nhan_vien!J612)</f>
        <v>Vĩnh Phúc</v>
      </c>
      <c r="N593" s="94" t="str">
        <f>IF(INPUT_Du_lieu_nhan_vien!O612="","",INPUT_Du_lieu_nhan_vien!O612)</f>
        <v>anhptq@topica.edu.vn</v>
      </c>
      <c r="O593" s="96" t="str">
        <f>IF(INPUT_Du_lieu_nhan_vien!S612="","",INPUT_Du_lieu_nhan_vien!S612)</f>
        <v>khu 11- xã Ngọc Mỹ- Huyện Lập Thach_ Vĩnh Phúc</v>
      </c>
      <c r="P593" s="94" t="str">
        <f>IF(INPUT_Du_lieu_nhan_vien!P612="","",INPUT_Du_lieu_nhan_vien!P612)</f>
        <v/>
      </c>
      <c r="Q593" s="97" t="str">
        <f>IF(INPUT_Du_lieu_nhan_vien!Q612="","",INPUT_Du_lieu_nhan_vien!Q612)</f>
        <v>0966830909</v>
      </c>
      <c r="R593" s="96" t="str">
        <f>IF(INPUT_Du_lieu_nhan_vien!U612="","",INPUT_Du_lieu_nhan_vien!U612)</f>
        <v>Phan Văn Hòa</v>
      </c>
      <c r="S593" s="96" t="str">
        <f>IF(INPUT_Du_lieu_nhan_vien!W612="","",INPUT_Du_lieu_nhan_vien!W612)</f>
        <v/>
      </c>
      <c r="T593" s="97" t="str">
        <f>IF(INPUT_Du_lieu_nhan_vien!L612="","",INPUT_Du_lieu_nhan_vien!L612)</f>
        <v>Viện ĐH Mở Hà Nội</v>
      </c>
      <c r="U593" s="94" t="str">
        <f>IF(INPUT_Du_lieu_nhan_vien!K612="","",INPUT_Du_lieu_nhan_vien!K612)</f>
        <v>Đại học</v>
      </c>
      <c r="V593" s="97" t="str">
        <f>IF(INPUT_Du_lieu_nhan_vien!M612="","",INPUT_Du_lieu_nhan_vien!M612)</f>
        <v>kế toán</v>
      </c>
      <c r="Y593" s="95" t="str">
        <f>IF(INPUT_Du_lieu_nhan_vien!AH612="","",INPUT_Du_lieu_nhan_vien!AH612)</f>
        <v/>
      </c>
      <c r="Z593" s="96" t="str">
        <f t="shared" si="66"/>
        <v/>
      </c>
      <c r="AA593" s="96" t="str">
        <f t="shared" si="67"/>
        <v/>
      </c>
      <c r="AB593" s="95">
        <f>IF(INPUT_Du_lieu_nhan_vien!AM612="","",INPUT_Du_lieu_nhan_vien!AM612)</f>
        <v>41509</v>
      </c>
      <c r="AC593" s="96">
        <f t="shared" si="68"/>
        <v>8</v>
      </c>
      <c r="AD593" s="96">
        <f t="shared" si="69"/>
        <v>2013</v>
      </c>
      <c r="AE593" s="96" t="str">
        <f>IF(INPUT_Du_lieu_nhan_vien!AJ612="","",INPUT_Du_lieu_nhan_vien!AJ612)</f>
        <v>Nghỉ việc</v>
      </c>
    </row>
    <row r="594" spans="1:31" ht="18.75" customHeight="1" x14ac:dyDescent="0.2">
      <c r="A594" s="91">
        <v>593</v>
      </c>
      <c r="B594" s="92">
        <f>INPUT_Du_lieu_nhan_vien!A613</f>
        <v>20588</v>
      </c>
      <c r="C594" s="93" t="str">
        <f>IF(INPUT_Du_lieu_nhan_vien!B613="","",INPUT_Du_lieu_nhan_vien!B613)</f>
        <v>Đỗ Thị</v>
      </c>
      <c r="D594" s="93" t="str">
        <f>IF(INPUT_Du_lieu_nhan_vien!C613="","",INPUT_Du_lieu_nhan_vien!C613)</f>
        <v>Chiến</v>
      </c>
      <c r="E594" s="94" t="str">
        <f>IF(INPUT_Du_lieu_nhan_vien!D613="","",INPUT_Du_lieu_nhan_vien!D613)</f>
        <v>Nữ</v>
      </c>
      <c r="F594" s="95">
        <f>IF(INPUT_Du_lieu_nhan_vien!E613="","",INPUT_Du_lieu_nhan_vien!E613)</f>
        <v>31941</v>
      </c>
      <c r="G594" s="96">
        <f t="shared" si="63"/>
        <v>6</v>
      </c>
      <c r="H594" s="96">
        <f t="shared" si="64"/>
        <v>1987</v>
      </c>
      <c r="I594" s="96" t="str">
        <f>IF(INPUT_Du_lieu_nhan_vien!G613="","",INPUT_Du_lieu_nhan_vien!G613)</f>
        <v>Hà Tây</v>
      </c>
      <c r="J594" s="97" t="str">
        <f>IF(INPUT_Du_lieu_nhan_vien!H613="","",INPUT_Du_lieu_nhan_vien!H613)</f>
        <v>012487956</v>
      </c>
      <c r="K594" s="95">
        <f>IF(INPUT_Du_lieu_nhan_vien!I613="","",INPUT_Du_lieu_nhan_vien!I613)</f>
        <v>37329</v>
      </c>
      <c r="L594" s="96">
        <f t="shared" si="65"/>
        <v>3</v>
      </c>
      <c r="M594" s="96" t="str">
        <f>IF(INPUT_Du_lieu_nhan_vien!J613="","",INPUT_Du_lieu_nhan_vien!J613)</f>
        <v>Hà Nội</v>
      </c>
      <c r="N594" s="94" t="str">
        <f>IF(INPUT_Du_lieu_nhan_vien!O613="","",INPUT_Du_lieu_nhan_vien!O613)</f>
        <v>chiendt@topica.edu.vn</v>
      </c>
      <c r="O594" s="96" t="str">
        <f>IF(INPUT_Du_lieu_nhan_vien!S613="","",INPUT_Du_lieu_nhan_vien!S613)</f>
        <v>Tổ 6, Khương Thượng, Đống Đa, Hà Nội</v>
      </c>
      <c r="P594" s="94" t="str">
        <f>IF(INPUT_Du_lieu_nhan_vien!P613="","",INPUT_Du_lieu_nhan_vien!P613)</f>
        <v/>
      </c>
      <c r="Q594" s="97" t="str">
        <f>IF(INPUT_Du_lieu_nhan_vien!Q613="","",INPUT_Du_lieu_nhan_vien!Q613)</f>
        <v>0934276046</v>
      </c>
      <c r="R594" s="96" t="str">
        <f>IF(INPUT_Du_lieu_nhan_vien!U613="","",INPUT_Du_lieu_nhan_vien!U613)</f>
        <v>Đỗ Văn Phi</v>
      </c>
      <c r="S594" s="96" t="str">
        <f>IF(INPUT_Du_lieu_nhan_vien!W613="","",INPUT_Du_lieu_nhan_vien!W613)</f>
        <v/>
      </c>
      <c r="T594" s="97" t="str">
        <f>IF(INPUT_Du_lieu_nhan_vien!L613="","",INPUT_Du_lieu_nhan_vien!L613)</f>
        <v>Đại Học Ngoại Ngữ</v>
      </c>
      <c r="U594" s="94" t="str">
        <f>IF(INPUT_Du_lieu_nhan_vien!K613="","",INPUT_Du_lieu_nhan_vien!K613)</f>
        <v>Đại học</v>
      </c>
      <c r="V594" s="97" t="str">
        <f>IF(INPUT_Du_lieu_nhan_vien!M613="","",INPUT_Du_lieu_nhan_vien!M613)</f>
        <v>Tiếng Anh sư phạm</v>
      </c>
      <c r="Y594" s="95" t="str">
        <f>IF(INPUT_Du_lieu_nhan_vien!AH613="","",INPUT_Du_lieu_nhan_vien!AH613)</f>
        <v/>
      </c>
      <c r="Z594" s="96" t="str">
        <f t="shared" si="66"/>
        <v/>
      </c>
      <c r="AA594" s="96" t="str">
        <f t="shared" si="67"/>
        <v/>
      </c>
      <c r="AB594" s="95">
        <f>IF(INPUT_Du_lieu_nhan_vien!AM613="","",INPUT_Du_lieu_nhan_vien!AM613)</f>
        <v>41451</v>
      </c>
      <c r="AC594" s="96">
        <f t="shared" si="68"/>
        <v>6</v>
      </c>
      <c r="AD594" s="96">
        <f t="shared" si="69"/>
        <v>2013</v>
      </c>
      <c r="AE594" s="96" t="str">
        <f>IF(INPUT_Du_lieu_nhan_vien!AJ613="","",INPUT_Du_lieu_nhan_vien!AJ613)</f>
        <v>Nghỉ việc</v>
      </c>
    </row>
    <row r="595" spans="1:31" ht="18.75" customHeight="1" x14ac:dyDescent="0.2">
      <c r="A595" s="91">
        <v>594</v>
      </c>
      <c r="B595" s="92">
        <f>INPUT_Du_lieu_nhan_vien!A614</f>
        <v>20589</v>
      </c>
      <c r="C595" s="93" t="str">
        <f>IF(INPUT_Du_lieu_nhan_vien!B614="","",INPUT_Du_lieu_nhan_vien!B614)</f>
        <v xml:space="preserve">Nguyễn Thị </v>
      </c>
      <c r="D595" s="93" t="str">
        <f>IF(INPUT_Du_lieu_nhan_vien!C614="","",INPUT_Du_lieu_nhan_vien!C614)</f>
        <v>Loan</v>
      </c>
      <c r="E595" s="94" t="str">
        <f>IF(INPUT_Du_lieu_nhan_vien!D614="","",INPUT_Du_lieu_nhan_vien!D614)</f>
        <v>Nữ</v>
      </c>
      <c r="F595" s="95">
        <f>IF(INPUT_Du_lieu_nhan_vien!E614="","",INPUT_Du_lieu_nhan_vien!E614)</f>
        <v>32375</v>
      </c>
      <c r="G595" s="96">
        <f t="shared" si="63"/>
        <v>8</v>
      </c>
      <c r="H595" s="96">
        <f t="shared" si="64"/>
        <v>1988</v>
      </c>
      <c r="I595" s="96" t="str">
        <f>IF(INPUT_Du_lieu_nhan_vien!G614="","",INPUT_Du_lieu_nhan_vien!G614)</f>
        <v>Nam Định</v>
      </c>
      <c r="J595" s="97" t="str">
        <f>IF(INPUT_Du_lieu_nhan_vien!H614="","",INPUT_Du_lieu_nhan_vien!H614)</f>
        <v>162928333</v>
      </c>
      <c r="K595" s="95">
        <f>IF(INPUT_Du_lieu_nhan_vien!I614="","",INPUT_Du_lieu_nhan_vien!I614)</f>
        <v>40143</v>
      </c>
      <c r="L595" s="96">
        <f t="shared" si="65"/>
        <v>11</v>
      </c>
      <c r="M595" s="96" t="str">
        <f>IF(INPUT_Du_lieu_nhan_vien!J614="","",INPUT_Du_lieu_nhan_vien!J614)</f>
        <v>Nam Định</v>
      </c>
      <c r="N595" s="94" t="str">
        <f>IF(INPUT_Du_lieu_nhan_vien!O614="","",INPUT_Du_lieu_nhan_vien!O614)</f>
        <v>loannt2@topica.edu.vn</v>
      </c>
      <c r="O595" s="96" t="str">
        <f>IF(INPUT_Du_lieu_nhan_vien!S614="","",INPUT_Du_lieu_nhan_vien!S614)</f>
        <v>Xóm 20 Hải Anh - Hải Hậu - Nam Định</v>
      </c>
      <c r="P595" s="94" t="str">
        <f>IF(INPUT_Du_lieu_nhan_vien!P614="","",INPUT_Du_lieu_nhan_vien!P614)</f>
        <v/>
      </c>
      <c r="Q595" s="97" t="str">
        <f>IF(INPUT_Du_lieu_nhan_vien!Q614="","",INPUT_Du_lieu_nhan_vien!Q614)</f>
        <v>0989095025</v>
      </c>
      <c r="R595" s="96" t="str">
        <f>IF(INPUT_Du_lieu_nhan_vien!U614="","",INPUT_Du_lieu_nhan_vien!U614)</f>
        <v>Phạm Thị Hoàng Yến</v>
      </c>
      <c r="S595" s="96" t="str">
        <f>IF(INPUT_Du_lieu_nhan_vien!W614="","",INPUT_Du_lieu_nhan_vien!W614)</f>
        <v>0973708795</v>
      </c>
      <c r="T595" s="97" t="str">
        <f>IF(INPUT_Du_lieu_nhan_vien!L614="","",INPUT_Du_lieu_nhan_vien!L614)</f>
        <v>ĐH Điện Lực</v>
      </c>
      <c r="U595" s="94" t="str">
        <f>IF(INPUT_Du_lieu_nhan_vien!K614="","",INPUT_Du_lieu_nhan_vien!K614)</f>
        <v>Đại học</v>
      </c>
      <c r="V595" s="97" t="str">
        <f>IF(INPUT_Du_lieu_nhan_vien!M614="","",INPUT_Du_lieu_nhan_vien!M614)</f>
        <v>Hệ Thống Điện</v>
      </c>
      <c r="Y595" s="95">
        <f>IF(INPUT_Du_lieu_nhan_vien!AH614="","",INPUT_Du_lieu_nhan_vien!AH614)</f>
        <v>41533</v>
      </c>
      <c r="Z595" s="96">
        <f t="shared" si="66"/>
        <v>9</v>
      </c>
      <c r="AA595" s="96">
        <f t="shared" si="67"/>
        <v>2013</v>
      </c>
      <c r="AB595" s="95" t="str">
        <f>IF(INPUT_Du_lieu_nhan_vien!AM614="","",INPUT_Du_lieu_nhan_vien!AM614)</f>
        <v/>
      </c>
      <c r="AC595" s="96" t="str">
        <f t="shared" si="68"/>
        <v/>
      </c>
      <c r="AD595" s="96" t="str">
        <f t="shared" si="69"/>
        <v/>
      </c>
      <c r="AE595" s="96" t="str">
        <f>IF(INPUT_Du_lieu_nhan_vien!AJ614="","",INPUT_Du_lieu_nhan_vien!AJ614)</f>
        <v>Chính thức</v>
      </c>
    </row>
    <row r="596" spans="1:31" ht="18.75" customHeight="1" x14ac:dyDescent="0.2">
      <c r="A596" s="91">
        <v>595</v>
      </c>
      <c r="B596" s="92">
        <f>INPUT_Du_lieu_nhan_vien!A615</f>
        <v>20590</v>
      </c>
      <c r="C596" s="93" t="str">
        <f>IF(INPUT_Du_lieu_nhan_vien!B615="","",INPUT_Du_lieu_nhan_vien!B615)</f>
        <v>Vũ Hương</v>
      </c>
      <c r="D596" s="93" t="str">
        <f>IF(INPUT_Du_lieu_nhan_vien!C615="","",INPUT_Du_lieu_nhan_vien!C615)</f>
        <v>Liên</v>
      </c>
      <c r="E596" s="94" t="str">
        <f>IF(INPUT_Du_lieu_nhan_vien!D615="","",INPUT_Du_lieu_nhan_vien!D615)</f>
        <v>Nữ</v>
      </c>
      <c r="F596" s="95">
        <f>IF(INPUT_Du_lieu_nhan_vien!E615="","",INPUT_Du_lieu_nhan_vien!E615)</f>
        <v>32090</v>
      </c>
      <c r="G596" s="96">
        <f t="shared" si="63"/>
        <v>11</v>
      </c>
      <c r="H596" s="96">
        <f t="shared" si="64"/>
        <v>1987</v>
      </c>
      <c r="I596" s="96" t="str">
        <f>IF(INPUT_Du_lieu_nhan_vien!G615="","",INPUT_Du_lieu_nhan_vien!G615)</f>
        <v>Thái Bình</v>
      </c>
      <c r="J596" s="97" t="str">
        <f>IF(INPUT_Du_lieu_nhan_vien!H615="","",INPUT_Du_lieu_nhan_vien!H615)</f>
        <v>012425986</v>
      </c>
      <c r="K596" s="95">
        <f>IF(INPUT_Du_lieu_nhan_vien!I615="","",INPUT_Du_lieu_nhan_vien!I615)</f>
        <v>40416</v>
      </c>
      <c r="L596" s="96">
        <f t="shared" si="65"/>
        <v>8</v>
      </c>
      <c r="M596" s="96" t="str">
        <f>IF(INPUT_Du_lieu_nhan_vien!J615="","",INPUT_Du_lieu_nhan_vien!J615)</f>
        <v>Hà Nội</v>
      </c>
      <c r="N596" s="94" t="str">
        <f>IF(INPUT_Du_lieu_nhan_vien!O615="","",INPUT_Du_lieu_nhan_vien!O615)</f>
        <v>lienvth@topica.edu,vn</v>
      </c>
      <c r="O596" s="96" t="str">
        <f>IF(INPUT_Du_lieu_nhan_vien!S615="","",INPUT_Du_lieu_nhan_vien!S615)</f>
        <v>6 Ngõ 67 Cảm Hội, Hai Bà Trưng, Hà Nội</v>
      </c>
      <c r="P596" s="94" t="str">
        <f>IF(INPUT_Du_lieu_nhan_vien!P615="","",INPUT_Du_lieu_nhan_vien!P615)</f>
        <v/>
      </c>
      <c r="Q596" s="97" t="str">
        <f>IF(INPUT_Du_lieu_nhan_vien!Q615="","",INPUT_Du_lieu_nhan_vien!Q615)</f>
        <v>0983210911</v>
      </c>
      <c r="R596" s="96" t="str">
        <f>IF(INPUT_Du_lieu_nhan_vien!U615="","",INPUT_Du_lieu_nhan_vien!U615)</f>
        <v>Nguyễn Duy Hiệp</v>
      </c>
      <c r="S596" s="96" t="str">
        <f>IF(INPUT_Du_lieu_nhan_vien!W615="","",INPUT_Du_lieu_nhan_vien!W615)</f>
        <v>01696959988</v>
      </c>
      <c r="T596" s="97" t="str">
        <f>IF(INPUT_Du_lieu_nhan_vien!L615="","",INPUT_Du_lieu_nhan_vien!L615)</f>
        <v>ĐH Thương Mại</v>
      </c>
      <c r="U596" s="94" t="str">
        <f>IF(INPUT_Du_lieu_nhan_vien!K615="","",INPUT_Du_lieu_nhan_vien!K615)</f>
        <v>Đại học</v>
      </c>
      <c r="V596" s="97" t="str">
        <f>IF(INPUT_Du_lieu_nhan_vien!M615="","",INPUT_Du_lieu_nhan_vien!M615)</f>
        <v>Quản trị Kinh doanh</v>
      </c>
      <c r="Y596" s="95" t="str">
        <f>IF(INPUT_Du_lieu_nhan_vien!AH615="","",INPUT_Du_lieu_nhan_vien!AH615)</f>
        <v/>
      </c>
      <c r="Z596" s="96" t="str">
        <f t="shared" si="66"/>
        <v/>
      </c>
      <c r="AA596" s="96" t="str">
        <f t="shared" si="67"/>
        <v/>
      </c>
      <c r="AB596" s="95">
        <f>IF(INPUT_Du_lieu_nhan_vien!AM615="","",INPUT_Du_lieu_nhan_vien!AM615)</f>
        <v>41480</v>
      </c>
      <c r="AC596" s="96">
        <f t="shared" si="68"/>
        <v>7</v>
      </c>
      <c r="AD596" s="96">
        <f t="shared" si="69"/>
        <v>2013</v>
      </c>
      <c r="AE596" s="96" t="str">
        <f>IF(INPUT_Du_lieu_nhan_vien!AJ615="","",INPUT_Du_lieu_nhan_vien!AJ615)</f>
        <v>Nghỉ việc</v>
      </c>
    </row>
    <row r="597" spans="1:31" ht="18.75" customHeight="1" x14ac:dyDescent="0.2">
      <c r="A597" s="91">
        <v>596</v>
      </c>
      <c r="B597" s="92">
        <f>INPUT_Du_lieu_nhan_vien!A616</f>
        <v>20591</v>
      </c>
      <c r="C597" s="93" t="str">
        <f>IF(INPUT_Du_lieu_nhan_vien!B616="","",INPUT_Du_lieu_nhan_vien!B616)</f>
        <v>Đỗ Thị</v>
      </c>
      <c r="D597" s="93" t="str">
        <f>IF(INPUT_Du_lieu_nhan_vien!C616="","",INPUT_Du_lieu_nhan_vien!C616)</f>
        <v>Huệ</v>
      </c>
      <c r="E597" s="94" t="str">
        <f>IF(INPUT_Du_lieu_nhan_vien!D616="","",INPUT_Du_lieu_nhan_vien!D616)</f>
        <v>Nữ</v>
      </c>
      <c r="F597" s="95">
        <f>IF(INPUT_Du_lieu_nhan_vien!E616="","",INPUT_Du_lieu_nhan_vien!E616)</f>
        <v>33348</v>
      </c>
      <c r="G597" s="96">
        <f t="shared" si="63"/>
        <v>4</v>
      </c>
      <c r="H597" s="96">
        <f t="shared" si="64"/>
        <v>1991</v>
      </c>
      <c r="I597" s="96" t="str">
        <f>IF(INPUT_Du_lieu_nhan_vien!G616="","",INPUT_Du_lieu_nhan_vien!G616)</f>
        <v>Hải Phòng</v>
      </c>
      <c r="J597" s="97" t="str">
        <f>IF(INPUT_Du_lieu_nhan_vien!H616="","",INPUT_Du_lieu_nhan_vien!H616)</f>
        <v>031709937</v>
      </c>
      <c r="K597" s="95">
        <f>IF(INPUT_Du_lieu_nhan_vien!I616="","",INPUT_Du_lieu_nhan_vien!I616)</f>
        <v>39461</v>
      </c>
      <c r="L597" s="96">
        <f t="shared" si="65"/>
        <v>1</v>
      </c>
      <c r="M597" s="96" t="str">
        <f>IF(INPUT_Du_lieu_nhan_vien!J616="","",INPUT_Du_lieu_nhan_vien!J616)</f>
        <v>Hải Phòng</v>
      </c>
      <c r="N597" s="94" t="str">
        <f>IF(INPUT_Du_lieu_nhan_vien!O616="","",INPUT_Du_lieu_nhan_vien!O616)</f>
        <v>huedt@topica.edu.vn</v>
      </c>
      <c r="O597" s="96" t="str">
        <f>IF(INPUT_Du_lieu_nhan_vien!S616="","",INPUT_Du_lieu_nhan_vien!S616)</f>
        <v>Xóm 5 - Kỳ Sơn - Thủy Nguyên - Hải Phòng</v>
      </c>
      <c r="P597" s="94" t="str">
        <f>IF(INPUT_Du_lieu_nhan_vien!P616="","",INPUT_Du_lieu_nhan_vien!P616)</f>
        <v/>
      </c>
      <c r="Q597" s="97" t="str">
        <f>IF(INPUT_Du_lieu_nhan_vien!Q616="","",INPUT_Du_lieu_nhan_vien!Q616)</f>
        <v/>
      </c>
      <c r="R597" s="96" t="str">
        <f>IF(INPUT_Du_lieu_nhan_vien!U616="","",INPUT_Du_lieu_nhan_vien!U616)</f>
        <v>Đỗ Thị Vân</v>
      </c>
      <c r="S597" s="96" t="str">
        <f>IF(INPUT_Du_lieu_nhan_vien!W616="","",INPUT_Du_lieu_nhan_vien!W616)</f>
        <v>0902985696</v>
      </c>
      <c r="T597" s="97" t="str">
        <f>IF(INPUT_Du_lieu_nhan_vien!L616="","",INPUT_Du_lieu_nhan_vien!L616)</f>
        <v>ĐH Khoa học Xã hội và Nhân văn – ĐH Quốc gia Hà Nội</v>
      </c>
      <c r="U597" s="94" t="str">
        <f>IF(INPUT_Du_lieu_nhan_vien!K616="","",INPUT_Du_lieu_nhan_vien!K616)</f>
        <v>Đại học</v>
      </c>
      <c r="V597" s="97" t="str">
        <f>IF(INPUT_Du_lieu_nhan_vien!M616="","",INPUT_Du_lieu_nhan_vien!M616)</f>
        <v>Xã hội học</v>
      </c>
      <c r="Y597" s="95" t="str">
        <f>IF(INPUT_Du_lieu_nhan_vien!AH616="","",INPUT_Du_lieu_nhan_vien!AH616)</f>
        <v/>
      </c>
      <c r="Z597" s="96" t="str">
        <f t="shared" si="66"/>
        <v/>
      </c>
      <c r="AA597" s="96" t="str">
        <f t="shared" si="67"/>
        <v/>
      </c>
      <c r="AB597" s="95">
        <f>IF(INPUT_Du_lieu_nhan_vien!AM616="","",INPUT_Du_lieu_nhan_vien!AM616)</f>
        <v>41542</v>
      </c>
      <c r="AC597" s="96">
        <f t="shared" si="68"/>
        <v>9</v>
      </c>
      <c r="AD597" s="96">
        <f t="shared" si="69"/>
        <v>2013</v>
      </c>
      <c r="AE597" s="96" t="str">
        <f>IF(INPUT_Du_lieu_nhan_vien!AJ616="","",INPUT_Du_lieu_nhan_vien!AJ616)</f>
        <v>Nghỉ việc</v>
      </c>
    </row>
    <row r="598" spans="1:31" ht="18.75" customHeight="1" x14ac:dyDescent="0.2">
      <c r="A598" s="91">
        <v>597</v>
      </c>
      <c r="B598" s="92">
        <f>INPUT_Du_lieu_nhan_vien!A617</f>
        <v>20592</v>
      </c>
      <c r="C598" s="93" t="str">
        <f>IF(INPUT_Du_lieu_nhan_vien!B617="","",INPUT_Du_lieu_nhan_vien!B617)</f>
        <v>Nguyễn Thị Phương</v>
      </c>
      <c r="D598" s="93" t="str">
        <f>IF(INPUT_Du_lieu_nhan_vien!C617="","",INPUT_Du_lieu_nhan_vien!C617)</f>
        <v>Thúy</v>
      </c>
      <c r="E598" s="94" t="str">
        <f>IF(INPUT_Du_lieu_nhan_vien!D617="","",INPUT_Du_lieu_nhan_vien!D617)</f>
        <v>Nữ</v>
      </c>
      <c r="F598" s="95" t="str">
        <f>IF(INPUT_Du_lieu_nhan_vien!E617="","",INPUT_Du_lieu_nhan_vien!E617)</f>
        <v/>
      </c>
      <c r="G598" s="96" t="str">
        <f t="shared" si="63"/>
        <v/>
      </c>
      <c r="H598" s="96" t="str">
        <f t="shared" si="64"/>
        <v/>
      </c>
      <c r="I598" s="96" t="str">
        <f>IF(INPUT_Du_lieu_nhan_vien!G617="","",INPUT_Du_lieu_nhan_vien!G617)</f>
        <v/>
      </c>
      <c r="J598" s="97" t="str">
        <f>IF(INPUT_Du_lieu_nhan_vien!H617="","",INPUT_Du_lieu_nhan_vien!H617)</f>
        <v/>
      </c>
      <c r="K598" s="95" t="str">
        <f>IF(INPUT_Du_lieu_nhan_vien!I617="","",INPUT_Du_lieu_nhan_vien!I617)</f>
        <v/>
      </c>
      <c r="L598" s="96" t="str">
        <f t="shared" si="65"/>
        <v/>
      </c>
      <c r="M598" s="96" t="str">
        <f>IF(INPUT_Du_lieu_nhan_vien!J617="","",INPUT_Du_lieu_nhan_vien!J617)</f>
        <v/>
      </c>
      <c r="N598" s="94" t="str">
        <f>IF(INPUT_Du_lieu_nhan_vien!O617="","",INPUT_Du_lieu_nhan_vien!O617)</f>
        <v/>
      </c>
      <c r="O598" s="96" t="str">
        <f>IF(INPUT_Du_lieu_nhan_vien!S617="","",INPUT_Du_lieu_nhan_vien!S617)</f>
        <v/>
      </c>
      <c r="P598" s="94" t="str">
        <f>IF(INPUT_Du_lieu_nhan_vien!P617="","",INPUT_Du_lieu_nhan_vien!P617)</f>
        <v/>
      </c>
      <c r="Q598" s="97" t="str">
        <f>IF(INPUT_Du_lieu_nhan_vien!Q617="","",INPUT_Du_lieu_nhan_vien!Q617)</f>
        <v/>
      </c>
      <c r="R598" s="96" t="str">
        <f>IF(INPUT_Du_lieu_nhan_vien!U617="","",INPUT_Du_lieu_nhan_vien!U617)</f>
        <v/>
      </c>
      <c r="S598" s="96" t="str">
        <f>IF(INPUT_Du_lieu_nhan_vien!W617="","",INPUT_Du_lieu_nhan_vien!W617)</f>
        <v/>
      </c>
      <c r="T598" s="97" t="str">
        <f>IF(INPUT_Du_lieu_nhan_vien!L617="","",INPUT_Du_lieu_nhan_vien!L617)</f>
        <v/>
      </c>
      <c r="U598" s="94" t="str">
        <f>IF(INPUT_Du_lieu_nhan_vien!K617="","",INPUT_Du_lieu_nhan_vien!K617)</f>
        <v/>
      </c>
      <c r="V598" s="97" t="str">
        <f>IF(INPUT_Du_lieu_nhan_vien!M617="","",INPUT_Du_lieu_nhan_vien!M617)</f>
        <v/>
      </c>
      <c r="Y598" s="95" t="str">
        <f>IF(INPUT_Du_lieu_nhan_vien!AH617="","",INPUT_Du_lieu_nhan_vien!AH617)</f>
        <v/>
      </c>
      <c r="Z598" s="96" t="str">
        <f t="shared" si="66"/>
        <v/>
      </c>
      <c r="AA598" s="96" t="str">
        <f t="shared" si="67"/>
        <v/>
      </c>
      <c r="AB598" s="95">
        <f>IF(INPUT_Du_lieu_nhan_vien!AM617="","",INPUT_Du_lieu_nhan_vien!AM617)</f>
        <v>41456</v>
      </c>
      <c r="AC598" s="96">
        <f t="shared" si="68"/>
        <v>7</v>
      </c>
      <c r="AD598" s="96">
        <f t="shared" si="69"/>
        <v>2013</v>
      </c>
      <c r="AE598" s="96" t="str">
        <f>IF(INPUT_Du_lieu_nhan_vien!AJ617="","",INPUT_Du_lieu_nhan_vien!AJ617)</f>
        <v>Nghỉ việc</v>
      </c>
    </row>
    <row r="599" spans="1:31" ht="18.75" customHeight="1" x14ac:dyDescent="0.2">
      <c r="A599" s="91">
        <v>598</v>
      </c>
      <c r="B599" s="92">
        <f>INPUT_Du_lieu_nhan_vien!A618</f>
        <v>20593</v>
      </c>
      <c r="C599" s="93" t="str">
        <f>IF(INPUT_Du_lieu_nhan_vien!B618="","",INPUT_Du_lieu_nhan_vien!B618)</f>
        <v>Nguyễn Thị</v>
      </c>
      <c r="D599" s="93" t="str">
        <f>IF(INPUT_Du_lieu_nhan_vien!C618="","",INPUT_Du_lieu_nhan_vien!C618)</f>
        <v>Hạnh</v>
      </c>
      <c r="E599" s="94" t="str">
        <f>IF(INPUT_Du_lieu_nhan_vien!D618="","",INPUT_Du_lieu_nhan_vien!D618)</f>
        <v>Nữ</v>
      </c>
      <c r="F599" s="95">
        <f>IF(INPUT_Du_lieu_nhan_vien!E618="","",INPUT_Du_lieu_nhan_vien!E618)</f>
        <v>33521</v>
      </c>
      <c r="G599" s="96">
        <f t="shared" si="63"/>
        <v>10</v>
      </c>
      <c r="H599" s="96">
        <f t="shared" si="64"/>
        <v>1991</v>
      </c>
      <c r="I599" s="96" t="str">
        <f>IF(INPUT_Du_lieu_nhan_vien!G618="","",INPUT_Du_lieu_nhan_vien!G618)</f>
        <v>Ninh Bình</v>
      </c>
      <c r="J599" s="97" t="str">
        <f>IF(INPUT_Du_lieu_nhan_vien!H618="","",INPUT_Du_lieu_nhan_vien!H618)</f>
        <v>164437690</v>
      </c>
      <c r="K599" s="95">
        <f>IF(INPUT_Du_lieu_nhan_vien!I618="","",INPUT_Du_lieu_nhan_vien!I618)</f>
        <v>39240</v>
      </c>
      <c r="L599" s="96">
        <f t="shared" si="65"/>
        <v>6</v>
      </c>
      <c r="M599" s="96" t="str">
        <f>IF(INPUT_Du_lieu_nhan_vien!J618="","",INPUT_Du_lieu_nhan_vien!J618)</f>
        <v>Ninh Bình</v>
      </c>
      <c r="N599" s="94" t="str">
        <f>IF(INPUT_Du_lieu_nhan_vien!O618="","",INPUT_Du_lieu_nhan_vien!O618)</f>
        <v>hanhnt2@topica.edu.vn</v>
      </c>
      <c r="O599" s="96" t="str">
        <f>IF(INPUT_Du_lieu_nhan_vien!S618="","",INPUT_Du_lieu_nhan_vien!S618)</f>
        <v>Thiên Tôn, Hoa Lư, Ninh Bình</v>
      </c>
      <c r="P599" s="94" t="str">
        <f>IF(INPUT_Du_lieu_nhan_vien!P618="","",INPUT_Du_lieu_nhan_vien!P618)</f>
        <v/>
      </c>
      <c r="Q599" s="97" t="str">
        <f>IF(INPUT_Du_lieu_nhan_vien!Q618="","",INPUT_Du_lieu_nhan_vien!Q618)</f>
        <v>01676006366</v>
      </c>
      <c r="R599" s="96" t="str">
        <f>IF(INPUT_Du_lieu_nhan_vien!U618="","",INPUT_Du_lieu_nhan_vien!U618)</f>
        <v>Nguyễn Văn Thọ</v>
      </c>
      <c r="S599" s="96" t="str">
        <f>IF(INPUT_Du_lieu_nhan_vien!W618="","",INPUT_Du_lieu_nhan_vien!W618)</f>
        <v>0949167740</v>
      </c>
      <c r="T599" s="97" t="str">
        <f>IF(INPUT_Du_lieu_nhan_vien!L618="","",INPUT_Du_lieu_nhan_vien!L618)</f>
        <v>ĐH Sư phạm Hà Nội</v>
      </c>
      <c r="U599" s="94" t="str">
        <f>IF(INPUT_Du_lieu_nhan_vien!K618="","",INPUT_Du_lieu_nhan_vien!K618)</f>
        <v>Đại học</v>
      </c>
      <c r="V599" s="97" t="str">
        <f>IF(INPUT_Du_lieu_nhan_vien!M618="","",INPUT_Du_lieu_nhan_vien!M618)</f>
        <v>Quản lý Giáo dục</v>
      </c>
      <c r="Y599" s="95">
        <f>IF(INPUT_Du_lieu_nhan_vien!AH618="","",INPUT_Du_lieu_nhan_vien!AH618)</f>
        <v>41525</v>
      </c>
      <c r="Z599" s="96">
        <f t="shared" si="66"/>
        <v>9</v>
      </c>
      <c r="AA599" s="96">
        <f t="shared" si="67"/>
        <v>2013</v>
      </c>
      <c r="AB599" s="95" t="str">
        <f>IF(INPUT_Du_lieu_nhan_vien!AM618="","",INPUT_Du_lieu_nhan_vien!AM618)</f>
        <v/>
      </c>
      <c r="AC599" s="96" t="str">
        <f t="shared" si="68"/>
        <v/>
      </c>
      <c r="AD599" s="96" t="str">
        <f t="shared" si="69"/>
        <v/>
      </c>
      <c r="AE599" s="96" t="str">
        <f>IF(INPUT_Du_lieu_nhan_vien!AJ618="","",INPUT_Du_lieu_nhan_vien!AJ618)</f>
        <v>Chính thức</v>
      </c>
    </row>
    <row r="600" spans="1:31" ht="18.75" customHeight="1" x14ac:dyDescent="0.2">
      <c r="A600" s="91">
        <v>599</v>
      </c>
      <c r="B600" s="92">
        <f>INPUT_Du_lieu_nhan_vien!A619</f>
        <v>20594</v>
      </c>
      <c r="C600" s="93" t="str">
        <f>IF(INPUT_Du_lieu_nhan_vien!B619="","",INPUT_Du_lieu_nhan_vien!B619)</f>
        <v>Trần Thùy</v>
      </c>
      <c r="D600" s="93" t="str">
        <f>IF(INPUT_Du_lieu_nhan_vien!C619="","",INPUT_Du_lieu_nhan_vien!C619)</f>
        <v>Trang</v>
      </c>
      <c r="E600" s="94" t="str">
        <f>IF(INPUT_Du_lieu_nhan_vien!D619="","",INPUT_Du_lieu_nhan_vien!D619)</f>
        <v>Nữ</v>
      </c>
      <c r="F600" s="95">
        <f>IF(INPUT_Du_lieu_nhan_vien!E619="","",INPUT_Du_lieu_nhan_vien!E619)</f>
        <v>30182</v>
      </c>
      <c r="G600" s="96">
        <f t="shared" si="63"/>
        <v>8</v>
      </c>
      <c r="H600" s="96">
        <f t="shared" si="64"/>
        <v>1982</v>
      </c>
      <c r="I600" s="96" t="str">
        <f>IF(INPUT_Du_lieu_nhan_vien!G619="","",INPUT_Du_lieu_nhan_vien!G619)</f>
        <v>Hà Nam</v>
      </c>
      <c r="J600" s="97" t="str">
        <f>IF(INPUT_Du_lieu_nhan_vien!H619="","",INPUT_Du_lieu_nhan_vien!H619)</f>
        <v>012067763</v>
      </c>
      <c r="K600" s="95">
        <f>IF(INPUT_Du_lieu_nhan_vien!I619="","",INPUT_Du_lieu_nhan_vien!I619)</f>
        <v>41223</v>
      </c>
      <c r="L600" s="96">
        <f t="shared" si="65"/>
        <v>11</v>
      </c>
      <c r="M600" s="96" t="str">
        <f>IF(INPUT_Du_lieu_nhan_vien!J619="","",INPUT_Du_lieu_nhan_vien!J619)</f>
        <v>Hà Nội</v>
      </c>
      <c r="N600" s="94" t="str">
        <f>IF(INPUT_Du_lieu_nhan_vien!O619="","",INPUT_Du_lieu_nhan_vien!O619)</f>
        <v>trangtt3@topica.edu.vn</v>
      </c>
      <c r="O600" s="96" t="str">
        <f>IF(INPUT_Du_lieu_nhan_vien!S619="","",INPUT_Du_lieu_nhan_vien!S619)</f>
        <v>Số 20 ngõ 5 Nguyễn Văn Cừ, Long Biên, Hà Nội</v>
      </c>
      <c r="P600" s="94" t="str">
        <f>IF(INPUT_Du_lieu_nhan_vien!P619="","",INPUT_Du_lieu_nhan_vien!P619)</f>
        <v/>
      </c>
      <c r="Q600" s="97" t="str">
        <f>IF(INPUT_Du_lieu_nhan_vien!Q619="","",INPUT_Du_lieu_nhan_vien!Q619)</f>
        <v>0989209942</v>
      </c>
      <c r="R600" s="96" t="str">
        <f>IF(INPUT_Du_lieu_nhan_vien!U619="","",INPUT_Du_lieu_nhan_vien!U619)</f>
        <v/>
      </c>
      <c r="S600" s="96" t="str">
        <f>IF(INPUT_Du_lieu_nhan_vien!W619="","",INPUT_Du_lieu_nhan_vien!W619)</f>
        <v/>
      </c>
      <c r="T600" s="97" t="str">
        <f>IF(INPUT_Du_lieu_nhan_vien!L619="","",INPUT_Du_lieu_nhan_vien!L619)</f>
        <v>Viện ĐH Mở Hà Nội</v>
      </c>
      <c r="U600" s="94" t="str">
        <f>IF(INPUT_Du_lieu_nhan_vien!K619="","",INPUT_Du_lieu_nhan_vien!K619)</f>
        <v>Đại học</v>
      </c>
      <c r="V600" s="97" t="str">
        <f>IF(INPUT_Du_lieu_nhan_vien!M619="","",INPUT_Du_lieu_nhan_vien!M619)</f>
        <v>Quản trị Du lịch Khách Sạn</v>
      </c>
      <c r="Y600" s="95">
        <f>IF(INPUT_Du_lieu_nhan_vien!AH619="","",INPUT_Du_lieu_nhan_vien!AH619)</f>
        <v>41533</v>
      </c>
      <c r="Z600" s="96">
        <f t="shared" si="66"/>
        <v>9</v>
      </c>
      <c r="AA600" s="96">
        <f t="shared" si="67"/>
        <v>2013</v>
      </c>
      <c r="AB600" s="95" t="str">
        <f>IF(INPUT_Du_lieu_nhan_vien!AM619="","",INPUT_Du_lieu_nhan_vien!AM619)</f>
        <v/>
      </c>
      <c r="AC600" s="96" t="str">
        <f t="shared" si="68"/>
        <v/>
      </c>
      <c r="AD600" s="96" t="str">
        <f t="shared" si="69"/>
        <v/>
      </c>
      <c r="AE600" s="96" t="str">
        <f>IF(INPUT_Du_lieu_nhan_vien!AJ619="","",INPUT_Du_lieu_nhan_vien!AJ619)</f>
        <v>Chính thức</v>
      </c>
    </row>
    <row r="601" spans="1:31" ht="18.75" customHeight="1" x14ac:dyDescent="0.2">
      <c r="A601" s="91">
        <v>600</v>
      </c>
      <c r="B601" s="92">
        <f>INPUT_Du_lieu_nhan_vien!A620</f>
        <v>20595</v>
      </c>
      <c r="C601" s="93" t="str">
        <f>IF(INPUT_Du_lieu_nhan_vien!B620="","",INPUT_Du_lieu_nhan_vien!B620)</f>
        <v>Phạm Ngọc</v>
      </c>
      <c r="D601" s="93" t="str">
        <f>IF(INPUT_Du_lieu_nhan_vien!C620="","",INPUT_Du_lieu_nhan_vien!C620)</f>
        <v>Hằng</v>
      </c>
      <c r="E601" s="94" t="str">
        <f>IF(INPUT_Du_lieu_nhan_vien!D620="","",INPUT_Du_lieu_nhan_vien!D620)</f>
        <v>Nữ</v>
      </c>
      <c r="F601" s="95">
        <f>IF(INPUT_Du_lieu_nhan_vien!E620="","",INPUT_Du_lieu_nhan_vien!E620)</f>
        <v>32845</v>
      </c>
      <c r="G601" s="96">
        <f t="shared" si="63"/>
        <v>12</v>
      </c>
      <c r="H601" s="96">
        <f t="shared" si="64"/>
        <v>1989</v>
      </c>
      <c r="I601" s="96" t="str">
        <f>IF(INPUT_Du_lieu_nhan_vien!G620="","",INPUT_Du_lieu_nhan_vien!G620)</f>
        <v/>
      </c>
      <c r="J601" s="97" t="str">
        <f>IF(INPUT_Du_lieu_nhan_vien!H620="","",INPUT_Du_lieu_nhan_vien!H620)</f>
        <v>162910767</v>
      </c>
      <c r="K601" s="95">
        <f>IF(INPUT_Du_lieu_nhan_vien!I620="","",INPUT_Du_lieu_nhan_vien!I620)</f>
        <v>38517</v>
      </c>
      <c r="L601" s="96">
        <f t="shared" si="65"/>
        <v>6</v>
      </c>
      <c r="M601" s="96" t="str">
        <f>IF(INPUT_Du_lieu_nhan_vien!J620="","",INPUT_Du_lieu_nhan_vien!J620)</f>
        <v>Nam Định</v>
      </c>
      <c r="N601" s="94" t="str">
        <f>IF(INPUT_Du_lieu_nhan_vien!O620="","",INPUT_Du_lieu_nhan_vien!O620)</f>
        <v>hangpn@topica.edu.vn</v>
      </c>
      <c r="O601" s="96" t="str">
        <f>IF(INPUT_Du_lieu_nhan_vien!S620="","",INPUT_Du_lieu_nhan_vien!S620)</f>
        <v>13/70 Vị Hoàng, Nam Định</v>
      </c>
      <c r="P601" s="94" t="str">
        <f>IF(INPUT_Du_lieu_nhan_vien!P620="","",INPUT_Du_lieu_nhan_vien!P620)</f>
        <v/>
      </c>
      <c r="Q601" s="97" t="str">
        <f>IF(INPUT_Du_lieu_nhan_vien!Q620="","",INPUT_Du_lieu_nhan_vien!Q620)</f>
        <v>0947310190</v>
      </c>
      <c r="R601" s="96" t="str">
        <f>IF(INPUT_Du_lieu_nhan_vien!U620="","",INPUT_Du_lieu_nhan_vien!U620)</f>
        <v>Phạm Quốc Hội</v>
      </c>
      <c r="S601" s="96" t="str">
        <f>IF(INPUT_Du_lieu_nhan_vien!W620="","",INPUT_Du_lieu_nhan_vien!W620)</f>
        <v>01228384737</v>
      </c>
      <c r="T601" s="97" t="str">
        <f>IF(INPUT_Du_lieu_nhan_vien!L620="","",INPUT_Du_lieu_nhan_vien!L620)</f>
        <v>ĐH Lâm Nghiệp Việt Nam</v>
      </c>
      <c r="U601" s="94" t="str">
        <f>IF(INPUT_Du_lieu_nhan_vien!K620="","",INPUT_Du_lieu_nhan_vien!K620)</f>
        <v>Đại học</v>
      </c>
      <c r="V601" s="97" t="str">
        <f>IF(INPUT_Du_lieu_nhan_vien!M620="","",INPUT_Du_lieu_nhan_vien!M620)</f>
        <v>Khoa học môi trường</v>
      </c>
      <c r="Y601" s="95">
        <f>IF(INPUT_Du_lieu_nhan_vien!AH620="","",INPUT_Du_lieu_nhan_vien!AH620)</f>
        <v>41533</v>
      </c>
      <c r="Z601" s="96">
        <f t="shared" si="66"/>
        <v>9</v>
      </c>
      <c r="AA601" s="96">
        <f t="shared" si="67"/>
        <v>2013</v>
      </c>
      <c r="AB601" s="95" t="str">
        <f>IF(INPUT_Du_lieu_nhan_vien!AM620="","",INPUT_Du_lieu_nhan_vien!AM620)</f>
        <v/>
      </c>
      <c r="AC601" s="96" t="str">
        <f t="shared" si="68"/>
        <v/>
      </c>
      <c r="AD601" s="96" t="str">
        <f t="shared" si="69"/>
        <v/>
      </c>
      <c r="AE601" s="96" t="str">
        <f>IF(INPUT_Du_lieu_nhan_vien!AJ620="","",INPUT_Du_lieu_nhan_vien!AJ620)</f>
        <v>Chính thức</v>
      </c>
    </row>
    <row r="602" spans="1:31" ht="18.75" customHeight="1" x14ac:dyDescent="0.2">
      <c r="A602" s="91">
        <v>601</v>
      </c>
      <c r="B602" s="92">
        <f>INPUT_Du_lieu_nhan_vien!A621</f>
        <v>20596</v>
      </c>
      <c r="C602" s="93" t="str">
        <f>IF(INPUT_Du_lieu_nhan_vien!B621="","",INPUT_Du_lieu_nhan_vien!B621)</f>
        <v>Vương Thị</v>
      </c>
      <c r="D602" s="93" t="str">
        <f>IF(INPUT_Du_lieu_nhan_vien!C621="","",INPUT_Du_lieu_nhan_vien!C621)</f>
        <v>Loan</v>
      </c>
      <c r="E602" s="94" t="str">
        <f>IF(INPUT_Du_lieu_nhan_vien!D621="","",INPUT_Du_lieu_nhan_vien!D621)</f>
        <v xml:space="preserve">Nữ   </v>
      </c>
      <c r="F602" s="95" t="str">
        <f>IF(INPUT_Du_lieu_nhan_vien!E621="","",INPUT_Du_lieu_nhan_vien!E621)</f>
        <v/>
      </c>
      <c r="G602" s="96" t="str">
        <f t="shared" si="63"/>
        <v/>
      </c>
      <c r="H602" s="96" t="str">
        <f t="shared" si="64"/>
        <v/>
      </c>
      <c r="I602" s="96" t="str">
        <f>IF(INPUT_Du_lieu_nhan_vien!G621="","",INPUT_Du_lieu_nhan_vien!G621)</f>
        <v/>
      </c>
      <c r="J602" s="97" t="str">
        <f>IF(INPUT_Du_lieu_nhan_vien!H621="","",INPUT_Du_lieu_nhan_vien!H621)</f>
        <v/>
      </c>
      <c r="K602" s="95" t="str">
        <f>IF(INPUT_Du_lieu_nhan_vien!I621="","",INPUT_Du_lieu_nhan_vien!I621)</f>
        <v/>
      </c>
      <c r="L602" s="96" t="str">
        <f t="shared" si="65"/>
        <v/>
      </c>
      <c r="M602" s="96" t="str">
        <f>IF(INPUT_Du_lieu_nhan_vien!J621="","",INPUT_Du_lieu_nhan_vien!J621)</f>
        <v/>
      </c>
      <c r="N602" s="94" t="str">
        <f>IF(INPUT_Du_lieu_nhan_vien!O621="","",INPUT_Du_lieu_nhan_vien!O621)</f>
        <v/>
      </c>
      <c r="O602" s="96" t="str">
        <f>IF(INPUT_Du_lieu_nhan_vien!S621="","",INPUT_Du_lieu_nhan_vien!S621)</f>
        <v/>
      </c>
      <c r="P602" s="94" t="str">
        <f>IF(INPUT_Du_lieu_nhan_vien!P621="","",INPUT_Du_lieu_nhan_vien!P621)</f>
        <v/>
      </c>
      <c r="Q602" s="97" t="str">
        <f>IF(INPUT_Du_lieu_nhan_vien!Q621="","",INPUT_Du_lieu_nhan_vien!Q621)</f>
        <v/>
      </c>
      <c r="R602" s="96" t="str">
        <f>IF(INPUT_Du_lieu_nhan_vien!U621="","",INPUT_Du_lieu_nhan_vien!U621)</f>
        <v/>
      </c>
      <c r="S602" s="96" t="str">
        <f>IF(INPUT_Du_lieu_nhan_vien!W621="","",INPUT_Du_lieu_nhan_vien!W621)</f>
        <v/>
      </c>
      <c r="T602" s="97" t="str">
        <f>IF(INPUT_Du_lieu_nhan_vien!L621="","",INPUT_Du_lieu_nhan_vien!L621)</f>
        <v/>
      </c>
      <c r="U602" s="94" t="str">
        <f>IF(INPUT_Du_lieu_nhan_vien!K621="","",INPUT_Du_lieu_nhan_vien!K621)</f>
        <v/>
      </c>
      <c r="V602" s="97" t="str">
        <f>IF(INPUT_Du_lieu_nhan_vien!M621="","",INPUT_Du_lieu_nhan_vien!M621)</f>
        <v/>
      </c>
      <c r="Y602" s="95" t="str">
        <f>IF(INPUT_Du_lieu_nhan_vien!AH621="","",INPUT_Du_lieu_nhan_vien!AH621)</f>
        <v/>
      </c>
      <c r="Z602" s="96" t="str">
        <f t="shared" si="66"/>
        <v/>
      </c>
      <c r="AA602" s="96" t="str">
        <f t="shared" si="67"/>
        <v/>
      </c>
      <c r="AB602" s="95" t="str">
        <f>IF(INPUT_Du_lieu_nhan_vien!AM621="","",INPUT_Du_lieu_nhan_vien!AM621)</f>
        <v/>
      </c>
      <c r="AC602" s="96" t="str">
        <f t="shared" si="68"/>
        <v/>
      </c>
      <c r="AD602" s="96" t="str">
        <f t="shared" si="69"/>
        <v/>
      </c>
      <c r="AE602" s="96" t="str">
        <f>IF(INPUT_Du_lieu_nhan_vien!AJ621="","",INPUT_Du_lieu_nhan_vien!AJ621)</f>
        <v>Nghỉ việc</v>
      </c>
    </row>
    <row r="603" spans="1:31" ht="18.75" customHeight="1" x14ac:dyDescent="0.2">
      <c r="A603" s="91">
        <v>602</v>
      </c>
      <c r="B603" s="92">
        <f>INPUT_Du_lieu_nhan_vien!A622</f>
        <v>20597</v>
      </c>
      <c r="C603" s="93" t="str">
        <f>IF(INPUT_Du_lieu_nhan_vien!B622="","",INPUT_Du_lieu_nhan_vien!B622)</f>
        <v>Nguyễn Thị Thùy</v>
      </c>
      <c r="D603" s="93" t="str">
        <f>IF(INPUT_Du_lieu_nhan_vien!C622="","",INPUT_Du_lieu_nhan_vien!C622)</f>
        <v>Dương</v>
      </c>
      <c r="E603" s="94" t="str">
        <f>IF(INPUT_Du_lieu_nhan_vien!D622="","",INPUT_Du_lieu_nhan_vien!D622)</f>
        <v>Nữ</v>
      </c>
      <c r="F603" s="95">
        <f>IF(INPUT_Du_lieu_nhan_vien!E622="","",INPUT_Du_lieu_nhan_vien!E622)</f>
        <v>33017</v>
      </c>
      <c r="G603" s="96">
        <f t="shared" si="63"/>
        <v>5</v>
      </c>
      <c r="H603" s="96">
        <f t="shared" si="64"/>
        <v>1990</v>
      </c>
      <c r="I603" s="96" t="str">
        <f>IF(INPUT_Du_lieu_nhan_vien!G622="","",INPUT_Du_lieu_nhan_vien!G622)</f>
        <v xml:space="preserve">Bắc Ninh </v>
      </c>
      <c r="J603" s="97" t="str">
        <f>IF(INPUT_Du_lieu_nhan_vien!H622="","",INPUT_Du_lieu_nhan_vien!H622)</f>
        <v>125403288</v>
      </c>
      <c r="K603" s="95">
        <f>IF(INPUT_Du_lieu_nhan_vien!I622="","",INPUT_Du_lieu_nhan_vien!I622)</f>
        <v>41279</v>
      </c>
      <c r="L603" s="96">
        <f t="shared" si="65"/>
        <v>1</v>
      </c>
      <c r="M603" s="96" t="str">
        <f>IF(INPUT_Du_lieu_nhan_vien!J622="","",INPUT_Du_lieu_nhan_vien!J622)</f>
        <v>Bắc Ninh</v>
      </c>
      <c r="N603" s="94" t="str">
        <f>IF(INPUT_Du_lieu_nhan_vien!O622="","",INPUT_Du_lieu_nhan_vien!O622)</f>
        <v>duongntt@topica.edu.vn</v>
      </c>
      <c r="O603" s="96" t="str">
        <f>IF(INPUT_Du_lieu_nhan_vien!S622="","",INPUT_Du_lieu_nhan_vien!S622)</f>
        <v>Thị Trần Thửa, Huyện Lương Tài, Bắc Ninh</v>
      </c>
      <c r="P603" s="94" t="str">
        <f>IF(INPUT_Du_lieu_nhan_vien!P622="","",INPUT_Du_lieu_nhan_vien!P622)</f>
        <v/>
      </c>
      <c r="Q603" s="97" t="str">
        <f>IF(INPUT_Du_lieu_nhan_vien!Q622="","",INPUT_Du_lieu_nhan_vien!Q622)</f>
        <v>0973527618</v>
      </c>
      <c r="R603" s="96" t="str">
        <f>IF(INPUT_Du_lieu_nhan_vien!U622="","",INPUT_Du_lieu_nhan_vien!U622)</f>
        <v>Nguyễn Đình Thái</v>
      </c>
      <c r="S603" s="96" t="str">
        <f>IF(INPUT_Du_lieu_nhan_vien!W622="","",INPUT_Du_lieu_nhan_vien!W622)</f>
        <v>0972275026</v>
      </c>
      <c r="T603" s="97" t="str">
        <f>IF(INPUT_Du_lieu_nhan_vien!L622="","",INPUT_Du_lieu_nhan_vien!L622)</f>
        <v>ĐH Kinh Tế Quốc Dân</v>
      </c>
      <c r="U603" s="94" t="str">
        <f>IF(INPUT_Du_lieu_nhan_vien!K622="","",INPUT_Du_lieu_nhan_vien!K622)</f>
        <v>Đại học</v>
      </c>
      <c r="V603" s="97" t="str">
        <f>IF(INPUT_Du_lieu_nhan_vien!M622="","",INPUT_Du_lieu_nhan_vien!M622)</f>
        <v>Kinh tế</v>
      </c>
      <c r="Y603" s="95" t="str">
        <f>IF(INPUT_Du_lieu_nhan_vien!AH622="","",INPUT_Du_lieu_nhan_vien!AH622)</f>
        <v/>
      </c>
      <c r="Z603" s="96" t="str">
        <f t="shared" si="66"/>
        <v/>
      </c>
      <c r="AA603" s="96" t="str">
        <f t="shared" si="67"/>
        <v/>
      </c>
      <c r="AB603" s="95">
        <f>IF(INPUT_Du_lieu_nhan_vien!AM622="","",INPUT_Du_lieu_nhan_vien!AM622)</f>
        <v>41506</v>
      </c>
      <c r="AC603" s="96">
        <f t="shared" si="68"/>
        <v>8</v>
      </c>
      <c r="AD603" s="96">
        <f t="shared" si="69"/>
        <v>2013</v>
      </c>
      <c r="AE603" s="96" t="str">
        <f>IF(INPUT_Du_lieu_nhan_vien!AJ622="","",INPUT_Du_lieu_nhan_vien!AJ622)</f>
        <v>Nghỉ việc</v>
      </c>
    </row>
    <row r="604" spans="1:31" ht="18.75" customHeight="1" x14ac:dyDescent="0.2">
      <c r="A604" s="91">
        <v>603</v>
      </c>
      <c r="B604" s="92">
        <f>INPUT_Du_lieu_nhan_vien!A623</f>
        <v>20598</v>
      </c>
      <c r="C604" s="93" t="str">
        <f>IF(INPUT_Du_lieu_nhan_vien!B623="","",INPUT_Du_lieu_nhan_vien!B623)</f>
        <v>Phạm Trọng</v>
      </c>
      <c r="D604" s="93" t="str">
        <f>IF(INPUT_Du_lieu_nhan_vien!C623="","",INPUT_Du_lieu_nhan_vien!C623)</f>
        <v>Lương</v>
      </c>
      <c r="E604" s="94" t="str">
        <f>IF(INPUT_Du_lieu_nhan_vien!D623="","",INPUT_Du_lieu_nhan_vien!D623)</f>
        <v>Nam</v>
      </c>
      <c r="F604" s="95">
        <f>IF(INPUT_Du_lieu_nhan_vien!E623="","",INPUT_Du_lieu_nhan_vien!E623)</f>
        <v>32812</v>
      </c>
      <c r="G604" s="96">
        <f t="shared" si="63"/>
        <v>10</v>
      </c>
      <c r="H604" s="96">
        <f t="shared" si="64"/>
        <v>1989</v>
      </c>
      <c r="I604" s="96" t="str">
        <f>IF(INPUT_Du_lieu_nhan_vien!G623="","",INPUT_Du_lieu_nhan_vien!G623)</f>
        <v>Nam Định</v>
      </c>
      <c r="J604" s="97" t="str">
        <f>IF(INPUT_Du_lieu_nhan_vien!H623="","",INPUT_Du_lieu_nhan_vien!H623)</f>
        <v>162829524</v>
      </c>
      <c r="K604" s="95">
        <f>IF(INPUT_Du_lieu_nhan_vien!I623="","",INPUT_Du_lieu_nhan_vien!I623)</f>
        <v>38116</v>
      </c>
      <c r="L604" s="96">
        <f t="shared" si="65"/>
        <v>5</v>
      </c>
      <c r="M604" s="96" t="str">
        <f>IF(INPUT_Du_lieu_nhan_vien!J623="","",INPUT_Du_lieu_nhan_vien!J623)</f>
        <v>Nam Định</v>
      </c>
      <c r="N604" s="94" t="str">
        <f>IF(INPUT_Du_lieu_nhan_vien!O623="","",INPUT_Du_lieu_nhan_vien!O623)</f>
        <v>luongpq@topica.edu.vn</v>
      </c>
      <c r="O604" s="96" t="str">
        <f>IF(INPUT_Du_lieu_nhan_vien!S623="","",INPUT_Du_lieu_nhan_vien!S623)</f>
        <v>33 Đông Khê, Nam Định, TP Nam Định</v>
      </c>
      <c r="P604" s="94" t="str">
        <f>IF(INPUT_Du_lieu_nhan_vien!P623="","",INPUT_Du_lieu_nhan_vien!P623)</f>
        <v/>
      </c>
      <c r="Q604" s="97" t="str">
        <f>IF(INPUT_Du_lieu_nhan_vien!Q623="","",INPUT_Du_lieu_nhan_vien!Q623)</f>
        <v>0986337388</v>
      </c>
      <c r="R604" s="96" t="str">
        <f>IF(INPUT_Du_lieu_nhan_vien!U623="","",INPUT_Du_lieu_nhan_vien!U623)</f>
        <v/>
      </c>
      <c r="S604" s="96" t="str">
        <f>IF(INPUT_Du_lieu_nhan_vien!W623="","",INPUT_Du_lieu_nhan_vien!W623)</f>
        <v/>
      </c>
      <c r="T604" s="97" t="str">
        <f>IF(INPUT_Du_lieu_nhan_vien!L623="","",INPUT_Du_lieu_nhan_vien!L623)</f>
        <v>Viện ĐH Mở Hà Nội</v>
      </c>
      <c r="U604" s="94" t="str">
        <f>IF(INPUT_Du_lieu_nhan_vien!K623="","",INPUT_Du_lieu_nhan_vien!K623)</f>
        <v>Đại học</v>
      </c>
      <c r="V604" s="97" t="str">
        <f>IF(INPUT_Du_lieu_nhan_vien!M623="","",INPUT_Du_lieu_nhan_vien!M623)</f>
        <v>Kế toán</v>
      </c>
      <c r="Y604" s="95">
        <f>IF(INPUT_Du_lieu_nhan_vien!AH623="","",INPUT_Du_lieu_nhan_vien!AH623)</f>
        <v>41525</v>
      </c>
      <c r="Z604" s="96">
        <f t="shared" si="66"/>
        <v>9</v>
      </c>
      <c r="AA604" s="96">
        <f t="shared" si="67"/>
        <v>2013</v>
      </c>
      <c r="AB604" s="95" t="str">
        <f>IF(INPUT_Du_lieu_nhan_vien!AM623="","",INPUT_Du_lieu_nhan_vien!AM623)</f>
        <v/>
      </c>
      <c r="AC604" s="96" t="str">
        <f t="shared" si="68"/>
        <v/>
      </c>
      <c r="AD604" s="96" t="str">
        <f t="shared" si="69"/>
        <v/>
      </c>
      <c r="AE604" s="96" t="str">
        <f>IF(INPUT_Du_lieu_nhan_vien!AJ623="","",INPUT_Du_lieu_nhan_vien!AJ623)</f>
        <v>Chính thức</v>
      </c>
    </row>
    <row r="605" spans="1:31" ht="18.75" customHeight="1" x14ac:dyDescent="0.2">
      <c r="A605" s="91">
        <v>604</v>
      </c>
      <c r="B605" s="92">
        <f>INPUT_Du_lieu_nhan_vien!A624</f>
        <v>20599</v>
      </c>
      <c r="C605" s="93" t="str">
        <f>IF(INPUT_Du_lieu_nhan_vien!B624="","",INPUT_Du_lieu_nhan_vien!B624)</f>
        <v>Lê Thị Kim</v>
      </c>
      <c r="D605" s="93" t="str">
        <f>IF(INPUT_Du_lieu_nhan_vien!C624="","",INPUT_Du_lieu_nhan_vien!C624)</f>
        <v>Vân</v>
      </c>
      <c r="E605" s="94" t="str">
        <f>IF(INPUT_Du_lieu_nhan_vien!D624="","",INPUT_Du_lieu_nhan_vien!D624)</f>
        <v>Nữ</v>
      </c>
      <c r="F605" s="95">
        <f>IF(INPUT_Du_lieu_nhan_vien!E624="","",INPUT_Du_lieu_nhan_vien!E624)</f>
        <v>32910</v>
      </c>
      <c r="G605" s="96">
        <f t="shared" si="63"/>
        <v>2</v>
      </c>
      <c r="H605" s="96">
        <f t="shared" si="64"/>
        <v>1990</v>
      </c>
      <c r="I605" s="96" t="str">
        <f>IF(INPUT_Du_lieu_nhan_vien!G624="","",INPUT_Du_lieu_nhan_vien!G624)</f>
        <v>Phú Thọ</v>
      </c>
      <c r="J605" s="97" t="str">
        <f>IF(INPUT_Du_lieu_nhan_vien!H624="","",INPUT_Du_lieu_nhan_vien!H624)</f>
        <v>132025727</v>
      </c>
      <c r="K605" s="95">
        <f>IF(INPUT_Du_lieu_nhan_vien!I624="","",INPUT_Du_lieu_nhan_vien!I624)</f>
        <v>38966</v>
      </c>
      <c r="L605" s="96">
        <f t="shared" si="65"/>
        <v>9</v>
      </c>
      <c r="M605" s="96" t="str">
        <f>IF(INPUT_Du_lieu_nhan_vien!J624="","",INPUT_Du_lieu_nhan_vien!J624)</f>
        <v>Phú Thọ</v>
      </c>
      <c r="N605" s="94" t="str">
        <f>IF(INPUT_Du_lieu_nhan_vien!O624="","",INPUT_Du_lieu_nhan_vien!O624)</f>
        <v>vanltk@topica.edu.vn</v>
      </c>
      <c r="O605" s="96" t="str">
        <f>IF(INPUT_Du_lieu_nhan_vien!S624="","",INPUT_Du_lieu_nhan_vien!S624)</f>
        <v>TT Đoan Hùng, Đoan Hùng, Phú Thọ</v>
      </c>
      <c r="P605" s="94" t="str">
        <f>IF(INPUT_Du_lieu_nhan_vien!P624="","",INPUT_Du_lieu_nhan_vien!P624)</f>
        <v/>
      </c>
      <c r="Q605" s="97" t="str">
        <f>IF(INPUT_Du_lieu_nhan_vien!Q624="","",INPUT_Du_lieu_nhan_vien!Q624)</f>
        <v/>
      </c>
      <c r="R605" s="96" t="str">
        <f>IF(INPUT_Du_lieu_nhan_vien!U624="","",INPUT_Du_lieu_nhan_vien!U624)</f>
        <v>Lê Hồng Hải</v>
      </c>
      <c r="S605" s="96" t="str">
        <f>IF(INPUT_Du_lieu_nhan_vien!W624="","",INPUT_Du_lieu_nhan_vien!W624)</f>
        <v/>
      </c>
      <c r="T605" s="97" t="str">
        <f>IF(INPUT_Du_lieu_nhan_vien!L624="","",INPUT_Du_lieu_nhan_vien!L624)</f>
        <v>ĐH Văn Hóa Hà Nội</v>
      </c>
      <c r="U605" s="94" t="str">
        <f>IF(INPUT_Du_lieu_nhan_vien!K624="","",INPUT_Du_lieu_nhan_vien!K624)</f>
        <v>Đại học</v>
      </c>
      <c r="V605" s="97" t="str">
        <f>IF(INPUT_Du_lieu_nhan_vien!M624="","",INPUT_Du_lieu_nhan_vien!M624)</f>
        <v>Văn học dân tộc thiểu số Việt Nam</v>
      </c>
      <c r="Y605" s="95" t="str">
        <f>IF(INPUT_Du_lieu_nhan_vien!AH624="","",INPUT_Du_lieu_nhan_vien!AH624)</f>
        <v/>
      </c>
      <c r="Z605" s="96" t="str">
        <f t="shared" si="66"/>
        <v/>
      </c>
      <c r="AA605" s="96" t="str">
        <f t="shared" si="67"/>
        <v/>
      </c>
      <c r="AB605" s="95">
        <f>IF(INPUT_Du_lieu_nhan_vien!AM624="","",INPUT_Du_lieu_nhan_vien!AM624)</f>
        <v>41514</v>
      </c>
      <c r="AC605" s="96">
        <f t="shared" si="68"/>
        <v>8</v>
      </c>
      <c r="AD605" s="96">
        <f t="shared" si="69"/>
        <v>2013</v>
      </c>
      <c r="AE605" s="96" t="str">
        <f>IF(INPUT_Du_lieu_nhan_vien!AJ624="","",INPUT_Du_lieu_nhan_vien!AJ624)</f>
        <v>Nghỉ việc</v>
      </c>
    </row>
    <row r="606" spans="1:31" ht="18.75" customHeight="1" x14ac:dyDescent="0.2">
      <c r="A606" s="91">
        <v>605</v>
      </c>
      <c r="B606" s="92">
        <f>INPUT_Du_lieu_nhan_vien!A625</f>
        <v>20600</v>
      </c>
      <c r="C606" s="93" t="str">
        <f>IF(INPUT_Du_lieu_nhan_vien!B625="","",INPUT_Du_lieu_nhan_vien!B625)</f>
        <v>Bùi Thị Thanh</v>
      </c>
      <c r="D606" s="93" t="str">
        <f>IF(INPUT_Du_lieu_nhan_vien!C625="","",INPUT_Du_lieu_nhan_vien!C625)</f>
        <v>Huyền</v>
      </c>
      <c r="E606" s="94" t="str">
        <f>IF(INPUT_Du_lieu_nhan_vien!D625="","",INPUT_Du_lieu_nhan_vien!D625)</f>
        <v>Nữ</v>
      </c>
      <c r="F606" s="95">
        <f>IF(INPUT_Du_lieu_nhan_vien!E625="","",INPUT_Du_lieu_nhan_vien!E625)</f>
        <v>33199</v>
      </c>
      <c r="G606" s="96">
        <f t="shared" ref="G606:G636" si="70">IF(F606="","",MONTH(F606))</f>
        <v>11</v>
      </c>
      <c r="H606" s="96">
        <f t="shared" ref="H606:H636" si="71">IF(F606="","",YEAR(F606))</f>
        <v>1990</v>
      </c>
      <c r="I606" s="96" t="str">
        <f>IF(INPUT_Du_lieu_nhan_vien!G625="","",INPUT_Du_lieu_nhan_vien!G625)</f>
        <v>Nghệ An</v>
      </c>
      <c r="J606" s="97" t="str">
        <f>IF(INPUT_Du_lieu_nhan_vien!H625="","",INPUT_Du_lieu_nhan_vien!H625)</f>
        <v>250700094</v>
      </c>
      <c r="K606" s="95">
        <f>IF(INPUT_Du_lieu_nhan_vien!I625="","",INPUT_Du_lieu_nhan_vien!I625)</f>
        <v>38254</v>
      </c>
      <c r="L606" s="96">
        <f t="shared" ref="L606:L636" si="72">IF(K606="","",MONTH(K606))</f>
        <v>9</v>
      </c>
      <c r="M606" s="96" t="str">
        <f>IF(INPUT_Du_lieu_nhan_vien!J625="","",INPUT_Du_lieu_nhan_vien!J625)</f>
        <v>Lâm Đồng</v>
      </c>
      <c r="N606" s="94" t="str">
        <f>IF(INPUT_Du_lieu_nhan_vien!O625="","",INPUT_Du_lieu_nhan_vien!O625)</f>
        <v>huyenbtt@topica.edu.vn</v>
      </c>
      <c r="O606" s="96" t="str">
        <f>IF(INPUT_Du_lieu_nhan_vien!S625="","",INPUT_Du_lieu_nhan_vien!S625)</f>
        <v>60 Ba Can, Tân Hội, Đức Trọng, Lâm Đồng</v>
      </c>
      <c r="P606" s="94" t="str">
        <f>IF(INPUT_Du_lieu_nhan_vien!P625="","",INPUT_Du_lieu_nhan_vien!P625)</f>
        <v/>
      </c>
      <c r="Q606" s="97" t="str">
        <f>IF(INPUT_Du_lieu_nhan_vien!Q625="","",INPUT_Du_lieu_nhan_vien!Q625)</f>
        <v>0979509139</v>
      </c>
      <c r="R606" s="96" t="str">
        <f>IF(INPUT_Du_lieu_nhan_vien!U625="","",INPUT_Du_lieu_nhan_vien!U625)</f>
        <v>Trương Xuân Vũ</v>
      </c>
      <c r="S606" s="96" t="str">
        <f>IF(INPUT_Du_lieu_nhan_vien!W625="","",INPUT_Du_lieu_nhan_vien!W625)</f>
        <v>0985323532</v>
      </c>
      <c r="T606" s="97" t="str">
        <f>IF(INPUT_Du_lieu_nhan_vien!L625="","",INPUT_Du_lieu_nhan_vien!L625)</f>
        <v>ĐH Moở TP Hồ Chí Minh</v>
      </c>
      <c r="U606" s="94" t="str">
        <f>IF(INPUT_Du_lieu_nhan_vien!K625="","",INPUT_Du_lieu_nhan_vien!K625)</f>
        <v>Đại học</v>
      </c>
      <c r="V606" s="97" t="str">
        <f>IF(INPUT_Du_lieu_nhan_vien!M625="","",INPUT_Du_lieu_nhan_vien!M625)</f>
        <v>Tài chính Ngân hàng</v>
      </c>
      <c r="Y606" s="95">
        <f>IF(INPUT_Du_lieu_nhan_vien!AH625="","",INPUT_Du_lieu_nhan_vien!AH625)</f>
        <v>41503</v>
      </c>
      <c r="Z606" s="96">
        <f t="shared" ref="Z606:Z636" si="73">IF(Y606="","",MONTH(Y606))</f>
        <v>8</v>
      </c>
      <c r="AA606" s="96">
        <f t="shared" ref="AA606:AA636" si="74">IF(Y606="","",YEAR(Y606))</f>
        <v>2013</v>
      </c>
      <c r="AB606" s="95" t="str">
        <f>IF(INPUT_Du_lieu_nhan_vien!AM625="","",INPUT_Du_lieu_nhan_vien!AM625)</f>
        <v/>
      </c>
      <c r="AC606" s="96" t="str">
        <f t="shared" ref="AC606:AC636" si="75">IF(AB606="","",MONTH(AB606))</f>
        <v/>
      </c>
      <c r="AD606" s="96" t="str">
        <f t="shared" ref="AD606:AD636" si="76">IF(AB606="","",YEAR(AB606))</f>
        <v/>
      </c>
      <c r="AE606" s="96" t="str">
        <f>IF(INPUT_Du_lieu_nhan_vien!AJ625="","",INPUT_Du_lieu_nhan_vien!AJ625)</f>
        <v>Chính thức</v>
      </c>
    </row>
    <row r="607" spans="1:31" ht="18.75" customHeight="1" x14ac:dyDescent="0.2">
      <c r="A607" s="91">
        <v>606</v>
      </c>
      <c r="B607" s="92">
        <f>INPUT_Du_lieu_nhan_vien!A626</f>
        <v>20601</v>
      </c>
      <c r="C607" s="93" t="str">
        <f>IF(INPUT_Du_lieu_nhan_vien!B626="","",INPUT_Du_lieu_nhan_vien!B626)</f>
        <v>Trần Thị Ngọc</v>
      </c>
      <c r="D607" s="93" t="str">
        <f>IF(INPUT_Du_lieu_nhan_vien!C626="","",INPUT_Du_lieu_nhan_vien!C626)</f>
        <v>Trân</v>
      </c>
      <c r="E607" s="94" t="str">
        <f>IF(INPUT_Du_lieu_nhan_vien!D626="","",INPUT_Du_lieu_nhan_vien!D626)</f>
        <v>Nữ</v>
      </c>
      <c r="F607" s="95">
        <f>IF(INPUT_Du_lieu_nhan_vien!E626="","",INPUT_Du_lieu_nhan_vien!E626)</f>
        <v>33198</v>
      </c>
      <c r="G607" s="96">
        <f t="shared" si="70"/>
        <v>11</v>
      </c>
      <c r="H607" s="96">
        <f t="shared" si="71"/>
        <v>1990</v>
      </c>
      <c r="I607" s="96" t="str">
        <f>IF(INPUT_Du_lieu_nhan_vien!G626="","",INPUT_Du_lieu_nhan_vien!G626)</f>
        <v>Quảng Nam</v>
      </c>
      <c r="J607" s="97" t="str">
        <f>IF(INPUT_Du_lieu_nhan_vien!H626="","",INPUT_Du_lieu_nhan_vien!H626)</f>
        <v>205406666</v>
      </c>
      <c r="K607" s="95">
        <f>IF(INPUT_Du_lieu_nhan_vien!I626="","",INPUT_Du_lieu_nhan_vien!I626)</f>
        <v>38554</v>
      </c>
      <c r="L607" s="96">
        <f t="shared" si="72"/>
        <v>7</v>
      </c>
      <c r="M607" s="96" t="str">
        <f>IF(INPUT_Du_lieu_nhan_vien!J626="","",INPUT_Du_lieu_nhan_vien!J626)</f>
        <v>Quảng Nam</v>
      </c>
      <c r="N607" s="94" t="str">
        <f>IF(INPUT_Du_lieu_nhan_vien!O626="","",INPUT_Du_lieu_nhan_vien!O626)</f>
        <v>tranttn@topica.edu.vn</v>
      </c>
      <c r="O607" s="96" t="str">
        <f>IF(INPUT_Du_lieu_nhan_vien!S626="","",INPUT_Du_lieu_nhan_vien!S626)</f>
        <v>Duy Phước, Duy Xuyên, Quảng Nam</v>
      </c>
      <c r="P607" s="94" t="str">
        <f>IF(INPUT_Du_lieu_nhan_vien!P626="","",INPUT_Du_lieu_nhan_vien!P626)</f>
        <v/>
      </c>
      <c r="Q607" s="97" t="str">
        <f>IF(INPUT_Du_lieu_nhan_vien!Q626="","",INPUT_Du_lieu_nhan_vien!Q626)</f>
        <v>0979274128</v>
      </c>
      <c r="R607" s="96" t="str">
        <f>IF(INPUT_Du_lieu_nhan_vien!U626="","",INPUT_Du_lieu_nhan_vien!U626)</f>
        <v>Hồ Thị Kiều</v>
      </c>
      <c r="S607" s="96" t="str">
        <f>IF(INPUT_Du_lieu_nhan_vien!W626="","",INPUT_Du_lieu_nhan_vien!W626)</f>
        <v>0982985155</v>
      </c>
      <c r="T607" s="97" t="str">
        <f>IF(INPUT_Du_lieu_nhan_vien!L626="","",INPUT_Du_lieu_nhan_vien!L626)</f>
        <v>ĐH Kinh tế - Luật</v>
      </c>
      <c r="U607" s="94" t="str">
        <f>IF(INPUT_Du_lieu_nhan_vien!K626="","",INPUT_Du_lieu_nhan_vien!K626)</f>
        <v>Đại học</v>
      </c>
      <c r="V607" s="97" t="str">
        <f>IF(INPUT_Du_lieu_nhan_vien!M626="","",INPUT_Du_lieu_nhan_vien!M626)</f>
        <v>Tài chính - Ngân hàng</v>
      </c>
      <c r="Y607" s="95">
        <f>IF(INPUT_Du_lieu_nhan_vien!AH626="","",INPUT_Du_lieu_nhan_vien!AH626)</f>
        <v>41503</v>
      </c>
      <c r="Z607" s="96">
        <f t="shared" si="73"/>
        <v>8</v>
      </c>
      <c r="AA607" s="96">
        <f t="shared" si="74"/>
        <v>2013</v>
      </c>
      <c r="AB607" s="95">
        <f>IF(INPUT_Du_lieu_nhan_vien!AM626="","",INPUT_Du_lieu_nhan_vien!AM626)</f>
        <v>41583</v>
      </c>
      <c r="AC607" s="96">
        <f t="shared" si="75"/>
        <v>11</v>
      </c>
      <c r="AD607" s="96">
        <f t="shared" si="76"/>
        <v>2013</v>
      </c>
      <c r="AE607" s="96" t="str">
        <f>IF(INPUT_Du_lieu_nhan_vien!AJ626="","",INPUT_Du_lieu_nhan_vien!AJ626)</f>
        <v>Nghỉ việc</v>
      </c>
    </row>
    <row r="608" spans="1:31" ht="18.75" customHeight="1" x14ac:dyDescent="0.2">
      <c r="A608" s="91">
        <v>607</v>
      </c>
      <c r="B608" s="92">
        <f>INPUT_Du_lieu_nhan_vien!A627</f>
        <v>20602</v>
      </c>
      <c r="C608" s="93" t="str">
        <f>IF(INPUT_Du_lieu_nhan_vien!B627="","",INPUT_Du_lieu_nhan_vien!B627)</f>
        <v>Bùi Thị Kim</v>
      </c>
      <c r="D608" s="93" t="str">
        <f>IF(INPUT_Du_lieu_nhan_vien!C627="","",INPUT_Du_lieu_nhan_vien!C627)</f>
        <v>Luyến</v>
      </c>
      <c r="E608" s="94" t="str">
        <f>IF(INPUT_Du_lieu_nhan_vien!D627="","",INPUT_Du_lieu_nhan_vien!D627)</f>
        <v>Nữ</v>
      </c>
      <c r="F608" s="95">
        <f>IF(INPUT_Du_lieu_nhan_vien!E627="","",INPUT_Du_lieu_nhan_vien!E627)</f>
        <v>32825</v>
      </c>
      <c r="G608" s="96">
        <f t="shared" si="70"/>
        <v>11</v>
      </c>
      <c r="H608" s="96">
        <f t="shared" si="71"/>
        <v>1989</v>
      </c>
      <c r="I608" s="96" t="str">
        <f>IF(INPUT_Du_lieu_nhan_vien!G627="","",INPUT_Du_lieu_nhan_vien!G627)</f>
        <v xml:space="preserve">Phú Yên </v>
      </c>
      <c r="J608" s="97" t="str">
        <f>IF(INPUT_Du_lieu_nhan_vien!H627="","",INPUT_Du_lieu_nhan_vien!H627)</f>
        <v>221213114</v>
      </c>
      <c r="K608" s="95">
        <f>IF(INPUT_Du_lieu_nhan_vien!I627="","",INPUT_Du_lieu_nhan_vien!I627)</f>
        <v>38657</v>
      </c>
      <c r="L608" s="96">
        <f t="shared" si="72"/>
        <v>11</v>
      </c>
      <c r="M608" s="96" t="str">
        <f>IF(INPUT_Du_lieu_nhan_vien!J627="","",INPUT_Du_lieu_nhan_vien!J627)</f>
        <v>Phú Yên</v>
      </c>
      <c r="N608" s="94" t="str">
        <f>IF(INPUT_Du_lieu_nhan_vien!O627="","",INPUT_Du_lieu_nhan_vien!O627)</f>
        <v>luyenbtk@topica.edu.vn</v>
      </c>
      <c r="O608" s="96" t="str">
        <f>IF(INPUT_Du_lieu_nhan_vien!S627="","",INPUT_Du_lieu_nhan_vien!S627)</f>
        <v>Đại Bình, Hòa Quan Nam, Phú Hòa, Phú Yên</v>
      </c>
      <c r="P608" s="94" t="str">
        <f>IF(INPUT_Du_lieu_nhan_vien!P627="","",INPUT_Du_lieu_nhan_vien!P627)</f>
        <v/>
      </c>
      <c r="Q608" s="97" t="str">
        <f>IF(INPUT_Du_lieu_nhan_vien!Q627="","",INPUT_Du_lieu_nhan_vien!Q627)</f>
        <v>0919791318 0937459210</v>
      </c>
      <c r="R608" s="96" t="str">
        <f>IF(INPUT_Du_lieu_nhan_vien!U627="","",INPUT_Du_lieu_nhan_vien!U627)</f>
        <v>Nguyễn Kiều</v>
      </c>
      <c r="S608" s="96" t="str">
        <f>IF(INPUT_Du_lieu_nhan_vien!W627="","",INPUT_Du_lieu_nhan_vien!W627)</f>
        <v>01204510027</v>
      </c>
      <c r="T608" s="97" t="str">
        <f>IF(INPUT_Du_lieu_nhan_vien!L627="","",INPUT_Du_lieu_nhan_vien!L627)</f>
        <v>ĐH Mở thành phố Hồ Chí Minh</v>
      </c>
      <c r="U608" s="94" t="str">
        <f>IF(INPUT_Du_lieu_nhan_vien!K627="","",INPUT_Du_lieu_nhan_vien!K627)</f>
        <v>Đại học</v>
      </c>
      <c r="V608" s="97" t="str">
        <f>IF(INPUT_Du_lieu_nhan_vien!M627="","",INPUT_Du_lieu_nhan_vien!M627)</f>
        <v>Tài chính Ngân hàng</v>
      </c>
      <c r="Y608" s="95">
        <f>IF(INPUT_Du_lieu_nhan_vien!AH627="","",INPUT_Du_lieu_nhan_vien!AH627)</f>
        <v>41503</v>
      </c>
      <c r="Z608" s="96">
        <f t="shared" si="73"/>
        <v>8</v>
      </c>
      <c r="AA608" s="96">
        <f t="shared" si="74"/>
        <v>2013</v>
      </c>
      <c r="AB608" s="95" t="str">
        <f>IF(INPUT_Du_lieu_nhan_vien!AM627="","",INPUT_Du_lieu_nhan_vien!AM627)</f>
        <v/>
      </c>
      <c r="AC608" s="96" t="str">
        <f t="shared" si="75"/>
        <v/>
      </c>
      <c r="AD608" s="96" t="str">
        <f t="shared" si="76"/>
        <v/>
      </c>
      <c r="AE608" s="96" t="str">
        <f>IF(INPUT_Du_lieu_nhan_vien!AJ627="","",INPUT_Du_lieu_nhan_vien!AJ627)</f>
        <v>Chính thức</v>
      </c>
    </row>
    <row r="609" spans="1:31" ht="18.75" customHeight="1" x14ac:dyDescent="0.2">
      <c r="A609" s="91">
        <v>608</v>
      </c>
      <c r="B609" s="92">
        <f>INPUT_Du_lieu_nhan_vien!A628</f>
        <v>20603</v>
      </c>
      <c r="C609" s="93" t="str">
        <f>IF(INPUT_Du_lieu_nhan_vien!B628="","",INPUT_Du_lieu_nhan_vien!B628)</f>
        <v>Đoàn Thị</v>
      </c>
      <c r="D609" s="93" t="str">
        <f>IF(INPUT_Du_lieu_nhan_vien!C628="","",INPUT_Du_lieu_nhan_vien!C628)</f>
        <v>Bé</v>
      </c>
      <c r="E609" s="94" t="str">
        <f>IF(INPUT_Du_lieu_nhan_vien!D628="","",INPUT_Du_lieu_nhan_vien!D628)</f>
        <v>Nữ</v>
      </c>
      <c r="F609" s="95">
        <f>IF(INPUT_Du_lieu_nhan_vien!E628="","",INPUT_Du_lieu_nhan_vien!E628)</f>
        <v>32897</v>
      </c>
      <c r="G609" s="96">
        <f t="shared" si="70"/>
        <v>1</v>
      </c>
      <c r="H609" s="96">
        <f t="shared" si="71"/>
        <v>1990</v>
      </c>
      <c r="I609" s="96" t="str">
        <f>IF(INPUT_Du_lieu_nhan_vien!G628="","",INPUT_Du_lieu_nhan_vien!G628)</f>
        <v>Tây Ninh</v>
      </c>
      <c r="J609" s="97" t="str">
        <f>IF(INPUT_Du_lieu_nhan_vien!H628="","",INPUT_Du_lieu_nhan_vien!H628)</f>
        <v>291006021</v>
      </c>
      <c r="K609" s="95">
        <f>IF(INPUT_Du_lieu_nhan_vien!I628="","",INPUT_Du_lieu_nhan_vien!I628)</f>
        <v>39229</v>
      </c>
      <c r="L609" s="96">
        <f t="shared" si="72"/>
        <v>5</v>
      </c>
      <c r="M609" s="96" t="str">
        <f>IF(INPUT_Du_lieu_nhan_vien!J628="","",INPUT_Du_lieu_nhan_vien!J628)</f>
        <v>Tây Ninh</v>
      </c>
      <c r="N609" s="94" t="str">
        <f>IF(INPUT_Du_lieu_nhan_vien!O628="","",INPUT_Du_lieu_nhan_vien!O628)</f>
        <v>bedt@topica.edu.vn</v>
      </c>
      <c r="O609" s="96" t="str">
        <f>IF(INPUT_Du_lieu_nhan_vien!S628="","",INPUT_Du_lieu_nhan_vien!S628)</f>
        <v>11/299 Tân Trung, Tân Hưng, Tân Châu, Tây Ninh</v>
      </c>
      <c r="P609" s="94" t="str">
        <f>IF(INPUT_Du_lieu_nhan_vien!P628="","",INPUT_Du_lieu_nhan_vien!P628)</f>
        <v/>
      </c>
      <c r="Q609" s="97" t="str">
        <f>IF(INPUT_Du_lieu_nhan_vien!Q628="","",INPUT_Du_lieu_nhan_vien!Q628)</f>
        <v>0962954874</v>
      </c>
      <c r="R609" s="96" t="str">
        <f>IF(INPUT_Du_lieu_nhan_vien!U628="","",INPUT_Du_lieu_nhan_vien!U628)</f>
        <v>Huỳnh Thị Thế Cẩm</v>
      </c>
      <c r="S609" s="96" t="str">
        <f>IF(INPUT_Du_lieu_nhan_vien!W628="","",INPUT_Du_lieu_nhan_vien!W628)</f>
        <v>01265291578</v>
      </c>
      <c r="T609" s="97" t="str">
        <f>IF(INPUT_Du_lieu_nhan_vien!L628="","",INPUT_Du_lieu_nhan_vien!L628)</f>
        <v>CĐ Kinh tế Công Nghệ TP Hồ Chí Minh</v>
      </c>
      <c r="U609" s="94" t="str">
        <f>IF(INPUT_Du_lieu_nhan_vien!K628="","",INPUT_Du_lieu_nhan_vien!K628)</f>
        <v>Cao đẳng</v>
      </c>
      <c r="V609" s="97" t="str">
        <f>IF(INPUT_Du_lieu_nhan_vien!M628="","",INPUT_Du_lieu_nhan_vien!M628)</f>
        <v>Tài chính Ngân hàng</v>
      </c>
      <c r="Y609" s="95">
        <f>IF(INPUT_Du_lieu_nhan_vien!AH628="","",INPUT_Du_lieu_nhan_vien!AH628)</f>
        <v>41503</v>
      </c>
      <c r="Z609" s="96">
        <f t="shared" si="73"/>
        <v>8</v>
      </c>
      <c r="AA609" s="96">
        <f t="shared" si="74"/>
        <v>2013</v>
      </c>
      <c r="AB609" s="95" t="str">
        <f>IF(INPUT_Du_lieu_nhan_vien!AM628="","",INPUT_Du_lieu_nhan_vien!AM628)</f>
        <v/>
      </c>
      <c r="AC609" s="96" t="str">
        <f t="shared" si="75"/>
        <v/>
      </c>
      <c r="AD609" s="96" t="str">
        <f t="shared" si="76"/>
        <v/>
      </c>
      <c r="AE609" s="96" t="str">
        <f>IF(INPUT_Du_lieu_nhan_vien!AJ628="","",INPUT_Du_lieu_nhan_vien!AJ628)</f>
        <v>Chính thức</v>
      </c>
    </row>
    <row r="610" spans="1:31" ht="18.75" customHeight="1" x14ac:dyDescent="0.2">
      <c r="A610" s="91">
        <v>609</v>
      </c>
      <c r="B610" s="92">
        <f>INPUT_Du_lieu_nhan_vien!A629</f>
        <v>20604</v>
      </c>
      <c r="C610" s="93" t="str">
        <f>IF(INPUT_Du_lieu_nhan_vien!B629="","",INPUT_Du_lieu_nhan_vien!B629)</f>
        <v>Đậu Hoàng Dạ</v>
      </c>
      <c r="D610" s="93" t="str">
        <f>IF(INPUT_Du_lieu_nhan_vien!C629="","",INPUT_Du_lieu_nhan_vien!C629)</f>
        <v>Lan</v>
      </c>
      <c r="E610" s="94" t="str">
        <f>IF(INPUT_Du_lieu_nhan_vien!D629="","",INPUT_Du_lieu_nhan_vien!D629)</f>
        <v>Nữ</v>
      </c>
      <c r="F610" s="95">
        <f>IF(INPUT_Du_lieu_nhan_vien!E629="","",INPUT_Du_lieu_nhan_vien!E629)</f>
        <v>32926</v>
      </c>
      <c r="G610" s="96">
        <f t="shared" si="70"/>
        <v>2</v>
      </c>
      <c r="H610" s="96">
        <f t="shared" si="71"/>
        <v>1990</v>
      </c>
      <c r="I610" s="96" t="str">
        <f>IF(INPUT_Du_lieu_nhan_vien!G629="","",INPUT_Du_lieu_nhan_vien!G629)</f>
        <v>Hà Tĩnh</v>
      </c>
      <c r="J610" s="97" t="str">
        <f>IF(INPUT_Du_lieu_nhan_vien!H629="","",INPUT_Du_lieu_nhan_vien!H629)</f>
        <v>241096751</v>
      </c>
      <c r="K610" s="95">
        <f>IF(INPUT_Du_lieu_nhan_vien!I629="","",INPUT_Du_lieu_nhan_vien!I629)</f>
        <v>38882</v>
      </c>
      <c r="L610" s="96">
        <f t="shared" si="72"/>
        <v>6</v>
      </c>
      <c r="M610" s="96" t="str">
        <f>IF(INPUT_Du_lieu_nhan_vien!J629="","",INPUT_Du_lieu_nhan_vien!J629)</f>
        <v>Đăk Lăk</v>
      </c>
      <c r="N610" s="94" t="str">
        <f>IF(INPUT_Du_lieu_nhan_vien!O629="","",INPUT_Du_lieu_nhan_vien!O629)</f>
        <v>landhd@topica.edu.vn</v>
      </c>
      <c r="O610" s="96" t="str">
        <f>IF(INPUT_Du_lieu_nhan_vien!S629="","",INPUT_Du_lieu_nhan_vien!S629)</f>
        <v>302I, Thôn 3 Xã Cư Ebur, Buôn Ma Thuật, Đăk Lăk</v>
      </c>
      <c r="P610" s="94" t="str">
        <f>IF(INPUT_Du_lieu_nhan_vien!P629="","",INPUT_Du_lieu_nhan_vien!P629)</f>
        <v/>
      </c>
      <c r="Q610" s="97" t="str">
        <f>IF(INPUT_Du_lieu_nhan_vien!Q629="","",INPUT_Du_lieu_nhan_vien!Q629)</f>
        <v>0934842122</v>
      </c>
      <c r="R610" s="96" t="str">
        <f>IF(INPUT_Du_lieu_nhan_vien!U629="","",INPUT_Du_lieu_nhan_vien!U629)</f>
        <v>Đậu Quang Đồng</v>
      </c>
      <c r="S610" s="96" t="str">
        <f>IF(INPUT_Du_lieu_nhan_vien!W629="","",INPUT_Du_lieu_nhan_vien!W629)</f>
        <v>01684124676</v>
      </c>
      <c r="T610" s="97" t="str">
        <f>IF(INPUT_Du_lieu_nhan_vien!L629="","",INPUT_Du_lieu_nhan_vien!L629)</f>
        <v>Văn hóa nghệ thuật và du lịch Sài Gòn</v>
      </c>
      <c r="U610" s="94" t="str">
        <f>IF(INPUT_Du_lieu_nhan_vien!K629="","",INPUT_Du_lieu_nhan_vien!K629)</f>
        <v>Cao đẳng</v>
      </c>
      <c r="V610" s="97" t="str">
        <f>IF(INPUT_Du_lieu_nhan_vien!M629="","",INPUT_Du_lieu_nhan_vien!M629)</f>
        <v>Quản trị du lịch - Khách sạn</v>
      </c>
      <c r="Y610" s="95">
        <f>IF(INPUT_Du_lieu_nhan_vien!AH629="","",INPUT_Du_lieu_nhan_vien!AH629)</f>
        <v>41475</v>
      </c>
      <c r="Z610" s="96">
        <f t="shared" si="73"/>
        <v>7</v>
      </c>
      <c r="AA610" s="96">
        <f t="shared" si="74"/>
        <v>2013</v>
      </c>
      <c r="AB610" s="95" t="str">
        <f>IF(INPUT_Du_lieu_nhan_vien!AM629="","",INPUT_Du_lieu_nhan_vien!AM629)</f>
        <v/>
      </c>
      <c r="AC610" s="96" t="str">
        <f t="shared" si="75"/>
        <v/>
      </c>
      <c r="AD610" s="96" t="str">
        <f t="shared" si="76"/>
        <v/>
      </c>
      <c r="AE610" s="96" t="str">
        <f>IF(INPUT_Du_lieu_nhan_vien!AJ629="","",INPUT_Du_lieu_nhan_vien!AJ629)</f>
        <v>Chính thức</v>
      </c>
    </row>
    <row r="611" spans="1:31" ht="18.75" customHeight="1" x14ac:dyDescent="0.2">
      <c r="A611" s="91">
        <v>610</v>
      </c>
      <c r="B611" s="92">
        <f>INPUT_Du_lieu_nhan_vien!A630</f>
        <v>20605</v>
      </c>
      <c r="C611" s="93" t="str">
        <f>IF(INPUT_Du_lieu_nhan_vien!B630="","",INPUT_Du_lieu_nhan_vien!B630)</f>
        <v>Nguyễn Mộng</v>
      </c>
      <c r="D611" s="93" t="str">
        <f>IF(INPUT_Du_lieu_nhan_vien!C630="","",INPUT_Du_lieu_nhan_vien!C630)</f>
        <v>Vy</v>
      </c>
      <c r="E611" s="94" t="str">
        <f>IF(INPUT_Du_lieu_nhan_vien!D630="","",INPUT_Du_lieu_nhan_vien!D630)</f>
        <v>Nữ</v>
      </c>
      <c r="F611" s="95">
        <f>IF(INPUT_Du_lieu_nhan_vien!E630="","",INPUT_Du_lieu_nhan_vien!E630)</f>
        <v>33359</v>
      </c>
      <c r="G611" s="96">
        <f t="shared" si="70"/>
        <v>5</v>
      </c>
      <c r="H611" s="96">
        <f t="shared" si="71"/>
        <v>1991</v>
      </c>
      <c r="I611" s="96" t="str">
        <f>IF(INPUT_Du_lieu_nhan_vien!G630="","",INPUT_Du_lieu_nhan_vien!G630)</f>
        <v>Hải Phòng</v>
      </c>
      <c r="J611" s="97" t="str">
        <f>IF(INPUT_Du_lieu_nhan_vien!H630="","",INPUT_Du_lieu_nhan_vien!H630)</f>
        <v>024531042</v>
      </c>
      <c r="K611" s="95">
        <f>IF(INPUT_Du_lieu_nhan_vien!I630="","",INPUT_Du_lieu_nhan_vien!I630)</f>
        <v>38862</v>
      </c>
      <c r="L611" s="96">
        <f t="shared" si="72"/>
        <v>5</v>
      </c>
      <c r="M611" s="96" t="str">
        <f>IF(INPUT_Du_lieu_nhan_vien!J630="","",INPUT_Du_lieu_nhan_vien!J630)</f>
        <v>TP HCM</v>
      </c>
      <c r="N611" s="94" t="str">
        <f>IF(INPUT_Du_lieu_nhan_vien!O630="","",INPUT_Du_lieu_nhan_vien!O630)</f>
        <v>vynm@topica.edu.vn</v>
      </c>
      <c r="O611" s="96" t="str">
        <f>IF(INPUT_Du_lieu_nhan_vien!S630="","",INPUT_Du_lieu_nhan_vien!S630)</f>
        <v>528 Lý Thái Tổ, P10, Q10, TP Hồ Chí Minh</v>
      </c>
      <c r="P611" s="94" t="str">
        <f>IF(INPUT_Du_lieu_nhan_vien!P630="","",INPUT_Du_lieu_nhan_vien!P630)</f>
        <v/>
      </c>
      <c r="Q611" s="97" t="str">
        <f>IF(INPUT_Du_lieu_nhan_vien!Q630="","",INPUT_Du_lieu_nhan_vien!Q630)</f>
        <v>0909486727</v>
      </c>
      <c r="R611" s="96" t="str">
        <f>IF(INPUT_Du_lieu_nhan_vien!U630="","",INPUT_Du_lieu_nhan_vien!U630)</f>
        <v>Nguyễn Thị Mộng Huyền</v>
      </c>
      <c r="S611" s="96" t="str">
        <f>IF(INPUT_Du_lieu_nhan_vien!W630="","",INPUT_Du_lieu_nhan_vien!W630)</f>
        <v>0906545381</v>
      </c>
      <c r="T611" s="97" t="str">
        <f>IF(INPUT_Du_lieu_nhan_vien!L630="","",INPUT_Du_lieu_nhan_vien!L630)</f>
        <v>ĐH Hoa Sen</v>
      </c>
      <c r="U611" s="94" t="str">
        <f>IF(INPUT_Du_lieu_nhan_vien!K630="","",INPUT_Du_lieu_nhan_vien!K630)</f>
        <v>Đại học</v>
      </c>
      <c r="V611" s="97" t="str">
        <f>IF(INPUT_Du_lieu_nhan_vien!M630="","",INPUT_Du_lieu_nhan_vien!M630)</f>
        <v>Anh văn thương mại</v>
      </c>
      <c r="Y611" s="95">
        <f>IF(INPUT_Du_lieu_nhan_vien!AH630="","",INPUT_Du_lieu_nhan_vien!AH630)</f>
        <v>41475</v>
      </c>
      <c r="Z611" s="96">
        <f t="shared" si="73"/>
        <v>7</v>
      </c>
      <c r="AA611" s="96">
        <f t="shared" si="74"/>
        <v>2013</v>
      </c>
      <c r="AB611" s="95" t="str">
        <f>IF(INPUT_Du_lieu_nhan_vien!AM630="","",INPUT_Du_lieu_nhan_vien!AM630)</f>
        <v/>
      </c>
      <c r="AC611" s="96" t="str">
        <f t="shared" si="75"/>
        <v/>
      </c>
      <c r="AD611" s="96" t="str">
        <f t="shared" si="76"/>
        <v/>
      </c>
      <c r="AE611" s="96" t="str">
        <f>IF(INPUT_Du_lieu_nhan_vien!AJ630="","",INPUT_Du_lieu_nhan_vien!AJ630)</f>
        <v>Chính thức</v>
      </c>
    </row>
    <row r="612" spans="1:31" ht="18.75" customHeight="1" x14ac:dyDescent="0.2">
      <c r="A612" s="91">
        <v>611</v>
      </c>
      <c r="B612" s="92">
        <f>INPUT_Du_lieu_nhan_vien!A631</f>
        <v>20606</v>
      </c>
      <c r="C612" s="93" t="str">
        <f>IF(INPUT_Du_lieu_nhan_vien!B631="","",INPUT_Du_lieu_nhan_vien!B631)</f>
        <v>Đinh Hồng</v>
      </c>
      <c r="D612" s="93" t="str">
        <f>IF(INPUT_Du_lieu_nhan_vien!C631="","",INPUT_Du_lieu_nhan_vien!C631)</f>
        <v>Lĩnh</v>
      </c>
      <c r="E612" s="94" t="str">
        <f>IF(INPUT_Du_lieu_nhan_vien!D631="","",INPUT_Du_lieu_nhan_vien!D631)</f>
        <v>Nam</v>
      </c>
      <c r="F612" s="95">
        <f>IF(INPUT_Du_lieu_nhan_vien!E631="","",INPUT_Du_lieu_nhan_vien!E631)</f>
        <v>32747</v>
      </c>
      <c r="G612" s="96">
        <f t="shared" si="70"/>
        <v>8</v>
      </c>
      <c r="H612" s="96">
        <f t="shared" si="71"/>
        <v>1989</v>
      </c>
      <c r="I612" s="96" t="str">
        <f>IF(INPUT_Du_lieu_nhan_vien!G631="","",INPUT_Du_lieu_nhan_vien!G631)</f>
        <v>Hà Nội</v>
      </c>
      <c r="J612" s="97" t="str">
        <f>IF(INPUT_Du_lieu_nhan_vien!H631="","",INPUT_Du_lieu_nhan_vien!H631)</f>
        <v>112418649</v>
      </c>
      <c r="K612" s="95">
        <f>IF(INPUT_Du_lieu_nhan_vien!I631="","",INPUT_Du_lieu_nhan_vien!I631)</f>
        <v>40689</v>
      </c>
      <c r="L612" s="96">
        <f t="shared" si="72"/>
        <v>5</v>
      </c>
      <c r="M612" s="96" t="str">
        <f>IF(INPUT_Du_lieu_nhan_vien!J631="","",INPUT_Du_lieu_nhan_vien!J631)</f>
        <v>Hà Nội</v>
      </c>
      <c r="N612" s="94" t="str">
        <f>IF(INPUT_Du_lieu_nhan_vien!O631="","",INPUT_Du_lieu_nhan_vien!O631)</f>
        <v>linhdh2@topica.edu.vn</v>
      </c>
      <c r="O612" s="96" t="str">
        <f>IF(INPUT_Du_lieu_nhan_vien!S631="","",INPUT_Du_lieu_nhan_vien!S631)</f>
        <v>Vĩnh Xương, Mỹ Thành, Mỹ Đức, Hà Nội</v>
      </c>
      <c r="P612" s="94" t="str">
        <f>IF(INPUT_Du_lieu_nhan_vien!P631="","",INPUT_Du_lieu_nhan_vien!P631)</f>
        <v/>
      </c>
      <c r="Q612" s="97" t="str">
        <f>IF(INPUT_Du_lieu_nhan_vien!Q631="","",INPUT_Du_lieu_nhan_vien!Q631)</f>
        <v>01678334137</v>
      </c>
      <c r="R612" s="96" t="str">
        <f>IF(INPUT_Du_lieu_nhan_vien!U631="","",INPUT_Du_lieu_nhan_vien!U631)</f>
        <v>Đinh Thị Dược</v>
      </c>
      <c r="S612" s="96" t="str">
        <f>IF(INPUT_Du_lieu_nhan_vien!W631="","",INPUT_Du_lieu_nhan_vien!W631)</f>
        <v>01675116678</v>
      </c>
      <c r="T612" s="97" t="str">
        <f>IF(INPUT_Du_lieu_nhan_vien!L631="","",INPUT_Du_lieu_nhan_vien!L631)</f>
        <v>ĐH Bách Khoa Hà Nội</v>
      </c>
      <c r="U612" s="94" t="str">
        <f>IF(INPUT_Du_lieu_nhan_vien!K631="","",INPUT_Du_lieu_nhan_vien!K631)</f>
        <v>Đại học</v>
      </c>
      <c r="V612" s="97" t="str">
        <f>IF(INPUT_Du_lieu_nhan_vien!M631="","",INPUT_Du_lieu_nhan_vien!M631)</f>
        <v>Toán tin ứng dụng</v>
      </c>
      <c r="Y612" s="95">
        <f>IF(INPUT_Du_lieu_nhan_vien!AH631="","",INPUT_Du_lieu_nhan_vien!AH631)</f>
        <v>41456</v>
      </c>
      <c r="Z612" s="96">
        <f t="shared" si="73"/>
        <v>7</v>
      </c>
      <c r="AA612" s="96">
        <f t="shared" si="74"/>
        <v>2013</v>
      </c>
      <c r="AB612" s="95" t="str">
        <f>IF(INPUT_Du_lieu_nhan_vien!AM631="","",INPUT_Du_lieu_nhan_vien!AM631)</f>
        <v/>
      </c>
      <c r="AC612" s="96" t="str">
        <f t="shared" si="75"/>
        <v/>
      </c>
      <c r="AD612" s="96" t="str">
        <f t="shared" si="76"/>
        <v/>
      </c>
      <c r="AE612" s="96" t="str">
        <f>IF(INPUT_Du_lieu_nhan_vien!AJ631="","",INPUT_Du_lieu_nhan_vien!AJ631)</f>
        <v>Chính thức</v>
      </c>
    </row>
    <row r="613" spans="1:31" ht="18.75" customHeight="1" x14ac:dyDescent="0.2">
      <c r="A613" s="91">
        <v>612</v>
      </c>
      <c r="B613" s="92">
        <f>INPUT_Du_lieu_nhan_vien!A632</f>
        <v>20607</v>
      </c>
      <c r="C613" s="93" t="str">
        <f>IF(INPUT_Du_lieu_nhan_vien!B632="","",INPUT_Du_lieu_nhan_vien!B632)</f>
        <v>Lê Thị</v>
      </c>
      <c r="D613" s="93" t="str">
        <f>IF(INPUT_Du_lieu_nhan_vien!C632="","",INPUT_Du_lieu_nhan_vien!C632)</f>
        <v>Huyền</v>
      </c>
      <c r="E613" s="94" t="str">
        <f>IF(INPUT_Du_lieu_nhan_vien!D632="","",INPUT_Du_lieu_nhan_vien!D632)</f>
        <v>Nữ</v>
      </c>
      <c r="F613" s="95">
        <f>IF(INPUT_Du_lieu_nhan_vien!E632="","",INPUT_Du_lieu_nhan_vien!E632)</f>
        <v>32466</v>
      </c>
      <c r="G613" s="96">
        <f t="shared" si="70"/>
        <v>11</v>
      </c>
      <c r="H613" s="96">
        <f t="shared" si="71"/>
        <v>1988</v>
      </c>
      <c r="I613" s="96" t="str">
        <f>IF(INPUT_Du_lieu_nhan_vien!G632="","",INPUT_Du_lieu_nhan_vien!G632)</f>
        <v>Hà Nam</v>
      </c>
      <c r="J613" s="97" t="str">
        <f>IF(INPUT_Du_lieu_nhan_vien!H632="","",INPUT_Du_lieu_nhan_vien!H632)</f>
        <v>168194434</v>
      </c>
      <c r="K613" s="95">
        <f>IF(INPUT_Du_lieu_nhan_vien!I632="","",INPUT_Du_lieu_nhan_vien!I632)</f>
        <v>37897</v>
      </c>
      <c r="L613" s="96">
        <f t="shared" si="72"/>
        <v>10</v>
      </c>
      <c r="M613" s="96" t="str">
        <f>IF(INPUT_Du_lieu_nhan_vien!J632="","",INPUT_Du_lieu_nhan_vien!J632)</f>
        <v>Hà Nam</v>
      </c>
      <c r="N613" s="94" t="str">
        <f>IF(INPUT_Du_lieu_nhan_vien!O632="","",INPUT_Du_lieu_nhan_vien!O632)</f>
        <v>huyenlt2@topica.edu.vn</v>
      </c>
      <c r="O613" s="96" t="str">
        <f>IF(INPUT_Du_lieu_nhan_vien!S632="","",INPUT_Du_lieu_nhan_vien!S632)</f>
        <v>Thanh Bình, Thanh Liêm, Hà Nam</v>
      </c>
      <c r="P613" s="94" t="str">
        <f>IF(INPUT_Du_lieu_nhan_vien!P632="","",INPUT_Du_lieu_nhan_vien!P632)</f>
        <v/>
      </c>
      <c r="Q613" s="97" t="str">
        <f>IF(INPUT_Du_lieu_nhan_vien!Q632="","",INPUT_Du_lieu_nhan_vien!Q632)</f>
        <v>0975307136</v>
      </c>
      <c r="R613" s="96" t="str">
        <f>IF(INPUT_Du_lieu_nhan_vien!U632="","",INPUT_Du_lieu_nhan_vien!U632)</f>
        <v>Lê Thị Quy Quý</v>
      </c>
      <c r="S613" s="96" t="str">
        <f>IF(INPUT_Du_lieu_nhan_vien!W632="","",INPUT_Du_lieu_nhan_vien!W632)</f>
        <v>0982363323</v>
      </c>
      <c r="T613" s="97" t="str">
        <f>IF(INPUT_Du_lieu_nhan_vien!L632="","",INPUT_Du_lieu_nhan_vien!L632)</f>
        <v>ĐH Thăng Long</v>
      </c>
      <c r="U613" s="94" t="str">
        <f>IF(INPUT_Du_lieu_nhan_vien!K632="","",INPUT_Du_lieu_nhan_vien!K632)</f>
        <v>Đại học</v>
      </c>
      <c r="V613" s="97" t="str">
        <f>IF(INPUT_Du_lieu_nhan_vien!M632="","",INPUT_Du_lieu_nhan_vien!M632)</f>
        <v>Tài chính - Ngân hàng</v>
      </c>
      <c r="Y613" s="95" t="str">
        <f>IF(INPUT_Du_lieu_nhan_vien!AH632="","",INPUT_Du_lieu_nhan_vien!AH632)</f>
        <v/>
      </c>
      <c r="Z613" s="96" t="str">
        <f t="shared" si="73"/>
        <v/>
      </c>
      <c r="AA613" s="96" t="str">
        <f t="shared" si="74"/>
        <v/>
      </c>
      <c r="AB613" s="95">
        <f>IF(INPUT_Du_lieu_nhan_vien!AM632="","",INPUT_Du_lieu_nhan_vien!AM632)</f>
        <v>41522</v>
      </c>
      <c r="AC613" s="96">
        <f t="shared" si="75"/>
        <v>9</v>
      </c>
      <c r="AD613" s="96">
        <f t="shared" si="76"/>
        <v>2013</v>
      </c>
      <c r="AE613" s="96" t="str">
        <f>IF(INPUT_Du_lieu_nhan_vien!AJ632="","",INPUT_Du_lieu_nhan_vien!AJ632)</f>
        <v>Nghỉ việc</v>
      </c>
    </row>
    <row r="614" spans="1:31" ht="18.75" customHeight="1" x14ac:dyDescent="0.2">
      <c r="A614" s="91">
        <v>613</v>
      </c>
      <c r="B614" s="92">
        <f>INPUT_Du_lieu_nhan_vien!A633</f>
        <v>20608</v>
      </c>
      <c r="C614" s="93" t="str">
        <f>IF(INPUT_Du_lieu_nhan_vien!B633="","",INPUT_Du_lieu_nhan_vien!B633)</f>
        <v>Phạm Hồng Hải</v>
      </c>
      <c r="D614" s="93" t="str">
        <f>IF(INPUT_Du_lieu_nhan_vien!C633="","",INPUT_Du_lieu_nhan_vien!C633)</f>
        <v>Anh</v>
      </c>
      <c r="E614" s="94" t="str">
        <f>IF(INPUT_Du_lieu_nhan_vien!D633="","",INPUT_Du_lieu_nhan_vien!D633)</f>
        <v>Nữ</v>
      </c>
      <c r="F614" s="95">
        <f>IF(INPUT_Du_lieu_nhan_vien!E633="","",INPUT_Du_lieu_nhan_vien!E633)</f>
        <v>32912</v>
      </c>
      <c r="G614" s="96">
        <f t="shared" si="70"/>
        <v>2</v>
      </c>
      <c r="H614" s="96">
        <f t="shared" si="71"/>
        <v>1990</v>
      </c>
      <c r="I614" s="96" t="str">
        <f>IF(INPUT_Du_lieu_nhan_vien!G633="","",INPUT_Du_lieu_nhan_vien!G633)</f>
        <v>Hải Dương</v>
      </c>
      <c r="J614" s="97" t="str">
        <f>IF(INPUT_Du_lieu_nhan_vien!H633="","",INPUT_Du_lieu_nhan_vien!H633)</f>
        <v>063294541</v>
      </c>
      <c r="K614" s="95">
        <f>IF(INPUT_Du_lieu_nhan_vien!I633="","",INPUT_Du_lieu_nhan_vien!I633)</f>
        <v>40217</v>
      </c>
      <c r="L614" s="96">
        <f t="shared" si="72"/>
        <v>2</v>
      </c>
      <c r="M614" s="96" t="str">
        <f>IF(INPUT_Du_lieu_nhan_vien!J633="","",INPUT_Du_lieu_nhan_vien!J633)</f>
        <v>Lào Cai</v>
      </c>
      <c r="N614" s="94" t="str">
        <f>IF(INPUT_Du_lieu_nhan_vien!O633="","",INPUT_Du_lieu_nhan_vien!O633)</f>
        <v>anhphh@topica.edu.vn</v>
      </c>
      <c r="O614" s="96" t="str">
        <f>IF(INPUT_Du_lieu_nhan_vien!S633="","",INPUT_Du_lieu_nhan_vien!S633)</f>
        <v>Tổ 21 Phường Phố mới, Thành phố Lào Cai, Tỉnh Lào Cai</v>
      </c>
      <c r="P614" s="94" t="str">
        <f>IF(INPUT_Du_lieu_nhan_vien!P633="","",INPUT_Du_lieu_nhan_vien!P633)</f>
        <v/>
      </c>
      <c r="Q614" s="97" t="str">
        <f>IF(INPUT_Du_lieu_nhan_vien!Q633="","",INPUT_Du_lieu_nhan_vien!Q633)</f>
        <v>0948421732</v>
      </c>
      <c r="R614" s="96" t="str">
        <f>IF(INPUT_Du_lieu_nhan_vien!U633="","",INPUT_Du_lieu_nhan_vien!U633)</f>
        <v>Phạm Công Tiến</v>
      </c>
      <c r="S614" s="96" t="str">
        <f>IF(INPUT_Du_lieu_nhan_vien!W633="","",INPUT_Du_lieu_nhan_vien!W633)</f>
        <v/>
      </c>
      <c r="T614" s="97" t="str">
        <f>IF(INPUT_Du_lieu_nhan_vien!L633="","",INPUT_Du_lieu_nhan_vien!L633)</f>
        <v/>
      </c>
      <c r="U614" s="94" t="str">
        <f>IF(INPUT_Du_lieu_nhan_vien!K633="","",INPUT_Du_lieu_nhan_vien!K633)</f>
        <v>Đại học</v>
      </c>
      <c r="V614" s="97" t="str">
        <f>IF(INPUT_Du_lieu_nhan_vien!M633="","",INPUT_Du_lieu_nhan_vien!M633)</f>
        <v/>
      </c>
      <c r="Y614" s="95">
        <f>IF(INPUT_Du_lieu_nhan_vien!AH633="","",INPUT_Du_lieu_nhan_vien!AH633)</f>
        <v>41533</v>
      </c>
      <c r="Z614" s="96">
        <f t="shared" si="73"/>
        <v>9</v>
      </c>
      <c r="AA614" s="96">
        <f t="shared" si="74"/>
        <v>2013</v>
      </c>
      <c r="AB614" s="95" t="str">
        <f>IF(INPUT_Du_lieu_nhan_vien!AM633="","",INPUT_Du_lieu_nhan_vien!AM633)</f>
        <v/>
      </c>
      <c r="AC614" s="96" t="str">
        <f t="shared" si="75"/>
        <v/>
      </c>
      <c r="AD614" s="96" t="str">
        <f t="shared" si="76"/>
        <v/>
      </c>
      <c r="AE614" s="96" t="str">
        <f>IF(INPUT_Du_lieu_nhan_vien!AJ633="","",INPUT_Du_lieu_nhan_vien!AJ633)</f>
        <v>Chính thức</v>
      </c>
    </row>
    <row r="615" spans="1:31" ht="18.75" customHeight="1" x14ac:dyDescent="0.2">
      <c r="A615" s="91">
        <v>614</v>
      </c>
      <c r="B615" s="92">
        <f>INPUT_Du_lieu_nhan_vien!A634</f>
        <v>20609</v>
      </c>
      <c r="C615" s="93" t="str">
        <f>IF(INPUT_Du_lieu_nhan_vien!B634="","",INPUT_Du_lieu_nhan_vien!B634)</f>
        <v>Dương Thu</v>
      </c>
      <c r="D615" s="93" t="str">
        <f>IF(INPUT_Du_lieu_nhan_vien!C634="","",INPUT_Du_lieu_nhan_vien!C634)</f>
        <v>Hà</v>
      </c>
      <c r="E615" s="94" t="str">
        <f>IF(INPUT_Du_lieu_nhan_vien!D634="","",INPUT_Du_lieu_nhan_vien!D634)</f>
        <v>Nữ</v>
      </c>
      <c r="F615" s="95">
        <f>IF(INPUT_Du_lieu_nhan_vien!E634="","",INPUT_Du_lieu_nhan_vien!E634)</f>
        <v>32028</v>
      </c>
      <c r="G615" s="96">
        <f t="shared" si="70"/>
        <v>9</v>
      </c>
      <c r="H615" s="96">
        <f t="shared" si="71"/>
        <v>1987</v>
      </c>
      <c r="I615" s="96" t="str">
        <f>IF(INPUT_Du_lieu_nhan_vien!G634="","",INPUT_Du_lieu_nhan_vien!G634)</f>
        <v>Hà Nội</v>
      </c>
      <c r="J615" s="97" t="str">
        <f>IF(INPUT_Du_lieu_nhan_vien!H634="","",INPUT_Du_lieu_nhan_vien!H634)</f>
        <v>012466866</v>
      </c>
      <c r="K615" s="95">
        <f>IF(INPUT_Du_lieu_nhan_vien!I634="","",INPUT_Du_lieu_nhan_vien!I634)</f>
        <v>40159</v>
      </c>
      <c r="L615" s="96">
        <f t="shared" si="72"/>
        <v>12</v>
      </c>
      <c r="M615" s="96" t="str">
        <f>IF(INPUT_Du_lieu_nhan_vien!J634="","",INPUT_Du_lieu_nhan_vien!J634)</f>
        <v>Hà Nội</v>
      </c>
      <c r="N615" s="94" t="str">
        <f>IF(INPUT_Du_lieu_nhan_vien!O634="","",INPUT_Du_lieu_nhan_vien!O634)</f>
        <v>hadt@topica.edu.vn</v>
      </c>
      <c r="O615" s="96" t="str">
        <f>IF(INPUT_Du_lieu_nhan_vien!S634="","",INPUT_Du_lieu_nhan_vien!S634)</f>
        <v>Tân Khai, Tổ 27, Vĩnh Hưng, Hoàng Mai, Hà Nội</v>
      </c>
      <c r="P615" s="94" t="str">
        <f>IF(INPUT_Du_lieu_nhan_vien!P634="","",INPUT_Du_lieu_nhan_vien!P634)</f>
        <v>0436446301</v>
      </c>
      <c r="Q615" s="97" t="str">
        <f>IF(INPUT_Du_lieu_nhan_vien!Q634="","",INPUT_Du_lieu_nhan_vien!Q634)</f>
        <v>0988233025</v>
      </c>
      <c r="R615" s="96" t="str">
        <f>IF(INPUT_Du_lieu_nhan_vien!U634="","",INPUT_Du_lieu_nhan_vien!U634)</f>
        <v>Trần Thị Tính</v>
      </c>
      <c r="S615" s="96" t="str">
        <f>IF(INPUT_Du_lieu_nhan_vien!W634="","",INPUT_Du_lieu_nhan_vien!W634)</f>
        <v>046446301</v>
      </c>
      <c r="T615" s="97" t="str">
        <f>IF(INPUT_Du_lieu_nhan_vien!L634="","",INPUT_Du_lieu_nhan_vien!L634)</f>
        <v>ĐH Lao động xã hội</v>
      </c>
      <c r="U615" s="94" t="str">
        <f>IF(INPUT_Du_lieu_nhan_vien!K634="","",INPUT_Du_lieu_nhan_vien!K634)</f>
        <v>Đại học</v>
      </c>
      <c r="V615" s="97" t="str">
        <f>IF(INPUT_Du_lieu_nhan_vien!M634="","",INPUT_Du_lieu_nhan_vien!M634)</f>
        <v>Quản trị nhân lực</v>
      </c>
      <c r="Y615" s="95" t="str">
        <f>IF(INPUT_Du_lieu_nhan_vien!AH634="","",INPUT_Du_lieu_nhan_vien!AH634)</f>
        <v/>
      </c>
      <c r="Z615" s="96" t="str">
        <f t="shared" si="73"/>
        <v/>
      </c>
      <c r="AA615" s="96" t="str">
        <f t="shared" si="74"/>
        <v/>
      </c>
      <c r="AB615" s="95">
        <f>IF(INPUT_Du_lieu_nhan_vien!AM634="","",INPUT_Du_lieu_nhan_vien!AM634)</f>
        <v>41501</v>
      </c>
      <c r="AC615" s="96">
        <f t="shared" si="75"/>
        <v>8</v>
      </c>
      <c r="AD615" s="96">
        <f t="shared" si="76"/>
        <v>2013</v>
      </c>
      <c r="AE615" s="96" t="str">
        <f>IF(INPUT_Du_lieu_nhan_vien!AJ634="","",INPUT_Du_lieu_nhan_vien!AJ634)</f>
        <v>Nghỉ việc</v>
      </c>
    </row>
    <row r="616" spans="1:31" ht="18.75" customHeight="1" x14ac:dyDescent="0.2">
      <c r="A616" s="91">
        <v>615</v>
      </c>
      <c r="B616" s="92">
        <f>INPUT_Du_lieu_nhan_vien!A635</f>
        <v>20610</v>
      </c>
      <c r="C616" s="93" t="str">
        <f>IF(INPUT_Du_lieu_nhan_vien!B635="","",INPUT_Du_lieu_nhan_vien!B635)</f>
        <v>Ngô Huyền</v>
      </c>
      <c r="D616" s="93" t="str">
        <f>IF(INPUT_Du_lieu_nhan_vien!C635="","",INPUT_Du_lieu_nhan_vien!C635)</f>
        <v>Trang</v>
      </c>
      <c r="E616" s="94" t="str">
        <f>IF(INPUT_Du_lieu_nhan_vien!D635="","",INPUT_Du_lieu_nhan_vien!D635)</f>
        <v>Nữ</v>
      </c>
      <c r="F616" s="95">
        <f>IF(INPUT_Du_lieu_nhan_vien!E635="","",INPUT_Du_lieu_nhan_vien!E635)</f>
        <v>31602</v>
      </c>
      <c r="G616" s="96">
        <f t="shared" si="70"/>
        <v>7</v>
      </c>
      <c r="H616" s="96">
        <f t="shared" si="71"/>
        <v>1986</v>
      </c>
      <c r="I616" s="96" t="str">
        <f>IF(INPUT_Du_lieu_nhan_vien!G635="","",INPUT_Du_lieu_nhan_vien!G635)</f>
        <v>Nghệ An</v>
      </c>
      <c r="J616" s="97" t="str">
        <f>IF(INPUT_Du_lieu_nhan_vien!H635="","",INPUT_Du_lieu_nhan_vien!H635)</f>
        <v>012411604</v>
      </c>
      <c r="K616" s="95">
        <f>IF(INPUT_Du_lieu_nhan_vien!I635="","",INPUT_Du_lieu_nhan_vien!I635)</f>
        <v>36969</v>
      </c>
      <c r="L616" s="96">
        <f t="shared" si="72"/>
        <v>3</v>
      </c>
      <c r="M616" s="96" t="str">
        <f>IF(INPUT_Du_lieu_nhan_vien!J635="","",INPUT_Du_lieu_nhan_vien!J635)</f>
        <v>Hà Nội</v>
      </c>
      <c r="N616" s="94" t="str">
        <f>IF(INPUT_Du_lieu_nhan_vien!O635="","",INPUT_Du_lieu_nhan_vien!O635)</f>
        <v>trangnh@topica.edu.vn</v>
      </c>
      <c r="O616" s="96" t="str">
        <f>IF(INPUT_Du_lieu_nhan_vien!S635="","",INPUT_Du_lieu_nhan_vien!S635)</f>
        <v>32A Nhà chung, Hà Nội</v>
      </c>
      <c r="P616" s="94" t="str">
        <f>IF(INPUT_Du_lieu_nhan_vien!P635="","",INPUT_Du_lieu_nhan_vien!P635)</f>
        <v>0438544862</v>
      </c>
      <c r="Q616" s="97" t="str">
        <f>IF(INPUT_Du_lieu_nhan_vien!Q635="","",INPUT_Du_lieu_nhan_vien!Q635)</f>
        <v>0904347527</v>
      </c>
      <c r="R616" s="96" t="str">
        <f>IF(INPUT_Du_lieu_nhan_vien!U635="","",INPUT_Du_lieu_nhan_vien!U635)</f>
        <v>Trần Thiện Phương</v>
      </c>
      <c r="S616" s="96" t="str">
        <f>IF(INPUT_Du_lieu_nhan_vien!W635="","",INPUT_Du_lieu_nhan_vien!W635)</f>
        <v>0983090505</v>
      </c>
      <c r="T616" s="97" t="str">
        <f>IF(INPUT_Du_lieu_nhan_vien!L635="","",INPUT_Du_lieu_nhan_vien!L635)</f>
        <v>ĐH Thăng Long</v>
      </c>
      <c r="U616" s="94" t="str">
        <f>IF(INPUT_Du_lieu_nhan_vien!K635="","",INPUT_Du_lieu_nhan_vien!K635)</f>
        <v>Đại học</v>
      </c>
      <c r="V616" s="97" t="str">
        <f>IF(INPUT_Du_lieu_nhan_vien!M635="","",INPUT_Du_lieu_nhan_vien!M635)</f>
        <v>Quản trị kinh doanh</v>
      </c>
      <c r="Y616" s="95">
        <f>IF(INPUT_Du_lieu_nhan_vien!AH635="","",INPUT_Du_lieu_nhan_vien!AH635)</f>
        <v>41533</v>
      </c>
      <c r="Z616" s="96">
        <f t="shared" si="73"/>
        <v>9</v>
      </c>
      <c r="AA616" s="96">
        <f t="shared" si="74"/>
        <v>2013</v>
      </c>
      <c r="AB616" s="95" t="str">
        <f>IF(INPUT_Du_lieu_nhan_vien!AM635="","",INPUT_Du_lieu_nhan_vien!AM635)</f>
        <v/>
      </c>
      <c r="AC616" s="96" t="str">
        <f t="shared" si="75"/>
        <v/>
      </c>
      <c r="AD616" s="96" t="str">
        <f t="shared" si="76"/>
        <v/>
      </c>
      <c r="AE616" s="96" t="str">
        <f>IF(INPUT_Du_lieu_nhan_vien!AJ635="","",INPUT_Du_lieu_nhan_vien!AJ635)</f>
        <v>Chính thức</v>
      </c>
    </row>
    <row r="617" spans="1:31" ht="18.75" customHeight="1" x14ac:dyDescent="0.2">
      <c r="A617" s="91">
        <v>616</v>
      </c>
      <c r="B617" s="92">
        <f>INPUT_Du_lieu_nhan_vien!A636</f>
        <v>20611</v>
      </c>
      <c r="C617" s="93" t="str">
        <f>IF(INPUT_Du_lieu_nhan_vien!B636="","",INPUT_Du_lieu_nhan_vien!B636)</f>
        <v>Nguyễn Thị Khánh</v>
      </c>
      <c r="D617" s="93" t="str">
        <f>IF(INPUT_Du_lieu_nhan_vien!C636="","",INPUT_Du_lieu_nhan_vien!C636)</f>
        <v>Vân</v>
      </c>
      <c r="E617" s="94" t="str">
        <f>IF(INPUT_Du_lieu_nhan_vien!D636="","",INPUT_Du_lieu_nhan_vien!D636)</f>
        <v>Nữ</v>
      </c>
      <c r="F617" s="95">
        <f>IF(INPUT_Du_lieu_nhan_vien!E636="","",INPUT_Du_lieu_nhan_vien!E636)</f>
        <v>31212</v>
      </c>
      <c r="G617" s="96">
        <f t="shared" si="70"/>
        <v>6</v>
      </c>
      <c r="H617" s="96">
        <f t="shared" si="71"/>
        <v>1985</v>
      </c>
      <c r="I617" s="96" t="str">
        <f>IF(INPUT_Du_lieu_nhan_vien!G636="","",INPUT_Du_lieu_nhan_vien!G636)</f>
        <v>Thái Bình</v>
      </c>
      <c r="J617" s="97" t="str">
        <f>IF(INPUT_Du_lieu_nhan_vien!H636="","",INPUT_Du_lieu_nhan_vien!H636)</f>
        <v>197143052</v>
      </c>
      <c r="K617" s="95">
        <f>IF(INPUT_Du_lieu_nhan_vien!I636="","",INPUT_Du_lieu_nhan_vien!I636)</f>
        <v>40584</v>
      </c>
      <c r="L617" s="96">
        <f t="shared" si="72"/>
        <v>2</v>
      </c>
      <c r="M617" s="96" t="str">
        <f>IF(INPUT_Du_lieu_nhan_vien!J636="","",INPUT_Du_lieu_nhan_vien!J636)</f>
        <v>Quảng Trị</v>
      </c>
      <c r="N617" s="94" t="str">
        <f>IF(INPUT_Du_lieu_nhan_vien!O636="","",INPUT_Du_lieu_nhan_vien!O636)</f>
        <v>vanntk@topica.edu.vn</v>
      </c>
      <c r="O617" s="96" t="str">
        <f>IF(INPUT_Du_lieu_nhan_vien!S636="","",INPUT_Du_lieu_nhan_vien!S636)</f>
        <v>Phường 1, TP Đông Hà, Quảng Trị</v>
      </c>
      <c r="P617" s="94" t="str">
        <f>IF(INPUT_Du_lieu_nhan_vien!P636="","",INPUT_Du_lieu_nhan_vien!P636)</f>
        <v/>
      </c>
      <c r="Q617" s="97" t="str">
        <f>IF(INPUT_Du_lieu_nhan_vien!Q636="","",INPUT_Du_lieu_nhan_vien!Q636)</f>
        <v/>
      </c>
      <c r="R617" s="96" t="str">
        <f>IF(INPUT_Du_lieu_nhan_vien!U636="","",INPUT_Du_lieu_nhan_vien!U636)</f>
        <v/>
      </c>
      <c r="S617" s="96" t="str">
        <f>IF(INPUT_Du_lieu_nhan_vien!W636="","",INPUT_Du_lieu_nhan_vien!W636)</f>
        <v/>
      </c>
      <c r="T617" s="97" t="str">
        <f>IF(INPUT_Du_lieu_nhan_vien!L636="","",INPUT_Du_lieu_nhan_vien!L636)</f>
        <v>ĐH kinh tế Đà Nẵng</v>
      </c>
      <c r="U617" s="94" t="str">
        <f>IF(INPUT_Du_lieu_nhan_vien!K636="","",INPUT_Du_lieu_nhan_vien!K636)</f>
        <v>Đại học</v>
      </c>
      <c r="V617" s="97" t="str">
        <f>IF(INPUT_Du_lieu_nhan_vien!M636="","",INPUT_Du_lieu_nhan_vien!M636)</f>
        <v>Quản trị Kinh doanh</v>
      </c>
      <c r="Y617" s="95" t="str">
        <f>IF(INPUT_Du_lieu_nhan_vien!AH636="","",INPUT_Du_lieu_nhan_vien!AH636)</f>
        <v/>
      </c>
      <c r="Z617" s="96" t="str">
        <f t="shared" si="73"/>
        <v/>
      </c>
      <c r="AA617" s="96" t="str">
        <f t="shared" si="74"/>
        <v/>
      </c>
      <c r="AB617" s="95">
        <f>IF(INPUT_Du_lieu_nhan_vien!AM636="","",INPUT_Du_lieu_nhan_vien!AM636)</f>
        <v>41530</v>
      </c>
      <c r="AC617" s="96">
        <f t="shared" si="75"/>
        <v>9</v>
      </c>
      <c r="AD617" s="96">
        <f t="shared" si="76"/>
        <v>2013</v>
      </c>
      <c r="AE617" s="96" t="str">
        <f>IF(INPUT_Du_lieu_nhan_vien!AJ636="","",INPUT_Du_lieu_nhan_vien!AJ636)</f>
        <v>Nghỉ việc</v>
      </c>
    </row>
    <row r="618" spans="1:31" ht="18.75" customHeight="1" x14ac:dyDescent="0.2">
      <c r="A618" s="91">
        <v>617</v>
      </c>
      <c r="B618" s="92">
        <f>INPUT_Du_lieu_nhan_vien!A637</f>
        <v>20612</v>
      </c>
      <c r="C618" s="93" t="str">
        <f>IF(INPUT_Du_lieu_nhan_vien!B637="","",INPUT_Du_lieu_nhan_vien!B637)</f>
        <v>Lê Hồng</v>
      </c>
      <c r="D618" s="93" t="str">
        <f>IF(INPUT_Du_lieu_nhan_vien!C637="","",INPUT_Du_lieu_nhan_vien!C637)</f>
        <v>Thái</v>
      </c>
      <c r="E618" s="94" t="str">
        <f>IF(INPUT_Du_lieu_nhan_vien!D637="","",INPUT_Du_lieu_nhan_vien!D637)</f>
        <v>Nữ</v>
      </c>
      <c r="F618" s="95">
        <f>IF(INPUT_Du_lieu_nhan_vien!E637="","",INPUT_Du_lieu_nhan_vien!E637)</f>
        <v>32005</v>
      </c>
      <c r="G618" s="96">
        <f t="shared" si="70"/>
        <v>8</v>
      </c>
      <c r="H618" s="96">
        <f t="shared" si="71"/>
        <v>1987</v>
      </c>
      <c r="I618" s="96" t="str">
        <f>IF(INPUT_Du_lieu_nhan_vien!G637="","",INPUT_Du_lieu_nhan_vien!G637)</f>
        <v>Quảng Ngãi</v>
      </c>
      <c r="J618" s="97" t="str">
        <f>IF(INPUT_Du_lieu_nhan_vien!H637="","",INPUT_Du_lieu_nhan_vien!H637)</f>
        <v>212299020</v>
      </c>
      <c r="K618" s="95">
        <f>IF(INPUT_Du_lieu_nhan_vien!I637="","",INPUT_Du_lieu_nhan_vien!I637)</f>
        <v>38344</v>
      </c>
      <c r="L618" s="96">
        <f t="shared" si="72"/>
        <v>12</v>
      </c>
      <c r="M618" s="96" t="str">
        <f>IF(INPUT_Du_lieu_nhan_vien!J637="","",INPUT_Du_lieu_nhan_vien!J637)</f>
        <v>Quảng Ngãi</v>
      </c>
      <c r="N618" s="94" t="str">
        <f>IF(INPUT_Du_lieu_nhan_vien!O637="","",INPUT_Du_lieu_nhan_vien!O637)</f>
        <v>thailh@topica.edu.vn</v>
      </c>
      <c r="O618" s="96" t="str">
        <f>IF(INPUT_Du_lieu_nhan_vien!S637="","",INPUT_Du_lieu_nhan_vien!S637)</f>
        <v>Vạn Tường, Bình Hải, Bình Sơn, Quảng Ngãi</v>
      </c>
      <c r="P618" s="94" t="str">
        <f>IF(INPUT_Du_lieu_nhan_vien!P637="","",INPUT_Du_lieu_nhan_vien!P637)</f>
        <v/>
      </c>
      <c r="Q618" s="97" t="str">
        <f>IF(INPUT_Du_lieu_nhan_vien!Q637="","",INPUT_Du_lieu_nhan_vien!Q637)</f>
        <v>0938777429</v>
      </c>
      <c r="R618" s="96" t="str">
        <f>IF(INPUT_Du_lieu_nhan_vien!U637="","",INPUT_Du_lieu_nhan_vien!U637)</f>
        <v>Lê Hồng Nhật</v>
      </c>
      <c r="S618" s="96" t="str">
        <f>IF(INPUT_Du_lieu_nhan_vien!W637="","",INPUT_Du_lieu_nhan_vien!W637)</f>
        <v>0985917313</v>
      </c>
      <c r="T618" s="97" t="str">
        <f>IF(INPUT_Du_lieu_nhan_vien!L637="","",INPUT_Du_lieu_nhan_vien!L637)</f>
        <v>ĐH Kinh tế - TP Hồ Chí Minh</v>
      </c>
      <c r="U618" s="94" t="str">
        <f>IF(INPUT_Du_lieu_nhan_vien!K637="","",INPUT_Du_lieu_nhan_vien!K637)</f>
        <v>Đại học</v>
      </c>
      <c r="V618" s="97" t="str">
        <f>IF(INPUT_Du_lieu_nhan_vien!M637="","",INPUT_Du_lieu_nhan_vien!M637)</f>
        <v>Quản trị kinh doanh</v>
      </c>
      <c r="Y618" s="95">
        <f>IF(INPUT_Du_lieu_nhan_vien!AH637="","",INPUT_Du_lieu_nhan_vien!AH637)</f>
        <v>41504</v>
      </c>
      <c r="Z618" s="96">
        <f t="shared" si="73"/>
        <v>8</v>
      </c>
      <c r="AA618" s="96">
        <f t="shared" si="74"/>
        <v>2013</v>
      </c>
      <c r="AB618" s="95" t="str">
        <f>IF(INPUT_Du_lieu_nhan_vien!AM637="","",INPUT_Du_lieu_nhan_vien!AM637)</f>
        <v/>
      </c>
      <c r="AC618" s="96" t="str">
        <f t="shared" si="75"/>
        <v/>
      </c>
      <c r="AD618" s="96" t="str">
        <f t="shared" si="76"/>
        <v/>
      </c>
      <c r="AE618" s="96" t="str">
        <f>IF(INPUT_Du_lieu_nhan_vien!AJ637="","",INPUT_Du_lieu_nhan_vien!AJ637)</f>
        <v>Chính thức</v>
      </c>
    </row>
    <row r="619" spans="1:31" ht="18.75" customHeight="1" x14ac:dyDescent="0.2">
      <c r="A619" s="91">
        <v>618</v>
      </c>
      <c r="B619" s="92">
        <f>INPUT_Du_lieu_nhan_vien!A638</f>
        <v>20613</v>
      </c>
      <c r="C619" s="93" t="str">
        <f>IF(INPUT_Du_lieu_nhan_vien!B638="","",INPUT_Du_lieu_nhan_vien!B638)</f>
        <v>Lê Thị Bảo</v>
      </c>
      <c r="D619" s="93" t="str">
        <f>IF(INPUT_Du_lieu_nhan_vien!C638="","",INPUT_Du_lieu_nhan_vien!C638)</f>
        <v>Trang</v>
      </c>
      <c r="E619" s="94" t="str">
        <f>IF(INPUT_Du_lieu_nhan_vien!D638="","",INPUT_Du_lieu_nhan_vien!D638)</f>
        <v>Nữ</v>
      </c>
      <c r="F619" s="95">
        <f>IF(INPUT_Du_lieu_nhan_vien!E638="","",INPUT_Du_lieu_nhan_vien!E638)</f>
        <v>32744</v>
      </c>
      <c r="G619" s="96">
        <f t="shared" si="70"/>
        <v>8</v>
      </c>
      <c r="H619" s="96">
        <f t="shared" si="71"/>
        <v>1989</v>
      </c>
      <c r="I619" s="96" t="str">
        <f>IF(INPUT_Du_lieu_nhan_vien!G638="","",INPUT_Du_lieu_nhan_vien!G638)</f>
        <v>Quảng Ngãi</v>
      </c>
      <c r="J619" s="97" t="str">
        <f>IF(INPUT_Du_lieu_nhan_vien!H638="","",INPUT_Du_lieu_nhan_vien!H638)</f>
        <v>233115498</v>
      </c>
      <c r="K619" s="95">
        <f>IF(INPUT_Du_lieu_nhan_vien!I638="","",INPUT_Du_lieu_nhan_vien!I638)</f>
        <v>38587</v>
      </c>
      <c r="L619" s="96">
        <f t="shared" si="72"/>
        <v>8</v>
      </c>
      <c r="M619" s="96" t="str">
        <f>IF(INPUT_Du_lieu_nhan_vien!J638="","",INPUT_Du_lieu_nhan_vien!J638)</f>
        <v>Kon Tum</v>
      </c>
      <c r="N619" s="94" t="str">
        <f>IF(INPUT_Du_lieu_nhan_vien!O638="","",INPUT_Du_lieu_nhan_vien!O638)</f>
        <v>trangltb@topica.edu.vn</v>
      </c>
      <c r="O619" s="96" t="str">
        <f>IF(INPUT_Du_lieu_nhan_vien!S638="","",INPUT_Du_lieu_nhan_vien!S638)</f>
        <v>42B Lý Thường Kiệt, P.Quyết Thắng, Kon Tum, Tỉnh Kon Tum</v>
      </c>
      <c r="P619" s="94" t="str">
        <f>IF(INPUT_Du_lieu_nhan_vien!P638="","",INPUT_Du_lieu_nhan_vien!P638)</f>
        <v/>
      </c>
      <c r="Q619" s="97" t="str">
        <f>IF(INPUT_Du_lieu_nhan_vien!Q638="","",INPUT_Du_lieu_nhan_vien!Q638)</f>
        <v>0908906233</v>
      </c>
      <c r="R619" s="96" t="str">
        <f>IF(INPUT_Du_lieu_nhan_vien!U638="","",INPUT_Du_lieu_nhan_vien!U638)</f>
        <v>Lê Thùy Trâm</v>
      </c>
      <c r="S619" s="96" t="str">
        <f>IF(INPUT_Du_lieu_nhan_vien!W638="","",INPUT_Du_lieu_nhan_vien!W638)</f>
        <v>0904850285</v>
      </c>
      <c r="T619" s="97" t="str">
        <f>IF(INPUT_Du_lieu_nhan_vien!L638="","",INPUT_Du_lieu_nhan_vien!L638)</f>
        <v>ĐH Tây Nguyên</v>
      </c>
      <c r="U619" s="94" t="str">
        <f>IF(INPUT_Du_lieu_nhan_vien!K638="","",INPUT_Du_lieu_nhan_vien!K638)</f>
        <v>Đại học</v>
      </c>
      <c r="V619" s="97" t="str">
        <f>IF(INPUT_Du_lieu_nhan_vien!M638="","",INPUT_Du_lieu_nhan_vien!M638)</f>
        <v>Tài chính - Ngân hàng</v>
      </c>
      <c r="Y619" s="95">
        <f>IF(INPUT_Du_lieu_nhan_vien!AH638="","",INPUT_Du_lieu_nhan_vien!AH638)</f>
        <v>41502</v>
      </c>
      <c r="Z619" s="96">
        <f t="shared" si="73"/>
        <v>8</v>
      </c>
      <c r="AA619" s="96">
        <f t="shared" si="74"/>
        <v>2013</v>
      </c>
      <c r="AB619" s="95" t="str">
        <f>IF(INPUT_Du_lieu_nhan_vien!AM638="","",INPUT_Du_lieu_nhan_vien!AM638)</f>
        <v/>
      </c>
      <c r="AC619" s="96" t="str">
        <f t="shared" si="75"/>
        <v/>
      </c>
      <c r="AD619" s="96" t="str">
        <f t="shared" si="76"/>
        <v/>
      </c>
      <c r="AE619" s="96" t="str">
        <f>IF(INPUT_Du_lieu_nhan_vien!AJ638="","",INPUT_Du_lieu_nhan_vien!AJ638)</f>
        <v>Chính thức</v>
      </c>
    </row>
    <row r="620" spans="1:31" ht="18.75" customHeight="1" x14ac:dyDescent="0.2">
      <c r="A620" s="91">
        <v>619</v>
      </c>
      <c r="B620" s="92">
        <f>INPUT_Du_lieu_nhan_vien!A639</f>
        <v>20614</v>
      </c>
      <c r="C620" s="93" t="str">
        <f>IF(INPUT_Du_lieu_nhan_vien!B639="","",INPUT_Du_lieu_nhan_vien!B639)</f>
        <v>Đinh Thị</v>
      </c>
      <c r="D620" s="93" t="str">
        <f>IF(INPUT_Du_lieu_nhan_vien!C639="","",INPUT_Du_lieu_nhan_vien!C639)</f>
        <v>Kiều</v>
      </c>
      <c r="E620" s="94" t="str">
        <f>IF(INPUT_Du_lieu_nhan_vien!D639="","",INPUT_Du_lieu_nhan_vien!D639)</f>
        <v>Nữ</v>
      </c>
      <c r="F620" s="95">
        <f>IF(INPUT_Du_lieu_nhan_vien!E639="","",INPUT_Du_lieu_nhan_vien!E639)</f>
        <v>31702</v>
      </c>
      <c r="G620" s="96">
        <f t="shared" si="70"/>
        <v>10</v>
      </c>
      <c r="H620" s="96">
        <f t="shared" si="71"/>
        <v>1986</v>
      </c>
      <c r="I620" s="96" t="str">
        <f>IF(INPUT_Du_lieu_nhan_vien!G639="","",INPUT_Du_lieu_nhan_vien!G639)</f>
        <v>Quảng Ngãi</v>
      </c>
      <c r="J620" s="97" t="str">
        <f>IF(INPUT_Du_lieu_nhan_vien!H639="","",INPUT_Du_lieu_nhan_vien!H639)</f>
        <v>025459730</v>
      </c>
      <c r="K620" s="95">
        <f>IF(INPUT_Du_lieu_nhan_vien!I639="","",INPUT_Du_lieu_nhan_vien!I639)</f>
        <v>41434</v>
      </c>
      <c r="L620" s="96">
        <f t="shared" si="72"/>
        <v>6</v>
      </c>
      <c r="M620" s="96" t="str">
        <f>IF(INPUT_Du_lieu_nhan_vien!J639="","",INPUT_Du_lieu_nhan_vien!J639)</f>
        <v>Hồ Chí Minh</v>
      </c>
      <c r="N620" s="94" t="str">
        <f>IF(INPUT_Du_lieu_nhan_vien!O639="","",INPUT_Du_lieu_nhan_vien!O639)</f>
        <v>kieudt@topica.edu.vn</v>
      </c>
      <c r="O620" s="96" t="str">
        <f>IF(INPUT_Du_lieu_nhan_vien!S639="","",INPUT_Du_lieu_nhan_vien!S639)</f>
        <v>145/52 Lê Đức Thọ, P17, Q Gò Vấp, Hồ Chí Minh</v>
      </c>
      <c r="P620" s="94" t="str">
        <f>IF(INPUT_Du_lieu_nhan_vien!P639="","",INPUT_Du_lieu_nhan_vien!P639)</f>
        <v/>
      </c>
      <c r="Q620" s="97" t="str">
        <f>IF(INPUT_Du_lieu_nhan_vien!Q639="","",INPUT_Du_lieu_nhan_vien!Q639)</f>
        <v>0983822822</v>
      </c>
      <c r="R620" s="96" t="str">
        <f>IF(INPUT_Du_lieu_nhan_vien!U639="","",INPUT_Du_lieu_nhan_vien!U639)</f>
        <v>Nguyễn Phạm Anh Quốc</v>
      </c>
      <c r="S620" s="96" t="str">
        <f>IF(INPUT_Du_lieu_nhan_vien!W639="","",INPUT_Du_lieu_nhan_vien!W639)</f>
        <v>0906333933</v>
      </c>
      <c r="T620" s="97" t="str">
        <f>IF(INPUT_Du_lieu_nhan_vien!L639="","",INPUT_Du_lieu_nhan_vien!L639)</f>
        <v>ĐH Dân Lập Văn Lang</v>
      </c>
      <c r="U620" s="94" t="str">
        <f>IF(INPUT_Du_lieu_nhan_vien!K639="","",INPUT_Du_lieu_nhan_vien!K639)</f>
        <v>Đại học</v>
      </c>
      <c r="V620" s="97" t="str">
        <f>IF(INPUT_Du_lieu_nhan_vien!M639="","",INPUT_Du_lieu_nhan_vien!M639)</f>
        <v>Hướng Dẫn Du lịch</v>
      </c>
      <c r="Y620" s="95">
        <f>IF(INPUT_Du_lieu_nhan_vien!AH639="","",INPUT_Du_lieu_nhan_vien!AH639)</f>
        <v>41494</v>
      </c>
      <c r="Z620" s="96">
        <f t="shared" si="73"/>
        <v>8</v>
      </c>
      <c r="AA620" s="96">
        <f t="shared" si="74"/>
        <v>2013</v>
      </c>
      <c r="AB620" s="95" t="str">
        <f>IF(INPUT_Du_lieu_nhan_vien!AM639="","",INPUT_Du_lieu_nhan_vien!AM639)</f>
        <v/>
      </c>
      <c r="AC620" s="96" t="str">
        <f t="shared" si="75"/>
        <v/>
      </c>
      <c r="AD620" s="96" t="str">
        <f t="shared" si="76"/>
        <v/>
      </c>
      <c r="AE620" s="96" t="str">
        <f>IF(INPUT_Du_lieu_nhan_vien!AJ639="","",INPUT_Du_lieu_nhan_vien!AJ639)</f>
        <v>Chính thức</v>
      </c>
    </row>
    <row r="621" spans="1:31" ht="18.75" customHeight="1" x14ac:dyDescent="0.2">
      <c r="A621" s="91">
        <v>620</v>
      </c>
      <c r="B621" s="92">
        <f>INPUT_Du_lieu_nhan_vien!A640</f>
        <v>20615</v>
      </c>
      <c r="C621" s="93" t="str">
        <f>IF(INPUT_Du_lieu_nhan_vien!B640="","",INPUT_Du_lieu_nhan_vien!B640)</f>
        <v>Vũ Thị</v>
      </c>
      <c r="D621" s="93" t="str">
        <f>IF(INPUT_Du_lieu_nhan_vien!C640="","",INPUT_Du_lieu_nhan_vien!C640)</f>
        <v>Ngân</v>
      </c>
      <c r="E621" s="94" t="str">
        <f>IF(INPUT_Du_lieu_nhan_vien!D640="","",INPUT_Du_lieu_nhan_vien!D640)</f>
        <v>Nữ</v>
      </c>
      <c r="F621" s="95" t="str">
        <f>IF(INPUT_Du_lieu_nhan_vien!E640="","",INPUT_Du_lieu_nhan_vien!E640)</f>
        <v/>
      </c>
      <c r="G621" s="96" t="str">
        <f t="shared" si="70"/>
        <v/>
      </c>
      <c r="H621" s="96" t="str">
        <f t="shared" si="71"/>
        <v/>
      </c>
      <c r="I621" s="96" t="str">
        <f>IF(INPUT_Du_lieu_nhan_vien!G640="","",INPUT_Du_lieu_nhan_vien!G640)</f>
        <v/>
      </c>
      <c r="J621" s="97" t="str">
        <f>IF(INPUT_Du_lieu_nhan_vien!H640="","",INPUT_Du_lieu_nhan_vien!H640)</f>
        <v/>
      </c>
      <c r="K621" s="95" t="str">
        <f>IF(INPUT_Du_lieu_nhan_vien!I640="","",INPUT_Du_lieu_nhan_vien!I640)</f>
        <v/>
      </c>
      <c r="L621" s="96" t="str">
        <f t="shared" si="72"/>
        <v/>
      </c>
      <c r="M621" s="96" t="str">
        <f>IF(INPUT_Du_lieu_nhan_vien!J640="","",INPUT_Du_lieu_nhan_vien!J640)</f>
        <v/>
      </c>
      <c r="N621" s="94" t="str">
        <f>IF(INPUT_Du_lieu_nhan_vien!O640="","",INPUT_Du_lieu_nhan_vien!O640)</f>
        <v>nganvt@topica.edu.vn</v>
      </c>
      <c r="O621" s="96" t="str">
        <f>IF(INPUT_Du_lieu_nhan_vien!S640="","",INPUT_Du_lieu_nhan_vien!S640)</f>
        <v/>
      </c>
      <c r="P621" s="94" t="str">
        <f>IF(INPUT_Du_lieu_nhan_vien!P640="","",INPUT_Du_lieu_nhan_vien!P640)</f>
        <v/>
      </c>
      <c r="Q621" s="97" t="str">
        <f>IF(INPUT_Du_lieu_nhan_vien!Q640="","",INPUT_Du_lieu_nhan_vien!Q640)</f>
        <v/>
      </c>
      <c r="R621" s="96" t="str">
        <f>IF(INPUT_Du_lieu_nhan_vien!U640="","",INPUT_Du_lieu_nhan_vien!U640)</f>
        <v/>
      </c>
      <c r="S621" s="96" t="str">
        <f>IF(INPUT_Du_lieu_nhan_vien!W640="","",INPUT_Du_lieu_nhan_vien!W640)</f>
        <v/>
      </c>
      <c r="T621" s="97" t="str">
        <f>IF(INPUT_Du_lieu_nhan_vien!L640="","",INPUT_Du_lieu_nhan_vien!L640)</f>
        <v/>
      </c>
      <c r="U621" s="94" t="str">
        <f>IF(INPUT_Du_lieu_nhan_vien!K640="","",INPUT_Du_lieu_nhan_vien!K640)</f>
        <v/>
      </c>
      <c r="V621" s="97" t="str">
        <f>IF(INPUT_Du_lieu_nhan_vien!M640="","",INPUT_Du_lieu_nhan_vien!M640)</f>
        <v/>
      </c>
      <c r="Y621" s="95" t="str">
        <f>IF(INPUT_Du_lieu_nhan_vien!AH640="","",INPUT_Du_lieu_nhan_vien!AH640)</f>
        <v/>
      </c>
      <c r="Z621" s="96" t="str">
        <f t="shared" si="73"/>
        <v/>
      </c>
      <c r="AA621" s="96" t="str">
        <f t="shared" si="74"/>
        <v/>
      </c>
      <c r="AB621" s="95">
        <f>IF(INPUT_Du_lieu_nhan_vien!AM640="","",INPUT_Du_lieu_nhan_vien!AM640)</f>
        <v>41489</v>
      </c>
      <c r="AC621" s="96">
        <f t="shared" si="75"/>
        <v>8</v>
      </c>
      <c r="AD621" s="96">
        <f t="shared" si="76"/>
        <v>2013</v>
      </c>
      <c r="AE621" s="96" t="str">
        <f>IF(INPUT_Du_lieu_nhan_vien!AJ640="","",INPUT_Du_lieu_nhan_vien!AJ640)</f>
        <v>Nghỉ việc</v>
      </c>
    </row>
    <row r="622" spans="1:31" ht="18.75" customHeight="1" x14ac:dyDescent="0.2">
      <c r="A622" s="91">
        <v>621</v>
      </c>
      <c r="B622" s="92">
        <f>INPUT_Du_lieu_nhan_vien!A641</f>
        <v>20616</v>
      </c>
      <c r="C622" s="93" t="str">
        <f>IF(INPUT_Du_lieu_nhan_vien!B641="","",INPUT_Du_lieu_nhan_vien!B641)</f>
        <v>Nguyễn Phương</v>
      </c>
      <c r="D622" s="93" t="str">
        <f>IF(INPUT_Du_lieu_nhan_vien!C641="","",INPUT_Du_lieu_nhan_vien!C641)</f>
        <v>Thảo</v>
      </c>
      <c r="E622" s="94" t="str">
        <f>IF(INPUT_Du_lieu_nhan_vien!D641="","",INPUT_Du_lieu_nhan_vien!D641)</f>
        <v>Nữ</v>
      </c>
      <c r="F622" s="95" t="str">
        <f>IF(INPUT_Du_lieu_nhan_vien!E641="","",INPUT_Du_lieu_nhan_vien!E641)</f>
        <v/>
      </c>
      <c r="G622" s="96" t="str">
        <f t="shared" si="70"/>
        <v/>
      </c>
      <c r="H622" s="96" t="str">
        <f t="shared" si="71"/>
        <v/>
      </c>
      <c r="I622" s="96" t="str">
        <f>IF(INPUT_Du_lieu_nhan_vien!G641="","",INPUT_Du_lieu_nhan_vien!G641)</f>
        <v/>
      </c>
      <c r="J622" s="97" t="str">
        <f>IF(INPUT_Du_lieu_nhan_vien!H641="","",INPUT_Du_lieu_nhan_vien!H641)</f>
        <v/>
      </c>
      <c r="K622" s="95" t="str">
        <f>IF(INPUT_Du_lieu_nhan_vien!I641="","",INPUT_Du_lieu_nhan_vien!I641)</f>
        <v/>
      </c>
      <c r="L622" s="96" t="str">
        <f t="shared" si="72"/>
        <v/>
      </c>
      <c r="M622" s="96" t="str">
        <f>IF(INPUT_Du_lieu_nhan_vien!J641="","",INPUT_Du_lieu_nhan_vien!J641)</f>
        <v/>
      </c>
      <c r="N622" s="94" t="str">
        <f>IF(INPUT_Du_lieu_nhan_vien!O641="","",INPUT_Du_lieu_nhan_vien!O641)</f>
        <v>thaonp3@topica.edu.vn</v>
      </c>
      <c r="O622" s="96" t="str">
        <f>IF(INPUT_Du_lieu_nhan_vien!S641="","",INPUT_Du_lieu_nhan_vien!S641)</f>
        <v/>
      </c>
      <c r="P622" s="94" t="str">
        <f>IF(INPUT_Du_lieu_nhan_vien!P641="","",INPUT_Du_lieu_nhan_vien!P641)</f>
        <v/>
      </c>
      <c r="Q622" s="97" t="str">
        <f>IF(INPUT_Du_lieu_nhan_vien!Q641="","",INPUT_Du_lieu_nhan_vien!Q641)</f>
        <v/>
      </c>
      <c r="R622" s="96" t="str">
        <f>IF(INPUT_Du_lieu_nhan_vien!U641="","",INPUT_Du_lieu_nhan_vien!U641)</f>
        <v/>
      </c>
      <c r="S622" s="96" t="str">
        <f>IF(INPUT_Du_lieu_nhan_vien!W641="","",INPUT_Du_lieu_nhan_vien!W641)</f>
        <v/>
      </c>
      <c r="T622" s="97" t="str">
        <f>IF(INPUT_Du_lieu_nhan_vien!L641="","",INPUT_Du_lieu_nhan_vien!L641)</f>
        <v/>
      </c>
      <c r="U622" s="94" t="str">
        <f>IF(INPUT_Du_lieu_nhan_vien!K641="","",INPUT_Du_lieu_nhan_vien!K641)</f>
        <v/>
      </c>
      <c r="V622" s="97" t="str">
        <f>IF(INPUT_Du_lieu_nhan_vien!M641="","",INPUT_Du_lieu_nhan_vien!M641)</f>
        <v/>
      </c>
      <c r="Y622" s="95">
        <f>IF(INPUT_Du_lieu_nhan_vien!AH641="","",INPUT_Du_lieu_nhan_vien!AH641)</f>
        <v>41496</v>
      </c>
      <c r="Z622" s="96">
        <f t="shared" si="73"/>
        <v>8</v>
      </c>
      <c r="AA622" s="96">
        <f t="shared" si="74"/>
        <v>2013</v>
      </c>
      <c r="AB622" s="95" t="str">
        <f>IF(INPUT_Du_lieu_nhan_vien!AM641="","",INPUT_Du_lieu_nhan_vien!AM641)</f>
        <v/>
      </c>
      <c r="AC622" s="96" t="str">
        <f t="shared" si="75"/>
        <v/>
      </c>
      <c r="AD622" s="96" t="str">
        <f t="shared" si="76"/>
        <v/>
      </c>
      <c r="AE622" s="96" t="str">
        <f>IF(INPUT_Du_lieu_nhan_vien!AJ641="","",INPUT_Du_lieu_nhan_vien!AJ641)</f>
        <v>Chính thức</v>
      </c>
    </row>
    <row r="623" spans="1:31" ht="18.75" customHeight="1" x14ac:dyDescent="0.2">
      <c r="A623" s="91">
        <v>622</v>
      </c>
      <c r="B623" s="92">
        <f>INPUT_Du_lieu_nhan_vien!A642</f>
        <v>20617</v>
      </c>
      <c r="C623" s="93" t="str">
        <f>IF(INPUT_Du_lieu_nhan_vien!B642="","",INPUT_Du_lieu_nhan_vien!B642)</f>
        <v>Vũ Quỳnh</v>
      </c>
      <c r="D623" s="93" t="str">
        <f>IF(INPUT_Du_lieu_nhan_vien!C642="","",INPUT_Du_lieu_nhan_vien!C642)</f>
        <v>Trâm</v>
      </c>
      <c r="E623" s="94" t="str">
        <f>IF(INPUT_Du_lieu_nhan_vien!D642="","",INPUT_Du_lieu_nhan_vien!D642)</f>
        <v>Nữ</v>
      </c>
      <c r="F623" s="95" t="str">
        <f>IF(INPUT_Du_lieu_nhan_vien!E642="","",INPUT_Du_lieu_nhan_vien!E642)</f>
        <v/>
      </c>
      <c r="G623" s="96" t="str">
        <f t="shared" si="70"/>
        <v/>
      </c>
      <c r="H623" s="96" t="str">
        <f t="shared" si="71"/>
        <v/>
      </c>
      <c r="I623" s="96" t="str">
        <f>IF(INPUT_Du_lieu_nhan_vien!G642="","",INPUT_Du_lieu_nhan_vien!G642)</f>
        <v/>
      </c>
      <c r="J623" s="97" t="str">
        <f>IF(INPUT_Du_lieu_nhan_vien!H642="","",INPUT_Du_lieu_nhan_vien!H642)</f>
        <v/>
      </c>
      <c r="K623" s="95" t="str">
        <f>IF(INPUT_Du_lieu_nhan_vien!I642="","",INPUT_Du_lieu_nhan_vien!I642)</f>
        <v/>
      </c>
      <c r="L623" s="96" t="str">
        <f t="shared" si="72"/>
        <v/>
      </c>
      <c r="M623" s="96" t="str">
        <f>IF(INPUT_Du_lieu_nhan_vien!J642="","",INPUT_Du_lieu_nhan_vien!J642)</f>
        <v/>
      </c>
      <c r="N623" s="94" t="str">
        <f>IF(INPUT_Du_lieu_nhan_vien!O642="","",INPUT_Du_lieu_nhan_vien!O642)</f>
        <v>tramvq@topica.edu.vn</v>
      </c>
      <c r="O623" s="96" t="str">
        <f>IF(INPUT_Du_lieu_nhan_vien!S642="","",INPUT_Du_lieu_nhan_vien!S642)</f>
        <v/>
      </c>
      <c r="P623" s="94" t="str">
        <f>IF(INPUT_Du_lieu_nhan_vien!P642="","",INPUT_Du_lieu_nhan_vien!P642)</f>
        <v/>
      </c>
      <c r="Q623" s="97" t="str">
        <f>IF(INPUT_Du_lieu_nhan_vien!Q642="","",INPUT_Du_lieu_nhan_vien!Q642)</f>
        <v/>
      </c>
      <c r="R623" s="96" t="str">
        <f>IF(INPUT_Du_lieu_nhan_vien!U642="","",INPUT_Du_lieu_nhan_vien!U642)</f>
        <v/>
      </c>
      <c r="S623" s="96" t="str">
        <f>IF(INPUT_Du_lieu_nhan_vien!W642="","",INPUT_Du_lieu_nhan_vien!W642)</f>
        <v/>
      </c>
      <c r="T623" s="97" t="str">
        <f>IF(INPUT_Du_lieu_nhan_vien!L642="","",INPUT_Du_lieu_nhan_vien!L642)</f>
        <v/>
      </c>
      <c r="U623" s="94" t="str">
        <f>IF(INPUT_Du_lieu_nhan_vien!K642="","",INPUT_Du_lieu_nhan_vien!K642)</f>
        <v/>
      </c>
      <c r="V623" s="97" t="str">
        <f>IF(INPUT_Du_lieu_nhan_vien!M642="","",INPUT_Du_lieu_nhan_vien!M642)</f>
        <v/>
      </c>
      <c r="Y623" s="95">
        <f>IF(INPUT_Du_lieu_nhan_vien!AH642="","",INPUT_Du_lieu_nhan_vien!AH642)</f>
        <v>41496</v>
      </c>
      <c r="Z623" s="96">
        <f t="shared" si="73"/>
        <v>8</v>
      </c>
      <c r="AA623" s="96">
        <f t="shared" si="74"/>
        <v>2013</v>
      </c>
      <c r="AB623" s="95">
        <f>IF(INPUT_Du_lieu_nhan_vien!AM642="","",INPUT_Du_lieu_nhan_vien!AM642)</f>
        <v>41573</v>
      </c>
      <c r="AC623" s="96">
        <f t="shared" si="75"/>
        <v>10</v>
      </c>
      <c r="AD623" s="96">
        <f t="shared" si="76"/>
        <v>2013</v>
      </c>
      <c r="AE623" s="96" t="str">
        <f>IF(INPUT_Du_lieu_nhan_vien!AJ642="","",INPUT_Du_lieu_nhan_vien!AJ642)</f>
        <v>Nghỉ việc</v>
      </c>
    </row>
    <row r="624" spans="1:31" ht="18.75" customHeight="1" x14ac:dyDescent="0.2">
      <c r="A624" s="91">
        <v>623</v>
      </c>
      <c r="B624" s="92">
        <f>INPUT_Du_lieu_nhan_vien!A643</f>
        <v>20618</v>
      </c>
      <c r="C624" s="93" t="str">
        <f>IF(INPUT_Du_lieu_nhan_vien!B643="","",INPUT_Du_lieu_nhan_vien!B643)</f>
        <v>Trần Thị</v>
      </c>
      <c r="D624" s="93" t="str">
        <f>IF(INPUT_Du_lieu_nhan_vien!C643="","",INPUT_Du_lieu_nhan_vien!C643)</f>
        <v>Mai</v>
      </c>
      <c r="E624" s="94" t="str">
        <f>IF(INPUT_Du_lieu_nhan_vien!D643="","",INPUT_Du_lieu_nhan_vien!D643)</f>
        <v>Nữ</v>
      </c>
      <c r="F624" s="95" t="str">
        <f>IF(INPUT_Du_lieu_nhan_vien!E643="","",INPUT_Du_lieu_nhan_vien!E643)</f>
        <v/>
      </c>
      <c r="G624" s="96" t="str">
        <f t="shared" si="70"/>
        <v/>
      </c>
      <c r="H624" s="96" t="str">
        <f t="shared" si="71"/>
        <v/>
      </c>
      <c r="I624" s="96" t="str">
        <f>IF(INPUT_Du_lieu_nhan_vien!G643="","",INPUT_Du_lieu_nhan_vien!G643)</f>
        <v/>
      </c>
      <c r="J624" s="97" t="str">
        <f>IF(INPUT_Du_lieu_nhan_vien!H643="","",INPUT_Du_lieu_nhan_vien!H643)</f>
        <v/>
      </c>
      <c r="K624" s="95" t="str">
        <f>IF(INPUT_Du_lieu_nhan_vien!I643="","",INPUT_Du_lieu_nhan_vien!I643)</f>
        <v/>
      </c>
      <c r="L624" s="96" t="str">
        <f t="shared" si="72"/>
        <v/>
      </c>
      <c r="M624" s="96" t="str">
        <f>IF(INPUT_Du_lieu_nhan_vien!J643="","",INPUT_Du_lieu_nhan_vien!J643)</f>
        <v/>
      </c>
      <c r="N624" s="94" t="str">
        <f>IF(INPUT_Du_lieu_nhan_vien!O643="","",INPUT_Du_lieu_nhan_vien!O643)</f>
        <v>maitt2@topica.edu.vn</v>
      </c>
      <c r="O624" s="96" t="str">
        <f>IF(INPUT_Du_lieu_nhan_vien!S643="","",INPUT_Du_lieu_nhan_vien!S643)</f>
        <v/>
      </c>
      <c r="P624" s="94" t="str">
        <f>IF(INPUT_Du_lieu_nhan_vien!P643="","",INPUT_Du_lieu_nhan_vien!P643)</f>
        <v/>
      </c>
      <c r="Q624" s="97" t="str">
        <f>IF(INPUT_Du_lieu_nhan_vien!Q643="","",INPUT_Du_lieu_nhan_vien!Q643)</f>
        <v/>
      </c>
      <c r="R624" s="96" t="str">
        <f>IF(INPUT_Du_lieu_nhan_vien!U643="","",INPUT_Du_lieu_nhan_vien!U643)</f>
        <v/>
      </c>
      <c r="S624" s="96" t="str">
        <f>IF(INPUT_Du_lieu_nhan_vien!W643="","",INPUT_Du_lieu_nhan_vien!W643)</f>
        <v/>
      </c>
      <c r="T624" s="97" t="str">
        <f>IF(INPUT_Du_lieu_nhan_vien!L643="","",INPUT_Du_lieu_nhan_vien!L643)</f>
        <v/>
      </c>
      <c r="U624" s="94" t="str">
        <f>IF(INPUT_Du_lieu_nhan_vien!K643="","",INPUT_Du_lieu_nhan_vien!K643)</f>
        <v/>
      </c>
      <c r="V624" s="97" t="str">
        <f>IF(INPUT_Du_lieu_nhan_vien!M643="","",INPUT_Du_lieu_nhan_vien!M643)</f>
        <v/>
      </c>
      <c r="Y624" s="95">
        <f>IF(INPUT_Du_lieu_nhan_vien!AH643="","",INPUT_Du_lieu_nhan_vien!AH643)</f>
        <v>41510</v>
      </c>
      <c r="Z624" s="96">
        <f t="shared" si="73"/>
        <v>8</v>
      </c>
      <c r="AA624" s="96">
        <f t="shared" si="74"/>
        <v>2013</v>
      </c>
      <c r="AB624" s="95">
        <f>IF(INPUT_Du_lieu_nhan_vien!AM643="","",INPUT_Du_lieu_nhan_vien!AM643)</f>
        <v>41583</v>
      </c>
      <c r="AC624" s="96">
        <f t="shared" si="75"/>
        <v>11</v>
      </c>
      <c r="AD624" s="96">
        <f t="shared" si="76"/>
        <v>2013</v>
      </c>
      <c r="AE624" s="96" t="str">
        <f>IF(INPUT_Du_lieu_nhan_vien!AJ643="","",INPUT_Du_lieu_nhan_vien!AJ643)</f>
        <v>Nghỉ việc</v>
      </c>
    </row>
    <row r="625" spans="1:31" ht="18.75" customHeight="1" x14ac:dyDescent="0.2">
      <c r="A625" s="91">
        <v>624</v>
      </c>
      <c r="B625" s="92">
        <f>INPUT_Du_lieu_nhan_vien!A644</f>
        <v>20619</v>
      </c>
      <c r="C625" s="93" t="str">
        <f>IF(INPUT_Du_lieu_nhan_vien!B644="","",INPUT_Du_lieu_nhan_vien!B644)</f>
        <v>Nguyễn Thị Thùy</v>
      </c>
      <c r="D625" s="93" t="str">
        <f>IF(INPUT_Du_lieu_nhan_vien!C644="","",INPUT_Du_lieu_nhan_vien!C644)</f>
        <v>Lan</v>
      </c>
      <c r="E625" s="94" t="str">
        <f>IF(INPUT_Du_lieu_nhan_vien!D644="","",INPUT_Du_lieu_nhan_vien!D644)</f>
        <v>Nữ</v>
      </c>
      <c r="F625" s="95" t="str">
        <f>IF(INPUT_Du_lieu_nhan_vien!E644="","",INPUT_Du_lieu_nhan_vien!E644)</f>
        <v/>
      </c>
      <c r="G625" s="96" t="str">
        <f t="shared" si="70"/>
        <v/>
      </c>
      <c r="H625" s="96" t="str">
        <f t="shared" si="71"/>
        <v/>
      </c>
      <c r="I625" s="96" t="str">
        <f>IF(INPUT_Du_lieu_nhan_vien!G644="","",INPUT_Du_lieu_nhan_vien!G644)</f>
        <v/>
      </c>
      <c r="J625" s="97" t="str">
        <f>IF(INPUT_Du_lieu_nhan_vien!H644="","",INPUT_Du_lieu_nhan_vien!H644)</f>
        <v/>
      </c>
      <c r="K625" s="95" t="str">
        <f>IF(INPUT_Du_lieu_nhan_vien!I644="","",INPUT_Du_lieu_nhan_vien!I644)</f>
        <v/>
      </c>
      <c r="L625" s="96" t="str">
        <f t="shared" si="72"/>
        <v/>
      </c>
      <c r="M625" s="96" t="str">
        <f>IF(INPUT_Du_lieu_nhan_vien!J644="","",INPUT_Du_lieu_nhan_vien!J644)</f>
        <v/>
      </c>
      <c r="N625" s="94" t="str">
        <f>IF(INPUT_Du_lieu_nhan_vien!O644="","",INPUT_Du_lieu_nhan_vien!O644)</f>
        <v>lanntt@topica.edu.vn</v>
      </c>
      <c r="O625" s="96" t="str">
        <f>IF(INPUT_Du_lieu_nhan_vien!S644="","",INPUT_Du_lieu_nhan_vien!S644)</f>
        <v/>
      </c>
      <c r="P625" s="94" t="str">
        <f>IF(INPUT_Du_lieu_nhan_vien!P644="","",INPUT_Du_lieu_nhan_vien!P644)</f>
        <v/>
      </c>
      <c r="Q625" s="97" t="str">
        <f>IF(INPUT_Du_lieu_nhan_vien!Q644="","",INPUT_Du_lieu_nhan_vien!Q644)</f>
        <v/>
      </c>
      <c r="R625" s="96" t="str">
        <f>IF(INPUT_Du_lieu_nhan_vien!U644="","",INPUT_Du_lieu_nhan_vien!U644)</f>
        <v/>
      </c>
      <c r="S625" s="96" t="str">
        <f>IF(INPUT_Du_lieu_nhan_vien!W644="","",INPUT_Du_lieu_nhan_vien!W644)</f>
        <v/>
      </c>
      <c r="T625" s="97" t="str">
        <f>IF(INPUT_Du_lieu_nhan_vien!L644="","",INPUT_Du_lieu_nhan_vien!L644)</f>
        <v/>
      </c>
      <c r="U625" s="94" t="str">
        <f>IF(INPUT_Du_lieu_nhan_vien!K644="","",INPUT_Du_lieu_nhan_vien!K644)</f>
        <v/>
      </c>
      <c r="V625" s="97" t="str">
        <f>IF(INPUT_Du_lieu_nhan_vien!M644="","",INPUT_Du_lieu_nhan_vien!M644)</f>
        <v/>
      </c>
      <c r="Y625" s="95" t="str">
        <f>IF(INPUT_Du_lieu_nhan_vien!AH644="","",INPUT_Du_lieu_nhan_vien!AH644)</f>
        <v/>
      </c>
      <c r="Z625" s="96" t="str">
        <f t="shared" si="73"/>
        <v/>
      </c>
      <c r="AA625" s="96" t="str">
        <f t="shared" si="74"/>
        <v/>
      </c>
      <c r="AB625" s="95">
        <f>IF(INPUT_Du_lieu_nhan_vien!AM644="","",INPUT_Du_lieu_nhan_vien!AM644)</f>
        <v>41531</v>
      </c>
      <c r="AC625" s="96">
        <f t="shared" si="75"/>
        <v>9</v>
      </c>
      <c r="AD625" s="96">
        <f t="shared" si="76"/>
        <v>2013</v>
      </c>
      <c r="AE625" s="96" t="str">
        <f>IF(INPUT_Du_lieu_nhan_vien!AJ644="","",INPUT_Du_lieu_nhan_vien!AJ644)</f>
        <v>Nghỉ việc</v>
      </c>
    </row>
    <row r="626" spans="1:31" ht="18.75" customHeight="1" x14ac:dyDescent="0.2">
      <c r="A626" s="91">
        <v>625</v>
      </c>
      <c r="B626" s="92">
        <f>INPUT_Du_lieu_nhan_vien!A645</f>
        <v>20620</v>
      </c>
      <c r="C626" s="93" t="str">
        <f>IF(INPUT_Du_lieu_nhan_vien!B645="","",INPUT_Du_lieu_nhan_vien!B645)</f>
        <v>Trần Thị Minh</v>
      </c>
      <c r="D626" s="93" t="str">
        <f>IF(INPUT_Du_lieu_nhan_vien!C645="","",INPUT_Du_lieu_nhan_vien!C645)</f>
        <v>Hiền</v>
      </c>
      <c r="E626" s="94" t="str">
        <f>IF(INPUT_Du_lieu_nhan_vien!D645="","",INPUT_Du_lieu_nhan_vien!D645)</f>
        <v>Nữ</v>
      </c>
      <c r="F626" s="95">
        <f>IF(INPUT_Du_lieu_nhan_vien!E645="","",INPUT_Du_lieu_nhan_vien!E645)</f>
        <v>31731</v>
      </c>
      <c r="G626" s="96">
        <f t="shared" si="70"/>
        <v>11</v>
      </c>
      <c r="H626" s="96">
        <f t="shared" si="71"/>
        <v>1986</v>
      </c>
      <c r="I626" s="96" t="str">
        <f>IF(INPUT_Du_lieu_nhan_vien!G645="","",INPUT_Du_lieu_nhan_vien!G645)</f>
        <v xml:space="preserve">Vũng Tàu </v>
      </c>
      <c r="J626" s="97" t="str">
        <f>IF(INPUT_Du_lieu_nhan_vien!H645="","",INPUT_Du_lieu_nhan_vien!H645)</f>
        <v>023912765</v>
      </c>
      <c r="K626" s="95">
        <f>IF(INPUT_Du_lieu_nhan_vien!I645="","",INPUT_Du_lieu_nhan_vien!I645)</f>
        <v>39680</v>
      </c>
      <c r="L626" s="96">
        <f t="shared" si="72"/>
        <v>8</v>
      </c>
      <c r="M626" s="96" t="str">
        <f>IF(INPUT_Du_lieu_nhan_vien!J645="","",INPUT_Du_lieu_nhan_vien!J645)</f>
        <v>Hồ Chí Minh</v>
      </c>
      <c r="N626" s="94" t="str">
        <f>IF(INPUT_Du_lieu_nhan_vien!O645="","",INPUT_Du_lieu_nhan_vien!O645)</f>
        <v>hienttm@topica.edu.vn</v>
      </c>
      <c r="O626" s="96" t="str">
        <f>IF(INPUT_Du_lieu_nhan_vien!S645="","",INPUT_Du_lieu_nhan_vien!S645)</f>
        <v/>
      </c>
      <c r="P626" s="94" t="str">
        <f>IF(INPUT_Du_lieu_nhan_vien!P645="","",INPUT_Du_lieu_nhan_vien!P645)</f>
        <v/>
      </c>
      <c r="Q626" s="97" t="str">
        <f>IF(INPUT_Du_lieu_nhan_vien!Q645="","",INPUT_Du_lieu_nhan_vien!Q645)</f>
        <v/>
      </c>
      <c r="R626" s="96" t="str">
        <f>IF(INPUT_Du_lieu_nhan_vien!U645="","",INPUT_Du_lieu_nhan_vien!U645)</f>
        <v/>
      </c>
      <c r="S626" s="96" t="str">
        <f>IF(INPUT_Du_lieu_nhan_vien!W645="","",INPUT_Du_lieu_nhan_vien!W645)</f>
        <v/>
      </c>
      <c r="T626" s="97" t="str">
        <f>IF(INPUT_Du_lieu_nhan_vien!L645="","",INPUT_Du_lieu_nhan_vien!L645)</f>
        <v>ĐH Hùng Vương (TP.HCM)</v>
      </c>
      <c r="U626" s="94" t="str">
        <f>IF(INPUT_Du_lieu_nhan_vien!K645="","",INPUT_Du_lieu_nhan_vien!K645)</f>
        <v>Cao đẳng</v>
      </c>
      <c r="V626" s="97" t="str">
        <f>IF(INPUT_Du_lieu_nhan_vien!M645="","",INPUT_Du_lieu_nhan_vien!M645)</f>
        <v>Quản trị kinh doanh</v>
      </c>
      <c r="Y626" s="95">
        <f>IF(INPUT_Du_lieu_nhan_vien!AH645="","",INPUT_Du_lieu_nhan_vien!AH645)</f>
        <v>41518</v>
      </c>
      <c r="Z626" s="96">
        <f t="shared" si="73"/>
        <v>9</v>
      </c>
      <c r="AA626" s="96">
        <f t="shared" si="74"/>
        <v>2013</v>
      </c>
      <c r="AB626" s="95" t="str">
        <f>IF(INPUT_Du_lieu_nhan_vien!AM645="","",INPUT_Du_lieu_nhan_vien!AM645)</f>
        <v/>
      </c>
      <c r="AC626" s="96" t="str">
        <f t="shared" si="75"/>
        <v/>
      </c>
      <c r="AD626" s="96" t="str">
        <f t="shared" si="76"/>
        <v/>
      </c>
      <c r="AE626" s="96" t="str">
        <f>IF(INPUT_Du_lieu_nhan_vien!AJ645="","",INPUT_Du_lieu_nhan_vien!AJ645)</f>
        <v>Chính thức</v>
      </c>
    </row>
    <row r="627" spans="1:31" ht="18.75" customHeight="1" x14ac:dyDescent="0.2">
      <c r="A627" s="91">
        <v>626</v>
      </c>
      <c r="B627" s="92">
        <f>INPUT_Du_lieu_nhan_vien!A646</f>
        <v>20621</v>
      </c>
      <c r="C627" s="93" t="str">
        <f>IF(INPUT_Du_lieu_nhan_vien!B646="","",INPUT_Du_lieu_nhan_vien!B646)</f>
        <v>Nguyễn Thị Tuệ</v>
      </c>
      <c r="D627" s="93" t="str">
        <f>IF(INPUT_Du_lieu_nhan_vien!C646="","",INPUT_Du_lieu_nhan_vien!C646)</f>
        <v>Hiền</v>
      </c>
      <c r="E627" s="94" t="str">
        <f>IF(INPUT_Du_lieu_nhan_vien!D646="","",INPUT_Du_lieu_nhan_vien!D646)</f>
        <v>Nữ</v>
      </c>
      <c r="F627" s="95">
        <f>IF(INPUT_Du_lieu_nhan_vien!E646="","",INPUT_Du_lieu_nhan_vien!E646)</f>
        <v>31095</v>
      </c>
      <c r="G627" s="96">
        <f t="shared" si="70"/>
        <v>2</v>
      </c>
      <c r="H627" s="96">
        <f t="shared" si="71"/>
        <v>1985</v>
      </c>
      <c r="I627" s="96" t="str">
        <f>IF(INPUT_Du_lieu_nhan_vien!G646="","",INPUT_Du_lieu_nhan_vien!G646)</f>
        <v>Thừa Thiên Huế</v>
      </c>
      <c r="J627" s="97" t="str">
        <f>IF(INPUT_Du_lieu_nhan_vien!H646="","",INPUT_Du_lieu_nhan_vien!H646)</f>
        <v>024040811</v>
      </c>
      <c r="K627" s="95">
        <f>IF(INPUT_Du_lieu_nhan_vien!I646="","",INPUT_Du_lieu_nhan_vien!I646)</f>
        <v>37495</v>
      </c>
      <c r="L627" s="96">
        <f t="shared" si="72"/>
        <v>8</v>
      </c>
      <c r="M627" s="96" t="str">
        <f>IF(INPUT_Du_lieu_nhan_vien!J646="","",INPUT_Du_lieu_nhan_vien!J646)</f>
        <v>Hồ Chí Minh</v>
      </c>
      <c r="N627" s="94" t="str">
        <f>IF(INPUT_Du_lieu_nhan_vien!O646="","",INPUT_Du_lieu_nhan_vien!O646)</f>
        <v>hienntt3@topica.edu.vn</v>
      </c>
      <c r="O627" s="96" t="str">
        <f>IF(INPUT_Du_lieu_nhan_vien!S646="","",INPUT_Du_lieu_nhan_vien!S646)</f>
        <v>79/22B Nguyễn Xí, P26, Q. Bình Thạnh, Hồ Chí Minh</v>
      </c>
      <c r="P627" s="94" t="str">
        <f>IF(INPUT_Du_lieu_nhan_vien!P646="","",INPUT_Du_lieu_nhan_vien!P646)</f>
        <v/>
      </c>
      <c r="Q627" s="97" t="str">
        <f>IF(INPUT_Du_lieu_nhan_vien!Q646="","",INPUT_Du_lieu_nhan_vien!Q646)</f>
        <v>0903669545</v>
      </c>
      <c r="R627" s="96" t="str">
        <f>IF(INPUT_Du_lieu_nhan_vien!U646="","",INPUT_Du_lieu_nhan_vien!U646)</f>
        <v>Trương Thị Thu Hương</v>
      </c>
      <c r="S627" s="96" t="str">
        <f>IF(INPUT_Du_lieu_nhan_vien!W646="","",INPUT_Du_lieu_nhan_vien!W646)</f>
        <v>0838992912</v>
      </c>
      <c r="T627" s="97" t="str">
        <f>IF(INPUT_Du_lieu_nhan_vien!L646="","",INPUT_Du_lieu_nhan_vien!L646)</f>
        <v>ĐH Công nghệ TP HCM</v>
      </c>
      <c r="U627" s="94" t="str">
        <f>IF(INPUT_Du_lieu_nhan_vien!K646="","",INPUT_Du_lieu_nhan_vien!K646)</f>
        <v xml:space="preserve">Đại học </v>
      </c>
      <c r="V627" s="97" t="str">
        <f>IF(INPUT_Du_lieu_nhan_vien!M646="","",INPUT_Du_lieu_nhan_vien!M646)</f>
        <v>Môi trường</v>
      </c>
      <c r="Y627" s="95">
        <f>IF(INPUT_Du_lieu_nhan_vien!AH646="","",INPUT_Du_lieu_nhan_vien!AH646)</f>
        <v>41518</v>
      </c>
      <c r="Z627" s="96">
        <f t="shared" si="73"/>
        <v>9</v>
      </c>
      <c r="AA627" s="96">
        <f t="shared" si="74"/>
        <v>2013</v>
      </c>
      <c r="AB627" s="95" t="str">
        <f>IF(INPUT_Du_lieu_nhan_vien!AM646="","",INPUT_Du_lieu_nhan_vien!AM646)</f>
        <v/>
      </c>
      <c r="AC627" s="96" t="str">
        <f t="shared" si="75"/>
        <v/>
      </c>
      <c r="AD627" s="96" t="str">
        <f t="shared" si="76"/>
        <v/>
      </c>
      <c r="AE627" s="96" t="str">
        <f>IF(INPUT_Du_lieu_nhan_vien!AJ646="","",INPUT_Du_lieu_nhan_vien!AJ646)</f>
        <v>Chính thức</v>
      </c>
    </row>
    <row r="628" spans="1:31" ht="18.75" customHeight="1" x14ac:dyDescent="0.2">
      <c r="A628" s="91">
        <v>627</v>
      </c>
      <c r="B628" s="92">
        <f>INPUT_Du_lieu_nhan_vien!A647</f>
        <v>20622</v>
      </c>
      <c r="C628" s="93" t="str">
        <f>IF(INPUT_Du_lieu_nhan_vien!B647="","",INPUT_Du_lieu_nhan_vien!B647)</f>
        <v>Đỗ Thị  Thiên</v>
      </c>
      <c r="D628" s="93" t="str">
        <f>IF(INPUT_Du_lieu_nhan_vien!C647="","",INPUT_Du_lieu_nhan_vien!C647)</f>
        <v>Trang</v>
      </c>
      <c r="E628" s="94" t="str">
        <f>IF(INPUT_Du_lieu_nhan_vien!D647="","",INPUT_Du_lieu_nhan_vien!D647)</f>
        <v>Nữ</v>
      </c>
      <c r="F628" s="95" t="str">
        <f>IF(INPUT_Du_lieu_nhan_vien!E647="","",INPUT_Du_lieu_nhan_vien!E647)</f>
        <v/>
      </c>
      <c r="G628" s="96" t="str">
        <f t="shared" si="70"/>
        <v/>
      </c>
      <c r="H628" s="96" t="str">
        <f t="shared" si="71"/>
        <v/>
      </c>
      <c r="I628" s="96" t="str">
        <f>IF(INPUT_Du_lieu_nhan_vien!G647="","",INPUT_Du_lieu_nhan_vien!G647)</f>
        <v/>
      </c>
      <c r="J628" s="97" t="str">
        <f>IF(INPUT_Du_lieu_nhan_vien!H647="","",INPUT_Du_lieu_nhan_vien!H647)</f>
        <v/>
      </c>
      <c r="K628" s="95" t="str">
        <f>IF(INPUT_Du_lieu_nhan_vien!I647="","",INPUT_Du_lieu_nhan_vien!I647)</f>
        <v/>
      </c>
      <c r="L628" s="96" t="str">
        <f t="shared" si="72"/>
        <v/>
      </c>
      <c r="M628" s="96" t="str">
        <f>IF(INPUT_Du_lieu_nhan_vien!J647="","",INPUT_Du_lieu_nhan_vien!J647)</f>
        <v/>
      </c>
      <c r="N628" s="94" t="str">
        <f>IF(INPUT_Du_lieu_nhan_vien!O647="","",INPUT_Du_lieu_nhan_vien!O647)</f>
        <v>trangdtt2@topica.edu.vn</v>
      </c>
      <c r="O628" s="96" t="str">
        <f>IF(INPUT_Du_lieu_nhan_vien!S647="","",INPUT_Du_lieu_nhan_vien!S647)</f>
        <v/>
      </c>
      <c r="P628" s="94" t="str">
        <f>IF(INPUT_Du_lieu_nhan_vien!P647="","",INPUT_Du_lieu_nhan_vien!P647)</f>
        <v/>
      </c>
      <c r="Q628" s="97" t="str">
        <f>IF(INPUT_Du_lieu_nhan_vien!Q647="","",INPUT_Du_lieu_nhan_vien!Q647)</f>
        <v/>
      </c>
      <c r="R628" s="96" t="str">
        <f>IF(INPUT_Du_lieu_nhan_vien!U647="","",INPUT_Du_lieu_nhan_vien!U647)</f>
        <v/>
      </c>
      <c r="S628" s="96" t="str">
        <f>IF(INPUT_Du_lieu_nhan_vien!W647="","",INPUT_Du_lieu_nhan_vien!W647)</f>
        <v/>
      </c>
      <c r="T628" s="97" t="str">
        <f>IF(INPUT_Du_lieu_nhan_vien!L647="","",INPUT_Du_lieu_nhan_vien!L647)</f>
        <v/>
      </c>
      <c r="U628" s="94" t="str">
        <f>IF(INPUT_Du_lieu_nhan_vien!K647="","",INPUT_Du_lieu_nhan_vien!K647)</f>
        <v/>
      </c>
      <c r="V628" s="97" t="str">
        <f>IF(INPUT_Du_lieu_nhan_vien!M647="","",INPUT_Du_lieu_nhan_vien!M647)</f>
        <v/>
      </c>
      <c r="Y628" s="95" t="str">
        <f>IF(INPUT_Du_lieu_nhan_vien!AH647="","",INPUT_Du_lieu_nhan_vien!AH647)</f>
        <v/>
      </c>
      <c r="Z628" s="96" t="str">
        <f t="shared" si="73"/>
        <v/>
      </c>
      <c r="AA628" s="96" t="str">
        <f t="shared" si="74"/>
        <v/>
      </c>
      <c r="AB628" s="95">
        <f>IF(INPUT_Du_lieu_nhan_vien!AM647="","",INPUT_Du_lieu_nhan_vien!AM647)</f>
        <v>41526</v>
      </c>
      <c r="AC628" s="96">
        <f t="shared" si="75"/>
        <v>9</v>
      </c>
      <c r="AD628" s="96">
        <f t="shared" si="76"/>
        <v>2013</v>
      </c>
      <c r="AE628" s="96" t="str">
        <f>IF(INPUT_Du_lieu_nhan_vien!AJ647="","",INPUT_Du_lieu_nhan_vien!AJ647)</f>
        <v>Nghỉ việc</v>
      </c>
    </row>
    <row r="629" spans="1:31" ht="18.75" customHeight="1" x14ac:dyDescent="0.2">
      <c r="A629" s="91">
        <v>628</v>
      </c>
      <c r="B629" s="92">
        <f>INPUT_Du_lieu_nhan_vien!A648</f>
        <v>20623</v>
      </c>
      <c r="C629" s="93" t="str">
        <f>IF(INPUT_Du_lieu_nhan_vien!B648="","",INPUT_Du_lieu_nhan_vien!B648)</f>
        <v>Đỗ Thùy</v>
      </c>
      <c r="D629" s="93" t="str">
        <f>IF(INPUT_Du_lieu_nhan_vien!C648="","",INPUT_Du_lieu_nhan_vien!C648)</f>
        <v>Ni</v>
      </c>
      <c r="E629" s="94" t="str">
        <f>IF(INPUT_Du_lieu_nhan_vien!D648="","",INPUT_Du_lieu_nhan_vien!D648)</f>
        <v>Nữ</v>
      </c>
      <c r="F629" s="95">
        <f>IF(INPUT_Du_lieu_nhan_vien!E648="","",INPUT_Du_lieu_nhan_vien!E648)</f>
        <v>32973</v>
      </c>
      <c r="G629" s="96">
        <f t="shared" si="70"/>
        <v>4</v>
      </c>
      <c r="H629" s="96">
        <f t="shared" si="71"/>
        <v>1990</v>
      </c>
      <c r="I629" s="96" t="str">
        <f>IF(INPUT_Du_lieu_nhan_vien!G648="","",INPUT_Du_lieu_nhan_vien!G648)</f>
        <v>Quảng Nam</v>
      </c>
      <c r="J629" s="97" t="str">
        <f>IF(INPUT_Du_lieu_nhan_vien!H648="","",INPUT_Du_lieu_nhan_vien!H648)</f>
        <v>241098779</v>
      </c>
      <c r="K629" s="95">
        <f>IF(INPUT_Du_lieu_nhan_vien!I648="","",INPUT_Du_lieu_nhan_vien!I648)</f>
        <v>38887</v>
      </c>
      <c r="L629" s="96">
        <f t="shared" si="72"/>
        <v>6</v>
      </c>
      <c r="M629" s="96" t="str">
        <f>IF(INPUT_Du_lieu_nhan_vien!J648="","",INPUT_Du_lieu_nhan_vien!J648)</f>
        <v>Đăk Lăk</v>
      </c>
      <c r="N629" s="94" t="str">
        <f>IF(INPUT_Du_lieu_nhan_vien!O648="","",INPUT_Du_lieu_nhan_vien!O648)</f>
        <v>nidt@topica.edu.vn</v>
      </c>
      <c r="O629" s="96" t="str">
        <f>IF(INPUT_Du_lieu_nhan_vien!S648="","",INPUT_Du_lieu_nhan_vien!S648)</f>
        <v>Hòa Thắng, TP Buôn Ma Thuột, Đăk Lăk</v>
      </c>
      <c r="P629" s="94" t="str">
        <f>IF(INPUT_Du_lieu_nhan_vien!P648="","",INPUT_Du_lieu_nhan_vien!P648)</f>
        <v/>
      </c>
      <c r="Q629" s="97" t="str">
        <f>IF(INPUT_Du_lieu_nhan_vien!Q648="","",INPUT_Du_lieu_nhan_vien!Q648)</f>
        <v>01689969354</v>
      </c>
      <c r="R629" s="96" t="str">
        <f>IF(INPUT_Du_lieu_nhan_vien!U648="","",INPUT_Du_lieu_nhan_vien!U648)</f>
        <v>Đỗ Cao Nguyên</v>
      </c>
      <c r="S629" s="96" t="str">
        <f>IF(INPUT_Du_lieu_nhan_vien!W648="","",INPUT_Du_lieu_nhan_vien!W648)</f>
        <v>01668753587</v>
      </c>
      <c r="T629" s="97" t="str">
        <f>IF(INPUT_Du_lieu_nhan_vien!L648="","",INPUT_Du_lieu_nhan_vien!L648)</f>
        <v>Học viện Công nghệ Bưu chính Viễn thông</v>
      </c>
      <c r="U629" s="94" t="str">
        <f>IF(INPUT_Du_lieu_nhan_vien!K648="","",INPUT_Du_lieu_nhan_vien!K648)</f>
        <v>Đại học</v>
      </c>
      <c r="V629" s="97" t="str">
        <f>IF(INPUT_Du_lieu_nhan_vien!M648="","",INPUT_Du_lieu_nhan_vien!M648)</f>
        <v>Quản trị kinh doanh</v>
      </c>
      <c r="Y629" s="95" t="str">
        <f>IF(INPUT_Du_lieu_nhan_vien!AH648="","",INPUT_Du_lieu_nhan_vien!AH648)</f>
        <v/>
      </c>
      <c r="Z629" s="96" t="str">
        <f t="shared" si="73"/>
        <v/>
      </c>
      <c r="AA629" s="96" t="str">
        <f t="shared" si="74"/>
        <v/>
      </c>
      <c r="AB629" s="95" t="str">
        <f>IF(INPUT_Du_lieu_nhan_vien!AM648="","",INPUT_Du_lieu_nhan_vien!AM648)</f>
        <v/>
      </c>
      <c r="AC629" s="96" t="str">
        <f t="shared" si="75"/>
        <v/>
      </c>
      <c r="AD629" s="96" t="str">
        <f t="shared" si="76"/>
        <v/>
      </c>
      <c r="AE629" s="96" t="str">
        <f>IF(INPUT_Du_lieu_nhan_vien!AJ648="","",INPUT_Du_lieu_nhan_vien!AJ648)</f>
        <v>Chính thức</v>
      </c>
    </row>
    <row r="630" spans="1:31" ht="18.75" customHeight="1" x14ac:dyDescent="0.2">
      <c r="A630" s="91">
        <v>629</v>
      </c>
      <c r="B630" s="92">
        <f>INPUT_Du_lieu_nhan_vien!A649</f>
        <v>20624</v>
      </c>
      <c r="C630" s="93" t="str">
        <f>IF(INPUT_Du_lieu_nhan_vien!B649="","",INPUT_Du_lieu_nhan_vien!B649)</f>
        <v>Huỳnh Thị Ngọc</v>
      </c>
      <c r="D630" s="93" t="str">
        <f>IF(INPUT_Du_lieu_nhan_vien!C649="","",INPUT_Du_lieu_nhan_vien!C649)</f>
        <v>Thu</v>
      </c>
      <c r="E630" s="94" t="str">
        <f>IF(INPUT_Du_lieu_nhan_vien!D649="","",INPUT_Du_lieu_nhan_vien!D649)</f>
        <v/>
      </c>
      <c r="F630" s="95">
        <f>IF(INPUT_Du_lieu_nhan_vien!E649="","",INPUT_Du_lieu_nhan_vien!E649)</f>
        <v>32683</v>
      </c>
      <c r="G630" s="96">
        <f t="shared" si="70"/>
        <v>6</v>
      </c>
      <c r="H630" s="96">
        <f t="shared" si="71"/>
        <v>1989</v>
      </c>
      <c r="I630" s="96" t="str">
        <f>IF(INPUT_Du_lieu_nhan_vien!G649="","",INPUT_Du_lieu_nhan_vien!G649)</f>
        <v>Bình Thuận</v>
      </c>
      <c r="J630" s="97" t="str">
        <f>IF(INPUT_Du_lieu_nhan_vien!H649="","",INPUT_Du_lieu_nhan_vien!H649)</f>
        <v>261072698</v>
      </c>
      <c r="K630" s="95">
        <f>IF(INPUT_Du_lieu_nhan_vien!I649="","",INPUT_Du_lieu_nhan_vien!I649)</f>
        <v>39504</v>
      </c>
      <c r="L630" s="96">
        <f t="shared" si="72"/>
        <v>2</v>
      </c>
      <c r="M630" s="96" t="str">
        <f>IF(INPUT_Du_lieu_nhan_vien!J649="","",INPUT_Du_lieu_nhan_vien!J649)</f>
        <v>Bình Thuận</v>
      </c>
      <c r="N630" s="94">
        <f>IF(INPUT_Du_lieu_nhan_vien!O649="","",INPUT_Du_lieu_nhan_vien!O649)</f>
        <v>0</v>
      </c>
      <c r="O630" s="96" t="str">
        <f>IF(INPUT_Du_lieu_nhan_vien!S649="","",INPUT_Du_lieu_nhan_vien!S649)</f>
        <v/>
      </c>
      <c r="P630" s="94" t="str">
        <f>IF(INPUT_Du_lieu_nhan_vien!P649="","",INPUT_Du_lieu_nhan_vien!P649)</f>
        <v/>
      </c>
      <c r="Q630" s="97" t="str">
        <f>IF(INPUT_Du_lieu_nhan_vien!Q649="","",INPUT_Du_lieu_nhan_vien!Q649)</f>
        <v>0908548724</v>
      </c>
      <c r="R630" s="96" t="str">
        <f>IF(INPUT_Du_lieu_nhan_vien!U649="","",INPUT_Du_lieu_nhan_vien!U649)</f>
        <v/>
      </c>
      <c r="S630" s="96" t="str">
        <f>IF(INPUT_Du_lieu_nhan_vien!W649="","",INPUT_Du_lieu_nhan_vien!W649)</f>
        <v/>
      </c>
      <c r="T630" s="97" t="str">
        <f>IF(INPUT_Du_lieu_nhan_vien!L649="","",INPUT_Du_lieu_nhan_vien!L649)</f>
        <v>ĐH Kinh tế HCM</v>
      </c>
      <c r="U630" s="94" t="str">
        <f>IF(INPUT_Du_lieu_nhan_vien!K649="","",INPUT_Du_lieu_nhan_vien!K649)</f>
        <v>Đại học</v>
      </c>
      <c r="V630" s="97" t="str">
        <f>IF(INPUT_Du_lieu_nhan_vien!M649="","",INPUT_Du_lieu_nhan_vien!M649)</f>
        <v>Tài chính doanh nghiệp</v>
      </c>
      <c r="Y630" s="95" t="str">
        <f>IF(INPUT_Du_lieu_nhan_vien!AH649="","",INPUT_Du_lieu_nhan_vien!AH649)</f>
        <v/>
      </c>
      <c r="Z630" s="96" t="str">
        <f t="shared" si="73"/>
        <v/>
      </c>
      <c r="AA630" s="96" t="str">
        <f t="shared" si="74"/>
        <v/>
      </c>
      <c r="AB630" s="95">
        <f>IF(INPUT_Du_lieu_nhan_vien!AM649="","",INPUT_Du_lieu_nhan_vien!AM649)</f>
        <v>41458</v>
      </c>
      <c r="AC630" s="96">
        <f t="shared" si="75"/>
        <v>7</v>
      </c>
      <c r="AD630" s="96">
        <f t="shared" si="76"/>
        <v>2013</v>
      </c>
      <c r="AE630" s="96" t="str">
        <f>IF(INPUT_Du_lieu_nhan_vien!AJ649="","",INPUT_Du_lieu_nhan_vien!AJ649)</f>
        <v>Nghỉ việc</v>
      </c>
    </row>
    <row r="631" spans="1:31" ht="18.75" customHeight="1" x14ac:dyDescent="0.2">
      <c r="A631" s="91">
        <v>630</v>
      </c>
      <c r="B631" s="92">
        <f>INPUT_Du_lieu_nhan_vien!A650</f>
        <v>20625</v>
      </c>
      <c r="C631" s="93" t="str">
        <f>IF(INPUT_Du_lieu_nhan_vien!B650="","",INPUT_Du_lieu_nhan_vien!B650)</f>
        <v>Nguyễn Thị Minh</v>
      </c>
      <c r="D631" s="93" t="str">
        <f>IF(INPUT_Du_lieu_nhan_vien!C650="","",INPUT_Du_lieu_nhan_vien!C650)</f>
        <v>Thúy</v>
      </c>
      <c r="E631" s="94" t="str">
        <f>IF(INPUT_Du_lieu_nhan_vien!D650="","",INPUT_Du_lieu_nhan_vien!D650)</f>
        <v>Nữ</v>
      </c>
      <c r="F631" s="95">
        <f>IF(INPUT_Du_lieu_nhan_vien!E650="","",INPUT_Du_lieu_nhan_vien!E650)</f>
        <v>32649</v>
      </c>
      <c r="G631" s="96">
        <f t="shared" si="70"/>
        <v>5</v>
      </c>
      <c r="H631" s="96">
        <f t="shared" si="71"/>
        <v>1989</v>
      </c>
      <c r="I631" s="96" t="str">
        <f>IF(INPUT_Du_lieu_nhan_vien!G650="","",INPUT_Du_lieu_nhan_vien!G650)</f>
        <v>Yên Bái</v>
      </c>
      <c r="J631" s="97" t="str">
        <f>IF(INPUT_Du_lieu_nhan_vien!H650="","",INPUT_Du_lieu_nhan_vien!H650)</f>
        <v>063248588</v>
      </c>
      <c r="K631" s="95">
        <f>IF(INPUT_Du_lieu_nhan_vien!I650="","",INPUT_Du_lieu_nhan_vien!I650)</f>
        <v>38758</v>
      </c>
      <c r="L631" s="96">
        <f t="shared" si="72"/>
        <v>2</v>
      </c>
      <c r="M631" s="96" t="str">
        <f>IF(INPUT_Du_lieu_nhan_vien!J650="","",INPUT_Du_lieu_nhan_vien!J650)</f>
        <v>Lào Cai</v>
      </c>
      <c r="N631" s="94" t="str">
        <f>IF(INPUT_Du_lieu_nhan_vien!O650="","",INPUT_Du_lieu_nhan_vien!O650)</f>
        <v>thuyntm@topica.edu.vn</v>
      </c>
      <c r="O631" s="96" t="str">
        <f>IF(INPUT_Du_lieu_nhan_vien!S650="","",INPUT_Du_lieu_nhan_vien!S650)</f>
        <v>Thuần Lương - Sông Lô - Việt Trì - Phú Thọ</v>
      </c>
      <c r="P631" s="94" t="str">
        <f>IF(INPUT_Du_lieu_nhan_vien!P650="","",INPUT_Du_lieu_nhan_vien!P650)</f>
        <v/>
      </c>
      <c r="Q631" s="97" t="str">
        <f>IF(INPUT_Du_lieu_nhan_vien!Q650="","",INPUT_Du_lieu_nhan_vien!Q650)</f>
        <v>0976221905</v>
      </c>
      <c r="R631" s="96" t="str">
        <f>IF(INPUT_Du_lieu_nhan_vien!U650="","",INPUT_Du_lieu_nhan_vien!U650)</f>
        <v/>
      </c>
      <c r="S631" s="96" t="str">
        <f>IF(INPUT_Du_lieu_nhan_vien!W650="","",INPUT_Du_lieu_nhan_vien!W650)</f>
        <v/>
      </c>
      <c r="T631" s="97" t="str">
        <f>IF(INPUT_Du_lieu_nhan_vien!L650="","",INPUT_Du_lieu_nhan_vien!L650)</f>
        <v>ĐH Thương Mại</v>
      </c>
      <c r="U631" s="94" t="str">
        <f>IF(INPUT_Du_lieu_nhan_vien!K650="","",INPUT_Du_lieu_nhan_vien!K650)</f>
        <v>Đại học</v>
      </c>
      <c r="V631" s="97" t="str">
        <f>IF(INPUT_Du_lieu_nhan_vien!M650="","",INPUT_Du_lieu_nhan_vien!M650)</f>
        <v>Kinh tế</v>
      </c>
      <c r="Y631" s="95">
        <f>IF(INPUT_Du_lieu_nhan_vien!AH650="","",INPUT_Du_lieu_nhan_vien!AH650)</f>
        <v>41541</v>
      </c>
      <c r="Z631" s="96">
        <f t="shared" si="73"/>
        <v>9</v>
      </c>
      <c r="AA631" s="96">
        <f t="shared" si="74"/>
        <v>2013</v>
      </c>
      <c r="AB631" s="95" t="str">
        <f>IF(INPUT_Du_lieu_nhan_vien!AM650="","",INPUT_Du_lieu_nhan_vien!AM650)</f>
        <v/>
      </c>
      <c r="AC631" s="96" t="str">
        <f t="shared" si="75"/>
        <v/>
      </c>
      <c r="AD631" s="96" t="str">
        <f t="shared" si="76"/>
        <v/>
      </c>
      <c r="AE631" s="96" t="str">
        <f>IF(INPUT_Du_lieu_nhan_vien!AJ650="","",INPUT_Du_lieu_nhan_vien!AJ650)</f>
        <v>Chính thức</v>
      </c>
    </row>
    <row r="632" spans="1:31" ht="18.75" customHeight="1" x14ac:dyDescent="0.2">
      <c r="A632" s="91">
        <v>631</v>
      </c>
      <c r="B632" s="92">
        <f>INPUT_Du_lieu_nhan_vien!A651</f>
        <v>20626</v>
      </c>
      <c r="C632" s="93" t="str">
        <f>IF(INPUT_Du_lieu_nhan_vien!B651="","",INPUT_Du_lieu_nhan_vien!B651)</f>
        <v>Đỗ Thị Lan</v>
      </c>
      <c r="D632" s="93" t="str">
        <f>IF(INPUT_Du_lieu_nhan_vien!C651="","",INPUT_Du_lieu_nhan_vien!C651)</f>
        <v>Hương</v>
      </c>
      <c r="E632" s="94" t="str">
        <f>IF(INPUT_Du_lieu_nhan_vien!D651="","",INPUT_Du_lieu_nhan_vien!D651)</f>
        <v>Nữ</v>
      </c>
      <c r="F632" s="95">
        <f>IF(INPUT_Du_lieu_nhan_vien!E651="","",INPUT_Du_lieu_nhan_vien!E651)</f>
        <v>30130</v>
      </c>
      <c r="G632" s="96">
        <f t="shared" si="70"/>
        <v>6</v>
      </c>
      <c r="H632" s="96">
        <f t="shared" si="71"/>
        <v>1982</v>
      </c>
      <c r="I632" s="96" t="str">
        <f>IF(INPUT_Du_lieu_nhan_vien!G651="","",INPUT_Du_lieu_nhan_vien!G651)</f>
        <v>Hà Nội</v>
      </c>
      <c r="J632" s="97" t="str">
        <f>IF(INPUT_Du_lieu_nhan_vien!H651="","",INPUT_Du_lieu_nhan_vien!H651)</f>
        <v>012162797</v>
      </c>
      <c r="K632" s="95">
        <f>IF(INPUT_Du_lieu_nhan_vien!I651="","",INPUT_Du_lieu_nhan_vien!I651)</f>
        <v>40897</v>
      </c>
      <c r="L632" s="96">
        <f t="shared" si="72"/>
        <v>12</v>
      </c>
      <c r="M632" s="96" t="str">
        <f>IF(INPUT_Du_lieu_nhan_vien!J651="","",INPUT_Du_lieu_nhan_vien!J651)</f>
        <v>Hà Nội</v>
      </c>
      <c r="N632" s="94" t="str">
        <f>IF(INPUT_Du_lieu_nhan_vien!O651="","",INPUT_Du_lieu_nhan_vien!O651)</f>
        <v>huongdtl@topica.edu.vn</v>
      </c>
      <c r="O632" s="96" t="str">
        <f>IF(INPUT_Du_lieu_nhan_vien!S651="","",INPUT_Du_lieu_nhan_vien!S651)</f>
        <v>Số 16 ngõ 164/18 Phố Hồng Mai, Quỳnh Lôi, Hai Bà Trưng, Hà Nội</v>
      </c>
      <c r="P632" s="94" t="str">
        <f>IF(INPUT_Du_lieu_nhan_vien!P651="","",INPUT_Du_lieu_nhan_vien!P651)</f>
        <v/>
      </c>
      <c r="Q632" s="97" t="str">
        <f>IF(INPUT_Du_lieu_nhan_vien!Q651="","",INPUT_Du_lieu_nhan_vien!Q651)</f>
        <v>0983606390</v>
      </c>
      <c r="R632" s="96" t="str">
        <f>IF(INPUT_Du_lieu_nhan_vien!U651="","",INPUT_Du_lieu_nhan_vien!U651)</f>
        <v>Đỗ Mạnh Cường</v>
      </c>
      <c r="S632" s="96" t="str">
        <f>IF(INPUT_Du_lieu_nhan_vien!W651="","",INPUT_Du_lieu_nhan_vien!W651)</f>
        <v>0983634960</v>
      </c>
      <c r="T632" s="97" t="str">
        <f>IF(INPUT_Du_lieu_nhan_vien!L651="","",INPUT_Du_lieu_nhan_vien!L651)</f>
        <v>ĐH Bách khoa</v>
      </c>
      <c r="U632" s="94" t="str">
        <f>IF(INPUT_Du_lieu_nhan_vien!K651="","",INPUT_Du_lieu_nhan_vien!K651)</f>
        <v>Đại học</v>
      </c>
      <c r="V632" s="97" t="str">
        <f>IF(INPUT_Du_lieu_nhan_vien!M651="","",INPUT_Du_lieu_nhan_vien!M651)</f>
        <v>Công nghệ thực phẩm</v>
      </c>
      <c r="Y632" s="95">
        <f>IF(INPUT_Du_lieu_nhan_vien!AH651="","",INPUT_Du_lieu_nhan_vien!AH651)</f>
        <v>41515</v>
      </c>
      <c r="Z632" s="96">
        <f t="shared" si="73"/>
        <v>8</v>
      </c>
      <c r="AA632" s="96">
        <f t="shared" si="74"/>
        <v>2013</v>
      </c>
      <c r="AB632" s="95" t="str">
        <f>IF(INPUT_Du_lieu_nhan_vien!AM651="","",INPUT_Du_lieu_nhan_vien!AM651)</f>
        <v/>
      </c>
      <c r="AC632" s="96" t="str">
        <f t="shared" si="75"/>
        <v/>
      </c>
      <c r="AD632" s="96" t="str">
        <f t="shared" si="76"/>
        <v/>
      </c>
      <c r="AE632" s="96" t="str">
        <f>IF(INPUT_Du_lieu_nhan_vien!AJ651="","",INPUT_Du_lieu_nhan_vien!AJ651)</f>
        <v>Chính thức</v>
      </c>
    </row>
    <row r="633" spans="1:31" ht="18.75" customHeight="1" x14ac:dyDescent="0.2">
      <c r="A633" s="91">
        <v>632</v>
      </c>
      <c r="B633" s="92">
        <f>INPUT_Du_lieu_nhan_vien!A652</f>
        <v>20627</v>
      </c>
      <c r="C633" s="93" t="str">
        <f>IF(INPUT_Du_lieu_nhan_vien!B652="","",INPUT_Du_lieu_nhan_vien!B652)</f>
        <v>Bùi Thị Hồng</v>
      </c>
      <c r="D633" s="93" t="str">
        <f>IF(INPUT_Du_lieu_nhan_vien!C652="","",INPUT_Du_lieu_nhan_vien!C652)</f>
        <v>Vân</v>
      </c>
      <c r="E633" s="94" t="str">
        <f>IF(INPUT_Du_lieu_nhan_vien!D652="","",INPUT_Du_lieu_nhan_vien!D652)</f>
        <v>Nữ</v>
      </c>
      <c r="F633" s="95">
        <f>IF(INPUT_Du_lieu_nhan_vien!E652="","",INPUT_Du_lieu_nhan_vien!E652)</f>
        <v>30756</v>
      </c>
      <c r="G633" s="96">
        <f t="shared" si="70"/>
        <v>3</v>
      </c>
      <c r="H633" s="96">
        <f t="shared" si="71"/>
        <v>1984</v>
      </c>
      <c r="I633" s="96" t="str">
        <f>IF(INPUT_Du_lieu_nhan_vien!G652="","",INPUT_Du_lieu_nhan_vien!G652)</f>
        <v>Hưng Yên</v>
      </c>
      <c r="J633" s="97" t="str">
        <f>IF(INPUT_Du_lieu_nhan_vien!H652="","",INPUT_Du_lieu_nhan_vien!H652)</f>
        <v>013566365</v>
      </c>
      <c r="K633" s="95">
        <f>IF(INPUT_Du_lieu_nhan_vien!I652="","",INPUT_Du_lieu_nhan_vien!I652)</f>
        <v>41179</v>
      </c>
      <c r="L633" s="96">
        <f t="shared" si="72"/>
        <v>9</v>
      </c>
      <c r="M633" s="96" t="str">
        <f>IF(INPUT_Du_lieu_nhan_vien!J652="","",INPUT_Du_lieu_nhan_vien!J652)</f>
        <v>Hà Nội</v>
      </c>
      <c r="N633" s="94" t="str">
        <f>IF(INPUT_Du_lieu_nhan_vien!O652="","",INPUT_Du_lieu_nhan_vien!O652)</f>
        <v>vanbth@topica.edu.vn</v>
      </c>
      <c r="O633" s="96" t="str">
        <f>IF(INPUT_Du_lieu_nhan_vien!S652="","",INPUT_Du_lieu_nhan_vien!S652)</f>
        <v>Nhà 36 Khu TT Phân lân Văn Điển - Thanh Trì - Hà Nội</v>
      </c>
      <c r="P633" s="94" t="str">
        <f>IF(INPUT_Du_lieu_nhan_vien!P652="","",INPUT_Du_lieu_nhan_vien!P652)</f>
        <v>0438614557</v>
      </c>
      <c r="Q633" s="97" t="str">
        <f>IF(INPUT_Du_lieu_nhan_vien!Q652="","",INPUT_Du_lieu_nhan_vien!Q652)</f>
        <v>0914706762</v>
      </c>
      <c r="R633" s="96" t="str">
        <f>IF(INPUT_Du_lieu_nhan_vien!U652="","",INPUT_Du_lieu_nhan_vien!U652)</f>
        <v>Nguyễn Trung Kiên</v>
      </c>
      <c r="S633" s="96" t="str">
        <f>IF(INPUT_Du_lieu_nhan_vien!W652="","",INPUT_Du_lieu_nhan_vien!W652)</f>
        <v>0985052552</v>
      </c>
      <c r="T633" s="97" t="str">
        <f>IF(INPUT_Du_lieu_nhan_vien!L652="","",INPUT_Du_lieu_nhan_vien!L652)</f>
        <v>Viện ĐH Mở Hà Nội</v>
      </c>
      <c r="U633" s="94" t="str">
        <f>IF(INPUT_Du_lieu_nhan_vien!K652="","",INPUT_Du_lieu_nhan_vien!K652)</f>
        <v>Đại học</v>
      </c>
      <c r="V633" s="97" t="str">
        <f>IF(INPUT_Du_lieu_nhan_vien!M652="","",INPUT_Du_lieu_nhan_vien!M652)</f>
        <v/>
      </c>
      <c r="Y633" s="95">
        <f>IF(INPUT_Du_lieu_nhan_vien!AH652="","",INPUT_Du_lieu_nhan_vien!AH652)</f>
        <v>41533</v>
      </c>
      <c r="Z633" s="96">
        <f t="shared" si="73"/>
        <v>9</v>
      </c>
      <c r="AA633" s="96">
        <f t="shared" si="74"/>
        <v>2013</v>
      </c>
      <c r="AB633" s="95" t="str">
        <f>IF(INPUT_Du_lieu_nhan_vien!AM652="","",INPUT_Du_lieu_nhan_vien!AM652)</f>
        <v/>
      </c>
      <c r="AC633" s="96" t="str">
        <f t="shared" si="75"/>
        <v/>
      </c>
      <c r="AD633" s="96" t="str">
        <f t="shared" si="76"/>
        <v/>
      </c>
      <c r="AE633" s="96" t="str">
        <f>IF(INPUT_Du_lieu_nhan_vien!AJ652="","",INPUT_Du_lieu_nhan_vien!AJ652)</f>
        <v>Chính thức</v>
      </c>
    </row>
    <row r="634" spans="1:31" ht="18.75" customHeight="1" x14ac:dyDescent="0.2">
      <c r="A634" s="91">
        <v>633</v>
      </c>
      <c r="B634" s="92">
        <f>INPUT_Du_lieu_nhan_vien!A653</f>
        <v>20628</v>
      </c>
      <c r="C634" s="93" t="str">
        <f>IF(INPUT_Du_lieu_nhan_vien!B653="","",INPUT_Du_lieu_nhan_vien!B653)</f>
        <v>Đỗ Văn</v>
      </c>
      <c r="D634" s="93" t="str">
        <f>IF(INPUT_Du_lieu_nhan_vien!C653="","",INPUT_Du_lieu_nhan_vien!C653)</f>
        <v>Thắng</v>
      </c>
      <c r="E634" s="94" t="str">
        <f>IF(INPUT_Du_lieu_nhan_vien!D653="","",INPUT_Du_lieu_nhan_vien!D653)</f>
        <v/>
      </c>
      <c r="F634" s="95" t="str">
        <f>IF(INPUT_Du_lieu_nhan_vien!E653="","",INPUT_Du_lieu_nhan_vien!E653)</f>
        <v/>
      </c>
      <c r="G634" s="96" t="str">
        <f t="shared" si="70"/>
        <v/>
      </c>
      <c r="H634" s="96" t="str">
        <f t="shared" si="71"/>
        <v/>
      </c>
      <c r="I634" s="96" t="str">
        <f>IF(INPUT_Du_lieu_nhan_vien!G653="","",INPUT_Du_lieu_nhan_vien!G653)</f>
        <v/>
      </c>
      <c r="J634" s="97" t="str">
        <f>IF(INPUT_Du_lieu_nhan_vien!H653="","",INPUT_Du_lieu_nhan_vien!H653)</f>
        <v/>
      </c>
      <c r="K634" s="95" t="str">
        <f>IF(INPUT_Du_lieu_nhan_vien!I653="","",INPUT_Du_lieu_nhan_vien!I653)</f>
        <v/>
      </c>
      <c r="L634" s="96" t="str">
        <f t="shared" si="72"/>
        <v/>
      </c>
      <c r="M634" s="96" t="str">
        <f>IF(INPUT_Du_lieu_nhan_vien!J653="","",INPUT_Du_lieu_nhan_vien!J653)</f>
        <v/>
      </c>
      <c r="N634" s="94" t="str">
        <f>IF(INPUT_Du_lieu_nhan_vien!O653="","",INPUT_Du_lieu_nhan_vien!O653)</f>
        <v>thangdv@topica.edu.vn</v>
      </c>
      <c r="O634" s="96" t="str">
        <f>IF(INPUT_Du_lieu_nhan_vien!S653="","",INPUT_Du_lieu_nhan_vien!S653)</f>
        <v/>
      </c>
      <c r="P634" s="94" t="str">
        <f>IF(INPUT_Du_lieu_nhan_vien!P653="","",INPUT_Du_lieu_nhan_vien!P653)</f>
        <v/>
      </c>
      <c r="Q634" s="97" t="str">
        <f>IF(INPUT_Du_lieu_nhan_vien!Q653="","",INPUT_Du_lieu_nhan_vien!Q653)</f>
        <v/>
      </c>
      <c r="R634" s="96" t="str">
        <f>IF(INPUT_Du_lieu_nhan_vien!U653="","",INPUT_Du_lieu_nhan_vien!U653)</f>
        <v/>
      </c>
      <c r="S634" s="96" t="str">
        <f>IF(INPUT_Du_lieu_nhan_vien!W653="","",INPUT_Du_lieu_nhan_vien!W653)</f>
        <v/>
      </c>
      <c r="T634" s="97" t="str">
        <f>IF(INPUT_Du_lieu_nhan_vien!L653="","",INPUT_Du_lieu_nhan_vien!L653)</f>
        <v/>
      </c>
      <c r="U634" s="94" t="str">
        <f>IF(INPUT_Du_lieu_nhan_vien!K653="","",INPUT_Du_lieu_nhan_vien!K653)</f>
        <v/>
      </c>
      <c r="V634" s="97" t="str">
        <f>IF(INPUT_Du_lieu_nhan_vien!M653="","",INPUT_Du_lieu_nhan_vien!M653)</f>
        <v/>
      </c>
      <c r="Y634" s="95" t="str">
        <f>IF(INPUT_Du_lieu_nhan_vien!AH653="","",INPUT_Du_lieu_nhan_vien!AH653)</f>
        <v/>
      </c>
      <c r="Z634" s="96" t="str">
        <f t="shared" si="73"/>
        <v/>
      </c>
      <c r="AA634" s="96" t="str">
        <f t="shared" si="74"/>
        <v/>
      </c>
      <c r="AB634" s="95">
        <f>IF(INPUT_Du_lieu_nhan_vien!AM653="","",INPUT_Du_lieu_nhan_vien!AM653)</f>
        <v>41487</v>
      </c>
      <c r="AC634" s="96">
        <f t="shared" si="75"/>
        <v>8</v>
      </c>
      <c r="AD634" s="96">
        <f t="shared" si="76"/>
        <v>2013</v>
      </c>
      <c r="AE634" s="96" t="str">
        <f>IF(INPUT_Du_lieu_nhan_vien!AJ653="","",INPUT_Du_lieu_nhan_vien!AJ653)</f>
        <v>Nghỉ việc</v>
      </c>
    </row>
    <row r="635" spans="1:31" ht="18.75" customHeight="1" x14ac:dyDescent="0.2">
      <c r="A635" s="91">
        <v>634</v>
      </c>
      <c r="B635" s="92">
        <f>INPUT_Du_lieu_nhan_vien!A654</f>
        <v>20629</v>
      </c>
      <c r="C635" s="93" t="str">
        <f>IF(INPUT_Du_lieu_nhan_vien!B654="","",INPUT_Du_lieu_nhan_vien!B654)</f>
        <v>Phạm Nhật</v>
      </c>
      <c r="D635" s="93" t="str">
        <f>IF(INPUT_Du_lieu_nhan_vien!C654="","",INPUT_Du_lieu_nhan_vien!C654)</f>
        <v>Anh</v>
      </c>
      <c r="E635" s="94" t="str">
        <f>IF(INPUT_Du_lieu_nhan_vien!D654="","",INPUT_Du_lieu_nhan_vien!D654)</f>
        <v>Nữ</v>
      </c>
      <c r="F635" s="95">
        <f>IF(INPUT_Du_lieu_nhan_vien!E654="","",INPUT_Du_lieu_nhan_vien!E654)</f>
        <v>33033</v>
      </c>
      <c r="G635" s="96">
        <f t="shared" si="70"/>
        <v>6</v>
      </c>
      <c r="H635" s="96">
        <f t="shared" si="71"/>
        <v>1990</v>
      </c>
      <c r="I635" s="96" t="str">
        <f>IF(INPUT_Du_lieu_nhan_vien!G654="","",INPUT_Du_lieu_nhan_vien!G654)</f>
        <v>Nam Định</v>
      </c>
      <c r="J635" s="97" t="str">
        <f>IF(INPUT_Du_lieu_nhan_vien!H654="","",INPUT_Du_lieu_nhan_vien!H654)</f>
        <v>013098130</v>
      </c>
      <c r="K635" s="95">
        <f>IF(INPUT_Du_lieu_nhan_vien!I654="","",INPUT_Du_lieu_nhan_vien!I654)</f>
        <v>39611</v>
      </c>
      <c r="L635" s="96">
        <f t="shared" si="72"/>
        <v>6</v>
      </c>
      <c r="M635" s="96" t="str">
        <f>IF(INPUT_Du_lieu_nhan_vien!J654="","",INPUT_Du_lieu_nhan_vien!J654)</f>
        <v>Hà Nội</v>
      </c>
      <c r="N635" s="94" t="str">
        <f>IF(INPUT_Du_lieu_nhan_vien!O654="","",INPUT_Du_lieu_nhan_vien!O654)</f>
        <v>anhpn@topica.edu.vn</v>
      </c>
      <c r="O635" s="96" t="str">
        <f>IF(INPUT_Du_lieu_nhan_vien!S654="","",INPUT_Du_lieu_nhan_vien!S654)</f>
        <v>Số 2C Đường 15, Phúc Xá, Ba Đình, Hà Nội</v>
      </c>
      <c r="P635" s="94" t="str">
        <f>IF(INPUT_Du_lieu_nhan_vien!P654="","",INPUT_Du_lieu_nhan_vien!P654)</f>
        <v/>
      </c>
      <c r="Q635" s="97" t="str">
        <f>IF(INPUT_Du_lieu_nhan_vien!Q654="","",INPUT_Du_lieu_nhan_vien!Q654)</f>
        <v>01234884456</v>
      </c>
      <c r="R635" s="96" t="str">
        <f>IF(INPUT_Du_lieu_nhan_vien!U654="","",INPUT_Du_lieu_nhan_vien!U654)</f>
        <v/>
      </c>
      <c r="S635" s="96" t="str">
        <f>IF(INPUT_Du_lieu_nhan_vien!W654="","",INPUT_Du_lieu_nhan_vien!W654)</f>
        <v/>
      </c>
      <c r="T635" s="97" t="str">
        <f>IF(INPUT_Du_lieu_nhan_vien!L654="","",INPUT_Du_lieu_nhan_vien!L654)</f>
        <v>ĐH Kinh tế Kỹ thuật Công Nghiệp</v>
      </c>
      <c r="U635" s="94" t="str">
        <f>IF(INPUT_Du_lieu_nhan_vien!K654="","",INPUT_Du_lieu_nhan_vien!K654)</f>
        <v>Đại học</v>
      </c>
      <c r="V635" s="97" t="str">
        <f>IF(INPUT_Du_lieu_nhan_vien!M654="","",INPUT_Du_lieu_nhan_vien!M654)</f>
        <v>Kế toán</v>
      </c>
      <c r="Y635" s="95">
        <f>IF(INPUT_Du_lieu_nhan_vien!AH654="","",INPUT_Du_lieu_nhan_vien!AH654)</f>
        <v>41487</v>
      </c>
      <c r="Z635" s="96">
        <f t="shared" si="73"/>
        <v>8</v>
      </c>
      <c r="AA635" s="96">
        <f t="shared" si="74"/>
        <v>2013</v>
      </c>
      <c r="AB635" s="95" t="str">
        <f>IF(INPUT_Du_lieu_nhan_vien!AM654="","",INPUT_Du_lieu_nhan_vien!AM654)</f>
        <v/>
      </c>
      <c r="AC635" s="96" t="str">
        <f t="shared" si="75"/>
        <v/>
      </c>
      <c r="AD635" s="96" t="str">
        <f t="shared" si="76"/>
        <v/>
      </c>
      <c r="AE635" s="96" t="str">
        <f>IF(INPUT_Du_lieu_nhan_vien!AJ654="","",INPUT_Du_lieu_nhan_vien!AJ654)</f>
        <v>Chính thức</v>
      </c>
    </row>
    <row r="636" spans="1:31" ht="18.75" customHeight="1" x14ac:dyDescent="0.2">
      <c r="A636" s="91">
        <v>635</v>
      </c>
      <c r="B636" s="92">
        <f>INPUT_Du_lieu_nhan_vien!A655</f>
        <v>20630</v>
      </c>
      <c r="C636" s="93" t="str">
        <f>IF(INPUT_Du_lieu_nhan_vien!B655="","",INPUT_Du_lieu_nhan_vien!B655)</f>
        <v>Nghiêm Thị</v>
      </c>
      <c r="D636" s="93" t="str">
        <f>IF(INPUT_Du_lieu_nhan_vien!C655="","",INPUT_Du_lieu_nhan_vien!C655)</f>
        <v>Hồng</v>
      </c>
      <c r="E636" s="94" t="str">
        <f>IF(INPUT_Du_lieu_nhan_vien!D655="","",INPUT_Du_lieu_nhan_vien!D655)</f>
        <v>Nữ</v>
      </c>
      <c r="F636" s="95">
        <f>IF(INPUT_Du_lieu_nhan_vien!E655="","",INPUT_Du_lieu_nhan_vien!E655)</f>
        <v>32445</v>
      </c>
      <c r="G636" s="96">
        <f t="shared" si="70"/>
        <v>10</v>
      </c>
      <c r="H636" s="96">
        <f t="shared" si="71"/>
        <v>1988</v>
      </c>
      <c r="I636" s="96" t="str">
        <f>IF(INPUT_Du_lieu_nhan_vien!G655="","",INPUT_Du_lieu_nhan_vien!G655)</f>
        <v>Hà Nam</v>
      </c>
      <c r="J636" s="97" t="str">
        <f>IF(INPUT_Du_lieu_nhan_vien!H655="","",INPUT_Du_lieu_nhan_vien!H655)</f>
        <v>168271695</v>
      </c>
      <c r="K636" s="95">
        <f>IF(INPUT_Du_lieu_nhan_vien!I655="","",INPUT_Du_lieu_nhan_vien!I655)</f>
        <v>39779</v>
      </c>
      <c r="L636" s="96">
        <f t="shared" si="72"/>
        <v>11</v>
      </c>
      <c r="M636" s="96" t="str">
        <f>IF(INPUT_Du_lieu_nhan_vien!J655="","",INPUT_Du_lieu_nhan_vien!J655)</f>
        <v>Hà Nam</v>
      </c>
      <c r="N636" s="94" t="str">
        <f>IF(INPUT_Du_lieu_nhan_vien!O655="","",INPUT_Du_lieu_nhan_vien!O655)</f>
        <v>hongnt@topica.edu.vn</v>
      </c>
      <c r="O636" s="96" t="str">
        <f>IF(INPUT_Du_lieu_nhan_vien!S655="","",INPUT_Du_lieu_nhan_vien!S655)</f>
        <v>Số 19 - Cổ Nhuế - Từ Liêm - Hà Nội</v>
      </c>
      <c r="P636" s="94" t="str">
        <f>IF(INPUT_Du_lieu_nhan_vien!P655="","",INPUT_Du_lieu_nhan_vien!P655)</f>
        <v/>
      </c>
      <c r="Q636" s="97" t="str">
        <f>IF(INPUT_Du_lieu_nhan_vien!Q655="","",INPUT_Du_lieu_nhan_vien!Q655)</f>
        <v>0976879788</v>
      </c>
      <c r="R636" s="96" t="str">
        <f>IF(INPUT_Du_lieu_nhan_vien!U655="","",INPUT_Du_lieu_nhan_vien!U655)</f>
        <v>Vũ Trọng Nghĩa</v>
      </c>
      <c r="S636" s="96" t="str">
        <f>IF(INPUT_Du_lieu_nhan_vien!W655="","",INPUT_Du_lieu_nhan_vien!W655)</f>
        <v>0932628386</v>
      </c>
      <c r="T636" s="97" t="str">
        <f>IF(INPUT_Du_lieu_nhan_vien!L655="","",INPUT_Du_lieu_nhan_vien!L655)</f>
        <v>ĐH Sư phạm Hà Nội</v>
      </c>
      <c r="U636" s="94" t="str">
        <f>IF(INPUT_Du_lieu_nhan_vien!K655="","",INPUT_Du_lieu_nhan_vien!K655)</f>
        <v>Đại học</v>
      </c>
      <c r="V636" s="97" t="str">
        <f>IF(INPUT_Du_lieu_nhan_vien!M655="","",INPUT_Du_lieu_nhan_vien!M655)</f>
        <v>Ngữ văn</v>
      </c>
      <c r="Y636" s="95">
        <f>IF(INPUT_Du_lieu_nhan_vien!AH655="","",INPUT_Du_lieu_nhan_vien!AH655)</f>
        <v>41552</v>
      </c>
      <c r="Z636" s="96">
        <f t="shared" si="73"/>
        <v>10</v>
      </c>
      <c r="AA636" s="96">
        <f t="shared" si="74"/>
        <v>2013</v>
      </c>
      <c r="AB636" s="95" t="str">
        <f>IF(INPUT_Du_lieu_nhan_vien!AM655="","",INPUT_Du_lieu_nhan_vien!AM655)</f>
        <v/>
      </c>
      <c r="AC636" s="96" t="str">
        <f t="shared" si="75"/>
        <v/>
      </c>
      <c r="AD636" s="96" t="str">
        <f t="shared" si="76"/>
        <v/>
      </c>
      <c r="AE636" s="96" t="str">
        <f>IF(INPUT_Du_lieu_nhan_vien!AJ655="","",INPUT_Du_lieu_nhan_vien!AJ655)</f>
        <v>Chính thức</v>
      </c>
    </row>
    <row r="637" spans="1:31" ht="18.75" customHeight="1" x14ac:dyDescent="0.2">
      <c r="A637" s="91">
        <v>636</v>
      </c>
      <c r="B637" s="92">
        <f>INPUT_Du_lieu_nhan_vien!A656</f>
        <v>20631</v>
      </c>
      <c r="C637" s="93" t="str">
        <f>IF(INPUT_Du_lieu_nhan_vien!B656="","",INPUT_Du_lieu_nhan_vien!B656)</f>
        <v>Nguyễn Đức</v>
      </c>
      <c r="D637" s="93" t="str">
        <f>IF(INPUT_Du_lieu_nhan_vien!C656="","",INPUT_Du_lieu_nhan_vien!C656)</f>
        <v>Thắng</v>
      </c>
      <c r="E637" s="94" t="str">
        <f>IF(INPUT_Du_lieu_nhan_vien!D656="","",INPUT_Du_lieu_nhan_vien!D656)</f>
        <v>Nam</v>
      </c>
      <c r="F637" s="95">
        <f>IF(INPUT_Du_lieu_nhan_vien!E656="","",INPUT_Du_lieu_nhan_vien!E656)</f>
        <v>33423</v>
      </c>
      <c r="G637" s="96">
        <f t="shared" ref="G637:G662" si="77">IF(F637="","",MONTH(F637))</f>
        <v>7</v>
      </c>
      <c r="H637" s="96">
        <f t="shared" ref="H637:H662" si="78">IF(F637="","",YEAR(F637))</f>
        <v>1991</v>
      </c>
      <c r="I637" s="96" t="str">
        <f>IF(INPUT_Du_lieu_nhan_vien!G656="","",INPUT_Du_lieu_nhan_vien!G656)</f>
        <v>Hưng Yên</v>
      </c>
      <c r="J637" s="97" t="str">
        <f>IF(INPUT_Du_lieu_nhan_vien!H656="","",INPUT_Du_lieu_nhan_vien!H656)</f>
        <v>145456130</v>
      </c>
      <c r="K637" s="95">
        <f>IF(INPUT_Du_lieu_nhan_vien!I656="","",INPUT_Du_lieu_nhan_vien!I656)</f>
        <v>39212</v>
      </c>
      <c r="L637" s="96">
        <f t="shared" ref="L637:L662" si="79">IF(K637="","",MONTH(K637))</f>
        <v>5</v>
      </c>
      <c r="M637" s="96" t="str">
        <f>IF(INPUT_Du_lieu_nhan_vien!J656="","",INPUT_Du_lieu_nhan_vien!J656)</f>
        <v>Hưng Yên</v>
      </c>
      <c r="N637" s="94" t="str">
        <f>IF(INPUT_Du_lieu_nhan_vien!O656="","",INPUT_Du_lieu_nhan_vien!O656)</f>
        <v>thangnd@topica.edu.vn</v>
      </c>
      <c r="O637" s="96" t="str">
        <f>IF(INPUT_Du_lieu_nhan_vien!S656="","",INPUT_Du_lieu_nhan_vien!S656)</f>
        <v>Mai Viên, Song Mai, Kim Động, Hưng Yên</v>
      </c>
      <c r="P637" s="94" t="str">
        <f>IF(INPUT_Du_lieu_nhan_vien!P656="","",INPUT_Du_lieu_nhan_vien!P656)</f>
        <v/>
      </c>
      <c r="Q637" s="97" t="str">
        <f>IF(INPUT_Du_lieu_nhan_vien!Q656="","",INPUT_Du_lieu_nhan_vien!Q656)</f>
        <v>01656235740</v>
      </c>
      <c r="R637" s="96" t="str">
        <f>IF(INPUT_Du_lieu_nhan_vien!U656="","",INPUT_Du_lieu_nhan_vien!U656)</f>
        <v>Nguyễn Thị Lan Hương</v>
      </c>
      <c r="S637" s="96" t="str">
        <f>IF(INPUT_Du_lieu_nhan_vien!W656="","",INPUT_Du_lieu_nhan_vien!W656)</f>
        <v>0963106122</v>
      </c>
      <c r="T637" s="97" t="str">
        <f>IF(INPUT_Du_lieu_nhan_vien!L656="","",INPUT_Du_lieu_nhan_vien!L656)</f>
        <v>ĐH Nông nghiệp</v>
      </c>
      <c r="U637" s="94" t="str">
        <f>IF(INPUT_Du_lieu_nhan_vien!K656="","",INPUT_Du_lieu_nhan_vien!K656)</f>
        <v>Đại học</v>
      </c>
      <c r="V637" s="97" t="str">
        <f>IF(INPUT_Du_lieu_nhan_vien!M656="","",INPUT_Du_lieu_nhan_vien!M656)</f>
        <v>Quản trị kinh doanh</v>
      </c>
      <c r="Y637" s="95">
        <f>IF(INPUT_Du_lieu_nhan_vien!AH656="","",INPUT_Du_lieu_nhan_vien!AH656)</f>
        <v>41552</v>
      </c>
      <c r="Z637" s="96">
        <f t="shared" ref="Z637:Z662" si="80">IF(Y637="","",MONTH(Y637))</f>
        <v>10</v>
      </c>
      <c r="AA637" s="96">
        <f t="shared" ref="AA637:AA662" si="81">IF(Y637="","",YEAR(Y637))</f>
        <v>2013</v>
      </c>
      <c r="AB637" s="95" t="str">
        <f>IF(INPUT_Du_lieu_nhan_vien!AM656="","",INPUT_Du_lieu_nhan_vien!AM656)</f>
        <v/>
      </c>
      <c r="AC637" s="96" t="str">
        <f t="shared" ref="AC637:AC662" si="82">IF(AB637="","",MONTH(AB637))</f>
        <v/>
      </c>
      <c r="AD637" s="96" t="str">
        <f t="shared" ref="AD637:AD662" si="83">IF(AB637="","",YEAR(AB637))</f>
        <v/>
      </c>
      <c r="AE637" s="96" t="str">
        <f>IF(INPUT_Du_lieu_nhan_vien!AJ656="","",INPUT_Du_lieu_nhan_vien!AJ656)</f>
        <v>Chính thức</v>
      </c>
    </row>
    <row r="638" spans="1:31" ht="18.75" customHeight="1" x14ac:dyDescent="0.2">
      <c r="A638" s="91">
        <v>637</v>
      </c>
      <c r="B638" s="92">
        <f>INPUT_Du_lieu_nhan_vien!A657</f>
        <v>20632</v>
      </c>
      <c r="C638" s="93" t="str">
        <f>IF(INPUT_Du_lieu_nhan_vien!B657="","",INPUT_Du_lieu_nhan_vien!B657)</f>
        <v>Nguyễn Duy</v>
      </c>
      <c r="D638" s="93" t="str">
        <f>IF(INPUT_Du_lieu_nhan_vien!C657="","",INPUT_Du_lieu_nhan_vien!C657)</f>
        <v>Cung</v>
      </c>
      <c r="E638" s="94" t="str">
        <f>IF(INPUT_Du_lieu_nhan_vien!D657="","",INPUT_Du_lieu_nhan_vien!D657)</f>
        <v>Nam</v>
      </c>
      <c r="F638" s="95">
        <f>IF(INPUT_Du_lieu_nhan_vien!E657="","",INPUT_Du_lieu_nhan_vien!E657)</f>
        <v>29567</v>
      </c>
      <c r="G638" s="96">
        <f t="shared" si="77"/>
        <v>12</v>
      </c>
      <c r="H638" s="96">
        <f t="shared" si="78"/>
        <v>1980</v>
      </c>
      <c r="I638" s="96" t="str">
        <f>IF(INPUT_Du_lieu_nhan_vien!G657="","",INPUT_Du_lieu_nhan_vien!G657)</f>
        <v>Bến Tre</v>
      </c>
      <c r="J638" s="97" t="str">
        <f>IF(INPUT_Du_lieu_nhan_vien!H657="","",INPUT_Du_lieu_nhan_vien!H657)</f>
        <v>023288349</v>
      </c>
      <c r="K638" s="95">
        <f>IF(INPUT_Du_lieu_nhan_vien!I657="","",INPUT_Du_lieu_nhan_vien!I657)</f>
        <v>38636</v>
      </c>
      <c r="L638" s="96">
        <f t="shared" si="79"/>
        <v>10</v>
      </c>
      <c r="M638" s="96" t="str">
        <f>IF(INPUT_Du_lieu_nhan_vien!J657="","",INPUT_Du_lieu_nhan_vien!J657)</f>
        <v>Hồ Chí Minh</v>
      </c>
      <c r="N638" s="94" t="str">
        <f>IF(INPUT_Du_lieu_nhan_vien!O657="","",INPUT_Du_lieu_nhan_vien!O657)</f>
        <v>cungnd@topica.edu.vn</v>
      </c>
      <c r="O638" s="96" t="str">
        <f>IF(INPUT_Du_lieu_nhan_vien!S657="","",INPUT_Du_lieu_nhan_vien!S657)</f>
        <v>233/41 Bến Chương Dương, P. Cô Giang, TP Hồ Chí Minh</v>
      </c>
      <c r="P638" s="94" t="str">
        <f>IF(INPUT_Du_lieu_nhan_vien!P657="","",INPUT_Du_lieu_nhan_vien!P657)</f>
        <v>0838389729</v>
      </c>
      <c r="Q638" s="97" t="str">
        <f>IF(INPUT_Du_lieu_nhan_vien!Q657="","",INPUT_Du_lieu_nhan_vien!Q657)</f>
        <v>0908906056</v>
      </c>
      <c r="R638" s="96" t="str">
        <f>IF(INPUT_Du_lieu_nhan_vien!U657="","",INPUT_Du_lieu_nhan_vien!U657)</f>
        <v/>
      </c>
      <c r="S638" s="96" t="str">
        <f>IF(INPUT_Du_lieu_nhan_vien!W657="","",INPUT_Du_lieu_nhan_vien!W657)</f>
        <v/>
      </c>
      <c r="T638" s="97" t="str">
        <f>IF(INPUT_Du_lieu_nhan_vien!L657="","",INPUT_Du_lieu_nhan_vien!L657)</f>
        <v>ĐH Khoa học Tự nhiên</v>
      </c>
      <c r="U638" s="94" t="str">
        <f>IF(INPUT_Du_lieu_nhan_vien!K657="","",INPUT_Du_lieu_nhan_vien!K657)</f>
        <v>Đại học</v>
      </c>
      <c r="V638" s="97" t="str">
        <f>IF(INPUT_Du_lieu_nhan_vien!M657="","",INPUT_Du_lieu_nhan_vien!M657)</f>
        <v>Thương mại Truyền thông</v>
      </c>
      <c r="Y638" s="95">
        <f>IF(INPUT_Du_lieu_nhan_vien!AH657="","",INPUT_Du_lieu_nhan_vien!AH657)</f>
        <v>41552</v>
      </c>
      <c r="Z638" s="96">
        <f t="shared" si="80"/>
        <v>10</v>
      </c>
      <c r="AA638" s="96">
        <f t="shared" si="81"/>
        <v>2013</v>
      </c>
      <c r="AB638" s="95" t="str">
        <f>IF(INPUT_Du_lieu_nhan_vien!AM657="","",INPUT_Du_lieu_nhan_vien!AM657)</f>
        <v/>
      </c>
      <c r="AC638" s="96" t="str">
        <f t="shared" si="82"/>
        <v/>
      </c>
      <c r="AD638" s="96" t="str">
        <f t="shared" si="83"/>
        <v/>
      </c>
      <c r="AE638" s="96" t="str">
        <f>IF(INPUT_Du_lieu_nhan_vien!AJ657="","",INPUT_Du_lieu_nhan_vien!AJ657)</f>
        <v>Chính thức</v>
      </c>
    </row>
    <row r="639" spans="1:31" ht="18.75" customHeight="1" x14ac:dyDescent="0.2">
      <c r="A639" s="91">
        <v>638</v>
      </c>
      <c r="B639" s="92">
        <f>INPUT_Du_lieu_nhan_vien!A658</f>
        <v>20633</v>
      </c>
      <c r="C639" s="93" t="str">
        <f>IF(INPUT_Du_lieu_nhan_vien!B658="","",INPUT_Du_lieu_nhan_vien!B658)</f>
        <v>Bạch Hải</v>
      </c>
      <c r="D639" s="93" t="str">
        <f>IF(INPUT_Du_lieu_nhan_vien!C658="","",INPUT_Du_lieu_nhan_vien!C658)</f>
        <v>Anh</v>
      </c>
      <c r="E639" s="94" t="str">
        <f>IF(INPUT_Du_lieu_nhan_vien!D658="","",INPUT_Du_lieu_nhan_vien!D658)</f>
        <v>Nữ</v>
      </c>
      <c r="F639" s="95">
        <f>IF(INPUT_Du_lieu_nhan_vien!E658="","",INPUT_Du_lieu_nhan_vien!E658)</f>
        <v>29096</v>
      </c>
      <c r="G639" s="96">
        <f t="shared" si="77"/>
        <v>8</v>
      </c>
      <c r="H639" s="96">
        <f t="shared" si="78"/>
        <v>1979</v>
      </c>
      <c r="I639" s="96" t="str">
        <f>IF(INPUT_Du_lieu_nhan_vien!G658="","",INPUT_Du_lieu_nhan_vien!G658)</f>
        <v>Quảng Ngãi</v>
      </c>
      <c r="J639" s="97" t="str">
        <f>IF(INPUT_Du_lieu_nhan_vien!H658="","",INPUT_Du_lieu_nhan_vien!H658)</f>
        <v>012033023</v>
      </c>
      <c r="K639" s="95">
        <f>IF(INPUT_Du_lieu_nhan_vien!I658="","",INPUT_Du_lieu_nhan_vien!I658)</f>
        <v>35535</v>
      </c>
      <c r="L639" s="96">
        <f t="shared" si="79"/>
        <v>4</v>
      </c>
      <c r="M639" s="96" t="str">
        <f>IF(INPUT_Du_lieu_nhan_vien!J658="","",INPUT_Du_lieu_nhan_vien!J658)</f>
        <v>Hà Nội</v>
      </c>
      <c r="N639" s="94" t="str">
        <f>IF(INPUT_Du_lieu_nhan_vien!O658="","",INPUT_Du_lieu_nhan_vien!O658)</f>
        <v>anhbh@topica.edu.vn</v>
      </c>
      <c r="O639" s="96" t="str">
        <f>IF(INPUT_Du_lieu_nhan_vien!S658="","",INPUT_Du_lieu_nhan_vien!S658)</f>
        <v>78B Đê La Thành, P.Ngọc khánh, Quận Ba Đình, Hà Nội</v>
      </c>
      <c r="P639" s="94" t="str">
        <f>IF(INPUT_Du_lieu_nhan_vien!P658="","",INPUT_Du_lieu_nhan_vien!P658)</f>
        <v/>
      </c>
      <c r="Q639" s="97" t="str">
        <f>IF(INPUT_Du_lieu_nhan_vien!Q658="","",INPUT_Du_lieu_nhan_vien!Q658)</f>
        <v>0906599405</v>
      </c>
      <c r="R639" s="96" t="str">
        <f>IF(INPUT_Du_lieu_nhan_vien!U658="","",INPUT_Du_lieu_nhan_vien!U658)</f>
        <v>Bạch Hải Yến</v>
      </c>
      <c r="S639" s="96" t="str">
        <f>IF(INPUT_Du_lieu_nhan_vien!W658="","",INPUT_Du_lieu_nhan_vien!W658)</f>
        <v>0909963029</v>
      </c>
      <c r="T639" s="97" t="str">
        <f>IF(INPUT_Du_lieu_nhan_vien!L658="","",INPUT_Du_lieu_nhan_vien!L658)</f>
        <v>Swinburne University of Technology</v>
      </c>
      <c r="U639" s="94" t="str">
        <f>IF(INPUT_Du_lieu_nhan_vien!K658="","",INPUT_Du_lieu_nhan_vien!K658)</f>
        <v>Đại học</v>
      </c>
      <c r="V639" s="97" t="str">
        <f>IF(INPUT_Du_lieu_nhan_vien!M658="","",INPUT_Du_lieu_nhan_vien!M658)</f>
        <v>Marketing</v>
      </c>
      <c r="Y639" s="95">
        <f>IF(INPUT_Du_lieu_nhan_vien!AH658="","",INPUT_Du_lieu_nhan_vien!AH658)</f>
        <v>41552</v>
      </c>
      <c r="Z639" s="96">
        <f t="shared" si="80"/>
        <v>10</v>
      </c>
      <c r="AA639" s="96">
        <f t="shared" si="81"/>
        <v>2013</v>
      </c>
      <c r="AB639" s="95" t="str">
        <f>IF(INPUT_Du_lieu_nhan_vien!AM658="","",INPUT_Du_lieu_nhan_vien!AM658)</f>
        <v/>
      </c>
      <c r="AC639" s="96" t="str">
        <f t="shared" si="82"/>
        <v/>
      </c>
      <c r="AD639" s="96" t="str">
        <f t="shared" si="83"/>
        <v/>
      </c>
      <c r="AE639" s="96" t="str">
        <f>IF(INPUT_Du_lieu_nhan_vien!AJ658="","",INPUT_Du_lieu_nhan_vien!AJ658)</f>
        <v>Chính thức</v>
      </c>
    </row>
    <row r="640" spans="1:31" ht="18.75" customHeight="1" x14ac:dyDescent="0.2">
      <c r="A640" s="91">
        <v>639</v>
      </c>
      <c r="B640" s="92">
        <f>INPUT_Du_lieu_nhan_vien!A659</f>
        <v>20634</v>
      </c>
      <c r="C640" s="93" t="str">
        <f>IF(INPUT_Du_lieu_nhan_vien!B659="","",INPUT_Du_lieu_nhan_vien!B659)</f>
        <v>Vũ Thị</v>
      </c>
      <c r="D640" s="93" t="str">
        <f>IF(INPUT_Du_lieu_nhan_vien!C659="","",INPUT_Du_lieu_nhan_vien!C659)</f>
        <v>Thoa</v>
      </c>
      <c r="E640" s="94" t="str">
        <f>IF(INPUT_Du_lieu_nhan_vien!D659="","",INPUT_Du_lieu_nhan_vien!D659)</f>
        <v>Nữ</v>
      </c>
      <c r="F640" s="95">
        <f>IF(INPUT_Du_lieu_nhan_vien!E659="","",INPUT_Du_lieu_nhan_vien!E659)</f>
        <v>31432</v>
      </c>
      <c r="G640" s="96">
        <f t="shared" si="77"/>
        <v>1</v>
      </c>
      <c r="H640" s="96">
        <f t="shared" si="78"/>
        <v>1986</v>
      </c>
      <c r="I640" s="96" t="str">
        <f>IF(INPUT_Du_lieu_nhan_vien!G659="","",INPUT_Du_lieu_nhan_vien!G659)</f>
        <v>Thanh Hóa</v>
      </c>
      <c r="J640" s="97" t="str">
        <f>IF(INPUT_Du_lieu_nhan_vien!H659="","",INPUT_Du_lieu_nhan_vien!H659)</f>
        <v>172655591</v>
      </c>
      <c r="K640" s="95">
        <f>IF(INPUT_Du_lieu_nhan_vien!I659="","",INPUT_Du_lieu_nhan_vien!I659)</f>
        <v>36658</v>
      </c>
      <c r="L640" s="96">
        <f t="shared" si="79"/>
        <v>5</v>
      </c>
      <c r="M640" s="96" t="str">
        <f>IF(INPUT_Du_lieu_nhan_vien!J659="","",INPUT_Du_lieu_nhan_vien!J659)</f>
        <v>Thanh Hóa</v>
      </c>
      <c r="N640" s="94" t="str">
        <f>IF(INPUT_Du_lieu_nhan_vien!O659="","",INPUT_Du_lieu_nhan_vien!O659)</f>
        <v>thoavt@topica.edu.vn</v>
      </c>
      <c r="O640" s="96" t="str">
        <f>IF(INPUT_Du_lieu_nhan_vien!S659="","",INPUT_Du_lieu_nhan_vien!S659)</f>
        <v>Thị trấn Hà Trung, Thanh Hóa</v>
      </c>
      <c r="P640" s="94" t="str">
        <f>IF(INPUT_Du_lieu_nhan_vien!P659="","",INPUT_Du_lieu_nhan_vien!P659)</f>
        <v/>
      </c>
      <c r="Q640" s="97" t="str">
        <f>IF(INPUT_Du_lieu_nhan_vien!Q659="","",INPUT_Du_lieu_nhan_vien!Q659)</f>
        <v>0917488678</v>
      </c>
      <c r="R640" s="96" t="str">
        <f>IF(INPUT_Du_lieu_nhan_vien!U659="","",INPUT_Du_lieu_nhan_vien!U659)</f>
        <v>Vũ Đức Luật</v>
      </c>
      <c r="S640" s="96" t="str">
        <f>IF(INPUT_Du_lieu_nhan_vien!W659="","",INPUT_Du_lieu_nhan_vien!W659)</f>
        <v>0917488678</v>
      </c>
      <c r="T640" s="97" t="str">
        <f>IF(INPUT_Du_lieu_nhan_vien!L659="","",INPUT_Du_lieu_nhan_vien!L659)</f>
        <v>ĐH Sư phạm Hà Nội</v>
      </c>
      <c r="U640" s="94" t="str">
        <f>IF(INPUT_Du_lieu_nhan_vien!K659="","",INPUT_Du_lieu_nhan_vien!K659)</f>
        <v>Đại học</v>
      </c>
      <c r="V640" s="97" t="str">
        <f>IF(INPUT_Du_lieu_nhan_vien!M659="","",INPUT_Du_lieu_nhan_vien!M659)</f>
        <v>Sư phạm tin học</v>
      </c>
      <c r="Y640" s="95">
        <f>IF(INPUT_Du_lieu_nhan_vien!AH659="","",INPUT_Du_lieu_nhan_vien!AH659)</f>
        <v>41536</v>
      </c>
      <c r="Z640" s="96">
        <f t="shared" si="80"/>
        <v>9</v>
      </c>
      <c r="AA640" s="96">
        <f t="shared" si="81"/>
        <v>2013</v>
      </c>
      <c r="AB640" s="95" t="str">
        <f>IF(INPUT_Du_lieu_nhan_vien!AM659="","",INPUT_Du_lieu_nhan_vien!AM659)</f>
        <v/>
      </c>
      <c r="AC640" s="96" t="str">
        <f t="shared" si="82"/>
        <v/>
      </c>
      <c r="AD640" s="96" t="str">
        <f t="shared" si="83"/>
        <v/>
      </c>
      <c r="AE640" s="96" t="str">
        <f>IF(INPUT_Du_lieu_nhan_vien!AJ659="","",INPUT_Du_lieu_nhan_vien!AJ659)</f>
        <v>Chính thức</v>
      </c>
    </row>
    <row r="641" spans="1:31" ht="18.75" customHeight="1" x14ac:dyDescent="0.2">
      <c r="A641" s="91">
        <v>640</v>
      </c>
      <c r="B641" s="92">
        <f>INPUT_Du_lieu_nhan_vien!A660</f>
        <v>20635</v>
      </c>
      <c r="C641" s="93" t="str">
        <f>IF(INPUT_Du_lieu_nhan_vien!B660="","",INPUT_Du_lieu_nhan_vien!B660)</f>
        <v>Lương Việt</v>
      </c>
      <c r="D641" s="93" t="str">
        <f>IF(INPUT_Du_lieu_nhan_vien!C660="","",INPUT_Du_lieu_nhan_vien!C660)</f>
        <v>Hoàng</v>
      </c>
      <c r="E641" s="94" t="str">
        <f>IF(INPUT_Du_lieu_nhan_vien!D660="","",INPUT_Du_lieu_nhan_vien!D660)</f>
        <v>Nam</v>
      </c>
      <c r="F641" s="95">
        <f>IF(INPUT_Du_lieu_nhan_vien!E660="","",INPUT_Du_lieu_nhan_vien!E660)</f>
        <v>33108</v>
      </c>
      <c r="G641" s="96">
        <f t="shared" si="77"/>
        <v>8</v>
      </c>
      <c r="H641" s="96">
        <f t="shared" si="78"/>
        <v>1990</v>
      </c>
      <c r="I641" s="96" t="str">
        <f>IF(INPUT_Du_lieu_nhan_vien!G660="","",INPUT_Du_lieu_nhan_vien!G660)</f>
        <v>Thanh Hóa</v>
      </c>
      <c r="J641" s="97" t="str">
        <f>IF(INPUT_Du_lieu_nhan_vien!H660="","",INPUT_Du_lieu_nhan_vien!H660)</f>
        <v>341485390</v>
      </c>
      <c r="K641" s="95">
        <f>IF(INPUT_Du_lieu_nhan_vien!I660="","",INPUT_Du_lieu_nhan_vien!I660)</f>
        <v>38548</v>
      </c>
      <c r="L641" s="96">
        <f t="shared" si="79"/>
        <v>7</v>
      </c>
      <c r="M641" s="96" t="str">
        <f>IF(INPUT_Du_lieu_nhan_vien!J660="","",INPUT_Du_lieu_nhan_vien!J660)</f>
        <v>Đồng Tháp</v>
      </c>
      <c r="N641" s="94" t="str">
        <f>IF(INPUT_Du_lieu_nhan_vien!O660="","",INPUT_Du_lieu_nhan_vien!O660)</f>
        <v>hoanglv@topica.edu.vn</v>
      </c>
      <c r="O641" s="96" t="str">
        <f>IF(INPUT_Du_lieu_nhan_vien!S660="","",INPUT_Du_lieu_nhan_vien!S660)</f>
        <v>C123 Phạm Hữu Lầu, P6, TP Cao Lãnh, Đồng Tháp</v>
      </c>
      <c r="P641" s="94" t="str">
        <f>IF(INPUT_Du_lieu_nhan_vien!P660="","",INPUT_Du_lieu_nhan_vien!P660)</f>
        <v>0673881051</v>
      </c>
      <c r="Q641" s="97" t="str">
        <f>IF(INPUT_Du_lieu_nhan_vien!Q660="","",INPUT_Du_lieu_nhan_vien!Q660)</f>
        <v>0932956067</v>
      </c>
      <c r="R641" s="96" t="str">
        <f>IF(INPUT_Du_lieu_nhan_vien!U660="","",INPUT_Du_lieu_nhan_vien!U660)</f>
        <v>Lương Thanh Tân</v>
      </c>
      <c r="S641" s="96" t="str">
        <f>IF(INPUT_Du_lieu_nhan_vien!W660="","",INPUT_Du_lieu_nhan_vien!W660)</f>
        <v>0918316791</v>
      </c>
      <c r="T641" s="97" t="str">
        <f>IF(INPUT_Du_lieu_nhan_vien!L660="","",INPUT_Du_lieu_nhan_vien!L660)</f>
        <v>ĐH Đồng Tháp</v>
      </c>
      <c r="U641" s="94" t="str">
        <f>IF(INPUT_Du_lieu_nhan_vien!K660="","",INPUT_Du_lieu_nhan_vien!K660)</f>
        <v>Đại học</v>
      </c>
      <c r="V641" s="97" t="str">
        <f>IF(INPUT_Du_lieu_nhan_vien!M660="","",INPUT_Du_lieu_nhan_vien!M660)</f>
        <v>Tài chính Ngân hàng</v>
      </c>
      <c r="Y641" s="95">
        <f>IF(INPUT_Du_lieu_nhan_vien!AH660="","",INPUT_Du_lieu_nhan_vien!AH660)</f>
        <v>41546</v>
      </c>
      <c r="Z641" s="96">
        <f t="shared" si="80"/>
        <v>9</v>
      </c>
      <c r="AA641" s="96">
        <f t="shared" si="81"/>
        <v>2013</v>
      </c>
      <c r="AB641" s="95" t="str">
        <f>IF(INPUT_Du_lieu_nhan_vien!AM660="","",INPUT_Du_lieu_nhan_vien!AM660)</f>
        <v/>
      </c>
      <c r="AC641" s="96" t="str">
        <f t="shared" si="82"/>
        <v/>
      </c>
      <c r="AD641" s="96" t="str">
        <f t="shared" si="83"/>
        <v/>
      </c>
      <c r="AE641" s="96" t="str">
        <f>IF(INPUT_Du_lieu_nhan_vien!AJ660="","",INPUT_Du_lieu_nhan_vien!AJ660)</f>
        <v>Chính thức</v>
      </c>
    </row>
    <row r="642" spans="1:31" ht="18.75" customHeight="1" x14ac:dyDescent="0.2">
      <c r="A642" s="91">
        <v>641</v>
      </c>
      <c r="B642" s="92">
        <f>INPUT_Du_lieu_nhan_vien!A661</f>
        <v>20636</v>
      </c>
      <c r="C642" s="93" t="str">
        <f>IF(INPUT_Du_lieu_nhan_vien!B661="","",INPUT_Du_lieu_nhan_vien!B661)</f>
        <v>Đặng Thị Minh</v>
      </c>
      <c r="D642" s="93" t="str">
        <f>IF(INPUT_Du_lieu_nhan_vien!C661="","",INPUT_Du_lieu_nhan_vien!C661)</f>
        <v>Nhật</v>
      </c>
      <c r="E642" s="94" t="str">
        <f>IF(INPUT_Du_lieu_nhan_vien!D661="","",INPUT_Du_lieu_nhan_vien!D661)</f>
        <v>Nữ</v>
      </c>
      <c r="F642" s="95">
        <f>IF(INPUT_Du_lieu_nhan_vien!E661="","",INPUT_Du_lieu_nhan_vien!E661)</f>
        <v>31783</v>
      </c>
      <c r="G642" s="96">
        <f t="shared" si="77"/>
        <v>1</v>
      </c>
      <c r="H642" s="96">
        <f t="shared" si="78"/>
        <v>1987</v>
      </c>
      <c r="I642" s="96" t="str">
        <f>IF(INPUT_Du_lieu_nhan_vien!G661="","",INPUT_Du_lieu_nhan_vien!G661)</f>
        <v xml:space="preserve">Thừa Thiên Huế </v>
      </c>
      <c r="J642" s="97" t="str">
        <f>IF(INPUT_Du_lieu_nhan_vien!H661="","",INPUT_Du_lieu_nhan_vien!H661)</f>
        <v>023926851</v>
      </c>
      <c r="K642" s="95">
        <f>IF(INPUT_Du_lieu_nhan_vien!I661="","",INPUT_Du_lieu_nhan_vien!I661)</f>
        <v>39052</v>
      </c>
      <c r="L642" s="96">
        <f t="shared" si="79"/>
        <v>12</v>
      </c>
      <c r="M642" s="96" t="str">
        <f>IF(INPUT_Du_lieu_nhan_vien!J661="","",INPUT_Du_lieu_nhan_vien!J661)</f>
        <v>Hồ Chí Minh</v>
      </c>
      <c r="N642" s="94" t="str">
        <f>IF(INPUT_Du_lieu_nhan_vien!O661="","",INPUT_Du_lieu_nhan_vien!O661)</f>
        <v>nhatdtm@topica.edu.vn</v>
      </c>
      <c r="O642" s="96" t="str">
        <f>IF(INPUT_Du_lieu_nhan_vien!S661="","",INPUT_Du_lieu_nhan_vien!S661)</f>
        <v>174 Quốc Lộ 13, P.Hiệp Bình Chánh, Q. Thủ Đức</v>
      </c>
      <c r="P642" s="94" t="str">
        <f>IF(INPUT_Du_lieu_nhan_vien!P661="","",INPUT_Du_lieu_nhan_vien!P661)</f>
        <v>0837269050</v>
      </c>
      <c r="Q642" s="97" t="str">
        <f>IF(INPUT_Du_lieu_nhan_vien!Q661="","",INPUT_Du_lieu_nhan_vien!Q661)</f>
        <v>0908154651</v>
      </c>
      <c r="R642" s="96" t="str">
        <f>IF(INPUT_Du_lieu_nhan_vien!U661="","",INPUT_Du_lieu_nhan_vien!U661)</f>
        <v>Lê Hoàng Trung</v>
      </c>
      <c r="S642" s="96" t="str">
        <f>IF(INPUT_Du_lieu_nhan_vien!W661="","",INPUT_Du_lieu_nhan_vien!W661)</f>
        <v>0909620375</v>
      </c>
      <c r="T642" s="97" t="str">
        <f>IF(INPUT_Du_lieu_nhan_vien!L661="","",INPUT_Du_lieu_nhan_vien!L661)</f>
        <v>ĐH Khoa học Xã hội và Nhân văn</v>
      </c>
      <c r="U642" s="94" t="str">
        <f>IF(INPUT_Du_lieu_nhan_vien!K661="","",INPUT_Du_lieu_nhan_vien!K661)</f>
        <v>Đại học</v>
      </c>
      <c r="V642" s="97" t="str">
        <f>IF(INPUT_Du_lieu_nhan_vien!M661="","",INPUT_Du_lieu_nhan_vien!M661)</f>
        <v>Quan hệ quốc tế</v>
      </c>
      <c r="Y642" s="95">
        <f>IF(INPUT_Du_lieu_nhan_vien!AH661="","",INPUT_Du_lieu_nhan_vien!AH661)</f>
        <v>41552</v>
      </c>
      <c r="Z642" s="96">
        <f t="shared" si="80"/>
        <v>10</v>
      </c>
      <c r="AA642" s="96">
        <f t="shared" si="81"/>
        <v>2013</v>
      </c>
      <c r="AB642" s="95">
        <f>IF(INPUT_Du_lieu_nhan_vien!AM661="","",INPUT_Du_lieu_nhan_vien!AM661)</f>
        <v>41579</v>
      </c>
      <c r="AC642" s="96">
        <f t="shared" si="82"/>
        <v>11</v>
      </c>
      <c r="AD642" s="96">
        <f t="shared" si="83"/>
        <v>2013</v>
      </c>
      <c r="AE642" s="96" t="str">
        <f>IF(INPUT_Du_lieu_nhan_vien!AJ661="","",INPUT_Du_lieu_nhan_vien!AJ661)</f>
        <v>Nghỉ việc</v>
      </c>
    </row>
    <row r="643" spans="1:31" ht="18.75" customHeight="1" x14ac:dyDescent="0.2">
      <c r="A643" s="91">
        <v>642</v>
      </c>
      <c r="B643" s="92">
        <f>INPUT_Du_lieu_nhan_vien!A662</f>
        <v>20637</v>
      </c>
      <c r="C643" s="93" t="str">
        <f>IF(INPUT_Du_lieu_nhan_vien!B662="","",INPUT_Du_lieu_nhan_vien!B662)</f>
        <v>Trần</v>
      </c>
      <c r="D643" s="93" t="str">
        <f>IF(INPUT_Du_lieu_nhan_vien!C662="","",INPUT_Du_lieu_nhan_vien!C662)</f>
        <v>Huê</v>
      </c>
      <c r="E643" s="94" t="str">
        <f>IF(INPUT_Du_lieu_nhan_vien!D662="","",INPUT_Du_lieu_nhan_vien!D662)</f>
        <v>Nữ</v>
      </c>
      <c r="F643" s="95">
        <f>IF(INPUT_Du_lieu_nhan_vien!E662="","",INPUT_Du_lieu_nhan_vien!E662)</f>
        <v>30983</v>
      </c>
      <c r="G643" s="96">
        <f t="shared" si="77"/>
        <v>10</v>
      </c>
      <c r="H643" s="96">
        <f t="shared" si="78"/>
        <v>1984</v>
      </c>
      <c r="I643" s="96" t="str">
        <f>IF(INPUT_Du_lieu_nhan_vien!G662="","",INPUT_Du_lieu_nhan_vien!G662)</f>
        <v>Triều Châu, Trung Quốc</v>
      </c>
      <c r="J643" s="97" t="str">
        <f>IF(INPUT_Du_lieu_nhan_vien!H662="","",INPUT_Du_lieu_nhan_vien!H662)</f>
        <v>023906968</v>
      </c>
      <c r="K643" s="95">
        <f>IF(INPUT_Du_lieu_nhan_vien!I662="","",INPUT_Du_lieu_nhan_vien!I662)</f>
        <v>37049</v>
      </c>
      <c r="L643" s="96">
        <f t="shared" si="79"/>
        <v>6</v>
      </c>
      <c r="M643" s="96" t="str">
        <f>IF(INPUT_Du_lieu_nhan_vien!J662="","",INPUT_Du_lieu_nhan_vien!J662)</f>
        <v>Hồ Chí Minh</v>
      </c>
      <c r="N643" s="94" t="str">
        <f>IF(INPUT_Du_lieu_nhan_vien!O662="","",INPUT_Du_lieu_nhan_vien!O662)</f>
        <v>huet@topica.edu.vn</v>
      </c>
      <c r="O643" s="96" t="e">
        <f>IF(INPUT_Du_lieu_nhan_vien!#REF!="","",INPUT_Du_lieu_nhan_vien!#REF!)</f>
        <v>#REF!</v>
      </c>
      <c r="P643" s="94" t="str">
        <f>IF(INPUT_Du_lieu_nhan_vien!P662="","",INPUT_Du_lieu_nhan_vien!P662)</f>
        <v>0837516424</v>
      </c>
      <c r="Q643" s="97" t="str">
        <f>IF(INPUT_Du_lieu_nhan_vien!Q662="","",INPUT_Du_lieu_nhan_vien!Q662)</f>
        <v>0902799920</v>
      </c>
      <c r="R643" s="96" t="str">
        <f>IF(INPUT_Du_lieu_nhan_vien!U662="","",INPUT_Du_lieu_nhan_vien!U662)</f>
        <v>Trần Trang</v>
      </c>
      <c r="S643" s="96" t="str">
        <f>IF(INPUT_Du_lieu_nhan_vien!W662="","",INPUT_Du_lieu_nhan_vien!W662)</f>
        <v>0909966269</v>
      </c>
      <c r="T643" s="97" t="str">
        <f>IF(INPUT_Du_lieu_nhan_vien!S662="","",INPUT_Du_lieu_nhan_vien!S662)</f>
        <v>163/21A Bến Chương Dương, P Cầu Ông Lãnh, Q1, Hồ Chí Minh</v>
      </c>
      <c r="U643" s="94" t="str">
        <f>IF(INPUT_Du_lieu_nhan_vien!K662="","",INPUT_Du_lieu_nhan_vien!K662)</f>
        <v>Đại học</v>
      </c>
      <c r="V643" s="97" t="str">
        <f>IF(INPUT_Du_lieu_nhan_vien!T662="","",INPUT_Du_lieu_nhan_vien!T662)</f>
        <v>89 Đường sô 8, cư xá Him Lam, P13, Q6</v>
      </c>
      <c r="Y643" s="95">
        <f>IF(INPUT_Du_lieu_nhan_vien!AH662="","",INPUT_Du_lieu_nhan_vien!AH662)</f>
        <v>41552</v>
      </c>
      <c r="Z643" s="96">
        <f t="shared" si="80"/>
        <v>10</v>
      </c>
      <c r="AA643" s="96">
        <f t="shared" si="81"/>
        <v>2013</v>
      </c>
      <c r="AB643" s="95" t="str">
        <f>IF(INPUT_Du_lieu_nhan_vien!AM662="","",INPUT_Du_lieu_nhan_vien!AM662)</f>
        <v/>
      </c>
      <c r="AC643" s="96" t="str">
        <f t="shared" si="82"/>
        <v/>
      </c>
      <c r="AD643" s="96" t="str">
        <f t="shared" si="83"/>
        <v/>
      </c>
      <c r="AE643" s="96" t="str">
        <f>IF(INPUT_Du_lieu_nhan_vien!AJ662="","",INPUT_Du_lieu_nhan_vien!AJ662)</f>
        <v>Chính thức</v>
      </c>
    </row>
    <row r="644" spans="1:31" ht="18.75" customHeight="1" x14ac:dyDescent="0.2">
      <c r="A644" s="91">
        <v>643</v>
      </c>
      <c r="B644" s="92">
        <f>INPUT_Du_lieu_nhan_vien!A663</f>
        <v>20638</v>
      </c>
      <c r="C644" s="93" t="str">
        <f>IF(INPUT_Du_lieu_nhan_vien!B663="","",INPUT_Du_lieu_nhan_vien!B663)</f>
        <v>Vũ Thị</v>
      </c>
      <c r="D644" s="93" t="str">
        <f>IF(INPUT_Du_lieu_nhan_vien!C663="","",INPUT_Du_lieu_nhan_vien!C663)</f>
        <v>Ngân</v>
      </c>
      <c r="E644" s="94" t="str">
        <f>IF(INPUT_Du_lieu_nhan_vien!D663="","",INPUT_Du_lieu_nhan_vien!D663)</f>
        <v>Nữ</v>
      </c>
      <c r="F644" s="95">
        <f>IF(INPUT_Du_lieu_nhan_vien!E663="","",INPUT_Du_lieu_nhan_vien!E663)</f>
        <v>33048</v>
      </c>
      <c r="G644" s="96">
        <f t="shared" si="77"/>
        <v>6</v>
      </c>
      <c r="H644" s="96">
        <f t="shared" si="78"/>
        <v>1990</v>
      </c>
      <c r="I644" s="96" t="str">
        <f>IF(INPUT_Du_lieu_nhan_vien!G663="","",INPUT_Du_lieu_nhan_vien!G663)</f>
        <v>Hà Sơn Bình</v>
      </c>
      <c r="J644" s="97" t="str">
        <f>IF(INPUT_Du_lieu_nhan_vien!H663="","",INPUT_Du_lieu_nhan_vien!H663)</f>
        <v>024321604</v>
      </c>
      <c r="K644" s="95">
        <f>IF(INPUT_Du_lieu_nhan_vien!I663="","",INPUT_Du_lieu_nhan_vien!I663)</f>
        <v>38414</v>
      </c>
      <c r="L644" s="96">
        <f t="shared" si="79"/>
        <v>3</v>
      </c>
      <c r="M644" s="96" t="str">
        <f>IF(INPUT_Du_lieu_nhan_vien!J663="","",INPUT_Du_lieu_nhan_vien!J663)</f>
        <v>HCM</v>
      </c>
      <c r="N644" s="94" t="str">
        <f>IF(INPUT_Du_lieu_nhan_vien!O663="","",INPUT_Du_lieu_nhan_vien!O663)</f>
        <v>nganvt@topica.edu.vn</v>
      </c>
      <c r="O644" s="96" t="str">
        <f>IF(INPUT_Du_lieu_nhan_vien!S663="","",INPUT_Du_lieu_nhan_vien!S663)</f>
        <v>11v Lạc Long Quân, P5, Q11, TP Hồ Chí Minh</v>
      </c>
      <c r="P644" s="94" t="str">
        <f>IF(INPUT_Du_lieu_nhan_vien!P663="","",INPUT_Du_lieu_nhan_vien!P663)</f>
        <v/>
      </c>
      <c r="Q644" s="97" t="str">
        <f>IF(INPUT_Du_lieu_nhan_vien!Q663="","",INPUT_Du_lieu_nhan_vien!Q663)</f>
        <v/>
      </c>
      <c r="R644" s="96" t="str">
        <f>IF(INPUT_Du_lieu_nhan_vien!U663="","",INPUT_Du_lieu_nhan_vien!U663)</f>
        <v/>
      </c>
      <c r="S644" s="96" t="str">
        <f>IF(INPUT_Du_lieu_nhan_vien!W663="","",INPUT_Du_lieu_nhan_vien!W663)</f>
        <v/>
      </c>
      <c r="T644" s="97" t="str">
        <f>IF(INPUT_Du_lieu_nhan_vien!L663="","",INPUT_Du_lieu_nhan_vien!L663)</f>
        <v>ĐH Tài chính - Marketing</v>
      </c>
      <c r="U644" s="94" t="str">
        <f>IF(INPUT_Du_lieu_nhan_vien!K663="","",INPUT_Du_lieu_nhan_vien!K663)</f>
        <v>Đại học</v>
      </c>
      <c r="V644" s="97" t="str">
        <f>IF(INPUT_Du_lieu_nhan_vien!M663="","",INPUT_Du_lieu_nhan_vien!M663)</f>
        <v>Quản trị kinh doanh</v>
      </c>
      <c r="Y644" s="95">
        <f>IF(INPUT_Du_lieu_nhan_vien!AH663="","",INPUT_Du_lieu_nhan_vien!AH663)</f>
        <v>41552</v>
      </c>
      <c r="Z644" s="96">
        <f t="shared" si="80"/>
        <v>10</v>
      </c>
      <c r="AA644" s="96">
        <f t="shared" si="81"/>
        <v>2013</v>
      </c>
      <c r="AB644" s="95" t="str">
        <f>IF(INPUT_Du_lieu_nhan_vien!AM663="","",INPUT_Du_lieu_nhan_vien!AM663)</f>
        <v/>
      </c>
      <c r="AC644" s="96" t="str">
        <f t="shared" si="82"/>
        <v/>
      </c>
      <c r="AD644" s="96" t="str">
        <f t="shared" si="83"/>
        <v/>
      </c>
      <c r="AE644" s="96" t="str">
        <f>IF(INPUT_Du_lieu_nhan_vien!AJ663="","",INPUT_Du_lieu_nhan_vien!AJ663)</f>
        <v>Chính thức</v>
      </c>
    </row>
    <row r="645" spans="1:31" ht="18.75" customHeight="1" x14ac:dyDescent="0.2">
      <c r="A645" s="91">
        <v>644</v>
      </c>
      <c r="B645" s="92">
        <f>INPUT_Du_lieu_nhan_vien!A664</f>
        <v>20639</v>
      </c>
      <c r="C645" s="93" t="str">
        <f>IF(INPUT_Du_lieu_nhan_vien!B664="","",INPUT_Du_lieu_nhan_vien!B664)</f>
        <v>Nguyễn Mỹ Diệu</v>
      </c>
      <c r="D645" s="93" t="str">
        <f>IF(INPUT_Du_lieu_nhan_vien!C664="","",INPUT_Du_lieu_nhan_vien!C664)</f>
        <v>Linh</v>
      </c>
      <c r="E645" s="94" t="str">
        <f>IF(INPUT_Du_lieu_nhan_vien!D664="","",INPUT_Du_lieu_nhan_vien!D664)</f>
        <v>Nữ</v>
      </c>
      <c r="F645" s="95">
        <f>IF(INPUT_Du_lieu_nhan_vien!E664="","",INPUT_Du_lieu_nhan_vien!E664)</f>
        <v>32549</v>
      </c>
      <c r="G645" s="96">
        <f t="shared" si="77"/>
        <v>2</v>
      </c>
      <c r="H645" s="96">
        <f t="shared" si="78"/>
        <v>1989</v>
      </c>
      <c r="I645" s="96" t="str">
        <f>IF(INPUT_Du_lieu_nhan_vien!G664="","",INPUT_Du_lieu_nhan_vien!G664)</f>
        <v xml:space="preserve">Thừa Thiên Huế </v>
      </c>
      <c r="J645" s="97" t="str">
        <f>IF(INPUT_Du_lieu_nhan_vien!H664="","",INPUT_Du_lieu_nhan_vien!H664)</f>
        <v>191651533</v>
      </c>
      <c r="K645" s="95">
        <f>IF(INPUT_Du_lieu_nhan_vien!I664="","",INPUT_Du_lieu_nhan_vien!I664)</f>
        <v>40035</v>
      </c>
      <c r="L645" s="96">
        <f t="shared" si="79"/>
        <v>8</v>
      </c>
      <c r="M645" s="96" t="str">
        <f>IF(INPUT_Du_lieu_nhan_vien!J664="","",INPUT_Du_lieu_nhan_vien!J664)</f>
        <v>Thừa Thiên Huế</v>
      </c>
      <c r="N645" s="94" t="str">
        <f>IF(INPUT_Du_lieu_nhan_vien!O664="","",INPUT_Du_lieu_nhan_vien!O664)</f>
        <v>linhnmd@topica.edu.vn</v>
      </c>
      <c r="O645" s="96" t="str">
        <f>IF(INPUT_Du_lieu_nhan_vien!S664="","",INPUT_Du_lieu_nhan_vien!S664)</f>
        <v>15 Nguyễn Thiện Kế, P. Vĩnh Ninh, Thừa Thiên Huế</v>
      </c>
      <c r="P645" s="94" t="str">
        <f>IF(INPUT_Du_lieu_nhan_vien!P664="","",INPUT_Du_lieu_nhan_vien!P664)</f>
        <v/>
      </c>
      <c r="Q645" s="97" t="str">
        <f>IF(INPUT_Du_lieu_nhan_vien!Q664="","",INPUT_Du_lieu_nhan_vien!Q664)</f>
        <v>0985247715</v>
      </c>
      <c r="R645" s="96" t="str">
        <f>IF(INPUT_Du_lieu_nhan_vien!U664="","",INPUT_Du_lieu_nhan_vien!U664)</f>
        <v>Nguyễn Thị Lan</v>
      </c>
      <c r="S645" s="96" t="str">
        <f>IF(INPUT_Du_lieu_nhan_vien!W664="","",INPUT_Du_lieu_nhan_vien!W664)</f>
        <v>01696825806</v>
      </c>
      <c r="T645" s="97" t="str">
        <f>IF(INPUT_Du_lieu_nhan_vien!L664="","",INPUT_Du_lieu_nhan_vien!L664)</f>
        <v>ĐH Kinh tế TP. HCM</v>
      </c>
      <c r="U645" s="94" t="str">
        <f>IF(INPUT_Du_lieu_nhan_vien!K664="","",INPUT_Du_lieu_nhan_vien!K664)</f>
        <v>Đại học</v>
      </c>
      <c r="V645" s="97" t="str">
        <f>IF(INPUT_Du_lieu_nhan_vien!M664="","",INPUT_Du_lieu_nhan_vien!M664)</f>
        <v>Tài chính doanh nghiệp</v>
      </c>
      <c r="Y645" s="95" t="str">
        <f>IF(INPUT_Du_lieu_nhan_vien!AH664="","",INPUT_Du_lieu_nhan_vien!AH664)</f>
        <v/>
      </c>
      <c r="Z645" s="96" t="str">
        <f t="shared" si="80"/>
        <v/>
      </c>
      <c r="AA645" s="96" t="str">
        <f t="shared" si="81"/>
        <v/>
      </c>
      <c r="AB645" s="95">
        <f>IF(INPUT_Du_lieu_nhan_vien!AM664="","",INPUT_Du_lieu_nhan_vien!AM664)</f>
        <v>41613</v>
      </c>
      <c r="AC645" s="96">
        <f t="shared" si="82"/>
        <v>12</v>
      </c>
      <c r="AD645" s="96">
        <f t="shared" si="83"/>
        <v>2013</v>
      </c>
      <c r="AE645" s="96" t="str">
        <f>IF(INPUT_Du_lieu_nhan_vien!AJ664="","",INPUT_Du_lieu_nhan_vien!AJ664)</f>
        <v>Nghỉ việc</v>
      </c>
    </row>
    <row r="646" spans="1:31" ht="18.75" customHeight="1" x14ac:dyDescent="0.2">
      <c r="A646" s="91">
        <v>645</v>
      </c>
      <c r="B646" s="92">
        <f>INPUT_Du_lieu_nhan_vien!A665</f>
        <v>20640</v>
      </c>
      <c r="C646" s="93" t="str">
        <f>IF(INPUT_Du_lieu_nhan_vien!B665="","",INPUT_Du_lieu_nhan_vien!B665)</f>
        <v>Lê Thị Lệ</v>
      </c>
      <c r="D646" s="93" t="str">
        <f>IF(INPUT_Du_lieu_nhan_vien!C665="","",INPUT_Du_lieu_nhan_vien!C665)</f>
        <v>Thủy</v>
      </c>
      <c r="E646" s="94" t="str">
        <f>IF(INPUT_Du_lieu_nhan_vien!D665="","",INPUT_Du_lieu_nhan_vien!D665)</f>
        <v>Nữ</v>
      </c>
      <c r="F646" s="95">
        <f>IF(INPUT_Du_lieu_nhan_vien!E665="","",INPUT_Du_lieu_nhan_vien!E665)</f>
        <v>33595</v>
      </c>
      <c r="G646" s="96">
        <f t="shared" si="77"/>
        <v>12</v>
      </c>
      <c r="H646" s="96">
        <f t="shared" si="78"/>
        <v>1991</v>
      </c>
      <c r="I646" s="96" t="str">
        <f>IF(INPUT_Du_lieu_nhan_vien!G665="","",INPUT_Du_lieu_nhan_vien!G665)</f>
        <v>Phú Thọ</v>
      </c>
      <c r="J646" s="97" t="str">
        <f>IF(INPUT_Du_lieu_nhan_vien!H665="","",INPUT_Du_lieu_nhan_vien!H665)</f>
        <v>132041122</v>
      </c>
      <c r="K646" s="95">
        <f>IF(INPUT_Du_lieu_nhan_vien!I665="","",INPUT_Du_lieu_nhan_vien!I665)</f>
        <v>39092</v>
      </c>
      <c r="L646" s="96">
        <f t="shared" si="79"/>
        <v>1</v>
      </c>
      <c r="M646" s="96" t="str">
        <f>IF(INPUT_Du_lieu_nhan_vien!J665="","",INPUT_Du_lieu_nhan_vien!J665)</f>
        <v>Phú Thọ</v>
      </c>
      <c r="N646" s="94" t="str">
        <f>IF(INPUT_Du_lieu_nhan_vien!O665="","",INPUT_Du_lieu_nhan_vien!O665)</f>
        <v>thuyltl@topica.edu.vn</v>
      </c>
      <c r="O646" s="96" t="str">
        <f>IF(INPUT_Du_lieu_nhan_vien!S665="","",INPUT_Du_lieu_nhan_vien!S665)</f>
        <v>Xuân Lộc, Thanh Thủy, Phú Thọ</v>
      </c>
      <c r="P646" s="94" t="str">
        <f>IF(INPUT_Du_lieu_nhan_vien!Q665="","",INPUT_Du_lieu_nhan_vien!Q665)</f>
        <v>01649758221</v>
      </c>
      <c r="Q646" s="97" t="e">
        <f>IF(INPUT_Du_lieu_nhan_vien!#REF!="","",INPUT_Du_lieu_nhan_vien!#REF!)</f>
        <v>#REF!</v>
      </c>
      <c r="R646" s="96" t="str">
        <f>IF(INPUT_Du_lieu_nhan_vien!U665="","",INPUT_Du_lieu_nhan_vien!U665)</f>
        <v xml:space="preserve"> </v>
      </c>
      <c r="S646" s="96" t="str">
        <f>IF(INPUT_Du_lieu_nhan_vien!W665="","",INPUT_Du_lieu_nhan_vien!W665)</f>
        <v/>
      </c>
      <c r="T646" s="97" t="str">
        <f>IF(INPUT_Du_lieu_nhan_vien!L665="","",INPUT_Du_lieu_nhan_vien!L665)</f>
        <v>ĐH Ngoại ngữ - ĐH Quốc gia Hà Nội</v>
      </c>
      <c r="U646" s="94" t="str">
        <f>IF(INPUT_Du_lieu_nhan_vien!K665="","",INPUT_Du_lieu_nhan_vien!K665)</f>
        <v>Đại học</v>
      </c>
      <c r="V646" s="97" t="str">
        <f>IF(INPUT_Du_lieu_nhan_vien!M665="","",INPUT_Du_lieu_nhan_vien!M665)</f>
        <v/>
      </c>
      <c r="Y646" s="95">
        <f>IF(INPUT_Du_lieu_nhan_vien!AH665="","",INPUT_Du_lieu_nhan_vien!AH665)</f>
        <v>41528</v>
      </c>
      <c r="Z646" s="96">
        <f t="shared" si="80"/>
        <v>9</v>
      </c>
      <c r="AA646" s="96">
        <f t="shared" si="81"/>
        <v>2013</v>
      </c>
      <c r="AB646" s="95" t="str">
        <f>IF(INPUT_Du_lieu_nhan_vien!AM665="","",INPUT_Du_lieu_nhan_vien!AM665)</f>
        <v/>
      </c>
      <c r="AC646" s="96" t="str">
        <f t="shared" si="82"/>
        <v/>
      </c>
      <c r="AD646" s="96" t="str">
        <f t="shared" si="83"/>
        <v/>
      </c>
      <c r="AE646" s="96" t="str">
        <f>IF(INPUT_Du_lieu_nhan_vien!AJ665="","",INPUT_Du_lieu_nhan_vien!AJ665)</f>
        <v>Chính thức</v>
      </c>
    </row>
    <row r="647" spans="1:31" ht="18.75" customHeight="1" x14ac:dyDescent="0.2">
      <c r="A647" s="91">
        <v>646</v>
      </c>
      <c r="B647" s="92">
        <f>INPUT_Du_lieu_nhan_vien!A666</f>
        <v>20641</v>
      </c>
      <c r="C647" s="93" t="str">
        <f>IF(INPUT_Du_lieu_nhan_vien!B666="","",INPUT_Du_lieu_nhan_vien!B666)</f>
        <v>Bùi Thị</v>
      </c>
      <c r="D647" s="93" t="str">
        <f>IF(INPUT_Du_lieu_nhan_vien!C666="","",INPUT_Du_lieu_nhan_vien!C666)</f>
        <v>Hoa</v>
      </c>
      <c r="E647" s="94" t="str">
        <f>IF(INPUT_Du_lieu_nhan_vien!D666="","",INPUT_Du_lieu_nhan_vien!D666)</f>
        <v>Nữ</v>
      </c>
      <c r="F647" s="95">
        <f>IF(INPUT_Du_lieu_nhan_vien!E666="","",INPUT_Du_lieu_nhan_vien!E666)</f>
        <v>33378</v>
      </c>
      <c r="G647" s="96">
        <f t="shared" si="77"/>
        <v>5</v>
      </c>
      <c r="H647" s="96">
        <f t="shared" si="78"/>
        <v>1991</v>
      </c>
      <c r="I647" s="96" t="str">
        <f>IF(INPUT_Du_lieu_nhan_vien!G666="","",INPUT_Du_lieu_nhan_vien!G666)</f>
        <v>Thái Bình</v>
      </c>
      <c r="J647" s="97" t="str">
        <f>IF(INPUT_Du_lieu_nhan_vien!H666="","",INPUT_Du_lieu_nhan_vien!H666)</f>
        <v>151981453</v>
      </c>
      <c r="K647" s="95">
        <f>IF(INPUT_Du_lieu_nhan_vien!I666="","",INPUT_Du_lieu_nhan_vien!I666)</f>
        <v>41339</v>
      </c>
      <c r="L647" s="96">
        <f t="shared" si="79"/>
        <v>3</v>
      </c>
      <c r="M647" s="96" t="str">
        <f>IF(INPUT_Du_lieu_nhan_vien!J666="","",INPUT_Du_lieu_nhan_vien!J666)</f>
        <v>Thái Bình</v>
      </c>
      <c r="N647" s="94" t="str">
        <f>IF(INPUT_Du_lieu_nhan_vien!O666="","",INPUT_Du_lieu_nhan_vien!O666)</f>
        <v>hoabt@topica.edu.vn</v>
      </c>
      <c r="O647" s="96" t="str">
        <f>IF(INPUT_Du_lieu_nhan_vien!S666="","",INPUT_Du_lieu_nhan_vien!S666)</f>
        <v>Thái Sơn, Thái Thúy, Thái Bình</v>
      </c>
      <c r="P647" s="94" t="str">
        <f>IF(INPUT_Du_lieu_nhan_vien!Q666="","",INPUT_Du_lieu_nhan_vien!Q666)</f>
        <v>0986965462</v>
      </c>
      <c r="Q647" s="97" t="e">
        <f>IF(INPUT_Du_lieu_nhan_vien!#REF!="","",INPUT_Du_lieu_nhan_vien!#REF!)</f>
        <v>#REF!</v>
      </c>
      <c r="R647" s="96" t="str">
        <f>IF(INPUT_Du_lieu_nhan_vien!U666="","",INPUT_Du_lieu_nhan_vien!U666)</f>
        <v/>
      </c>
      <c r="S647" s="96" t="str">
        <f>IF(INPUT_Du_lieu_nhan_vien!W666="","",INPUT_Du_lieu_nhan_vien!W666)</f>
        <v/>
      </c>
      <c r="T647" s="97" t="str">
        <f>IF(INPUT_Du_lieu_nhan_vien!L666="","",INPUT_Du_lieu_nhan_vien!L666)</f>
        <v>ĐH Quốc Gia Hà Nội</v>
      </c>
      <c r="U647" s="94" t="str">
        <f>IF(INPUT_Du_lieu_nhan_vien!K666="","",INPUT_Du_lieu_nhan_vien!K666)</f>
        <v>Đại học</v>
      </c>
      <c r="V647" s="97" t="str">
        <f>IF(INPUT_Du_lieu_nhan_vien!M666="","",INPUT_Du_lieu_nhan_vien!M666)</f>
        <v>Kinh tế phát triển</v>
      </c>
      <c r="Y647" s="95">
        <f>IF(INPUT_Du_lieu_nhan_vien!AH666="","",INPUT_Du_lieu_nhan_vien!AH666)</f>
        <v>41548</v>
      </c>
      <c r="Z647" s="96">
        <f t="shared" si="80"/>
        <v>10</v>
      </c>
      <c r="AA647" s="96">
        <f t="shared" si="81"/>
        <v>2013</v>
      </c>
      <c r="AB647" s="95" t="str">
        <f>IF(INPUT_Du_lieu_nhan_vien!AM666="","",INPUT_Du_lieu_nhan_vien!AM666)</f>
        <v/>
      </c>
      <c r="AC647" s="96" t="str">
        <f t="shared" si="82"/>
        <v/>
      </c>
      <c r="AD647" s="96" t="str">
        <f t="shared" si="83"/>
        <v/>
      </c>
      <c r="AE647" s="96" t="str">
        <f>IF(INPUT_Du_lieu_nhan_vien!AJ666="","",INPUT_Du_lieu_nhan_vien!AJ666)</f>
        <v>Chính thức</v>
      </c>
    </row>
    <row r="648" spans="1:31" ht="18.75" customHeight="1" x14ac:dyDescent="0.2">
      <c r="A648" s="91">
        <v>647</v>
      </c>
      <c r="B648" s="92">
        <f>INPUT_Du_lieu_nhan_vien!A667</f>
        <v>20642</v>
      </c>
      <c r="C648" s="93" t="str">
        <f>IF(INPUT_Du_lieu_nhan_vien!B667="","",INPUT_Du_lieu_nhan_vien!B667)</f>
        <v>Nguyễn Thị</v>
      </c>
      <c r="D648" s="93" t="str">
        <f>IF(INPUT_Du_lieu_nhan_vien!C667="","",INPUT_Du_lieu_nhan_vien!C667)</f>
        <v>Lý</v>
      </c>
      <c r="E648" s="94" t="str">
        <f>IF(INPUT_Du_lieu_nhan_vien!D667="","",INPUT_Du_lieu_nhan_vien!D667)</f>
        <v>Nữ</v>
      </c>
      <c r="F648" s="95" t="str">
        <f>IF(INPUT_Du_lieu_nhan_vien!E667="","",INPUT_Du_lieu_nhan_vien!E667)</f>
        <v/>
      </c>
      <c r="G648" s="96" t="str">
        <f t="shared" si="77"/>
        <v/>
      </c>
      <c r="H648" s="96" t="str">
        <f t="shared" si="78"/>
        <v/>
      </c>
      <c r="I648" s="96" t="str">
        <f>IF(INPUT_Du_lieu_nhan_vien!G667="","",INPUT_Du_lieu_nhan_vien!G667)</f>
        <v/>
      </c>
      <c r="J648" s="97" t="str">
        <f>IF(INPUT_Du_lieu_nhan_vien!H667="","",INPUT_Du_lieu_nhan_vien!H667)</f>
        <v/>
      </c>
      <c r="K648" s="95" t="str">
        <f>IF(INPUT_Du_lieu_nhan_vien!I667="","",INPUT_Du_lieu_nhan_vien!I667)</f>
        <v/>
      </c>
      <c r="L648" s="96" t="str">
        <f t="shared" si="79"/>
        <v/>
      </c>
      <c r="M648" s="96" t="str">
        <f>IF(INPUT_Du_lieu_nhan_vien!J667="","",INPUT_Du_lieu_nhan_vien!J667)</f>
        <v/>
      </c>
      <c r="N648" s="94" t="str">
        <f>IF(INPUT_Du_lieu_nhan_vien!O667="","",INPUT_Du_lieu_nhan_vien!O667)</f>
        <v>lynt@topica.edu.vn</v>
      </c>
      <c r="O648" s="96" t="str">
        <f>IF(INPUT_Du_lieu_nhan_vien!S667="","",INPUT_Du_lieu_nhan_vien!S667)</f>
        <v/>
      </c>
      <c r="P648" s="94" t="str">
        <f>IF(INPUT_Du_lieu_nhan_vien!P667="","",INPUT_Du_lieu_nhan_vien!P667)</f>
        <v/>
      </c>
      <c r="Q648" s="97" t="str">
        <f>IF(INPUT_Du_lieu_nhan_vien!Q667="","",INPUT_Du_lieu_nhan_vien!Q667)</f>
        <v/>
      </c>
      <c r="R648" s="96" t="str">
        <f>IF(INPUT_Du_lieu_nhan_vien!U667="","",INPUT_Du_lieu_nhan_vien!U667)</f>
        <v/>
      </c>
      <c r="S648" s="96" t="str">
        <f>IF(INPUT_Du_lieu_nhan_vien!W667="","",INPUT_Du_lieu_nhan_vien!W667)</f>
        <v/>
      </c>
      <c r="T648" s="97" t="str">
        <f>IF(INPUT_Du_lieu_nhan_vien!L667="","",INPUT_Du_lieu_nhan_vien!L667)</f>
        <v/>
      </c>
      <c r="U648" s="94" t="str">
        <f>IF(INPUT_Du_lieu_nhan_vien!K667="","",INPUT_Du_lieu_nhan_vien!K667)</f>
        <v/>
      </c>
      <c r="V648" s="97" t="str">
        <f>IF(INPUT_Du_lieu_nhan_vien!M667="","",INPUT_Du_lieu_nhan_vien!M667)</f>
        <v/>
      </c>
      <c r="Y648" s="95" t="str">
        <f>IF(INPUT_Du_lieu_nhan_vien!AH667="","",INPUT_Du_lieu_nhan_vien!AH667)</f>
        <v/>
      </c>
      <c r="Z648" s="96" t="str">
        <f t="shared" si="80"/>
        <v/>
      </c>
      <c r="AA648" s="96" t="str">
        <f t="shared" si="81"/>
        <v/>
      </c>
      <c r="AB648" s="95" t="str">
        <f>IF(INPUT_Du_lieu_nhan_vien!AM667="","",INPUT_Du_lieu_nhan_vien!AM667)</f>
        <v/>
      </c>
      <c r="AC648" s="96" t="str">
        <f t="shared" si="82"/>
        <v/>
      </c>
      <c r="AD648" s="96" t="str">
        <f t="shared" si="83"/>
        <v/>
      </c>
      <c r="AE648" s="96" t="str">
        <f>IF(INPUT_Du_lieu_nhan_vien!AJ667="","",INPUT_Du_lieu_nhan_vien!AJ667)</f>
        <v>Nghỉ việc</v>
      </c>
    </row>
    <row r="649" spans="1:31" ht="18.75" customHeight="1" x14ac:dyDescent="0.2">
      <c r="A649" s="91">
        <v>648</v>
      </c>
      <c r="B649" s="92">
        <f>INPUT_Du_lieu_nhan_vien!A668</f>
        <v>20643</v>
      </c>
      <c r="C649" s="93" t="str">
        <f>IF(INPUT_Du_lieu_nhan_vien!B668="","",INPUT_Du_lieu_nhan_vien!B668)</f>
        <v>Tống Thị Minh</v>
      </c>
      <c r="D649" s="93" t="str">
        <f>IF(INPUT_Du_lieu_nhan_vien!C668="","",INPUT_Du_lieu_nhan_vien!C668)</f>
        <v>Hoa</v>
      </c>
      <c r="E649" s="94" t="str">
        <f>IF(INPUT_Du_lieu_nhan_vien!D668="","",INPUT_Du_lieu_nhan_vien!D668)</f>
        <v>Nữ</v>
      </c>
      <c r="F649" s="95">
        <f>IF(INPUT_Du_lieu_nhan_vien!E668="","",INPUT_Du_lieu_nhan_vien!E668)</f>
        <v>33082</v>
      </c>
      <c r="G649" s="96">
        <f t="shared" si="77"/>
        <v>7</v>
      </c>
      <c r="H649" s="96">
        <f t="shared" si="78"/>
        <v>1990</v>
      </c>
      <c r="I649" s="96" t="str">
        <f>IF(INPUT_Du_lieu_nhan_vien!G668="","",INPUT_Du_lieu_nhan_vien!G668)</f>
        <v>Hưng Yên</v>
      </c>
      <c r="J649" s="97" t="str">
        <f>IF(INPUT_Du_lieu_nhan_vien!H668="","",INPUT_Du_lieu_nhan_vien!H668)</f>
        <v>100958008</v>
      </c>
      <c r="K649" s="95">
        <f>IF(INPUT_Du_lieu_nhan_vien!I668="","",INPUT_Du_lieu_nhan_vien!I668)</f>
        <v>41532</v>
      </c>
      <c r="L649" s="96">
        <f t="shared" si="79"/>
        <v>9</v>
      </c>
      <c r="M649" s="96" t="str">
        <f>IF(INPUT_Du_lieu_nhan_vien!J668="","",INPUT_Du_lieu_nhan_vien!J668)</f>
        <v>Quảng Ninh</v>
      </c>
      <c r="N649" s="94" t="str">
        <f>IF(INPUT_Du_lieu_nhan_vien!O668="","",INPUT_Du_lieu_nhan_vien!O668)</f>
        <v>hoattm@topica.edu.vn</v>
      </c>
      <c r="O649" s="96" t="str">
        <f>IF(INPUT_Du_lieu_nhan_vien!S668="","",INPUT_Du_lieu_nhan_vien!S668)</f>
        <v>Tổ 18, Khu 3, Cẩm Thịnh, Cẩm Phả, Quảng Ninh</v>
      </c>
      <c r="P649" s="94" t="str">
        <f>IF(INPUT_Du_lieu_nhan_vien!P668="","",INPUT_Du_lieu_nhan_vien!P668)</f>
        <v/>
      </c>
      <c r="Q649" s="97" t="str">
        <f>IF(INPUT_Du_lieu_nhan_vien!Q668="","",INPUT_Du_lieu_nhan_vien!Q668)</f>
        <v>0974388264</v>
      </c>
      <c r="R649" s="96" t="str">
        <f>IF(INPUT_Du_lieu_nhan_vien!U668="","",INPUT_Du_lieu_nhan_vien!U668)</f>
        <v>Vũ Thị Tuyết</v>
      </c>
      <c r="S649" s="96" t="str">
        <f>IF(INPUT_Du_lieu_nhan_vien!W668="","",INPUT_Du_lieu_nhan_vien!W668)</f>
        <v>0912593588</v>
      </c>
      <c r="T649" s="97" t="str">
        <f>IF(INPUT_Du_lieu_nhan_vien!L668="","",INPUT_Du_lieu_nhan_vien!L668)</f>
        <v>ĐH Quốc tế Bắc Hà</v>
      </c>
      <c r="U649" s="94" t="str">
        <f>IF(INPUT_Du_lieu_nhan_vien!K668="","",INPUT_Du_lieu_nhan_vien!K668)</f>
        <v>Đại học</v>
      </c>
      <c r="V649" s="97" t="str">
        <f>IF(INPUT_Du_lieu_nhan_vien!M668="","",INPUT_Du_lieu_nhan_vien!M668)</f>
        <v>Tài chính - Ngân hàng</v>
      </c>
      <c r="Y649" s="95">
        <f>IF(INPUT_Du_lieu_nhan_vien!AH668="","",INPUT_Du_lieu_nhan_vien!AH668)</f>
        <v>41582</v>
      </c>
      <c r="Z649" s="96">
        <f t="shared" si="80"/>
        <v>11</v>
      </c>
      <c r="AA649" s="96">
        <f t="shared" si="81"/>
        <v>2013</v>
      </c>
      <c r="AB649" s="95" t="str">
        <f>IF(INPUT_Du_lieu_nhan_vien!AM668="","",INPUT_Du_lieu_nhan_vien!AM668)</f>
        <v/>
      </c>
      <c r="AC649" s="96" t="str">
        <f t="shared" si="82"/>
        <v/>
      </c>
      <c r="AD649" s="96" t="str">
        <f t="shared" si="83"/>
        <v/>
      </c>
      <c r="AE649" s="96" t="str">
        <f>IF(INPUT_Du_lieu_nhan_vien!AJ668="","",INPUT_Du_lieu_nhan_vien!AJ668)</f>
        <v>Nghỉ việc</v>
      </c>
    </row>
    <row r="650" spans="1:31" ht="18.75" customHeight="1" x14ac:dyDescent="0.2">
      <c r="A650" s="91">
        <v>649</v>
      </c>
      <c r="B650" s="92">
        <f>INPUT_Du_lieu_nhan_vien!A669</f>
        <v>20644</v>
      </c>
      <c r="C650" s="93" t="str">
        <f>IF(INPUT_Du_lieu_nhan_vien!B669="","",INPUT_Du_lieu_nhan_vien!B669)</f>
        <v>Đỗ Thị Khánh</v>
      </c>
      <c r="D650" s="93" t="str">
        <f>IF(INPUT_Du_lieu_nhan_vien!C669="","",INPUT_Du_lieu_nhan_vien!C669)</f>
        <v>Ly</v>
      </c>
      <c r="E650" s="94" t="str">
        <f>IF(INPUT_Du_lieu_nhan_vien!D669="","",INPUT_Du_lieu_nhan_vien!D669)</f>
        <v>Nữ</v>
      </c>
      <c r="F650" s="95">
        <f>IF(INPUT_Du_lieu_nhan_vien!E669="","",INPUT_Du_lieu_nhan_vien!E669)</f>
        <v>32299</v>
      </c>
      <c r="G650" s="96">
        <f t="shared" si="77"/>
        <v>6</v>
      </c>
      <c r="H650" s="96">
        <f t="shared" si="78"/>
        <v>1988</v>
      </c>
      <c r="I650" s="96" t="str">
        <f>IF(INPUT_Du_lieu_nhan_vien!G669="","",INPUT_Du_lieu_nhan_vien!G669)</f>
        <v/>
      </c>
      <c r="J650" s="97" t="str">
        <f>IF(INPUT_Du_lieu_nhan_vien!H669="","",INPUT_Du_lieu_nhan_vien!H669)</f>
        <v>151630409</v>
      </c>
      <c r="K650" s="95">
        <f>IF(INPUT_Du_lieu_nhan_vien!I669="","",INPUT_Du_lieu_nhan_vien!I669)</f>
        <v>40476</v>
      </c>
      <c r="L650" s="96">
        <f t="shared" si="79"/>
        <v>10</v>
      </c>
      <c r="M650" s="96" t="str">
        <f>IF(INPUT_Du_lieu_nhan_vien!J669="","",INPUT_Du_lieu_nhan_vien!J669)</f>
        <v>Thái Bình</v>
      </c>
      <c r="N650" s="94" t="str">
        <f>IF(INPUT_Du_lieu_nhan_vien!O669="","",INPUT_Du_lieu_nhan_vien!O669)</f>
        <v>lydtk@topica.edu.vn</v>
      </c>
      <c r="O650" s="96" t="str">
        <f>IF(INPUT_Du_lieu_nhan_vien!S669="","",INPUT_Du_lieu_nhan_vien!S669)</f>
        <v>SN 29 ngõ 14 Pháo đài láng - Láng Thượng - Đống Đa - Hà Nội</v>
      </c>
      <c r="P650" s="94" t="str">
        <f>IF(INPUT_Du_lieu_nhan_vien!P669="","",INPUT_Du_lieu_nhan_vien!P669)</f>
        <v/>
      </c>
      <c r="Q650" s="97" t="str">
        <f>IF(INPUT_Du_lieu_nhan_vien!Q669="","",INPUT_Du_lieu_nhan_vien!Q669)</f>
        <v>0936094979</v>
      </c>
      <c r="R650" s="96" t="str">
        <f>IF(INPUT_Du_lieu_nhan_vien!U669="","",INPUT_Du_lieu_nhan_vien!U669)</f>
        <v>Đỗ Thị Hải Hà</v>
      </c>
      <c r="S650" s="96" t="str">
        <f>IF(INPUT_Du_lieu_nhan_vien!W669="","",INPUT_Du_lieu_nhan_vien!W669)</f>
        <v>0912483124</v>
      </c>
      <c r="T650" s="97" t="str">
        <f>IF(INPUT_Du_lieu_nhan_vien!L669="","",INPUT_Du_lieu_nhan_vien!L669)</f>
        <v>ĐH Luật Hà Nội</v>
      </c>
      <c r="U650" s="94" t="str">
        <f>IF(INPUT_Du_lieu_nhan_vien!K669="","",INPUT_Du_lieu_nhan_vien!K669)</f>
        <v>Đại học</v>
      </c>
      <c r="V650" s="97" t="str">
        <f>IF(INPUT_Du_lieu_nhan_vien!M669="","",INPUT_Du_lieu_nhan_vien!M669)</f>
        <v>Luật</v>
      </c>
      <c r="Y650" s="95">
        <f>IF(INPUT_Du_lieu_nhan_vien!AH669="","",INPUT_Du_lieu_nhan_vien!AH669)</f>
        <v>41548</v>
      </c>
      <c r="Z650" s="96">
        <f t="shared" si="80"/>
        <v>10</v>
      </c>
      <c r="AA650" s="96">
        <f t="shared" si="81"/>
        <v>2013</v>
      </c>
      <c r="AB650" s="95" t="str">
        <f>IF(INPUT_Du_lieu_nhan_vien!AM669="","",INPUT_Du_lieu_nhan_vien!AM669)</f>
        <v/>
      </c>
      <c r="AC650" s="96" t="str">
        <f t="shared" si="82"/>
        <v/>
      </c>
      <c r="AD650" s="96" t="str">
        <f t="shared" si="83"/>
        <v/>
      </c>
      <c r="AE650" s="96" t="str">
        <f>IF(INPUT_Du_lieu_nhan_vien!AJ669="","",INPUT_Du_lieu_nhan_vien!AJ669)</f>
        <v>Chính thức</v>
      </c>
    </row>
    <row r="651" spans="1:31" ht="18.75" customHeight="1" x14ac:dyDescent="0.2">
      <c r="A651" s="91">
        <v>650</v>
      </c>
      <c r="B651" s="92">
        <f>INPUT_Du_lieu_nhan_vien!A670</f>
        <v>20645</v>
      </c>
      <c r="C651" s="93" t="str">
        <f>IF(INPUT_Du_lieu_nhan_vien!B670="","",INPUT_Du_lieu_nhan_vien!B670)</f>
        <v>Trần Thị Hương</v>
      </c>
      <c r="D651" s="93" t="str">
        <f>IF(INPUT_Du_lieu_nhan_vien!C670="","",INPUT_Du_lieu_nhan_vien!C670)</f>
        <v>Nam</v>
      </c>
      <c r="E651" s="94" t="str">
        <f>IF(INPUT_Du_lieu_nhan_vien!D670="","",INPUT_Du_lieu_nhan_vien!D670)</f>
        <v>Nữ</v>
      </c>
      <c r="F651" s="95">
        <f>IF(INPUT_Du_lieu_nhan_vien!E670="","",INPUT_Du_lieu_nhan_vien!E670)</f>
        <v>31278</v>
      </c>
      <c r="G651" s="96">
        <f t="shared" si="77"/>
        <v>8</v>
      </c>
      <c r="H651" s="96">
        <f t="shared" si="78"/>
        <v>1985</v>
      </c>
      <c r="I651" s="96" t="str">
        <f>IF(INPUT_Du_lieu_nhan_vien!G670="","",INPUT_Du_lieu_nhan_vien!G670)</f>
        <v>Ninh Bình</v>
      </c>
      <c r="J651" s="97" t="str">
        <f>IF(INPUT_Du_lieu_nhan_vien!H670="","",INPUT_Du_lieu_nhan_vien!H670)</f>
        <v>012378697</v>
      </c>
      <c r="K651" s="95">
        <f>IF(INPUT_Du_lieu_nhan_vien!I670="","",INPUT_Du_lieu_nhan_vien!I670)</f>
        <v>36766</v>
      </c>
      <c r="L651" s="96">
        <f t="shared" si="79"/>
        <v>8</v>
      </c>
      <c r="M651" s="96" t="str">
        <f>IF(INPUT_Du_lieu_nhan_vien!J670="","",INPUT_Du_lieu_nhan_vien!J670)</f>
        <v>Hà Nội</v>
      </c>
      <c r="N651" s="94" t="str">
        <f>IF(INPUT_Du_lieu_nhan_vien!O670="","",INPUT_Du_lieu_nhan_vien!O670)</f>
        <v>namtth@topica.edu.vn</v>
      </c>
      <c r="O651" s="96" t="str">
        <f>IF(INPUT_Du_lieu_nhan_vien!S670="","",INPUT_Du_lieu_nhan_vien!S670)</f>
        <v>313 Tây Sơn, Tổ 4b, Ngã tư sở, Hà Nội</v>
      </c>
      <c r="P651" s="94" t="str">
        <f>IF(INPUT_Du_lieu_nhan_vien!P670="","",INPUT_Du_lieu_nhan_vien!P670)</f>
        <v/>
      </c>
      <c r="Q651" s="97" t="str">
        <f>IF(INPUT_Du_lieu_nhan_vien!Q670="","",INPUT_Du_lieu_nhan_vien!Q670)</f>
        <v>0948842468</v>
      </c>
      <c r="R651" s="96" t="str">
        <f>IF(INPUT_Du_lieu_nhan_vien!U670="","",INPUT_Du_lieu_nhan_vien!U670)</f>
        <v/>
      </c>
      <c r="S651" s="96" t="str">
        <f>IF(INPUT_Du_lieu_nhan_vien!W670="","",INPUT_Du_lieu_nhan_vien!W670)</f>
        <v/>
      </c>
      <c r="T651" s="97" t="str">
        <f>IF(INPUT_Du_lieu_nhan_vien!L670="","",INPUT_Du_lieu_nhan_vien!L670)</f>
        <v>CĐ Nghệ thuật</v>
      </c>
      <c r="U651" s="94" t="str">
        <f>IF(INPUT_Du_lieu_nhan_vien!K670="","",INPUT_Du_lieu_nhan_vien!K670)</f>
        <v>Cao đẳng</v>
      </c>
      <c r="V651" s="97" t="str">
        <f>IF(INPUT_Du_lieu_nhan_vien!M670="","",INPUT_Du_lieu_nhan_vien!M670)</f>
        <v>Thiết kế thời trang</v>
      </c>
      <c r="Y651" s="95" t="str">
        <f>IF(INPUT_Du_lieu_nhan_vien!AH670="","",INPUT_Du_lieu_nhan_vien!AH670)</f>
        <v/>
      </c>
      <c r="Z651" s="96" t="str">
        <f t="shared" si="80"/>
        <v/>
      </c>
      <c r="AA651" s="96" t="str">
        <f t="shared" si="81"/>
        <v/>
      </c>
      <c r="AB651" s="95">
        <f>IF(INPUT_Du_lieu_nhan_vien!AM670="","",INPUT_Du_lieu_nhan_vien!AM670)</f>
        <v>41527</v>
      </c>
      <c r="AC651" s="96">
        <f t="shared" si="82"/>
        <v>9</v>
      </c>
      <c r="AD651" s="96">
        <f t="shared" si="83"/>
        <v>2013</v>
      </c>
      <c r="AE651" s="96" t="str">
        <f>IF(INPUT_Du_lieu_nhan_vien!AJ670="","",INPUT_Du_lieu_nhan_vien!AJ670)</f>
        <v>Nghỉ việc</v>
      </c>
    </row>
    <row r="652" spans="1:31" ht="18.75" customHeight="1" x14ac:dyDescent="0.2">
      <c r="A652" s="91">
        <v>651</v>
      </c>
      <c r="B652" s="92">
        <f>INPUT_Du_lieu_nhan_vien!A671</f>
        <v>20646</v>
      </c>
      <c r="C652" s="93" t="str">
        <f>IF(INPUT_Du_lieu_nhan_vien!B671="","",INPUT_Du_lieu_nhan_vien!B671)</f>
        <v>Cao Thu</v>
      </c>
      <c r="D652" s="93" t="str">
        <f>IF(INPUT_Du_lieu_nhan_vien!C671="","",INPUT_Du_lieu_nhan_vien!C671)</f>
        <v>Phương</v>
      </c>
      <c r="E652" s="94" t="str">
        <f>IF(INPUT_Du_lieu_nhan_vien!D671="","",INPUT_Du_lieu_nhan_vien!D671)</f>
        <v>Nữ</v>
      </c>
      <c r="F652" s="95">
        <f>IF(INPUT_Du_lieu_nhan_vien!E671="","",INPUT_Du_lieu_nhan_vien!E671)</f>
        <v>31102</v>
      </c>
      <c r="G652" s="96">
        <f t="shared" si="77"/>
        <v>2</v>
      </c>
      <c r="H652" s="96">
        <f t="shared" si="78"/>
        <v>1985</v>
      </c>
      <c r="I652" s="96" t="str">
        <f>IF(INPUT_Du_lieu_nhan_vien!G671="","",INPUT_Du_lieu_nhan_vien!G671)</f>
        <v>Nghệ An</v>
      </c>
      <c r="J652" s="97" t="str">
        <f>IF(INPUT_Du_lieu_nhan_vien!H671="","",INPUT_Du_lieu_nhan_vien!H671)</f>
        <v>273128886</v>
      </c>
      <c r="K652" s="95">
        <f>IF(INPUT_Du_lieu_nhan_vien!I671="","",INPUT_Du_lieu_nhan_vien!I671)</f>
        <v>40191</v>
      </c>
      <c r="L652" s="96">
        <f t="shared" si="79"/>
        <v>1</v>
      </c>
      <c r="M652" s="96" t="str">
        <f>IF(INPUT_Du_lieu_nhan_vien!J671="","",INPUT_Du_lieu_nhan_vien!J671)</f>
        <v>Vũng Tàu</v>
      </c>
      <c r="N652" s="94" t="str">
        <f>IF(INPUT_Du_lieu_nhan_vien!O671="","",INPUT_Du_lieu_nhan_vien!O671)</f>
        <v>phuongct@topica.edu.vn</v>
      </c>
      <c r="O652" s="96" t="str">
        <f>IF(INPUT_Du_lieu_nhan_vien!S671="","",INPUT_Du_lieu_nhan_vien!S671)</f>
        <v>30/22 Hoàng Việt, P.6, Vũng Tàu, Bà Rịa Vũng Tàu</v>
      </c>
      <c r="P652" s="94" t="str">
        <f>IF(INPUT_Du_lieu_nhan_vien!P671="","",INPUT_Du_lieu_nhan_vien!P671)</f>
        <v/>
      </c>
      <c r="Q652" s="97" t="str">
        <f>IF(INPUT_Du_lieu_nhan_vien!Q671="","",INPUT_Du_lieu_nhan_vien!Q671)</f>
        <v>0902808448</v>
      </c>
      <c r="R652" s="96" t="str">
        <f>IF(INPUT_Du_lieu_nhan_vien!U671="","",INPUT_Du_lieu_nhan_vien!U671)</f>
        <v>Phạm Thị Huyên</v>
      </c>
      <c r="S652" s="96" t="str">
        <f>IF(INPUT_Du_lieu_nhan_vien!W671="","",INPUT_Du_lieu_nhan_vien!W671)</f>
        <v>0909232926</v>
      </c>
      <c r="T652" s="97" t="str">
        <f>IF(INPUT_Du_lieu_nhan_vien!L671="","",INPUT_Du_lieu_nhan_vien!L671)</f>
        <v>ĐH Khoa Học Tự Nhiên TP.HCM</v>
      </c>
      <c r="U652" s="94" t="str">
        <f>IF(INPUT_Du_lieu_nhan_vien!K671="","",INPUT_Du_lieu_nhan_vien!K671)</f>
        <v>Đại học</v>
      </c>
      <c r="V652" s="97" t="str">
        <f>IF(INPUT_Du_lieu_nhan_vien!M671="","",INPUT_Du_lieu_nhan_vien!M671)</f>
        <v>Hệ thống Thông tin</v>
      </c>
      <c r="Y652" s="95">
        <f>IF(INPUT_Du_lieu_nhan_vien!AH671="","",INPUT_Du_lieu_nhan_vien!AH671)</f>
        <v>41587</v>
      </c>
      <c r="Z652" s="96">
        <f t="shared" si="80"/>
        <v>11</v>
      </c>
      <c r="AA652" s="96">
        <f t="shared" si="81"/>
        <v>2013</v>
      </c>
      <c r="AB652" s="95" t="str">
        <f>IF(INPUT_Du_lieu_nhan_vien!AM671="","",INPUT_Du_lieu_nhan_vien!AM671)</f>
        <v/>
      </c>
      <c r="AC652" s="96" t="str">
        <f t="shared" si="82"/>
        <v/>
      </c>
      <c r="AD652" s="96" t="str">
        <f t="shared" si="83"/>
        <v/>
      </c>
      <c r="AE652" s="96" t="str">
        <f>IF(INPUT_Du_lieu_nhan_vien!AJ671="","",INPUT_Du_lieu_nhan_vien!AJ671)</f>
        <v>Chính thức</v>
      </c>
    </row>
    <row r="653" spans="1:31" ht="18.75" customHeight="1" x14ac:dyDescent="0.2">
      <c r="A653" s="91">
        <v>652</v>
      </c>
      <c r="B653" s="92">
        <f>INPUT_Du_lieu_nhan_vien!A672</f>
        <v>20647</v>
      </c>
      <c r="C653" s="93" t="str">
        <f>IF(INPUT_Du_lieu_nhan_vien!B672="","",INPUT_Du_lieu_nhan_vien!B672)</f>
        <v>Trần Thị</v>
      </c>
      <c r="D653" s="93" t="str">
        <f>IF(INPUT_Du_lieu_nhan_vien!C672="","",INPUT_Du_lieu_nhan_vien!C672)</f>
        <v>Phương</v>
      </c>
      <c r="E653" s="94" t="str">
        <f>IF(INPUT_Du_lieu_nhan_vien!D672="","",INPUT_Du_lieu_nhan_vien!D672)</f>
        <v>Nữ</v>
      </c>
      <c r="F653" s="95">
        <f>IF(INPUT_Du_lieu_nhan_vien!E672="","",INPUT_Du_lieu_nhan_vien!E672)</f>
        <v>32945</v>
      </c>
      <c r="G653" s="96">
        <f t="shared" si="77"/>
        <v>3</v>
      </c>
      <c r="H653" s="96">
        <f t="shared" si="78"/>
        <v>1990</v>
      </c>
      <c r="I653" s="96" t="str">
        <f>IF(INPUT_Du_lieu_nhan_vien!G672="","",INPUT_Du_lieu_nhan_vien!G672)</f>
        <v/>
      </c>
      <c r="J653" s="97" t="str">
        <f>IF(INPUT_Du_lieu_nhan_vien!H672="","",INPUT_Du_lieu_nhan_vien!H672)</f>
        <v>164408010</v>
      </c>
      <c r="K653" s="95">
        <f>IF(INPUT_Du_lieu_nhan_vien!I672="","",INPUT_Du_lieu_nhan_vien!I672)</f>
        <v>38883</v>
      </c>
      <c r="L653" s="96">
        <f t="shared" si="79"/>
        <v>6</v>
      </c>
      <c r="M653" s="96" t="str">
        <f>IF(INPUT_Du_lieu_nhan_vien!J672="","",INPUT_Du_lieu_nhan_vien!J672)</f>
        <v>Ninh Bình</v>
      </c>
      <c r="N653" s="94" t="str">
        <f>IF(INPUT_Du_lieu_nhan_vien!O672="","",INPUT_Du_lieu_nhan_vien!O672)</f>
        <v>phuongtt@topica.edu.vn</v>
      </c>
      <c r="O653" s="96" t="str">
        <f>IF(INPUT_Du_lieu_nhan_vien!S672="","",INPUT_Du_lieu_nhan_vien!S672)</f>
        <v>Xóm Lão - Yên Mỹ - Yên Mô - Ninh Bình</v>
      </c>
      <c r="P653" s="94" t="str">
        <f>IF(INPUT_Du_lieu_nhan_vien!P672="","",INPUT_Du_lieu_nhan_vien!P672)</f>
        <v/>
      </c>
      <c r="Q653" s="97" t="str">
        <f>IF(INPUT_Du_lieu_nhan_vien!Q672="","",INPUT_Du_lieu_nhan_vien!Q672)</f>
        <v>0985268760</v>
      </c>
      <c r="R653" s="96" t="str">
        <f>IF(INPUT_Du_lieu_nhan_vien!U672="","",INPUT_Du_lieu_nhan_vien!U672)</f>
        <v>Trần Văn Khiêm</v>
      </c>
      <c r="S653" s="96" t="str">
        <f>IF(INPUT_Du_lieu_nhan_vien!W672="","",INPUT_Du_lieu_nhan_vien!W672)</f>
        <v>01697397041</v>
      </c>
      <c r="T653" s="97" t="str">
        <f>IF(INPUT_Du_lieu_nhan_vien!L672="","",INPUT_Du_lieu_nhan_vien!L672)</f>
        <v>ĐH Kinh doanh và Công nghệ Hà Nội</v>
      </c>
      <c r="U653" s="94" t="str">
        <f>IF(INPUT_Du_lieu_nhan_vien!K672="","",INPUT_Du_lieu_nhan_vien!K672)</f>
        <v>Đại học</v>
      </c>
      <c r="V653" s="97" t="str">
        <f>IF(INPUT_Du_lieu_nhan_vien!M672="","",INPUT_Du_lieu_nhan_vien!M672)</f>
        <v>Kế toán</v>
      </c>
      <c r="Y653" s="95">
        <f>IF(INPUT_Du_lieu_nhan_vien!AH672="","",INPUT_Du_lieu_nhan_vien!AH672)</f>
        <v>41594</v>
      </c>
      <c r="Z653" s="96">
        <f t="shared" si="80"/>
        <v>11</v>
      </c>
      <c r="AA653" s="96">
        <f t="shared" si="81"/>
        <v>2013</v>
      </c>
      <c r="AB653" s="95" t="str">
        <f>IF(INPUT_Du_lieu_nhan_vien!AM672="","",INPUT_Du_lieu_nhan_vien!AM672)</f>
        <v/>
      </c>
      <c r="AC653" s="96" t="str">
        <f t="shared" si="82"/>
        <v/>
      </c>
      <c r="AD653" s="96" t="str">
        <f t="shared" si="83"/>
        <v/>
      </c>
      <c r="AE653" s="96" t="str">
        <f>IF(INPUT_Du_lieu_nhan_vien!AJ672="","",INPUT_Du_lieu_nhan_vien!AJ672)</f>
        <v>Chính thức</v>
      </c>
    </row>
    <row r="654" spans="1:31" ht="18.75" customHeight="1" x14ac:dyDescent="0.2">
      <c r="A654" s="91">
        <v>653</v>
      </c>
      <c r="B654" s="92">
        <f>INPUT_Du_lieu_nhan_vien!A673</f>
        <v>20648</v>
      </c>
      <c r="C654" s="93" t="str">
        <f>IF(INPUT_Du_lieu_nhan_vien!B673="","",INPUT_Du_lieu_nhan_vien!B673)</f>
        <v>Nguyễn Thị</v>
      </c>
      <c r="D654" s="93" t="str">
        <f>IF(INPUT_Du_lieu_nhan_vien!C673="","",INPUT_Du_lieu_nhan_vien!C673)</f>
        <v>Hoa</v>
      </c>
      <c r="E654" s="94" t="str">
        <f>IF(INPUT_Du_lieu_nhan_vien!D673="","",INPUT_Du_lieu_nhan_vien!D673)</f>
        <v>Nữ</v>
      </c>
      <c r="F654" s="95">
        <f>IF(INPUT_Du_lieu_nhan_vien!E673="","",INPUT_Du_lieu_nhan_vien!E673)</f>
        <v>33012</v>
      </c>
      <c r="G654" s="96">
        <f t="shared" si="77"/>
        <v>5</v>
      </c>
      <c r="H654" s="96">
        <f t="shared" si="78"/>
        <v>1990</v>
      </c>
      <c r="I654" s="96" t="str">
        <f>IF(INPUT_Du_lieu_nhan_vien!G673="","",INPUT_Du_lieu_nhan_vien!G673)</f>
        <v/>
      </c>
      <c r="J654" s="97">
        <f>IF(INPUT_Du_lieu_nhan_vien!H673="","",INPUT_Du_lieu_nhan_vien!H673)</f>
        <v>112316221</v>
      </c>
      <c r="K654" s="95">
        <f>IF(INPUT_Du_lieu_nhan_vien!I673="","",INPUT_Du_lieu_nhan_vien!I673)</f>
        <v>38804</v>
      </c>
      <c r="L654" s="96">
        <f t="shared" si="79"/>
        <v>3</v>
      </c>
      <c r="M654" s="96" t="str">
        <f>IF(INPUT_Du_lieu_nhan_vien!J673="","",INPUT_Du_lieu_nhan_vien!J673)</f>
        <v>Hà Nội</v>
      </c>
      <c r="N654" s="94" t="str">
        <f>IF(INPUT_Du_lieu_nhan_vien!O673="","",INPUT_Du_lieu_nhan_vien!O673)</f>
        <v>hoant@topica.edu.vn</v>
      </c>
      <c r="O654" s="96" t="str">
        <f>IF(INPUT_Du_lieu_nhan_vien!S673="","",INPUT_Du_lieu_nhan_vien!S673)</f>
        <v>Xã Đức Giang, huyện Hoài Đức, Hà Nội</v>
      </c>
      <c r="P654" s="94" t="str">
        <f>IF(INPUT_Du_lieu_nhan_vien!P673="","",INPUT_Du_lieu_nhan_vien!P673)</f>
        <v/>
      </c>
      <c r="Q654" s="97" t="str">
        <f>IF(INPUT_Du_lieu_nhan_vien!Q673="","",INPUT_Du_lieu_nhan_vien!Q673)</f>
        <v>0979652863</v>
      </c>
      <c r="R654" s="96" t="str">
        <f>IF(INPUT_Du_lieu_nhan_vien!U673="","",INPUT_Du_lieu_nhan_vien!U673)</f>
        <v>Nguyễn Ích Phương</v>
      </c>
      <c r="S654" s="96" t="str">
        <f>IF(INPUT_Du_lieu_nhan_vien!W673="","",INPUT_Du_lieu_nhan_vien!W673)</f>
        <v>01669950564</v>
      </c>
      <c r="T654" s="97" t="str">
        <f>IF(INPUT_Du_lieu_nhan_vien!L673="","",INPUT_Du_lieu_nhan_vien!L673)</f>
        <v>ĐH Ngoại thương</v>
      </c>
      <c r="U654" s="94" t="str">
        <f>IF(INPUT_Du_lieu_nhan_vien!K673="","",INPUT_Du_lieu_nhan_vien!K673)</f>
        <v>Đại học</v>
      </c>
      <c r="V654" s="97" t="str">
        <f>IF(INPUT_Du_lieu_nhan_vien!M673="","",INPUT_Du_lieu_nhan_vien!M673)</f>
        <v>Quản trị kinh doanh quốc tế</v>
      </c>
      <c r="Y654" s="95">
        <f>IF(INPUT_Du_lieu_nhan_vien!AH673="","",INPUT_Du_lieu_nhan_vien!AH673)</f>
        <v>41594</v>
      </c>
      <c r="Z654" s="96">
        <f t="shared" si="80"/>
        <v>11</v>
      </c>
      <c r="AA654" s="96">
        <f t="shared" si="81"/>
        <v>2013</v>
      </c>
      <c r="AB654" s="95" t="str">
        <f>IF(INPUT_Du_lieu_nhan_vien!AM673="","",INPUT_Du_lieu_nhan_vien!AM673)</f>
        <v/>
      </c>
      <c r="AC654" s="96" t="str">
        <f t="shared" si="82"/>
        <v/>
      </c>
      <c r="AD654" s="96" t="str">
        <f t="shared" si="83"/>
        <v/>
      </c>
      <c r="AE654" s="96" t="str">
        <f>IF(INPUT_Du_lieu_nhan_vien!AJ673="","",INPUT_Du_lieu_nhan_vien!AJ673)</f>
        <v>Chính thức</v>
      </c>
    </row>
    <row r="655" spans="1:31" ht="18.75" customHeight="1" x14ac:dyDescent="0.2">
      <c r="A655" s="91">
        <v>654</v>
      </c>
      <c r="B655" s="92">
        <f>INPUT_Du_lieu_nhan_vien!A674</f>
        <v>20649</v>
      </c>
      <c r="C655" s="93" t="str">
        <f>IF(INPUT_Du_lieu_nhan_vien!B674="","",INPUT_Du_lieu_nhan_vien!B674)</f>
        <v>Bùi Thị Thúy</v>
      </c>
      <c r="D655" s="93" t="str">
        <f>IF(INPUT_Du_lieu_nhan_vien!C674="","",INPUT_Du_lieu_nhan_vien!C674)</f>
        <v>Nga</v>
      </c>
      <c r="E655" s="94" t="str">
        <f>IF(INPUT_Du_lieu_nhan_vien!D674="","",INPUT_Du_lieu_nhan_vien!D674)</f>
        <v>Nữ</v>
      </c>
      <c r="F655" s="95">
        <f>IF(INPUT_Du_lieu_nhan_vien!E674="","",INPUT_Du_lieu_nhan_vien!E674)</f>
        <v>32957</v>
      </c>
      <c r="G655" s="96">
        <f t="shared" si="77"/>
        <v>3</v>
      </c>
      <c r="H655" s="96">
        <f t="shared" si="78"/>
        <v>1990</v>
      </c>
      <c r="I655" s="96" t="str">
        <f>IF(INPUT_Du_lieu_nhan_vien!G674="","",INPUT_Du_lieu_nhan_vien!G674)</f>
        <v xml:space="preserve">An Giang </v>
      </c>
      <c r="J655" s="97" t="str">
        <f>IF(INPUT_Du_lieu_nhan_vien!H674="","",INPUT_Du_lieu_nhan_vien!H674)</f>
        <v>025361475</v>
      </c>
      <c r="K655" s="95">
        <f>IF(INPUT_Du_lieu_nhan_vien!I674="","",INPUT_Du_lieu_nhan_vien!I674)</f>
        <v>40448</v>
      </c>
      <c r="L655" s="96">
        <f t="shared" si="79"/>
        <v>9</v>
      </c>
      <c r="M655" s="96" t="str">
        <f>IF(INPUT_Du_lieu_nhan_vien!J674="","",INPUT_Du_lieu_nhan_vien!J674)</f>
        <v>Hồ Chí Minh</v>
      </c>
      <c r="N655" s="94" t="str">
        <f>IF(INPUT_Du_lieu_nhan_vien!O674="","",INPUT_Du_lieu_nhan_vien!O674)</f>
        <v>ngabtt@topica.edu.vn</v>
      </c>
      <c r="O655" s="96" t="str">
        <f>IF(INPUT_Du_lieu_nhan_vien!S674="","",INPUT_Du_lieu_nhan_vien!S674)</f>
        <v>Số 1 Đường 3359 A Phạm Thế Hiển P.7, Q.8</v>
      </c>
      <c r="P655" s="94" t="str">
        <f>IF(INPUT_Du_lieu_nhan_vien!P674="","",INPUT_Du_lieu_nhan_vien!P674)</f>
        <v/>
      </c>
      <c r="Q655" s="97" t="str">
        <f>IF(INPUT_Du_lieu_nhan_vien!Q674="","",INPUT_Du_lieu_nhan_vien!Q674)</f>
        <v>0937722559</v>
      </c>
      <c r="R655" s="96" t="str">
        <f>IF(INPUT_Du_lieu_nhan_vien!U674="","",INPUT_Du_lieu_nhan_vien!U674)</f>
        <v>Bùi Thị Thúy Vân</v>
      </c>
      <c r="S655" s="96" t="str">
        <f>IF(INPUT_Du_lieu_nhan_vien!W674="","",INPUT_Du_lieu_nhan_vien!W674)</f>
        <v>0907722555</v>
      </c>
      <c r="T655" s="97" t="str">
        <f>IF(INPUT_Du_lieu_nhan_vien!L674="","",INPUT_Du_lieu_nhan_vien!L674)</f>
        <v>Dimemsion Internation College</v>
      </c>
      <c r="U655" s="94" t="str">
        <f>IF(INPUT_Du_lieu_nhan_vien!K674="","",INPUT_Du_lieu_nhan_vien!K674)</f>
        <v>Cao đẳng</v>
      </c>
      <c r="V655" s="97" t="str">
        <f>IF(INPUT_Du_lieu_nhan_vien!M674="","",INPUT_Du_lieu_nhan_vien!M674)</f>
        <v>Quản lý khách sạn</v>
      </c>
      <c r="Y655" s="95">
        <f>IF(INPUT_Du_lieu_nhan_vien!AH674="","",INPUT_Du_lieu_nhan_vien!AH674)</f>
        <v>41604</v>
      </c>
      <c r="Z655" s="96">
        <f t="shared" si="80"/>
        <v>11</v>
      </c>
      <c r="AA655" s="96">
        <f t="shared" si="81"/>
        <v>2013</v>
      </c>
      <c r="AB655" s="95" t="str">
        <f>IF(INPUT_Du_lieu_nhan_vien!AM674="","",INPUT_Du_lieu_nhan_vien!AM674)</f>
        <v/>
      </c>
      <c r="AC655" s="96" t="str">
        <f t="shared" si="82"/>
        <v/>
      </c>
      <c r="AD655" s="96" t="str">
        <f t="shared" si="83"/>
        <v/>
      </c>
      <c r="AE655" s="96" t="str">
        <f>IF(INPUT_Du_lieu_nhan_vien!AJ674="","",INPUT_Du_lieu_nhan_vien!AJ674)</f>
        <v>Chính thức</v>
      </c>
    </row>
    <row r="656" spans="1:31" ht="18.75" customHeight="1" x14ac:dyDescent="0.2">
      <c r="A656" s="91">
        <v>655</v>
      </c>
      <c r="B656" s="92">
        <f>INPUT_Du_lieu_nhan_vien!A675</f>
        <v>20650</v>
      </c>
      <c r="C656" s="93" t="str">
        <f>IF(INPUT_Du_lieu_nhan_vien!B675="","",INPUT_Du_lieu_nhan_vien!B675)</f>
        <v>Trần Thị</v>
      </c>
      <c r="D656" s="93" t="str">
        <f>IF(INPUT_Du_lieu_nhan_vien!C675="","",INPUT_Du_lieu_nhan_vien!C675)</f>
        <v>Hằng</v>
      </c>
      <c r="E656" s="94" t="str">
        <f>IF(INPUT_Du_lieu_nhan_vien!D675="","",INPUT_Du_lieu_nhan_vien!D675)</f>
        <v>Nữ</v>
      </c>
      <c r="F656" s="95">
        <f>IF(INPUT_Du_lieu_nhan_vien!E675="","",INPUT_Du_lieu_nhan_vien!E675)</f>
        <v>31634</v>
      </c>
      <c r="G656" s="96">
        <f t="shared" si="77"/>
        <v>8</v>
      </c>
      <c r="H656" s="96">
        <f t="shared" si="78"/>
        <v>1986</v>
      </c>
      <c r="I656" s="96" t="str">
        <f>IF(INPUT_Du_lieu_nhan_vien!G675="","",INPUT_Du_lieu_nhan_vien!G675)</f>
        <v>Nam Định</v>
      </c>
      <c r="J656" s="97">
        <f>IF(INPUT_Du_lieu_nhan_vien!H675="","",INPUT_Du_lieu_nhan_vien!H675)</f>
        <v>162692740</v>
      </c>
      <c r="K656" s="95">
        <f>IF(INPUT_Du_lieu_nhan_vien!I675="","",INPUT_Du_lieu_nhan_vien!I675)</f>
        <v>40000</v>
      </c>
      <c r="L656" s="96">
        <f t="shared" si="79"/>
        <v>7</v>
      </c>
      <c r="M656" s="96" t="str">
        <f>IF(INPUT_Du_lieu_nhan_vien!J675="","",INPUT_Du_lieu_nhan_vien!J675)</f>
        <v>Nam Định</v>
      </c>
      <c r="N656" s="94" t="str">
        <f>IF(INPUT_Du_lieu_nhan_vien!O675="","",INPUT_Du_lieu_nhan_vien!O675)</f>
        <v>hangtt@topica.edu.vn</v>
      </c>
      <c r="O656" s="96" t="str">
        <f>IF(INPUT_Du_lieu_nhan_vien!S675="","",INPUT_Du_lieu_nhan_vien!S675)</f>
        <v/>
      </c>
      <c r="P656" s="94" t="str">
        <f>IF(INPUT_Du_lieu_nhan_vien!P675="","",INPUT_Du_lieu_nhan_vien!P675)</f>
        <v/>
      </c>
      <c r="Q656" s="97" t="str">
        <f>IF(INPUT_Du_lieu_nhan_vien!Q675="","",INPUT_Du_lieu_nhan_vien!Q675)</f>
        <v/>
      </c>
      <c r="R656" s="96" t="str">
        <f>IF(INPUT_Du_lieu_nhan_vien!U675="","",INPUT_Du_lieu_nhan_vien!U675)</f>
        <v/>
      </c>
      <c r="S656" s="96" t="str">
        <f>IF(INPUT_Du_lieu_nhan_vien!W675="","",INPUT_Du_lieu_nhan_vien!W675)</f>
        <v/>
      </c>
      <c r="T656" s="97" t="str">
        <f>IF(INPUT_Du_lieu_nhan_vien!L675="","",INPUT_Du_lieu_nhan_vien!L675)</f>
        <v>ĐH Sư phạm Hà Nội</v>
      </c>
      <c r="U656" s="94" t="str">
        <f>IF(INPUT_Du_lieu_nhan_vien!K675="","",INPUT_Du_lieu_nhan_vien!K675)</f>
        <v>Đại học</v>
      </c>
      <c r="V656" s="97" t="str">
        <f>IF(INPUT_Du_lieu_nhan_vien!M675="","",INPUT_Du_lieu_nhan_vien!M675)</f>
        <v>Quản lý giáo dục</v>
      </c>
      <c r="Y656" s="95">
        <f>IF(INPUT_Du_lieu_nhan_vien!AH675="","",INPUT_Du_lieu_nhan_vien!AH675)</f>
        <v>41609</v>
      </c>
      <c r="Z656" s="96">
        <f t="shared" si="80"/>
        <v>12</v>
      </c>
      <c r="AA656" s="96">
        <f t="shared" si="81"/>
        <v>2013</v>
      </c>
      <c r="AB656" s="95" t="str">
        <f>IF(INPUT_Du_lieu_nhan_vien!AM675="","",INPUT_Du_lieu_nhan_vien!AM675)</f>
        <v/>
      </c>
      <c r="AC656" s="96" t="str">
        <f t="shared" si="82"/>
        <v/>
      </c>
      <c r="AD656" s="96" t="str">
        <f t="shared" si="83"/>
        <v/>
      </c>
      <c r="AE656" s="96" t="str">
        <f>IF(INPUT_Du_lieu_nhan_vien!AJ675="","",INPUT_Du_lieu_nhan_vien!AJ675)</f>
        <v>Chính thức</v>
      </c>
    </row>
    <row r="657" spans="1:31" ht="18.75" customHeight="1" x14ac:dyDescent="0.2">
      <c r="A657" s="91">
        <v>656</v>
      </c>
      <c r="B657" s="92">
        <f>INPUT_Du_lieu_nhan_vien!A676</f>
        <v>20651</v>
      </c>
      <c r="C657" s="93" t="str">
        <f>IF(INPUT_Du_lieu_nhan_vien!B676="","",INPUT_Du_lieu_nhan_vien!B676)</f>
        <v>Liêu Quốc</v>
      </c>
      <c r="D657" s="93" t="str">
        <f>IF(INPUT_Du_lieu_nhan_vien!C676="","",INPUT_Du_lieu_nhan_vien!C676)</f>
        <v>Tuấn</v>
      </c>
      <c r="E657" s="94" t="str">
        <f>IF(INPUT_Du_lieu_nhan_vien!D676="","",INPUT_Du_lieu_nhan_vien!D676)</f>
        <v>Nam</v>
      </c>
      <c r="F657" s="95">
        <f>IF(INPUT_Du_lieu_nhan_vien!E676="","",INPUT_Du_lieu_nhan_vien!E676)</f>
        <v>33128</v>
      </c>
      <c r="G657" s="96">
        <f t="shared" si="77"/>
        <v>9</v>
      </c>
      <c r="H657" s="96">
        <f t="shared" si="78"/>
        <v>1990</v>
      </c>
      <c r="I657" s="96" t="str">
        <f>IF(INPUT_Du_lieu_nhan_vien!G676="","",INPUT_Du_lieu_nhan_vien!G676)</f>
        <v xml:space="preserve">An Giang </v>
      </c>
      <c r="J657" s="97" t="str">
        <f>IF(INPUT_Du_lieu_nhan_vien!H676="","",INPUT_Du_lieu_nhan_vien!H676)</f>
        <v>351953703</v>
      </c>
      <c r="K657" s="95">
        <f>IF(INPUT_Du_lieu_nhan_vien!I676="","",INPUT_Du_lieu_nhan_vien!I676)</f>
        <v>38685</v>
      </c>
      <c r="L657" s="96">
        <f t="shared" si="79"/>
        <v>11</v>
      </c>
      <c r="M657" s="96" t="str">
        <f>IF(INPUT_Du_lieu_nhan_vien!J676="","",INPUT_Du_lieu_nhan_vien!J676)</f>
        <v>An Giang</v>
      </c>
      <c r="N657" s="94" t="str">
        <f>IF(INPUT_Du_lieu_nhan_vien!O676="","",INPUT_Du_lieu_nhan_vien!O676)</f>
        <v>tuanlq@topica.edu.vn</v>
      </c>
      <c r="O657" s="96" t="str">
        <f>IF(INPUT_Du_lieu_nhan_vien!S676="","",INPUT_Du_lieu_nhan_vien!S676)</f>
        <v>225/5A Trần Quang Diệu, TP Long Xuyên, An Giang</v>
      </c>
      <c r="P657" s="94" t="str">
        <f>IF(INPUT_Du_lieu_nhan_vien!P676="","",INPUT_Du_lieu_nhan_vien!P676)</f>
        <v/>
      </c>
      <c r="Q657" s="97" t="str">
        <f>IF(INPUT_Du_lieu_nhan_vien!Q676="","",INPUT_Du_lieu_nhan_vien!Q676)</f>
        <v>0963999930/0942999402</v>
      </c>
      <c r="R657" s="96" t="str">
        <f>IF(INPUT_Du_lieu_nhan_vien!U676="","",INPUT_Du_lieu_nhan_vien!U676)</f>
        <v>Liêu Thanh Nhân</v>
      </c>
      <c r="S657" s="96" t="str">
        <f>IF(INPUT_Du_lieu_nhan_vien!W676="","",INPUT_Du_lieu_nhan_vien!W676)</f>
        <v>0918532609</v>
      </c>
      <c r="T657" s="97" t="str">
        <f>IF(INPUT_Du_lieu_nhan_vien!L676="","",INPUT_Du_lieu_nhan_vien!L676)</f>
        <v>Lincoln</v>
      </c>
      <c r="U657" s="94" t="str">
        <f>IF(INPUT_Du_lieu_nhan_vien!K676="","",INPUT_Du_lieu_nhan_vien!K676)</f>
        <v>Đại học</v>
      </c>
      <c r="V657" s="97" t="str">
        <f>IF(INPUT_Du_lieu_nhan_vien!M676="","",INPUT_Du_lieu_nhan_vien!M676)</f>
        <v>Quản trị kinh doanh</v>
      </c>
      <c r="Y657" s="95" t="str">
        <f>IF(INPUT_Du_lieu_nhan_vien!AH676="","",INPUT_Du_lieu_nhan_vien!AH676)</f>
        <v/>
      </c>
      <c r="Z657" s="96" t="str">
        <f t="shared" si="80"/>
        <v/>
      </c>
      <c r="AA657" s="96" t="str">
        <f t="shared" si="81"/>
        <v/>
      </c>
      <c r="AB657" s="95">
        <f>IF(INPUT_Du_lieu_nhan_vien!AM676="","",INPUT_Du_lieu_nhan_vien!AM676)</f>
        <v>41604</v>
      </c>
      <c r="AC657" s="96">
        <f t="shared" si="82"/>
        <v>11</v>
      </c>
      <c r="AD657" s="96">
        <f t="shared" si="83"/>
        <v>2013</v>
      </c>
      <c r="AE657" s="96" t="str">
        <f>IF(INPUT_Du_lieu_nhan_vien!AJ676="","",INPUT_Du_lieu_nhan_vien!AJ676)</f>
        <v>Nghỉ việc</v>
      </c>
    </row>
    <row r="658" spans="1:31" ht="18.75" customHeight="1" x14ac:dyDescent="0.2">
      <c r="A658" s="91">
        <v>657</v>
      </c>
      <c r="B658" s="92">
        <f>INPUT_Du_lieu_nhan_vien!A677</f>
        <v>20652</v>
      </c>
      <c r="C658" s="93" t="str">
        <f>IF(INPUT_Du_lieu_nhan_vien!B677="","",INPUT_Du_lieu_nhan_vien!B677)</f>
        <v>Bùi Thị</v>
      </c>
      <c r="D658" s="93" t="str">
        <f>IF(INPUT_Du_lieu_nhan_vien!C677="","",INPUT_Du_lieu_nhan_vien!C677)</f>
        <v>Mai</v>
      </c>
      <c r="E658" s="94" t="str">
        <f>IF(INPUT_Du_lieu_nhan_vien!D677="","",INPUT_Du_lieu_nhan_vien!D677)</f>
        <v>Nữ</v>
      </c>
      <c r="F658" s="95" t="str">
        <f>IF(INPUT_Du_lieu_nhan_vien!E677="","",INPUT_Du_lieu_nhan_vien!E677)</f>
        <v/>
      </c>
      <c r="G658" s="96" t="str">
        <f t="shared" si="77"/>
        <v/>
      </c>
      <c r="H658" s="96" t="str">
        <f t="shared" si="78"/>
        <v/>
      </c>
      <c r="I658" s="96" t="str">
        <f>IF(INPUT_Du_lieu_nhan_vien!G677="","",INPUT_Du_lieu_nhan_vien!G677)</f>
        <v/>
      </c>
      <c r="J658" s="97" t="str">
        <f>IF(INPUT_Du_lieu_nhan_vien!H677="","",INPUT_Du_lieu_nhan_vien!H677)</f>
        <v/>
      </c>
      <c r="K658" s="95" t="str">
        <f>IF(INPUT_Du_lieu_nhan_vien!I677="","",INPUT_Du_lieu_nhan_vien!I677)</f>
        <v/>
      </c>
      <c r="L658" s="96" t="str">
        <f t="shared" si="79"/>
        <v/>
      </c>
      <c r="M658" s="96" t="str">
        <f>IF(INPUT_Du_lieu_nhan_vien!J677="","",INPUT_Du_lieu_nhan_vien!J677)</f>
        <v/>
      </c>
      <c r="N658" s="94" t="str">
        <f>IF(INPUT_Du_lieu_nhan_vien!O677="","",INPUT_Du_lieu_nhan_vien!O677)</f>
        <v>maibt@topica.edu.vn</v>
      </c>
      <c r="O658" s="96" t="str">
        <f>IF(INPUT_Du_lieu_nhan_vien!S677="","",INPUT_Du_lieu_nhan_vien!S677)</f>
        <v/>
      </c>
      <c r="P658" s="94" t="str">
        <f>IF(INPUT_Du_lieu_nhan_vien!P677="","",INPUT_Du_lieu_nhan_vien!P677)</f>
        <v/>
      </c>
      <c r="Q658" s="97" t="str">
        <f>IF(INPUT_Du_lieu_nhan_vien!Q677="","",INPUT_Du_lieu_nhan_vien!Q677)</f>
        <v/>
      </c>
      <c r="R658" s="96" t="str">
        <f>IF(INPUT_Du_lieu_nhan_vien!U677="","",INPUT_Du_lieu_nhan_vien!U677)</f>
        <v/>
      </c>
      <c r="S658" s="96" t="str">
        <f>IF(INPUT_Du_lieu_nhan_vien!W677="","",INPUT_Du_lieu_nhan_vien!W677)</f>
        <v/>
      </c>
      <c r="T658" s="97" t="str">
        <f>IF(INPUT_Du_lieu_nhan_vien!L677="","",INPUT_Du_lieu_nhan_vien!L677)</f>
        <v/>
      </c>
      <c r="U658" s="94" t="str">
        <f>IF(INPUT_Du_lieu_nhan_vien!K677="","",INPUT_Du_lieu_nhan_vien!K677)</f>
        <v/>
      </c>
      <c r="V658" s="97" t="str">
        <f>IF(INPUT_Du_lieu_nhan_vien!M677="","",INPUT_Du_lieu_nhan_vien!M677)</f>
        <v/>
      </c>
      <c r="Y658" s="95" t="str">
        <f>IF(INPUT_Du_lieu_nhan_vien!AH677="","",INPUT_Du_lieu_nhan_vien!AH677)</f>
        <v/>
      </c>
      <c r="Z658" s="96" t="str">
        <f t="shared" si="80"/>
        <v/>
      </c>
      <c r="AA658" s="96" t="str">
        <f t="shared" si="81"/>
        <v/>
      </c>
      <c r="AB658" s="95" t="str">
        <f>IF(INPUT_Du_lieu_nhan_vien!AM677="","",INPUT_Du_lieu_nhan_vien!AM677)</f>
        <v/>
      </c>
      <c r="AC658" s="96" t="str">
        <f t="shared" si="82"/>
        <v/>
      </c>
      <c r="AD658" s="96" t="str">
        <f t="shared" si="83"/>
        <v/>
      </c>
      <c r="AE658" s="96" t="str">
        <f>IF(INPUT_Du_lieu_nhan_vien!AJ677="","",INPUT_Du_lieu_nhan_vien!AJ677)</f>
        <v>Nghỉ việc</v>
      </c>
    </row>
    <row r="659" spans="1:31" ht="18.75" customHeight="1" x14ac:dyDescent="0.2">
      <c r="A659" s="91">
        <v>658</v>
      </c>
      <c r="B659" s="92">
        <f>INPUT_Du_lieu_nhan_vien!A678</f>
        <v>20653</v>
      </c>
      <c r="C659" s="93" t="str">
        <f>IF(INPUT_Du_lieu_nhan_vien!B678="","",INPUT_Du_lieu_nhan_vien!B678)</f>
        <v>Nguyễn Hoàng</v>
      </c>
      <c r="D659" s="93" t="str">
        <f>IF(INPUT_Du_lieu_nhan_vien!C678="","",INPUT_Du_lieu_nhan_vien!C678)</f>
        <v>Giang</v>
      </c>
      <c r="E659" s="94" t="str">
        <f>IF(INPUT_Du_lieu_nhan_vien!D678="","",INPUT_Du_lieu_nhan_vien!D678)</f>
        <v>Nam</v>
      </c>
      <c r="F659" s="95">
        <f>IF(INPUT_Du_lieu_nhan_vien!E678="","",INPUT_Du_lieu_nhan_vien!E678)</f>
        <v>32534</v>
      </c>
      <c r="G659" s="96">
        <f t="shared" si="77"/>
        <v>1</v>
      </c>
      <c r="H659" s="96">
        <f t="shared" si="78"/>
        <v>1989</v>
      </c>
      <c r="I659" s="96" t="str">
        <f>IF(INPUT_Du_lieu_nhan_vien!G678="","",INPUT_Du_lieu_nhan_vien!G678)</f>
        <v>Nam Định</v>
      </c>
      <c r="J659" s="97" t="str">
        <f>IF(INPUT_Du_lieu_nhan_vien!H678="","",INPUT_Du_lieu_nhan_vien!H678)</f>
        <v>012587582</v>
      </c>
      <c r="K659" s="95">
        <f>IF(INPUT_Du_lieu_nhan_vien!I678="","",INPUT_Du_lieu_nhan_vien!I678)</f>
        <v>37704</v>
      </c>
      <c r="L659" s="96">
        <f t="shared" si="79"/>
        <v>3</v>
      </c>
      <c r="M659" s="96" t="str">
        <f>IF(INPUT_Du_lieu_nhan_vien!J678="","",INPUT_Du_lieu_nhan_vien!J678)</f>
        <v>Hà Nội</v>
      </c>
      <c r="N659" s="94" t="str">
        <f>IF(INPUT_Du_lieu_nhan_vien!O678="","",INPUT_Du_lieu_nhan_vien!O678)</f>
        <v>giangnh5@topica.edu.vn</v>
      </c>
      <c r="O659" s="96" t="str">
        <f>IF(INPUT_Du_lieu_nhan_vien!S678="","",INPUT_Du_lieu_nhan_vien!S678)</f>
        <v>Số 7, Trần Quốc Toản, Hà Nội</v>
      </c>
      <c r="P659" s="94" t="str">
        <f>IF(INPUT_Du_lieu_nhan_vien!P678="","",INPUT_Du_lieu_nhan_vien!P678)</f>
        <v/>
      </c>
      <c r="Q659" s="97" t="str">
        <f>IF(INPUT_Du_lieu_nhan_vien!Q678="","",INPUT_Du_lieu_nhan_vien!Q678)</f>
        <v>0914884989</v>
      </c>
      <c r="R659" s="96" t="str">
        <f>IF(INPUT_Du_lieu_nhan_vien!U678="","",INPUT_Du_lieu_nhan_vien!U678)</f>
        <v/>
      </c>
      <c r="S659" s="96" t="str">
        <f>IF(INPUT_Du_lieu_nhan_vien!W678="","",INPUT_Du_lieu_nhan_vien!W678)</f>
        <v>0914884989</v>
      </c>
      <c r="T659" s="97" t="str">
        <f>IF(INPUT_Du_lieu_nhan_vien!L678="","",INPUT_Du_lieu_nhan_vien!L678)</f>
        <v/>
      </c>
      <c r="U659" s="94" t="str">
        <f>IF(INPUT_Du_lieu_nhan_vien!K678="","",INPUT_Du_lieu_nhan_vien!K678)</f>
        <v/>
      </c>
      <c r="V659" s="97" t="str">
        <f>IF(INPUT_Du_lieu_nhan_vien!M678="","",INPUT_Du_lieu_nhan_vien!M678)</f>
        <v/>
      </c>
      <c r="Y659" s="95">
        <f>IF(INPUT_Du_lieu_nhan_vien!AH678="","",INPUT_Du_lieu_nhan_vien!AH678)</f>
        <v>41532</v>
      </c>
      <c r="Z659" s="96">
        <f t="shared" si="80"/>
        <v>9</v>
      </c>
      <c r="AA659" s="96">
        <f t="shared" si="81"/>
        <v>2013</v>
      </c>
      <c r="AB659" s="95" t="str">
        <f>IF(INPUT_Du_lieu_nhan_vien!AM678="","",INPUT_Du_lieu_nhan_vien!AM678)</f>
        <v/>
      </c>
      <c r="AC659" s="96" t="str">
        <f t="shared" si="82"/>
        <v/>
      </c>
      <c r="AD659" s="96" t="str">
        <f t="shared" si="83"/>
        <v/>
      </c>
      <c r="AE659" s="96" t="str">
        <f>IF(INPUT_Du_lieu_nhan_vien!AJ678="","",INPUT_Du_lieu_nhan_vien!AJ678)</f>
        <v>Chính thức</v>
      </c>
    </row>
    <row r="660" spans="1:31" ht="18.75" customHeight="1" x14ac:dyDescent="0.2">
      <c r="A660" s="91">
        <v>659</v>
      </c>
      <c r="B660" s="92">
        <f>INPUT_Du_lieu_nhan_vien!A679</f>
        <v>20654</v>
      </c>
      <c r="C660" s="93" t="str">
        <f>IF(INPUT_Du_lieu_nhan_vien!B679="","",INPUT_Du_lieu_nhan_vien!B679)</f>
        <v>Ngô Sơn</v>
      </c>
      <c r="D660" s="93" t="str">
        <f>IF(INPUT_Du_lieu_nhan_vien!C679="","",INPUT_Du_lieu_nhan_vien!C679)</f>
        <v>Tùng</v>
      </c>
      <c r="E660" s="94" t="str">
        <f>IF(INPUT_Du_lieu_nhan_vien!D679="","",INPUT_Du_lieu_nhan_vien!D679)</f>
        <v>Nam</v>
      </c>
      <c r="F660" s="95">
        <f>IF(INPUT_Du_lieu_nhan_vien!E679="","",INPUT_Du_lieu_nhan_vien!E679)</f>
        <v>33449</v>
      </c>
      <c r="G660" s="96">
        <f t="shared" si="77"/>
        <v>7</v>
      </c>
      <c r="H660" s="96">
        <f t="shared" si="78"/>
        <v>1991</v>
      </c>
      <c r="I660" s="96" t="e">
        <f>IF(INPUT_Du_lieu_nhan_vien!#REF!="","",INPUT_Du_lieu_nhan_vien!#REF!)</f>
        <v>#REF!</v>
      </c>
      <c r="J660" s="97" t="str">
        <f>IF(INPUT_Du_lieu_nhan_vien!H679="","",INPUT_Du_lieu_nhan_vien!H679)</f>
        <v>112441524</v>
      </c>
      <c r="K660" s="95">
        <f>IF(INPUT_Du_lieu_nhan_vien!I679="","",INPUT_Du_lieu_nhan_vien!I679)</f>
        <v>39323</v>
      </c>
      <c r="L660" s="96">
        <f t="shared" si="79"/>
        <v>8</v>
      </c>
      <c r="M660" s="96" t="str">
        <f>IF(INPUT_Du_lieu_nhan_vien!J679="","",INPUT_Du_lieu_nhan_vien!J679)</f>
        <v>Hà Nội</v>
      </c>
      <c r="N660" s="94" t="str">
        <f>IF(INPUT_Du_lieu_nhan_vien!O679="","",INPUT_Du_lieu_nhan_vien!O679)</f>
        <v>tungns2@topica.edu.vn</v>
      </c>
      <c r="O660" s="96" t="str">
        <f>IF(INPUT_Du_lieu_nhan_vien!S679="","",INPUT_Du_lieu_nhan_vien!S679)</f>
        <v>Số 92, Khu tập thể khoa học quân sự, Trạm Trôi, Hoài Đức, Hà Nội</v>
      </c>
      <c r="P660" s="94" t="str">
        <f>IF(INPUT_Du_lieu_nhan_vien!P679="","",INPUT_Du_lieu_nhan_vien!P679)</f>
        <v/>
      </c>
      <c r="Q660" s="97" t="str">
        <f>IF(INPUT_Du_lieu_nhan_vien!Q679="","",INPUT_Du_lieu_nhan_vien!Q679)</f>
        <v>0902078292</v>
      </c>
      <c r="R660" s="96" t="str">
        <f>IF(INPUT_Du_lieu_nhan_vien!U679="","",INPUT_Du_lieu_nhan_vien!U679)</f>
        <v/>
      </c>
      <c r="S660" s="96" t="str">
        <f>IF(INPUT_Du_lieu_nhan_vien!W679="","",INPUT_Du_lieu_nhan_vien!W679)</f>
        <v/>
      </c>
      <c r="T660" s="97" t="str">
        <f>IF(INPUT_Du_lieu_nhan_vien!L679="","",INPUT_Du_lieu_nhan_vien!L679)</f>
        <v>ĐH Hà Nội</v>
      </c>
      <c r="U660" s="94" t="str">
        <f>IF(INPUT_Du_lieu_nhan_vien!K679="","",INPUT_Du_lieu_nhan_vien!K679)</f>
        <v>Đại học</v>
      </c>
      <c r="V660" s="97" t="str">
        <f>IF(INPUT_Du_lieu_nhan_vien!M679="","",INPUT_Du_lieu_nhan_vien!M679)</f>
        <v/>
      </c>
      <c r="Y660" s="95">
        <f>IF(INPUT_Du_lieu_nhan_vien!AH679="","",INPUT_Du_lieu_nhan_vien!AH679)</f>
        <v>41532</v>
      </c>
      <c r="Z660" s="96">
        <f t="shared" si="80"/>
        <v>9</v>
      </c>
      <c r="AA660" s="96">
        <f t="shared" si="81"/>
        <v>2013</v>
      </c>
      <c r="AB660" s="95" t="str">
        <f>IF(INPUT_Du_lieu_nhan_vien!AM679="","",INPUT_Du_lieu_nhan_vien!AM679)</f>
        <v/>
      </c>
      <c r="AC660" s="96" t="str">
        <f t="shared" si="82"/>
        <v/>
      </c>
      <c r="AD660" s="96" t="str">
        <f t="shared" si="83"/>
        <v/>
      </c>
      <c r="AE660" s="96" t="str">
        <f>IF(INPUT_Du_lieu_nhan_vien!AJ679="","",INPUT_Du_lieu_nhan_vien!AJ679)</f>
        <v>Chính thức</v>
      </c>
    </row>
    <row r="661" spans="1:31" ht="18.75" customHeight="1" x14ac:dyDescent="0.2">
      <c r="A661" s="91">
        <v>660</v>
      </c>
      <c r="B661" s="92">
        <f>INPUT_Du_lieu_nhan_vien!A680</f>
        <v>20655</v>
      </c>
      <c r="C661" s="93" t="str">
        <f>IF(INPUT_Du_lieu_nhan_vien!B680="","",INPUT_Du_lieu_nhan_vien!B680)</f>
        <v>Phạm Vân</v>
      </c>
      <c r="D661" s="93" t="str">
        <f>IF(INPUT_Du_lieu_nhan_vien!C680="","",INPUT_Du_lieu_nhan_vien!C680)</f>
        <v>Khánh</v>
      </c>
      <c r="E661" s="94" t="str">
        <f>IF(INPUT_Du_lieu_nhan_vien!D680="","",INPUT_Du_lieu_nhan_vien!D680)</f>
        <v>Nữ</v>
      </c>
      <c r="F661" s="95">
        <f>IF(INPUT_Du_lieu_nhan_vien!E680="","",INPUT_Du_lieu_nhan_vien!E680)</f>
        <v>29185</v>
      </c>
      <c r="G661" s="96">
        <f t="shared" si="77"/>
        <v>11</v>
      </c>
      <c r="H661" s="96">
        <f t="shared" si="78"/>
        <v>1979</v>
      </c>
      <c r="I661" s="96" t="str">
        <f>IF(INPUT_Du_lieu_nhan_vien!G680="","",INPUT_Du_lieu_nhan_vien!G680)</f>
        <v/>
      </c>
      <c r="J661" s="97" t="str">
        <f>IF(INPUT_Du_lieu_nhan_vien!H680="","",INPUT_Du_lieu_nhan_vien!H680)</f>
        <v>012735420</v>
      </c>
      <c r="K661" s="95">
        <f>IF(INPUT_Du_lieu_nhan_vien!I680="","",INPUT_Du_lieu_nhan_vien!I680)</f>
        <v>40948</v>
      </c>
      <c r="L661" s="96">
        <f t="shared" si="79"/>
        <v>2</v>
      </c>
      <c r="M661" s="96" t="str">
        <f>IF(INPUT_Du_lieu_nhan_vien!J680="","",INPUT_Du_lieu_nhan_vien!J680)</f>
        <v>Hà Nội</v>
      </c>
      <c r="N661" s="94" t="str">
        <f>IF(INPUT_Du_lieu_nhan_vien!O680="","",INPUT_Du_lieu_nhan_vien!O680)</f>
        <v>khanhpv@topica.edu.vn</v>
      </c>
      <c r="O661" s="96" t="str">
        <f>IF(INPUT_Du_lieu_nhan_vien!S680="","",INPUT_Du_lieu_nhan_vien!S680)</f>
        <v>Số 14, Tổ 36 Trung Hòa, Cầu Giấy Hà Nội</v>
      </c>
      <c r="P661" s="94" t="str">
        <f>IF(INPUT_Du_lieu_nhan_vien!P680="","",INPUT_Du_lieu_nhan_vien!P680)</f>
        <v/>
      </c>
      <c r="Q661" s="97" t="str">
        <f>IF(INPUT_Du_lieu_nhan_vien!Q680="","",INPUT_Du_lieu_nhan_vien!Q680)</f>
        <v>0912627079</v>
      </c>
      <c r="R661" s="96" t="str">
        <f>IF(INPUT_Du_lieu_nhan_vien!U680="","",INPUT_Du_lieu_nhan_vien!U680)</f>
        <v>Trần Thành Nam</v>
      </c>
      <c r="S661" s="96" t="str">
        <f>IF(INPUT_Du_lieu_nhan_vien!W680="","",INPUT_Du_lieu_nhan_vien!W680)</f>
        <v>0932283666</v>
      </c>
      <c r="T661" s="97" t="str">
        <f>IF(INPUT_Du_lieu_nhan_vien!L680="","",INPUT_Du_lieu_nhan_vien!L680)</f>
        <v/>
      </c>
      <c r="U661" s="94" t="str">
        <f>IF(INPUT_Du_lieu_nhan_vien!K680="","",INPUT_Du_lieu_nhan_vien!K680)</f>
        <v/>
      </c>
      <c r="V661" s="97" t="str">
        <f>IF(INPUT_Du_lieu_nhan_vien!M680="","",INPUT_Du_lieu_nhan_vien!M680)</f>
        <v/>
      </c>
      <c r="Y661" s="95">
        <f>IF(INPUT_Du_lieu_nhan_vien!AH680="","",INPUT_Du_lieu_nhan_vien!AH680)</f>
        <v>41601</v>
      </c>
      <c r="Z661" s="96">
        <f t="shared" si="80"/>
        <v>11</v>
      </c>
      <c r="AA661" s="96">
        <f t="shared" si="81"/>
        <v>2013</v>
      </c>
      <c r="AB661" s="95" t="str">
        <f>IF(INPUT_Du_lieu_nhan_vien!AM680="","",INPUT_Du_lieu_nhan_vien!AM680)</f>
        <v/>
      </c>
      <c r="AC661" s="96" t="str">
        <f t="shared" si="82"/>
        <v/>
      </c>
      <c r="AD661" s="96" t="str">
        <f t="shared" si="83"/>
        <v/>
      </c>
      <c r="AE661" s="96" t="str">
        <f>IF(INPUT_Du_lieu_nhan_vien!AJ680="","",INPUT_Du_lieu_nhan_vien!AJ680)</f>
        <v>Chính thức</v>
      </c>
    </row>
    <row r="662" spans="1:31" ht="18.75" customHeight="1" x14ac:dyDescent="0.2">
      <c r="A662" s="91">
        <v>661</v>
      </c>
      <c r="B662" s="92">
        <f>INPUT_Du_lieu_nhan_vien!A681</f>
        <v>20656</v>
      </c>
      <c r="C662" s="93" t="str">
        <f>IF(INPUT_Du_lieu_nhan_vien!B681="","",INPUT_Du_lieu_nhan_vien!B681)</f>
        <v>Phạm Thị</v>
      </c>
      <c r="D662" s="93" t="str">
        <f>IF(INPUT_Du_lieu_nhan_vien!C681="","",INPUT_Du_lieu_nhan_vien!C681)</f>
        <v>Hằng</v>
      </c>
      <c r="E662" s="94" t="str">
        <f>IF(INPUT_Du_lieu_nhan_vien!D681="","",INPUT_Du_lieu_nhan_vien!D681)</f>
        <v>Nữ</v>
      </c>
      <c r="F662" s="95">
        <f>IF(INPUT_Du_lieu_nhan_vien!E681="","",INPUT_Du_lieu_nhan_vien!E681)</f>
        <v>33227</v>
      </c>
      <c r="G662" s="96">
        <f t="shared" si="77"/>
        <v>12</v>
      </c>
      <c r="H662" s="96">
        <f t="shared" si="78"/>
        <v>1990</v>
      </c>
      <c r="I662" s="96" t="str">
        <f>IF(INPUT_Du_lieu_nhan_vien!G681="","",INPUT_Du_lieu_nhan_vien!G681)</f>
        <v>Thái Bình</v>
      </c>
      <c r="J662" s="97" t="str">
        <f>IF(INPUT_Du_lieu_nhan_vien!H681="","",INPUT_Du_lieu_nhan_vien!H681)</f>
        <v>112241105</v>
      </c>
      <c r="K662" s="95">
        <f>IF(INPUT_Du_lieu_nhan_vien!I681="","",INPUT_Du_lieu_nhan_vien!I681)</f>
        <v>41073</v>
      </c>
      <c r="L662" s="96">
        <f t="shared" si="79"/>
        <v>6</v>
      </c>
      <c r="M662" s="96" t="str">
        <f>IF(INPUT_Du_lieu_nhan_vien!J681="","",INPUT_Du_lieu_nhan_vien!J681)</f>
        <v>Hà Nội</v>
      </c>
      <c r="N662" s="94" t="str">
        <f>IF(INPUT_Du_lieu_nhan_vien!O681="","",INPUT_Du_lieu_nhan_vien!O681)</f>
        <v>hangpt@topica.edu.vn</v>
      </c>
      <c r="O662" s="96" t="str">
        <f>IF(INPUT_Du_lieu_nhan_vien!S681="","",INPUT_Du_lieu_nhan_vien!S681)</f>
        <v>Đại Xuyên, Phú Xuyên, Hà Nội</v>
      </c>
      <c r="P662" s="94" t="str">
        <f>IF(INPUT_Du_lieu_nhan_vien!P681="","",INPUT_Du_lieu_nhan_vien!P681)</f>
        <v/>
      </c>
      <c r="Q662" s="97" t="str">
        <f>IF(INPUT_Du_lieu_nhan_vien!Q681="","",INPUT_Du_lieu_nhan_vien!Q681)</f>
        <v>0942722299</v>
      </c>
      <c r="R662" s="96" t="str">
        <f>IF(INPUT_Du_lieu_nhan_vien!U681="","",INPUT_Du_lieu_nhan_vien!U681)</f>
        <v>Vũ Bích Thủy</v>
      </c>
      <c r="S662" s="96" t="str">
        <f>IF(INPUT_Du_lieu_nhan_vien!W681="","",INPUT_Du_lieu_nhan_vien!W681)</f>
        <v>0942536200</v>
      </c>
      <c r="T662" s="97" t="str">
        <f>IF(INPUT_Du_lieu_nhan_vien!L681="","",INPUT_Du_lieu_nhan_vien!L681)</f>
        <v>Học viên Công nghệ Bưu chính Viễn thông</v>
      </c>
      <c r="U662" s="94" t="str">
        <f>IF(INPUT_Du_lieu_nhan_vien!K681="","",INPUT_Du_lieu_nhan_vien!K681)</f>
        <v>Đại học</v>
      </c>
      <c r="V662" s="97" t="str">
        <f>IF(INPUT_Du_lieu_nhan_vien!M681="","",INPUT_Du_lieu_nhan_vien!M681)</f>
        <v>Quản trị Kinh doanh</v>
      </c>
      <c r="Y662" s="95">
        <f>IF(INPUT_Du_lieu_nhan_vien!AH681="","",INPUT_Du_lieu_nhan_vien!AH681)</f>
        <v>41579</v>
      </c>
      <c r="Z662" s="96">
        <f t="shared" si="80"/>
        <v>11</v>
      </c>
      <c r="AA662" s="96">
        <f t="shared" si="81"/>
        <v>2013</v>
      </c>
      <c r="AB662" s="95" t="str">
        <f>IF(INPUT_Du_lieu_nhan_vien!AM681="","",INPUT_Du_lieu_nhan_vien!AM681)</f>
        <v/>
      </c>
      <c r="AC662" s="96" t="str">
        <f t="shared" si="82"/>
        <v/>
      </c>
      <c r="AD662" s="96" t="str">
        <f t="shared" si="83"/>
        <v/>
      </c>
      <c r="AE662" s="96" t="str">
        <f>IF(INPUT_Du_lieu_nhan_vien!AJ681="","",INPUT_Du_lieu_nhan_vien!AJ681)</f>
        <v>Chính thức</v>
      </c>
    </row>
    <row r="663" spans="1:31" ht="18.75" customHeight="1" x14ac:dyDescent="0.2">
      <c r="A663" s="91">
        <v>662</v>
      </c>
      <c r="B663" s="92">
        <f>INPUT_Du_lieu_nhan_vien!A682</f>
        <v>20657</v>
      </c>
      <c r="C663" s="93" t="str">
        <f>IF(INPUT_Du_lieu_nhan_vien!B682="","",INPUT_Du_lieu_nhan_vien!B682)</f>
        <v>Trần Thị Kim</v>
      </c>
      <c r="D663" s="93" t="str">
        <f>IF(INPUT_Du_lieu_nhan_vien!C682="","",INPUT_Du_lieu_nhan_vien!C682)</f>
        <v>Tuyền</v>
      </c>
      <c r="E663" s="94" t="str">
        <f>IF(INPUT_Du_lieu_nhan_vien!D682="","",INPUT_Du_lieu_nhan_vien!D682)</f>
        <v>Nữ</v>
      </c>
      <c r="F663" s="95">
        <f>IF(INPUT_Du_lieu_nhan_vien!E682="","",INPUT_Du_lieu_nhan_vien!E682)</f>
        <v>32227</v>
      </c>
      <c r="G663" s="96">
        <f t="shared" ref="G663:G726" si="84">IF(F663="","",MONTH(F663))</f>
        <v>3</v>
      </c>
      <c r="H663" s="96">
        <f t="shared" ref="H663:H726" si="85">IF(F663="","",YEAR(F663))</f>
        <v>1988</v>
      </c>
      <c r="I663" s="96" t="str">
        <f>IF(INPUT_Du_lieu_nhan_vien!G682="","",INPUT_Du_lieu_nhan_vien!G682)</f>
        <v>Bến Tre</v>
      </c>
      <c r="J663" s="97" t="str">
        <f>IF(INPUT_Du_lieu_nhan_vien!H682="","",INPUT_Du_lieu_nhan_vien!H682)</f>
        <v>024381857</v>
      </c>
      <c r="K663" s="95">
        <f>IF(INPUT_Du_lieu_nhan_vien!I682="","",INPUT_Du_lieu_nhan_vien!I682)</f>
        <v>40647</v>
      </c>
      <c r="L663" s="96">
        <f t="shared" ref="L663:L726" si="86">IF(K663="","",MONTH(K663))</f>
        <v>4</v>
      </c>
      <c r="M663" s="96" t="str">
        <f>IF(INPUT_Du_lieu_nhan_vien!J682="","",INPUT_Du_lieu_nhan_vien!J682)</f>
        <v>Hồ Chí Minh</v>
      </c>
      <c r="N663" s="94" t="str">
        <f>IF(INPUT_Du_lieu_nhan_vien!O682="","",INPUT_Du_lieu_nhan_vien!O682)</f>
        <v>tuyenttk@topica.edu.vn</v>
      </c>
      <c r="O663" s="96" t="str">
        <f>IF(INPUT_Du_lieu_nhan_vien!S682="","",INPUT_Du_lieu_nhan_vien!S682)</f>
        <v>149/8/2a Bùi Văn Ngữ, P. Hiệp Thành, Q.12, Hồ Chí Minh</v>
      </c>
      <c r="P663" s="94" t="str">
        <f>IF(INPUT_Du_lieu_nhan_vien!P682="","",INPUT_Du_lieu_nhan_vien!P682)</f>
        <v/>
      </c>
      <c r="Q663" s="97" t="str">
        <f>IF(INPUT_Du_lieu_nhan_vien!Q682="","",INPUT_Du_lieu_nhan_vien!Q682)</f>
        <v>0937256443</v>
      </c>
      <c r="R663" s="96" t="str">
        <f>IF(INPUT_Du_lieu_nhan_vien!U682="","",INPUT_Du_lieu_nhan_vien!U682)</f>
        <v>Quang</v>
      </c>
      <c r="S663" s="96" t="str">
        <f>IF(INPUT_Du_lieu_nhan_vien!W682="","",INPUT_Du_lieu_nhan_vien!W682)</f>
        <v>0908854683</v>
      </c>
      <c r="T663" s="97" t="str">
        <f>IF(INPUT_Du_lieu_nhan_vien!L682="","",INPUT_Du_lieu_nhan_vien!L682)</f>
        <v/>
      </c>
      <c r="U663" s="94" t="str">
        <f>IF(INPUT_Du_lieu_nhan_vien!K682="","",INPUT_Du_lieu_nhan_vien!K682)</f>
        <v/>
      </c>
      <c r="V663" s="97" t="str">
        <f>IF(INPUT_Du_lieu_nhan_vien!M682="","",INPUT_Du_lieu_nhan_vien!M682)</f>
        <v/>
      </c>
      <c r="Y663" s="95">
        <f>IF(INPUT_Du_lieu_nhan_vien!AH682="","",INPUT_Du_lieu_nhan_vien!AH682)</f>
        <v>41568</v>
      </c>
      <c r="Z663" s="96">
        <f t="shared" ref="Z663:Z726" si="87">IF(Y663="","",MONTH(Y663))</f>
        <v>10</v>
      </c>
      <c r="AA663" s="96">
        <f t="shared" ref="AA663:AA726" si="88">IF(Y663="","",YEAR(Y663))</f>
        <v>2013</v>
      </c>
      <c r="AB663" s="95" t="str">
        <f>IF(INPUT_Du_lieu_nhan_vien!AM682="","",INPUT_Du_lieu_nhan_vien!AM682)</f>
        <v/>
      </c>
      <c r="AC663" s="96" t="str">
        <f t="shared" ref="AC663:AC726" si="89">IF(AB663="","",MONTH(AB663))</f>
        <v/>
      </c>
      <c r="AD663" s="96" t="str">
        <f t="shared" ref="AD663:AD726" si="90">IF(AB663="","",YEAR(AB663))</f>
        <v/>
      </c>
      <c r="AE663" s="96" t="str">
        <f>IF(INPUT_Du_lieu_nhan_vien!AJ682="","",INPUT_Du_lieu_nhan_vien!AJ682)</f>
        <v>Chính thức</v>
      </c>
    </row>
    <row r="664" spans="1:31" ht="18.75" customHeight="1" x14ac:dyDescent="0.2">
      <c r="A664" s="91">
        <v>663</v>
      </c>
      <c r="B664" s="92">
        <f>INPUT_Du_lieu_nhan_vien!A683</f>
        <v>20658</v>
      </c>
      <c r="C664" s="93" t="str">
        <f>IF(INPUT_Du_lieu_nhan_vien!B683="","",INPUT_Du_lieu_nhan_vien!B683)</f>
        <v>Trần Thị Thanh</v>
      </c>
      <c r="D664" s="93" t="str">
        <f>IF(INPUT_Du_lieu_nhan_vien!C683="","",INPUT_Du_lieu_nhan_vien!C683)</f>
        <v>Thúy</v>
      </c>
      <c r="E664" s="94" t="str">
        <f>IF(INPUT_Du_lieu_nhan_vien!D683="","",INPUT_Du_lieu_nhan_vien!D683)</f>
        <v>Nữ</v>
      </c>
      <c r="F664" s="95">
        <f>IF(INPUT_Du_lieu_nhan_vien!E683="","",INPUT_Du_lieu_nhan_vien!E683)</f>
        <v>32771</v>
      </c>
      <c r="G664" s="96">
        <f t="shared" si="84"/>
        <v>9</v>
      </c>
      <c r="H664" s="96">
        <f t="shared" si="85"/>
        <v>1989</v>
      </c>
      <c r="I664" s="96" t="str">
        <f>IF(INPUT_Du_lieu_nhan_vien!G683="","",INPUT_Du_lieu_nhan_vien!G683)</f>
        <v>Hà Nam Ninh</v>
      </c>
      <c r="J664" s="97" t="str">
        <f>IF(INPUT_Du_lieu_nhan_vien!H683="","",INPUT_Du_lieu_nhan_vien!H683)</f>
        <v>250694636</v>
      </c>
      <c r="K664" s="95">
        <f>IF(INPUT_Du_lieu_nhan_vien!I683="","",INPUT_Du_lieu_nhan_vien!I683)</f>
        <v>38209</v>
      </c>
      <c r="L664" s="96">
        <f t="shared" si="86"/>
        <v>8</v>
      </c>
      <c r="M664" s="96" t="str">
        <f>IF(INPUT_Du_lieu_nhan_vien!J683="","",INPUT_Du_lieu_nhan_vien!J683)</f>
        <v>Lâm Đồng</v>
      </c>
      <c r="N664" s="94" t="str">
        <f>IF(INPUT_Du_lieu_nhan_vien!O683="","",INPUT_Du_lieu_nhan_vien!O683)</f>
        <v>thuyttt@topica.edu.vn</v>
      </c>
      <c r="O664" s="96" t="str">
        <f>IF(INPUT_Du_lieu_nhan_vien!S683="","",INPUT_Du_lieu_nhan_vien!S683)</f>
        <v>Lộc Châu, Bảo Lộc, Lâm Đồng</v>
      </c>
      <c r="P664" s="94" t="str">
        <f>IF(INPUT_Du_lieu_nhan_vien!Q683="","",INPUT_Du_lieu_nhan_vien!Q683)</f>
        <v>0907915844</v>
      </c>
      <c r="Q664" s="97" t="e">
        <f>IF(INPUT_Du_lieu_nhan_vien!#REF!="","",INPUT_Du_lieu_nhan_vien!#REF!)</f>
        <v>#REF!</v>
      </c>
      <c r="R664" s="96" t="str">
        <f>IF(INPUT_Du_lieu_nhan_vien!U683="","",INPUT_Du_lieu_nhan_vien!U683)</f>
        <v>Trần Thị Thu Thủy</v>
      </c>
      <c r="S664" s="96" t="str">
        <f>IF(INPUT_Du_lieu_nhan_vien!W683="","",INPUT_Du_lieu_nhan_vien!W683)</f>
        <v>01869496531</v>
      </c>
      <c r="T664" s="97" t="str">
        <f>IF(INPUT_Du_lieu_nhan_vien!L683="","",INPUT_Du_lieu_nhan_vien!L683)</f>
        <v>ĐH Quốc tế Hồng Bàng</v>
      </c>
      <c r="U664" s="94" t="str">
        <f>IF(INPUT_Du_lieu_nhan_vien!K683="","",INPUT_Du_lieu_nhan_vien!K683)</f>
        <v>Đại học</v>
      </c>
      <c r="V664" s="97" t="str">
        <f>IF(INPUT_Du_lieu_nhan_vien!M683="","",INPUT_Du_lieu_nhan_vien!M683)</f>
        <v>Quản trị Kinh doanh</v>
      </c>
      <c r="Y664" s="95" t="str">
        <f>IF(INPUT_Du_lieu_nhan_vien!AH683="","",INPUT_Du_lieu_nhan_vien!AH683)</f>
        <v/>
      </c>
      <c r="Z664" s="96" t="str">
        <f t="shared" si="87"/>
        <v/>
      </c>
      <c r="AA664" s="96" t="str">
        <f t="shared" si="88"/>
        <v/>
      </c>
      <c r="AB664" s="95">
        <f>IF(INPUT_Du_lieu_nhan_vien!AM683="","",INPUT_Du_lieu_nhan_vien!AM683)</f>
        <v>41573</v>
      </c>
      <c r="AC664" s="96">
        <f t="shared" si="89"/>
        <v>10</v>
      </c>
      <c r="AD664" s="96">
        <f t="shared" si="90"/>
        <v>2013</v>
      </c>
      <c r="AE664" s="96" t="str">
        <f>IF(INPUT_Du_lieu_nhan_vien!AJ683="","",INPUT_Du_lieu_nhan_vien!AJ683)</f>
        <v>Nghỉ việc</v>
      </c>
    </row>
    <row r="665" spans="1:31" ht="18.75" customHeight="1" x14ac:dyDescent="0.2">
      <c r="A665" s="91">
        <v>664</v>
      </c>
      <c r="B665" s="92">
        <f>INPUT_Du_lieu_nhan_vien!A684</f>
        <v>20659</v>
      </c>
      <c r="C665" s="93" t="str">
        <f>IF(INPUT_Du_lieu_nhan_vien!B684="","",INPUT_Du_lieu_nhan_vien!B684)</f>
        <v>Nguyễn Thị Anh</v>
      </c>
      <c r="D665" s="93" t="str">
        <f>IF(INPUT_Du_lieu_nhan_vien!C684="","",INPUT_Du_lieu_nhan_vien!C684)</f>
        <v>Đào</v>
      </c>
      <c r="E665" s="94" t="str">
        <f>IF(INPUT_Du_lieu_nhan_vien!D684="","",INPUT_Du_lieu_nhan_vien!D684)</f>
        <v>Nữ</v>
      </c>
      <c r="F665" s="95">
        <f>IF(INPUT_Du_lieu_nhan_vien!E684="","",INPUT_Du_lieu_nhan_vien!E684)</f>
        <v>32902</v>
      </c>
      <c r="G665" s="96">
        <f t="shared" si="84"/>
        <v>1</v>
      </c>
      <c r="H665" s="96">
        <f t="shared" si="85"/>
        <v>1990</v>
      </c>
      <c r="I665" s="96" t="str">
        <f>IF(INPUT_Du_lieu_nhan_vien!G684="","",INPUT_Du_lieu_nhan_vien!G684)</f>
        <v>Nghệ An</v>
      </c>
      <c r="J665" s="97" t="str">
        <f>IF(INPUT_Du_lieu_nhan_vien!H684="","",INPUT_Du_lieu_nhan_vien!H684)</f>
        <v>273364559</v>
      </c>
      <c r="K665" s="95">
        <f>IF(INPUT_Du_lieu_nhan_vien!I684="","",INPUT_Du_lieu_nhan_vien!I684)</f>
        <v>38931</v>
      </c>
      <c r="L665" s="96">
        <f t="shared" si="86"/>
        <v>8</v>
      </c>
      <c r="M665" s="96" t="str">
        <f>IF(INPUT_Du_lieu_nhan_vien!J684="","",INPUT_Du_lieu_nhan_vien!J684)</f>
        <v>Vũng Tàu</v>
      </c>
      <c r="N665" s="94" t="str">
        <f>IF(INPUT_Du_lieu_nhan_vien!O684="","",INPUT_Du_lieu_nhan_vien!O684)</f>
        <v>daonta@topica.edu.vn</v>
      </c>
      <c r="O665" s="96" t="str">
        <f>IF(INPUT_Du_lieu_nhan_vien!S684="","",INPUT_Du_lieu_nhan_vien!S684)</f>
        <v>123 Vĩnh Bình, Bình Giã, Châu Đức, Bà Rịa Vũng Tàu</v>
      </c>
      <c r="P665" s="94" t="str">
        <f>IF(INPUT_Du_lieu_nhan_vien!P684="","",INPUT_Du_lieu_nhan_vien!P684)</f>
        <v/>
      </c>
      <c r="Q665" s="97" t="str">
        <f>IF(INPUT_Du_lieu_nhan_vien!Q684="","",INPUT_Du_lieu_nhan_vien!Q684)</f>
        <v>0902529190</v>
      </c>
      <c r="R665" s="96" t="str">
        <f>IF(INPUT_Du_lieu_nhan_vien!U684="","",INPUT_Du_lieu_nhan_vien!U684)</f>
        <v>Đặng Thanh Trung</v>
      </c>
      <c r="S665" s="96" t="str">
        <f>IF(INPUT_Du_lieu_nhan_vien!W684="","",INPUT_Du_lieu_nhan_vien!W684)</f>
        <v>0908360914</v>
      </c>
      <c r="T665" s="97" t="str">
        <f>IF(INPUT_Du_lieu_nhan_vien!L684="","",INPUT_Du_lieu_nhan_vien!L684)</f>
        <v>CĐ Công nghệ Thông tin TP HCM</v>
      </c>
      <c r="U665" s="94" t="str">
        <f>IF(INPUT_Du_lieu_nhan_vien!K684="","",INPUT_Du_lieu_nhan_vien!K684)</f>
        <v>Cao đẳng</v>
      </c>
      <c r="V665" s="97" t="str">
        <f>IF(INPUT_Du_lieu_nhan_vien!M684="","",INPUT_Du_lieu_nhan_vien!M684)</f>
        <v>Quản trị Bưu chính viễn thông</v>
      </c>
      <c r="Y665" s="95">
        <f>IF(INPUT_Du_lieu_nhan_vien!AH684="","",INPUT_Du_lieu_nhan_vien!AH684)</f>
        <v>41603</v>
      </c>
      <c r="Z665" s="96">
        <f t="shared" si="87"/>
        <v>11</v>
      </c>
      <c r="AA665" s="96">
        <f t="shared" si="88"/>
        <v>2013</v>
      </c>
      <c r="AB665" s="95" t="str">
        <f>IF(INPUT_Du_lieu_nhan_vien!AM684="","",INPUT_Du_lieu_nhan_vien!AM684)</f>
        <v/>
      </c>
      <c r="AC665" s="96" t="str">
        <f t="shared" si="89"/>
        <v/>
      </c>
      <c r="AD665" s="96" t="str">
        <f t="shared" si="90"/>
        <v/>
      </c>
      <c r="AE665" s="96" t="str">
        <f>IF(INPUT_Du_lieu_nhan_vien!AJ684="","",INPUT_Du_lieu_nhan_vien!AJ684)</f>
        <v>Chính thức</v>
      </c>
    </row>
    <row r="666" spans="1:31" ht="18.75" customHeight="1" x14ac:dyDescent="0.2">
      <c r="A666" s="91">
        <v>665</v>
      </c>
      <c r="B666" s="92">
        <f>INPUT_Du_lieu_nhan_vien!A685</f>
        <v>20660</v>
      </c>
      <c r="C666" s="93" t="str">
        <f>IF(INPUT_Du_lieu_nhan_vien!B685="","",INPUT_Du_lieu_nhan_vien!B685)</f>
        <v>Phan Lê Tường</v>
      </c>
      <c r="D666" s="93" t="str">
        <f>IF(INPUT_Du_lieu_nhan_vien!C685="","",INPUT_Du_lieu_nhan_vien!C685)</f>
        <v>Vy</v>
      </c>
      <c r="E666" s="94" t="str">
        <f>IF(INPUT_Du_lieu_nhan_vien!D685="","",INPUT_Du_lieu_nhan_vien!D685)</f>
        <v>Nữ</v>
      </c>
      <c r="F666" s="95">
        <f>IF(INPUT_Du_lieu_nhan_vien!E685="","",INPUT_Du_lieu_nhan_vien!E685)</f>
        <v>33090</v>
      </c>
      <c r="G666" s="96">
        <f t="shared" si="84"/>
        <v>8</v>
      </c>
      <c r="H666" s="96">
        <f t="shared" si="85"/>
        <v>1990</v>
      </c>
      <c r="I666" s="96" t="str">
        <f>IF(INPUT_Du_lieu_nhan_vien!G685="","",INPUT_Du_lieu_nhan_vien!G685)</f>
        <v>Long An</v>
      </c>
      <c r="J666" s="97" t="str">
        <f>IF(INPUT_Du_lieu_nhan_vien!H685="","",INPUT_Du_lieu_nhan_vien!H685)</f>
        <v>301344098</v>
      </c>
      <c r="K666" s="95">
        <f>IF(INPUT_Du_lieu_nhan_vien!I685="","",INPUT_Du_lieu_nhan_vien!I685)</f>
        <v>38548</v>
      </c>
      <c r="L666" s="96">
        <f t="shared" si="86"/>
        <v>7</v>
      </c>
      <c r="M666" s="96" t="str">
        <f>IF(INPUT_Du_lieu_nhan_vien!J685="","",INPUT_Du_lieu_nhan_vien!J685)</f>
        <v>Long An</v>
      </c>
      <c r="N666" s="94" t="str">
        <f>IF(INPUT_Du_lieu_nhan_vien!O685="","",INPUT_Du_lieu_nhan_vien!O685)</f>
        <v>vyplt@topica.edu.vn</v>
      </c>
      <c r="O666" s="96" t="str">
        <f>IF(INPUT_Du_lieu_nhan_vien!S685="","",INPUT_Du_lieu_nhan_vien!S685)</f>
        <v>175A, OO5 Khu B, Thị trấn Hậu Nghĩa, Đức Hòa, Long An</v>
      </c>
      <c r="P666" s="94" t="str">
        <f>IF(INPUT_Du_lieu_nhan_vien!P685="","",INPUT_Du_lieu_nhan_vien!P685)</f>
        <v/>
      </c>
      <c r="Q666" s="97" t="str">
        <f>IF(INPUT_Du_lieu_nhan_vien!Q685="","",INPUT_Du_lieu_nhan_vien!Q685)</f>
        <v/>
      </c>
      <c r="R666" s="96" t="str">
        <f>IF(INPUT_Du_lieu_nhan_vien!U685="","",INPUT_Du_lieu_nhan_vien!U685)</f>
        <v>Phạm Tấn Thành</v>
      </c>
      <c r="S666" s="96" t="str">
        <f>IF(INPUT_Du_lieu_nhan_vien!W685="","",INPUT_Du_lieu_nhan_vien!W685)</f>
        <v>0908954175</v>
      </c>
      <c r="T666" s="97" t="str">
        <f>IF(INPUT_Du_lieu_nhan_vien!L685="","",INPUT_Du_lieu_nhan_vien!L685)</f>
        <v>ĐH Ngoại ngữ - Tin học TP HCM</v>
      </c>
      <c r="U666" s="94" t="str">
        <f>IF(INPUT_Du_lieu_nhan_vien!K685="","",INPUT_Du_lieu_nhan_vien!K685)</f>
        <v>Đại học</v>
      </c>
      <c r="V666" s="97" t="str">
        <f>IF(INPUT_Du_lieu_nhan_vien!M685="","",INPUT_Du_lieu_nhan_vien!M685)</f>
        <v>Sư phạm Anh</v>
      </c>
      <c r="Y666" s="95">
        <f>IF(INPUT_Du_lieu_nhan_vien!AH685="","",INPUT_Du_lieu_nhan_vien!AH685)</f>
        <v>41603</v>
      </c>
      <c r="Z666" s="96">
        <f t="shared" si="87"/>
        <v>11</v>
      </c>
      <c r="AA666" s="96">
        <f t="shared" si="88"/>
        <v>2013</v>
      </c>
      <c r="AB666" s="95" t="str">
        <f>IF(INPUT_Du_lieu_nhan_vien!AM685="","",INPUT_Du_lieu_nhan_vien!AM685)</f>
        <v/>
      </c>
      <c r="AC666" s="96" t="str">
        <f t="shared" si="89"/>
        <v/>
      </c>
      <c r="AD666" s="96" t="str">
        <f t="shared" si="90"/>
        <v/>
      </c>
      <c r="AE666" s="96" t="str">
        <f>IF(INPUT_Du_lieu_nhan_vien!AJ685="","",INPUT_Du_lieu_nhan_vien!AJ685)</f>
        <v>Chính thức</v>
      </c>
    </row>
    <row r="667" spans="1:31" ht="18.75" customHeight="1" x14ac:dyDescent="0.2">
      <c r="A667" s="91">
        <v>666</v>
      </c>
      <c r="B667" s="92">
        <f>INPUT_Du_lieu_nhan_vien!A686</f>
        <v>20661</v>
      </c>
      <c r="C667" s="93" t="str">
        <f>IF(INPUT_Du_lieu_nhan_vien!B686="","",INPUT_Du_lieu_nhan_vien!B686)</f>
        <v>Phan Thị Hương</v>
      </c>
      <c r="D667" s="93" t="str">
        <f>IF(INPUT_Du_lieu_nhan_vien!C686="","",INPUT_Du_lieu_nhan_vien!C686)</f>
        <v>Giang</v>
      </c>
      <c r="E667" s="94" t="str">
        <f>IF(INPUT_Du_lieu_nhan_vien!D686="","",INPUT_Du_lieu_nhan_vien!D686)</f>
        <v>Nữ</v>
      </c>
      <c r="F667" s="95">
        <f>IF(INPUT_Du_lieu_nhan_vien!E686="","",INPUT_Du_lieu_nhan_vien!E686)</f>
        <v>32737</v>
      </c>
      <c r="G667" s="96">
        <f t="shared" si="84"/>
        <v>8</v>
      </c>
      <c r="H667" s="96">
        <f t="shared" si="85"/>
        <v>1989</v>
      </c>
      <c r="I667" s="96" t="str">
        <f>IF(INPUT_Du_lieu_nhan_vien!G686="","",INPUT_Du_lieu_nhan_vien!G686)</f>
        <v>Quảng Trị</v>
      </c>
      <c r="J667" s="97" t="str">
        <f>IF(INPUT_Du_lieu_nhan_vien!H686="","",INPUT_Du_lieu_nhan_vien!H686)</f>
        <v>024381287</v>
      </c>
      <c r="K667" s="95">
        <f>IF(INPUT_Du_lieu_nhan_vien!I686="","",INPUT_Du_lieu_nhan_vien!I686)</f>
        <v>38502</v>
      </c>
      <c r="L667" s="96">
        <f t="shared" si="86"/>
        <v>5</v>
      </c>
      <c r="M667" s="96" t="str">
        <f>IF(INPUT_Du_lieu_nhan_vien!J686="","",INPUT_Du_lieu_nhan_vien!J686)</f>
        <v>Hồ Chí Minh</v>
      </c>
      <c r="N667" s="94" t="str">
        <f>IF(INPUT_Du_lieu_nhan_vien!O686="","",INPUT_Du_lieu_nhan_vien!O686)</f>
        <v>giangpth@topica.edu.vn</v>
      </c>
      <c r="O667" s="96" t="str">
        <f>IF(INPUT_Du_lieu_nhan_vien!S686="","",INPUT_Du_lieu_nhan_vien!S686)</f>
        <v>109/6/42 Khu phố 3, P. Bình Trị Đông A, Q. Bình Tân</v>
      </c>
      <c r="P667" s="94" t="str">
        <f>IF(INPUT_Du_lieu_nhan_vien!P686="","",INPUT_Du_lieu_nhan_vien!P686)</f>
        <v>0839500440</v>
      </c>
      <c r="Q667" s="97" t="str">
        <f>IF(INPUT_Du_lieu_nhan_vien!Q686="","",INPUT_Du_lieu_nhan_vien!Q686)</f>
        <v>01998243331</v>
      </c>
      <c r="R667" s="96" t="str">
        <f>IF(INPUT_Du_lieu_nhan_vien!U686="","",INPUT_Du_lieu_nhan_vien!U686)</f>
        <v/>
      </c>
      <c r="S667" s="96" t="str">
        <f>IF(INPUT_Du_lieu_nhan_vien!W686="","",INPUT_Du_lieu_nhan_vien!W686)</f>
        <v/>
      </c>
      <c r="T667" s="97" t="str">
        <f>IF(INPUT_Du_lieu_nhan_vien!L686="","",INPUT_Du_lieu_nhan_vien!L686)</f>
        <v>ĐH Kỹ Thuật Công Nghệ TP.HCM</v>
      </c>
      <c r="U667" s="94" t="str">
        <f>IF(INPUT_Du_lieu_nhan_vien!K686="","",INPUT_Du_lieu_nhan_vien!K686)</f>
        <v>Đại học</v>
      </c>
      <c r="V667" s="97" t="str">
        <f>IF(INPUT_Du_lieu_nhan_vien!M686="","",INPUT_Du_lieu_nhan_vien!M686)</f>
        <v>Công nghệ thực phẩm</v>
      </c>
      <c r="Y667" s="95">
        <f>IF(INPUT_Du_lieu_nhan_vien!AH686="","",INPUT_Du_lieu_nhan_vien!AH686)</f>
        <v>41604</v>
      </c>
      <c r="Z667" s="96">
        <f t="shared" si="87"/>
        <v>11</v>
      </c>
      <c r="AA667" s="96">
        <f t="shared" si="88"/>
        <v>2013</v>
      </c>
      <c r="AB667" s="95" t="str">
        <f>IF(INPUT_Du_lieu_nhan_vien!AM686="","",INPUT_Du_lieu_nhan_vien!AM686)</f>
        <v/>
      </c>
      <c r="AC667" s="96" t="str">
        <f t="shared" si="89"/>
        <v/>
      </c>
      <c r="AD667" s="96" t="str">
        <f t="shared" si="90"/>
        <v/>
      </c>
      <c r="AE667" s="96" t="str">
        <f>IF(INPUT_Du_lieu_nhan_vien!AJ686="","",INPUT_Du_lieu_nhan_vien!AJ686)</f>
        <v>Chính thức</v>
      </c>
    </row>
    <row r="668" spans="1:31" ht="18.75" customHeight="1" x14ac:dyDescent="0.2">
      <c r="A668" s="91">
        <v>667</v>
      </c>
      <c r="B668" s="92">
        <f>INPUT_Du_lieu_nhan_vien!A687</f>
        <v>20662</v>
      </c>
      <c r="C668" s="93" t="str">
        <f>IF(INPUT_Du_lieu_nhan_vien!B687="","",INPUT_Du_lieu_nhan_vien!B687)</f>
        <v>Chu Xuân Đình</v>
      </c>
      <c r="D668" s="93" t="str">
        <f>IF(INPUT_Du_lieu_nhan_vien!C687="","",INPUT_Du_lieu_nhan_vien!C687)</f>
        <v>Thảo</v>
      </c>
      <c r="E668" s="94" t="str">
        <f>IF(INPUT_Du_lieu_nhan_vien!D687="","",INPUT_Du_lieu_nhan_vien!D687)</f>
        <v>Nữ</v>
      </c>
      <c r="F668" s="95">
        <f>IF(INPUT_Du_lieu_nhan_vien!E687="","",INPUT_Du_lieu_nhan_vien!E687)</f>
        <v>32289</v>
      </c>
      <c r="G668" s="96">
        <f t="shared" si="84"/>
        <v>5</v>
      </c>
      <c r="H668" s="96">
        <f t="shared" si="85"/>
        <v>1988</v>
      </c>
      <c r="I668" s="96" t="str">
        <f>IF(INPUT_Du_lieu_nhan_vien!G687="","",INPUT_Du_lieu_nhan_vien!G687)</f>
        <v>Bắc Giang</v>
      </c>
      <c r="J668" s="97" t="str">
        <f>IF(INPUT_Du_lieu_nhan_vien!H687="","",INPUT_Du_lieu_nhan_vien!H687)</f>
        <v>024350423</v>
      </c>
      <c r="K668" s="95">
        <f>IF(INPUT_Du_lieu_nhan_vien!I687="","",INPUT_Du_lieu_nhan_vien!I687)</f>
        <v>38947</v>
      </c>
      <c r="L668" s="96">
        <f t="shared" si="86"/>
        <v>8</v>
      </c>
      <c r="M668" s="96" t="str">
        <f>IF(INPUT_Du_lieu_nhan_vien!J687="","",INPUT_Du_lieu_nhan_vien!J687)</f>
        <v>Hồ Chí Minh</v>
      </c>
      <c r="N668" s="94" t="str">
        <f>IF(INPUT_Du_lieu_nhan_vien!O687="","",INPUT_Du_lieu_nhan_vien!O687)</f>
        <v>thaocdx@topica.edu.vn</v>
      </c>
      <c r="O668" s="96" t="str">
        <f>IF(INPUT_Du_lieu_nhan_vien!S687="","",INPUT_Du_lieu_nhan_vien!S687)</f>
        <v>Số 1 Đường 1 P.Trường Thọ, Thủ Đức, Hồ Chí Minh</v>
      </c>
      <c r="P668" s="94" t="str">
        <f>IF(INPUT_Du_lieu_nhan_vien!P687="","",INPUT_Du_lieu_nhan_vien!P687)</f>
        <v/>
      </c>
      <c r="Q668" s="97" t="str">
        <f>IF(INPUT_Du_lieu_nhan_vien!Q687="","",INPUT_Du_lieu_nhan_vien!Q687)</f>
        <v>0933131372</v>
      </c>
      <c r="R668" s="96" t="str">
        <f>IF(INPUT_Du_lieu_nhan_vien!U687="","",INPUT_Du_lieu_nhan_vien!U687)</f>
        <v>Chu Thảo Nguyên</v>
      </c>
      <c r="S668" s="96" t="str">
        <f>IF(INPUT_Du_lieu_nhan_vien!W687="","",INPUT_Du_lieu_nhan_vien!W687)</f>
        <v>0902836745</v>
      </c>
      <c r="T668" s="97" t="str">
        <f>IF(INPUT_Du_lieu_nhan_vien!L687="","",INPUT_Du_lieu_nhan_vien!L687)</f>
        <v>ĐH Giao Thông Vận Tải HCM</v>
      </c>
      <c r="U668" s="94" t="str">
        <f>IF(INPUT_Du_lieu_nhan_vien!K687="","",INPUT_Du_lieu_nhan_vien!K687)</f>
        <v>Đại học</v>
      </c>
      <c r="V668" s="97" t="str">
        <f>IF(INPUT_Du_lieu_nhan_vien!M687="","",INPUT_Du_lieu_nhan_vien!M687)</f>
        <v>Kinh tế vận tải</v>
      </c>
      <c r="Y668" s="95" t="str">
        <f>IF(INPUT_Du_lieu_nhan_vien!AH687="","",INPUT_Du_lieu_nhan_vien!AH687)</f>
        <v/>
      </c>
      <c r="Z668" s="96" t="str">
        <f t="shared" si="87"/>
        <v/>
      </c>
      <c r="AA668" s="96" t="str">
        <f t="shared" si="88"/>
        <v/>
      </c>
      <c r="AB668" s="95">
        <f>IF(INPUT_Du_lieu_nhan_vien!AM687="","",INPUT_Du_lieu_nhan_vien!AM687)</f>
        <v>41549</v>
      </c>
      <c r="AC668" s="96">
        <f t="shared" si="89"/>
        <v>10</v>
      </c>
      <c r="AD668" s="96">
        <f t="shared" si="90"/>
        <v>2013</v>
      </c>
      <c r="AE668" s="96" t="str">
        <f>IF(INPUT_Du_lieu_nhan_vien!AJ687="","",INPUT_Du_lieu_nhan_vien!AJ687)</f>
        <v>Nghỉ việc</v>
      </c>
    </row>
    <row r="669" spans="1:31" ht="18.75" customHeight="1" x14ac:dyDescent="0.2">
      <c r="A669" s="91">
        <v>668</v>
      </c>
      <c r="B669" s="92">
        <f>INPUT_Du_lieu_nhan_vien!A688</f>
        <v>20663</v>
      </c>
      <c r="C669" s="93" t="str">
        <f>IF(INPUT_Du_lieu_nhan_vien!B688="","",INPUT_Du_lieu_nhan_vien!B688)</f>
        <v>Trịnh Thị Lan</v>
      </c>
      <c r="D669" s="93" t="str">
        <f>IF(INPUT_Du_lieu_nhan_vien!C688="","",INPUT_Du_lieu_nhan_vien!C688)</f>
        <v>Oanh</v>
      </c>
      <c r="E669" s="94" t="str">
        <f>IF(INPUT_Du_lieu_nhan_vien!D688="","",INPUT_Du_lieu_nhan_vien!D688)</f>
        <v>Nữ</v>
      </c>
      <c r="F669" s="95">
        <f>IF(INPUT_Du_lieu_nhan_vien!E688="","",INPUT_Du_lieu_nhan_vien!E688)</f>
        <v>33543</v>
      </c>
      <c r="G669" s="96">
        <f t="shared" si="84"/>
        <v>11</v>
      </c>
      <c r="H669" s="96">
        <f t="shared" si="85"/>
        <v>1991</v>
      </c>
      <c r="I669" s="96" t="str">
        <f>IF(INPUT_Du_lieu_nhan_vien!G688="","",INPUT_Du_lieu_nhan_vien!G688)</f>
        <v>Thanh Hóa</v>
      </c>
      <c r="J669" s="97">
        <f>IF(INPUT_Du_lieu_nhan_vien!H688="","",INPUT_Du_lieu_nhan_vien!H688)</f>
        <v>173211904</v>
      </c>
      <c r="K669" s="95">
        <f>IF(INPUT_Du_lieu_nhan_vien!I688="","",INPUT_Du_lieu_nhan_vien!I688)</f>
        <v>39757</v>
      </c>
      <c r="L669" s="96">
        <f t="shared" si="86"/>
        <v>11</v>
      </c>
      <c r="M669" s="96" t="str">
        <f>IF(INPUT_Du_lieu_nhan_vien!J688="","",INPUT_Du_lieu_nhan_vien!J688)</f>
        <v>Thanh Hóa</v>
      </c>
      <c r="N669" s="94" t="str">
        <f>IF(INPUT_Du_lieu_nhan_vien!O688="","",INPUT_Du_lieu_nhan_vien!O688)</f>
        <v>oanhttl@topica.edu.vn</v>
      </c>
      <c r="O669" s="96" t="str">
        <f>IF(INPUT_Du_lieu_nhan_vien!S688="","",INPUT_Du_lieu_nhan_vien!S688)</f>
        <v>Xã Vĩnh Ninh, huyện Vĩnh Lộc, Tỉnh Thanh Hóa</v>
      </c>
      <c r="P669" s="94" t="str">
        <f>IF(INPUT_Du_lieu_nhan_vien!P688="","",INPUT_Du_lieu_nhan_vien!P688)</f>
        <v/>
      </c>
      <c r="Q669" s="97" t="str">
        <f>IF(INPUT_Du_lieu_nhan_vien!Q688="","",INPUT_Du_lieu_nhan_vien!Q688)</f>
        <v>0982956047</v>
      </c>
      <c r="R669" s="96" t="str">
        <f>IF(INPUT_Du_lieu_nhan_vien!U688="","",INPUT_Du_lieu_nhan_vien!U688)</f>
        <v>Trịnh Văn Hà</v>
      </c>
      <c r="S669" s="96" t="str">
        <f>IF(INPUT_Du_lieu_nhan_vien!W688="","",INPUT_Du_lieu_nhan_vien!W688)</f>
        <v>0977641723</v>
      </c>
      <c r="T669" s="97" t="str">
        <f>IF(INPUT_Du_lieu_nhan_vien!L688="","",INPUT_Du_lieu_nhan_vien!L688)</f>
        <v>ĐH Kinh Tế Quốc Dân</v>
      </c>
      <c r="U669" s="94" t="str">
        <f>IF(INPUT_Du_lieu_nhan_vien!K688="","",INPUT_Du_lieu_nhan_vien!K688)</f>
        <v>Đại học</v>
      </c>
      <c r="V669" s="97" t="str">
        <f>IF(INPUT_Du_lieu_nhan_vien!M688="","",INPUT_Du_lieu_nhan_vien!M688)</f>
        <v>Kế toán tổng hợp</v>
      </c>
      <c r="Y669" s="95" t="str">
        <f>IF(INPUT_Du_lieu_nhan_vien!AH688="","",INPUT_Du_lieu_nhan_vien!AH688)</f>
        <v/>
      </c>
      <c r="Z669" s="96" t="str">
        <f t="shared" si="87"/>
        <v/>
      </c>
      <c r="AA669" s="96" t="str">
        <f t="shared" si="88"/>
        <v/>
      </c>
      <c r="AB669" s="95" t="str">
        <f>IF(INPUT_Du_lieu_nhan_vien!AM688="","",INPUT_Du_lieu_nhan_vien!AM688)</f>
        <v/>
      </c>
      <c r="AC669" s="96" t="str">
        <f t="shared" si="89"/>
        <v/>
      </c>
      <c r="AD669" s="96" t="str">
        <f t="shared" si="90"/>
        <v/>
      </c>
      <c r="AE669" s="96" t="str">
        <f>IF(INPUT_Du_lieu_nhan_vien!AJ688="","",INPUT_Du_lieu_nhan_vien!AJ688)</f>
        <v>Nghỉ việc</v>
      </c>
    </row>
    <row r="670" spans="1:31" ht="18.75" customHeight="1" x14ac:dyDescent="0.2">
      <c r="A670" s="91">
        <v>669</v>
      </c>
      <c r="B670" s="92">
        <f>INPUT_Du_lieu_nhan_vien!A689</f>
        <v>20664</v>
      </c>
      <c r="C670" s="93" t="str">
        <f>IF(INPUT_Du_lieu_nhan_vien!B689="","",INPUT_Du_lieu_nhan_vien!B689)</f>
        <v>Dương Thị Kim</v>
      </c>
      <c r="D670" s="93" t="str">
        <f>IF(INPUT_Du_lieu_nhan_vien!C689="","",INPUT_Du_lieu_nhan_vien!C689)</f>
        <v>Mai</v>
      </c>
      <c r="E670" s="94" t="str">
        <f>IF(INPUT_Du_lieu_nhan_vien!D689="","",INPUT_Du_lieu_nhan_vien!D689)</f>
        <v>Nữ</v>
      </c>
      <c r="F670" s="95">
        <f>IF(INPUT_Du_lieu_nhan_vien!E689="","",INPUT_Du_lieu_nhan_vien!E689)</f>
        <v>30264</v>
      </c>
      <c r="G670" s="96">
        <f t="shared" si="84"/>
        <v>11</v>
      </c>
      <c r="H670" s="96">
        <f t="shared" si="85"/>
        <v>1982</v>
      </c>
      <c r="I670" s="96" t="str">
        <f>IF(INPUT_Du_lieu_nhan_vien!G689="","",INPUT_Du_lieu_nhan_vien!G689)</f>
        <v>Hà Nội</v>
      </c>
      <c r="J670" s="97" t="str">
        <f>IF(INPUT_Du_lieu_nhan_vien!H689="","",INPUT_Du_lieu_nhan_vien!H689)</f>
        <v>012286267</v>
      </c>
      <c r="K670" s="95">
        <f>IF(INPUT_Du_lieu_nhan_vien!I689="","",INPUT_Du_lieu_nhan_vien!I689)</f>
        <v>36439</v>
      </c>
      <c r="L670" s="96">
        <f t="shared" si="86"/>
        <v>10</v>
      </c>
      <c r="M670" s="96" t="str">
        <f>IF(INPUT_Du_lieu_nhan_vien!J689="","",INPUT_Du_lieu_nhan_vien!J689)</f>
        <v>Hà Nội</v>
      </c>
      <c r="N670" s="94" t="str">
        <f>IF(INPUT_Du_lieu_nhan_vien!O689="","",INPUT_Du_lieu_nhan_vien!O689)</f>
        <v>maidtk@topica.edu.vn</v>
      </c>
      <c r="O670" s="96" t="str">
        <f>IF(INPUT_Du_lieu_nhan_vien!S689="","",INPUT_Du_lieu_nhan_vien!S689)</f>
        <v>SN 04 Ngách 337/101 Ngõ 337 Đường Phạm Văn Đồng Khu Lộc Xuân Đỉnh - Từ Liêm - Hà Nội</v>
      </c>
      <c r="P670" s="94" t="str">
        <f>IF(INPUT_Du_lieu_nhan_vien!P689="","",INPUT_Du_lieu_nhan_vien!P689)</f>
        <v/>
      </c>
      <c r="Q670" s="97" t="str">
        <f>IF(INPUT_Du_lieu_nhan_vien!Q689="","",INPUT_Du_lieu_nhan_vien!Q689)</f>
        <v>0932216006/0934529222</v>
      </c>
      <c r="R670" s="96" t="str">
        <f>IF(INPUT_Du_lieu_nhan_vien!U689="","",INPUT_Du_lieu_nhan_vien!U689)</f>
        <v>Trần Thị Thoa</v>
      </c>
      <c r="S670" s="96" t="str">
        <f>IF(INPUT_Du_lieu_nhan_vien!W689="","",INPUT_Du_lieu_nhan_vien!W689)</f>
        <v/>
      </c>
      <c r="T670" s="97" t="str">
        <f>IF(INPUT_Du_lieu_nhan_vien!L689="","",INPUT_Du_lieu_nhan_vien!L689)</f>
        <v>ĐH Dân Lập Đông Đô</v>
      </c>
      <c r="U670" s="94" t="str">
        <f>IF(INPUT_Du_lieu_nhan_vien!K689="","",INPUT_Du_lieu_nhan_vien!K689)</f>
        <v>Đại học</v>
      </c>
      <c r="V670" s="97" t="str">
        <f>IF(INPUT_Du_lieu_nhan_vien!M689="","",INPUT_Du_lieu_nhan_vien!M689)</f>
        <v>Thông tin học</v>
      </c>
      <c r="Y670" s="95">
        <f>IF(INPUT_Du_lieu_nhan_vien!AH689="","",INPUT_Du_lieu_nhan_vien!AH689)</f>
        <v>41609</v>
      </c>
      <c r="Z670" s="96">
        <f t="shared" si="87"/>
        <v>12</v>
      </c>
      <c r="AA670" s="96">
        <f t="shared" si="88"/>
        <v>2013</v>
      </c>
      <c r="AB670" s="95" t="str">
        <f>IF(INPUT_Du_lieu_nhan_vien!AM689="","",INPUT_Du_lieu_nhan_vien!AM689)</f>
        <v/>
      </c>
      <c r="AC670" s="96" t="str">
        <f t="shared" si="89"/>
        <v/>
      </c>
      <c r="AD670" s="96" t="str">
        <f t="shared" si="90"/>
        <v/>
      </c>
      <c r="AE670" s="96" t="str">
        <f>IF(INPUT_Du_lieu_nhan_vien!AJ689="","",INPUT_Du_lieu_nhan_vien!AJ689)</f>
        <v>Chính thức</v>
      </c>
    </row>
    <row r="671" spans="1:31" ht="18.75" customHeight="1" x14ac:dyDescent="0.2">
      <c r="A671" s="91">
        <v>670</v>
      </c>
      <c r="B671" s="92">
        <f>INPUT_Du_lieu_nhan_vien!A690</f>
        <v>20665</v>
      </c>
      <c r="C671" s="93" t="str">
        <f>IF(INPUT_Du_lieu_nhan_vien!B690="","",INPUT_Du_lieu_nhan_vien!B690)</f>
        <v xml:space="preserve">Đặng Thị Thu </v>
      </c>
      <c r="D671" s="93" t="str">
        <f>IF(INPUT_Du_lieu_nhan_vien!C690="","",INPUT_Du_lieu_nhan_vien!C690)</f>
        <v>Hiền</v>
      </c>
      <c r="E671" s="94" t="str">
        <f>IF(INPUT_Du_lieu_nhan_vien!D690="","",INPUT_Du_lieu_nhan_vien!D690)</f>
        <v>Nữ</v>
      </c>
      <c r="F671" s="95">
        <f>IF(INPUT_Du_lieu_nhan_vien!E690="","",INPUT_Du_lieu_nhan_vien!E690)</f>
        <v>32940</v>
      </c>
      <c r="G671" s="96">
        <f t="shared" si="84"/>
        <v>3</v>
      </c>
      <c r="H671" s="96">
        <f t="shared" si="85"/>
        <v>1990</v>
      </c>
      <c r="I671" s="96" t="str">
        <f>IF(INPUT_Du_lieu_nhan_vien!G690="","",INPUT_Du_lieu_nhan_vien!G690)</f>
        <v>Nam Định</v>
      </c>
      <c r="J671" s="97" t="str">
        <f>IF(INPUT_Du_lieu_nhan_vien!H690="","",INPUT_Du_lieu_nhan_vien!H690)</f>
        <v>163002831</v>
      </c>
      <c r="K671" s="95">
        <f>IF(INPUT_Du_lieu_nhan_vien!I690="","",INPUT_Du_lieu_nhan_vien!I690)</f>
        <v>40668</v>
      </c>
      <c r="L671" s="96">
        <f t="shared" si="86"/>
        <v>5</v>
      </c>
      <c r="M671" s="96" t="str">
        <f>IF(INPUT_Du_lieu_nhan_vien!J690="","",INPUT_Du_lieu_nhan_vien!J690)</f>
        <v>Nam Định</v>
      </c>
      <c r="N671" s="94" t="str">
        <f>IF(INPUT_Du_lieu_nhan_vien!O690="","",INPUT_Du_lieu_nhan_vien!O690)</f>
        <v>hiendtt@topica.edu.vn</v>
      </c>
      <c r="O671" s="96" t="str">
        <f>IF(INPUT_Du_lieu_nhan_vien!S690="","",INPUT_Du_lieu_nhan_vien!S690)</f>
        <v>Nghĩa Trung, Nghĩa Hưng, Nam Định</v>
      </c>
      <c r="P671" s="94" t="str">
        <f>IF(INPUT_Du_lieu_nhan_vien!P690="","",INPUT_Du_lieu_nhan_vien!P690)</f>
        <v/>
      </c>
      <c r="Q671" s="97" t="str">
        <f>IF(INPUT_Du_lieu_nhan_vien!Q690="","",INPUT_Du_lieu_nhan_vien!Q690)</f>
        <v>0913808390/01689930958</v>
      </c>
      <c r="R671" s="96" t="str">
        <f>IF(INPUT_Du_lieu_nhan_vien!U690="","",INPUT_Du_lieu_nhan_vien!U690)</f>
        <v/>
      </c>
      <c r="S671" s="96" t="str">
        <f>IF(INPUT_Du_lieu_nhan_vien!W690="","",INPUT_Du_lieu_nhan_vien!W690)</f>
        <v/>
      </c>
      <c r="T671" s="97" t="str">
        <f>IF(INPUT_Du_lieu_nhan_vien!L690="","",INPUT_Du_lieu_nhan_vien!L690)</f>
        <v>ĐH Kinh Tế Quốc Dân</v>
      </c>
      <c r="U671" s="94" t="str">
        <f>IF(INPUT_Du_lieu_nhan_vien!K690="","",INPUT_Du_lieu_nhan_vien!K690)</f>
        <v>Đại học</v>
      </c>
      <c r="V671" s="97" t="str">
        <f>IF(INPUT_Du_lieu_nhan_vien!M690="","",INPUT_Du_lieu_nhan_vien!M690)</f>
        <v>Kinh tế</v>
      </c>
      <c r="Y671" s="95">
        <f>IF(INPUT_Du_lieu_nhan_vien!AH690="","",INPUT_Du_lieu_nhan_vien!AH690)</f>
        <v>41609</v>
      </c>
      <c r="Z671" s="96">
        <f t="shared" si="87"/>
        <v>12</v>
      </c>
      <c r="AA671" s="96">
        <f t="shared" si="88"/>
        <v>2013</v>
      </c>
      <c r="AB671" s="95" t="str">
        <f>IF(INPUT_Du_lieu_nhan_vien!AM690="","",INPUT_Du_lieu_nhan_vien!AM690)</f>
        <v/>
      </c>
      <c r="AC671" s="96" t="str">
        <f t="shared" si="89"/>
        <v/>
      </c>
      <c r="AD671" s="96" t="str">
        <f t="shared" si="90"/>
        <v/>
      </c>
      <c r="AE671" s="96" t="str">
        <f>IF(INPUT_Du_lieu_nhan_vien!AJ690="","",INPUT_Du_lieu_nhan_vien!AJ690)</f>
        <v>Chính thức</v>
      </c>
    </row>
    <row r="672" spans="1:31" ht="18.75" customHeight="1" x14ac:dyDescent="0.2">
      <c r="A672" s="91">
        <v>671</v>
      </c>
      <c r="B672" s="92">
        <f>INPUT_Du_lieu_nhan_vien!A691</f>
        <v>20666</v>
      </c>
      <c r="C672" s="93" t="str">
        <f>IF(INPUT_Du_lieu_nhan_vien!B691="","",INPUT_Du_lieu_nhan_vien!B691)</f>
        <v>Chu Thị Thu</v>
      </c>
      <c r="D672" s="93" t="str">
        <f>IF(INPUT_Du_lieu_nhan_vien!C691="","",INPUT_Du_lieu_nhan_vien!C691)</f>
        <v>Quỳnh</v>
      </c>
      <c r="E672" s="94" t="str">
        <f>IF(INPUT_Du_lieu_nhan_vien!D691="","",INPUT_Du_lieu_nhan_vien!D691)</f>
        <v>Nữ</v>
      </c>
      <c r="F672" s="95">
        <f>IF(INPUT_Du_lieu_nhan_vien!E691="","",INPUT_Du_lieu_nhan_vien!E691)</f>
        <v>31057</v>
      </c>
      <c r="G672" s="96">
        <f t="shared" si="84"/>
        <v>1</v>
      </c>
      <c r="H672" s="96">
        <f t="shared" si="85"/>
        <v>1985</v>
      </c>
      <c r="I672" s="96" t="str">
        <f>IF(INPUT_Du_lieu_nhan_vien!G691="","",INPUT_Du_lieu_nhan_vien!G691)</f>
        <v>Hà Nội</v>
      </c>
      <c r="J672" s="97" t="str">
        <f>IF(INPUT_Du_lieu_nhan_vien!H691="","",INPUT_Du_lieu_nhan_vien!H691)</f>
        <v>012767576</v>
      </c>
      <c r="K672" s="95">
        <f>IF(INPUT_Du_lieu_nhan_vien!I691="","",INPUT_Du_lieu_nhan_vien!I691)</f>
        <v>40326</v>
      </c>
      <c r="L672" s="96">
        <f t="shared" si="86"/>
        <v>5</v>
      </c>
      <c r="M672" s="96" t="str">
        <f>IF(INPUT_Du_lieu_nhan_vien!J691="","",INPUT_Du_lieu_nhan_vien!J691)</f>
        <v>Hà Nội</v>
      </c>
      <c r="N672" s="94" t="str">
        <f>IF(INPUT_Du_lieu_nhan_vien!O691="","",INPUT_Du_lieu_nhan_vien!O691)</f>
        <v>quynhctt@topica.edu.vn</v>
      </c>
      <c r="O672" s="96" t="str">
        <f>IF(INPUT_Du_lieu_nhan_vien!S691="","",INPUT_Du_lieu_nhan_vien!S691)</f>
        <v>Phòng 102 - A14B Thanh Xuân Bắc, Thanh Xuân, Hà Nội</v>
      </c>
      <c r="P672" s="94" t="str">
        <f>IF(INPUT_Du_lieu_nhan_vien!P691="","",INPUT_Du_lieu_nhan_vien!P691)</f>
        <v/>
      </c>
      <c r="Q672" s="97" t="str">
        <f>IF(INPUT_Du_lieu_nhan_vien!Q691="","",INPUT_Du_lieu_nhan_vien!Q691)</f>
        <v>0977648085/0942881885</v>
      </c>
      <c r="R672" s="96" t="str">
        <f>IF(INPUT_Du_lieu_nhan_vien!U691="","",INPUT_Du_lieu_nhan_vien!U691)</f>
        <v/>
      </c>
      <c r="S672" s="96" t="str">
        <f>IF(INPUT_Du_lieu_nhan_vien!W691="","",INPUT_Du_lieu_nhan_vien!W691)</f>
        <v/>
      </c>
      <c r="T672" s="97" t="str">
        <f>IF(INPUT_Du_lieu_nhan_vien!L691="","",INPUT_Du_lieu_nhan_vien!L691)</f>
        <v>Học viên Ngân hàng</v>
      </c>
      <c r="U672" s="94" t="str">
        <f>IF(INPUT_Du_lieu_nhan_vien!K691="","",INPUT_Du_lieu_nhan_vien!K691)</f>
        <v>Đại học</v>
      </c>
      <c r="V672" s="97" t="str">
        <f>IF(INPUT_Du_lieu_nhan_vien!M691="","",INPUT_Du_lieu_nhan_vien!M691)</f>
        <v>Tài chính Ngân hàng</v>
      </c>
      <c r="Y672" s="95" t="str">
        <f>IF(INPUT_Du_lieu_nhan_vien!AH691="","",INPUT_Du_lieu_nhan_vien!AH691)</f>
        <v/>
      </c>
      <c r="Z672" s="96" t="str">
        <f t="shared" si="87"/>
        <v/>
      </c>
      <c r="AA672" s="96" t="str">
        <f t="shared" si="88"/>
        <v/>
      </c>
      <c r="AB672" s="95" t="str">
        <f>IF(INPUT_Du_lieu_nhan_vien!AM691="","",INPUT_Du_lieu_nhan_vien!AM691)</f>
        <v/>
      </c>
      <c r="AC672" s="96" t="str">
        <f t="shared" si="89"/>
        <v/>
      </c>
      <c r="AD672" s="96" t="str">
        <f t="shared" si="90"/>
        <v/>
      </c>
      <c r="AE672" s="96" t="str">
        <f>IF(INPUT_Du_lieu_nhan_vien!AJ691="","",INPUT_Du_lieu_nhan_vien!AJ691)</f>
        <v>Nghỉ việc</v>
      </c>
    </row>
    <row r="673" spans="1:31" ht="18.75" customHeight="1" x14ac:dyDescent="0.2">
      <c r="A673" s="91">
        <v>672</v>
      </c>
      <c r="B673" s="92">
        <f>INPUT_Du_lieu_nhan_vien!A692</f>
        <v>20667</v>
      </c>
      <c r="C673" s="93" t="str">
        <f>IF(INPUT_Du_lieu_nhan_vien!B692="","",INPUT_Du_lieu_nhan_vien!B692)</f>
        <v>Nguyễn Lê Minh</v>
      </c>
      <c r="D673" s="93" t="str">
        <f>IF(INPUT_Du_lieu_nhan_vien!C692="","",INPUT_Du_lieu_nhan_vien!C692)</f>
        <v>Phương</v>
      </c>
      <c r="E673" s="94" t="str">
        <f>IF(INPUT_Du_lieu_nhan_vien!D692="","",INPUT_Du_lieu_nhan_vien!D692)</f>
        <v>Nữ</v>
      </c>
      <c r="F673" s="95">
        <f>IF(INPUT_Du_lieu_nhan_vien!E692="","",INPUT_Du_lieu_nhan_vien!E692)</f>
        <v>33506</v>
      </c>
      <c r="G673" s="96">
        <f t="shared" si="84"/>
        <v>9</v>
      </c>
      <c r="H673" s="96">
        <f t="shared" si="85"/>
        <v>1991</v>
      </c>
      <c r="I673" s="96" t="str">
        <f>IF(INPUT_Du_lieu_nhan_vien!G692="","",INPUT_Du_lieu_nhan_vien!G692)</f>
        <v>Ninh Bình</v>
      </c>
      <c r="J673" s="97" t="str">
        <f>IF(INPUT_Du_lieu_nhan_vien!H692="","",INPUT_Du_lieu_nhan_vien!H692)</f>
        <v>112329798</v>
      </c>
      <c r="K673" s="95">
        <f>IF(INPUT_Du_lieu_nhan_vien!I692="","",INPUT_Du_lieu_nhan_vien!I692)</f>
        <v>38904</v>
      </c>
      <c r="L673" s="96">
        <f t="shared" si="86"/>
        <v>7</v>
      </c>
      <c r="M673" s="96" t="str">
        <f>IF(INPUT_Du_lieu_nhan_vien!J692="","",INPUT_Du_lieu_nhan_vien!J692)</f>
        <v>Hà Nội</v>
      </c>
      <c r="N673" s="94" t="str">
        <f>IF(INPUT_Du_lieu_nhan_vien!O692="","",INPUT_Du_lieu_nhan_vien!O692)</f>
        <v>phuongnlm@topica.edu.vn</v>
      </c>
      <c r="O673" s="96" t="str">
        <f>IF(INPUT_Du_lieu_nhan_vien!S692="","",INPUT_Du_lieu_nhan_vien!S692)</f>
        <v>Phúc La, Hà Đông, Hà Nội</v>
      </c>
      <c r="P673" s="94" t="str">
        <f>IF(INPUT_Du_lieu_nhan_vien!P692="","",INPUT_Du_lieu_nhan_vien!P692)</f>
        <v/>
      </c>
      <c r="Q673" s="97" t="str">
        <f>IF(INPUT_Du_lieu_nhan_vien!Q692="","",INPUT_Du_lieu_nhan_vien!Q692)</f>
        <v>01642793757</v>
      </c>
      <c r="R673" s="96" t="str">
        <f>IF(INPUT_Du_lieu_nhan_vien!U692="","",INPUT_Du_lieu_nhan_vien!U692)</f>
        <v>Nguyễn Thị Thanh</v>
      </c>
      <c r="S673" s="96" t="str">
        <f>IF(INPUT_Du_lieu_nhan_vien!W692="","",INPUT_Du_lieu_nhan_vien!W692)</f>
        <v/>
      </c>
      <c r="T673" s="97" t="str">
        <f>IF(INPUT_Du_lieu_nhan_vien!L692="","",INPUT_Du_lieu_nhan_vien!L692)</f>
        <v>Viện ĐH Mở Hà Nội</v>
      </c>
      <c r="U673" s="94" t="str">
        <f>IF(INPUT_Du_lieu_nhan_vien!K692="","",INPUT_Du_lieu_nhan_vien!K692)</f>
        <v>Đại học</v>
      </c>
      <c r="V673" s="97" t="str">
        <f>IF(INPUT_Du_lieu_nhan_vien!M692="","",INPUT_Du_lieu_nhan_vien!M692)</f>
        <v>Quản trị kinh doanh</v>
      </c>
      <c r="Y673" s="95">
        <f>IF(INPUT_Du_lieu_nhan_vien!AH692="","",INPUT_Du_lieu_nhan_vien!AH692)</f>
        <v>41548</v>
      </c>
      <c r="Z673" s="96">
        <f t="shared" si="87"/>
        <v>10</v>
      </c>
      <c r="AA673" s="96">
        <f t="shared" si="88"/>
        <v>2013</v>
      </c>
      <c r="AB673" s="95" t="str">
        <f>IF(INPUT_Du_lieu_nhan_vien!AM692="","",INPUT_Du_lieu_nhan_vien!AM692)</f>
        <v/>
      </c>
      <c r="AC673" s="96" t="str">
        <f t="shared" si="89"/>
        <v/>
      </c>
      <c r="AD673" s="96" t="str">
        <f t="shared" si="90"/>
        <v/>
      </c>
      <c r="AE673" s="96" t="str">
        <f>IF(INPUT_Du_lieu_nhan_vien!AJ692="","",INPUT_Du_lieu_nhan_vien!AJ692)</f>
        <v>Chính thức</v>
      </c>
    </row>
    <row r="674" spans="1:31" ht="18.75" customHeight="1" x14ac:dyDescent="0.2">
      <c r="A674" s="91">
        <v>673</v>
      </c>
      <c r="B674" s="92">
        <f>INPUT_Du_lieu_nhan_vien!A693</f>
        <v>20668</v>
      </c>
      <c r="C674" s="93" t="str">
        <f>IF(INPUT_Du_lieu_nhan_vien!B693="","",INPUT_Du_lieu_nhan_vien!B693)</f>
        <v>Nguyễn Đức</v>
      </c>
      <c r="D674" s="93" t="str">
        <f>IF(INPUT_Du_lieu_nhan_vien!C693="","",INPUT_Du_lieu_nhan_vien!C693)</f>
        <v>Mạnh</v>
      </c>
      <c r="E674" s="94" t="str">
        <f>IF(INPUT_Du_lieu_nhan_vien!D693="","",INPUT_Du_lieu_nhan_vien!D693)</f>
        <v>Nam</v>
      </c>
      <c r="F674" s="95">
        <f>IF(INPUT_Du_lieu_nhan_vien!E693="","",INPUT_Du_lieu_nhan_vien!E693)</f>
        <v>30625</v>
      </c>
      <c r="G674" s="96">
        <f t="shared" si="84"/>
        <v>11</v>
      </c>
      <c r="H674" s="96">
        <f t="shared" si="85"/>
        <v>1983</v>
      </c>
      <c r="I674" s="96" t="str">
        <f>IF(INPUT_Du_lieu_nhan_vien!G693="","",INPUT_Du_lieu_nhan_vien!G693)</f>
        <v>Hà Nội</v>
      </c>
      <c r="J674" s="97" t="str">
        <f>IF(INPUT_Du_lieu_nhan_vien!H693="","",INPUT_Du_lieu_nhan_vien!H693)</f>
        <v>012319837</v>
      </c>
      <c r="K674" s="95">
        <f>IF(INPUT_Du_lieu_nhan_vien!I693="","",INPUT_Du_lieu_nhan_vien!I693)</f>
        <v>39374</v>
      </c>
      <c r="L674" s="96">
        <f t="shared" si="86"/>
        <v>10</v>
      </c>
      <c r="M674" s="96" t="str">
        <f>IF(INPUT_Du_lieu_nhan_vien!J693="","",INPUT_Du_lieu_nhan_vien!J693)</f>
        <v>Hà Nội</v>
      </c>
      <c r="N674" s="94" t="str">
        <f>IF(INPUT_Du_lieu_nhan_vien!O693="","",INPUT_Du_lieu_nhan_vien!O693)</f>
        <v>manhnd@topica.edu.vn</v>
      </c>
      <c r="O674" s="96" t="str">
        <f>IF(INPUT_Du_lieu_nhan_vien!S693="","",INPUT_Du_lieu_nhan_vien!S693)</f>
        <v>Yên Khê - Yên Thường - Gia Lâm - Hà Nội</v>
      </c>
      <c r="P674" s="94" t="str">
        <f>IF(INPUT_Du_lieu_nhan_vien!P693="","",INPUT_Du_lieu_nhan_vien!P693)</f>
        <v>0436990739</v>
      </c>
      <c r="Q674" s="97" t="str">
        <f>IF(INPUT_Du_lieu_nhan_vien!Q693="","",INPUT_Du_lieu_nhan_vien!Q693)</f>
        <v>0987715837</v>
      </c>
      <c r="R674" s="96" t="str">
        <f>IF(INPUT_Du_lieu_nhan_vien!U693="","",INPUT_Du_lieu_nhan_vien!U693)</f>
        <v>Nguyễn Thị Hạnh</v>
      </c>
      <c r="S674" s="96" t="str">
        <f>IF(INPUT_Du_lieu_nhan_vien!W693="","",INPUT_Du_lieu_nhan_vien!W693)</f>
        <v>01682335828</v>
      </c>
      <c r="T674" s="97" t="str">
        <f>IF(INPUT_Du_lieu_nhan_vien!L693="","",INPUT_Du_lieu_nhan_vien!L693)</f>
        <v>ĐH Tài Nguyên và Môi trường</v>
      </c>
      <c r="U674" s="94" t="str">
        <f>IF(INPUT_Du_lieu_nhan_vien!K693="","",INPUT_Du_lieu_nhan_vien!K693)</f>
        <v>Cao đẳng</v>
      </c>
      <c r="V674" s="97" t="str">
        <f>IF(INPUT_Du_lieu_nhan_vien!M693="","",INPUT_Du_lieu_nhan_vien!M693)</f>
        <v>Khí tượng</v>
      </c>
      <c r="Y674" s="95">
        <f>IF(INPUT_Du_lieu_nhan_vien!AH693="","",INPUT_Du_lieu_nhan_vien!AH693)</f>
        <v>41548</v>
      </c>
      <c r="Z674" s="96">
        <f t="shared" si="87"/>
        <v>10</v>
      </c>
      <c r="AA674" s="96">
        <f t="shared" si="88"/>
        <v>2013</v>
      </c>
      <c r="AB674" s="95" t="str">
        <f>IF(INPUT_Du_lieu_nhan_vien!AM693="","",INPUT_Du_lieu_nhan_vien!AM693)</f>
        <v/>
      </c>
      <c r="AC674" s="96" t="str">
        <f t="shared" si="89"/>
        <v/>
      </c>
      <c r="AD674" s="96" t="str">
        <f t="shared" si="90"/>
        <v/>
      </c>
      <c r="AE674" s="96" t="str">
        <f>IF(INPUT_Du_lieu_nhan_vien!AJ693="","",INPUT_Du_lieu_nhan_vien!AJ693)</f>
        <v>Chính thức</v>
      </c>
    </row>
    <row r="675" spans="1:31" ht="18.75" customHeight="1" x14ac:dyDescent="0.2">
      <c r="A675" s="91">
        <v>674</v>
      </c>
      <c r="B675" s="92">
        <f>INPUT_Du_lieu_nhan_vien!A694</f>
        <v>20669</v>
      </c>
      <c r="C675" s="93" t="str">
        <f>IF(INPUT_Du_lieu_nhan_vien!B694="","",INPUT_Du_lieu_nhan_vien!B694)</f>
        <v>Đàm Văn</v>
      </c>
      <c r="D675" s="93" t="str">
        <f>IF(INPUT_Du_lieu_nhan_vien!C694="","",INPUT_Du_lieu_nhan_vien!C694)</f>
        <v>Tuyên</v>
      </c>
      <c r="E675" s="94" t="str">
        <f>IF(INPUT_Du_lieu_nhan_vien!D694="","",INPUT_Du_lieu_nhan_vien!D694)</f>
        <v>Nam</v>
      </c>
      <c r="F675" s="95">
        <f>IF(INPUT_Du_lieu_nhan_vien!E694="","",INPUT_Du_lieu_nhan_vien!E694)</f>
        <v>32675</v>
      </c>
      <c r="G675" s="96">
        <f t="shared" si="84"/>
        <v>6</v>
      </c>
      <c r="H675" s="96">
        <f t="shared" si="85"/>
        <v>1989</v>
      </c>
      <c r="I675" s="96" t="str">
        <f>IF(INPUT_Du_lieu_nhan_vien!G694="","",INPUT_Du_lieu_nhan_vien!G694)</f>
        <v>Hưng Yên</v>
      </c>
      <c r="J675" s="97" t="str">
        <f>IF(INPUT_Du_lieu_nhan_vien!H694="","",INPUT_Du_lieu_nhan_vien!H694)</f>
        <v>145288494</v>
      </c>
      <c r="K675" s="95">
        <f>IF(INPUT_Du_lieu_nhan_vien!I694="","",INPUT_Du_lieu_nhan_vien!I694)</f>
        <v>40364</v>
      </c>
      <c r="L675" s="96">
        <f t="shared" si="86"/>
        <v>7</v>
      </c>
      <c r="M675" s="96" t="str">
        <f>IF(INPUT_Du_lieu_nhan_vien!J694="","",INPUT_Du_lieu_nhan_vien!J694)</f>
        <v>Hưng Yên</v>
      </c>
      <c r="N675" s="94" t="str">
        <f>IF(INPUT_Du_lieu_nhan_vien!O694="","",INPUT_Du_lieu_nhan_vien!O694)</f>
        <v>tuyendv@topica.edu.vn</v>
      </c>
      <c r="O675" s="96" t="str">
        <f>IF(INPUT_Du_lieu_nhan_vien!S694="","",INPUT_Du_lieu_nhan_vien!S694)</f>
        <v>Lạc Đạo - Văn Lâm - Hưng Yên</v>
      </c>
      <c r="P675" s="94" t="str">
        <f>IF(INPUT_Du_lieu_nhan_vien!P694="","",INPUT_Du_lieu_nhan_vien!P694)</f>
        <v/>
      </c>
      <c r="Q675" s="97" t="str">
        <f>IF(INPUT_Du_lieu_nhan_vien!Q694="","",INPUT_Du_lieu_nhan_vien!Q694)</f>
        <v>01652340957</v>
      </c>
      <c r="R675" s="96" t="str">
        <f>IF(INPUT_Du_lieu_nhan_vien!U694="","",INPUT_Du_lieu_nhan_vien!U694)</f>
        <v/>
      </c>
      <c r="S675" s="96" t="str">
        <f>IF(INPUT_Du_lieu_nhan_vien!W694="","",INPUT_Du_lieu_nhan_vien!W694)</f>
        <v/>
      </c>
      <c r="T675" s="97" t="str">
        <f>IF(INPUT_Du_lieu_nhan_vien!L694="","",INPUT_Du_lieu_nhan_vien!L694)</f>
        <v>DĐH Bách khoa Hà Nội</v>
      </c>
      <c r="U675" s="94" t="str">
        <f>IF(INPUT_Du_lieu_nhan_vien!K694="","",INPUT_Du_lieu_nhan_vien!K694)</f>
        <v>Đại học</v>
      </c>
      <c r="V675" s="97" t="str">
        <f>IF(INPUT_Du_lieu_nhan_vien!M694="","",INPUT_Du_lieu_nhan_vien!M694)</f>
        <v>Toán tin ứng dụng</v>
      </c>
      <c r="Y675" s="95">
        <f>IF(INPUT_Du_lieu_nhan_vien!AH694="","",INPUT_Du_lieu_nhan_vien!AH694)</f>
        <v>41548</v>
      </c>
      <c r="Z675" s="96">
        <f t="shared" si="87"/>
        <v>10</v>
      </c>
      <c r="AA675" s="96">
        <f t="shared" si="88"/>
        <v>2013</v>
      </c>
      <c r="AB675" s="95" t="str">
        <f>IF(INPUT_Du_lieu_nhan_vien!AM694="","",INPUT_Du_lieu_nhan_vien!AM694)</f>
        <v/>
      </c>
      <c r="AC675" s="96" t="str">
        <f t="shared" si="89"/>
        <v/>
      </c>
      <c r="AD675" s="96" t="str">
        <f t="shared" si="90"/>
        <v/>
      </c>
      <c r="AE675" s="96" t="str">
        <f>IF(INPUT_Du_lieu_nhan_vien!AJ694="","",INPUT_Du_lieu_nhan_vien!AJ694)</f>
        <v>Chính thức</v>
      </c>
    </row>
    <row r="676" spans="1:31" ht="18.75" customHeight="1" x14ac:dyDescent="0.2">
      <c r="A676" s="91">
        <v>675</v>
      </c>
      <c r="B676" s="92">
        <f>INPUT_Du_lieu_nhan_vien!A695</f>
        <v>20670</v>
      </c>
      <c r="C676" s="93" t="str">
        <f>IF(INPUT_Du_lieu_nhan_vien!B695="","",INPUT_Du_lieu_nhan_vien!B695)</f>
        <v>Lê Xuân</v>
      </c>
      <c r="D676" s="93" t="str">
        <f>IF(INPUT_Du_lieu_nhan_vien!C695="","",INPUT_Du_lieu_nhan_vien!C695)</f>
        <v>Đăng</v>
      </c>
      <c r="E676" s="94" t="str">
        <f>IF(INPUT_Du_lieu_nhan_vien!D695="","",INPUT_Du_lieu_nhan_vien!D695)</f>
        <v>Nam</v>
      </c>
      <c r="F676" s="95">
        <f>IF(INPUT_Du_lieu_nhan_vien!E695="","",INPUT_Du_lieu_nhan_vien!E695)</f>
        <v>32847</v>
      </c>
      <c r="G676" s="96">
        <f t="shared" si="84"/>
        <v>12</v>
      </c>
      <c r="H676" s="96">
        <f t="shared" si="85"/>
        <v>1989</v>
      </c>
      <c r="I676" s="96" t="str">
        <f>IF(INPUT_Du_lieu_nhan_vien!G695="","",INPUT_Du_lieu_nhan_vien!G695)</f>
        <v>Hà Nội</v>
      </c>
      <c r="J676" s="97" t="str">
        <f>IF(INPUT_Du_lieu_nhan_vien!H695="","",INPUT_Du_lieu_nhan_vien!H695)</f>
        <v>012821557</v>
      </c>
      <c r="K676" s="95">
        <f>IF(INPUT_Du_lieu_nhan_vien!I695="","",INPUT_Du_lieu_nhan_vien!I695)</f>
        <v>41415</v>
      </c>
      <c r="L676" s="96">
        <f t="shared" si="86"/>
        <v>5</v>
      </c>
      <c r="M676" s="96" t="str">
        <f>IF(INPUT_Du_lieu_nhan_vien!J695="","",INPUT_Du_lieu_nhan_vien!J695)</f>
        <v>Hà Nội</v>
      </c>
      <c r="N676" s="94" t="str">
        <f>IF(INPUT_Du_lieu_nhan_vien!O695="","",INPUT_Du_lieu_nhan_vien!O695)</f>
        <v>danglx@topica.edu.vn</v>
      </c>
      <c r="O676" s="96" t="str">
        <f>IF(INPUT_Du_lieu_nhan_vien!S695="","",INPUT_Du_lieu_nhan_vien!S695)</f>
        <v>Xuân Trạch, Xuân Canh, Đông Anh, Hà Nội</v>
      </c>
      <c r="P676" s="94" t="str">
        <f>IF(INPUT_Du_lieu_nhan_vien!P695="","",INPUT_Du_lieu_nhan_vien!P695)</f>
        <v>0439500498</v>
      </c>
      <c r="Q676" s="97" t="str">
        <f>IF(INPUT_Du_lieu_nhan_vien!Q695="","",INPUT_Du_lieu_nhan_vien!Q695)</f>
        <v>0979927158</v>
      </c>
      <c r="R676" s="96" t="str">
        <f>IF(INPUT_Du_lieu_nhan_vien!U695="","",INPUT_Du_lieu_nhan_vien!U695)</f>
        <v/>
      </c>
      <c r="S676" s="96" t="str">
        <f>IF(INPUT_Du_lieu_nhan_vien!W695="","",INPUT_Du_lieu_nhan_vien!W695)</f>
        <v/>
      </c>
      <c r="T676" s="97" t="str">
        <f>IF(INPUT_Du_lieu_nhan_vien!L695="","",INPUT_Du_lieu_nhan_vien!L695)</f>
        <v>Học viện Công nghệ Bưu chính Viễn thông</v>
      </c>
      <c r="U676" s="94" t="str">
        <f>IF(INPUT_Du_lieu_nhan_vien!K695="","",INPUT_Du_lieu_nhan_vien!K695)</f>
        <v>Đại học</v>
      </c>
      <c r="V676" s="97" t="str">
        <f>IF(INPUT_Du_lieu_nhan_vien!M695="","",INPUT_Du_lieu_nhan_vien!M695)</f>
        <v>Công nghệ thông tin</v>
      </c>
      <c r="Y676" s="95">
        <f>IF(INPUT_Du_lieu_nhan_vien!AH695="","",INPUT_Du_lieu_nhan_vien!AH695)</f>
        <v>41548</v>
      </c>
      <c r="Z676" s="96">
        <f t="shared" si="87"/>
        <v>10</v>
      </c>
      <c r="AA676" s="96">
        <f t="shared" si="88"/>
        <v>2013</v>
      </c>
      <c r="AB676" s="95" t="str">
        <f>IF(INPUT_Du_lieu_nhan_vien!AM695="","",INPUT_Du_lieu_nhan_vien!AM695)</f>
        <v/>
      </c>
      <c r="AC676" s="96" t="str">
        <f t="shared" si="89"/>
        <v/>
      </c>
      <c r="AD676" s="96" t="str">
        <f t="shared" si="90"/>
        <v/>
      </c>
      <c r="AE676" s="96" t="str">
        <f>IF(INPUT_Du_lieu_nhan_vien!AJ695="","",INPUT_Du_lieu_nhan_vien!AJ695)</f>
        <v>Chính thức</v>
      </c>
    </row>
    <row r="677" spans="1:31" ht="18.75" customHeight="1" x14ac:dyDescent="0.2">
      <c r="A677" s="91">
        <v>676</v>
      </c>
      <c r="B677" s="92">
        <f>INPUT_Du_lieu_nhan_vien!A696</f>
        <v>20671</v>
      </c>
      <c r="C677" s="93" t="str">
        <f>IF(INPUT_Du_lieu_nhan_vien!B696="","",INPUT_Du_lieu_nhan_vien!B696)</f>
        <v>Trần Thanh</v>
      </c>
      <c r="D677" s="93" t="str">
        <f>IF(INPUT_Du_lieu_nhan_vien!C696="","",INPUT_Du_lieu_nhan_vien!C696)</f>
        <v>Vân</v>
      </c>
      <c r="E677" s="94" t="str">
        <f>IF(INPUT_Du_lieu_nhan_vien!D696="","",INPUT_Du_lieu_nhan_vien!D696)</f>
        <v>Nữ</v>
      </c>
      <c r="F677" s="95">
        <f>IF(INPUT_Du_lieu_nhan_vien!E696="","",INPUT_Du_lieu_nhan_vien!E696)</f>
        <v>31767</v>
      </c>
      <c r="G677" s="96">
        <f t="shared" si="84"/>
        <v>12</v>
      </c>
      <c r="H677" s="96">
        <f t="shared" si="85"/>
        <v>1986</v>
      </c>
      <c r="I677" s="96" t="str">
        <f>IF(INPUT_Du_lieu_nhan_vien!G696="","",INPUT_Du_lieu_nhan_vien!G696)</f>
        <v/>
      </c>
      <c r="J677" s="97" t="str">
        <f>IF(INPUT_Du_lieu_nhan_vien!H696="","",INPUT_Du_lieu_nhan_vien!H696)</f>
        <v>012502869</v>
      </c>
      <c r="K677" s="95">
        <f>IF(INPUT_Du_lieu_nhan_vien!I696="","",INPUT_Du_lieu_nhan_vien!I696)</f>
        <v>37384</v>
      </c>
      <c r="L677" s="96">
        <f t="shared" si="86"/>
        <v>5</v>
      </c>
      <c r="M677" s="96" t="str">
        <f>IF(INPUT_Du_lieu_nhan_vien!J696="","",INPUT_Du_lieu_nhan_vien!J696)</f>
        <v>Hà Nội</v>
      </c>
      <c r="N677" s="94" t="str">
        <f>IF(INPUT_Du_lieu_nhan_vien!O696="","",INPUT_Du_lieu_nhan_vien!O696)</f>
        <v>vantt3@topica.edu.vn</v>
      </c>
      <c r="O677" s="96" t="str">
        <f>IF(INPUT_Du_lieu_nhan_vien!S696="","",INPUT_Du_lieu_nhan_vien!S696)</f>
        <v>Số 80 Tập thể điện - Yên phụ - Tây Hồ - Hà Nội</v>
      </c>
      <c r="P677" s="94" t="str">
        <f>IF(INPUT_Du_lieu_nhan_vien!P696="","",INPUT_Du_lieu_nhan_vien!P696)</f>
        <v/>
      </c>
      <c r="Q677" s="97" t="str">
        <f>IF(INPUT_Du_lieu_nhan_vien!Q696="","",INPUT_Du_lieu_nhan_vien!Q696)</f>
        <v>0979951890</v>
      </c>
      <c r="R677" s="96" t="str">
        <f>IF(INPUT_Du_lieu_nhan_vien!U696="","",INPUT_Du_lieu_nhan_vien!U696)</f>
        <v/>
      </c>
      <c r="S677" s="96" t="str">
        <f>IF(INPUT_Du_lieu_nhan_vien!W696="","",INPUT_Du_lieu_nhan_vien!W696)</f>
        <v/>
      </c>
      <c r="T677" s="97" t="str">
        <f>IF(INPUT_Du_lieu_nhan_vien!L696="","",INPUT_Du_lieu_nhan_vien!L696)</f>
        <v>ĐH Thương mại</v>
      </c>
      <c r="U677" s="94" t="str">
        <f>IF(INPUT_Du_lieu_nhan_vien!K696="","",INPUT_Du_lieu_nhan_vien!K696)</f>
        <v>Đại học</v>
      </c>
      <c r="V677" s="97" t="str">
        <f>IF(INPUT_Du_lieu_nhan_vien!M696="","",INPUT_Du_lieu_nhan_vien!M696)</f>
        <v>Kế toán</v>
      </c>
      <c r="Y677" s="95">
        <f>IF(INPUT_Du_lieu_nhan_vien!AH696="","",INPUT_Du_lieu_nhan_vien!AH696)</f>
        <v>41579</v>
      </c>
      <c r="Z677" s="96">
        <f t="shared" si="87"/>
        <v>11</v>
      </c>
      <c r="AA677" s="96">
        <f t="shared" si="88"/>
        <v>2013</v>
      </c>
      <c r="AB677" s="95" t="str">
        <f>IF(INPUT_Du_lieu_nhan_vien!AM696="","",INPUT_Du_lieu_nhan_vien!AM696)</f>
        <v/>
      </c>
      <c r="AC677" s="96" t="str">
        <f t="shared" si="89"/>
        <v/>
      </c>
      <c r="AD677" s="96" t="str">
        <f t="shared" si="90"/>
        <v/>
      </c>
      <c r="AE677" s="96" t="str">
        <f>IF(INPUT_Du_lieu_nhan_vien!AJ696="","",INPUT_Du_lieu_nhan_vien!AJ696)</f>
        <v>Chính thức</v>
      </c>
    </row>
    <row r="678" spans="1:31" ht="18.75" customHeight="1" x14ac:dyDescent="0.2">
      <c r="A678" s="91">
        <v>677</v>
      </c>
      <c r="B678" s="92">
        <f>INPUT_Du_lieu_nhan_vien!A697</f>
        <v>20672</v>
      </c>
      <c r="C678" s="93" t="str">
        <f>IF(INPUT_Du_lieu_nhan_vien!B697="","",INPUT_Du_lieu_nhan_vien!B697)</f>
        <v>Nguyễn Thị</v>
      </c>
      <c r="D678" s="93" t="str">
        <f>IF(INPUT_Du_lieu_nhan_vien!C697="","",INPUT_Du_lieu_nhan_vien!C697)</f>
        <v>Vân</v>
      </c>
      <c r="E678" s="94" t="str">
        <f>IF(INPUT_Du_lieu_nhan_vien!D697="","",INPUT_Du_lieu_nhan_vien!D697)</f>
        <v>Nữ</v>
      </c>
      <c r="F678" s="95">
        <f>IF(INPUT_Du_lieu_nhan_vien!E697="","",INPUT_Du_lieu_nhan_vien!E697)</f>
        <v>33530</v>
      </c>
      <c r="G678" s="96">
        <f t="shared" si="84"/>
        <v>10</v>
      </c>
      <c r="H678" s="96">
        <f t="shared" si="85"/>
        <v>1991</v>
      </c>
      <c r="I678" s="96" t="str">
        <f>IF(INPUT_Du_lieu_nhan_vien!G697="","",INPUT_Du_lieu_nhan_vien!G697)</f>
        <v>Bắc Ninh</v>
      </c>
      <c r="J678" s="97" t="str">
        <f>IF(INPUT_Du_lieu_nhan_vien!H697="","",INPUT_Du_lieu_nhan_vien!H697)</f>
        <v>125461870</v>
      </c>
      <c r="K678" s="95">
        <f>IF(INPUT_Du_lieu_nhan_vien!I697="","",INPUT_Du_lieu_nhan_vien!I697)</f>
        <v>40750</v>
      </c>
      <c r="L678" s="96">
        <f t="shared" si="86"/>
        <v>7</v>
      </c>
      <c r="M678" s="96" t="str">
        <f>IF(INPUT_Du_lieu_nhan_vien!J697="","",INPUT_Du_lieu_nhan_vien!J697)</f>
        <v>Bắc Ninh</v>
      </c>
      <c r="N678" s="94" t="str">
        <f>IF(INPUT_Du_lieu_nhan_vien!O697="","",INPUT_Du_lieu_nhan_vien!O697)</f>
        <v>vannt2@topica.edu.vn</v>
      </c>
      <c r="O678" s="96" t="str">
        <f>IF(INPUT_Du_lieu_nhan_vien!S697="","",INPUT_Du_lieu_nhan_vien!S697)</f>
        <v>Cách Bi, Quế Võ, Bắc Ninh</v>
      </c>
      <c r="P678" s="94" t="str">
        <f>IF(INPUT_Du_lieu_nhan_vien!P697="","",INPUT_Du_lieu_nhan_vien!P697)</f>
        <v/>
      </c>
      <c r="Q678" s="97" t="str">
        <f>IF(INPUT_Du_lieu_nhan_vien!Q697="","",INPUT_Du_lieu_nhan_vien!Q697)</f>
        <v>0904931091</v>
      </c>
      <c r="R678" s="96" t="str">
        <f>IF(INPUT_Du_lieu_nhan_vien!U697="","",INPUT_Du_lieu_nhan_vien!U697)</f>
        <v/>
      </c>
      <c r="S678" s="96" t="str">
        <f>IF(INPUT_Du_lieu_nhan_vien!W697="","",INPUT_Du_lieu_nhan_vien!W697)</f>
        <v/>
      </c>
      <c r="T678" s="97" t="str">
        <f>IF(INPUT_Du_lieu_nhan_vien!L697="","",INPUT_Du_lieu_nhan_vien!L697)</f>
        <v>HV Báo Chí Tuyên Truyền</v>
      </c>
      <c r="U678" s="94" t="str">
        <f>IF(INPUT_Du_lieu_nhan_vien!K697="","",INPUT_Du_lieu_nhan_vien!K697)</f>
        <v>Đại học</v>
      </c>
      <c r="V678" s="97" t="str">
        <f>IF(INPUT_Du_lieu_nhan_vien!M697="","",INPUT_Du_lieu_nhan_vien!M697)</f>
        <v>PR - Quảng cáo</v>
      </c>
      <c r="Y678" s="95">
        <f>IF(INPUT_Du_lieu_nhan_vien!AH697="","",INPUT_Du_lieu_nhan_vien!AH697)</f>
        <v>41609</v>
      </c>
      <c r="Z678" s="96">
        <f t="shared" si="87"/>
        <v>12</v>
      </c>
      <c r="AA678" s="96">
        <f t="shared" si="88"/>
        <v>2013</v>
      </c>
      <c r="AB678" s="95" t="str">
        <f>IF(INPUT_Du_lieu_nhan_vien!AM697="","",INPUT_Du_lieu_nhan_vien!AM697)</f>
        <v/>
      </c>
      <c r="AC678" s="96" t="str">
        <f t="shared" si="89"/>
        <v/>
      </c>
      <c r="AD678" s="96" t="str">
        <f t="shared" si="90"/>
        <v/>
      </c>
      <c r="AE678" s="96" t="str">
        <f>IF(INPUT_Du_lieu_nhan_vien!AJ697="","",INPUT_Du_lieu_nhan_vien!AJ697)</f>
        <v>Chính thức</v>
      </c>
    </row>
    <row r="679" spans="1:31" ht="18.75" customHeight="1" x14ac:dyDescent="0.2">
      <c r="A679" s="91">
        <v>678</v>
      </c>
      <c r="B679" s="92">
        <f>INPUT_Du_lieu_nhan_vien!A698</f>
        <v>20673</v>
      </c>
      <c r="C679" s="93" t="str">
        <f>IF(INPUT_Du_lieu_nhan_vien!B698="","",INPUT_Du_lieu_nhan_vien!B698)</f>
        <v>Hoàng Thị Lệ</v>
      </c>
      <c r="D679" s="93" t="str">
        <f>IF(INPUT_Du_lieu_nhan_vien!C698="","",INPUT_Du_lieu_nhan_vien!C698)</f>
        <v>Thủy</v>
      </c>
      <c r="E679" s="94" t="str">
        <f>IF(INPUT_Du_lieu_nhan_vien!D698="","",INPUT_Du_lieu_nhan_vien!D698)</f>
        <v>Nữ</v>
      </c>
      <c r="F679" s="95">
        <f>IF(INPUT_Du_lieu_nhan_vien!E698="","",INPUT_Du_lieu_nhan_vien!E698)</f>
        <v>31414</v>
      </c>
      <c r="G679" s="96">
        <f t="shared" si="84"/>
        <v>1</v>
      </c>
      <c r="H679" s="96">
        <f t="shared" si="85"/>
        <v>1986</v>
      </c>
      <c r="I679" s="96" t="str">
        <f>IF(INPUT_Du_lieu_nhan_vien!G698="","",INPUT_Du_lieu_nhan_vien!G698)</f>
        <v>Nghệ An</v>
      </c>
      <c r="J679" s="97" t="str">
        <f>IF(INPUT_Du_lieu_nhan_vien!H698="","",INPUT_Du_lieu_nhan_vien!H698)</f>
        <v>186100724</v>
      </c>
      <c r="K679" s="95">
        <f>IF(INPUT_Du_lieu_nhan_vien!I698="","",INPUT_Du_lieu_nhan_vien!I698)</f>
        <v>38268</v>
      </c>
      <c r="L679" s="96">
        <f t="shared" si="86"/>
        <v>10</v>
      </c>
      <c r="M679" s="96" t="str">
        <f>IF(INPUT_Du_lieu_nhan_vien!J698="","",INPUT_Du_lieu_nhan_vien!J698)</f>
        <v>Nghệ An</v>
      </c>
      <c r="N679" s="94" t="str">
        <f>IF(INPUT_Du_lieu_nhan_vien!O698="","",INPUT_Du_lieu_nhan_vien!O698)</f>
        <v>thuyhtl@topica.edu.vn</v>
      </c>
      <c r="O679" s="96" t="str">
        <f>IF(INPUT_Du_lieu_nhan_vien!S698="","",INPUT_Du_lieu_nhan_vien!S698)</f>
        <v>k15 P. Hà Huy Tập, TP Vinh, Nghệ An</v>
      </c>
      <c r="P679" s="94" t="str">
        <f>IF(INPUT_Du_lieu_nhan_vien!P698="","",INPUT_Du_lieu_nhan_vien!P698)</f>
        <v/>
      </c>
      <c r="Q679" s="97" t="str">
        <f>IF(INPUT_Du_lieu_nhan_vien!Q698="","",INPUT_Du_lieu_nhan_vien!Q698)</f>
        <v/>
      </c>
      <c r="R679" s="96" t="str">
        <f>IF(INPUT_Du_lieu_nhan_vien!U698="","",INPUT_Du_lieu_nhan_vien!U698)</f>
        <v>Hoàng Thị Tuyết</v>
      </c>
      <c r="S679" s="96" t="str">
        <f>IF(INPUT_Du_lieu_nhan_vien!W698="","",INPUT_Du_lieu_nhan_vien!W698)</f>
        <v/>
      </c>
      <c r="T679" s="97" t="str">
        <f>IF(INPUT_Du_lieu_nhan_vien!L698="","",INPUT_Du_lieu_nhan_vien!L698)</f>
        <v>ĐH Thiên Tân Trung Quốc</v>
      </c>
      <c r="U679" s="94" t="str">
        <f>IF(INPUT_Du_lieu_nhan_vien!K698="","",INPUT_Du_lieu_nhan_vien!K698)</f>
        <v>Thạc sĩ</v>
      </c>
      <c r="V679" s="97" t="str">
        <f>IF(INPUT_Du_lieu_nhan_vien!M698="","",INPUT_Du_lieu_nhan_vien!M698)</f>
        <v>Quản trị doanh nghiệp</v>
      </c>
      <c r="Y679" s="95">
        <f>IF(INPUT_Du_lieu_nhan_vien!AH698="","",INPUT_Du_lieu_nhan_vien!AH698)</f>
        <v>41609</v>
      </c>
      <c r="Z679" s="96">
        <f t="shared" si="87"/>
        <v>12</v>
      </c>
      <c r="AA679" s="96">
        <f t="shared" si="88"/>
        <v>2013</v>
      </c>
      <c r="AB679" s="95" t="str">
        <f>IF(INPUT_Du_lieu_nhan_vien!AM698="","",INPUT_Du_lieu_nhan_vien!AM698)</f>
        <v/>
      </c>
      <c r="AC679" s="96" t="str">
        <f t="shared" si="89"/>
        <v/>
      </c>
      <c r="AD679" s="96" t="str">
        <f t="shared" si="90"/>
        <v/>
      </c>
      <c r="AE679" s="96" t="str">
        <f>IF(INPUT_Du_lieu_nhan_vien!AJ698="","",INPUT_Du_lieu_nhan_vien!AJ698)</f>
        <v>Chính thức</v>
      </c>
    </row>
    <row r="680" spans="1:31" ht="18.75" customHeight="1" x14ac:dyDescent="0.2">
      <c r="A680" s="91">
        <v>679</v>
      </c>
      <c r="B680" s="92">
        <f>INPUT_Du_lieu_nhan_vien!A699</f>
        <v>20674</v>
      </c>
      <c r="C680" s="93" t="str">
        <f>IF(INPUT_Du_lieu_nhan_vien!B699="","",INPUT_Du_lieu_nhan_vien!B699)</f>
        <v>Lê Thị</v>
      </c>
      <c r="D680" s="93" t="str">
        <f>IF(INPUT_Du_lieu_nhan_vien!C699="","",INPUT_Du_lieu_nhan_vien!C699)</f>
        <v>Hà</v>
      </c>
      <c r="E680" s="94" t="str">
        <f>IF(INPUT_Du_lieu_nhan_vien!D699="","",INPUT_Du_lieu_nhan_vien!D699)</f>
        <v>Nữ</v>
      </c>
      <c r="F680" s="95">
        <f>IF(INPUT_Du_lieu_nhan_vien!E699="","",INPUT_Du_lieu_nhan_vien!E699)</f>
        <v>31816</v>
      </c>
      <c r="G680" s="96">
        <f t="shared" si="84"/>
        <v>2</v>
      </c>
      <c r="H680" s="96">
        <f t="shared" si="85"/>
        <v>1987</v>
      </c>
      <c r="I680" s="96" t="str">
        <f>IF(INPUT_Du_lieu_nhan_vien!G699="","",INPUT_Du_lieu_nhan_vien!G699)</f>
        <v>Nghệ An</v>
      </c>
      <c r="J680" s="97" t="str">
        <f>IF(INPUT_Du_lieu_nhan_vien!H699="","",INPUT_Du_lieu_nhan_vien!H699)</f>
        <v>186223034</v>
      </c>
      <c r="K680" s="95">
        <f>IF(INPUT_Du_lieu_nhan_vien!I699="","",INPUT_Du_lieu_nhan_vien!I699)</f>
        <v>37536</v>
      </c>
      <c r="L680" s="96">
        <f t="shared" si="86"/>
        <v>10</v>
      </c>
      <c r="M680" s="96" t="str">
        <f>IF(INPUT_Du_lieu_nhan_vien!J699="","",INPUT_Du_lieu_nhan_vien!J699)</f>
        <v>Nghệ An</v>
      </c>
      <c r="N680" s="94" t="str">
        <f>IF(INPUT_Du_lieu_nhan_vien!O699="","",INPUT_Du_lieu_nhan_vien!O699)</f>
        <v>halt2@topica.edu.vn</v>
      </c>
      <c r="O680" s="96" t="str">
        <f>IF(INPUT_Du_lieu_nhan_vien!S699="","",INPUT_Du_lieu_nhan_vien!S699)</f>
        <v>Hưng Lĩnh, Hưng Nguyên, Nghệ An</v>
      </c>
      <c r="P680" s="94" t="str">
        <f>IF(INPUT_Du_lieu_nhan_vien!P699="","",INPUT_Du_lieu_nhan_vien!P699)</f>
        <v/>
      </c>
      <c r="Q680" s="97" t="str">
        <f>IF(INPUT_Du_lieu_nhan_vien!Q699="","",INPUT_Du_lieu_nhan_vien!Q699)</f>
        <v>01673288731</v>
      </c>
      <c r="R680" s="96" t="str">
        <f>IF(INPUT_Du_lieu_nhan_vien!U699="","",INPUT_Du_lieu_nhan_vien!U699)</f>
        <v>Nguyễn Đình Lai</v>
      </c>
      <c r="S680" s="96" t="str">
        <f>IF(INPUT_Du_lieu_nhan_vien!W699="","",INPUT_Du_lieu_nhan_vien!W699)</f>
        <v>0983513798</v>
      </c>
      <c r="T680" s="97" t="str">
        <f>IF(INPUT_Du_lieu_nhan_vien!L699="","",INPUT_Du_lieu_nhan_vien!L699)</f>
        <v>ĐH Công nghiệp TP HCM</v>
      </c>
      <c r="U680" s="94" t="str">
        <f>IF(INPUT_Du_lieu_nhan_vien!K699="","",INPUT_Du_lieu_nhan_vien!K699)</f>
        <v>Cao đẳng</v>
      </c>
      <c r="V680" s="97" t="str">
        <f>IF(INPUT_Du_lieu_nhan_vien!M699="","",INPUT_Du_lieu_nhan_vien!M699)</f>
        <v>Quản trị kinh doanh du lịch</v>
      </c>
      <c r="Y680" s="95">
        <f>IF(INPUT_Du_lieu_nhan_vien!AH699="","",INPUT_Du_lieu_nhan_vien!AH699)</f>
        <v>41609</v>
      </c>
      <c r="Z680" s="96">
        <f t="shared" si="87"/>
        <v>12</v>
      </c>
      <c r="AA680" s="96">
        <f t="shared" si="88"/>
        <v>2013</v>
      </c>
      <c r="AB680" s="95" t="str">
        <f>IF(INPUT_Du_lieu_nhan_vien!AM699="","",INPUT_Du_lieu_nhan_vien!AM699)</f>
        <v/>
      </c>
      <c r="AC680" s="96" t="str">
        <f t="shared" si="89"/>
        <v/>
      </c>
      <c r="AD680" s="96" t="str">
        <f t="shared" si="90"/>
        <v/>
      </c>
      <c r="AE680" s="96" t="str">
        <f>IF(INPUT_Du_lieu_nhan_vien!AJ699="","",INPUT_Du_lieu_nhan_vien!AJ699)</f>
        <v>Chính thức</v>
      </c>
    </row>
    <row r="681" spans="1:31" ht="18.75" customHeight="1" x14ac:dyDescent="0.2">
      <c r="A681" s="91">
        <v>680</v>
      </c>
      <c r="B681" s="92">
        <f>INPUT_Du_lieu_nhan_vien!A700</f>
        <v>20675</v>
      </c>
      <c r="C681" s="93" t="str">
        <f>IF(INPUT_Du_lieu_nhan_vien!B700="","",INPUT_Du_lieu_nhan_vien!B700)</f>
        <v>Nguyễn Thị Kim</v>
      </c>
      <c r="D681" s="93" t="str">
        <f>IF(INPUT_Du_lieu_nhan_vien!C700="","",INPUT_Du_lieu_nhan_vien!C700)</f>
        <v>Thúy</v>
      </c>
      <c r="E681" s="94" t="str">
        <f>IF(INPUT_Du_lieu_nhan_vien!D700="","",INPUT_Du_lieu_nhan_vien!D700)</f>
        <v>Nữ</v>
      </c>
      <c r="F681" s="95">
        <f>IF(INPUT_Du_lieu_nhan_vien!E700="","",INPUT_Du_lieu_nhan_vien!E700)</f>
        <v>32508</v>
      </c>
      <c r="G681" s="96">
        <f t="shared" si="84"/>
        <v>12</v>
      </c>
      <c r="H681" s="96">
        <f t="shared" si="85"/>
        <v>1988</v>
      </c>
      <c r="I681" s="96" t="str">
        <f>IF(INPUT_Du_lieu_nhan_vien!G700="","",INPUT_Du_lieu_nhan_vien!G700)</f>
        <v>Long An</v>
      </c>
      <c r="J681" s="97" t="str">
        <f>IF(INPUT_Du_lieu_nhan_vien!H700="","",INPUT_Du_lieu_nhan_vien!H700)</f>
        <v>301257746</v>
      </c>
      <c r="K681" s="95">
        <f>IF(INPUT_Du_lieu_nhan_vien!I700="","",INPUT_Du_lieu_nhan_vien!I700)</f>
        <v>37839</v>
      </c>
      <c r="L681" s="96">
        <f t="shared" si="86"/>
        <v>8</v>
      </c>
      <c r="M681" s="96" t="str">
        <f>IF(INPUT_Du_lieu_nhan_vien!J700="","",INPUT_Du_lieu_nhan_vien!J700)</f>
        <v>Long An</v>
      </c>
      <c r="N681" s="94" t="str">
        <f>IF(INPUT_Du_lieu_nhan_vien!O700="","",INPUT_Du_lieu_nhan_vien!O700)</f>
        <v>thuyntk@topica.edu.vn</v>
      </c>
      <c r="O681" s="96" t="str">
        <f>IF(INPUT_Du_lieu_nhan_vien!S700="","",INPUT_Du_lieu_nhan_vien!S700)</f>
        <v>Ấp 1, Phước Vân, Cần Đước, Long An</v>
      </c>
      <c r="P681" s="94" t="str">
        <f>IF(INPUT_Du_lieu_nhan_vien!P700="","",INPUT_Du_lieu_nhan_vien!P700)</f>
        <v>0723641557</v>
      </c>
      <c r="Q681" s="97" t="str">
        <f>IF(INPUT_Du_lieu_nhan_vien!Q700="","",INPUT_Du_lieu_nhan_vien!Q700)</f>
        <v>0938653866</v>
      </c>
      <c r="R681" s="96" t="str">
        <f>IF(INPUT_Du_lieu_nhan_vien!U700="","",INPUT_Du_lieu_nhan_vien!U700)</f>
        <v>Nguyễn Phước Thành</v>
      </c>
      <c r="S681" s="96" t="str">
        <f>IF(INPUT_Du_lieu_nhan_vien!W700="","",INPUT_Du_lieu_nhan_vien!W700)</f>
        <v>0913714517</v>
      </c>
      <c r="T681" s="97" t="str">
        <f>IF(INPUT_Du_lieu_nhan_vien!L700="","",INPUT_Du_lieu_nhan_vien!L700)</f>
        <v>ĐH Sài Gòn</v>
      </c>
      <c r="U681" s="94" t="str">
        <f>IF(INPUT_Du_lieu_nhan_vien!K700="","",INPUT_Du_lieu_nhan_vien!K700)</f>
        <v>Đại học</v>
      </c>
      <c r="V681" s="97" t="str">
        <f>IF(INPUT_Du_lieu_nhan_vien!M700="","",INPUT_Du_lieu_nhan_vien!M700)</f>
        <v>Kế toán</v>
      </c>
      <c r="Y681" s="95">
        <f>IF(INPUT_Du_lieu_nhan_vien!AH700="","",INPUT_Du_lieu_nhan_vien!AH700)</f>
        <v>41615</v>
      </c>
      <c r="Z681" s="96">
        <f t="shared" si="87"/>
        <v>12</v>
      </c>
      <c r="AA681" s="96">
        <f t="shared" si="88"/>
        <v>2013</v>
      </c>
      <c r="AB681" s="95" t="str">
        <f>IF(INPUT_Du_lieu_nhan_vien!AM700="","",INPUT_Du_lieu_nhan_vien!AM700)</f>
        <v/>
      </c>
      <c r="AC681" s="96" t="str">
        <f t="shared" si="89"/>
        <v/>
      </c>
      <c r="AD681" s="96" t="str">
        <f t="shared" si="90"/>
        <v/>
      </c>
      <c r="AE681" s="96" t="str">
        <f>IF(INPUT_Du_lieu_nhan_vien!AJ700="","",INPUT_Du_lieu_nhan_vien!AJ700)</f>
        <v>Chính thức</v>
      </c>
    </row>
    <row r="682" spans="1:31" ht="18.75" customHeight="1" x14ac:dyDescent="0.2">
      <c r="A682" s="91">
        <v>681</v>
      </c>
      <c r="B682" s="92">
        <f>INPUT_Du_lieu_nhan_vien!A701</f>
        <v>20676</v>
      </c>
      <c r="C682" s="93" t="str">
        <f>IF(INPUT_Du_lieu_nhan_vien!B701="","",INPUT_Du_lieu_nhan_vien!B701)</f>
        <v>Nguyễn Thị Tuyết</v>
      </c>
      <c r="D682" s="93" t="str">
        <f>IF(INPUT_Du_lieu_nhan_vien!C701="","",INPUT_Du_lieu_nhan_vien!C701)</f>
        <v>Mai</v>
      </c>
      <c r="E682" s="94" t="str">
        <f>IF(INPUT_Du_lieu_nhan_vien!D701="","",INPUT_Du_lieu_nhan_vien!D701)</f>
        <v>Nữ</v>
      </c>
      <c r="F682" s="95">
        <f>IF(INPUT_Du_lieu_nhan_vien!E701="","",INPUT_Du_lieu_nhan_vien!E701)</f>
        <v>33537</v>
      </c>
      <c r="G682" s="96">
        <f t="shared" si="84"/>
        <v>10</v>
      </c>
      <c r="H682" s="96">
        <f t="shared" si="85"/>
        <v>1991</v>
      </c>
      <c r="I682" s="96" t="str">
        <f>IF(INPUT_Du_lieu_nhan_vien!G701="","",INPUT_Du_lieu_nhan_vien!G701)</f>
        <v>Vĩnh Long</v>
      </c>
      <c r="J682" s="97" t="str">
        <f>IF(INPUT_Du_lieu_nhan_vien!H701="","",INPUT_Du_lieu_nhan_vien!H701)</f>
        <v>331655784</v>
      </c>
      <c r="K682" s="95">
        <f>IF(INPUT_Du_lieu_nhan_vien!I701="","",INPUT_Du_lieu_nhan_vien!I701)</f>
        <v>39224</v>
      </c>
      <c r="L682" s="96">
        <f t="shared" si="86"/>
        <v>5</v>
      </c>
      <c r="M682" s="96" t="str">
        <f>IF(INPUT_Du_lieu_nhan_vien!J701="","",INPUT_Du_lieu_nhan_vien!J701)</f>
        <v>Vĩnh Long</v>
      </c>
      <c r="N682" s="94" t="str">
        <f>IF(INPUT_Du_lieu_nhan_vien!O701="","",INPUT_Du_lieu_nhan_vien!O701)</f>
        <v>maintt2@topica.edu.vn</v>
      </c>
      <c r="O682" s="96" t="str">
        <f>IF(INPUT_Du_lieu_nhan_vien!S701="","",INPUT_Du_lieu_nhan_vien!S701)</f>
        <v>Ấp Thanh Bình, Xã Thanh Bình, Vũng Liêm, Vĩnh Long</v>
      </c>
      <c r="P682" s="94" t="str">
        <f>IF(INPUT_Du_lieu_nhan_vien!P701="","",INPUT_Du_lieu_nhan_vien!P701)</f>
        <v/>
      </c>
      <c r="Q682" s="97" t="str">
        <f>IF(INPUT_Du_lieu_nhan_vien!Q701="","",INPUT_Du_lieu_nhan_vien!Q701)</f>
        <v>01283812722</v>
      </c>
      <c r="R682" s="96" t="str">
        <f>IF(INPUT_Du_lieu_nhan_vien!U701="","",INPUT_Du_lieu_nhan_vien!U701)</f>
        <v/>
      </c>
      <c r="S682" s="96" t="str">
        <f>IF(INPUT_Du_lieu_nhan_vien!W701="","",INPUT_Du_lieu_nhan_vien!W701)</f>
        <v/>
      </c>
      <c r="T682" s="97" t="str">
        <f>IF(INPUT_Du_lieu_nhan_vien!L701="","",INPUT_Du_lieu_nhan_vien!L701)</f>
        <v>ĐH Trà Vinh</v>
      </c>
      <c r="U682" s="94" t="str">
        <f>IF(INPUT_Du_lieu_nhan_vien!K701="","",INPUT_Du_lieu_nhan_vien!K701)</f>
        <v>Đại học</v>
      </c>
      <c r="V682" s="97" t="str">
        <f>IF(INPUT_Du_lieu_nhan_vien!M701="","",INPUT_Du_lieu_nhan_vien!M701)</f>
        <v>Kinh tế luật và ngoại ngữ</v>
      </c>
      <c r="Y682" s="95" t="str">
        <f>IF(INPUT_Du_lieu_nhan_vien!AH701="","",INPUT_Du_lieu_nhan_vien!AH701)</f>
        <v/>
      </c>
      <c r="Z682" s="96" t="str">
        <f t="shared" si="87"/>
        <v/>
      </c>
      <c r="AA682" s="96" t="str">
        <f t="shared" si="88"/>
        <v/>
      </c>
      <c r="AB682" s="95" t="str">
        <f>IF(INPUT_Du_lieu_nhan_vien!AM701="","",INPUT_Du_lieu_nhan_vien!AM701)</f>
        <v/>
      </c>
      <c r="AC682" s="96" t="str">
        <f t="shared" si="89"/>
        <v/>
      </c>
      <c r="AD682" s="96" t="str">
        <f t="shared" si="90"/>
        <v/>
      </c>
      <c r="AE682" s="96" t="str">
        <f>IF(INPUT_Du_lieu_nhan_vien!AJ701="","",INPUT_Du_lieu_nhan_vien!AJ701)</f>
        <v>Thử việc</v>
      </c>
    </row>
    <row r="683" spans="1:31" ht="18.75" customHeight="1" x14ac:dyDescent="0.2">
      <c r="A683" s="91">
        <v>682</v>
      </c>
      <c r="B683" s="92">
        <f>INPUT_Du_lieu_nhan_vien!A702</f>
        <v>20677</v>
      </c>
      <c r="C683" s="93" t="str">
        <f>IF(INPUT_Du_lieu_nhan_vien!B702="","",INPUT_Du_lieu_nhan_vien!B702)</f>
        <v>Đỗ Hoài</v>
      </c>
      <c r="D683" s="93" t="str">
        <f>IF(INPUT_Du_lieu_nhan_vien!C702="","",INPUT_Du_lieu_nhan_vien!C702)</f>
        <v>Giang</v>
      </c>
      <c r="E683" s="94" t="str">
        <f>IF(INPUT_Du_lieu_nhan_vien!D702="","",INPUT_Du_lieu_nhan_vien!D702)</f>
        <v>Nữ</v>
      </c>
      <c r="F683" s="95">
        <f>IF(INPUT_Du_lieu_nhan_vien!E702="","",INPUT_Du_lieu_nhan_vien!E702)</f>
        <v>32410</v>
      </c>
      <c r="G683" s="96">
        <f t="shared" si="84"/>
        <v>9</v>
      </c>
      <c r="H683" s="96">
        <f t="shared" si="85"/>
        <v>1988</v>
      </c>
      <c r="I683" s="96" t="str">
        <f>IF(INPUT_Du_lieu_nhan_vien!G702="","",INPUT_Du_lieu_nhan_vien!G702)</f>
        <v>Hưng Yên</v>
      </c>
      <c r="J683" s="97" t="str">
        <f>IF(INPUT_Du_lieu_nhan_vien!H702="","",INPUT_Du_lieu_nhan_vien!H702)</f>
        <v>012928299</v>
      </c>
      <c r="K683" s="95">
        <f>IF(INPUT_Du_lieu_nhan_vien!I702="","",INPUT_Du_lieu_nhan_vien!I702)</f>
        <v>39045</v>
      </c>
      <c r="L683" s="96">
        <f t="shared" si="86"/>
        <v>11</v>
      </c>
      <c r="M683" s="96" t="str">
        <f>IF(INPUT_Du_lieu_nhan_vien!J702="","",INPUT_Du_lieu_nhan_vien!J702)</f>
        <v>Hà Nội</v>
      </c>
      <c r="N683" s="94" t="str">
        <f>IF(INPUT_Du_lieu_nhan_vien!O702="","",INPUT_Du_lieu_nhan_vien!O702)</f>
        <v>giangdh@topica.edu.vn</v>
      </c>
      <c r="O683" s="96" t="str">
        <f>IF(INPUT_Du_lieu_nhan_vien!S702="","",INPUT_Du_lieu_nhan_vien!S702)</f>
        <v>P207 - A8B Thanh Xuân Bắc, Hà Nội</v>
      </c>
      <c r="P683" s="94" t="str">
        <f>IF(INPUT_Du_lieu_nhan_vien!P702="","",INPUT_Du_lieu_nhan_vien!P702)</f>
        <v/>
      </c>
      <c r="Q683" s="97" t="str">
        <f>IF(INPUT_Du_lieu_nhan_vien!Q702="","",INPUT_Du_lieu_nhan_vien!Q702)</f>
        <v>01266065588</v>
      </c>
      <c r="R683" s="96" t="str">
        <f>IF(INPUT_Du_lieu_nhan_vien!U702="","",INPUT_Du_lieu_nhan_vien!U702)</f>
        <v/>
      </c>
      <c r="S683" s="96" t="str">
        <f>IF(INPUT_Du_lieu_nhan_vien!W702="","",INPUT_Du_lieu_nhan_vien!W702)</f>
        <v/>
      </c>
      <c r="T683" s="97" t="str">
        <f>IF(INPUT_Du_lieu_nhan_vien!L702="","",INPUT_Du_lieu_nhan_vien!L702)</f>
        <v>ĐH Văn Hóa Hà Nội</v>
      </c>
      <c r="U683" s="94" t="str">
        <f>IF(INPUT_Du_lieu_nhan_vien!K702="","",INPUT_Du_lieu_nhan_vien!K702)</f>
        <v>Thạc sĩ</v>
      </c>
      <c r="V683" s="97" t="str">
        <f>IF(INPUT_Du_lieu_nhan_vien!M702="","",INPUT_Du_lieu_nhan_vien!M702)</f>
        <v>Văn hóa học</v>
      </c>
      <c r="Y683" s="95" t="str">
        <f>IF(INPUT_Du_lieu_nhan_vien!AH702="","",INPUT_Du_lieu_nhan_vien!AH702)</f>
        <v/>
      </c>
      <c r="Z683" s="96" t="str">
        <f t="shared" si="87"/>
        <v/>
      </c>
      <c r="AA683" s="96" t="str">
        <f t="shared" si="88"/>
        <v/>
      </c>
      <c r="AB683" s="95" t="str">
        <f>IF(INPUT_Du_lieu_nhan_vien!AM702="","",INPUT_Du_lieu_nhan_vien!AM702)</f>
        <v/>
      </c>
      <c r="AC683" s="96" t="str">
        <f t="shared" si="89"/>
        <v/>
      </c>
      <c r="AD683" s="96" t="str">
        <f t="shared" si="90"/>
        <v/>
      </c>
      <c r="AE683" s="96" t="str">
        <f>IF(INPUT_Du_lieu_nhan_vien!AJ702="","",INPUT_Du_lieu_nhan_vien!AJ702)</f>
        <v>Thử việc</v>
      </c>
    </row>
    <row r="684" spans="1:31" ht="18.75" customHeight="1" x14ac:dyDescent="0.2">
      <c r="A684" s="91">
        <v>683</v>
      </c>
      <c r="B684" s="92">
        <f>INPUT_Du_lieu_nhan_vien!A703</f>
        <v>20678</v>
      </c>
      <c r="C684" s="93" t="str">
        <f>IF(INPUT_Du_lieu_nhan_vien!B703="","",INPUT_Du_lieu_nhan_vien!B703)</f>
        <v>Trần Thị Khánh</v>
      </c>
      <c r="D684" s="93" t="str">
        <f>IF(INPUT_Du_lieu_nhan_vien!C703="","",INPUT_Du_lieu_nhan_vien!C703)</f>
        <v>Ly</v>
      </c>
      <c r="E684" s="94" t="str">
        <f>IF(INPUT_Du_lieu_nhan_vien!D703="","",INPUT_Du_lieu_nhan_vien!D703)</f>
        <v>Nữ</v>
      </c>
      <c r="F684" s="95">
        <f>IF(INPUT_Du_lieu_nhan_vien!E703="","",INPUT_Du_lieu_nhan_vien!E703)</f>
        <v>30291</v>
      </c>
      <c r="G684" s="96">
        <f t="shared" si="84"/>
        <v>12</v>
      </c>
      <c r="H684" s="96">
        <f t="shared" si="85"/>
        <v>1982</v>
      </c>
      <c r="I684" s="96" t="str">
        <f>IF(INPUT_Du_lieu_nhan_vien!G703="","",INPUT_Du_lieu_nhan_vien!G703)</f>
        <v>Nam Định</v>
      </c>
      <c r="J684" s="97" t="str">
        <f>IF(INPUT_Du_lieu_nhan_vien!H703="","",INPUT_Du_lieu_nhan_vien!H703)</f>
        <v>017278218</v>
      </c>
      <c r="K684" s="95">
        <f>IF(INPUT_Du_lieu_nhan_vien!I703="","",INPUT_Du_lieu_nhan_vien!I703)</f>
        <v>40630</v>
      </c>
      <c r="L684" s="96">
        <f t="shared" si="86"/>
        <v>3</v>
      </c>
      <c r="M684" s="96" t="str">
        <f>IF(INPUT_Du_lieu_nhan_vien!J703="","",INPUT_Du_lieu_nhan_vien!J703)</f>
        <v>Hà Nội</v>
      </c>
      <c r="N684" s="94" t="str">
        <f>IF(INPUT_Du_lieu_nhan_vien!O703="","",INPUT_Du_lieu_nhan_vien!O703)</f>
        <v>lyttk@topica.edu.vn</v>
      </c>
      <c r="O684" s="96" t="str">
        <f>IF(INPUT_Du_lieu_nhan_vien!S703="","",INPUT_Du_lieu_nhan_vien!S703)</f>
        <v>Tổ 3, P. La Khê, Hà Đông, Hà Nội</v>
      </c>
      <c r="P684" s="94" t="str">
        <f>IF(INPUT_Du_lieu_nhan_vien!P703="","",INPUT_Du_lieu_nhan_vien!P703)</f>
        <v/>
      </c>
      <c r="Q684" s="97" t="str">
        <f>IF(INPUT_Du_lieu_nhan_vien!Q703="","",INPUT_Du_lieu_nhan_vien!Q703)</f>
        <v>0989097868</v>
      </c>
      <c r="R684" s="96" t="str">
        <f>IF(INPUT_Du_lieu_nhan_vien!U703="","",INPUT_Du_lieu_nhan_vien!U703)</f>
        <v>Nguyễn Văn Tuấn</v>
      </c>
      <c r="S684" s="96" t="str">
        <f>IF(INPUT_Du_lieu_nhan_vien!W703="","",INPUT_Du_lieu_nhan_vien!W703)</f>
        <v>0902179299</v>
      </c>
      <c r="T684" s="97" t="str">
        <f>IF(INPUT_Du_lieu_nhan_vien!L703="","",INPUT_Du_lieu_nhan_vien!L703)</f>
        <v>ĐH Dân Lập Đông Đô</v>
      </c>
      <c r="U684" s="94" t="str">
        <f>IF(INPUT_Du_lieu_nhan_vien!K703="","",INPUT_Du_lieu_nhan_vien!K703)</f>
        <v>Đại học</v>
      </c>
      <c r="V684" s="97" t="str">
        <f>IF(INPUT_Du_lieu_nhan_vien!M703="","",INPUT_Du_lieu_nhan_vien!M703)</f>
        <v>Công nghệ thông tin</v>
      </c>
      <c r="Y684" s="95" t="str">
        <f>IF(INPUT_Du_lieu_nhan_vien!AH703="","",INPUT_Du_lieu_nhan_vien!AH703)</f>
        <v/>
      </c>
      <c r="Z684" s="96" t="str">
        <f t="shared" si="87"/>
        <v/>
      </c>
      <c r="AA684" s="96" t="str">
        <f t="shared" si="88"/>
        <v/>
      </c>
      <c r="AB684" s="95" t="str">
        <f>IF(INPUT_Du_lieu_nhan_vien!AM703="","",INPUT_Du_lieu_nhan_vien!AM703)</f>
        <v/>
      </c>
      <c r="AC684" s="96" t="str">
        <f t="shared" si="89"/>
        <v/>
      </c>
      <c r="AD684" s="96" t="str">
        <f t="shared" si="90"/>
        <v/>
      </c>
      <c r="AE684" s="96" t="str">
        <f>IF(INPUT_Du_lieu_nhan_vien!AJ703="","",INPUT_Du_lieu_nhan_vien!AJ703)</f>
        <v>Thử việc</v>
      </c>
    </row>
    <row r="685" spans="1:31" ht="18.75" customHeight="1" x14ac:dyDescent="0.2">
      <c r="A685" s="91">
        <v>684</v>
      </c>
      <c r="B685" s="92">
        <f>INPUT_Du_lieu_nhan_vien!A704</f>
        <v>20679</v>
      </c>
      <c r="C685" s="93" t="str">
        <f>IF(INPUT_Du_lieu_nhan_vien!B704="","",INPUT_Du_lieu_nhan_vien!B704)</f>
        <v>Nguyễn Quốc</v>
      </c>
      <c r="D685" s="93" t="str">
        <f>IF(INPUT_Du_lieu_nhan_vien!C704="","",INPUT_Du_lieu_nhan_vien!C704)</f>
        <v>Bình</v>
      </c>
      <c r="E685" s="94" t="str">
        <f>IF(INPUT_Du_lieu_nhan_vien!D704="","",INPUT_Du_lieu_nhan_vien!D704)</f>
        <v>Nam</v>
      </c>
      <c r="F685" s="95">
        <f>IF(INPUT_Du_lieu_nhan_vien!E704="","",INPUT_Du_lieu_nhan_vien!E704)</f>
        <v>31964</v>
      </c>
      <c r="G685" s="96">
        <f t="shared" si="84"/>
        <v>7</v>
      </c>
      <c r="H685" s="96">
        <f t="shared" si="85"/>
        <v>1987</v>
      </c>
      <c r="I685" s="96" t="str">
        <f>IF(INPUT_Du_lieu_nhan_vien!G704="","",INPUT_Du_lieu_nhan_vien!G704)</f>
        <v/>
      </c>
      <c r="J685" s="97" t="str">
        <f>IF(INPUT_Du_lieu_nhan_vien!H704="","",INPUT_Du_lieu_nhan_vien!H704)</f>
        <v>012500115</v>
      </c>
      <c r="K685" s="95">
        <f>IF(INPUT_Du_lieu_nhan_vien!I704="","",INPUT_Du_lieu_nhan_vien!I704)</f>
        <v>37336</v>
      </c>
      <c r="L685" s="96">
        <f t="shared" si="86"/>
        <v>3</v>
      </c>
      <c r="M685" s="96" t="str">
        <f>IF(INPUT_Du_lieu_nhan_vien!J704="","",INPUT_Du_lieu_nhan_vien!J704)</f>
        <v>Hà Nội</v>
      </c>
      <c r="N685" s="94" t="str">
        <f>IF(INPUT_Du_lieu_nhan_vien!O704="","",INPUT_Du_lieu_nhan_vien!O704)</f>
        <v>binhnq@topica.edu,vn</v>
      </c>
      <c r="O685" s="96" t="str">
        <f>IF(INPUT_Du_lieu_nhan_vien!S704="","",INPUT_Du_lieu_nhan_vien!S704)</f>
        <v>Số 4-B4 Khu A Đại học Kinh tế Quốc dân -Hai bà Trưng - Hà Nội</v>
      </c>
      <c r="P685" s="94" t="str">
        <f>IF(INPUT_Du_lieu_nhan_vien!P704="","",INPUT_Du_lieu_nhan_vien!P704)</f>
        <v/>
      </c>
      <c r="Q685" s="97" t="str">
        <f>IF(INPUT_Du_lieu_nhan_vien!Q704="","",INPUT_Du_lieu_nhan_vien!Q704)</f>
        <v>0936002205</v>
      </c>
      <c r="R685" s="96" t="str">
        <f>IF(INPUT_Du_lieu_nhan_vien!U704="","",INPUT_Du_lieu_nhan_vien!U704)</f>
        <v>Lê Mai Hoa</v>
      </c>
      <c r="S685" s="96" t="str">
        <f>IF(INPUT_Du_lieu_nhan_vien!W704="","",INPUT_Du_lieu_nhan_vien!W704)</f>
        <v>0946101208</v>
      </c>
      <c r="T685" s="97" t="str">
        <f>IF(INPUT_Du_lieu_nhan_vien!L704="","",INPUT_Du_lieu_nhan_vien!L704)</f>
        <v/>
      </c>
      <c r="U685" s="94" t="str">
        <f>IF(INPUT_Du_lieu_nhan_vien!K704="","",INPUT_Du_lieu_nhan_vien!K704)</f>
        <v/>
      </c>
      <c r="V685" s="97" t="str">
        <f>IF(INPUT_Du_lieu_nhan_vien!M704="","",INPUT_Du_lieu_nhan_vien!M704)</f>
        <v/>
      </c>
      <c r="Y685" s="95" t="e">
        <f>IF(INPUT_Du_lieu_nhan_vien!#REF!="","",INPUT_Du_lieu_nhan_vien!#REF!)</f>
        <v>#REF!</v>
      </c>
      <c r="Z685" s="96" t="e">
        <f t="shared" si="87"/>
        <v>#REF!</v>
      </c>
      <c r="AA685" s="96" t="e">
        <f t="shared" si="88"/>
        <v>#REF!</v>
      </c>
      <c r="AB685" s="95" t="str">
        <f>IF(INPUT_Du_lieu_nhan_vien!AM704="","",INPUT_Du_lieu_nhan_vien!AM704)</f>
        <v/>
      </c>
      <c r="AC685" s="96" t="str">
        <f t="shared" si="89"/>
        <v/>
      </c>
      <c r="AD685" s="96" t="str">
        <f t="shared" si="90"/>
        <v/>
      </c>
      <c r="AE685" s="96" t="str">
        <f>IF(INPUT_Du_lieu_nhan_vien!AJ704="","",INPUT_Du_lieu_nhan_vien!AJ704)</f>
        <v>Chính thức</v>
      </c>
    </row>
    <row r="686" spans="1:31" ht="18.75" customHeight="1" x14ac:dyDescent="0.2">
      <c r="A686" s="91">
        <v>685</v>
      </c>
      <c r="B686" s="92">
        <f>INPUT_Du_lieu_nhan_vien!A705</f>
        <v>20680</v>
      </c>
      <c r="C686" s="93" t="str">
        <f>IF(INPUT_Du_lieu_nhan_vien!B705="","",INPUT_Du_lieu_nhan_vien!B705)</f>
        <v>Nguyễn Thị Hoàng</v>
      </c>
      <c r="D686" s="93" t="str">
        <f>IF(INPUT_Du_lieu_nhan_vien!C705="","",INPUT_Du_lieu_nhan_vien!C705)</f>
        <v>Anh</v>
      </c>
      <c r="E686" s="94" t="str">
        <f>IF(INPUT_Du_lieu_nhan_vien!D705="","",INPUT_Du_lieu_nhan_vien!D705)</f>
        <v>Nữ</v>
      </c>
      <c r="F686" s="95">
        <f>IF(INPUT_Du_lieu_nhan_vien!E705="","",INPUT_Du_lieu_nhan_vien!E705)</f>
        <v>32441</v>
      </c>
      <c r="G686" s="96">
        <f t="shared" si="84"/>
        <v>10</v>
      </c>
      <c r="H686" s="96">
        <f t="shared" si="85"/>
        <v>1988</v>
      </c>
      <c r="I686" s="96" t="str">
        <f>IF(INPUT_Du_lieu_nhan_vien!G705="","",INPUT_Du_lieu_nhan_vien!G705)</f>
        <v>Bình Dương</v>
      </c>
      <c r="J686" s="97" t="str">
        <f>IF(INPUT_Du_lieu_nhan_vien!H705="","",INPUT_Du_lieu_nhan_vien!H705)</f>
        <v>280869230</v>
      </c>
      <c r="K686" s="95">
        <f>IF(INPUT_Du_lieu_nhan_vien!I705="","",INPUT_Du_lieu_nhan_vien!I705)</f>
        <v>40549</v>
      </c>
      <c r="L686" s="96">
        <f t="shared" si="86"/>
        <v>1</v>
      </c>
      <c r="M686" s="96" t="str">
        <f>IF(INPUT_Du_lieu_nhan_vien!J705="","",INPUT_Du_lieu_nhan_vien!J705)</f>
        <v>Bình Dương</v>
      </c>
      <c r="N686" s="94" t="str">
        <f>IF(INPUT_Du_lieu_nhan_vien!O705="","",INPUT_Du_lieu_nhan_vien!O705)</f>
        <v/>
      </c>
      <c r="O686" s="96" t="str">
        <f>IF(INPUT_Du_lieu_nhan_vien!S705="","",INPUT_Du_lieu_nhan_vien!S705)</f>
        <v>104 Nguyễn Văn Tiết, P</v>
      </c>
      <c r="P686" s="94" t="str">
        <f>IF(INPUT_Du_lieu_nhan_vien!P705="","",INPUT_Du_lieu_nhan_vien!P705)</f>
        <v>06503759452</v>
      </c>
      <c r="Q686" s="97" t="str">
        <f>IF(INPUT_Du_lieu_nhan_vien!Q705="","",INPUT_Du_lieu_nhan_vien!Q705)</f>
        <v>0908251088</v>
      </c>
      <c r="R686" s="96" t="str">
        <f>IF(INPUT_Du_lieu_nhan_vien!U705="","",INPUT_Du_lieu_nhan_vien!U705)</f>
        <v/>
      </c>
      <c r="S686" s="96" t="str">
        <f>IF(INPUT_Du_lieu_nhan_vien!W705="","",INPUT_Du_lieu_nhan_vien!W705)</f>
        <v/>
      </c>
      <c r="T686" s="97" t="str">
        <f>IF(INPUT_Du_lieu_nhan_vien!L705="","",INPUT_Du_lieu_nhan_vien!L705)</f>
        <v>CĐ Nghề số 8 - Bộ Quốc phòng</v>
      </c>
      <c r="U686" s="94" t="str">
        <f>IF(INPUT_Du_lieu_nhan_vien!K705="","",INPUT_Du_lieu_nhan_vien!K705)</f>
        <v>Cao đẳng</v>
      </c>
      <c r="V686" s="97" t="str">
        <f>IF(INPUT_Du_lieu_nhan_vien!M705="","",INPUT_Du_lieu_nhan_vien!M705)</f>
        <v>Công nghệ thông tin</v>
      </c>
      <c r="Y686" s="95" t="str">
        <f>IF(INPUT_Du_lieu_nhan_vien!AH705="","",INPUT_Du_lieu_nhan_vien!AH705)</f>
        <v/>
      </c>
      <c r="Z686" s="96" t="str">
        <f t="shared" si="87"/>
        <v/>
      </c>
      <c r="AA686" s="96" t="str">
        <f t="shared" si="88"/>
        <v/>
      </c>
      <c r="AB686" s="95">
        <f>IF(INPUT_Du_lieu_nhan_vien!AM705="","",INPUT_Du_lieu_nhan_vien!AM705)</f>
        <v>41565</v>
      </c>
      <c r="AC686" s="96">
        <f t="shared" si="89"/>
        <v>10</v>
      </c>
      <c r="AD686" s="96">
        <f t="shared" si="90"/>
        <v>2013</v>
      </c>
      <c r="AE686" s="96" t="str">
        <f>IF(INPUT_Du_lieu_nhan_vien!AJ705="","",INPUT_Du_lieu_nhan_vien!AJ705)</f>
        <v>Nghỉ việc</v>
      </c>
    </row>
    <row r="687" spans="1:31" ht="18.75" customHeight="1" x14ac:dyDescent="0.2">
      <c r="A687" s="91">
        <v>686</v>
      </c>
      <c r="B687" s="92">
        <f>INPUT_Du_lieu_nhan_vien!A706</f>
        <v>20681</v>
      </c>
      <c r="C687" s="93" t="str">
        <f>IF(INPUT_Du_lieu_nhan_vien!B706="","",INPUT_Du_lieu_nhan_vien!B706)</f>
        <v>Lê Thị Mỹ</v>
      </c>
      <c r="D687" s="93" t="str">
        <f>IF(INPUT_Du_lieu_nhan_vien!C706="","",INPUT_Du_lieu_nhan_vien!C706)</f>
        <v>Loan</v>
      </c>
      <c r="E687" s="94" t="str">
        <f>IF(INPUT_Du_lieu_nhan_vien!D706="","",INPUT_Du_lieu_nhan_vien!D706)</f>
        <v>Nữ</v>
      </c>
      <c r="F687" s="95">
        <f>IF(INPUT_Du_lieu_nhan_vien!E706="","",INPUT_Du_lieu_nhan_vien!E706)</f>
        <v>33225</v>
      </c>
      <c r="G687" s="96">
        <f t="shared" si="84"/>
        <v>12</v>
      </c>
      <c r="H687" s="96">
        <f t="shared" si="85"/>
        <v>1990</v>
      </c>
      <c r="I687" s="96" t="str">
        <f>IF(INPUT_Du_lieu_nhan_vien!G706="","",INPUT_Du_lieu_nhan_vien!G706)</f>
        <v>Quảng Nam</v>
      </c>
      <c r="J687" s="97" t="str">
        <f>IF(INPUT_Du_lieu_nhan_vien!H706="","",INPUT_Du_lieu_nhan_vien!H706)</f>
        <v>273356155</v>
      </c>
      <c r="K687" s="95">
        <f>IF(INPUT_Du_lieu_nhan_vien!I706="","",INPUT_Du_lieu_nhan_vien!I706)</f>
        <v>41142</v>
      </c>
      <c r="L687" s="96">
        <f t="shared" si="86"/>
        <v>8</v>
      </c>
      <c r="M687" s="96" t="str">
        <f>IF(INPUT_Du_lieu_nhan_vien!J706="","",INPUT_Du_lieu_nhan_vien!J706)</f>
        <v>Bà Rịa Vũng Tàu</v>
      </c>
      <c r="N687" s="94" t="str">
        <f>IF(INPUT_Du_lieu_nhan_vien!O706="","",INPUT_Du_lieu_nhan_vien!O706)</f>
        <v>loanltm@topica.edu.vn</v>
      </c>
      <c r="O687" s="96" t="str">
        <f>IF(INPUT_Du_lieu_nhan_vien!S706="","",INPUT_Du_lieu_nhan_vien!S706)</f>
        <v>135/5 Phú Sơn - Hòa Hiệp - Xuyên Mộc - Bà Rịa - Vũng Tàu</v>
      </c>
      <c r="P687" s="94" t="str">
        <f>IF(INPUT_Du_lieu_nhan_vien!P706="","",INPUT_Du_lieu_nhan_vien!P706)</f>
        <v/>
      </c>
      <c r="Q687" s="97" t="str">
        <f>IF(INPUT_Du_lieu_nhan_vien!Q706="","",INPUT_Du_lieu_nhan_vien!Q706)</f>
        <v>0932625113</v>
      </c>
      <c r="R687" s="96" t="str">
        <f>IF(INPUT_Du_lieu_nhan_vien!U706="","",INPUT_Du_lieu_nhan_vien!U706)</f>
        <v>Đặng Thanh Tùng</v>
      </c>
      <c r="S687" s="96" t="str">
        <f>IF(INPUT_Du_lieu_nhan_vien!W706="","",INPUT_Du_lieu_nhan_vien!W706)</f>
        <v>0937948227</v>
      </c>
      <c r="T687" s="97" t="str">
        <f>IF(INPUT_Du_lieu_nhan_vien!L706="","",INPUT_Du_lieu_nhan_vien!L706)</f>
        <v>ĐH Công nghiệp TP HCM</v>
      </c>
      <c r="U687" s="94" t="str">
        <f>IF(INPUT_Du_lieu_nhan_vien!K706="","",INPUT_Du_lieu_nhan_vien!K706)</f>
        <v>Cao đẳng</v>
      </c>
      <c r="V687" s="97" t="str">
        <f>IF(INPUT_Du_lieu_nhan_vien!M706="","",INPUT_Du_lieu_nhan_vien!M706)</f>
        <v>Tài chính Ngân hàng</v>
      </c>
      <c r="Y687" s="95" t="str">
        <f>IF(INPUT_Du_lieu_nhan_vien!AH706="","",INPUT_Du_lieu_nhan_vien!AH706)</f>
        <v/>
      </c>
      <c r="Z687" s="96" t="str">
        <f t="shared" si="87"/>
        <v/>
      </c>
      <c r="AA687" s="96" t="str">
        <f t="shared" si="88"/>
        <v/>
      </c>
      <c r="AB687" s="95" t="str">
        <f>IF(INPUT_Du_lieu_nhan_vien!AM706="","",INPUT_Du_lieu_nhan_vien!AM706)</f>
        <v/>
      </c>
      <c r="AC687" s="96" t="str">
        <f t="shared" si="89"/>
        <v/>
      </c>
      <c r="AD687" s="96" t="str">
        <f t="shared" si="90"/>
        <v/>
      </c>
      <c r="AE687" s="96" t="str">
        <f>IF(INPUT_Du_lieu_nhan_vien!AJ706="","",INPUT_Du_lieu_nhan_vien!AJ706)</f>
        <v>Thử việc</v>
      </c>
    </row>
    <row r="688" spans="1:31" ht="18.75" customHeight="1" x14ac:dyDescent="0.2">
      <c r="A688" s="91">
        <v>687</v>
      </c>
      <c r="B688" s="92">
        <f>INPUT_Du_lieu_nhan_vien!A707</f>
        <v>20682</v>
      </c>
      <c r="C688" s="93" t="str">
        <f>IF(INPUT_Du_lieu_nhan_vien!B707="","",INPUT_Du_lieu_nhan_vien!B707)</f>
        <v>Phạm Thị Mỹ</v>
      </c>
      <c r="D688" s="93" t="str">
        <f>IF(INPUT_Du_lieu_nhan_vien!C707="","",INPUT_Du_lieu_nhan_vien!C707)</f>
        <v>Linh</v>
      </c>
      <c r="E688" s="94" t="str">
        <f>IF(INPUT_Du_lieu_nhan_vien!D707="","",INPUT_Du_lieu_nhan_vien!D707)</f>
        <v>Nữ</v>
      </c>
      <c r="F688" s="95">
        <f>IF(INPUT_Du_lieu_nhan_vien!E707="","",INPUT_Du_lieu_nhan_vien!E707)</f>
        <v>32209</v>
      </c>
      <c r="G688" s="96">
        <f t="shared" si="84"/>
        <v>3</v>
      </c>
      <c r="H688" s="96">
        <f t="shared" si="85"/>
        <v>1988</v>
      </c>
      <c r="I688" s="96" t="str">
        <f>IF(INPUT_Du_lieu_nhan_vien!G707="","",INPUT_Du_lieu_nhan_vien!G707)</f>
        <v>Ninh Bình</v>
      </c>
      <c r="J688" s="97" t="str">
        <f>IF(INPUT_Du_lieu_nhan_vien!H707="","",INPUT_Du_lieu_nhan_vien!H707)</f>
        <v>271785588</v>
      </c>
      <c r="K688" s="95">
        <f>IF(INPUT_Du_lieu_nhan_vien!I707="","",INPUT_Du_lieu_nhan_vien!I707)</f>
        <v>37571</v>
      </c>
      <c r="L688" s="96">
        <f t="shared" si="86"/>
        <v>11</v>
      </c>
      <c r="M688" s="96" t="str">
        <f>IF(INPUT_Du_lieu_nhan_vien!J707="","",INPUT_Du_lieu_nhan_vien!J707)</f>
        <v>Đồng Nai</v>
      </c>
      <c r="N688" s="94" t="str">
        <f>IF(INPUT_Du_lieu_nhan_vien!O707="","",INPUT_Du_lieu_nhan_vien!O707)</f>
        <v>linhptm@topica.edu.vn</v>
      </c>
      <c r="O688" s="96" t="str">
        <f>IF(INPUT_Du_lieu_nhan_vien!S707="","",INPUT_Du_lieu_nhan_vien!S707)</f>
        <v>1289A Phạm Thế Hiển, P5, Q8, TP HCM</v>
      </c>
      <c r="P688" s="94" t="str">
        <f>IF(INPUT_Du_lieu_nhan_vien!P707="","",INPUT_Du_lieu_nhan_vien!P707)</f>
        <v/>
      </c>
      <c r="Q688" s="97" t="str">
        <f>IF(INPUT_Du_lieu_nhan_vien!Q707="","",INPUT_Du_lieu_nhan_vien!Q707)</f>
        <v>0979294900</v>
      </c>
      <c r="R688" s="96" t="str">
        <f>IF(INPUT_Du_lieu_nhan_vien!U707="","",INPUT_Du_lieu_nhan_vien!U707)</f>
        <v>Tô Thị Ánh Tuyết</v>
      </c>
      <c r="S688" s="96" t="str">
        <f>IF(INPUT_Du_lieu_nhan_vien!W707="","",INPUT_Du_lieu_nhan_vien!W707)</f>
        <v>0909988591</v>
      </c>
      <c r="T688" s="97" t="str">
        <f>IF(INPUT_Du_lieu_nhan_vien!L707="","",INPUT_Du_lieu_nhan_vien!L707)</f>
        <v>ĐH Khoa học Xã hội và Nhân văn</v>
      </c>
      <c r="U688" s="94" t="str">
        <f>IF(INPUT_Du_lieu_nhan_vien!K707="","",INPUT_Du_lieu_nhan_vien!K707)</f>
        <v>Đại học</v>
      </c>
      <c r="V688" s="97" t="str">
        <f>IF(INPUT_Du_lieu_nhan_vien!M707="","",INPUT_Du_lieu_nhan_vien!M707)</f>
        <v>Ngữ Văn Anh</v>
      </c>
      <c r="Y688" s="95" t="str">
        <f>IF(INPUT_Du_lieu_nhan_vien!AH707="","",INPUT_Du_lieu_nhan_vien!AH707)</f>
        <v/>
      </c>
      <c r="Z688" s="96" t="str">
        <f t="shared" si="87"/>
        <v/>
      </c>
      <c r="AA688" s="96" t="str">
        <f t="shared" si="88"/>
        <v/>
      </c>
      <c r="AB688" s="95">
        <f>IF(INPUT_Du_lieu_nhan_vien!AM707="","",INPUT_Du_lieu_nhan_vien!AM707)</f>
        <v>41593</v>
      </c>
      <c r="AC688" s="96">
        <f t="shared" si="89"/>
        <v>11</v>
      </c>
      <c r="AD688" s="96">
        <f t="shared" si="90"/>
        <v>2013</v>
      </c>
      <c r="AE688" s="96" t="str">
        <f>IF(INPUT_Du_lieu_nhan_vien!AJ707="","",INPUT_Du_lieu_nhan_vien!AJ707)</f>
        <v>Nghỉ việc</v>
      </c>
    </row>
    <row r="689" spans="1:31" ht="18.75" customHeight="1" x14ac:dyDescent="0.2">
      <c r="A689" s="91">
        <v>688</v>
      </c>
      <c r="B689" s="92">
        <f>INPUT_Du_lieu_nhan_vien!A708</f>
        <v>20683</v>
      </c>
      <c r="C689" s="93" t="str">
        <f>IF(INPUT_Du_lieu_nhan_vien!B708="","",INPUT_Du_lieu_nhan_vien!B708)</f>
        <v>Lê Ngọc</v>
      </c>
      <c r="D689" s="93" t="str">
        <f>IF(INPUT_Du_lieu_nhan_vien!C708="","",INPUT_Du_lieu_nhan_vien!C708)</f>
        <v>Tiến</v>
      </c>
      <c r="E689" s="94" t="str">
        <f>IF(INPUT_Du_lieu_nhan_vien!D708="","",INPUT_Du_lieu_nhan_vien!D708)</f>
        <v>Nữ</v>
      </c>
      <c r="F689" s="95">
        <f>IF(INPUT_Du_lieu_nhan_vien!E708="","",INPUT_Du_lieu_nhan_vien!E708)</f>
        <v>31227</v>
      </c>
      <c r="G689" s="96">
        <f t="shared" si="84"/>
        <v>6</v>
      </c>
      <c r="H689" s="96">
        <f t="shared" si="85"/>
        <v>1985</v>
      </c>
      <c r="I689" s="96" t="str">
        <f>IF(INPUT_Du_lieu_nhan_vien!G708="","",INPUT_Du_lieu_nhan_vien!G708)</f>
        <v>Bến Tre</v>
      </c>
      <c r="J689" s="97" t="str">
        <f>IF(INPUT_Du_lieu_nhan_vien!H708="","",INPUT_Du_lieu_nhan_vien!H708)</f>
        <v>321270905</v>
      </c>
      <c r="K689" s="95">
        <f>IF(INPUT_Du_lieu_nhan_vien!I708="","",INPUT_Du_lieu_nhan_vien!I708)</f>
        <v>40911</v>
      </c>
      <c r="L689" s="96">
        <f t="shared" si="86"/>
        <v>1</v>
      </c>
      <c r="M689" s="96" t="str">
        <f>IF(INPUT_Du_lieu_nhan_vien!J708="","",INPUT_Du_lieu_nhan_vien!J708)</f>
        <v>Bến Tre</v>
      </c>
      <c r="N689" s="94" t="str">
        <f>IF(INPUT_Du_lieu_nhan_vien!O708="","",INPUT_Du_lieu_nhan_vien!O708)</f>
        <v>tienln@topica.edu.vn</v>
      </c>
      <c r="O689" s="96" t="str">
        <f>IF(INPUT_Du_lieu_nhan_vien!S708="","",INPUT_Du_lieu_nhan_vien!S708)</f>
        <v>Khu phố 3, Phường Phước Mỹ, Phan Rang, Tháp Chàm</v>
      </c>
      <c r="P689" s="94" t="str">
        <f>IF(INPUT_Du_lieu_nhan_vien!P708="","",INPUT_Du_lieu_nhan_vien!P708)</f>
        <v/>
      </c>
      <c r="Q689" s="97" t="str">
        <f>IF(INPUT_Du_lieu_nhan_vien!Q708="","",INPUT_Du_lieu_nhan_vien!Q708)</f>
        <v>0907727612</v>
      </c>
      <c r="R689" s="96" t="str">
        <f>IF(INPUT_Du_lieu_nhan_vien!U708="","",INPUT_Du_lieu_nhan_vien!U708)</f>
        <v>Trần Mẫn</v>
      </c>
      <c r="S689" s="96" t="str">
        <f>IF(INPUT_Du_lieu_nhan_vien!W708="","",INPUT_Du_lieu_nhan_vien!W708)</f>
        <v>0937698498</v>
      </c>
      <c r="T689" s="97" t="str">
        <f>IF(INPUT_Du_lieu_nhan_vien!L708="","",INPUT_Du_lieu_nhan_vien!L708)</f>
        <v>ĐH Moở TP Hồ Chí Minh</v>
      </c>
      <c r="U689" s="94" t="str">
        <f>IF(INPUT_Du_lieu_nhan_vien!K708="","",INPUT_Du_lieu_nhan_vien!K708)</f>
        <v>Đại học</v>
      </c>
      <c r="V689" s="97" t="str">
        <f>IF(INPUT_Du_lieu_nhan_vien!M708="","",INPUT_Du_lieu_nhan_vien!M708)</f>
        <v>Tin học</v>
      </c>
      <c r="Y689" s="95" t="str">
        <f>IF(INPUT_Du_lieu_nhan_vien!AH708="","",INPUT_Du_lieu_nhan_vien!AH708)</f>
        <v/>
      </c>
      <c r="Z689" s="96" t="str">
        <f t="shared" si="87"/>
        <v/>
      </c>
      <c r="AA689" s="96" t="str">
        <f t="shared" si="88"/>
        <v/>
      </c>
      <c r="AB689" s="95" t="str">
        <f>IF(INPUT_Du_lieu_nhan_vien!AM708="","",INPUT_Du_lieu_nhan_vien!AM708)</f>
        <v/>
      </c>
      <c r="AC689" s="96" t="str">
        <f t="shared" si="89"/>
        <v/>
      </c>
      <c r="AD689" s="96" t="str">
        <f t="shared" si="90"/>
        <v/>
      </c>
      <c r="AE689" s="96" t="str">
        <f>IF(INPUT_Du_lieu_nhan_vien!AJ708="","",INPUT_Du_lieu_nhan_vien!AJ708)</f>
        <v>Thử việc</v>
      </c>
    </row>
    <row r="690" spans="1:31" ht="18.75" customHeight="1" x14ac:dyDescent="0.2">
      <c r="A690" s="91">
        <v>689</v>
      </c>
      <c r="B690" s="92">
        <f>INPUT_Du_lieu_nhan_vien!A709</f>
        <v>20684</v>
      </c>
      <c r="C690" s="93" t="str">
        <f>IF(INPUT_Du_lieu_nhan_vien!B709="","",INPUT_Du_lieu_nhan_vien!B709)</f>
        <v>Nguyễn Thị</v>
      </c>
      <c r="D690" s="93" t="str">
        <f>IF(INPUT_Du_lieu_nhan_vien!C709="","",INPUT_Du_lieu_nhan_vien!C709)</f>
        <v>Ngân</v>
      </c>
      <c r="E690" s="94" t="str">
        <f>IF(INPUT_Du_lieu_nhan_vien!D709="","",INPUT_Du_lieu_nhan_vien!D709)</f>
        <v>Nữ</v>
      </c>
      <c r="F690" s="95">
        <f>IF(INPUT_Du_lieu_nhan_vien!E709="","",INPUT_Du_lieu_nhan_vien!E709)</f>
        <v>32214</v>
      </c>
      <c r="G690" s="96">
        <f t="shared" si="84"/>
        <v>3</v>
      </c>
      <c r="H690" s="96">
        <f t="shared" si="85"/>
        <v>1988</v>
      </c>
      <c r="I690" s="96" t="str">
        <f>IF(INPUT_Du_lieu_nhan_vien!G709="","",INPUT_Du_lieu_nhan_vien!G709)</f>
        <v>Bến Tre</v>
      </c>
      <c r="J690" s="97" t="str">
        <f>IF(INPUT_Du_lieu_nhan_vien!H709="","",INPUT_Du_lieu_nhan_vien!H709)</f>
        <v>321254215</v>
      </c>
      <c r="K690" s="95">
        <f>IF(INPUT_Du_lieu_nhan_vien!I709="","",INPUT_Du_lieu_nhan_vien!I709)</f>
        <v>37553</v>
      </c>
      <c r="L690" s="96">
        <f t="shared" si="86"/>
        <v>10</v>
      </c>
      <c r="M690" s="96" t="str">
        <f>IF(INPUT_Du_lieu_nhan_vien!J709="","",INPUT_Du_lieu_nhan_vien!J709)</f>
        <v>Bến Tre</v>
      </c>
      <c r="N690" s="94" t="str">
        <f>IF(INPUT_Du_lieu_nhan_vien!O709="","",INPUT_Du_lieu_nhan_vien!O709)</f>
        <v>ngannt@topica.edu.vn</v>
      </c>
      <c r="O690" s="96" t="str">
        <f>IF(INPUT_Du_lieu_nhan_vien!S709="","",INPUT_Du_lieu_nhan_vien!S709)</f>
        <v>Ấp 6, Xã Châu Bình, Huyện Giồng Trôm, Tỉnh Bến Tre</v>
      </c>
      <c r="P690" s="94" t="str">
        <f>IF(INPUT_Du_lieu_nhan_vien!P709="","",INPUT_Du_lieu_nhan_vien!P709)</f>
        <v/>
      </c>
      <c r="Q690" s="97" t="str">
        <f>IF(INPUT_Du_lieu_nhan_vien!Q709="","",INPUT_Du_lieu_nhan_vien!Q709)</f>
        <v>0976168743</v>
      </c>
      <c r="R690" s="96" t="str">
        <f>IF(INPUT_Du_lieu_nhan_vien!U709="","",INPUT_Du_lieu_nhan_vien!U709)</f>
        <v>Nguyễn Thành Nguyên</v>
      </c>
      <c r="S690" s="96" t="str">
        <f>IF(INPUT_Du_lieu_nhan_vien!W709="","",INPUT_Du_lieu_nhan_vien!W709)</f>
        <v>0907297454</v>
      </c>
      <c r="T690" s="97" t="str">
        <f>IF(INPUT_Du_lieu_nhan_vien!L709="","",INPUT_Du_lieu_nhan_vien!L709)</f>
        <v>CĐ Công nghiệp Thực phẩm TP HCM</v>
      </c>
      <c r="U690" s="94" t="str">
        <f>IF(INPUT_Du_lieu_nhan_vien!K709="","",INPUT_Du_lieu_nhan_vien!K709)</f>
        <v>Cao đẳng</v>
      </c>
      <c r="V690" s="97" t="str">
        <f>IF(INPUT_Du_lieu_nhan_vien!M709="","",INPUT_Du_lieu_nhan_vien!M709)</f>
        <v>Công nghiệp Chế biến Thủy sản</v>
      </c>
      <c r="Y690" s="95" t="str">
        <f>IF(INPUT_Du_lieu_nhan_vien!AH709="","",INPUT_Du_lieu_nhan_vien!AH709)</f>
        <v/>
      </c>
      <c r="Z690" s="96" t="str">
        <f t="shared" si="87"/>
        <v/>
      </c>
      <c r="AA690" s="96" t="str">
        <f t="shared" si="88"/>
        <v/>
      </c>
      <c r="AB690" s="95" t="str">
        <f>IF(INPUT_Du_lieu_nhan_vien!AM709="","",INPUT_Du_lieu_nhan_vien!AM709)</f>
        <v/>
      </c>
      <c r="AC690" s="96" t="str">
        <f t="shared" si="89"/>
        <v/>
      </c>
      <c r="AD690" s="96" t="str">
        <f t="shared" si="90"/>
        <v/>
      </c>
      <c r="AE690" s="96" t="str">
        <f>IF(INPUT_Du_lieu_nhan_vien!AJ709="","",INPUT_Du_lieu_nhan_vien!AJ709)</f>
        <v>Thử việc</v>
      </c>
    </row>
    <row r="691" spans="1:31" ht="18.75" customHeight="1" x14ac:dyDescent="0.2">
      <c r="A691" s="91">
        <v>690</v>
      </c>
      <c r="B691" s="92">
        <f>INPUT_Du_lieu_nhan_vien!A710</f>
        <v>20685</v>
      </c>
      <c r="C691" s="93" t="str">
        <f>IF(INPUT_Du_lieu_nhan_vien!B710="","",INPUT_Du_lieu_nhan_vien!B710)</f>
        <v>Đỗ Thị Mỹ</v>
      </c>
      <c r="D691" s="93" t="str">
        <f>IF(INPUT_Du_lieu_nhan_vien!C710="","",INPUT_Du_lieu_nhan_vien!C710)</f>
        <v>Kim</v>
      </c>
      <c r="E691" s="94" t="str">
        <f>IF(INPUT_Du_lieu_nhan_vien!D710="","",INPUT_Du_lieu_nhan_vien!D710)</f>
        <v>Nữ</v>
      </c>
      <c r="F691" s="95">
        <f>IF(INPUT_Du_lieu_nhan_vien!E710="","",INPUT_Du_lieu_nhan_vien!E710)</f>
        <v>32803</v>
      </c>
      <c r="G691" s="96">
        <f t="shared" si="84"/>
        <v>10</v>
      </c>
      <c r="H691" s="96">
        <f t="shared" si="85"/>
        <v>1989</v>
      </c>
      <c r="I691" s="96" t="str">
        <f>IF(INPUT_Du_lieu_nhan_vien!G710="","",INPUT_Du_lieu_nhan_vien!G710)</f>
        <v>Nam Định</v>
      </c>
      <c r="J691" s="97" t="str">
        <f>IF(INPUT_Du_lieu_nhan_vien!H710="","",INPUT_Du_lieu_nhan_vien!H710)</f>
        <v>162982613</v>
      </c>
      <c r="K691" s="95">
        <f>IF(INPUT_Du_lieu_nhan_vien!I710="","",INPUT_Du_lieu_nhan_vien!I710)</f>
        <v>38849</v>
      </c>
      <c r="L691" s="96">
        <f t="shared" si="86"/>
        <v>5</v>
      </c>
      <c r="M691" s="96" t="str">
        <f>IF(INPUT_Du_lieu_nhan_vien!J710="","",INPUT_Du_lieu_nhan_vien!J710)</f>
        <v>Nam Định</v>
      </c>
      <c r="N691" s="94" t="str">
        <f>IF(INPUT_Du_lieu_nhan_vien!O710="","",INPUT_Du_lieu_nhan_vien!O710)</f>
        <v>kimdtm@topica.edu.vn</v>
      </c>
      <c r="O691" s="96" t="str">
        <f>IF(INPUT_Du_lieu_nhan_vien!S710="","",INPUT_Du_lieu_nhan_vien!S710)</f>
        <v>4/60 Hàng Thao, P. Trần Hưng Đạo, TP Nam Định, Nam Định</v>
      </c>
      <c r="P691" s="94" t="str">
        <f>IF(INPUT_Du_lieu_nhan_vien!P710="","",INPUT_Du_lieu_nhan_vien!P710)</f>
        <v/>
      </c>
      <c r="Q691" s="97" t="str">
        <f>IF(INPUT_Du_lieu_nhan_vien!Q710="","",INPUT_Du_lieu_nhan_vien!Q710)</f>
        <v>0945121952</v>
      </c>
      <c r="R691" s="96" t="str">
        <f>IF(INPUT_Du_lieu_nhan_vien!U710="","",INPUT_Du_lieu_nhan_vien!U710)</f>
        <v>Đào Thị Thúy</v>
      </c>
      <c r="S691" s="96" t="str">
        <f>IF(INPUT_Du_lieu_nhan_vien!W710="","",INPUT_Du_lieu_nhan_vien!W710)</f>
        <v>0942238433</v>
      </c>
      <c r="T691" s="97" t="str">
        <f>IF(INPUT_Du_lieu_nhan_vien!L710="","",INPUT_Du_lieu_nhan_vien!L710)</f>
        <v>ĐH Kinh tế Quốc dân</v>
      </c>
      <c r="U691" s="94" t="str">
        <f>IF(INPUT_Du_lieu_nhan_vien!K710="","",INPUT_Du_lieu_nhan_vien!K710)</f>
        <v>Đại học</v>
      </c>
      <c r="V691" s="97" t="str">
        <f>IF(INPUT_Du_lieu_nhan_vien!M710="","",INPUT_Du_lieu_nhan_vien!M710)</f>
        <v>Kế toán</v>
      </c>
      <c r="Y691" s="95" t="str">
        <f>IF(INPUT_Du_lieu_nhan_vien!AH710="","",INPUT_Du_lieu_nhan_vien!AH710)</f>
        <v/>
      </c>
      <c r="Z691" s="96" t="str">
        <f t="shared" si="87"/>
        <v/>
      </c>
      <c r="AA691" s="96" t="str">
        <f t="shared" si="88"/>
        <v/>
      </c>
      <c r="AB691" s="95">
        <f>IF(INPUT_Du_lieu_nhan_vien!AM710="","",INPUT_Du_lieu_nhan_vien!AM710)</f>
        <v>41604</v>
      </c>
      <c r="AC691" s="96">
        <f t="shared" si="89"/>
        <v>11</v>
      </c>
      <c r="AD691" s="96">
        <f t="shared" si="90"/>
        <v>2013</v>
      </c>
      <c r="AE691" s="96" t="str">
        <f>IF(INPUT_Du_lieu_nhan_vien!AJ710="","",INPUT_Du_lieu_nhan_vien!AJ710)</f>
        <v>Nghỉ việc</v>
      </c>
    </row>
    <row r="692" spans="1:31" ht="18.75" customHeight="1" x14ac:dyDescent="0.2">
      <c r="A692" s="91">
        <v>691</v>
      </c>
      <c r="B692" s="92">
        <f>INPUT_Du_lieu_nhan_vien!A711</f>
        <v>20686</v>
      </c>
      <c r="C692" s="93" t="str">
        <f>IF(INPUT_Du_lieu_nhan_vien!B711="","",INPUT_Du_lieu_nhan_vien!B711)</f>
        <v>Tạ Thị Thanh</v>
      </c>
      <c r="D692" s="93" t="str">
        <f>IF(INPUT_Du_lieu_nhan_vien!C711="","",INPUT_Du_lieu_nhan_vien!C711)</f>
        <v>Vân</v>
      </c>
      <c r="E692" s="94" t="str">
        <f>IF(INPUT_Du_lieu_nhan_vien!D711="","",INPUT_Du_lieu_nhan_vien!D711)</f>
        <v>Nữ</v>
      </c>
      <c r="F692" s="95">
        <f>IF(INPUT_Du_lieu_nhan_vien!E711="","",INPUT_Du_lieu_nhan_vien!E711)</f>
        <v>31600</v>
      </c>
      <c r="G692" s="96">
        <f t="shared" si="84"/>
        <v>7</v>
      </c>
      <c r="H692" s="96">
        <f t="shared" si="85"/>
        <v>1986</v>
      </c>
      <c r="I692" s="96" t="str">
        <f>IF(INPUT_Du_lieu_nhan_vien!G711="","",INPUT_Du_lieu_nhan_vien!G711)</f>
        <v>Hà Nam</v>
      </c>
      <c r="J692" s="97" t="str">
        <f>IF(INPUT_Du_lieu_nhan_vien!H711="","",INPUT_Du_lieu_nhan_vien!H711)</f>
        <v>012454452</v>
      </c>
      <c r="K692" s="95">
        <f>IF(INPUT_Du_lieu_nhan_vien!I711="","",INPUT_Du_lieu_nhan_vien!I711)</f>
        <v>37073</v>
      </c>
      <c r="L692" s="96">
        <f t="shared" si="86"/>
        <v>7</v>
      </c>
      <c r="M692" s="96" t="str">
        <f>IF(INPUT_Du_lieu_nhan_vien!J711="","",INPUT_Du_lieu_nhan_vien!J711)</f>
        <v>Hà Nội</v>
      </c>
      <c r="N692" s="94" t="str">
        <f>IF(INPUT_Du_lieu_nhan_vien!O711="","",INPUT_Du_lieu_nhan_vien!O711)</f>
        <v>vanttt2@topica.edu.vn</v>
      </c>
      <c r="O692" s="96" t="str">
        <f>IF(INPUT_Du_lieu_nhan_vien!S711="","",INPUT_Du_lieu_nhan_vien!S711)</f>
        <v/>
      </c>
      <c r="P692" s="94" t="str">
        <f>IF(INPUT_Du_lieu_nhan_vien!P711="","",INPUT_Du_lieu_nhan_vien!P711)</f>
        <v/>
      </c>
      <c r="Q692" s="97" t="str">
        <f>IF(INPUT_Du_lieu_nhan_vien!Q711="","",INPUT_Du_lieu_nhan_vien!Q711)</f>
        <v>0989554070</v>
      </c>
      <c r="R692" s="96" t="str">
        <f>IF(INPUT_Du_lieu_nhan_vien!U711="","",INPUT_Du_lieu_nhan_vien!U711)</f>
        <v/>
      </c>
      <c r="S692" s="96" t="str">
        <f>IF(INPUT_Du_lieu_nhan_vien!W711="","",INPUT_Du_lieu_nhan_vien!W711)</f>
        <v/>
      </c>
      <c r="T692" s="97" t="str">
        <f>IF(INPUT_Du_lieu_nhan_vien!L711="","",INPUT_Du_lieu_nhan_vien!L711)</f>
        <v>ĐH Đà Nẵng</v>
      </c>
      <c r="U692" s="94" t="str">
        <f>IF(INPUT_Du_lieu_nhan_vien!K711="","",INPUT_Du_lieu_nhan_vien!K711)</f>
        <v>Đại học</v>
      </c>
      <c r="V692" s="97" t="str">
        <f>IF(INPUT_Du_lieu_nhan_vien!M711="","",INPUT_Du_lieu_nhan_vien!M711)</f>
        <v>Kế toán</v>
      </c>
      <c r="Y692" s="95" t="str">
        <f>IF(INPUT_Du_lieu_nhan_vien!AH711="","",INPUT_Du_lieu_nhan_vien!AH711)</f>
        <v/>
      </c>
      <c r="Z692" s="96" t="str">
        <f t="shared" si="87"/>
        <v/>
      </c>
      <c r="AA692" s="96" t="str">
        <f t="shared" si="88"/>
        <v/>
      </c>
      <c r="AB692" s="95">
        <f>IF(INPUT_Du_lieu_nhan_vien!AM711="","",INPUT_Du_lieu_nhan_vien!AM711)</f>
        <v>41572</v>
      </c>
      <c r="AC692" s="96">
        <f t="shared" si="89"/>
        <v>10</v>
      </c>
      <c r="AD692" s="96">
        <f t="shared" si="90"/>
        <v>2013</v>
      </c>
      <c r="AE692" s="96" t="str">
        <f>IF(INPUT_Du_lieu_nhan_vien!AJ711="","",INPUT_Du_lieu_nhan_vien!AJ711)</f>
        <v>Nghỉ việc</v>
      </c>
    </row>
    <row r="693" spans="1:31" ht="18.75" customHeight="1" x14ac:dyDescent="0.2">
      <c r="A693" s="91">
        <v>692</v>
      </c>
      <c r="B693" s="92">
        <f>INPUT_Du_lieu_nhan_vien!A712</f>
        <v>20687</v>
      </c>
      <c r="C693" s="93" t="str">
        <f>IF(INPUT_Du_lieu_nhan_vien!B712="","",INPUT_Du_lieu_nhan_vien!B712)</f>
        <v>Nguyễn Thái</v>
      </c>
      <c r="D693" s="93" t="str">
        <f>IF(INPUT_Du_lieu_nhan_vien!C712="","",INPUT_Du_lieu_nhan_vien!C712)</f>
        <v>Phượng</v>
      </c>
      <c r="E693" s="94" t="str">
        <f>IF(INPUT_Du_lieu_nhan_vien!D712="","",INPUT_Du_lieu_nhan_vien!D712)</f>
        <v>Nữ</v>
      </c>
      <c r="F693" s="95">
        <f>IF(INPUT_Du_lieu_nhan_vien!E712="","",INPUT_Du_lieu_nhan_vien!E712)</f>
        <v>33615</v>
      </c>
      <c r="G693" s="96">
        <f t="shared" si="84"/>
        <v>1</v>
      </c>
      <c r="H693" s="96">
        <f t="shared" si="85"/>
        <v>1992</v>
      </c>
      <c r="I693" s="96" t="str">
        <f>IF(INPUT_Du_lieu_nhan_vien!G712="","",INPUT_Du_lieu_nhan_vien!G712)</f>
        <v>Thái Nguyên</v>
      </c>
      <c r="J693" s="97" t="str">
        <f>IF(INPUT_Du_lieu_nhan_vien!H712="","",INPUT_Du_lieu_nhan_vien!H712)</f>
        <v>091572298</v>
      </c>
      <c r="K693" s="95">
        <f>IF(INPUT_Du_lieu_nhan_vien!I712="","",INPUT_Du_lieu_nhan_vien!I712)</f>
        <v>38714</v>
      </c>
      <c r="L693" s="96">
        <f t="shared" si="86"/>
        <v>12</v>
      </c>
      <c r="M693" s="96" t="str">
        <f>IF(INPUT_Du_lieu_nhan_vien!J712="","",INPUT_Du_lieu_nhan_vien!J712)</f>
        <v>Thái Nguyên</v>
      </c>
      <c r="N693" s="94" t="str">
        <f>IF(INPUT_Du_lieu_nhan_vien!O712="","",INPUT_Du_lieu_nhan_vien!O712)</f>
        <v>phuongnt3@topica.edu.vn</v>
      </c>
      <c r="O693" s="96" t="str">
        <f>IF(INPUT_Du_lieu_nhan_vien!S712="","",INPUT_Du_lieu_nhan_vien!S712)</f>
        <v>Tổ 30 - Phường Hoàng Văn Thụ - Thái Nguyên</v>
      </c>
      <c r="P693" s="94" t="str">
        <f>IF(INPUT_Du_lieu_nhan_vien!P712="","",INPUT_Du_lieu_nhan_vien!P712)</f>
        <v/>
      </c>
      <c r="Q693" s="97" t="str">
        <f>IF(INPUT_Du_lieu_nhan_vien!Q712="","",INPUT_Du_lieu_nhan_vien!Q712)</f>
        <v>01692273013</v>
      </c>
      <c r="R693" s="96" t="str">
        <f>IF(INPUT_Du_lieu_nhan_vien!U712="","",INPUT_Du_lieu_nhan_vien!U712)</f>
        <v/>
      </c>
      <c r="S693" s="96" t="str">
        <f>IF(INPUT_Du_lieu_nhan_vien!W712="","",INPUT_Du_lieu_nhan_vien!W712)</f>
        <v/>
      </c>
      <c r="T693" s="97" t="str">
        <f>IF(INPUT_Du_lieu_nhan_vien!L712="","",INPUT_Du_lieu_nhan_vien!L712)</f>
        <v>ĐH Hà Nội</v>
      </c>
      <c r="U693" s="94" t="str">
        <f>IF(INPUT_Du_lieu_nhan_vien!K712="","",INPUT_Du_lieu_nhan_vien!K712)</f>
        <v>Đại học</v>
      </c>
      <c r="V693" s="97" t="str">
        <f>IF(INPUT_Du_lieu_nhan_vien!M712="","",INPUT_Du_lieu_nhan_vien!M712)</f>
        <v>Công nghệ thông tin - Tiếng Anh</v>
      </c>
      <c r="Y693" s="95" t="str">
        <f>IF(INPUT_Du_lieu_nhan_vien!AH712="","",INPUT_Du_lieu_nhan_vien!AH712)</f>
        <v/>
      </c>
      <c r="Z693" s="96" t="str">
        <f t="shared" si="87"/>
        <v/>
      </c>
      <c r="AA693" s="96" t="str">
        <f t="shared" si="88"/>
        <v/>
      </c>
      <c r="AB693" s="95" t="str">
        <f>IF(INPUT_Du_lieu_nhan_vien!AM712="","",INPUT_Du_lieu_nhan_vien!AM712)</f>
        <v/>
      </c>
      <c r="AC693" s="96" t="str">
        <f t="shared" si="89"/>
        <v/>
      </c>
      <c r="AD693" s="96" t="str">
        <f t="shared" si="90"/>
        <v/>
      </c>
      <c r="AE693" s="96" t="str">
        <f>IF(INPUT_Du_lieu_nhan_vien!AJ712="","",INPUT_Du_lieu_nhan_vien!AJ712)</f>
        <v>Thử việc</v>
      </c>
    </row>
    <row r="694" spans="1:31" ht="18.75" customHeight="1" x14ac:dyDescent="0.2">
      <c r="A694" s="91">
        <v>693</v>
      </c>
      <c r="B694" s="92">
        <f>INPUT_Du_lieu_nhan_vien!A713</f>
        <v>20688</v>
      </c>
      <c r="C694" s="93" t="str">
        <f>IF(INPUT_Du_lieu_nhan_vien!B713="","",INPUT_Du_lieu_nhan_vien!B713)</f>
        <v>Vũ Văn</v>
      </c>
      <c r="D694" s="93" t="str">
        <f>IF(INPUT_Du_lieu_nhan_vien!C713="","",INPUT_Du_lieu_nhan_vien!C713)</f>
        <v>Định</v>
      </c>
      <c r="E694" s="94" t="str">
        <f>IF(INPUT_Du_lieu_nhan_vien!D713="","",INPUT_Du_lieu_nhan_vien!D713)</f>
        <v>Nam</v>
      </c>
      <c r="F694" s="95">
        <f>IF(INPUT_Du_lieu_nhan_vien!E713="","",INPUT_Du_lieu_nhan_vien!E713)</f>
        <v>33000</v>
      </c>
      <c r="G694" s="96">
        <f t="shared" si="84"/>
        <v>5</v>
      </c>
      <c r="H694" s="96">
        <f t="shared" si="85"/>
        <v>1990</v>
      </c>
      <c r="I694" s="96" t="str">
        <f>IF(INPUT_Du_lieu_nhan_vien!G713="","",INPUT_Du_lieu_nhan_vien!G713)</f>
        <v>Bắc Ninh</v>
      </c>
      <c r="J694" s="97" t="str">
        <f>IF(INPUT_Du_lieu_nhan_vien!H713="","",INPUT_Du_lieu_nhan_vien!H713)</f>
        <v>125379474</v>
      </c>
      <c r="K694" s="95">
        <f>IF(INPUT_Du_lieu_nhan_vien!I713="","",INPUT_Du_lieu_nhan_vien!I713)</f>
        <v>39063</v>
      </c>
      <c r="L694" s="96">
        <f t="shared" si="86"/>
        <v>12</v>
      </c>
      <c r="M694" s="96" t="str">
        <f>IF(INPUT_Du_lieu_nhan_vien!J713="","",INPUT_Du_lieu_nhan_vien!J713)</f>
        <v>Bắc Ninh</v>
      </c>
      <c r="N694" s="94" t="str">
        <f>IF(INPUT_Du_lieu_nhan_vien!O713="","",INPUT_Du_lieu_nhan_vien!O713)</f>
        <v>dinhvv@topica.edu.vn</v>
      </c>
      <c r="O694" s="96" t="str">
        <f>IF(INPUT_Du_lieu_nhan_vien!S713="","",INPUT_Du_lieu_nhan_vien!S713)</f>
        <v>Phú Hòa, Lương Tài, Bắc Ninh</v>
      </c>
      <c r="P694" s="94" t="str">
        <f>IF(INPUT_Du_lieu_nhan_vien!P713="","",INPUT_Du_lieu_nhan_vien!P713)</f>
        <v/>
      </c>
      <c r="Q694" s="97" t="str">
        <f>IF(INPUT_Du_lieu_nhan_vien!Q713="","",INPUT_Du_lieu_nhan_vien!Q713)</f>
        <v>0979614811</v>
      </c>
      <c r="R694" s="96" t="str">
        <f>IF(INPUT_Du_lieu_nhan_vien!U713="","",INPUT_Du_lieu_nhan_vien!U713)</f>
        <v>Vũ Văn Biện</v>
      </c>
      <c r="S694" s="96" t="str">
        <f>IF(INPUT_Du_lieu_nhan_vien!W713="","",INPUT_Du_lieu_nhan_vien!W713)</f>
        <v>01627108603</v>
      </c>
      <c r="T694" s="97" t="str">
        <f>IF(INPUT_Du_lieu_nhan_vien!L713="","",INPUT_Du_lieu_nhan_vien!L713)</f>
        <v>ĐH Kinh tế Quốc dân</v>
      </c>
      <c r="U694" s="94" t="str">
        <f>IF(INPUT_Du_lieu_nhan_vien!K713="","",INPUT_Du_lieu_nhan_vien!K713)</f>
        <v>Đại học</v>
      </c>
      <c r="V694" s="97" t="str">
        <f>IF(INPUT_Du_lieu_nhan_vien!M713="","",INPUT_Du_lieu_nhan_vien!M713)</f>
        <v>Quản trị kinh doanh</v>
      </c>
      <c r="Y694" s="95" t="str">
        <f>IF(INPUT_Du_lieu_nhan_vien!AH713="","",INPUT_Du_lieu_nhan_vien!AH713)</f>
        <v/>
      </c>
      <c r="Z694" s="96" t="str">
        <f t="shared" si="87"/>
        <v/>
      </c>
      <c r="AA694" s="96" t="str">
        <f t="shared" si="88"/>
        <v/>
      </c>
      <c r="AB694" s="95" t="str">
        <f>IF(INPUT_Du_lieu_nhan_vien!AM713="","",INPUT_Du_lieu_nhan_vien!AM713)</f>
        <v/>
      </c>
      <c r="AC694" s="96" t="str">
        <f t="shared" si="89"/>
        <v/>
      </c>
      <c r="AD694" s="96" t="str">
        <f t="shared" si="90"/>
        <v/>
      </c>
      <c r="AE694" s="96" t="str">
        <f>IF(INPUT_Du_lieu_nhan_vien!AJ713="","",INPUT_Du_lieu_nhan_vien!AJ713)</f>
        <v>Thử việc</v>
      </c>
    </row>
    <row r="695" spans="1:31" ht="18.75" customHeight="1" x14ac:dyDescent="0.2">
      <c r="A695" s="91">
        <v>694</v>
      </c>
      <c r="B695" s="92">
        <f>INPUT_Du_lieu_nhan_vien!A714</f>
        <v>20689</v>
      </c>
      <c r="C695" s="93" t="str">
        <f>IF(INPUT_Du_lieu_nhan_vien!B714="","",INPUT_Du_lieu_nhan_vien!B714)</f>
        <v>Nguyễn Xuân</v>
      </c>
      <c r="D695" s="93" t="str">
        <f>IF(INPUT_Du_lieu_nhan_vien!C714="","",INPUT_Du_lieu_nhan_vien!C714)</f>
        <v>Phương</v>
      </c>
      <c r="E695" s="94" t="str">
        <f>IF(INPUT_Du_lieu_nhan_vien!D714="","",INPUT_Du_lieu_nhan_vien!D714)</f>
        <v>Nữ</v>
      </c>
      <c r="F695" s="95">
        <f>IF(INPUT_Du_lieu_nhan_vien!E714="","",INPUT_Du_lieu_nhan_vien!E714)</f>
        <v>33529</v>
      </c>
      <c r="G695" s="96">
        <f t="shared" si="84"/>
        <v>10</v>
      </c>
      <c r="H695" s="96">
        <f t="shared" si="85"/>
        <v>1991</v>
      </c>
      <c r="I695" s="96" t="str">
        <f>IF(INPUT_Du_lieu_nhan_vien!G714="","",INPUT_Du_lieu_nhan_vien!G714)</f>
        <v xml:space="preserve">Khánh Hòa </v>
      </c>
      <c r="J695" s="97" t="str">
        <f>IF(INPUT_Du_lieu_nhan_vien!H714="","",INPUT_Du_lieu_nhan_vien!H714)</f>
        <v>225445483</v>
      </c>
      <c r="K695" s="95">
        <f>IF(INPUT_Du_lieu_nhan_vien!I714="","",INPUT_Du_lieu_nhan_vien!I714)</f>
        <v>39340</v>
      </c>
      <c r="L695" s="96">
        <f t="shared" si="86"/>
        <v>9</v>
      </c>
      <c r="M695" s="96" t="str">
        <f>IF(INPUT_Du_lieu_nhan_vien!J714="","",INPUT_Du_lieu_nhan_vien!J714)</f>
        <v>Khánh Hòa</v>
      </c>
      <c r="N695" s="94" t="str">
        <f>IF(INPUT_Du_lieu_nhan_vien!O714="","",INPUT_Du_lieu_nhan_vien!O714)</f>
        <v>phuongnx@topica.edu.vn</v>
      </c>
      <c r="O695" s="96" t="str">
        <f>IF(INPUT_Du_lieu_nhan_vien!S714="","",INPUT_Du_lieu_nhan_vien!S714)</f>
        <v>Quảng Phước, Vạn Lương, Vạn Ninh, Khánh Hòa</v>
      </c>
      <c r="P695" s="94" t="str">
        <f>IF(INPUT_Du_lieu_nhan_vien!P714="","",INPUT_Du_lieu_nhan_vien!P714)</f>
        <v/>
      </c>
      <c r="Q695" s="97" t="str">
        <f>IF(INPUT_Du_lieu_nhan_vien!Q714="","",INPUT_Du_lieu_nhan_vien!Q714)</f>
        <v>0936088245</v>
      </c>
      <c r="R695" s="96" t="str">
        <f>IF(INPUT_Du_lieu_nhan_vien!U714="","",INPUT_Du_lieu_nhan_vien!U714)</f>
        <v>Nguyễn Văn Nam</v>
      </c>
      <c r="S695" s="96" t="str">
        <f>IF(INPUT_Du_lieu_nhan_vien!W714="","",INPUT_Du_lieu_nhan_vien!W714)</f>
        <v>01689914232</v>
      </c>
      <c r="T695" s="97" t="str">
        <f>IF(INPUT_Du_lieu_nhan_vien!L714="","",INPUT_Du_lieu_nhan_vien!L714)</f>
        <v xml:space="preserve">CĐ Tài chính - Hải quan </v>
      </c>
      <c r="U695" s="94" t="str">
        <f>IF(INPUT_Du_lieu_nhan_vien!K714="","",INPUT_Du_lieu_nhan_vien!K714)</f>
        <v>Đại học</v>
      </c>
      <c r="V695" s="97" t="str">
        <f>IF(INPUT_Du_lieu_nhan_vien!M714="","",INPUT_Du_lieu_nhan_vien!M714)</f>
        <v>Tài chính doanh nghiệp</v>
      </c>
      <c r="Y695" s="95" t="str">
        <f>IF(INPUT_Du_lieu_nhan_vien!AH714="","",INPUT_Du_lieu_nhan_vien!AH714)</f>
        <v/>
      </c>
      <c r="Z695" s="96" t="str">
        <f t="shared" si="87"/>
        <v/>
      </c>
      <c r="AA695" s="96" t="str">
        <f t="shared" si="88"/>
        <v/>
      </c>
      <c r="AB695" s="95" t="str">
        <f>IF(INPUT_Du_lieu_nhan_vien!AM714="","",INPUT_Du_lieu_nhan_vien!AM714)</f>
        <v/>
      </c>
      <c r="AC695" s="96" t="str">
        <f t="shared" si="89"/>
        <v/>
      </c>
      <c r="AD695" s="96" t="str">
        <f t="shared" si="90"/>
        <v/>
      </c>
      <c r="AE695" s="96" t="str">
        <f>IF(INPUT_Du_lieu_nhan_vien!AJ714="","",INPUT_Du_lieu_nhan_vien!AJ714)</f>
        <v>Thử việc</v>
      </c>
    </row>
    <row r="696" spans="1:31" ht="18.75" customHeight="1" x14ac:dyDescent="0.2">
      <c r="A696" s="91">
        <v>695</v>
      </c>
      <c r="B696" s="92">
        <f>INPUT_Du_lieu_nhan_vien!A715</f>
        <v>20690</v>
      </c>
      <c r="C696" s="93" t="str">
        <f>IF(INPUT_Du_lieu_nhan_vien!B715="","",INPUT_Du_lieu_nhan_vien!B715)</f>
        <v>Lê Thị</v>
      </c>
      <c r="D696" s="93" t="str">
        <f>IF(INPUT_Du_lieu_nhan_vien!C715="","",INPUT_Du_lieu_nhan_vien!C715)</f>
        <v>Quỳnh</v>
      </c>
      <c r="E696" s="94" t="str">
        <f>IF(INPUT_Du_lieu_nhan_vien!D715="","",INPUT_Du_lieu_nhan_vien!D715)</f>
        <v>Nữ</v>
      </c>
      <c r="F696" s="95">
        <f>IF(INPUT_Du_lieu_nhan_vien!E715="","",INPUT_Du_lieu_nhan_vien!E715)</f>
        <v>33060</v>
      </c>
      <c r="G696" s="96">
        <f t="shared" si="84"/>
        <v>7</v>
      </c>
      <c r="H696" s="96">
        <f t="shared" si="85"/>
        <v>1990</v>
      </c>
      <c r="I696" s="96" t="str">
        <f>IF(INPUT_Du_lieu_nhan_vien!G715="","",INPUT_Du_lieu_nhan_vien!G715)</f>
        <v>Thanh Hóa</v>
      </c>
      <c r="J696" s="97" t="str">
        <f>IF(INPUT_Du_lieu_nhan_vien!H715="","",INPUT_Du_lieu_nhan_vien!H715)</f>
        <v>173041552</v>
      </c>
      <c r="K696" s="95">
        <f>IF(INPUT_Du_lieu_nhan_vien!I715="","",INPUT_Du_lieu_nhan_vien!I715)</f>
        <v>39687</v>
      </c>
      <c r="L696" s="96">
        <f t="shared" si="86"/>
        <v>8</v>
      </c>
      <c r="M696" s="96" t="str">
        <f>IF(INPUT_Du_lieu_nhan_vien!J715="","",INPUT_Du_lieu_nhan_vien!J715)</f>
        <v>Thanh Hóa</v>
      </c>
      <c r="N696" s="94" t="str">
        <f>IF(INPUT_Du_lieu_nhan_vien!O715="","",INPUT_Du_lieu_nhan_vien!O715)</f>
        <v>quynhlt@topica.edu,vn</v>
      </c>
      <c r="O696" s="96" t="str">
        <f>IF(INPUT_Du_lieu_nhan_vien!S715="","",INPUT_Du_lieu_nhan_vien!S715)</f>
        <v>Thanh Thủy, Tĩnh Gia, Thanh Hóa</v>
      </c>
      <c r="P696" s="94" t="str">
        <f>IF(INPUT_Du_lieu_nhan_vien!P715="","",INPUT_Du_lieu_nhan_vien!P715)</f>
        <v/>
      </c>
      <c r="Q696" s="97" t="str">
        <f>IF(INPUT_Du_lieu_nhan_vien!Q715="","",INPUT_Du_lieu_nhan_vien!Q715)</f>
        <v>0983552678</v>
      </c>
      <c r="R696" s="96" t="str">
        <f>IF(INPUT_Du_lieu_nhan_vien!U715="","",INPUT_Du_lieu_nhan_vien!U715)</f>
        <v/>
      </c>
      <c r="S696" s="96" t="str">
        <f>IF(INPUT_Du_lieu_nhan_vien!W715="","",INPUT_Du_lieu_nhan_vien!W715)</f>
        <v/>
      </c>
      <c r="T696" s="97" t="str">
        <f>IF(INPUT_Du_lieu_nhan_vien!L715="","",INPUT_Du_lieu_nhan_vien!L715)</f>
        <v>ĐH Kinh tế Quốc dân</v>
      </c>
      <c r="U696" s="94" t="str">
        <f>IF(INPUT_Du_lieu_nhan_vien!K715="","",INPUT_Du_lieu_nhan_vien!K715)</f>
        <v>Đại học</v>
      </c>
      <c r="V696" s="97" t="str">
        <f>IF(INPUT_Du_lieu_nhan_vien!M715="","",INPUT_Du_lieu_nhan_vien!M715)</f>
        <v>Quản trị kinh doanh</v>
      </c>
      <c r="Y696" s="95" t="str">
        <f>IF(INPUT_Du_lieu_nhan_vien!AH715="","",INPUT_Du_lieu_nhan_vien!AH715)</f>
        <v/>
      </c>
      <c r="Z696" s="96" t="str">
        <f t="shared" si="87"/>
        <v/>
      </c>
      <c r="AA696" s="96" t="str">
        <f t="shared" si="88"/>
        <v/>
      </c>
      <c r="AB696" s="95" t="str">
        <f>IF(INPUT_Du_lieu_nhan_vien!AM715="","",INPUT_Du_lieu_nhan_vien!AM715)</f>
        <v/>
      </c>
      <c r="AC696" s="96" t="str">
        <f t="shared" si="89"/>
        <v/>
      </c>
      <c r="AD696" s="96" t="str">
        <f t="shared" si="90"/>
        <v/>
      </c>
      <c r="AE696" s="96" t="str">
        <f>IF(INPUT_Du_lieu_nhan_vien!AJ715="","",INPUT_Du_lieu_nhan_vien!AJ715)</f>
        <v>Thử việc</v>
      </c>
    </row>
    <row r="697" spans="1:31" ht="18.75" customHeight="1" x14ac:dyDescent="0.2">
      <c r="A697" s="91">
        <v>696</v>
      </c>
      <c r="B697" s="92">
        <f>INPUT_Du_lieu_nhan_vien!A716</f>
        <v>20691</v>
      </c>
      <c r="C697" s="93" t="str">
        <f>IF(INPUT_Du_lieu_nhan_vien!B716="","",INPUT_Du_lieu_nhan_vien!B716)</f>
        <v>Nguyễn Thị Ngọc</v>
      </c>
      <c r="D697" s="93" t="str">
        <f>IF(INPUT_Du_lieu_nhan_vien!C716="","",INPUT_Du_lieu_nhan_vien!C716)</f>
        <v>Mến</v>
      </c>
      <c r="E697" s="94" t="str">
        <f>IF(INPUT_Du_lieu_nhan_vien!D716="","",INPUT_Du_lieu_nhan_vien!D716)</f>
        <v>Nữ</v>
      </c>
      <c r="F697" s="95">
        <f>IF(INPUT_Du_lieu_nhan_vien!E716="","",INPUT_Du_lieu_nhan_vien!E716)</f>
        <v>32464</v>
      </c>
      <c r="G697" s="96">
        <f t="shared" si="84"/>
        <v>11</v>
      </c>
      <c r="H697" s="96">
        <f t="shared" si="85"/>
        <v>1988</v>
      </c>
      <c r="I697" s="96" t="str">
        <f>IF(INPUT_Du_lieu_nhan_vien!G716="","",INPUT_Du_lieu_nhan_vien!G716)</f>
        <v xml:space="preserve">Lạng Sơn </v>
      </c>
      <c r="J697" s="97" t="str">
        <f>IF(INPUT_Du_lieu_nhan_vien!H716="","",INPUT_Du_lieu_nhan_vien!H716)</f>
        <v>131288381</v>
      </c>
      <c r="K697" s="95">
        <f>IF(INPUT_Du_lieu_nhan_vien!I716="","",INPUT_Du_lieu_nhan_vien!I716)</f>
        <v>37761</v>
      </c>
      <c r="L697" s="96">
        <f t="shared" si="86"/>
        <v>5</v>
      </c>
      <c r="M697" s="96" t="str">
        <f>IF(INPUT_Du_lieu_nhan_vien!J716="","",INPUT_Du_lieu_nhan_vien!J716)</f>
        <v>Phú Thọ</v>
      </c>
      <c r="N697" s="94" t="str">
        <f>IF(INPUT_Du_lieu_nhan_vien!O716="","",INPUT_Du_lieu_nhan_vien!O716)</f>
        <v>menntn@topica.edu.vn</v>
      </c>
      <c r="O697" s="96" t="str">
        <f>IF(INPUT_Du_lieu_nhan_vien!S716="","",INPUT_Du_lieu_nhan_vien!S716)</f>
        <v>Thi trấn Phong Châu, Phù Ninh, Phú Thọ</v>
      </c>
      <c r="P697" s="94" t="str">
        <f>IF(INPUT_Du_lieu_nhan_vien!P716="","",INPUT_Du_lieu_nhan_vien!P716)</f>
        <v/>
      </c>
      <c r="Q697" s="97" t="str">
        <f>IF(INPUT_Du_lieu_nhan_vien!Q716="","",INPUT_Du_lieu_nhan_vien!Q716)</f>
        <v>0985091861</v>
      </c>
      <c r="R697" s="96" t="str">
        <f>IF(INPUT_Du_lieu_nhan_vien!U716="","",INPUT_Du_lieu_nhan_vien!U716)</f>
        <v>Nguyễn Ngọc Quý</v>
      </c>
      <c r="S697" s="96" t="str">
        <f>IF(INPUT_Du_lieu_nhan_vien!W716="","",INPUT_Du_lieu_nhan_vien!W716)</f>
        <v>0972781464</v>
      </c>
      <c r="T697" s="97" t="str">
        <f>IF(INPUT_Du_lieu_nhan_vien!L716="","",INPUT_Du_lieu_nhan_vien!L716)</f>
        <v>ĐH Kinh tế Quốc dân</v>
      </c>
      <c r="U697" s="94" t="str">
        <f>IF(INPUT_Du_lieu_nhan_vien!K716="","",INPUT_Du_lieu_nhan_vien!K716)</f>
        <v>Đại học</v>
      </c>
      <c r="V697" s="97" t="str">
        <f>IF(INPUT_Du_lieu_nhan_vien!M716="","",INPUT_Du_lieu_nhan_vien!M716)</f>
        <v>Kinh tế</v>
      </c>
      <c r="Y697" s="95" t="str">
        <f>IF(INPUT_Du_lieu_nhan_vien!AH716="","",INPUT_Du_lieu_nhan_vien!AH716)</f>
        <v/>
      </c>
      <c r="Z697" s="96" t="str">
        <f t="shared" si="87"/>
        <v/>
      </c>
      <c r="AA697" s="96" t="str">
        <f t="shared" si="88"/>
        <v/>
      </c>
      <c r="AB697" s="95" t="str">
        <f>IF(INPUT_Du_lieu_nhan_vien!AM716="","",INPUT_Du_lieu_nhan_vien!AM716)</f>
        <v/>
      </c>
      <c r="AC697" s="96" t="str">
        <f t="shared" si="89"/>
        <v/>
      </c>
      <c r="AD697" s="96" t="str">
        <f t="shared" si="90"/>
        <v/>
      </c>
      <c r="AE697" s="96" t="str">
        <f>IF(INPUT_Du_lieu_nhan_vien!AJ716="","",INPUT_Du_lieu_nhan_vien!AJ716)</f>
        <v>Thử việc</v>
      </c>
    </row>
    <row r="698" spans="1:31" ht="18.75" customHeight="1" x14ac:dyDescent="0.2">
      <c r="A698" s="91">
        <v>697</v>
      </c>
      <c r="B698" s="92">
        <f>INPUT_Du_lieu_nhan_vien!A717</f>
        <v>20692</v>
      </c>
      <c r="C698" s="93" t="str">
        <f>IF(INPUT_Du_lieu_nhan_vien!B717="","",INPUT_Du_lieu_nhan_vien!B717)</f>
        <v>Doãn Thị Hải</v>
      </c>
      <c r="D698" s="93" t="str">
        <f>IF(INPUT_Du_lieu_nhan_vien!C717="","",INPUT_Du_lieu_nhan_vien!C717)</f>
        <v>Anh</v>
      </c>
      <c r="E698" s="94" t="str">
        <f>IF(INPUT_Du_lieu_nhan_vien!D717="","",INPUT_Du_lieu_nhan_vien!D717)</f>
        <v>Nữ</v>
      </c>
      <c r="F698" s="95">
        <f>IF(INPUT_Du_lieu_nhan_vien!E717="","",INPUT_Du_lieu_nhan_vien!E717)</f>
        <v>33149</v>
      </c>
      <c r="G698" s="96">
        <f t="shared" si="84"/>
        <v>10</v>
      </c>
      <c r="H698" s="96">
        <f t="shared" si="85"/>
        <v>1990</v>
      </c>
      <c r="I698" s="96" t="str">
        <f>IF(INPUT_Du_lieu_nhan_vien!G717="","",INPUT_Du_lieu_nhan_vien!G717)</f>
        <v>Hải Phòng</v>
      </c>
      <c r="J698" s="97" t="str">
        <f>IF(INPUT_Du_lieu_nhan_vien!H717="","",INPUT_Du_lieu_nhan_vien!H717)</f>
        <v>031580531</v>
      </c>
      <c r="K698" s="95">
        <f>IF(INPUT_Du_lieu_nhan_vien!I717="","",INPUT_Du_lieu_nhan_vien!I717)</f>
        <v>38638</v>
      </c>
      <c r="L698" s="96">
        <f t="shared" si="86"/>
        <v>10</v>
      </c>
      <c r="M698" s="96" t="str">
        <f>IF(INPUT_Du_lieu_nhan_vien!J717="","",INPUT_Du_lieu_nhan_vien!J717)</f>
        <v>Hải Phòng</v>
      </c>
      <c r="N698" s="94" t="str">
        <f>IF(INPUT_Du_lieu_nhan_vien!O717="","",INPUT_Du_lieu_nhan_vien!O717)</f>
        <v>anhdth@topica.edu.vn</v>
      </c>
      <c r="O698" s="96" t="str">
        <f>IF(INPUT_Du_lieu_nhan_vien!S717="","",INPUT_Du_lieu_nhan_vien!S717)</f>
        <v>40 ngõ 10 đường Hùng Duệ Vương, Thương Lý, Hồng Bàng, Hải Phòng</v>
      </c>
      <c r="P698" s="94" t="str">
        <f>IF(INPUT_Du_lieu_nhan_vien!P717="","",INPUT_Du_lieu_nhan_vien!P717)</f>
        <v/>
      </c>
      <c r="Q698" s="97" t="str">
        <f>IF(INPUT_Du_lieu_nhan_vien!Q717="","",INPUT_Du_lieu_nhan_vien!Q717)</f>
        <v>0904039392</v>
      </c>
      <c r="R698" s="96" t="str">
        <f>IF(INPUT_Du_lieu_nhan_vien!U717="","",INPUT_Du_lieu_nhan_vien!U717)</f>
        <v/>
      </c>
      <c r="S698" s="96" t="str">
        <f>IF(INPUT_Du_lieu_nhan_vien!W717="","",INPUT_Du_lieu_nhan_vien!W717)</f>
        <v/>
      </c>
      <c r="T698" s="97" t="str">
        <f>IF(INPUT_Du_lieu_nhan_vien!L717="","",INPUT_Du_lieu_nhan_vien!L717)</f>
        <v>ĐH Kinh doanh và Công nghệ Hà Nội</v>
      </c>
      <c r="U698" s="94" t="str">
        <f>IF(INPUT_Du_lieu_nhan_vien!K717="","",INPUT_Du_lieu_nhan_vien!K717)</f>
        <v>Đại học</v>
      </c>
      <c r="V698" s="97" t="str">
        <f>IF(INPUT_Du_lieu_nhan_vien!M717="","",INPUT_Du_lieu_nhan_vien!M717)</f>
        <v>Quản trị kinh doanh</v>
      </c>
      <c r="Y698" s="95" t="str">
        <f>IF(INPUT_Du_lieu_nhan_vien!AH717="","",INPUT_Du_lieu_nhan_vien!AH717)</f>
        <v/>
      </c>
      <c r="Z698" s="96" t="str">
        <f t="shared" si="87"/>
        <v/>
      </c>
      <c r="AA698" s="96" t="str">
        <f t="shared" si="88"/>
        <v/>
      </c>
      <c r="AB698" s="95" t="str">
        <f>IF(INPUT_Du_lieu_nhan_vien!AM717="","",INPUT_Du_lieu_nhan_vien!AM717)</f>
        <v/>
      </c>
      <c r="AC698" s="96" t="str">
        <f t="shared" si="89"/>
        <v/>
      </c>
      <c r="AD698" s="96" t="str">
        <f t="shared" si="90"/>
        <v/>
      </c>
      <c r="AE698" s="96" t="str">
        <f>IF(INPUT_Du_lieu_nhan_vien!AJ717="","",INPUT_Du_lieu_nhan_vien!AJ717)</f>
        <v>Thử việc</v>
      </c>
    </row>
    <row r="699" spans="1:31" ht="18.75" customHeight="1" x14ac:dyDescent="0.2">
      <c r="A699" s="91">
        <v>698</v>
      </c>
      <c r="B699" s="92">
        <f>INPUT_Du_lieu_nhan_vien!A718</f>
        <v>20693</v>
      </c>
      <c r="C699" s="93" t="str">
        <f>IF(INPUT_Du_lieu_nhan_vien!B718="","",INPUT_Du_lieu_nhan_vien!B718)</f>
        <v>Dương Thị Huyền</v>
      </c>
      <c r="D699" s="93" t="str">
        <f>IF(INPUT_Du_lieu_nhan_vien!C718="","",INPUT_Du_lieu_nhan_vien!C718)</f>
        <v>Trang</v>
      </c>
      <c r="E699" s="94" t="str">
        <f>IF(INPUT_Du_lieu_nhan_vien!D718="","",INPUT_Du_lieu_nhan_vien!D718)</f>
        <v>Nữ</v>
      </c>
      <c r="F699" s="95">
        <f>IF(INPUT_Du_lieu_nhan_vien!E718="","",INPUT_Du_lieu_nhan_vien!E718)</f>
        <v>33207</v>
      </c>
      <c r="G699" s="96">
        <f t="shared" si="84"/>
        <v>11</v>
      </c>
      <c r="H699" s="96">
        <f t="shared" si="85"/>
        <v>1990</v>
      </c>
      <c r="I699" s="96" t="str">
        <f>IF(INPUT_Du_lieu_nhan_vien!G718="","",INPUT_Du_lieu_nhan_vien!G718)</f>
        <v>Hà Tây</v>
      </c>
      <c r="J699" s="97" t="str">
        <f>IF(INPUT_Du_lieu_nhan_vien!H718="","",INPUT_Du_lieu_nhan_vien!H718)</f>
        <v>112479096</v>
      </c>
      <c r="K699" s="95">
        <f>IF(INPUT_Du_lieu_nhan_vien!I718="","",INPUT_Du_lieu_nhan_vien!I718)</f>
        <v>39393</v>
      </c>
      <c r="L699" s="96">
        <f t="shared" si="86"/>
        <v>11</v>
      </c>
      <c r="M699" s="96" t="str">
        <f>IF(INPUT_Du_lieu_nhan_vien!J718="","",INPUT_Du_lieu_nhan_vien!J718)</f>
        <v>Hà Tây</v>
      </c>
      <c r="N699" s="94" t="str">
        <f>IF(INPUT_Du_lieu_nhan_vien!O718="","",INPUT_Du_lieu_nhan_vien!O718)</f>
        <v>trangdth2@topica.edu.vn</v>
      </c>
      <c r="O699" s="96" t="str">
        <f>IF(INPUT_Du_lieu_nhan_vien!S718="","",INPUT_Du_lieu_nhan_vien!S718)</f>
        <v xml:space="preserve">Thị Trấn Vân Đình, Ứng Hòa, Hà Nội </v>
      </c>
      <c r="P699" s="94" t="str">
        <f>IF(INPUT_Du_lieu_nhan_vien!P718="","",INPUT_Du_lieu_nhan_vien!P718)</f>
        <v>0433883646</v>
      </c>
      <c r="Q699" s="97" t="str">
        <f>IF(INPUT_Du_lieu_nhan_vien!Q718="","",INPUT_Du_lieu_nhan_vien!Q718)</f>
        <v>0989951878</v>
      </c>
      <c r="R699" s="96" t="str">
        <f>IF(INPUT_Du_lieu_nhan_vien!U718="","",INPUT_Du_lieu_nhan_vien!U718)</f>
        <v/>
      </c>
      <c r="S699" s="96" t="str">
        <f>IF(INPUT_Du_lieu_nhan_vien!W718="","",INPUT_Du_lieu_nhan_vien!W718)</f>
        <v/>
      </c>
      <c r="T699" s="97" t="str">
        <f>IF(INPUT_Du_lieu_nhan_vien!L718="","",INPUT_Du_lieu_nhan_vien!L718)</f>
        <v>ĐH Kinh Tế Quốc Dân</v>
      </c>
      <c r="U699" s="94" t="str">
        <f>IF(INPUT_Du_lieu_nhan_vien!K718="","",INPUT_Du_lieu_nhan_vien!K718)</f>
        <v>Đại học</v>
      </c>
      <c r="V699" s="97" t="str">
        <f>IF(INPUT_Du_lieu_nhan_vien!M718="","",INPUT_Du_lieu_nhan_vien!M718)</f>
        <v>Quản trị kinh doanh</v>
      </c>
      <c r="Y699" s="95" t="str">
        <f>IF(INPUT_Du_lieu_nhan_vien!AH718="","",INPUT_Du_lieu_nhan_vien!AH718)</f>
        <v/>
      </c>
      <c r="Z699" s="96" t="str">
        <f t="shared" si="87"/>
        <v/>
      </c>
      <c r="AA699" s="96" t="str">
        <f t="shared" si="88"/>
        <v/>
      </c>
      <c r="AB699" s="95" t="str">
        <f>IF(INPUT_Du_lieu_nhan_vien!AM718="","",INPUT_Du_lieu_nhan_vien!AM718)</f>
        <v/>
      </c>
      <c r="AC699" s="96" t="str">
        <f t="shared" si="89"/>
        <v/>
      </c>
      <c r="AD699" s="96" t="str">
        <f t="shared" si="90"/>
        <v/>
      </c>
      <c r="AE699" s="96" t="str">
        <f>IF(INPUT_Du_lieu_nhan_vien!AJ718="","",INPUT_Du_lieu_nhan_vien!AJ718)</f>
        <v>Thử việc</v>
      </c>
    </row>
    <row r="700" spans="1:31" ht="18.75" customHeight="1" x14ac:dyDescent="0.2">
      <c r="A700" s="91">
        <v>699</v>
      </c>
      <c r="B700" s="92">
        <f>INPUT_Du_lieu_nhan_vien!A719</f>
        <v>20694</v>
      </c>
      <c r="C700" s="93" t="str">
        <f>IF(INPUT_Du_lieu_nhan_vien!B719="","",INPUT_Du_lieu_nhan_vien!B719)</f>
        <v>Nguyễn Thị</v>
      </c>
      <c r="D700" s="93" t="str">
        <f>IF(INPUT_Du_lieu_nhan_vien!C719="","",INPUT_Du_lieu_nhan_vien!C719)</f>
        <v>Trang</v>
      </c>
      <c r="E700" s="94" t="str">
        <f>IF(INPUT_Du_lieu_nhan_vien!D719="","",INPUT_Du_lieu_nhan_vien!D719)</f>
        <v>Nữ</v>
      </c>
      <c r="F700" s="95">
        <f>IF(INPUT_Du_lieu_nhan_vien!E719="","",INPUT_Du_lieu_nhan_vien!E719)</f>
        <v>33751</v>
      </c>
      <c r="G700" s="96">
        <f t="shared" si="84"/>
        <v>5</v>
      </c>
      <c r="H700" s="96">
        <f t="shared" si="85"/>
        <v>1992</v>
      </c>
      <c r="I700" s="96" t="str">
        <f>IF(INPUT_Du_lieu_nhan_vien!G719="","",INPUT_Du_lieu_nhan_vien!G719)</f>
        <v>Hà Nội</v>
      </c>
      <c r="J700" s="97" t="str">
        <f>IF(INPUT_Du_lieu_nhan_vien!H719="","",INPUT_Du_lieu_nhan_vien!H719)</f>
        <v>013644857</v>
      </c>
      <c r="K700" s="95">
        <f>IF(INPUT_Du_lieu_nhan_vien!I719="","",INPUT_Du_lieu_nhan_vien!I719)</f>
        <v>41426</v>
      </c>
      <c r="L700" s="96">
        <f t="shared" si="86"/>
        <v>6</v>
      </c>
      <c r="M700" s="96" t="str">
        <f>IF(INPUT_Du_lieu_nhan_vien!J719="","",INPUT_Du_lieu_nhan_vien!J719)</f>
        <v>Hà Nội</v>
      </c>
      <c r="N700" s="94" t="str">
        <f>IF(INPUT_Du_lieu_nhan_vien!O719="","",INPUT_Du_lieu_nhan_vien!O719)</f>
        <v>trangnt2@topica.edu.vn</v>
      </c>
      <c r="O700" s="96" t="str">
        <f>IF(INPUT_Du_lieu_nhan_vien!S719="","",INPUT_Du_lieu_nhan_vien!S719)</f>
        <v>Lương Quy, Xuân Nộn, Đông Anh, Hà Nội</v>
      </c>
      <c r="P700" s="94" t="str">
        <f>IF(INPUT_Du_lieu_nhan_vien!P719="","",INPUT_Du_lieu_nhan_vien!P719)</f>
        <v/>
      </c>
      <c r="Q700" s="97" t="str">
        <f>IF(INPUT_Du_lieu_nhan_vien!Q719="","",INPUT_Du_lieu_nhan_vien!Q719)</f>
        <v>01695516248</v>
      </c>
      <c r="R700" s="96" t="str">
        <f>IF(INPUT_Du_lieu_nhan_vien!U719="","",INPUT_Du_lieu_nhan_vien!U719)</f>
        <v/>
      </c>
      <c r="S700" s="96" t="str">
        <f>IF(INPUT_Du_lieu_nhan_vien!W719="","",INPUT_Du_lieu_nhan_vien!W719)</f>
        <v/>
      </c>
      <c r="T700" s="97" t="str">
        <f>IF(INPUT_Du_lieu_nhan_vien!L719="","",INPUT_Du_lieu_nhan_vien!L719)</f>
        <v>CĐ Điện lực</v>
      </c>
      <c r="U700" s="94" t="str">
        <f>IF(INPUT_Du_lieu_nhan_vien!K719="","",INPUT_Du_lieu_nhan_vien!K719)</f>
        <v>Cao đẳng</v>
      </c>
      <c r="V700" s="97" t="str">
        <f>IF(INPUT_Du_lieu_nhan_vien!M719="","",INPUT_Du_lieu_nhan_vien!M719)</f>
        <v>Kế toán</v>
      </c>
      <c r="Y700" s="95" t="str">
        <f>IF(INPUT_Du_lieu_nhan_vien!AH719="","",INPUT_Du_lieu_nhan_vien!AH719)</f>
        <v/>
      </c>
      <c r="Z700" s="96" t="str">
        <f t="shared" si="87"/>
        <v/>
      </c>
      <c r="AA700" s="96" t="str">
        <f t="shared" si="88"/>
        <v/>
      </c>
      <c r="AB700" s="95" t="str">
        <f>IF(INPUT_Du_lieu_nhan_vien!AM719="","",INPUT_Du_lieu_nhan_vien!AM719)</f>
        <v/>
      </c>
      <c r="AC700" s="96" t="str">
        <f t="shared" si="89"/>
        <v/>
      </c>
      <c r="AD700" s="96" t="str">
        <f t="shared" si="90"/>
        <v/>
      </c>
      <c r="AE700" s="96" t="str">
        <f>IF(INPUT_Du_lieu_nhan_vien!AJ719="","",INPUT_Du_lieu_nhan_vien!AJ719)</f>
        <v>Thử việc</v>
      </c>
    </row>
    <row r="701" spans="1:31" ht="18.75" customHeight="1" x14ac:dyDescent="0.2">
      <c r="A701" s="91">
        <v>700</v>
      </c>
      <c r="B701" s="92">
        <f>INPUT_Du_lieu_nhan_vien!A720</f>
        <v>20695</v>
      </c>
      <c r="C701" s="93" t="str">
        <f>IF(INPUT_Du_lieu_nhan_vien!B720="","",INPUT_Du_lieu_nhan_vien!B720)</f>
        <v>Đặng Hồng</v>
      </c>
      <c r="D701" s="93" t="str">
        <f>IF(INPUT_Du_lieu_nhan_vien!C720="","",INPUT_Du_lieu_nhan_vien!C720)</f>
        <v>Hậu</v>
      </c>
      <c r="E701" s="94" t="str">
        <f>IF(INPUT_Du_lieu_nhan_vien!D720="","",INPUT_Du_lieu_nhan_vien!D720)</f>
        <v>Nữ</v>
      </c>
      <c r="F701" s="95">
        <f>IF(INPUT_Du_lieu_nhan_vien!E720="","",INPUT_Du_lieu_nhan_vien!E720)</f>
        <v>32036</v>
      </c>
      <c r="G701" s="96">
        <f t="shared" si="84"/>
        <v>9</v>
      </c>
      <c r="H701" s="96">
        <f t="shared" si="85"/>
        <v>1987</v>
      </c>
      <c r="I701" s="96" t="str">
        <f>IF(INPUT_Du_lieu_nhan_vien!G720="","",INPUT_Du_lieu_nhan_vien!G720)</f>
        <v>Hà Nội</v>
      </c>
      <c r="J701" s="97" t="str">
        <f>IF(INPUT_Du_lieu_nhan_vien!H720="","",INPUT_Du_lieu_nhan_vien!H720)</f>
        <v>012631583</v>
      </c>
      <c r="K701" s="95">
        <f>IF(INPUT_Du_lieu_nhan_vien!I720="","",INPUT_Du_lieu_nhan_vien!I720)</f>
        <v>37839</v>
      </c>
      <c r="L701" s="96">
        <f t="shared" si="86"/>
        <v>8</v>
      </c>
      <c r="M701" s="96" t="str">
        <f>IF(INPUT_Du_lieu_nhan_vien!J720="","",INPUT_Du_lieu_nhan_vien!J720)</f>
        <v>Hà Nội</v>
      </c>
      <c r="N701" s="94" t="str">
        <f>IF(INPUT_Du_lieu_nhan_vien!O720="","",INPUT_Du_lieu_nhan_vien!O720)</f>
        <v>haudh@topica.edu.vn</v>
      </c>
      <c r="O701" s="96" t="str">
        <f>IF(INPUT_Du_lieu_nhan_vien!S720="","",INPUT_Du_lieu_nhan_vien!S720)</f>
        <v>Số 62, Tổ 6, Phường Ngọc Thụy, Quận Long Biên Hà Nội</v>
      </c>
      <c r="P701" s="94" t="str">
        <f>IF(INPUT_Du_lieu_nhan_vien!P720="","",INPUT_Du_lieu_nhan_vien!P720)</f>
        <v>0438712131</v>
      </c>
      <c r="Q701" s="97" t="str">
        <f>IF(INPUT_Du_lieu_nhan_vien!Q720="","",INPUT_Du_lieu_nhan_vien!Q720)</f>
        <v>0945540154</v>
      </c>
      <c r="R701" s="96" t="str">
        <f>IF(INPUT_Du_lieu_nhan_vien!U720="","",INPUT_Du_lieu_nhan_vien!U720)</f>
        <v>Vũ Trí Bình</v>
      </c>
      <c r="S701" s="96" t="str">
        <f>IF(INPUT_Du_lieu_nhan_vien!W720="","",INPUT_Du_lieu_nhan_vien!W720)</f>
        <v/>
      </c>
      <c r="T701" s="97" t="str">
        <f>IF(INPUT_Du_lieu_nhan_vien!L720="","",INPUT_Du_lieu_nhan_vien!L720)</f>
        <v>Trung tâm Đào tạo E-learning Viện Đại Học Mở Hà Nội</v>
      </c>
      <c r="U701" s="94" t="str">
        <f>IF(INPUT_Du_lieu_nhan_vien!K720="","",INPUT_Du_lieu_nhan_vien!K720)</f>
        <v>Đại học</v>
      </c>
      <c r="V701" s="97" t="str">
        <f>IF(INPUT_Du_lieu_nhan_vien!M720="","",INPUT_Du_lieu_nhan_vien!M720)</f>
        <v>Tài chính Kế toán</v>
      </c>
      <c r="Y701" s="95" t="str">
        <f>IF(INPUT_Du_lieu_nhan_vien!AH720="","",INPUT_Du_lieu_nhan_vien!AH720)</f>
        <v/>
      </c>
      <c r="Z701" s="96" t="str">
        <f t="shared" si="87"/>
        <v/>
      </c>
      <c r="AA701" s="96" t="str">
        <f t="shared" si="88"/>
        <v/>
      </c>
      <c r="AB701" s="95" t="str">
        <f>IF(INPUT_Du_lieu_nhan_vien!AM720="","",INPUT_Du_lieu_nhan_vien!AM720)</f>
        <v/>
      </c>
      <c r="AC701" s="96" t="str">
        <f t="shared" si="89"/>
        <v/>
      </c>
      <c r="AD701" s="96" t="str">
        <f t="shared" si="90"/>
        <v/>
      </c>
      <c r="AE701" s="96" t="str">
        <f>IF(INPUT_Du_lieu_nhan_vien!AJ720="","",INPUT_Du_lieu_nhan_vien!AJ720)</f>
        <v>Thử việc</v>
      </c>
    </row>
    <row r="702" spans="1:31" ht="18.75" customHeight="1" x14ac:dyDescent="0.2">
      <c r="A702" s="91">
        <v>701</v>
      </c>
      <c r="B702" s="92">
        <f>INPUT_Du_lieu_nhan_vien!A721</f>
        <v>20696</v>
      </c>
      <c r="C702" s="93" t="str">
        <f>IF(INPUT_Du_lieu_nhan_vien!B721="","",INPUT_Du_lieu_nhan_vien!B721)</f>
        <v>Lương Thị Bích</v>
      </c>
      <c r="D702" s="93" t="str">
        <f>IF(INPUT_Du_lieu_nhan_vien!C721="","",INPUT_Du_lieu_nhan_vien!C721)</f>
        <v>Liên</v>
      </c>
      <c r="E702" s="94" t="str">
        <f>IF(INPUT_Du_lieu_nhan_vien!D721="","",INPUT_Du_lieu_nhan_vien!D721)</f>
        <v>Nữ</v>
      </c>
      <c r="F702" s="95">
        <f>IF(INPUT_Du_lieu_nhan_vien!E721="","",INPUT_Du_lieu_nhan_vien!E721)</f>
        <v>32763</v>
      </c>
      <c r="G702" s="96">
        <f t="shared" si="84"/>
        <v>9</v>
      </c>
      <c r="H702" s="96">
        <f t="shared" si="85"/>
        <v>1989</v>
      </c>
      <c r="I702" s="96" t="str">
        <f>IF(INPUT_Du_lieu_nhan_vien!G721="","",INPUT_Du_lieu_nhan_vien!G721)</f>
        <v>Thừa Thiên Huế</v>
      </c>
      <c r="J702" s="97" t="str">
        <f>IF(INPUT_Du_lieu_nhan_vien!H721="","",INPUT_Du_lieu_nhan_vien!H721)</f>
        <v>024509597</v>
      </c>
      <c r="K702" s="95">
        <f>IF(INPUT_Du_lieu_nhan_vien!I721="","",INPUT_Du_lieu_nhan_vien!I721)</f>
        <v>40535</v>
      </c>
      <c r="L702" s="96">
        <f t="shared" si="86"/>
        <v>12</v>
      </c>
      <c r="M702" s="96" t="str">
        <f>IF(INPUT_Du_lieu_nhan_vien!J721="","",INPUT_Du_lieu_nhan_vien!J721)</f>
        <v>Hồ Chí Minh</v>
      </c>
      <c r="N702" s="94" t="str">
        <f>IF(INPUT_Du_lieu_nhan_vien!O721="","",INPUT_Du_lieu_nhan_vien!O721)</f>
        <v>lienltb@topica.edu.vn</v>
      </c>
      <c r="O702" s="96" t="str">
        <f>IF(INPUT_Du_lieu_nhan_vien!S721="","",INPUT_Du_lieu_nhan_vien!S721)</f>
        <v>25/62 Sơn Kỳ, P. Sơn Kỳ, Q. Tân Phú</v>
      </c>
      <c r="P702" s="94" t="str">
        <f>IF(INPUT_Du_lieu_nhan_vien!P721="","",INPUT_Du_lieu_nhan_vien!P721)</f>
        <v>0854088081</v>
      </c>
      <c r="Q702" s="97" t="str">
        <f>IF(INPUT_Du_lieu_nhan_vien!Q721="","",INPUT_Du_lieu_nhan_vien!Q721)</f>
        <v>0934032153</v>
      </c>
      <c r="R702" s="96" t="str">
        <f>IF(INPUT_Du_lieu_nhan_vien!U721="","",INPUT_Du_lieu_nhan_vien!U721)</f>
        <v>Lương Thị Lan</v>
      </c>
      <c r="S702" s="96" t="str">
        <f>IF(INPUT_Du_lieu_nhan_vien!W721="","",INPUT_Du_lieu_nhan_vien!W721)</f>
        <v>0938469279</v>
      </c>
      <c r="T702" s="97" t="str">
        <f>IF(INPUT_Du_lieu_nhan_vien!L721="","",INPUT_Du_lieu_nhan_vien!L721)</f>
        <v>ĐH Kinh tế Tp HCM</v>
      </c>
      <c r="U702" s="94" t="str">
        <f>IF(INPUT_Du_lieu_nhan_vien!K721="","",INPUT_Du_lieu_nhan_vien!K721)</f>
        <v>Đại học</v>
      </c>
      <c r="V702" s="97" t="str">
        <f>IF(INPUT_Du_lieu_nhan_vien!M721="","",INPUT_Du_lieu_nhan_vien!M721)</f>
        <v>Kinh tế phát triển</v>
      </c>
      <c r="Y702" s="95" t="str">
        <f>IF(INPUT_Du_lieu_nhan_vien!AH721="","",INPUT_Du_lieu_nhan_vien!AH721)</f>
        <v/>
      </c>
      <c r="Z702" s="96" t="str">
        <f t="shared" si="87"/>
        <v/>
      </c>
      <c r="AA702" s="96" t="str">
        <f t="shared" si="88"/>
        <v/>
      </c>
      <c r="AB702" s="95">
        <f>IF(INPUT_Du_lieu_nhan_vien!AM721="","",INPUT_Du_lieu_nhan_vien!AM721)</f>
        <v>41605</v>
      </c>
      <c r="AC702" s="96">
        <f t="shared" si="89"/>
        <v>11</v>
      </c>
      <c r="AD702" s="96">
        <f t="shared" si="90"/>
        <v>2013</v>
      </c>
      <c r="AE702" s="96" t="str">
        <f>IF(INPUT_Du_lieu_nhan_vien!AJ721="","",INPUT_Du_lieu_nhan_vien!AJ721)</f>
        <v>Nghỉ việc</v>
      </c>
    </row>
    <row r="703" spans="1:31" ht="18.75" customHeight="1" x14ac:dyDescent="0.2">
      <c r="A703" s="91">
        <v>702</v>
      </c>
      <c r="B703" s="92">
        <f>INPUT_Du_lieu_nhan_vien!A722</f>
        <v>20697</v>
      </c>
      <c r="C703" s="93" t="str">
        <f>IF(INPUT_Du_lieu_nhan_vien!B722="","",INPUT_Du_lieu_nhan_vien!B722)</f>
        <v>Nguyễn Thị Huyền</v>
      </c>
      <c r="D703" s="93" t="str">
        <f>IF(INPUT_Du_lieu_nhan_vien!C722="","",INPUT_Du_lieu_nhan_vien!C722)</f>
        <v>Trang</v>
      </c>
      <c r="E703" s="94" t="str">
        <f>IF(INPUT_Du_lieu_nhan_vien!D722="","",INPUT_Du_lieu_nhan_vien!D722)</f>
        <v>Nữ</v>
      </c>
      <c r="F703" s="95">
        <f>IF(INPUT_Du_lieu_nhan_vien!E722="","",INPUT_Du_lieu_nhan_vien!E722)</f>
        <v>31456</v>
      </c>
      <c r="G703" s="96">
        <f t="shared" si="84"/>
        <v>2</v>
      </c>
      <c r="H703" s="96">
        <f t="shared" si="85"/>
        <v>1986</v>
      </c>
      <c r="I703" s="96" t="str">
        <f>IF(INPUT_Du_lieu_nhan_vien!G722="","",INPUT_Du_lieu_nhan_vien!G722)</f>
        <v>Thanh Hóa</v>
      </c>
      <c r="J703" s="97" t="str">
        <f>IF(INPUT_Du_lieu_nhan_vien!H722="","",INPUT_Du_lieu_nhan_vien!H722)</f>
        <v>024818533</v>
      </c>
      <c r="K703" s="95">
        <f>IF(INPUT_Du_lieu_nhan_vien!I722="","",INPUT_Du_lieu_nhan_vien!I722)</f>
        <v>39349</v>
      </c>
      <c r="L703" s="96">
        <f t="shared" si="86"/>
        <v>9</v>
      </c>
      <c r="M703" s="96" t="str">
        <f>IF(INPUT_Du_lieu_nhan_vien!J722="","",INPUT_Du_lieu_nhan_vien!J722)</f>
        <v>Hồ Chí Minh</v>
      </c>
      <c r="N703" s="94" t="str">
        <f>IF(INPUT_Du_lieu_nhan_vien!O722="","",INPUT_Du_lieu_nhan_vien!O722)</f>
        <v>trangnth@topica.edu.vn</v>
      </c>
      <c r="O703" s="96" t="str">
        <f>IF(INPUT_Du_lieu_nhan_vien!S722="","",INPUT_Du_lieu_nhan_vien!S722)</f>
        <v>C35/K300 Nguyễn Minh Hoàng, P.12, Q.Tân Bình, TP Hồ Chí Minh</v>
      </c>
      <c r="P703" s="94" t="str">
        <f>IF(INPUT_Du_lieu_nhan_vien!P722="","",INPUT_Du_lieu_nhan_vien!P722)</f>
        <v/>
      </c>
      <c r="Q703" s="97" t="str">
        <f>IF(INPUT_Du_lieu_nhan_vien!Q722="","",INPUT_Du_lieu_nhan_vien!Q722)</f>
        <v>0907478797</v>
      </c>
      <c r="R703" s="96" t="str">
        <f>IF(INPUT_Du_lieu_nhan_vien!U722="","",INPUT_Du_lieu_nhan_vien!U722)</f>
        <v>Phùng Thị Nhẫn</v>
      </c>
      <c r="S703" s="96" t="str">
        <f>IF(INPUT_Du_lieu_nhan_vien!W722="","",INPUT_Du_lieu_nhan_vien!W722)</f>
        <v>0903519493</v>
      </c>
      <c r="T703" s="97" t="str">
        <f>IF(INPUT_Du_lieu_nhan_vien!L722="","",INPUT_Du_lieu_nhan_vien!L722)</f>
        <v>CĐ Công Thương TP HCM</v>
      </c>
      <c r="U703" s="94" t="str">
        <f>IF(INPUT_Du_lieu_nhan_vien!K722="","",INPUT_Du_lieu_nhan_vien!K722)</f>
        <v>Cao đẳng</v>
      </c>
      <c r="V703" s="97" t="str">
        <f>IF(INPUT_Du_lieu_nhan_vien!M722="","",INPUT_Du_lieu_nhan_vien!M722)</f>
        <v>Kế toán</v>
      </c>
      <c r="Y703" s="95" t="str">
        <f>IF(INPUT_Du_lieu_nhan_vien!AH722="","",INPUT_Du_lieu_nhan_vien!AH722)</f>
        <v/>
      </c>
      <c r="Z703" s="96" t="str">
        <f t="shared" si="87"/>
        <v/>
      </c>
      <c r="AA703" s="96" t="str">
        <f t="shared" si="88"/>
        <v/>
      </c>
      <c r="AB703" s="95" t="str">
        <f>IF(INPUT_Du_lieu_nhan_vien!AM722="","",INPUT_Du_lieu_nhan_vien!AM722)</f>
        <v/>
      </c>
      <c r="AC703" s="96" t="str">
        <f t="shared" si="89"/>
        <v/>
      </c>
      <c r="AD703" s="96" t="str">
        <f t="shared" si="90"/>
        <v/>
      </c>
      <c r="AE703" s="96" t="str">
        <f>IF(INPUT_Du_lieu_nhan_vien!AJ722="","",INPUT_Du_lieu_nhan_vien!AJ722)</f>
        <v>Thử việc</v>
      </c>
    </row>
    <row r="704" spans="1:31" ht="18.75" customHeight="1" x14ac:dyDescent="0.2">
      <c r="A704" s="91">
        <v>703</v>
      </c>
      <c r="B704" s="92">
        <f>INPUT_Du_lieu_nhan_vien!A723</f>
        <v>20698</v>
      </c>
      <c r="C704" s="93" t="str">
        <f>IF(INPUT_Du_lieu_nhan_vien!B723="","",INPUT_Du_lieu_nhan_vien!B723)</f>
        <v>Nguyễn Thị</v>
      </c>
      <c r="D704" s="93" t="str">
        <f>IF(INPUT_Du_lieu_nhan_vien!C723="","",INPUT_Du_lieu_nhan_vien!C723)</f>
        <v>Thu</v>
      </c>
      <c r="E704" s="94" t="str">
        <f>IF(INPUT_Du_lieu_nhan_vien!D723="","",INPUT_Du_lieu_nhan_vien!D723)</f>
        <v>Nữ</v>
      </c>
      <c r="F704" s="95">
        <f>IF(INPUT_Du_lieu_nhan_vien!E723="","",INPUT_Du_lieu_nhan_vien!E723)</f>
        <v>30448</v>
      </c>
      <c r="G704" s="96">
        <f t="shared" si="84"/>
        <v>5</v>
      </c>
      <c r="H704" s="96">
        <f t="shared" si="85"/>
        <v>1983</v>
      </c>
      <c r="I704" s="96" t="str">
        <f>IF(INPUT_Du_lieu_nhan_vien!G723="","",INPUT_Du_lieu_nhan_vien!G723)</f>
        <v>Hà Nội</v>
      </c>
      <c r="J704" s="97" t="str">
        <f>IF(INPUT_Du_lieu_nhan_vien!H723="","",INPUT_Du_lieu_nhan_vien!H723)</f>
        <v>111711962</v>
      </c>
      <c r="K704" s="95">
        <f>IF(INPUT_Du_lieu_nhan_vien!I723="","",INPUT_Du_lieu_nhan_vien!I723)</f>
        <v>40475</v>
      </c>
      <c r="L704" s="96">
        <f t="shared" si="86"/>
        <v>10</v>
      </c>
      <c r="M704" s="96" t="str">
        <f>IF(INPUT_Du_lieu_nhan_vien!J723="","",INPUT_Du_lieu_nhan_vien!J723)</f>
        <v>Hà Nội</v>
      </c>
      <c r="N704" s="94" t="str">
        <f>IF(INPUT_Du_lieu_nhan_vien!O723="","",INPUT_Du_lieu_nhan_vien!O723)</f>
        <v>thunt3@topica.edu.vn</v>
      </c>
      <c r="O704" s="96" t="str">
        <f>IF(INPUT_Du_lieu_nhan_vien!S723="","",INPUT_Du_lieu_nhan_vien!S723)</f>
        <v>181 Tổ 14 Phương Liên, Đống Đa, Hà Nội</v>
      </c>
      <c r="P704" s="94" t="str">
        <f>IF(INPUT_Du_lieu_nhan_vien!P723="","",INPUT_Du_lieu_nhan_vien!P723)</f>
        <v/>
      </c>
      <c r="Q704" s="97" t="str">
        <f>IF(INPUT_Du_lieu_nhan_vien!Q723="","",INPUT_Du_lieu_nhan_vien!Q723)</f>
        <v>0989338096</v>
      </c>
      <c r="R704" s="96" t="str">
        <f>IF(INPUT_Du_lieu_nhan_vien!U723="","",INPUT_Du_lieu_nhan_vien!U723)</f>
        <v/>
      </c>
      <c r="S704" s="96" t="str">
        <f>IF(INPUT_Du_lieu_nhan_vien!W723="","",INPUT_Du_lieu_nhan_vien!W723)</f>
        <v/>
      </c>
      <c r="T704" s="97" t="str">
        <f>IF(INPUT_Du_lieu_nhan_vien!L723="","",INPUT_Du_lieu_nhan_vien!L723)</f>
        <v xml:space="preserve">ĐH Y tế công cộng </v>
      </c>
      <c r="U704" s="94" t="str">
        <f>IF(INPUT_Du_lieu_nhan_vien!K723="","",INPUT_Du_lieu_nhan_vien!K723)</f>
        <v>Đại học</v>
      </c>
      <c r="V704" s="97" t="str">
        <f>IF(INPUT_Du_lieu_nhan_vien!M723="","",INPUT_Du_lieu_nhan_vien!M723)</f>
        <v>Y tế công cộng</v>
      </c>
      <c r="Y704" s="95" t="str">
        <f>IF(INPUT_Du_lieu_nhan_vien!AH723="","",INPUT_Du_lieu_nhan_vien!AH723)</f>
        <v/>
      </c>
      <c r="Z704" s="96" t="str">
        <f t="shared" si="87"/>
        <v/>
      </c>
      <c r="AA704" s="96" t="str">
        <f t="shared" si="88"/>
        <v/>
      </c>
      <c r="AB704" s="95" t="str">
        <f>IF(INPUT_Du_lieu_nhan_vien!AM723="","",INPUT_Du_lieu_nhan_vien!AM723)</f>
        <v/>
      </c>
      <c r="AC704" s="96" t="str">
        <f t="shared" si="89"/>
        <v/>
      </c>
      <c r="AD704" s="96" t="str">
        <f t="shared" si="90"/>
        <v/>
      </c>
      <c r="AE704" s="96" t="str">
        <f>IF(INPUT_Du_lieu_nhan_vien!AJ723="","",INPUT_Du_lieu_nhan_vien!AJ723)</f>
        <v>Thử việc</v>
      </c>
    </row>
    <row r="705" spans="1:31" ht="18.75" customHeight="1" x14ac:dyDescent="0.2">
      <c r="A705" s="91">
        <v>704</v>
      </c>
      <c r="B705" s="92">
        <f>INPUT_Du_lieu_nhan_vien!A724</f>
        <v>20699</v>
      </c>
      <c r="C705" s="93" t="str">
        <f>IF(INPUT_Du_lieu_nhan_vien!B724="","",INPUT_Du_lieu_nhan_vien!B724)</f>
        <v>Vũ Thanh</v>
      </c>
      <c r="D705" s="93" t="str">
        <f>IF(INPUT_Du_lieu_nhan_vien!C724="","",INPUT_Du_lieu_nhan_vien!C724)</f>
        <v>Hải</v>
      </c>
      <c r="E705" s="94" t="str">
        <f>IF(INPUT_Du_lieu_nhan_vien!D724="","",INPUT_Du_lieu_nhan_vien!D724)</f>
        <v>Nam</v>
      </c>
      <c r="F705" s="95">
        <f>IF(INPUT_Du_lieu_nhan_vien!E724="","",INPUT_Du_lieu_nhan_vien!E724)</f>
        <v>30435</v>
      </c>
      <c r="G705" s="96">
        <f t="shared" si="84"/>
        <v>4</v>
      </c>
      <c r="H705" s="96">
        <f t="shared" si="85"/>
        <v>1983</v>
      </c>
      <c r="I705" s="96" t="str">
        <f>IF(INPUT_Du_lieu_nhan_vien!G724="","",INPUT_Du_lieu_nhan_vien!G724)</f>
        <v/>
      </c>
      <c r="J705" s="97" t="str">
        <f>IF(INPUT_Du_lieu_nhan_vien!H724="","",INPUT_Du_lieu_nhan_vien!H724)</f>
        <v>012215933</v>
      </c>
      <c r="K705" s="95">
        <f>IF(INPUT_Du_lieu_nhan_vien!I724="","",INPUT_Du_lieu_nhan_vien!I724)</f>
        <v>36264</v>
      </c>
      <c r="L705" s="96">
        <f t="shared" si="86"/>
        <v>4</v>
      </c>
      <c r="M705" s="96" t="str">
        <f>IF(INPUT_Du_lieu_nhan_vien!J724="","",INPUT_Du_lieu_nhan_vien!J724)</f>
        <v>Hà Nội</v>
      </c>
      <c r="N705" s="94" t="str">
        <f>IF(INPUT_Du_lieu_nhan_vien!O724="","",INPUT_Du_lieu_nhan_vien!O724)</f>
        <v>haivt@topica.edu.vn</v>
      </c>
      <c r="O705" s="96" t="str">
        <f>IF(INPUT_Du_lieu_nhan_vien!S724="","",INPUT_Du_lieu_nhan_vien!S724)</f>
        <v>Tập thể Viện KHKT Giao thông Vận tải, Láng Thượng, Hà Nội</v>
      </c>
      <c r="P705" s="94" t="str">
        <f>IF(INPUT_Du_lieu_nhan_vien!P724="","",INPUT_Du_lieu_nhan_vien!P724)</f>
        <v/>
      </c>
      <c r="Q705" s="97" t="str">
        <f>IF(INPUT_Du_lieu_nhan_vien!Q724="","",INPUT_Du_lieu_nhan_vien!Q724)</f>
        <v>0986768733</v>
      </c>
      <c r="R705" s="96" t="str">
        <f>IF(INPUT_Du_lieu_nhan_vien!U724="","",INPUT_Du_lieu_nhan_vien!U724)</f>
        <v/>
      </c>
      <c r="S705" s="96" t="str">
        <f>IF(INPUT_Du_lieu_nhan_vien!W724="","",INPUT_Du_lieu_nhan_vien!W724)</f>
        <v/>
      </c>
      <c r="T705" s="97" t="str">
        <f>IF(INPUT_Du_lieu_nhan_vien!L724="","",INPUT_Du_lieu_nhan_vien!L724)</f>
        <v/>
      </c>
      <c r="U705" s="94" t="str">
        <f>IF(INPUT_Du_lieu_nhan_vien!K724="","",INPUT_Du_lieu_nhan_vien!K724)</f>
        <v>Đại học</v>
      </c>
      <c r="V705" s="97" t="str">
        <f>IF(INPUT_Du_lieu_nhan_vien!M724="","",INPUT_Du_lieu_nhan_vien!M724)</f>
        <v/>
      </c>
      <c r="Y705" s="95">
        <f>IF(INPUT_Du_lieu_nhan_vien!AH724="","",INPUT_Du_lieu_nhan_vien!AH724)</f>
        <v>41579</v>
      </c>
      <c r="Z705" s="96">
        <f t="shared" si="87"/>
        <v>11</v>
      </c>
      <c r="AA705" s="96">
        <f t="shared" si="88"/>
        <v>2013</v>
      </c>
      <c r="AB705" s="95" t="str">
        <f>IF(INPUT_Du_lieu_nhan_vien!AM724="","",INPUT_Du_lieu_nhan_vien!AM724)</f>
        <v/>
      </c>
      <c r="AC705" s="96" t="str">
        <f t="shared" si="89"/>
        <v/>
      </c>
      <c r="AD705" s="96" t="str">
        <f t="shared" si="90"/>
        <v/>
      </c>
      <c r="AE705" s="96" t="str">
        <f>IF(INPUT_Du_lieu_nhan_vien!AJ724="","",INPUT_Du_lieu_nhan_vien!AJ724)</f>
        <v>Chính thức</v>
      </c>
    </row>
    <row r="706" spans="1:31" ht="18.75" customHeight="1" x14ac:dyDescent="0.2">
      <c r="A706" s="91">
        <v>705</v>
      </c>
      <c r="B706" s="92">
        <f>INPUT_Du_lieu_nhan_vien!A725</f>
        <v>20700</v>
      </c>
      <c r="C706" s="93" t="str">
        <f>IF(INPUT_Du_lieu_nhan_vien!B725="","",INPUT_Du_lieu_nhan_vien!B725)</f>
        <v>Nguyễn Ánh</v>
      </c>
      <c r="D706" s="93" t="str">
        <f>IF(INPUT_Du_lieu_nhan_vien!C725="","",INPUT_Du_lieu_nhan_vien!C725)</f>
        <v>Ngọc</v>
      </c>
      <c r="E706" s="94" t="str">
        <f>IF(INPUT_Du_lieu_nhan_vien!D725="","",INPUT_Du_lieu_nhan_vien!D725)</f>
        <v>Nữ</v>
      </c>
      <c r="F706" s="95">
        <f>IF(INPUT_Du_lieu_nhan_vien!E725="","",INPUT_Du_lieu_nhan_vien!E725)</f>
        <v>33486</v>
      </c>
      <c r="G706" s="96">
        <f t="shared" si="84"/>
        <v>9</v>
      </c>
      <c r="H706" s="96">
        <f t="shared" si="85"/>
        <v>1991</v>
      </c>
      <c r="I706" s="96" t="str">
        <f>IF(INPUT_Du_lieu_nhan_vien!G725="","",INPUT_Du_lieu_nhan_vien!G725)</f>
        <v>Hà Nội</v>
      </c>
      <c r="J706" s="97" t="str">
        <f>IF(INPUT_Du_lieu_nhan_vien!H725="","",INPUT_Du_lieu_nhan_vien!H725)</f>
        <v>012895145</v>
      </c>
      <c r="K706" s="95">
        <f>IF(INPUT_Du_lieu_nhan_vien!I725="","",INPUT_Du_lieu_nhan_vien!I725)</f>
        <v>38888</v>
      </c>
      <c r="L706" s="96">
        <f t="shared" si="86"/>
        <v>6</v>
      </c>
      <c r="M706" s="96" t="str">
        <f>IF(INPUT_Du_lieu_nhan_vien!J725="","",INPUT_Du_lieu_nhan_vien!J725)</f>
        <v>Hà Nội</v>
      </c>
      <c r="N706" s="94" t="str">
        <f>IF(INPUT_Du_lieu_nhan_vien!O725="","",INPUT_Du_lieu_nhan_vien!O725)</f>
        <v>ngocna@topica.edu.vn</v>
      </c>
      <c r="O706" s="96" t="str">
        <f>IF(INPUT_Du_lieu_nhan_vien!S725="","",INPUT_Du_lieu_nhan_vien!S725)</f>
        <v>253 Nguyễn Văn Cừ, Long Biên, Hà Nội</v>
      </c>
      <c r="P706" s="94" t="str">
        <f>IF(INPUT_Du_lieu_nhan_vien!P725="","",INPUT_Du_lieu_nhan_vien!P725)</f>
        <v/>
      </c>
      <c r="Q706" s="97" t="str">
        <f>IF(INPUT_Du_lieu_nhan_vien!Q725="","",INPUT_Du_lieu_nhan_vien!Q725)</f>
        <v>0983275991</v>
      </c>
      <c r="R706" s="96" t="str">
        <f>IF(INPUT_Du_lieu_nhan_vien!U725="","",INPUT_Du_lieu_nhan_vien!U725)</f>
        <v/>
      </c>
      <c r="S706" s="96" t="str">
        <f>IF(INPUT_Du_lieu_nhan_vien!W725="","",INPUT_Du_lieu_nhan_vien!W725)</f>
        <v/>
      </c>
      <c r="T706" s="97" t="str">
        <f>IF(INPUT_Du_lieu_nhan_vien!L725="","",INPUT_Du_lieu_nhan_vien!L725)</f>
        <v>ĐH Phương Đông</v>
      </c>
      <c r="U706" s="94" t="str">
        <f>IF(INPUT_Du_lieu_nhan_vien!K725="","",INPUT_Du_lieu_nhan_vien!K725)</f>
        <v>Đại học</v>
      </c>
      <c r="V706" s="97" t="str">
        <f>IF(INPUT_Du_lieu_nhan_vien!M725="","",INPUT_Du_lieu_nhan_vien!M725)</f>
        <v>Quản trị kinh doanh</v>
      </c>
      <c r="Y706" s="95" t="str">
        <f>IF(INPUT_Du_lieu_nhan_vien!AH725="","",INPUT_Du_lieu_nhan_vien!AH725)</f>
        <v/>
      </c>
      <c r="Z706" s="96" t="str">
        <f t="shared" si="87"/>
        <v/>
      </c>
      <c r="AA706" s="96" t="str">
        <f t="shared" si="88"/>
        <v/>
      </c>
      <c r="AB706" s="95" t="str">
        <f>IF(INPUT_Du_lieu_nhan_vien!AM725="","",INPUT_Du_lieu_nhan_vien!AM725)</f>
        <v/>
      </c>
      <c r="AC706" s="96" t="str">
        <f t="shared" si="89"/>
        <v/>
      </c>
      <c r="AD706" s="96" t="str">
        <f t="shared" si="90"/>
        <v/>
      </c>
      <c r="AE706" s="96" t="str">
        <f>IF(INPUT_Du_lieu_nhan_vien!AJ725="","",INPUT_Du_lieu_nhan_vien!AJ725)</f>
        <v>Thử việc</v>
      </c>
    </row>
    <row r="707" spans="1:31" ht="18.75" customHeight="1" x14ac:dyDescent="0.2">
      <c r="A707" s="91">
        <v>706</v>
      </c>
      <c r="B707" s="92">
        <f>INPUT_Du_lieu_nhan_vien!A726</f>
        <v>20701</v>
      </c>
      <c r="C707" s="93" t="str">
        <f>IF(INPUT_Du_lieu_nhan_vien!B726="","",INPUT_Du_lieu_nhan_vien!B726)</f>
        <v xml:space="preserve">Lương Thị </v>
      </c>
      <c r="D707" s="93" t="str">
        <f>IF(INPUT_Du_lieu_nhan_vien!C726="","",INPUT_Du_lieu_nhan_vien!C726)</f>
        <v>Huyền</v>
      </c>
      <c r="E707" s="94" t="str">
        <f>IF(INPUT_Du_lieu_nhan_vien!D726="","",INPUT_Du_lieu_nhan_vien!D726)</f>
        <v>Nữ</v>
      </c>
      <c r="F707" s="95">
        <f>IF(INPUT_Du_lieu_nhan_vien!E726="","",INPUT_Du_lieu_nhan_vien!E726)</f>
        <v>32852</v>
      </c>
      <c r="G707" s="96">
        <f t="shared" si="84"/>
        <v>12</v>
      </c>
      <c r="H707" s="96">
        <f t="shared" si="85"/>
        <v>1989</v>
      </c>
      <c r="I707" s="96" t="str">
        <f>IF(INPUT_Du_lieu_nhan_vien!G726="","",INPUT_Du_lieu_nhan_vien!G726)</f>
        <v>Nghệ An</v>
      </c>
      <c r="J707" s="97" t="str">
        <f>IF(INPUT_Du_lieu_nhan_vien!H726="","",INPUT_Du_lieu_nhan_vien!H726)</f>
        <v>186721286</v>
      </c>
      <c r="K707" s="95">
        <f>IF(INPUT_Du_lieu_nhan_vien!I726="","",INPUT_Du_lieu_nhan_vien!I726)</f>
        <v>41032</v>
      </c>
      <c r="L707" s="96">
        <f t="shared" si="86"/>
        <v>5</v>
      </c>
      <c r="M707" s="96" t="str">
        <f>IF(INPUT_Du_lieu_nhan_vien!J726="","",INPUT_Du_lieu_nhan_vien!J726)</f>
        <v>Nghệ An</v>
      </c>
      <c r="N707" s="94" t="str">
        <f>IF(INPUT_Du_lieu_nhan_vien!O726="","",INPUT_Du_lieu_nhan_vien!O726)</f>
        <v>huyenlt3@topica.edu.vn</v>
      </c>
      <c r="O707" s="96" t="str">
        <f>IF(INPUT_Du_lieu_nhan_vien!S726="","",INPUT_Du_lieu_nhan_vien!S726)</f>
        <v>Xóm 2 Diễn Bình, Huyện Diễn Châu, Tỉnh Nghệ An</v>
      </c>
      <c r="P707" s="94" t="str">
        <f>IF(INPUT_Du_lieu_nhan_vien!P726="","",INPUT_Du_lieu_nhan_vien!P726)</f>
        <v/>
      </c>
      <c r="Q707" s="97" t="str">
        <f>IF(INPUT_Du_lieu_nhan_vien!Q726="","",INPUT_Du_lieu_nhan_vien!Q726)</f>
        <v>0986691499</v>
      </c>
      <c r="R707" s="96" t="str">
        <f>IF(INPUT_Du_lieu_nhan_vien!U726="","",INPUT_Du_lieu_nhan_vien!U726)</f>
        <v/>
      </c>
      <c r="S707" s="96" t="str">
        <f>IF(INPUT_Du_lieu_nhan_vien!W726="","",INPUT_Du_lieu_nhan_vien!W726)</f>
        <v/>
      </c>
      <c r="T707" s="97" t="str">
        <f>IF(INPUT_Du_lieu_nhan_vien!L726="","",INPUT_Du_lieu_nhan_vien!L726)</f>
        <v>ĐH Kinh doanh và Công nghệ Hà Nội</v>
      </c>
      <c r="U707" s="94" t="str">
        <f>IF(INPUT_Du_lieu_nhan_vien!K726="","",INPUT_Du_lieu_nhan_vien!K726)</f>
        <v>Đại học</v>
      </c>
      <c r="V707" s="97" t="str">
        <f>IF(INPUT_Du_lieu_nhan_vien!M726="","",INPUT_Du_lieu_nhan_vien!M726)</f>
        <v>Kế toán</v>
      </c>
      <c r="Y707" s="95" t="str">
        <f>IF(INPUT_Du_lieu_nhan_vien!AH726="","",INPUT_Du_lieu_nhan_vien!AH726)</f>
        <v/>
      </c>
      <c r="Z707" s="96" t="str">
        <f t="shared" si="87"/>
        <v/>
      </c>
      <c r="AA707" s="96" t="str">
        <f t="shared" si="88"/>
        <v/>
      </c>
      <c r="AB707" s="95" t="str">
        <f>IF(INPUT_Du_lieu_nhan_vien!AM726="","",INPUT_Du_lieu_nhan_vien!AM726)</f>
        <v/>
      </c>
      <c r="AC707" s="96" t="str">
        <f t="shared" si="89"/>
        <v/>
      </c>
      <c r="AD707" s="96" t="str">
        <f t="shared" si="90"/>
        <v/>
      </c>
      <c r="AE707" s="96" t="str">
        <f>IF(INPUT_Du_lieu_nhan_vien!AJ726="","",INPUT_Du_lieu_nhan_vien!AJ726)</f>
        <v>Thử việc</v>
      </c>
    </row>
    <row r="708" spans="1:31" ht="18.75" customHeight="1" x14ac:dyDescent="0.2">
      <c r="A708" s="91">
        <v>707</v>
      </c>
      <c r="B708" s="92">
        <f>INPUT_Du_lieu_nhan_vien!A727</f>
        <v>20702</v>
      </c>
      <c r="C708" s="93" t="str">
        <f>IF(INPUT_Du_lieu_nhan_vien!B727="","",INPUT_Du_lieu_nhan_vien!B727)</f>
        <v>Phan Thu</v>
      </c>
      <c r="D708" s="93" t="str">
        <f>IF(INPUT_Du_lieu_nhan_vien!C727="","",INPUT_Du_lieu_nhan_vien!C727)</f>
        <v>Liễu</v>
      </c>
      <c r="E708" s="94" t="str">
        <f>IF(INPUT_Du_lieu_nhan_vien!D727="","",INPUT_Du_lieu_nhan_vien!D727)</f>
        <v>Nữ</v>
      </c>
      <c r="F708" s="95">
        <f>IF(INPUT_Du_lieu_nhan_vien!E727="","",INPUT_Du_lieu_nhan_vien!E727)</f>
        <v>32793</v>
      </c>
      <c r="G708" s="96">
        <f t="shared" si="84"/>
        <v>10</v>
      </c>
      <c r="H708" s="96">
        <f t="shared" si="85"/>
        <v>1989</v>
      </c>
      <c r="I708" s="96" t="str">
        <f>IF(INPUT_Du_lieu_nhan_vien!G727="","",INPUT_Du_lieu_nhan_vien!G727)</f>
        <v>Hà Nội</v>
      </c>
      <c r="J708" s="97" t="str">
        <f>IF(INPUT_Du_lieu_nhan_vien!H727="","",INPUT_Du_lieu_nhan_vien!H727)</f>
        <v>012657982</v>
      </c>
      <c r="K708" s="95">
        <f>IF(INPUT_Du_lieu_nhan_vien!I727="","",INPUT_Du_lieu_nhan_vien!I727)</f>
        <v>40463</v>
      </c>
      <c r="L708" s="96">
        <f t="shared" si="86"/>
        <v>10</v>
      </c>
      <c r="M708" s="96" t="str">
        <f>IF(INPUT_Du_lieu_nhan_vien!J727="","",INPUT_Du_lieu_nhan_vien!J727)</f>
        <v>Hà Nội</v>
      </c>
      <c r="N708" s="94" t="str">
        <f>IF(INPUT_Du_lieu_nhan_vien!O727="","",INPUT_Du_lieu_nhan_vien!O727)</f>
        <v>lieupt@topica.edu.vn</v>
      </c>
      <c r="O708" s="96" t="str">
        <f>IF(INPUT_Du_lieu_nhan_vien!S727="","",INPUT_Du_lieu_nhan_vien!S727)</f>
        <v>Số 31, Tổ 20, Định Công, Hoàng Mai, Hà Nội</v>
      </c>
      <c r="P708" s="94" t="str">
        <f>IF(INPUT_Du_lieu_nhan_vien!P727="","",INPUT_Du_lieu_nhan_vien!P727)</f>
        <v/>
      </c>
      <c r="Q708" s="97" t="str">
        <f>IF(INPUT_Du_lieu_nhan_vien!Q727="","",INPUT_Du_lieu_nhan_vien!Q727)</f>
        <v>0943889113</v>
      </c>
      <c r="R708" s="96" t="str">
        <f>IF(INPUT_Du_lieu_nhan_vien!U727="","",INPUT_Du_lieu_nhan_vien!U727)</f>
        <v>Phan Anh Tuấn</v>
      </c>
      <c r="S708" s="96" t="str">
        <f>IF(INPUT_Du_lieu_nhan_vien!W727="","",INPUT_Du_lieu_nhan_vien!W727)</f>
        <v/>
      </c>
      <c r="T708" s="97" t="str">
        <f>IF(INPUT_Du_lieu_nhan_vien!L727="","",INPUT_Du_lieu_nhan_vien!L727)</f>
        <v>CĐ Cộng đồng Hà Nội</v>
      </c>
      <c r="U708" s="94" t="str">
        <f>IF(INPUT_Du_lieu_nhan_vien!K727="","",INPUT_Du_lieu_nhan_vien!K727)</f>
        <v>Cao đẳng</v>
      </c>
      <c r="V708" s="97" t="str">
        <f>IF(INPUT_Du_lieu_nhan_vien!M727="","",INPUT_Du_lieu_nhan_vien!M727)</f>
        <v>Kế toán</v>
      </c>
      <c r="Y708" s="95" t="str">
        <f>IF(INPUT_Du_lieu_nhan_vien!AH727="","",INPUT_Du_lieu_nhan_vien!AH727)</f>
        <v/>
      </c>
      <c r="Z708" s="96" t="str">
        <f t="shared" si="87"/>
        <v/>
      </c>
      <c r="AA708" s="96" t="str">
        <f t="shared" si="88"/>
        <v/>
      </c>
      <c r="AB708" s="95" t="str">
        <f>IF(INPUT_Du_lieu_nhan_vien!AM727="","",INPUT_Du_lieu_nhan_vien!AM727)</f>
        <v/>
      </c>
      <c r="AC708" s="96" t="str">
        <f t="shared" si="89"/>
        <v/>
      </c>
      <c r="AD708" s="96" t="str">
        <f t="shared" si="90"/>
        <v/>
      </c>
      <c r="AE708" s="96" t="str">
        <f>IF(INPUT_Du_lieu_nhan_vien!AJ727="","",INPUT_Du_lieu_nhan_vien!AJ727)</f>
        <v>Thử việc</v>
      </c>
    </row>
    <row r="709" spans="1:31" ht="18.75" customHeight="1" x14ac:dyDescent="0.2">
      <c r="A709" s="91">
        <v>708</v>
      </c>
      <c r="B709" s="92">
        <f>INPUT_Du_lieu_nhan_vien!A728</f>
        <v>20703</v>
      </c>
      <c r="C709" s="93" t="str">
        <f>IF(INPUT_Du_lieu_nhan_vien!B728="","",INPUT_Du_lieu_nhan_vien!B728)</f>
        <v>Vũ Đào Quỳnh</v>
      </c>
      <c r="D709" s="93" t="str">
        <f>IF(INPUT_Du_lieu_nhan_vien!C728="","",INPUT_Du_lieu_nhan_vien!C728)</f>
        <v>Trang</v>
      </c>
      <c r="E709" s="94" t="str">
        <f>IF(INPUT_Du_lieu_nhan_vien!D728="","",INPUT_Du_lieu_nhan_vien!D728)</f>
        <v>Nữ</v>
      </c>
      <c r="F709" s="95">
        <f>IF(INPUT_Du_lieu_nhan_vien!E728="","",INPUT_Du_lieu_nhan_vien!E728)</f>
        <v>33087</v>
      </c>
      <c r="G709" s="96">
        <f t="shared" si="84"/>
        <v>8</v>
      </c>
      <c r="H709" s="96">
        <f t="shared" si="85"/>
        <v>1990</v>
      </c>
      <c r="I709" s="96" t="str">
        <f>IF(INPUT_Du_lieu_nhan_vien!G728="","",INPUT_Du_lieu_nhan_vien!G728)</f>
        <v>Hải Dương</v>
      </c>
      <c r="J709" s="97" t="str">
        <f>IF(INPUT_Du_lieu_nhan_vien!H728="","",INPUT_Du_lieu_nhan_vien!H728)</f>
        <v>101041119</v>
      </c>
      <c r="K709" s="95">
        <f>IF(INPUT_Du_lieu_nhan_vien!I728="","",INPUT_Du_lieu_nhan_vien!I728)</f>
        <v>38861</v>
      </c>
      <c r="L709" s="96">
        <f t="shared" si="86"/>
        <v>5</v>
      </c>
      <c r="M709" s="96" t="str">
        <f>IF(INPUT_Du_lieu_nhan_vien!J728="","",INPUT_Du_lieu_nhan_vien!J728)</f>
        <v>Quảng Ninh</v>
      </c>
      <c r="N709" s="94" t="str">
        <f>IF(INPUT_Du_lieu_nhan_vien!O728="","",INPUT_Du_lieu_nhan_vien!O728)</f>
        <v>trangvdq@topica.edu.vn</v>
      </c>
      <c r="O709" s="96" t="str">
        <f>IF(INPUT_Du_lieu_nhan_vien!S728="","",INPUT_Du_lieu_nhan_vien!S728)</f>
        <v>TS K6, Hồng Hải, Hạ Long, Quảng Ninh</v>
      </c>
      <c r="P709" s="94" t="str">
        <f>IF(INPUT_Du_lieu_nhan_vien!P728="","",INPUT_Du_lieu_nhan_vien!P728)</f>
        <v/>
      </c>
      <c r="Q709" s="97" t="str">
        <f>IF(INPUT_Du_lieu_nhan_vien!Q728="","",INPUT_Du_lieu_nhan_vien!Q728)</f>
        <v>0989909061</v>
      </c>
      <c r="R709" s="96" t="str">
        <f>IF(INPUT_Du_lieu_nhan_vien!U728="","",INPUT_Du_lieu_nhan_vien!U728)</f>
        <v>Đào Thị Hồng</v>
      </c>
      <c r="S709" s="96" t="str">
        <f>IF(INPUT_Du_lieu_nhan_vien!W728="","",INPUT_Du_lieu_nhan_vien!W728)</f>
        <v/>
      </c>
      <c r="T709" s="97" t="str">
        <f>IF(INPUT_Du_lieu_nhan_vien!L728="","",INPUT_Du_lieu_nhan_vien!L728)</f>
        <v>ĐH Ngoại Ngữ Hà Nội</v>
      </c>
      <c r="U709" s="94" t="str">
        <f>IF(INPUT_Du_lieu_nhan_vien!K728="","",INPUT_Du_lieu_nhan_vien!K728)</f>
        <v>Đại học</v>
      </c>
      <c r="V709" s="97" t="str">
        <f>IF(INPUT_Du_lieu_nhan_vien!M728="","",INPUT_Du_lieu_nhan_vien!M728)</f>
        <v/>
      </c>
      <c r="Y709" s="95" t="str">
        <f>IF(INPUT_Du_lieu_nhan_vien!AH728="","",INPUT_Du_lieu_nhan_vien!AH728)</f>
        <v/>
      </c>
      <c r="Z709" s="96" t="str">
        <f t="shared" si="87"/>
        <v/>
      </c>
      <c r="AA709" s="96" t="str">
        <f t="shared" si="88"/>
        <v/>
      </c>
      <c r="AB709" s="95" t="str">
        <f>IF(INPUT_Du_lieu_nhan_vien!AM728="","",INPUT_Du_lieu_nhan_vien!AM728)</f>
        <v/>
      </c>
      <c r="AC709" s="96" t="str">
        <f t="shared" si="89"/>
        <v/>
      </c>
      <c r="AD709" s="96" t="str">
        <f t="shared" si="90"/>
        <v/>
      </c>
      <c r="AE709" s="96" t="str">
        <f>IF(INPUT_Du_lieu_nhan_vien!AJ728="","",INPUT_Du_lieu_nhan_vien!AJ728)</f>
        <v>Thử việc</v>
      </c>
    </row>
    <row r="710" spans="1:31" ht="18.75" customHeight="1" x14ac:dyDescent="0.2">
      <c r="A710" s="91">
        <v>709</v>
      </c>
      <c r="B710" s="92">
        <f>INPUT_Du_lieu_nhan_vien!A729</f>
        <v>20704</v>
      </c>
      <c r="C710" s="93" t="str">
        <f>IF(INPUT_Du_lieu_nhan_vien!B729="","",INPUT_Du_lieu_nhan_vien!B729)</f>
        <v>Phùng Ngọc</v>
      </c>
      <c r="D710" s="93" t="str">
        <f>IF(INPUT_Du_lieu_nhan_vien!C729="","",INPUT_Du_lieu_nhan_vien!C729)</f>
        <v>Hạnh</v>
      </c>
      <c r="E710" s="94" t="str">
        <f>IF(INPUT_Du_lieu_nhan_vien!D729="","",INPUT_Du_lieu_nhan_vien!D729)</f>
        <v>Nữ</v>
      </c>
      <c r="F710" s="95">
        <f>IF(INPUT_Du_lieu_nhan_vien!E729="","",INPUT_Du_lieu_nhan_vien!E729)</f>
        <v>32647</v>
      </c>
      <c r="G710" s="96">
        <f t="shared" si="84"/>
        <v>5</v>
      </c>
      <c r="H710" s="96">
        <f t="shared" si="85"/>
        <v>1989</v>
      </c>
      <c r="I710" s="96" t="str">
        <f>IF(INPUT_Du_lieu_nhan_vien!G729="","",INPUT_Du_lieu_nhan_vien!G729)</f>
        <v>Nam Định</v>
      </c>
      <c r="J710" s="97" t="str">
        <f>IF(INPUT_Du_lieu_nhan_vien!H729="","",INPUT_Du_lieu_nhan_vien!H729)</f>
        <v>163039513</v>
      </c>
      <c r="K710" s="95">
        <f>IF(INPUT_Du_lieu_nhan_vien!I729="","",INPUT_Du_lieu_nhan_vien!I729)</f>
        <v>39141</v>
      </c>
      <c r="L710" s="96">
        <f t="shared" si="86"/>
        <v>2</v>
      </c>
      <c r="M710" s="96" t="str">
        <f>IF(INPUT_Du_lieu_nhan_vien!J729="","",INPUT_Du_lieu_nhan_vien!J729)</f>
        <v>Nam Định</v>
      </c>
      <c r="N710" s="94" t="str">
        <f>IF(INPUT_Du_lieu_nhan_vien!O729="","",INPUT_Du_lieu_nhan_vien!O729)</f>
        <v>hanhpn@topica.edu.vn</v>
      </c>
      <c r="O710" s="96" t="str">
        <f>IF(INPUT_Du_lieu_nhan_vien!S729="","",INPUT_Du_lieu_nhan_vien!S729)</f>
        <v>Thôn An Duyên, Xã Đại An,Huyện Vụ Bản, Nam Định</v>
      </c>
      <c r="P710" s="94" t="str">
        <f>IF(INPUT_Du_lieu_nhan_vien!P729="","",INPUT_Du_lieu_nhan_vien!P729)</f>
        <v/>
      </c>
      <c r="Q710" s="97" t="str">
        <f>IF(INPUT_Du_lieu_nhan_vien!Q729="","",INPUT_Du_lieu_nhan_vien!Q729)</f>
        <v>0986005135</v>
      </c>
      <c r="R710" s="96" t="str">
        <f>IF(INPUT_Du_lieu_nhan_vien!U729="","",INPUT_Du_lieu_nhan_vien!U729)</f>
        <v/>
      </c>
      <c r="S710" s="96" t="str">
        <f>IF(INPUT_Du_lieu_nhan_vien!W729="","",INPUT_Du_lieu_nhan_vien!W729)</f>
        <v/>
      </c>
      <c r="T710" s="97" t="str">
        <f>IF(INPUT_Du_lieu_nhan_vien!L729="","",INPUT_Du_lieu_nhan_vien!L729)</f>
        <v>ĐH Quốc gia Hà Nội</v>
      </c>
      <c r="U710" s="94" t="str">
        <f>IF(INPUT_Du_lieu_nhan_vien!K729="","",INPUT_Du_lieu_nhan_vien!K729)</f>
        <v>Thạc sĩ</v>
      </c>
      <c r="V710" s="97" t="str">
        <f>IF(INPUT_Du_lieu_nhan_vien!M729="","",INPUT_Du_lieu_nhan_vien!M729)</f>
        <v>Kinh tế</v>
      </c>
      <c r="Y710" s="95" t="str">
        <f>IF(INPUT_Du_lieu_nhan_vien!AH729="","",INPUT_Du_lieu_nhan_vien!AH729)</f>
        <v/>
      </c>
      <c r="Z710" s="96" t="str">
        <f t="shared" si="87"/>
        <v/>
      </c>
      <c r="AA710" s="96" t="str">
        <f t="shared" si="88"/>
        <v/>
      </c>
      <c r="AB710" s="95" t="str">
        <f>IF(INPUT_Du_lieu_nhan_vien!AM729="","",INPUT_Du_lieu_nhan_vien!AM729)</f>
        <v/>
      </c>
      <c r="AC710" s="96" t="str">
        <f t="shared" si="89"/>
        <v/>
      </c>
      <c r="AD710" s="96" t="str">
        <f t="shared" si="90"/>
        <v/>
      </c>
      <c r="AE710" s="96" t="str">
        <f>IF(INPUT_Du_lieu_nhan_vien!AJ729="","",INPUT_Du_lieu_nhan_vien!AJ729)</f>
        <v>Thử việc</v>
      </c>
    </row>
    <row r="711" spans="1:31" ht="18.75" customHeight="1" x14ac:dyDescent="0.2">
      <c r="A711" s="91">
        <v>710</v>
      </c>
      <c r="B711" s="92">
        <f>INPUT_Du_lieu_nhan_vien!A730</f>
        <v>20705</v>
      </c>
      <c r="C711" s="93" t="str">
        <f>IF(INPUT_Du_lieu_nhan_vien!B730="","",INPUT_Du_lieu_nhan_vien!B730)</f>
        <v>Lê Ngọc</v>
      </c>
      <c r="D711" s="93" t="str">
        <f>IF(INPUT_Du_lieu_nhan_vien!C730="","",INPUT_Du_lieu_nhan_vien!C730)</f>
        <v>Vân</v>
      </c>
      <c r="E711" s="94" t="str">
        <f>IF(INPUT_Du_lieu_nhan_vien!D730="","",INPUT_Du_lieu_nhan_vien!D730)</f>
        <v>Nữ</v>
      </c>
      <c r="F711" s="95" t="str">
        <f>IF(INPUT_Du_lieu_nhan_vien!E730="","",INPUT_Du_lieu_nhan_vien!E730)</f>
        <v/>
      </c>
      <c r="G711" s="96" t="str">
        <f t="shared" si="84"/>
        <v/>
      </c>
      <c r="H711" s="96" t="str">
        <f t="shared" si="85"/>
        <v/>
      </c>
      <c r="I711" s="96" t="str">
        <f>IF(INPUT_Du_lieu_nhan_vien!G730="","",INPUT_Du_lieu_nhan_vien!G730)</f>
        <v/>
      </c>
      <c r="J711" s="97" t="str">
        <f>IF(INPUT_Du_lieu_nhan_vien!H730="","",INPUT_Du_lieu_nhan_vien!H730)</f>
        <v/>
      </c>
      <c r="K711" s="95" t="str">
        <f>IF(INPUT_Du_lieu_nhan_vien!I730="","",INPUT_Du_lieu_nhan_vien!I730)</f>
        <v/>
      </c>
      <c r="L711" s="96" t="str">
        <f t="shared" si="86"/>
        <v/>
      </c>
      <c r="M711" s="96" t="str">
        <f>IF(INPUT_Du_lieu_nhan_vien!J730="","",INPUT_Du_lieu_nhan_vien!J730)</f>
        <v/>
      </c>
      <c r="N711" s="94" t="str">
        <f>IF(INPUT_Du_lieu_nhan_vien!O730="","",INPUT_Du_lieu_nhan_vien!O730)</f>
        <v/>
      </c>
      <c r="O711" s="96" t="str">
        <f>IF(INPUT_Du_lieu_nhan_vien!S730="","",INPUT_Du_lieu_nhan_vien!S730)</f>
        <v/>
      </c>
      <c r="P711" s="94" t="str">
        <f>IF(INPUT_Du_lieu_nhan_vien!P730="","",INPUT_Du_lieu_nhan_vien!P730)</f>
        <v/>
      </c>
      <c r="Q711" s="97" t="str">
        <f>IF(INPUT_Du_lieu_nhan_vien!Q730="","",INPUT_Du_lieu_nhan_vien!Q730)</f>
        <v/>
      </c>
      <c r="R711" s="96" t="str">
        <f>IF(INPUT_Du_lieu_nhan_vien!U730="","",INPUT_Du_lieu_nhan_vien!U730)</f>
        <v/>
      </c>
      <c r="S711" s="96" t="str">
        <f>IF(INPUT_Du_lieu_nhan_vien!W730="","",INPUT_Du_lieu_nhan_vien!W730)</f>
        <v/>
      </c>
      <c r="T711" s="97" t="str">
        <f>IF(INPUT_Du_lieu_nhan_vien!L730="","",INPUT_Du_lieu_nhan_vien!L730)</f>
        <v/>
      </c>
      <c r="U711" s="94" t="str">
        <f>IF(INPUT_Du_lieu_nhan_vien!K730="","",INPUT_Du_lieu_nhan_vien!K730)</f>
        <v/>
      </c>
      <c r="V711" s="97" t="str">
        <f>IF(INPUT_Du_lieu_nhan_vien!M730="","",INPUT_Du_lieu_nhan_vien!M730)</f>
        <v/>
      </c>
      <c r="Y711" s="95" t="str">
        <f>IF(INPUT_Du_lieu_nhan_vien!AH730="","",INPUT_Du_lieu_nhan_vien!AH730)</f>
        <v/>
      </c>
      <c r="Z711" s="96" t="str">
        <f t="shared" si="87"/>
        <v/>
      </c>
      <c r="AA711" s="96" t="str">
        <f t="shared" si="88"/>
        <v/>
      </c>
      <c r="AB711" s="95" t="str">
        <f>IF(INPUT_Du_lieu_nhan_vien!AM730="","",INPUT_Du_lieu_nhan_vien!AM730)</f>
        <v/>
      </c>
      <c r="AC711" s="96" t="str">
        <f t="shared" si="89"/>
        <v/>
      </c>
      <c r="AD711" s="96" t="str">
        <f t="shared" si="90"/>
        <v/>
      </c>
      <c r="AE711" s="96" t="str">
        <f>IF(INPUT_Du_lieu_nhan_vien!AJ730="","",INPUT_Du_lieu_nhan_vien!AJ730)</f>
        <v>Thử việc</v>
      </c>
    </row>
    <row r="712" spans="1:31" ht="18.75" customHeight="1" x14ac:dyDescent="0.2">
      <c r="A712" s="91">
        <v>711</v>
      </c>
      <c r="B712" s="92">
        <f>INPUT_Du_lieu_nhan_vien!A731</f>
        <v>20706</v>
      </c>
      <c r="C712" s="93" t="str">
        <f>IF(INPUT_Du_lieu_nhan_vien!B731="","",INPUT_Du_lieu_nhan_vien!B731)</f>
        <v>Nguyễn Lan</v>
      </c>
      <c r="D712" s="93" t="str">
        <f>IF(INPUT_Du_lieu_nhan_vien!C731="","",INPUT_Du_lieu_nhan_vien!C731)</f>
        <v>Hương</v>
      </c>
      <c r="E712" s="94" t="str">
        <f>IF(INPUT_Du_lieu_nhan_vien!D731="","",INPUT_Du_lieu_nhan_vien!D731)</f>
        <v>Nữ</v>
      </c>
      <c r="F712" s="95">
        <f>IF(INPUT_Du_lieu_nhan_vien!E731="","",INPUT_Du_lieu_nhan_vien!E731)</f>
        <v>33598</v>
      </c>
      <c r="G712" s="96">
        <f t="shared" si="84"/>
        <v>12</v>
      </c>
      <c r="H712" s="96">
        <f t="shared" si="85"/>
        <v>1991</v>
      </c>
      <c r="I712" s="96" t="str">
        <f>IF(INPUT_Du_lieu_nhan_vien!G731="","",INPUT_Du_lieu_nhan_vien!G731)</f>
        <v>Phú Thọ</v>
      </c>
      <c r="J712" s="97" t="str">
        <f>IF(INPUT_Du_lieu_nhan_vien!H731="","",INPUT_Du_lieu_nhan_vien!H731)</f>
        <v>132024758</v>
      </c>
      <c r="K712" s="95">
        <f>IF(INPUT_Du_lieu_nhan_vien!I731="","",INPUT_Du_lieu_nhan_vien!I731)</f>
        <v>41449</v>
      </c>
      <c r="L712" s="96">
        <f t="shared" si="86"/>
        <v>6</v>
      </c>
      <c r="M712" s="96" t="str">
        <f>IF(INPUT_Du_lieu_nhan_vien!J731="","",INPUT_Du_lieu_nhan_vien!J731)</f>
        <v>Phú Thọ</v>
      </c>
      <c r="N712" s="94" t="str">
        <f>IF(INPUT_Du_lieu_nhan_vien!O731="","",INPUT_Du_lieu_nhan_vien!O731)</f>
        <v>huongnl@topica.edu.vn</v>
      </c>
      <c r="O712" s="96" t="str">
        <f>IF(INPUT_Du_lieu_nhan_vien!S731="","",INPUT_Du_lieu_nhan_vien!S731)</f>
        <v>Khu 7 Xã Phú Lộc, Phù Ninh, Phú Thọ</v>
      </c>
      <c r="P712" s="94" t="str">
        <f>IF(INPUT_Du_lieu_nhan_vien!P731="","",INPUT_Du_lieu_nhan_vien!P731)</f>
        <v/>
      </c>
      <c r="Q712" s="97" t="str">
        <f>IF(INPUT_Du_lieu_nhan_vien!Q731="","",INPUT_Du_lieu_nhan_vien!Q731)</f>
        <v>0978793640</v>
      </c>
      <c r="R712" s="96" t="str">
        <f>IF(INPUT_Du_lieu_nhan_vien!U731="","",INPUT_Du_lieu_nhan_vien!U731)</f>
        <v>Nguyễn Thị Hà</v>
      </c>
      <c r="S712" s="96" t="str">
        <f>IF(INPUT_Du_lieu_nhan_vien!W731="","",INPUT_Du_lieu_nhan_vien!W731)</f>
        <v>01656729168</v>
      </c>
      <c r="T712" s="97" t="str">
        <f>IF(INPUT_Du_lieu_nhan_vien!L731="","",INPUT_Du_lieu_nhan_vien!L731)</f>
        <v>ĐH Kinh Tế Quốc Dân</v>
      </c>
      <c r="U712" s="94" t="str">
        <f>IF(INPUT_Du_lieu_nhan_vien!K731="","",INPUT_Du_lieu_nhan_vien!K731)</f>
        <v>Đại học</v>
      </c>
      <c r="V712" s="97" t="str">
        <f>IF(INPUT_Du_lieu_nhan_vien!M731="","",INPUT_Du_lieu_nhan_vien!M731)</f>
        <v>Kinh tế</v>
      </c>
      <c r="Y712" s="95" t="str">
        <f>IF(INPUT_Du_lieu_nhan_vien!AH731="","",INPUT_Du_lieu_nhan_vien!AH731)</f>
        <v/>
      </c>
      <c r="Z712" s="96" t="str">
        <f t="shared" si="87"/>
        <v/>
      </c>
      <c r="AA712" s="96" t="str">
        <f t="shared" si="88"/>
        <v/>
      </c>
      <c r="AB712" s="95" t="str">
        <f>IF(INPUT_Du_lieu_nhan_vien!AM731="","",INPUT_Du_lieu_nhan_vien!AM731)</f>
        <v/>
      </c>
      <c r="AC712" s="96" t="str">
        <f t="shared" si="89"/>
        <v/>
      </c>
      <c r="AD712" s="96" t="str">
        <f t="shared" si="90"/>
        <v/>
      </c>
      <c r="AE712" s="96" t="str">
        <f>IF(INPUT_Du_lieu_nhan_vien!AJ731="","",INPUT_Du_lieu_nhan_vien!AJ731)</f>
        <v>Thử việc</v>
      </c>
    </row>
    <row r="713" spans="1:31" ht="18.75" customHeight="1" x14ac:dyDescent="0.2">
      <c r="A713" s="91">
        <v>712</v>
      </c>
      <c r="B713" s="92">
        <f>INPUT_Du_lieu_nhan_vien!A732</f>
        <v>20707</v>
      </c>
      <c r="C713" s="93" t="str">
        <f>IF(INPUT_Du_lieu_nhan_vien!B732="","",INPUT_Du_lieu_nhan_vien!B732)</f>
        <v>Đoàn Thị Kim</v>
      </c>
      <c r="D713" s="93" t="str">
        <f>IF(INPUT_Du_lieu_nhan_vien!C732="","",INPUT_Du_lieu_nhan_vien!C732)</f>
        <v>Thanh</v>
      </c>
      <c r="E713" s="94" t="str">
        <f>IF(INPUT_Du_lieu_nhan_vien!D732="","",INPUT_Du_lieu_nhan_vien!D732)</f>
        <v>Nữ</v>
      </c>
      <c r="F713" s="95">
        <f>IF(INPUT_Du_lieu_nhan_vien!E732="","",INPUT_Du_lieu_nhan_vien!E732)</f>
        <v>30682</v>
      </c>
      <c r="G713" s="96">
        <f t="shared" si="84"/>
        <v>1</v>
      </c>
      <c r="H713" s="96">
        <f t="shared" si="85"/>
        <v>1984</v>
      </c>
      <c r="I713" s="96" t="str">
        <f>IF(INPUT_Du_lieu_nhan_vien!G732="","",INPUT_Du_lieu_nhan_vien!G732)</f>
        <v/>
      </c>
      <c r="J713" s="97" t="str">
        <f>IF(INPUT_Du_lieu_nhan_vien!H732="","",INPUT_Du_lieu_nhan_vien!H732)</f>
        <v/>
      </c>
      <c r="K713" s="95" t="str">
        <f>IF(INPUT_Du_lieu_nhan_vien!I732="","",INPUT_Du_lieu_nhan_vien!I732)</f>
        <v/>
      </c>
      <c r="L713" s="96" t="str">
        <f t="shared" si="86"/>
        <v/>
      </c>
      <c r="M713" s="96" t="str">
        <f>IF(INPUT_Du_lieu_nhan_vien!J732="","",INPUT_Du_lieu_nhan_vien!J732)</f>
        <v/>
      </c>
      <c r="N713" s="94" t="str">
        <f>IF(INPUT_Du_lieu_nhan_vien!O732="","",INPUT_Du_lieu_nhan_vien!O732)</f>
        <v>thanhdtk@topica.edu.vn</v>
      </c>
      <c r="O713" s="96" t="str">
        <f>IF(INPUT_Du_lieu_nhan_vien!S732="","",INPUT_Du_lieu_nhan_vien!S732)</f>
        <v/>
      </c>
      <c r="P713" s="94" t="str">
        <f>IF(INPUT_Du_lieu_nhan_vien!P732="","",INPUT_Du_lieu_nhan_vien!P732)</f>
        <v/>
      </c>
      <c r="Q713" s="97" t="str">
        <f>IF(INPUT_Du_lieu_nhan_vien!Q732="","",INPUT_Du_lieu_nhan_vien!Q732)</f>
        <v/>
      </c>
      <c r="R713" s="96" t="str">
        <f>IF(INPUT_Du_lieu_nhan_vien!U732="","",INPUT_Du_lieu_nhan_vien!U732)</f>
        <v/>
      </c>
      <c r="S713" s="96" t="str">
        <f>IF(INPUT_Du_lieu_nhan_vien!W732="","",INPUT_Du_lieu_nhan_vien!W732)</f>
        <v/>
      </c>
      <c r="T713" s="97" t="str">
        <f>IF(INPUT_Du_lieu_nhan_vien!L732="","",INPUT_Du_lieu_nhan_vien!L732)</f>
        <v/>
      </c>
      <c r="U713" s="94" t="str">
        <f>IF(INPUT_Du_lieu_nhan_vien!K732="","",INPUT_Du_lieu_nhan_vien!K732)</f>
        <v/>
      </c>
      <c r="V713" s="97" t="str">
        <f>IF(INPUT_Du_lieu_nhan_vien!M732="","",INPUT_Du_lieu_nhan_vien!M732)</f>
        <v/>
      </c>
      <c r="Y713" s="95" t="str">
        <f>IF(INPUT_Du_lieu_nhan_vien!AH732="","",INPUT_Du_lieu_nhan_vien!AH732)</f>
        <v/>
      </c>
      <c r="Z713" s="96" t="str">
        <f t="shared" si="87"/>
        <v/>
      </c>
      <c r="AA713" s="96" t="str">
        <f t="shared" si="88"/>
        <v/>
      </c>
      <c r="AB713" s="95" t="str">
        <f>IF(INPUT_Du_lieu_nhan_vien!AM732="","",INPUT_Du_lieu_nhan_vien!AM732)</f>
        <v/>
      </c>
      <c r="AC713" s="96" t="str">
        <f t="shared" si="89"/>
        <v/>
      </c>
      <c r="AD713" s="96" t="str">
        <f t="shared" si="90"/>
        <v/>
      </c>
      <c r="AE713" s="96" t="str">
        <f>IF(INPUT_Du_lieu_nhan_vien!AJ732="","",INPUT_Du_lieu_nhan_vien!AJ732)</f>
        <v>Thử việc</v>
      </c>
    </row>
    <row r="714" spans="1:31" ht="18.75" customHeight="1" x14ac:dyDescent="0.2">
      <c r="A714" s="91">
        <v>713</v>
      </c>
      <c r="B714" s="92">
        <f>INPUT_Du_lieu_nhan_vien!A733</f>
        <v>20708</v>
      </c>
      <c r="C714" s="93" t="str">
        <f>IF(INPUT_Du_lieu_nhan_vien!B733="","",INPUT_Du_lieu_nhan_vien!B733)</f>
        <v>Lê Thi Thu</v>
      </c>
      <c r="D714" s="93" t="str">
        <f>IF(INPUT_Du_lieu_nhan_vien!C733="","",INPUT_Du_lieu_nhan_vien!C733)</f>
        <v>Huyên</v>
      </c>
      <c r="E714" s="94" t="str">
        <f>IF(INPUT_Du_lieu_nhan_vien!D733="","",INPUT_Du_lieu_nhan_vien!D733)</f>
        <v>Nữ</v>
      </c>
      <c r="F714" s="95">
        <f>IF(INPUT_Du_lieu_nhan_vien!E733="","",INPUT_Du_lieu_nhan_vien!E733)</f>
        <v>32649</v>
      </c>
      <c r="G714" s="96">
        <f t="shared" si="84"/>
        <v>5</v>
      </c>
      <c r="H714" s="96">
        <f t="shared" si="85"/>
        <v>1989</v>
      </c>
      <c r="I714" s="96" t="str">
        <f>IF(INPUT_Du_lieu_nhan_vien!G733="","",INPUT_Du_lieu_nhan_vien!G733)</f>
        <v>Nam Định</v>
      </c>
      <c r="J714" s="97" t="str">
        <f>IF(INPUT_Du_lieu_nhan_vien!H733="","",INPUT_Du_lieu_nhan_vien!H733)</f>
        <v>050638242</v>
      </c>
      <c r="K714" s="95">
        <f>IF(INPUT_Du_lieu_nhan_vien!I733="","",INPUT_Du_lieu_nhan_vien!I733)</f>
        <v>39192</v>
      </c>
      <c r="L714" s="96">
        <f t="shared" si="86"/>
        <v>4</v>
      </c>
      <c r="M714" s="96" t="str">
        <f>IF(INPUT_Du_lieu_nhan_vien!J733="","",INPUT_Du_lieu_nhan_vien!J733)</f>
        <v>Sơn La</v>
      </c>
      <c r="N714" s="94" t="str">
        <f>IF(INPUT_Du_lieu_nhan_vien!O733="","",INPUT_Du_lieu_nhan_vien!O733)</f>
        <v>huyenltt@topica.edu.vn</v>
      </c>
      <c r="O714" s="96" t="str">
        <f>IF(INPUT_Du_lieu_nhan_vien!S733="","",INPUT_Du_lieu_nhan_vien!S733)</f>
        <v>Tiểu khu 2 Thị trấn It ong, Mường La, Sơn La</v>
      </c>
      <c r="P714" s="94" t="str">
        <f>IF(INPUT_Du_lieu_nhan_vien!P733="","",INPUT_Du_lieu_nhan_vien!P733)</f>
        <v/>
      </c>
      <c r="Q714" s="97" t="str">
        <f>IF(INPUT_Du_lieu_nhan_vien!Q733="","",INPUT_Du_lieu_nhan_vien!Q733)</f>
        <v>01278887138</v>
      </c>
      <c r="R714" s="96" t="str">
        <f>IF(INPUT_Du_lieu_nhan_vien!U733="","",INPUT_Du_lieu_nhan_vien!U733)</f>
        <v/>
      </c>
      <c r="S714" s="96" t="str">
        <f>IF(INPUT_Du_lieu_nhan_vien!W733="","",INPUT_Du_lieu_nhan_vien!W733)</f>
        <v/>
      </c>
      <c r="T714" s="97" t="str">
        <f>IF(INPUT_Du_lieu_nhan_vien!L733="","",INPUT_Du_lieu_nhan_vien!L733)</f>
        <v xml:space="preserve">ĐH Kinh tế </v>
      </c>
      <c r="U714" s="94" t="str">
        <f>IF(INPUT_Du_lieu_nhan_vien!K733="","",INPUT_Du_lieu_nhan_vien!K733)</f>
        <v>Đại học</v>
      </c>
      <c r="V714" s="97" t="str">
        <f>IF(INPUT_Du_lieu_nhan_vien!M733="","",INPUT_Du_lieu_nhan_vien!M733)</f>
        <v>Kinh Tế đối ngoại</v>
      </c>
      <c r="Y714" s="95" t="str">
        <f>IF(INPUT_Du_lieu_nhan_vien!AH733="","",INPUT_Du_lieu_nhan_vien!AH733)</f>
        <v/>
      </c>
      <c r="Z714" s="96" t="str">
        <f t="shared" si="87"/>
        <v/>
      </c>
      <c r="AA714" s="96" t="str">
        <f t="shared" si="88"/>
        <v/>
      </c>
      <c r="AB714" s="95" t="str">
        <f>IF(INPUT_Du_lieu_nhan_vien!AM733="","",INPUT_Du_lieu_nhan_vien!AM733)</f>
        <v/>
      </c>
      <c r="AC714" s="96" t="str">
        <f t="shared" si="89"/>
        <v/>
      </c>
      <c r="AD714" s="96" t="str">
        <f t="shared" si="90"/>
        <v/>
      </c>
      <c r="AE714" s="96" t="str">
        <f>IF(INPUT_Du_lieu_nhan_vien!AJ733="","",INPUT_Du_lieu_nhan_vien!AJ733)</f>
        <v>Thử việc</v>
      </c>
    </row>
    <row r="715" spans="1:31" ht="18.75" customHeight="1" x14ac:dyDescent="0.2">
      <c r="A715" s="91">
        <v>714</v>
      </c>
      <c r="B715" s="92">
        <f>INPUT_Du_lieu_nhan_vien!A734</f>
        <v>20709</v>
      </c>
      <c r="C715" s="93" t="str">
        <f>IF(INPUT_Du_lieu_nhan_vien!B734="","",INPUT_Du_lieu_nhan_vien!B734)</f>
        <v>Lại Hương</v>
      </c>
      <c r="D715" s="93" t="str">
        <f>IF(INPUT_Du_lieu_nhan_vien!C734="","",INPUT_Du_lieu_nhan_vien!C734)</f>
        <v>Giang</v>
      </c>
      <c r="E715" s="94" t="str">
        <f>IF(INPUT_Du_lieu_nhan_vien!D734="","",INPUT_Du_lieu_nhan_vien!D734)</f>
        <v>Nữ</v>
      </c>
      <c r="F715" s="95">
        <f>IF(INPUT_Du_lieu_nhan_vien!E734="","",INPUT_Du_lieu_nhan_vien!E734)</f>
        <v>32782</v>
      </c>
      <c r="G715" s="96">
        <f t="shared" si="84"/>
        <v>10</v>
      </c>
      <c r="H715" s="96">
        <f t="shared" si="85"/>
        <v>1989</v>
      </c>
      <c r="I715" s="96" t="str">
        <f>IF(INPUT_Du_lieu_nhan_vien!G734="","",INPUT_Du_lieu_nhan_vien!G734)</f>
        <v>Thái Bình</v>
      </c>
      <c r="J715" s="97" t="str">
        <f>IF(INPUT_Du_lieu_nhan_vien!H734="","",INPUT_Du_lieu_nhan_vien!H734)</f>
        <v>151722495</v>
      </c>
      <c r="K715" s="95">
        <f>IF(INPUT_Du_lieu_nhan_vien!I734="","",INPUT_Du_lieu_nhan_vien!I734)</f>
        <v>40941</v>
      </c>
      <c r="L715" s="96">
        <f t="shared" si="86"/>
        <v>2</v>
      </c>
      <c r="M715" s="96" t="str">
        <f>IF(INPUT_Du_lieu_nhan_vien!J734="","",INPUT_Du_lieu_nhan_vien!J734)</f>
        <v>Thái Bình</v>
      </c>
      <c r="N715" s="94" t="str">
        <f>IF(INPUT_Du_lieu_nhan_vien!O734="","",INPUT_Du_lieu_nhan_vien!O734)</f>
        <v>gianglh@topica.edu.vn</v>
      </c>
      <c r="O715" s="96" t="str">
        <f>IF(INPUT_Du_lieu_nhan_vien!S734="","",INPUT_Du_lieu_nhan_vien!S734)</f>
        <v>Tân Phong, Vũ Thư, Thái Bình</v>
      </c>
      <c r="P715" s="94" t="str">
        <f>IF(INPUT_Du_lieu_nhan_vien!P734="","",INPUT_Du_lieu_nhan_vien!P734)</f>
        <v/>
      </c>
      <c r="Q715" s="97" t="str">
        <f>IF(INPUT_Du_lieu_nhan_vien!Q734="","",INPUT_Du_lieu_nhan_vien!Q734)</f>
        <v>0986314880</v>
      </c>
      <c r="R715" s="96" t="str">
        <f>IF(INPUT_Du_lieu_nhan_vien!U734="","",INPUT_Du_lieu_nhan_vien!U734)</f>
        <v/>
      </c>
      <c r="S715" s="96" t="str">
        <f>IF(INPUT_Du_lieu_nhan_vien!W734="","",INPUT_Du_lieu_nhan_vien!W734)</f>
        <v/>
      </c>
      <c r="T715" s="97" t="str">
        <f>IF(INPUT_Du_lieu_nhan_vien!L734="","",INPUT_Du_lieu_nhan_vien!L734)</f>
        <v>ĐH Kinh Tế Quốc Dân</v>
      </c>
      <c r="U715" s="94" t="str">
        <f>IF(INPUT_Du_lieu_nhan_vien!K734="","",INPUT_Du_lieu_nhan_vien!K734)</f>
        <v>Đại học</v>
      </c>
      <c r="V715" s="97" t="str">
        <f>IF(INPUT_Du_lieu_nhan_vien!M734="","",INPUT_Du_lieu_nhan_vien!M734)</f>
        <v>Kinh tế</v>
      </c>
      <c r="Y715" s="95" t="str">
        <f>IF(INPUT_Du_lieu_nhan_vien!AH734="","",INPUT_Du_lieu_nhan_vien!AH734)</f>
        <v/>
      </c>
      <c r="Z715" s="96" t="str">
        <f t="shared" si="87"/>
        <v/>
      </c>
      <c r="AA715" s="96" t="str">
        <f t="shared" si="88"/>
        <v/>
      </c>
      <c r="AB715" s="95" t="str">
        <f>IF(INPUT_Du_lieu_nhan_vien!AM734="","",INPUT_Du_lieu_nhan_vien!AM734)</f>
        <v/>
      </c>
      <c r="AC715" s="96" t="str">
        <f t="shared" si="89"/>
        <v/>
      </c>
      <c r="AD715" s="96" t="str">
        <f t="shared" si="90"/>
        <v/>
      </c>
      <c r="AE715" s="96" t="str">
        <f>IF(INPUT_Du_lieu_nhan_vien!AJ734="","",INPUT_Du_lieu_nhan_vien!AJ734)</f>
        <v>Thử việc</v>
      </c>
    </row>
    <row r="716" spans="1:31" ht="18.75" customHeight="1" x14ac:dyDescent="0.2">
      <c r="A716" s="91">
        <v>715</v>
      </c>
      <c r="B716" s="92">
        <f>INPUT_Du_lieu_nhan_vien!A735</f>
        <v>20710</v>
      </c>
      <c r="C716" s="93" t="str">
        <f>IF(INPUT_Du_lieu_nhan_vien!B735="","",INPUT_Du_lieu_nhan_vien!B735)</f>
        <v>Lê Đại</v>
      </c>
      <c r="D716" s="93" t="str">
        <f>IF(INPUT_Du_lieu_nhan_vien!C735="","",INPUT_Du_lieu_nhan_vien!C735)</f>
        <v>Nam</v>
      </c>
      <c r="E716" s="94" t="str">
        <f>IF(INPUT_Du_lieu_nhan_vien!D735="","",INPUT_Du_lieu_nhan_vien!D735)</f>
        <v/>
      </c>
      <c r="F716" s="95" t="str">
        <f>IF(INPUT_Du_lieu_nhan_vien!E735="","",INPUT_Du_lieu_nhan_vien!E735)</f>
        <v/>
      </c>
      <c r="G716" s="96" t="str">
        <f t="shared" si="84"/>
        <v/>
      </c>
      <c r="H716" s="96" t="str">
        <f t="shared" si="85"/>
        <v/>
      </c>
      <c r="I716" s="96" t="str">
        <f>IF(INPUT_Du_lieu_nhan_vien!G735="","",INPUT_Du_lieu_nhan_vien!G735)</f>
        <v/>
      </c>
      <c r="J716" s="97" t="str">
        <f>IF(INPUT_Du_lieu_nhan_vien!H735="","",INPUT_Du_lieu_nhan_vien!H735)</f>
        <v/>
      </c>
      <c r="K716" s="95" t="str">
        <f>IF(INPUT_Du_lieu_nhan_vien!I735="","",INPUT_Du_lieu_nhan_vien!I735)</f>
        <v/>
      </c>
      <c r="L716" s="96" t="str">
        <f t="shared" si="86"/>
        <v/>
      </c>
      <c r="M716" s="96" t="str">
        <f>IF(INPUT_Du_lieu_nhan_vien!J735="","",INPUT_Du_lieu_nhan_vien!J735)</f>
        <v/>
      </c>
      <c r="N716" s="94" t="str">
        <f>IF(INPUT_Du_lieu_nhan_vien!O735="","",INPUT_Du_lieu_nhan_vien!O735)</f>
        <v>namld@topica.edu.vn</v>
      </c>
      <c r="O716" s="96" t="str">
        <f>IF(INPUT_Du_lieu_nhan_vien!S735="","",INPUT_Du_lieu_nhan_vien!S735)</f>
        <v/>
      </c>
      <c r="P716" s="94" t="str">
        <f>IF(INPUT_Du_lieu_nhan_vien!P735="","",INPUT_Du_lieu_nhan_vien!P735)</f>
        <v/>
      </c>
      <c r="Q716" s="97" t="str">
        <f>IF(INPUT_Du_lieu_nhan_vien!Q735="","",INPUT_Du_lieu_nhan_vien!Q735)</f>
        <v/>
      </c>
      <c r="R716" s="96" t="str">
        <f>IF(INPUT_Du_lieu_nhan_vien!U735="","",INPUT_Du_lieu_nhan_vien!U735)</f>
        <v/>
      </c>
      <c r="S716" s="96" t="str">
        <f>IF(INPUT_Du_lieu_nhan_vien!W735="","",INPUT_Du_lieu_nhan_vien!W735)</f>
        <v/>
      </c>
      <c r="T716" s="97" t="str">
        <f>IF(INPUT_Du_lieu_nhan_vien!L735="","",INPUT_Du_lieu_nhan_vien!L735)</f>
        <v/>
      </c>
      <c r="U716" s="94" t="str">
        <f>IF(INPUT_Du_lieu_nhan_vien!K735="","",INPUT_Du_lieu_nhan_vien!K735)</f>
        <v/>
      </c>
      <c r="V716" s="97" t="str">
        <f>IF(INPUT_Du_lieu_nhan_vien!M735="","",INPUT_Du_lieu_nhan_vien!M735)</f>
        <v/>
      </c>
      <c r="Y716" s="95">
        <f>IF(INPUT_Du_lieu_nhan_vien!AH735="","",INPUT_Du_lieu_nhan_vien!AH735)</f>
        <v>41617</v>
      </c>
      <c r="Z716" s="96">
        <f t="shared" si="87"/>
        <v>12</v>
      </c>
      <c r="AA716" s="96">
        <f t="shared" si="88"/>
        <v>2013</v>
      </c>
      <c r="AB716" s="95" t="str">
        <f>IF(INPUT_Du_lieu_nhan_vien!AM735="","",INPUT_Du_lieu_nhan_vien!AM735)</f>
        <v/>
      </c>
      <c r="AC716" s="96" t="str">
        <f t="shared" si="89"/>
        <v/>
      </c>
      <c r="AD716" s="96" t="str">
        <f t="shared" si="90"/>
        <v/>
      </c>
      <c r="AE716" s="96" t="str">
        <f>IF(INPUT_Du_lieu_nhan_vien!AJ735="","",INPUT_Du_lieu_nhan_vien!AJ735)</f>
        <v>Chính thức</v>
      </c>
    </row>
    <row r="717" spans="1:31" ht="18.75" customHeight="1" x14ac:dyDescent="0.2">
      <c r="A717" s="91">
        <v>716</v>
      </c>
      <c r="B717" s="92">
        <f>INPUT_Du_lieu_nhan_vien!A736</f>
        <v>20711</v>
      </c>
      <c r="C717" s="93" t="str">
        <f>IF(INPUT_Du_lieu_nhan_vien!B736="","",INPUT_Du_lieu_nhan_vien!B736)</f>
        <v>Vương Thị</v>
      </c>
      <c r="D717" s="93" t="str">
        <f>IF(INPUT_Du_lieu_nhan_vien!C736="","",INPUT_Du_lieu_nhan_vien!C736)</f>
        <v>Loan</v>
      </c>
      <c r="E717" s="94" t="str">
        <f>IF(INPUT_Du_lieu_nhan_vien!D736="","",INPUT_Du_lieu_nhan_vien!D736)</f>
        <v>Nữ</v>
      </c>
      <c r="F717" s="95">
        <f>IF(INPUT_Du_lieu_nhan_vien!E736="","",INPUT_Du_lieu_nhan_vien!E736)</f>
        <v>31973</v>
      </c>
      <c r="G717" s="96">
        <f t="shared" si="84"/>
        <v>7</v>
      </c>
      <c r="H717" s="96">
        <f t="shared" si="85"/>
        <v>1987</v>
      </c>
      <c r="I717" s="96" t="str">
        <f>IF(INPUT_Du_lieu_nhan_vien!G736="","",INPUT_Du_lieu_nhan_vien!G736)</f>
        <v>Hà Nội</v>
      </c>
      <c r="J717" s="97" t="str">
        <f>IF(INPUT_Du_lieu_nhan_vien!H736="","",INPUT_Du_lieu_nhan_vien!H736)</f>
        <v>112032915</v>
      </c>
      <c r="K717" s="95">
        <f>IF(INPUT_Du_lieu_nhan_vien!I736="","",INPUT_Du_lieu_nhan_vien!I736)</f>
        <v>40264</v>
      </c>
      <c r="L717" s="96">
        <f t="shared" si="86"/>
        <v>3</v>
      </c>
      <c r="M717" s="96" t="str">
        <f>IF(INPUT_Du_lieu_nhan_vien!J736="","",INPUT_Du_lieu_nhan_vien!J736)</f>
        <v>Hà Nội</v>
      </c>
      <c r="N717" s="94" t="str">
        <f>IF(INPUT_Du_lieu_nhan_vien!O736="","",INPUT_Du_lieu_nhan_vien!O736)</f>
        <v>loanvt@topica.edu.vn</v>
      </c>
      <c r="O717" s="96" t="str">
        <f>IF(INPUT_Du_lieu_nhan_vien!S736="","",INPUT_Du_lieu_nhan_vien!S736)</f>
        <v>Xã Tân Hòa, Huyện Quốc Oai, Hà Nội</v>
      </c>
      <c r="P717" s="94" t="str">
        <f>IF(INPUT_Du_lieu_nhan_vien!P736="","",INPUT_Du_lieu_nhan_vien!P736)</f>
        <v/>
      </c>
      <c r="Q717" s="97" t="str">
        <f>IF(INPUT_Du_lieu_nhan_vien!Q736="","",INPUT_Du_lieu_nhan_vien!Q736)</f>
        <v>01659678679</v>
      </c>
      <c r="R717" s="96" t="str">
        <f>IF(INPUT_Du_lieu_nhan_vien!U736="","",INPUT_Du_lieu_nhan_vien!U736)</f>
        <v>Vương Viết Thế</v>
      </c>
      <c r="S717" s="96" t="str">
        <f>IF(INPUT_Du_lieu_nhan_vien!W736="","",INPUT_Du_lieu_nhan_vien!W736)</f>
        <v>0433945158</v>
      </c>
      <c r="T717" s="97" t="str">
        <f>IF(INPUT_Du_lieu_nhan_vien!L736="","",INPUT_Du_lieu_nhan_vien!L736)</f>
        <v>ĐH Công nghiệp Hà Nội</v>
      </c>
      <c r="U717" s="94" t="str">
        <f>IF(INPUT_Du_lieu_nhan_vien!K736="","",INPUT_Du_lieu_nhan_vien!K736)</f>
        <v>Đại học</v>
      </c>
      <c r="V717" s="97" t="str">
        <f>IF(INPUT_Du_lieu_nhan_vien!M736="","",INPUT_Du_lieu_nhan_vien!M736)</f>
        <v>Quản trị kinh doanh</v>
      </c>
      <c r="Y717" s="95" t="str">
        <f>IF(INPUT_Du_lieu_nhan_vien!AH736="","",INPUT_Du_lieu_nhan_vien!AH736)</f>
        <v/>
      </c>
      <c r="Z717" s="96" t="str">
        <f t="shared" si="87"/>
        <v/>
      </c>
      <c r="AA717" s="96" t="str">
        <f t="shared" si="88"/>
        <v/>
      </c>
      <c r="AB717" s="95" t="str">
        <f>IF(INPUT_Du_lieu_nhan_vien!AM736="","",INPUT_Du_lieu_nhan_vien!AM736)</f>
        <v/>
      </c>
      <c r="AC717" s="96" t="str">
        <f t="shared" si="89"/>
        <v/>
      </c>
      <c r="AD717" s="96" t="str">
        <f t="shared" si="90"/>
        <v/>
      </c>
      <c r="AE717" s="96" t="str">
        <f>IF(INPUT_Du_lieu_nhan_vien!AJ736="","",INPUT_Du_lieu_nhan_vien!AJ736)</f>
        <v>Thử việc</v>
      </c>
    </row>
    <row r="718" spans="1:31" ht="18.75" customHeight="1" x14ac:dyDescent="0.2">
      <c r="A718" s="91">
        <v>717</v>
      </c>
      <c r="B718" s="92">
        <f>INPUT_Du_lieu_nhan_vien!A737</f>
        <v>20712</v>
      </c>
      <c r="C718" s="93" t="str">
        <f>IF(INPUT_Du_lieu_nhan_vien!B737="","",INPUT_Du_lieu_nhan_vien!B737)</f>
        <v>Chu Thị</v>
      </c>
      <c r="D718" s="93" t="str">
        <f>IF(INPUT_Du_lieu_nhan_vien!C737="","",INPUT_Du_lieu_nhan_vien!C737)</f>
        <v>Trang</v>
      </c>
      <c r="E718" s="94" t="str">
        <f>IF(INPUT_Du_lieu_nhan_vien!D737="","",INPUT_Du_lieu_nhan_vien!D737)</f>
        <v>Nữ</v>
      </c>
      <c r="F718" s="95">
        <f>IF(INPUT_Du_lieu_nhan_vien!E737="","",INPUT_Du_lieu_nhan_vien!E737)</f>
        <v>33860</v>
      </c>
      <c r="G718" s="96">
        <f t="shared" si="84"/>
        <v>9</v>
      </c>
      <c r="H718" s="96">
        <f t="shared" si="85"/>
        <v>1992</v>
      </c>
      <c r="I718" s="96" t="str">
        <f>IF(INPUT_Du_lieu_nhan_vien!G737="","",INPUT_Du_lieu_nhan_vien!G737)</f>
        <v>Hưng Yên</v>
      </c>
      <c r="J718" s="97" t="str">
        <f>IF(INPUT_Du_lieu_nhan_vien!H737="","",INPUT_Du_lieu_nhan_vien!H737)</f>
        <v>145433862</v>
      </c>
      <c r="K718" s="95">
        <f>IF(INPUT_Du_lieu_nhan_vien!I737="","",INPUT_Du_lieu_nhan_vien!I737)</f>
        <v>39184</v>
      </c>
      <c r="L718" s="96">
        <f t="shared" si="86"/>
        <v>4</v>
      </c>
      <c r="M718" s="96" t="str">
        <f>IF(INPUT_Du_lieu_nhan_vien!J737="","",INPUT_Du_lieu_nhan_vien!J737)</f>
        <v>Hưng Yên</v>
      </c>
      <c r="N718" s="94" t="str">
        <f>IF(INPUT_Du_lieu_nhan_vien!O737="","",INPUT_Du_lieu_nhan_vien!O737)</f>
        <v>trangct@topica.edu.vn</v>
      </c>
      <c r="O718" s="96" t="str">
        <f>IF(INPUT_Du_lieu_nhan_vien!S737="","",INPUT_Du_lieu_nhan_vien!S737)</f>
        <v>Thôn Bằng Ngang, Xã Lương Bằng, huyện Kim Động, Tỉnh Hưng Yên</v>
      </c>
      <c r="P718" s="94" t="str">
        <f>IF(INPUT_Du_lieu_nhan_vien!P737="","",INPUT_Du_lieu_nhan_vien!P737)</f>
        <v/>
      </c>
      <c r="Q718" s="97" t="str">
        <f>IF(INPUT_Du_lieu_nhan_vien!Q737="","",INPUT_Du_lieu_nhan_vien!Q737)</f>
        <v>0977881086</v>
      </c>
      <c r="R718" s="96" t="str">
        <f>IF(INPUT_Du_lieu_nhan_vien!U737="","",INPUT_Du_lieu_nhan_vien!U737)</f>
        <v>Chu Thị Hiền</v>
      </c>
      <c r="S718" s="96" t="str">
        <f>IF(INPUT_Du_lieu_nhan_vien!W737="","",INPUT_Du_lieu_nhan_vien!W737)</f>
        <v>01667057320</v>
      </c>
      <c r="T718" s="97" t="str">
        <f>IF(INPUT_Du_lieu_nhan_vien!L737="","",INPUT_Du_lieu_nhan_vien!L737)</f>
        <v>ĐH Kinh tế Kỹ thuật Công Nghiệp</v>
      </c>
      <c r="U718" s="94" t="str">
        <f>IF(INPUT_Du_lieu_nhan_vien!K737="","",INPUT_Du_lieu_nhan_vien!K737)</f>
        <v>Đại học</v>
      </c>
      <c r="V718" s="97" t="str">
        <f>IF(INPUT_Du_lieu_nhan_vien!M737="","",INPUT_Du_lieu_nhan_vien!M737)</f>
        <v>Kế toán</v>
      </c>
      <c r="Y718" s="95" t="str">
        <f>IF(INPUT_Du_lieu_nhan_vien!AH737="","",INPUT_Du_lieu_nhan_vien!AH737)</f>
        <v/>
      </c>
      <c r="Z718" s="96" t="str">
        <f t="shared" si="87"/>
        <v/>
      </c>
      <c r="AA718" s="96" t="str">
        <f t="shared" si="88"/>
        <v/>
      </c>
      <c r="AB718" s="95" t="str">
        <f>IF(INPUT_Du_lieu_nhan_vien!AM737="","",INPUT_Du_lieu_nhan_vien!AM737)</f>
        <v/>
      </c>
      <c r="AC718" s="96" t="str">
        <f t="shared" si="89"/>
        <v/>
      </c>
      <c r="AD718" s="96" t="str">
        <f t="shared" si="90"/>
        <v/>
      </c>
      <c r="AE718" s="96" t="str">
        <f>IF(INPUT_Du_lieu_nhan_vien!AJ737="","",INPUT_Du_lieu_nhan_vien!AJ737)</f>
        <v>Thử việc</v>
      </c>
    </row>
    <row r="719" spans="1:31" ht="18.75" customHeight="1" x14ac:dyDescent="0.2">
      <c r="A719" s="91">
        <v>718</v>
      </c>
      <c r="B719" s="92">
        <f>INPUT_Du_lieu_nhan_vien!A738</f>
        <v>20713</v>
      </c>
      <c r="C719" s="93" t="str">
        <f>IF(INPUT_Du_lieu_nhan_vien!B738="","",INPUT_Du_lieu_nhan_vien!B738)</f>
        <v>Lê Minh</v>
      </c>
      <c r="D719" s="93" t="str">
        <f>IF(INPUT_Du_lieu_nhan_vien!C738="","",INPUT_Du_lieu_nhan_vien!C738)</f>
        <v>Đức</v>
      </c>
      <c r="E719" s="94" t="str">
        <f>IF(INPUT_Du_lieu_nhan_vien!D738="","",INPUT_Du_lieu_nhan_vien!D738)</f>
        <v/>
      </c>
      <c r="F719" s="95" t="str">
        <f>IF(INPUT_Du_lieu_nhan_vien!E738="","",INPUT_Du_lieu_nhan_vien!E738)</f>
        <v/>
      </c>
      <c r="G719" s="96" t="str">
        <f t="shared" si="84"/>
        <v/>
      </c>
      <c r="H719" s="96" t="str">
        <f t="shared" si="85"/>
        <v/>
      </c>
      <c r="I719" s="96" t="str">
        <f>IF(INPUT_Du_lieu_nhan_vien!G738="","",INPUT_Du_lieu_nhan_vien!G738)</f>
        <v/>
      </c>
      <c r="J719" s="97" t="str">
        <f>IF(INPUT_Du_lieu_nhan_vien!H738="","",INPUT_Du_lieu_nhan_vien!H738)</f>
        <v/>
      </c>
      <c r="K719" s="95" t="str">
        <f>IF(INPUT_Du_lieu_nhan_vien!I738="","",INPUT_Du_lieu_nhan_vien!I738)</f>
        <v/>
      </c>
      <c r="L719" s="96" t="str">
        <f t="shared" si="86"/>
        <v/>
      </c>
      <c r="M719" s="96" t="str">
        <f>IF(INPUT_Du_lieu_nhan_vien!J738="","",INPUT_Du_lieu_nhan_vien!J738)</f>
        <v/>
      </c>
      <c r="N719" s="94" t="str">
        <f>IF(INPUT_Du_lieu_nhan_vien!O738="","",INPUT_Du_lieu_nhan_vien!O738)</f>
        <v>duclm@topica.edu.vn</v>
      </c>
      <c r="O719" s="96" t="str">
        <f>IF(INPUT_Du_lieu_nhan_vien!S738="","",INPUT_Du_lieu_nhan_vien!S738)</f>
        <v/>
      </c>
      <c r="P719" s="94" t="str">
        <f>IF(INPUT_Du_lieu_nhan_vien!P738="","",INPUT_Du_lieu_nhan_vien!P738)</f>
        <v/>
      </c>
      <c r="Q719" s="97" t="str">
        <f>IF(INPUT_Du_lieu_nhan_vien!Q738="","",INPUT_Du_lieu_nhan_vien!Q738)</f>
        <v/>
      </c>
      <c r="R719" s="96" t="str">
        <f>IF(INPUT_Du_lieu_nhan_vien!U738="","",INPUT_Du_lieu_nhan_vien!U738)</f>
        <v/>
      </c>
      <c r="S719" s="96" t="str">
        <f>IF(INPUT_Du_lieu_nhan_vien!W738="","",INPUT_Du_lieu_nhan_vien!W738)</f>
        <v/>
      </c>
      <c r="T719" s="97" t="str">
        <f>IF(INPUT_Du_lieu_nhan_vien!L738="","",INPUT_Du_lieu_nhan_vien!L738)</f>
        <v/>
      </c>
      <c r="U719" s="94" t="str">
        <f>IF(INPUT_Du_lieu_nhan_vien!K738="","",INPUT_Du_lieu_nhan_vien!K738)</f>
        <v/>
      </c>
      <c r="V719" s="97" t="str">
        <f>IF(INPUT_Du_lieu_nhan_vien!M738="","",INPUT_Du_lieu_nhan_vien!M738)</f>
        <v/>
      </c>
      <c r="Y719" s="95" t="str">
        <f>IF(INPUT_Du_lieu_nhan_vien!AH738="","",INPUT_Du_lieu_nhan_vien!AH738)</f>
        <v/>
      </c>
      <c r="Z719" s="96" t="str">
        <f t="shared" si="87"/>
        <v/>
      </c>
      <c r="AA719" s="96" t="str">
        <f t="shared" si="88"/>
        <v/>
      </c>
      <c r="AB719" s="95" t="str">
        <f>IF(INPUT_Du_lieu_nhan_vien!AM738="","",INPUT_Du_lieu_nhan_vien!AM738)</f>
        <v/>
      </c>
      <c r="AC719" s="96" t="str">
        <f t="shared" si="89"/>
        <v/>
      </c>
      <c r="AD719" s="96" t="str">
        <f t="shared" si="90"/>
        <v/>
      </c>
      <c r="AE719" s="96" t="str">
        <f>IF(INPUT_Du_lieu_nhan_vien!AJ738="","",INPUT_Du_lieu_nhan_vien!AJ738)</f>
        <v>Thử việc</v>
      </c>
    </row>
    <row r="720" spans="1:31" ht="18.75" customHeight="1" x14ac:dyDescent="0.2">
      <c r="A720" s="91">
        <v>719</v>
      </c>
      <c r="B720" s="92">
        <f>INPUT_Du_lieu_nhan_vien!A739</f>
        <v>20714</v>
      </c>
      <c r="C720" s="93" t="str">
        <f>IF(INPUT_Du_lieu_nhan_vien!B739="","",INPUT_Du_lieu_nhan_vien!B739)</f>
        <v>Hồ Thị Bích</v>
      </c>
      <c r="D720" s="93" t="str">
        <f>IF(INPUT_Du_lieu_nhan_vien!C739="","",INPUT_Du_lieu_nhan_vien!C739)</f>
        <v>Liên</v>
      </c>
      <c r="E720" s="94" t="str">
        <f>IF(INPUT_Du_lieu_nhan_vien!D739="","",INPUT_Du_lieu_nhan_vien!D739)</f>
        <v/>
      </c>
      <c r="F720" s="95" t="str">
        <f>IF(INPUT_Du_lieu_nhan_vien!E739="","",INPUT_Du_lieu_nhan_vien!E739)</f>
        <v/>
      </c>
      <c r="G720" s="96" t="str">
        <f t="shared" si="84"/>
        <v/>
      </c>
      <c r="H720" s="96" t="str">
        <f t="shared" si="85"/>
        <v/>
      </c>
      <c r="I720" s="96" t="str">
        <f>IF(INPUT_Du_lieu_nhan_vien!G739="","",INPUT_Du_lieu_nhan_vien!G739)</f>
        <v/>
      </c>
      <c r="J720" s="97" t="str">
        <f>IF(INPUT_Du_lieu_nhan_vien!H739="","",INPUT_Du_lieu_nhan_vien!H739)</f>
        <v/>
      </c>
      <c r="K720" s="95" t="str">
        <f>IF(INPUT_Du_lieu_nhan_vien!I739="","",INPUT_Du_lieu_nhan_vien!I739)</f>
        <v/>
      </c>
      <c r="L720" s="96" t="str">
        <f t="shared" si="86"/>
        <v/>
      </c>
      <c r="M720" s="96" t="str">
        <f>IF(INPUT_Du_lieu_nhan_vien!J739="","",INPUT_Du_lieu_nhan_vien!J739)</f>
        <v/>
      </c>
      <c r="N720" s="94" t="str">
        <f>IF(INPUT_Du_lieu_nhan_vien!O739="","",INPUT_Du_lieu_nhan_vien!O739)</f>
        <v/>
      </c>
      <c r="O720" s="96" t="str">
        <f>IF(INPUT_Du_lieu_nhan_vien!S739="","",INPUT_Du_lieu_nhan_vien!S739)</f>
        <v/>
      </c>
      <c r="P720" s="94" t="str">
        <f>IF(INPUT_Du_lieu_nhan_vien!P739="","",INPUT_Du_lieu_nhan_vien!P739)</f>
        <v/>
      </c>
      <c r="Q720" s="97" t="str">
        <f>IF(INPUT_Du_lieu_nhan_vien!Q739="","",INPUT_Du_lieu_nhan_vien!Q739)</f>
        <v/>
      </c>
      <c r="R720" s="96" t="str">
        <f>IF(INPUT_Du_lieu_nhan_vien!U739="","",INPUT_Du_lieu_nhan_vien!U739)</f>
        <v/>
      </c>
      <c r="S720" s="96" t="str">
        <f>IF(INPUT_Du_lieu_nhan_vien!W739="","",INPUT_Du_lieu_nhan_vien!W739)</f>
        <v/>
      </c>
      <c r="T720" s="97" t="str">
        <f>IF(INPUT_Du_lieu_nhan_vien!L739="","",INPUT_Du_lieu_nhan_vien!L739)</f>
        <v/>
      </c>
      <c r="U720" s="94" t="str">
        <f>IF(INPUT_Du_lieu_nhan_vien!K739="","",INPUT_Du_lieu_nhan_vien!K739)</f>
        <v/>
      </c>
      <c r="V720" s="97" t="str">
        <f>IF(INPUT_Du_lieu_nhan_vien!M739="","",INPUT_Du_lieu_nhan_vien!M739)</f>
        <v/>
      </c>
      <c r="Y720" s="95" t="str">
        <f>IF(INPUT_Du_lieu_nhan_vien!AH739="","",INPUT_Du_lieu_nhan_vien!AH739)</f>
        <v/>
      </c>
      <c r="Z720" s="96" t="str">
        <f t="shared" si="87"/>
        <v/>
      </c>
      <c r="AA720" s="96" t="str">
        <f t="shared" si="88"/>
        <v/>
      </c>
      <c r="AB720" s="95" t="str">
        <f>IF(INPUT_Du_lieu_nhan_vien!AM739="","",INPUT_Du_lieu_nhan_vien!AM739)</f>
        <v/>
      </c>
      <c r="AC720" s="96" t="str">
        <f t="shared" si="89"/>
        <v/>
      </c>
      <c r="AD720" s="96" t="str">
        <f t="shared" si="90"/>
        <v/>
      </c>
      <c r="AE720" s="96" t="str">
        <f>IF(INPUT_Du_lieu_nhan_vien!AJ739="","",INPUT_Du_lieu_nhan_vien!AJ739)</f>
        <v>Thử việc</v>
      </c>
    </row>
    <row r="721" spans="1:31" ht="18.75" customHeight="1" x14ac:dyDescent="0.2">
      <c r="A721" s="91">
        <v>720</v>
      </c>
      <c r="B721" s="92">
        <f>INPUT_Du_lieu_nhan_vien!A740</f>
        <v>20715</v>
      </c>
      <c r="C721" s="93" t="str">
        <f>IF(INPUT_Du_lieu_nhan_vien!B740="","",INPUT_Du_lieu_nhan_vien!B740)</f>
        <v>Nguyễn Lê Mỹ</v>
      </c>
      <c r="D721" s="93" t="str">
        <f>IF(INPUT_Du_lieu_nhan_vien!C740="","",INPUT_Du_lieu_nhan_vien!C740)</f>
        <v>Dung</v>
      </c>
      <c r="E721" s="94" t="str">
        <f>IF(INPUT_Du_lieu_nhan_vien!D740="","",INPUT_Du_lieu_nhan_vien!D740)</f>
        <v/>
      </c>
      <c r="F721" s="95" t="str">
        <f>IF(INPUT_Du_lieu_nhan_vien!E740="","",INPUT_Du_lieu_nhan_vien!E740)</f>
        <v/>
      </c>
      <c r="G721" s="96" t="str">
        <f t="shared" si="84"/>
        <v/>
      </c>
      <c r="H721" s="96" t="str">
        <f t="shared" si="85"/>
        <v/>
      </c>
      <c r="I721" s="96" t="str">
        <f>IF(INPUT_Du_lieu_nhan_vien!G740="","",INPUT_Du_lieu_nhan_vien!G740)</f>
        <v/>
      </c>
      <c r="J721" s="97" t="str">
        <f>IF(INPUT_Du_lieu_nhan_vien!H740="","",INPUT_Du_lieu_nhan_vien!H740)</f>
        <v/>
      </c>
      <c r="K721" s="95" t="str">
        <f>IF(INPUT_Du_lieu_nhan_vien!I740="","",INPUT_Du_lieu_nhan_vien!I740)</f>
        <v/>
      </c>
      <c r="L721" s="96" t="str">
        <f t="shared" si="86"/>
        <v/>
      </c>
      <c r="M721" s="96" t="str">
        <f>IF(INPUT_Du_lieu_nhan_vien!J740="","",INPUT_Du_lieu_nhan_vien!J740)</f>
        <v/>
      </c>
      <c r="N721" s="94" t="str">
        <f>IF(INPUT_Du_lieu_nhan_vien!O740="","",INPUT_Du_lieu_nhan_vien!O740)</f>
        <v/>
      </c>
      <c r="O721" s="96" t="str">
        <f>IF(INPUT_Du_lieu_nhan_vien!S740="","",INPUT_Du_lieu_nhan_vien!S740)</f>
        <v/>
      </c>
      <c r="P721" s="94" t="str">
        <f>IF(INPUT_Du_lieu_nhan_vien!P740="","",INPUT_Du_lieu_nhan_vien!P740)</f>
        <v/>
      </c>
      <c r="Q721" s="97" t="str">
        <f>IF(INPUT_Du_lieu_nhan_vien!Q740="","",INPUT_Du_lieu_nhan_vien!Q740)</f>
        <v/>
      </c>
      <c r="R721" s="96" t="str">
        <f>IF(INPUT_Du_lieu_nhan_vien!U740="","",INPUT_Du_lieu_nhan_vien!U740)</f>
        <v/>
      </c>
      <c r="S721" s="96" t="str">
        <f>IF(INPUT_Du_lieu_nhan_vien!W740="","",INPUT_Du_lieu_nhan_vien!W740)</f>
        <v/>
      </c>
      <c r="T721" s="97" t="str">
        <f>IF(INPUT_Du_lieu_nhan_vien!L740="","",INPUT_Du_lieu_nhan_vien!L740)</f>
        <v/>
      </c>
      <c r="U721" s="94" t="str">
        <f>IF(INPUT_Du_lieu_nhan_vien!K740="","",INPUT_Du_lieu_nhan_vien!K740)</f>
        <v/>
      </c>
      <c r="V721" s="97" t="str">
        <f>IF(INPUT_Du_lieu_nhan_vien!M740="","",INPUT_Du_lieu_nhan_vien!M740)</f>
        <v/>
      </c>
      <c r="Y721" s="95" t="str">
        <f>IF(INPUT_Du_lieu_nhan_vien!AH740="","",INPUT_Du_lieu_nhan_vien!AH740)</f>
        <v/>
      </c>
      <c r="Z721" s="96" t="str">
        <f t="shared" si="87"/>
        <v/>
      </c>
      <c r="AA721" s="96" t="str">
        <f t="shared" si="88"/>
        <v/>
      </c>
      <c r="AB721" s="95" t="str">
        <f>IF(INPUT_Du_lieu_nhan_vien!AM740="","",INPUT_Du_lieu_nhan_vien!AM740)</f>
        <v/>
      </c>
      <c r="AC721" s="96" t="str">
        <f t="shared" si="89"/>
        <v/>
      </c>
      <c r="AD721" s="96" t="str">
        <f t="shared" si="90"/>
        <v/>
      </c>
      <c r="AE721" s="96" t="str">
        <f>IF(INPUT_Du_lieu_nhan_vien!AJ740="","",INPUT_Du_lieu_nhan_vien!AJ740)</f>
        <v>Thử việc</v>
      </c>
    </row>
    <row r="722" spans="1:31" ht="18.75" customHeight="1" x14ac:dyDescent="0.2">
      <c r="A722" s="91">
        <v>721</v>
      </c>
      <c r="B722" s="92">
        <f>INPUT_Du_lieu_nhan_vien!A741</f>
        <v>20716</v>
      </c>
      <c r="C722" s="93" t="str">
        <f>IF(INPUT_Du_lieu_nhan_vien!B741="","",INPUT_Du_lieu_nhan_vien!B741)</f>
        <v>Trần Thi</v>
      </c>
      <c r="D722" s="93" t="str">
        <f>IF(INPUT_Du_lieu_nhan_vien!C741="","",INPUT_Du_lieu_nhan_vien!C741)</f>
        <v>Thuần</v>
      </c>
      <c r="E722" s="94" t="str">
        <f>IF(INPUT_Du_lieu_nhan_vien!D741="","",INPUT_Du_lieu_nhan_vien!D741)</f>
        <v>Nữ</v>
      </c>
      <c r="F722" s="95">
        <f>IF(INPUT_Du_lieu_nhan_vien!E741="","",INPUT_Du_lieu_nhan_vien!E741)</f>
        <v>33084</v>
      </c>
      <c r="G722" s="96">
        <f t="shared" si="84"/>
        <v>7</v>
      </c>
      <c r="H722" s="96">
        <f t="shared" si="85"/>
        <v>1990</v>
      </c>
      <c r="I722" s="96" t="str">
        <f>IF(INPUT_Du_lieu_nhan_vien!G741="","",INPUT_Du_lieu_nhan_vien!G741)</f>
        <v>Nghệ An</v>
      </c>
      <c r="J722" s="97" t="str">
        <f>IF(INPUT_Du_lieu_nhan_vien!H741="","",INPUT_Du_lieu_nhan_vien!H741)</f>
        <v>186969986</v>
      </c>
      <c r="K722" s="95">
        <f>IF(INPUT_Du_lieu_nhan_vien!I741="","",INPUT_Du_lieu_nhan_vien!I741)</f>
        <v>39429</v>
      </c>
      <c r="L722" s="96">
        <f t="shared" si="86"/>
        <v>12</v>
      </c>
      <c r="M722" s="96" t="str">
        <f>IF(INPUT_Du_lieu_nhan_vien!J741="","",INPUT_Du_lieu_nhan_vien!J741)</f>
        <v>Nghệ An</v>
      </c>
      <c r="N722" s="94" t="str">
        <f>IF(INPUT_Du_lieu_nhan_vien!O741="","",INPUT_Du_lieu_nhan_vien!O741)</f>
        <v>thuantt2@topica.edu.vn</v>
      </c>
      <c r="O722" s="96" t="str">
        <f>IF(INPUT_Du_lieu_nhan_vien!S741="","",INPUT_Du_lieu_nhan_vien!S741)</f>
        <v>Xóm Diễn Thịnh, Xã Thịnh Thành, Huyện Yên Thành, Tỉnh Nghệ An</v>
      </c>
      <c r="P722" s="94" t="str">
        <f>IF(INPUT_Du_lieu_nhan_vien!P741="","",INPUT_Du_lieu_nhan_vien!P741)</f>
        <v/>
      </c>
      <c r="Q722" s="97" t="str">
        <f>IF(INPUT_Du_lieu_nhan_vien!Q741="","",INPUT_Du_lieu_nhan_vien!Q741)</f>
        <v>0972907000</v>
      </c>
      <c r="R722" s="96" t="str">
        <f>IF(INPUT_Du_lieu_nhan_vien!U741="","",INPUT_Du_lieu_nhan_vien!U741)</f>
        <v/>
      </c>
      <c r="S722" s="96" t="str">
        <f>IF(INPUT_Du_lieu_nhan_vien!W741="","",INPUT_Du_lieu_nhan_vien!W741)</f>
        <v/>
      </c>
      <c r="T722" s="97" t="str">
        <f>IF(INPUT_Du_lieu_nhan_vien!L741="","",INPUT_Du_lieu_nhan_vien!L741)</f>
        <v>Học viện Hành chính Cơ sở HCM</v>
      </c>
      <c r="U722" s="94" t="str">
        <f>IF(INPUT_Du_lieu_nhan_vien!K741="","",INPUT_Du_lieu_nhan_vien!K741)</f>
        <v>Đại học</v>
      </c>
      <c r="V722" s="97" t="str">
        <f>IF(INPUT_Du_lieu_nhan_vien!M741="","",INPUT_Du_lieu_nhan_vien!M741)</f>
        <v>Quản lý tổ chức và nhân sự</v>
      </c>
      <c r="Y722" s="95">
        <f>IF(INPUT_Du_lieu_nhan_vien!AH741="","",INPUT_Du_lieu_nhan_vien!AH741)</f>
        <v>41609</v>
      </c>
      <c r="Z722" s="96">
        <f t="shared" si="87"/>
        <v>12</v>
      </c>
      <c r="AA722" s="96">
        <f t="shared" si="88"/>
        <v>2013</v>
      </c>
      <c r="AB722" s="95" t="str">
        <f>IF(INPUT_Du_lieu_nhan_vien!AM741="","",INPUT_Du_lieu_nhan_vien!AM741)</f>
        <v/>
      </c>
      <c r="AC722" s="96" t="str">
        <f t="shared" si="89"/>
        <v/>
      </c>
      <c r="AD722" s="96" t="str">
        <f t="shared" si="90"/>
        <v/>
      </c>
      <c r="AE722" s="96" t="str">
        <f>IF(INPUT_Du_lieu_nhan_vien!AJ741="","",INPUT_Du_lieu_nhan_vien!AJ741)</f>
        <v>Chính thức</v>
      </c>
    </row>
    <row r="723" spans="1:31" ht="18.75" customHeight="1" x14ac:dyDescent="0.2">
      <c r="A723" s="91">
        <v>722</v>
      </c>
      <c r="B723" s="92">
        <f>INPUT_Du_lieu_nhan_vien!A742</f>
        <v>20717</v>
      </c>
      <c r="C723" s="93" t="str">
        <f>IF(INPUT_Du_lieu_nhan_vien!B742="","",INPUT_Du_lieu_nhan_vien!B742)</f>
        <v>Nguyễn Thị</v>
      </c>
      <c r="D723" s="93" t="str">
        <f>IF(INPUT_Du_lieu_nhan_vien!C742="","",INPUT_Du_lieu_nhan_vien!C742)</f>
        <v>Nhung</v>
      </c>
      <c r="E723" s="94" t="str">
        <f>IF(INPUT_Du_lieu_nhan_vien!D742="","",INPUT_Du_lieu_nhan_vien!D742)</f>
        <v/>
      </c>
      <c r="F723" s="95" t="str">
        <f>IF(INPUT_Du_lieu_nhan_vien!E742="","",INPUT_Du_lieu_nhan_vien!E742)</f>
        <v/>
      </c>
      <c r="G723" s="96" t="str">
        <f t="shared" si="84"/>
        <v/>
      </c>
      <c r="H723" s="96" t="str">
        <f t="shared" si="85"/>
        <v/>
      </c>
      <c r="I723" s="96" t="str">
        <f>IF(INPUT_Du_lieu_nhan_vien!G742="","",INPUT_Du_lieu_nhan_vien!G742)</f>
        <v/>
      </c>
      <c r="J723" s="97" t="str">
        <f>IF(INPUT_Du_lieu_nhan_vien!H742="","",INPUT_Du_lieu_nhan_vien!H742)</f>
        <v/>
      </c>
      <c r="K723" s="95" t="str">
        <f>IF(INPUT_Du_lieu_nhan_vien!I742="","",INPUT_Du_lieu_nhan_vien!I742)</f>
        <v/>
      </c>
      <c r="L723" s="96" t="str">
        <f t="shared" si="86"/>
        <v/>
      </c>
      <c r="M723" s="96" t="str">
        <f>IF(INPUT_Du_lieu_nhan_vien!J742="","",INPUT_Du_lieu_nhan_vien!J742)</f>
        <v/>
      </c>
      <c r="N723" s="94" t="str">
        <f>IF(INPUT_Du_lieu_nhan_vien!O742="","",INPUT_Du_lieu_nhan_vien!O742)</f>
        <v/>
      </c>
      <c r="O723" s="96" t="str">
        <f>IF(INPUT_Du_lieu_nhan_vien!S742="","",INPUT_Du_lieu_nhan_vien!S742)</f>
        <v/>
      </c>
      <c r="P723" s="94" t="str">
        <f>IF(INPUT_Du_lieu_nhan_vien!P742="","",INPUT_Du_lieu_nhan_vien!P742)</f>
        <v/>
      </c>
      <c r="Q723" s="97" t="str">
        <f>IF(INPUT_Du_lieu_nhan_vien!Q742="","",INPUT_Du_lieu_nhan_vien!Q742)</f>
        <v/>
      </c>
      <c r="R723" s="96" t="str">
        <f>IF(INPUT_Du_lieu_nhan_vien!U742="","",INPUT_Du_lieu_nhan_vien!U742)</f>
        <v/>
      </c>
      <c r="S723" s="96" t="str">
        <f>IF(INPUT_Du_lieu_nhan_vien!W742="","",INPUT_Du_lieu_nhan_vien!W742)</f>
        <v/>
      </c>
      <c r="T723" s="97" t="str">
        <f>IF(INPUT_Du_lieu_nhan_vien!L742="","",INPUT_Du_lieu_nhan_vien!L742)</f>
        <v/>
      </c>
      <c r="U723" s="94" t="str">
        <f>IF(INPUT_Du_lieu_nhan_vien!K742="","",INPUT_Du_lieu_nhan_vien!K742)</f>
        <v/>
      </c>
      <c r="V723" s="97" t="str">
        <f>IF(INPUT_Du_lieu_nhan_vien!M742="","",INPUT_Du_lieu_nhan_vien!M742)</f>
        <v/>
      </c>
      <c r="Y723" s="95" t="str">
        <f>IF(INPUT_Du_lieu_nhan_vien!AH742="","",INPUT_Du_lieu_nhan_vien!AH742)</f>
        <v/>
      </c>
      <c r="Z723" s="96" t="str">
        <f t="shared" si="87"/>
        <v/>
      </c>
      <c r="AA723" s="96" t="str">
        <f t="shared" si="88"/>
        <v/>
      </c>
      <c r="AB723" s="95" t="str">
        <f>IF(INPUT_Du_lieu_nhan_vien!AM742="","",INPUT_Du_lieu_nhan_vien!AM742)</f>
        <v/>
      </c>
      <c r="AC723" s="96" t="str">
        <f t="shared" si="89"/>
        <v/>
      </c>
      <c r="AD723" s="96" t="str">
        <f t="shared" si="90"/>
        <v/>
      </c>
      <c r="AE723" s="96" t="str">
        <f>IF(INPUT_Du_lieu_nhan_vien!AJ742="","",INPUT_Du_lieu_nhan_vien!AJ742)</f>
        <v>Thử việc</v>
      </c>
    </row>
    <row r="724" spans="1:31" ht="18.75" customHeight="1" x14ac:dyDescent="0.2">
      <c r="A724" s="91">
        <v>723</v>
      </c>
      <c r="B724" s="92">
        <f>INPUT_Du_lieu_nhan_vien!A743</f>
        <v>20718</v>
      </c>
      <c r="C724" s="93" t="str">
        <f>IF(INPUT_Du_lieu_nhan_vien!B743="","",INPUT_Du_lieu_nhan_vien!B743)</f>
        <v>Nguyễn Mạnh</v>
      </c>
      <c r="D724" s="93" t="str">
        <f>IF(INPUT_Du_lieu_nhan_vien!C743="","",INPUT_Du_lieu_nhan_vien!C743)</f>
        <v>Tuyên</v>
      </c>
      <c r="E724" s="94" t="str">
        <f>IF(INPUT_Du_lieu_nhan_vien!D743="","",INPUT_Du_lieu_nhan_vien!D743)</f>
        <v/>
      </c>
      <c r="F724" s="95" t="str">
        <f>IF(INPUT_Du_lieu_nhan_vien!E743="","",INPUT_Du_lieu_nhan_vien!E743)</f>
        <v/>
      </c>
      <c r="G724" s="96" t="str">
        <f t="shared" si="84"/>
        <v/>
      </c>
      <c r="H724" s="96" t="str">
        <f t="shared" si="85"/>
        <v/>
      </c>
      <c r="I724" s="96" t="str">
        <f>IF(INPUT_Du_lieu_nhan_vien!G743="","",INPUT_Du_lieu_nhan_vien!G743)</f>
        <v/>
      </c>
      <c r="J724" s="97" t="str">
        <f>IF(INPUT_Du_lieu_nhan_vien!H743="","",INPUT_Du_lieu_nhan_vien!H743)</f>
        <v/>
      </c>
      <c r="K724" s="95" t="str">
        <f>IF(INPUT_Du_lieu_nhan_vien!I743="","",INPUT_Du_lieu_nhan_vien!I743)</f>
        <v/>
      </c>
      <c r="L724" s="96" t="str">
        <f t="shared" si="86"/>
        <v/>
      </c>
      <c r="M724" s="96" t="str">
        <f>IF(INPUT_Du_lieu_nhan_vien!J743="","",INPUT_Du_lieu_nhan_vien!J743)</f>
        <v/>
      </c>
      <c r="N724" s="94" t="str">
        <f>IF(INPUT_Du_lieu_nhan_vien!O743="","",INPUT_Du_lieu_nhan_vien!O743)</f>
        <v/>
      </c>
      <c r="O724" s="96" t="str">
        <f>IF(INPUT_Du_lieu_nhan_vien!S743="","",INPUT_Du_lieu_nhan_vien!S743)</f>
        <v/>
      </c>
      <c r="P724" s="94" t="str">
        <f>IF(INPUT_Du_lieu_nhan_vien!P743="","",INPUT_Du_lieu_nhan_vien!P743)</f>
        <v/>
      </c>
      <c r="Q724" s="97" t="str">
        <f>IF(INPUT_Du_lieu_nhan_vien!Q743="","",INPUT_Du_lieu_nhan_vien!Q743)</f>
        <v/>
      </c>
      <c r="R724" s="96" t="str">
        <f>IF(INPUT_Du_lieu_nhan_vien!U743="","",INPUT_Du_lieu_nhan_vien!U743)</f>
        <v/>
      </c>
      <c r="S724" s="96" t="str">
        <f>IF(INPUT_Du_lieu_nhan_vien!W743="","",INPUT_Du_lieu_nhan_vien!W743)</f>
        <v/>
      </c>
      <c r="T724" s="97" t="str">
        <f>IF(INPUT_Du_lieu_nhan_vien!L743="","",INPUT_Du_lieu_nhan_vien!L743)</f>
        <v/>
      </c>
      <c r="U724" s="94" t="str">
        <f>IF(INPUT_Du_lieu_nhan_vien!K743="","",INPUT_Du_lieu_nhan_vien!K743)</f>
        <v/>
      </c>
      <c r="V724" s="97" t="str">
        <f>IF(INPUT_Du_lieu_nhan_vien!M743="","",INPUT_Du_lieu_nhan_vien!M743)</f>
        <v/>
      </c>
      <c r="Y724" s="95" t="str">
        <f>IF(INPUT_Du_lieu_nhan_vien!AH743="","",INPUT_Du_lieu_nhan_vien!AH743)</f>
        <v/>
      </c>
      <c r="Z724" s="96" t="str">
        <f t="shared" si="87"/>
        <v/>
      </c>
      <c r="AA724" s="96" t="str">
        <f t="shared" si="88"/>
        <v/>
      </c>
      <c r="AB724" s="95" t="str">
        <f>IF(INPUT_Du_lieu_nhan_vien!AM743="","",INPUT_Du_lieu_nhan_vien!AM743)</f>
        <v/>
      </c>
      <c r="AC724" s="96" t="str">
        <f t="shared" si="89"/>
        <v/>
      </c>
      <c r="AD724" s="96" t="str">
        <f t="shared" si="90"/>
        <v/>
      </c>
      <c r="AE724" s="96" t="str">
        <f>IF(INPUT_Du_lieu_nhan_vien!AJ743="","",INPUT_Du_lieu_nhan_vien!AJ743)</f>
        <v>Thử việc</v>
      </c>
    </row>
    <row r="725" spans="1:31" ht="18.75" customHeight="1" x14ac:dyDescent="0.2">
      <c r="A725" s="91">
        <v>724</v>
      </c>
      <c r="B725" s="92">
        <f>INPUT_Du_lieu_nhan_vien!A744</f>
        <v>20719</v>
      </c>
      <c r="C725" s="93" t="str">
        <f>IF(INPUT_Du_lieu_nhan_vien!B744="","",INPUT_Du_lieu_nhan_vien!B744)</f>
        <v>Nguyễn Thị Bích</v>
      </c>
      <c r="D725" s="93" t="str">
        <f>IF(INPUT_Du_lieu_nhan_vien!C744="","",INPUT_Du_lieu_nhan_vien!C744)</f>
        <v>Ngọc</v>
      </c>
      <c r="E725" s="94" t="str">
        <f>IF(INPUT_Du_lieu_nhan_vien!D744="","",INPUT_Du_lieu_nhan_vien!D744)</f>
        <v/>
      </c>
      <c r="F725" s="95" t="str">
        <f>IF(INPUT_Du_lieu_nhan_vien!E744="","",INPUT_Du_lieu_nhan_vien!E744)</f>
        <v/>
      </c>
      <c r="G725" s="96" t="str">
        <f t="shared" si="84"/>
        <v/>
      </c>
      <c r="H725" s="96" t="str">
        <f t="shared" si="85"/>
        <v/>
      </c>
      <c r="I725" s="96" t="str">
        <f>IF(INPUT_Du_lieu_nhan_vien!G744="","",INPUT_Du_lieu_nhan_vien!G744)</f>
        <v/>
      </c>
      <c r="J725" s="97" t="str">
        <f>IF(INPUT_Du_lieu_nhan_vien!H744="","",INPUT_Du_lieu_nhan_vien!H744)</f>
        <v/>
      </c>
      <c r="K725" s="95" t="str">
        <f>IF(INPUT_Du_lieu_nhan_vien!I744="","",INPUT_Du_lieu_nhan_vien!I744)</f>
        <v/>
      </c>
      <c r="L725" s="96" t="str">
        <f t="shared" si="86"/>
        <v/>
      </c>
      <c r="M725" s="96" t="str">
        <f>IF(INPUT_Du_lieu_nhan_vien!J744="","",INPUT_Du_lieu_nhan_vien!J744)</f>
        <v/>
      </c>
      <c r="N725" s="94" t="str">
        <f>IF(INPUT_Du_lieu_nhan_vien!O744="","",INPUT_Du_lieu_nhan_vien!O744)</f>
        <v/>
      </c>
      <c r="O725" s="96" t="str">
        <f>IF(INPUT_Du_lieu_nhan_vien!S744="","",INPUT_Du_lieu_nhan_vien!S744)</f>
        <v/>
      </c>
      <c r="P725" s="94" t="str">
        <f>IF(INPUT_Du_lieu_nhan_vien!P744="","",INPUT_Du_lieu_nhan_vien!P744)</f>
        <v/>
      </c>
      <c r="Q725" s="97" t="str">
        <f>IF(INPUT_Du_lieu_nhan_vien!Q744="","",INPUT_Du_lieu_nhan_vien!Q744)</f>
        <v/>
      </c>
      <c r="R725" s="96" t="str">
        <f>IF(INPUT_Du_lieu_nhan_vien!U744="","",INPUT_Du_lieu_nhan_vien!U744)</f>
        <v/>
      </c>
      <c r="S725" s="96" t="str">
        <f>IF(INPUT_Du_lieu_nhan_vien!W744="","",INPUT_Du_lieu_nhan_vien!W744)</f>
        <v/>
      </c>
      <c r="T725" s="97" t="str">
        <f>IF(INPUT_Du_lieu_nhan_vien!L744="","",INPUT_Du_lieu_nhan_vien!L744)</f>
        <v/>
      </c>
      <c r="U725" s="94" t="str">
        <f>IF(INPUT_Du_lieu_nhan_vien!K744="","",INPUT_Du_lieu_nhan_vien!K744)</f>
        <v/>
      </c>
      <c r="V725" s="97" t="str">
        <f>IF(INPUT_Du_lieu_nhan_vien!M744="","",INPUT_Du_lieu_nhan_vien!M744)</f>
        <v/>
      </c>
      <c r="Y725" s="95" t="str">
        <f>IF(INPUT_Du_lieu_nhan_vien!AH744="","",INPUT_Du_lieu_nhan_vien!AH744)</f>
        <v/>
      </c>
      <c r="Z725" s="96" t="str">
        <f t="shared" si="87"/>
        <v/>
      </c>
      <c r="AA725" s="96" t="str">
        <f t="shared" si="88"/>
        <v/>
      </c>
      <c r="AB725" s="95" t="str">
        <f>IF(INPUT_Du_lieu_nhan_vien!AM744="","",INPUT_Du_lieu_nhan_vien!AM744)</f>
        <v/>
      </c>
      <c r="AC725" s="96" t="str">
        <f t="shared" si="89"/>
        <v/>
      </c>
      <c r="AD725" s="96" t="str">
        <f t="shared" si="90"/>
        <v/>
      </c>
      <c r="AE725" s="96" t="str">
        <f>IF(INPUT_Du_lieu_nhan_vien!AJ744="","",INPUT_Du_lieu_nhan_vien!AJ744)</f>
        <v>Thử việc</v>
      </c>
    </row>
    <row r="726" spans="1:31" ht="18.75" customHeight="1" x14ac:dyDescent="0.2">
      <c r="A726" s="91">
        <v>725</v>
      </c>
      <c r="B726" s="92">
        <f>INPUT_Du_lieu_nhan_vien!A745</f>
        <v>20720</v>
      </c>
      <c r="C726" s="93" t="str">
        <f>IF(INPUT_Du_lieu_nhan_vien!B745="","",INPUT_Du_lieu_nhan_vien!B745)</f>
        <v>Lê Nguyễn Hoàng</v>
      </c>
      <c r="D726" s="93" t="str">
        <f>IF(INPUT_Du_lieu_nhan_vien!C745="","",INPUT_Du_lieu_nhan_vien!C745)</f>
        <v>Anh</v>
      </c>
      <c r="E726" s="94" t="str">
        <f>IF(INPUT_Du_lieu_nhan_vien!D745="","",INPUT_Du_lieu_nhan_vien!D745)</f>
        <v/>
      </c>
      <c r="F726" s="95" t="str">
        <f>IF(INPUT_Du_lieu_nhan_vien!E745="","",INPUT_Du_lieu_nhan_vien!E745)</f>
        <v/>
      </c>
      <c r="G726" s="96" t="str">
        <f t="shared" si="84"/>
        <v/>
      </c>
      <c r="H726" s="96" t="str">
        <f t="shared" si="85"/>
        <v/>
      </c>
      <c r="I726" s="96" t="str">
        <f>IF(INPUT_Du_lieu_nhan_vien!G745="","",INPUT_Du_lieu_nhan_vien!G745)</f>
        <v/>
      </c>
      <c r="J726" s="97" t="str">
        <f>IF(INPUT_Du_lieu_nhan_vien!H745="","",INPUT_Du_lieu_nhan_vien!H745)</f>
        <v/>
      </c>
      <c r="K726" s="95" t="str">
        <f>IF(INPUT_Du_lieu_nhan_vien!I745="","",INPUT_Du_lieu_nhan_vien!I745)</f>
        <v/>
      </c>
      <c r="L726" s="96" t="str">
        <f t="shared" si="86"/>
        <v/>
      </c>
      <c r="M726" s="96" t="str">
        <f>IF(INPUT_Du_lieu_nhan_vien!J745="","",INPUT_Du_lieu_nhan_vien!J745)</f>
        <v/>
      </c>
      <c r="N726" s="94" t="str">
        <f>IF(INPUT_Du_lieu_nhan_vien!O745="","",INPUT_Du_lieu_nhan_vien!O745)</f>
        <v/>
      </c>
      <c r="O726" s="96" t="str">
        <f>IF(INPUT_Du_lieu_nhan_vien!S745="","",INPUT_Du_lieu_nhan_vien!S745)</f>
        <v/>
      </c>
      <c r="P726" s="94" t="str">
        <f>IF(INPUT_Du_lieu_nhan_vien!P745="","",INPUT_Du_lieu_nhan_vien!P745)</f>
        <v/>
      </c>
      <c r="Q726" s="97" t="str">
        <f>IF(INPUT_Du_lieu_nhan_vien!Q745="","",INPUT_Du_lieu_nhan_vien!Q745)</f>
        <v/>
      </c>
      <c r="R726" s="96" t="str">
        <f>IF(INPUT_Du_lieu_nhan_vien!U745="","",INPUT_Du_lieu_nhan_vien!U745)</f>
        <v/>
      </c>
      <c r="S726" s="96" t="str">
        <f>IF(INPUT_Du_lieu_nhan_vien!W745="","",INPUT_Du_lieu_nhan_vien!W745)</f>
        <v/>
      </c>
      <c r="T726" s="97" t="str">
        <f>IF(INPUT_Du_lieu_nhan_vien!L745="","",INPUT_Du_lieu_nhan_vien!L745)</f>
        <v/>
      </c>
      <c r="U726" s="94" t="str">
        <f>IF(INPUT_Du_lieu_nhan_vien!K745="","",INPUT_Du_lieu_nhan_vien!K745)</f>
        <v/>
      </c>
      <c r="V726" s="97" t="str">
        <f>IF(INPUT_Du_lieu_nhan_vien!M745="","",INPUT_Du_lieu_nhan_vien!M745)</f>
        <v/>
      </c>
      <c r="Y726" s="95" t="str">
        <f>IF(INPUT_Du_lieu_nhan_vien!AH745="","",INPUT_Du_lieu_nhan_vien!AH745)</f>
        <v/>
      </c>
      <c r="Z726" s="96" t="str">
        <f t="shared" si="87"/>
        <v/>
      </c>
      <c r="AA726" s="96" t="str">
        <f t="shared" si="88"/>
        <v/>
      </c>
      <c r="AB726" s="95" t="str">
        <f>IF(INPUT_Du_lieu_nhan_vien!AM745="","",INPUT_Du_lieu_nhan_vien!AM745)</f>
        <v/>
      </c>
      <c r="AC726" s="96" t="str">
        <f t="shared" si="89"/>
        <v/>
      </c>
      <c r="AD726" s="96" t="str">
        <f t="shared" si="90"/>
        <v/>
      </c>
      <c r="AE726" s="96" t="str">
        <f>IF(INPUT_Du_lieu_nhan_vien!AJ745="","",INPUT_Du_lieu_nhan_vien!AJ745)</f>
        <v>Thử việc</v>
      </c>
    </row>
    <row r="727" spans="1:31" ht="18.75" customHeight="1" x14ac:dyDescent="0.2">
      <c r="A727" s="91">
        <v>726</v>
      </c>
      <c r="B727" s="92">
        <f>INPUT_Du_lieu_nhan_vien!A746</f>
        <v>20721</v>
      </c>
      <c r="C727" s="93" t="str">
        <f>IF(INPUT_Du_lieu_nhan_vien!B746="","",INPUT_Du_lieu_nhan_vien!B746)</f>
        <v>Trần Thị Hoàng</v>
      </c>
      <c r="D727" s="93" t="str">
        <f>IF(INPUT_Du_lieu_nhan_vien!C746="","",INPUT_Du_lieu_nhan_vien!C746)</f>
        <v>Yến</v>
      </c>
      <c r="E727" s="94" t="str">
        <f>IF(INPUT_Du_lieu_nhan_vien!D746="","",INPUT_Du_lieu_nhan_vien!D746)</f>
        <v/>
      </c>
      <c r="F727" s="95" t="str">
        <f>IF(INPUT_Du_lieu_nhan_vien!E746="","",INPUT_Du_lieu_nhan_vien!E746)</f>
        <v/>
      </c>
      <c r="G727" s="96" t="str">
        <f t="shared" ref="G727:G750" si="91">IF(F727="","",MONTH(F727))</f>
        <v/>
      </c>
      <c r="H727" s="96" t="str">
        <f t="shared" ref="H727:H750" si="92">IF(F727="","",YEAR(F727))</f>
        <v/>
      </c>
      <c r="I727" s="96" t="str">
        <f>IF(INPUT_Du_lieu_nhan_vien!G746="","",INPUT_Du_lieu_nhan_vien!G746)</f>
        <v/>
      </c>
      <c r="J727" s="97" t="str">
        <f>IF(INPUT_Du_lieu_nhan_vien!H746="","",INPUT_Du_lieu_nhan_vien!H746)</f>
        <v/>
      </c>
      <c r="K727" s="95" t="str">
        <f>IF(INPUT_Du_lieu_nhan_vien!I746="","",INPUT_Du_lieu_nhan_vien!I746)</f>
        <v/>
      </c>
      <c r="L727" s="96" t="str">
        <f t="shared" ref="L727:L750" si="93">IF(K727="","",MONTH(K727))</f>
        <v/>
      </c>
      <c r="M727" s="96" t="str">
        <f>IF(INPUT_Du_lieu_nhan_vien!J746="","",INPUT_Du_lieu_nhan_vien!J746)</f>
        <v/>
      </c>
      <c r="N727" s="94" t="str">
        <f>IF(INPUT_Du_lieu_nhan_vien!O746="","",INPUT_Du_lieu_nhan_vien!O746)</f>
        <v/>
      </c>
      <c r="O727" s="96" t="str">
        <f>IF(INPUT_Du_lieu_nhan_vien!S746="","",INPUT_Du_lieu_nhan_vien!S746)</f>
        <v/>
      </c>
      <c r="P727" s="94" t="str">
        <f>IF(INPUT_Du_lieu_nhan_vien!P746="","",INPUT_Du_lieu_nhan_vien!P746)</f>
        <v/>
      </c>
      <c r="Q727" s="97" t="str">
        <f>IF(INPUT_Du_lieu_nhan_vien!Q746="","",INPUT_Du_lieu_nhan_vien!Q746)</f>
        <v/>
      </c>
      <c r="R727" s="96" t="str">
        <f>IF(INPUT_Du_lieu_nhan_vien!U746="","",INPUT_Du_lieu_nhan_vien!U746)</f>
        <v/>
      </c>
      <c r="S727" s="96" t="str">
        <f>IF(INPUT_Du_lieu_nhan_vien!W746="","",INPUT_Du_lieu_nhan_vien!W746)</f>
        <v/>
      </c>
      <c r="T727" s="97" t="str">
        <f>IF(INPUT_Du_lieu_nhan_vien!L746="","",INPUT_Du_lieu_nhan_vien!L746)</f>
        <v/>
      </c>
      <c r="U727" s="94" t="str">
        <f>IF(INPUT_Du_lieu_nhan_vien!K746="","",INPUT_Du_lieu_nhan_vien!K746)</f>
        <v/>
      </c>
      <c r="V727" s="97" t="str">
        <f>IF(INPUT_Du_lieu_nhan_vien!M746="","",INPUT_Du_lieu_nhan_vien!M746)</f>
        <v/>
      </c>
      <c r="Y727" s="95" t="str">
        <f>IF(INPUT_Du_lieu_nhan_vien!AH746="","",INPUT_Du_lieu_nhan_vien!AH746)</f>
        <v/>
      </c>
      <c r="Z727" s="96" t="str">
        <f t="shared" ref="Z727:Z750" si="94">IF(Y727="","",MONTH(Y727))</f>
        <v/>
      </c>
      <c r="AA727" s="96" t="str">
        <f t="shared" ref="AA727:AA750" si="95">IF(Y727="","",YEAR(Y727))</f>
        <v/>
      </c>
      <c r="AB727" s="95" t="str">
        <f>IF(INPUT_Du_lieu_nhan_vien!AM746="","",INPUT_Du_lieu_nhan_vien!AM746)</f>
        <v/>
      </c>
      <c r="AC727" s="96" t="str">
        <f t="shared" ref="AC727:AC750" si="96">IF(AB727="","",MONTH(AB727))</f>
        <v/>
      </c>
      <c r="AD727" s="96" t="str">
        <f t="shared" ref="AD727:AD750" si="97">IF(AB727="","",YEAR(AB727))</f>
        <v/>
      </c>
      <c r="AE727" s="96" t="str">
        <f>IF(INPUT_Du_lieu_nhan_vien!AJ746="","",INPUT_Du_lieu_nhan_vien!AJ746)</f>
        <v>Thử việc</v>
      </c>
    </row>
    <row r="728" spans="1:31" ht="18.75" customHeight="1" x14ac:dyDescent="0.2">
      <c r="A728" s="91">
        <v>727</v>
      </c>
      <c r="B728" s="92">
        <f>INPUT_Du_lieu_nhan_vien!A747</f>
        <v>20722</v>
      </c>
      <c r="C728" s="93" t="str">
        <f>IF(INPUT_Du_lieu_nhan_vien!B747="","",INPUT_Du_lieu_nhan_vien!B747)</f>
        <v>Trần Nguyên</v>
      </c>
      <c r="D728" s="93" t="str">
        <f>IF(INPUT_Du_lieu_nhan_vien!C747="","",INPUT_Du_lieu_nhan_vien!C747)</f>
        <v>Khang</v>
      </c>
      <c r="E728" s="94" t="str">
        <f>IF(INPUT_Du_lieu_nhan_vien!D747="","",INPUT_Du_lieu_nhan_vien!D747)</f>
        <v/>
      </c>
      <c r="F728" s="95" t="str">
        <f>IF(INPUT_Du_lieu_nhan_vien!E747="","",INPUT_Du_lieu_nhan_vien!E747)</f>
        <v/>
      </c>
      <c r="G728" s="96" t="str">
        <f t="shared" si="91"/>
        <v/>
      </c>
      <c r="H728" s="96" t="str">
        <f t="shared" si="92"/>
        <v/>
      </c>
      <c r="I728" s="96" t="str">
        <f>IF(INPUT_Du_lieu_nhan_vien!G747="","",INPUT_Du_lieu_nhan_vien!G747)</f>
        <v/>
      </c>
      <c r="J728" s="97" t="str">
        <f>IF(INPUT_Du_lieu_nhan_vien!H747="","",INPUT_Du_lieu_nhan_vien!H747)</f>
        <v/>
      </c>
      <c r="K728" s="95" t="str">
        <f>IF(INPUT_Du_lieu_nhan_vien!I747="","",INPUT_Du_lieu_nhan_vien!I747)</f>
        <v/>
      </c>
      <c r="L728" s="96" t="str">
        <f t="shared" si="93"/>
        <v/>
      </c>
      <c r="M728" s="96" t="str">
        <f>IF(INPUT_Du_lieu_nhan_vien!J747="","",INPUT_Du_lieu_nhan_vien!J747)</f>
        <v/>
      </c>
      <c r="N728" s="94" t="str">
        <f>IF(INPUT_Du_lieu_nhan_vien!O747="","",INPUT_Du_lieu_nhan_vien!O747)</f>
        <v/>
      </c>
      <c r="O728" s="96" t="str">
        <f>IF(INPUT_Du_lieu_nhan_vien!S747="","",INPUT_Du_lieu_nhan_vien!S747)</f>
        <v/>
      </c>
      <c r="P728" s="94" t="str">
        <f>IF(INPUT_Du_lieu_nhan_vien!P747="","",INPUT_Du_lieu_nhan_vien!P747)</f>
        <v/>
      </c>
      <c r="Q728" s="97" t="str">
        <f>IF(INPUT_Du_lieu_nhan_vien!Q747="","",INPUT_Du_lieu_nhan_vien!Q747)</f>
        <v/>
      </c>
      <c r="R728" s="96" t="str">
        <f>IF(INPUT_Du_lieu_nhan_vien!U747="","",INPUT_Du_lieu_nhan_vien!U747)</f>
        <v/>
      </c>
      <c r="S728" s="96" t="str">
        <f>IF(INPUT_Du_lieu_nhan_vien!W747="","",INPUT_Du_lieu_nhan_vien!W747)</f>
        <v/>
      </c>
      <c r="T728" s="97" t="str">
        <f>IF(INPUT_Du_lieu_nhan_vien!L747="","",INPUT_Du_lieu_nhan_vien!L747)</f>
        <v/>
      </c>
      <c r="U728" s="94" t="str">
        <f>IF(INPUT_Du_lieu_nhan_vien!K747="","",INPUT_Du_lieu_nhan_vien!K747)</f>
        <v/>
      </c>
      <c r="V728" s="97" t="str">
        <f>IF(INPUT_Du_lieu_nhan_vien!M747="","",INPUT_Du_lieu_nhan_vien!M747)</f>
        <v/>
      </c>
      <c r="Y728" s="95" t="str">
        <f>IF(INPUT_Du_lieu_nhan_vien!AH747="","",INPUT_Du_lieu_nhan_vien!AH747)</f>
        <v/>
      </c>
      <c r="Z728" s="96" t="str">
        <f t="shared" si="94"/>
        <v/>
      </c>
      <c r="AA728" s="96" t="str">
        <f t="shared" si="95"/>
        <v/>
      </c>
      <c r="AB728" s="95" t="str">
        <f>IF(INPUT_Du_lieu_nhan_vien!AM747="","",INPUT_Du_lieu_nhan_vien!AM747)</f>
        <v/>
      </c>
      <c r="AC728" s="96" t="str">
        <f t="shared" si="96"/>
        <v/>
      </c>
      <c r="AD728" s="96" t="str">
        <f t="shared" si="97"/>
        <v/>
      </c>
      <c r="AE728" s="96" t="str">
        <f>IF(INPUT_Du_lieu_nhan_vien!AJ747="","",INPUT_Du_lieu_nhan_vien!AJ747)</f>
        <v>Thử việc</v>
      </c>
    </row>
    <row r="729" spans="1:31" ht="18.75" customHeight="1" x14ac:dyDescent="0.2">
      <c r="A729" s="91">
        <v>728</v>
      </c>
      <c r="B729" s="92">
        <f>INPUT_Du_lieu_nhan_vien!A748</f>
        <v>20723</v>
      </c>
      <c r="C729" s="93" t="str">
        <f>IF(INPUT_Du_lieu_nhan_vien!B748="","",INPUT_Du_lieu_nhan_vien!B748)</f>
        <v>Đặng Thị Thanh</v>
      </c>
      <c r="D729" s="93" t="str">
        <f>IF(INPUT_Du_lieu_nhan_vien!C748="","",INPUT_Du_lieu_nhan_vien!C748)</f>
        <v>Thảo</v>
      </c>
      <c r="E729" s="94" t="str">
        <f>IF(INPUT_Du_lieu_nhan_vien!D748="","",INPUT_Du_lieu_nhan_vien!D748)</f>
        <v/>
      </c>
      <c r="F729" s="95" t="str">
        <f>IF(INPUT_Du_lieu_nhan_vien!E748="","",INPUT_Du_lieu_nhan_vien!E748)</f>
        <v/>
      </c>
      <c r="G729" s="96" t="str">
        <f t="shared" si="91"/>
        <v/>
      </c>
      <c r="H729" s="96" t="str">
        <f t="shared" si="92"/>
        <v/>
      </c>
      <c r="I729" s="96" t="str">
        <f>IF(INPUT_Du_lieu_nhan_vien!G748="","",INPUT_Du_lieu_nhan_vien!G748)</f>
        <v/>
      </c>
      <c r="J729" s="97" t="str">
        <f>IF(INPUT_Du_lieu_nhan_vien!H748="","",INPUT_Du_lieu_nhan_vien!H748)</f>
        <v/>
      </c>
      <c r="K729" s="95" t="str">
        <f>IF(INPUT_Du_lieu_nhan_vien!I748="","",INPUT_Du_lieu_nhan_vien!I748)</f>
        <v/>
      </c>
      <c r="L729" s="96" t="str">
        <f t="shared" si="93"/>
        <v/>
      </c>
      <c r="M729" s="96" t="str">
        <f>IF(INPUT_Du_lieu_nhan_vien!J748="","",INPUT_Du_lieu_nhan_vien!J748)</f>
        <v/>
      </c>
      <c r="N729" s="94" t="str">
        <f>IF(INPUT_Du_lieu_nhan_vien!O748="","",INPUT_Du_lieu_nhan_vien!O748)</f>
        <v/>
      </c>
      <c r="O729" s="96" t="str">
        <f>IF(INPUT_Du_lieu_nhan_vien!S748="","",INPUT_Du_lieu_nhan_vien!S748)</f>
        <v/>
      </c>
      <c r="P729" s="94" t="str">
        <f>IF(INPUT_Du_lieu_nhan_vien!P748="","",INPUT_Du_lieu_nhan_vien!P748)</f>
        <v/>
      </c>
      <c r="Q729" s="97" t="str">
        <f>IF(INPUT_Du_lieu_nhan_vien!Q748="","",INPUT_Du_lieu_nhan_vien!Q748)</f>
        <v/>
      </c>
      <c r="R729" s="96" t="str">
        <f>IF(INPUT_Du_lieu_nhan_vien!U748="","",INPUT_Du_lieu_nhan_vien!U748)</f>
        <v/>
      </c>
      <c r="S729" s="96" t="str">
        <f>IF(INPUT_Du_lieu_nhan_vien!W748="","",INPUT_Du_lieu_nhan_vien!W748)</f>
        <v/>
      </c>
      <c r="T729" s="97" t="str">
        <f>IF(INPUT_Du_lieu_nhan_vien!L748="","",INPUT_Du_lieu_nhan_vien!L748)</f>
        <v/>
      </c>
      <c r="U729" s="94" t="str">
        <f>IF(INPUT_Du_lieu_nhan_vien!K748="","",INPUT_Du_lieu_nhan_vien!K748)</f>
        <v/>
      </c>
      <c r="V729" s="97" t="str">
        <f>IF(INPUT_Du_lieu_nhan_vien!M748="","",INPUT_Du_lieu_nhan_vien!M748)</f>
        <v/>
      </c>
      <c r="Y729" s="95" t="str">
        <f>IF(INPUT_Du_lieu_nhan_vien!AH748="","",INPUT_Du_lieu_nhan_vien!AH748)</f>
        <v/>
      </c>
      <c r="Z729" s="96" t="str">
        <f t="shared" si="94"/>
        <v/>
      </c>
      <c r="AA729" s="96" t="str">
        <f t="shared" si="95"/>
        <v/>
      </c>
      <c r="AB729" s="95" t="str">
        <f>IF(INPUT_Du_lieu_nhan_vien!AM748="","",INPUT_Du_lieu_nhan_vien!AM748)</f>
        <v/>
      </c>
      <c r="AC729" s="96" t="str">
        <f t="shared" si="96"/>
        <v/>
      </c>
      <c r="AD729" s="96" t="str">
        <f t="shared" si="97"/>
        <v/>
      </c>
      <c r="AE729" s="96" t="str">
        <f>IF(INPUT_Du_lieu_nhan_vien!AJ748="","",INPUT_Du_lieu_nhan_vien!AJ748)</f>
        <v>Thử việc</v>
      </c>
    </row>
    <row r="730" spans="1:31" ht="18.75" customHeight="1" x14ac:dyDescent="0.2">
      <c r="A730" s="91">
        <v>729</v>
      </c>
      <c r="B730" s="92">
        <f>INPUT_Du_lieu_nhan_vien!A749</f>
        <v>20724</v>
      </c>
      <c r="C730" s="93" t="str">
        <f>IF(INPUT_Du_lieu_nhan_vien!B749="","",INPUT_Du_lieu_nhan_vien!B749)</f>
        <v>Nguyễn Thị Mỹ</v>
      </c>
      <c r="D730" s="93" t="str">
        <f>IF(INPUT_Du_lieu_nhan_vien!C749="","",INPUT_Du_lieu_nhan_vien!C749)</f>
        <v>Hạnh</v>
      </c>
      <c r="E730" s="94" t="str">
        <f>IF(INPUT_Du_lieu_nhan_vien!D749="","",INPUT_Du_lieu_nhan_vien!D749)</f>
        <v/>
      </c>
      <c r="F730" s="95" t="str">
        <f>IF(INPUT_Du_lieu_nhan_vien!E749="","",INPUT_Du_lieu_nhan_vien!E749)</f>
        <v/>
      </c>
      <c r="G730" s="96" t="str">
        <f t="shared" si="91"/>
        <v/>
      </c>
      <c r="H730" s="96" t="str">
        <f t="shared" si="92"/>
        <v/>
      </c>
      <c r="I730" s="96" t="str">
        <f>IF(INPUT_Du_lieu_nhan_vien!G749="","",INPUT_Du_lieu_nhan_vien!G749)</f>
        <v/>
      </c>
      <c r="J730" s="97" t="str">
        <f>IF(INPUT_Du_lieu_nhan_vien!H749="","",INPUT_Du_lieu_nhan_vien!H749)</f>
        <v/>
      </c>
      <c r="K730" s="95" t="str">
        <f>IF(INPUT_Du_lieu_nhan_vien!I749="","",INPUT_Du_lieu_nhan_vien!I749)</f>
        <v/>
      </c>
      <c r="L730" s="96" t="str">
        <f t="shared" si="93"/>
        <v/>
      </c>
      <c r="M730" s="96" t="str">
        <f>IF(INPUT_Du_lieu_nhan_vien!J749="","",INPUT_Du_lieu_nhan_vien!J749)</f>
        <v/>
      </c>
      <c r="N730" s="94" t="str">
        <f>IF(INPUT_Du_lieu_nhan_vien!O749="","",INPUT_Du_lieu_nhan_vien!O749)</f>
        <v/>
      </c>
      <c r="O730" s="96" t="str">
        <f>IF(INPUT_Du_lieu_nhan_vien!S749="","",INPUT_Du_lieu_nhan_vien!S749)</f>
        <v/>
      </c>
      <c r="P730" s="94" t="str">
        <f>IF(INPUT_Du_lieu_nhan_vien!P749="","",INPUT_Du_lieu_nhan_vien!P749)</f>
        <v/>
      </c>
      <c r="Q730" s="97" t="str">
        <f>IF(INPUT_Du_lieu_nhan_vien!Q749="","",INPUT_Du_lieu_nhan_vien!Q749)</f>
        <v/>
      </c>
      <c r="R730" s="96" t="str">
        <f>IF(INPUT_Du_lieu_nhan_vien!U749="","",INPUT_Du_lieu_nhan_vien!U749)</f>
        <v/>
      </c>
      <c r="S730" s="96" t="str">
        <f>IF(INPUT_Du_lieu_nhan_vien!W749="","",INPUT_Du_lieu_nhan_vien!W749)</f>
        <v/>
      </c>
      <c r="T730" s="97" t="str">
        <f>IF(INPUT_Du_lieu_nhan_vien!L749="","",INPUT_Du_lieu_nhan_vien!L749)</f>
        <v/>
      </c>
      <c r="U730" s="94" t="str">
        <f>IF(INPUT_Du_lieu_nhan_vien!K749="","",INPUT_Du_lieu_nhan_vien!K749)</f>
        <v/>
      </c>
      <c r="V730" s="97" t="str">
        <f>IF(INPUT_Du_lieu_nhan_vien!M749="","",INPUT_Du_lieu_nhan_vien!M749)</f>
        <v/>
      </c>
      <c r="Y730" s="95" t="str">
        <f>IF(INPUT_Du_lieu_nhan_vien!AH749="","",INPUT_Du_lieu_nhan_vien!AH749)</f>
        <v/>
      </c>
      <c r="Z730" s="96" t="str">
        <f t="shared" si="94"/>
        <v/>
      </c>
      <c r="AA730" s="96" t="str">
        <f t="shared" si="95"/>
        <v/>
      </c>
      <c r="AB730" s="95" t="str">
        <f>IF(INPUT_Du_lieu_nhan_vien!AM749="","",INPUT_Du_lieu_nhan_vien!AM749)</f>
        <v/>
      </c>
      <c r="AC730" s="96" t="str">
        <f t="shared" si="96"/>
        <v/>
      </c>
      <c r="AD730" s="96" t="str">
        <f t="shared" si="97"/>
        <v/>
      </c>
      <c r="AE730" s="96" t="str">
        <f>IF(INPUT_Du_lieu_nhan_vien!AJ749="","",INPUT_Du_lieu_nhan_vien!AJ749)</f>
        <v>Thử việc</v>
      </c>
    </row>
    <row r="731" spans="1:31" ht="18.75" customHeight="1" x14ac:dyDescent="0.2">
      <c r="A731" s="91">
        <v>730</v>
      </c>
      <c r="B731" s="92">
        <f>INPUT_Du_lieu_nhan_vien!A750</f>
        <v>20725</v>
      </c>
      <c r="C731" s="93" t="str">
        <f>IF(INPUT_Du_lieu_nhan_vien!B750="","",INPUT_Du_lieu_nhan_vien!B750)</f>
        <v>Mai Danh</v>
      </c>
      <c r="D731" s="93" t="str">
        <f>IF(INPUT_Du_lieu_nhan_vien!C750="","",INPUT_Du_lieu_nhan_vien!C750)</f>
        <v>Hảo</v>
      </c>
      <c r="E731" s="94" t="str">
        <f>IF(INPUT_Du_lieu_nhan_vien!D750="","",INPUT_Du_lieu_nhan_vien!D750)</f>
        <v/>
      </c>
      <c r="F731" s="95" t="str">
        <f>IF(INPUT_Du_lieu_nhan_vien!E750="","",INPUT_Du_lieu_nhan_vien!E750)</f>
        <v/>
      </c>
      <c r="G731" s="96" t="str">
        <f t="shared" si="91"/>
        <v/>
      </c>
      <c r="H731" s="96" t="str">
        <f t="shared" si="92"/>
        <v/>
      </c>
      <c r="I731" s="96" t="str">
        <f>IF(INPUT_Du_lieu_nhan_vien!G750="","",INPUT_Du_lieu_nhan_vien!G750)</f>
        <v/>
      </c>
      <c r="J731" s="97" t="str">
        <f>IF(INPUT_Du_lieu_nhan_vien!H750="","",INPUT_Du_lieu_nhan_vien!H750)</f>
        <v/>
      </c>
      <c r="K731" s="95" t="str">
        <f>IF(INPUT_Du_lieu_nhan_vien!I750="","",INPUT_Du_lieu_nhan_vien!I750)</f>
        <v/>
      </c>
      <c r="L731" s="96" t="str">
        <f t="shared" si="93"/>
        <v/>
      </c>
      <c r="M731" s="96" t="str">
        <f>IF(INPUT_Du_lieu_nhan_vien!J750="","",INPUT_Du_lieu_nhan_vien!J750)</f>
        <v/>
      </c>
      <c r="N731" s="94" t="str">
        <f>IF(INPUT_Du_lieu_nhan_vien!O750="","",INPUT_Du_lieu_nhan_vien!O750)</f>
        <v/>
      </c>
      <c r="O731" s="96" t="str">
        <f>IF(INPUT_Du_lieu_nhan_vien!S750="","",INPUT_Du_lieu_nhan_vien!S750)</f>
        <v/>
      </c>
      <c r="P731" s="94" t="str">
        <f>IF(INPUT_Du_lieu_nhan_vien!P750="","",INPUT_Du_lieu_nhan_vien!P750)</f>
        <v/>
      </c>
      <c r="Q731" s="97" t="str">
        <f>IF(INPUT_Du_lieu_nhan_vien!Q750="","",INPUT_Du_lieu_nhan_vien!Q750)</f>
        <v/>
      </c>
      <c r="R731" s="96" t="str">
        <f>IF(INPUT_Du_lieu_nhan_vien!U750="","",INPUT_Du_lieu_nhan_vien!U750)</f>
        <v/>
      </c>
      <c r="S731" s="96" t="str">
        <f>IF(INPUT_Du_lieu_nhan_vien!W750="","",INPUT_Du_lieu_nhan_vien!W750)</f>
        <v/>
      </c>
      <c r="T731" s="97" t="str">
        <f>IF(INPUT_Du_lieu_nhan_vien!L750="","",INPUT_Du_lieu_nhan_vien!L750)</f>
        <v/>
      </c>
      <c r="U731" s="94" t="str">
        <f>IF(INPUT_Du_lieu_nhan_vien!K750="","",INPUT_Du_lieu_nhan_vien!K750)</f>
        <v/>
      </c>
      <c r="V731" s="97" t="str">
        <f>IF(INPUT_Du_lieu_nhan_vien!M750="","",INPUT_Du_lieu_nhan_vien!M750)</f>
        <v/>
      </c>
      <c r="Y731" s="95" t="str">
        <f>IF(INPUT_Du_lieu_nhan_vien!AH750="","",INPUT_Du_lieu_nhan_vien!AH750)</f>
        <v/>
      </c>
      <c r="Z731" s="96" t="str">
        <f t="shared" si="94"/>
        <v/>
      </c>
      <c r="AA731" s="96" t="str">
        <f t="shared" si="95"/>
        <v/>
      </c>
      <c r="AB731" s="95" t="str">
        <f>IF(INPUT_Du_lieu_nhan_vien!AM750="","",INPUT_Du_lieu_nhan_vien!AM750)</f>
        <v/>
      </c>
      <c r="AC731" s="96" t="str">
        <f t="shared" si="96"/>
        <v/>
      </c>
      <c r="AD731" s="96" t="str">
        <f t="shared" si="97"/>
        <v/>
      </c>
      <c r="AE731" s="96" t="str">
        <f>IF(INPUT_Du_lieu_nhan_vien!AJ750="","",INPUT_Du_lieu_nhan_vien!AJ750)</f>
        <v>Thử việc</v>
      </c>
    </row>
    <row r="732" spans="1:31" ht="18.75" customHeight="1" x14ac:dyDescent="0.2">
      <c r="A732" s="91">
        <v>731</v>
      </c>
      <c r="B732" s="92">
        <f>INPUT_Du_lieu_nhan_vien!A751</f>
        <v>20726</v>
      </c>
      <c r="C732" s="93" t="str">
        <f>IF(INPUT_Du_lieu_nhan_vien!B751="","",INPUT_Du_lieu_nhan_vien!B751)</f>
        <v>Ninh Chí</v>
      </c>
      <c r="D732" s="93" t="str">
        <f>IF(INPUT_Du_lieu_nhan_vien!C751="","",INPUT_Du_lieu_nhan_vien!C751)</f>
        <v>Tuệ</v>
      </c>
      <c r="E732" s="94" t="str">
        <f>IF(INPUT_Du_lieu_nhan_vien!D751="","",INPUT_Du_lieu_nhan_vien!D751)</f>
        <v/>
      </c>
      <c r="F732" s="95" t="str">
        <f>IF(INPUT_Du_lieu_nhan_vien!E751="","",INPUT_Du_lieu_nhan_vien!E751)</f>
        <v/>
      </c>
      <c r="G732" s="96" t="str">
        <f t="shared" si="91"/>
        <v/>
      </c>
      <c r="H732" s="96" t="str">
        <f t="shared" si="92"/>
        <v/>
      </c>
      <c r="I732" s="96" t="str">
        <f>IF(INPUT_Du_lieu_nhan_vien!G751="","",INPUT_Du_lieu_nhan_vien!G751)</f>
        <v/>
      </c>
      <c r="J732" s="97" t="str">
        <f>IF(INPUT_Du_lieu_nhan_vien!H751="","",INPUT_Du_lieu_nhan_vien!H751)</f>
        <v/>
      </c>
      <c r="K732" s="95" t="str">
        <f>IF(INPUT_Du_lieu_nhan_vien!I751="","",INPUT_Du_lieu_nhan_vien!I751)</f>
        <v/>
      </c>
      <c r="L732" s="96" t="str">
        <f t="shared" si="93"/>
        <v/>
      </c>
      <c r="M732" s="96" t="str">
        <f>IF(INPUT_Du_lieu_nhan_vien!J751="","",INPUT_Du_lieu_nhan_vien!J751)</f>
        <v/>
      </c>
      <c r="N732" s="94" t="str">
        <f>IF(INPUT_Du_lieu_nhan_vien!O751="","",INPUT_Du_lieu_nhan_vien!O751)</f>
        <v/>
      </c>
      <c r="O732" s="96" t="str">
        <f>IF(INPUT_Du_lieu_nhan_vien!S751="","",INPUT_Du_lieu_nhan_vien!S751)</f>
        <v/>
      </c>
      <c r="P732" s="94" t="str">
        <f>IF(INPUT_Du_lieu_nhan_vien!P751="","",INPUT_Du_lieu_nhan_vien!P751)</f>
        <v/>
      </c>
      <c r="Q732" s="97" t="str">
        <f>IF(INPUT_Du_lieu_nhan_vien!Q751="","",INPUT_Du_lieu_nhan_vien!Q751)</f>
        <v/>
      </c>
      <c r="R732" s="96" t="str">
        <f>IF(INPUT_Du_lieu_nhan_vien!U751="","",INPUT_Du_lieu_nhan_vien!U751)</f>
        <v/>
      </c>
      <c r="S732" s="96" t="str">
        <f>IF(INPUT_Du_lieu_nhan_vien!W751="","",INPUT_Du_lieu_nhan_vien!W751)</f>
        <v/>
      </c>
      <c r="T732" s="97" t="str">
        <f>IF(INPUT_Du_lieu_nhan_vien!L751="","",INPUT_Du_lieu_nhan_vien!L751)</f>
        <v/>
      </c>
      <c r="U732" s="94" t="str">
        <f>IF(INPUT_Du_lieu_nhan_vien!K751="","",INPUT_Du_lieu_nhan_vien!K751)</f>
        <v/>
      </c>
      <c r="V732" s="97" t="str">
        <f>IF(INPUT_Du_lieu_nhan_vien!M751="","",INPUT_Du_lieu_nhan_vien!M751)</f>
        <v/>
      </c>
      <c r="Y732" s="95" t="str">
        <f>IF(INPUT_Du_lieu_nhan_vien!AH751="","",INPUT_Du_lieu_nhan_vien!AH751)</f>
        <v/>
      </c>
      <c r="Z732" s="96" t="str">
        <f t="shared" si="94"/>
        <v/>
      </c>
      <c r="AA732" s="96" t="str">
        <f t="shared" si="95"/>
        <v/>
      </c>
      <c r="AB732" s="95" t="str">
        <f>IF(INPUT_Du_lieu_nhan_vien!AM751="","",INPUT_Du_lieu_nhan_vien!AM751)</f>
        <v/>
      </c>
      <c r="AC732" s="96" t="str">
        <f t="shared" si="96"/>
        <v/>
      </c>
      <c r="AD732" s="96" t="str">
        <f t="shared" si="97"/>
        <v/>
      </c>
      <c r="AE732" s="96" t="str">
        <f>IF(INPUT_Du_lieu_nhan_vien!AJ751="","",INPUT_Du_lieu_nhan_vien!AJ751)</f>
        <v>Thử việc</v>
      </c>
    </row>
    <row r="733" spans="1:31" ht="18.75" customHeight="1" x14ac:dyDescent="0.2">
      <c r="A733" s="91">
        <v>732</v>
      </c>
      <c r="B733" s="92">
        <f>INPUT_Du_lieu_nhan_vien!A752</f>
        <v>20727</v>
      </c>
      <c r="C733" s="93" t="str">
        <f>IF(INPUT_Du_lieu_nhan_vien!B752="","",INPUT_Du_lieu_nhan_vien!B752)</f>
        <v>Trần Thị Thu</v>
      </c>
      <c r="D733" s="93" t="str">
        <f>IF(INPUT_Du_lieu_nhan_vien!C752="","",INPUT_Du_lieu_nhan_vien!C752)</f>
        <v>Phương</v>
      </c>
      <c r="E733" s="94" t="str">
        <f>IF(INPUT_Du_lieu_nhan_vien!D752="","",INPUT_Du_lieu_nhan_vien!D752)</f>
        <v/>
      </c>
      <c r="F733" s="95" t="str">
        <f>IF(INPUT_Du_lieu_nhan_vien!E752="","",INPUT_Du_lieu_nhan_vien!E752)</f>
        <v/>
      </c>
      <c r="G733" s="96" t="str">
        <f t="shared" si="91"/>
        <v/>
      </c>
      <c r="H733" s="96" t="str">
        <f t="shared" si="92"/>
        <v/>
      </c>
      <c r="I733" s="96" t="str">
        <f>IF(INPUT_Du_lieu_nhan_vien!G752="","",INPUT_Du_lieu_nhan_vien!G752)</f>
        <v/>
      </c>
      <c r="J733" s="97" t="str">
        <f>IF(INPUT_Du_lieu_nhan_vien!H752="","",INPUT_Du_lieu_nhan_vien!H752)</f>
        <v/>
      </c>
      <c r="K733" s="95" t="str">
        <f>IF(INPUT_Du_lieu_nhan_vien!I752="","",INPUT_Du_lieu_nhan_vien!I752)</f>
        <v/>
      </c>
      <c r="L733" s="96" t="str">
        <f t="shared" si="93"/>
        <v/>
      </c>
      <c r="M733" s="96" t="str">
        <f>IF(INPUT_Du_lieu_nhan_vien!J752="","",INPUT_Du_lieu_nhan_vien!J752)</f>
        <v/>
      </c>
      <c r="N733" s="94" t="str">
        <f>IF(INPUT_Du_lieu_nhan_vien!O752="","",INPUT_Du_lieu_nhan_vien!O752)</f>
        <v/>
      </c>
      <c r="O733" s="96" t="str">
        <f>IF(INPUT_Du_lieu_nhan_vien!S752="","",INPUT_Du_lieu_nhan_vien!S752)</f>
        <v/>
      </c>
      <c r="P733" s="94" t="str">
        <f>IF(INPUT_Du_lieu_nhan_vien!P752="","",INPUT_Du_lieu_nhan_vien!P752)</f>
        <v/>
      </c>
      <c r="Q733" s="97" t="str">
        <f>IF(INPUT_Du_lieu_nhan_vien!Q752="","",INPUT_Du_lieu_nhan_vien!Q752)</f>
        <v/>
      </c>
      <c r="R733" s="96" t="str">
        <f>IF(INPUT_Du_lieu_nhan_vien!U752="","",INPUT_Du_lieu_nhan_vien!U752)</f>
        <v/>
      </c>
      <c r="S733" s="96" t="str">
        <f>IF(INPUT_Du_lieu_nhan_vien!W752="","",INPUT_Du_lieu_nhan_vien!W752)</f>
        <v/>
      </c>
      <c r="T733" s="97" t="str">
        <f>IF(INPUT_Du_lieu_nhan_vien!L752="","",INPUT_Du_lieu_nhan_vien!L752)</f>
        <v/>
      </c>
      <c r="U733" s="94" t="str">
        <f>IF(INPUT_Du_lieu_nhan_vien!K752="","",INPUT_Du_lieu_nhan_vien!K752)</f>
        <v/>
      </c>
      <c r="V733" s="97" t="str">
        <f>IF(INPUT_Du_lieu_nhan_vien!M752="","",INPUT_Du_lieu_nhan_vien!M752)</f>
        <v/>
      </c>
      <c r="Y733" s="95" t="str">
        <f>IF(INPUT_Du_lieu_nhan_vien!AH752="","",INPUT_Du_lieu_nhan_vien!AH752)</f>
        <v/>
      </c>
      <c r="Z733" s="96" t="str">
        <f t="shared" si="94"/>
        <v/>
      </c>
      <c r="AA733" s="96" t="str">
        <f t="shared" si="95"/>
        <v/>
      </c>
      <c r="AB733" s="95" t="str">
        <f>IF(INPUT_Du_lieu_nhan_vien!AM752="","",INPUT_Du_lieu_nhan_vien!AM752)</f>
        <v/>
      </c>
      <c r="AC733" s="96" t="str">
        <f t="shared" si="96"/>
        <v/>
      </c>
      <c r="AD733" s="96" t="str">
        <f t="shared" si="97"/>
        <v/>
      </c>
      <c r="AE733" s="96" t="str">
        <f>IF(INPUT_Du_lieu_nhan_vien!AJ752="","",INPUT_Du_lieu_nhan_vien!AJ752)</f>
        <v>Thử việc</v>
      </c>
    </row>
    <row r="734" spans="1:31" ht="18.75" customHeight="1" x14ac:dyDescent="0.2">
      <c r="A734" s="91">
        <v>733</v>
      </c>
      <c r="B734" s="92">
        <f>INPUT_Du_lieu_nhan_vien!A753</f>
        <v>20728</v>
      </c>
      <c r="C734" s="93" t="str">
        <f>IF(INPUT_Du_lieu_nhan_vien!B753="","",INPUT_Du_lieu_nhan_vien!B753)</f>
        <v>Bùi Quỳnh</v>
      </c>
      <c r="D734" s="93" t="str">
        <f>IF(INPUT_Du_lieu_nhan_vien!C753="","",INPUT_Du_lieu_nhan_vien!C753)</f>
        <v>Anh</v>
      </c>
      <c r="E734" s="94" t="str">
        <f>IF(INPUT_Du_lieu_nhan_vien!D753="","",INPUT_Du_lieu_nhan_vien!D753)</f>
        <v/>
      </c>
      <c r="F734" s="95" t="str">
        <f>IF(INPUT_Du_lieu_nhan_vien!E753="","",INPUT_Du_lieu_nhan_vien!E753)</f>
        <v/>
      </c>
      <c r="G734" s="96" t="str">
        <f t="shared" si="91"/>
        <v/>
      </c>
      <c r="H734" s="96" t="str">
        <f t="shared" si="92"/>
        <v/>
      </c>
      <c r="I734" s="96" t="str">
        <f>IF(INPUT_Du_lieu_nhan_vien!G753="","",INPUT_Du_lieu_nhan_vien!G753)</f>
        <v/>
      </c>
      <c r="J734" s="97" t="str">
        <f>IF(INPUT_Du_lieu_nhan_vien!H753="","",INPUT_Du_lieu_nhan_vien!H753)</f>
        <v/>
      </c>
      <c r="K734" s="95" t="str">
        <f>IF(INPUT_Du_lieu_nhan_vien!I753="","",INPUT_Du_lieu_nhan_vien!I753)</f>
        <v/>
      </c>
      <c r="L734" s="96" t="str">
        <f t="shared" si="93"/>
        <v/>
      </c>
      <c r="M734" s="96" t="str">
        <f>IF(INPUT_Du_lieu_nhan_vien!J753="","",INPUT_Du_lieu_nhan_vien!J753)</f>
        <v/>
      </c>
      <c r="N734" s="94" t="str">
        <f>IF(INPUT_Du_lieu_nhan_vien!O753="","",INPUT_Du_lieu_nhan_vien!O753)</f>
        <v/>
      </c>
      <c r="O734" s="96" t="str">
        <f>IF(INPUT_Du_lieu_nhan_vien!S753="","",INPUT_Du_lieu_nhan_vien!S753)</f>
        <v/>
      </c>
      <c r="P734" s="94" t="str">
        <f>IF(INPUT_Du_lieu_nhan_vien!P753="","",INPUT_Du_lieu_nhan_vien!P753)</f>
        <v/>
      </c>
      <c r="Q734" s="97" t="str">
        <f>IF(INPUT_Du_lieu_nhan_vien!Q753="","",INPUT_Du_lieu_nhan_vien!Q753)</f>
        <v/>
      </c>
      <c r="R734" s="96" t="str">
        <f>IF(INPUT_Du_lieu_nhan_vien!U753="","",INPUT_Du_lieu_nhan_vien!U753)</f>
        <v/>
      </c>
      <c r="S734" s="96" t="str">
        <f>IF(INPUT_Du_lieu_nhan_vien!W753="","",INPUT_Du_lieu_nhan_vien!W753)</f>
        <v/>
      </c>
      <c r="T734" s="97" t="str">
        <f>IF(INPUT_Du_lieu_nhan_vien!L753="","",INPUT_Du_lieu_nhan_vien!L753)</f>
        <v/>
      </c>
      <c r="U734" s="94" t="str">
        <f>IF(INPUT_Du_lieu_nhan_vien!K753="","",INPUT_Du_lieu_nhan_vien!K753)</f>
        <v/>
      </c>
      <c r="V734" s="97" t="str">
        <f>IF(INPUT_Du_lieu_nhan_vien!M753="","",INPUT_Du_lieu_nhan_vien!M753)</f>
        <v/>
      </c>
      <c r="Y734" s="95" t="str">
        <f>IF(INPUT_Du_lieu_nhan_vien!AH753="","",INPUT_Du_lieu_nhan_vien!AH753)</f>
        <v/>
      </c>
      <c r="Z734" s="96" t="str">
        <f t="shared" si="94"/>
        <v/>
      </c>
      <c r="AA734" s="96" t="str">
        <f t="shared" si="95"/>
        <v/>
      </c>
      <c r="AB734" s="95" t="str">
        <f>IF(INPUT_Du_lieu_nhan_vien!AM753="","",INPUT_Du_lieu_nhan_vien!AM753)</f>
        <v/>
      </c>
      <c r="AC734" s="96" t="str">
        <f t="shared" si="96"/>
        <v/>
      </c>
      <c r="AD734" s="96" t="str">
        <f t="shared" si="97"/>
        <v/>
      </c>
      <c r="AE734" s="96" t="str">
        <f>IF(INPUT_Du_lieu_nhan_vien!AJ753="","",INPUT_Du_lieu_nhan_vien!AJ753)</f>
        <v>Thử việc</v>
      </c>
    </row>
    <row r="735" spans="1:31" ht="18.75" customHeight="1" x14ac:dyDescent="0.2">
      <c r="A735" s="91">
        <v>734</v>
      </c>
      <c r="B735" s="92">
        <f>INPUT_Du_lieu_nhan_vien!A754</f>
        <v>20729</v>
      </c>
      <c r="C735" s="93" t="str">
        <f>IF(INPUT_Du_lieu_nhan_vien!B754="","",INPUT_Du_lieu_nhan_vien!B754)</f>
        <v>Chu Mạnh</v>
      </c>
      <c r="D735" s="93" t="str">
        <f>IF(INPUT_Du_lieu_nhan_vien!C754="","",INPUT_Du_lieu_nhan_vien!C754)</f>
        <v>Hùng</v>
      </c>
      <c r="E735" s="94" t="e">
        <f>IF(INPUT_Du_lieu_nhan_vien!#REF!="","",INPUT_Du_lieu_nhan_vien!#REF!)</f>
        <v>#REF!</v>
      </c>
      <c r="F735" s="95" t="e">
        <f>IF(INPUT_Du_lieu_nhan_vien!#REF!="","",INPUT_Du_lieu_nhan_vien!#REF!)</f>
        <v>#REF!</v>
      </c>
      <c r="G735" s="96" t="e">
        <f t="shared" si="91"/>
        <v>#REF!</v>
      </c>
      <c r="H735" s="96" t="e">
        <f t="shared" si="92"/>
        <v>#REF!</v>
      </c>
      <c r="I735" s="96">
        <f>IF(INPUT_Du_lieu_nhan_vien!E754="","",INPUT_Du_lieu_nhan_vien!E754)</f>
        <v>30459</v>
      </c>
      <c r="J735" s="97" t="str">
        <f>IF(INPUT_Du_lieu_nhan_vien!F754="","",INPUT_Du_lieu_nhan_vien!F754)</f>
        <v/>
      </c>
      <c r="K735" s="95" t="str">
        <f>IF(INPUT_Du_lieu_nhan_vien!G754="","",INPUT_Du_lieu_nhan_vien!G754)</f>
        <v/>
      </c>
      <c r="L735" s="96" t="str">
        <f t="shared" si="93"/>
        <v/>
      </c>
      <c r="M735" s="96" t="str">
        <f>IF(INPUT_Du_lieu_nhan_vien!H754="","",INPUT_Du_lieu_nhan_vien!H754)</f>
        <v>080411140</v>
      </c>
      <c r="N735" s="94" t="str">
        <f>IF(INPUT_Du_lieu_nhan_vien!M754="","",INPUT_Du_lieu_nhan_vien!M754)</f>
        <v>Toán Ứng dụng</v>
      </c>
      <c r="O735" s="96" t="str">
        <f>IF(INPUT_Du_lieu_nhan_vien!Q754="","",INPUT_Du_lieu_nhan_vien!Q754)</f>
        <v>0982898390</v>
      </c>
      <c r="P735" s="94" t="str">
        <f>IF(INPUT_Du_lieu_nhan_vien!N754="","",INPUT_Du_lieu_nhan_vien!N754)</f>
        <v/>
      </c>
      <c r="Q735" s="97" t="str">
        <f>IF(INPUT_Du_lieu_nhan_vien!O754="","",INPUT_Du_lieu_nhan_vien!O754)</f>
        <v>hungcm@topica.edu.vn</v>
      </c>
      <c r="R735" s="96" t="str">
        <f>IF(INPUT_Du_lieu_nhan_vien!S754="","",INPUT_Du_lieu_nhan_vien!S754)</f>
        <v>Phòng 701, CT1-DDN1, Sudico, Mễ Trì, Từ Liêm, Hà Nội</v>
      </c>
      <c r="S735" s="96" t="str">
        <f>IF(INPUT_Du_lieu_nhan_vien!U754="","",INPUT_Du_lieu_nhan_vien!U754)</f>
        <v/>
      </c>
      <c r="T735" s="97" t="str">
        <f>IF(INPUT_Du_lieu_nhan_vien!J754="","",INPUT_Du_lieu_nhan_vien!J754)</f>
        <v>CA. Cao Bằng</v>
      </c>
      <c r="U735" s="94">
        <f>IF(INPUT_Du_lieu_nhan_vien!I754="","",INPUT_Du_lieu_nhan_vien!I754)</f>
        <v>36767</v>
      </c>
      <c r="V735" s="97" t="str">
        <f>IF(INPUT_Du_lieu_nhan_vien!K754="","",INPUT_Du_lieu_nhan_vien!K754)</f>
        <v>Đại học</v>
      </c>
      <c r="Y735" s="95" t="str">
        <f>IF(INPUT_Du_lieu_nhan_vien!AF754="","",INPUT_Du_lieu_nhan_vien!AF754)</f>
        <v/>
      </c>
      <c r="Z735" s="96" t="str">
        <f t="shared" si="94"/>
        <v/>
      </c>
      <c r="AA735" s="96" t="str">
        <f t="shared" si="95"/>
        <v/>
      </c>
      <c r="AB735" s="95" t="str">
        <f>IF(INPUT_Du_lieu_nhan_vien!AJ754="","",INPUT_Du_lieu_nhan_vien!AJ754)</f>
        <v>Chính thức</v>
      </c>
      <c r="AC735" s="96" t="e">
        <f t="shared" si="96"/>
        <v>#VALUE!</v>
      </c>
      <c r="AD735" s="96" t="e">
        <f t="shared" si="97"/>
        <v>#VALUE!</v>
      </c>
      <c r="AE735" s="96" t="e">
        <f>IF(INPUT_Du_lieu_nhan_vien!#REF!="","",INPUT_Du_lieu_nhan_vien!#REF!)</f>
        <v>#REF!</v>
      </c>
    </row>
    <row r="736" spans="1:31" ht="18.75" customHeight="1" x14ac:dyDescent="0.2">
      <c r="A736" s="91">
        <v>735</v>
      </c>
      <c r="B736" s="92">
        <f>INPUT_Du_lieu_nhan_vien!A755</f>
        <v>20730</v>
      </c>
      <c r="C736" s="93" t="str">
        <f>IF(INPUT_Du_lieu_nhan_vien!B755="","",INPUT_Du_lieu_nhan_vien!B755)</f>
        <v>Bùi Thị Khánh</v>
      </c>
      <c r="D736" s="93" t="str">
        <f>IF(INPUT_Du_lieu_nhan_vien!C755="","",INPUT_Du_lieu_nhan_vien!C755)</f>
        <v>Ly</v>
      </c>
      <c r="E736" s="94" t="e">
        <f>IF(INPUT_Du_lieu_nhan_vien!#REF!="","",INPUT_Du_lieu_nhan_vien!#REF!)</f>
        <v>#REF!</v>
      </c>
      <c r="F736" s="95" t="e">
        <f>IF(INPUT_Du_lieu_nhan_vien!#REF!="","",INPUT_Du_lieu_nhan_vien!#REF!)</f>
        <v>#REF!</v>
      </c>
      <c r="G736" s="96" t="e">
        <f t="shared" si="91"/>
        <v>#REF!</v>
      </c>
      <c r="H736" s="96" t="e">
        <f t="shared" si="92"/>
        <v>#REF!</v>
      </c>
      <c r="I736" s="96">
        <f>IF(INPUT_Du_lieu_nhan_vien!E755="","",INPUT_Du_lieu_nhan_vien!E755)</f>
        <v>32968</v>
      </c>
      <c r="J736" s="97" t="str">
        <f>IF(INPUT_Du_lieu_nhan_vien!F755="","",INPUT_Du_lieu_nhan_vien!F755)</f>
        <v>Gia Lai</v>
      </c>
      <c r="K736" s="95" t="str">
        <f>IF(INPUT_Du_lieu_nhan_vien!G755="","",INPUT_Du_lieu_nhan_vien!G755)</f>
        <v>Ninh Bình</v>
      </c>
      <c r="L736" s="96" t="e">
        <f t="shared" si="93"/>
        <v>#VALUE!</v>
      </c>
      <c r="M736" s="96" t="str">
        <f>IF(INPUT_Du_lieu_nhan_vien!H755="","",INPUT_Du_lieu_nhan_vien!H755)</f>
        <v>230715326</v>
      </c>
      <c r="N736" s="94" t="str">
        <f>IF(INPUT_Du_lieu_nhan_vien!M755="","",INPUT_Du_lieu_nhan_vien!M755)</f>
        <v>Báo chí</v>
      </c>
      <c r="O736" s="96" t="str">
        <f>IF(INPUT_Du_lieu_nhan_vien!Q755="","",INPUT_Du_lieu_nhan_vien!Q755)</f>
        <v>0979144537</v>
      </c>
      <c r="P736" s="94">
        <f>IF(INPUT_Du_lieu_nhan_vien!N755="","",INPUT_Du_lieu_nhan_vien!N755)</f>
        <v>2012</v>
      </c>
      <c r="Q736" s="97" t="str">
        <f>IF(INPUT_Du_lieu_nhan_vien!O755="","",INPUT_Du_lieu_nhan_vien!O755)</f>
        <v>lybtk@topica.edu.vn</v>
      </c>
      <c r="R736" s="96" t="str">
        <f>IF(INPUT_Du_lieu_nhan_vien!S755="","",INPUT_Du_lieu_nhan_vien!S755)</f>
        <v>Tổ 8, phường An Bình, thị xã An Khê, tỉnh Gia Lai</v>
      </c>
      <c r="S736" s="96" t="str">
        <f>IF(INPUT_Du_lieu_nhan_vien!U755="","",INPUT_Du_lieu_nhan_vien!U755)</f>
        <v/>
      </c>
      <c r="T736" s="97" t="str">
        <f>IF(INPUT_Du_lieu_nhan_vien!J755="","",INPUT_Du_lieu_nhan_vien!J755)</f>
        <v>Gia Lai</v>
      </c>
      <c r="U736" s="94">
        <f>IF(INPUT_Du_lieu_nhan_vien!I755="","",INPUT_Du_lieu_nhan_vien!I755)</f>
        <v>38168</v>
      </c>
      <c r="V736" s="97" t="str">
        <f>IF(INPUT_Du_lieu_nhan_vien!K755="","",INPUT_Du_lieu_nhan_vien!K755)</f>
        <v>Đại học</v>
      </c>
      <c r="Y736" s="95">
        <f>IF(INPUT_Du_lieu_nhan_vien!AF755="","",INPUT_Du_lieu_nhan_vien!AF755)</f>
        <v>41632</v>
      </c>
      <c r="Z736" s="96">
        <f t="shared" si="94"/>
        <v>12</v>
      </c>
      <c r="AA736" s="96">
        <f t="shared" si="95"/>
        <v>2013</v>
      </c>
      <c r="AB736" s="95" t="str">
        <f>IF(INPUT_Du_lieu_nhan_vien!AJ755="","",INPUT_Du_lieu_nhan_vien!AJ755)</f>
        <v>Nghỉ việc</v>
      </c>
      <c r="AC736" s="96" t="e">
        <f t="shared" si="96"/>
        <v>#VALUE!</v>
      </c>
      <c r="AD736" s="96" t="e">
        <f t="shared" si="97"/>
        <v>#VALUE!</v>
      </c>
      <c r="AE736" s="96" t="e">
        <f>IF(INPUT_Du_lieu_nhan_vien!#REF!="","",INPUT_Du_lieu_nhan_vien!#REF!)</f>
        <v>#REF!</v>
      </c>
    </row>
    <row r="737" spans="1:31" ht="18.75" customHeight="1" x14ac:dyDescent="0.2">
      <c r="A737" s="91">
        <v>736</v>
      </c>
      <c r="B737" s="92">
        <f>INPUT_Du_lieu_nhan_vien!A756</f>
        <v>20731</v>
      </c>
      <c r="C737" s="93" t="str">
        <f>IF(INPUT_Du_lieu_nhan_vien!B756="","",INPUT_Du_lieu_nhan_vien!B756)</f>
        <v>Ngô Phương</v>
      </c>
      <c r="D737" s="93" t="str">
        <f>IF(INPUT_Du_lieu_nhan_vien!C756="","",INPUT_Du_lieu_nhan_vien!C756)</f>
        <v>Dung</v>
      </c>
      <c r="E737" s="94" t="e">
        <f>IF(INPUT_Du_lieu_nhan_vien!#REF!="","",INPUT_Du_lieu_nhan_vien!#REF!)</f>
        <v>#REF!</v>
      </c>
      <c r="F737" s="95" t="e">
        <f>IF(INPUT_Du_lieu_nhan_vien!#REF!="","",INPUT_Du_lieu_nhan_vien!#REF!)</f>
        <v>#REF!</v>
      </c>
      <c r="G737" s="96" t="e">
        <f t="shared" si="91"/>
        <v>#REF!</v>
      </c>
      <c r="H737" s="96" t="e">
        <f t="shared" si="92"/>
        <v>#REF!</v>
      </c>
      <c r="I737" s="96">
        <f>IF(INPUT_Du_lieu_nhan_vien!E756="","",INPUT_Du_lieu_nhan_vien!E756)</f>
        <v>32048</v>
      </c>
      <c r="J737" s="97" t="str">
        <f>IF(INPUT_Du_lieu_nhan_vien!F756="","",INPUT_Du_lieu_nhan_vien!F756)</f>
        <v>Hà Nội</v>
      </c>
      <c r="K737" s="95" t="str">
        <f>IF(INPUT_Du_lieu_nhan_vien!G756="","",INPUT_Du_lieu_nhan_vien!G756)</f>
        <v>Hà Nội</v>
      </c>
      <c r="L737" s="96" t="e">
        <f t="shared" si="93"/>
        <v>#VALUE!</v>
      </c>
      <c r="M737" s="96" t="str">
        <f>IF(INPUT_Du_lieu_nhan_vien!H756="","",INPUT_Du_lieu_nhan_vien!H756)</f>
        <v>012602860</v>
      </c>
      <c r="N737" s="94" t="str">
        <f>IF(INPUT_Du_lieu_nhan_vien!M756="","",INPUT_Du_lieu_nhan_vien!M756)</f>
        <v>Quản trị nhân lực</v>
      </c>
      <c r="O737" s="96" t="str">
        <f>IF(INPUT_Du_lieu_nhan_vien!Q756="","",INPUT_Du_lieu_nhan_vien!Q756)</f>
        <v>0962008681</v>
      </c>
      <c r="P737" s="94">
        <f>IF(INPUT_Du_lieu_nhan_vien!N756="","",INPUT_Du_lieu_nhan_vien!N756)</f>
        <v>2012</v>
      </c>
      <c r="Q737" s="97" t="str">
        <f>IF(INPUT_Du_lieu_nhan_vien!O756="","",INPUT_Du_lieu_nhan_vien!O756)</f>
        <v>dungnp@topica.edu.vn</v>
      </c>
      <c r="R737" s="96" t="str">
        <f>IF(INPUT_Du_lieu_nhan_vien!S756="","",INPUT_Du_lieu_nhan_vien!S756)</f>
        <v>179B Đội Cấn, Ba Đình, Hà Nội</v>
      </c>
      <c r="S737" s="96" t="str">
        <f>IF(INPUT_Du_lieu_nhan_vien!U756="","",INPUT_Du_lieu_nhan_vien!U756)</f>
        <v/>
      </c>
      <c r="T737" s="97" t="str">
        <f>IF(INPUT_Du_lieu_nhan_vien!J756="","",INPUT_Du_lieu_nhan_vien!J756)</f>
        <v>Hà Nội</v>
      </c>
      <c r="U737" s="94">
        <f>IF(INPUT_Du_lieu_nhan_vien!I756="","",INPUT_Du_lieu_nhan_vien!I756)</f>
        <v>37752</v>
      </c>
      <c r="V737" s="97" t="str">
        <f>IF(INPUT_Du_lieu_nhan_vien!K756="","",INPUT_Du_lieu_nhan_vien!K756)</f>
        <v>Thạc sĩ</v>
      </c>
      <c r="Y737" s="95">
        <f>IF(INPUT_Du_lieu_nhan_vien!AF756="","",INPUT_Du_lieu_nhan_vien!AF756)</f>
        <v>41618</v>
      </c>
      <c r="Z737" s="96">
        <f t="shared" si="94"/>
        <v>12</v>
      </c>
      <c r="AA737" s="96">
        <f t="shared" si="95"/>
        <v>2013</v>
      </c>
      <c r="AB737" s="95" t="str">
        <f>IF(INPUT_Du_lieu_nhan_vien!AJ756="","",INPUT_Du_lieu_nhan_vien!AJ756)</f>
        <v>Thử việc</v>
      </c>
      <c r="AC737" s="96" t="e">
        <f t="shared" si="96"/>
        <v>#VALUE!</v>
      </c>
      <c r="AD737" s="96" t="e">
        <f t="shared" si="97"/>
        <v>#VALUE!</v>
      </c>
      <c r="AE737" s="96" t="e">
        <f>IF(INPUT_Du_lieu_nhan_vien!#REF!="","",INPUT_Du_lieu_nhan_vien!#REF!)</f>
        <v>#REF!</v>
      </c>
    </row>
    <row r="738" spans="1:31" ht="18.75" customHeight="1" x14ac:dyDescent="0.2">
      <c r="A738" s="91">
        <v>737</v>
      </c>
      <c r="B738" s="92">
        <f>INPUT_Du_lieu_nhan_vien!A757</f>
        <v>20732</v>
      </c>
      <c r="C738" s="93" t="str">
        <f>IF(INPUT_Du_lieu_nhan_vien!B757="","",INPUT_Du_lieu_nhan_vien!B757)</f>
        <v>Vũ Thế</v>
      </c>
      <c r="D738" s="93" t="str">
        <f>IF(INPUT_Du_lieu_nhan_vien!C757="","",INPUT_Du_lieu_nhan_vien!C757)</f>
        <v>Anh</v>
      </c>
      <c r="E738" s="94" t="e">
        <f>IF(INPUT_Du_lieu_nhan_vien!#REF!="","",INPUT_Du_lieu_nhan_vien!#REF!)</f>
        <v>#REF!</v>
      </c>
      <c r="F738" s="95" t="e">
        <f>IF(INPUT_Du_lieu_nhan_vien!#REF!="","",INPUT_Du_lieu_nhan_vien!#REF!)</f>
        <v>#REF!</v>
      </c>
      <c r="G738" s="96" t="e">
        <f t="shared" si="91"/>
        <v>#REF!</v>
      </c>
      <c r="H738" s="96" t="e">
        <f t="shared" si="92"/>
        <v>#REF!</v>
      </c>
      <c r="I738" s="96">
        <f>IF(INPUT_Du_lieu_nhan_vien!E757="","",INPUT_Du_lieu_nhan_vien!E757)</f>
        <v>32937</v>
      </c>
      <c r="J738" s="97" t="str">
        <f>IF(INPUT_Du_lieu_nhan_vien!F757="","",INPUT_Du_lieu_nhan_vien!F757)</f>
        <v>Thanh Hóa</v>
      </c>
      <c r="K738" s="95" t="str">
        <f>IF(INPUT_Du_lieu_nhan_vien!G757="","",INPUT_Du_lieu_nhan_vien!G757)</f>
        <v>Thanh Hóa</v>
      </c>
      <c r="L738" s="96" t="e">
        <f t="shared" si="93"/>
        <v>#VALUE!</v>
      </c>
      <c r="M738" s="96" t="str">
        <f>IF(INPUT_Du_lieu_nhan_vien!H757="","",INPUT_Du_lieu_nhan_vien!H757)</f>
        <v>173277039</v>
      </c>
      <c r="N738" s="94" t="str">
        <f>IF(INPUT_Du_lieu_nhan_vien!M757="","",INPUT_Du_lieu_nhan_vien!M757)</f>
        <v>Sư phạm Tiếng Anh</v>
      </c>
      <c r="O738" s="96" t="str">
        <f>IF(INPUT_Du_lieu_nhan_vien!Q757="","",INPUT_Du_lieu_nhan_vien!Q757)</f>
        <v>0986367866</v>
      </c>
      <c r="P738" s="94">
        <f>IF(INPUT_Du_lieu_nhan_vien!N757="","",INPUT_Du_lieu_nhan_vien!N757)</f>
        <v>2012</v>
      </c>
      <c r="Q738" s="97" t="str">
        <f>IF(INPUT_Du_lieu_nhan_vien!O757="","",INPUT_Du_lieu_nhan_vien!O757)</f>
        <v>anhvt2@topica.edu.vn</v>
      </c>
      <c r="R738" s="96" t="str">
        <f>IF(INPUT_Du_lieu_nhan_vien!S757="","",INPUT_Du_lieu_nhan_vien!S757)</f>
        <v>Nga Thiện, Nga Sơn, Thanh Hóa</v>
      </c>
      <c r="S738" s="96" t="str">
        <f>IF(INPUT_Du_lieu_nhan_vien!U757="","",INPUT_Du_lieu_nhan_vien!U757)</f>
        <v>Trần Văn Viên</v>
      </c>
      <c r="T738" s="97" t="str">
        <f>IF(INPUT_Du_lieu_nhan_vien!J757="","",INPUT_Du_lieu_nhan_vien!J757)</f>
        <v>Thanh Hóa</v>
      </c>
      <c r="U738" s="94">
        <f>IF(INPUT_Du_lieu_nhan_vien!I757="","",INPUT_Du_lieu_nhan_vien!I757)</f>
        <v>39420</v>
      </c>
      <c r="V738" s="97" t="str">
        <f>IF(INPUT_Du_lieu_nhan_vien!K757="","",INPUT_Du_lieu_nhan_vien!K757)</f>
        <v>Đại học</v>
      </c>
      <c r="Y738" s="95">
        <f>IF(INPUT_Du_lieu_nhan_vien!AF757="","",INPUT_Du_lieu_nhan_vien!AF757)</f>
        <v>41619</v>
      </c>
      <c r="Z738" s="96">
        <f t="shared" si="94"/>
        <v>12</v>
      </c>
      <c r="AA738" s="96">
        <f t="shared" si="95"/>
        <v>2013</v>
      </c>
      <c r="AB738" s="95" t="str">
        <f>IF(INPUT_Du_lieu_nhan_vien!AJ757="","",INPUT_Du_lieu_nhan_vien!AJ757)</f>
        <v>Thử việc</v>
      </c>
      <c r="AC738" s="96" t="e">
        <f t="shared" si="96"/>
        <v>#VALUE!</v>
      </c>
      <c r="AD738" s="96" t="e">
        <f t="shared" si="97"/>
        <v>#VALUE!</v>
      </c>
      <c r="AE738" s="96" t="e">
        <f>IF(INPUT_Du_lieu_nhan_vien!#REF!="","",INPUT_Du_lieu_nhan_vien!#REF!)</f>
        <v>#REF!</v>
      </c>
    </row>
    <row r="739" spans="1:31" ht="18.75" customHeight="1" x14ac:dyDescent="0.2">
      <c r="A739" s="91">
        <v>738</v>
      </c>
      <c r="B739" s="92">
        <f>INPUT_Du_lieu_nhan_vien!A758</f>
        <v>20733</v>
      </c>
      <c r="C739" s="93" t="str">
        <f>IF(INPUT_Du_lieu_nhan_vien!B758="","",INPUT_Du_lieu_nhan_vien!B758)</f>
        <v>Lê Minh</v>
      </c>
      <c r="D739" s="93" t="str">
        <f>IF(INPUT_Du_lieu_nhan_vien!C758="","",INPUT_Du_lieu_nhan_vien!C758)</f>
        <v>Tuấn</v>
      </c>
      <c r="E739" s="94" t="e">
        <f>IF(INPUT_Du_lieu_nhan_vien!#REF!="","",INPUT_Du_lieu_nhan_vien!#REF!)</f>
        <v>#REF!</v>
      </c>
      <c r="F739" s="95" t="e">
        <f>IF(INPUT_Du_lieu_nhan_vien!#REF!="","",INPUT_Du_lieu_nhan_vien!#REF!)</f>
        <v>#REF!</v>
      </c>
      <c r="G739" s="96" t="e">
        <f t="shared" si="91"/>
        <v>#REF!</v>
      </c>
      <c r="H739" s="96" t="e">
        <f t="shared" si="92"/>
        <v>#REF!</v>
      </c>
      <c r="I739" s="96">
        <f>IF(INPUT_Du_lieu_nhan_vien!E758="","",INPUT_Du_lieu_nhan_vien!E758)</f>
        <v>33023</v>
      </c>
      <c r="J739" s="97" t="str">
        <f>IF(INPUT_Du_lieu_nhan_vien!F758="","",INPUT_Du_lieu_nhan_vien!F758)</f>
        <v>Hà Nội</v>
      </c>
      <c r="K739" s="95" t="str">
        <f>IF(INPUT_Du_lieu_nhan_vien!G758="","",INPUT_Du_lieu_nhan_vien!G758)</f>
        <v/>
      </c>
      <c r="L739" s="96" t="str">
        <f t="shared" si="93"/>
        <v/>
      </c>
      <c r="M739" s="96" t="str">
        <f>IF(INPUT_Du_lieu_nhan_vien!H758="","",INPUT_Du_lieu_nhan_vien!H758)</f>
        <v>012727683</v>
      </c>
      <c r="N739" s="94" t="str">
        <f>IF(INPUT_Du_lieu_nhan_vien!M758="","",INPUT_Du_lieu_nhan_vien!M758)</f>
        <v>Quản trị kinh doanh</v>
      </c>
      <c r="O739" s="96" t="str">
        <f>IF(INPUT_Du_lieu_nhan_vien!Q758="","",INPUT_Du_lieu_nhan_vien!Q758)</f>
        <v>01238831990</v>
      </c>
      <c r="P739" s="94" t="str">
        <f>IF(INPUT_Du_lieu_nhan_vien!N758="","",INPUT_Du_lieu_nhan_vien!N758)</f>
        <v/>
      </c>
      <c r="Q739" s="97" t="str">
        <f>IF(INPUT_Du_lieu_nhan_vien!O758="","",INPUT_Du_lieu_nhan_vien!O758)</f>
        <v>tuanlm@topica.edu.vn</v>
      </c>
      <c r="R739" s="96" t="str">
        <f>IF(INPUT_Du_lieu_nhan_vien!S758="","",INPUT_Du_lieu_nhan_vien!S758)</f>
        <v>B9 P105 Tập thể Kim Liên, Đống Đa, Hà Nội</v>
      </c>
      <c r="S739" s="96" t="str">
        <f>IF(INPUT_Du_lieu_nhan_vien!U758="","",INPUT_Du_lieu_nhan_vien!U758)</f>
        <v>Trần Thanh Vân</v>
      </c>
      <c r="T739" s="97" t="str">
        <f>IF(INPUT_Du_lieu_nhan_vien!J758="","",INPUT_Du_lieu_nhan_vien!J758)</f>
        <v>Hà Nội</v>
      </c>
      <c r="U739" s="94">
        <f>IF(INPUT_Du_lieu_nhan_vien!I758="","",INPUT_Du_lieu_nhan_vien!I758)</f>
        <v>38191</v>
      </c>
      <c r="V739" s="97" t="str">
        <f>IF(INPUT_Du_lieu_nhan_vien!K758="","",INPUT_Du_lieu_nhan_vien!K758)</f>
        <v>Đại học</v>
      </c>
      <c r="Y739" s="95">
        <f>IF(INPUT_Du_lieu_nhan_vien!AF758="","",INPUT_Du_lieu_nhan_vien!AF758)</f>
        <v>41626</v>
      </c>
      <c r="Z739" s="96">
        <f t="shared" si="94"/>
        <v>12</v>
      </c>
      <c r="AA739" s="96">
        <f t="shared" si="95"/>
        <v>2013</v>
      </c>
      <c r="AB739" s="95" t="str">
        <f>IF(INPUT_Du_lieu_nhan_vien!AJ758="","",INPUT_Du_lieu_nhan_vien!AJ758)</f>
        <v>Thử việc</v>
      </c>
      <c r="AC739" s="96" t="e">
        <f t="shared" si="96"/>
        <v>#VALUE!</v>
      </c>
      <c r="AD739" s="96" t="e">
        <f t="shared" si="97"/>
        <v>#VALUE!</v>
      </c>
      <c r="AE739" s="96" t="e">
        <f>IF(INPUT_Du_lieu_nhan_vien!#REF!="","",INPUT_Du_lieu_nhan_vien!#REF!)</f>
        <v>#REF!</v>
      </c>
    </row>
    <row r="740" spans="1:31" ht="18.75" customHeight="1" x14ac:dyDescent="0.2">
      <c r="A740" s="91">
        <v>739</v>
      </c>
      <c r="B740" s="92">
        <f>INPUT_Du_lieu_nhan_vien!A759</f>
        <v>20734</v>
      </c>
      <c r="C740" s="93" t="str">
        <f>IF(INPUT_Du_lieu_nhan_vien!B759="","",INPUT_Du_lieu_nhan_vien!B759)</f>
        <v>Nguyễn Ngọc</v>
      </c>
      <c r="D740" s="93" t="str">
        <f>IF(INPUT_Du_lieu_nhan_vien!C759="","",INPUT_Du_lieu_nhan_vien!C759)</f>
        <v>Công</v>
      </c>
      <c r="E740" s="94" t="e">
        <f>IF(INPUT_Du_lieu_nhan_vien!#REF!="","",INPUT_Du_lieu_nhan_vien!#REF!)</f>
        <v>#REF!</v>
      </c>
      <c r="F740" s="95" t="e">
        <f>IF(INPUT_Du_lieu_nhan_vien!#REF!="","",INPUT_Du_lieu_nhan_vien!#REF!)</f>
        <v>#REF!</v>
      </c>
      <c r="G740" s="96" t="e">
        <f t="shared" si="91"/>
        <v>#REF!</v>
      </c>
      <c r="H740" s="96" t="e">
        <f t="shared" si="92"/>
        <v>#REF!</v>
      </c>
      <c r="I740" s="96" t="str">
        <f>IF(INPUT_Du_lieu_nhan_vien!E759="","",INPUT_Du_lieu_nhan_vien!E759)</f>
        <v/>
      </c>
      <c r="J740" s="97" t="str">
        <f>IF(INPUT_Du_lieu_nhan_vien!F759="","",INPUT_Du_lieu_nhan_vien!F759)</f>
        <v/>
      </c>
      <c r="K740" s="95" t="str">
        <f>IF(INPUT_Du_lieu_nhan_vien!G759="","",INPUT_Du_lieu_nhan_vien!G759)</f>
        <v/>
      </c>
      <c r="L740" s="96" t="str">
        <f t="shared" si="93"/>
        <v/>
      </c>
      <c r="M740" s="96" t="str">
        <f>IF(INPUT_Du_lieu_nhan_vien!H759="","",INPUT_Du_lieu_nhan_vien!H759)</f>
        <v/>
      </c>
      <c r="N740" s="94" t="str">
        <f>IF(INPUT_Du_lieu_nhan_vien!M759="","",INPUT_Du_lieu_nhan_vien!M759)</f>
        <v/>
      </c>
      <c r="O740" s="96" t="str">
        <f>IF(INPUT_Du_lieu_nhan_vien!Q759="","",INPUT_Du_lieu_nhan_vien!Q759)</f>
        <v/>
      </c>
      <c r="P740" s="94" t="str">
        <f>IF(INPUT_Du_lieu_nhan_vien!N759="","",INPUT_Du_lieu_nhan_vien!N759)</f>
        <v/>
      </c>
      <c r="Q740" s="97" t="str">
        <f>IF(INPUT_Du_lieu_nhan_vien!O759="","",INPUT_Du_lieu_nhan_vien!O759)</f>
        <v>congnn@topica.edu.vn</v>
      </c>
      <c r="R740" s="96" t="str">
        <f>IF(INPUT_Du_lieu_nhan_vien!S759="","",INPUT_Du_lieu_nhan_vien!S759)</f>
        <v/>
      </c>
      <c r="S740" s="96" t="str">
        <f>IF(INPUT_Du_lieu_nhan_vien!U759="","",INPUT_Du_lieu_nhan_vien!U759)</f>
        <v/>
      </c>
      <c r="T740" s="97" t="str">
        <f>IF(INPUT_Du_lieu_nhan_vien!J759="","",INPUT_Du_lieu_nhan_vien!J759)</f>
        <v/>
      </c>
      <c r="U740" s="94" t="str">
        <f>IF(INPUT_Du_lieu_nhan_vien!I759="","",INPUT_Du_lieu_nhan_vien!I759)</f>
        <v/>
      </c>
      <c r="V740" s="97" t="str">
        <f>IF(INPUT_Du_lieu_nhan_vien!K759="","",INPUT_Du_lieu_nhan_vien!K759)</f>
        <v/>
      </c>
      <c r="Y740" s="95">
        <f>IF(INPUT_Du_lieu_nhan_vien!AF759="","",INPUT_Du_lieu_nhan_vien!AF759)</f>
        <v>41624</v>
      </c>
      <c r="Z740" s="96">
        <f t="shared" si="94"/>
        <v>12</v>
      </c>
      <c r="AA740" s="96">
        <f t="shared" si="95"/>
        <v>2013</v>
      </c>
      <c r="AB740" s="95" t="str">
        <f>IF(INPUT_Du_lieu_nhan_vien!AJ759="","",INPUT_Du_lieu_nhan_vien!AJ759)</f>
        <v>Chính thức</v>
      </c>
      <c r="AC740" s="96" t="e">
        <f t="shared" si="96"/>
        <v>#VALUE!</v>
      </c>
      <c r="AD740" s="96" t="e">
        <f t="shared" si="97"/>
        <v>#VALUE!</v>
      </c>
      <c r="AE740" s="96" t="e">
        <f>IF(INPUT_Du_lieu_nhan_vien!#REF!="","",INPUT_Du_lieu_nhan_vien!#REF!)</f>
        <v>#REF!</v>
      </c>
    </row>
    <row r="741" spans="1:31" ht="18.75" customHeight="1" x14ac:dyDescent="0.2">
      <c r="A741" s="91">
        <v>740</v>
      </c>
      <c r="B741" s="92">
        <f>INPUT_Du_lieu_nhan_vien!A760</f>
        <v>20735</v>
      </c>
      <c r="C741" s="93" t="str">
        <f>IF(INPUT_Du_lieu_nhan_vien!B760="","",INPUT_Du_lieu_nhan_vien!B760)</f>
        <v>Nguyễn Thị</v>
      </c>
      <c r="D741" s="93" t="str">
        <f>IF(INPUT_Du_lieu_nhan_vien!C760="","",INPUT_Du_lieu_nhan_vien!C760)</f>
        <v>Tâm</v>
      </c>
      <c r="E741" s="94" t="e">
        <f>IF(INPUT_Du_lieu_nhan_vien!#REF!="","",INPUT_Du_lieu_nhan_vien!#REF!)</f>
        <v>#REF!</v>
      </c>
      <c r="F741" s="95" t="e">
        <f>IF(INPUT_Du_lieu_nhan_vien!#REF!="","",INPUT_Du_lieu_nhan_vien!#REF!)</f>
        <v>#REF!</v>
      </c>
      <c r="G741" s="96" t="e">
        <f t="shared" si="91"/>
        <v>#REF!</v>
      </c>
      <c r="H741" s="96" t="e">
        <f t="shared" si="92"/>
        <v>#REF!</v>
      </c>
      <c r="I741" s="96">
        <f>IF(INPUT_Du_lieu_nhan_vien!E760="","",INPUT_Du_lieu_nhan_vien!E760)</f>
        <v>32078</v>
      </c>
      <c r="J741" s="97" t="str">
        <f>IF(INPUT_Du_lieu_nhan_vien!F760="","",INPUT_Du_lieu_nhan_vien!F760)</f>
        <v>Thái Bình</v>
      </c>
      <c r="K741" s="95" t="str">
        <f>IF(INPUT_Du_lieu_nhan_vien!G760="","",INPUT_Du_lieu_nhan_vien!G760)</f>
        <v>Thái Bình</v>
      </c>
      <c r="L741" s="96" t="e">
        <f t="shared" si="93"/>
        <v>#VALUE!</v>
      </c>
      <c r="M741" s="96" t="str">
        <f>IF(INPUT_Du_lieu_nhan_vien!H760="","",INPUT_Du_lieu_nhan_vien!H760)</f>
        <v>151598370</v>
      </c>
      <c r="N741" s="94" t="str">
        <f>IF(INPUT_Du_lieu_nhan_vien!M760="","",INPUT_Du_lieu_nhan_vien!M760)</f>
        <v>Kế toán</v>
      </c>
      <c r="O741" s="96" t="str">
        <f>IF(INPUT_Du_lieu_nhan_vien!Q760="","",INPUT_Du_lieu_nhan_vien!Q760)</f>
        <v>0983979594</v>
      </c>
      <c r="P741" s="94">
        <f>IF(INPUT_Du_lieu_nhan_vien!N760="","",INPUT_Du_lieu_nhan_vien!N760)</f>
        <v>2008</v>
      </c>
      <c r="Q741" s="97" t="str">
        <f>IF(INPUT_Du_lieu_nhan_vien!O760="","",INPUT_Du_lieu_nhan_vien!O760)</f>
        <v>tamnt3@topica.edu.vn</v>
      </c>
      <c r="R741" s="96" t="str">
        <f>IF(INPUT_Du_lieu_nhan_vien!S760="","",INPUT_Du_lieu_nhan_vien!S760)</f>
        <v>Xã Đông Tân, huyện Đông Hưng, Thái Bình</v>
      </c>
      <c r="S741" s="96" t="str">
        <f>IF(INPUT_Du_lieu_nhan_vien!U760="","",INPUT_Du_lieu_nhan_vien!U760)</f>
        <v>Ngô Duy Thành</v>
      </c>
      <c r="T741" s="97" t="str">
        <f>IF(INPUT_Du_lieu_nhan_vien!J760="","",INPUT_Du_lieu_nhan_vien!J760)</f>
        <v>Thái Bình</v>
      </c>
      <c r="U741" s="94">
        <f>IF(INPUT_Du_lieu_nhan_vien!I760="","",INPUT_Du_lieu_nhan_vien!I760)</f>
        <v>37797</v>
      </c>
      <c r="V741" s="97" t="str">
        <f>IF(INPUT_Du_lieu_nhan_vien!K760="","",INPUT_Du_lieu_nhan_vien!K760)</f>
        <v>Cao Đẳng</v>
      </c>
      <c r="Y741" s="95">
        <f>IF(INPUT_Du_lieu_nhan_vien!AF760="","",INPUT_Du_lieu_nhan_vien!AF760)</f>
        <v>41619</v>
      </c>
      <c r="Z741" s="96">
        <f t="shared" si="94"/>
        <v>12</v>
      </c>
      <c r="AA741" s="96">
        <f t="shared" si="95"/>
        <v>2013</v>
      </c>
      <c r="AB741" s="95" t="str">
        <f>IF(INPUT_Du_lieu_nhan_vien!AJ760="","",INPUT_Du_lieu_nhan_vien!AJ760)</f>
        <v>Chính thức</v>
      </c>
      <c r="AC741" s="96" t="e">
        <f t="shared" si="96"/>
        <v>#VALUE!</v>
      </c>
      <c r="AD741" s="96" t="e">
        <f t="shared" si="97"/>
        <v>#VALUE!</v>
      </c>
      <c r="AE741" s="96" t="e">
        <f>IF(INPUT_Du_lieu_nhan_vien!#REF!="","",INPUT_Du_lieu_nhan_vien!#REF!)</f>
        <v>#REF!</v>
      </c>
    </row>
    <row r="742" spans="1:31" ht="18.75" customHeight="1" x14ac:dyDescent="0.2">
      <c r="A742" s="91">
        <v>741</v>
      </c>
      <c r="B742" s="92">
        <f>INPUT_Du_lieu_nhan_vien!A761</f>
        <v>20736</v>
      </c>
      <c r="C742" s="93" t="str">
        <f>IF(INPUT_Du_lieu_nhan_vien!B761="","",INPUT_Du_lieu_nhan_vien!B761)</f>
        <v>Nguyễn Thị Thu</v>
      </c>
      <c r="D742" s="93" t="str">
        <f>IF(INPUT_Du_lieu_nhan_vien!C761="","",INPUT_Du_lieu_nhan_vien!C761)</f>
        <v>Trang</v>
      </c>
      <c r="E742" s="94" t="e">
        <f>IF(INPUT_Du_lieu_nhan_vien!#REF!="","",INPUT_Du_lieu_nhan_vien!#REF!)</f>
        <v>#REF!</v>
      </c>
      <c r="F742" s="95" t="e">
        <f>IF(INPUT_Du_lieu_nhan_vien!#REF!="","",INPUT_Du_lieu_nhan_vien!#REF!)</f>
        <v>#REF!</v>
      </c>
      <c r="G742" s="96" t="e">
        <f t="shared" si="91"/>
        <v>#REF!</v>
      </c>
      <c r="H742" s="96" t="e">
        <f t="shared" si="92"/>
        <v>#REF!</v>
      </c>
      <c r="I742" s="96">
        <f>IF(INPUT_Du_lieu_nhan_vien!E761="","",INPUT_Du_lieu_nhan_vien!E761)</f>
        <v>31870</v>
      </c>
      <c r="J742" s="97" t="str">
        <f>IF(INPUT_Du_lieu_nhan_vien!F761="","",INPUT_Du_lieu_nhan_vien!F761)</f>
        <v>Thanh Hóa</v>
      </c>
      <c r="K742" s="95" t="str">
        <f>IF(INPUT_Du_lieu_nhan_vien!G761="","",INPUT_Du_lieu_nhan_vien!G761)</f>
        <v>Thanh Hóa</v>
      </c>
      <c r="L742" s="96" t="e">
        <f t="shared" si="93"/>
        <v>#VALUE!</v>
      </c>
      <c r="M742" s="96" t="str">
        <f>IF(INPUT_Du_lieu_nhan_vien!H761="","",INPUT_Du_lieu_nhan_vien!H761)</f>
        <v>172644357</v>
      </c>
      <c r="N742" s="94" t="str">
        <f>IF(INPUT_Du_lieu_nhan_vien!M761="","",INPUT_Du_lieu_nhan_vien!M761)</f>
        <v>Luật kinh doanh quốc tế</v>
      </c>
      <c r="O742" s="96" t="str">
        <f>IF(INPUT_Du_lieu_nhan_vien!Q761="","",INPUT_Du_lieu_nhan_vien!Q761)</f>
        <v>0988030487</v>
      </c>
      <c r="P742" s="94" t="str">
        <f>IF(INPUT_Du_lieu_nhan_vien!N761="","",INPUT_Du_lieu_nhan_vien!N761)</f>
        <v/>
      </c>
      <c r="Q742" s="97" t="str">
        <f>IF(INPUT_Du_lieu_nhan_vien!O761="","",INPUT_Du_lieu_nhan_vien!O761)</f>
        <v>trangntt4@topica.edu.vn</v>
      </c>
      <c r="R742" s="96" t="str">
        <f>IF(INPUT_Du_lieu_nhan_vien!S761="","",INPUT_Du_lieu_nhan_vien!S761)</f>
        <v>168 Lê Lợi, Lam Sơn, Bỉm Sơn, Thanh Hóa</v>
      </c>
      <c r="S742" s="96" t="str">
        <f>IF(INPUT_Du_lieu_nhan_vien!U761="","",INPUT_Du_lieu_nhan_vien!U761)</f>
        <v/>
      </c>
      <c r="T742" s="97" t="str">
        <f>IF(INPUT_Du_lieu_nhan_vien!J761="","",INPUT_Du_lieu_nhan_vien!J761)</f>
        <v>Thanh Hóa</v>
      </c>
      <c r="U742" s="94">
        <f>IF(INPUT_Du_lieu_nhan_vien!I761="","",INPUT_Du_lieu_nhan_vien!I761)</f>
        <v>40359</v>
      </c>
      <c r="V742" s="97" t="str">
        <f>IF(INPUT_Du_lieu_nhan_vien!K761="","",INPUT_Du_lieu_nhan_vien!K761)</f>
        <v>Đại học</v>
      </c>
      <c r="Y742" s="95">
        <f>IF(INPUT_Du_lieu_nhan_vien!AF761="","",INPUT_Du_lieu_nhan_vien!AF761)</f>
        <v>41621</v>
      </c>
      <c r="Z742" s="96">
        <f t="shared" si="94"/>
        <v>12</v>
      </c>
      <c r="AA742" s="96">
        <f t="shared" si="95"/>
        <v>2013</v>
      </c>
      <c r="AB742" s="95" t="str">
        <f>IF(INPUT_Du_lieu_nhan_vien!AJ761="","",INPUT_Du_lieu_nhan_vien!AJ761)</f>
        <v>Thử việc</v>
      </c>
      <c r="AC742" s="96" t="e">
        <f t="shared" si="96"/>
        <v>#VALUE!</v>
      </c>
      <c r="AD742" s="96" t="e">
        <f t="shared" si="97"/>
        <v>#VALUE!</v>
      </c>
      <c r="AE742" s="96" t="e">
        <f>IF(INPUT_Du_lieu_nhan_vien!#REF!="","",INPUT_Du_lieu_nhan_vien!#REF!)</f>
        <v>#REF!</v>
      </c>
    </row>
    <row r="743" spans="1:31" ht="18.75" customHeight="1" x14ac:dyDescent="0.2">
      <c r="A743" s="91">
        <v>742</v>
      </c>
      <c r="B743" s="92">
        <f>INPUT_Du_lieu_nhan_vien!A762</f>
        <v>20737</v>
      </c>
      <c r="C743" s="93" t="str">
        <f>IF(INPUT_Du_lieu_nhan_vien!B762="","",INPUT_Du_lieu_nhan_vien!B762)</f>
        <v>Đỗ Thị</v>
      </c>
      <c r="D743" s="93" t="str">
        <f>IF(INPUT_Du_lieu_nhan_vien!C762="","",INPUT_Du_lieu_nhan_vien!C762)</f>
        <v>Hương</v>
      </c>
      <c r="E743" s="94" t="e">
        <f>IF(INPUT_Du_lieu_nhan_vien!#REF!="","",INPUT_Du_lieu_nhan_vien!#REF!)</f>
        <v>#REF!</v>
      </c>
      <c r="F743" s="95" t="e">
        <f>IF(INPUT_Du_lieu_nhan_vien!#REF!="","",INPUT_Du_lieu_nhan_vien!#REF!)</f>
        <v>#REF!</v>
      </c>
      <c r="G743" s="96" t="e">
        <f t="shared" si="91"/>
        <v>#REF!</v>
      </c>
      <c r="H743" s="96" t="e">
        <f t="shared" si="92"/>
        <v>#REF!</v>
      </c>
      <c r="I743" s="96" t="str">
        <f>IF(INPUT_Du_lieu_nhan_vien!E762="","",INPUT_Du_lieu_nhan_vien!E762)</f>
        <v/>
      </c>
      <c r="J743" s="97" t="str">
        <f>IF(INPUT_Du_lieu_nhan_vien!F762="","",INPUT_Du_lieu_nhan_vien!F762)</f>
        <v/>
      </c>
      <c r="K743" s="95" t="str">
        <f>IF(INPUT_Du_lieu_nhan_vien!G762="","",INPUT_Du_lieu_nhan_vien!G762)</f>
        <v/>
      </c>
      <c r="L743" s="96" t="str">
        <f t="shared" si="93"/>
        <v/>
      </c>
      <c r="M743" s="96" t="str">
        <f>IF(INPUT_Du_lieu_nhan_vien!H762="","",INPUT_Du_lieu_nhan_vien!H762)</f>
        <v/>
      </c>
      <c r="N743" s="94" t="str">
        <f>IF(INPUT_Du_lieu_nhan_vien!M762="","",INPUT_Du_lieu_nhan_vien!M762)</f>
        <v/>
      </c>
      <c r="O743" s="96" t="str">
        <f>IF(INPUT_Du_lieu_nhan_vien!Q762="","",INPUT_Du_lieu_nhan_vien!Q762)</f>
        <v/>
      </c>
      <c r="P743" s="94" t="str">
        <f>IF(INPUT_Du_lieu_nhan_vien!N762="","",INPUT_Du_lieu_nhan_vien!N762)</f>
        <v/>
      </c>
      <c r="Q743" s="97" t="str">
        <f>IF(INPUT_Du_lieu_nhan_vien!O762="","",INPUT_Du_lieu_nhan_vien!O762)</f>
        <v/>
      </c>
      <c r="R743" s="96" t="str">
        <f>IF(INPUT_Du_lieu_nhan_vien!S762="","",INPUT_Du_lieu_nhan_vien!S762)</f>
        <v/>
      </c>
      <c r="S743" s="96" t="str">
        <f>IF(INPUT_Du_lieu_nhan_vien!U762="","",INPUT_Du_lieu_nhan_vien!U762)</f>
        <v/>
      </c>
      <c r="T743" s="97" t="str">
        <f>IF(INPUT_Du_lieu_nhan_vien!J762="","",INPUT_Du_lieu_nhan_vien!J762)</f>
        <v/>
      </c>
      <c r="U743" s="94" t="str">
        <f>IF(INPUT_Du_lieu_nhan_vien!I762="","",INPUT_Du_lieu_nhan_vien!I762)</f>
        <v/>
      </c>
      <c r="V743" s="97" t="str">
        <f>IF(INPUT_Du_lieu_nhan_vien!K762="","",INPUT_Du_lieu_nhan_vien!K762)</f>
        <v/>
      </c>
      <c r="Y743" s="95" t="str">
        <f>IF(INPUT_Du_lieu_nhan_vien!AF762="","",INPUT_Du_lieu_nhan_vien!AF762)</f>
        <v/>
      </c>
      <c r="Z743" s="96" t="str">
        <f t="shared" si="94"/>
        <v/>
      </c>
      <c r="AA743" s="96" t="str">
        <f t="shared" si="95"/>
        <v/>
      </c>
      <c r="AB743" s="95" t="str">
        <f>IF(INPUT_Du_lieu_nhan_vien!AJ762="","",INPUT_Du_lieu_nhan_vien!AJ762)</f>
        <v>Thử việc</v>
      </c>
      <c r="AC743" s="96" t="e">
        <f t="shared" si="96"/>
        <v>#VALUE!</v>
      </c>
      <c r="AD743" s="96" t="e">
        <f t="shared" si="97"/>
        <v>#VALUE!</v>
      </c>
      <c r="AE743" s="96" t="e">
        <f>IF(INPUT_Du_lieu_nhan_vien!#REF!="","",INPUT_Du_lieu_nhan_vien!#REF!)</f>
        <v>#REF!</v>
      </c>
    </row>
    <row r="744" spans="1:31" ht="18.75" customHeight="1" x14ac:dyDescent="0.2">
      <c r="A744" s="91">
        <v>743</v>
      </c>
      <c r="B744" s="92">
        <f>INPUT_Du_lieu_nhan_vien!A763</f>
        <v>20738</v>
      </c>
      <c r="C744" s="93" t="str">
        <f>IF(INPUT_Du_lieu_nhan_vien!B763="","",INPUT_Du_lieu_nhan_vien!B763)</f>
        <v>Nguyễn Thị</v>
      </c>
      <c r="D744" s="93" t="str">
        <f>IF(INPUT_Du_lieu_nhan_vien!C763="","",INPUT_Du_lieu_nhan_vien!C763)</f>
        <v>Trà</v>
      </c>
      <c r="E744" s="94" t="e">
        <f>IF(INPUT_Du_lieu_nhan_vien!#REF!="","",INPUT_Du_lieu_nhan_vien!#REF!)</f>
        <v>#REF!</v>
      </c>
      <c r="F744" s="95" t="e">
        <f>IF(INPUT_Du_lieu_nhan_vien!#REF!="","",INPUT_Du_lieu_nhan_vien!#REF!)</f>
        <v>#REF!</v>
      </c>
      <c r="G744" s="96" t="e">
        <f t="shared" si="91"/>
        <v>#REF!</v>
      </c>
      <c r="H744" s="96" t="e">
        <f t="shared" si="92"/>
        <v>#REF!</v>
      </c>
      <c r="I744" s="96">
        <f>IF(INPUT_Du_lieu_nhan_vien!E763="","",INPUT_Du_lieu_nhan_vien!E763)</f>
        <v>33417</v>
      </c>
      <c r="J744" s="97" t="str">
        <f>IF(INPUT_Du_lieu_nhan_vien!F763="","",INPUT_Du_lieu_nhan_vien!F763)</f>
        <v>Nghệ An</v>
      </c>
      <c r="K744" s="95" t="str">
        <f>IF(INPUT_Du_lieu_nhan_vien!G763="","",INPUT_Du_lieu_nhan_vien!G763)</f>
        <v>Nghệ An</v>
      </c>
      <c r="L744" s="96" t="e">
        <f t="shared" si="93"/>
        <v>#VALUE!</v>
      </c>
      <c r="M744" s="96" t="str">
        <f>IF(INPUT_Du_lieu_nhan_vien!H763="","",INPUT_Du_lieu_nhan_vien!H763)</f>
        <v>186945345</v>
      </c>
      <c r="N744" s="94" t="str">
        <f>IF(INPUT_Du_lieu_nhan_vien!M763="","",INPUT_Du_lieu_nhan_vien!M763)</f>
        <v>Đồ họa</v>
      </c>
      <c r="O744" s="96" t="str">
        <f>IF(INPUT_Du_lieu_nhan_vien!Q763="","",INPUT_Du_lieu_nhan_vien!Q763)</f>
        <v>01669019729</v>
      </c>
      <c r="P744" s="94">
        <f>IF(INPUT_Du_lieu_nhan_vien!N763="","",INPUT_Du_lieu_nhan_vien!N763)</f>
        <v>2015</v>
      </c>
      <c r="Q744" s="97" t="str">
        <f>IF(INPUT_Du_lieu_nhan_vien!O763="","",INPUT_Du_lieu_nhan_vien!O763)</f>
        <v>trant@topica.edu.vn</v>
      </c>
      <c r="R744" s="96" t="str">
        <f>IF(INPUT_Du_lieu_nhan_vien!S763="","",INPUT_Du_lieu_nhan_vien!S763)</f>
        <v>Xóm 3 - Hưng Tân - Hưng Nguyên - Nghệ An</v>
      </c>
      <c r="S744" s="96" t="str">
        <f>IF(INPUT_Du_lieu_nhan_vien!U763="","",INPUT_Du_lieu_nhan_vien!U763)</f>
        <v>Nguyễn Hữu Hà</v>
      </c>
      <c r="T744" s="97" t="str">
        <f>IF(INPUT_Du_lieu_nhan_vien!J763="","",INPUT_Du_lieu_nhan_vien!J763)</f>
        <v>Nghệ An</v>
      </c>
      <c r="U744" s="94">
        <f>IF(INPUT_Du_lieu_nhan_vien!I763="","",INPUT_Du_lieu_nhan_vien!I763)</f>
        <v>39422</v>
      </c>
      <c r="V744" s="97" t="str">
        <f>IF(INPUT_Du_lieu_nhan_vien!K763="","",INPUT_Du_lieu_nhan_vien!K763)</f>
        <v>Đại học</v>
      </c>
      <c r="Y744" s="95">
        <f>IF(INPUT_Du_lieu_nhan_vien!AF763="","",INPUT_Du_lieu_nhan_vien!AF763)</f>
        <v>41641</v>
      </c>
      <c r="Z744" s="96">
        <f t="shared" si="94"/>
        <v>1</v>
      </c>
      <c r="AA744" s="96">
        <f t="shared" si="95"/>
        <v>2014</v>
      </c>
      <c r="AB744" s="95" t="str">
        <f>IF(INPUT_Du_lieu_nhan_vien!AJ763="","",INPUT_Du_lieu_nhan_vien!AJ763)</f>
        <v>Chính thức</v>
      </c>
      <c r="AC744" s="96" t="e">
        <f t="shared" si="96"/>
        <v>#VALUE!</v>
      </c>
      <c r="AD744" s="96" t="e">
        <f t="shared" si="97"/>
        <v>#VALUE!</v>
      </c>
      <c r="AE744" s="96" t="e">
        <f>IF(INPUT_Du_lieu_nhan_vien!#REF!="","",INPUT_Du_lieu_nhan_vien!#REF!)</f>
        <v>#REF!</v>
      </c>
    </row>
    <row r="745" spans="1:31" ht="18.75" customHeight="1" x14ac:dyDescent="0.2">
      <c r="A745" s="91">
        <v>744</v>
      </c>
      <c r="B745" s="92">
        <f>INPUT_Du_lieu_nhan_vien!A764</f>
        <v>20739</v>
      </c>
      <c r="C745" s="93" t="str">
        <f>IF(INPUT_Du_lieu_nhan_vien!B764="","",INPUT_Du_lieu_nhan_vien!B764)</f>
        <v>Nguyễn Thị</v>
      </c>
      <c r="D745" s="93" t="str">
        <f>IF(INPUT_Du_lieu_nhan_vien!C764="","",INPUT_Du_lieu_nhan_vien!C764)</f>
        <v>Lý</v>
      </c>
      <c r="E745" s="94" t="e">
        <f>IF(INPUT_Du_lieu_nhan_vien!#REF!="","",INPUT_Du_lieu_nhan_vien!#REF!)</f>
        <v>#REF!</v>
      </c>
      <c r="F745" s="95" t="e">
        <f>IF(INPUT_Du_lieu_nhan_vien!#REF!="","",INPUT_Du_lieu_nhan_vien!#REF!)</f>
        <v>#REF!</v>
      </c>
      <c r="G745" s="96" t="e">
        <f t="shared" si="91"/>
        <v>#REF!</v>
      </c>
      <c r="H745" s="96" t="e">
        <f t="shared" si="92"/>
        <v>#REF!</v>
      </c>
      <c r="I745" s="96" t="str">
        <f>IF(INPUT_Du_lieu_nhan_vien!E764="","",INPUT_Du_lieu_nhan_vien!E764)</f>
        <v/>
      </c>
      <c r="J745" s="97" t="str">
        <f>IF(INPUT_Du_lieu_nhan_vien!F764="","",INPUT_Du_lieu_nhan_vien!F764)</f>
        <v/>
      </c>
      <c r="K745" s="95" t="str">
        <f>IF(INPUT_Du_lieu_nhan_vien!G764="","",INPUT_Du_lieu_nhan_vien!G764)</f>
        <v/>
      </c>
      <c r="L745" s="96" t="str">
        <f t="shared" si="93"/>
        <v/>
      </c>
      <c r="M745" s="96" t="str">
        <f>IF(INPUT_Du_lieu_nhan_vien!H764="","",INPUT_Du_lieu_nhan_vien!H764)</f>
        <v/>
      </c>
      <c r="N745" s="94" t="str">
        <f>IF(INPUT_Du_lieu_nhan_vien!M764="","",INPUT_Du_lieu_nhan_vien!M764)</f>
        <v/>
      </c>
      <c r="O745" s="96" t="str">
        <f>IF(INPUT_Du_lieu_nhan_vien!Q764="","",INPUT_Du_lieu_nhan_vien!Q764)</f>
        <v/>
      </c>
      <c r="P745" s="94" t="str">
        <f>IF(INPUT_Du_lieu_nhan_vien!N764="","",INPUT_Du_lieu_nhan_vien!N764)</f>
        <v/>
      </c>
      <c r="Q745" s="97" t="str">
        <f>IF(INPUT_Du_lieu_nhan_vien!O764="","",INPUT_Du_lieu_nhan_vien!O764)</f>
        <v/>
      </c>
      <c r="R745" s="96" t="str">
        <f>IF(INPUT_Du_lieu_nhan_vien!S764="","",INPUT_Du_lieu_nhan_vien!S764)</f>
        <v/>
      </c>
      <c r="S745" s="96" t="str">
        <f>IF(INPUT_Du_lieu_nhan_vien!U764="","",INPUT_Du_lieu_nhan_vien!U764)</f>
        <v/>
      </c>
      <c r="T745" s="97" t="str">
        <f>IF(INPUT_Du_lieu_nhan_vien!J764="","",INPUT_Du_lieu_nhan_vien!J764)</f>
        <v/>
      </c>
      <c r="U745" s="94" t="str">
        <f>IF(INPUT_Du_lieu_nhan_vien!I764="","",INPUT_Du_lieu_nhan_vien!I764)</f>
        <v/>
      </c>
      <c r="V745" s="97" t="str">
        <f>IF(INPUT_Du_lieu_nhan_vien!K764="","",INPUT_Du_lieu_nhan_vien!K764)</f>
        <v/>
      </c>
      <c r="Y745" s="95">
        <f>IF(INPUT_Du_lieu_nhan_vien!AF764="","",INPUT_Du_lieu_nhan_vien!AF764)</f>
        <v>41641</v>
      </c>
      <c r="Z745" s="96">
        <f t="shared" si="94"/>
        <v>1</v>
      </c>
      <c r="AA745" s="96">
        <f t="shared" si="95"/>
        <v>2014</v>
      </c>
      <c r="AB745" s="95" t="str">
        <f>IF(INPUT_Du_lieu_nhan_vien!AJ764="","",INPUT_Du_lieu_nhan_vien!AJ764)</f>
        <v>Nghỉ việc</v>
      </c>
      <c r="AC745" s="96" t="e">
        <f t="shared" si="96"/>
        <v>#VALUE!</v>
      </c>
      <c r="AD745" s="96" t="e">
        <f t="shared" si="97"/>
        <v>#VALUE!</v>
      </c>
      <c r="AE745" s="96" t="e">
        <f>IF(INPUT_Du_lieu_nhan_vien!#REF!="","",INPUT_Du_lieu_nhan_vien!#REF!)</f>
        <v>#REF!</v>
      </c>
    </row>
    <row r="746" spans="1:31" ht="18.75" customHeight="1" x14ac:dyDescent="0.2">
      <c r="A746" s="91">
        <v>745</v>
      </c>
      <c r="B746" s="92">
        <f>INPUT_Du_lieu_nhan_vien!A765</f>
        <v>20740</v>
      </c>
      <c r="C746" s="93" t="str">
        <f>IF(INPUT_Du_lieu_nhan_vien!B765="","",INPUT_Du_lieu_nhan_vien!B765)</f>
        <v>Đinh Thị Châu</v>
      </c>
      <c r="D746" s="93" t="str">
        <f>IF(INPUT_Du_lieu_nhan_vien!C765="","",INPUT_Du_lieu_nhan_vien!C765)</f>
        <v>Giang</v>
      </c>
      <c r="E746" s="94" t="e">
        <f>IF(INPUT_Du_lieu_nhan_vien!#REF!="","",INPUT_Du_lieu_nhan_vien!#REF!)</f>
        <v>#REF!</v>
      </c>
      <c r="F746" s="95" t="e">
        <f>IF(INPUT_Du_lieu_nhan_vien!#REF!="","",INPUT_Du_lieu_nhan_vien!#REF!)</f>
        <v>#REF!</v>
      </c>
      <c r="G746" s="96" t="e">
        <f t="shared" si="91"/>
        <v>#REF!</v>
      </c>
      <c r="H746" s="96" t="e">
        <f t="shared" si="92"/>
        <v>#REF!</v>
      </c>
      <c r="I746" s="96">
        <f>IF(INPUT_Du_lieu_nhan_vien!E765="","",INPUT_Du_lieu_nhan_vien!E765)</f>
        <v>28778</v>
      </c>
      <c r="J746" s="97" t="str">
        <f>IF(INPUT_Du_lieu_nhan_vien!F765="","",INPUT_Du_lieu_nhan_vien!F765)</f>
        <v>Hải Phòng</v>
      </c>
      <c r="K746" s="95" t="str">
        <f>IF(INPUT_Du_lieu_nhan_vien!G765="","",INPUT_Du_lieu_nhan_vien!G765)</f>
        <v/>
      </c>
      <c r="L746" s="96" t="str">
        <f t="shared" si="93"/>
        <v/>
      </c>
      <c r="M746" s="96" t="str">
        <f>IF(INPUT_Du_lieu_nhan_vien!H765="","",INPUT_Du_lieu_nhan_vien!H765)</f>
        <v>011934893</v>
      </c>
      <c r="N746" s="94" t="str">
        <f>IF(INPUT_Du_lieu_nhan_vien!M765="","",INPUT_Du_lieu_nhan_vien!M765)</f>
        <v>Quản lý kinh tế</v>
      </c>
      <c r="O746" s="96" t="str">
        <f>IF(INPUT_Du_lieu_nhan_vien!Q765="","",INPUT_Du_lieu_nhan_vien!Q765)</f>
        <v>0917336269/0904589355</v>
      </c>
      <c r="P746" s="94" t="str">
        <f>IF(INPUT_Du_lieu_nhan_vien!N765="","",INPUT_Du_lieu_nhan_vien!N765)</f>
        <v/>
      </c>
      <c r="Q746" s="97" t="str">
        <f>IF(INPUT_Du_lieu_nhan_vien!O765="","",INPUT_Du_lieu_nhan_vien!O765)</f>
        <v>giangdtc@topica.edu.vn</v>
      </c>
      <c r="R746" s="96" t="str">
        <f>IF(INPUT_Du_lieu_nhan_vien!S765="","",INPUT_Du_lieu_nhan_vien!S765)</f>
        <v>P301, D3, Khu DF, P. Dịch Vọng, Q. Cầu Giấy, Hà Nội</v>
      </c>
      <c r="S746" s="96" t="str">
        <f>IF(INPUT_Du_lieu_nhan_vien!U765="","",INPUT_Du_lieu_nhan_vien!U765)</f>
        <v>Đinh Thị Thanh Giang</v>
      </c>
      <c r="T746" s="97" t="str">
        <f>IF(INPUT_Du_lieu_nhan_vien!J765="","",INPUT_Du_lieu_nhan_vien!J765)</f>
        <v>Hà Nội</v>
      </c>
      <c r="U746" s="94">
        <f>IF(INPUT_Du_lieu_nhan_vien!I765="","",INPUT_Du_lieu_nhan_vien!I765)</f>
        <v>38054</v>
      </c>
      <c r="V746" s="97" t="str">
        <f>IF(INPUT_Du_lieu_nhan_vien!K765="","",INPUT_Du_lieu_nhan_vien!K765)</f>
        <v>Đại học</v>
      </c>
      <c r="Y746" s="95">
        <f>IF(INPUT_Du_lieu_nhan_vien!AF765="","",INPUT_Du_lieu_nhan_vien!AF765)</f>
        <v>41641</v>
      </c>
      <c r="Z746" s="96">
        <f t="shared" si="94"/>
        <v>1</v>
      </c>
      <c r="AA746" s="96">
        <f t="shared" si="95"/>
        <v>2014</v>
      </c>
      <c r="AB746" s="95" t="str">
        <f>IF(INPUT_Du_lieu_nhan_vien!AJ765="","",INPUT_Du_lieu_nhan_vien!AJ765)</f>
        <v>Thử việc</v>
      </c>
      <c r="AC746" s="96" t="e">
        <f t="shared" si="96"/>
        <v>#VALUE!</v>
      </c>
      <c r="AD746" s="96" t="e">
        <f t="shared" si="97"/>
        <v>#VALUE!</v>
      </c>
      <c r="AE746" s="96" t="e">
        <f>IF(INPUT_Du_lieu_nhan_vien!#REF!="","",INPUT_Du_lieu_nhan_vien!#REF!)</f>
        <v>#REF!</v>
      </c>
    </row>
    <row r="747" spans="1:31" ht="18.75" customHeight="1" x14ac:dyDescent="0.2">
      <c r="A747" s="91">
        <v>746</v>
      </c>
      <c r="B747" s="92">
        <f>INPUT_Du_lieu_nhan_vien!A766</f>
        <v>20741</v>
      </c>
      <c r="C747" s="93" t="str">
        <f>IF(INPUT_Du_lieu_nhan_vien!B766="","",INPUT_Du_lieu_nhan_vien!B766)</f>
        <v>Phan Thị Phương</v>
      </c>
      <c r="D747" s="93" t="str">
        <f>IF(INPUT_Du_lieu_nhan_vien!C766="","",INPUT_Du_lieu_nhan_vien!C766)</f>
        <v>Thảo</v>
      </c>
      <c r="E747" s="94" t="e">
        <f>IF(INPUT_Du_lieu_nhan_vien!#REF!="","",INPUT_Du_lieu_nhan_vien!#REF!)</f>
        <v>#REF!</v>
      </c>
      <c r="F747" s="95" t="e">
        <f>IF(INPUT_Du_lieu_nhan_vien!#REF!="","",INPUT_Du_lieu_nhan_vien!#REF!)</f>
        <v>#REF!</v>
      </c>
      <c r="G747" s="96" t="e">
        <f t="shared" si="91"/>
        <v>#REF!</v>
      </c>
      <c r="H747" s="96" t="e">
        <f t="shared" si="92"/>
        <v>#REF!</v>
      </c>
      <c r="I747" s="96">
        <f>IF(INPUT_Du_lieu_nhan_vien!E766="","",INPUT_Du_lieu_nhan_vien!E766)</f>
        <v>32841</v>
      </c>
      <c r="J747" s="97" t="str">
        <f>IF(INPUT_Du_lieu_nhan_vien!F766="","",INPUT_Du_lieu_nhan_vien!F766)</f>
        <v>Xuân Lộc, Đồng Nai</v>
      </c>
      <c r="K747" s="95" t="str">
        <f>IF(INPUT_Du_lieu_nhan_vien!G766="","",INPUT_Du_lieu_nhan_vien!G766)</f>
        <v>Bình Trị Thiên</v>
      </c>
      <c r="L747" s="96" t="e">
        <f t="shared" si="93"/>
        <v>#VALUE!</v>
      </c>
      <c r="M747" s="96" t="str">
        <f>IF(INPUT_Du_lieu_nhan_vien!H766="","",INPUT_Du_lieu_nhan_vien!H766)</f>
        <v>271835843</v>
      </c>
      <c r="N747" s="94" t="str">
        <f>IF(INPUT_Du_lieu_nhan_vien!M766="","",INPUT_Du_lieu_nhan_vien!M766)</f>
        <v/>
      </c>
      <c r="O747" s="96" t="str">
        <f>IF(INPUT_Du_lieu_nhan_vien!Q766="","",INPUT_Du_lieu_nhan_vien!Q766)</f>
        <v>0938235734</v>
      </c>
      <c r="P747" s="94">
        <f>IF(INPUT_Du_lieu_nhan_vien!N766="","",INPUT_Du_lieu_nhan_vien!N766)</f>
        <v>2011</v>
      </c>
      <c r="Q747" s="97" t="str">
        <f>IF(INPUT_Du_lieu_nhan_vien!O766="","",INPUT_Du_lieu_nhan_vien!O766)</f>
        <v>thaoptp2@topica.edu.vn</v>
      </c>
      <c r="R747" s="96" t="str">
        <f>IF(INPUT_Du_lieu_nhan_vien!S766="","",INPUT_Du_lieu_nhan_vien!S766)</f>
        <v>E75 Khu phố 2 - Phường Xuân Bình - Long Khánh - Đồng Nai</v>
      </c>
      <c r="S747" s="96" t="str">
        <f>IF(INPUT_Du_lieu_nhan_vien!U766="","",INPUT_Du_lieu_nhan_vien!U766)</f>
        <v>Phan Thị Phương Quỳnh</v>
      </c>
      <c r="T747" s="97" t="str">
        <f>IF(INPUT_Du_lieu_nhan_vien!J766="","",INPUT_Du_lieu_nhan_vien!J766)</f>
        <v>Đồng Nai</v>
      </c>
      <c r="U747" s="94">
        <f>IF(INPUT_Du_lieu_nhan_vien!I766="","",INPUT_Du_lieu_nhan_vien!I766)</f>
        <v>37862</v>
      </c>
      <c r="V747" s="97" t="str">
        <f>IF(INPUT_Du_lieu_nhan_vien!K766="","",INPUT_Du_lieu_nhan_vien!K766)</f>
        <v>Đại học</v>
      </c>
      <c r="Y747" s="95">
        <f>IF(INPUT_Du_lieu_nhan_vien!AF766="","",INPUT_Du_lieu_nhan_vien!AF766)</f>
        <v>41648</v>
      </c>
      <c r="Z747" s="96">
        <f t="shared" si="94"/>
        <v>1</v>
      </c>
      <c r="AA747" s="96">
        <f t="shared" si="95"/>
        <v>2014</v>
      </c>
      <c r="AB747" s="95" t="str">
        <f>IF(INPUT_Du_lieu_nhan_vien!AJ766="","",INPUT_Du_lieu_nhan_vien!AJ766)</f>
        <v>Thử việc</v>
      </c>
      <c r="AC747" s="96" t="e">
        <f t="shared" si="96"/>
        <v>#VALUE!</v>
      </c>
      <c r="AD747" s="96" t="e">
        <f t="shared" si="97"/>
        <v>#VALUE!</v>
      </c>
      <c r="AE747" s="96" t="e">
        <f>IF(INPUT_Du_lieu_nhan_vien!#REF!="","",INPUT_Du_lieu_nhan_vien!#REF!)</f>
        <v>#REF!</v>
      </c>
    </row>
    <row r="748" spans="1:31" ht="18.75" customHeight="1" x14ac:dyDescent="0.2">
      <c r="A748" s="91">
        <v>747</v>
      </c>
      <c r="B748" s="92">
        <f>INPUT_Du_lieu_nhan_vien!A767</f>
        <v>20742</v>
      </c>
      <c r="C748" s="93" t="str">
        <f>IF(INPUT_Du_lieu_nhan_vien!B767="","",INPUT_Du_lieu_nhan_vien!B767)</f>
        <v>Nguyễn Thị Thùy</v>
      </c>
      <c r="D748" s="93" t="str">
        <f>IF(INPUT_Du_lieu_nhan_vien!C767="","",INPUT_Du_lieu_nhan_vien!C767)</f>
        <v>Trang</v>
      </c>
      <c r="E748" s="94" t="e">
        <f>IF(INPUT_Du_lieu_nhan_vien!#REF!="","",INPUT_Du_lieu_nhan_vien!#REF!)</f>
        <v>#REF!</v>
      </c>
      <c r="F748" s="95" t="e">
        <f>IF(INPUT_Du_lieu_nhan_vien!#REF!="","",INPUT_Du_lieu_nhan_vien!#REF!)</f>
        <v>#REF!</v>
      </c>
      <c r="G748" s="96" t="e">
        <f t="shared" si="91"/>
        <v>#REF!</v>
      </c>
      <c r="H748" s="96" t="e">
        <f t="shared" si="92"/>
        <v>#REF!</v>
      </c>
      <c r="I748" s="96">
        <f>IF(INPUT_Du_lieu_nhan_vien!E767="","",INPUT_Du_lieu_nhan_vien!E767)</f>
        <v>31997</v>
      </c>
      <c r="J748" s="97" t="str">
        <f>IF(INPUT_Du_lieu_nhan_vien!F767="","",INPUT_Du_lieu_nhan_vien!F767)</f>
        <v/>
      </c>
      <c r="K748" s="95" t="str">
        <f>IF(INPUT_Du_lieu_nhan_vien!G767="","",INPUT_Du_lieu_nhan_vien!G767)</f>
        <v>Khánh Hòa</v>
      </c>
      <c r="L748" s="96" t="e">
        <f t="shared" si="93"/>
        <v>#VALUE!</v>
      </c>
      <c r="M748" s="96" t="str">
        <f>IF(INPUT_Du_lieu_nhan_vien!H767="","",INPUT_Du_lieu_nhan_vien!H767)</f>
        <v>025191626</v>
      </c>
      <c r="N748" s="94" t="str">
        <f>IF(INPUT_Du_lieu_nhan_vien!M767="","",INPUT_Du_lieu_nhan_vien!M767)</f>
        <v>Chuyên viên Kế toán</v>
      </c>
      <c r="O748" s="96" t="str">
        <f>IF(INPUT_Du_lieu_nhan_vien!Q767="","",INPUT_Du_lieu_nhan_vien!Q767)</f>
        <v>0907427171</v>
      </c>
      <c r="P748" s="94">
        <f>IF(INPUT_Du_lieu_nhan_vien!N767="","",INPUT_Du_lieu_nhan_vien!N767)</f>
        <v>2008</v>
      </c>
      <c r="Q748" s="97" t="str">
        <f>IF(INPUT_Du_lieu_nhan_vien!O767="","",INPUT_Du_lieu_nhan_vien!O767)</f>
        <v>trangntt5@topica.edu.vn</v>
      </c>
      <c r="R748" s="96" t="str">
        <f>IF(INPUT_Du_lieu_nhan_vien!S767="","",INPUT_Du_lieu_nhan_vien!S767)</f>
        <v>32/101 Ông Bích Khiêm, P14, Q11</v>
      </c>
      <c r="S748" s="96" t="str">
        <f>IF(INPUT_Du_lieu_nhan_vien!U767="","",INPUT_Du_lieu_nhan_vien!U767)</f>
        <v>Nguyễn Văn Thắng</v>
      </c>
      <c r="T748" s="97" t="str">
        <f>IF(INPUT_Du_lieu_nhan_vien!J767="","",INPUT_Du_lieu_nhan_vien!J767)</f>
        <v>CA. TPHCM</v>
      </c>
      <c r="U748" s="94">
        <f>IF(INPUT_Du_lieu_nhan_vien!I767="","",INPUT_Du_lieu_nhan_vien!I767)</f>
        <v>40263</v>
      </c>
      <c r="V748" s="97" t="str">
        <f>IF(INPUT_Du_lieu_nhan_vien!K767="","",INPUT_Du_lieu_nhan_vien!K767)</f>
        <v>Trung cấp</v>
      </c>
      <c r="Y748" s="95">
        <f>IF(INPUT_Du_lieu_nhan_vien!AF767="","",INPUT_Du_lieu_nhan_vien!AF767)</f>
        <v>41648</v>
      </c>
      <c r="Z748" s="96">
        <f t="shared" si="94"/>
        <v>1</v>
      </c>
      <c r="AA748" s="96">
        <f t="shared" si="95"/>
        <v>2014</v>
      </c>
      <c r="AB748" s="95" t="str">
        <f>IF(INPUT_Du_lieu_nhan_vien!AJ767="","",INPUT_Du_lieu_nhan_vien!AJ767)</f>
        <v>Thử việc</v>
      </c>
      <c r="AC748" s="96" t="e">
        <f t="shared" si="96"/>
        <v>#VALUE!</v>
      </c>
      <c r="AD748" s="96" t="e">
        <f t="shared" si="97"/>
        <v>#VALUE!</v>
      </c>
      <c r="AE748" s="96" t="e">
        <f>IF(INPUT_Du_lieu_nhan_vien!#REF!="","",INPUT_Du_lieu_nhan_vien!#REF!)</f>
        <v>#REF!</v>
      </c>
    </row>
    <row r="749" spans="1:31" ht="18.75" customHeight="1" x14ac:dyDescent="0.2">
      <c r="A749" s="91">
        <v>748</v>
      </c>
      <c r="B749" s="92">
        <f>INPUT_Du_lieu_nhan_vien!A768</f>
        <v>20743</v>
      </c>
      <c r="C749" s="93" t="str">
        <f>IF(INPUT_Du_lieu_nhan_vien!B768="","",INPUT_Du_lieu_nhan_vien!B768)</f>
        <v>Đoàn Thị Ngọc</v>
      </c>
      <c r="D749" s="93" t="str">
        <f>IF(INPUT_Du_lieu_nhan_vien!C768="","",INPUT_Du_lieu_nhan_vien!C768)</f>
        <v>Hạnh</v>
      </c>
      <c r="E749" s="94" t="e">
        <f>IF(INPUT_Du_lieu_nhan_vien!#REF!="","",INPUT_Du_lieu_nhan_vien!#REF!)</f>
        <v>#REF!</v>
      </c>
      <c r="F749" s="95" t="e">
        <f>IF(INPUT_Du_lieu_nhan_vien!#REF!="","",INPUT_Du_lieu_nhan_vien!#REF!)</f>
        <v>#REF!</v>
      </c>
      <c r="G749" s="96" t="e">
        <f t="shared" si="91"/>
        <v>#REF!</v>
      </c>
      <c r="H749" s="96" t="e">
        <f t="shared" si="92"/>
        <v>#REF!</v>
      </c>
      <c r="I749" s="96">
        <f>IF(INPUT_Du_lieu_nhan_vien!E768="","",INPUT_Du_lieu_nhan_vien!E768)</f>
        <v>33125</v>
      </c>
      <c r="J749" s="97" t="str">
        <f>IF(INPUT_Du_lieu_nhan_vien!F768="","",INPUT_Du_lieu_nhan_vien!F768)</f>
        <v/>
      </c>
      <c r="K749" s="95" t="str">
        <f>IF(INPUT_Du_lieu_nhan_vien!G768="","",INPUT_Du_lieu_nhan_vien!G768)</f>
        <v>Nam Định</v>
      </c>
      <c r="L749" s="96" t="e">
        <f t="shared" si="93"/>
        <v>#VALUE!</v>
      </c>
      <c r="M749" s="96" t="str">
        <f>IF(INPUT_Du_lieu_nhan_vien!H768="","",INPUT_Du_lieu_nhan_vien!H768)</f>
        <v>024713820</v>
      </c>
      <c r="N749" s="94" t="str">
        <f>IF(INPUT_Du_lieu_nhan_vien!M768="","",INPUT_Du_lieu_nhan_vien!M768)</f>
        <v>Quản trị Khách sạn - Nhà hàng</v>
      </c>
      <c r="O749" s="96" t="str">
        <f>IF(INPUT_Du_lieu_nhan_vien!Q768="","",INPUT_Du_lieu_nhan_vien!Q768)</f>
        <v>0908907119</v>
      </c>
      <c r="P749" s="94">
        <f>IF(INPUT_Du_lieu_nhan_vien!N768="","",INPUT_Du_lieu_nhan_vien!N768)</f>
        <v>2011</v>
      </c>
      <c r="Q749" s="97" t="str">
        <f>IF(INPUT_Du_lieu_nhan_vien!O768="","",INPUT_Du_lieu_nhan_vien!O768)</f>
        <v>hanhdtn@topica.edu.vn</v>
      </c>
      <c r="R749" s="96" t="str">
        <f>IF(INPUT_Du_lieu_nhan_vien!S768="","",INPUT_Du_lieu_nhan_vien!S768)</f>
        <v>29/2 Đoàn Giỏi, P.Sơn Kỳ, Q.Tân Phú, TP HCM</v>
      </c>
      <c r="S749" s="96" t="str">
        <f>IF(INPUT_Du_lieu_nhan_vien!U768="","",INPUT_Du_lieu_nhan_vien!U768)</f>
        <v>Đoàn Vũ Hiệp</v>
      </c>
      <c r="T749" s="97" t="str">
        <f>IF(INPUT_Du_lieu_nhan_vien!J768="","",INPUT_Du_lieu_nhan_vien!J768)</f>
        <v>CA. TPHCM</v>
      </c>
      <c r="U749" s="94">
        <f>IF(INPUT_Du_lieu_nhan_vien!I768="","",INPUT_Du_lieu_nhan_vien!I768)</f>
        <v>39231</v>
      </c>
      <c r="V749" s="97" t="str">
        <f>IF(INPUT_Du_lieu_nhan_vien!K768="","",INPUT_Du_lieu_nhan_vien!K768)</f>
        <v>Cao đẳng</v>
      </c>
      <c r="Y749" s="95">
        <f>IF(INPUT_Du_lieu_nhan_vien!AF768="","",INPUT_Du_lieu_nhan_vien!AF768)</f>
        <v>41648</v>
      </c>
      <c r="Z749" s="96">
        <f t="shared" si="94"/>
        <v>1</v>
      </c>
      <c r="AA749" s="96">
        <f t="shared" si="95"/>
        <v>2014</v>
      </c>
      <c r="AB749" s="95" t="str">
        <f>IF(INPUT_Du_lieu_nhan_vien!AJ768="","",INPUT_Du_lieu_nhan_vien!AJ768)</f>
        <v>Thử việc</v>
      </c>
      <c r="AC749" s="96" t="e">
        <f t="shared" si="96"/>
        <v>#VALUE!</v>
      </c>
      <c r="AD749" s="96" t="e">
        <f t="shared" si="97"/>
        <v>#VALUE!</v>
      </c>
      <c r="AE749" s="96" t="e">
        <f>IF(INPUT_Du_lieu_nhan_vien!#REF!="","",INPUT_Du_lieu_nhan_vien!#REF!)</f>
        <v>#REF!</v>
      </c>
    </row>
    <row r="750" spans="1:31" ht="18.75" customHeight="1" x14ac:dyDescent="0.2">
      <c r="A750" s="91">
        <v>749</v>
      </c>
      <c r="B750" s="92">
        <f>INPUT_Du_lieu_nhan_vien!A769</f>
        <v>20744</v>
      </c>
      <c r="C750" s="93" t="str">
        <f>IF(INPUT_Du_lieu_nhan_vien!B769="","",INPUT_Du_lieu_nhan_vien!B769)</f>
        <v>Lưu Thị Trúc</v>
      </c>
      <c r="D750" s="93" t="str">
        <f>IF(INPUT_Du_lieu_nhan_vien!C769="","",INPUT_Du_lieu_nhan_vien!C769)</f>
        <v>Loan</v>
      </c>
      <c r="E750" s="94" t="e">
        <f>IF(INPUT_Du_lieu_nhan_vien!#REF!="","",INPUT_Du_lieu_nhan_vien!#REF!)</f>
        <v>#REF!</v>
      </c>
      <c r="F750" s="95" t="e">
        <f>IF(INPUT_Du_lieu_nhan_vien!#REF!="","",INPUT_Du_lieu_nhan_vien!#REF!)</f>
        <v>#REF!</v>
      </c>
      <c r="G750" s="96" t="e">
        <f t="shared" si="91"/>
        <v>#REF!</v>
      </c>
      <c r="H750" s="96" t="e">
        <f t="shared" si="92"/>
        <v>#REF!</v>
      </c>
      <c r="I750" s="96">
        <f>IF(INPUT_Du_lieu_nhan_vien!E769="","",INPUT_Du_lieu_nhan_vien!E769)</f>
        <v>33685</v>
      </c>
      <c r="J750" s="97" t="str">
        <f>IF(INPUT_Du_lieu_nhan_vien!F769="","",INPUT_Du_lieu_nhan_vien!F769)</f>
        <v>Hà Nội</v>
      </c>
      <c r="K750" s="95" t="str">
        <f>IF(INPUT_Du_lieu_nhan_vien!G769="","",INPUT_Du_lieu_nhan_vien!G769)</f>
        <v>Hà Nội</v>
      </c>
      <c r="L750" s="96" t="e">
        <f t="shared" si="93"/>
        <v>#VALUE!</v>
      </c>
      <c r="M750" s="96" t="str">
        <f>IF(INPUT_Du_lieu_nhan_vien!H769="","",INPUT_Du_lieu_nhan_vien!H769)</f>
        <v>017110511</v>
      </c>
      <c r="N750" s="94" t="str">
        <f>IF(INPUT_Du_lieu_nhan_vien!M769="","",INPUT_Du_lieu_nhan_vien!M769)</f>
        <v>Tài chính ngân hàng</v>
      </c>
      <c r="O750" s="96" t="str">
        <f>IF(INPUT_Du_lieu_nhan_vien!Q769="","",INPUT_Du_lieu_nhan_vien!Q769)</f>
        <v>0975369923</v>
      </c>
      <c r="P750" s="94">
        <f>IF(INPUT_Du_lieu_nhan_vien!N769="","",INPUT_Du_lieu_nhan_vien!N769)</f>
        <v>2013</v>
      </c>
      <c r="Q750" s="97" t="str">
        <f>IF(INPUT_Du_lieu_nhan_vien!O769="","",INPUT_Du_lieu_nhan_vien!O769)</f>
        <v>loanltt@topica.edu.vn</v>
      </c>
      <c r="R750" s="96" t="str">
        <f>IF(INPUT_Du_lieu_nhan_vien!S769="","",INPUT_Du_lieu_nhan_vien!S769)</f>
        <v>Bạch Hạ, Phú Xuyên, Hà Nội</v>
      </c>
      <c r="S750" s="96" t="str">
        <f>IF(INPUT_Du_lieu_nhan_vien!U769="","",INPUT_Du_lieu_nhan_vien!U769)</f>
        <v>Lưu Ngọc Xuyến</v>
      </c>
      <c r="T750" s="97" t="str">
        <f>IF(INPUT_Du_lieu_nhan_vien!J769="","",INPUT_Du_lieu_nhan_vien!J769)</f>
        <v>Hà Nội</v>
      </c>
      <c r="U750" s="94">
        <f>IF(INPUT_Du_lieu_nhan_vien!I769="","",INPUT_Du_lieu_nhan_vien!I769)</f>
        <v>40189</v>
      </c>
      <c r="V750" s="97" t="str">
        <f>IF(INPUT_Du_lieu_nhan_vien!K769="","",INPUT_Du_lieu_nhan_vien!K769)</f>
        <v>Cao đẳng</v>
      </c>
      <c r="Y750" s="95">
        <f>IF(INPUT_Du_lieu_nhan_vien!AF769="","",INPUT_Du_lieu_nhan_vien!AF769)</f>
        <v>41648</v>
      </c>
      <c r="Z750" s="96">
        <f t="shared" si="94"/>
        <v>1</v>
      </c>
      <c r="AA750" s="96">
        <f t="shared" si="95"/>
        <v>2014</v>
      </c>
      <c r="AB750" s="95" t="str">
        <f>IF(INPUT_Du_lieu_nhan_vien!AJ769="","",INPUT_Du_lieu_nhan_vien!AJ769)</f>
        <v>Thử việc</v>
      </c>
      <c r="AC750" s="96" t="e">
        <f t="shared" si="96"/>
        <v>#VALUE!</v>
      </c>
      <c r="AD750" s="96" t="e">
        <f t="shared" si="97"/>
        <v>#VALUE!</v>
      </c>
      <c r="AE750" s="96" t="e">
        <f>IF(INPUT_Du_lieu_nhan_vien!#REF!="","",INPUT_Du_lieu_nhan_vien!#REF!)</f>
        <v>#REF!</v>
      </c>
    </row>
    <row r="751" spans="1:31" ht="18.75" customHeight="1" x14ac:dyDescent="0.2">
      <c r="B751" s="92">
        <f>INPUT_Du_lieu_nhan_vien!A770</f>
        <v>20745</v>
      </c>
    </row>
    <row r="752" spans="1:31" ht="18.75" customHeight="1" x14ac:dyDescent="0.2">
      <c r="B752" s="92">
        <f>INPUT_Du_lieu_nhan_vien!A771</f>
        <v>20746</v>
      </c>
    </row>
    <row r="753" spans="2:2" ht="18.75" customHeight="1" x14ac:dyDescent="0.2">
      <c r="B753" s="92">
        <f>INPUT_Du_lieu_nhan_vien!A772</f>
        <v>20747</v>
      </c>
    </row>
    <row r="754" spans="2:2" ht="18.75" customHeight="1" x14ac:dyDescent="0.2">
      <c r="B754" s="92">
        <f>INPUT_Du_lieu_nhan_vien!A773</f>
        <v>20748</v>
      </c>
    </row>
    <row r="755" spans="2:2" ht="18.75" customHeight="1" x14ac:dyDescent="0.2">
      <c r="B755" s="92">
        <f>INPUT_Du_lieu_nhan_vien!A774</f>
        <v>20749</v>
      </c>
    </row>
    <row r="756" spans="2:2" ht="18.75" customHeight="1" x14ac:dyDescent="0.2">
      <c r="B756" s="92">
        <f>INPUT_Du_lieu_nhan_vien!A775</f>
        <v>20750</v>
      </c>
    </row>
  </sheetData>
  <autoFilter ref="A1:AE75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EX767"/>
  <sheetViews>
    <sheetView topLeftCell="A359" workbookViewId="0">
      <selection activeCell="M286" sqref="M286"/>
    </sheetView>
  </sheetViews>
  <sheetFormatPr defaultRowHeight="19.5" customHeight="1" x14ac:dyDescent="0.2"/>
  <cols>
    <col min="1" max="1" width="7" style="121" bestFit="1" customWidth="1"/>
    <col min="2" max="2" width="18.28515625" style="121" bestFit="1" customWidth="1"/>
    <col min="3" max="3" width="7.85546875" style="121" customWidth="1"/>
    <col min="4" max="4" width="55.28515625" style="104" customWidth="1"/>
    <col min="5" max="5" width="15" style="104" customWidth="1"/>
    <col min="6" max="6" width="4.42578125" style="116" customWidth="1"/>
    <col min="7" max="7" width="7.140625" style="104" customWidth="1"/>
    <col min="8" max="8" width="10.7109375" style="104" customWidth="1"/>
    <col min="9" max="9" width="9.85546875" style="104" bestFit="1" customWidth="1"/>
    <col min="10" max="10" width="10.140625" style="104" bestFit="1" customWidth="1"/>
    <col min="11" max="11" width="7.5703125" style="104" customWidth="1"/>
    <col min="12" max="12" width="16" style="104" customWidth="1"/>
    <col min="13" max="13" width="17" style="117" bestFit="1" customWidth="1"/>
    <col min="14" max="14" width="18.5703125" style="104" bestFit="1" customWidth="1"/>
    <col min="15" max="15" width="12.5703125" style="117" bestFit="1" customWidth="1"/>
    <col min="16" max="16" width="11.85546875" style="117" bestFit="1" customWidth="1"/>
    <col min="17" max="16384" width="9.140625" style="104"/>
  </cols>
  <sheetData>
    <row r="1" spans="1:16378" ht="19.5" customHeight="1" x14ac:dyDescent="0.2">
      <c r="A1" s="406" t="s">
        <v>5237</v>
      </c>
      <c r="B1" s="407" t="s">
        <v>75</v>
      </c>
      <c r="C1" s="408" t="s">
        <v>76</v>
      </c>
      <c r="D1" s="407" t="s">
        <v>2966</v>
      </c>
      <c r="E1" s="409" t="s">
        <v>87</v>
      </c>
      <c r="F1" s="409" t="s">
        <v>94</v>
      </c>
      <c r="G1" s="405" t="s">
        <v>2968</v>
      </c>
      <c r="H1" s="405"/>
      <c r="I1" s="405" t="s">
        <v>2969</v>
      </c>
      <c r="J1" s="405"/>
      <c r="K1" s="407" t="s">
        <v>2967</v>
      </c>
      <c r="L1" s="410" t="s">
        <v>99</v>
      </c>
      <c r="M1" s="411" t="s">
        <v>100</v>
      </c>
      <c r="N1" s="409" t="s">
        <v>101</v>
      </c>
      <c r="O1" s="411" t="s">
        <v>5234</v>
      </c>
      <c r="P1" s="411" t="s">
        <v>4019</v>
      </c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N1" s="114"/>
      <c r="BO1" s="114"/>
      <c r="BP1" s="114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4"/>
      <c r="CD1" s="114"/>
      <c r="CE1" s="114"/>
      <c r="CF1" s="114"/>
      <c r="CG1" s="114"/>
      <c r="CH1" s="114"/>
      <c r="CI1" s="114"/>
      <c r="CJ1" s="114"/>
      <c r="CK1" s="114"/>
      <c r="CL1" s="114"/>
      <c r="CM1" s="114"/>
      <c r="CN1" s="114"/>
      <c r="CO1" s="114"/>
      <c r="CP1" s="114"/>
      <c r="CQ1" s="114"/>
      <c r="CR1" s="114"/>
      <c r="CS1" s="114"/>
      <c r="CT1" s="114"/>
      <c r="CU1" s="114"/>
      <c r="CV1" s="114"/>
      <c r="CW1" s="114"/>
      <c r="CX1" s="114"/>
      <c r="CY1" s="114"/>
      <c r="CZ1" s="114"/>
      <c r="DA1" s="114"/>
      <c r="DB1" s="114"/>
      <c r="DC1" s="114"/>
      <c r="DD1" s="114"/>
      <c r="DE1" s="114"/>
      <c r="DF1" s="114"/>
      <c r="DG1" s="114"/>
      <c r="DH1" s="114"/>
      <c r="DI1" s="114"/>
      <c r="DJ1" s="114"/>
      <c r="DK1" s="114"/>
      <c r="DL1" s="114"/>
      <c r="DM1" s="114"/>
      <c r="DN1" s="114"/>
      <c r="DO1" s="114"/>
      <c r="DP1" s="114"/>
      <c r="DQ1" s="114"/>
      <c r="DR1" s="114"/>
      <c r="DS1" s="114"/>
      <c r="DT1" s="114"/>
      <c r="DU1" s="114"/>
      <c r="DV1" s="114"/>
      <c r="DW1" s="114"/>
      <c r="DX1" s="114"/>
      <c r="DY1" s="114"/>
      <c r="DZ1" s="114"/>
      <c r="EA1" s="114"/>
      <c r="EB1" s="114"/>
      <c r="EC1" s="114"/>
      <c r="ED1" s="114"/>
      <c r="EE1" s="114"/>
      <c r="EF1" s="114"/>
      <c r="EG1" s="114"/>
      <c r="EH1" s="114"/>
      <c r="EI1" s="114"/>
      <c r="EJ1" s="114"/>
      <c r="EK1" s="114"/>
      <c r="EL1" s="114"/>
      <c r="EM1" s="114"/>
      <c r="EN1" s="114"/>
      <c r="EO1" s="114"/>
      <c r="EP1" s="114"/>
      <c r="EQ1" s="114"/>
      <c r="ER1" s="114"/>
      <c r="ES1" s="114"/>
      <c r="ET1" s="114"/>
      <c r="EU1" s="114"/>
      <c r="EV1" s="114"/>
      <c r="EW1" s="114"/>
      <c r="EX1" s="114"/>
      <c r="EY1" s="114"/>
      <c r="EZ1" s="114"/>
      <c r="FA1" s="114"/>
      <c r="FB1" s="114"/>
      <c r="FC1" s="114"/>
      <c r="FD1" s="114"/>
      <c r="FE1" s="114"/>
      <c r="FF1" s="114"/>
      <c r="FG1" s="114"/>
      <c r="FH1" s="114"/>
      <c r="FI1" s="114"/>
      <c r="FJ1" s="114"/>
      <c r="FK1" s="114"/>
      <c r="FL1" s="114"/>
      <c r="FM1" s="114"/>
      <c r="FN1" s="114"/>
      <c r="FO1" s="114"/>
      <c r="FP1" s="114"/>
      <c r="FQ1" s="114"/>
      <c r="FR1" s="114"/>
      <c r="FS1" s="114"/>
      <c r="FT1" s="114"/>
      <c r="FU1" s="114"/>
      <c r="FV1" s="114"/>
      <c r="FW1" s="114"/>
      <c r="FX1" s="114"/>
      <c r="FY1" s="114"/>
      <c r="FZ1" s="114"/>
      <c r="GA1" s="114"/>
      <c r="GB1" s="114"/>
      <c r="GC1" s="114"/>
      <c r="GD1" s="114"/>
      <c r="GE1" s="114"/>
      <c r="GF1" s="114"/>
      <c r="GG1" s="114"/>
      <c r="GH1" s="114"/>
      <c r="GI1" s="114"/>
      <c r="GJ1" s="114"/>
      <c r="GK1" s="114"/>
      <c r="GL1" s="114"/>
      <c r="GM1" s="114"/>
      <c r="GN1" s="114"/>
      <c r="GO1" s="114"/>
      <c r="GP1" s="114"/>
      <c r="GQ1" s="114"/>
      <c r="GR1" s="114"/>
      <c r="GS1" s="114"/>
      <c r="GT1" s="114"/>
      <c r="GU1" s="114"/>
      <c r="GV1" s="114"/>
      <c r="GW1" s="114"/>
      <c r="GX1" s="114"/>
      <c r="GY1" s="114"/>
      <c r="GZ1" s="114"/>
      <c r="HA1" s="114"/>
      <c r="HB1" s="114"/>
      <c r="HC1" s="114"/>
      <c r="HD1" s="114"/>
      <c r="HE1" s="114"/>
      <c r="HF1" s="114"/>
      <c r="HG1" s="114"/>
      <c r="HH1" s="114"/>
      <c r="HI1" s="114"/>
      <c r="HJ1" s="114"/>
      <c r="HK1" s="114"/>
      <c r="HL1" s="114"/>
      <c r="HM1" s="114"/>
      <c r="HN1" s="114"/>
      <c r="HO1" s="114"/>
      <c r="HP1" s="114"/>
      <c r="HQ1" s="114"/>
      <c r="HR1" s="114"/>
      <c r="HS1" s="114"/>
      <c r="HT1" s="114"/>
      <c r="HU1" s="114"/>
      <c r="HV1" s="114"/>
      <c r="HW1" s="114"/>
      <c r="HX1" s="114"/>
      <c r="HY1" s="114"/>
      <c r="HZ1" s="114"/>
      <c r="IA1" s="114"/>
      <c r="IB1" s="114"/>
      <c r="IC1" s="114"/>
      <c r="ID1" s="114"/>
      <c r="IE1" s="114"/>
      <c r="IF1" s="114"/>
      <c r="IG1" s="114"/>
      <c r="IH1" s="114"/>
      <c r="II1" s="114"/>
      <c r="IJ1" s="114"/>
      <c r="IK1" s="114"/>
      <c r="IL1" s="114"/>
      <c r="IM1" s="114"/>
      <c r="IN1" s="114"/>
      <c r="IO1" s="114"/>
      <c r="IP1" s="114"/>
      <c r="IQ1" s="114"/>
      <c r="IR1" s="114"/>
      <c r="IS1" s="114"/>
      <c r="IT1" s="114"/>
      <c r="IU1" s="114"/>
      <c r="IV1" s="114"/>
      <c r="IW1" s="114"/>
      <c r="IX1" s="114"/>
      <c r="IY1" s="114"/>
      <c r="IZ1" s="114"/>
      <c r="JA1" s="114"/>
      <c r="JB1" s="114"/>
      <c r="JC1" s="114"/>
      <c r="JD1" s="114"/>
      <c r="JE1" s="114"/>
      <c r="JF1" s="114"/>
      <c r="JG1" s="114"/>
      <c r="JH1" s="114"/>
      <c r="JI1" s="114"/>
      <c r="JJ1" s="114"/>
      <c r="JK1" s="114"/>
      <c r="JL1" s="114"/>
      <c r="JM1" s="114"/>
      <c r="JN1" s="114"/>
      <c r="JO1" s="114"/>
      <c r="JP1" s="114"/>
      <c r="JQ1" s="114"/>
      <c r="JR1" s="114"/>
      <c r="JS1" s="114"/>
      <c r="JT1" s="114"/>
      <c r="JU1" s="114"/>
      <c r="JV1" s="114"/>
      <c r="JW1" s="114"/>
      <c r="JX1" s="114"/>
      <c r="JY1" s="114"/>
      <c r="JZ1" s="114"/>
      <c r="KA1" s="114"/>
      <c r="KB1" s="114"/>
      <c r="KC1" s="114"/>
      <c r="KD1" s="114"/>
      <c r="KE1" s="114"/>
      <c r="KF1" s="114"/>
      <c r="KG1" s="114"/>
      <c r="KH1" s="114"/>
      <c r="KI1" s="114"/>
      <c r="KJ1" s="114"/>
      <c r="KK1" s="114"/>
      <c r="KL1" s="114"/>
      <c r="KM1" s="114"/>
      <c r="KN1" s="114"/>
      <c r="KO1" s="114"/>
      <c r="KP1" s="114"/>
      <c r="KQ1" s="114"/>
      <c r="KR1" s="114"/>
      <c r="KS1" s="114"/>
      <c r="KT1" s="114"/>
      <c r="KU1" s="114"/>
      <c r="KV1" s="114"/>
      <c r="KW1" s="114"/>
      <c r="KX1" s="114"/>
      <c r="KY1" s="114"/>
      <c r="KZ1" s="114"/>
      <c r="LA1" s="114"/>
      <c r="LB1" s="114"/>
      <c r="LC1" s="114"/>
      <c r="LD1" s="114"/>
      <c r="LE1" s="114"/>
      <c r="LF1" s="114"/>
      <c r="LG1" s="114"/>
      <c r="LH1" s="114"/>
      <c r="LI1" s="114"/>
      <c r="LJ1" s="114"/>
      <c r="LK1" s="114"/>
      <c r="LL1" s="114"/>
      <c r="LM1" s="114"/>
      <c r="LN1" s="114"/>
      <c r="LO1" s="114"/>
      <c r="LP1" s="114"/>
      <c r="LQ1" s="114"/>
      <c r="LR1" s="114"/>
      <c r="LS1" s="114"/>
      <c r="LT1" s="114"/>
      <c r="LU1" s="114"/>
      <c r="LV1" s="114"/>
      <c r="LW1" s="114"/>
      <c r="LX1" s="114"/>
      <c r="LY1" s="114"/>
      <c r="LZ1" s="114"/>
      <c r="MA1" s="114"/>
      <c r="MB1" s="114"/>
      <c r="MC1" s="114"/>
      <c r="MD1" s="114"/>
      <c r="ME1" s="114"/>
      <c r="MF1" s="114"/>
      <c r="MG1" s="114"/>
      <c r="MH1" s="114"/>
      <c r="MI1" s="114"/>
      <c r="MJ1" s="114"/>
      <c r="MK1" s="114"/>
      <c r="ML1" s="114"/>
      <c r="MM1" s="114"/>
      <c r="MN1" s="114"/>
      <c r="MO1" s="114"/>
      <c r="MP1" s="114"/>
      <c r="MQ1" s="114"/>
      <c r="MR1" s="114"/>
      <c r="MS1" s="114"/>
      <c r="MT1" s="114"/>
      <c r="MU1" s="114"/>
      <c r="MV1" s="114"/>
      <c r="MW1" s="114"/>
      <c r="MX1" s="114"/>
      <c r="MY1" s="114"/>
      <c r="MZ1" s="114"/>
      <c r="NA1" s="114"/>
      <c r="NB1" s="114"/>
      <c r="NC1" s="114"/>
      <c r="ND1" s="114"/>
      <c r="NE1" s="114"/>
      <c r="NF1" s="114"/>
      <c r="NG1" s="114"/>
      <c r="NH1" s="114"/>
      <c r="NI1" s="114"/>
      <c r="NJ1" s="114"/>
      <c r="NK1" s="114"/>
      <c r="NL1" s="114"/>
      <c r="NM1" s="114"/>
      <c r="NN1" s="114"/>
      <c r="NO1" s="114"/>
      <c r="NP1" s="114"/>
      <c r="NQ1" s="114"/>
      <c r="NR1" s="114"/>
      <c r="NS1" s="114"/>
      <c r="NT1" s="114"/>
      <c r="NU1" s="114"/>
      <c r="NV1" s="114"/>
      <c r="NW1" s="114"/>
      <c r="NX1" s="114"/>
      <c r="NY1" s="114"/>
      <c r="NZ1" s="114"/>
      <c r="OA1" s="114"/>
      <c r="OB1" s="114"/>
      <c r="OC1" s="114"/>
      <c r="OD1" s="114"/>
      <c r="OE1" s="114"/>
      <c r="OF1" s="114"/>
      <c r="OG1" s="114"/>
      <c r="OH1" s="114"/>
      <c r="OI1" s="114"/>
      <c r="OJ1" s="114"/>
      <c r="OK1" s="114"/>
      <c r="OL1" s="114"/>
      <c r="OM1" s="114"/>
      <c r="ON1" s="114"/>
      <c r="OO1" s="114"/>
      <c r="OP1" s="114"/>
      <c r="OQ1" s="114"/>
      <c r="OR1" s="114"/>
      <c r="OS1" s="114"/>
      <c r="OT1" s="114"/>
      <c r="OU1" s="114"/>
      <c r="OV1" s="114"/>
      <c r="OW1" s="114"/>
      <c r="OX1" s="114"/>
      <c r="OY1" s="114"/>
      <c r="OZ1" s="114"/>
      <c r="PA1" s="114"/>
      <c r="PB1" s="114"/>
      <c r="PC1" s="114"/>
      <c r="PD1" s="114"/>
      <c r="PE1" s="114"/>
      <c r="PF1" s="114"/>
      <c r="PG1" s="114"/>
      <c r="PH1" s="114"/>
      <c r="PI1" s="114"/>
      <c r="PJ1" s="114"/>
      <c r="PK1" s="114"/>
      <c r="PL1" s="114"/>
      <c r="PM1" s="114"/>
      <c r="PN1" s="114"/>
      <c r="PO1" s="114"/>
      <c r="PP1" s="114"/>
      <c r="PQ1" s="114"/>
      <c r="PR1" s="114"/>
      <c r="PS1" s="114"/>
      <c r="PT1" s="114"/>
      <c r="PU1" s="114"/>
      <c r="PV1" s="114"/>
      <c r="PW1" s="114"/>
      <c r="PX1" s="114"/>
      <c r="PY1" s="114"/>
      <c r="PZ1" s="114"/>
      <c r="QA1" s="114"/>
      <c r="QB1" s="114"/>
      <c r="QC1" s="114"/>
      <c r="QD1" s="114"/>
      <c r="QE1" s="114"/>
      <c r="QF1" s="114"/>
      <c r="QG1" s="114"/>
      <c r="QH1" s="114"/>
      <c r="QI1" s="114"/>
      <c r="QJ1" s="114"/>
      <c r="QK1" s="114"/>
      <c r="QL1" s="114"/>
      <c r="QM1" s="114"/>
      <c r="QN1" s="114"/>
      <c r="QO1" s="114"/>
      <c r="QP1" s="114"/>
      <c r="QQ1" s="114"/>
      <c r="QR1" s="114"/>
      <c r="QS1" s="114"/>
      <c r="QT1" s="114"/>
      <c r="QU1" s="114"/>
      <c r="QV1" s="114"/>
      <c r="QW1" s="114"/>
      <c r="QX1" s="114"/>
      <c r="QY1" s="114"/>
      <c r="QZ1" s="114"/>
      <c r="RA1" s="114"/>
      <c r="RB1" s="114"/>
      <c r="RC1" s="114"/>
      <c r="RD1" s="114"/>
      <c r="RE1" s="114"/>
      <c r="RF1" s="114"/>
      <c r="RG1" s="114"/>
      <c r="RH1" s="114"/>
      <c r="RI1" s="114"/>
      <c r="RJ1" s="114"/>
      <c r="RK1" s="114"/>
      <c r="RL1" s="114"/>
      <c r="RM1" s="114"/>
      <c r="RN1" s="114"/>
      <c r="RO1" s="114"/>
      <c r="RP1" s="114"/>
      <c r="RQ1" s="114"/>
      <c r="RR1" s="114"/>
      <c r="RS1" s="114"/>
      <c r="RT1" s="114"/>
      <c r="RU1" s="114"/>
      <c r="RV1" s="114"/>
      <c r="RW1" s="114"/>
      <c r="RX1" s="114"/>
      <c r="RY1" s="114"/>
      <c r="RZ1" s="114"/>
      <c r="SA1" s="114"/>
      <c r="SB1" s="114"/>
      <c r="SC1" s="114"/>
      <c r="SD1" s="114"/>
      <c r="SE1" s="114"/>
      <c r="SF1" s="114"/>
      <c r="SG1" s="114"/>
      <c r="SH1" s="114"/>
      <c r="SI1" s="114"/>
      <c r="SJ1" s="114"/>
      <c r="SK1" s="114"/>
      <c r="SL1" s="114"/>
      <c r="SM1" s="114"/>
      <c r="SN1" s="114"/>
      <c r="SO1" s="114"/>
      <c r="SP1" s="114"/>
      <c r="SQ1" s="114"/>
      <c r="SR1" s="114"/>
      <c r="SS1" s="114"/>
      <c r="ST1" s="114"/>
      <c r="SU1" s="114"/>
      <c r="SV1" s="114"/>
      <c r="SW1" s="114"/>
      <c r="SX1" s="114"/>
      <c r="SY1" s="114"/>
      <c r="SZ1" s="114"/>
      <c r="TA1" s="114"/>
      <c r="TB1" s="114"/>
      <c r="TC1" s="114"/>
      <c r="TD1" s="114"/>
      <c r="TE1" s="114"/>
      <c r="TF1" s="114"/>
      <c r="TG1" s="114"/>
      <c r="TH1" s="114"/>
      <c r="TI1" s="114"/>
      <c r="TJ1" s="114"/>
      <c r="TK1" s="114"/>
      <c r="TL1" s="114"/>
      <c r="TM1" s="114"/>
      <c r="TN1" s="114"/>
      <c r="TO1" s="114"/>
      <c r="TP1" s="114"/>
      <c r="TQ1" s="114"/>
      <c r="TR1" s="114"/>
      <c r="TS1" s="114"/>
      <c r="TT1" s="114"/>
      <c r="TU1" s="114"/>
      <c r="TV1" s="114"/>
      <c r="TW1" s="114"/>
      <c r="TX1" s="114"/>
      <c r="TY1" s="114"/>
      <c r="TZ1" s="114"/>
      <c r="UA1" s="114"/>
      <c r="UB1" s="114"/>
      <c r="UC1" s="114"/>
      <c r="UD1" s="114"/>
      <c r="UE1" s="114"/>
      <c r="UF1" s="114"/>
      <c r="UG1" s="114"/>
      <c r="UH1" s="114"/>
      <c r="UI1" s="114"/>
      <c r="UJ1" s="114"/>
      <c r="UK1" s="114"/>
      <c r="UL1" s="114"/>
      <c r="UM1" s="114"/>
      <c r="UN1" s="114"/>
      <c r="UO1" s="114"/>
      <c r="UP1" s="114"/>
      <c r="UQ1" s="114"/>
      <c r="UR1" s="114"/>
      <c r="US1" s="114"/>
      <c r="UT1" s="114"/>
      <c r="UU1" s="114"/>
      <c r="UV1" s="114"/>
      <c r="UW1" s="114"/>
      <c r="UX1" s="114"/>
      <c r="UY1" s="114"/>
      <c r="UZ1" s="114"/>
      <c r="VA1" s="114"/>
      <c r="VB1" s="114"/>
      <c r="VC1" s="114"/>
      <c r="VD1" s="114"/>
      <c r="VE1" s="114"/>
      <c r="VF1" s="114"/>
      <c r="VG1" s="114"/>
      <c r="VH1" s="114"/>
      <c r="VI1" s="114"/>
      <c r="VJ1" s="114"/>
      <c r="VK1" s="114"/>
      <c r="VL1" s="114"/>
      <c r="VM1" s="114"/>
      <c r="VN1" s="114"/>
      <c r="VO1" s="114"/>
      <c r="VP1" s="114"/>
      <c r="VQ1" s="114"/>
      <c r="VR1" s="114"/>
      <c r="VS1" s="114"/>
      <c r="VT1" s="114"/>
      <c r="VU1" s="114"/>
      <c r="VV1" s="114"/>
      <c r="VW1" s="114"/>
      <c r="VX1" s="114"/>
      <c r="VY1" s="114"/>
      <c r="VZ1" s="114"/>
      <c r="WA1" s="114"/>
      <c r="WB1" s="114"/>
      <c r="WC1" s="114"/>
      <c r="WD1" s="114"/>
      <c r="WE1" s="114"/>
      <c r="WF1" s="114"/>
      <c r="WG1" s="114"/>
      <c r="WH1" s="114"/>
      <c r="WI1" s="114"/>
      <c r="WJ1" s="114"/>
      <c r="WK1" s="114"/>
      <c r="WL1" s="114"/>
      <c r="WM1" s="114"/>
      <c r="WN1" s="114"/>
      <c r="WO1" s="114"/>
      <c r="WP1" s="114"/>
      <c r="WQ1" s="114"/>
      <c r="WR1" s="114"/>
      <c r="WS1" s="114"/>
      <c r="WT1" s="114"/>
      <c r="WU1" s="114"/>
      <c r="WV1" s="114"/>
      <c r="WW1" s="114"/>
      <c r="WX1" s="114"/>
      <c r="WY1" s="114"/>
      <c r="WZ1" s="114"/>
      <c r="XA1" s="114"/>
      <c r="XB1" s="114"/>
      <c r="XC1" s="114"/>
      <c r="XD1" s="114"/>
      <c r="XE1" s="114"/>
      <c r="XF1" s="114"/>
      <c r="XG1" s="114"/>
      <c r="XH1" s="114"/>
      <c r="XI1" s="114"/>
      <c r="XJ1" s="114"/>
      <c r="XK1" s="114"/>
      <c r="XL1" s="114"/>
      <c r="XM1" s="114"/>
      <c r="XN1" s="114"/>
      <c r="XO1" s="114"/>
      <c r="XP1" s="114"/>
      <c r="XQ1" s="114"/>
      <c r="XR1" s="114"/>
      <c r="XS1" s="114"/>
      <c r="XT1" s="114"/>
      <c r="XU1" s="114"/>
      <c r="XV1" s="114"/>
      <c r="XW1" s="114"/>
      <c r="XX1" s="114"/>
      <c r="XY1" s="114"/>
      <c r="XZ1" s="114"/>
      <c r="YA1" s="114"/>
      <c r="YB1" s="114"/>
      <c r="YC1" s="114"/>
      <c r="YD1" s="114"/>
      <c r="YE1" s="114"/>
      <c r="YF1" s="114"/>
      <c r="YG1" s="114"/>
      <c r="YH1" s="114"/>
      <c r="YI1" s="114"/>
      <c r="YJ1" s="114"/>
      <c r="YK1" s="114"/>
      <c r="YL1" s="114"/>
      <c r="YM1" s="114"/>
      <c r="YN1" s="114"/>
      <c r="YO1" s="114"/>
      <c r="YP1" s="114"/>
      <c r="YQ1" s="114"/>
      <c r="YR1" s="114"/>
      <c r="YS1" s="114"/>
      <c r="YT1" s="114"/>
      <c r="YU1" s="114"/>
      <c r="YV1" s="114"/>
      <c r="YW1" s="114"/>
      <c r="YX1" s="114"/>
      <c r="YY1" s="114"/>
      <c r="YZ1" s="114"/>
      <c r="ZA1" s="114"/>
      <c r="ZB1" s="114"/>
      <c r="ZC1" s="114"/>
      <c r="ZD1" s="114"/>
      <c r="ZE1" s="114"/>
      <c r="ZF1" s="114"/>
      <c r="ZG1" s="114"/>
      <c r="ZH1" s="114"/>
      <c r="ZI1" s="114"/>
      <c r="ZJ1" s="114"/>
      <c r="ZK1" s="114"/>
      <c r="ZL1" s="114"/>
      <c r="ZM1" s="114"/>
      <c r="ZN1" s="114"/>
      <c r="ZO1" s="114"/>
      <c r="ZP1" s="114"/>
      <c r="ZQ1" s="114"/>
      <c r="ZR1" s="114"/>
      <c r="ZS1" s="114"/>
      <c r="ZT1" s="114"/>
      <c r="ZU1" s="114"/>
      <c r="ZV1" s="114"/>
      <c r="ZW1" s="114"/>
      <c r="ZX1" s="114"/>
      <c r="ZY1" s="114"/>
      <c r="ZZ1" s="114"/>
      <c r="AAA1" s="114"/>
      <c r="AAB1" s="114"/>
      <c r="AAC1" s="114"/>
      <c r="AAD1" s="114"/>
      <c r="AAE1" s="114"/>
      <c r="AAF1" s="114"/>
      <c r="AAG1" s="114"/>
      <c r="AAH1" s="114"/>
      <c r="AAI1" s="114"/>
      <c r="AAJ1" s="114"/>
      <c r="AAK1" s="114"/>
      <c r="AAL1" s="114"/>
      <c r="AAM1" s="114"/>
      <c r="AAN1" s="114"/>
      <c r="AAO1" s="114"/>
      <c r="AAP1" s="114"/>
      <c r="AAQ1" s="114"/>
      <c r="AAR1" s="114"/>
      <c r="AAS1" s="114"/>
      <c r="AAT1" s="114"/>
      <c r="AAU1" s="114"/>
      <c r="AAV1" s="114"/>
      <c r="AAW1" s="114"/>
      <c r="AAX1" s="114"/>
      <c r="AAY1" s="114"/>
      <c r="AAZ1" s="114"/>
      <c r="ABA1" s="114"/>
      <c r="ABB1" s="114"/>
      <c r="ABC1" s="114"/>
      <c r="ABD1" s="114"/>
      <c r="ABE1" s="114"/>
      <c r="ABF1" s="114"/>
      <c r="ABG1" s="114"/>
      <c r="ABH1" s="114"/>
      <c r="ABI1" s="114"/>
      <c r="ABJ1" s="114"/>
      <c r="ABK1" s="114"/>
      <c r="ABL1" s="114"/>
      <c r="ABM1" s="114"/>
      <c r="ABN1" s="114"/>
      <c r="ABO1" s="114"/>
      <c r="ABP1" s="114"/>
      <c r="ABQ1" s="114"/>
      <c r="ABR1" s="114"/>
      <c r="ABS1" s="114"/>
      <c r="ABT1" s="114"/>
      <c r="ABU1" s="114"/>
      <c r="ABV1" s="114"/>
      <c r="ABW1" s="114"/>
      <c r="ABX1" s="114"/>
      <c r="ABY1" s="114"/>
      <c r="ABZ1" s="114"/>
      <c r="ACA1" s="114"/>
      <c r="ACB1" s="114"/>
      <c r="ACC1" s="114"/>
      <c r="ACD1" s="114"/>
      <c r="ACE1" s="114"/>
      <c r="ACF1" s="114"/>
      <c r="ACG1" s="114"/>
      <c r="ACH1" s="114"/>
      <c r="ACI1" s="114"/>
      <c r="ACJ1" s="114"/>
      <c r="ACK1" s="114"/>
      <c r="ACL1" s="114"/>
      <c r="ACM1" s="114"/>
      <c r="ACN1" s="114"/>
      <c r="ACO1" s="114"/>
      <c r="ACP1" s="114"/>
      <c r="ACQ1" s="114"/>
      <c r="ACR1" s="114"/>
      <c r="ACS1" s="114"/>
      <c r="ACT1" s="114"/>
      <c r="ACU1" s="114"/>
      <c r="ACV1" s="114"/>
      <c r="ACW1" s="114"/>
      <c r="ACX1" s="114"/>
      <c r="ACY1" s="114"/>
      <c r="ACZ1" s="114"/>
      <c r="ADA1" s="114"/>
      <c r="ADB1" s="114"/>
      <c r="ADC1" s="114"/>
      <c r="ADD1" s="114"/>
      <c r="ADE1" s="114"/>
      <c r="ADF1" s="114"/>
      <c r="ADG1" s="114"/>
      <c r="ADH1" s="114"/>
      <c r="ADI1" s="114"/>
      <c r="ADJ1" s="114"/>
      <c r="ADK1" s="114"/>
      <c r="ADL1" s="114"/>
      <c r="ADM1" s="114"/>
      <c r="ADN1" s="114"/>
      <c r="ADO1" s="114"/>
      <c r="ADP1" s="114"/>
      <c r="ADQ1" s="114"/>
      <c r="ADR1" s="114"/>
      <c r="ADS1" s="114"/>
      <c r="ADT1" s="114"/>
      <c r="ADU1" s="114"/>
      <c r="ADV1" s="114"/>
      <c r="ADW1" s="114"/>
      <c r="ADX1" s="114"/>
      <c r="ADY1" s="114"/>
      <c r="ADZ1" s="114"/>
      <c r="AEA1" s="114"/>
      <c r="AEB1" s="114"/>
      <c r="AEC1" s="114"/>
      <c r="AED1" s="114"/>
      <c r="AEE1" s="114"/>
      <c r="AEF1" s="114"/>
      <c r="AEG1" s="114"/>
      <c r="AEH1" s="114"/>
      <c r="AEI1" s="114"/>
      <c r="AEJ1" s="114"/>
      <c r="AEK1" s="114"/>
      <c r="AEL1" s="114"/>
      <c r="AEM1" s="114"/>
      <c r="AEN1" s="114"/>
      <c r="AEO1" s="114"/>
      <c r="AEP1" s="114"/>
      <c r="AEQ1" s="114"/>
      <c r="AER1" s="114"/>
      <c r="AES1" s="114"/>
      <c r="AET1" s="114"/>
      <c r="AEU1" s="114"/>
      <c r="AEV1" s="114"/>
      <c r="AEW1" s="114"/>
      <c r="AEX1" s="114"/>
      <c r="AEY1" s="114"/>
      <c r="AEZ1" s="114"/>
      <c r="AFA1" s="114"/>
      <c r="AFB1" s="114"/>
      <c r="AFC1" s="114"/>
      <c r="AFD1" s="114"/>
      <c r="AFE1" s="114"/>
      <c r="AFF1" s="114"/>
      <c r="AFG1" s="114"/>
      <c r="AFH1" s="114"/>
      <c r="AFI1" s="114"/>
      <c r="AFJ1" s="114"/>
      <c r="AFK1" s="114"/>
      <c r="AFL1" s="114"/>
      <c r="AFM1" s="114"/>
      <c r="AFN1" s="114"/>
      <c r="AFO1" s="114"/>
      <c r="AFP1" s="114"/>
      <c r="AFQ1" s="114"/>
      <c r="AFR1" s="114"/>
      <c r="AFS1" s="114"/>
      <c r="AFT1" s="114"/>
      <c r="AFU1" s="114"/>
      <c r="AFV1" s="114"/>
      <c r="AFW1" s="114"/>
      <c r="AFX1" s="114"/>
      <c r="AFY1" s="114"/>
      <c r="AFZ1" s="114"/>
      <c r="AGA1" s="114"/>
      <c r="AGB1" s="114"/>
      <c r="AGC1" s="114"/>
      <c r="AGD1" s="114"/>
      <c r="AGE1" s="114"/>
      <c r="AGF1" s="114"/>
      <c r="AGG1" s="114"/>
      <c r="AGH1" s="114"/>
      <c r="AGI1" s="114"/>
      <c r="AGJ1" s="114"/>
      <c r="AGK1" s="114"/>
      <c r="AGL1" s="114"/>
      <c r="AGM1" s="114"/>
      <c r="AGN1" s="114"/>
      <c r="AGO1" s="114"/>
      <c r="AGP1" s="114"/>
      <c r="AGQ1" s="114"/>
      <c r="AGR1" s="114"/>
      <c r="AGS1" s="114"/>
      <c r="AGT1" s="114"/>
      <c r="AGU1" s="114"/>
      <c r="AGV1" s="114"/>
      <c r="AGW1" s="114"/>
      <c r="AGX1" s="114"/>
      <c r="AGY1" s="114"/>
      <c r="AGZ1" s="114"/>
      <c r="AHA1" s="114"/>
      <c r="AHB1" s="114"/>
      <c r="AHC1" s="114"/>
      <c r="AHD1" s="114"/>
      <c r="AHE1" s="114"/>
      <c r="AHF1" s="114"/>
      <c r="AHG1" s="114"/>
      <c r="AHH1" s="114"/>
      <c r="AHI1" s="114"/>
      <c r="AHJ1" s="114"/>
      <c r="AHK1" s="114"/>
      <c r="AHL1" s="114"/>
      <c r="AHM1" s="114"/>
      <c r="AHN1" s="114"/>
      <c r="AHO1" s="114"/>
      <c r="AHP1" s="114"/>
      <c r="AHQ1" s="114"/>
      <c r="AHR1" s="114"/>
      <c r="AHS1" s="114"/>
      <c r="AHT1" s="114"/>
      <c r="AHU1" s="114"/>
      <c r="AHV1" s="114"/>
      <c r="AHW1" s="114"/>
      <c r="AHX1" s="114"/>
      <c r="AHY1" s="114"/>
      <c r="AHZ1" s="114"/>
      <c r="AIA1" s="114"/>
      <c r="AIB1" s="114"/>
      <c r="AIC1" s="114"/>
      <c r="AID1" s="114"/>
      <c r="AIE1" s="114"/>
      <c r="AIF1" s="114"/>
      <c r="AIG1" s="114"/>
      <c r="AIH1" s="114"/>
      <c r="AII1" s="114"/>
      <c r="AIJ1" s="114"/>
      <c r="AIK1" s="114"/>
      <c r="AIL1" s="114"/>
      <c r="AIM1" s="114"/>
      <c r="AIN1" s="114"/>
      <c r="AIO1" s="114"/>
      <c r="AIP1" s="114"/>
      <c r="AIQ1" s="114"/>
      <c r="AIR1" s="114"/>
      <c r="AIS1" s="114"/>
      <c r="AIT1" s="114"/>
      <c r="AIU1" s="114"/>
      <c r="AIV1" s="114"/>
      <c r="AIW1" s="114"/>
      <c r="AIX1" s="114"/>
      <c r="AIY1" s="114"/>
      <c r="AIZ1" s="114"/>
      <c r="AJA1" s="114"/>
      <c r="AJB1" s="114"/>
      <c r="AJC1" s="114"/>
      <c r="AJD1" s="114"/>
      <c r="AJE1" s="114"/>
      <c r="AJF1" s="114"/>
      <c r="AJG1" s="114"/>
      <c r="AJH1" s="114"/>
      <c r="AJI1" s="114"/>
      <c r="AJJ1" s="114"/>
      <c r="AJK1" s="114"/>
      <c r="AJL1" s="114"/>
      <c r="AJM1" s="114"/>
      <c r="AJN1" s="114"/>
      <c r="AJO1" s="114"/>
      <c r="AJP1" s="114"/>
      <c r="AJQ1" s="114"/>
      <c r="AJR1" s="114"/>
      <c r="AJS1" s="114"/>
      <c r="AJT1" s="114"/>
      <c r="AJU1" s="114"/>
      <c r="AJV1" s="114"/>
      <c r="AJW1" s="114"/>
      <c r="AJX1" s="114"/>
      <c r="AJY1" s="114"/>
      <c r="AJZ1" s="114"/>
      <c r="AKA1" s="114"/>
      <c r="AKB1" s="114"/>
      <c r="AKC1" s="114"/>
      <c r="AKD1" s="114"/>
      <c r="AKE1" s="114"/>
      <c r="AKF1" s="114"/>
      <c r="AKG1" s="114"/>
      <c r="AKH1" s="114"/>
      <c r="AKI1" s="114"/>
      <c r="AKJ1" s="114"/>
      <c r="AKK1" s="114"/>
      <c r="AKL1" s="114"/>
      <c r="AKM1" s="114"/>
      <c r="AKN1" s="114"/>
      <c r="AKO1" s="114"/>
      <c r="AKP1" s="114"/>
      <c r="AKQ1" s="114"/>
      <c r="AKR1" s="114"/>
      <c r="AKS1" s="114"/>
      <c r="AKT1" s="114"/>
      <c r="AKU1" s="114"/>
      <c r="AKV1" s="114"/>
      <c r="AKW1" s="114"/>
      <c r="AKX1" s="114"/>
      <c r="AKY1" s="114"/>
      <c r="AKZ1" s="114"/>
      <c r="ALA1" s="114"/>
      <c r="ALB1" s="114"/>
      <c r="ALC1" s="114"/>
      <c r="ALD1" s="114"/>
      <c r="ALE1" s="114"/>
      <c r="ALF1" s="114"/>
      <c r="ALG1" s="114"/>
      <c r="ALH1" s="114"/>
      <c r="ALI1" s="114"/>
      <c r="ALJ1" s="114"/>
      <c r="ALK1" s="114"/>
      <c r="ALL1" s="114"/>
      <c r="ALM1" s="114"/>
      <c r="ALN1" s="114"/>
      <c r="ALO1" s="114"/>
      <c r="ALP1" s="114"/>
      <c r="ALQ1" s="114"/>
      <c r="ALR1" s="114"/>
      <c r="ALS1" s="114"/>
      <c r="ALT1" s="114"/>
      <c r="ALU1" s="114"/>
      <c r="ALV1" s="114"/>
      <c r="ALW1" s="114"/>
      <c r="ALX1" s="114"/>
      <c r="ALY1" s="114"/>
      <c r="ALZ1" s="114"/>
      <c r="AMA1" s="114"/>
      <c r="AMB1" s="114"/>
      <c r="AMC1" s="114"/>
      <c r="AMD1" s="114"/>
      <c r="AME1" s="114"/>
      <c r="AMF1" s="114"/>
      <c r="AMG1" s="114"/>
      <c r="AMH1" s="114"/>
      <c r="AMI1" s="114"/>
      <c r="AMJ1" s="114"/>
      <c r="AMK1" s="114"/>
      <c r="AML1" s="114"/>
      <c r="AMM1" s="114"/>
      <c r="AMN1" s="114"/>
      <c r="AMO1" s="114"/>
      <c r="AMP1" s="114"/>
      <c r="AMQ1" s="114"/>
      <c r="AMR1" s="114"/>
      <c r="AMS1" s="114"/>
      <c r="AMT1" s="114"/>
      <c r="AMU1" s="114"/>
      <c r="AMV1" s="114"/>
      <c r="AMW1" s="114"/>
      <c r="AMX1" s="114"/>
      <c r="AMY1" s="114"/>
      <c r="AMZ1" s="114"/>
      <c r="ANA1" s="114"/>
      <c r="ANB1" s="114"/>
      <c r="ANC1" s="114"/>
      <c r="AND1" s="114"/>
      <c r="ANE1" s="114"/>
      <c r="ANF1" s="114"/>
      <c r="ANG1" s="114"/>
      <c r="ANH1" s="114"/>
      <c r="ANI1" s="114"/>
      <c r="ANJ1" s="114"/>
      <c r="ANK1" s="114"/>
      <c r="ANL1" s="114"/>
      <c r="ANM1" s="114"/>
      <c r="ANN1" s="114"/>
      <c r="ANO1" s="114"/>
      <c r="ANP1" s="114"/>
      <c r="ANQ1" s="114"/>
      <c r="ANR1" s="114"/>
      <c r="ANS1" s="114"/>
      <c r="ANT1" s="114"/>
      <c r="ANU1" s="114"/>
      <c r="ANV1" s="114"/>
      <c r="ANW1" s="114"/>
      <c r="ANX1" s="114"/>
      <c r="ANY1" s="114"/>
      <c r="ANZ1" s="114"/>
      <c r="AOA1" s="114"/>
      <c r="AOB1" s="114"/>
      <c r="AOC1" s="114"/>
      <c r="AOD1" s="114"/>
      <c r="AOE1" s="114"/>
      <c r="AOF1" s="114"/>
      <c r="AOG1" s="114"/>
      <c r="AOH1" s="114"/>
      <c r="AOI1" s="114"/>
      <c r="AOJ1" s="114"/>
      <c r="AOK1" s="114"/>
      <c r="AOL1" s="114"/>
      <c r="AOM1" s="114"/>
      <c r="AON1" s="114"/>
      <c r="AOO1" s="114"/>
      <c r="AOP1" s="114"/>
      <c r="AOQ1" s="114"/>
      <c r="AOR1" s="114"/>
      <c r="AOS1" s="114"/>
      <c r="AOT1" s="114"/>
      <c r="AOU1" s="114"/>
      <c r="AOV1" s="114"/>
      <c r="AOW1" s="114"/>
      <c r="AOX1" s="114"/>
      <c r="AOY1" s="114"/>
      <c r="AOZ1" s="114"/>
      <c r="APA1" s="114"/>
      <c r="APB1" s="114"/>
      <c r="APC1" s="114"/>
      <c r="APD1" s="114"/>
      <c r="APE1" s="114"/>
      <c r="APF1" s="114"/>
      <c r="APG1" s="114"/>
      <c r="APH1" s="114"/>
      <c r="API1" s="114"/>
      <c r="APJ1" s="114"/>
      <c r="APK1" s="114"/>
      <c r="APL1" s="114"/>
      <c r="APM1" s="114"/>
      <c r="APN1" s="114"/>
      <c r="APO1" s="114"/>
      <c r="APP1" s="114"/>
      <c r="APQ1" s="114"/>
      <c r="APR1" s="114"/>
      <c r="APS1" s="114"/>
      <c r="APT1" s="114"/>
      <c r="APU1" s="114"/>
      <c r="APV1" s="114"/>
      <c r="APW1" s="114"/>
      <c r="APX1" s="114"/>
      <c r="APY1" s="114"/>
      <c r="APZ1" s="114"/>
      <c r="AQA1" s="114"/>
      <c r="AQB1" s="114"/>
      <c r="AQC1" s="114"/>
      <c r="AQD1" s="114"/>
      <c r="AQE1" s="114"/>
      <c r="AQF1" s="114"/>
      <c r="AQG1" s="114"/>
      <c r="AQH1" s="114"/>
      <c r="AQI1" s="114"/>
      <c r="AQJ1" s="114"/>
      <c r="AQK1" s="114"/>
      <c r="AQL1" s="114"/>
      <c r="AQM1" s="114"/>
      <c r="AQN1" s="114"/>
      <c r="AQO1" s="114"/>
      <c r="AQP1" s="114"/>
      <c r="AQQ1" s="114"/>
      <c r="AQR1" s="114"/>
      <c r="AQS1" s="114"/>
      <c r="AQT1" s="114"/>
      <c r="AQU1" s="114"/>
      <c r="AQV1" s="114"/>
      <c r="AQW1" s="114"/>
      <c r="AQX1" s="114"/>
      <c r="AQY1" s="114"/>
      <c r="AQZ1" s="114"/>
      <c r="ARA1" s="114"/>
      <c r="ARB1" s="114"/>
      <c r="ARC1" s="114"/>
      <c r="ARD1" s="114"/>
      <c r="ARE1" s="114"/>
      <c r="ARF1" s="114"/>
      <c r="ARG1" s="114"/>
      <c r="ARH1" s="114"/>
      <c r="ARI1" s="114"/>
      <c r="ARJ1" s="114"/>
      <c r="ARK1" s="114"/>
      <c r="ARL1" s="114"/>
      <c r="ARM1" s="114"/>
      <c r="ARN1" s="114"/>
      <c r="ARO1" s="114"/>
      <c r="ARP1" s="114"/>
      <c r="ARQ1" s="114"/>
      <c r="ARR1" s="114"/>
      <c r="ARS1" s="114"/>
      <c r="ART1" s="114"/>
      <c r="ARU1" s="114"/>
      <c r="ARV1" s="114"/>
      <c r="ARW1" s="114"/>
      <c r="ARX1" s="114"/>
      <c r="ARY1" s="114"/>
      <c r="ARZ1" s="114"/>
      <c r="ASA1" s="114"/>
      <c r="ASB1" s="114"/>
      <c r="ASC1" s="114"/>
      <c r="ASD1" s="114"/>
      <c r="ASE1" s="114"/>
      <c r="ASF1" s="114"/>
      <c r="ASG1" s="114"/>
      <c r="ASH1" s="114"/>
      <c r="ASI1" s="114"/>
      <c r="ASJ1" s="114"/>
      <c r="ASK1" s="114"/>
      <c r="ASL1" s="114"/>
      <c r="ASM1" s="114"/>
      <c r="ASN1" s="114"/>
      <c r="ASO1" s="114"/>
      <c r="ASP1" s="114"/>
      <c r="ASQ1" s="114"/>
      <c r="ASR1" s="114"/>
      <c r="ASS1" s="114"/>
      <c r="AST1" s="114"/>
      <c r="ASU1" s="114"/>
      <c r="ASV1" s="114"/>
      <c r="ASW1" s="114"/>
      <c r="ASX1" s="114"/>
      <c r="ASY1" s="114"/>
      <c r="ASZ1" s="114"/>
      <c r="ATA1" s="114"/>
      <c r="ATB1" s="114"/>
      <c r="ATC1" s="114"/>
      <c r="ATD1" s="114"/>
      <c r="ATE1" s="114"/>
      <c r="ATF1" s="114"/>
      <c r="ATG1" s="114"/>
      <c r="ATH1" s="114"/>
      <c r="ATI1" s="114"/>
      <c r="ATJ1" s="114"/>
      <c r="ATK1" s="114"/>
      <c r="ATL1" s="114"/>
      <c r="ATM1" s="114"/>
      <c r="ATN1" s="114"/>
      <c r="ATO1" s="114"/>
      <c r="ATP1" s="114"/>
      <c r="ATQ1" s="114"/>
      <c r="ATR1" s="114"/>
      <c r="ATS1" s="114"/>
      <c r="ATT1" s="114"/>
      <c r="ATU1" s="114"/>
      <c r="ATV1" s="114"/>
      <c r="ATW1" s="114"/>
      <c r="ATX1" s="114"/>
      <c r="ATY1" s="114"/>
      <c r="ATZ1" s="114"/>
      <c r="AUA1" s="114"/>
      <c r="AUB1" s="114"/>
      <c r="AUC1" s="114"/>
      <c r="AUD1" s="114"/>
      <c r="AUE1" s="114"/>
      <c r="AUF1" s="114"/>
      <c r="AUG1" s="114"/>
      <c r="AUH1" s="114"/>
      <c r="AUI1" s="114"/>
      <c r="AUJ1" s="114"/>
      <c r="AUK1" s="114"/>
      <c r="AUL1" s="114"/>
      <c r="AUM1" s="114"/>
      <c r="AUN1" s="114"/>
      <c r="AUO1" s="114"/>
      <c r="AUP1" s="114"/>
      <c r="AUQ1" s="114"/>
      <c r="AUR1" s="114"/>
      <c r="AUS1" s="114"/>
      <c r="AUT1" s="114"/>
      <c r="AUU1" s="114"/>
      <c r="AUV1" s="114"/>
      <c r="AUW1" s="114"/>
      <c r="AUX1" s="114"/>
      <c r="AUY1" s="114"/>
      <c r="AUZ1" s="114"/>
      <c r="AVA1" s="114"/>
      <c r="AVB1" s="114"/>
      <c r="AVC1" s="114"/>
      <c r="AVD1" s="114"/>
      <c r="AVE1" s="114"/>
      <c r="AVF1" s="114"/>
      <c r="AVG1" s="114"/>
      <c r="AVH1" s="114"/>
      <c r="AVI1" s="114"/>
      <c r="AVJ1" s="114"/>
      <c r="AVK1" s="114"/>
      <c r="AVL1" s="114"/>
      <c r="AVM1" s="114"/>
      <c r="AVN1" s="114"/>
      <c r="AVO1" s="114"/>
      <c r="AVP1" s="114"/>
      <c r="AVQ1" s="114"/>
      <c r="AVR1" s="114"/>
      <c r="AVS1" s="114"/>
      <c r="AVT1" s="114"/>
      <c r="AVU1" s="114"/>
      <c r="AVV1" s="114"/>
      <c r="AVW1" s="114"/>
      <c r="AVX1" s="114"/>
      <c r="AVY1" s="114"/>
      <c r="AVZ1" s="114"/>
      <c r="AWA1" s="114"/>
      <c r="AWB1" s="114"/>
      <c r="AWC1" s="114"/>
      <c r="AWD1" s="114"/>
      <c r="AWE1" s="114"/>
      <c r="AWF1" s="114"/>
      <c r="AWG1" s="114"/>
      <c r="AWH1" s="114"/>
      <c r="AWI1" s="114"/>
      <c r="AWJ1" s="114"/>
      <c r="AWK1" s="114"/>
      <c r="AWL1" s="114"/>
      <c r="AWM1" s="114"/>
      <c r="AWN1" s="114"/>
      <c r="AWO1" s="114"/>
      <c r="AWP1" s="114"/>
      <c r="AWQ1" s="114"/>
      <c r="AWR1" s="114"/>
      <c r="AWS1" s="114"/>
      <c r="AWT1" s="114"/>
      <c r="AWU1" s="114"/>
      <c r="AWV1" s="114"/>
      <c r="AWW1" s="114"/>
      <c r="AWX1" s="114"/>
      <c r="AWY1" s="114"/>
      <c r="AWZ1" s="114"/>
      <c r="AXA1" s="114"/>
      <c r="AXB1" s="114"/>
      <c r="AXC1" s="114"/>
      <c r="AXD1" s="114"/>
      <c r="AXE1" s="114"/>
      <c r="AXF1" s="114"/>
      <c r="AXG1" s="114"/>
      <c r="AXH1" s="114"/>
      <c r="AXI1" s="114"/>
      <c r="AXJ1" s="114"/>
      <c r="AXK1" s="114"/>
      <c r="AXL1" s="114"/>
      <c r="AXM1" s="114"/>
      <c r="AXN1" s="114"/>
      <c r="AXO1" s="114"/>
      <c r="AXP1" s="114"/>
      <c r="AXQ1" s="114"/>
      <c r="AXR1" s="114"/>
      <c r="AXS1" s="114"/>
      <c r="AXT1" s="114"/>
      <c r="AXU1" s="114"/>
      <c r="AXV1" s="114"/>
      <c r="AXW1" s="114"/>
      <c r="AXX1" s="114"/>
      <c r="AXY1" s="114"/>
      <c r="AXZ1" s="114"/>
      <c r="AYA1" s="114"/>
      <c r="AYB1" s="114"/>
      <c r="AYC1" s="114"/>
      <c r="AYD1" s="114"/>
      <c r="AYE1" s="114"/>
      <c r="AYF1" s="114"/>
      <c r="AYG1" s="114"/>
      <c r="AYH1" s="114"/>
      <c r="AYI1" s="114"/>
      <c r="AYJ1" s="114"/>
      <c r="AYK1" s="114"/>
      <c r="AYL1" s="114"/>
      <c r="AYM1" s="114"/>
      <c r="AYN1" s="114"/>
      <c r="AYO1" s="114"/>
      <c r="AYP1" s="114"/>
      <c r="AYQ1" s="114"/>
      <c r="AYR1" s="114"/>
      <c r="AYS1" s="114"/>
      <c r="AYT1" s="114"/>
      <c r="AYU1" s="114"/>
      <c r="AYV1" s="114"/>
      <c r="AYW1" s="114"/>
      <c r="AYX1" s="114"/>
      <c r="AYY1" s="114"/>
      <c r="AYZ1" s="114"/>
      <c r="AZA1" s="114"/>
      <c r="AZB1" s="114"/>
      <c r="AZC1" s="114"/>
      <c r="AZD1" s="114"/>
      <c r="AZE1" s="114"/>
      <c r="AZF1" s="114"/>
      <c r="AZG1" s="114"/>
      <c r="AZH1" s="114"/>
      <c r="AZI1" s="114"/>
      <c r="AZJ1" s="114"/>
      <c r="AZK1" s="114"/>
      <c r="AZL1" s="114"/>
      <c r="AZM1" s="114"/>
      <c r="AZN1" s="114"/>
      <c r="AZO1" s="114"/>
      <c r="AZP1" s="114"/>
      <c r="AZQ1" s="114"/>
      <c r="AZR1" s="114"/>
      <c r="AZS1" s="114"/>
      <c r="AZT1" s="114"/>
      <c r="AZU1" s="114"/>
      <c r="AZV1" s="114"/>
      <c r="AZW1" s="114"/>
      <c r="AZX1" s="114"/>
      <c r="AZY1" s="114"/>
      <c r="AZZ1" s="114"/>
      <c r="BAA1" s="114"/>
      <c r="BAB1" s="114"/>
      <c r="BAC1" s="114"/>
      <c r="BAD1" s="114"/>
      <c r="BAE1" s="114"/>
      <c r="BAF1" s="114"/>
      <c r="BAG1" s="114"/>
      <c r="BAH1" s="114"/>
      <c r="BAI1" s="114"/>
      <c r="BAJ1" s="114"/>
      <c r="BAK1" s="114"/>
      <c r="BAL1" s="114"/>
      <c r="BAM1" s="114"/>
      <c r="BAN1" s="114"/>
      <c r="BAO1" s="114"/>
      <c r="BAP1" s="114"/>
      <c r="BAQ1" s="114"/>
      <c r="BAR1" s="114"/>
      <c r="BAS1" s="114"/>
      <c r="BAT1" s="114"/>
      <c r="BAU1" s="114"/>
      <c r="BAV1" s="114"/>
      <c r="BAW1" s="114"/>
      <c r="BAX1" s="114"/>
      <c r="BAY1" s="114"/>
      <c r="BAZ1" s="114"/>
      <c r="BBA1" s="114"/>
      <c r="BBB1" s="114"/>
      <c r="BBC1" s="114"/>
      <c r="BBD1" s="114"/>
      <c r="BBE1" s="114"/>
      <c r="BBF1" s="114"/>
      <c r="BBG1" s="114"/>
      <c r="BBH1" s="114"/>
      <c r="BBI1" s="114"/>
      <c r="BBJ1" s="114"/>
      <c r="BBK1" s="114"/>
      <c r="BBL1" s="114"/>
      <c r="BBM1" s="114"/>
      <c r="BBN1" s="114"/>
      <c r="BBO1" s="114"/>
      <c r="BBP1" s="114"/>
      <c r="BBQ1" s="114"/>
      <c r="BBR1" s="114"/>
      <c r="BBS1" s="114"/>
      <c r="BBT1" s="114"/>
      <c r="BBU1" s="114"/>
      <c r="BBV1" s="114"/>
      <c r="BBW1" s="114"/>
      <c r="BBX1" s="114"/>
      <c r="BBY1" s="114"/>
      <c r="BBZ1" s="114"/>
      <c r="BCA1" s="114"/>
      <c r="BCB1" s="114"/>
      <c r="BCC1" s="114"/>
      <c r="BCD1" s="114"/>
      <c r="BCE1" s="114"/>
      <c r="BCF1" s="114"/>
      <c r="BCG1" s="114"/>
      <c r="BCH1" s="114"/>
      <c r="BCI1" s="114"/>
      <c r="BCJ1" s="114"/>
      <c r="BCK1" s="114"/>
      <c r="BCL1" s="114"/>
      <c r="BCM1" s="114"/>
      <c r="BCN1" s="114"/>
      <c r="BCO1" s="114"/>
      <c r="BCP1" s="114"/>
      <c r="BCQ1" s="114"/>
      <c r="BCR1" s="114"/>
      <c r="BCS1" s="114"/>
      <c r="BCT1" s="114"/>
      <c r="BCU1" s="114"/>
      <c r="BCV1" s="114"/>
      <c r="BCW1" s="114"/>
      <c r="BCX1" s="114"/>
      <c r="BCY1" s="114"/>
      <c r="BCZ1" s="114"/>
      <c r="BDA1" s="114"/>
      <c r="BDB1" s="114"/>
      <c r="BDC1" s="114"/>
      <c r="BDD1" s="114"/>
      <c r="BDE1" s="114"/>
      <c r="BDF1" s="114"/>
      <c r="BDG1" s="114"/>
      <c r="BDH1" s="114"/>
      <c r="BDI1" s="114"/>
      <c r="BDJ1" s="114"/>
      <c r="BDK1" s="114"/>
      <c r="BDL1" s="114"/>
      <c r="BDM1" s="114"/>
      <c r="BDN1" s="114"/>
      <c r="BDO1" s="114"/>
      <c r="BDP1" s="114"/>
      <c r="BDQ1" s="114"/>
      <c r="BDR1" s="114"/>
      <c r="BDS1" s="114"/>
      <c r="BDT1" s="114"/>
      <c r="BDU1" s="114"/>
      <c r="BDV1" s="114"/>
      <c r="BDW1" s="114"/>
      <c r="BDX1" s="114"/>
      <c r="BDY1" s="114"/>
      <c r="BDZ1" s="114"/>
      <c r="BEA1" s="114"/>
      <c r="BEB1" s="114"/>
      <c r="BEC1" s="114"/>
      <c r="BED1" s="114"/>
      <c r="BEE1" s="114"/>
      <c r="BEF1" s="114"/>
      <c r="BEG1" s="114"/>
      <c r="BEH1" s="114"/>
      <c r="BEI1" s="114"/>
      <c r="BEJ1" s="114"/>
      <c r="BEK1" s="114"/>
      <c r="BEL1" s="114"/>
      <c r="BEM1" s="114"/>
      <c r="BEN1" s="114"/>
      <c r="BEO1" s="114"/>
      <c r="BEP1" s="114"/>
      <c r="BEQ1" s="114"/>
      <c r="BER1" s="114"/>
      <c r="BES1" s="114"/>
      <c r="BET1" s="114"/>
      <c r="BEU1" s="114"/>
      <c r="BEV1" s="114"/>
      <c r="BEW1" s="114"/>
      <c r="BEX1" s="114"/>
      <c r="BEY1" s="114"/>
      <c r="BEZ1" s="114"/>
      <c r="BFA1" s="114"/>
      <c r="BFB1" s="114"/>
      <c r="BFC1" s="114"/>
      <c r="BFD1" s="114"/>
      <c r="BFE1" s="114"/>
      <c r="BFF1" s="114"/>
      <c r="BFG1" s="114"/>
      <c r="BFH1" s="114"/>
      <c r="BFI1" s="114"/>
      <c r="BFJ1" s="114"/>
      <c r="BFK1" s="114"/>
      <c r="BFL1" s="114"/>
      <c r="BFM1" s="114"/>
      <c r="BFN1" s="114"/>
      <c r="BFO1" s="114"/>
      <c r="BFP1" s="114"/>
      <c r="BFQ1" s="114"/>
      <c r="BFR1" s="114"/>
      <c r="BFS1" s="114"/>
      <c r="BFT1" s="114"/>
      <c r="BFU1" s="114"/>
      <c r="BFV1" s="114"/>
      <c r="BFW1" s="114"/>
      <c r="BFX1" s="114"/>
      <c r="BFY1" s="114"/>
      <c r="BFZ1" s="114"/>
      <c r="BGA1" s="114"/>
      <c r="BGB1" s="114"/>
      <c r="BGC1" s="114"/>
      <c r="BGD1" s="114"/>
      <c r="BGE1" s="114"/>
      <c r="BGF1" s="114"/>
      <c r="BGG1" s="114"/>
      <c r="BGH1" s="114"/>
      <c r="BGI1" s="114"/>
      <c r="BGJ1" s="114"/>
      <c r="BGK1" s="114"/>
      <c r="BGL1" s="114"/>
      <c r="BGM1" s="114"/>
      <c r="BGN1" s="114"/>
      <c r="BGO1" s="114"/>
      <c r="BGP1" s="114"/>
      <c r="BGQ1" s="114"/>
      <c r="BGR1" s="114"/>
      <c r="BGS1" s="114"/>
      <c r="BGT1" s="114"/>
      <c r="BGU1" s="114"/>
      <c r="BGV1" s="114"/>
      <c r="BGW1" s="114"/>
      <c r="BGX1" s="114"/>
      <c r="BGY1" s="114"/>
      <c r="BGZ1" s="114"/>
      <c r="BHA1" s="114"/>
      <c r="BHB1" s="114"/>
      <c r="BHC1" s="114"/>
      <c r="BHD1" s="114"/>
      <c r="BHE1" s="114"/>
      <c r="BHF1" s="114"/>
      <c r="BHG1" s="114"/>
      <c r="BHH1" s="114"/>
      <c r="BHI1" s="114"/>
      <c r="BHJ1" s="114"/>
      <c r="BHK1" s="114"/>
      <c r="BHL1" s="114"/>
      <c r="BHM1" s="114"/>
      <c r="BHN1" s="114"/>
      <c r="BHO1" s="114"/>
      <c r="BHP1" s="114"/>
      <c r="BHQ1" s="114"/>
      <c r="BHR1" s="114"/>
      <c r="BHS1" s="114"/>
      <c r="BHT1" s="114"/>
      <c r="BHU1" s="114"/>
      <c r="BHV1" s="114"/>
      <c r="BHW1" s="114"/>
      <c r="BHX1" s="114"/>
      <c r="BHY1" s="114"/>
      <c r="BHZ1" s="114"/>
      <c r="BIA1" s="114"/>
      <c r="BIB1" s="114"/>
      <c r="BIC1" s="114"/>
      <c r="BID1" s="114"/>
      <c r="BIE1" s="114"/>
      <c r="BIF1" s="114"/>
      <c r="BIG1" s="114"/>
      <c r="BIH1" s="114"/>
      <c r="BII1" s="114"/>
      <c r="BIJ1" s="114"/>
      <c r="BIK1" s="114"/>
      <c r="BIL1" s="114"/>
      <c r="BIM1" s="114"/>
      <c r="BIN1" s="114"/>
      <c r="BIO1" s="114"/>
      <c r="BIP1" s="114"/>
      <c r="BIQ1" s="114"/>
      <c r="BIR1" s="114"/>
      <c r="BIS1" s="114"/>
      <c r="BIT1" s="114"/>
      <c r="BIU1" s="114"/>
      <c r="BIV1" s="114"/>
      <c r="BIW1" s="114"/>
      <c r="BIX1" s="114"/>
      <c r="BIY1" s="114"/>
      <c r="BIZ1" s="114"/>
      <c r="BJA1" s="114"/>
      <c r="BJB1" s="114"/>
      <c r="BJC1" s="114"/>
      <c r="BJD1" s="114"/>
      <c r="BJE1" s="114"/>
      <c r="BJF1" s="114"/>
      <c r="BJG1" s="114"/>
      <c r="BJH1" s="114"/>
      <c r="BJI1" s="114"/>
      <c r="BJJ1" s="114"/>
      <c r="BJK1" s="114"/>
      <c r="BJL1" s="114"/>
      <c r="BJM1" s="114"/>
      <c r="BJN1" s="114"/>
      <c r="BJO1" s="114"/>
      <c r="BJP1" s="114"/>
      <c r="BJQ1" s="114"/>
      <c r="BJR1" s="114"/>
      <c r="BJS1" s="114"/>
      <c r="BJT1" s="114"/>
      <c r="BJU1" s="114"/>
      <c r="BJV1" s="114"/>
      <c r="BJW1" s="114"/>
      <c r="BJX1" s="114"/>
      <c r="BJY1" s="114"/>
      <c r="BJZ1" s="114"/>
      <c r="BKA1" s="114"/>
      <c r="BKB1" s="114"/>
      <c r="BKC1" s="114"/>
      <c r="BKD1" s="114"/>
      <c r="BKE1" s="114"/>
      <c r="BKF1" s="114"/>
      <c r="BKG1" s="114"/>
      <c r="BKH1" s="114"/>
      <c r="BKI1" s="114"/>
      <c r="BKJ1" s="114"/>
      <c r="BKK1" s="114"/>
      <c r="BKL1" s="114"/>
      <c r="BKM1" s="114"/>
      <c r="BKN1" s="114"/>
      <c r="BKO1" s="114"/>
      <c r="BKP1" s="114"/>
      <c r="BKQ1" s="114"/>
      <c r="BKR1" s="114"/>
      <c r="BKS1" s="114"/>
      <c r="BKT1" s="114"/>
      <c r="BKU1" s="114"/>
      <c r="BKV1" s="114"/>
      <c r="BKW1" s="114"/>
      <c r="BKX1" s="114"/>
      <c r="BKY1" s="114"/>
      <c r="BKZ1" s="114"/>
      <c r="BLA1" s="114"/>
      <c r="BLB1" s="114"/>
      <c r="BLC1" s="114"/>
      <c r="BLD1" s="114"/>
      <c r="BLE1" s="114"/>
      <c r="BLF1" s="114"/>
      <c r="BLG1" s="114"/>
      <c r="BLH1" s="114"/>
      <c r="BLI1" s="114"/>
      <c r="BLJ1" s="114"/>
      <c r="BLK1" s="114"/>
      <c r="BLL1" s="114"/>
      <c r="BLM1" s="114"/>
      <c r="BLN1" s="114"/>
      <c r="BLO1" s="114"/>
      <c r="BLP1" s="114"/>
      <c r="BLQ1" s="114"/>
      <c r="BLR1" s="114"/>
      <c r="BLS1" s="114"/>
      <c r="BLT1" s="114"/>
      <c r="BLU1" s="114"/>
      <c r="BLV1" s="114"/>
      <c r="BLW1" s="114"/>
      <c r="BLX1" s="114"/>
      <c r="BLY1" s="114"/>
      <c r="BLZ1" s="114"/>
      <c r="BMA1" s="114"/>
      <c r="BMB1" s="114"/>
      <c r="BMC1" s="114"/>
      <c r="BMD1" s="114"/>
      <c r="BME1" s="114"/>
      <c r="BMF1" s="114"/>
      <c r="BMG1" s="114"/>
      <c r="BMH1" s="114"/>
      <c r="BMI1" s="114"/>
      <c r="BMJ1" s="114"/>
      <c r="BMK1" s="114"/>
      <c r="BML1" s="114"/>
      <c r="BMM1" s="114"/>
      <c r="BMN1" s="114"/>
      <c r="BMO1" s="114"/>
      <c r="BMP1" s="114"/>
      <c r="BMQ1" s="114"/>
      <c r="BMR1" s="114"/>
      <c r="BMS1" s="114"/>
      <c r="BMT1" s="114"/>
      <c r="BMU1" s="114"/>
      <c r="BMV1" s="114"/>
      <c r="BMW1" s="114"/>
      <c r="BMX1" s="114"/>
      <c r="BMY1" s="114"/>
      <c r="BMZ1" s="114"/>
      <c r="BNA1" s="114"/>
      <c r="BNB1" s="114"/>
      <c r="BNC1" s="114"/>
      <c r="BND1" s="114"/>
      <c r="BNE1" s="114"/>
      <c r="BNF1" s="114"/>
      <c r="BNG1" s="114"/>
      <c r="BNH1" s="114"/>
      <c r="BNI1" s="114"/>
      <c r="BNJ1" s="114"/>
      <c r="BNK1" s="114"/>
      <c r="BNL1" s="114"/>
      <c r="BNM1" s="114"/>
      <c r="BNN1" s="114"/>
      <c r="BNO1" s="114"/>
      <c r="BNP1" s="114"/>
      <c r="BNQ1" s="114"/>
      <c r="BNR1" s="114"/>
      <c r="BNS1" s="114"/>
      <c r="BNT1" s="114"/>
      <c r="BNU1" s="114"/>
      <c r="BNV1" s="114"/>
      <c r="BNW1" s="114"/>
      <c r="BNX1" s="114"/>
      <c r="BNY1" s="114"/>
      <c r="BNZ1" s="114"/>
      <c r="BOA1" s="114"/>
      <c r="BOB1" s="114"/>
      <c r="BOC1" s="114"/>
      <c r="BOD1" s="114"/>
      <c r="BOE1" s="114"/>
      <c r="BOF1" s="114"/>
      <c r="BOG1" s="114"/>
      <c r="BOH1" s="114"/>
      <c r="BOI1" s="114"/>
      <c r="BOJ1" s="114"/>
      <c r="BOK1" s="114"/>
      <c r="BOL1" s="114"/>
      <c r="BOM1" s="114"/>
      <c r="BON1" s="114"/>
      <c r="BOO1" s="114"/>
      <c r="BOP1" s="114"/>
      <c r="BOQ1" s="114"/>
      <c r="BOR1" s="114"/>
      <c r="BOS1" s="114"/>
      <c r="BOT1" s="114"/>
      <c r="BOU1" s="114"/>
      <c r="BOV1" s="114"/>
      <c r="BOW1" s="114"/>
      <c r="BOX1" s="114"/>
      <c r="BOY1" s="114"/>
      <c r="BOZ1" s="114"/>
      <c r="BPA1" s="114"/>
      <c r="BPB1" s="114"/>
      <c r="BPC1" s="114"/>
      <c r="BPD1" s="114"/>
      <c r="BPE1" s="114"/>
      <c r="BPF1" s="114"/>
      <c r="BPG1" s="114"/>
      <c r="BPH1" s="114"/>
      <c r="BPI1" s="114"/>
      <c r="BPJ1" s="114"/>
      <c r="BPK1" s="114"/>
      <c r="BPL1" s="114"/>
      <c r="BPM1" s="114"/>
      <c r="BPN1" s="114"/>
      <c r="BPO1" s="114"/>
      <c r="BPP1" s="114"/>
      <c r="BPQ1" s="114"/>
      <c r="BPR1" s="114"/>
      <c r="BPS1" s="114"/>
      <c r="BPT1" s="114"/>
      <c r="BPU1" s="114"/>
      <c r="BPV1" s="114"/>
      <c r="BPW1" s="114"/>
      <c r="BPX1" s="114"/>
      <c r="BPY1" s="114"/>
      <c r="BPZ1" s="114"/>
      <c r="BQA1" s="114"/>
      <c r="BQB1" s="114"/>
      <c r="BQC1" s="114"/>
      <c r="BQD1" s="114"/>
      <c r="BQE1" s="114"/>
      <c r="BQF1" s="114"/>
      <c r="BQG1" s="114"/>
      <c r="BQH1" s="114"/>
      <c r="BQI1" s="114"/>
      <c r="BQJ1" s="114"/>
      <c r="BQK1" s="114"/>
      <c r="BQL1" s="114"/>
      <c r="BQM1" s="114"/>
      <c r="BQN1" s="114"/>
      <c r="BQO1" s="114"/>
      <c r="BQP1" s="114"/>
      <c r="BQQ1" s="114"/>
      <c r="BQR1" s="114"/>
      <c r="BQS1" s="114"/>
      <c r="BQT1" s="114"/>
      <c r="BQU1" s="114"/>
      <c r="BQV1" s="114"/>
      <c r="BQW1" s="114"/>
      <c r="BQX1" s="114"/>
      <c r="BQY1" s="114"/>
      <c r="BQZ1" s="114"/>
      <c r="BRA1" s="114"/>
      <c r="BRB1" s="114"/>
      <c r="BRC1" s="114"/>
      <c r="BRD1" s="114"/>
      <c r="BRE1" s="114"/>
      <c r="BRF1" s="114"/>
      <c r="BRG1" s="114"/>
      <c r="BRH1" s="114"/>
      <c r="BRI1" s="114"/>
      <c r="BRJ1" s="114"/>
      <c r="BRK1" s="114"/>
      <c r="BRL1" s="114"/>
      <c r="BRM1" s="114"/>
      <c r="BRN1" s="114"/>
      <c r="BRO1" s="114"/>
      <c r="BRP1" s="114"/>
      <c r="BRQ1" s="114"/>
      <c r="BRR1" s="114"/>
      <c r="BRS1" s="114"/>
      <c r="BRT1" s="114"/>
      <c r="BRU1" s="114"/>
      <c r="BRV1" s="114"/>
      <c r="BRW1" s="114"/>
      <c r="BRX1" s="114"/>
      <c r="BRY1" s="114"/>
      <c r="BRZ1" s="114"/>
      <c r="BSA1" s="114"/>
      <c r="BSB1" s="114"/>
      <c r="BSC1" s="114"/>
      <c r="BSD1" s="114"/>
      <c r="BSE1" s="114"/>
      <c r="BSF1" s="114"/>
      <c r="BSG1" s="114"/>
      <c r="BSH1" s="114"/>
      <c r="BSI1" s="114"/>
      <c r="BSJ1" s="114"/>
      <c r="BSK1" s="114"/>
      <c r="BSL1" s="114"/>
      <c r="BSM1" s="114"/>
      <c r="BSN1" s="114"/>
      <c r="BSO1" s="114"/>
      <c r="BSP1" s="114"/>
      <c r="BSQ1" s="114"/>
      <c r="BSR1" s="114"/>
      <c r="BSS1" s="114"/>
      <c r="BST1" s="114"/>
      <c r="BSU1" s="114"/>
      <c r="BSV1" s="114"/>
      <c r="BSW1" s="114"/>
      <c r="BSX1" s="114"/>
      <c r="BSY1" s="114"/>
      <c r="BSZ1" s="114"/>
      <c r="BTA1" s="114"/>
      <c r="BTB1" s="114"/>
      <c r="BTC1" s="114"/>
      <c r="BTD1" s="114"/>
      <c r="BTE1" s="114"/>
      <c r="BTF1" s="114"/>
      <c r="BTG1" s="114"/>
      <c r="BTH1" s="114"/>
      <c r="BTI1" s="114"/>
      <c r="BTJ1" s="114"/>
      <c r="BTK1" s="114"/>
      <c r="BTL1" s="114"/>
      <c r="BTM1" s="114"/>
      <c r="BTN1" s="114"/>
      <c r="BTO1" s="114"/>
      <c r="BTP1" s="114"/>
      <c r="BTQ1" s="114"/>
      <c r="BTR1" s="114"/>
      <c r="BTS1" s="114"/>
      <c r="BTT1" s="114"/>
      <c r="BTU1" s="114"/>
      <c r="BTV1" s="114"/>
      <c r="BTW1" s="114"/>
      <c r="BTX1" s="114"/>
      <c r="BTY1" s="114"/>
      <c r="BTZ1" s="114"/>
      <c r="BUA1" s="114"/>
      <c r="BUB1" s="114"/>
      <c r="BUC1" s="114"/>
      <c r="BUD1" s="114"/>
      <c r="BUE1" s="114"/>
      <c r="BUF1" s="114"/>
      <c r="BUG1" s="114"/>
      <c r="BUH1" s="114"/>
      <c r="BUI1" s="114"/>
      <c r="BUJ1" s="114"/>
      <c r="BUK1" s="114"/>
      <c r="BUL1" s="114"/>
      <c r="BUM1" s="114"/>
      <c r="BUN1" s="114"/>
      <c r="BUO1" s="114"/>
      <c r="BUP1" s="114"/>
      <c r="BUQ1" s="114"/>
      <c r="BUR1" s="114"/>
      <c r="BUS1" s="114"/>
      <c r="BUT1" s="114"/>
      <c r="BUU1" s="114"/>
      <c r="BUV1" s="114"/>
      <c r="BUW1" s="114"/>
      <c r="BUX1" s="114"/>
      <c r="BUY1" s="114"/>
      <c r="BUZ1" s="114"/>
      <c r="BVA1" s="114"/>
      <c r="BVB1" s="114"/>
      <c r="BVC1" s="114"/>
      <c r="BVD1" s="114"/>
      <c r="BVE1" s="114"/>
      <c r="BVF1" s="114"/>
      <c r="BVG1" s="114"/>
      <c r="BVH1" s="114"/>
      <c r="BVI1" s="114"/>
      <c r="BVJ1" s="114"/>
      <c r="BVK1" s="114"/>
      <c r="BVL1" s="114"/>
      <c r="BVM1" s="114"/>
      <c r="BVN1" s="114"/>
      <c r="BVO1" s="114"/>
      <c r="BVP1" s="114"/>
      <c r="BVQ1" s="114"/>
      <c r="BVR1" s="114"/>
      <c r="BVS1" s="114"/>
      <c r="BVT1" s="114"/>
      <c r="BVU1" s="114"/>
      <c r="BVV1" s="114"/>
      <c r="BVW1" s="114"/>
      <c r="BVX1" s="114"/>
      <c r="BVY1" s="114"/>
      <c r="BVZ1" s="114"/>
      <c r="BWA1" s="114"/>
      <c r="BWB1" s="114"/>
      <c r="BWC1" s="114"/>
      <c r="BWD1" s="114"/>
      <c r="BWE1" s="114"/>
      <c r="BWF1" s="114"/>
      <c r="BWG1" s="114"/>
      <c r="BWH1" s="114"/>
      <c r="BWI1" s="114"/>
      <c r="BWJ1" s="114"/>
      <c r="BWK1" s="114"/>
      <c r="BWL1" s="114"/>
      <c r="BWM1" s="114"/>
      <c r="BWN1" s="114"/>
      <c r="BWO1" s="114"/>
      <c r="BWP1" s="114"/>
      <c r="BWQ1" s="114"/>
      <c r="BWR1" s="114"/>
      <c r="BWS1" s="114"/>
      <c r="BWT1" s="114"/>
      <c r="BWU1" s="114"/>
      <c r="BWV1" s="114"/>
      <c r="BWW1" s="114"/>
      <c r="BWX1" s="114"/>
      <c r="BWY1" s="114"/>
      <c r="BWZ1" s="114"/>
      <c r="BXA1" s="114"/>
      <c r="BXB1" s="114"/>
      <c r="BXC1" s="114"/>
      <c r="BXD1" s="114"/>
      <c r="BXE1" s="114"/>
      <c r="BXF1" s="114"/>
      <c r="BXG1" s="114"/>
      <c r="BXH1" s="114"/>
      <c r="BXI1" s="114"/>
      <c r="BXJ1" s="114"/>
      <c r="BXK1" s="114"/>
      <c r="BXL1" s="114"/>
      <c r="BXM1" s="114"/>
      <c r="BXN1" s="114"/>
      <c r="BXO1" s="114"/>
      <c r="BXP1" s="114"/>
      <c r="BXQ1" s="114"/>
      <c r="BXR1" s="114"/>
      <c r="BXS1" s="114"/>
      <c r="BXT1" s="114"/>
      <c r="BXU1" s="114"/>
      <c r="BXV1" s="114"/>
      <c r="BXW1" s="114"/>
      <c r="BXX1" s="114"/>
      <c r="BXY1" s="114"/>
      <c r="BXZ1" s="114"/>
      <c r="BYA1" s="114"/>
      <c r="BYB1" s="114"/>
      <c r="BYC1" s="114"/>
      <c r="BYD1" s="114"/>
      <c r="BYE1" s="114"/>
      <c r="BYF1" s="114"/>
      <c r="BYG1" s="114"/>
      <c r="BYH1" s="114"/>
      <c r="BYI1" s="114"/>
      <c r="BYJ1" s="114"/>
      <c r="BYK1" s="114"/>
      <c r="BYL1" s="114"/>
      <c r="BYM1" s="114"/>
      <c r="BYN1" s="114"/>
      <c r="BYO1" s="114"/>
      <c r="BYP1" s="114"/>
      <c r="BYQ1" s="114"/>
      <c r="BYR1" s="114"/>
      <c r="BYS1" s="114"/>
      <c r="BYT1" s="114"/>
      <c r="BYU1" s="114"/>
      <c r="BYV1" s="114"/>
      <c r="BYW1" s="114"/>
      <c r="BYX1" s="114"/>
      <c r="BYY1" s="114"/>
      <c r="BYZ1" s="114"/>
      <c r="BZA1" s="114"/>
      <c r="BZB1" s="114"/>
      <c r="BZC1" s="114"/>
      <c r="BZD1" s="114"/>
      <c r="BZE1" s="114"/>
      <c r="BZF1" s="114"/>
      <c r="BZG1" s="114"/>
      <c r="BZH1" s="114"/>
      <c r="BZI1" s="114"/>
      <c r="BZJ1" s="114"/>
      <c r="BZK1" s="114"/>
      <c r="BZL1" s="114"/>
      <c r="BZM1" s="114"/>
      <c r="BZN1" s="114"/>
      <c r="BZO1" s="114"/>
      <c r="BZP1" s="114"/>
      <c r="BZQ1" s="114"/>
      <c r="BZR1" s="114"/>
      <c r="BZS1" s="114"/>
      <c r="BZT1" s="114"/>
      <c r="BZU1" s="114"/>
      <c r="BZV1" s="114"/>
      <c r="BZW1" s="114"/>
      <c r="BZX1" s="114"/>
      <c r="BZY1" s="114"/>
      <c r="BZZ1" s="114"/>
      <c r="CAA1" s="114"/>
      <c r="CAB1" s="114"/>
      <c r="CAC1" s="114"/>
      <c r="CAD1" s="114"/>
      <c r="CAE1" s="114"/>
      <c r="CAF1" s="114"/>
      <c r="CAG1" s="114"/>
      <c r="CAH1" s="114"/>
      <c r="CAI1" s="114"/>
      <c r="CAJ1" s="114"/>
      <c r="CAK1" s="114"/>
      <c r="CAL1" s="114"/>
      <c r="CAM1" s="114"/>
      <c r="CAN1" s="114"/>
      <c r="CAO1" s="114"/>
      <c r="CAP1" s="114"/>
      <c r="CAQ1" s="114"/>
      <c r="CAR1" s="114"/>
      <c r="CAS1" s="114"/>
      <c r="CAT1" s="114"/>
      <c r="CAU1" s="114"/>
      <c r="CAV1" s="114"/>
      <c r="CAW1" s="114"/>
      <c r="CAX1" s="114"/>
      <c r="CAY1" s="114"/>
      <c r="CAZ1" s="114"/>
      <c r="CBA1" s="114"/>
      <c r="CBB1" s="114"/>
      <c r="CBC1" s="114"/>
      <c r="CBD1" s="114"/>
      <c r="CBE1" s="114"/>
      <c r="CBF1" s="114"/>
      <c r="CBG1" s="114"/>
      <c r="CBH1" s="114"/>
      <c r="CBI1" s="114"/>
      <c r="CBJ1" s="114"/>
      <c r="CBK1" s="114"/>
      <c r="CBL1" s="114"/>
      <c r="CBM1" s="114"/>
      <c r="CBN1" s="114"/>
      <c r="CBO1" s="114"/>
      <c r="CBP1" s="114"/>
      <c r="CBQ1" s="114"/>
      <c r="CBR1" s="114"/>
      <c r="CBS1" s="114"/>
      <c r="CBT1" s="114"/>
      <c r="CBU1" s="114"/>
      <c r="CBV1" s="114"/>
      <c r="CBW1" s="114"/>
      <c r="CBX1" s="114"/>
      <c r="CBY1" s="114"/>
      <c r="CBZ1" s="114"/>
      <c r="CCA1" s="114"/>
      <c r="CCB1" s="114"/>
      <c r="CCC1" s="114"/>
      <c r="CCD1" s="114"/>
      <c r="CCE1" s="114"/>
      <c r="CCF1" s="114"/>
      <c r="CCG1" s="114"/>
      <c r="CCH1" s="114"/>
      <c r="CCI1" s="114"/>
      <c r="CCJ1" s="114"/>
      <c r="CCK1" s="114"/>
      <c r="CCL1" s="114"/>
      <c r="CCM1" s="114"/>
      <c r="CCN1" s="114"/>
      <c r="CCO1" s="114"/>
      <c r="CCP1" s="114"/>
      <c r="CCQ1" s="114"/>
      <c r="CCR1" s="114"/>
      <c r="CCS1" s="114"/>
      <c r="CCT1" s="114"/>
      <c r="CCU1" s="114"/>
      <c r="CCV1" s="114"/>
      <c r="CCW1" s="114"/>
      <c r="CCX1" s="114"/>
      <c r="CCY1" s="114"/>
      <c r="CCZ1" s="114"/>
      <c r="CDA1" s="114"/>
      <c r="CDB1" s="114"/>
      <c r="CDC1" s="114"/>
      <c r="CDD1" s="114"/>
      <c r="CDE1" s="114"/>
      <c r="CDF1" s="114"/>
      <c r="CDG1" s="114"/>
      <c r="CDH1" s="114"/>
      <c r="CDI1" s="114"/>
      <c r="CDJ1" s="114"/>
      <c r="CDK1" s="114"/>
      <c r="CDL1" s="114"/>
      <c r="CDM1" s="114"/>
      <c r="CDN1" s="114"/>
      <c r="CDO1" s="114"/>
      <c r="CDP1" s="114"/>
      <c r="CDQ1" s="114"/>
      <c r="CDR1" s="114"/>
      <c r="CDS1" s="114"/>
      <c r="CDT1" s="114"/>
      <c r="CDU1" s="114"/>
      <c r="CDV1" s="114"/>
      <c r="CDW1" s="114"/>
      <c r="CDX1" s="114"/>
      <c r="CDY1" s="114"/>
      <c r="CDZ1" s="114"/>
      <c r="CEA1" s="114"/>
      <c r="CEB1" s="114"/>
      <c r="CEC1" s="114"/>
      <c r="CED1" s="114"/>
      <c r="CEE1" s="114"/>
      <c r="CEF1" s="114"/>
      <c r="CEG1" s="114"/>
      <c r="CEH1" s="114"/>
      <c r="CEI1" s="114"/>
      <c r="CEJ1" s="114"/>
      <c r="CEK1" s="114"/>
      <c r="CEL1" s="114"/>
      <c r="CEM1" s="114"/>
      <c r="CEN1" s="114"/>
      <c r="CEO1" s="114"/>
      <c r="CEP1" s="114"/>
      <c r="CEQ1" s="114"/>
      <c r="CER1" s="114"/>
      <c r="CES1" s="114"/>
      <c r="CET1" s="114"/>
      <c r="CEU1" s="114"/>
      <c r="CEV1" s="114"/>
      <c r="CEW1" s="114"/>
      <c r="CEX1" s="114"/>
      <c r="CEY1" s="114"/>
      <c r="CEZ1" s="114"/>
      <c r="CFA1" s="114"/>
      <c r="CFB1" s="114"/>
      <c r="CFC1" s="114"/>
      <c r="CFD1" s="114"/>
      <c r="CFE1" s="114"/>
      <c r="CFF1" s="114"/>
      <c r="CFG1" s="114"/>
      <c r="CFH1" s="114"/>
      <c r="CFI1" s="114"/>
      <c r="CFJ1" s="114"/>
      <c r="CFK1" s="114"/>
      <c r="CFL1" s="114"/>
      <c r="CFM1" s="114"/>
      <c r="CFN1" s="114"/>
      <c r="CFO1" s="114"/>
      <c r="CFP1" s="114"/>
      <c r="CFQ1" s="114"/>
      <c r="CFR1" s="114"/>
      <c r="CFS1" s="114"/>
      <c r="CFT1" s="114"/>
      <c r="CFU1" s="114"/>
      <c r="CFV1" s="114"/>
      <c r="CFW1" s="114"/>
      <c r="CFX1" s="114"/>
      <c r="CFY1" s="114"/>
      <c r="CFZ1" s="114"/>
      <c r="CGA1" s="114"/>
      <c r="CGB1" s="114"/>
      <c r="CGC1" s="114"/>
      <c r="CGD1" s="114"/>
      <c r="CGE1" s="114"/>
      <c r="CGF1" s="114"/>
      <c r="CGG1" s="114"/>
      <c r="CGH1" s="114"/>
      <c r="CGI1" s="114"/>
      <c r="CGJ1" s="114"/>
      <c r="CGK1" s="114"/>
      <c r="CGL1" s="114"/>
      <c r="CGM1" s="114"/>
      <c r="CGN1" s="114"/>
      <c r="CGO1" s="114"/>
      <c r="CGP1" s="114"/>
      <c r="CGQ1" s="114"/>
      <c r="CGR1" s="114"/>
      <c r="CGS1" s="114"/>
      <c r="CGT1" s="114"/>
      <c r="CGU1" s="114"/>
      <c r="CGV1" s="114"/>
      <c r="CGW1" s="114"/>
      <c r="CGX1" s="114"/>
      <c r="CGY1" s="114"/>
      <c r="CGZ1" s="114"/>
      <c r="CHA1" s="114"/>
      <c r="CHB1" s="114"/>
      <c r="CHC1" s="114"/>
      <c r="CHD1" s="114"/>
      <c r="CHE1" s="114"/>
      <c r="CHF1" s="114"/>
      <c r="CHG1" s="114"/>
      <c r="CHH1" s="114"/>
      <c r="CHI1" s="114"/>
      <c r="CHJ1" s="114"/>
      <c r="CHK1" s="114"/>
      <c r="CHL1" s="114"/>
      <c r="CHM1" s="114"/>
      <c r="CHN1" s="114"/>
      <c r="CHO1" s="114"/>
      <c r="CHP1" s="114"/>
      <c r="CHQ1" s="114"/>
      <c r="CHR1" s="114"/>
      <c r="CHS1" s="114"/>
      <c r="CHT1" s="114"/>
      <c r="CHU1" s="114"/>
      <c r="CHV1" s="114"/>
      <c r="CHW1" s="114"/>
      <c r="CHX1" s="114"/>
      <c r="CHY1" s="114"/>
      <c r="CHZ1" s="114"/>
      <c r="CIA1" s="114"/>
      <c r="CIB1" s="114"/>
      <c r="CIC1" s="114"/>
      <c r="CID1" s="114"/>
      <c r="CIE1" s="114"/>
      <c r="CIF1" s="114"/>
      <c r="CIG1" s="114"/>
      <c r="CIH1" s="114"/>
      <c r="CII1" s="114"/>
      <c r="CIJ1" s="114"/>
      <c r="CIK1" s="114"/>
      <c r="CIL1" s="114"/>
      <c r="CIM1" s="114"/>
      <c r="CIN1" s="114"/>
      <c r="CIO1" s="114"/>
      <c r="CIP1" s="114"/>
      <c r="CIQ1" s="114"/>
      <c r="CIR1" s="114"/>
      <c r="CIS1" s="114"/>
      <c r="CIT1" s="114"/>
      <c r="CIU1" s="114"/>
      <c r="CIV1" s="114"/>
      <c r="CIW1" s="114"/>
      <c r="CIX1" s="114"/>
      <c r="CIY1" s="114"/>
      <c r="CIZ1" s="114"/>
      <c r="CJA1" s="114"/>
      <c r="CJB1" s="114"/>
      <c r="CJC1" s="114"/>
      <c r="CJD1" s="114"/>
      <c r="CJE1" s="114"/>
      <c r="CJF1" s="114"/>
      <c r="CJG1" s="114"/>
      <c r="CJH1" s="114"/>
      <c r="CJI1" s="114"/>
      <c r="CJJ1" s="114"/>
      <c r="CJK1" s="114"/>
      <c r="CJL1" s="114"/>
      <c r="CJM1" s="114"/>
      <c r="CJN1" s="114"/>
      <c r="CJO1" s="114"/>
      <c r="CJP1" s="114"/>
      <c r="CJQ1" s="114"/>
      <c r="CJR1" s="114"/>
      <c r="CJS1" s="114"/>
      <c r="CJT1" s="114"/>
      <c r="CJU1" s="114"/>
      <c r="CJV1" s="114"/>
      <c r="CJW1" s="114"/>
      <c r="CJX1" s="114"/>
      <c r="CJY1" s="114"/>
      <c r="CJZ1" s="114"/>
      <c r="CKA1" s="114"/>
      <c r="CKB1" s="114"/>
      <c r="CKC1" s="114"/>
      <c r="CKD1" s="114"/>
      <c r="CKE1" s="114"/>
      <c r="CKF1" s="114"/>
      <c r="CKG1" s="114"/>
      <c r="CKH1" s="114"/>
      <c r="CKI1" s="114"/>
      <c r="CKJ1" s="114"/>
      <c r="CKK1" s="114"/>
      <c r="CKL1" s="114"/>
      <c r="CKM1" s="114"/>
      <c r="CKN1" s="114"/>
      <c r="CKO1" s="114"/>
      <c r="CKP1" s="114"/>
      <c r="CKQ1" s="114"/>
      <c r="CKR1" s="114"/>
      <c r="CKS1" s="114"/>
      <c r="CKT1" s="114"/>
      <c r="CKU1" s="114"/>
      <c r="CKV1" s="114"/>
      <c r="CKW1" s="114"/>
      <c r="CKX1" s="114"/>
      <c r="CKY1" s="114"/>
      <c r="CKZ1" s="114"/>
      <c r="CLA1" s="114"/>
      <c r="CLB1" s="114"/>
      <c r="CLC1" s="114"/>
      <c r="CLD1" s="114"/>
      <c r="CLE1" s="114"/>
      <c r="CLF1" s="114"/>
      <c r="CLG1" s="114"/>
      <c r="CLH1" s="114"/>
      <c r="CLI1" s="114"/>
      <c r="CLJ1" s="114"/>
      <c r="CLK1" s="114"/>
      <c r="CLL1" s="114"/>
      <c r="CLM1" s="114"/>
      <c r="CLN1" s="114"/>
      <c r="CLO1" s="114"/>
      <c r="CLP1" s="114"/>
      <c r="CLQ1" s="114"/>
      <c r="CLR1" s="114"/>
      <c r="CLS1" s="114"/>
      <c r="CLT1" s="114"/>
      <c r="CLU1" s="114"/>
      <c r="CLV1" s="114"/>
      <c r="CLW1" s="114"/>
      <c r="CLX1" s="114"/>
      <c r="CLY1" s="114"/>
      <c r="CLZ1" s="114"/>
      <c r="CMA1" s="114"/>
      <c r="CMB1" s="114"/>
      <c r="CMC1" s="114"/>
      <c r="CMD1" s="114"/>
      <c r="CME1" s="114"/>
      <c r="CMF1" s="114"/>
      <c r="CMG1" s="114"/>
      <c r="CMH1" s="114"/>
      <c r="CMI1" s="114"/>
      <c r="CMJ1" s="114"/>
      <c r="CMK1" s="114"/>
      <c r="CML1" s="114"/>
      <c r="CMM1" s="114"/>
      <c r="CMN1" s="114"/>
      <c r="CMO1" s="114"/>
      <c r="CMP1" s="114"/>
      <c r="CMQ1" s="114"/>
      <c r="CMR1" s="114"/>
      <c r="CMS1" s="114"/>
      <c r="CMT1" s="114"/>
      <c r="CMU1" s="114"/>
      <c r="CMV1" s="114"/>
      <c r="CMW1" s="114"/>
      <c r="CMX1" s="114"/>
      <c r="CMY1" s="114"/>
      <c r="CMZ1" s="114"/>
      <c r="CNA1" s="114"/>
      <c r="CNB1" s="114"/>
      <c r="CNC1" s="114"/>
      <c r="CND1" s="114"/>
      <c r="CNE1" s="114"/>
      <c r="CNF1" s="114"/>
      <c r="CNG1" s="114"/>
      <c r="CNH1" s="114"/>
      <c r="CNI1" s="114"/>
      <c r="CNJ1" s="114"/>
      <c r="CNK1" s="114"/>
      <c r="CNL1" s="114"/>
      <c r="CNM1" s="114"/>
      <c r="CNN1" s="114"/>
      <c r="CNO1" s="114"/>
      <c r="CNP1" s="114"/>
      <c r="CNQ1" s="114"/>
      <c r="CNR1" s="114"/>
      <c r="CNS1" s="114"/>
      <c r="CNT1" s="114"/>
      <c r="CNU1" s="114"/>
      <c r="CNV1" s="114"/>
      <c r="CNW1" s="114"/>
      <c r="CNX1" s="114"/>
      <c r="CNY1" s="114"/>
      <c r="CNZ1" s="114"/>
      <c r="COA1" s="114"/>
      <c r="COB1" s="114"/>
      <c r="COC1" s="114"/>
      <c r="COD1" s="114"/>
      <c r="COE1" s="114"/>
      <c r="COF1" s="114"/>
      <c r="COG1" s="114"/>
      <c r="COH1" s="114"/>
      <c r="COI1" s="114"/>
      <c r="COJ1" s="114"/>
      <c r="COK1" s="114"/>
      <c r="COL1" s="114"/>
      <c r="COM1" s="114"/>
      <c r="CON1" s="114"/>
      <c r="COO1" s="114"/>
      <c r="COP1" s="114"/>
      <c r="COQ1" s="114"/>
      <c r="COR1" s="114"/>
      <c r="COS1" s="114"/>
      <c r="COT1" s="114"/>
      <c r="COU1" s="114"/>
      <c r="COV1" s="114"/>
      <c r="COW1" s="114"/>
      <c r="COX1" s="114"/>
      <c r="COY1" s="114"/>
      <c r="COZ1" s="114"/>
      <c r="CPA1" s="114"/>
      <c r="CPB1" s="114"/>
      <c r="CPC1" s="114"/>
      <c r="CPD1" s="114"/>
      <c r="CPE1" s="114"/>
      <c r="CPF1" s="114"/>
      <c r="CPG1" s="114"/>
      <c r="CPH1" s="114"/>
      <c r="CPI1" s="114"/>
      <c r="CPJ1" s="114"/>
      <c r="CPK1" s="114"/>
      <c r="CPL1" s="114"/>
      <c r="CPM1" s="114"/>
      <c r="CPN1" s="114"/>
      <c r="CPO1" s="114"/>
      <c r="CPP1" s="114"/>
      <c r="CPQ1" s="114"/>
      <c r="CPR1" s="114"/>
      <c r="CPS1" s="114"/>
      <c r="CPT1" s="114"/>
      <c r="CPU1" s="114"/>
      <c r="CPV1" s="114"/>
      <c r="CPW1" s="114"/>
      <c r="CPX1" s="114"/>
      <c r="CPY1" s="114"/>
      <c r="CPZ1" s="114"/>
      <c r="CQA1" s="114"/>
      <c r="CQB1" s="114"/>
      <c r="CQC1" s="114"/>
      <c r="CQD1" s="114"/>
      <c r="CQE1" s="114"/>
      <c r="CQF1" s="114"/>
      <c r="CQG1" s="114"/>
      <c r="CQH1" s="114"/>
      <c r="CQI1" s="114"/>
      <c r="CQJ1" s="114"/>
      <c r="CQK1" s="114"/>
      <c r="CQL1" s="114"/>
      <c r="CQM1" s="114"/>
      <c r="CQN1" s="114"/>
      <c r="CQO1" s="114"/>
      <c r="CQP1" s="114"/>
      <c r="CQQ1" s="114"/>
      <c r="CQR1" s="114"/>
      <c r="CQS1" s="114"/>
      <c r="CQT1" s="114"/>
      <c r="CQU1" s="114"/>
      <c r="CQV1" s="114"/>
      <c r="CQW1" s="114"/>
      <c r="CQX1" s="114"/>
      <c r="CQY1" s="114"/>
      <c r="CQZ1" s="114"/>
      <c r="CRA1" s="114"/>
      <c r="CRB1" s="114"/>
      <c r="CRC1" s="114"/>
      <c r="CRD1" s="114"/>
      <c r="CRE1" s="114"/>
      <c r="CRF1" s="114"/>
      <c r="CRG1" s="114"/>
      <c r="CRH1" s="114"/>
      <c r="CRI1" s="114"/>
      <c r="CRJ1" s="114"/>
      <c r="CRK1" s="114"/>
      <c r="CRL1" s="114"/>
      <c r="CRM1" s="114"/>
      <c r="CRN1" s="114"/>
      <c r="CRO1" s="114"/>
      <c r="CRP1" s="114"/>
      <c r="CRQ1" s="114"/>
      <c r="CRR1" s="114"/>
      <c r="CRS1" s="114"/>
      <c r="CRT1" s="114"/>
      <c r="CRU1" s="114"/>
      <c r="CRV1" s="114"/>
      <c r="CRW1" s="114"/>
      <c r="CRX1" s="114"/>
      <c r="CRY1" s="114"/>
      <c r="CRZ1" s="114"/>
      <c r="CSA1" s="114"/>
      <c r="CSB1" s="114"/>
      <c r="CSC1" s="114"/>
      <c r="CSD1" s="114"/>
      <c r="CSE1" s="114"/>
      <c r="CSF1" s="114"/>
      <c r="CSG1" s="114"/>
      <c r="CSH1" s="114"/>
      <c r="CSI1" s="114"/>
      <c r="CSJ1" s="114"/>
      <c r="CSK1" s="114"/>
      <c r="CSL1" s="114"/>
      <c r="CSM1" s="114"/>
      <c r="CSN1" s="114"/>
      <c r="CSO1" s="114"/>
      <c r="CSP1" s="114"/>
      <c r="CSQ1" s="114"/>
      <c r="CSR1" s="114"/>
      <c r="CSS1" s="114"/>
      <c r="CST1" s="114"/>
      <c r="CSU1" s="114"/>
      <c r="CSV1" s="114"/>
      <c r="CSW1" s="114"/>
      <c r="CSX1" s="114"/>
      <c r="CSY1" s="114"/>
      <c r="CSZ1" s="114"/>
      <c r="CTA1" s="114"/>
      <c r="CTB1" s="114"/>
      <c r="CTC1" s="114"/>
      <c r="CTD1" s="114"/>
      <c r="CTE1" s="114"/>
      <c r="CTF1" s="114"/>
      <c r="CTG1" s="114"/>
      <c r="CTH1" s="114"/>
      <c r="CTI1" s="114"/>
      <c r="CTJ1" s="114"/>
      <c r="CTK1" s="114"/>
      <c r="CTL1" s="114"/>
      <c r="CTM1" s="114"/>
      <c r="CTN1" s="114"/>
      <c r="CTO1" s="114"/>
      <c r="CTP1" s="114"/>
      <c r="CTQ1" s="114"/>
      <c r="CTR1" s="114"/>
      <c r="CTS1" s="114"/>
      <c r="CTT1" s="114"/>
      <c r="CTU1" s="114"/>
      <c r="CTV1" s="114"/>
      <c r="CTW1" s="114"/>
      <c r="CTX1" s="114"/>
      <c r="CTY1" s="114"/>
      <c r="CTZ1" s="114"/>
      <c r="CUA1" s="114"/>
      <c r="CUB1" s="114"/>
      <c r="CUC1" s="114"/>
      <c r="CUD1" s="114"/>
      <c r="CUE1" s="114"/>
      <c r="CUF1" s="114"/>
      <c r="CUG1" s="114"/>
      <c r="CUH1" s="114"/>
      <c r="CUI1" s="114"/>
      <c r="CUJ1" s="114"/>
      <c r="CUK1" s="114"/>
      <c r="CUL1" s="114"/>
      <c r="CUM1" s="114"/>
      <c r="CUN1" s="114"/>
      <c r="CUO1" s="114"/>
      <c r="CUP1" s="114"/>
      <c r="CUQ1" s="114"/>
      <c r="CUR1" s="114"/>
      <c r="CUS1" s="114"/>
      <c r="CUT1" s="114"/>
      <c r="CUU1" s="114"/>
      <c r="CUV1" s="114"/>
      <c r="CUW1" s="114"/>
      <c r="CUX1" s="114"/>
      <c r="CUY1" s="114"/>
      <c r="CUZ1" s="114"/>
      <c r="CVA1" s="114"/>
      <c r="CVB1" s="114"/>
      <c r="CVC1" s="114"/>
      <c r="CVD1" s="114"/>
      <c r="CVE1" s="114"/>
      <c r="CVF1" s="114"/>
      <c r="CVG1" s="114"/>
      <c r="CVH1" s="114"/>
      <c r="CVI1" s="114"/>
      <c r="CVJ1" s="114"/>
      <c r="CVK1" s="114"/>
      <c r="CVL1" s="114"/>
      <c r="CVM1" s="114"/>
      <c r="CVN1" s="114"/>
      <c r="CVO1" s="114"/>
      <c r="CVP1" s="114"/>
      <c r="CVQ1" s="114"/>
      <c r="CVR1" s="114"/>
      <c r="CVS1" s="114"/>
      <c r="CVT1" s="114"/>
      <c r="CVU1" s="114"/>
      <c r="CVV1" s="114"/>
      <c r="CVW1" s="114"/>
      <c r="CVX1" s="114"/>
      <c r="CVY1" s="114"/>
      <c r="CVZ1" s="114"/>
      <c r="CWA1" s="114"/>
      <c r="CWB1" s="114"/>
      <c r="CWC1" s="114"/>
      <c r="CWD1" s="114"/>
      <c r="CWE1" s="114"/>
      <c r="CWF1" s="114"/>
      <c r="CWG1" s="114"/>
      <c r="CWH1" s="114"/>
      <c r="CWI1" s="114"/>
      <c r="CWJ1" s="114"/>
      <c r="CWK1" s="114"/>
      <c r="CWL1" s="114"/>
      <c r="CWM1" s="114"/>
      <c r="CWN1" s="114"/>
      <c r="CWO1" s="114"/>
      <c r="CWP1" s="114"/>
      <c r="CWQ1" s="114"/>
      <c r="CWR1" s="114"/>
      <c r="CWS1" s="114"/>
      <c r="CWT1" s="114"/>
      <c r="CWU1" s="114"/>
      <c r="CWV1" s="114"/>
      <c r="CWW1" s="114"/>
      <c r="CWX1" s="114"/>
      <c r="CWY1" s="114"/>
      <c r="CWZ1" s="114"/>
      <c r="CXA1" s="114"/>
      <c r="CXB1" s="114"/>
      <c r="CXC1" s="114"/>
      <c r="CXD1" s="114"/>
      <c r="CXE1" s="114"/>
      <c r="CXF1" s="114"/>
      <c r="CXG1" s="114"/>
      <c r="CXH1" s="114"/>
      <c r="CXI1" s="114"/>
      <c r="CXJ1" s="114"/>
      <c r="CXK1" s="114"/>
      <c r="CXL1" s="114"/>
      <c r="CXM1" s="114"/>
      <c r="CXN1" s="114"/>
      <c r="CXO1" s="114"/>
      <c r="CXP1" s="114"/>
      <c r="CXQ1" s="114"/>
      <c r="CXR1" s="114"/>
      <c r="CXS1" s="114"/>
      <c r="CXT1" s="114"/>
      <c r="CXU1" s="114"/>
      <c r="CXV1" s="114"/>
      <c r="CXW1" s="114"/>
      <c r="CXX1" s="114"/>
      <c r="CXY1" s="114"/>
      <c r="CXZ1" s="114"/>
      <c r="CYA1" s="114"/>
      <c r="CYB1" s="114"/>
      <c r="CYC1" s="114"/>
      <c r="CYD1" s="114"/>
      <c r="CYE1" s="114"/>
      <c r="CYF1" s="114"/>
      <c r="CYG1" s="114"/>
      <c r="CYH1" s="114"/>
      <c r="CYI1" s="114"/>
      <c r="CYJ1" s="114"/>
      <c r="CYK1" s="114"/>
      <c r="CYL1" s="114"/>
      <c r="CYM1" s="114"/>
      <c r="CYN1" s="114"/>
      <c r="CYO1" s="114"/>
      <c r="CYP1" s="114"/>
      <c r="CYQ1" s="114"/>
      <c r="CYR1" s="114"/>
      <c r="CYS1" s="114"/>
      <c r="CYT1" s="114"/>
      <c r="CYU1" s="114"/>
      <c r="CYV1" s="114"/>
      <c r="CYW1" s="114"/>
      <c r="CYX1" s="114"/>
      <c r="CYY1" s="114"/>
      <c r="CYZ1" s="114"/>
      <c r="CZA1" s="114"/>
      <c r="CZB1" s="114"/>
      <c r="CZC1" s="114"/>
      <c r="CZD1" s="114"/>
      <c r="CZE1" s="114"/>
      <c r="CZF1" s="114"/>
      <c r="CZG1" s="114"/>
      <c r="CZH1" s="114"/>
      <c r="CZI1" s="114"/>
      <c r="CZJ1" s="114"/>
      <c r="CZK1" s="114"/>
      <c r="CZL1" s="114"/>
      <c r="CZM1" s="114"/>
      <c r="CZN1" s="114"/>
      <c r="CZO1" s="114"/>
      <c r="CZP1" s="114"/>
      <c r="CZQ1" s="114"/>
      <c r="CZR1" s="114"/>
      <c r="CZS1" s="114"/>
      <c r="CZT1" s="114"/>
      <c r="CZU1" s="114"/>
      <c r="CZV1" s="114"/>
      <c r="CZW1" s="114"/>
      <c r="CZX1" s="114"/>
      <c r="CZY1" s="114"/>
      <c r="CZZ1" s="114"/>
      <c r="DAA1" s="114"/>
      <c r="DAB1" s="114"/>
      <c r="DAC1" s="114"/>
      <c r="DAD1" s="114"/>
      <c r="DAE1" s="114"/>
      <c r="DAF1" s="114"/>
      <c r="DAG1" s="114"/>
      <c r="DAH1" s="114"/>
      <c r="DAI1" s="114"/>
      <c r="DAJ1" s="114"/>
      <c r="DAK1" s="114"/>
      <c r="DAL1" s="114"/>
      <c r="DAM1" s="114"/>
      <c r="DAN1" s="114"/>
      <c r="DAO1" s="114"/>
      <c r="DAP1" s="114"/>
      <c r="DAQ1" s="114"/>
      <c r="DAR1" s="114"/>
      <c r="DAS1" s="114"/>
      <c r="DAT1" s="114"/>
      <c r="DAU1" s="114"/>
      <c r="DAV1" s="114"/>
      <c r="DAW1" s="114"/>
      <c r="DAX1" s="114"/>
      <c r="DAY1" s="114"/>
      <c r="DAZ1" s="114"/>
      <c r="DBA1" s="114"/>
      <c r="DBB1" s="114"/>
      <c r="DBC1" s="114"/>
      <c r="DBD1" s="114"/>
      <c r="DBE1" s="114"/>
      <c r="DBF1" s="114"/>
      <c r="DBG1" s="114"/>
      <c r="DBH1" s="114"/>
      <c r="DBI1" s="114"/>
      <c r="DBJ1" s="114"/>
      <c r="DBK1" s="114"/>
      <c r="DBL1" s="114"/>
      <c r="DBM1" s="114"/>
      <c r="DBN1" s="114"/>
      <c r="DBO1" s="114"/>
      <c r="DBP1" s="114"/>
      <c r="DBQ1" s="114"/>
      <c r="DBR1" s="114"/>
      <c r="DBS1" s="114"/>
      <c r="DBT1" s="114"/>
      <c r="DBU1" s="114"/>
      <c r="DBV1" s="114"/>
      <c r="DBW1" s="114"/>
      <c r="DBX1" s="114"/>
      <c r="DBY1" s="114"/>
      <c r="DBZ1" s="114"/>
      <c r="DCA1" s="114"/>
      <c r="DCB1" s="114"/>
      <c r="DCC1" s="114"/>
      <c r="DCD1" s="114"/>
      <c r="DCE1" s="114"/>
      <c r="DCF1" s="114"/>
      <c r="DCG1" s="114"/>
      <c r="DCH1" s="114"/>
      <c r="DCI1" s="114"/>
      <c r="DCJ1" s="114"/>
      <c r="DCK1" s="114"/>
      <c r="DCL1" s="114"/>
      <c r="DCM1" s="114"/>
      <c r="DCN1" s="114"/>
      <c r="DCO1" s="114"/>
      <c r="DCP1" s="114"/>
      <c r="DCQ1" s="114"/>
      <c r="DCR1" s="114"/>
      <c r="DCS1" s="114"/>
      <c r="DCT1" s="114"/>
      <c r="DCU1" s="114"/>
      <c r="DCV1" s="114"/>
      <c r="DCW1" s="114"/>
      <c r="DCX1" s="114"/>
      <c r="DCY1" s="114"/>
      <c r="DCZ1" s="114"/>
      <c r="DDA1" s="114"/>
      <c r="DDB1" s="114"/>
      <c r="DDC1" s="114"/>
      <c r="DDD1" s="114"/>
      <c r="DDE1" s="114"/>
      <c r="DDF1" s="114"/>
      <c r="DDG1" s="114"/>
      <c r="DDH1" s="114"/>
      <c r="DDI1" s="114"/>
      <c r="DDJ1" s="114"/>
      <c r="DDK1" s="114"/>
      <c r="DDL1" s="114"/>
      <c r="DDM1" s="114"/>
      <c r="DDN1" s="114"/>
      <c r="DDO1" s="114"/>
      <c r="DDP1" s="114"/>
      <c r="DDQ1" s="114"/>
      <c r="DDR1" s="114"/>
      <c r="DDS1" s="114"/>
      <c r="DDT1" s="114"/>
      <c r="DDU1" s="114"/>
      <c r="DDV1" s="114"/>
      <c r="DDW1" s="114"/>
      <c r="DDX1" s="114"/>
      <c r="DDY1" s="114"/>
      <c r="DDZ1" s="114"/>
      <c r="DEA1" s="114"/>
      <c r="DEB1" s="114"/>
      <c r="DEC1" s="114"/>
      <c r="DED1" s="114"/>
      <c r="DEE1" s="114"/>
      <c r="DEF1" s="114"/>
      <c r="DEG1" s="114"/>
      <c r="DEH1" s="114"/>
      <c r="DEI1" s="114"/>
      <c r="DEJ1" s="114"/>
      <c r="DEK1" s="114"/>
      <c r="DEL1" s="114"/>
      <c r="DEM1" s="114"/>
      <c r="DEN1" s="114"/>
      <c r="DEO1" s="114"/>
      <c r="DEP1" s="114"/>
      <c r="DEQ1" s="114"/>
      <c r="DER1" s="114"/>
      <c r="DES1" s="114"/>
      <c r="DET1" s="114"/>
      <c r="DEU1" s="114"/>
      <c r="DEV1" s="114"/>
      <c r="DEW1" s="114"/>
      <c r="DEX1" s="114"/>
      <c r="DEY1" s="114"/>
      <c r="DEZ1" s="114"/>
      <c r="DFA1" s="114"/>
      <c r="DFB1" s="114"/>
      <c r="DFC1" s="114"/>
      <c r="DFD1" s="114"/>
      <c r="DFE1" s="114"/>
      <c r="DFF1" s="114"/>
      <c r="DFG1" s="114"/>
      <c r="DFH1" s="114"/>
      <c r="DFI1" s="114"/>
      <c r="DFJ1" s="114"/>
      <c r="DFK1" s="114"/>
      <c r="DFL1" s="114"/>
      <c r="DFM1" s="114"/>
      <c r="DFN1" s="114"/>
      <c r="DFO1" s="114"/>
      <c r="DFP1" s="114"/>
      <c r="DFQ1" s="114"/>
      <c r="DFR1" s="114"/>
      <c r="DFS1" s="114"/>
      <c r="DFT1" s="114"/>
      <c r="DFU1" s="114"/>
      <c r="DFV1" s="114"/>
      <c r="DFW1" s="114"/>
      <c r="DFX1" s="114"/>
      <c r="DFY1" s="114"/>
      <c r="DFZ1" s="114"/>
      <c r="DGA1" s="114"/>
      <c r="DGB1" s="114"/>
      <c r="DGC1" s="114"/>
      <c r="DGD1" s="114"/>
      <c r="DGE1" s="114"/>
      <c r="DGF1" s="114"/>
      <c r="DGG1" s="114"/>
      <c r="DGH1" s="114"/>
      <c r="DGI1" s="114"/>
      <c r="DGJ1" s="114"/>
      <c r="DGK1" s="114"/>
      <c r="DGL1" s="114"/>
      <c r="DGM1" s="114"/>
      <c r="DGN1" s="114"/>
      <c r="DGO1" s="114"/>
      <c r="DGP1" s="114"/>
      <c r="DGQ1" s="114"/>
      <c r="DGR1" s="114"/>
      <c r="DGS1" s="114"/>
      <c r="DGT1" s="114"/>
      <c r="DGU1" s="114"/>
      <c r="DGV1" s="114"/>
      <c r="DGW1" s="114"/>
      <c r="DGX1" s="114"/>
      <c r="DGY1" s="114"/>
      <c r="DGZ1" s="114"/>
      <c r="DHA1" s="114"/>
      <c r="DHB1" s="114"/>
      <c r="DHC1" s="114"/>
      <c r="DHD1" s="114"/>
      <c r="DHE1" s="114"/>
      <c r="DHF1" s="114"/>
      <c r="DHG1" s="114"/>
      <c r="DHH1" s="114"/>
      <c r="DHI1" s="114"/>
      <c r="DHJ1" s="114"/>
      <c r="DHK1" s="114"/>
      <c r="DHL1" s="114"/>
      <c r="DHM1" s="114"/>
      <c r="DHN1" s="114"/>
      <c r="DHO1" s="114"/>
      <c r="DHP1" s="114"/>
      <c r="DHQ1" s="114"/>
      <c r="DHR1" s="114"/>
      <c r="DHS1" s="114"/>
      <c r="DHT1" s="114"/>
      <c r="DHU1" s="114"/>
      <c r="DHV1" s="114"/>
      <c r="DHW1" s="114"/>
      <c r="DHX1" s="114"/>
      <c r="DHY1" s="114"/>
      <c r="DHZ1" s="114"/>
      <c r="DIA1" s="114"/>
      <c r="DIB1" s="114"/>
      <c r="DIC1" s="114"/>
      <c r="DID1" s="114"/>
      <c r="DIE1" s="114"/>
      <c r="DIF1" s="114"/>
      <c r="DIG1" s="114"/>
      <c r="DIH1" s="114"/>
      <c r="DII1" s="114"/>
      <c r="DIJ1" s="114"/>
      <c r="DIK1" s="114"/>
      <c r="DIL1" s="114"/>
      <c r="DIM1" s="114"/>
      <c r="DIN1" s="114"/>
      <c r="DIO1" s="114"/>
      <c r="DIP1" s="114"/>
      <c r="DIQ1" s="114"/>
      <c r="DIR1" s="114"/>
      <c r="DIS1" s="114"/>
      <c r="DIT1" s="114"/>
      <c r="DIU1" s="114"/>
      <c r="DIV1" s="114"/>
      <c r="DIW1" s="114"/>
      <c r="DIX1" s="114"/>
      <c r="DIY1" s="114"/>
      <c r="DIZ1" s="114"/>
      <c r="DJA1" s="114"/>
      <c r="DJB1" s="114"/>
      <c r="DJC1" s="114"/>
      <c r="DJD1" s="114"/>
      <c r="DJE1" s="114"/>
      <c r="DJF1" s="114"/>
      <c r="DJG1" s="114"/>
      <c r="DJH1" s="114"/>
      <c r="DJI1" s="114"/>
      <c r="DJJ1" s="114"/>
      <c r="DJK1" s="114"/>
      <c r="DJL1" s="114"/>
      <c r="DJM1" s="114"/>
      <c r="DJN1" s="114"/>
      <c r="DJO1" s="114"/>
      <c r="DJP1" s="114"/>
      <c r="DJQ1" s="114"/>
      <c r="DJR1" s="114"/>
      <c r="DJS1" s="114"/>
      <c r="DJT1" s="114"/>
      <c r="DJU1" s="114"/>
      <c r="DJV1" s="114"/>
      <c r="DJW1" s="114"/>
      <c r="DJX1" s="114"/>
      <c r="DJY1" s="114"/>
      <c r="DJZ1" s="114"/>
      <c r="DKA1" s="114"/>
      <c r="DKB1" s="114"/>
      <c r="DKC1" s="114"/>
      <c r="DKD1" s="114"/>
      <c r="DKE1" s="114"/>
      <c r="DKF1" s="114"/>
      <c r="DKG1" s="114"/>
      <c r="DKH1" s="114"/>
      <c r="DKI1" s="114"/>
      <c r="DKJ1" s="114"/>
      <c r="DKK1" s="114"/>
      <c r="DKL1" s="114"/>
      <c r="DKM1" s="114"/>
      <c r="DKN1" s="114"/>
      <c r="DKO1" s="114"/>
      <c r="DKP1" s="114"/>
      <c r="DKQ1" s="114"/>
      <c r="DKR1" s="114"/>
      <c r="DKS1" s="114"/>
      <c r="DKT1" s="114"/>
      <c r="DKU1" s="114"/>
      <c r="DKV1" s="114"/>
      <c r="DKW1" s="114"/>
      <c r="DKX1" s="114"/>
      <c r="DKY1" s="114"/>
      <c r="DKZ1" s="114"/>
      <c r="DLA1" s="114"/>
      <c r="DLB1" s="114"/>
      <c r="DLC1" s="114"/>
      <c r="DLD1" s="114"/>
      <c r="DLE1" s="114"/>
      <c r="DLF1" s="114"/>
      <c r="DLG1" s="114"/>
      <c r="DLH1" s="114"/>
      <c r="DLI1" s="114"/>
      <c r="DLJ1" s="114"/>
      <c r="DLK1" s="114"/>
      <c r="DLL1" s="114"/>
      <c r="DLM1" s="114"/>
      <c r="DLN1" s="114"/>
      <c r="DLO1" s="114"/>
      <c r="DLP1" s="114"/>
      <c r="DLQ1" s="114"/>
      <c r="DLR1" s="114"/>
      <c r="DLS1" s="114"/>
      <c r="DLT1" s="114"/>
      <c r="DLU1" s="114"/>
      <c r="DLV1" s="114"/>
      <c r="DLW1" s="114"/>
      <c r="DLX1" s="114"/>
      <c r="DLY1" s="114"/>
      <c r="DLZ1" s="114"/>
      <c r="DMA1" s="114"/>
      <c r="DMB1" s="114"/>
      <c r="DMC1" s="114"/>
      <c r="DMD1" s="114"/>
      <c r="DME1" s="114"/>
      <c r="DMF1" s="114"/>
      <c r="DMG1" s="114"/>
      <c r="DMH1" s="114"/>
      <c r="DMI1" s="114"/>
      <c r="DMJ1" s="114"/>
      <c r="DMK1" s="114"/>
      <c r="DML1" s="114"/>
      <c r="DMM1" s="114"/>
      <c r="DMN1" s="114"/>
      <c r="DMO1" s="114"/>
      <c r="DMP1" s="114"/>
      <c r="DMQ1" s="114"/>
      <c r="DMR1" s="114"/>
      <c r="DMS1" s="114"/>
      <c r="DMT1" s="114"/>
      <c r="DMU1" s="114"/>
      <c r="DMV1" s="114"/>
      <c r="DMW1" s="114"/>
      <c r="DMX1" s="114"/>
      <c r="DMY1" s="114"/>
      <c r="DMZ1" s="114"/>
      <c r="DNA1" s="114"/>
      <c r="DNB1" s="114"/>
      <c r="DNC1" s="114"/>
      <c r="DND1" s="114"/>
      <c r="DNE1" s="114"/>
      <c r="DNF1" s="114"/>
      <c r="DNG1" s="114"/>
      <c r="DNH1" s="114"/>
      <c r="DNI1" s="114"/>
      <c r="DNJ1" s="114"/>
      <c r="DNK1" s="114"/>
      <c r="DNL1" s="114"/>
      <c r="DNM1" s="114"/>
      <c r="DNN1" s="114"/>
      <c r="DNO1" s="114"/>
      <c r="DNP1" s="114"/>
      <c r="DNQ1" s="114"/>
      <c r="DNR1" s="114"/>
      <c r="DNS1" s="114"/>
      <c r="DNT1" s="114"/>
      <c r="DNU1" s="114"/>
      <c r="DNV1" s="114"/>
      <c r="DNW1" s="114"/>
      <c r="DNX1" s="114"/>
      <c r="DNY1" s="114"/>
      <c r="DNZ1" s="114"/>
      <c r="DOA1" s="114"/>
      <c r="DOB1" s="114"/>
      <c r="DOC1" s="114"/>
      <c r="DOD1" s="114"/>
      <c r="DOE1" s="114"/>
      <c r="DOF1" s="114"/>
      <c r="DOG1" s="114"/>
      <c r="DOH1" s="114"/>
      <c r="DOI1" s="114"/>
      <c r="DOJ1" s="114"/>
      <c r="DOK1" s="114"/>
      <c r="DOL1" s="114"/>
      <c r="DOM1" s="114"/>
      <c r="DON1" s="114"/>
      <c r="DOO1" s="114"/>
      <c r="DOP1" s="114"/>
      <c r="DOQ1" s="114"/>
      <c r="DOR1" s="114"/>
      <c r="DOS1" s="114"/>
      <c r="DOT1" s="114"/>
      <c r="DOU1" s="114"/>
      <c r="DOV1" s="114"/>
      <c r="DOW1" s="114"/>
      <c r="DOX1" s="114"/>
      <c r="DOY1" s="114"/>
      <c r="DOZ1" s="114"/>
      <c r="DPA1" s="114"/>
      <c r="DPB1" s="114"/>
      <c r="DPC1" s="114"/>
      <c r="DPD1" s="114"/>
      <c r="DPE1" s="114"/>
      <c r="DPF1" s="114"/>
      <c r="DPG1" s="114"/>
      <c r="DPH1" s="114"/>
      <c r="DPI1" s="114"/>
      <c r="DPJ1" s="114"/>
      <c r="DPK1" s="114"/>
      <c r="DPL1" s="114"/>
      <c r="DPM1" s="114"/>
      <c r="DPN1" s="114"/>
      <c r="DPO1" s="114"/>
      <c r="DPP1" s="114"/>
      <c r="DPQ1" s="114"/>
      <c r="DPR1" s="114"/>
      <c r="DPS1" s="114"/>
      <c r="DPT1" s="114"/>
      <c r="DPU1" s="114"/>
      <c r="DPV1" s="114"/>
      <c r="DPW1" s="114"/>
      <c r="DPX1" s="114"/>
      <c r="DPY1" s="114"/>
      <c r="DPZ1" s="114"/>
      <c r="DQA1" s="114"/>
      <c r="DQB1" s="114"/>
      <c r="DQC1" s="114"/>
      <c r="DQD1" s="114"/>
      <c r="DQE1" s="114"/>
      <c r="DQF1" s="114"/>
      <c r="DQG1" s="114"/>
      <c r="DQH1" s="114"/>
      <c r="DQI1" s="114"/>
      <c r="DQJ1" s="114"/>
      <c r="DQK1" s="114"/>
      <c r="DQL1" s="114"/>
      <c r="DQM1" s="114"/>
      <c r="DQN1" s="114"/>
      <c r="DQO1" s="114"/>
      <c r="DQP1" s="114"/>
      <c r="DQQ1" s="114"/>
      <c r="DQR1" s="114"/>
      <c r="DQS1" s="114"/>
      <c r="DQT1" s="114"/>
      <c r="DQU1" s="114"/>
      <c r="DQV1" s="114"/>
      <c r="DQW1" s="114"/>
      <c r="DQX1" s="114"/>
      <c r="DQY1" s="114"/>
      <c r="DQZ1" s="114"/>
      <c r="DRA1" s="114"/>
      <c r="DRB1" s="114"/>
      <c r="DRC1" s="114"/>
      <c r="DRD1" s="114"/>
      <c r="DRE1" s="114"/>
      <c r="DRF1" s="114"/>
      <c r="DRG1" s="114"/>
      <c r="DRH1" s="114"/>
      <c r="DRI1" s="114"/>
      <c r="DRJ1" s="114"/>
      <c r="DRK1" s="114"/>
      <c r="DRL1" s="114"/>
      <c r="DRM1" s="114"/>
      <c r="DRN1" s="114"/>
      <c r="DRO1" s="114"/>
      <c r="DRP1" s="114"/>
      <c r="DRQ1" s="114"/>
      <c r="DRR1" s="114"/>
      <c r="DRS1" s="114"/>
      <c r="DRT1" s="114"/>
      <c r="DRU1" s="114"/>
      <c r="DRV1" s="114"/>
      <c r="DRW1" s="114"/>
      <c r="DRX1" s="114"/>
      <c r="DRY1" s="114"/>
      <c r="DRZ1" s="114"/>
      <c r="DSA1" s="114"/>
      <c r="DSB1" s="114"/>
      <c r="DSC1" s="114"/>
      <c r="DSD1" s="114"/>
      <c r="DSE1" s="114"/>
      <c r="DSF1" s="114"/>
      <c r="DSG1" s="114"/>
      <c r="DSH1" s="114"/>
      <c r="DSI1" s="114"/>
      <c r="DSJ1" s="114"/>
      <c r="DSK1" s="114"/>
      <c r="DSL1" s="114"/>
      <c r="DSM1" s="114"/>
      <c r="DSN1" s="114"/>
      <c r="DSO1" s="114"/>
      <c r="DSP1" s="114"/>
      <c r="DSQ1" s="114"/>
      <c r="DSR1" s="114"/>
      <c r="DSS1" s="114"/>
      <c r="DST1" s="114"/>
      <c r="DSU1" s="114"/>
      <c r="DSV1" s="114"/>
      <c r="DSW1" s="114"/>
      <c r="DSX1" s="114"/>
      <c r="DSY1" s="114"/>
      <c r="DSZ1" s="114"/>
      <c r="DTA1" s="114"/>
      <c r="DTB1" s="114"/>
      <c r="DTC1" s="114"/>
      <c r="DTD1" s="114"/>
      <c r="DTE1" s="114"/>
      <c r="DTF1" s="114"/>
      <c r="DTG1" s="114"/>
      <c r="DTH1" s="114"/>
      <c r="DTI1" s="114"/>
      <c r="DTJ1" s="114"/>
      <c r="DTK1" s="114"/>
      <c r="DTL1" s="114"/>
      <c r="DTM1" s="114"/>
      <c r="DTN1" s="114"/>
      <c r="DTO1" s="114"/>
      <c r="DTP1" s="114"/>
      <c r="DTQ1" s="114"/>
      <c r="DTR1" s="114"/>
      <c r="DTS1" s="114"/>
      <c r="DTT1" s="114"/>
      <c r="DTU1" s="114"/>
      <c r="DTV1" s="114"/>
      <c r="DTW1" s="114"/>
      <c r="DTX1" s="114"/>
      <c r="DTY1" s="114"/>
      <c r="DTZ1" s="114"/>
      <c r="DUA1" s="114"/>
      <c r="DUB1" s="114"/>
      <c r="DUC1" s="114"/>
      <c r="DUD1" s="114"/>
      <c r="DUE1" s="114"/>
      <c r="DUF1" s="114"/>
      <c r="DUG1" s="114"/>
      <c r="DUH1" s="114"/>
      <c r="DUI1" s="114"/>
      <c r="DUJ1" s="114"/>
      <c r="DUK1" s="114"/>
      <c r="DUL1" s="114"/>
      <c r="DUM1" s="114"/>
      <c r="DUN1" s="114"/>
      <c r="DUO1" s="114"/>
      <c r="DUP1" s="114"/>
      <c r="DUQ1" s="114"/>
      <c r="DUR1" s="114"/>
      <c r="DUS1" s="114"/>
      <c r="DUT1" s="114"/>
      <c r="DUU1" s="114"/>
      <c r="DUV1" s="114"/>
      <c r="DUW1" s="114"/>
      <c r="DUX1" s="114"/>
      <c r="DUY1" s="114"/>
      <c r="DUZ1" s="114"/>
      <c r="DVA1" s="114"/>
      <c r="DVB1" s="114"/>
      <c r="DVC1" s="114"/>
      <c r="DVD1" s="114"/>
      <c r="DVE1" s="114"/>
      <c r="DVF1" s="114"/>
      <c r="DVG1" s="114"/>
      <c r="DVH1" s="114"/>
      <c r="DVI1" s="114"/>
      <c r="DVJ1" s="114"/>
      <c r="DVK1" s="114"/>
      <c r="DVL1" s="114"/>
      <c r="DVM1" s="114"/>
      <c r="DVN1" s="114"/>
      <c r="DVO1" s="114"/>
      <c r="DVP1" s="114"/>
      <c r="DVQ1" s="114"/>
      <c r="DVR1" s="114"/>
      <c r="DVS1" s="114"/>
      <c r="DVT1" s="114"/>
      <c r="DVU1" s="114"/>
      <c r="DVV1" s="114"/>
      <c r="DVW1" s="114"/>
      <c r="DVX1" s="114"/>
      <c r="DVY1" s="114"/>
      <c r="DVZ1" s="114"/>
      <c r="DWA1" s="114"/>
      <c r="DWB1" s="114"/>
      <c r="DWC1" s="114"/>
      <c r="DWD1" s="114"/>
      <c r="DWE1" s="114"/>
      <c r="DWF1" s="114"/>
      <c r="DWG1" s="114"/>
      <c r="DWH1" s="114"/>
      <c r="DWI1" s="114"/>
      <c r="DWJ1" s="114"/>
      <c r="DWK1" s="114"/>
      <c r="DWL1" s="114"/>
      <c r="DWM1" s="114"/>
      <c r="DWN1" s="114"/>
      <c r="DWO1" s="114"/>
      <c r="DWP1" s="114"/>
      <c r="DWQ1" s="114"/>
      <c r="DWR1" s="114"/>
      <c r="DWS1" s="114"/>
      <c r="DWT1" s="114"/>
      <c r="DWU1" s="114"/>
      <c r="DWV1" s="114"/>
      <c r="DWW1" s="114"/>
      <c r="DWX1" s="114"/>
      <c r="DWY1" s="114"/>
      <c r="DWZ1" s="114"/>
      <c r="DXA1" s="114"/>
      <c r="DXB1" s="114"/>
      <c r="DXC1" s="114"/>
      <c r="DXD1" s="114"/>
      <c r="DXE1" s="114"/>
      <c r="DXF1" s="114"/>
      <c r="DXG1" s="114"/>
      <c r="DXH1" s="114"/>
      <c r="DXI1" s="114"/>
      <c r="DXJ1" s="114"/>
      <c r="DXK1" s="114"/>
      <c r="DXL1" s="114"/>
      <c r="DXM1" s="114"/>
      <c r="DXN1" s="114"/>
      <c r="DXO1" s="114"/>
      <c r="DXP1" s="114"/>
      <c r="DXQ1" s="114"/>
      <c r="DXR1" s="114"/>
      <c r="DXS1" s="114"/>
      <c r="DXT1" s="114"/>
      <c r="DXU1" s="114"/>
      <c r="DXV1" s="114"/>
      <c r="DXW1" s="114"/>
      <c r="DXX1" s="114"/>
      <c r="DXY1" s="114"/>
      <c r="DXZ1" s="114"/>
      <c r="DYA1" s="114"/>
      <c r="DYB1" s="114"/>
      <c r="DYC1" s="114"/>
      <c r="DYD1" s="114"/>
      <c r="DYE1" s="114"/>
      <c r="DYF1" s="114"/>
      <c r="DYG1" s="114"/>
      <c r="DYH1" s="114"/>
      <c r="DYI1" s="114"/>
      <c r="DYJ1" s="114"/>
      <c r="DYK1" s="114"/>
      <c r="DYL1" s="114"/>
      <c r="DYM1" s="114"/>
      <c r="DYN1" s="114"/>
      <c r="DYO1" s="114"/>
      <c r="DYP1" s="114"/>
      <c r="DYQ1" s="114"/>
      <c r="DYR1" s="114"/>
      <c r="DYS1" s="114"/>
      <c r="DYT1" s="114"/>
      <c r="DYU1" s="114"/>
      <c r="DYV1" s="114"/>
      <c r="DYW1" s="114"/>
      <c r="DYX1" s="114"/>
      <c r="DYY1" s="114"/>
      <c r="DYZ1" s="114"/>
      <c r="DZA1" s="114"/>
      <c r="DZB1" s="114"/>
      <c r="DZC1" s="114"/>
      <c r="DZD1" s="114"/>
      <c r="DZE1" s="114"/>
      <c r="DZF1" s="114"/>
      <c r="DZG1" s="114"/>
      <c r="DZH1" s="114"/>
      <c r="DZI1" s="114"/>
      <c r="DZJ1" s="114"/>
      <c r="DZK1" s="114"/>
      <c r="DZL1" s="114"/>
      <c r="DZM1" s="114"/>
      <c r="DZN1" s="114"/>
      <c r="DZO1" s="114"/>
      <c r="DZP1" s="114"/>
      <c r="DZQ1" s="114"/>
      <c r="DZR1" s="114"/>
      <c r="DZS1" s="114"/>
      <c r="DZT1" s="114"/>
      <c r="DZU1" s="114"/>
      <c r="DZV1" s="114"/>
      <c r="DZW1" s="114"/>
      <c r="DZX1" s="114"/>
      <c r="DZY1" s="114"/>
      <c r="DZZ1" s="114"/>
      <c r="EAA1" s="114"/>
      <c r="EAB1" s="114"/>
      <c r="EAC1" s="114"/>
      <c r="EAD1" s="114"/>
      <c r="EAE1" s="114"/>
      <c r="EAF1" s="114"/>
      <c r="EAG1" s="114"/>
      <c r="EAH1" s="114"/>
      <c r="EAI1" s="114"/>
      <c r="EAJ1" s="114"/>
      <c r="EAK1" s="114"/>
      <c r="EAL1" s="114"/>
      <c r="EAM1" s="114"/>
      <c r="EAN1" s="114"/>
      <c r="EAO1" s="114"/>
      <c r="EAP1" s="114"/>
      <c r="EAQ1" s="114"/>
      <c r="EAR1" s="114"/>
      <c r="EAS1" s="114"/>
      <c r="EAT1" s="114"/>
      <c r="EAU1" s="114"/>
      <c r="EAV1" s="114"/>
      <c r="EAW1" s="114"/>
      <c r="EAX1" s="114"/>
      <c r="EAY1" s="114"/>
      <c r="EAZ1" s="114"/>
      <c r="EBA1" s="114"/>
      <c r="EBB1" s="114"/>
      <c r="EBC1" s="114"/>
      <c r="EBD1" s="114"/>
      <c r="EBE1" s="114"/>
      <c r="EBF1" s="114"/>
      <c r="EBG1" s="114"/>
      <c r="EBH1" s="114"/>
      <c r="EBI1" s="114"/>
      <c r="EBJ1" s="114"/>
      <c r="EBK1" s="114"/>
      <c r="EBL1" s="114"/>
      <c r="EBM1" s="114"/>
      <c r="EBN1" s="114"/>
      <c r="EBO1" s="114"/>
      <c r="EBP1" s="114"/>
      <c r="EBQ1" s="114"/>
      <c r="EBR1" s="114"/>
      <c r="EBS1" s="114"/>
      <c r="EBT1" s="114"/>
      <c r="EBU1" s="114"/>
      <c r="EBV1" s="114"/>
      <c r="EBW1" s="114"/>
      <c r="EBX1" s="114"/>
      <c r="EBY1" s="114"/>
      <c r="EBZ1" s="114"/>
      <c r="ECA1" s="114"/>
      <c r="ECB1" s="114"/>
      <c r="ECC1" s="114"/>
      <c r="ECD1" s="114"/>
      <c r="ECE1" s="114"/>
      <c r="ECF1" s="114"/>
      <c r="ECG1" s="114"/>
      <c r="ECH1" s="114"/>
      <c r="ECI1" s="114"/>
      <c r="ECJ1" s="114"/>
      <c r="ECK1" s="114"/>
      <c r="ECL1" s="114"/>
      <c r="ECM1" s="114"/>
      <c r="ECN1" s="114"/>
      <c r="ECO1" s="114"/>
      <c r="ECP1" s="114"/>
      <c r="ECQ1" s="114"/>
      <c r="ECR1" s="114"/>
      <c r="ECS1" s="114"/>
      <c r="ECT1" s="114"/>
      <c r="ECU1" s="114"/>
      <c r="ECV1" s="114"/>
      <c r="ECW1" s="114"/>
      <c r="ECX1" s="114"/>
      <c r="ECY1" s="114"/>
      <c r="ECZ1" s="114"/>
      <c r="EDA1" s="114"/>
      <c r="EDB1" s="114"/>
      <c r="EDC1" s="114"/>
      <c r="EDD1" s="114"/>
      <c r="EDE1" s="114"/>
      <c r="EDF1" s="114"/>
      <c r="EDG1" s="114"/>
      <c r="EDH1" s="114"/>
      <c r="EDI1" s="114"/>
      <c r="EDJ1" s="114"/>
      <c r="EDK1" s="114"/>
      <c r="EDL1" s="114"/>
      <c r="EDM1" s="114"/>
      <c r="EDN1" s="114"/>
      <c r="EDO1" s="114"/>
      <c r="EDP1" s="114"/>
      <c r="EDQ1" s="114"/>
      <c r="EDR1" s="114"/>
      <c r="EDS1" s="114"/>
      <c r="EDT1" s="114"/>
      <c r="EDU1" s="114"/>
      <c r="EDV1" s="114"/>
      <c r="EDW1" s="114"/>
      <c r="EDX1" s="114"/>
      <c r="EDY1" s="114"/>
      <c r="EDZ1" s="114"/>
      <c r="EEA1" s="114"/>
      <c r="EEB1" s="114"/>
      <c r="EEC1" s="114"/>
      <c r="EED1" s="114"/>
      <c r="EEE1" s="114"/>
      <c r="EEF1" s="114"/>
      <c r="EEG1" s="114"/>
      <c r="EEH1" s="114"/>
      <c r="EEI1" s="114"/>
      <c r="EEJ1" s="114"/>
      <c r="EEK1" s="114"/>
      <c r="EEL1" s="114"/>
      <c r="EEM1" s="114"/>
      <c r="EEN1" s="114"/>
      <c r="EEO1" s="114"/>
      <c r="EEP1" s="114"/>
      <c r="EEQ1" s="114"/>
      <c r="EER1" s="114"/>
      <c r="EES1" s="114"/>
      <c r="EET1" s="114"/>
      <c r="EEU1" s="114"/>
      <c r="EEV1" s="114"/>
      <c r="EEW1" s="114"/>
      <c r="EEX1" s="114"/>
      <c r="EEY1" s="114"/>
      <c r="EEZ1" s="114"/>
      <c r="EFA1" s="114"/>
      <c r="EFB1" s="114"/>
      <c r="EFC1" s="114"/>
      <c r="EFD1" s="114"/>
      <c r="EFE1" s="114"/>
      <c r="EFF1" s="114"/>
      <c r="EFG1" s="114"/>
      <c r="EFH1" s="114"/>
      <c r="EFI1" s="114"/>
      <c r="EFJ1" s="114"/>
      <c r="EFK1" s="114"/>
      <c r="EFL1" s="114"/>
      <c r="EFM1" s="114"/>
      <c r="EFN1" s="114"/>
      <c r="EFO1" s="114"/>
      <c r="EFP1" s="114"/>
      <c r="EFQ1" s="114"/>
      <c r="EFR1" s="114"/>
      <c r="EFS1" s="114"/>
      <c r="EFT1" s="114"/>
      <c r="EFU1" s="114"/>
      <c r="EFV1" s="114"/>
      <c r="EFW1" s="114"/>
      <c r="EFX1" s="114"/>
      <c r="EFY1" s="114"/>
      <c r="EFZ1" s="114"/>
      <c r="EGA1" s="114"/>
      <c r="EGB1" s="114"/>
      <c r="EGC1" s="114"/>
      <c r="EGD1" s="114"/>
      <c r="EGE1" s="114"/>
      <c r="EGF1" s="114"/>
      <c r="EGG1" s="114"/>
      <c r="EGH1" s="114"/>
      <c r="EGI1" s="114"/>
      <c r="EGJ1" s="114"/>
      <c r="EGK1" s="114"/>
      <c r="EGL1" s="114"/>
      <c r="EGM1" s="114"/>
      <c r="EGN1" s="114"/>
      <c r="EGO1" s="114"/>
      <c r="EGP1" s="114"/>
      <c r="EGQ1" s="114"/>
      <c r="EGR1" s="114"/>
      <c r="EGS1" s="114"/>
      <c r="EGT1" s="114"/>
      <c r="EGU1" s="114"/>
      <c r="EGV1" s="114"/>
      <c r="EGW1" s="114"/>
      <c r="EGX1" s="114"/>
      <c r="EGY1" s="114"/>
      <c r="EGZ1" s="114"/>
      <c r="EHA1" s="114"/>
      <c r="EHB1" s="114"/>
      <c r="EHC1" s="114"/>
      <c r="EHD1" s="114"/>
      <c r="EHE1" s="114"/>
      <c r="EHF1" s="114"/>
      <c r="EHG1" s="114"/>
      <c r="EHH1" s="114"/>
      <c r="EHI1" s="114"/>
      <c r="EHJ1" s="114"/>
      <c r="EHK1" s="114"/>
      <c r="EHL1" s="114"/>
      <c r="EHM1" s="114"/>
      <c r="EHN1" s="114"/>
      <c r="EHO1" s="114"/>
      <c r="EHP1" s="114"/>
      <c r="EHQ1" s="114"/>
      <c r="EHR1" s="114"/>
      <c r="EHS1" s="114"/>
      <c r="EHT1" s="114"/>
      <c r="EHU1" s="114"/>
      <c r="EHV1" s="114"/>
      <c r="EHW1" s="114"/>
      <c r="EHX1" s="114"/>
      <c r="EHY1" s="114"/>
      <c r="EHZ1" s="114"/>
      <c r="EIA1" s="114"/>
      <c r="EIB1" s="114"/>
      <c r="EIC1" s="114"/>
      <c r="EID1" s="114"/>
      <c r="EIE1" s="114"/>
      <c r="EIF1" s="114"/>
      <c r="EIG1" s="114"/>
      <c r="EIH1" s="114"/>
      <c r="EII1" s="114"/>
      <c r="EIJ1" s="114"/>
      <c r="EIK1" s="114"/>
      <c r="EIL1" s="114"/>
      <c r="EIM1" s="114"/>
      <c r="EIN1" s="114"/>
      <c r="EIO1" s="114"/>
      <c r="EIP1" s="114"/>
      <c r="EIQ1" s="114"/>
      <c r="EIR1" s="114"/>
      <c r="EIS1" s="114"/>
      <c r="EIT1" s="114"/>
      <c r="EIU1" s="114"/>
      <c r="EIV1" s="114"/>
      <c r="EIW1" s="114"/>
      <c r="EIX1" s="114"/>
      <c r="EIY1" s="114"/>
      <c r="EIZ1" s="114"/>
      <c r="EJA1" s="114"/>
      <c r="EJB1" s="114"/>
      <c r="EJC1" s="114"/>
      <c r="EJD1" s="114"/>
      <c r="EJE1" s="114"/>
      <c r="EJF1" s="114"/>
      <c r="EJG1" s="114"/>
      <c r="EJH1" s="114"/>
      <c r="EJI1" s="114"/>
      <c r="EJJ1" s="114"/>
      <c r="EJK1" s="114"/>
      <c r="EJL1" s="114"/>
      <c r="EJM1" s="114"/>
      <c r="EJN1" s="114"/>
      <c r="EJO1" s="114"/>
      <c r="EJP1" s="114"/>
      <c r="EJQ1" s="114"/>
      <c r="EJR1" s="114"/>
      <c r="EJS1" s="114"/>
      <c r="EJT1" s="114"/>
      <c r="EJU1" s="114"/>
      <c r="EJV1" s="114"/>
      <c r="EJW1" s="114"/>
      <c r="EJX1" s="114"/>
      <c r="EJY1" s="114"/>
      <c r="EJZ1" s="114"/>
      <c r="EKA1" s="114"/>
      <c r="EKB1" s="114"/>
      <c r="EKC1" s="114"/>
      <c r="EKD1" s="114"/>
      <c r="EKE1" s="114"/>
      <c r="EKF1" s="114"/>
      <c r="EKG1" s="114"/>
      <c r="EKH1" s="114"/>
      <c r="EKI1" s="114"/>
      <c r="EKJ1" s="114"/>
      <c r="EKK1" s="114"/>
      <c r="EKL1" s="114"/>
      <c r="EKM1" s="114"/>
      <c r="EKN1" s="114"/>
      <c r="EKO1" s="114"/>
      <c r="EKP1" s="114"/>
      <c r="EKQ1" s="114"/>
      <c r="EKR1" s="114"/>
      <c r="EKS1" s="114"/>
      <c r="EKT1" s="114"/>
      <c r="EKU1" s="114"/>
      <c r="EKV1" s="114"/>
      <c r="EKW1" s="114"/>
      <c r="EKX1" s="114"/>
      <c r="EKY1" s="114"/>
      <c r="EKZ1" s="114"/>
      <c r="ELA1" s="114"/>
      <c r="ELB1" s="114"/>
      <c r="ELC1" s="114"/>
      <c r="ELD1" s="114"/>
      <c r="ELE1" s="114"/>
      <c r="ELF1" s="114"/>
      <c r="ELG1" s="114"/>
      <c r="ELH1" s="114"/>
      <c r="ELI1" s="114"/>
      <c r="ELJ1" s="114"/>
      <c r="ELK1" s="114"/>
      <c r="ELL1" s="114"/>
      <c r="ELM1" s="114"/>
      <c r="ELN1" s="114"/>
      <c r="ELO1" s="114"/>
      <c r="ELP1" s="114"/>
      <c r="ELQ1" s="114"/>
      <c r="ELR1" s="114"/>
      <c r="ELS1" s="114"/>
      <c r="ELT1" s="114"/>
      <c r="ELU1" s="114"/>
      <c r="ELV1" s="114"/>
      <c r="ELW1" s="114"/>
      <c r="ELX1" s="114"/>
      <c r="ELY1" s="114"/>
      <c r="ELZ1" s="114"/>
      <c r="EMA1" s="114"/>
      <c r="EMB1" s="114"/>
      <c r="EMC1" s="114"/>
      <c r="EMD1" s="114"/>
      <c r="EME1" s="114"/>
      <c r="EMF1" s="114"/>
      <c r="EMG1" s="114"/>
      <c r="EMH1" s="114"/>
      <c r="EMI1" s="114"/>
      <c r="EMJ1" s="114"/>
      <c r="EMK1" s="114"/>
      <c r="EML1" s="114"/>
      <c r="EMM1" s="114"/>
      <c r="EMN1" s="114"/>
      <c r="EMO1" s="114"/>
      <c r="EMP1" s="114"/>
      <c r="EMQ1" s="114"/>
      <c r="EMR1" s="114"/>
      <c r="EMS1" s="114"/>
      <c r="EMT1" s="114"/>
      <c r="EMU1" s="114"/>
      <c r="EMV1" s="114"/>
      <c r="EMW1" s="114"/>
      <c r="EMX1" s="114"/>
      <c r="EMY1" s="114"/>
      <c r="EMZ1" s="114"/>
      <c r="ENA1" s="114"/>
      <c r="ENB1" s="114"/>
      <c r="ENC1" s="114"/>
      <c r="END1" s="114"/>
      <c r="ENE1" s="114"/>
      <c r="ENF1" s="114"/>
      <c r="ENG1" s="114"/>
      <c r="ENH1" s="114"/>
      <c r="ENI1" s="114"/>
      <c r="ENJ1" s="114"/>
      <c r="ENK1" s="114"/>
      <c r="ENL1" s="114"/>
      <c r="ENM1" s="114"/>
      <c r="ENN1" s="114"/>
      <c r="ENO1" s="114"/>
      <c r="ENP1" s="114"/>
      <c r="ENQ1" s="114"/>
      <c r="ENR1" s="114"/>
      <c r="ENS1" s="114"/>
      <c r="ENT1" s="114"/>
      <c r="ENU1" s="114"/>
      <c r="ENV1" s="114"/>
      <c r="ENW1" s="114"/>
      <c r="ENX1" s="114"/>
      <c r="ENY1" s="114"/>
      <c r="ENZ1" s="114"/>
      <c r="EOA1" s="114"/>
      <c r="EOB1" s="114"/>
      <c r="EOC1" s="114"/>
      <c r="EOD1" s="114"/>
      <c r="EOE1" s="114"/>
      <c r="EOF1" s="114"/>
      <c r="EOG1" s="114"/>
      <c r="EOH1" s="114"/>
      <c r="EOI1" s="114"/>
      <c r="EOJ1" s="114"/>
      <c r="EOK1" s="114"/>
      <c r="EOL1" s="114"/>
      <c r="EOM1" s="114"/>
      <c r="EON1" s="114"/>
      <c r="EOO1" s="114"/>
      <c r="EOP1" s="114"/>
      <c r="EOQ1" s="114"/>
      <c r="EOR1" s="114"/>
      <c r="EOS1" s="114"/>
      <c r="EOT1" s="114"/>
      <c r="EOU1" s="114"/>
      <c r="EOV1" s="114"/>
      <c r="EOW1" s="114"/>
      <c r="EOX1" s="114"/>
      <c r="EOY1" s="114"/>
      <c r="EOZ1" s="114"/>
      <c r="EPA1" s="114"/>
      <c r="EPB1" s="114"/>
      <c r="EPC1" s="114"/>
      <c r="EPD1" s="114"/>
      <c r="EPE1" s="114"/>
      <c r="EPF1" s="114"/>
      <c r="EPG1" s="114"/>
      <c r="EPH1" s="114"/>
      <c r="EPI1" s="114"/>
      <c r="EPJ1" s="114"/>
      <c r="EPK1" s="114"/>
      <c r="EPL1" s="114"/>
      <c r="EPM1" s="114"/>
      <c r="EPN1" s="114"/>
      <c r="EPO1" s="114"/>
      <c r="EPP1" s="114"/>
      <c r="EPQ1" s="114"/>
      <c r="EPR1" s="114"/>
      <c r="EPS1" s="114"/>
      <c r="EPT1" s="114"/>
      <c r="EPU1" s="114"/>
      <c r="EPV1" s="114"/>
      <c r="EPW1" s="114"/>
      <c r="EPX1" s="114"/>
      <c r="EPY1" s="114"/>
      <c r="EPZ1" s="114"/>
      <c r="EQA1" s="114"/>
      <c r="EQB1" s="114"/>
      <c r="EQC1" s="114"/>
      <c r="EQD1" s="114"/>
      <c r="EQE1" s="114"/>
      <c r="EQF1" s="114"/>
      <c r="EQG1" s="114"/>
      <c r="EQH1" s="114"/>
      <c r="EQI1" s="114"/>
      <c r="EQJ1" s="114"/>
      <c r="EQK1" s="114"/>
      <c r="EQL1" s="114"/>
      <c r="EQM1" s="114"/>
      <c r="EQN1" s="114"/>
      <c r="EQO1" s="114"/>
      <c r="EQP1" s="114"/>
      <c r="EQQ1" s="114"/>
      <c r="EQR1" s="114"/>
      <c r="EQS1" s="114"/>
      <c r="EQT1" s="114"/>
      <c r="EQU1" s="114"/>
      <c r="EQV1" s="114"/>
      <c r="EQW1" s="114"/>
      <c r="EQX1" s="114"/>
      <c r="EQY1" s="114"/>
      <c r="EQZ1" s="114"/>
      <c r="ERA1" s="114"/>
      <c r="ERB1" s="114"/>
      <c r="ERC1" s="114"/>
      <c r="ERD1" s="114"/>
      <c r="ERE1" s="114"/>
      <c r="ERF1" s="114"/>
      <c r="ERG1" s="114"/>
      <c r="ERH1" s="114"/>
      <c r="ERI1" s="114"/>
      <c r="ERJ1" s="114"/>
      <c r="ERK1" s="114"/>
      <c r="ERL1" s="114"/>
      <c r="ERM1" s="114"/>
      <c r="ERN1" s="114"/>
      <c r="ERO1" s="114"/>
      <c r="ERP1" s="114"/>
      <c r="ERQ1" s="114"/>
      <c r="ERR1" s="114"/>
      <c r="ERS1" s="114"/>
      <c r="ERT1" s="114"/>
      <c r="ERU1" s="114"/>
      <c r="ERV1" s="114"/>
      <c r="ERW1" s="114"/>
      <c r="ERX1" s="114"/>
      <c r="ERY1" s="114"/>
      <c r="ERZ1" s="114"/>
      <c r="ESA1" s="114"/>
      <c r="ESB1" s="114"/>
      <c r="ESC1" s="114"/>
      <c r="ESD1" s="114"/>
      <c r="ESE1" s="114"/>
      <c r="ESF1" s="114"/>
      <c r="ESG1" s="114"/>
      <c r="ESH1" s="114"/>
      <c r="ESI1" s="114"/>
      <c r="ESJ1" s="114"/>
      <c r="ESK1" s="114"/>
      <c r="ESL1" s="114"/>
      <c r="ESM1" s="114"/>
      <c r="ESN1" s="114"/>
      <c r="ESO1" s="114"/>
      <c r="ESP1" s="114"/>
      <c r="ESQ1" s="114"/>
      <c r="ESR1" s="114"/>
      <c r="ESS1" s="114"/>
      <c r="EST1" s="114"/>
      <c r="ESU1" s="114"/>
      <c r="ESV1" s="114"/>
      <c r="ESW1" s="114"/>
      <c r="ESX1" s="114"/>
      <c r="ESY1" s="114"/>
      <c r="ESZ1" s="114"/>
      <c r="ETA1" s="114"/>
      <c r="ETB1" s="114"/>
      <c r="ETC1" s="114"/>
      <c r="ETD1" s="114"/>
      <c r="ETE1" s="114"/>
      <c r="ETF1" s="114"/>
      <c r="ETG1" s="114"/>
      <c r="ETH1" s="114"/>
      <c r="ETI1" s="114"/>
      <c r="ETJ1" s="114"/>
      <c r="ETK1" s="114"/>
      <c r="ETL1" s="114"/>
      <c r="ETM1" s="114"/>
      <c r="ETN1" s="114"/>
      <c r="ETO1" s="114"/>
      <c r="ETP1" s="114"/>
      <c r="ETQ1" s="114"/>
      <c r="ETR1" s="114"/>
      <c r="ETS1" s="114"/>
      <c r="ETT1" s="114"/>
      <c r="ETU1" s="114"/>
      <c r="ETV1" s="114"/>
      <c r="ETW1" s="114"/>
      <c r="ETX1" s="114"/>
      <c r="ETY1" s="114"/>
      <c r="ETZ1" s="114"/>
      <c r="EUA1" s="114"/>
      <c r="EUB1" s="114"/>
      <c r="EUC1" s="114"/>
      <c r="EUD1" s="114"/>
      <c r="EUE1" s="114"/>
      <c r="EUF1" s="114"/>
      <c r="EUG1" s="114"/>
      <c r="EUH1" s="114"/>
      <c r="EUI1" s="114"/>
      <c r="EUJ1" s="114"/>
      <c r="EUK1" s="114"/>
      <c r="EUL1" s="114"/>
      <c r="EUM1" s="114"/>
      <c r="EUN1" s="114"/>
      <c r="EUO1" s="114"/>
      <c r="EUP1" s="114"/>
      <c r="EUQ1" s="114"/>
      <c r="EUR1" s="114"/>
      <c r="EUS1" s="114"/>
      <c r="EUT1" s="114"/>
      <c r="EUU1" s="114"/>
      <c r="EUV1" s="114"/>
      <c r="EUW1" s="114"/>
      <c r="EUX1" s="114"/>
      <c r="EUY1" s="114"/>
      <c r="EUZ1" s="114"/>
      <c r="EVA1" s="114"/>
      <c r="EVB1" s="114"/>
      <c r="EVC1" s="114"/>
      <c r="EVD1" s="114"/>
      <c r="EVE1" s="114"/>
      <c r="EVF1" s="114"/>
      <c r="EVG1" s="114"/>
      <c r="EVH1" s="114"/>
      <c r="EVI1" s="114"/>
      <c r="EVJ1" s="114"/>
      <c r="EVK1" s="114"/>
      <c r="EVL1" s="114"/>
      <c r="EVM1" s="114"/>
      <c r="EVN1" s="114"/>
      <c r="EVO1" s="114"/>
      <c r="EVP1" s="114"/>
      <c r="EVQ1" s="114"/>
      <c r="EVR1" s="114"/>
      <c r="EVS1" s="114"/>
      <c r="EVT1" s="114"/>
      <c r="EVU1" s="114"/>
      <c r="EVV1" s="114"/>
      <c r="EVW1" s="114"/>
      <c r="EVX1" s="114"/>
      <c r="EVY1" s="114"/>
      <c r="EVZ1" s="114"/>
      <c r="EWA1" s="114"/>
      <c r="EWB1" s="114"/>
      <c r="EWC1" s="114"/>
      <c r="EWD1" s="114"/>
      <c r="EWE1" s="114"/>
      <c r="EWF1" s="114"/>
      <c r="EWG1" s="114"/>
      <c r="EWH1" s="114"/>
      <c r="EWI1" s="114"/>
      <c r="EWJ1" s="114"/>
      <c r="EWK1" s="114"/>
      <c r="EWL1" s="114"/>
      <c r="EWM1" s="114"/>
      <c r="EWN1" s="114"/>
      <c r="EWO1" s="114"/>
      <c r="EWP1" s="114"/>
      <c r="EWQ1" s="114"/>
      <c r="EWR1" s="114"/>
      <c r="EWS1" s="114"/>
      <c r="EWT1" s="114"/>
      <c r="EWU1" s="114"/>
      <c r="EWV1" s="114"/>
      <c r="EWW1" s="114"/>
      <c r="EWX1" s="114"/>
      <c r="EWY1" s="114"/>
      <c r="EWZ1" s="114"/>
      <c r="EXA1" s="114"/>
      <c r="EXB1" s="114"/>
      <c r="EXC1" s="114"/>
      <c r="EXD1" s="114"/>
      <c r="EXE1" s="114"/>
      <c r="EXF1" s="114"/>
      <c r="EXG1" s="114"/>
      <c r="EXH1" s="114"/>
      <c r="EXI1" s="114"/>
      <c r="EXJ1" s="114"/>
      <c r="EXK1" s="114"/>
      <c r="EXL1" s="114"/>
      <c r="EXM1" s="114"/>
      <c r="EXN1" s="114"/>
      <c r="EXO1" s="114"/>
      <c r="EXP1" s="114"/>
      <c r="EXQ1" s="114"/>
      <c r="EXR1" s="114"/>
      <c r="EXS1" s="114"/>
      <c r="EXT1" s="114"/>
      <c r="EXU1" s="114"/>
      <c r="EXV1" s="114"/>
      <c r="EXW1" s="114"/>
      <c r="EXX1" s="114"/>
      <c r="EXY1" s="114"/>
      <c r="EXZ1" s="114"/>
      <c r="EYA1" s="114"/>
      <c r="EYB1" s="114"/>
      <c r="EYC1" s="114"/>
      <c r="EYD1" s="114"/>
      <c r="EYE1" s="114"/>
      <c r="EYF1" s="114"/>
      <c r="EYG1" s="114"/>
      <c r="EYH1" s="114"/>
      <c r="EYI1" s="114"/>
      <c r="EYJ1" s="114"/>
      <c r="EYK1" s="114"/>
      <c r="EYL1" s="114"/>
      <c r="EYM1" s="114"/>
      <c r="EYN1" s="114"/>
      <c r="EYO1" s="114"/>
      <c r="EYP1" s="114"/>
      <c r="EYQ1" s="114"/>
      <c r="EYR1" s="114"/>
      <c r="EYS1" s="114"/>
      <c r="EYT1" s="114"/>
      <c r="EYU1" s="114"/>
      <c r="EYV1" s="114"/>
      <c r="EYW1" s="114"/>
      <c r="EYX1" s="114"/>
      <c r="EYY1" s="114"/>
      <c r="EYZ1" s="114"/>
      <c r="EZA1" s="114"/>
      <c r="EZB1" s="114"/>
      <c r="EZC1" s="114"/>
      <c r="EZD1" s="114"/>
      <c r="EZE1" s="114"/>
      <c r="EZF1" s="114"/>
      <c r="EZG1" s="114"/>
      <c r="EZH1" s="114"/>
      <c r="EZI1" s="114"/>
      <c r="EZJ1" s="114"/>
      <c r="EZK1" s="114"/>
      <c r="EZL1" s="114"/>
      <c r="EZM1" s="114"/>
      <c r="EZN1" s="114"/>
      <c r="EZO1" s="114"/>
      <c r="EZP1" s="114"/>
      <c r="EZQ1" s="114"/>
      <c r="EZR1" s="114"/>
      <c r="EZS1" s="114"/>
      <c r="EZT1" s="114"/>
      <c r="EZU1" s="114"/>
      <c r="EZV1" s="114"/>
      <c r="EZW1" s="114"/>
      <c r="EZX1" s="114"/>
      <c r="EZY1" s="114"/>
      <c r="EZZ1" s="114"/>
      <c r="FAA1" s="114"/>
      <c r="FAB1" s="114"/>
      <c r="FAC1" s="114"/>
      <c r="FAD1" s="114"/>
      <c r="FAE1" s="114"/>
      <c r="FAF1" s="114"/>
      <c r="FAG1" s="114"/>
      <c r="FAH1" s="114"/>
      <c r="FAI1" s="114"/>
      <c r="FAJ1" s="114"/>
      <c r="FAK1" s="114"/>
      <c r="FAL1" s="114"/>
      <c r="FAM1" s="114"/>
      <c r="FAN1" s="114"/>
      <c r="FAO1" s="114"/>
      <c r="FAP1" s="114"/>
      <c r="FAQ1" s="114"/>
      <c r="FAR1" s="114"/>
      <c r="FAS1" s="114"/>
      <c r="FAT1" s="114"/>
      <c r="FAU1" s="114"/>
      <c r="FAV1" s="114"/>
      <c r="FAW1" s="114"/>
      <c r="FAX1" s="114"/>
      <c r="FAY1" s="114"/>
      <c r="FAZ1" s="114"/>
      <c r="FBA1" s="114"/>
      <c r="FBB1" s="114"/>
      <c r="FBC1" s="114"/>
      <c r="FBD1" s="114"/>
      <c r="FBE1" s="114"/>
      <c r="FBF1" s="114"/>
      <c r="FBG1" s="114"/>
      <c r="FBH1" s="114"/>
      <c r="FBI1" s="114"/>
      <c r="FBJ1" s="114"/>
      <c r="FBK1" s="114"/>
      <c r="FBL1" s="114"/>
      <c r="FBM1" s="114"/>
      <c r="FBN1" s="114"/>
      <c r="FBO1" s="114"/>
      <c r="FBP1" s="114"/>
      <c r="FBQ1" s="114"/>
      <c r="FBR1" s="114"/>
      <c r="FBS1" s="114"/>
      <c r="FBT1" s="114"/>
      <c r="FBU1" s="114"/>
      <c r="FBV1" s="114"/>
      <c r="FBW1" s="114"/>
      <c r="FBX1" s="114"/>
      <c r="FBY1" s="114"/>
      <c r="FBZ1" s="114"/>
      <c r="FCA1" s="114"/>
      <c r="FCB1" s="114"/>
      <c r="FCC1" s="114"/>
      <c r="FCD1" s="114"/>
      <c r="FCE1" s="114"/>
      <c r="FCF1" s="114"/>
      <c r="FCG1" s="114"/>
      <c r="FCH1" s="114"/>
      <c r="FCI1" s="114"/>
      <c r="FCJ1" s="114"/>
      <c r="FCK1" s="114"/>
      <c r="FCL1" s="114"/>
      <c r="FCM1" s="114"/>
      <c r="FCN1" s="114"/>
      <c r="FCO1" s="114"/>
      <c r="FCP1" s="114"/>
      <c r="FCQ1" s="114"/>
      <c r="FCR1" s="114"/>
      <c r="FCS1" s="114"/>
      <c r="FCT1" s="114"/>
      <c r="FCU1" s="114"/>
      <c r="FCV1" s="114"/>
      <c r="FCW1" s="114"/>
      <c r="FCX1" s="114"/>
      <c r="FCY1" s="114"/>
      <c r="FCZ1" s="114"/>
      <c r="FDA1" s="114"/>
      <c r="FDB1" s="114"/>
      <c r="FDC1" s="114"/>
      <c r="FDD1" s="114"/>
      <c r="FDE1" s="114"/>
      <c r="FDF1" s="114"/>
      <c r="FDG1" s="114"/>
      <c r="FDH1" s="114"/>
      <c r="FDI1" s="114"/>
      <c r="FDJ1" s="114"/>
      <c r="FDK1" s="114"/>
      <c r="FDL1" s="114"/>
      <c r="FDM1" s="114"/>
      <c r="FDN1" s="114"/>
      <c r="FDO1" s="114"/>
      <c r="FDP1" s="114"/>
      <c r="FDQ1" s="114"/>
      <c r="FDR1" s="114"/>
      <c r="FDS1" s="114"/>
      <c r="FDT1" s="114"/>
      <c r="FDU1" s="114"/>
      <c r="FDV1" s="114"/>
      <c r="FDW1" s="114"/>
      <c r="FDX1" s="114"/>
      <c r="FDY1" s="114"/>
      <c r="FDZ1" s="114"/>
      <c r="FEA1" s="114"/>
      <c r="FEB1" s="114"/>
      <c r="FEC1" s="114"/>
      <c r="FED1" s="114"/>
      <c r="FEE1" s="114"/>
      <c r="FEF1" s="114"/>
      <c r="FEG1" s="114"/>
      <c r="FEH1" s="114"/>
      <c r="FEI1" s="114"/>
      <c r="FEJ1" s="114"/>
      <c r="FEK1" s="114"/>
      <c r="FEL1" s="114"/>
      <c r="FEM1" s="114"/>
      <c r="FEN1" s="114"/>
      <c r="FEO1" s="114"/>
      <c r="FEP1" s="114"/>
      <c r="FEQ1" s="114"/>
      <c r="FER1" s="114"/>
      <c r="FES1" s="114"/>
      <c r="FET1" s="114"/>
      <c r="FEU1" s="114"/>
      <c r="FEV1" s="114"/>
      <c r="FEW1" s="114"/>
      <c r="FEX1" s="114"/>
      <c r="FEY1" s="114"/>
      <c r="FEZ1" s="114"/>
      <c r="FFA1" s="114"/>
      <c r="FFB1" s="114"/>
      <c r="FFC1" s="114"/>
      <c r="FFD1" s="114"/>
      <c r="FFE1" s="114"/>
      <c r="FFF1" s="114"/>
      <c r="FFG1" s="114"/>
      <c r="FFH1" s="114"/>
      <c r="FFI1" s="114"/>
      <c r="FFJ1" s="114"/>
      <c r="FFK1" s="114"/>
      <c r="FFL1" s="114"/>
      <c r="FFM1" s="114"/>
      <c r="FFN1" s="114"/>
      <c r="FFO1" s="114"/>
      <c r="FFP1" s="114"/>
      <c r="FFQ1" s="114"/>
      <c r="FFR1" s="114"/>
      <c r="FFS1" s="114"/>
      <c r="FFT1" s="114"/>
      <c r="FFU1" s="114"/>
      <c r="FFV1" s="114"/>
      <c r="FFW1" s="114"/>
      <c r="FFX1" s="114"/>
      <c r="FFY1" s="114"/>
      <c r="FFZ1" s="114"/>
      <c r="FGA1" s="114"/>
      <c r="FGB1" s="114"/>
      <c r="FGC1" s="114"/>
      <c r="FGD1" s="114"/>
      <c r="FGE1" s="114"/>
      <c r="FGF1" s="114"/>
      <c r="FGG1" s="114"/>
      <c r="FGH1" s="114"/>
      <c r="FGI1" s="114"/>
      <c r="FGJ1" s="114"/>
      <c r="FGK1" s="114"/>
      <c r="FGL1" s="114"/>
      <c r="FGM1" s="114"/>
      <c r="FGN1" s="114"/>
      <c r="FGO1" s="114"/>
      <c r="FGP1" s="114"/>
      <c r="FGQ1" s="114"/>
      <c r="FGR1" s="114"/>
      <c r="FGS1" s="114"/>
      <c r="FGT1" s="114"/>
      <c r="FGU1" s="114"/>
      <c r="FGV1" s="114"/>
      <c r="FGW1" s="114"/>
      <c r="FGX1" s="114"/>
      <c r="FGY1" s="114"/>
      <c r="FGZ1" s="114"/>
      <c r="FHA1" s="114"/>
      <c r="FHB1" s="114"/>
      <c r="FHC1" s="114"/>
      <c r="FHD1" s="114"/>
      <c r="FHE1" s="114"/>
      <c r="FHF1" s="114"/>
      <c r="FHG1" s="114"/>
      <c r="FHH1" s="114"/>
      <c r="FHI1" s="114"/>
      <c r="FHJ1" s="114"/>
      <c r="FHK1" s="114"/>
      <c r="FHL1" s="114"/>
      <c r="FHM1" s="114"/>
      <c r="FHN1" s="114"/>
      <c r="FHO1" s="114"/>
      <c r="FHP1" s="114"/>
      <c r="FHQ1" s="114"/>
      <c r="FHR1" s="114"/>
      <c r="FHS1" s="114"/>
      <c r="FHT1" s="114"/>
      <c r="FHU1" s="114"/>
      <c r="FHV1" s="114"/>
      <c r="FHW1" s="114"/>
      <c r="FHX1" s="114"/>
      <c r="FHY1" s="114"/>
      <c r="FHZ1" s="114"/>
      <c r="FIA1" s="114"/>
      <c r="FIB1" s="114"/>
      <c r="FIC1" s="114"/>
      <c r="FID1" s="114"/>
      <c r="FIE1" s="114"/>
      <c r="FIF1" s="114"/>
      <c r="FIG1" s="114"/>
      <c r="FIH1" s="114"/>
      <c r="FII1" s="114"/>
      <c r="FIJ1" s="114"/>
      <c r="FIK1" s="114"/>
      <c r="FIL1" s="114"/>
      <c r="FIM1" s="114"/>
      <c r="FIN1" s="114"/>
      <c r="FIO1" s="114"/>
      <c r="FIP1" s="114"/>
      <c r="FIQ1" s="114"/>
      <c r="FIR1" s="114"/>
      <c r="FIS1" s="114"/>
      <c r="FIT1" s="114"/>
      <c r="FIU1" s="114"/>
      <c r="FIV1" s="114"/>
      <c r="FIW1" s="114"/>
      <c r="FIX1" s="114"/>
      <c r="FIY1" s="114"/>
      <c r="FIZ1" s="114"/>
      <c r="FJA1" s="114"/>
      <c r="FJB1" s="114"/>
      <c r="FJC1" s="114"/>
      <c r="FJD1" s="114"/>
      <c r="FJE1" s="114"/>
      <c r="FJF1" s="114"/>
      <c r="FJG1" s="114"/>
      <c r="FJH1" s="114"/>
      <c r="FJI1" s="114"/>
      <c r="FJJ1" s="114"/>
      <c r="FJK1" s="114"/>
      <c r="FJL1" s="114"/>
      <c r="FJM1" s="114"/>
      <c r="FJN1" s="114"/>
      <c r="FJO1" s="114"/>
      <c r="FJP1" s="114"/>
      <c r="FJQ1" s="114"/>
      <c r="FJR1" s="114"/>
      <c r="FJS1" s="114"/>
      <c r="FJT1" s="114"/>
      <c r="FJU1" s="114"/>
      <c r="FJV1" s="114"/>
      <c r="FJW1" s="114"/>
      <c r="FJX1" s="114"/>
      <c r="FJY1" s="114"/>
      <c r="FJZ1" s="114"/>
      <c r="FKA1" s="114"/>
      <c r="FKB1" s="114"/>
      <c r="FKC1" s="114"/>
      <c r="FKD1" s="114"/>
      <c r="FKE1" s="114"/>
      <c r="FKF1" s="114"/>
      <c r="FKG1" s="114"/>
      <c r="FKH1" s="114"/>
      <c r="FKI1" s="114"/>
      <c r="FKJ1" s="114"/>
      <c r="FKK1" s="114"/>
      <c r="FKL1" s="114"/>
      <c r="FKM1" s="114"/>
      <c r="FKN1" s="114"/>
      <c r="FKO1" s="114"/>
      <c r="FKP1" s="114"/>
      <c r="FKQ1" s="114"/>
      <c r="FKR1" s="114"/>
      <c r="FKS1" s="114"/>
      <c r="FKT1" s="114"/>
      <c r="FKU1" s="114"/>
      <c r="FKV1" s="114"/>
      <c r="FKW1" s="114"/>
      <c r="FKX1" s="114"/>
      <c r="FKY1" s="114"/>
      <c r="FKZ1" s="114"/>
      <c r="FLA1" s="114"/>
      <c r="FLB1" s="114"/>
      <c r="FLC1" s="114"/>
      <c r="FLD1" s="114"/>
      <c r="FLE1" s="114"/>
      <c r="FLF1" s="114"/>
      <c r="FLG1" s="114"/>
      <c r="FLH1" s="114"/>
      <c r="FLI1" s="114"/>
      <c r="FLJ1" s="114"/>
      <c r="FLK1" s="114"/>
      <c r="FLL1" s="114"/>
      <c r="FLM1" s="114"/>
      <c r="FLN1" s="114"/>
      <c r="FLO1" s="114"/>
      <c r="FLP1" s="114"/>
      <c r="FLQ1" s="114"/>
      <c r="FLR1" s="114"/>
      <c r="FLS1" s="114"/>
      <c r="FLT1" s="114"/>
      <c r="FLU1" s="114"/>
      <c r="FLV1" s="114"/>
      <c r="FLW1" s="114"/>
      <c r="FLX1" s="114"/>
      <c r="FLY1" s="114"/>
      <c r="FLZ1" s="114"/>
      <c r="FMA1" s="114"/>
      <c r="FMB1" s="114"/>
      <c r="FMC1" s="114"/>
      <c r="FMD1" s="114"/>
      <c r="FME1" s="114"/>
      <c r="FMF1" s="114"/>
      <c r="FMG1" s="114"/>
      <c r="FMH1" s="114"/>
      <c r="FMI1" s="114"/>
      <c r="FMJ1" s="114"/>
      <c r="FMK1" s="114"/>
      <c r="FML1" s="114"/>
      <c r="FMM1" s="114"/>
      <c r="FMN1" s="114"/>
      <c r="FMO1" s="114"/>
      <c r="FMP1" s="114"/>
      <c r="FMQ1" s="114"/>
      <c r="FMR1" s="114"/>
      <c r="FMS1" s="114"/>
      <c r="FMT1" s="114"/>
      <c r="FMU1" s="114"/>
      <c r="FMV1" s="114"/>
      <c r="FMW1" s="114"/>
      <c r="FMX1" s="114"/>
      <c r="FMY1" s="114"/>
      <c r="FMZ1" s="114"/>
      <c r="FNA1" s="114"/>
      <c r="FNB1" s="114"/>
      <c r="FNC1" s="114"/>
      <c r="FND1" s="114"/>
      <c r="FNE1" s="114"/>
      <c r="FNF1" s="114"/>
      <c r="FNG1" s="114"/>
      <c r="FNH1" s="114"/>
      <c r="FNI1" s="114"/>
      <c r="FNJ1" s="114"/>
      <c r="FNK1" s="114"/>
      <c r="FNL1" s="114"/>
      <c r="FNM1" s="114"/>
      <c r="FNN1" s="114"/>
      <c r="FNO1" s="114"/>
      <c r="FNP1" s="114"/>
      <c r="FNQ1" s="114"/>
      <c r="FNR1" s="114"/>
      <c r="FNS1" s="114"/>
      <c r="FNT1" s="114"/>
      <c r="FNU1" s="114"/>
      <c r="FNV1" s="114"/>
      <c r="FNW1" s="114"/>
      <c r="FNX1" s="114"/>
      <c r="FNY1" s="114"/>
      <c r="FNZ1" s="114"/>
      <c r="FOA1" s="114"/>
      <c r="FOB1" s="114"/>
      <c r="FOC1" s="114"/>
      <c r="FOD1" s="114"/>
      <c r="FOE1" s="114"/>
      <c r="FOF1" s="114"/>
      <c r="FOG1" s="114"/>
      <c r="FOH1" s="114"/>
      <c r="FOI1" s="114"/>
      <c r="FOJ1" s="114"/>
      <c r="FOK1" s="114"/>
      <c r="FOL1" s="114"/>
      <c r="FOM1" s="114"/>
      <c r="FON1" s="114"/>
      <c r="FOO1" s="114"/>
      <c r="FOP1" s="114"/>
      <c r="FOQ1" s="114"/>
      <c r="FOR1" s="114"/>
      <c r="FOS1" s="114"/>
      <c r="FOT1" s="114"/>
      <c r="FOU1" s="114"/>
      <c r="FOV1" s="114"/>
      <c r="FOW1" s="114"/>
      <c r="FOX1" s="114"/>
      <c r="FOY1" s="114"/>
      <c r="FOZ1" s="114"/>
      <c r="FPA1" s="114"/>
      <c r="FPB1" s="114"/>
      <c r="FPC1" s="114"/>
      <c r="FPD1" s="114"/>
      <c r="FPE1" s="114"/>
      <c r="FPF1" s="114"/>
      <c r="FPG1" s="114"/>
      <c r="FPH1" s="114"/>
      <c r="FPI1" s="114"/>
      <c r="FPJ1" s="114"/>
      <c r="FPK1" s="114"/>
      <c r="FPL1" s="114"/>
      <c r="FPM1" s="114"/>
      <c r="FPN1" s="114"/>
      <c r="FPO1" s="114"/>
      <c r="FPP1" s="114"/>
      <c r="FPQ1" s="114"/>
      <c r="FPR1" s="114"/>
      <c r="FPS1" s="114"/>
      <c r="FPT1" s="114"/>
      <c r="FPU1" s="114"/>
      <c r="FPV1" s="114"/>
      <c r="FPW1" s="114"/>
      <c r="FPX1" s="114"/>
      <c r="FPY1" s="114"/>
      <c r="FPZ1" s="114"/>
      <c r="FQA1" s="114"/>
      <c r="FQB1" s="114"/>
      <c r="FQC1" s="114"/>
      <c r="FQD1" s="114"/>
      <c r="FQE1" s="114"/>
      <c r="FQF1" s="114"/>
      <c r="FQG1" s="114"/>
      <c r="FQH1" s="114"/>
      <c r="FQI1" s="114"/>
      <c r="FQJ1" s="114"/>
      <c r="FQK1" s="114"/>
      <c r="FQL1" s="114"/>
      <c r="FQM1" s="114"/>
      <c r="FQN1" s="114"/>
      <c r="FQO1" s="114"/>
      <c r="FQP1" s="114"/>
      <c r="FQQ1" s="114"/>
      <c r="FQR1" s="114"/>
      <c r="FQS1" s="114"/>
      <c r="FQT1" s="114"/>
      <c r="FQU1" s="114"/>
      <c r="FQV1" s="114"/>
      <c r="FQW1" s="114"/>
      <c r="FQX1" s="114"/>
      <c r="FQY1" s="114"/>
      <c r="FQZ1" s="114"/>
      <c r="FRA1" s="114"/>
      <c r="FRB1" s="114"/>
      <c r="FRC1" s="114"/>
      <c r="FRD1" s="114"/>
      <c r="FRE1" s="114"/>
      <c r="FRF1" s="114"/>
      <c r="FRG1" s="114"/>
      <c r="FRH1" s="114"/>
      <c r="FRI1" s="114"/>
      <c r="FRJ1" s="114"/>
      <c r="FRK1" s="114"/>
      <c r="FRL1" s="114"/>
      <c r="FRM1" s="114"/>
      <c r="FRN1" s="114"/>
      <c r="FRO1" s="114"/>
      <c r="FRP1" s="114"/>
      <c r="FRQ1" s="114"/>
      <c r="FRR1" s="114"/>
      <c r="FRS1" s="114"/>
      <c r="FRT1" s="114"/>
      <c r="FRU1" s="114"/>
      <c r="FRV1" s="114"/>
      <c r="FRW1" s="114"/>
      <c r="FRX1" s="114"/>
      <c r="FRY1" s="114"/>
      <c r="FRZ1" s="114"/>
      <c r="FSA1" s="114"/>
      <c r="FSB1" s="114"/>
      <c r="FSC1" s="114"/>
      <c r="FSD1" s="114"/>
      <c r="FSE1" s="114"/>
      <c r="FSF1" s="114"/>
      <c r="FSG1" s="114"/>
      <c r="FSH1" s="114"/>
      <c r="FSI1" s="114"/>
      <c r="FSJ1" s="114"/>
      <c r="FSK1" s="114"/>
      <c r="FSL1" s="114"/>
      <c r="FSM1" s="114"/>
      <c r="FSN1" s="114"/>
      <c r="FSO1" s="114"/>
      <c r="FSP1" s="114"/>
      <c r="FSQ1" s="114"/>
      <c r="FSR1" s="114"/>
      <c r="FSS1" s="114"/>
      <c r="FST1" s="114"/>
      <c r="FSU1" s="114"/>
      <c r="FSV1" s="114"/>
      <c r="FSW1" s="114"/>
      <c r="FSX1" s="114"/>
      <c r="FSY1" s="114"/>
      <c r="FSZ1" s="114"/>
      <c r="FTA1" s="114"/>
      <c r="FTB1" s="114"/>
      <c r="FTC1" s="114"/>
      <c r="FTD1" s="114"/>
      <c r="FTE1" s="114"/>
      <c r="FTF1" s="114"/>
      <c r="FTG1" s="114"/>
      <c r="FTH1" s="114"/>
      <c r="FTI1" s="114"/>
      <c r="FTJ1" s="114"/>
      <c r="FTK1" s="114"/>
      <c r="FTL1" s="114"/>
      <c r="FTM1" s="114"/>
      <c r="FTN1" s="114"/>
      <c r="FTO1" s="114"/>
      <c r="FTP1" s="114"/>
      <c r="FTQ1" s="114"/>
      <c r="FTR1" s="114"/>
      <c r="FTS1" s="114"/>
      <c r="FTT1" s="114"/>
      <c r="FTU1" s="114"/>
      <c r="FTV1" s="114"/>
      <c r="FTW1" s="114"/>
      <c r="FTX1" s="114"/>
      <c r="FTY1" s="114"/>
      <c r="FTZ1" s="114"/>
      <c r="FUA1" s="114"/>
      <c r="FUB1" s="114"/>
      <c r="FUC1" s="114"/>
      <c r="FUD1" s="114"/>
      <c r="FUE1" s="114"/>
      <c r="FUF1" s="114"/>
      <c r="FUG1" s="114"/>
      <c r="FUH1" s="114"/>
      <c r="FUI1" s="114"/>
      <c r="FUJ1" s="114"/>
      <c r="FUK1" s="114"/>
      <c r="FUL1" s="114"/>
      <c r="FUM1" s="114"/>
      <c r="FUN1" s="114"/>
      <c r="FUO1" s="114"/>
      <c r="FUP1" s="114"/>
      <c r="FUQ1" s="114"/>
      <c r="FUR1" s="114"/>
      <c r="FUS1" s="114"/>
      <c r="FUT1" s="114"/>
      <c r="FUU1" s="114"/>
      <c r="FUV1" s="114"/>
      <c r="FUW1" s="114"/>
      <c r="FUX1" s="114"/>
      <c r="FUY1" s="114"/>
      <c r="FUZ1" s="114"/>
      <c r="FVA1" s="114"/>
      <c r="FVB1" s="114"/>
      <c r="FVC1" s="114"/>
      <c r="FVD1" s="114"/>
      <c r="FVE1" s="114"/>
      <c r="FVF1" s="114"/>
      <c r="FVG1" s="114"/>
      <c r="FVH1" s="114"/>
      <c r="FVI1" s="114"/>
      <c r="FVJ1" s="114"/>
      <c r="FVK1" s="114"/>
      <c r="FVL1" s="114"/>
      <c r="FVM1" s="114"/>
      <c r="FVN1" s="114"/>
      <c r="FVO1" s="114"/>
      <c r="FVP1" s="114"/>
      <c r="FVQ1" s="114"/>
      <c r="FVR1" s="114"/>
      <c r="FVS1" s="114"/>
      <c r="FVT1" s="114"/>
      <c r="FVU1" s="114"/>
      <c r="FVV1" s="114"/>
      <c r="FVW1" s="114"/>
      <c r="FVX1" s="114"/>
      <c r="FVY1" s="114"/>
      <c r="FVZ1" s="114"/>
      <c r="FWA1" s="114"/>
      <c r="FWB1" s="114"/>
      <c r="FWC1" s="114"/>
      <c r="FWD1" s="114"/>
      <c r="FWE1" s="114"/>
      <c r="FWF1" s="114"/>
      <c r="FWG1" s="114"/>
      <c r="FWH1" s="114"/>
      <c r="FWI1" s="114"/>
      <c r="FWJ1" s="114"/>
      <c r="FWK1" s="114"/>
      <c r="FWL1" s="114"/>
      <c r="FWM1" s="114"/>
      <c r="FWN1" s="114"/>
      <c r="FWO1" s="114"/>
      <c r="FWP1" s="114"/>
      <c r="FWQ1" s="114"/>
      <c r="FWR1" s="114"/>
      <c r="FWS1" s="114"/>
      <c r="FWT1" s="114"/>
      <c r="FWU1" s="114"/>
      <c r="FWV1" s="114"/>
      <c r="FWW1" s="114"/>
      <c r="FWX1" s="114"/>
      <c r="FWY1" s="114"/>
      <c r="FWZ1" s="114"/>
      <c r="FXA1" s="114"/>
      <c r="FXB1" s="114"/>
      <c r="FXC1" s="114"/>
      <c r="FXD1" s="114"/>
      <c r="FXE1" s="114"/>
      <c r="FXF1" s="114"/>
      <c r="FXG1" s="114"/>
      <c r="FXH1" s="114"/>
      <c r="FXI1" s="114"/>
      <c r="FXJ1" s="114"/>
      <c r="FXK1" s="114"/>
      <c r="FXL1" s="114"/>
      <c r="FXM1" s="114"/>
      <c r="FXN1" s="114"/>
      <c r="FXO1" s="114"/>
      <c r="FXP1" s="114"/>
      <c r="FXQ1" s="114"/>
      <c r="FXR1" s="114"/>
      <c r="FXS1" s="114"/>
      <c r="FXT1" s="114"/>
      <c r="FXU1" s="114"/>
      <c r="FXV1" s="114"/>
      <c r="FXW1" s="114"/>
      <c r="FXX1" s="114"/>
      <c r="FXY1" s="114"/>
      <c r="FXZ1" s="114"/>
      <c r="FYA1" s="114"/>
      <c r="FYB1" s="114"/>
      <c r="FYC1" s="114"/>
      <c r="FYD1" s="114"/>
      <c r="FYE1" s="114"/>
      <c r="FYF1" s="114"/>
      <c r="FYG1" s="114"/>
      <c r="FYH1" s="114"/>
      <c r="FYI1" s="114"/>
      <c r="FYJ1" s="114"/>
      <c r="FYK1" s="114"/>
      <c r="FYL1" s="114"/>
      <c r="FYM1" s="114"/>
      <c r="FYN1" s="114"/>
      <c r="FYO1" s="114"/>
      <c r="FYP1" s="114"/>
      <c r="FYQ1" s="114"/>
      <c r="FYR1" s="114"/>
      <c r="FYS1" s="114"/>
      <c r="FYT1" s="114"/>
      <c r="FYU1" s="114"/>
      <c r="FYV1" s="114"/>
      <c r="FYW1" s="114"/>
      <c r="FYX1" s="114"/>
      <c r="FYY1" s="114"/>
      <c r="FYZ1" s="114"/>
      <c r="FZA1" s="114"/>
      <c r="FZB1" s="114"/>
      <c r="FZC1" s="114"/>
      <c r="FZD1" s="114"/>
      <c r="FZE1" s="114"/>
      <c r="FZF1" s="114"/>
      <c r="FZG1" s="114"/>
      <c r="FZH1" s="114"/>
      <c r="FZI1" s="114"/>
      <c r="FZJ1" s="114"/>
      <c r="FZK1" s="114"/>
      <c r="FZL1" s="114"/>
      <c r="FZM1" s="114"/>
      <c r="FZN1" s="114"/>
      <c r="FZO1" s="114"/>
      <c r="FZP1" s="114"/>
      <c r="FZQ1" s="114"/>
      <c r="FZR1" s="114"/>
      <c r="FZS1" s="114"/>
      <c r="FZT1" s="114"/>
      <c r="FZU1" s="114"/>
      <c r="FZV1" s="114"/>
      <c r="FZW1" s="114"/>
      <c r="FZX1" s="114"/>
      <c r="FZY1" s="114"/>
      <c r="FZZ1" s="114"/>
      <c r="GAA1" s="114"/>
      <c r="GAB1" s="114"/>
      <c r="GAC1" s="114"/>
      <c r="GAD1" s="114"/>
      <c r="GAE1" s="114"/>
      <c r="GAF1" s="114"/>
      <c r="GAG1" s="114"/>
      <c r="GAH1" s="114"/>
      <c r="GAI1" s="114"/>
      <c r="GAJ1" s="114"/>
      <c r="GAK1" s="114"/>
      <c r="GAL1" s="114"/>
      <c r="GAM1" s="114"/>
      <c r="GAN1" s="114"/>
      <c r="GAO1" s="114"/>
      <c r="GAP1" s="114"/>
      <c r="GAQ1" s="114"/>
      <c r="GAR1" s="114"/>
      <c r="GAS1" s="114"/>
      <c r="GAT1" s="114"/>
      <c r="GAU1" s="114"/>
      <c r="GAV1" s="114"/>
      <c r="GAW1" s="114"/>
      <c r="GAX1" s="114"/>
      <c r="GAY1" s="114"/>
      <c r="GAZ1" s="114"/>
      <c r="GBA1" s="114"/>
      <c r="GBB1" s="114"/>
      <c r="GBC1" s="114"/>
      <c r="GBD1" s="114"/>
      <c r="GBE1" s="114"/>
      <c r="GBF1" s="114"/>
      <c r="GBG1" s="114"/>
      <c r="GBH1" s="114"/>
      <c r="GBI1" s="114"/>
      <c r="GBJ1" s="114"/>
      <c r="GBK1" s="114"/>
      <c r="GBL1" s="114"/>
      <c r="GBM1" s="114"/>
      <c r="GBN1" s="114"/>
      <c r="GBO1" s="114"/>
      <c r="GBP1" s="114"/>
      <c r="GBQ1" s="114"/>
      <c r="GBR1" s="114"/>
      <c r="GBS1" s="114"/>
      <c r="GBT1" s="114"/>
      <c r="GBU1" s="114"/>
      <c r="GBV1" s="114"/>
      <c r="GBW1" s="114"/>
      <c r="GBX1" s="114"/>
      <c r="GBY1" s="114"/>
      <c r="GBZ1" s="114"/>
      <c r="GCA1" s="114"/>
      <c r="GCB1" s="114"/>
      <c r="GCC1" s="114"/>
      <c r="GCD1" s="114"/>
      <c r="GCE1" s="114"/>
      <c r="GCF1" s="114"/>
      <c r="GCG1" s="114"/>
      <c r="GCH1" s="114"/>
      <c r="GCI1" s="114"/>
      <c r="GCJ1" s="114"/>
      <c r="GCK1" s="114"/>
      <c r="GCL1" s="114"/>
      <c r="GCM1" s="114"/>
      <c r="GCN1" s="114"/>
      <c r="GCO1" s="114"/>
      <c r="GCP1" s="114"/>
      <c r="GCQ1" s="114"/>
      <c r="GCR1" s="114"/>
      <c r="GCS1" s="114"/>
      <c r="GCT1" s="114"/>
      <c r="GCU1" s="114"/>
      <c r="GCV1" s="114"/>
      <c r="GCW1" s="114"/>
      <c r="GCX1" s="114"/>
      <c r="GCY1" s="114"/>
      <c r="GCZ1" s="114"/>
      <c r="GDA1" s="114"/>
      <c r="GDB1" s="114"/>
      <c r="GDC1" s="114"/>
      <c r="GDD1" s="114"/>
      <c r="GDE1" s="114"/>
      <c r="GDF1" s="114"/>
      <c r="GDG1" s="114"/>
      <c r="GDH1" s="114"/>
      <c r="GDI1" s="114"/>
      <c r="GDJ1" s="114"/>
      <c r="GDK1" s="114"/>
      <c r="GDL1" s="114"/>
      <c r="GDM1" s="114"/>
      <c r="GDN1" s="114"/>
      <c r="GDO1" s="114"/>
      <c r="GDP1" s="114"/>
      <c r="GDQ1" s="114"/>
      <c r="GDR1" s="114"/>
      <c r="GDS1" s="114"/>
      <c r="GDT1" s="114"/>
      <c r="GDU1" s="114"/>
      <c r="GDV1" s="114"/>
      <c r="GDW1" s="114"/>
      <c r="GDX1" s="114"/>
      <c r="GDY1" s="114"/>
      <c r="GDZ1" s="114"/>
      <c r="GEA1" s="114"/>
      <c r="GEB1" s="114"/>
      <c r="GEC1" s="114"/>
      <c r="GED1" s="114"/>
      <c r="GEE1" s="114"/>
      <c r="GEF1" s="114"/>
      <c r="GEG1" s="114"/>
      <c r="GEH1" s="114"/>
      <c r="GEI1" s="114"/>
      <c r="GEJ1" s="114"/>
      <c r="GEK1" s="114"/>
      <c r="GEL1" s="114"/>
      <c r="GEM1" s="114"/>
      <c r="GEN1" s="114"/>
      <c r="GEO1" s="114"/>
      <c r="GEP1" s="114"/>
      <c r="GEQ1" s="114"/>
      <c r="GER1" s="114"/>
      <c r="GES1" s="114"/>
      <c r="GET1" s="114"/>
      <c r="GEU1" s="114"/>
      <c r="GEV1" s="114"/>
      <c r="GEW1" s="114"/>
      <c r="GEX1" s="114"/>
      <c r="GEY1" s="114"/>
      <c r="GEZ1" s="114"/>
      <c r="GFA1" s="114"/>
      <c r="GFB1" s="114"/>
      <c r="GFC1" s="114"/>
      <c r="GFD1" s="114"/>
      <c r="GFE1" s="114"/>
      <c r="GFF1" s="114"/>
      <c r="GFG1" s="114"/>
      <c r="GFH1" s="114"/>
      <c r="GFI1" s="114"/>
      <c r="GFJ1" s="114"/>
      <c r="GFK1" s="114"/>
      <c r="GFL1" s="114"/>
      <c r="GFM1" s="114"/>
      <c r="GFN1" s="114"/>
      <c r="GFO1" s="114"/>
      <c r="GFP1" s="114"/>
      <c r="GFQ1" s="114"/>
      <c r="GFR1" s="114"/>
      <c r="GFS1" s="114"/>
      <c r="GFT1" s="114"/>
      <c r="GFU1" s="114"/>
      <c r="GFV1" s="114"/>
      <c r="GFW1" s="114"/>
      <c r="GFX1" s="114"/>
      <c r="GFY1" s="114"/>
      <c r="GFZ1" s="114"/>
      <c r="GGA1" s="114"/>
      <c r="GGB1" s="114"/>
      <c r="GGC1" s="114"/>
      <c r="GGD1" s="114"/>
      <c r="GGE1" s="114"/>
      <c r="GGF1" s="114"/>
      <c r="GGG1" s="114"/>
      <c r="GGH1" s="114"/>
      <c r="GGI1" s="114"/>
      <c r="GGJ1" s="114"/>
      <c r="GGK1" s="114"/>
      <c r="GGL1" s="114"/>
      <c r="GGM1" s="114"/>
      <c r="GGN1" s="114"/>
      <c r="GGO1" s="114"/>
      <c r="GGP1" s="114"/>
      <c r="GGQ1" s="114"/>
      <c r="GGR1" s="114"/>
      <c r="GGS1" s="114"/>
      <c r="GGT1" s="114"/>
      <c r="GGU1" s="114"/>
      <c r="GGV1" s="114"/>
      <c r="GGW1" s="114"/>
      <c r="GGX1" s="114"/>
      <c r="GGY1" s="114"/>
      <c r="GGZ1" s="114"/>
      <c r="GHA1" s="114"/>
      <c r="GHB1" s="114"/>
      <c r="GHC1" s="114"/>
      <c r="GHD1" s="114"/>
      <c r="GHE1" s="114"/>
      <c r="GHF1" s="114"/>
      <c r="GHG1" s="114"/>
      <c r="GHH1" s="114"/>
      <c r="GHI1" s="114"/>
      <c r="GHJ1" s="114"/>
      <c r="GHK1" s="114"/>
      <c r="GHL1" s="114"/>
      <c r="GHM1" s="114"/>
      <c r="GHN1" s="114"/>
      <c r="GHO1" s="114"/>
      <c r="GHP1" s="114"/>
      <c r="GHQ1" s="114"/>
      <c r="GHR1" s="114"/>
      <c r="GHS1" s="114"/>
      <c r="GHT1" s="114"/>
      <c r="GHU1" s="114"/>
      <c r="GHV1" s="114"/>
      <c r="GHW1" s="114"/>
      <c r="GHX1" s="114"/>
      <c r="GHY1" s="114"/>
      <c r="GHZ1" s="114"/>
      <c r="GIA1" s="114"/>
      <c r="GIB1" s="114"/>
      <c r="GIC1" s="114"/>
      <c r="GID1" s="114"/>
      <c r="GIE1" s="114"/>
      <c r="GIF1" s="114"/>
      <c r="GIG1" s="114"/>
      <c r="GIH1" s="114"/>
      <c r="GII1" s="114"/>
      <c r="GIJ1" s="114"/>
      <c r="GIK1" s="114"/>
      <c r="GIL1" s="114"/>
      <c r="GIM1" s="114"/>
      <c r="GIN1" s="114"/>
      <c r="GIO1" s="114"/>
      <c r="GIP1" s="114"/>
      <c r="GIQ1" s="114"/>
      <c r="GIR1" s="114"/>
      <c r="GIS1" s="114"/>
      <c r="GIT1" s="114"/>
      <c r="GIU1" s="114"/>
      <c r="GIV1" s="114"/>
      <c r="GIW1" s="114"/>
      <c r="GIX1" s="114"/>
      <c r="GIY1" s="114"/>
      <c r="GIZ1" s="114"/>
      <c r="GJA1" s="114"/>
      <c r="GJB1" s="114"/>
      <c r="GJC1" s="114"/>
      <c r="GJD1" s="114"/>
      <c r="GJE1" s="114"/>
      <c r="GJF1" s="114"/>
      <c r="GJG1" s="114"/>
      <c r="GJH1" s="114"/>
      <c r="GJI1" s="114"/>
      <c r="GJJ1" s="114"/>
      <c r="GJK1" s="114"/>
      <c r="GJL1" s="114"/>
      <c r="GJM1" s="114"/>
      <c r="GJN1" s="114"/>
      <c r="GJO1" s="114"/>
      <c r="GJP1" s="114"/>
      <c r="GJQ1" s="114"/>
      <c r="GJR1" s="114"/>
      <c r="GJS1" s="114"/>
      <c r="GJT1" s="114"/>
      <c r="GJU1" s="114"/>
      <c r="GJV1" s="114"/>
      <c r="GJW1" s="114"/>
      <c r="GJX1" s="114"/>
      <c r="GJY1" s="114"/>
      <c r="GJZ1" s="114"/>
      <c r="GKA1" s="114"/>
      <c r="GKB1" s="114"/>
      <c r="GKC1" s="114"/>
      <c r="GKD1" s="114"/>
      <c r="GKE1" s="114"/>
      <c r="GKF1" s="114"/>
      <c r="GKG1" s="114"/>
      <c r="GKH1" s="114"/>
      <c r="GKI1" s="114"/>
      <c r="GKJ1" s="114"/>
      <c r="GKK1" s="114"/>
      <c r="GKL1" s="114"/>
      <c r="GKM1" s="114"/>
      <c r="GKN1" s="114"/>
      <c r="GKO1" s="114"/>
      <c r="GKP1" s="114"/>
      <c r="GKQ1" s="114"/>
      <c r="GKR1" s="114"/>
      <c r="GKS1" s="114"/>
      <c r="GKT1" s="114"/>
      <c r="GKU1" s="114"/>
      <c r="GKV1" s="114"/>
      <c r="GKW1" s="114"/>
      <c r="GKX1" s="114"/>
      <c r="GKY1" s="114"/>
      <c r="GKZ1" s="114"/>
      <c r="GLA1" s="114"/>
      <c r="GLB1" s="114"/>
      <c r="GLC1" s="114"/>
      <c r="GLD1" s="114"/>
      <c r="GLE1" s="114"/>
      <c r="GLF1" s="114"/>
      <c r="GLG1" s="114"/>
      <c r="GLH1" s="114"/>
      <c r="GLI1" s="114"/>
      <c r="GLJ1" s="114"/>
      <c r="GLK1" s="114"/>
      <c r="GLL1" s="114"/>
      <c r="GLM1" s="114"/>
      <c r="GLN1" s="114"/>
      <c r="GLO1" s="114"/>
      <c r="GLP1" s="114"/>
      <c r="GLQ1" s="114"/>
      <c r="GLR1" s="114"/>
      <c r="GLS1" s="114"/>
      <c r="GLT1" s="114"/>
      <c r="GLU1" s="114"/>
      <c r="GLV1" s="114"/>
      <c r="GLW1" s="114"/>
      <c r="GLX1" s="114"/>
      <c r="GLY1" s="114"/>
      <c r="GLZ1" s="114"/>
      <c r="GMA1" s="114"/>
      <c r="GMB1" s="114"/>
      <c r="GMC1" s="114"/>
      <c r="GMD1" s="114"/>
      <c r="GME1" s="114"/>
      <c r="GMF1" s="114"/>
      <c r="GMG1" s="114"/>
      <c r="GMH1" s="114"/>
      <c r="GMI1" s="114"/>
      <c r="GMJ1" s="114"/>
      <c r="GMK1" s="114"/>
      <c r="GML1" s="114"/>
      <c r="GMM1" s="114"/>
      <c r="GMN1" s="114"/>
      <c r="GMO1" s="114"/>
      <c r="GMP1" s="114"/>
      <c r="GMQ1" s="114"/>
      <c r="GMR1" s="114"/>
      <c r="GMS1" s="114"/>
      <c r="GMT1" s="114"/>
      <c r="GMU1" s="114"/>
      <c r="GMV1" s="114"/>
      <c r="GMW1" s="114"/>
      <c r="GMX1" s="114"/>
      <c r="GMY1" s="114"/>
      <c r="GMZ1" s="114"/>
      <c r="GNA1" s="114"/>
      <c r="GNB1" s="114"/>
      <c r="GNC1" s="114"/>
      <c r="GND1" s="114"/>
      <c r="GNE1" s="114"/>
      <c r="GNF1" s="114"/>
      <c r="GNG1" s="114"/>
      <c r="GNH1" s="114"/>
      <c r="GNI1" s="114"/>
      <c r="GNJ1" s="114"/>
      <c r="GNK1" s="114"/>
      <c r="GNL1" s="114"/>
      <c r="GNM1" s="114"/>
      <c r="GNN1" s="114"/>
      <c r="GNO1" s="114"/>
      <c r="GNP1" s="114"/>
      <c r="GNQ1" s="114"/>
      <c r="GNR1" s="114"/>
      <c r="GNS1" s="114"/>
      <c r="GNT1" s="114"/>
      <c r="GNU1" s="114"/>
      <c r="GNV1" s="114"/>
      <c r="GNW1" s="114"/>
      <c r="GNX1" s="114"/>
      <c r="GNY1" s="114"/>
      <c r="GNZ1" s="114"/>
      <c r="GOA1" s="114"/>
      <c r="GOB1" s="114"/>
      <c r="GOC1" s="114"/>
      <c r="GOD1" s="114"/>
      <c r="GOE1" s="114"/>
      <c r="GOF1" s="114"/>
      <c r="GOG1" s="114"/>
      <c r="GOH1" s="114"/>
      <c r="GOI1" s="114"/>
      <c r="GOJ1" s="114"/>
      <c r="GOK1" s="114"/>
      <c r="GOL1" s="114"/>
      <c r="GOM1" s="114"/>
      <c r="GON1" s="114"/>
      <c r="GOO1" s="114"/>
      <c r="GOP1" s="114"/>
      <c r="GOQ1" s="114"/>
      <c r="GOR1" s="114"/>
      <c r="GOS1" s="114"/>
      <c r="GOT1" s="114"/>
      <c r="GOU1" s="114"/>
      <c r="GOV1" s="114"/>
      <c r="GOW1" s="114"/>
      <c r="GOX1" s="114"/>
      <c r="GOY1" s="114"/>
      <c r="GOZ1" s="114"/>
      <c r="GPA1" s="114"/>
      <c r="GPB1" s="114"/>
      <c r="GPC1" s="114"/>
      <c r="GPD1" s="114"/>
      <c r="GPE1" s="114"/>
      <c r="GPF1" s="114"/>
      <c r="GPG1" s="114"/>
      <c r="GPH1" s="114"/>
      <c r="GPI1" s="114"/>
      <c r="GPJ1" s="114"/>
      <c r="GPK1" s="114"/>
      <c r="GPL1" s="114"/>
      <c r="GPM1" s="114"/>
      <c r="GPN1" s="114"/>
      <c r="GPO1" s="114"/>
      <c r="GPP1" s="114"/>
      <c r="GPQ1" s="114"/>
      <c r="GPR1" s="114"/>
      <c r="GPS1" s="114"/>
      <c r="GPT1" s="114"/>
      <c r="GPU1" s="114"/>
      <c r="GPV1" s="114"/>
      <c r="GPW1" s="114"/>
      <c r="GPX1" s="114"/>
      <c r="GPY1" s="114"/>
      <c r="GPZ1" s="114"/>
      <c r="GQA1" s="114"/>
      <c r="GQB1" s="114"/>
      <c r="GQC1" s="114"/>
      <c r="GQD1" s="114"/>
      <c r="GQE1" s="114"/>
      <c r="GQF1" s="114"/>
      <c r="GQG1" s="114"/>
      <c r="GQH1" s="114"/>
      <c r="GQI1" s="114"/>
      <c r="GQJ1" s="114"/>
      <c r="GQK1" s="114"/>
      <c r="GQL1" s="114"/>
      <c r="GQM1" s="114"/>
      <c r="GQN1" s="114"/>
      <c r="GQO1" s="114"/>
      <c r="GQP1" s="114"/>
      <c r="GQQ1" s="114"/>
      <c r="GQR1" s="114"/>
      <c r="GQS1" s="114"/>
      <c r="GQT1" s="114"/>
      <c r="GQU1" s="114"/>
      <c r="GQV1" s="114"/>
      <c r="GQW1" s="114"/>
      <c r="GQX1" s="114"/>
      <c r="GQY1" s="114"/>
      <c r="GQZ1" s="114"/>
      <c r="GRA1" s="114"/>
      <c r="GRB1" s="114"/>
      <c r="GRC1" s="114"/>
      <c r="GRD1" s="114"/>
      <c r="GRE1" s="114"/>
      <c r="GRF1" s="114"/>
      <c r="GRG1" s="114"/>
      <c r="GRH1" s="114"/>
      <c r="GRI1" s="114"/>
      <c r="GRJ1" s="114"/>
      <c r="GRK1" s="114"/>
      <c r="GRL1" s="114"/>
      <c r="GRM1" s="114"/>
      <c r="GRN1" s="114"/>
      <c r="GRO1" s="114"/>
      <c r="GRP1" s="114"/>
      <c r="GRQ1" s="114"/>
      <c r="GRR1" s="114"/>
      <c r="GRS1" s="114"/>
      <c r="GRT1" s="114"/>
      <c r="GRU1" s="114"/>
      <c r="GRV1" s="114"/>
      <c r="GRW1" s="114"/>
      <c r="GRX1" s="114"/>
      <c r="GRY1" s="114"/>
      <c r="GRZ1" s="114"/>
      <c r="GSA1" s="114"/>
      <c r="GSB1" s="114"/>
      <c r="GSC1" s="114"/>
      <c r="GSD1" s="114"/>
      <c r="GSE1" s="114"/>
      <c r="GSF1" s="114"/>
      <c r="GSG1" s="114"/>
      <c r="GSH1" s="114"/>
      <c r="GSI1" s="114"/>
      <c r="GSJ1" s="114"/>
      <c r="GSK1" s="114"/>
      <c r="GSL1" s="114"/>
      <c r="GSM1" s="114"/>
      <c r="GSN1" s="114"/>
      <c r="GSO1" s="114"/>
      <c r="GSP1" s="114"/>
      <c r="GSQ1" s="114"/>
      <c r="GSR1" s="114"/>
      <c r="GSS1" s="114"/>
      <c r="GST1" s="114"/>
      <c r="GSU1" s="114"/>
      <c r="GSV1" s="114"/>
      <c r="GSW1" s="114"/>
      <c r="GSX1" s="114"/>
      <c r="GSY1" s="114"/>
      <c r="GSZ1" s="114"/>
      <c r="GTA1" s="114"/>
      <c r="GTB1" s="114"/>
      <c r="GTC1" s="114"/>
      <c r="GTD1" s="114"/>
      <c r="GTE1" s="114"/>
      <c r="GTF1" s="114"/>
      <c r="GTG1" s="114"/>
      <c r="GTH1" s="114"/>
      <c r="GTI1" s="114"/>
      <c r="GTJ1" s="114"/>
      <c r="GTK1" s="114"/>
      <c r="GTL1" s="114"/>
      <c r="GTM1" s="114"/>
      <c r="GTN1" s="114"/>
      <c r="GTO1" s="114"/>
      <c r="GTP1" s="114"/>
      <c r="GTQ1" s="114"/>
      <c r="GTR1" s="114"/>
      <c r="GTS1" s="114"/>
      <c r="GTT1" s="114"/>
      <c r="GTU1" s="114"/>
      <c r="GTV1" s="114"/>
      <c r="GTW1" s="114"/>
      <c r="GTX1" s="114"/>
      <c r="GTY1" s="114"/>
      <c r="GTZ1" s="114"/>
      <c r="GUA1" s="114"/>
      <c r="GUB1" s="114"/>
      <c r="GUC1" s="114"/>
      <c r="GUD1" s="114"/>
      <c r="GUE1" s="114"/>
      <c r="GUF1" s="114"/>
      <c r="GUG1" s="114"/>
      <c r="GUH1" s="114"/>
      <c r="GUI1" s="114"/>
      <c r="GUJ1" s="114"/>
      <c r="GUK1" s="114"/>
      <c r="GUL1" s="114"/>
      <c r="GUM1" s="114"/>
      <c r="GUN1" s="114"/>
      <c r="GUO1" s="114"/>
      <c r="GUP1" s="114"/>
      <c r="GUQ1" s="114"/>
      <c r="GUR1" s="114"/>
      <c r="GUS1" s="114"/>
      <c r="GUT1" s="114"/>
      <c r="GUU1" s="114"/>
      <c r="GUV1" s="114"/>
      <c r="GUW1" s="114"/>
      <c r="GUX1" s="114"/>
      <c r="GUY1" s="114"/>
      <c r="GUZ1" s="114"/>
      <c r="GVA1" s="114"/>
      <c r="GVB1" s="114"/>
      <c r="GVC1" s="114"/>
      <c r="GVD1" s="114"/>
      <c r="GVE1" s="114"/>
      <c r="GVF1" s="114"/>
      <c r="GVG1" s="114"/>
      <c r="GVH1" s="114"/>
      <c r="GVI1" s="114"/>
      <c r="GVJ1" s="114"/>
      <c r="GVK1" s="114"/>
      <c r="GVL1" s="114"/>
      <c r="GVM1" s="114"/>
      <c r="GVN1" s="114"/>
      <c r="GVO1" s="114"/>
      <c r="GVP1" s="114"/>
      <c r="GVQ1" s="114"/>
      <c r="GVR1" s="114"/>
      <c r="GVS1" s="114"/>
      <c r="GVT1" s="114"/>
      <c r="GVU1" s="114"/>
      <c r="GVV1" s="114"/>
      <c r="GVW1" s="114"/>
      <c r="GVX1" s="114"/>
      <c r="GVY1" s="114"/>
      <c r="GVZ1" s="114"/>
      <c r="GWA1" s="114"/>
      <c r="GWB1" s="114"/>
      <c r="GWC1" s="114"/>
      <c r="GWD1" s="114"/>
      <c r="GWE1" s="114"/>
      <c r="GWF1" s="114"/>
      <c r="GWG1" s="114"/>
      <c r="GWH1" s="114"/>
      <c r="GWI1" s="114"/>
      <c r="GWJ1" s="114"/>
      <c r="GWK1" s="114"/>
      <c r="GWL1" s="114"/>
      <c r="GWM1" s="114"/>
      <c r="GWN1" s="114"/>
      <c r="GWO1" s="114"/>
      <c r="GWP1" s="114"/>
      <c r="GWQ1" s="114"/>
      <c r="GWR1" s="114"/>
      <c r="GWS1" s="114"/>
      <c r="GWT1" s="114"/>
      <c r="GWU1" s="114"/>
      <c r="GWV1" s="114"/>
      <c r="GWW1" s="114"/>
      <c r="GWX1" s="114"/>
      <c r="GWY1" s="114"/>
      <c r="GWZ1" s="114"/>
      <c r="GXA1" s="114"/>
      <c r="GXB1" s="114"/>
      <c r="GXC1" s="114"/>
      <c r="GXD1" s="114"/>
      <c r="GXE1" s="114"/>
      <c r="GXF1" s="114"/>
      <c r="GXG1" s="114"/>
      <c r="GXH1" s="114"/>
      <c r="GXI1" s="114"/>
      <c r="GXJ1" s="114"/>
      <c r="GXK1" s="114"/>
      <c r="GXL1" s="114"/>
      <c r="GXM1" s="114"/>
      <c r="GXN1" s="114"/>
      <c r="GXO1" s="114"/>
      <c r="GXP1" s="114"/>
      <c r="GXQ1" s="114"/>
      <c r="GXR1" s="114"/>
      <c r="GXS1" s="114"/>
      <c r="GXT1" s="114"/>
      <c r="GXU1" s="114"/>
      <c r="GXV1" s="114"/>
      <c r="GXW1" s="114"/>
      <c r="GXX1" s="114"/>
      <c r="GXY1" s="114"/>
      <c r="GXZ1" s="114"/>
      <c r="GYA1" s="114"/>
      <c r="GYB1" s="114"/>
      <c r="GYC1" s="114"/>
      <c r="GYD1" s="114"/>
      <c r="GYE1" s="114"/>
      <c r="GYF1" s="114"/>
      <c r="GYG1" s="114"/>
      <c r="GYH1" s="114"/>
      <c r="GYI1" s="114"/>
      <c r="GYJ1" s="114"/>
      <c r="GYK1" s="114"/>
      <c r="GYL1" s="114"/>
      <c r="GYM1" s="114"/>
      <c r="GYN1" s="114"/>
      <c r="GYO1" s="114"/>
      <c r="GYP1" s="114"/>
      <c r="GYQ1" s="114"/>
      <c r="GYR1" s="114"/>
      <c r="GYS1" s="114"/>
      <c r="GYT1" s="114"/>
      <c r="GYU1" s="114"/>
      <c r="GYV1" s="114"/>
      <c r="GYW1" s="114"/>
      <c r="GYX1" s="114"/>
      <c r="GYY1" s="114"/>
      <c r="GYZ1" s="114"/>
      <c r="GZA1" s="114"/>
      <c r="GZB1" s="114"/>
      <c r="GZC1" s="114"/>
      <c r="GZD1" s="114"/>
      <c r="GZE1" s="114"/>
      <c r="GZF1" s="114"/>
      <c r="GZG1" s="114"/>
      <c r="GZH1" s="114"/>
      <c r="GZI1" s="114"/>
      <c r="GZJ1" s="114"/>
      <c r="GZK1" s="114"/>
      <c r="GZL1" s="114"/>
      <c r="GZM1" s="114"/>
      <c r="GZN1" s="114"/>
      <c r="GZO1" s="114"/>
      <c r="GZP1" s="114"/>
      <c r="GZQ1" s="114"/>
      <c r="GZR1" s="114"/>
      <c r="GZS1" s="114"/>
      <c r="GZT1" s="114"/>
      <c r="GZU1" s="114"/>
      <c r="GZV1" s="114"/>
      <c r="GZW1" s="114"/>
      <c r="GZX1" s="114"/>
      <c r="GZY1" s="114"/>
      <c r="GZZ1" s="114"/>
      <c r="HAA1" s="114"/>
      <c r="HAB1" s="114"/>
      <c r="HAC1" s="114"/>
      <c r="HAD1" s="114"/>
      <c r="HAE1" s="114"/>
      <c r="HAF1" s="114"/>
      <c r="HAG1" s="114"/>
      <c r="HAH1" s="114"/>
      <c r="HAI1" s="114"/>
      <c r="HAJ1" s="114"/>
      <c r="HAK1" s="114"/>
      <c r="HAL1" s="114"/>
      <c r="HAM1" s="114"/>
      <c r="HAN1" s="114"/>
      <c r="HAO1" s="114"/>
      <c r="HAP1" s="114"/>
      <c r="HAQ1" s="114"/>
      <c r="HAR1" s="114"/>
      <c r="HAS1" s="114"/>
      <c r="HAT1" s="114"/>
      <c r="HAU1" s="114"/>
      <c r="HAV1" s="114"/>
      <c r="HAW1" s="114"/>
      <c r="HAX1" s="114"/>
      <c r="HAY1" s="114"/>
      <c r="HAZ1" s="114"/>
      <c r="HBA1" s="114"/>
      <c r="HBB1" s="114"/>
      <c r="HBC1" s="114"/>
      <c r="HBD1" s="114"/>
      <c r="HBE1" s="114"/>
      <c r="HBF1" s="114"/>
      <c r="HBG1" s="114"/>
      <c r="HBH1" s="114"/>
      <c r="HBI1" s="114"/>
      <c r="HBJ1" s="114"/>
      <c r="HBK1" s="114"/>
      <c r="HBL1" s="114"/>
      <c r="HBM1" s="114"/>
      <c r="HBN1" s="114"/>
      <c r="HBO1" s="114"/>
      <c r="HBP1" s="114"/>
      <c r="HBQ1" s="114"/>
      <c r="HBR1" s="114"/>
      <c r="HBS1" s="114"/>
      <c r="HBT1" s="114"/>
      <c r="HBU1" s="114"/>
      <c r="HBV1" s="114"/>
      <c r="HBW1" s="114"/>
      <c r="HBX1" s="114"/>
      <c r="HBY1" s="114"/>
      <c r="HBZ1" s="114"/>
      <c r="HCA1" s="114"/>
      <c r="HCB1" s="114"/>
      <c r="HCC1" s="114"/>
      <c r="HCD1" s="114"/>
      <c r="HCE1" s="114"/>
      <c r="HCF1" s="114"/>
      <c r="HCG1" s="114"/>
      <c r="HCH1" s="114"/>
      <c r="HCI1" s="114"/>
      <c r="HCJ1" s="114"/>
      <c r="HCK1" s="114"/>
      <c r="HCL1" s="114"/>
      <c r="HCM1" s="114"/>
      <c r="HCN1" s="114"/>
      <c r="HCO1" s="114"/>
      <c r="HCP1" s="114"/>
      <c r="HCQ1" s="114"/>
      <c r="HCR1" s="114"/>
      <c r="HCS1" s="114"/>
      <c r="HCT1" s="114"/>
      <c r="HCU1" s="114"/>
      <c r="HCV1" s="114"/>
      <c r="HCW1" s="114"/>
      <c r="HCX1" s="114"/>
      <c r="HCY1" s="114"/>
      <c r="HCZ1" s="114"/>
      <c r="HDA1" s="114"/>
      <c r="HDB1" s="114"/>
      <c r="HDC1" s="114"/>
      <c r="HDD1" s="114"/>
      <c r="HDE1" s="114"/>
      <c r="HDF1" s="114"/>
      <c r="HDG1" s="114"/>
      <c r="HDH1" s="114"/>
      <c r="HDI1" s="114"/>
      <c r="HDJ1" s="114"/>
      <c r="HDK1" s="114"/>
      <c r="HDL1" s="114"/>
      <c r="HDM1" s="114"/>
      <c r="HDN1" s="114"/>
      <c r="HDO1" s="114"/>
      <c r="HDP1" s="114"/>
      <c r="HDQ1" s="114"/>
      <c r="HDR1" s="114"/>
      <c r="HDS1" s="114"/>
      <c r="HDT1" s="114"/>
      <c r="HDU1" s="114"/>
      <c r="HDV1" s="114"/>
      <c r="HDW1" s="114"/>
      <c r="HDX1" s="114"/>
      <c r="HDY1" s="114"/>
      <c r="HDZ1" s="114"/>
      <c r="HEA1" s="114"/>
      <c r="HEB1" s="114"/>
      <c r="HEC1" s="114"/>
      <c r="HED1" s="114"/>
      <c r="HEE1" s="114"/>
      <c r="HEF1" s="114"/>
      <c r="HEG1" s="114"/>
      <c r="HEH1" s="114"/>
      <c r="HEI1" s="114"/>
      <c r="HEJ1" s="114"/>
      <c r="HEK1" s="114"/>
      <c r="HEL1" s="114"/>
      <c r="HEM1" s="114"/>
      <c r="HEN1" s="114"/>
      <c r="HEO1" s="114"/>
      <c r="HEP1" s="114"/>
      <c r="HEQ1" s="114"/>
      <c r="HER1" s="114"/>
      <c r="HES1" s="114"/>
      <c r="HET1" s="114"/>
      <c r="HEU1" s="114"/>
      <c r="HEV1" s="114"/>
      <c r="HEW1" s="114"/>
      <c r="HEX1" s="114"/>
      <c r="HEY1" s="114"/>
      <c r="HEZ1" s="114"/>
      <c r="HFA1" s="114"/>
      <c r="HFB1" s="114"/>
      <c r="HFC1" s="114"/>
      <c r="HFD1" s="114"/>
      <c r="HFE1" s="114"/>
      <c r="HFF1" s="114"/>
      <c r="HFG1" s="114"/>
      <c r="HFH1" s="114"/>
      <c r="HFI1" s="114"/>
      <c r="HFJ1" s="114"/>
      <c r="HFK1" s="114"/>
      <c r="HFL1" s="114"/>
      <c r="HFM1" s="114"/>
      <c r="HFN1" s="114"/>
      <c r="HFO1" s="114"/>
      <c r="HFP1" s="114"/>
      <c r="HFQ1" s="114"/>
      <c r="HFR1" s="114"/>
      <c r="HFS1" s="114"/>
      <c r="HFT1" s="114"/>
      <c r="HFU1" s="114"/>
      <c r="HFV1" s="114"/>
      <c r="HFW1" s="114"/>
      <c r="HFX1" s="114"/>
      <c r="HFY1" s="114"/>
      <c r="HFZ1" s="114"/>
      <c r="HGA1" s="114"/>
      <c r="HGB1" s="114"/>
      <c r="HGC1" s="114"/>
      <c r="HGD1" s="114"/>
      <c r="HGE1" s="114"/>
      <c r="HGF1" s="114"/>
      <c r="HGG1" s="114"/>
      <c r="HGH1" s="114"/>
      <c r="HGI1" s="114"/>
      <c r="HGJ1" s="114"/>
      <c r="HGK1" s="114"/>
      <c r="HGL1" s="114"/>
      <c r="HGM1" s="114"/>
      <c r="HGN1" s="114"/>
      <c r="HGO1" s="114"/>
      <c r="HGP1" s="114"/>
      <c r="HGQ1" s="114"/>
      <c r="HGR1" s="114"/>
      <c r="HGS1" s="114"/>
      <c r="HGT1" s="114"/>
      <c r="HGU1" s="114"/>
      <c r="HGV1" s="114"/>
      <c r="HGW1" s="114"/>
      <c r="HGX1" s="114"/>
      <c r="HGY1" s="114"/>
      <c r="HGZ1" s="114"/>
      <c r="HHA1" s="114"/>
      <c r="HHB1" s="114"/>
      <c r="HHC1" s="114"/>
      <c r="HHD1" s="114"/>
      <c r="HHE1" s="114"/>
      <c r="HHF1" s="114"/>
      <c r="HHG1" s="114"/>
      <c r="HHH1" s="114"/>
      <c r="HHI1" s="114"/>
      <c r="HHJ1" s="114"/>
      <c r="HHK1" s="114"/>
      <c r="HHL1" s="114"/>
      <c r="HHM1" s="114"/>
      <c r="HHN1" s="114"/>
      <c r="HHO1" s="114"/>
      <c r="HHP1" s="114"/>
      <c r="HHQ1" s="114"/>
      <c r="HHR1" s="114"/>
      <c r="HHS1" s="114"/>
      <c r="HHT1" s="114"/>
      <c r="HHU1" s="114"/>
      <c r="HHV1" s="114"/>
      <c r="HHW1" s="114"/>
      <c r="HHX1" s="114"/>
      <c r="HHY1" s="114"/>
      <c r="HHZ1" s="114"/>
      <c r="HIA1" s="114"/>
      <c r="HIB1" s="114"/>
      <c r="HIC1" s="114"/>
      <c r="HID1" s="114"/>
      <c r="HIE1" s="114"/>
      <c r="HIF1" s="114"/>
      <c r="HIG1" s="114"/>
      <c r="HIH1" s="114"/>
      <c r="HII1" s="114"/>
      <c r="HIJ1" s="114"/>
      <c r="HIK1" s="114"/>
      <c r="HIL1" s="114"/>
      <c r="HIM1" s="114"/>
      <c r="HIN1" s="114"/>
      <c r="HIO1" s="114"/>
      <c r="HIP1" s="114"/>
      <c r="HIQ1" s="114"/>
      <c r="HIR1" s="114"/>
      <c r="HIS1" s="114"/>
      <c r="HIT1" s="114"/>
      <c r="HIU1" s="114"/>
      <c r="HIV1" s="114"/>
      <c r="HIW1" s="114"/>
      <c r="HIX1" s="114"/>
      <c r="HIY1" s="114"/>
      <c r="HIZ1" s="114"/>
      <c r="HJA1" s="114"/>
      <c r="HJB1" s="114"/>
      <c r="HJC1" s="114"/>
      <c r="HJD1" s="114"/>
      <c r="HJE1" s="114"/>
      <c r="HJF1" s="114"/>
      <c r="HJG1" s="114"/>
      <c r="HJH1" s="114"/>
      <c r="HJI1" s="114"/>
      <c r="HJJ1" s="114"/>
      <c r="HJK1" s="114"/>
      <c r="HJL1" s="114"/>
      <c r="HJM1" s="114"/>
      <c r="HJN1" s="114"/>
      <c r="HJO1" s="114"/>
      <c r="HJP1" s="114"/>
      <c r="HJQ1" s="114"/>
      <c r="HJR1" s="114"/>
      <c r="HJS1" s="114"/>
      <c r="HJT1" s="114"/>
      <c r="HJU1" s="114"/>
      <c r="HJV1" s="114"/>
      <c r="HJW1" s="114"/>
      <c r="HJX1" s="114"/>
      <c r="HJY1" s="114"/>
      <c r="HJZ1" s="114"/>
      <c r="HKA1" s="114"/>
      <c r="HKB1" s="114"/>
      <c r="HKC1" s="114"/>
      <c r="HKD1" s="114"/>
      <c r="HKE1" s="114"/>
      <c r="HKF1" s="114"/>
      <c r="HKG1" s="114"/>
      <c r="HKH1" s="114"/>
      <c r="HKI1" s="114"/>
      <c r="HKJ1" s="114"/>
      <c r="HKK1" s="114"/>
      <c r="HKL1" s="114"/>
      <c r="HKM1" s="114"/>
      <c r="HKN1" s="114"/>
      <c r="HKO1" s="114"/>
      <c r="HKP1" s="114"/>
      <c r="HKQ1" s="114"/>
      <c r="HKR1" s="114"/>
      <c r="HKS1" s="114"/>
      <c r="HKT1" s="114"/>
      <c r="HKU1" s="114"/>
      <c r="HKV1" s="114"/>
      <c r="HKW1" s="114"/>
      <c r="HKX1" s="114"/>
      <c r="HKY1" s="114"/>
      <c r="HKZ1" s="114"/>
      <c r="HLA1" s="114"/>
      <c r="HLB1" s="114"/>
      <c r="HLC1" s="114"/>
      <c r="HLD1" s="114"/>
      <c r="HLE1" s="114"/>
      <c r="HLF1" s="114"/>
      <c r="HLG1" s="114"/>
      <c r="HLH1" s="114"/>
      <c r="HLI1" s="114"/>
      <c r="HLJ1" s="114"/>
      <c r="HLK1" s="114"/>
      <c r="HLL1" s="114"/>
      <c r="HLM1" s="114"/>
      <c r="HLN1" s="114"/>
      <c r="HLO1" s="114"/>
      <c r="HLP1" s="114"/>
      <c r="HLQ1" s="114"/>
      <c r="HLR1" s="114"/>
      <c r="HLS1" s="114"/>
      <c r="HLT1" s="114"/>
      <c r="HLU1" s="114"/>
      <c r="HLV1" s="114"/>
      <c r="HLW1" s="114"/>
      <c r="HLX1" s="114"/>
      <c r="HLY1" s="114"/>
      <c r="HLZ1" s="114"/>
      <c r="HMA1" s="114"/>
      <c r="HMB1" s="114"/>
      <c r="HMC1" s="114"/>
      <c r="HMD1" s="114"/>
      <c r="HME1" s="114"/>
      <c r="HMF1" s="114"/>
      <c r="HMG1" s="114"/>
      <c r="HMH1" s="114"/>
      <c r="HMI1" s="114"/>
      <c r="HMJ1" s="114"/>
      <c r="HMK1" s="114"/>
      <c r="HML1" s="114"/>
      <c r="HMM1" s="114"/>
      <c r="HMN1" s="114"/>
      <c r="HMO1" s="114"/>
      <c r="HMP1" s="114"/>
      <c r="HMQ1" s="114"/>
      <c r="HMR1" s="114"/>
      <c r="HMS1" s="114"/>
      <c r="HMT1" s="114"/>
      <c r="HMU1" s="114"/>
      <c r="HMV1" s="114"/>
      <c r="HMW1" s="114"/>
      <c r="HMX1" s="114"/>
      <c r="HMY1" s="114"/>
      <c r="HMZ1" s="114"/>
      <c r="HNA1" s="114"/>
      <c r="HNB1" s="114"/>
      <c r="HNC1" s="114"/>
      <c r="HND1" s="114"/>
      <c r="HNE1" s="114"/>
      <c r="HNF1" s="114"/>
      <c r="HNG1" s="114"/>
      <c r="HNH1" s="114"/>
      <c r="HNI1" s="114"/>
      <c r="HNJ1" s="114"/>
      <c r="HNK1" s="114"/>
      <c r="HNL1" s="114"/>
      <c r="HNM1" s="114"/>
      <c r="HNN1" s="114"/>
      <c r="HNO1" s="114"/>
      <c r="HNP1" s="114"/>
      <c r="HNQ1" s="114"/>
      <c r="HNR1" s="114"/>
      <c r="HNS1" s="114"/>
      <c r="HNT1" s="114"/>
      <c r="HNU1" s="114"/>
      <c r="HNV1" s="114"/>
      <c r="HNW1" s="114"/>
      <c r="HNX1" s="114"/>
      <c r="HNY1" s="114"/>
      <c r="HNZ1" s="114"/>
      <c r="HOA1" s="114"/>
      <c r="HOB1" s="114"/>
      <c r="HOC1" s="114"/>
      <c r="HOD1" s="114"/>
      <c r="HOE1" s="114"/>
      <c r="HOF1" s="114"/>
      <c r="HOG1" s="114"/>
      <c r="HOH1" s="114"/>
      <c r="HOI1" s="114"/>
      <c r="HOJ1" s="114"/>
      <c r="HOK1" s="114"/>
      <c r="HOL1" s="114"/>
      <c r="HOM1" s="114"/>
      <c r="HON1" s="114"/>
      <c r="HOO1" s="114"/>
      <c r="HOP1" s="114"/>
      <c r="HOQ1" s="114"/>
      <c r="HOR1" s="114"/>
      <c r="HOS1" s="114"/>
      <c r="HOT1" s="114"/>
      <c r="HOU1" s="114"/>
      <c r="HOV1" s="114"/>
      <c r="HOW1" s="114"/>
      <c r="HOX1" s="114"/>
      <c r="HOY1" s="114"/>
      <c r="HOZ1" s="114"/>
      <c r="HPA1" s="114"/>
      <c r="HPB1" s="114"/>
      <c r="HPC1" s="114"/>
      <c r="HPD1" s="114"/>
      <c r="HPE1" s="114"/>
      <c r="HPF1" s="114"/>
      <c r="HPG1" s="114"/>
      <c r="HPH1" s="114"/>
      <c r="HPI1" s="114"/>
      <c r="HPJ1" s="114"/>
      <c r="HPK1" s="114"/>
      <c r="HPL1" s="114"/>
      <c r="HPM1" s="114"/>
      <c r="HPN1" s="114"/>
      <c r="HPO1" s="114"/>
      <c r="HPP1" s="114"/>
      <c r="HPQ1" s="114"/>
      <c r="HPR1" s="114"/>
      <c r="HPS1" s="114"/>
      <c r="HPT1" s="114"/>
      <c r="HPU1" s="114"/>
      <c r="HPV1" s="114"/>
      <c r="HPW1" s="114"/>
      <c r="HPX1" s="114"/>
      <c r="HPY1" s="114"/>
      <c r="HPZ1" s="114"/>
      <c r="HQA1" s="114"/>
      <c r="HQB1" s="114"/>
      <c r="HQC1" s="114"/>
      <c r="HQD1" s="114"/>
      <c r="HQE1" s="114"/>
      <c r="HQF1" s="114"/>
      <c r="HQG1" s="114"/>
      <c r="HQH1" s="114"/>
      <c r="HQI1" s="114"/>
      <c r="HQJ1" s="114"/>
      <c r="HQK1" s="114"/>
      <c r="HQL1" s="114"/>
      <c r="HQM1" s="114"/>
      <c r="HQN1" s="114"/>
      <c r="HQO1" s="114"/>
      <c r="HQP1" s="114"/>
      <c r="HQQ1" s="114"/>
      <c r="HQR1" s="114"/>
      <c r="HQS1" s="114"/>
      <c r="HQT1" s="114"/>
      <c r="HQU1" s="114"/>
      <c r="HQV1" s="114"/>
      <c r="HQW1" s="114"/>
      <c r="HQX1" s="114"/>
      <c r="HQY1" s="114"/>
      <c r="HQZ1" s="114"/>
      <c r="HRA1" s="114"/>
      <c r="HRB1" s="114"/>
      <c r="HRC1" s="114"/>
      <c r="HRD1" s="114"/>
      <c r="HRE1" s="114"/>
      <c r="HRF1" s="114"/>
      <c r="HRG1" s="114"/>
      <c r="HRH1" s="114"/>
      <c r="HRI1" s="114"/>
      <c r="HRJ1" s="114"/>
      <c r="HRK1" s="114"/>
      <c r="HRL1" s="114"/>
      <c r="HRM1" s="114"/>
      <c r="HRN1" s="114"/>
      <c r="HRO1" s="114"/>
      <c r="HRP1" s="114"/>
      <c r="HRQ1" s="114"/>
      <c r="HRR1" s="114"/>
      <c r="HRS1" s="114"/>
      <c r="HRT1" s="114"/>
      <c r="HRU1" s="114"/>
      <c r="HRV1" s="114"/>
      <c r="HRW1" s="114"/>
      <c r="HRX1" s="114"/>
      <c r="HRY1" s="114"/>
      <c r="HRZ1" s="114"/>
      <c r="HSA1" s="114"/>
      <c r="HSB1" s="114"/>
      <c r="HSC1" s="114"/>
      <c r="HSD1" s="114"/>
      <c r="HSE1" s="114"/>
      <c r="HSF1" s="114"/>
      <c r="HSG1" s="114"/>
      <c r="HSH1" s="114"/>
      <c r="HSI1" s="114"/>
      <c r="HSJ1" s="114"/>
      <c r="HSK1" s="114"/>
      <c r="HSL1" s="114"/>
      <c r="HSM1" s="114"/>
      <c r="HSN1" s="114"/>
      <c r="HSO1" s="114"/>
      <c r="HSP1" s="114"/>
      <c r="HSQ1" s="114"/>
      <c r="HSR1" s="114"/>
      <c r="HSS1" s="114"/>
      <c r="HST1" s="114"/>
      <c r="HSU1" s="114"/>
      <c r="HSV1" s="114"/>
      <c r="HSW1" s="114"/>
      <c r="HSX1" s="114"/>
      <c r="HSY1" s="114"/>
      <c r="HSZ1" s="114"/>
      <c r="HTA1" s="114"/>
      <c r="HTB1" s="114"/>
      <c r="HTC1" s="114"/>
      <c r="HTD1" s="114"/>
      <c r="HTE1" s="114"/>
      <c r="HTF1" s="114"/>
      <c r="HTG1" s="114"/>
      <c r="HTH1" s="114"/>
      <c r="HTI1" s="114"/>
      <c r="HTJ1" s="114"/>
      <c r="HTK1" s="114"/>
      <c r="HTL1" s="114"/>
      <c r="HTM1" s="114"/>
      <c r="HTN1" s="114"/>
      <c r="HTO1" s="114"/>
      <c r="HTP1" s="114"/>
      <c r="HTQ1" s="114"/>
      <c r="HTR1" s="114"/>
      <c r="HTS1" s="114"/>
      <c r="HTT1" s="114"/>
      <c r="HTU1" s="114"/>
      <c r="HTV1" s="114"/>
      <c r="HTW1" s="114"/>
      <c r="HTX1" s="114"/>
      <c r="HTY1" s="114"/>
      <c r="HTZ1" s="114"/>
      <c r="HUA1" s="114"/>
      <c r="HUB1" s="114"/>
      <c r="HUC1" s="114"/>
      <c r="HUD1" s="114"/>
      <c r="HUE1" s="114"/>
      <c r="HUF1" s="114"/>
      <c r="HUG1" s="114"/>
      <c r="HUH1" s="114"/>
      <c r="HUI1" s="114"/>
      <c r="HUJ1" s="114"/>
      <c r="HUK1" s="114"/>
      <c r="HUL1" s="114"/>
      <c r="HUM1" s="114"/>
      <c r="HUN1" s="114"/>
      <c r="HUO1" s="114"/>
      <c r="HUP1" s="114"/>
      <c r="HUQ1" s="114"/>
      <c r="HUR1" s="114"/>
      <c r="HUS1" s="114"/>
      <c r="HUT1" s="114"/>
      <c r="HUU1" s="114"/>
      <c r="HUV1" s="114"/>
      <c r="HUW1" s="114"/>
      <c r="HUX1" s="114"/>
      <c r="HUY1" s="114"/>
      <c r="HUZ1" s="114"/>
      <c r="HVA1" s="114"/>
      <c r="HVB1" s="114"/>
      <c r="HVC1" s="114"/>
      <c r="HVD1" s="114"/>
      <c r="HVE1" s="114"/>
      <c r="HVF1" s="114"/>
      <c r="HVG1" s="114"/>
      <c r="HVH1" s="114"/>
      <c r="HVI1" s="114"/>
      <c r="HVJ1" s="114"/>
      <c r="HVK1" s="114"/>
      <c r="HVL1" s="114"/>
      <c r="HVM1" s="114"/>
      <c r="HVN1" s="114"/>
      <c r="HVO1" s="114"/>
      <c r="HVP1" s="114"/>
      <c r="HVQ1" s="114"/>
      <c r="HVR1" s="114"/>
      <c r="HVS1" s="114"/>
      <c r="HVT1" s="114"/>
      <c r="HVU1" s="114"/>
      <c r="HVV1" s="114"/>
      <c r="HVW1" s="114"/>
      <c r="HVX1" s="114"/>
      <c r="HVY1" s="114"/>
      <c r="HVZ1" s="114"/>
      <c r="HWA1" s="114"/>
      <c r="HWB1" s="114"/>
      <c r="HWC1" s="114"/>
      <c r="HWD1" s="114"/>
      <c r="HWE1" s="114"/>
      <c r="HWF1" s="114"/>
      <c r="HWG1" s="114"/>
      <c r="HWH1" s="114"/>
      <c r="HWI1" s="114"/>
      <c r="HWJ1" s="114"/>
      <c r="HWK1" s="114"/>
      <c r="HWL1" s="114"/>
      <c r="HWM1" s="114"/>
      <c r="HWN1" s="114"/>
      <c r="HWO1" s="114"/>
      <c r="HWP1" s="114"/>
      <c r="HWQ1" s="114"/>
      <c r="HWR1" s="114"/>
      <c r="HWS1" s="114"/>
      <c r="HWT1" s="114"/>
      <c r="HWU1" s="114"/>
      <c r="HWV1" s="114"/>
      <c r="HWW1" s="114"/>
      <c r="HWX1" s="114"/>
      <c r="HWY1" s="114"/>
      <c r="HWZ1" s="114"/>
      <c r="HXA1" s="114"/>
      <c r="HXB1" s="114"/>
      <c r="HXC1" s="114"/>
      <c r="HXD1" s="114"/>
      <c r="HXE1" s="114"/>
      <c r="HXF1" s="114"/>
      <c r="HXG1" s="114"/>
      <c r="HXH1" s="114"/>
      <c r="HXI1" s="114"/>
      <c r="HXJ1" s="114"/>
      <c r="HXK1" s="114"/>
      <c r="HXL1" s="114"/>
      <c r="HXM1" s="114"/>
      <c r="HXN1" s="114"/>
      <c r="HXO1" s="114"/>
      <c r="HXP1" s="114"/>
      <c r="HXQ1" s="114"/>
      <c r="HXR1" s="114"/>
      <c r="HXS1" s="114"/>
      <c r="HXT1" s="114"/>
      <c r="HXU1" s="114"/>
      <c r="HXV1" s="114"/>
      <c r="HXW1" s="114"/>
      <c r="HXX1" s="114"/>
      <c r="HXY1" s="114"/>
      <c r="HXZ1" s="114"/>
      <c r="HYA1" s="114"/>
      <c r="HYB1" s="114"/>
      <c r="HYC1" s="114"/>
      <c r="HYD1" s="114"/>
      <c r="HYE1" s="114"/>
      <c r="HYF1" s="114"/>
      <c r="HYG1" s="114"/>
      <c r="HYH1" s="114"/>
      <c r="HYI1" s="114"/>
      <c r="HYJ1" s="114"/>
      <c r="HYK1" s="114"/>
      <c r="HYL1" s="114"/>
      <c r="HYM1" s="114"/>
      <c r="HYN1" s="114"/>
      <c r="HYO1" s="114"/>
      <c r="HYP1" s="114"/>
      <c r="HYQ1" s="114"/>
      <c r="HYR1" s="114"/>
      <c r="HYS1" s="114"/>
      <c r="HYT1" s="114"/>
      <c r="HYU1" s="114"/>
      <c r="HYV1" s="114"/>
      <c r="HYW1" s="114"/>
      <c r="HYX1" s="114"/>
      <c r="HYY1" s="114"/>
      <c r="HYZ1" s="114"/>
      <c r="HZA1" s="114"/>
      <c r="HZB1" s="114"/>
      <c r="HZC1" s="114"/>
      <c r="HZD1" s="114"/>
      <c r="HZE1" s="114"/>
      <c r="HZF1" s="114"/>
      <c r="HZG1" s="114"/>
      <c r="HZH1" s="114"/>
      <c r="HZI1" s="114"/>
      <c r="HZJ1" s="114"/>
      <c r="HZK1" s="114"/>
      <c r="HZL1" s="114"/>
      <c r="HZM1" s="114"/>
      <c r="HZN1" s="114"/>
      <c r="HZO1" s="114"/>
      <c r="HZP1" s="114"/>
      <c r="HZQ1" s="114"/>
      <c r="HZR1" s="114"/>
      <c r="HZS1" s="114"/>
      <c r="HZT1" s="114"/>
      <c r="HZU1" s="114"/>
      <c r="HZV1" s="114"/>
      <c r="HZW1" s="114"/>
      <c r="HZX1" s="114"/>
      <c r="HZY1" s="114"/>
      <c r="HZZ1" s="114"/>
      <c r="IAA1" s="114"/>
      <c r="IAB1" s="114"/>
      <c r="IAC1" s="114"/>
      <c r="IAD1" s="114"/>
      <c r="IAE1" s="114"/>
      <c r="IAF1" s="114"/>
      <c r="IAG1" s="114"/>
      <c r="IAH1" s="114"/>
      <c r="IAI1" s="114"/>
      <c r="IAJ1" s="114"/>
      <c r="IAK1" s="114"/>
      <c r="IAL1" s="114"/>
      <c r="IAM1" s="114"/>
      <c r="IAN1" s="114"/>
      <c r="IAO1" s="114"/>
      <c r="IAP1" s="114"/>
      <c r="IAQ1" s="114"/>
      <c r="IAR1" s="114"/>
      <c r="IAS1" s="114"/>
      <c r="IAT1" s="114"/>
      <c r="IAU1" s="114"/>
      <c r="IAV1" s="114"/>
      <c r="IAW1" s="114"/>
      <c r="IAX1" s="114"/>
      <c r="IAY1" s="114"/>
      <c r="IAZ1" s="114"/>
      <c r="IBA1" s="114"/>
      <c r="IBB1" s="114"/>
      <c r="IBC1" s="114"/>
      <c r="IBD1" s="114"/>
      <c r="IBE1" s="114"/>
      <c r="IBF1" s="114"/>
      <c r="IBG1" s="114"/>
      <c r="IBH1" s="114"/>
      <c r="IBI1" s="114"/>
      <c r="IBJ1" s="114"/>
      <c r="IBK1" s="114"/>
      <c r="IBL1" s="114"/>
      <c r="IBM1" s="114"/>
      <c r="IBN1" s="114"/>
      <c r="IBO1" s="114"/>
      <c r="IBP1" s="114"/>
      <c r="IBQ1" s="114"/>
      <c r="IBR1" s="114"/>
      <c r="IBS1" s="114"/>
      <c r="IBT1" s="114"/>
      <c r="IBU1" s="114"/>
      <c r="IBV1" s="114"/>
      <c r="IBW1" s="114"/>
      <c r="IBX1" s="114"/>
      <c r="IBY1" s="114"/>
      <c r="IBZ1" s="114"/>
      <c r="ICA1" s="114"/>
      <c r="ICB1" s="114"/>
      <c r="ICC1" s="114"/>
      <c r="ICD1" s="114"/>
      <c r="ICE1" s="114"/>
      <c r="ICF1" s="114"/>
      <c r="ICG1" s="114"/>
      <c r="ICH1" s="114"/>
      <c r="ICI1" s="114"/>
      <c r="ICJ1" s="114"/>
      <c r="ICK1" s="114"/>
      <c r="ICL1" s="114"/>
      <c r="ICM1" s="114"/>
      <c r="ICN1" s="114"/>
      <c r="ICO1" s="114"/>
      <c r="ICP1" s="114"/>
      <c r="ICQ1" s="114"/>
      <c r="ICR1" s="114"/>
      <c r="ICS1" s="114"/>
      <c r="ICT1" s="114"/>
      <c r="ICU1" s="114"/>
      <c r="ICV1" s="114"/>
      <c r="ICW1" s="114"/>
      <c r="ICX1" s="114"/>
      <c r="ICY1" s="114"/>
      <c r="ICZ1" s="114"/>
      <c r="IDA1" s="114"/>
      <c r="IDB1" s="114"/>
      <c r="IDC1" s="114"/>
      <c r="IDD1" s="114"/>
      <c r="IDE1" s="114"/>
      <c r="IDF1" s="114"/>
      <c r="IDG1" s="114"/>
      <c r="IDH1" s="114"/>
      <c r="IDI1" s="114"/>
      <c r="IDJ1" s="114"/>
      <c r="IDK1" s="114"/>
      <c r="IDL1" s="114"/>
      <c r="IDM1" s="114"/>
      <c r="IDN1" s="114"/>
      <c r="IDO1" s="114"/>
      <c r="IDP1" s="114"/>
      <c r="IDQ1" s="114"/>
      <c r="IDR1" s="114"/>
      <c r="IDS1" s="114"/>
      <c r="IDT1" s="114"/>
      <c r="IDU1" s="114"/>
      <c r="IDV1" s="114"/>
      <c r="IDW1" s="114"/>
      <c r="IDX1" s="114"/>
      <c r="IDY1" s="114"/>
      <c r="IDZ1" s="114"/>
      <c r="IEA1" s="114"/>
      <c r="IEB1" s="114"/>
      <c r="IEC1" s="114"/>
      <c r="IED1" s="114"/>
      <c r="IEE1" s="114"/>
      <c r="IEF1" s="114"/>
      <c r="IEG1" s="114"/>
      <c r="IEH1" s="114"/>
      <c r="IEI1" s="114"/>
      <c r="IEJ1" s="114"/>
      <c r="IEK1" s="114"/>
      <c r="IEL1" s="114"/>
      <c r="IEM1" s="114"/>
      <c r="IEN1" s="114"/>
      <c r="IEO1" s="114"/>
      <c r="IEP1" s="114"/>
      <c r="IEQ1" s="114"/>
      <c r="IER1" s="114"/>
      <c r="IES1" s="114"/>
      <c r="IET1" s="114"/>
      <c r="IEU1" s="114"/>
      <c r="IEV1" s="114"/>
      <c r="IEW1" s="114"/>
      <c r="IEX1" s="114"/>
      <c r="IEY1" s="114"/>
      <c r="IEZ1" s="114"/>
      <c r="IFA1" s="114"/>
      <c r="IFB1" s="114"/>
      <c r="IFC1" s="114"/>
      <c r="IFD1" s="114"/>
      <c r="IFE1" s="114"/>
      <c r="IFF1" s="114"/>
      <c r="IFG1" s="114"/>
      <c r="IFH1" s="114"/>
      <c r="IFI1" s="114"/>
      <c r="IFJ1" s="114"/>
      <c r="IFK1" s="114"/>
      <c r="IFL1" s="114"/>
      <c r="IFM1" s="114"/>
      <c r="IFN1" s="114"/>
      <c r="IFO1" s="114"/>
      <c r="IFP1" s="114"/>
      <c r="IFQ1" s="114"/>
      <c r="IFR1" s="114"/>
      <c r="IFS1" s="114"/>
      <c r="IFT1" s="114"/>
      <c r="IFU1" s="114"/>
      <c r="IFV1" s="114"/>
      <c r="IFW1" s="114"/>
      <c r="IFX1" s="114"/>
      <c r="IFY1" s="114"/>
      <c r="IFZ1" s="114"/>
      <c r="IGA1" s="114"/>
      <c r="IGB1" s="114"/>
      <c r="IGC1" s="114"/>
      <c r="IGD1" s="114"/>
      <c r="IGE1" s="114"/>
      <c r="IGF1" s="114"/>
      <c r="IGG1" s="114"/>
      <c r="IGH1" s="114"/>
      <c r="IGI1" s="114"/>
      <c r="IGJ1" s="114"/>
      <c r="IGK1" s="114"/>
      <c r="IGL1" s="114"/>
      <c r="IGM1" s="114"/>
      <c r="IGN1" s="114"/>
      <c r="IGO1" s="114"/>
      <c r="IGP1" s="114"/>
      <c r="IGQ1" s="114"/>
      <c r="IGR1" s="114"/>
      <c r="IGS1" s="114"/>
      <c r="IGT1" s="114"/>
      <c r="IGU1" s="114"/>
      <c r="IGV1" s="114"/>
      <c r="IGW1" s="114"/>
      <c r="IGX1" s="114"/>
      <c r="IGY1" s="114"/>
      <c r="IGZ1" s="114"/>
      <c r="IHA1" s="114"/>
      <c r="IHB1" s="114"/>
      <c r="IHC1" s="114"/>
      <c r="IHD1" s="114"/>
      <c r="IHE1" s="114"/>
      <c r="IHF1" s="114"/>
      <c r="IHG1" s="114"/>
      <c r="IHH1" s="114"/>
      <c r="IHI1" s="114"/>
      <c r="IHJ1" s="114"/>
      <c r="IHK1" s="114"/>
      <c r="IHL1" s="114"/>
      <c r="IHM1" s="114"/>
      <c r="IHN1" s="114"/>
      <c r="IHO1" s="114"/>
      <c r="IHP1" s="114"/>
      <c r="IHQ1" s="114"/>
      <c r="IHR1" s="114"/>
      <c r="IHS1" s="114"/>
      <c r="IHT1" s="114"/>
      <c r="IHU1" s="114"/>
      <c r="IHV1" s="114"/>
      <c r="IHW1" s="114"/>
      <c r="IHX1" s="114"/>
      <c r="IHY1" s="114"/>
      <c r="IHZ1" s="114"/>
      <c r="IIA1" s="114"/>
      <c r="IIB1" s="114"/>
      <c r="IIC1" s="114"/>
      <c r="IID1" s="114"/>
      <c r="IIE1" s="114"/>
      <c r="IIF1" s="114"/>
      <c r="IIG1" s="114"/>
      <c r="IIH1" s="114"/>
      <c r="III1" s="114"/>
      <c r="IIJ1" s="114"/>
      <c r="IIK1" s="114"/>
      <c r="IIL1" s="114"/>
      <c r="IIM1" s="114"/>
      <c r="IIN1" s="114"/>
      <c r="IIO1" s="114"/>
      <c r="IIP1" s="114"/>
      <c r="IIQ1" s="114"/>
      <c r="IIR1" s="114"/>
      <c r="IIS1" s="114"/>
      <c r="IIT1" s="114"/>
      <c r="IIU1" s="114"/>
      <c r="IIV1" s="114"/>
      <c r="IIW1" s="114"/>
      <c r="IIX1" s="114"/>
      <c r="IIY1" s="114"/>
      <c r="IIZ1" s="114"/>
      <c r="IJA1" s="114"/>
      <c r="IJB1" s="114"/>
      <c r="IJC1" s="114"/>
      <c r="IJD1" s="114"/>
      <c r="IJE1" s="114"/>
      <c r="IJF1" s="114"/>
      <c r="IJG1" s="114"/>
      <c r="IJH1" s="114"/>
      <c r="IJI1" s="114"/>
      <c r="IJJ1" s="114"/>
      <c r="IJK1" s="114"/>
      <c r="IJL1" s="114"/>
      <c r="IJM1" s="114"/>
      <c r="IJN1" s="114"/>
      <c r="IJO1" s="114"/>
      <c r="IJP1" s="114"/>
      <c r="IJQ1" s="114"/>
      <c r="IJR1" s="114"/>
      <c r="IJS1" s="114"/>
      <c r="IJT1" s="114"/>
      <c r="IJU1" s="114"/>
      <c r="IJV1" s="114"/>
      <c r="IJW1" s="114"/>
      <c r="IJX1" s="114"/>
      <c r="IJY1" s="114"/>
      <c r="IJZ1" s="114"/>
      <c r="IKA1" s="114"/>
      <c r="IKB1" s="114"/>
      <c r="IKC1" s="114"/>
      <c r="IKD1" s="114"/>
      <c r="IKE1" s="114"/>
      <c r="IKF1" s="114"/>
      <c r="IKG1" s="114"/>
      <c r="IKH1" s="114"/>
      <c r="IKI1" s="114"/>
      <c r="IKJ1" s="114"/>
      <c r="IKK1" s="114"/>
      <c r="IKL1" s="114"/>
      <c r="IKM1" s="114"/>
      <c r="IKN1" s="114"/>
      <c r="IKO1" s="114"/>
      <c r="IKP1" s="114"/>
      <c r="IKQ1" s="114"/>
      <c r="IKR1" s="114"/>
      <c r="IKS1" s="114"/>
      <c r="IKT1" s="114"/>
      <c r="IKU1" s="114"/>
      <c r="IKV1" s="114"/>
      <c r="IKW1" s="114"/>
      <c r="IKX1" s="114"/>
      <c r="IKY1" s="114"/>
      <c r="IKZ1" s="114"/>
      <c r="ILA1" s="114"/>
      <c r="ILB1" s="114"/>
      <c r="ILC1" s="114"/>
      <c r="ILD1" s="114"/>
      <c r="ILE1" s="114"/>
      <c r="ILF1" s="114"/>
      <c r="ILG1" s="114"/>
      <c r="ILH1" s="114"/>
      <c r="ILI1" s="114"/>
      <c r="ILJ1" s="114"/>
      <c r="ILK1" s="114"/>
      <c r="ILL1" s="114"/>
      <c r="ILM1" s="114"/>
      <c r="ILN1" s="114"/>
      <c r="ILO1" s="114"/>
      <c r="ILP1" s="114"/>
      <c r="ILQ1" s="114"/>
      <c r="ILR1" s="114"/>
      <c r="ILS1" s="114"/>
      <c r="ILT1" s="114"/>
      <c r="ILU1" s="114"/>
      <c r="ILV1" s="114"/>
      <c r="ILW1" s="114"/>
      <c r="ILX1" s="114"/>
      <c r="ILY1" s="114"/>
      <c r="ILZ1" s="114"/>
      <c r="IMA1" s="114"/>
      <c r="IMB1" s="114"/>
      <c r="IMC1" s="114"/>
      <c r="IMD1" s="114"/>
      <c r="IME1" s="114"/>
      <c r="IMF1" s="114"/>
      <c r="IMG1" s="114"/>
      <c r="IMH1" s="114"/>
      <c r="IMI1" s="114"/>
      <c r="IMJ1" s="114"/>
      <c r="IMK1" s="114"/>
      <c r="IML1" s="114"/>
      <c r="IMM1" s="114"/>
      <c r="IMN1" s="114"/>
      <c r="IMO1" s="114"/>
      <c r="IMP1" s="114"/>
      <c r="IMQ1" s="114"/>
      <c r="IMR1" s="114"/>
      <c r="IMS1" s="114"/>
      <c r="IMT1" s="114"/>
      <c r="IMU1" s="114"/>
      <c r="IMV1" s="114"/>
      <c r="IMW1" s="114"/>
      <c r="IMX1" s="114"/>
      <c r="IMY1" s="114"/>
      <c r="IMZ1" s="114"/>
      <c r="INA1" s="114"/>
      <c r="INB1" s="114"/>
      <c r="INC1" s="114"/>
      <c r="IND1" s="114"/>
      <c r="INE1" s="114"/>
      <c r="INF1" s="114"/>
      <c r="ING1" s="114"/>
      <c r="INH1" s="114"/>
      <c r="INI1" s="114"/>
      <c r="INJ1" s="114"/>
      <c r="INK1" s="114"/>
      <c r="INL1" s="114"/>
      <c r="INM1" s="114"/>
      <c r="INN1" s="114"/>
      <c r="INO1" s="114"/>
      <c r="INP1" s="114"/>
      <c r="INQ1" s="114"/>
      <c r="INR1" s="114"/>
      <c r="INS1" s="114"/>
      <c r="INT1" s="114"/>
      <c r="INU1" s="114"/>
      <c r="INV1" s="114"/>
      <c r="INW1" s="114"/>
      <c r="INX1" s="114"/>
      <c r="INY1" s="114"/>
      <c r="INZ1" s="114"/>
      <c r="IOA1" s="114"/>
      <c r="IOB1" s="114"/>
      <c r="IOC1" s="114"/>
      <c r="IOD1" s="114"/>
      <c r="IOE1" s="114"/>
      <c r="IOF1" s="114"/>
      <c r="IOG1" s="114"/>
      <c r="IOH1" s="114"/>
      <c r="IOI1" s="114"/>
      <c r="IOJ1" s="114"/>
      <c r="IOK1" s="114"/>
      <c r="IOL1" s="114"/>
      <c r="IOM1" s="114"/>
      <c r="ION1" s="114"/>
      <c r="IOO1" s="114"/>
      <c r="IOP1" s="114"/>
      <c r="IOQ1" s="114"/>
      <c r="IOR1" s="114"/>
      <c r="IOS1" s="114"/>
      <c r="IOT1" s="114"/>
      <c r="IOU1" s="114"/>
      <c r="IOV1" s="114"/>
      <c r="IOW1" s="114"/>
      <c r="IOX1" s="114"/>
      <c r="IOY1" s="114"/>
      <c r="IOZ1" s="114"/>
      <c r="IPA1" s="114"/>
      <c r="IPB1" s="114"/>
      <c r="IPC1" s="114"/>
      <c r="IPD1" s="114"/>
      <c r="IPE1" s="114"/>
      <c r="IPF1" s="114"/>
      <c r="IPG1" s="114"/>
      <c r="IPH1" s="114"/>
      <c r="IPI1" s="114"/>
      <c r="IPJ1" s="114"/>
      <c r="IPK1" s="114"/>
      <c r="IPL1" s="114"/>
      <c r="IPM1" s="114"/>
      <c r="IPN1" s="114"/>
      <c r="IPO1" s="114"/>
      <c r="IPP1" s="114"/>
      <c r="IPQ1" s="114"/>
      <c r="IPR1" s="114"/>
      <c r="IPS1" s="114"/>
      <c r="IPT1" s="114"/>
      <c r="IPU1" s="114"/>
      <c r="IPV1" s="114"/>
      <c r="IPW1" s="114"/>
      <c r="IPX1" s="114"/>
      <c r="IPY1" s="114"/>
      <c r="IPZ1" s="114"/>
      <c r="IQA1" s="114"/>
      <c r="IQB1" s="114"/>
      <c r="IQC1" s="114"/>
      <c r="IQD1" s="114"/>
      <c r="IQE1" s="114"/>
      <c r="IQF1" s="114"/>
      <c r="IQG1" s="114"/>
      <c r="IQH1" s="114"/>
      <c r="IQI1" s="114"/>
      <c r="IQJ1" s="114"/>
      <c r="IQK1" s="114"/>
      <c r="IQL1" s="114"/>
      <c r="IQM1" s="114"/>
      <c r="IQN1" s="114"/>
      <c r="IQO1" s="114"/>
      <c r="IQP1" s="114"/>
      <c r="IQQ1" s="114"/>
      <c r="IQR1" s="114"/>
      <c r="IQS1" s="114"/>
      <c r="IQT1" s="114"/>
      <c r="IQU1" s="114"/>
      <c r="IQV1" s="114"/>
      <c r="IQW1" s="114"/>
      <c r="IQX1" s="114"/>
      <c r="IQY1" s="114"/>
      <c r="IQZ1" s="114"/>
      <c r="IRA1" s="114"/>
      <c r="IRB1" s="114"/>
      <c r="IRC1" s="114"/>
      <c r="IRD1" s="114"/>
      <c r="IRE1" s="114"/>
      <c r="IRF1" s="114"/>
      <c r="IRG1" s="114"/>
      <c r="IRH1" s="114"/>
      <c r="IRI1" s="114"/>
      <c r="IRJ1" s="114"/>
      <c r="IRK1" s="114"/>
      <c r="IRL1" s="114"/>
      <c r="IRM1" s="114"/>
      <c r="IRN1" s="114"/>
      <c r="IRO1" s="114"/>
      <c r="IRP1" s="114"/>
      <c r="IRQ1" s="114"/>
      <c r="IRR1" s="114"/>
      <c r="IRS1" s="114"/>
      <c r="IRT1" s="114"/>
      <c r="IRU1" s="114"/>
      <c r="IRV1" s="114"/>
      <c r="IRW1" s="114"/>
      <c r="IRX1" s="114"/>
      <c r="IRY1" s="114"/>
      <c r="IRZ1" s="114"/>
      <c r="ISA1" s="114"/>
      <c r="ISB1" s="114"/>
      <c r="ISC1" s="114"/>
      <c r="ISD1" s="114"/>
      <c r="ISE1" s="114"/>
      <c r="ISF1" s="114"/>
      <c r="ISG1" s="114"/>
      <c r="ISH1" s="114"/>
      <c r="ISI1" s="114"/>
      <c r="ISJ1" s="114"/>
      <c r="ISK1" s="114"/>
      <c r="ISL1" s="114"/>
      <c r="ISM1" s="114"/>
      <c r="ISN1" s="114"/>
      <c r="ISO1" s="114"/>
      <c r="ISP1" s="114"/>
      <c r="ISQ1" s="114"/>
      <c r="ISR1" s="114"/>
      <c r="ISS1" s="114"/>
      <c r="IST1" s="114"/>
      <c r="ISU1" s="114"/>
      <c r="ISV1" s="114"/>
      <c r="ISW1" s="114"/>
      <c r="ISX1" s="114"/>
      <c r="ISY1" s="114"/>
      <c r="ISZ1" s="114"/>
      <c r="ITA1" s="114"/>
      <c r="ITB1" s="114"/>
      <c r="ITC1" s="114"/>
      <c r="ITD1" s="114"/>
      <c r="ITE1" s="114"/>
      <c r="ITF1" s="114"/>
      <c r="ITG1" s="114"/>
      <c r="ITH1" s="114"/>
      <c r="ITI1" s="114"/>
      <c r="ITJ1" s="114"/>
      <c r="ITK1" s="114"/>
      <c r="ITL1" s="114"/>
      <c r="ITM1" s="114"/>
      <c r="ITN1" s="114"/>
      <c r="ITO1" s="114"/>
      <c r="ITP1" s="114"/>
      <c r="ITQ1" s="114"/>
      <c r="ITR1" s="114"/>
      <c r="ITS1" s="114"/>
      <c r="ITT1" s="114"/>
      <c r="ITU1" s="114"/>
      <c r="ITV1" s="114"/>
      <c r="ITW1" s="114"/>
      <c r="ITX1" s="114"/>
      <c r="ITY1" s="114"/>
      <c r="ITZ1" s="114"/>
      <c r="IUA1" s="114"/>
      <c r="IUB1" s="114"/>
      <c r="IUC1" s="114"/>
      <c r="IUD1" s="114"/>
      <c r="IUE1" s="114"/>
      <c r="IUF1" s="114"/>
      <c r="IUG1" s="114"/>
      <c r="IUH1" s="114"/>
      <c r="IUI1" s="114"/>
      <c r="IUJ1" s="114"/>
      <c r="IUK1" s="114"/>
      <c r="IUL1" s="114"/>
      <c r="IUM1" s="114"/>
      <c r="IUN1" s="114"/>
      <c r="IUO1" s="114"/>
      <c r="IUP1" s="114"/>
      <c r="IUQ1" s="114"/>
      <c r="IUR1" s="114"/>
      <c r="IUS1" s="114"/>
      <c r="IUT1" s="114"/>
      <c r="IUU1" s="114"/>
      <c r="IUV1" s="114"/>
      <c r="IUW1" s="114"/>
      <c r="IUX1" s="114"/>
      <c r="IUY1" s="114"/>
      <c r="IUZ1" s="114"/>
      <c r="IVA1" s="114"/>
      <c r="IVB1" s="114"/>
      <c r="IVC1" s="114"/>
      <c r="IVD1" s="114"/>
      <c r="IVE1" s="114"/>
      <c r="IVF1" s="114"/>
      <c r="IVG1" s="114"/>
      <c r="IVH1" s="114"/>
      <c r="IVI1" s="114"/>
      <c r="IVJ1" s="114"/>
      <c r="IVK1" s="114"/>
      <c r="IVL1" s="114"/>
      <c r="IVM1" s="114"/>
      <c r="IVN1" s="114"/>
      <c r="IVO1" s="114"/>
      <c r="IVP1" s="114"/>
      <c r="IVQ1" s="114"/>
      <c r="IVR1" s="114"/>
      <c r="IVS1" s="114"/>
      <c r="IVT1" s="114"/>
      <c r="IVU1" s="114"/>
      <c r="IVV1" s="114"/>
      <c r="IVW1" s="114"/>
      <c r="IVX1" s="114"/>
      <c r="IVY1" s="114"/>
      <c r="IVZ1" s="114"/>
      <c r="IWA1" s="114"/>
      <c r="IWB1" s="114"/>
      <c r="IWC1" s="114"/>
      <c r="IWD1" s="114"/>
      <c r="IWE1" s="114"/>
      <c r="IWF1" s="114"/>
      <c r="IWG1" s="114"/>
      <c r="IWH1" s="114"/>
      <c r="IWI1" s="114"/>
      <c r="IWJ1" s="114"/>
      <c r="IWK1" s="114"/>
      <c r="IWL1" s="114"/>
      <c r="IWM1" s="114"/>
      <c r="IWN1" s="114"/>
      <c r="IWO1" s="114"/>
      <c r="IWP1" s="114"/>
      <c r="IWQ1" s="114"/>
      <c r="IWR1" s="114"/>
      <c r="IWS1" s="114"/>
      <c r="IWT1" s="114"/>
      <c r="IWU1" s="114"/>
      <c r="IWV1" s="114"/>
      <c r="IWW1" s="114"/>
      <c r="IWX1" s="114"/>
      <c r="IWY1" s="114"/>
      <c r="IWZ1" s="114"/>
      <c r="IXA1" s="114"/>
      <c r="IXB1" s="114"/>
      <c r="IXC1" s="114"/>
      <c r="IXD1" s="114"/>
      <c r="IXE1" s="114"/>
      <c r="IXF1" s="114"/>
      <c r="IXG1" s="114"/>
      <c r="IXH1" s="114"/>
      <c r="IXI1" s="114"/>
      <c r="IXJ1" s="114"/>
      <c r="IXK1" s="114"/>
      <c r="IXL1" s="114"/>
      <c r="IXM1" s="114"/>
      <c r="IXN1" s="114"/>
      <c r="IXO1" s="114"/>
      <c r="IXP1" s="114"/>
      <c r="IXQ1" s="114"/>
      <c r="IXR1" s="114"/>
      <c r="IXS1" s="114"/>
      <c r="IXT1" s="114"/>
      <c r="IXU1" s="114"/>
      <c r="IXV1" s="114"/>
      <c r="IXW1" s="114"/>
      <c r="IXX1" s="114"/>
      <c r="IXY1" s="114"/>
      <c r="IXZ1" s="114"/>
      <c r="IYA1" s="114"/>
      <c r="IYB1" s="114"/>
      <c r="IYC1" s="114"/>
      <c r="IYD1" s="114"/>
      <c r="IYE1" s="114"/>
      <c r="IYF1" s="114"/>
      <c r="IYG1" s="114"/>
      <c r="IYH1" s="114"/>
      <c r="IYI1" s="114"/>
      <c r="IYJ1" s="114"/>
      <c r="IYK1" s="114"/>
      <c r="IYL1" s="114"/>
      <c r="IYM1" s="114"/>
      <c r="IYN1" s="114"/>
      <c r="IYO1" s="114"/>
      <c r="IYP1" s="114"/>
      <c r="IYQ1" s="114"/>
      <c r="IYR1" s="114"/>
      <c r="IYS1" s="114"/>
      <c r="IYT1" s="114"/>
      <c r="IYU1" s="114"/>
      <c r="IYV1" s="114"/>
      <c r="IYW1" s="114"/>
      <c r="IYX1" s="114"/>
      <c r="IYY1" s="114"/>
      <c r="IYZ1" s="114"/>
      <c r="IZA1" s="114"/>
      <c r="IZB1" s="114"/>
      <c r="IZC1" s="114"/>
      <c r="IZD1" s="114"/>
      <c r="IZE1" s="114"/>
      <c r="IZF1" s="114"/>
      <c r="IZG1" s="114"/>
      <c r="IZH1" s="114"/>
      <c r="IZI1" s="114"/>
      <c r="IZJ1" s="114"/>
      <c r="IZK1" s="114"/>
      <c r="IZL1" s="114"/>
      <c r="IZM1" s="114"/>
      <c r="IZN1" s="114"/>
      <c r="IZO1" s="114"/>
      <c r="IZP1" s="114"/>
      <c r="IZQ1" s="114"/>
      <c r="IZR1" s="114"/>
      <c r="IZS1" s="114"/>
      <c r="IZT1" s="114"/>
      <c r="IZU1" s="114"/>
      <c r="IZV1" s="114"/>
      <c r="IZW1" s="114"/>
      <c r="IZX1" s="114"/>
      <c r="IZY1" s="114"/>
      <c r="IZZ1" s="114"/>
      <c r="JAA1" s="114"/>
      <c r="JAB1" s="114"/>
      <c r="JAC1" s="114"/>
      <c r="JAD1" s="114"/>
      <c r="JAE1" s="114"/>
      <c r="JAF1" s="114"/>
      <c r="JAG1" s="114"/>
      <c r="JAH1" s="114"/>
      <c r="JAI1" s="114"/>
      <c r="JAJ1" s="114"/>
      <c r="JAK1" s="114"/>
      <c r="JAL1" s="114"/>
      <c r="JAM1" s="114"/>
      <c r="JAN1" s="114"/>
      <c r="JAO1" s="114"/>
      <c r="JAP1" s="114"/>
      <c r="JAQ1" s="114"/>
      <c r="JAR1" s="114"/>
      <c r="JAS1" s="114"/>
      <c r="JAT1" s="114"/>
      <c r="JAU1" s="114"/>
      <c r="JAV1" s="114"/>
      <c r="JAW1" s="114"/>
      <c r="JAX1" s="114"/>
      <c r="JAY1" s="114"/>
      <c r="JAZ1" s="114"/>
      <c r="JBA1" s="114"/>
      <c r="JBB1" s="114"/>
      <c r="JBC1" s="114"/>
      <c r="JBD1" s="114"/>
      <c r="JBE1" s="114"/>
      <c r="JBF1" s="114"/>
      <c r="JBG1" s="114"/>
      <c r="JBH1" s="114"/>
      <c r="JBI1" s="114"/>
      <c r="JBJ1" s="114"/>
      <c r="JBK1" s="114"/>
      <c r="JBL1" s="114"/>
      <c r="JBM1" s="114"/>
      <c r="JBN1" s="114"/>
      <c r="JBO1" s="114"/>
      <c r="JBP1" s="114"/>
      <c r="JBQ1" s="114"/>
      <c r="JBR1" s="114"/>
      <c r="JBS1" s="114"/>
      <c r="JBT1" s="114"/>
      <c r="JBU1" s="114"/>
      <c r="JBV1" s="114"/>
      <c r="JBW1" s="114"/>
      <c r="JBX1" s="114"/>
      <c r="JBY1" s="114"/>
      <c r="JBZ1" s="114"/>
      <c r="JCA1" s="114"/>
      <c r="JCB1" s="114"/>
      <c r="JCC1" s="114"/>
      <c r="JCD1" s="114"/>
      <c r="JCE1" s="114"/>
      <c r="JCF1" s="114"/>
      <c r="JCG1" s="114"/>
      <c r="JCH1" s="114"/>
      <c r="JCI1" s="114"/>
      <c r="JCJ1" s="114"/>
      <c r="JCK1" s="114"/>
      <c r="JCL1" s="114"/>
      <c r="JCM1" s="114"/>
      <c r="JCN1" s="114"/>
      <c r="JCO1" s="114"/>
      <c r="JCP1" s="114"/>
      <c r="JCQ1" s="114"/>
      <c r="JCR1" s="114"/>
      <c r="JCS1" s="114"/>
      <c r="JCT1" s="114"/>
      <c r="JCU1" s="114"/>
      <c r="JCV1" s="114"/>
      <c r="JCW1" s="114"/>
      <c r="JCX1" s="114"/>
      <c r="JCY1" s="114"/>
      <c r="JCZ1" s="114"/>
      <c r="JDA1" s="114"/>
      <c r="JDB1" s="114"/>
      <c r="JDC1" s="114"/>
      <c r="JDD1" s="114"/>
      <c r="JDE1" s="114"/>
      <c r="JDF1" s="114"/>
      <c r="JDG1" s="114"/>
      <c r="JDH1" s="114"/>
      <c r="JDI1" s="114"/>
      <c r="JDJ1" s="114"/>
      <c r="JDK1" s="114"/>
      <c r="JDL1" s="114"/>
      <c r="JDM1" s="114"/>
      <c r="JDN1" s="114"/>
      <c r="JDO1" s="114"/>
      <c r="JDP1" s="114"/>
      <c r="JDQ1" s="114"/>
      <c r="JDR1" s="114"/>
      <c r="JDS1" s="114"/>
      <c r="JDT1" s="114"/>
      <c r="JDU1" s="114"/>
      <c r="JDV1" s="114"/>
      <c r="JDW1" s="114"/>
      <c r="JDX1" s="114"/>
      <c r="JDY1" s="114"/>
      <c r="JDZ1" s="114"/>
      <c r="JEA1" s="114"/>
      <c r="JEB1" s="114"/>
      <c r="JEC1" s="114"/>
      <c r="JED1" s="114"/>
      <c r="JEE1" s="114"/>
      <c r="JEF1" s="114"/>
      <c r="JEG1" s="114"/>
      <c r="JEH1" s="114"/>
      <c r="JEI1" s="114"/>
      <c r="JEJ1" s="114"/>
      <c r="JEK1" s="114"/>
      <c r="JEL1" s="114"/>
      <c r="JEM1" s="114"/>
      <c r="JEN1" s="114"/>
      <c r="JEO1" s="114"/>
      <c r="JEP1" s="114"/>
      <c r="JEQ1" s="114"/>
      <c r="JER1" s="114"/>
      <c r="JES1" s="114"/>
      <c r="JET1" s="114"/>
      <c r="JEU1" s="114"/>
      <c r="JEV1" s="114"/>
      <c r="JEW1" s="114"/>
      <c r="JEX1" s="114"/>
      <c r="JEY1" s="114"/>
      <c r="JEZ1" s="114"/>
      <c r="JFA1" s="114"/>
      <c r="JFB1" s="114"/>
      <c r="JFC1" s="114"/>
      <c r="JFD1" s="114"/>
      <c r="JFE1" s="114"/>
      <c r="JFF1" s="114"/>
      <c r="JFG1" s="114"/>
      <c r="JFH1" s="114"/>
      <c r="JFI1" s="114"/>
      <c r="JFJ1" s="114"/>
      <c r="JFK1" s="114"/>
      <c r="JFL1" s="114"/>
      <c r="JFM1" s="114"/>
      <c r="JFN1" s="114"/>
      <c r="JFO1" s="114"/>
      <c r="JFP1" s="114"/>
      <c r="JFQ1" s="114"/>
      <c r="JFR1" s="114"/>
      <c r="JFS1" s="114"/>
      <c r="JFT1" s="114"/>
      <c r="JFU1" s="114"/>
      <c r="JFV1" s="114"/>
      <c r="JFW1" s="114"/>
      <c r="JFX1" s="114"/>
      <c r="JFY1" s="114"/>
      <c r="JFZ1" s="114"/>
      <c r="JGA1" s="114"/>
      <c r="JGB1" s="114"/>
      <c r="JGC1" s="114"/>
      <c r="JGD1" s="114"/>
      <c r="JGE1" s="114"/>
      <c r="JGF1" s="114"/>
      <c r="JGG1" s="114"/>
      <c r="JGH1" s="114"/>
      <c r="JGI1" s="114"/>
      <c r="JGJ1" s="114"/>
      <c r="JGK1" s="114"/>
      <c r="JGL1" s="114"/>
      <c r="JGM1" s="114"/>
      <c r="JGN1" s="114"/>
      <c r="JGO1" s="114"/>
      <c r="JGP1" s="114"/>
      <c r="JGQ1" s="114"/>
      <c r="JGR1" s="114"/>
      <c r="JGS1" s="114"/>
      <c r="JGT1" s="114"/>
      <c r="JGU1" s="114"/>
      <c r="JGV1" s="114"/>
      <c r="JGW1" s="114"/>
      <c r="JGX1" s="114"/>
      <c r="JGY1" s="114"/>
      <c r="JGZ1" s="114"/>
      <c r="JHA1" s="114"/>
      <c r="JHB1" s="114"/>
      <c r="JHC1" s="114"/>
      <c r="JHD1" s="114"/>
      <c r="JHE1" s="114"/>
      <c r="JHF1" s="114"/>
      <c r="JHG1" s="114"/>
      <c r="JHH1" s="114"/>
      <c r="JHI1" s="114"/>
      <c r="JHJ1" s="114"/>
      <c r="JHK1" s="114"/>
      <c r="JHL1" s="114"/>
      <c r="JHM1" s="114"/>
      <c r="JHN1" s="114"/>
      <c r="JHO1" s="114"/>
      <c r="JHP1" s="114"/>
      <c r="JHQ1" s="114"/>
      <c r="JHR1" s="114"/>
      <c r="JHS1" s="114"/>
      <c r="JHT1" s="114"/>
      <c r="JHU1" s="114"/>
      <c r="JHV1" s="114"/>
      <c r="JHW1" s="114"/>
      <c r="JHX1" s="114"/>
      <c r="JHY1" s="114"/>
      <c r="JHZ1" s="114"/>
      <c r="JIA1" s="114"/>
      <c r="JIB1" s="114"/>
      <c r="JIC1" s="114"/>
      <c r="JID1" s="114"/>
      <c r="JIE1" s="114"/>
      <c r="JIF1" s="114"/>
      <c r="JIG1" s="114"/>
      <c r="JIH1" s="114"/>
      <c r="JII1" s="114"/>
      <c r="JIJ1" s="114"/>
      <c r="JIK1" s="114"/>
      <c r="JIL1" s="114"/>
      <c r="JIM1" s="114"/>
      <c r="JIN1" s="114"/>
      <c r="JIO1" s="114"/>
      <c r="JIP1" s="114"/>
      <c r="JIQ1" s="114"/>
      <c r="JIR1" s="114"/>
      <c r="JIS1" s="114"/>
      <c r="JIT1" s="114"/>
      <c r="JIU1" s="114"/>
      <c r="JIV1" s="114"/>
      <c r="JIW1" s="114"/>
      <c r="JIX1" s="114"/>
      <c r="JIY1" s="114"/>
      <c r="JIZ1" s="114"/>
      <c r="JJA1" s="114"/>
      <c r="JJB1" s="114"/>
      <c r="JJC1" s="114"/>
      <c r="JJD1" s="114"/>
      <c r="JJE1" s="114"/>
      <c r="JJF1" s="114"/>
      <c r="JJG1" s="114"/>
      <c r="JJH1" s="114"/>
      <c r="JJI1" s="114"/>
      <c r="JJJ1" s="114"/>
      <c r="JJK1" s="114"/>
      <c r="JJL1" s="114"/>
      <c r="JJM1" s="114"/>
      <c r="JJN1" s="114"/>
      <c r="JJO1" s="114"/>
      <c r="JJP1" s="114"/>
      <c r="JJQ1" s="114"/>
      <c r="JJR1" s="114"/>
      <c r="JJS1" s="114"/>
      <c r="JJT1" s="114"/>
      <c r="JJU1" s="114"/>
      <c r="JJV1" s="114"/>
      <c r="JJW1" s="114"/>
      <c r="JJX1" s="114"/>
      <c r="JJY1" s="114"/>
      <c r="JJZ1" s="114"/>
      <c r="JKA1" s="114"/>
      <c r="JKB1" s="114"/>
      <c r="JKC1" s="114"/>
      <c r="JKD1" s="114"/>
      <c r="JKE1" s="114"/>
      <c r="JKF1" s="114"/>
      <c r="JKG1" s="114"/>
      <c r="JKH1" s="114"/>
      <c r="JKI1" s="114"/>
      <c r="JKJ1" s="114"/>
      <c r="JKK1" s="114"/>
      <c r="JKL1" s="114"/>
      <c r="JKM1" s="114"/>
      <c r="JKN1" s="114"/>
      <c r="JKO1" s="114"/>
      <c r="JKP1" s="114"/>
      <c r="JKQ1" s="114"/>
      <c r="JKR1" s="114"/>
      <c r="JKS1" s="114"/>
      <c r="JKT1" s="114"/>
      <c r="JKU1" s="114"/>
      <c r="JKV1" s="114"/>
      <c r="JKW1" s="114"/>
      <c r="JKX1" s="114"/>
      <c r="JKY1" s="114"/>
      <c r="JKZ1" s="114"/>
      <c r="JLA1" s="114"/>
      <c r="JLB1" s="114"/>
      <c r="JLC1" s="114"/>
      <c r="JLD1" s="114"/>
      <c r="JLE1" s="114"/>
      <c r="JLF1" s="114"/>
      <c r="JLG1" s="114"/>
      <c r="JLH1" s="114"/>
      <c r="JLI1" s="114"/>
      <c r="JLJ1" s="114"/>
      <c r="JLK1" s="114"/>
      <c r="JLL1" s="114"/>
      <c r="JLM1" s="114"/>
      <c r="JLN1" s="114"/>
      <c r="JLO1" s="114"/>
      <c r="JLP1" s="114"/>
      <c r="JLQ1" s="114"/>
      <c r="JLR1" s="114"/>
      <c r="JLS1" s="114"/>
      <c r="JLT1" s="114"/>
      <c r="JLU1" s="114"/>
      <c r="JLV1" s="114"/>
      <c r="JLW1" s="114"/>
      <c r="JLX1" s="114"/>
      <c r="JLY1" s="114"/>
      <c r="JLZ1" s="114"/>
      <c r="JMA1" s="114"/>
      <c r="JMB1" s="114"/>
      <c r="JMC1" s="114"/>
      <c r="JMD1" s="114"/>
      <c r="JME1" s="114"/>
      <c r="JMF1" s="114"/>
      <c r="JMG1" s="114"/>
      <c r="JMH1" s="114"/>
      <c r="JMI1" s="114"/>
      <c r="JMJ1" s="114"/>
      <c r="JMK1" s="114"/>
      <c r="JML1" s="114"/>
      <c r="JMM1" s="114"/>
      <c r="JMN1" s="114"/>
      <c r="JMO1" s="114"/>
      <c r="JMP1" s="114"/>
      <c r="JMQ1" s="114"/>
      <c r="JMR1" s="114"/>
      <c r="JMS1" s="114"/>
      <c r="JMT1" s="114"/>
      <c r="JMU1" s="114"/>
      <c r="JMV1" s="114"/>
      <c r="JMW1" s="114"/>
      <c r="JMX1" s="114"/>
      <c r="JMY1" s="114"/>
      <c r="JMZ1" s="114"/>
      <c r="JNA1" s="114"/>
      <c r="JNB1" s="114"/>
      <c r="JNC1" s="114"/>
      <c r="JND1" s="114"/>
      <c r="JNE1" s="114"/>
      <c r="JNF1" s="114"/>
      <c r="JNG1" s="114"/>
      <c r="JNH1" s="114"/>
      <c r="JNI1" s="114"/>
      <c r="JNJ1" s="114"/>
      <c r="JNK1" s="114"/>
      <c r="JNL1" s="114"/>
      <c r="JNM1" s="114"/>
      <c r="JNN1" s="114"/>
      <c r="JNO1" s="114"/>
      <c r="JNP1" s="114"/>
      <c r="JNQ1" s="114"/>
      <c r="JNR1" s="114"/>
      <c r="JNS1" s="114"/>
      <c r="JNT1" s="114"/>
      <c r="JNU1" s="114"/>
      <c r="JNV1" s="114"/>
      <c r="JNW1" s="114"/>
      <c r="JNX1" s="114"/>
      <c r="JNY1" s="114"/>
      <c r="JNZ1" s="114"/>
      <c r="JOA1" s="114"/>
      <c r="JOB1" s="114"/>
      <c r="JOC1" s="114"/>
      <c r="JOD1" s="114"/>
      <c r="JOE1" s="114"/>
      <c r="JOF1" s="114"/>
      <c r="JOG1" s="114"/>
      <c r="JOH1" s="114"/>
      <c r="JOI1" s="114"/>
      <c r="JOJ1" s="114"/>
      <c r="JOK1" s="114"/>
      <c r="JOL1" s="114"/>
      <c r="JOM1" s="114"/>
      <c r="JON1" s="114"/>
      <c r="JOO1" s="114"/>
      <c r="JOP1" s="114"/>
      <c r="JOQ1" s="114"/>
      <c r="JOR1" s="114"/>
      <c r="JOS1" s="114"/>
      <c r="JOT1" s="114"/>
      <c r="JOU1" s="114"/>
      <c r="JOV1" s="114"/>
      <c r="JOW1" s="114"/>
      <c r="JOX1" s="114"/>
      <c r="JOY1" s="114"/>
      <c r="JOZ1" s="114"/>
      <c r="JPA1" s="114"/>
      <c r="JPB1" s="114"/>
      <c r="JPC1" s="114"/>
      <c r="JPD1" s="114"/>
      <c r="JPE1" s="114"/>
      <c r="JPF1" s="114"/>
      <c r="JPG1" s="114"/>
      <c r="JPH1" s="114"/>
      <c r="JPI1" s="114"/>
      <c r="JPJ1" s="114"/>
      <c r="JPK1" s="114"/>
      <c r="JPL1" s="114"/>
      <c r="JPM1" s="114"/>
      <c r="JPN1" s="114"/>
      <c r="JPO1" s="114"/>
      <c r="JPP1" s="114"/>
      <c r="JPQ1" s="114"/>
      <c r="JPR1" s="114"/>
      <c r="JPS1" s="114"/>
      <c r="JPT1" s="114"/>
      <c r="JPU1" s="114"/>
      <c r="JPV1" s="114"/>
      <c r="JPW1" s="114"/>
      <c r="JPX1" s="114"/>
      <c r="JPY1" s="114"/>
      <c r="JPZ1" s="114"/>
      <c r="JQA1" s="114"/>
      <c r="JQB1" s="114"/>
      <c r="JQC1" s="114"/>
      <c r="JQD1" s="114"/>
      <c r="JQE1" s="114"/>
      <c r="JQF1" s="114"/>
      <c r="JQG1" s="114"/>
      <c r="JQH1" s="114"/>
      <c r="JQI1" s="114"/>
      <c r="JQJ1" s="114"/>
      <c r="JQK1" s="114"/>
      <c r="JQL1" s="114"/>
      <c r="JQM1" s="114"/>
      <c r="JQN1" s="114"/>
      <c r="JQO1" s="114"/>
      <c r="JQP1" s="114"/>
      <c r="JQQ1" s="114"/>
      <c r="JQR1" s="114"/>
      <c r="JQS1" s="114"/>
      <c r="JQT1" s="114"/>
      <c r="JQU1" s="114"/>
      <c r="JQV1" s="114"/>
      <c r="JQW1" s="114"/>
      <c r="JQX1" s="114"/>
      <c r="JQY1" s="114"/>
      <c r="JQZ1" s="114"/>
      <c r="JRA1" s="114"/>
      <c r="JRB1" s="114"/>
      <c r="JRC1" s="114"/>
      <c r="JRD1" s="114"/>
      <c r="JRE1" s="114"/>
      <c r="JRF1" s="114"/>
      <c r="JRG1" s="114"/>
      <c r="JRH1" s="114"/>
      <c r="JRI1" s="114"/>
      <c r="JRJ1" s="114"/>
      <c r="JRK1" s="114"/>
      <c r="JRL1" s="114"/>
      <c r="JRM1" s="114"/>
      <c r="JRN1" s="114"/>
      <c r="JRO1" s="114"/>
      <c r="JRP1" s="114"/>
      <c r="JRQ1" s="114"/>
      <c r="JRR1" s="114"/>
      <c r="JRS1" s="114"/>
      <c r="JRT1" s="114"/>
      <c r="JRU1" s="114"/>
      <c r="JRV1" s="114"/>
      <c r="JRW1" s="114"/>
      <c r="JRX1" s="114"/>
      <c r="JRY1" s="114"/>
      <c r="JRZ1" s="114"/>
      <c r="JSA1" s="114"/>
      <c r="JSB1" s="114"/>
      <c r="JSC1" s="114"/>
      <c r="JSD1" s="114"/>
      <c r="JSE1" s="114"/>
      <c r="JSF1" s="114"/>
      <c r="JSG1" s="114"/>
      <c r="JSH1" s="114"/>
      <c r="JSI1" s="114"/>
      <c r="JSJ1" s="114"/>
      <c r="JSK1" s="114"/>
      <c r="JSL1" s="114"/>
      <c r="JSM1" s="114"/>
      <c r="JSN1" s="114"/>
      <c r="JSO1" s="114"/>
      <c r="JSP1" s="114"/>
      <c r="JSQ1" s="114"/>
      <c r="JSR1" s="114"/>
      <c r="JSS1" s="114"/>
      <c r="JST1" s="114"/>
      <c r="JSU1" s="114"/>
      <c r="JSV1" s="114"/>
      <c r="JSW1" s="114"/>
      <c r="JSX1" s="114"/>
      <c r="JSY1" s="114"/>
      <c r="JSZ1" s="114"/>
      <c r="JTA1" s="114"/>
      <c r="JTB1" s="114"/>
      <c r="JTC1" s="114"/>
      <c r="JTD1" s="114"/>
      <c r="JTE1" s="114"/>
      <c r="JTF1" s="114"/>
      <c r="JTG1" s="114"/>
      <c r="JTH1" s="114"/>
      <c r="JTI1" s="114"/>
      <c r="JTJ1" s="114"/>
      <c r="JTK1" s="114"/>
      <c r="JTL1" s="114"/>
      <c r="JTM1" s="114"/>
      <c r="JTN1" s="114"/>
      <c r="JTO1" s="114"/>
      <c r="JTP1" s="114"/>
      <c r="JTQ1" s="114"/>
      <c r="JTR1" s="114"/>
      <c r="JTS1" s="114"/>
      <c r="JTT1" s="114"/>
      <c r="JTU1" s="114"/>
      <c r="JTV1" s="114"/>
      <c r="JTW1" s="114"/>
      <c r="JTX1" s="114"/>
      <c r="JTY1" s="114"/>
      <c r="JTZ1" s="114"/>
      <c r="JUA1" s="114"/>
      <c r="JUB1" s="114"/>
      <c r="JUC1" s="114"/>
      <c r="JUD1" s="114"/>
      <c r="JUE1" s="114"/>
      <c r="JUF1" s="114"/>
      <c r="JUG1" s="114"/>
      <c r="JUH1" s="114"/>
      <c r="JUI1" s="114"/>
      <c r="JUJ1" s="114"/>
      <c r="JUK1" s="114"/>
      <c r="JUL1" s="114"/>
      <c r="JUM1" s="114"/>
      <c r="JUN1" s="114"/>
      <c r="JUO1" s="114"/>
      <c r="JUP1" s="114"/>
      <c r="JUQ1" s="114"/>
      <c r="JUR1" s="114"/>
      <c r="JUS1" s="114"/>
      <c r="JUT1" s="114"/>
      <c r="JUU1" s="114"/>
      <c r="JUV1" s="114"/>
      <c r="JUW1" s="114"/>
      <c r="JUX1" s="114"/>
      <c r="JUY1" s="114"/>
      <c r="JUZ1" s="114"/>
      <c r="JVA1" s="114"/>
      <c r="JVB1" s="114"/>
      <c r="JVC1" s="114"/>
      <c r="JVD1" s="114"/>
      <c r="JVE1" s="114"/>
      <c r="JVF1" s="114"/>
      <c r="JVG1" s="114"/>
      <c r="JVH1" s="114"/>
      <c r="JVI1" s="114"/>
      <c r="JVJ1" s="114"/>
      <c r="JVK1" s="114"/>
      <c r="JVL1" s="114"/>
      <c r="JVM1" s="114"/>
      <c r="JVN1" s="114"/>
      <c r="JVO1" s="114"/>
      <c r="JVP1" s="114"/>
      <c r="JVQ1" s="114"/>
      <c r="JVR1" s="114"/>
      <c r="JVS1" s="114"/>
      <c r="JVT1" s="114"/>
      <c r="JVU1" s="114"/>
      <c r="JVV1" s="114"/>
      <c r="JVW1" s="114"/>
      <c r="JVX1" s="114"/>
      <c r="JVY1" s="114"/>
      <c r="JVZ1" s="114"/>
      <c r="JWA1" s="114"/>
      <c r="JWB1" s="114"/>
      <c r="JWC1" s="114"/>
      <c r="JWD1" s="114"/>
      <c r="JWE1" s="114"/>
      <c r="JWF1" s="114"/>
      <c r="JWG1" s="114"/>
      <c r="JWH1" s="114"/>
      <c r="JWI1" s="114"/>
      <c r="JWJ1" s="114"/>
      <c r="JWK1" s="114"/>
      <c r="JWL1" s="114"/>
      <c r="JWM1" s="114"/>
      <c r="JWN1" s="114"/>
      <c r="JWO1" s="114"/>
      <c r="JWP1" s="114"/>
      <c r="JWQ1" s="114"/>
      <c r="JWR1" s="114"/>
      <c r="JWS1" s="114"/>
      <c r="JWT1" s="114"/>
      <c r="JWU1" s="114"/>
      <c r="JWV1" s="114"/>
      <c r="JWW1" s="114"/>
      <c r="JWX1" s="114"/>
      <c r="JWY1" s="114"/>
      <c r="JWZ1" s="114"/>
      <c r="JXA1" s="114"/>
      <c r="JXB1" s="114"/>
      <c r="JXC1" s="114"/>
      <c r="JXD1" s="114"/>
      <c r="JXE1" s="114"/>
      <c r="JXF1" s="114"/>
      <c r="JXG1" s="114"/>
      <c r="JXH1" s="114"/>
      <c r="JXI1" s="114"/>
      <c r="JXJ1" s="114"/>
      <c r="JXK1" s="114"/>
      <c r="JXL1" s="114"/>
      <c r="JXM1" s="114"/>
      <c r="JXN1" s="114"/>
      <c r="JXO1" s="114"/>
      <c r="JXP1" s="114"/>
      <c r="JXQ1" s="114"/>
      <c r="JXR1" s="114"/>
      <c r="JXS1" s="114"/>
      <c r="JXT1" s="114"/>
      <c r="JXU1" s="114"/>
      <c r="JXV1" s="114"/>
      <c r="JXW1" s="114"/>
      <c r="JXX1" s="114"/>
      <c r="JXY1" s="114"/>
      <c r="JXZ1" s="114"/>
      <c r="JYA1" s="114"/>
      <c r="JYB1" s="114"/>
      <c r="JYC1" s="114"/>
      <c r="JYD1" s="114"/>
      <c r="JYE1" s="114"/>
      <c r="JYF1" s="114"/>
      <c r="JYG1" s="114"/>
      <c r="JYH1" s="114"/>
      <c r="JYI1" s="114"/>
      <c r="JYJ1" s="114"/>
      <c r="JYK1" s="114"/>
      <c r="JYL1" s="114"/>
      <c r="JYM1" s="114"/>
      <c r="JYN1" s="114"/>
      <c r="JYO1" s="114"/>
      <c r="JYP1" s="114"/>
      <c r="JYQ1" s="114"/>
      <c r="JYR1" s="114"/>
      <c r="JYS1" s="114"/>
      <c r="JYT1" s="114"/>
      <c r="JYU1" s="114"/>
      <c r="JYV1" s="114"/>
      <c r="JYW1" s="114"/>
      <c r="JYX1" s="114"/>
      <c r="JYY1" s="114"/>
      <c r="JYZ1" s="114"/>
      <c r="JZA1" s="114"/>
      <c r="JZB1" s="114"/>
      <c r="JZC1" s="114"/>
      <c r="JZD1" s="114"/>
      <c r="JZE1" s="114"/>
      <c r="JZF1" s="114"/>
      <c r="JZG1" s="114"/>
      <c r="JZH1" s="114"/>
      <c r="JZI1" s="114"/>
      <c r="JZJ1" s="114"/>
      <c r="JZK1" s="114"/>
      <c r="JZL1" s="114"/>
      <c r="JZM1" s="114"/>
      <c r="JZN1" s="114"/>
      <c r="JZO1" s="114"/>
      <c r="JZP1" s="114"/>
      <c r="JZQ1" s="114"/>
      <c r="JZR1" s="114"/>
      <c r="JZS1" s="114"/>
      <c r="JZT1" s="114"/>
      <c r="JZU1" s="114"/>
      <c r="JZV1" s="114"/>
      <c r="JZW1" s="114"/>
      <c r="JZX1" s="114"/>
      <c r="JZY1" s="114"/>
      <c r="JZZ1" s="114"/>
      <c r="KAA1" s="114"/>
      <c r="KAB1" s="114"/>
      <c r="KAC1" s="114"/>
      <c r="KAD1" s="114"/>
      <c r="KAE1" s="114"/>
      <c r="KAF1" s="114"/>
      <c r="KAG1" s="114"/>
      <c r="KAH1" s="114"/>
      <c r="KAI1" s="114"/>
      <c r="KAJ1" s="114"/>
      <c r="KAK1" s="114"/>
      <c r="KAL1" s="114"/>
      <c r="KAM1" s="114"/>
      <c r="KAN1" s="114"/>
      <c r="KAO1" s="114"/>
      <c r="KAP1" s="114"/>
      <c r="KAQ1" s="114"/>
      <c r="KAR1" s="114"/>
      <c r="KAS1" s="114"/>
      <c r="KAT1" s="114"/>
      <c r="KAU1" s="114"/>
      <c r="KAV1" s="114"/>
      <c r="KAW1" s="114"/>
      <c r="KAX1" s="114"/>
      <c r="KAY1" s="114"/>
      <c r="KAZ1" s="114"/>
      <c r="KBA1" s="114"/>
      <c r="KBB1" s="114"/>
      <c r="KBC1" s="114"/>
      <c r="KBD1" s="114"/>
      <c r="KBE1" s="114"/>
      <c r="KBF1" s="114"/>
      <c r="KBG1" s="114"/>
      <c r="KBH1" s="114"/>
      <c r="KBI1" s="114"/>
      <c r="KBJ1" s="114"/>
      <c r="KBK1" s="114"/>
      <c r="KBL1" s="114"/>
      <c r="KBM1" s="114"/>
      <c r="KBN1" s="114"/>
      <c r="KBO1" s="114"/>
      <c r="KBP1" s="114"/>
      <c r="KBQ1" s="114"/>
      <c r="KBR1" s="114"/>
      <c r="KBS1" s="114"/>
      <c r="KBT1" s="114"/>
      <c r="KBU1" s="114"/>
      <c r="KBV1" s="114"/>
      <c r="KBW1" s="114"/>
      <c r="KBX1" s="114"/>
      <c r="KBY1" s="114"/>
      <c r="KBZ1" s="114"/>
      <c r="KCA1" s="114"/>
      <c r="KCB1" s="114"/>
      <c r="KCC1" s="114"/>
      <c r="KCD1" s="114"/>
      <c r="KCE1" s="114"/>
      <c r="KCF1" s="114"/>
      <c r="KCG1" s="114"/>
      <c r="KCH1" s="114"/>
      <c r="KCI1" s="114"/>
      <c r="KCJ1" s="114"/>
      <c r="KCK1" s="114"/>
      <c r="KCL1" s="114"/>
      <c r="KCM1" s="114"/>
      <c r="KCN1" s="114"/>
      <c r="KCO1" s="114"/>
      <c r="KCP1" s="114"/>
      <c r="KCQ1" s="114"/>
      <c r="KCR1" s="114"/>
      <c r="KCS1" s="114"/>
      <c r="KCT1" s="114"/>
      <c r="KCU1" s="114"/>
      <c r="KCV1" s="114"/>
      <c r="KCW1" s="114"/>
      <c r="KCX1" s="114"/>
      <c r="KCY1" s="114"/>
      <c r="KCZ1" s="114"/>
      <c r="KDA1" s="114"/>
      <c r="KDB1" s="114"/>
      <c r="KDC1" s="114"/>
      <c r="KDD1" s="114"/>
      <c r="KDE1" s="114"/>
      <c r="KDF1" s="114"/>
      <c r="KDG1" s="114"/>
      <c r="KDH1" s="114"/>
      <c r="KDI1" s="114"/>
      <c r="KDJ1" s="114"/>
      <c r="KDK1" s="114"/>
      <c r="KDL1" s="114"/>
      <c r="KDM1" s="114"/>
      <c r="KDN1" s="114"/>
      <c r="KDO1" s="114"/>
      <c r="KDP1" s="114"/>
      <c r="KDQ1" s="114"/>
      <c r="KDR1" s="114"/>
      <c r="KDS1" s="114"/>
      <c r="KDT1" s="114"/>
      <c r="KDU1" s="114"/>
      <c r="KDV1" s="114"/>
      <c r="KDW1" s="114"/>
      <c r="KDX1" s="114"/>
      <c r="KDY1" s="114"/>
      <c r="KDZ1" s="114"/>
      <c r="KEA1" s="114"/>
      <c r="KEB1" s="114"/>
      <c r="KEC1" s="114"/>
      <c r="KED1" s="114"/>
      <c r="KEE1" s="114"/>
      <c r="KEF1" s="114"/>
      <c r="KEG1" s="114"/>
      <c r="KEH1" s="114"/>
      <c r="KEI1" s="114"/>
      <c r="KEJ1" s="114"/>
      <c r="KEK1" s="114"/>
      <c r="KEL1" s="114"/>
      <c r="KEM1" s="114"/>
      <c r="KEN1" s="114"/>
      <c r="KEO1" s="114"/>
      <c r="KEP1" s="114"/>
      <c r="KEQ1" s="114"/>
      <c r="KER1" s="114"/>
      <c r="KES1" s="114"/>
      <c r="KET1" s="114"/>
      <c r="KEU1" s="114"/>
      <c r="KEV1" s="114"/>
      <c r="KEW1" s="114"/>
      <c r="KEX1" s="114"/>
      <c r="KEY1" s="114"/>
      <c r="KEZ1" s="114"/>
      <c r="KFA1" s="114"/>
      <c r="KFB1" s="114"/>
      <c r="KFC1" s="114"/>
      <c r="KFD1" s="114"/>
      <c r="KFE1" s="114"/>
      <c r="KFF1" s="114"/>
      <c r="KFG1" s="114"/>
      <c r="KFH1" s="114"/>
      <c r="KFI1" s="114"/>
      <c r="KFJ1" s="114"/>
      <c r="KFK1" s="114"/>
      <c r="KFL1" s="114"/>
      <c r="KFM1" s="114"/>
      <c r="KFN1" s="114"/>
      <c r="KFO1" s="114"/>
      <c r="KFP1" s="114"/>
      <c r="KFQ1" s="114"/>
      <c r="KFR1" s="114"/>
      <c r="KFS1" s="114"/>
      <c r="KFT1" s="114"/>
      <c r="KFU1" s="114"/>
      <c r="KFV1" s="114"/>
      <c r="KFW1" s="114"/>
      <c r="KFX1" s="114"/>
      <c r="KFY1" s="114"/>
      <c r="KFZ1" s="114"/>
      <c r="KGA1" s="114"/>
      <c r="KGB1" s="114"/>
      <c r="KGC1" s="114"/>
      <c r="KGD1" s="114"/>
      <c r="KGE1" s="114"/>
      <c r="KGF1" s="114"/>
      <c r="KGG1" s="114"/>
      <c r="KGH1" s="114"/>
      <c r="KGI1" s="114"/>
      <c r="KGJ1" s="114"/>
      <c r="KGK1" s="114"/>
      <c r="KGL1" s="114"/>
      <c r="KGM1" s="114"/>
      <c r="KGN1" s="114"/>
      <c r="KGO1" s="114"/>
      <c r="KGP1" s="114"/>
      <c r="KGQ1" s="114"/>
      <c r="KGR1" s="114"/>
      <c r="KGS1" s="114"/>
      <c r="KGT1" s="114"/>
      <c r="KGU1" s="114"/>
      <c r="KGV1" s="114"/>
      <c r="KGW1" s="114"/>
      <c r="KGX1" s="114"/>
      <c r="KGY1" s="114"/>
      <c r="KGZ1" s="114"/>
      <c r="KHA1" s="114"/>
      <c r="KHB1" s="114"/>
      <c r="KHC1" s="114"/>
      <c r="KHD1" s="114"/>
      <c r="KHE1" s="114"/>
      <c r="KHF1" s="114"/>
      <c r="KHG1" s="114"/>
      <c r="KHH1" s="114"/>
      <c r="KHI1" s="114"/>
      <c r="KHJ1" s="114"/>
      <c r="KHK1" s="114"/>
      <c r="KHL1" s="114"/>
      <c r="KHM1" s="114"/>
      <c r="KHN1" s="114"/>
      <c r="KHO1" s="114"/>
      <c r="KHP1" s="114"/>
      <c r="KHQ1" s="114"/>
      <c r="KHR1" s="114"/>
      <c r="KHS1" s="114"/>
      <c r="KHT1" s="114"/>
      <c r="KHU1" s="114"/>
      <c r="KHV1" s="114"/>
      <c r="KHW1" s="114"/>
      <c r="KHX1" s="114"/>
      <c r="KHY1" s="114"/>
      <c r="KHZ1" s="114"/>
      <c r="KIA1" s="114"/>
      <c r="KIB1" s="114"/>
      <c r="KIC1" s="114"/>
      <c r="KID1" s="114"/>
      <c r="KIE1" s="114"/>
      <c r="KIF1" s="114"/>
      <c r="KIG1" s="114"/>
      <c r="KIH1" s="114"/>
      <c r="KII1" s="114"/>
      <c r="KIJ1" s="114"/>
      <c r="KIK1" s="114"/>
      <c r="KIL1" s="114"/>
      <c r="KIM1" s="114"/>
      <c r="KIN1" s="114"/>
      <c r="KIO1" s="114"/>
      <c r="KIP1" s="114"/>
      <c r="KIQ1" s="114"/>
      <c r="KIR1" s="114"/>
      <c r="KIS1" s="114"/>
      <c r="KIT1" s="114"/>
      <c r="KIU1" s="114"/>
      <c r="KIV1" s="114"/>
      <c r="KIW1" s="114"/>
      <c r="KIX1" s="114"/>
      <c r="KIY1" s="114"/>
      <c r="KIZ1" s="114"/>
      <c r="KJA1" s="114"/>
      <c r="KJB1" s="114"/>
      <c r="KJC1" s="114"/>
      <c r="KJD1" s="114"/>
      <c r="KJE1" s="114"/>
      <c r="KJF1" s="114"/>
      <c r="KJG1" s="114"/>
      <c r="KJH1" s="114"/>
      <c r="KJI1" s="114"/>
      <c r="KJJ1" s="114"/>
      <c r="KJK1" s="114"/>
      <c r="KJL1" s="114"/>
      <c r="KJM1" s="114"/>
      <c r="KJN1" s="114"/>
      <c r="KJO1" s="114"/>
      <c r="KJP1" s="114"/>
      <c r="KJQ1" s="114"/>
      <c r="KJR1" s="114"/>
      <c r="KJS1" s="114"/>
      <c r="KJT1" s="114"/>
      <c r="KJU1" s="114"/>
      <c r="KJV1" s="114"/>
      <c r="KJW1" s="114"/>
      <c r="KJX1" s="114"/>
      <c r="KJY1" s="114"/>
      <c r="KJZ1" s="114"/>
      <c r="KKA1" s="114"/>
      <c r="KKB1" s="114"/>
      <c r="KKC1" s="114"/>
      <c r="KKD1" s="114"/>
      <c r="KKE1" s="114"/>
      <c r="KKF1" s="114"/>
      <c r="KKG1" s="114"/>
      <c r="KKH1" s="114"/>
      <c r="KKI1" s="114"/>
      <c r="KKJ1" s="114"/>
      <c r="KKK1" s="114"/>
      <c r="KKL1" s="114"/>
      <c r="KKM1" s="114"/>
      <c r="KKN1" s="114"/>
      <c r="KKO1" s="114"/>
      <c r="KKP1" s="114"/>
      <c r="KKQ1" s="114"/>
      <c r="KKR1" s="114"/>
      <c r="KKS1" s="114"/>
      <c r="KKT1" s="114"/>
      <c r="KKU1" s="114"/>
      <c r="KKV1" s="114"/>
      <c r="KKW1" s="114"/>
      <c r="KKX1" s="114"/>
      <c r="KKY1" s="114"/>
      <c r="KKZ1" s="114"/>
      <c r="KLA1" s="114"/>
      <c r="KLB1" s="114"/>
      <c r="KLC1" s="114"/>
      <c r="KLD1" s="114"/>
      <c r="KLE1" s="114"/>
      <c r="KLF1" s="114"/>
      <c r="KLG1" s="114"/>
      <c r="KLH1" s="114"/>
      <c r="KLI1" s="114"/>
      <c r="KLJ1" s="114"/>
      <c r="KLK1" s="114"/>
      <c r="KLL1" s="114"/>
      <c r="KLM1" s="114"/>
      <c r="KLN1" s="114"/>
      <c r="KLO1" s="114"/>
      <c r="KLP1" s="114"/>
      <c r="KLQ1" s="114"/>
      <c r="KLR1" s="114"/>
      <c r="KLS1" s="114"/>
      <c r="KLT1" s="114"/>
      <c r="KLU1" s="114"/>
      <c r="KLV1" s="114"/>
      <c r="KLW1" s="114"/>
      <c r="KLX1" s="114"/>
      <c r="KLY1" s="114"/>
      <c r="KLZ1" s="114"/>
      <c r="KMA1" s="114"/>
      <c r="KMB1" s="114"/>
      <c r="KMC1" s="114"/>
      <c r="KMD1" s="114"/>
      <c r="KME1" s="114"/>
      <c r="KMF1" s="114"/>
      <c r="KMG1" s="114"/>
      <c r="KMH1" s="114"/>
      <c r="KMI1" s="114"/>
      <c r="KMJ1" s="114"/>
      <c r="KMK1" s="114"/>
      <c r="KML1" s="114"/>
      <c r="KMM1" s="114"/>
      <c r="KMN1" s="114"/>
      <c r="KMO1" s="114"/>
      <c r="KMP1" s="114"/>
      <c r="KMQ1" s="114"/>
      <c r="KMR1" s="114"/>
      <c r="KMS1" s="114"/>
      <c r="KMT1" s="114"/>
      <c r="KMU1" s="114"/>
      <c r="KMV1" s="114"/>
      <c r="KMW1" s="114"/>
      <c r="KMX1" s="114"/>
      <c r="KMY1" s="114"/>
      <c r="KMZ1" s="114"/>
      <c r="KNA1" s="114"/>
      <c r="KNB1" s="114"/>
      <c r="KNC1" s="114"/>
      <c r="KND1" s="114"/>
      <c r="KNE1" s="114"/>
      <c r="KNF1" s="114"/>
      <c r="KNG1" s="114"/>
      <c r="KNH1" s="114"/>
      <c r="KNI1" s="114"/>
      <c r="KNJ1" s="114"/>
      <c r="KNK1" s="114"/>
      <c r="KNL1" s="114"/>
      <c r="KNM1" s="114"/>
      <c r="KNN1" s="114"/>
      <c r="KNO1" s="114"/>
      <c r="KNP1" s="114"/>
      <c r="KNQ1" s="114"/>
      <c r="KNR1" s="114"/>
      <c r="KNS1" s="114"/>
      <c r="KNT1" s="114"/>
      <c r="KNU1" s="114"/>
      <c r="KNV1" s="114"/>
      <c r="KNW1" s="114"/>
      <c r="KNX1" s="114"/>
      <c r="KNY1" s="114"/>
      <c r="KNZ1" s="114"/>
      <c r="KOA1" s="114"/>
      <c r="KOB1" s="114"/>
      <c r="KOC1" s="114"/>
      <c r="KOD1" s="114"/>
      <c r="KOE1" s="114"/>
      <c r="KOF1" s="114"/>
      <c r="KOG1" s="114"/>
      <c r="KOH1" s="114"/>
      <c r="KOI1" s="114"/>
      <c r="KOJ1" s="114"/>
      <c r="KOK1" s="114"/>
      <c r="KOL1" s="114"/>
      <c r="KOM1" s="114"/>
      <c r="KON1" s="114"/>
      <c r="KOO1" s="114"/>
      <c r="KOP1" s="114"/>
      <c r="KOQ1" s="114"/>
      <c r="KOR1" s="114"/>
      <c r="KOS1" s="114"/>
      <c r="KOT1" s="114"/>
      <c r="KOU1" s="114"/>
      <c r="KOV1" s="114"/>
      <c r="KOW1" s="114"/>
      <c r="KOX1" s="114"/>
      <c r="KOY1" s="114"/>
      <c r="KOZ1" s="114"/>
      <c r="KPA1" s="114"/>
      <c r="KPB1" s="114"/>
      <c r="KPC1" s="114"/>
      <c r="KPD1" s="114"/>
      <c r="KPE1" s="114"/>
      <c r="KPF1" s="114"/>
      <c r="KPG1" s="114"/>
      <c r="KPH1" s="114"/>
      <c r="KPI1" s="114"/>
      <c r="KPJ1" s="114"/>
      <c r="KPK1" s="114"/>
      <c r="KPL1" s="114"/>
      <c r="KPM1" s="114"/>
      <c r="KPN1" s="114"/>
      <c r="KPO1" s="114"/>
      <c r="KPP1" s="114"/>
      <c r="KPQ1" s="114"/>
      <c r="KPR1" s="114"/>
      <c r="KPS1" s="114"/>
      <c r="KPT1" s="114"/>
      <c r="KPU1" s="114"/>
      <c r="KPV1" s="114"/>
      <c r="KPW1" s="114"/>
      <c r="KPX1" s="114"/>
      <c r="KPY1" s="114"/>
      <c r="KPZ1" s="114"/>
      <c r="KQA1" s="114"/>
      <c r="KQB1" s="114"/>
      <c r="KQC1" s="114"/>
      <c r="KQD1" s="114"/>
      <c r="KQE1" s="114"/>
      <c r="KQF1" s="114"/>
      <c r="KQG1" s="114"/>
      <c r="KQH1" s="114"/>
      <c r="KQI1" s="114"/>
      <c r="KQJ1" s="114"/>
      <c r="KQK1" s="114"/>
      <c r="KQL1" s="114"/>
      <c r="KQM1" s="114"/>
      <c r="KQN1" s="114"/>
      <c r="KQO1" s="114"/>
      <c r="KQP1" s="114"/>
      <c r="KQQ1" s="114"/>
      <c r="KQR1" s="114"/>
      <c r="KQS1" s="114"/>
      <c r="KQT1" s="114"/>
      <c r="KQU1" s="114"/>
      <c r="KQV1" s="114"/>
      <c r="KQW1" s="114"/>
      <c r="KQX1" s="114"/>
      <c r="KQY1" s="114"/>
      <c r="KQZ1" s="114"/>
      <c r="KRA1" s="114"/>
      <c r="KRB1" s="114"/>
      <c r="KRC1" s="114"/>
      <c r="KRD1" s="114"/>
      <c r="KRE1" s="114"/>
      <c r="KRF1" s="114"/>
      <c r="KRG1" s="114"/>
      <c r="KRH1" s="114"/>
      <c r="KRI1" s="114"/>
      <c r="KRJ1" s="114"/>
      <c r="KRK1" s="114"/>
      <c r="KRL1" s="114"/>
      <c r="KRM1" s="114"/>
      <c r="KRN1" s="114"/>
      <c r="KRO1" s="114"/>
      <c r="KRP1" s="114"/>
      <c r="KRQ1" s="114"/>
      <c r="KRR1" s="114"/>
      <c r="KRS1" s="114"/>
      <c r="KRT1" s="114"/>
      <c r="KRU1" s="114"/>
      <c r="KRV1" s="114"/>
      <c r="KRW1" s="114"/>
      <c r="KRX1" s="114"/>
      <c r="KRY1" s="114"/>
      <c r="KRZ1" s="114"/>
      <c r="KSA1" s="114"/>
      <c r="KSB1" s="114"/>
      <c r="KSC1" s="114"/>
      <c r="KSD1" s="114"/>
      <c r="KSE1" s="114"/>
      <c r="KSF1" s="114"/>
      <c r="KSG1" s="114"/>
      <c r="KSH1" s="114"/>
      <c r="KSI1" s="114"/>
      <c r="KSJ1" s="114"/>
      <c r="KSK1" s="114"/>
      <c r="KSL1" s="114"/>
      <c r="KSM1" s="114"/>
      <c r="KSN1" s="114"/>
      <c r="KSO1" s="114"/>
      <c r="KSP1" s="114"/>
      <c r="KSQ1" s="114"/>
      <c r="KSR1" s="114"/>
      <c r="KSS1" s="114"/>
      <c r="KST1" s="114"/>
      <c r="KSU1" s="114"/>
      <c r="KSV1" s="114"/>
      <c r="KSW1" s="114"/>
      <c r="KSX1" s="114"/>
      <c r="KSY1" s="114"/>
      <c r="KSZ1" s="114"/>
      <c r="KTA1" s="114"/>
      <c r="KTB1" s="114"/>
      <c r="KTC1" s="114"/>
      <c r="KTD1" s="114"/>
      <c r="KTE1" s="114"/>
      <c r="KTF1" s="114"/>
      <c r="KTG1" s="114"/>
      <c r="KTH1" s="114"/>
      <c r="KTI1" s="114"/>
      <c r="KTJ1" s="114"/>
      <c r="KTK1" s="114"/>
      <c r="KTL1" s="114"/>
      <c r="KTM1" s="114"/>
      <c r="KTN1" s="114"/>
      <c r="KTO1" s="114"/>
      <c r="KTP1" s="114"/>
      <c r="KTQ1" s="114"/>
      <c r="KTR1" s="114"/>
      <c r="KTS1" s="114"/>
      <c r="KTT1" s="114"/>
      <c r="KTU1" s="114"/>
      <c r="KTV1" s="114"/>
      <c r="KTW1" s="114"/>
      <c r="KTX1" s="114"/>
      <c r="KTY1" s="114"/>
      <c r="KTZ1" s="114"/>
      <c r="KUA1" s="114"/>
      <c r="KUB1" s="114"/>
      <c r="KUC1" s="114"/>
      <c r="KUD1" s="114"/>
      <c r="KUE1" s="114"/>
      <c r="KUF1" s="114"/>
      <c r="KUG1" s="114"/>
      <c r="KUH1" s="114"/>
      <c r="KUI1" s="114"/>
      <c r="KUJ1" s="114"/>
      <c r="KUK1" s="114"/>
      <c r="KUL1" s="114"/>
      <c r="KUM1" s="114"/>
      <c r="KUN1" s="114"/>
      <c r="KUO1" s="114"/>
      <c r="KUP1" s="114"/>
      <c r="KUQ1" s="114"/>
      <c r="KUR1" s="114"/>
      <c r="KUS1" s="114"/>
      <c r="KUT1" s="114"/>
      <c r="KUU1" s="114"/>
      <c r="KUV1" s="114"/>
      <c r="KUW1" s="114"/>
      <c r="KUX1" s="114"/>
      <c r="KUY1" s="114"/>
      <c r="KUZ1" s="114"/>
      <c r="KVA1" s="114"/>
      <c r="KVB1" s="114"/>
      <c r="KVC1" s="114"/>
      <c r="KVD1" s="114"/>
      <c r="KVE1" s="114"/>
      <c r="KVF1" s="114"/>
      <c r="KVG1" s="114"/>
      <c r="KVH1" s="114"/>
      <c r="KVI1" s="114"/>
      <c r="KVJ1" s="114"/>
      <c r="KVK1" s="114"/>
      <c r="KVL1" s="114"/>
      <c r="KVM1" s="114"/>
      <c r="KVN1" s="114"/>
      <c r="KVO1" s="114"/>
      <c r="KVP1" s="114"/>
      <c r="KVQ1" s="114"/>
      <c r="KVR1" s="114"/>
      <c r="KVS1" s="114"/>
      <c r="KVT1" s="114"/>
      <c r="KVU1" s="114"/>
      <c r="KVV1" s="114"/>
      <c r="KVW1" s="114"/>
      <c r="KVX1" s="114"/>
      <c r="KVY1" s="114"/>
      <c r="KVZ1" s="114"/>
      <c r="KWA1" s="114"/>
      <c r="KWB1" s="114"/>
      <c r="KWC1" s="114"/>
      <c r="KWD1" s="114"/>
      <c r="KWE1" s="114"/>
      <c r="KWF1" s="114"/>
      <c r="KWG1" s="114"/>
      <c r="KWH1" s="114"/>
      <c r="KWI1" s="114"/>
      <c r="KWJ1" s="114"/>
      <c r="KWK1" s="114"/>
      <c r="KWL1" s="114"/>
      <c r="KWM1" s="114"/>
      <c r="KWN1" s="114"/>
      <c r="KWO1" s="114"/>
      <c r="KWP1" s="114"/>
      <c r="KWQ1" s="114"/>
      <c r="KWR1" s="114"/>
      <c r="KWS1" s="114"/>
      <c r="KWT1" s="114"/>
      <c r="KWU1" s="114"/>
      <c r="KWV1" s="114"/>
      <c r="KWW1" s="114"/>
      <c r="KWX1" s="114"/>
      <c r="KWY1" s="114"/>
      <c r="KWZ1" s="114"/>
      <c r="KXA1" s="114"/>
      <c r="KXB1" s="114"/>
      <c r="KXC1" s="114"/>
      <c r="KXD1" s="114"/>
      <c r="KXE1" s="114"/>
      <c r="KXF1" s="114"/>
      <c r="KXG1" s="114"/>
      <c r="KXH1" s="114"/>
      <c r="KXI1" s="114"/>
      <c r="KXJ1" s="114"/>
      <c r="KXK1" s="114"/>
      <c r="KXL1" s="114"/>
      <c r="KXM1" s="114"/>
      <c r="KXN1" s="114"/>
      <c r="KXO1" s="114"/>
      <c r="KXP1" s="114"/>
      <c r="KXQ1" s="114"/>
      <c r="KXR1" s="114"/>
      <c r="KXS1" s="114"/>
      <c r="KXT1" s="114"/>
      <c r="KXU1" s="114"/>
      <c r="KXV1" s="114"/>
      <c r="KXW1" s="114"/>
      <c r="KXX1" s="114"/>
      <c r="KXY1" s="114"/>
      <c r="KXZ1" s="114"/>
      <c r="KYA1" s="114"/>
      <c r="KYB1" s="114"/>
      <c r="KYC1" s="114"/>
      <c r="KYD1" s="114"/>
      <c r="KYE1" s="114"/>
      <c r="KYF1" s="114"/>
      <c r="KYG1" s="114"/>
      <c r="KYH1" s="114"/>
      <c r="KYI1" s="114"/>
      <c r="KYJ1" s="114"/>
      <c r="KYK1" s="114"/>
      <c r="KYL1" s="114"/>
      <c r="KYM1" s="114"/>
      <c r="KYN1" s="114"/>
      <c r="KYO1" s="114"/>
      <c r="KYP1" s="114"/>
      <c r="KYQ1" s="114"/>
      <c r="KYR1" s="114"/>
      <c r="KYS1" s="114"/>
      <c r="KYT1" s="114"/>
      <c r="KYU1" s="114"/>
      <c r="KYV1" s="114"/>
      <c r="KYW1" s="114"/>
      <c r="KYX1" s="114"/>
      <c r="KYY1" s="114"/>
      <c r="KYZ1" s="114"/>
      <c r="KZA1" s="114"/>
      <c r="KZB1" s="114"/>
      <c r="KZC1" s="114"/>
      <c r="KZD1" s="114"/>
      <c r="KZE1" s="114"/>
      <c r="KZF1" s="114"/>
      <c r="KZG1" s="114"/>
      <c r="KZH1" s="114"/>
      <c r="KZI1" s="114"/>
      <c r="KZJ1" s="114"/>
      <c r="KZK1" s="114"/>
      <c r="KZL1" s="114"/>
      <c r="KZM1" s="114"/>
      <c r="KZN1" s="114"/>
      <c r="KZO1" s="114"/>
      <c r="KZP1" s="114"/>
      <c r="KZQ1" s="114"/>
      <c r="KZR1" s="114"/>
      <c r="KZS1" s="114"/>
      <c r="KZT1" s="114"/>
      <c r="KZU1" s="114"/>
      <c r="KZV1" s="114"/>
      <c r="KZW1" s="114"/>
      <c r="KZX1" s="114"/>
      <c r="KZY1" s="114"/>
      <c r="KZZ1" s="114"/>
      <c r="LAA1" s="114"/>
      <c r="LAB1" s="114"/>
      <c r="LAC1" s="114"/>
      <c r="LAD1" s="114"/>
      <c r="LAE1" s="114"/>
      <c r="LAF1" s="114"/>
      <c r="LAG1" s="114"/>
      <c r="LAH1" s="114"/>
      <c r="LAI1" s="114"/>
      <c r="LAJ1" s="114"/>
      <c r="LAK1" s="114"/>
      <c r="LAL1" s="114"/>
      <c r="LAM1" s="114"/>
      <c r="LAN1" s="114"/>
      <c r="LAO1" s="114"/>
      <c r="LAP1" s="114"/>
      <c r="LAQ1" s="114"/>
      <c r="LAR1" s="114"/>
      <c r="LAS1" s="114"/>
      <c r="LAT1" s="114"/>
      <c r="LAU1" s="114"/>
      <c r="LAV1" s="114"/>
      <c r="LAW1" s="114"/>
      <c r="LAX1" s="114"/>
      <c r="LAY1" s="114"/>
      <c r="LAZ1" s="114"/>
      <c r="LBA1" s="114"/>
      <c r="LBB1" s="114"/>
      <c r="LBC1" s="114"/>
      <c r="LBD1" s="114"/>
      <c r="LBE1" s="114"/>
      <c r="LBF1" s="114"/>
      <c r="LBG1" s="114"/>
      <c r="LBH1" s="114"/>
      <c r="LBI1" s="114"/>
      <c r="LBJ1" s="114"/>
      <c r="LBK1" s="114"/>
      <c r="LBL1" s="114"/>
      <c r="LBM1" s="114"/>
      <c r="LBN1" s="114"/>
      <c r="LBO1" s="114"/>
      <c r="LBP1" s="114"/>
      <c r="LBQ1" s="114"/>
      <c r="LBR1" s="114"/>
      <c r="LBS1" s="114"/>
      <c r="LBT1" s="114"/>
      <c r="LBU1" s="114"/>
      <c r="LBV1" s="114"/>
      <c r="LBW1" s="114"/>
      <c r="LBX1" s="114"/>
      <c r="LBY1" s="114"/>
      <c r="LBZ1" s="114"/>
      <c r="LCA1" s="114"/>
      <c r="LCB1" s="114"/>
      <c r="LCC1" s="114"/>
      <c r="LCD1" s="114"/>
      <c r="LCE1" s="114"/>
      <c r="LCF1" s="114"/>
      <c r="LCG1" s="114"/>
      <c r="LCH1" s="114"/>
      <c r="LCI1" s="114"/>
      <c r="LCJ1" s="114"/>
      <c r="LCK1" s="114"/>
      <c r="LCL1" s="114"/>
      <c r="LCM1" s="114"/>
      <c r="LCN1" s="114"/>
      <c r="LCO1" s="114"/>
      <c r="LCP1" s="114"/>
      <c r="LCQ1" s="114"/>
      <c r="LCR1" s="114"/>
      <c r="LCS1" s="114"/>
      <c r="LCT1" s="114"/>
      <c r="LCU1" s="114"/>
      <c r="LCV1" s="114"/>
      <c r="LCW1" s="114"/>
      <c r="LCX1" s="114"/>
      <c r="LCY1" s="114"/>
      <c r="LCZ1" s="114"/>
      <c r="LDA1" s="114"/>
      <c r="LDB1" s="114"/>
      <c r="LDC1" s="114"/>
      <c r="LDD1" s="114"/>
      <c r="LDE1" s="114"/>
      <c r="LDF1" s="114"/>
      <c r="LDG1" s="114"/>
      <c r="LDH1" s="114"/>
      <c r="LDI1" s="114"/>
      <c r="LDJ1" s="114"/>
      <c r="LDK1" s="114"/>
      <c r="LDL1" s="114"/>
      <c r="LDM1" s="114"/>
      <c r="LDN1" s="114"/>
      <c r="LDO1" s="114"/>
      <c r="LDP1" s="114"/>
      <c r="LDQ1" s="114"/>
      <c r="LDR1" s="114"/>
      <c r="LDS1" s="114"/>
      <c r="LDT1" s="114"/>
      <c r="LDU1" s="114"/>
      <c r="LDV1" s="114"/>
      <c r="LDW1" s="114"/>
      <c r="LDX1" s="114"/>
      <c r="LDY1" s="114"/>
      <c r="LDZ1" s="114"/>
      <c r="LEA1" s="114"/>
      <c r="LEB1" s="114"/>
      <c r="LEC1" s="114"/>
      <c r="LED1" s="114"/>
      <c r="LEE1" s="114"/>
      <c r="LEF1" s="114"/>
      <c r="LEG1" s="114"/>
      <c r="LEH1" s="114"/>
      <c r="LEI1" s="114"/>
      <c r="LEJ1" s="114"/>
      <c r="LEK1" s="114"/>
      <c r="LEL1" s="114"/>
      <c r="LEM1" s="114"/>
      <c r="LEN1" s="114"/>
      <c r="LEO1" s="114"/>
      <c r="LEP1" s="114"/>
      <c r="LEQ1" s="114"/>
      <c r="LER1" s="114"/>
      <c r="LES1" s="114"/>
      <c r="LET1" s="114"/>
      <c r="LEU1" s="114"/>
      <c r="LEV1" s="114"/>
      <c r="LEW1" s="114"/>
      <c r="LEX1" s="114"/>
      <c r="LEY1" s="114"/>
      <c r="LEZ1" s="114"/>
      <c r="LFA1" s="114"/>
      <c r="LFB1" s="114"/>
      <c r="LFC1" s="114"/>
      <c r="LFD1" s="114"/>
      <c r="LFE1" s="114"/>
      <c r="LFF1" s="114"/>
      <c r="LFG1" s="114"/>
      <c r="LFH1" s="114"/>
      <c r="LFI1" s="114"/>
      <c r="LFJ1" s="114"/>
      <c r="LFK1" s="114"/>
      <c r="LFL1" s="114"/>
      <c r="LFM1" s="114"/>
      <c r="LFN1" s="114"/>
      <c r="LFO1" s="114"/>
      <c r="LFP1" s="114"/>
      <c r="LFQ1" s="114"/>
      <c r="LFR1" s="114"/>
      <c r="LFS1" s="114"/>
      <c r="LFT1" s="114"/>
      <c r="LFU1" s="114"/>
      <c r="LFV1" s="114"/>
      <c r="LFW1" s="114"/>
      <c r="LFX1" s="114"/>
      <c r="LFY1" s="114"/>
      <c r="LFZ1" s="114"/>
      <c r="LGA1" s="114"/>
      <c r="LGB1" s="114"/>
      <c r="LGC1" s="114"/>
      <c r="LGD1" s="114"/>
      <c r="LGE1" s="114"/>
      <c r="LGF1" s="114"/>
      <c r="LGG1" s="114"/>
      <c r="LGH1" s="114"/>
      <c r="LGI1" s="114"/>
      <c r="LGJ1" s="114"/>
      <c r="LGK1" s="114"/>
      <c r="LGL1" s="114"/>
      <c r="LGM1" s="114"/>
      <c r="LGN1" s="114"/>
      <c r="LGO1" s="114"/>
      <c r="LGP1" s="114"/>
      <c r="LGQ1" s="114"/>
      <c r="LGR1" s="114"/>
      <c r="LGS1" s="114"/>
      <c r="LGT1" s="114"/>
      <c r="LGU1" s="114"/>
      <c r="LGV1" s="114"/>
      <c r="LGW1" s="114"/>
      <c r="LGX1" s="114"/>
      <c r="LGY1" s="114"/>
      <c r="LGZ1" s="114"/>
      <c r="LHA1" s="114"/>
      <c r="LHB1" s="114"/>
      <c r="LHC1" s="114"/>
      <c r="LHD1" s="114"/>
      <c r="LHE1" s="114"/>
      <c r="LHF1" s="114"/>
      <c r="LHG1" s="114"/>
      <c r="LHH1" s="114"/>
      <c r="LHI1" s="114"/>
      <c r="LHJ1" s="114"/>
      <c r="LHK1" s="114"/>
      <c r="LHL1" s="114"/>
      <c r="LHM1" s="114"/>
      <c r="LHN1" s="114"/>
      <c r="LHO1" s="114"/>
      <c r="LHP1" s="114"/>
      <c r="LHQ1" s="114"/>
      <c r="LHR1" s="114"/>
      <c r="LHS1" s="114"/>
      <c r="LHT1" s="114"/>
      <c r="LHU1" s="114"/>
      <c r="LHV1" s="114"/>
      <c r="LHW1" s="114"/>
      <c r="LHX1" s="114"/>
      <c r="LHY1" s="114"/>
      <c r="LHZ1" s="114"/>
      <c r="LIA1" s="114"/>
      <c r="LIB1" s="114"/>
      <c r="LIC1" s="114"/>
      <c r="LID1" s="114"/>
      <c r="LIE1" s="114"/>
      <c r="LIF1" s="114"/>
      <c r="LIG1" s="114"/>
      <c r="LIH1" s="114"/>
      <c r="LII1" s="114"/>
      <c r="LIJ1" s="114"/>
      <c r="LIK1" s="114"/>
      <c r="LIL1" s="114"/>
      <c r="LIM1" s="114"/>
      <c r="LIN1" s="114"/>
      <c r="LIO1" s="114"/>
      <c r="LIP1" s="114"/>
      <c r="LIQ1" s="114"/>
      <c r="LIR1" s="114"/>
      <c r="LIS1" s="114"/>
      <c r="LIT1" s="114"/>
      <c r="LIU1" s="114"/>
      <c r="LIV1" s="114"/>
      <c r="LIW1" s="114"/>
      <c r="LIX1" s="114"/>
      <c r="LIY1" s="114"/>
      <c r="LIZ1" s="114"/>
      <c r="LJA1" s="114"/>
      <c r="LJB1" s="114"/>
      <c r="LJC1" s="114"/>
      <c r="LJD1" s="114"/>
      <c r="LJE1" s="114"/>
      <c r="LJF1" s="114"/>
      <c r="LJG1" s="114"/>
      <c r="LJH1" s="114"/>
      <c r="LJI1" s="114"/>
      <c r="LJJ1" s="114"/>
      <c r="LJK1" s="114"/>
      <c r="LJL1" s="114"/>
      <c r="LJM1" s="114"/>
      <c r="LJN1" s="114"/>
      <c r="LJO1" s="114"/>
      <c r="LJP1" s="114"/>
      <c r="LJQ1" s="114"/>
      <c r="LJR1" s="114"/>
      <c r="LJS1" s="114"/>
      <c r="LJT1" s="114"/>
      <c r="LJU1" s="114"/>
      <c r="LJV1" s="114"/>
      <c r="LJW1" s="114"/>
      <c r="LJX1" s="114"/>
      <c r="LJY1" s="114"/>
      <c r="LJZ1" s="114"/>
      <c r="LKA1" s="114"/>
      <c r="LKB1" s="114"/>
      <c r="LKC1" s="114"/>
      <c r="LKD1" s="114"/>
      <c r="LKE1" s="114"/>
      <c r="LKF1" s="114"/>
      <c r="LKG1" s="114"/>
      <c r="LKH1" s="114"/>
      <c r="LKI1" s="114"/>
      <c r="LKJ1" s="114"/>
      <c r="LKK1" s="114"/>
      <c r="LKL1" s="114"/>
      <c r="LKM1" s="114"/>
      <c r="LKN1" s="114"/>
      <c r="LKO1" s="114"/>
      <c r="LKP1" s="114"/>
      <c r="LKQ1" s="114"/>
      <c r="LKR1" s="114"/>
      <c r="LKS1" s="114"/>
      <c r="LKT1" s="114"/>
      <c r="LKU1" s="114"/>
      <c r="LKV1" s="114"/>
      <c r="LKW1" s="114"/>
      <c r="LKX1" s="114"/>
      <c r="LKY1" s="114"/>
      <c r="LKZ1" s="114"/>
      <c r="LLA1" s="114"/>
      <c r="LLB1" s="114"/>
      <c r="LLC1" s="114"/>
      <c r="LLD1" s="114"/>
      <c r="LLE1" s="114"/>
      <c r="LLF1" s="114"/>
      <c r="LLG1" s="114"/>
      <c r="LLH1" s="114"/>
      <c r="LLI1" s="114"/>
      <c r="LLJ1" s="114"/>
      <c r="LLK1" s="114"/>
      <c r="LLL1" s="114"/>
      <c r="LLM1" s="114"/>
      <c r="LLN1" s="114"/>
      <c r="LLO1" s="114"/>
      <c r="LLP1" s="114"/>
      <c r="LLQ1" s="114"/>
      <c r="LLR1" s="114"/>
      <c r="LLS1" s="114"/>
      <c r="LLT1" s="114"/>
      <c r="LLU1" s="114"/>
      <c r="LLV1" s="114"/>
      <c r="LLW1" s="114"/>
      <c r="LLX1" s="114"/>
      <c r="LLY1" s="114"/>
      <c r="LLZ1" s="114"/>
      <c r="LMA1" s="114"/>
      <c r="LMB1" s="114"/>
      <c r="LMC1" s="114"/>
      <c r="LMD1" s="114"/>
      <c r="LME1" s="114"/>
      <c r="LMF1" s="114"/>
      <c r="LMG1" s="114"/>
      <c r="LMH1" s="114"/>
      <c r="LMI1" s="114"/>
      <c r="LMJ1" s="114"/>
      <c r="LMK1" s="114"/>
      <c r="LML1" s="114"/>
      <c r="LMM1" s="114"/>
      <c r="LMN1" s="114"/>
      <c r="LMO1" s="114"/>
      <c r="LMP1" s="114"/>
      <c r="LMQ1" s="114"/>
      <c r="LMR1" s="114"/>
      <c r="LMS1" s="114"/>
      <c r="LMT1" s="114"/>
      <c r="LMU1" s="114"/>
      <c r="LMV1" s="114"/>
      <c r="LMW1" s="114"/>
      <c r="LMX1" s="114"/>
      <c r="LMY1" s="114"/>
      <c r="LMZ1" s="114"/>
      <c r="LNA1" s="114"/>
      <c r="LNB1" s="114"/>
      <c r="LNC1" s="114"/>
      <c r="LND1" s="114"/>
      <c r="LNE1" s="114"/>
      <c r="LNF1" s="114"/>
      <c r="LNG1" s="114"/>
      <c r="LNH1" s="114"/>
      <c r="LNI1" s="114"/>
      <c r="LNJ1" s="114"/>
      <c r="LNK1" s="114"/>
      <c r="LNL1" s="114"/>
      <c r="LNM1" s="114"/>
      <c r="LNN1" s="114"/>
      <c r="LNO1" s="114"/>
      <c r="LNP1" s="114"/>
      <c r="LNQ1" s="114"/>
      <c r="LNR1" s="114"/>
      <c r="LNS1" s="114"/>
      <c r="LNT1" s="114"/>
      <c r="LNU1" s="114"/>
      <c r="LNV1" s="114"/>
      <c r="LNW1" s="114"/>
      <c r="LNX1" s="114"/>
      <c r="LNY1" s="114"/>
      <c r="LNZ1" s="114"/>
      <c r="LOA1" s="114"/>
      <c r="LOB1" s="114"/>
      <c r="LOC1" s="114"/>
      <c r="LOD1" s="114"/>
      <c r="LOE1" s="114"/>
      <c r="LOF1" s="114"/>
      <c r="LOG1" s="114"/>
      <c r="LOH1" s="114"/>
      <c r="LOI1" s="114"/>
      <c r="LOJ1" s="114"/>
      <c r="LOK1" s="114"/>
      <c r="LOL1" s="114"/>
      <c r="LOM1" s="114"/>
      <c r="LON1" s="114"/>
      <c r="LOO1" s="114"/>
      <c r="LOP1" s="114"/>
      <c r="LOQ1" s="114"/>
      <c r="LOR1" s="114"/>
      <c r="LOS1" s="114"/>
      <c r="LOT1" s="114"/>
      <c r="LOU1" s="114"/>
      <c r="LOV1" s="114"/>
      <c r="LOW1" s="114"/>
      <c r="LOX1" s="114"/>
      <c r="LOY1" s="114"/>
      <c r="LOZ1" s="114"/>
      <c r="LPA1" s="114"/>
      <c r="LPB1" s="114"/>
      <c r="LPC1" s="114"/>
      <c r="LPD1" s="114"/>
      <c r="LPE1" s="114"/>
      <c r="LPF1" s="114"/>
      <c r="LPG1" s="114"/>
      <c r="LPH1" s="114"/>
      <c r="LPI1" s="114"/>
      <c r="LPJ1" s="114"/>
      <c r="LPK1" s="114"/>
      <c r="LPL1" s="114"/>
      <c r="LPM1" s="114"/>
      <c r="LPN1" s="114"/>
      <c r="LPO1" s="114"/>
      <c r="LPP1" s="114"/>
      <c r="LPQ1" s="114"/>
      <c r="LPR1" s="114"/>
      <c r="LPS1" s="114"/>
      <c r="LPT1" s="114"/>
      <c r="LPU1" s="114"/>
      <c r="LPV1" s="114"/>
      <c r="LPW1" s="114"/>
      <c r="LPX1" s="114"/>
      <c r="LPY1" s="114"/>
      <c r="LPZ1" s="114"/>
      <c r="LQA1" s="114"/>
      <c r="LQB1" s="114"/>
      <c r="LQC1" s="114"/>
      <c r="LQD1" s="114"/>
      <c r="LQE1" s="114"/>
      <c r="LQF1" s="114"/>
      <c r="LQG1" s="114"/>
      <c r="LQH1" s="114"/>
      <c r="LQI1" s="114"/>
      <c r="LQJ1" s="114"/>
      <c r="LQK1" s="114"/>
      <c r="LQL1" s="114"/>
      <c r="LQM1" s="114"/>
      <c r="LQN1" s="114"/>
      <c r="LQO1" s="114"/>
      <c r="LQP1" s="114"/>
      <c r="LQQ1" s="114"/>
      <c r="LQR1" s="114"/>
      <c r="LQS1" s="114"/>
      <c r="LQT1" s="114"/>
      <c r="LQU1" s="114"/>
      <c r="LQV1" s="114"/>
      <c r="LQW1" s="114"/>
      <c r="LQX1" s="114"/>
      <c r="LQY1" s="114"/>
      <c r="LQZ1" s="114"/>
      <c r="LRA1" s="114"/>
      <c r="LRB1" s="114"/>
      <c r="LRC1" s="114"/>
      <c r="LRD1" s="114"/>
      <c r="LRE1" s="114"/>
      <c r="LRF1" s="114"/>
      <c r="LRG1" s="114"/>
      <c r="LRH1" s="114"/>
      <c r="LRI1" s="114"/>
      <c r="LRJ1" s="114"/>
      <c r="LRK1" s="114"/>
      <c r="LRL1" s="114"/>
      <c r="LRM1" s="114"/>
      <c r="LRN1" s="114"/>
      <c r="LRO1" s="114"/>
      <c r="LRP1" s="114"/>
      <c r="LRQ1" s="114"/>
      <c r="LRR1" s="114"/>
      <c r="LRS1" s="114"/>
      <c r="LRT1" s="114"/>
      <c r="LRU1" s="114"/>
      <c r="LRV1" s="114"/>
      <c r="LRW1" s="114"/>
      <c r="LRX1" s="114"/>
      <c r="LRY1" s="114"/>
      <c r="LRZ1" s="114"/>
      <c r="LSA1" s="114"/>
      <c r="LSB1" s="114"/>
      <c r="LSC1" s="114"/>
      <c r="LSD1" s="114"/>
      <c r="LSE1" s="114"/>
      <c r="LSF1" s="114"/>
      <c r="LSG1" s="114"/>
      <c r="LSH1" s="114"/>
      <c r="LSI1" s="114"/>
      <c r="LSJ1" s="114"/>
      <c r="LSK1" s="114"/>
      <c r="LSL1" s="114"/>
      <c r="LSM1" s="114"/>
      <c r="LSN1" s="114"/>
      <c r="LSO1" s="114"/>
      <c r="LSP1" s="114"/>
      <c r="LSQ1" s="114"/>
      <c r="LSR1" s="114"/>
      <c r="LSS1" s="114"/>
      <c r="LST1" s="114"/>
      <c r="LSU1" s="114"/>
      <c r="LSV1" s="114"/>
      <c r="LSW1" s="114"/>
      <c r="LSX1" s="114"/>
      <c r="LSY1" s="114"/>
      <c r="LSZ1" s="114"/>
      <c r="LTA1" s="114"/>
      <c r="LTB1" s="114"/>
      <c r="LTC1" s="114"/>
      <c r="LTD1" s="114"/>
      <c r="LTE1" s="114"/>
      <c r="LTF1" s="114"/>
      <c r="LTG1" s="114"/>
      <c r="LTH1" s="114"/>
      <c r="LTI1" s="114"/>
      <c r="LTJ1" s="114"/>
      <c r="LTK1" s="114"/>
      <c r="LTL1" s="114"/>
      <c r="LTM1" s="114"/>
      <c r="LTN1" s="114"/>
      <c r="LTO1" s="114"/>
      <c r="LTP1" s="114"/>
      <c r="LTQ1" s="114"/>
      <c r="LTR1" s="114"/>
      <c r="LTS1" s="114"/>
      <c r="LTT1" s="114"/>
      <c r="LTU1" s="114"/>
      <c r="LTV1" s="114"/>
      <c r="LTW1" s="114"/>
      <c r="LTX1" s="114"/>
      <c r="LTY1" s="114"/>
      <c r="LTZ1" s="114"/>
      <c r="LUA1" s="114"/>
      <c r="LUB1" s="114"/>
      <c r="LUC1" s="114"/>
      <c r="LUD1" s="114"/>
      <c r="LUE1" s="114"/>
      <c r="LUF1" s="114"/>
      <c r="LUG1" s="114"/>
      <c r="LUH1" s="114"/>
      <c r="LUI1" s="114"/>
      <c r="LUJ1" s="114"/>
      <c r="LUK1" s="114"/>
      <c r="LUL1" s="114"/>
      <c r="LUM1" s="114"/>
      <c r="LUN1" s="114"/>
      <c r="LUO1" s="114"/>
      <c r="LUP1" s="114"/>
      <c r="LUQ1" s="114"/>
      <c r="LUR1" s="114"/>
      <c r="LUS1" s="114"/>
      <c r="LUT1" s="114"/>
      <c r="LUU1" s="114"/>
      <c r="LUV1" s="114"/>
      <c r="LUW1" s="114"/>
      <c r="LUX1" s="114"/>
      <c r="LUY1" s="114"/>
      <c r="LUZ1" s="114"/>
      <c r="LVA1" s="114"/>
      <c r="LVB1" s="114"/>
      <c r="LVC1" s="114"/>
      <c r="LVD1" s="114"/>
      <c r="LVE1" s="114"/>
      <c r="LVF1" s="114"/>
      <c r="LVG1" s="114"/>
      <c r="LVH1" s="114"/>
      <c r="LVI1" s="114"/>
      <c r="LVJ1" s="114"/>
      <c r="LVK1" s="114"/>
      <c r="LVL1" s="114"/>
      <c r="LVM1" s="114"/>
      <c r="LVN1" s="114"/>
      <c r="LVO1" s="114"/>
      <c r="LVP1" s="114"/>
      <c r="LVQ1" s="114"/>
      <c r="LVR1" s="114"/>
      <c r="LVS1" s="114"/>
      <c r="LVT1" s="114"/>
      <c r="LVU1" s="114"/>
      <c r="LVV1" s="114"/>
      <c r="LVW1" s="114"/>
      <c r="LVX1" s="114"/>
      <c r="LVY1" s="114"/>
      <c r="LVZ1" s="114"/>
      <c r="LWA1" s="114"/>
      <c r="LWB1" s="114"/>
      <c r="LWC1" s="114"/>
      <c r="LWD1" s="114"/>
      <c r="LWE1" s="114"/>
      <c r="LWF1" s="114"/>
      <c r="LWG1" s="114"/>
      <c r="LWH1" s="114"/>
      <c r="LWI1" s="114"/>
      <c r="LWJ1" s="114"/>
      <c r="LWK1" s="114"/>
      <c r="LWL1" s="114"/>
      <c r="LWM1" s="114"/>
      <c r="LWN1" s="114"/>
      <c r="LWO1" s="114"/>
      <c r="LWP1" s="114"/>
      <c r="LWQ1" s="114"/>
      <c r="LWR1" s="114"/>
      <c r="LWS1" s="114"/>
      <c r="LWT1" s="114"/>
      <c r="LWU1" s="114"/>
      <c r="LWV1" s="114"/>
      <c r="LWW1" s="114"/>
      <c r="LWX1" s="114"/>
      <c r="LWY1" s="114"/>
      <c r="LWZ1" s="114"/>
      <c r="LXA1" s="114"/>
      <c r="LXB1" s="114"/>
      <c r="LXC1" s="114"/>
      <c r="LXD1" s="114"/>
      <c r="LXE1" s="114"/>
      <c r="LXF1" s="114"/>
      <c r="LXG1" s="114"/>
      <c r="LXH1" s="114"/>
      <c r="LXI1" s="114"/>
      <c r="LXJ1" s="114"/>
      <c r="LXK1" s="114"/>
      <c r="LXL1" s="114"/>
      <c r="LXM1" s="114"/>
      <c r="LXN1" s="114"/>
      <c r="LXO1" s="114"/>
      <c r="LXP1" s="114"/>
      <c r="LXQ1" s="114"/>
      <c r="LXR1" s="114"/>
      <c r="LXS1" s="114"/>
      <c r="LXT1" s="114"/>
      <c r="LXU1" s="114"/>
      <c r="LXV1" s="114"/>
      <c r="LXW1" s="114"/>
      <c r="LXX1" s="114"/>
      <c r="LXY1" s="114"/>
      <c r="LXZ1" s="114"/>
      <c r="LYA1" s="114"/>
      <c r="LYB1" s="114"/>
      <c r="LYC1" s="114"/>
      <c r="LYD1" s="114"/>
      <c r="LYE1" s="114"/>
      <c r="LYF1" s="114"/>
      <c r="LYG1" s="114"/>
      <c r="LYH1" s="114"/>
      <c r="LYI1" s="114"/>
      <c r="LYJ1" s="114"/>
      <c r="LYK1" s="114"/>
      <c r="LYL1" s="114"/>
      <c r="LYM1" s="114"/>
      <c r="LYN1" s="114"/>
      <c r="LYO1" s="114"/>
      <c r="LYP1" s="114"/>
      <c r="LYQ1" s="114"/>
      <c r="LYR1" s="114"/>
      <c r="LYS1" s="114"/>
      <c r="LYT1" s="114"/>
      <c r="LYU1" s="114"/>
      <c r="LYV1" s="114"/>
      <c r="LYW1" s="114"/>
      <c r="LYX1" s="114"/>
      <c r="LYY1" s="114"/>
      <c r="LYZ1" s="114"/>
      <c r="LZA1" s="114"/>
      <c r="LZB1" s="114"/>
      <c r="LZC1" s="114"/>
      <c r="LZD1" s="114"/>
      <c r="LZE1" s="114"/>
      <c r="LZF1" s="114"/>
      <c r="LZG1" s="114"/>
      <c r="LZH1" s="114"/>
      <c r="LZI1" s="114"/>
      <c r="LZJ1" s="114"/>
      <c r="LZK1" s="114"/>
      <c r="LZL1" s="114"/>
      <c r="LZM1" s="114"/>
      <c r="LZN1" s="114"/>
      <c r="LZO1" s="114"/>
      <c r="LZP1" s="114"/>
      <c r="LZQ1" s="114"/>
      <c r="LZR1" s="114"/>
      <c r="LZS1" s="114"/>
      <c r="LZT1" s="114"/>
      <c r="LZU1" s="114"/>
      <c r="LZV1" s="114"/>
      <c r="LZW1" s="114"/>
      <c r="LZX1" s="114"/>
      <c r="LZY1" s="114"/>
      <c r="LZZ1" s="114"/>
      <c r="MAA1" s="114"/>
      <c r="MAB1" s="114"/>
      <c r="MAC1" s="114"/>
      <c r="MAD1" s="114"/>
      <c r="MAE1" s="114"/>
      <c r="MAF1" s="114"/>
      <c r="MAG1" s="114"/>
      <c r="MAH1" s="114"/>
      <c r="MAI1" s="114"/>
      <c r="MAJ1" s="114"/>
      <c r="MAK1" s="114"/>
      <c r="MAL1" s="114"/>
      <c r="MAM1" s="114"/>
      <c r="MAN1" s="114"/>
      <c r="MAO1" s="114"/>
      <c r="MAP1" s="114"/>
      <c r="MAQ1" s="114"/>
      <c r="MAR1" s="114"/>
      <c r="MAS1" s="114"/>
      <c r="MAT1" s="114"/>
      <c r="MAU1" s="114"/>
      <c r="MAV1" s="114"/>
      <c r="MAW1" s="114"/>
      <c r="MAX1" s="114"/>
      <c r="MAY1" s="114"/>
      <c r="MAZ1" s="114"/>
      <c r="MBA1" s="114"/>
      <c r="MBB1" s="114"/>
      <c r="MBC1" s="114"/>
      <c r="MBD1" s="114"/>
      <c r="MBE1" s="114"/>
      <c r="MBF1" s="114"/>
      <c r="MBG1" s="114"/>
      <c r="MBH1" s="114"/>
      <c r="MBI1" s="114"/>
      <c r="MBJ1" s="114"/>
      <c r="MBK1" s="114"/>
      <c r="MBL1" s="114"/>
      <c r="MBM1" s="114"/>
      <c r="MBN1" s="114"/>
      <c r="MBO1" s="114"/>
      <c r="MBP1" s="114"/>
      <c r="MBQ1" s="114"/>
      <c r="MBR1" s="114"/>
      <c r="MBS1" s="114"/>
      <c r="MBT1" s="114"/>
      <c r="MBU1" s="114"/>
      <c r="MBV1" s="114"/>
      <c r="MBW1" s="114"/>
      <c r="MBX1" s="114"/>
      <c r="MBY1" s="114"/>
      <c r="MBZ1" s="114"/>
      <c r="MCA1" s="114"/>
      <c r="MCB1" s="114"/>
      <c r="MCC1" s="114"/>
      <c r="MCD1" s="114"/>
      <c r="MCE1" s="114"/>
      <c r="MCF1" s="114"/>
      <c r="MCG1" s="114"/>
      <c r="MCH1" s="114"/>
      <c r="MCI1" s="114"/>
      <c r="MCJ1" s="114"/>
      <c r="MCK1" s="114"/>
      <c r="MCL1" s="114"/>
      <c r="MCM1" s="114"/>
      <c r="MCN1" s="114"/>
      <c r="MCO1" s="114"/>
      <c r="MCP1" s="114"/>
      <c r="MCQ1" s="114"/>
      <c r="MCR1" s="114"/>
      <c r="MCS1" s="114"/>
      <c r="MCT1" s="114"/>
      <c r="MCU1" s="114"/>
      <c r="MCV1" s="114"/>
      <c r="MCW1" s="114"/>
      <c r="MCX1" s="114"/>
      <c r="MCY1" s="114"/>
      <c r="MCZ1" s="114"/>
      <c r="MDA1" s="114"/>
      <c r="MDB1" s="114"/>
      <c r="MDC1" s="114"/>
      <c r="MDD1" s="114"/>
      <c r="MDE1" s="114"/>
      <c r="MDF1" s="114"/>
      <c r="MDG1" s="114"/>
      <c r="MDH1" s="114"/>
      <c r="MDI1" s="114"/>
      <c r="MDJ1" s="114"/>
      <c r="MDK1" s="114"/>
      <c r="MDL1" s="114"/>
      <c r="MDM1" s="114"/>
      <c r="MDN1" s="114"/>
      <c r="MDO1" s="114"/>
      <c r="MDP1" s="114"/>
      <c r="MDQ1" s="114"/>
      <c r="MDR1" s="114"/>
      <c r="MDS1" s="114"/>
      <c r="MDT1" s="114"/>
      <c r="MDU1" s="114"/>
      <c r="MDV1" s="114"/>
      <c r="MDW1" s="114"/>
      <c r="MDX1" s="114"/>
      <c r="MDY1" s="114"/>
      <c r="MDZ1" s="114"/>
      <c r="MEA1" s="114"/>
      <c r="MEB1" s="114"/>
      <c r="MEC1" s="114"/>
      <c r="MED1" s="114"/>
      <c r="MEE1" s="114"/>
      <c r="MEF1" s="114"/>
      <c r="MEG1" s="114"/>
      <c r="MEH1" s="114"/>
      <c r="MEI1" s="114"/>
      <c r="MEJ1" s="114"/>
      <c r="MEK1" s="114"/>
      <c r="MEL1" s="114"/>
      <c r="MEM1" s="114"/>
      <c r="MEN1" s="114"/>
      <c r="MEO1" s="114"/>
      <c r="MEP1" s="114"/>
      <c r="MEQ1" s="114"/>
      <c r="MER1" s="114"/>
      <c r="MES1" s="114"/>
      <c r="MET1" s="114"/>
      <c r="MEU1" s="114"/>
      <c r="MEV1" s="114"/>
      <c r="MEW1" s="114"/>
      <c r="MEX1" s="114"/>
      <c r="MEY1" s="114"/>
      <c r="MEZ1" s="114"/>
      <c r="MFA1" s="114"/>
      <c r="MFB1" s="114"/>
      <c r="MFC1" s="114"/>
      <c r="MFD1" s="114"/>
      <c r="MFE1" s="114"/>
      <c r="MFF1" s="114"/>
      <c r="MFG1" s="114"/>
      <c r="MFH1" s="114"/>
      <c r="MFI1" s="114"/>
      <c r="MFJ1" s="114"/>
      <c r="MFK1" s="114"/>
      <c r="MFL1" s="114"/>
      <c r="MFM1" s="114"/>
      <c r="MFN1" s="114"/>
      <c r="MFO1" s="114"/>
      <c r="MFP1" s="114"/>
      <c r="MFQ1" s="114"/>
      <c r="MFR1" s="114"/>
      <c r="MFS1" s="114"/>
      <c r="MFT1" s="114"/>
      <c r="MFU1" s="114"/>
      <c r="MFV1" s="114"/>
      <c r="MFW1" s="114"/>
      <c r="MFX1" s="114"/>
      <c r="MFY1" s="114"/>
      <c r="MFZ1" s="114"/>
      <c r="MGA1" s="114"/>
      <c r="MGB1" s="114"/>
      <c r="MGC1" s="114"/>
      <c r="MGD1" s="114"/>
      <c r="MGE1" s="114"/>
      <c r="MGF1" s="114"/>
      <c r="MGG1" s="114"/>
      <c r="MGH1" s="114"/>
      <c r="MGI1" s="114"/>
      <c r="MGJ1" s="114"/>
      <c r="MGK1" s="114"/>
      <c r="MGL1" s="114"/>
      <c r="MGM1" s="114"/>
      <c r="MGN1" s="114"/>
      <c r="MGO1" s="114"/>
      <c r="MGP1" s="114"/>
      <c r="MGQ1" s="114"/>
      <c r="MGR1" s="114"/>
      <c r="MGS1" s="114"/>
      <c r="MGT1" s="114"/>
      <c r="MGU1" s="114"/>
      <c r="MGV1" s="114"/>
      <c r="MGW1" s="114"/>
      <c r="MGX1" s="114"/>
      <c r="MGY1" s="114"/>
      <c r="MGZ1" s="114"/>
      <c r="MHA1" s="114"/>
      <c r="MHB1" s="114"/>
      <c r="MHC1" s="114"/>
      <c r="MHD1" s="114"/>
      <c r="MHE1" s="114"/>
      <c r="MHF1" s="114"/>
      <c r="MHG1" s="114"/>
      <c r="MHH1" s="114"/>
      <c r="MHI1" s="114"/>
      <c r="MHJ1" s="114"/>
      <c r="MHK1" s="114"/>
      <c r="MHL1" s="114"/>
      <c r="MHM1" s="114"/>
      <c r="MHN1" s="114"/>
      <c r="MHO1" s="114"/>
      <c r="MHP1" s="114"/>
      <c r="MHQ1" s="114"/>
      <c r="MHR1" s="114"/>
      <c r="MHS1" s="114"/>
      <c r="MHT1" s="114"/>
      <c r="MHU1" s="114"/>
      <c r="MHV1" s="114"/>
      <c r="MHW1" s="114"/>
      <c r="MHX1" s="114"/>
      <c r="MHY1" s="114"/>
      <c r="MHZ1" s="114"/>
      <c r="MIA1" s="114"/>
      <c r="MIB1" s="114"/>
      <c r="MIC1" s="114"/>
      <c r="MID1" s="114"/>
      <c r="MIE1" s="114"/>
      <c r="MIF1" s="114"/>
      <c r="MIG1" s="114"/>
      <c r="MIH1" s="114"/>
      <c r="MII1" s="114"/>
      <c r="MIJ1" s="114"/>
      <c r="MIK1" s="114"/>
      <c r="MIL1" s="114"/>
      <c r="MIM1" s="114"/>
      <c r="MIN1" s="114"/>
      <c r="MIO1" s="114"/>
      <c r="MIP1" s="114"/>
      <c r="MIQ1" s="114"/>
      <c r="MIR1" s="114"/>
      <c r="MIS1" s="114"/>
      <c r="MIT1" s="114"/>
      <c r="MIU1" s="114"/>
      <c r="MIV1" s="114"/>
      <c r="MIW1" s="114"/>
      <c r="MIX1" s="114"/>
      <c r="MIY1" s="114"/>
      <c r="MIZ1" s="114"/>
      <c r="MJA1" s="114"/>
      <c r="MJB1" s="114"/>
      <c r="MJC1" s="114"/>
      <c r="MJD1" s="114"/>
      <c r="MJE1" s="114"/>
      <c r="MJF1" s="114"/>
      <c r="MJG1" s="114"/>
      <c r="MJH1" s="114"/>
      <c r="MJI1" s="114"/>
      <c r="MJJ1" s="114"/>
      <c r="MJK1" s="114"/>
      <c r="MJL1" s="114"/>
      <c r="MJM1" s="114"/>
      <c r="MJN1" s="114"/>
      <c r="MJO1" s="114"/>
      <c r="MJP1" s="114"/>
      <c r="MJQ1" s="114"/>
      <c r="MJR1" s="114"/>
      <c r="MJS1" s="114"/>
      <c r="MJT1" s="114"/>
      <c r="MJU1" s="114"/>
      <c r="MJV1" s="114"/>
      <c r="MJW1" s="114"/>
      <c r="MJX1" s="114"/>
      <c r="MJY1" s="114"/>
      <c r="MJZ1" s="114"/>
      <c r="MKA1" s="114"/>
      <c r="MKB1" s="114"/>
      <c r="MKC1" s="114"/>
      <c r="MKD1" s="114"/>
      <c r="MKE1" s="114"/>
      <c r="MKF1" s="114"/>
      <c r="MKG1" s="114"/>
      <c r="MKH1" s="114"/>
      <c r="MKI1" s="114"/>
      <c r="MKJ1" s="114"/>
      <c r="MKK1" s="114"/>
      <c r="MKL1" s="114"/>
      <c r="MKM1" s="114"/>
      <c r="MKN1" s="114"/>
      <c r="MKO1" s="114"/>
      <c r="MKP1" s="114"/>
      <c r="MKQ1" s="114"/>
      <c r="MKR1" s="114"/>
      <c r="MKS1" s="114"/>
      <c r="MKT1" s="114"/>
      <c r="MKU1" s="114"/>
      <c r="MKV1" s="114"/>
      <c r="MKW1" s="114"/>
      <c r="MKX1" s="114"/>
      <c r="MKY1" s="114"/>
      <c r="MKZ1" s="114"/>
      <c r="MLA1" s="114"/>
      <c r="MLB1" s="114"/>
      <c r="MLC1" s="114"/>
      <c r="MLD1" s="114"/>
      <c r="MLE1" s="114"/>
      <c r="MLF1" s="114"/>
      <c r="MLG1" s="114"/>
      <c r="MLH1" s="114"/>
      <c r="MLI1" s="114"/>
      <c r="MLJ1" s="114"/>
      <c r="MLK1" s="114"/>
      <c r="MLL1" s="114"/>
      <c r="MLM1" s="114"/>
      <c r="MLN1" s="114"/>
      <c r="MLO1" s="114"/>
      <c r="MLP1" s="114"/>
      <c r="MLQ1" s="114"/>
      <c r="MLR1" s="114"/>
      <c r="MLS1" s="114"/>
      <c r="MLT1" s="114"/>
      <c r="MLU1" s="114"/>
      <c r="MLV1" s="114"/>
      <c r="MLW1" s="114"/>
      <c r="MLX1" s="114"/>
      <c r="MLY1" s="114"/>
      <c r="MLZ1" s="114"/>
      <c r="MMA1" s="114"/>
      <c r="MMB1" s="114"/>
      <c r="MMC1" s="114"/>
      <c r="MMD1" s="114"/>
      <c r="MME1" s="114"/>
      <c r="MMF1" s="114"/>
      <c r="MMG1" s="114"/>
      <c r="MMH1" s="114"/>
      <c r="MMI1" s="114"/>
      <c r="MMJ1" s="114"/>
      <c r="MMK1" s="114"/>
      <c r="MML1" s="114"/>
      <c r="MMM1" s="114"/>
      <c r="MMN1" s="114"/>
      <c r="MMO1" s="114"/>
      <c r="MMP1" s="114"/>
      <c r="MMQ1" s="114"/>
      <c r="MMR1" s="114"/>
      <c r="MMS1" s="114"/>
      <c r="MMT1" s="114"/>
      <c r="MMU1" s="114"/>
      <c r="MMV1" s="114"/>
      <c r="MMW1" s="114"/>
      <c r="MMX1" s="114"/>
      <c r="MMY1" s="114"/>
      <c r="MMZ1" s="114"/>
      <c r="MNA1" s="114"/>
      <c r="MNB1" s="114"/>
      <c r="MNC1" s="114"/>
      <c r="MND1" s="114"/>
      <c r="MNE1" s="114"/>
      <c r="MNF1" s="114"/>
      <c r="MNG1" s="114"/>
      <c r="MNH1" s="114"/>
      <c r="MNI1" s="114"/>
      <c r="MNJ1" s="114"/>
      <c r="MNK1" s="114"/>
      <c r="MNL1" s="114"/>
      <c r="MNM1" s="114"/>
      <c r="MNN1" s="114"/>
      <c r="MNO1" s="114"/>
      <c r="MNP1" s="114"/>
      <c r="MNQ1" s="114"/>
      <c r="MNR1" s="114"/>
      <c r="MNS1" s="114"/>
      <c r="MNT1" s="114"/>
      <c r="MNU1" s="114"/>
      <c r="MNV1" s="114"/>
      <c r="MNW1" s="114"/>
      <c r="MNX1" s="114"/>
      <c r="MNY1" s="114"/>
      <c r="MNZ1" s="114"/>
      <c r="MOA1" s="114"/>
      <c r="MOB1" s="114"/>
      <c r="MOC1" s="114"/>
      <c r="MOD1" s="114"/>
      <c r="MOE1" s="114"/>
      <c r="MOF1" s="114"/>
      <c r="MOG1" s="114"/>
      <c r="MOH1" s="114"/>
      <c r="MOI1" s="114"/>
      <c r="MOJ1" s="114"/>
      <c r="MOK1" s="114"/>
      <c r="MOL1" s="114"/>
      <c r="MOM1" s="114"/>
      <c r="MON1" s="114"/>
      <c r="MOO1" s="114"/>
      <c r="MOP1" s="114"/>
      <c r="MOQ1" s="114"/>
      <c r="MOR1" s="114"/>
      <c r="MOS1" s="114"/>
      <c r="MOT1" s="114"/>
      <c r="MOU1" s="114"/>
      <c r="MOV1" s="114"/>
      <c r="MOW1" s="114"/>
      <c r="MOX1" s="114"/>
      <c r="MOY1" s="114"/>
      <c r="MOZ1" s="114"/>
      <c r="MPA1" s="114"/>
      <c r="MPB1" s="114"/>
      <c r="MPC1" s="114"/>
      <c r="MPD1" s="114"/>
      <c r="MPE1" s="114"/>
      <c r="MPF1" s="114"/>
      <c r="MPG1" s="114"/>
      <c r="MPH1" s="114"/>
      <c r="MPI1" s="114"/>
      <c r="MPJ1" s="114"/>
      <c r="MPK1" s="114"/>
      <c r="MPL1" s="114"/>
      <c r="MPM1" s="114"/>
      <c r="MPN1" s="114"/>
      <c r="MPO1" s="114"/>
      <c r="MPP1" s="114"/>
      <c r="MPQ1" s="114"/>
      <c r="MPR1" s="114"/>
      <c r="MPS1" s="114"/>
      <c r="MPT1" s="114"/>
      <c r="MPU1" s="114"/>
      <c r="MPV1" s="114"/>
      <c r="MPW1" s="114"/>
      <c r="MPX1" s="114"/>
      <c r="MPY1" s="114"/>
      <c r="MPZ1" s="114"/>
      <c r="MQA1" s="114"/>
      <c r="MQB1" s="114"/>
      <c r="MQC1" s="114"/>
      <c r="MQD1" s="114"/>
      <c r="MQE1" s="114"/>
      <c r="MQF1" s="114"/>
      <c r="MQG1" s="114"/>
      <c r="MQH1" s="114"/>
      <c r="MQI1" s="114"/>
      <c r="MQJ1" s="114"/>
      <c r="MQK1" s="114"/>
      <c r="MQL1" s="114"/>
      <c r="MQM1" s="114"/>
      <c r="MQN1" s="114"/>
      <c r="MQO1" s="114"/>
      <c r="MQP1" s="114"/>
      <c r="MQQ1" s="114"/>
      <c r="MQR1" s="114"/>
      <c r="MQS1" s="114"/>
      <c r="MQT1" s="114"/>
      <c r="MQU1" s="114"/>
      <c r="MQV1" s="114"/>
      <c r="MQW1" s="114"/>
      <c r="MQX1" s="114"/>
      <c r="MQY1" s="114"/>
      <c r="MQZ1" s="114"/>
      <c r="MRA1" s="114"/>
      <c r="MRB1" s="114"/>
      <c r="MRC1" s="114"/>
      <c r="MRD1" s="114"/>
      <c r="MRE1" s="114"/>
      <c r="MRF1" s="114"/>
      <c r="MRG1" s="114"/>
      <c r="MRH1" s="114"/>
      <c r="MRI1" s="114"/>
      <c r="MRJ1" s="114"/>
      <c r="MRK1" s="114"/>
      <c r="MRL1" s="114"/>
      <c r="MRM1" s="114"/>
      <c r="MRN1" s="114"/>
      <c r="MRO1" s="114"/>
      <c r="MRP1" s="114"/>
      <c r="MRQ1" s="114"/>
      <c r="MRR1" s="114"/>
      <c r="MRS1" s="114"/>
      <c r="MRT1" s="114"/>
      <c r="MRU1" s="114"/>
      <c r="MRV1" s="114"/>
      <c r="MRW1" s="114"/>
      <c r="MRX1" s="114"/>
      <c r="MRY1" s="114"/>
      <c r="MRZ1" s="114"/>
      <c r="MSA1" s="114"/>
      <c r="MSB1" s="114"/>
      <c r="MSC1" s="114"/>
      <c r="MSD1" s="114"/>
      <c r="MSE1" s="114"/>
      <c r="MSF1" s="114"/>
      <c r="MSG1" s="114"/>
      <c r="MSH1" s="114"/>
      <c r="MSI1" s="114"/>
      <c r="MSJ1" s="114"/>
      <c r="MSK1" s="114"/>
      <c r="MSL1" s="114"/>
      <c r="MSM1" s="114"/>
      <c r="MSN1" s="114"/>
      <c r="MSO1" s="114"/>
      <c r="MSP1" s="114"/>
      <c r="MSQ1" s="114"/>
      <c r="MSR1" s="114"/>
      <c r="MSS1" s="114"/>
      <c r="MST1" s="114"/>
      <c r="MSU1" s="114"/>
      <c r="MSV1" s="114"/>
      <c r="MSW1" s="114"/>
      <c r="MSX1" s="114"/>
      <c r="MSY1" s="114"/>
      <c r="MSZ1" s="114"/>
      <c r="MTA1" s="114"/>
      <c r="MTB1" s="114"/>
      <c r="MTC1" s="114"/>
      <c r="MTD1" s="114"/>
      <c r="MTE1" s="114"/>
      <c r="MTF1" s="114"/>
      <c r="MTG1" s="114"/>
      <c r="MTH1" s="114"/>
      <c r="MTI1" s="114"/>
      <c r="MTJ1" s="114"/>
      <c r="MTK1" s="114"/>
      <c r="MTL1" s="114"/>
      <c r="MTM1" s="114"/>
      <c r="MTN1" s="114"/>
      <c r="MTO1" s="114"/>
      <c r="MTP1" s="114"/>
      <c r="MTQ1" s="114"/>
      <c r="MTR1" s="114"/>
      <c r="MTS1" s="114"/>
      <c r="MTT1" s="114"/>
      <c r="MTU1" s="114"/>
      <c r="MTV1" s="114"/>
      <c r="MTW1" s="114"/>
      <c r="MTX1" s="114"/>
      <c r="MTY1" s="114"/>
      <c r="MTZ1" s="114"/>
      <c r="MUA1" s="114"/>
      <c r="MUB1" s="114"/>
      <c r="MUC1" s="114"/>
      <c r="MUD1" s="114"/>
      <c r="MUE1" s="114"/>
      <c r="MUF1" s="114"/>
      <c r="MUG1" s="114"/>
      <c r="MUH1" s="114"/>
      <c r="MUI1" s="114"/>
      <c r="MUJ1" s="114"/>
      <c r="MUK1" s="114"/>
      <c r="MUL1" s="114"/>
      <c r="MUM1" s="114"/>
      <c r="MUN1" s="114"/>
      <c r="MUO1" s="114"/>
      <c r="MUP1" s="114"/>
      <c r="MUQ1" s="114"/>
      <c r="MUR1" s="114"/>
      <c r="MUS1" s="114"/>
      <c r="MUT1" s="114"/>
      <c r="MUU1" s="114"/>
      <c r="MUV1" s="114"/>
      <c r="MUW1" s="114"/>
      <c r="MUX1" s="114"/>
      <c r="MUY1" s="114"/>
      <c r="MUZ1" s="114"/>
      <c r="MVA1" s="114"/>
      <c r="MVB1" s="114"/>
      <c r="MVC1" s="114"/>
      <c r="MVD1" s="114"/>
      <c r="MVE1" s="114"/>
      <c r="MVF1" s="114"/>
      <c r="MVG1" s="114"/>
      <c r="MVH1" s="114"/>
      <c r="MVI1" s="114"/>
      <c r="MVJ1" s="114"/>
      <c r="MVK1" s="114"/>
      <c r="MVL1" s="114"/>
      <c r="MVM1" s="114"/>
      <c r="MVN1" s="114"/>
      <c r="MVO1" s="114"/>
      <c r="MVP1" s="114"/>
      <c r="MVQ1" s="114"/>
      <c r="MVR1" s="114"/>
      <c r="MVS1" s="114"/>
      <c r="MVT1" s="114"/>
      <c r="MVU1" s="114"/>
      <c r="MVV1" s="114"/>
      <c r="MVW1" s="114"/>
      <c r="MVX1" s="114"/>
      <c r="MVY1" s="114"/>
      <c r="MVZ1" s="114"/>
      <c r="MWA1" s="114"/>
      <c r="MWB1" s="114"/>
      <c r="MWC1" s="114"/>
      <c r="MWD1" s="114"/>
      <c r="MWE1" s="114"/>
      <c r="MWF1" s="114"/>
      <c r="MWG1" s="114"/>
      <c r="MWH1" s="114"/>
      <c r="MWI1" s="114"/>
      <c r="MWJ1" s="114"/>
      <c r="MWK1" s="114"/>
      <c r="MWL1" s="114"/>
      <c r="MWM1" s="114"/>
      <c r="MWN1" s="114"/>
      <c r="MWO1" s="114"/>
      <c r="MWP1" s="114"/>
      <c r="MWQ1" s="114"/>
      <c r="MWR1" s="114"/>
      <c r="MWS1" s="114"/>
      <c r="MWT1" s="114"/>
      <c r="MWU1" s="114"/>
      <c r="MWV1" s="114"/>
      <c r="MWW1" s="114"/>
      <c r="MWX1" s="114"/>
      <c r="MWY1" s="114"/>
      <c r="MWZ1" s="114"/>
      <c r="MXA1" s="114"/>
      <c r="MXB1" s="114"/>
      <c r="MXC1" s="114"/>
      <c r="MXD1" s="114"/>
      <c r="MXE1" s="114"/>
      <c r="MXF1" s="114"/>
      <c r="MXG1" s="114"/>
      <c r="MXH1" s="114"/>
      <c r="MXI1" s="114"/>
      <c r="MXJ1" s="114"/>
      <c r="MXK1" s="114"/>
      <c r="MXL1" s="114"/>
      <c r="MXM1" s="114"/>
      <c r="MXN1" s="114"/>
      <c r="MXO1" s="114"/>
      <c r="MXP1" s="114"/>
      <c r="MXQ1" s="114"/>
      <c r="MXR1" s="114"/>
      <c r="MXS1" s="114"/>
      <c r="MXT1" s="114"/>
      <c r="MXU1" s="114"/>
      <c r="MXV1" s="114"/>
      <c r="MXW1" s="114"/>
      <c r="MXX1" s="114"/>
      <c r="MXY1" s="114"/>
      <c r="MXZ1" s="114"/>
      <c r="MYA1" s="114"/>
      <c r="MYB1" s="114"/>
      <c r="MYC1" s="114"/>
      <c r="MYD1" s="114"/>
      <c r="MYE1" s="114"/>
      <c r="MYF1" s="114"/>
      <c r="MYG1" s="114"/>
      <c r="MYH1" s="114"/>
      <c r="MYI1" s="114"/>
      <c r="MYJ1" s="114"/>
      <c r="MYK1" s="114"/>
      <c r="MYL1" s="114"/>
      <c r="MYM1" s="114"/>
      <c r="MYN1" s="114"/>
      <c r="MYO1" s="114"/>
      <c r="MYP1" s="114"/>
      <c r="MYQ1" s="114"/>
      <c r="MYR1" s="114"/>
      <c r="MYS1" s="114"/>
      <c r="MYT1" s="114"/>
      <c r="MYU1" s="114"/>
      <c r="MYV1" s="114"/>
      <c r="MYW1" s="114"/>
      <c r="MYX1" s="114"/>
      <c r="MYY1" s="114"/>
      <c r="MYZ1" s="114"/>
      <c r="MZA1" s="114"/>
      <c r="MZB1" s="114"/>
      <c r="MZC1" s="114"/>
      <c r="MZD1" s="114"/>
      <c r="MZE1" s="114"/>
      <c r="MZF1" s="114"/>
      <c r="MZG1" s="114"/>
      <c r="MZH1" s="114"/>
      <c r="MZI1" s="114"/>
      <c r="MZJ1" s="114"/>
      <c r="MZK1" s="114"/>
      <c r="MZL1" s="114"/>
      <c r="MZM1" s="114"/>
      <c r="MZN1" s="114"/>
      <c r="MZO1" s="114"/>
      <c r="MZP1" s="114"/>
      <c r="MZQ1" s="114"/>
      <c r="MZR1" s="114"/>
      <c r="MZS1" s="114"/>
      <c r="MZT1" s="114"/>
      <c r="MZU1" s="114"/>
      <c r="MZV1" s="114"/>
      <c r="MZW1" s="114"/>
      <c r="MZX1" s="114"/>
      <c r="MZY1" s="114"/>
      <c r="MZZ1" s="114"/>
      <c r="NAA1" s="114"/>
      <c r="NAB1" s="114"/>
      <c r="NAC1" s="114"/>
      <c r="NAD1" s="114"/>
      <c r="NAE1" s="114"/>
      <c r="NAF1" s="114"/>
      <c r="NAG1" s="114"/>
      <c r="NAH1" s="114"/>
      <c r="NAI1" s="114"/>
      <c r="NAJ1" s="114"/>
      <c r="NAK1" s="114"/>
      <c r="NAL1" s="114"/>
      <c r="NAM1" s="114"/>
      <c r="NAN1" s="114"/>
      <c r="NAO1" s="114"/>
      <c r="NAP1" s="114"/>
      <c r="NAQ1" s="114"/>
      <c r="NAR1" s="114"/>
      <c r="NAS1" s="114"/>
      <c r="NAT1" s="114"/>
      <c r="NAU1" s="114"/>
      <c r="NAV1" s="114"/>
      <c r="NAW1" s="114"/>
      <c r="NAX1" s="114"/>
      <c r="NAY1" s="114"/>
      <c r="NAZ1" s="114"/>
      <c r="NBA1" s="114"/>
      <c r="NBB1" s="114"/>
      <c r="NBC1" s="114"/>
      <c r="NBD1" s="114"/>
      <c r="NBE1" s="114"/>
      <c r="NBF1" s="114"/>
      <c r="NBG1" s="114"/>
      <c r="NBH1" s="114"/>
      <c r="NBI1" s="114"/>
      <c r="NBJ1" s="114"/>
      <c r="NBK1" s="114"/>
      <c r="NBL1" s="114"/>
      <c r="NBM1" s="114"/>
      <c r="NBN1" s="114"/>
      <c r="NBO1" s="114"/>
      <c r="NBP1" s="114"/>
      <c r="NBQ1" s="114"/>
      <c r="NBR1" s="114"/>
      <c r="NBS1" s="114"/>
      <c r="NBT1" s="114"/>
      <c r="NBU1" s="114"/>
      <c r="NBV1" s="114"/>
      <c r="NBW1" s="114"/>
      <c r="NBX1" s="114"/>
      <c r="NBY1" s="114"/>
      <c r="NBZ1" s="114"/>
      <c r="NCA1" s="114"/>
      <c r="NCB1" s="114"/>
      <c r="NCC1" s="114"/>
      <c r="NCD1" s="114"/>
      <c r="NCE1" s="114"/>
      <c r="NCF1" s="114"/>
      <c r="NCG1" s="114"/>
      <c r="NCH1" s="114"/>
      <c r="NCI1" s="114"/>
      <c r="NCJ1" s="114"/>
      <c r="NCK1" s="114"/>
      <c r="NCL1" s="114"/>
      <c r="NCM1" s="114"/>
      <c r="NCN1" s="114"/>
      <c r="NCO1" s="114"/>
      <c r="NCP1" s="114"/>
      <c r="NCQ1" s="114"/>
      <c r="NCR1" s="114"/>
      <c r="NCS1" s="114"/>
      <c r="NCT1" s="114"/>
      <c r="NCU1" s="114"/>
      <c r="NCV1" s="114"/>
      <c r="NCW1" s="114"/>
      <c r="NCX1" s="114"/>
      <c r="NCY1" s="114"/>
      <c r="NCZ1" s="114"/>
      <c r="NDA1" s="114"/>
      <c r="NDB1" s="114"/>
      <c r="NDC1" s="114"/>
      <c r="NDD1" s="114"/>
      <c r="NDE1" s="114"/>
      <c r="NDF1" s="114"/>
      <c r="NDG1" s="114"/>
      <c r="NDH1" s="114"/>
      <c r="NDI1" s="114"/>
      <c r="NDJ1" s="114"/>
      <c r="NDK1" s="114"/>
      <c r="NDL1" s="114"/>
      <c r="NDM1" s="114"/>
      <c r="NDN1" s="114"/>
      <c r="NDO1" s="114"/>
      <c r="NDP1" s="114"/>
      <c r="NDQ1" s="114"/>
      <c r="NDR1" s="114"/>
      <c r="NDS1" s="114"/>
      <c r="NDT1" s="114"/>
      <c r="NDU1" s="114"/>
      <c r="NDV1" s="114"/>
      <c r="NDW1" s="114"/>
      <c r="NDX1" s="114"/>
      <c r="NDY1" s="114"/>
      <c r="NDZ1" s="114"/>
      <c r="NEA1" s="114"/>
      <c r="NEB1" s="114"/>
      <c r="NEC1" s="114"/>
      <c r="NED1" s="114"/>
      <c r="NEE1" s="114"/>
      <c r="NEF1" s="114"/>
      <c r="NEG1" s="114"/>
      <c r="NEH1" s="114"/>
      <c r="NEI1" s="114"/>
      <c r="NEJ1" s="114"/>
      <c r="NEK1" s="114"/>
      <c r="NEL1" s="114"/>
      <c r="NEM1" s="114"/>
      <c r="NEN1" s="114"/>
      <c r="NEO1" s="114"/>
      <c r="NEP1" s="114"/>
      <c r="NEQ1" s="114"/>
      <c r="NER1" s="114"/>
      <c r="NES1" s="114"/>
      <c r="NET1" s="114"/>
      <c r="NEU1" s="114"/>
      <c r="NEV1" s="114"/>
      <c r="NEW1" s="114"/>
      <c r="NEX1" s="114"/>
      <c r="NEY1" s="114"/>
      <c r="NEZ1" s="114"/>
      <c r="NFA1" s="114"/>
      <c r="NFB1" s="114"/>
      <c r="NFC1" s="114"/>
      <c r="NFD1" s="114"/>
      <c r="NFE1" s="114"/>
      <c r="NFF1" s="114"/>
      <c r="NFG1" s="114"/>
      <c r="NFH1" s="114"/>
      <c r="NFI1" s="114"/>
      <c r="NFJ1" s="114"/>
      <c r="NFK1" s="114"/>
      <c r="NFL1" s="114"/>
      <c r="NFM1" s="114"/>
      <c r="NFN1" s="114"/>
      <c r="NFO1" s="114"/>
      <c r="NFP1" s="114"/>
      <c r="NFQ1" s="114"/>
      <c r="NFR1" s="114"/>
      <c r="NFS1" s="114"/>
      <c r="NFT1" s="114"/>
      <c r="NFU1" s="114"/>
      <c r="NFV1" s="114"/>
      <c r="NFW1" s="114"/>
      <c r="NFX1" s="114"/>
      <c r="NFY1" s="114"/>
      <c r="NFZ1" s="114"/>
      <c r="NGA1" s="114"/>
      <c r="NGB1" s="114"/>
      <c r="NGC1" s="114"/>
      <c r="NGD1" s="114"/>
      <c r="NGE1" s="114"/>
      <c r="NGF1" s="114"/>
      <c r="NGG1" s="114"/>
      <c r="NGH1" s="114"/>
      <c r="NGI1" s="114"/>
      <c r="NGJ1" s="114"/>
      <c r="NGK1" s="114"/>
      <c r="NGL1" s="114"/>
      <c r="NGM1" s="114"/>
      <c r="NGN1" s="114"/>
      <c r="NGO1" s="114"/>
      <c r="NGP1" s="114"/>
      <c r="NGQ1" s="114"/>
      <c r="NGR1" s="114"/>
      <c r="NGS1" s="114"/>
      <c r="NGT1" s="114"/>
      <c r="NGU1" s="114"/>
      <c r="NGV1" s="114"/>
      <c r="NGW1" s="114"/>
      <c r="NGX1" s="114"/>
      <c r="NGY1" s="114"/>
      <c r="NGZ1" s="114"/>
      <c r="NHA1" s="114"/>
      <c r="NHB1" s="114"/>
      <c r="NHC1" s="114"/>
      <c r="NHD1" s="114"/>
      <c r="NHE1" s="114"/>
      <c r="NHF1" s="114"/>
      <c r="NHG1" s="114"/>
      <c r="NHH1" s="114"/>
      <c r="NHI1" s="114"/>
      <c r="NHJ1" s="114"/>
      <c r="NHK1" s="114"/>
      <c r="NHL1" s="114"/>
      <c r="NHM1" s="114"/>
      <c r="NHN1" s="114"/>
      <c r="NHO1" s="114"/>
      <c r="NHP1" s="114"/>
      <c r="NHQ1" s="114"/>
      <c r="NHR1" s="114"/>
      <c r="NHS1" s="114"/>
      <c r="NHT1" s="114"/>
      <c r="NHU1" s="114"/>
      <c r="NHV1" s="114"/>
      <c r="NHW1" s="114"/>
      <c r="NHX1" s="114"/>
      <c r="NHY1" s="114"/>
      <c r="NHZ1" s="114"/>
      <c r="NIA1" s="114"/>
      <c r="NIB1" s="114"/>
      <c r="NIC1" s="114"/>
      <c r="NID1" s="114"/>
      <c r="NIE1" s="114"/>
      <c r="NIF1" s="114"/>
      <c r="NIG1" s="114"/>
      <c r="NIH1" s="114"/>
      <c r="NII1" s="114"/>
      <c r="NIJ1" s="114"/>
      <c r="NIK1" s="114"/>
      <c r="NIL1" s="114"/>
      <c r="NIM1" s="114"/>
      <c r="NIN1" s="114"/>
      <c r="NIO1" s="114"/>
      <c r="NIP1" s="114"/>
      <c r="NIQ1" s="114"/>
      <c r="NIR1" s="114"/>
      <c r="NIS1" s="114"/>
      <c r="NIT1" s="114"/>
      <c r="NIU1" s="114"/>
      <c r="NIV1" s="114"/>
      <c r="NIW1" s="114"/>
      <c r="NIX1" s="114"/>
      <c r="NIY1" s="114"/>
      <c r="NIZ1" s="114"/>
      <c r="NJA1" s="114"/>
      <c r="NJB1" s="114"/>
      <c r="NJC1" s="114"/>
      <c r="NJD1" s="114"/>
      <c r="NJE1" s="114"/>
      <c r="NJF1" s="114"/>
      <c r="NJG1" s="114"/>
      <c r="NJH1" s="114"/>
      <c r="NJI1" s="114"/>
      <c r="NJJ1" s="114"/>
      <c r="NJK1" s="114"/>
      <c r="NJL1" s="114"/>
      <c r="NJM1" s="114"/>
      <c r="NJN1" s="114"/>
      <c r="NJO1" s="114"/>
      <c r="NJP1" s="114"/>
      <c r="NJQ1" s="114"/>
      <c r="NJR1" s="114"/>
      <c r="NJS1" s="114"/>
      <c r="NJT1" s="114"/>
      <c r="NJU1" s="114"/>
      <c r="NJV1" s="114"/>
      <c r="NJW1" s="114"/>
      <c r="NJX1" s="114"/>
      <c r="NJY1" s="114"/>
      <c r="NJZ1" s="114"/>
      <c r="NKA1" s="114"/>
      <c r="NKB1" s="114"/>
      <c r="NKC1" s="114"/>
      <c r="NKD1" s="114"/>
      <c r="NKE1" s="114"/>
      <c r="NKF1" s="114"/>
      <c r="NKG1" s="114"/>
      <c r="NKH1" s="114"/>
      <c r="NKI1" s="114"/>
      <c r="NKJ1" s="114"/>
      <c r="NKK1" s="114"/>
      <c r="NKL1" s="114"/>
      <c r="NKM1" s="114"/>
      <c r="NKN1" s="114"/>
      <c r="NKO1" s="114"/>
      <c r="NKP1" s="114"/>
      <c r="NKQ1" s="114"/>
      <c r="NKR1" s="114"/>
      <c r="NKS1" s="114"/>
      <c r="NKT1" s="114"/>
      <c r="NKU1" s="114"/>
      <c r="NKV1" s="114"/>
      <c r="NKW1" s="114"/>
      <c r="NKX1" s="114"/>
      <c r="NKY1" s="114"/>
      <c r="NKZ1" s="114"/>
      <c r="NLA1" s="114"/>
      <c r="NLB1" s="114"/>
      <c r="NLC1" s="114"/>
      <c r="NLD1" s="114"/>
      <c r="NLE1" s="114"/>
      <c r="NLF1" s="114"/>
      <c r="NLG1" s="114"/>
      <c r="NLH1" s="114"/>
      <c r="NLI1" s="114"/>
      <c r="NLJ1" s="114"/>
      <c r="NLK1" s="114"/>
      <c r="NLL1" s="114"/>
      <c r="NLM1" s="114"/>
      <c r="NLN1" s="114"/>
      <c r="NLO1" s="114"/>
      <c r="NLP1" s="114"/>
      <c r="NLQ1" s="114"/>
      <c r="NLR1" s="114"/>
      <c r="NLS1" s="114"/>
      <c r="NLT1" s="114"/>
      <c r="NLU1" s="114"/>
      <c r="NLV1" s="114"/>
      <c r="NLW1" s="114"/>
      <c r="NLX1" s="114"/>
      <c r="NLY1" s="114"/>
      <c r="NLZ1" s="114"/>
      <c r="NMA1" s="114"/>
      <c r="NMB1" s="114"/>
      <c r="NMC1" s="114"/>
      <c r="NMD1" s="114"/>
      <c r="NME1" s="114"/>
      <c r="NMF1" s="114"/>
      <c r="NMG1" s="114"/>
      <c r="NMH1" s="114"/>
      <c r="NMI1" s="114"/>
      <c r="NMJ1" s="114"/>
      <c r="NMK1" s="114"/>
      <c r="NML1" s="114"/>
      <c r="NMM1" s="114"/>
      <c r="NMN1" s="114"/>
      <c r="NMO1" s="114"/>
      <c r="NMP1" s="114"/>
      <c r="NMQ1" s="114"/>
      <c r="NMR1" s="114"/>
      <c r="NMS1" s="114"/>
      <c r="NMT1" s="114"/>
      <c r="NMU1" s="114"/>
      <c r="NMV1" s="114"/>
      <c r="NMW1" s="114"/>
      <c r="NMX1" s="114"/>
      <c r="NMY1" s="114"/>
      <c r="NMZ1" s="114"/>
      <c r="NNA1" s="114"/>
      <c r="NNB1" s="114"/>
      <c r="NNC1" s="114"/>
      <c r="NND1" s="114"/>
      <c r="NNE1" s="114"/>
      <c r="NNF1" s="114"/>
      <c r="NNG1" s="114"/>
      <c r="NNH1" s="114"/>
      <c r="NNI1" s="114"/>
      <c r="NNJ1" s="114"/>
      <c r="NNK1" s="114"/>
      <c r="NNL1" s="114"/>
      <c r="NNM1" s="114"/>
      <c r="NNN1" s="114"/>
      <c r="NNO1" s="114"/>
      <c r="NNP1" s="114"/>
      <c r="NNQ1" s="114"/>
      <c r="NNR1" s="114"/>
      <c r="NNS1" s="114"/>
      <c r="NNT1" s="114"/>
      <c r="NNU1" s="114"/>
      <c r="NNV1" s="114"/>
      <c r="NNW1" s="114"/>
      <c r="NNX1" s="114"/>
      <c r="NNY1" s="114"/>
      <c r="NNZ1" s="114"/>
      <c r="NOA1" s="114"/>
      <c r="NOB1" s="114"/>
      <c r="NOC1" s="114"/>
      <c r="NOD1" s="114"/>
      <c r="NOE1" s="114"/>
      <c r="NOF1" s="114"/>
      <c r="NOG1" s="114"/>
      <c r="NOH1" s="114"/>
      <c r="NOI1" s="114"/>
      <c r="NOJ1" s="114"/>
      <c r="NOK1" s="114"/>
      <c r="NOL1" s="114"/>
      <c r="NOM1" s="114"/>
      <c r="NON1" s="114"/>
      <c r="NOO1" s="114"/>
      <c r="NOP1" s="114"/>
      <c r="NOQ1" s="114"/>
      <c r="NOR1" s="114"/>
      <c r="NOS1" s="114"/>
      <c r="NOT1" s="114"/>
      <c r="NOU1" s="114"/>
      <c r="NOV1" s="114"/>
      <c r="NOW1" s="114"/>
      <c r="NOX1" s="114"/>
      <c r="NOY1" s="114"/>
      <c r="NOZ1" s="114"/>
      <c r="NPA1" s="114"/>
      <c r="NPB1" s="114"/>
      <c r="NPC1" s="114"/>
      <c r="NPD1" s="114"/>
      <c r="NPE1" s="114"/>
      <c r="NPF1" s="114"/>
      <c r="NPG1" s="114"/>
      <c r="NPH1" s="114"/>
      <c r="NPI1" s="114"/>
      <c r="NPJ1" s="114"/>
      <c r="NPK1" s="114"/>
      <c r="NPL1" s="114"/>
      <c r="NPM1" s="114"/>
      <c r="NPN1" s="114"/>
      <c r="NPO1" s="114"/>
      <c r="NPP1" s="114"/>
      <c r="NPQ1" s="114"/>
      <c r="NPR1" s="114"/>
      <c r="NPS1" s="114"/>
      <c r="NPT1" s="114"/>
      <c r="NPU1" s="114"/>
      <c r="NPV1" s="114"/>
      <c r="NPW1" s="114"/>
      <c r="NPX1" s="114"/>
      <c r="NPY1" s="114"/>
      <c r="NPZ1" s="114"/>
      <c r="NQA1" s="114"/>
      <c r="NQB1" s="114"/>
      <c r="NQC1" s="114"/>
      <c r="NQD1" s="114"/>
      <c r="NQE1" s="114"/>
      <c r="NQF1" s="114"/>
      <c r="NQG1" s="114"/>
      <c r="NQH1" s="114"/>
      <c r="NQI1" s="114"/>
      <c r="NQJ1" s="114"/>
      <c r="NQK1" s="114"/>
      <c r="NQL1" s="114"/>
      <c r="NQM1" s="114"/>
      <c r="NQN1" s="114"/>
      <c r="NQO1" s="114"/>
      <c r="NQP1" s="114"/>
      <c r="NQQ1" s="114"/>
      <c r="NQR1" s="114"/>
      <c r="NQS1" s="114"/>
      <c r="NQT1" s="114"/>
      <c r="NQU1" s="114"/>
      <c r="NQV1" s="114"/>
      <c r="NQW1" s="114"/>
      <c r="NQX1" s="114"/>
      <c r="NQY1" s="114"/>
      <c r="NQZ1" s="114"/>
      <c r="NRA1" s="114"/>
      <c r="NRB1" s="114"/>
      <c r="NRC1" s="114"/>
      <c r="NRD1" s="114"/>
      <c r="NRE1" s="114"/>
      <c r="NRF1" s="114"/>
      <c r="NRG1" s="114"/>
      <c r="NRH1" s="114"/>
      <c r="NRI1" s="114"/>
      <c r="NRJ1" s="114"/>
      <c r="NRK1" s="114"/>
      <c r="NRL1" s="114"/>
      <c r="NRM1" s="114"/>
      <c r="NRN1" s="114"/>
      <c r="NRO1" s="114"/>
      <c r="NRP1" s="114"/>
      <c r="NRQ1" s="114"/>
      <c r="NRR1" s="114"/>
      <c r="NRS1" s="114"/>
      <c r="NRT1" s="114"/>
      <c r="NRU1" s="114"/>
      <c r="NRV1" s="114"/>
      <c r="NRW1" s="114"/>
      <c r="NRX1" s="114"/>
      <c r="NRY1" s="114"/>
      <c r="NRZ1" s="114"/>
      <c r="NSA1" s="114"/>
      <c r="NSB1" s="114"/>
      <c r="NSC1" s="114"/>
      <c r="NSD1" s="114"/>
      <c r="NSE1" s="114"/>
      <c r="NSF1" s="114"/>
      <c r="NSG1" s="114"/>
      <c r="NSH1" s="114"/>
      <c r="NSI1" s="114"/>
      <c r="NSJ1" s="114"/>
      <c r="NSK1" s="114"/>
      <c r="NSL1" s="114"/>
      <c r="NSM1" s="114"/>
      <c r="NSN1" s="114"/>
      <c r="NSO1" s="114"/>
      <c r="NSP1" s="114"/>
      <c r="NSQ1" s="114"/>
      <c r="NSR1" s="114"/>
      <c r="NSS1" s="114"/>
      <c r="NST1" s="114"/>
      <c r="NSU1" s="114"/>
      <c r="NSV1" s="114"/>
      <c r="NSW1" s="114"/>
      <c r="NSX1" s="114"/>
      <c r="NSY1" s="114"/>
      <c r="NSZ1" s="114"/>
      <c r="NTA1" s="114"/>
      <c r="NTB1" s="114"/>
      <c r="NTC1" s="114"/>
      <c r="NTD1" s="114"/>
      <c r="NTE1" s="114"/>
      <c r="NTF1" s="114"/>
      <c r="NTG1" s="114"/>
      <c r="NTH1" s="114"/>
      <c r="NTI1" s="114"/>
      <c r="NTJ1" s="114"/>
      <c r="NTK1" s="114"/>
      <c r="NTL1" s="114"/>
      <c r="NTM1" s="114"/>
      <c r="NTN1" s="114"/>
      <c r="NTO1" s="114"/>
      <c r="NTP1" s="114"/>
      <c r="NTQ1" s="114"/>
      <c r="NTR1" s="114"/>
      <c r="NTS1" s="114"/>
      <c r="NTT1" s="114"/>
      <c r="NTU1" s="114"/>
      <c r="NTV1" s="114"/>
      <c r="NTW1" s="114"/>
      <c r="NTX1" s="114"/>
      <c r="NTY1" s="114"/>
      <c r="NTZ1" s="114"/>
      <c r="NUA1" s="114"/>
      <c r="NUB1" s="114"/>
      <c r="NUC1" s="114"/>
      <c r="NUD1" s="114"/>
      <c r="NUE1" s="114"/>
      <c r="NUF1" s="114"/>
      <c r="NUG1" s="114"/>
      <c r="NUH1" s="114"/>
      <c r="NUI1" s="114"/>
      <c r="NUJ1" s="114"/>
      <c r="NUK1" s="114"/>
      <c r="NUL1" s="114"/>
      <c r="NUM1" s="114"/>
      <c r="NUN1" s="114"/>
      <c r="NUO1" s="114"/>
      <c r="NUP1" s="114"/>
      <c r="NUQ1" s="114"/>
      <c r="NUR1" s="114"/>
      <c r="NUS1" s="114"/>
      <c r="NUT1" s="114"/>
      <c r="NUU1" s="114"/>
      <c r="NUV1" s="114"/>
      <c r="NUW1" s="114"/>
      <c r="NUX1" s="114"/>
      <c r="NUY1" s="114"/>
      <c r="NUZ1" s="114"/>
      <c r="NVA1" s="114"/>
      <c r="NVB1" s="114"/>
      <c r="NVC1" s="114"/>
      <c r="NVD1" s="114"/>
      <c r="NVE1" s="114"/>
      <c r="NVF1" s="114"/>
      <c r="NVG1" s="114"/>
      <c r="NVH1" s="114"/>
      <c r="NVI1" s="114"/>
      <c r="NVJ1" s="114"/>
      <c r="NVK1" s="114"/>
      <c r="NVL1" s="114"/>
      <c r="NVM1" s="114"/>
      <c r="NVN1" s="114"/>
      <c r="NVO1" s="114"/>
      <c r="NVP1" s="114"/>
      <c r="NVQ1" s="114"/>
      <c r="NVR1" s="114"/>
      <c r="NVS1" s="114"/>
      <c r="NVT1" s="114"/>
      <c r="NVU1" s="114"/>
      <c r="NVV1" s="114"/>
      <c r="NVW1" s="114"/>
      <c r="NVX1" s="114"/>
      <c r="NVY1" s="114"/>
      <c r="NVZ1" s="114"/>
      <c r="NWA1" s="114"/>
      <c r="NWB1" s="114"/>
      <c r="NWC1" s="114"/>
      <c r="NWD1" s="114"/>
      <c r="NWE1" s="114"/>
      <c r="NWF1" s="114"/>
      <c r="NWG1" s="114"/>
      <c r="NWH1" s="114"/>
      <c r="NWI1" s="114"/>
      <c r="NWJ1" s="114"/>
      <c r="NWK1" s="114"/>
      <c r="NWL1" s="114"/>
      <c r="NWM1" s="114"/>
      <c r="NWN1" s="114"/>
      <c r="NWO1" s="114"/>
      <c r="NWP1" s="114"/>
      <c r="NWQ1" s="114"/>
      <c r="NWR1" s="114"/>
      <c r="NWS1" s="114"/>
      <c r="NWT1" s="114"/>
      <c r="NWU1" s="114"/>
      <c r="NWV1" s="114"/>
      <c r="NWW1" s="114"/>
      <c r="NWX1" s="114"/>
      <c r="NWY1" s="114"/>
      <c r="NWZ1" s="114"/>
      <c r="NXA1" s="114"/>
      <c r="NXB1" s="114"/>
      <c r="NXC1" s="114"/>
      <c r="NXD1" s="114"/>
      <c r="NXE1" s="114"/>
      <c r="NXF1" s="114"/>
      <c r="NXG1" s="114"/>
      <c r="NXH1" s="114"/>
      <c r="NXI1" s="114"/>
      <c r="NXJ1" s="114"/>
      <c r="NXK1" s="114"/>
      <c r="NXL1" s="114"/>
      <c r="NXM1" s="114"/>
      <c r="NXN1" s="114"/>
      <c r="NXO1" s="114"/>
      <c r="NXP1" s="114"/>
      <c r="NXQ1" s="114"/>
      <c r="NXR1" s="114"/>
      <c r="NXS1" s="114"/>
      <c r="NXT1" s="114"/>
      <c r="NXU1" s="114"/>
      <c r="NXV1" s="114"/>
      <c r="NXW1" s="114"/>
      <c r="NXX1" s="114"/>
      <c r="NXY1" s="114"/>
      <c r="NXZ1" s="114"/>
      <c r="NYA1" s="114"/>
      <c r="NYB1" s="114"/>
      <c r="NYC1" s="114"/>
      <c r="NYD1" s="114"/>
      <c r="NYE1" s="114"/>
      <c r="NYF1" s="114"/>
      <c r="NYG1" s="114"/>
      <c r="NYH1" s="114"/>
      <c r="NYI1" s="114"/>
      <c r="NYJ1" s="114"/>
      <c r="NYK1" s="114"/>
      <c r="NYL1" s="114"/>
      <c r="NYM1" s="114"/>
      <c r="NYN1" s="114"/>
      <c r="NYO1" s="114"/>
      <c r="NYP1" s="114"/>
      <c r="NYQ1" s="114"/>
      <c r="NYR1" s="114"/>
      <c r="NYS1" s="114"/>
      <c r="NYT1" s="114"/>
      <c r="NYU1" s="114"/>
      <c r="NYV1" s="114"/>
      <c r="NYW1" s="114"/>
      <c r="NYX1" s="114"/>
      <c r="NYY1" s="114"/>
      <c r="NYZ1" s="114"/>
      <c r="NZA1" s="114"/>
      <c r="NZB1" s="114"/>
      <c r="NZC1" s="114"/>
      <c r="NZD1" s="114"/>
      <c r="NZE1" s="114"/>
      <c r="NZF1" s="114"/>
      <c r="NZG1" s="114"/>
      <c r="NZH1" s="114"/>
      <c r="NZI1" s="114"/>
      <c r="NZJ1" s="114"/>
      <c r="NZK1" s="114"/>
      <c r="NZL1" s="114"/>
      <c r="NZM1" s="114"/>
      <c r="NZN1" s="114"/>
      <c r="NZO1" s="114"/>
      <c r="NZP1" s="114"/>
      <c r="NZQ1" s="114"/>
      <c r="NZR1" s="114"/>
      <c r="NZS1" s="114"/>
      <c r="NZT1" s="114"/>
      <c r="NZU1" s="114"/>
      <c r="NZV1" s="114"/>
      <c r="NZW1" s="114"/>
      <c r="NZX1" s="114"/>
      <c r="NZY1" s="114"/>
      <c r="NZZ1" s="114"/>
      <c r="OAA1" s="114"/>
      <c r="OAB1" s="114"/>
      <c r="OAC1" s="114"/>
      <c r="OAD1" s="114"/>
      <c r="OAE1" s="114"/>
      <c r="OAF1" s="114"/>
      <c r="OAG1" s="114"/>
      <c r="OAH1" s="114"/>
      <c r="OAI1" s="114"/>
      <c r="OAJ1" s="114"/>
      <c r="OAK1" s="114"/>
      <c r="OAL1" s="114"/>
      <c r="OAM1" s="114"/>
      <c r="OAN1" s="114"/>
      <c r="OAO1" s="114"/>
      <c r="OAP1" s="114"/>
      <c r="OAQ1" s="114"/>
      <c r="OAR1" s="114"/>
      <c r="OAS1" s="114"/>
      <c r="OAT1" s="114"/>
      <c r="OAU1" s="114"/>
      <c r="OAV1" s="114"/>
      <c r="OAW1" s="114"/>
      <c r="OAX1" s="114"/>
      <c r="OAY1" s="114"/>
      <c r="OAZ1" s="114"/>
      <c r="OBA1" s="114"/>
      <c r="OBB1" s="114"/>
      <c r="OBC1" s="114"/>
      <c r="OBD1" s="114"/>
      <c r="OBE1" s="114"/>
      <c r="OBF1" s="114"/>
      <c r="OBG1" s="114"/>
      <c r="OBH1" s="114"/>
      <c r="OBI1" s="114"/>
      <c r="OBJ1" s="114"/>
      <c r="OBK1" s="114"/>
      <c r="OBL1" s="114"/>
      <c r="OBM1" s="114"/>
      <c r="OBN1" s="114"/>
      <c r="OBO1" s="114"/>
      <c r="OBP1" s="114"/>
      <c r="OBQ1" s="114"/>
      <c r="OBR1" s="114"/>
      <c r="OBS1" s="114"/>
      <c r="OBT1" s="114"/>
      <c r="OBU1" s="114"/>
      <c r="OBV1" s="114"/>
      <c r="OBW1" s="114"/>
      <c r="OBX1" s="114"/>
      <c r="OBY1" s="114"/>
      <c r="OBZ1" s="114"/>
      <c r="OCA1" s="114"/>
      <c r="OCB1" s="114"/>
      <c r="OCC1" s="114"/>
      <c r="OCD1" s="114"/>
      <c r="OCE1" s="114"/>
      <c r="OCF1" s="114"/>
      <c r="OCG1" s="114"/>
      <c r="OCH1" s="114"/>
      <c r="OCI1" s="114"/>
      <c r="OCJ1" s="114"/>
      <c r="OCK1" s="114"/>
      <c r="OCL1" s="114"/>
      <c r="OCM1" s="114"/>
      <c r="OCN1" s="114"/>
      <c r="OCO1" s="114"/>
      <c r="OCP1" s="114"/>
      <c r="OCQ1" s="114"/>
      <c r="OCR1" s="114"/>
      <c r="OCS1" s="114"/>
      <c r="OCT1" s="114"/>
      <c r="OCU1" s="114"/>
      <c r="OCV1" s="114"/>
      <c r="OCW1" s="114"/>
      <c r="OCX1" s="114"/>
      <c r="OCY1" s="114"/>
      <c r="OCZ1" s="114"/>
      <c r="ODA1" s="114"/>
      <c r="ODB1" s="114"/>
      <c r="ODC1" s="114"/>
      <c r="ODD1" s="114"/>
      <c r="ODE1" s="114"/>
      <c r="ODF1" s="114"/>
      <c r="ODG1" s="114"/>
      <c r="ODH1" s="114"/>
      <c r="ODI1" s="114"/>
      <c r="ODJ1" s="114"/>
      <c r="ODK1" s="114"/>
      <c r="ODL1" s="114"/>
      <c r="ODM1" s="114"/>
      <c r="ODN1" s="114"/>
      <c r="ODO1" s="114"/>
      <c r="ODP1" s="114"/>
      <c r="ODQ1" s="114"/>
      <c r="ODR1" s="114"/>
      <c r="ODS1" s="114"/>
      <c r="ODT1" s="114"/>
      <c r="ODU1" s="114"/>
      <c r="ODV1" s="114"/>
      <c r="ODW1" s="114"/>
      <c r="ODX1" s="114"/>
      <c r="ODY1" s="114"/>
      <c r="ODZ1" s="114"/>
      <c r="OEA1" s="114"/>
      <c r="OEB1" s="114"/>
      <c r="OEC1" s="114"/>
      <c r="OED1" s="114"/>
      <c r="OEE1" s="114"/>
      <c r="OEF1" s="114"/>
      <c r="OEG1" s="114"/>
      <c r="OEH1" s="114"/>
      <c r="OEI1" s="114"/>
      <c r="OEJ1" s="114"/>
      <c r="OEK1" s="114"/>
      <c r="OEL1" s="114"/>
      <c r="OEM1" s="114"/>
      <c r="OEN1" s="114"/>
      <c r="OEO1" s="114"/>
      <c r="OEP1" s="114"/>
      <c r="OEQ1" s="114"/>
      <c r="OER1" s="114"/>
      <c r="OES1" s="114"/>
      <c r="OET1" s="114"/>
      <c r="OEU1" s="114"/>
      <c r="OEV1" s="114"/>
      <c r="OEW1" s="114"/>
      <c r="OEX1" s="114"/>
      <c r="OEY1" s="114"/>
      <c r="OEZ1" s="114"/>
      <c r="OFA1" s="114"/>
      <c r="OFB1" s="114"/>
      <c r="OFC1" s="114"/>
      <c r="OFD1" s="114"/>
      <c r="OFE1" s="114"/>
      <c r="OFF1" s="114"/>
      <c r="OFG1" s="114"/>
      <c r="OFH1" s="114"/>
      <c r="OFI1" s="114"/>
      <c r="OFJ1" s="114"/>
      <c r="OFK1" s="114"/>
      <c r="OFL1" s="114"/>
      <c r="OFM1" s="114"/>
      <c r="OFN1" s="114"/>
      <c r="OFO1" s="114"/>
      <c r="OFP1" s="114"/>
      <c r="OFQ1" s="114"/>
      <c r="OFR1" s="114"/>
      <c r="OFS1" s="114"/>
      <c r="OFT1" s="114"/>
      <c r="OFU1" s="114"/>
      <c r="OFV1" s="114"/>
      <c r="OFW1" s="114"/>
      <c r="OFX1" s="114"/>
      <c r="OFY1" s="114"/>
      <c r="OFZ1" s="114"/>
      <c r="OGA1" s="114"/>
      <c r="OGB1" s="114"/>
      <c r="OGC1" s="114"/>
      <c r="OGD1" s="114"/>
      <c r="OGE1" s="114"/>
      <c r="OGF1" s="114"/>
      <c r="OGG1" s="114"/>
      <c r="OGH1" s="114"/>
      <c r="OGI1" s="114"/>
      <c r="OGJ1" s="114"/>
      <c r="OGK1" s="114"/>
      <c r="OGL1" s="114"/>
      <c r="OGM1" s="114"/>
      <c r="OGN1" s="114"/>
      <c r="OGO1" s="114"/>
      <c r="OGP1" s="114"/>
      <c r="OGQ1" s="114"/>
      <c r="OGR1" s="114"/>
      <c r="OGS1" s="114"/>
      <c r="OGT1" s="114"/>
      <c r="OGU1" s="114"/>
      <c r="OGV1" s="114"/>
      <c r="OGW1" s="114"/>
      <c r="OGX1" s="114"/>
      <c r="OGY1" s="114"/>
      <c r="OGZ1" s="114"/>
      <c r="OHA1" s="114"/>
      <c r="OHB1" s="114"/>
      <c r="OHC1" s="114"/>
      <c r="OHD1" s="114"/>
      <c r="OHE1" s="114"/>
      <c r="OHF1" s="114"/>
      <c r="OHG1" s="114"/>
      <c r="OHH1" s="114"/>
      <c r="OHI1" s="114"/>
      <c r="OHJ1" s="114"/>
      <c r="OHK1" s="114"/>
      <c r="OHL1" s="114"/>
      <c r="OHM1" s="114"/>
      <c r="OHN1" s="114"/>
      <c r="OHO1" s="114"/>
      <c r="OHP1" s="114"/>
      <c r="OHQ1" s="114"/>
      <c r="OHR1" s="114"/>
      <c r="OHS1" s="114"/>
      <c r="OHT1" s="114"/>
      <c r="OHU1" s="114"/>
      <c r="OHV1" s="114"/>
      <c r="OHW1" s="114"/>
      <c r="OHX1" s="114"/>
      <c r="OHY1" s="114"/>
      <c r="OHZ1" s="114"/>
      <c r="OIA1" s="114"/>
      <c r="OIB1" s="114"/>
      <c r="OIC1" s="114"/>
      <c r="OID1" s="114"/>
      <c r="OIE1" s="114"/>
      <c r="OIF1" s="114"/>
      <c r="OIG1" s="114"/>
      <c r="OIH1" s="114"/>
      <c r="OII1" s="114"/>
      <c r="OIJ1" s="114"/>
      <c r="OIK1" s="114"/>
      <c r="OIL1" s="114"/>
      <c r="OIM1" s="114"/>
      <c r="OIN1" s="114"/>
      <c r="OIO1" s="114"/>
      <c r="OIP1" s="114"/>
      <c r="OIQ1" s="114"/>
      <c r="OIR1" s="114"/>
      <c r="OIS1" s="114"/>
      <c r="OIT1" s="114"/>
      <c r="OIU1" s="114"/>
      <c r="OIV1" s="114"/>
      <c r="OIW1" s="114"/>
      <c r="OIX1" s="114"/>
      <c r="OIY1" s="114"/>
      <c r="OIZ1" s="114"/>
      <c r="OJA1" s="114"/>
      <c r="OJB1" s="114"/>
      <c r="OJC1" s="114"/>
      <c r="OJD1" s="114"/>
      <c r="OJE1" s="114"/>
      <c r="OJF1" s="114"/>
      <c r="OJG1" s="114"/>
      <c r="OJH1" s="114"/>
      <c r="OJI1" s="114"/>
      <c r="OJJ1" s="114"/>
      <c r="OJK1" s="114"/>
      <c r="OJL1" s="114"/>
      <c r="OJM1" s="114"/>
      <c r="OJN1" s="114"/>
      <c r="OJO1" s="114"/>
      <c r="OJP1" s="114"/>
      <c r="OJQ1" s="114"/>
      <c r="OJR1" s="114"/>
      <c r="OJS1" s="114"/>
      <c r="OJT1" s="114"/>
      <c r="OJU1" s="114"/>
      <c r="OJV1" s="114"/>
      <c r="OJW1" s="114"/>
      <c r="OJX1" s="114"/>
      <c r="OJY1" s="114"/>
      <c r="OJZ1" s="114"/>
      <c r="OKA1" s="114"/>
      <c r="OKB1" s="114"/>
      <c r="OKC1" s="114"/>
      <c r="OKD1" s="114"/>
      <c r="OKE1" s="114"/>
      <c r="OKF1" s="114"/>
      <c r="OKG1" s="114"/>
      <c r="OKH1" s="114"/>
      <c r="OKI1" s="114"/>
      <c r="OKJ1" s="114"/>
      <c r="OKK1" s="114"/>
      <c r="OKL1" s="114"/>
      <c r="OKM1" s="114"/>
      <c r="OKN1" s="114"/>
      <c r="OKO1" s="114"/>
      <c r="OKP1" s="114"/>
      <c r="OKQ1" s="114"/>
      <c r="OKR1" s="114"/>
      <c r="OKS1" s="114"/>
      <c r="OKT1" s="114"/>
      <c r="OKU1" s="114"/>
      <c r="OKV1" s="114"/>
      <c r="OKW1" s="114"/>
      <c r="OKX1" s="114"/>
      <c r="OKY1" s="114"/>
      <c r="OKZ1" s="114"/>
      <c r="OLA1" s="114"/>
      <c r="OLB1" s="114"/>
      <c r="OLC1" s="114"/>
      <c r="OLD1" s="114"/>
      <c r="OLE1" s="114"/>
      <c r="OLF1" s="114"/>
      <c r="OLG1" s="114"/>
      <c r="OLH1" s="114"/>
      <c r="OLI1" s="114"/>
      <c r="OLJ1" s="114"/>
      <c r="OLK1" s="114"/>
      <c r="OLL1" s="114"/>
      <c r="OLM1" s="114"/>
      <c r="OLN1" s="114"/>
      <c r="OLO1" s="114"/>
      <c r="OLP1" s="114"/>
      <c r="OLQ1" s="114"/>
      <c r="OLR1" s="114"/>
      <c r="OLS1" s="114"/>
      <c r="OLT1" s="114"/>
      <c r="OLU1" s="114"/>
      <c r="OLV1" s="114"/>
      <c r="OLW1" s="114"/>
      <c r="OLX1" s="114"/>
      <c r="OLY1" s="114"/>
      <c r="OLZ1" s="114"/>
      <c r="OMA1" s="114"/>
      <c r="OMB1" s="114"/>
      <c r="OMC1" s="114"/>
      <c r="OMD1" s="114"/>
      <c r="OME1" s="114"/>
      <c r="OMF1" s="114"/>
      <c r="OMG1" s="114"/>
      <c r="OMH1" s="114"/>
      <c r="OMI1" s="114"/>
      <c r="OMJ1" s="114"/>
      <c r="OMK1" s="114"/>
      <c r="OML1" s="114"/>
      <c r="OMM1" s="114"/>
      <c r="OMN1" s="114"/>
      <c r="OMO1" s="114"/>
      <c r="OMP1" s="114"/>
      <c r="OMQ1" s="114"/>
      <c r="OMR1" s="114"/>
      <c r="OMS1" s="114"/>
      <c r="OMT1" s="114"/>
      <c r="OMU1" s="114"/>
      <c r="OMV1" s="114"/>
      <c r="OMW1" s="114"/>
      <c r="OMX1" s="114"/>
      <c r="OMY1" s="114"/>
      <c r="OMZ1" s="114"/>
      <c r="ONA1" s="114"/>
      <c r="ONB1" s="114"/>
      <c r="ONC1" s="114"/>
      <c r="OND1" s="114"/>
      <c r="ONE1" s="114"/>
      <c r="ONF1" s="114"/>
      <c r="ONG1" s="114"/>
      <c r="ONH1" s="114"/>
      <c r="ONI1" s="114"/>
      <c r="ONJ1" s="114"/>
      <c r="ONK1" s="114"/>
      <c r="ONL1" s="114"/>
      <c r="ONM1" s="114"/>
      <c r="ONN1" s="114"/>
      <c r="ONO1" s="114"/>
      <c r="ONP1" s="114"/>
      <c r="ONQ1" s="114"/>
      <c r="ONR1" s="114"/>
      <c r="ONS1" s="114"/>
      <c r="ONT1" s="114"/>
      <c r="ONU1" s="114"/>
      <c r="ONV1" s="114"/>
      <c r="ONW1" s="114"/>
      <c r="ONX1" s="114"/>
      <c r="ONY1" s="114"/>
      <c r="ONZ1" s="114"/>
      <c r="OOA1" s="114"/>
      <c r="OOB1" s="114"/>
      <c r="OOC1" s="114"/>
      <c r="OOD1" s="114"/>
      <c r="OOE1" s="114"/>
      <c r="OOF1" s="114"/>
      <c r="OOG1" s="114"/>
      <c r="OOH1" s="114"/>
      <c r="OOI1" s="114"/>
      <c r="OOJ1" s="114"/>
      <c r="OOK1" s="114"/>
      <c r="OOL1" s="114"/>
      <c r="OOM1" s="114"/>
      <c r="OON1" s="114"/>
      <c r="OOO1" s="114"/>
      <c r="OOP1" s="114"/>
      <c r="OOQ1" s="114"/>
      <c r="OOR1" s="114"/>
      <c r="OOS1" s="114"/>
      <c r="OOT1" s="114"/>
      <c r="OOU1" s="114"/>
      <c r="OOV1" s="114"/>
      <c r="OOW1" s="114"/>
      <c r="OOX1" s="114"/>
      <c r="OOY1" s="114"/>
      <c r="OOZ1" s="114"/>
      <c r="OPA1" s="114"/>
      <c r="OPB1" s="114"/>
      <c r="OPC1" s="114"/>
      <c r="OPD1" s="114"/>
      <c r="OPE1" s="114"/>
      <c r="OPF1" s="114"/>
      <c r="OPG1" s="114"/>
      <c r="OPH1" s="114"/>
      <c r="OPI1" s="114"/>
      <c r="OPJ1" s="114"/>
      <c r="OPK1" s="114"/>
      <c r="OPL1" s="114"/>
      <c r="OPM1" s="114"/>
      <c r="OPN1" s="114"/>
      <c r="OPO1" s="114"/>
      <c r="OPP1" s="114"/>
      <c r="OPQ1" s="114"/>
      <c r="OPR1" s="114"/>
      <c r="OPS1" s="114"/>
      <c r="OPT1" s="114"/>
      <c r="OPU1" s="114"/>
      <c r="OPV1" s="114"/>
      <c r="OPW1" s="114"/>
      <c r="OPX1" s="114"/>
      <c r="OPY1" s="114"/>
      <c r="OPZ1" s="114"/>
      <c r="OQA1" s="114"/>
      <c r="OQB1" s="114"/>
      <c r="OQC1" s="114"/>
      <c r="OQD1" s="114"/>
      <c r="OQE1" s="114"/>
      <c r="OQF1" s="114"/>
      <c r="OQG1" s="114"/>
      <c r="OQH1" s="114"/>
      <c r="OQI1" s="114"/>
      <c r="OQJ1" s="114"/>
      <c r="OQK1" s="114"/>
      <c r="OQL1" s="114"/>
      <c r="OQM1" s="114"/>
      <c r="OQN1" s="114"/>
      <c r="OQO1" s="114"/>
      <c r="OQP1" s="114"/>
      <c r="OQQ1" s="114"/>
      <c r="OQR1" s="114"/>
      <c r="OQS1" s="114"/>
      <c r="OQT1" s="114"/>
      <c r="OQU1" s="114"/>
      <c r="OQV1" s="114"/>
      <c r="OQW1" s="114"/>
      <c r="OQX1" s="114"/>
      <c r="OQY1" s="114"/>
      <c r="OQZ1" s="114"/>
      <c r="ORA1" s="114"/>
      <c r="ORB1" s="114"/>
      <c r="ORC1" s="114"/>
      <c r="ORD1" s="114"/>
      <c r="ORE1" s="114"/>
      <c r="ORF1" s="114"/>
      <c r="ORG1" s="114"/>
      <c r="ORH1" s="114"/>
      <c r="ORI1" s="114"/>
      <c r="ORJ1" s="114"/>
      <c r="ORK1" s="114"/>
      <c r="ORL1" s="114"/>
      <c r="ORM1" s="114"/>
      <c r="ORN1" s="114"/>
      <c r="ORO1" s="114"/>
      <c r="ORP1" s="114"/>
      <c r="ORQ1" s="114"/>
      <c r="ORR1" s="114"/>
      <c r="ORS1" s="114"/>
      <c r="ORT1" s="114"/>
      <c r="ORU1" s="114"/>
      <c r="ORV1" s="114"/>
      <c r="ORW1" s="114"/>
      <c r="ORX1" s="114"/>
      <c r="ORY1" s="114"/>
      <c r="ORZ1" s="114"/>
      <c r="OSA1" s="114"/>
      <c r="OSB1" s="114"/>
      <c r="OSC1" s="114"/>
      <c r="OSD1" s="114"/>
      <c r="OSE1" s="114"/>
      <c r="OSF1" s="114"/>
      <c r="OSG1" s="114"/>
      <c r="OSH1" s="114"/>
      <c r="OSI1" s="114"/>
      <c r="OSJ1" s="114"/>
      <c r="OSK1" s="114"/>
      <c r="OSL1" s="114"/>
      <c r="OSM1" s="114"/>
      <c r="OSN1" s="114"/>
      <c r="OSO1" s="114"/>
      <c r="OSP1" s="114"/>
      <c r="OSQ1" s="114"/>
      <c r="OSR1" s="114"/>
      <c r="OSS1" s="114"/>
      <c r="OST1" s="114"/>
      <c r="OSU1" s="114"/>
      <c r="OSV1" s="114"/>
      <c r="OSW1" s="114"/>
      <c r="OSX1" s="114"/>
      <c r="OSY1" s="114"/>
      <c r="OSZ1" s="114"/>
      <c r="OTA1" s="114"/>
      <c r="OTB1" s="114"/>
      <c r="OTC1" s="114"/>
      <c r="OTD1" s="114"/>
      <c r="OTE1" s="114"/>
      <c r="OTF1" s="114"/>
      <c r="OTG1" s="114"/>
      <c r="OTH1" s="114"/>
      <c r="OTI1" s="114"/>
      <c r="OTJ1" s="114"/>
      <c r="OTK1" s="114"/>
      <c r="OTL1" s="114"/>
      <c r="OTM1" s="114"/>
      <c r="OTN1" s="114"/>
      <c r="OTO1" s="114"/>
      <c r="OTP1" s="114"/>
      <c r="OTQ1" s="114"/>
      <c r="OTR1" s="114"/>
      <c r="OTS1" s="114"/>
      <c r="OTT1" s="114"/>
      <c r="OTU1" s="114"/>
      <c r="OTV1" s="114"/>
      <c r="OTW1" s="114"/>
      <c r="OTX1" s="114"/>
      <c r="OTY1" s="114"/>
      <c r="OTZ1" s="114"/>
      <c r="OUA1" s="114"/>
      <c r="OUB1" s="114"/>
      <c r="OUC1" s="114"/>
      <c r="OUD1" s="114"/>
      <c r="OUE1" s="114"/>
      <c r="OUF1" s="114"/>
      <c r="OUG1" s="114"/>
      <c r="OUH1" s="114"/>
      <c r="OUI1" s="114"/>
      <c r="OUJ1" s="114"/>
      <c r="OUK1" s="114"/>
      <c r="OUL1" s="114"/>
      <c r="OUM1" s="114"/>
      <c r="OUN1" s="114"/>
      <c r="OUO1" s="114"/>
      <c r="OUP1" s="114"/>
      <c r="OUQ1" s="114"/>
      <c r="OUR1" s="114"/>
      <c r="OUS1" s="114"/>
      <c r="OUT1" s="114"/>
      <c r="OUU1" s="114"/>
      <c r="OUV1" s="114"/>
      <c r="OUW1" s="114"/>
      <c r="OUX1" s="114"/>
      <c r="OUY1" s="114"/>
      <c r="OUZ1" s="114"/>
      <c r="OVA1" s="114"/>
      <c r="OVB1" s="114"/>
      <c r="OVC1" s="114"/>
      <c r="OVD1" s="114"/>
      <c r="OVE1" s="114"/>
      <c r="OVF1" s="114"/>
      <c r="OVG1" s="114"/>
      <c r="OVH1" s="114"/>
      <c r="OVI1" s="114"/>
      <c r="OVJ1" s="114"/>
      <c r="OVK1" s="114"/>
      <c r="OVL1" s="114"/>
      <c r="OVM1" s="114"/>
      <c r="OVN1" s="114"/>
      <c r="OVO1" s="114"/>
      <c r="OVP1" s="114"/>
      <c r="OVQ1" s="114"/>
      <c r="OVR1" s="114"/>
      <c r="OVS1" s="114"/>
      <c r="OVT1" s="114"/>
      <c r="OVU1" s="114"/>
      <c r="OVV1" s="114"/>
      <c r="OVW1" s="114"/>
      <c r="OVX1" s="114"/>
      <c r="OVY1" s="114"/>
      <c r="OVZ1" s="114"/>
      <c r="OWA1" s="114"/>
      <c r="OWB1" s="114"/>
      <c r="OWC1" s="114"/>
      <c r="OWD1" s="114"/>
      <c r="OWE1" s="114"/>
      <c r="OWF1" s="114"/>
      <c r="OWG1" s="114"/>
      <c r="OWH1" s="114"/>
      <c r="OWI1" s="114"/>
      <c r="OWJ1" s="114"/>
      <c r="OWK1" s="114"/>
      <c r="OWL1" s="114"/>
      <c r="OWM1" s="114"/>
      <c r="OWN1" s="114"/>
      <c r="OWO1" s="114"/>
      <c r="OWP1" s="114"/>
      <c r="OWQ1" s="114"/>
      <c r="OWR1" s="114"/>
      <c r="OWS1" s="114"/>
      <c r="OWT1" s="114"/>
      <c r="OWU1" s="114"/>
      <c r="OWV1" s="114"/>
      <c r="OWW1" s="114"/>
      <c r="OWX1" s="114"/>
      <c r="OWY1" s="114"/>
      <c r="OWZ1" s="114"/>
      <c r="OXA1" s="114"/>
      <c r="OXB1" s="114"/>
      <c r="OXC1" s="114"/>
      <c r="OXD1" s="114"/>
      <c r="OXE1" s="114"/>
      <c r="OXF1" s="114"/>
      <c r="OXG1" s="114"/>
      <c r="OXH1" s="114"/>
      <c r="OXI1" s="114"/>
      <c r="OXJ1" s="114"/>
      <c r="OXK1" s="114"/>
      <c r="OXL1" s="114"/>
      <c r="OXM1" s="114"/>
      <c r="OXN1" s="114"/>
      <c r="OXO1" s="114"/>
      <c r="OXP1" s="114"/>
      <c r="OXQ1" s="114"/>
      <c r="OXR1" s="114"/>
      <c r="OXS1" s="114"/>
      <c r="OXT1" s="114"/>
      <c r="OXU1" s="114"/>
      <c r="OXV1" s="114"/>
      <c r="OXW1" s="114"/>
      <c r="OXX1" s="114"/>
      <c r="OXY1" s="114"/>
      <c r="OXZ1" s="114"/>
      <c r="OYA1" s="114"/>
      <c r="OYB1" s="114"/>
      <c r="OYC1" s="114"/>
      <c r="OYD1" s="114"/>
      <c r="OYE1" s="114"/>
      <c r="OYF1" s="114"/>
      <c r="OYG1" s="114"/>
      <c r="OYH1" s="114"/>
      <c r="OYI1" s="114"/>
      <c r="OYJ1" s="114"/>
      <c r="OYK1" s="114"/>
      <c r="OYL1" s="114"/>
      <c r="OYM1" s="114"/>
      <c r="OYN1" s="114"/>
      <c r="OYO1" s="114"/>
      <c r="OYP1" s="114"/>
      <c r="OYQ1" s="114"/>
      <c r="OYR1" s="114"/>
      <c r="OYS1" s="114"/>
      <c r="OYT1" s="114"/>
      <c r="OYU1" s="114"/>
      <c r="OYV1" s="114"/>
      <c r="OYW1" s="114"/>
      <c r="OYX1" s="114"/>
      <c r="OYY1" s="114"/>
      <c r="OYZ1" s="114"/>
      <c r="OZA1" s="114"/>
      <c r="OZB1" s="114"/>
      <c r="OZC1" s="114"/>
      <c r="OZD1" s="114"/>
      <c r="OZE1" s="114"/>
      <c r="OZF1" s="114"/>
      <c r="OZG1" s="114"/>
      <c r="OZH1" s="114"/>
      <c r="OZI1" s="114"/>
      <c r="OZJ1" s="114"/>
      <c r="OZK1" s="114"/>
      <c r="OZL1" s="114"/>
      <c r="OZM1" s="114"/>
      <c r="OZN1" s="114"/>
      <c r="OZO1" s="114"/>
      <c r="OZP1" s="114"/>
      <c r="OZQ1" s="114"/>
      <c r="OZR1" s="114"/>
      <c r="OZS1" s="114"/>
      <c r="OZT1" s="114"/>
      <c r="OZU1" s="114"/>
      <c r="OZV1" s="114"/>
      <c r="OZW1" s="114"/>
      <c r="OZX1" s="114"/>
      <c r="OZY1" s="114"/>
      <c r="OZZ1" s="114"/>
      <c r="PAA1" s="114"/>
      <c r="PAB1" s="114"/>
      <c r="PAC1" s="114"/>
      <c r="PAD1" s="114"/>
      <c r="PAE1" s="114"/>
      <c r="PAF1" s="114"/>
      <c r="PAG1" s="114"/>
      <c r="PAH1" s="114"/>
      <c r="PAI1" s="114"/>
      <c r="PAJ1" s="114"/>
      <c r="PAK1" s="114"/>
      <c r="PAL1" s="114"/>
      <c r="PAM1" s="114"/>
      <c r="PAN1" s="114"/>
      <c r="PAO1" s="114"/>
      <c r="PAP1" s="114"/>
      <c r="PAQ1" s="114"/>
      <c r="PAR1" s="114"/>
      <c r="PAS1" s="114"/>
      <c r="PAT1" s="114"/>
      <c r="PAU1" s="114"/>
      <c r="PAV1" s="114"/>
      <c r="PAW1" s="114"/>
      <c r="PAX1" s="114"/>
      <c r="PAY1" s="114"/>
      <c r="PAZ1" s="114"/>
      <c r="PBA1" s="114"/>
      <c r="PBB1" s="114"/>
      <c r="PBC1" s="114"/>
      <c r="PBD1" s="114"/>
      <c r="PBE1" s="114"/>
      <c r="PBF1" s="114"/>
      <c r="PBG1" s="114"/>
      <c r="PBH1" s="114"/>
      <c r="PBI1" s="114"/>
      <c r="PBJ1" s="114"/>
      <c r="PBK1" s="114"/>
      <c r="PBL1" s="114"/>
      <c r="PBM1" s="114"/>
      <c r="PBN1" s="114"/>
      <c r="PBO1" s="114"/>
      <c r="PBP1" s="114"/>
      <c r="PBQ1" s="114"/>
      <c r="PBR1" s="114"/>
      <c r="PBS1" s="114"/>
      <c r="PBT1" s="114"/>
      <c r="PBU1" s="114"/>
      <c r="PBV1" s="114"/>
      <c r="PBW1" s="114"/>
      <c r="PBX1" s="114"/>
      <c r="PBY1" s="114"/>
      <c r="PBZ1" s="114"/>
      <c r="PCA1" s="114"/>
      <c r="PCB1" s="114"/>
      <c r="PCC1" s="114"/>
      <c r="PCD1" s="114"/>
      <c r="PCE1" s="114"/>
      <c r="PCF1" s="114"/>
      <c r="PCG1" s="114"/>
      <c r="PCH1" s="114"/>
      <c r="PCI1" s="114"/>
      <c r="PCJ1" s="114"/>
      <c r="PCK1" s="114"/>
      <c r="PCL1" s="114"/>
      <c r="PCM1" s="114"/>
      <c r="PCN1" s="114"/>
      <c r="PCO1" s="114"/>
      <c r="PCP1" s="114"/>
      <c r="PCQ1" s="114"/>
      <c r="PCR1" s="114"/>
      <c r="PCS1" s="114"/>
      <c r="PCT1" s="114"/>
      <c r="PCU1" s="114"/>
      <c r="PCV1" s="114"/>
      <c r="PCW1" s="114"/>
      <c r="PCX1" s="114"/>
      <c r="PCY1" s="114"/>
      <c r="PCZ1" s="114"/>
      <c r="PDA1" s="114"/>
      <c r="PDB1" s="114"/>
      <c r="PDC1" s="114"/>
      <c r="PDD1" s="114"/>
      <c r="PDE1" s="114"/>
      <c r="PDF1" s="114"/>
      <c r="PDG1" s="114"/>
      <c r="PDH1" s="114"/>
      <c r="PDI1" s="114"/>
      <c r="PDJ1" s="114"/>
      <c r="PDK1" s="114"/>
      <c r="PDL1" s="114"/>
      <c r="PDM1" s="114"/>
      <c r="PDN1" s="114"/>
      <c r="PDO1" s="114"/>
      <c r="PDP1" s="114"/>
      <c r="PDQ1" s="114"/>
      <c r="PDR1" s="114"/>
      <c r="PDS1" s="114"/>
      <c r="PDT1" s="114"/>
      <c r="PDU1" s="114"/>
      <c r="PDV1" s="114"/>
      <c r="PDW1" s="114"/>
      <c r="PDX1" s="114"/>
      <c r="PDY1" s="114"/>
      <c r="PDZ1" s="114"/>
      <c r="PEA1" s="114"/>
      <c r="PEB1" s="114"/>
      <c r="PEC1" s="114"/>
      <c r="PED1" s="114"/>
      <c r="PEE1" s="114"/>
      <c r="PEF1" s="114"/>
      <c r="PEG1" s="114"/>
      <c r="PEH1" s="114"/>
      <c r="PEI1" s="114"/>
      <c r="PEJ1" s="114"/>
      <c r="PEK1" s="114"/>
      <c r="PEL1" s="114"/>
      <c r="PEM1" s="114"/>
      <c r="PEN1" s="114"/>
      <c r="PEO1" s="114"/>
      <c r="PEP1" s="114"/>
      <c r="PEQ1" s="114"/>
      <c r="PER1" s="114"/>
      <c r="PES1" s="114"/>
      <c r="PET1" s="114"/>
      <c r="PEU1" s="114"/>
      <c r="PEV1" s="114"/>
      <c r="PEW1" s="114"/>
      <c r="PEX1" s="114"/>
      <c r="PEY1" s="114"/>
      <c r="PEZ1" s="114"/>
      <c r="PFA1" s="114"/>
      <c r="PFB1" s="114"/>
      <c r="PFC1" s="114"/>
      <c r="PFD1" s="114"/>
      <c r="PFE1" s="114"/>
      <c r="PFF1" s="114"/>
      <c r="PFG1" s="114"/>
      <c r="PFH1" s="114"/>
      <c r="PFI1" s="114"/>
      <c r="PFJ1" s="114"/>
      <c r="PFK1" s="114"/>
      <c r="PFL1" s="114"/>
      <c r="PFM1" s="114"/>
      <c r="PFN1" s="114"/>
      <c r="PFO1" s="114"/>
      <c r="PFP1" s="114"/>
      <c r="PFQ1" s="114"/>
      <c r="PFR1" s="114"/>
      <c r="PFS1" s="114"/>
      <c r="PFT1" s="114"/>
      <c r="PFU1" s="114"/>
      <c r="PFV1" s="114"/>
      <c r="PFW1" s="114"/>
      <c r="PFX1" s="114"/>
      <c r="PFY1" s="114"/>
      <c r="PFZ1" s="114"/>
      <c r="PGA1" s="114"/>
      <c r="PGB1" s="114"/>
      <c r="PGC1" s="114"/>
      <c r="PGD1" s="114"/>
      <c r="PGE1" s="114"/>
      <c r="PGF1" s="114"/>
      <c r="PGG1" s="114"/>
      <c r="PGH1" s="114"/>
      <c r="PGI1" s="114"/>
      <c r="PGJ1" s="114"/>
      <c r="PGK1" s="114"/>
      <c r="PGL1" s="114"/>
      <c r="PGM1" s="114"/>
      <c r="PGN1" s="114"/>
      <c r="PGO1" s="114"/>
      <c r="PGP1" s="114"/>
      <c r="PGQ1" s="114"/>
      <c r="PGR1" s="114"/>
      <c r="PGS1" s="114"/>
      <c r="PGT1" s="114"/>
      <c r="PGU1" s="114"/>
      <c r="PGV1" s="114"/>
      <c r="PGW1" s="114"/>
      <c r="PGX1" s="114"/>
      <c r="PGY1" s="114"/>
      <c r="PGZ1" s="114"/>
      <c r="PHA1" s="114"/>
      <c r="PHB1" s="114"/>
      <c r="PHC1" s="114"/>
      <c r="PHD1" s="114"/>
      <c r="PHE1" s="114"/>
      <c r="PHF1" s="114"/>
      <c r="PHG1" s="114"/>
      <c r="PHH1" s="114"/>
      <c r="PHI1" s="114"/>
      <c r="PHJ1" s="114"/>
      <c r="PHK1" s="114"/>
      <c r="PHL1" s="114"/>
      <c r="PHM1" s="114"/>
      <c r="PHN1" s="114"/>
      <c r="PHO1" s="114"/>
      <c r="PHP1" s="114"/>
      <c r="PHQ1" s="114"/>
      <c r="PHR1" s="114"/>
      <c r="PHS1" s="114"/>
      <c r="PHT1" s="114"/>
      <c r="PHU1" s="114"/>
      <c r="PHV1" s="114"/>
      <c r="PHW1" s="114"/>
      <c r="PHX1" s="114"/>
      <c r="PHY1" s="114"/>
      <c r="PHZ1" s="114"/>
      <c r="PIA1" s="114"/>
      <c r="PIB1" s="114"/>
      <c r="PIC1" s="114"/>
      <c r="PID1" s="114"/>
      <c r="PIE1" s="114"/>
      <c r="PIF1" s="114"/>
      <c r="PIG1" s="114"/>
      <c r="PIH1" s="114"/>
      <c r="PII1" s="114"/>
      <c r="PIJ1" s="114"/>
      <c r="PIK1" s="114"/>
      <c r="PIL1" s="114"/>
      <c r="PIM1" s="114"/>
      <c r="PIN1" s="114"/>
      <c r="PIO1" s="114"/>
      <c r="PIP1" s="114"/>
      <c r="PIQ1" s="114"/>
      <c r="PIR1" s="114"/>
      <c r="PIS1" s="114"/>
      <c r="PIT1" s="114"/>
      <c r="PIU1" s="114"/>
      <c r="PIV1" s="114"/>
      <c r="PIW1" s="114"/>
      <c r="PIX1" s="114"/>
      <c r="PIY1" s="114"/>
      <c r="PIZ1" s="114"/>
      <c r="PJA1" s="114"/>
      <c r="PJB1" s="114"/>
      <c r="PJC1" s="114"/>
      <c r="PJD1" s="114"/>
      <c r="PJE1" s="114"/>
      <c r="PJF1" s="114"/>
      <c r="PJG1" s="114"/>
      <c r="PJH1" s="114"/>
      <c r="PJI1" s="114"/>
      <c r="PJJ1" s="114"/>
      <c r="PJK1" s="114"/>
      <c r="PJL1" s="114"/>
      <c r="PJM1" s="114"/>
      <c r="PJN1" s="114"/>
      <c r="PJO1" s="114"/>
      <c r="PJP1" s="114"/>
      <c r="PJQ1" s="114"/>
      <c r="PJR1" s="114"/>
      <c r="PJS1" s="114"/>
      <c r="PJT1" s="114"/>
      <c r="PJU1" s="114"/>
      <c r="PJV1" s="114"/>
      <c r="PJW1" s="114"/>
      <c r="PJX1" s="114"/>
      <c r="PJY1" s="114"/>
      <c r="PJZ1" s="114"/>
      <c r="PKA1" s="114"/>
      <c r="PKB1" s="114"/>
      <c r="PKC1" s="114"/>
      <c r="PKD1" s="114"/>
      <c r="PKE1" s="114"/>
      <c r="PKF1" s="114"/>
      <c r="PKG1" s="114"/>
      <c r="PKH1" s="114"/>
      <c r="PKI1" s="114"/>
      <c r="PKJ1" s="114"/>
      <c r="PKK1" s="114"/>
      <c r="PKL1" s="114"/>
      <c r="PKM1" s="114"/>
      <c r="PKN1" s="114"/>
      <c r="PKO1" s="114"/>
      <c r="PKP1" s="114"/>
      <c r="PKQ1" s="114"/>
      <c r="PKR1" s="114"/>
      <c r="PKS1" s="114"/>
      <c r="PKT1" s="114"/>
      <c r="PKU1" s="114"/>
      <c r="PKV1" s="114"/>
      <c r="PKW1" s="114"/>
      <c r="PKX1" s="114"/>
      <c r="PKY1" s="114"/>
      <c r="PKZ1" s="114"/>
      <c r="PLA1" s="114"/>
      <c r="PLB1" s="114"/>
      <c r="PLC1" s="114"/>
      <c r="PLD1" s="114"/>
      <c r="PLE1" s="114"/>
      <c r="PLF1" s="114"/>
      <c r="PLG1" s="114"/>
      <c r="PLH1" s="114"/>
      <c r="PLI1" s="114"/>
      <c r="PLJ1" s="114"/>
      <c r="PLK1" s="114"/>
      <c r="PLL1" s="114"/>
      <c r="PLM1" s="114"/>
      <c r="PLN1" s="114"/>
      <c r="PLO1" s="114"/>
      <c r="PLP1" s="114"/>
      <c r="PLQ1" s="114"/>
      <c r="PLR1" s="114"/>
      <c r="PLS1" s="114"/>
      <c r="PLT1" s="114"/>
      <c r="PLU1" s="114"/>
      <c r="PLV1" s="114"/>
      <c r="PLW1" s="114"/>
      <c r="PLX1" s="114"/>
      <c r="PLY1" s="114"/>
      <c r="PLZ1" s="114"/>
      <c r="PMA1" s="114"/>
      <c r="PMB1" s="114"/>
      <c r="PMC1" s="114"/>
      <c r="PMD1" s="114"/>
      <c r="PME1" s="114"/>
      <c r="PMF1" s="114"/>
      <c r="PMG1" s="114"/>
      <c r="PMH1" s="114"/>
      <c r="PMI1" s="114"/>
      <c r="PMJ1" s="114"/>
      <c r="PMK1" s="114"/>
      <c r="PML1" s="114"/>
      <c r="PMM1" s="114"/>
      <c r="PMN1" s="114"/>
      <c r="PMO1" s="114"/>
      <c r="PMP1" s="114"/>
      <c r="PMQ1" s="114"/>
      <c r="PMR1" s="114"/>
      <c r="PMS1" s="114"/>
      <c r="PMT1" s="114"/>
      <c r="PMU1" s="114"/>
      <c r="PMV1" s="114"/>
      <c r="PMW1" s="114"/>
      <c r="PMX1" s="114"/>
      <c r="PMY1" s="114"/>
      <c r="PMZ1" s="114"/>
      <c r="PNA1" s="114"/>
      <c r="PNB1" s="114"/>
      <c r="PNC1" s="114"/>
      <c r="PND1" s="114"/>
      <c r="PNE1" s="114"/>
      <c r="PNF1" s="114"/>
      <c r="PNG1" s="114"/>
      <c r="PNH1" s="114"/>
      <c r="PNI1" s="114"/>
      <c r="PNJ1" s="114"/>
      <c r="PNK1" s="114"/>
      <c r="PNL1" s="114"/>
      <c r="PNM1" s="114"/>
      <c r="PNN1" s="114"/>
      <c r="PNO1" s="114"/>
      <c r="PNP1" s="114"/>
      <c r="PNQ1" s="114"/>
      <c r="PNR1" s="114"/>
      <c r="PNS1" s="114"/>
      <c r="PNT1" s="114"/>
      <c r="PNU1" s="114"/>
      <c r="PNV1" s="114"/>
      <c r="PNW1" s="114"/>
      <c r="PNX1" s="114"/>
      <c r="PNY1" s="114"/>
      <c r="PNZ1" s="114"/>
      <c r="POA1" s="114"/>
      <c r="POB1" s="114"/>
      <c r="POC1" s="114"/>
      <c r="POD1" s="114"/>
      <c r="POE1" s="114"/>
      <c r="POF1" s="114"/>
      <c r="POG1" s="114"/>
      <c r="POH1" s="114"/>
      <c r="POI1" s="114"/>
      <c r="POJ1" s="114"/>
      <c r="POK1" s="114"/>
      <c r="POL1" s="114"/>
      <c r="POM1" s="114"/>
      <c r="PON1" s="114"/>
      <c r="POO1" s="114"/>
      <c r="POP1" s="114"/>
      <c r="POQ1" s="114"/>
      <c r="POR1" s="114"/>
      <c r="POS1" s="114"/>
      <c r="POT1" s="114"/>
      <c r="POU1" s="114"/>
      <c r="POV1" s="114"/>
      <c r="POW1" s="114"/>
      <c r="POX1" s="114"/>
      <c r="POY1" s="114"/>
      <c r="POZ1" s="114"/>
      <c r="PPA1" s="114"/>
      <c r="PPB1" s="114"/>
      <c r="PPC1" s="114"/>
      <c r="PPD1" s="114"/>
      <c r="PPE1" s="114"/>
      <c r="PPF1" s="114"/>
      <c r="PPG1" s="114"/>
      <c r="PPH1" s="114"/>
      <c r="PPI1" s="114"/>
      <c r="PPJ1" s="114"/>
      <c r="PPK1" s="114"/>
      <c r="PPL1" s="114"/>
      <c r="PPM1" s="114"/>
      <c r="PPN1" s="114"/>
      <c r="PPO1" s="114"/>
      <c r="PPP1" s="114"/>
      <c r="PPQ1" s="114"/>
      <c r="PPR1" s="114"/>
      <c r="PPS1" s="114"/>
      <c r="PPT1" s="114"/>
      <c r="PPU1" s="114"/>
      <c r="PPV1" s="114"/>
      <c r="PPW1" s="114"/>
      <c r="PPX1" s="114"/>
      <c r="PPY1" s="114"/>
      <c r="PPZ1" s="114"/>
      <c r="PQA1" s="114"/>
      <c r="PQB1" s="114"/>
      <c r="PQC1" s="114"/>
      <c r="PQD1" s="114"/>
      <c r="PQE1" s="114"/>
      <c r="PQF1" s="114"/>
      <c r="PQG1" s="114"/>
      <c r="PQH1" s="114"/>
      <c r="PQI1" s="114"/>
      <c r="PQJ1" s="114"/>
      <c r="PQK1" s="114"/>
      <c r="PQL1" s="114"/>
      <c r="PQM1" s="114"/>
      <c r="PQN1" s="114"/>
      <c r="PQO1" s="114"/>
      <c r="PQP1" s="114"/>
      <c r="PQQ1" s="114"/>
      <c r="PQR1" s="114"/>
      <c r="PQS1" s="114"/>
      <c r="PQT1" s="114"/>
      <c r="PQU1" s="114"/>
      <c r="PQV1" s="114"/>
      <c r="PQW1" s="114"/>
      <c r="PQX1" s="114"/>
      <c r="PQY1" s="114"/>
      <c r="PQZ1" s="114"/>
      <c r="PRA1" s="114"/>
      <c r="PRB1" s="114"/>
      <c r="PRC1" s="114"/>
      <c r="PRD1" s="114"/>
      <c r="PRE1" s="114"/>
      <c r="PRF1" s="114"/>
      <c r="PRG1" s="114"/>
      <c r="PRH1" s="114"/>
      <c r="PRI1" s="114"/>
      <c r="PRJ1" s="114"/>
      <c r="PRK1" s="114"/>
      <c r="PRL1" s="114"/>
      <c r="PRM1" s="114"/>
      <c r="PRN1" s="114"/>
      <c r="PRO1" s="114"/>
      <c r="PRP1" s="114"/>
      <c r="PRQ1" s="114"/>
      <c r="PRR1" s="114"/>
      <c r="PRS1" s="114"/>
      <c r="PRT1" s="114"/>
      <c r="PRU1" s="114"/>
      <c r="PRV1" s="114"/>
      <c r="PRW1" s="114"/>
      <c r="PRX1" s="114"/>
      <c r="PRY1" s="114"/>
      <c r="PRZ1" s="114"/>
      <c r="PSA1" s="114"/>
      <c r="PSB1" s="114"/>
      <c r="PSC1" s="114"/>
      <c r="PSD1" s="114"/>
      <c r="PSE1" s="114"/>
      <c r="PSF1" s="114"/>
      <c r="PSG1" s="114"/>
      <c r="PSH1" s="114"/>
      <c r="PSI1" s="114"/>
      <c r="PSJ1" s="114"/>
      <c r="PSK1" s="114"/>
      <c r="PSL1" s="114"/>
      <c r="PSM1" s="114"/>
      <c r="PSN1" s="114"/>
      <c r="PSO1" s="114"/>
      <c r="PSP1" s="114"/>
      <c r="PSQ1" s="114"/>
      <c r="PSR1" s="114"/>
      <c r="PSS1" s="114"/>
      <c r="PST1" s="114"/>
      <c r="PSU1" s="114"/>
      <c r="PSV1" s="114"/>
      <c r="PSW1" s="114"/>
      <c r="PSX1" s="114"/>
      <c r="PSY1" s="114"/>
      <c r="PSZ1" s="114"/>
      <c r="PTA1" s="114"/>
      <c r="PTB1" s="114"/>
      <c r="PTC1" s="114"/>
      <c r="PTD1" s="114"/>
      <c r="PTE1" s="114"/>
      <c r="PTF1" s="114"/>
      <c r="PTG1" s="114"/>
      <c r="PTH1" s="114"/>
      <c r="PTI1" s="114"/>
      <c r="PTJ1" s="114"/>
      <c r="PTK1" s="114"/>
      <c r="PTL1" s="114"/>
      <c r="PTM1" s="114"/>
      <c r="PTN1" s="114"/>
      <c r="PTO1" s="114"/>
      <c r="PTP1" s="114"/>
      <c r="PTQ1" s="114"/>
      <c r="PTR1" s="114"/>
      <c r="PTS1" s="114"/>
      <c r="PTT1" s="114"/>
      <c r="PTU1" s="114"/>
      <c r="PTV1" s="114"/>
      <c r="PTW1" s="114"/>
      <c r="PTX1" s="114"/>
      <c r="PTY1" s="114"/>
      <c r="PTZ1" s="114"/>
      <c r="PUA1" s="114"/>
      <c r="PUB1" s="114"/>
      <c r="PUC1" s="114"/>
      <c r="PUD1" s="114"/>
      <c r="PUE1" s="114"/>
      <c r="PUF1" s="114"/>
      <c r="PUG1" s="114"/>
      <c r="PUH1" s="114"/>
      <c r="PUI1" s="114"/>
      <c r="PUJ1" s="114"/>
      <c r="PUK1" s="114"/>
      <c r="PUL1" s="114"/>
      <c r="PUM1" s="114"/>
      <c r="PUN1" s="114"/>
      <c r="PUO1" s="114"/>
      <c r="PUP1" s="114"/>
      <c r="PUQ1" s="114"/>
      <c r="PUR1" s="114"/>
      <c r="PUS1" s="114"/>
      <c r="PUT1" s="114"/>
      <c r="PUU1" s="114"/>
      <c r="PUV1" s="114"/>
      <c r="PUW1" s="114"/>
      <c r="PUX1" s="114"/>
      <c r="PUY1" s="114"/>
      <c r="PUZ1" s="114"/>
      <c r="PVA1" s="114"/>
      <c r="PVB1" s="114"/>
      <c r="PVC1" s="114"/>
      <c r="PVD1" s="114"/>
      <c r="PVE1" s="114"/>
      <c r="PVF1" s="114"/>
      <c r="PVG1" s="114"/>
      <c r="PVH1" s="114"/>
      <c r="PVI1" s="114"/>
      <c r="PVJ1" s="114"/>
      <c r="PVK1" s="114"/>
      <c r="PVL1" s="114"/>
      <c r="PVM1" s="114"/>
      <c r="PVN1" s="114"/>
      <c r="PVO1" s="114"/>
      <c r="PVP1" s="114"/>
      <c r="PVQ1" s="114"/>
      <c r="PVR1" s="114"/>
      <c r="PVS1" s="114"/>
      <c r="PVT1" s="114"/>
      <c r="PVU1" s="114"/>
      <c r="PVV1" s="114"/>
      <c r="PVW1" s="114"/>
      <c r="PVX1" s="114"/>
      <c r="PVY1" s="114"/>
      <c r="PVZ1" s="114"/>
      <c r="PWA1" s="114"/>
      <c r="PWB1" s="114"/>
      <c r="PWC1" s="114"/>
      <c r="PWD1" s="114"/>
      <c r="PWE1" s="114"/>
      <c r="PWF1" s="114"/>
      <c r="PWG1" s="114"/>
      <c r="PWH1" s="114"/>
      <c r="PWI1" s="114"/>
      <c r="PWJ1" s="114"/>
      <c r="PWK1" s="114"/>
      <c r="PWL1" s="114"/>
      <c r="PWM1" s="114"/>
      <c r="PWN1" s="114"/>
      <c r="PWO1" s="114"/>
      <c r="PWP1" s="114"/>
      <c r="PWQ1" s="114"/>
      <c r="PWR1" s="114"/>
      <c r="PWS1" s="114"/>
      <c r="PWT1" s="114"/>
      <c r="PWU1" s="114"/>
      <c r="PWV1" s="114"/>
      <c r="PWW1" s="114"/>
      <c r="PWX1" s="114"/>
      <c r="PWY1" s="114"/>
      <c r="PWZ1" s="114"/>
      <c r="PXA1" s="114"/>
      <c r="PXB1" s="114"/>
      <c r="PXC1" s="114"/>
      <c r="PXD1" s="114"/>
      <c r="PXE1" s="114"/>
      <c r="PXF1" s="114"/>
      <c r="PXG1" s="114"/>
      <c r="PXH1" s="114"/>
      <c r="PXI1" s="114"/>
      <c r="PXJ1" s="114"/>
      <c r="PXK1" s="114"/>
      <c r="PXL1" s="114"/>
      <c r="PXM1" s="114"/>
      <c r="PXN1" s="114"/>
      <c r="PXO1" s="114"/>
      <c r="PXP1" s="114"/>
      <c r="PXQ1" s="114"/>
      <c r="PXR1" s="114"/>
      <c r="PXS1" s="114"/>
      <c r="PXT1" s="114"/>
      <c r="PXU1" s="114"/>
      <c r="PXV1" s="114"/>
      <c r="PXW1" s="114"/>
      <c r="PXX1" s="114"/>
      <c r="PXY1" s="114"/>
      <c r="PXZ1" s="114"/>
      <c r="PYA1" s="114"/>
      <c r="PYB1" s="114"/>
      <c r="PYC1" s="114"/>
      <c r="PYD1" s="114"/>
      <c r="PYE1" s="114"/>
      <c r="PYF1" s="114"/>
      <c r="PYG1" s="114"/>
      <c r="PYH1" s="114"/>
      <c r="PYI1" s="114"/>
      <c r="PYJ1" s="114"/>
      <c r="PYK1" s="114"/>
      <c r="PYL1" s="114"/>
      <c r="PYM1" s="114"/>
      <c r="PYN1" s="114"/>
      <c r="PYO1" s="114"/>
      <c r="PYP1" s="114"/>
      <c r="PYQ1" s="114"/>
      <c r="PYR1" s="114"/>
      <c r="PYS1" s="114"/>
      <c r="PYT1" s="114"/>
      <c r="PYU1" s="114"/>
      <c r="PYV1" s="114"/>
      <c r="PYW1" s="114"/>
      <c r="PYX1" s="114"/>
      <c r="PYY1" s="114"/>
      <c r="PYZ1" s="114"/>
      <c r="PZA1" s="114"/>
      <c r="PZB1" s="114"/>
      <c r="PZC1" s="114"/>
      <c r="PZD1" s="114"/>
      <c r="PZE1" s="114"/>
      <c r="PZF1" s="114"/>
      <c r="PZG1" s="114"/>
      <c r="PZH1" s="114"/>
      <c r="PZI1" s="114"/>
      <c r="PZJ1" s="114"/>
      <c r="PZK1" s="114"/>
      <c r="PZL1" s="114"/>
      <c r="PZM1" s="114"/>
      <c r="PZN1" s="114"/>
      <c r="PZO1" s="114"/>
      <c r="PZP1" s="114"/>
      <c r="PZQ1" s="114"/>
      <c r="PZR1" s="114"/>
      <c r="PZS1" s="114"/>
      <c r="PZT1" s="114"/>
      <c r="PZU1" s="114"/>
      <c r="PZV1" s="114"/>
      <c r="PZW1" s="114"/>
      <c r="PZX1" s="114"/>
      <c r="PZY1" s="114"/>
      <c r="PZZ1" s="114"/>
      <c r="QAA1" s="114"/>
      <c r="QAB1" s="114"/>
      <c r="QAC1" s="114"/>
      <c r="QAD1" s="114"/>
      <c r="QAE1" s="114"/>
      <c r="QAF1" s="114"/>
      <c r="QAG1" s="114"/>
      <c r="QAH1" s="114"/>
      <c r="QAI1" s="114"/>
      <c r="QAJ1" s="114"/>
      <c r="QAK1" s="114"/>
      <c r="QAL1" s="114"/>
      <c r="QAM1" s="114"/>
      <c r="QAN1" s="114"/>
      <c r="QAO1" s="114"/>
      <c r="QAP1" s="114"/>
      <c r="QAQ1" s="114"/>
      <c r="QAR1" s="114"/>
      <c r="QAS1" s="114"/>
      <c r="QAT1" s="114"/>
      <c r="QAU1" s="114"/>
      <c r="QAV1" s="114"/>
      <c r="QAW1" s="114"/>
      <c r="QAX1" s="114"/>
      <c r="QAY1" s="114"/>
      <c r="QAZ1" s="114"/>
      <c r="QBA1" s="114"/>
      <c r="QBB1" s="114"/>
      <c r="QBC1" s="114"/>
      <c r="QBD1" s="114"/>
      <c r="QBE1" s="114"/>
      <c r="QBF1" s="114"/>
      <c r="QBG1" s="114"/>
      <c r="QBH1" s="114"/>
      <c r="QBI1" s="114"/>
      <c r="QBJ1" s="114"/>
      <c r="QBK1" s="114"/>
      <c r="QBL1" s="114"/>
      <c r="QBM1" s="114"/>
      <c r="QBN1" s="114"/>
      <c r="QBO1" s="114"/>
      <c r="QBP1" s="114"/>
      <c r="QBQ1" s="114"/>
      <c r="QBR1" s="114"/>
      <c r="QBS1" s="114"/>
      <c r="QBT1" s="114"/>
      <c r="QBU1" s="114"/>
      <c r="QBV1" s="114"/>
      <c r="QBW1" s="114"/>
      <c r="QBX1" s="114"/>
      <c r="QBY1" s="114"/>
      <c r="QBZ1" s="114"/>
      <c r="QCA1" s="114"/>
      <c r="QCB1" s="114"/>
      <c r="QCC1" s="114"/>
      <c r="QCD1" s="114"/>
      <c r="QCE1" s="114"/>
      <c r="QCF1" s="114"/>
      <c r="QCG1" s="114"/>
      <c r="QCH1" s="114"/>
      <c r="QCI1" s="114"/>
      <c r="QCJ1" s="114"/>
      <c r="QCK1" s="114"/>
      <c r="QCL1" s="114"/>
      <c r="QCM1" s="114"/>
      <c r="QCN1" s="114"/>
      <c r="QCO1" s="114"/>
      <c r="QCP1" s="114"/>
      <c r="QCQ1" s="114"/>
      <c r="QCR1" s="114"/>
      <c r="QCS1" s="114"/>
      <c r="QCT1" s="114"/>
      <c r="QCU1" s="114"/>
      <c r="QCV1" s="114"/>
      <c r="QCW1" s="114"/>
      <c r="QCX1" s="114"/>
      <c r="QCY1" s="114"/>
      <c r="QCZ1" s="114"/>
      <c r="QDA1" s="114"/>
      <c r="QDB1" s="114"/>
      <c r="QDC1" s="114"/>
      <c r="QDD1" s="114"/>
      <c r="QDE1" s="114"/>
      <c r="QDF1" s="114"/>
      <c r="QDG1" s="114"/>
      <c r="QDH1" s="114"/>
      <c r="QDI1" s="114"/>
      <c r="QDJ1" s="114"/>
      <c r="QDK1" s="114"/>
      <c r="QDL1" s="114"/>
      <c r="QDM1" s="114"/>
      <c r="QDN1" s="114"/>
      <c r="QDO1" s="114"/>
      <c r="QDP1" s="114"/>
      <c r="QDQ1" s="114"/>
      <c r="QDR1" s="114"/>
      <c r="QDS1" s="114"/>
      <c r="QDT1" s="114"/>
      <c r="QDU1" s="114"/>
      <c r="QDV1" s="114"/>
      <c r="QDW1" s="114"/>
      <c r="QDX1" s="114"/>
      <c r="QDY1" s="114"/>
      <c r="QDZ1" s="114"/>
      <c r="QEA1" s="114"/>
      <c r="QEB1" s="114"/>
      <c r="QEC1" s="114"/>
      <c r="QED1" s="114"/>
      <c r="QEE1" s="114"/>
      <c r="QEF1" s="114"/>
      <c r="QEG1" s="114"/>
      <c r="QEH1" s="114"/>
      <c r="QEI1" s="114"/>
      <c r="QEJ1" s="114"/>
      <c r="QEK1" s="114"/>
      <c r="QEL1" s="114"/>
      <c r="QEM1" s="114"/>
      <c r="QEN1" s="114"/>
      <c r="QEO1" s="114"/>
      <c r="QEP1" s="114"/>
      <c r="QEQ1" s="114"/>
      <c r="QER1" s="114"/>
      <c r="QES1" s="114"/>
      <c r="QET1" s="114"/>
      <c r="QEU1" s="114"/>
      <c r="QEV1" s="114"/>
      <c r="QEW1" s="114"/>
      <c r="QEX1" s="114"/>
      <c r="QEY1" s="114"/>
      <c r="QEZ1" s="114"/>
      <c r="QFA1" s="114"/>
      <c r="QFB1" s="114"/>
      <c r="QFC1" s="114"/>
      <c r="QFD1" s="114"/>
      <c r="QFE1" s="114"/>
      <c r="QFF1" s="114"/>
      <c r="QFG1" s="114"/>
      <c r="QFH1" s="114"/>
      <c r="QFI1" s="114"/>
      <c r="QFJ1" s="114"/>
      <c r="QFK1" s="114"/>
      <c r="QFL1" s="114"/>
      <c r="QFM1" s="114"/>
      <c r="QFN1" s="114"/>
      <c r="QFO1" s="114"/>
      <c r="QFP1" s="114"/>
      <c r="QFQ1" s="114"/>
      <c r="QFR1" s="114"/>
      <c r="QFS1" s="114"/>
      <c r="QFT1" s="114"/>
      <c r="QFU1" s="114"/>
      <c r="QFV1" s="114"/>
      <c r="QFW1" s="114"/>
      <c r="QFX1" s="114"/>
      <c r="QFY1" s="114"/>
      <c r="QFZ1" s="114"/>
      <c r="QGA1" s="114"/>
      <c r="QGB1" s="114"/>
      <c r="QGC1" s="114"/>
      <c r="QGD1" s="114"/>
      <c r="QGE1" s="114"/>
      <c r="QGF1" s="114"/>
      <c r="QGG1" s="114"/>
      <c r="QGH1" s="114"/>
      <c r="QGI1" s="114"/>
      <c r="QGJ1" s="114"/>
      <c r="QGK1" s="114"/>
      <c r="QGL1" s="114"/>
      <c r="QGM1" s="114"/>
      <c r="QGN1" s="114"/>
      <c r="QGO1" s="114"/>
      <c r="QGP1" s="114"/>
      <c r="QGQ1" s="114"/>
      <c r="QGR1" s="114"/>
      <c r="QGS1" s="114"/>
      <c r="QGT1" s="114"/>
      <c r="QGU1" s="114"/>
      <c r="QGV1" s="114"/>
      <c r="QGW1" s="114"/>
      <c r="QGX1" s="114"/>
      <c r="QGY1" s="114"/>
      <c r="QGZ1" s="114"/>
      <c r="QHA1" s="114"/>
      <c r="QHB1" s="114"/>
      <c r="QHC1" s="114"/>
      <c r="QHD1" s="114"/>
      <c r="QHE1" s="114"/>
      <c r="QHF1" s="114"/>
      <c r="QHG1" s="114"/>
      <c r="QHH1" s="114"/>
      <c r="QHI1" s="114"/>
      <c r="QHJ1" s="114"/>
      <c r="QHK1" s="114"/>
      <c r="QHL1" s="114"/>
      <c r="QHM1" s="114"/>
      <c r="QHN1" s="114"/>
      <c r="QHO1" s="114"/>
      <c r="QHP1" s="114"/>
      <c r="QHQ1" s="114"/>
      <c r="QHR1" s="114"/>
      <c r="QHS1" s="114"/>
      <c r="QHT1" s="114"/>
      <c r="QHU1" s="114"/>
      <c r="QHV1" s="114"/>
      <c r="QHW1" s="114"/>
      <c r="QHX1" s="114"/>
      <c r="QHY1" s="114"/>
      <c r="QHZ1" s="114"/>
      <c r="QIA1" s="114"/>
      <c r="QIB1" s="114"/>
      <c r="QIC1" s="114"/>
      <c r="QID1" s="114"/>
      <c r="QIE1" s="114"/>
      <c r="QIF1" s="114"/>
      <c r="QIG1" s="114"/>
      <c r="QIH1" s="114"/>
      <c r="QII1" s="114"/>
      <c r="QIJ1" s="114"/>
      <c r="QIK1" s="114"/>
      <c r="QIL1" s="114"/>
      <c r="QIM1" s="114"/>
      <c r="QIN1" s="114"/>
      <c r="QIO1" s="114"/>
      <c r="QIP1" s="114"/>
      <c r="QIQ1" s="114"/>
      <c r="QIR1" s="114"/>
      <c r="QIS1" s="114"/>
      <c r="QIT1" s="114"/>
      <c r="QIU1" s="114"/>
      <c r="QIV1" s="114"/>
      <c r="QIW1" s="114"/>
      <c r="QIX1" s="114"/>
      <c r="QIY1" s="114"/>
      <c r="QIZ1" s="114"/>
      <c r="QJA1" s="114"/>
      <c r="QJB1" s="114"/>
      <c r="QJC1" s="114"/>
      <c r="QJD1" s="114"/>
      <c r="QJE1" s="114"/>
      <c r="QJF1" s="114"/>
      <c r="QJG1" s="114"/>
      <c r="QJH1" s="114"/>
      <c r="QJI1" s="114"/>
      <c r="QJJ1" s="114"/>
      <c r="QJK1" s="114"/>
      <c r="QJL1" s="114"/>
      <c r="QJM1" s="114"/>
      <c r="QJN1" s="114"/>
      <c r="QJO1" s="114"/>
      <c r="QJP1" s="114"/>
      <c r="QJQ1" s="114"/>
      <c r="QJR1" s="114"/>
      <c r="QJS1" s="114"/>
      <c r="QJT1" s="114"/>
      <c r="QJU1" s="114"/>
      <c r="QJV1" s="114"/>
      <c r="QJW1" s="114"/>
      <c r="QJX1" s="114"/>
      <c r="QJY1" s="114"/>
      <c r="QJZ1" s="114"/>
      <c r="QKA1" s="114"/>
      <c r="QKB1" s="114"/>
      <c r="QKC1" s="114"/>
      <c r="QKD1" s="114"/>
      <c r="QKE1" s="114"/>
      <c r="QKF1" s="114"/>
      <c r="QKG1" s="114"/>
      <c r="QKH1" s="114"/>
      <c r="QKI1" s="114"/>
      <c r="QKJ1" s="114"/>
      <c r="QKK1" s="114"/>
      <c r="QKL1" s="114"/>
      <c r="QKM1" s="114"/>
      <c r="QKN1" s="114"/>
      <c r="QKO1" s="114"/>
      <c r="QKP1" s="114"/>
      <c r="QKQ1" s="114"/>
      <c r="QKR1" s="114"/>
      <c r="QKS1" s="114"/>
      <c r="QKT1" s="114"/>
      <c r="QKU1" s="114"/>
      <c r="QKV1" s="114"/>
      <c r="QKW1" s="114"/>
      <c r="QKX1" s="114"/>
      <c r="QKY1" s="114"/>
      <c r="QKZ1" s="114"/>
      <c r="QLA1" s="114"/>
      <c r="QLB1" s="114"/>
      <c r="QLC1" s="114"/>
      <c r="QLD1" s="114"/>
      <c r="QLE1" s="114"/>
      <c r="QLF1" s="114"/>
      <c r="QLG1" s="114"/>
      <c r="QLH1" s="114"/>
      <c r="QLI1" s="114"/>
      <c r="QLJ1" s="114"/>
      <c r="QLK1" s="114"/>
      <c r="QLL1" s="114"/>
      <c r="QLM1" s="114"/>
      <c r="QLN1" s="114"/>
      <c r="QLO1" s="114"/>
      <c r="QLP1" s="114"/>
      <c r="QLQ1" s="114"/>
      <c r="QLR1" s="114"/>
      <c r="QLS1" s="114"/>
      <c r="QLT1" s="114"/>
      <c r="QLU1" s="114"/>
      <c r="QLV1" s="114"/>
      <c r="QLW1" s="114"/>
      <c r="QLX1" s="114"/>
      <c r="QLY1" s="114"/>
      <c r="QLZ1" s="114"/>
      <c r="QMA1" s="114"/>
      <c r="QMB1" s="114"/>
      <c r="QMC1" s="114"/>
      <c r="QMD1" s="114"/>
      <c r="QME1" s="114"/>
      <c r="QMF1" s="114"/>
      <c r="QMG1" s="114"/>
      <c r="QMH1" s="114"/>
      <c r="QMI1" s="114"/>
      <c r="QMJ1" s="114"/>
      <c r="QMK1" s="114"/>
      <c r="QML1" s="114"/>
      <c r="QMM1" s="114"/>
      <c r="QMN1" s="114"/>
      <c r="QMO1" s="114"/>
      <c r="QMP1" s="114"/>
      <c r="QMQ1" s="114"/>
      <c r="QMR1" s="114"/>
      <c r="QMS1" s="114"/>
      <c r="QMT1" s="114"/>
      <c r="QMU1" s="114"/>
      <c r="QMV1" s="114"/>
      <c r="QMW1" s="114"/>
      <c r="QMX1" s="114"/>
      <c r="QMY1" s="114"/>
      <c r="QMZ1" s="114"/>
      <c r="QNA1" s="114"/>
      <c r="QNB1" s="114"/>
      <c r="QNC1" s="114"/>
      <c r="QND1" s="114"/>
      <c r="QNE1" s="114"/>
      <c r="QNF1" s="114"/>
      <c r="QNG1" s="114"/>
      <c r="QNH1" s="114"/>
      <c r="QNI1" s="114"/>
      <c r="QNJ1" s="114"/>
      <c r="QNK1" s="114"/>
      <c r="QNL1" s="114"/>
      <c r="QNM1" s="114"/>
      <c r="QNN1" s="114"/>
      <c r="QNO1" s="114"/>
      <c r="QNP1" s="114"/>
      <c r="QNQ1" s="114"/>
      <c r="QNR1" s="114"/>
      <c r="QNS1" s="114"/>
      <c r="QNT1" s="114"/>
      <c r="QNU1" s="114"/>
      <c r="QNV1" s="114"/>
      <c r="QNW1" s="114"/>
      <c r="QNX1" s="114"/>
      <c r="QNY1" s="114"/>
      <c r="QNZ1" s="114"/>
      <c r="QOA1" s="114"/>
      <c r="QOB1" s="114"/>
      <c r="QOC1" s="114"/>
      <c r="QOD1" s="114"/>
      <c r="QOE1" s="114"/>
      <c r="QOF1" s="114"/>
      <c r="QOG1" s="114"/>
      <c r="QOH1" s="114"/>
      <c r="QOI1" s="114"/>
      <c r="QOJ1" s="114"/>
      <c r="QOK1" s="114"/>
      <c r="QOL1" s="114"/>
      <c r="QOM1" s="114"/>
      <c r="QON1" s="114"/>
      <c r="QOO1" s="114"/>
      <c r="QOP1" s="114"/>
      <c r="QOQ1" s="114"/>
      <c r="QOR1" s="114"/>
      <c r="QOS1" s="114"/>
      <c r="QOT1" s="114"/>
      <c r="QOU1" s="114"/>
      <c r="QOV1" s="114"/>
      <c r="QOW1" s="114"/>
      <c r="QOX1" s="114"/>
      <c r="QOY1" s="114"/>
      <c r="QOZ1" s="114"/>
      <c r="QPA1" s="114"/>
      <c r="QPB1" s="114"/>
      <c r="QPC1" s="114"/>
      <c r="QPD1" s="114"/>
      <c r="QPE1" s="114"/>
      <c r="QPF1" s="114"/>
      <c r="QPG1" s="114"/>
      <c r="QPH1" s="114"/>
      <c r="QPI1" s="114"/>
      <c r="QPJ1" s="114"/>
      <c r="QPK1" s="114"/>
      <c r="QPL1" s="114"/>
      <c r="QPM1" s="114"/>
      <c r="QPN1" s="114"/>
      <c r="QPO1" s="114"/>
      <c r="QPP1" s="114"/>
      <c r="QPQ1" s="114"/>
      <c r="QPR1" s="114"/>
      <c r="QPS1" s="114"/>
      <c r="QPT1" s="114"/>
      <c r="QPU1" s="114"/>
      <c r="QPV1" s="114"/>
      <c r="QPW1" s="114"/>
      <c r="QPX1" s="114"/>
      <c r="QPY1" s="114"/>
      <c r="QPZ1" s="114"/>
      <c r="QQA1" s="114"/>
      <c r="QQB1" s="114"/>
      <c r="QQC1" s="114"/>
      <c r="QQD1" s="114"/>
      <c r="QQE1" s="114"/>
      <c r="QQF1" s="114"/>
      <c r="QQG1" s="114"/>
      <c r="QQH1" s="114"/>
      <c r="QQI1" s="114"/>
      <c r="QQJ1" s="114"/>
      <c r="QQK1" s="114"/>
      <c r="QQL1" s="114"/>
      <c r="QQM1" s="114"/>
      <c r="QQN1" s="114"/>
      <c r="QQO1" s="114"/>
      <c r="QQP1" s="114"/>
      <c r="QQQ1" s="114"/>
      <c r="QQR1" s="114"/>
      <c r="QQS1" s="114"/>
      <c r="QQT1" s="114"/>
      <c r="QQU1" s="114"/>
      <c r="QQV1" s="114"/>
      <c r="QQW1" s="114"/>
      <c r="QQX1" s="114"/>
      <c r="QQY1" s="114"/>
      <c r="QQZ1" s="114"/>
      <c r="QRA1" s="114"/>
      <c r="QRB1" s="114"/>
      <c r="QRC1" s="114"/>
      <c r="QRD1" s="114"/>
      <c r="QRE1" s="114"/>
      <c r="QRF1" s="114"/>
      <c r="QRG1" s="114"/>
      <c r="QRH1" s="114"/>
      <c r="QRI1" s="114"/>
      <c r="QRJ1" s="114"/>
      <c r="QRK1" s="114"/>
      <c r="QRL1" s="114"/>
      <c r="QRM1" s="114"/>
      <c r="QRN1" s="114"/>
      <c r="QRO1" s="114"/>
      <c r="QRP1" s="114"/>
      <c r="QRQ1" s="114"/>
      <c r="QRR1" s="114"/>
      <c r="QRS1" s="114"/>
      <c r="QRT1" s="114"/>
      <c r="QRU1" s="114"/>
      <c r="QRV1" s="114"/>
      <c r="QRW1" s="114"/>
      <c r="QRX1" s="114"/>
      <c r="QRY1" s="114"/>
      <c r="QRZ1" s="114"/>
      <c r="QSA1" s="114"/>
      <c r="QSB1" s="114"/>
      <c r="QSC1" s="114"/>
      <c r="QSD1" s="114"/>
      <c r="QSE1" s="114"/>
      <c r="QSF1" s="114"/>
      <c r="QSG1" s="114"/>
      <c r="QSH1" s="114"/>
      <c r="QSI1" s="114"/>
      <c r="QSJ1" s="114"/>
      <c r="QSK1" s="114"/>
      <c r="QSL1" s="114"/>
      <c r="QSM1" s="114"/>
      <c r="QSN1" s="114"/>
      <c r="QSO1" s="114"/>
      <c r="QSP1" s="114"/>
      <c r="QSQ1" s="114"/>
      <c r="QSR1" s="114"/>
      <c r="QSS1" s="114"/>
      <c r="QST1" s="114"/>
      <c r="QSU1" s="114"/>
      <c r="QSV1" s="114"/>
      <c r="QSW1" s="114"/>
      <c r="QSX1" s="114"/>
      <c r="QSY1" s="114"/>
      <c r="QSZ1" s="114"/>
      <c r="QTA1" s="114"/>
      <c r="QTB1" s="114"/>
      <c r="QTC1" s="114"/>
      <c r="QTD1" s="114"/>
      <c r="QTE1" s="114"/>
      <c r="QTF1" s="114"/>
      <c r="QTG1" s="114"/>
      <c r="QTH1" s="114"/>
      <c r="QTI1" s="114"/>
      <c r="QTJ1" s="114"/>
      <c r="QTK1" s="114"/>
      <c r="QTL1" s="114"/>
      <c r="QTM1" s="114"/>
      <c r="QTN1" s="114"/>
      <c r="QTO1" s="114"/>
      <c r="QTP1" s="114"/>
      <c r="QTQ1" s="114"/>
      <c r="QTR1" s="114"/>
      <c r="QTS1" s="114"/>
      <c r="QTT1" s="114"/>
      <c r="QTU1" s="114"/>
      <c r="QTV1" s="114"/>
      <c r="QTW1" s="114"/>
      <c r="QTX1" s="114"/>
      <c r="QTY1" s="114"/>
      <c r="QTZ1" s="114"/>
      <c r="QUA1" s="114"/>
      <c r="QUB1" s="114"/>
      <c r="QUC1" s="114"/>
      <c r="QUD1" s="114"/>
      <c r="QUE1" s="114"/>
      <c r="QUF1" s="114"/>
      <c r="QUG1" s="114"/>
      <c r="QUH1" s="114"/>
      <c r="QUI1" s="114"/>
      <c r="QUJ1" s="114"/>
      <c r="QUK1" s="114"/>
      <c r="QUL1" s="114"/>
      <c r="QUM1" s="114"/>
      <c r="QUN1" s="114"/>
      <c r="QUO1" s="114"/>
      <c r="QUP1" s="114"/>
      <c r="QUQ1" s="114"/>
      <c r="QUR1" s="114"/>
      <c r="QUS1" s="114"/>
      <c r="QUT1" s="114"/>
      <c r="QUU1" s="114"/>
      <c r="QUV1" s="114"/>
      <c r="QUW1" s="114"/>
      <c r="QUX1" s="114"/>
      <c r="QUY1" s="114"/>
      <c r="QUZ1" s="114"/>
      <c r="QVA1" s="114"/>
      <c r="QVB1" s="114"/>
      <c r="QVC1" s="114"/>
      <c r="QVD1" s="114"/>
      <c r="QVE1" s="114"/>
      <c r="QVF1" s="114"/>
      <c r="QVG1" s="114"/>
      <c r="QVH1" s="114"/>
      <c r="QVI1" s="114"/>
      <c r="QVJ1" s="114"/>
      <c r="QVK1" s="114"/>
      <c r="QVL1" s="114"/>
      <c r="QVM1" s="114"/>
      <c r="QVN1" s="114"/>
      <c r="QVO1" s="114"/>
      <c r="QVP1" s="114"/>
      <c r="QVQ1" s="114"/>
      <c r="QVR1" s="114"/>
      <c r="QVS1" s="114"/>
      <c r="QVT1" s="114"/>
      <c r="QVU1" s="114"/>
      <c r="QVV1" s="114"/>
      <c r="QVW1" s="114"/>
      <c r="QVX1" s="114"/>
      <c r="QVY1" s="114"/>
      <c r="QVZ1" s="114"/>
      <c r="QWA1" s="114"/>
      <c r="QWB1" s="114"/>
      <c r="QWC1" s="114"/>
      <c r="QWD1" s="114"/>
      <c r="QWE1" s="114"/>
      <c r="QWF1" s="114"/>
      <c r="QWG1" s="114"/>
      <c r="QWH1" s="114"/>
      <c r="QWI1" s="114"/>
      <c r="QWJ1" s="114"/>
      <c r="QWK1" s="114"/>
      <c r="QWL1" s="114"/>
      <c r="QWM1" s="114"/>
      <c r="QWN1" s="114"/>
      <c r="QWO1" s="114"/>
      <c r="QWP1" s="114"/>
      <c r="QWQ1" s="114"/>
      <c r="QWR1" s="114"/>
      <c r="QWS1" s="114"/>
      <c r="QWT1" s="114"/>
      <c r="QWU1" s="114"/>
      <c r="QWV1" s="114"/>
      <c r="QWW1" s="114"/>
      <c r="QWX1" s="114"/>
      <c r="QWY1" s="114"/>
      <c r="QWZ1" s="114"/>
      <c r="QXA1" s="114"/>
      <c r="QXB1" s="114"/>
      <c r="QXC1" s="114"/>
      <c r="QXD1" s="114"/>
      <c r="QXE1" s="114"/>
      <c r="QXF1" s="114"/>
      <c r="QXG1" s="114"/>
      <c r="QXH1" s="114"/>
      <c r="QXI1" s="114"/>
      <c r="QXJ1" s="114"/>
      <c r="QXK1" s="114"/>
      <c r="QXL1" s="114"/>
      <c r="QXM1" s="114"/>
      <c r="QXN1" s="114"/>
      <c r="QXO1" s="114"/>
      <c r="QXP1" s="114"/>
      <c r="QXQ1" s="114"/>
      <c r="QXR1" s="114"/>
      <c r="QXS1" s="114"/>
      <c r="QXT1" s="114"/>
      <c r="QXU1" s="114"/>
      <c r="QXV1" s="114"/>
      <c r="QXW1" s="114"/>
      <c r="QXX1" s="114"/>
      <c r="QXY1" s="114"/>
      <c r="QXZ1" s="114"/>
      <c r="QYA1" s="114"/>
      <c r="QYB1" s="114"/>
      <c r="QYC1" s="114"/>
      <c r="QYD1" s="114"/>
      <c r="QYE1" s="114"/>
      <c r="QYF1" s="114"/>
      <c r="QYG1" s="114"/>
      <c r="QYH1" s="114"/>
      <c r="QYI1" s="114"/>
      <c r="QYJ1" s="114"/>
      <c r="QYK1" s="114"/>
      <c r="QYL1" s="114"/>
      <c r="QYM1" s="114"/>
      <c r="QYN1" s="114"/>
      <c r="QYO1" s="114"/>
      <c r="QYP1" s="114"/>
      <c r="QYQ1" s="114"/>
      <c r="QYR1" s="114"/>
      <c r="QYS1" s="114"/>
      <c r="QYT1" s="114"/>
      <c r="QYU1" s="114"/>
      <c r="QYV1" s="114"/>
      <c r="QYW1" s="114"/>
      <c r="QYX1" s="114"/>
      <c r="QYY1" s="114"/>
      <c r="QYZ1" s="114"/>
      <c r="QZA1" s="114"/>
      <c r="QZB1" s="114"/>
      <c r="QZC1" s="114"/>
      <c r="QZD1" s="114"/>
      <c r="QZE1" s="114"/>
      <c r="QZF1" s="114"/>
      <c r="QZG1" s="114"/>
      <c r="QZH1" s="114"/>
      <c r="QZI1" s="114"/>
      <c r="QZJ1" s="114"/>
      <c r="QZK1" s="114"/>
      <c r="QZL1" s="114"/>
      <c r="QZM1" s="114"/>
      <c r="QZN1" s="114"/>
      <c r="QZO1" s="114"/>
      <c r="QZP1" s="114"/>
      <c r="QZQ1" s="114"/>
      <c r="QZR1" s="114"/>
      <c r="QZS1" s="114"/>
      <c r="QZT1" s="114"/>
      <c r="QZU1" s="114"/>
      <c r="QZV1" s="114"/>
      <c r="QZW1" s="114"/>
      <c r="QZX1" s="114"/>
      <c r="QZY1" s="114"/>
      <c r="QZZ1" s="114"/>
      <c r="RAA1" s="114"/>
      <c r="RAB1" s="114"/>
      <c r="RAC1" s="114"/>
      <c r="RAD1" s="114"/>
      <c r="RAE1" s="114"/>
      <c r="RAF1" s="114"/>
      <c r="RAG1" s="114"/>
      <c r="RAH1" s="114"/>
      <c r="RAI1" s="114"/>
      <c r="RAJ1" s="114"/>
      <c r="RAK1" s="114"/>
      <c r="RAL1" s="114"/>
      <c r="RAM1" s="114"/>
      <c r="RAN1" s="114"/>
      <c r="RAO1" s="114"/>
      <c r="RAP1" s="114"/>
      <c r="RAQ1" s="114"/>
      <c r="RAR1" s="114"/>
      <c r="RAS1" s="114"/>
      <c r="RAT1" s="114"/>
      <c r="RAU1" s="114"/>
      <c r="RAV1" s="114"/>
      <c r="RAW1" s="114"/>
      <c r="RAX1" s="114"/>
      <c r="RAY1" s="114"/>
      <c r="RAZ1" s="114"/>
      <c r="RBA1" s="114"/>
      <c r="RBB1" s="114"/>
      <c r="RBC1" s="114"/>
      <c r="RBD1" s="114"/>
      <c r="RBE1" s="114"/>
      <c r="RBF1" s="114"/>
      <c r="RBG1" s="114"/>
      <c r="RBH1" s="114"/>
      <c r="RBI1" s="114"/>
      <c r="RBJ1" s="114"/>
      <c r="RBK1" s="114"/>
      <c r="RBL1" s="114"/>
      <c r="RBM1" s="114"/>
      <c r="RBN1" s="114"/>
      <c r="RBO1" s="114"/>
      <c r="RBP1" s="114"/>
      <c r="RBQ1" s="114"/>
      <c r="RBR1" s="114"/>
      <c r="RBS1" s="114"/>
      <c r="RBT1" s="114"/>
      <c r="RBU1" s="114"/>
      <c r="RBV1" s="114"/>
      <c r="RBW1" s="114"/>
      <c r="RBX1" s="114"/>
      <c r="RBY1" s="114"/>
      <c r="RBZ1" s="114"/>
      <c r="RCA1" s="114"/>
      <c r="RCB1" s="114"/>
      <c r="RCC1" s="114"/>
      <c r="RCD1" s="114"/>
      <c r="RCE1" s="114"/>
      <c r="RCF1" s="114"/>
      <c r="RCG1" s="114"/>
      <c r="RCH1" s="114"/>
      <c r="RCI1" s="114"/>
      <c r="RCJ1" s="114"/>
      <c r="RCK1" s="114"/>
      <c r="RCL1" s="114"/>
      <c r="RCM1" s="114"/>
      <c r="RCN1" s="114"/>
      <c r="RCO1" s="114"/>
      <c r="RCP1" s="114"/>
      <c r="RCQ1" s="114"/>
      <c r="RCR1" s="114"/>
      <c r="RCS1" s="114"/>
      <c r="RCT1" s="114"/>
      <c r="RCU1" s="114"/>
      <c r="RCV1" s="114"/>
      <c r="RCW1" s="114"/>
      <c r="RCX1" s="114"/>
      <c r="RCY1" s="114"/>
      <c r="RCZ1" s="114"/>
      <c r="RDA1" s="114"/>
      <c r="RDB1" s="114"/>
      <c r="RDC1" s="114"/>
      <c r="RDD1" s="114"/>
      <c r="RDE1" s="114"/>
      <c r="RDF1" s="114"/>
      <c r="RDG1" s="114"/>
      <c r="RDH1" s="114"/>
      <c r="RDI1" s="114"/>
      <c r="RDJ1" s="114"/>
      <c r="RDK1" s="114"/>
      <c r="RDL1" s="114"/>
      <c r="RDM1" s="114"/>
      <c r="RDN1" s="114"/>
      <c r="RDO1" s="114"/>
      <c r="RDP1" s="114"/>
      <c r="RDQ1" s="114"/>
      <c r="RDR1" s="114"/>
      <c r="RDS1" s="114"/>
      <c r="RDT1" s="114"/>
      <c r="RDU1" s="114"/>
      <c r="RDV1" s="114"/>
      <c r="RDW1" s="114"/>
      <c r="RDX1" s="114"/>
      <c r="RDY1" s="114"/>
      <c r="RDZ1" s="114"/>
      <c r="REA1" s="114"/>
      <c r="REB1" s="114"/>
      <c r="REC1" s="114"/>
      <c r="RED1" s="114"/>
      <c r="REE1" s="114"/>
      <c r="REF1" s="114"/>
      <c r="REG1" s="114"/>
      <c r="REH1" s="114"/>
      <c r="REI1" s="114"/>
      <c r="REJ1" s="114"/>
      <c r="REK1" s="114"/>
      <c r="REL1" s="114"/>
      <c r="REM1" s="114"/>
      <c r="REN1" s="114"/>
      <c r="REO1" s="114"/>
      <c r="REP1" s="114"/>
      <c r="REQ1" s="114"/>
      <c r="RER1" s="114"/>
      <c r="RES1" s="114"/>
      <c r="RET1" s="114"/>
      <c r="REU1" s="114"/>
      <c r="REV1" s="114"/>
      <c r="REW1" s="114"/>
      <c r="REX1" s="114"/>
      <c r="REY1" s="114"/>
      <c r="REZ1" s="114"/>
      <c r="RFA1" s="114"/>
      <c r="RFB1" s="114"/>
      <c r="RFC1" s="114"/>
      <c r="RFD1" s="114"/>
      <c r="RFE1" s="114"/>
      <c r="RFF1" s="114"/>
      <c r="RFG1" s="114"/>
      <c r="RFH1" s="114"/>
      <c r="RFI1" s="114"/>
      <c r="RFJ1" s="114"/>
      <c r="RFK1" s="114"/>
      <c r="RFL1" s="114"/>
      <c r="RFM1" s="114"/>
      <c r="RFN1" s="114"/>
      <c r="RFO1" s="114"/>
      <c r="RFP1" s="114"/>
      <c r="RFQ1" s="114"/>
      <c r="RFR1" s="114"/>
      <c r="RFS1" s="114"/>
      <c r="RFT1" s="114"/>
      <c r="RFU1" s="114"/>
      <c r="RFV1" s="114"/>
      <c r="RFW1" s="114"/>
      <c r="RFX1" s="114"/>
      <c r="RFY1" s="114"/>
      <c r="RFZ1" s="114"/>
      <c r="RGA1" s="114"/>
      <c r="RGB1" s="114"/>
      <c r="RGC1" s="114"/>
      <c r="RGD1" s="114"/>
      <c r="RGE1" s="114"/>
      <c r="RGF1" s="114"/>
      <c r="RGG1" s="114"/>
      <c r="RGH1" s="114"/>
      <c r="RGI1" s="114"/>
      <c r="RGJ1" s="114"/>
      <c r="RGK1" s="114"/>
      <c r="RGL1" s="114"/>
      <c r="RGM1" s="114"/>
      <c r="RGN1" s="114"/>
      <c r="RGO1" s="114"/>
      <c r="RGP1" s="114"/>
      <c r="RGQ1" s="114"/>
      <c r="RGR1" s="114"/>
      <c r="RGS1" s="114"/>
      <c r="RGT1" s="114"/>
      <c r="RGU1" s="114"/>
      <c r="RGV1" s="114"/>
      <c r="RGW1" s="114"/>
      <c r="RGX1" s="114"/>
      <c r="RGY1" s="114"/>
      <c r="RGZ1" s="114"/>
      <c r="RHA1" s="114"/>
      <c r="RHB1" s="114"/>
      <c r="RHC1" s="114"/>
      <c r="RHD1" s="114"/>
      <c r="RHE1" s="114"/>
      <c r="RHF1" s="114"/>
      <c r="RHG1" s="114"/>
      <c r="RHH1" s="114"/>
      <c r="RHI1" s="114"/>
      <c r="RHJ1" s="114"/>
      <c r="RHK1" s="114"/>
      <c r="RHL1" s="114"/>
      <c r="RHM1" s="114"/>
      <c r="RHN1" s="114"/>
      <c r="RHO1" s="114"/>
      <c r="RHP1" s="114"/>
      <c r="RHQ1" s="114"/>
      <c r="RHR1" s="114"/>
      <c r="RHS1" s="114"/>
      <c r="RHT1" s="114"/>
      <c r="RHU1" s="114"/>
      <c r="RHV1" s="114"/>
      <c r="RHW1" s="114"/>
      <c r="RHX1" s="114"/>
      <c r="RHY1" s="114"/>
      <c r="RHZ1" s="114"/>
      <c r="RIA1" s="114"/>
      <c r="RIB1" s="114"/>
      <c r="RIC1" s="114"/>
      <c r="RID1" s="114"/>
      <c r="RIE1" s="114"/>
      <c r="RIF1" s="114"/>
      <c r="RIG1" s="114"/>
      <c r="RIH1" s="114"/>
      <c r="RII1" s="114"/>
      <c r="RIJ1" s="114"/>
      <c r="RIK1" s="114"/>
      <c r="RIL1" s="114"/>
      <c r="RIM1" s="114"/>
      <c r="RIN1" s="114"/>
      <c r="RIO1" s="114"/>
      <c r="RIP1" s="114"/>
      <c r="RIQ1" s="114"/>
      <c r="RIR1" s="114"/>
      <c r="RIS1" s="114"/>
      <c r="RIT1" s="114"/>
      <c r="RIU1" s="114"/>
      <c r="RIV1" s="114"/>
      <c r="RIW1" s="114"/>
      <c r="RIX1" s="114"/>
      <c r="RIY1" s="114"/>
      <c r="RIZ1" s="114"/>
      <c r="RJA1" s="114"/>
      <c r="RJB1" s="114"/>
      <c r="RJC1" s="114"/>
      <c r="RJD1" s="114"/>
      <c r="RJE1" s="114"/>
      <c r="RJF1" s="114"/>
      <c r="RJG1" s="114"/>
      <c r="RJH1" s="114"/>
      <c r="RJI1" s="114"/>
      <c r="RJJ1" s="114"/>
      <c r="RJK1" s="114"/>
      <c r="RJL1" s="114"/>
      <c r="RJM1" s="114"/>
      <c r="RJN1" s="114"/>
      <c r="RJO1" s="114"/>
      <c r="RJP1" s="114"/>
      <c r="RJQ1" s="114"/>
      <c r="RJR1" s="114"/>
      <c r="RJS1" s="114"/>
      <c r="RJT1" s="114"/>
      <c r="RJU1" s="114"/>
      <c r="RJV1" s="114"/>
      <c r="RJW1" s="114"/>
      <c r="RJX1" s="114"/>
      <c r="RJY1" s="114"/>
      <c r="RJZ1" s="114"/>
      <c r="RKA1" s="114"/>
      <c r="RKB1" s="114"/>
      <c r="RKC1" s="114"/>
      <c r="RKD1" s="114"/>
      <c r="RKE1" s="114"/>
      <c r="RKF1" s="114"/>
      <c r="RKG1" s="114"/>
      <c r="RKH1" s="114"/>
      <c r="RKI1" s="114"/>
      <c r="RKJ1" s="114"/>
      <c r="RKK1" s="114"/>
      <c r="RKL1" s="114"/>
      <c r="RKM1" s="114"/>
      <c r="RKN1" s="114"/>
      <c r="RKO1" s="114"/>
      <c r="RKP1" s="114"/>
      <c r="RKQ1" s="114"/>
      <c r="RKR1" s="114"/>
      <c r="RKS1" s="114"/>
      <c r="RKT1" s="114"/>
      <c r="RKU1" s="114"/>
      <c r="RKV1" s="114"/>
      <c r="RKW1" s="114"/>
      <c r="RKX1" s="114"/>
      <c r="RKY1" s="114"/>
      <c r="RKZ1" s="114"/>
      <c r="RLA1" s="114"/>
      <c r="RLB1" s="114"/>
      <c r="RLC1" s="114"/>
      <c r="RLD1" s="114"/>
      <c r="RLE1" s="114"/>
      <c r="RLF1" s="114"/>
      <c r="RLG1" s="114"/>
      <c r="RLH1" s="114"/>
      <c r="RLI1" s="114"/>
      <c r="RLJ1" s="114"/>
      <c r="RLK1" s="114"/>
      <c r="RLL1" s="114"/>
      <c r="RLM1" s="114"/>
      <c r="RLN1" s="114"/>
      <c r="RLO1" s="114"/>
      <c r="RLP1" s="114"/>
      <c r="RLQ1" s="114"/>
      <c r="RLR1" s="114"/>
      <c r="RLS1" s="114"/>
      <c r="RLT1" s="114"/>
      <c r="RLU1" s="114"/>
      <c r="RLV1" s="114"/>
      <c r="RLW1" s="114"/>
      <c r="RLX1" s="114"/>
      <c r="RLY1" s="114"/>
      <c r="RLZ1" s="114"/>
      <c r="RMA1" s="114"/>
      <c r="RMB1" s="114"/>
      <c r="RMC1" s="114"/>
      <c r="RMD1" s="114"/>
      <c r="RME1" s="114"/>
      <c r="RMF1" s="114"/>
      <c r="RMG1" s="114"/>
      <c r="RMH1" s="114"/>
      <c r="RMI1" s="114"/>
      <c r="RMJ1" s="114"/>
      <c r="RMK1" s="114"/>
      <c r="RML1" s="114"/>
      <c r="RMM1" s="114"/>
      <c r="RMN1" s="114"/>
      <c r="RMO1" s="114"/>
      <c r="RMP1" s="114"/>
      <c r="RMQ1" s="114"/>
      <c r="RMR1" s="114"/>
      <c r="RMS1" s="114"/>
      <c r="RMT1" s="114"/>
      <c r="RMU1" s="114"/>
      <c r="RMV1" s="114"/>
      <c r="RMW1" s="114"/>
      <c r="RMX1" s="114"/>
      <c r="RMY1" s="114"/>
      <c r="RMZ1" s="114"/>
      <c r="RNA1" s="114"/>
      <c r="RNB1" s="114"/>
      <c r="RNC1" s="114"/>
      <c r="RND1" s="114"/>
      <c r="RNE1" s="114"/>
      <c r="RNF1" s="114"/>
      <c r="RNG1" s="114"/>
      <c r="RNH1" s="114"/>
      <c r="RNI1" s="114"/>
      <c r="RNJ1" s="114"/>
      <c r="RNK1" s="114"/>
      <c r="RNL1" s="114"/>
      <c r="RNM1" s="114"/>
      <c r="RNN1" s="114"/>
      <c r="RNO1" s="114"/>
      <c r="RNP1" s="114"/>
      <c r="RNQ1" s="114"/>
      <c r="RNR1" s="114"/>
      <c r="RNS1" s="114"/>
      <c r="RNT1" s="114"/>
      <c r="RNU1" s="114"/>
      <c r="RNV1" s="114"/>
      <c r="RNW1" s="114"/>
      <c r="RNX1" s="114"/>
      <c r="RNY1" s="114"/>
      <c r="RNZ1" s="114"/>
      <c r="ROA1" s="114"/>
      <c r="ROB1" s="114"/>
      <c r="ROC1" s="114"/>
      <c r="ROD1" s="114"/>
      <c r="ROE1" s="114"/>
      <c r="ROF1" s="114"/>
      <c r="ROG1" s="114"/>
      <c r="ROH1" s="114"/>
      <c r="ROI1" s="114"/>
      <c r="ROJ1" s="114"/>
      <c r="ROK1" s="114"/>
      <c r="ROL1" s="114"/>
      <c r="ROM1" s="114"/>
      <c r="RON1" s="114"/>
      <c r="ROO1" s="114"/>
      <c r="ROP1" s="114"/>
      <c r="ROQ1" s="114"/>
      <c r="ROR1" s="114"/>
      <c r="ROS1" s="114"/>
      <c r="ROT1" s="114"/>
      <c r="ROU1" s="114"/>
      <c r="ROV1" s="114"/>
      <c r="ROW1" s="114"/>
      <c r="ROX1" s="114"/>
      <c r="ROY1" s="114"/>
      <c r="ROZ1" s="114"/>
      <c r="RPA1" s="114"/>
      <c r="RPB1" s="114"/>
      <c r="RPC1" s="114"/>
      <c r="RPD1" s="114"/>
      <c r="RPE1" s="114"/>
      <c r="RPF1" s="114"/>
      <c r="RPG1" s="114"/>
      <c r="RPH1" s="114"/>
      <c r="RPI1" s="114"/>
      <c r="RPJ1" s="114"/>
      <c r="RPK1" s="114"/>
      <c r="RPL1" s="114"/>
      <c r="RPM1" s="114"/>
      <c r="RPN1" s="114"/>
      <c r="RPO1" s="114"/>
      <c r="RPP1" s="114"/>
      <c r="RPQ1" s="114"/>
      <c r="RPR1" s="114"/>
      <c r="RPS1" s="114"/>
      <c r="RPT1" s="114"/>
      <c r="RPU1" s="114"/>
      <c r="RPV1" s="114"/>
      <c r="RPW1" s="114"/>
      <c r="RPX1" s="114"/>
      <c r="RPY1" s="114"/>
      <c r="RPZ1" s="114"/>
      <c r="RQA1" s="114"/>
      <c r="RQB1" s="114"/>
      <c r="RQC1" s="114"/>
      <c r="RQD1" s="114"/>
      <c r="RQE1" s="114"/>
      <c r="RQF1" s="114"/>
      <c r="RQG1" s="114"/>
      <c r="RQH1" s="114"/>
      <c r="RQI1" s="114"/>
      <c r="RQJ1" s="114"/>
      <c r="RQK1" s="114"/>
      <c r="RQL1" s="114"/>
      <c r="RQM1" s="114"/>
      <c r="RQN1" s="114"/>
      <c r="RQO1" s="114"/>
      <c r="RQP1" s="114"/>
      <c r="RQQ1" s="114"/>
      <c r="RQR1" s="114"/>
      <c r="RQS1" s="114"/>
      <c r="RQT1" s="114"/>
      <c r="RQU1" s="114"/>
      <c r="RQV1" s="114"/>
      <c r="RQW1" s="114"/>
      <c r="RQX1" s="114"/>
      <c r="RQY1" s="114"/>
      <c r="RQZ1" s="114"/>
      <c r="RRA1" s="114"/>
      <c r="RRB1" s="114"/>
      <c r="RRC1" s="114"/>
      <c r="RRD1" s="114"/>
      <c r="RRE1" s="114"/>
      <c r="RRF1" s="114"/>
      <c r="RRG1" s="114"/>
      <c r="RRH1" s="114"/>
      <c r="RRI1" s="114"/>
      <c r="RRJ1" s="114"/>
      <c r="RRK1" s="114"/>
      <c r="RRL1" s="114"/>
      <c r="RRM1" s="114"/>
      <c r="RRN1" s="114"/>
      <c r="RRO1" s="114"/>
      <c r="RRP1" s="114"/>
      <c r="RRQ1" s="114"/>
      <c r="RRR1" s="114"/>
      <c r="RRS1" s="114"/>
      <c r="RRT1" s="114"/>
      <c r="RRU1" s="114"/>
      <c r="RRV1" s="114"/>
      <c r="RRW1" s="114"/>
      <c r="RRX1" s="114"/>
      <c r="RRY1" s="114"/>
      <c r="RRZ1" s="114"/>
      <c r="RSA1" s="114"/>
      <c r="RSB1" s="114"/>
      <c r="RSC1" s="114"/>
      <c r="RSD1" s="114"/>
      <c r="RSE1" s="114"/>
      <c r="RSF1" s="114"/>
      <c r="RSG1" s="114"/>
      <c r="RSH1" s="114"/>
      <c r="RSI1" s="114"/>
      <c r="RSJ1" s="114"/>
      <c r="RSK1" s="114"/>
      <c r="RSL1" s="114"/>
      <c r="RSM1" s="114"/>
      <c r="RSN1" s="114"/>
      <c r="RSO1" s="114"/>
      <c r="RSP1" s="114"/>
      <c r="RSQ1" s="114"/>
      <c r="RSR1" s="114"/>
      <c r="RSS1" s="114"/>
      <c r="RST1" s="114"/>
      <c r="RSU1" s="114"/>
      <c r="RSV1" s="114"/>
      <c r="RSW1" s="114"/>
      <c r="RSX1" s="114"/>
      <c r="RSY1" s="114"/>
      <c r="RSZ1" s="114"/>
      <c r="RTA1" s="114"/>
      <c r="RTB1" s="114"/>
      <c r="RTC1" s="114"/>
      <c r="RTD1" s="114"/>
      <c r="RTE1" s="114"/>
      <c r="RTF1" s="114"/>
      <c r="RTG1" s="114"/>
      <c r="RTH1" s="114"/>
      <c r="RTI1" s="114"/>
      <c r="RTJ1" s="114"/>
      <c r="RTK1" s="114"/>
      <c r="RTL1" s="114"/>
      <c r="RTM1" s="114"/>
      <c r="RTN1" s="114"/>
      <c r="RTO1" s="114"/>
      <c r="RTP1" s="114"/>
      <c r="RTQ1" s="114"/>
      <c r="RTR1" s="114"/>
      <c r="RTS1" s="114"/>
      <c r="RTT1" s="114"/>
      <c r="RTU1" s="114"/>
      <c r="RTV1" s="114"/>
      <c r="RTW1" s="114"/>
      <c r="RTX1" s="114"/>
      <c r="RTY1" s="114"/>
      <c r="RTZ1" s="114"/>
      <c r="RUA1" s="114"/>
      <c r="RUB1" s="114"/>
      <c r="RUC1" s="114"/>
      <c r="RUD1" s="114"/>
      <c r="RUE1" s="114"/>
      <c r="RUF1" s="114"/>
      <c r="RUG1" s="114"/>
      <c r="RUH1" s="114"/>
      <c r="RUI1" s="114"/>
      <c r="RUJ1" s="114"/>
      <c r="RUK1" s="114"/>
      <c r="RUL1" s="114"/>
      <c r="RUM1" s="114"/>
      <c r="RUN1" s="114"/>
      <c r="RUO1" s="114"/>
      <c r="RUP1" s="114"/>
      <c r="RUQ1" s="114"/>
      <c r="RUR1" s="114"/>
      <c r="RUS1" s="114"/>
      <c r="RUT1" s="114"/>
      <c r="RUU1" s="114"/>
      <c r="RUV1" s="114"/>
      <c r="RUW1" s="114"/>
      <c r="RUX1" s="114"/>
      <c r="RUY1" s="114"/>
      <c r="RUZ1" s="114"/>
      <c r="RVA1" s="114"/>
      <c r="RVB1" s="114"/>
      <c r="RVC1" s="114"/>
      <c r="RVD1" s="114"/>
      <c r="RVE1" s="114"/>
      <c r="RVF1" s="114"/>
      <c r="RVG1" s="114"/>
      <c r="RVH1" s="114"/>
      <c r="RVI1" s="114"/>
      <c r="RVJ1" s="114"/>
      <c r="RVK1" s="114"/>
      <c r="RVL1" s="114"/>
      <c r="RVM1" s="114"/>
      <c r="RVN1" s="114"/>
      <c r="RVO1" s="114"/>
      <c r="RVP1" s="114"/>
      <c r="RVQ1" s="114"/>
      <c r="RVR1" s="114"/>
      <c r="RVS1" s="114"/>
      <c r="RVT1" s="114"/>
      <c r="RVU1" s="114"/>
      <c r="RVV1" s="114"/>
      <c r="RVW1" s="114"/>
      <c r="RVX1" s="114"/>
      <c r="RVY1" s="114"/>
      <c r="RVZ1" s="114"/>
      <c r="RWA1" s="114"/>
      <c r="RWB1" s="114"/>
      <c r="RWC1" s="114"/>
      <c r="RWD1" s="114"/>
      <c r="RWE1" s="114"/>
      <c r="RWF1" s="114"/>
      <c r="RWG1" s="114"/>
      <c r="RWH1" s="114"/>
      <c r="RWI1" s="114"/>
      <c r="RWJ1" s="114"/>
      <c r="RWK1" s="114"/>
      <c r="RWL1" s="114"/>
      <c r="RWM1" s="114"/>
      <c r="RWN1" s="114"/>
      <c r="RWO1" s="114"/>
      <c r="RWP1" s="114"/>
      <c r="RWQ1" s="114"/>
      <c r="RWR1" s="114"/>
      <c r="RWS1" s="114"/>
      <c r="RWT1" s="114"/>
      <c r="RWU1" s="114"/>
      <c r="RWV1" s="114"/>
      <c r="RWW1" s="114"/>
      <c r="RWX1" s="114"/>
      <c r="RWY1" s="114"/>
      <c r="RWZ1" s="114"/>
      <c r="RXA1" s="114"/>
      <c r="RXB1" s="114"/>
      <c r="RXC1" s="114"/>
      <c r="RXD1" s="114"/>
      <c r="RXE1" s="114"/>
      <c r="RXF1" s="114"/>
      <c r="RXG1" s="114"/>
      <c r="RXH1" s="114"/>
      <c r="RXI1" s="114"/>
      <c r="RXJ1" s="114"/>
      <c r="RXK1" s="114"/>
      <c r="RXL1" s="114"/>
      <c r="RXM1" s="114"/>
      <c r="RXN1" s="114"/>
      <c r="RXO1" s="114"/>
      <c r="RXP1" s="114"/>
      <c r="RXQ1" s="114"/>
      <c r="RXR1" s="114"/>
      <c r="RXS1" s="114"/>
      <c r="RXT1" s="114"/>
      <c r="RXU1" s="114"/>
      <c r="RXV1" s="114"/>
      <c r="RXW1" s="114"/>
      <c r="RXX1" s="114"/>
      <c r="RXY1" s="114"/>
      <c r="RXZ1" s="114"/>
      <c r="RYA1" s="114"/>
      <c r="RYB1" s="114"/>
      <c r="RYC1" s="114"/>
      <c r="RYD1" s="114"/>
      <c r="RYE1" s="114"/>
      <c r="RYF1" s="114"/>
      <c r="RYG1" s="114"/>
      <c r="RYH1" s="114"/>
      <c r="RYI1" s="114"/>
      <c r="RYJ1" s="114"/>
      <c r="RYK1" s="114"/>
      <c r="RYL1" s="114"/>
      <c r="RYM1" s="114"/>
      <c r="RYN1" s="114"/>
      <c r="RYO1" s="114"/>
      <c r="RYP1" s="114"/>
      <c r="RYQ1" s="114"/>
      <c r="RYR1" s="114"/>
      <c r="RYS1" s="114"/>
      <c r="RYT1" s="114"/>
      <c r="RYU1" s="114"/>
      <c r="RYV1" s="114"/>
      <c r="RYW1" s="114"/>
      <c r="RYX1" s="114"/>
      <c r="RYY1" s="114"/>
      <c r="RYZ1" s="114"/>
      <c r="RZA1" s="114"/>
      <c r="RZB1" s="114"/>
      <c r="RZC1" s="114"/>
      <c r="RZD1" s="114"/>
      <c r="RZE1" s="114"/>
      <c r="RZF1" s="114"/>
      <c r="RZG1" s="114"/>
      <c r="RZH1" s="114"/>
      <c r="RZI1" s="114"/>
      <c r="RZJ1" s="114"/>
      <c r="RZK1" s="114"/>
      <c r="RZL1" s="114"/>
      <c r="RZM1" s="114"/>
      <c r="RZN1" s="114"/>
      <c r="RZO1" s="114"/>
      <c r="RZP1" s="114"/>
      <c r="RZQ1" s="114"/>
      <c r="RZR1" s="114"/>
      <c r="RZS1" s="114"/>
      <c r="RZT1" s="114"/>
      <c r="RZU1" s="114"/>
      <c r="RZV1" s="114"/>
      <c r="RZW1" s="114"/>
      <c r="RZX1" s="114"/>
      <c r="RZY1" s="114"/>
      <c r="RZZ1" s="114"/>
      <c r="SAA1" s="114"/>
      <c r="SAB1" s="114"/>
      <c r="SAC1" s="114"/>
      <c r="SAD1" s="114"/>
      <c r="SAE1" s="114"/>
      <c r="SAF1" s="114"/>
      <c r="SAG1" s="114"/>
      <c r="SAH1" s="114"/>
      <c r="SAI1" s="114"/>
      <c r="SAJ1" s="114"/>
      <c r="SAK1" s="114"/>
      <c r="SAL1" s="114"/>
      <c r="SAM1" s="114"/>
      <c r="SAN1" s="114"/>
      <c r="SAO1" s="114"/>
      <c r="SAP1" s="114"/>
      <c r="SAQ1" s="114"/>
      <c r="SAR1" s="114"/>
      <c r="SAS1" s="114"/>
      <c r="SAT1" s="114"/>
      <c r="SAU1" s="114"/>
      <c r="SAV1" s="114"/>
      <c r="SAW1" s="114"/>
      <c r="SAX1" s="114"/>
      <c r="SAY1" s="114"/>
      <c r="SAZ1" s="114"/>
      <c r="SBA1" s="114"/>
      <c r="SBB1" s="114"/>
      <c r="SBC1" s="114"/>
      <c r="SBD1" s="114"/>
      <c r="SBE1" s="114"/>
      <c r="SBF1" s="114"/>
      <c r="SBG1" s="114"/>
      <c r="SBH1" s="114"/>
      <c r="SBI1" s="114"/>
      <c r="SBJ1" s="114"/>
      <c r="SBK1" s="114"/>
      <c r="SBL1" s="114"/>
      <c r="SBM1" s="114"/>
      <c r="SBN1" s="114"/>
      <c r="SBO1" s="114"/>
      <c r="SBP1" s="114"/>
      <c r="SBQ1" s="114"/>
      <c r="SBR1" s="114"/>
      <c r="SBS1" s="114"/>
      <c r="SBT1" s="114"/>
      <c r="SBU1" s="114"/>
      <c r="SBV1" s="114"/>
      <c r="SBW1" s="114"/>
      <c r="SBX1" s="114"/>
      <c r="SBY1" s="114"/>
      <c r="SBZ1" s="114"/>
      <c r="SCA1" s="114"/>
      <c r="SCB1" s="114"/>
      <c r="SCC1" s="114"/>
      <c r="SCD1" s="114"/>
      <c r="SCE1" s="114"/>
      <c r="SCF1" s="114"/>
      <c r="SCG1" s="114"/>
      <c r="SCH1" s="114"/>
      <c r="SCI1" s="114"/>
      <c r="SCJ1" s="114"/>
      <c r="SCK1" s="114"/>
      <c r="SCL1" s="114"/>
      <c r="SCM1" s="114"/>
      <c r="SCN1" s="114"/>
      <c r="SCO1" s="114"/>
      <c r="SCP1" s="114"/>
      <c r="SCQ1" s="114"/>
      <c r="SCR1" s="114"/>
      <c r="SCS1" s="114"/>
      <c r="SCT1" s="114"/>
      <c r="SCU1" s="114"/>
      <c r="SCV1" s="114"/>
      <c r="SCW1" s="114"/>
      <c r="SCX1" s="114"/>
      <c r="SCY1" s="114"/>
      <c r="SCZ1" s="114"/>
      <c r="SDA1" s="114"/>
      <c r="SDB1" s="114"/>
      <c r="SDC1" s="114"/>
      <c r="SDD1" s="114"/>
      <c r="SDE1" s="114"/>
      <c r="SDF1" s="114"/>
      <c r="SDG1" s="114"/>
      <c r="SDH1" s="114"/>
      <c r="SDI1" s="114"/>
      <c r="SDJ1" s="114"/>
      <c r="SDK1" s="114"/>
      <c r="SDL1" s="114"/>
      <c r="SDM1" s="114"/>
      <c r="SDN1" s="114"/>
      <c r="SDO1" s="114"/>
      <c r="SDP1" s="114"/>
      <c r="SDQ1" s="114"/>
      <c r="SDR1" s="114"/>
      <c r="SDS1" s="114"/>
      <c r="SDT1" s="114"/>
      <c r="SDU1" s="114"/>
      <c r="SDV1" s="114"/>
      <c r="SDW1" s="114"/>
      <c r="SDX1" s="114"/>
      <c r="SDY1" s="114"/>
      <c r="SDZ1" s="114"/>
      <c r="SEA1" s="114"/>
      <c r="SEB1" s="114"/>
      <c r="SEC1" s="114"/>
      <c r="SED1" s="114"/>
      <c r="SEE1" s="114"/>
      <c r="SEF1" s="114"/>
      <c r="SEG1" s="114"/>
      <c r="SEH1" s="114"/>
      <c r="SEI1" s="114"/>
      <c r="SEJ1" s="114"/>
      <c r="SEK1" s="114"/>
      <c r="SEL1" s="114"/>
      <c r="SEM1" s="114"/>
      <c r="SEN1" s="114"/>
      <c r="SEO1" s="114"/>
      <c r="SEP1" s="114"/>
      <c r="SEQ1" s="114"/>
      <c r="SER1" s="114"/>
      <c r="SES1" s="114"/>
      <c r="SET1" s="114"/>
      <c r="SEU1" s="114"/>
      <c r="SEV1" s="114"/>
      <c r="SEW1" s="114"/>
      <c r="SEX1" s="114"/>
      <c r="SEY1" s="114"/>
      <c r="SEZ1" s="114"/>
      <c r="SFA1" s="114"/>
      <c r="SFB1" s="114"/>
      <c r="SFC1" s="114"/>
      <c r="SFD1" s="114"/>
      <c r="SFE1" s="114"/>
      <c r="SFF1" s="114"/>
      <c r="SFG1" s="114"/>
      <c r="SFH1" s="114"/>
      <c r="SFI1" s="114"/>
      <c r="SFJ1" s="114"/>
      <c r="SFK1" s="114"/>
      <c r="SFL1" s="114"/>
      <c r="SFM1" s="114"/>
      <c r="SFN1" s="114"/>
      <c r="SFO1" s="114"/>
      <c r="SFP1" s="114"/>
      <c r="SFQ1" s="114"/>
      <c r="SFR1" s="114"/>
      <c r="SFS1" s="114"/>
      <c r="SFT1" s="114"/>
      <c r="SFU1" s="114"/>
      <c r="SFV1" s="114"/>
      <c r="SFW1" s="114"/>
      <c r="SFX1" s="114"/>
      <c r="SFY1" s="114"/>
      <c r="SFZ1" s="114"/>
      <c r="SGA1" s="114"/>
      <c r="SGB1" s="114"/>
      <c r="SGC1" s="114"/>
      <c r="SGD1" s="114"/>
      <c r="SGE1" s="114"/>
      <c r="SGF1" s="114"/>
      <c r="SGG1" s="114"/>
      <c r="SGH1" s="114"/>
      <c r="SGI1" s="114"/>
      <c r="SGJ1" s="114"/>
      <c r="SGK1" s="114"/>
      <c r="SGL1" s="114"/>
      <c r="SGM1" s="114"/>
      <c r="SGN1" s="114"/>
      <c r="SGO1" s="114"/>
      <c r="SGP1" s="114"/>
      <c r="SGQ1" s="114"/>
      <c r="SGR1" s="114"/>
      <c r="SGS1" s="114"/>
      <c r="SGT1" s="114"/>
      <c r="SGU1" s="114"/>
      <c r="SGV1" s="114"/>
      <c r="SGW1" s="114"/>
      <c r="SGX1" s="114"/>
      <c r="SGY1" s="114"/>
      <c r="SGZ1" s="114"/>
      <c r="SHA1" s="114"/>
      <c r="SHB1" s="114"/>
      <c r="SHC1" s="114"/>
      <c r="SHD1" s="114"/>
      <c r="SHE1" s="114"/>
      <c r="SHF1" s="114"/>
      <c r="SHG1" s="114"/>
      <c r="SHH1" s="114"/>
      <c r="SHI1" s="114"/>
      <c r="SHJ1" s="114"/>
      <c r="SHK1" s="114"/>
      <c r="SHL1" s="114"/>
      <c r="SHM1" s="114"/>
      <c r="SHN1" s="114"/>
      <c r="SHO1" s="114"/>
      <c r="SHP1" s="114"/>
      <c r="SHQ1" s="114"/>
      <c r="SHR1" s="114"/>
      <c r="SHS1" s="114"/>
      <c r="SHT1" s="114"/>
      <c r="SHU1" s="114"/>
      <c r="SHV1" s="114"/>
      <c r="SHW1" s="114"/>
      <c r="SHX1" s="114"/>
      <c r="SHY1" s="114"/>
      <c r="SHZ1" s="114"/>
      <c r="SIA1" s="114"/>
      <c r="SIB1" s="114"/>
      <c r="SIC1" s="114"/>
      <c r="SID1" s="114"/>
      <c r="SIE1" s="114"/>
      <c r="SIF1" s="114"/>
      <c r="SIG1" s="114"/>
      <c r="SIH1" s="114"/>
      <c r="SII1" s="114"/>
      <c r="SIJ1" s="114"/>
      <c r="SIK1" s="114"/>
      <c r="SIL1" s="114"/>
      <c r="SIM1" s="114"/>
      <c r="SIN1" s="114"/>
      <c r="SIO1" s="114"/>
      <c r="SIP1" s="114"/>
      <c r="SIQ1" s="114"/>
      <c r="SIR1" s="114"/>
      <c r="SIS1" s="114"/>
      <c r="SIT1" s="114"/>
      <c r="SIU1" s="114"/>
      <c r="SIV1" s="114"/>
      <c r="SIW1" s="114"/>
      <c r="SIX1" s="114"/>
      <c r="SIY1" s="114"/>
      <c r="SIZ1" s="114"/>
      <c r="SJA1" s="114"/>
      <c r="SJB1" s="114"/>
      <c r="SJC1" s="114"/>
      <c r="SJD1" s="114"/>
      <c r="SJE1" s="114"/>
      <c r="SJF1" s="114"/>
      <c r="SJG1" s="114"/>
      <c r="SJH1" s="114"/>
      <c r="SJI1" s="114"/>
      <c r="SJJ1" s="114"/>
      <c r="SJK1" s="114"/>
      <c r="SJL1" s="114"/>
      <c r="SJM1" s="114"/>
      <c r="SJN1" s="114"/>
      <c r="SJO1" s="114"/>
      <c r="SJP1" s="114"/>
      <c r="SJQ1" s="114"/>
      <c r="SJR1" s="114"/>
      <c r="SJS1" s="114"/>
      <c r="SJT1" s="114"/>
      <c r="SJU1" s="114"/>
      <c r="SJV1" s="114"/>
      <c r="SJW1" s="114"/>
      <c r="SJX1" s="114"/>
      <c r="SJY1" s="114"/>
      <c r="SJZ1" s="114"/>
      <c r="SKA1" s="114"/>
      <c r="SKB1" s="114"/>
      <c r="SKC1" s="114"/>
      <c r="SKD1" s="114"/>
      <c r="SKE1" s="114"/>
      <c r="SKF1" s="114"/>
      <c r="SKG1" s="114"/>
      <c r="SKH1" s="114"/>
      <c r="SKI1" s="114"/>
      <c r="SKJ1" s="114"/>
      <c r="SKK1" s="114"/>
      <c r="SKL1" s="114"/>
      <c r="SKM1" s="114"/>
      <c r="SKN1" s="114"/>
      <c r="SKO1" s="114"/>
      <c r="SKP1" s="114"/>
      <c r="SKQ1" s="114"/>
      <c r="SKR1" s="114"/>
      <c r="SKS1" s="114"/>
      <c r="SKT1" s="114"/>
      <c r="SKU1" s="114"/>
      <c r="SKV1" s="114"/>
      <c r="SKW1" s="114"/>
      <c r="SKX1" s="114"/>
      <c r="SKY1" s="114"/>
      <c r="SKZ1" s="114"/>
      <c r="SLA1" s="114"/>
      <c r="SLB1" s="114"/>
      <c r="SLC1" s="114"/>
      <c r="SLD1" s="114"/>
      <c r="SLE1" s="114"/>
      <c r="SLF1" s="114"/>
      <c r="SLG1" s="114"/>
      <c r="SLH1" s="114"/>
      <c r="SLI1" s="114"/>
      <c r="SLJ1" s="114"/>
      <c r="SLK1" s="114"/>
      <c r="SLL1" s="114"/>
      <c r="SLM1" s="114"/>
      <c r="SLN1" s="114"/>
      <c r="SLO1" s="114"/>
      <c r="SLP1" s="114"/>
      <c r="SLQ1" s="114"/>
      <c r="SLR1" s="114"/>
      <c r="SLS1" s="114"/>
      <c r="SLT1" s="114"/>
      <c r="SLU1" s="114"/>
      <c r="SLV1" s="114"/>
      <c r="SLW1" s="114"/>
      <c r="SLX1" s="114"/>
      <c r="SLY1" s="114"/>
      <c r="SLZ1" s="114"/>
      <c r="SMA1" s="114"/>
      <c r="SMB1" s="114"/>
      <c r="SMC1" s="114"/>
      <c r="SMD1" s="114"/>
      <c r="SME1" s="114"/>
      <c r="SMF1" s="114"/>
      <c r="SMG1" s="114"/>
      <c r="SMH1" s="114"/>
      <c r="SMI1" s="114"/>
      <c r="SMJ1" s="114"/>
      <c r="SMK1" s="114"/>
      <c r="SML1" s="114"/>
      <c r="SMM1" s="114"/>
      <c r="SMN1" s="114"/>
      <c r="SMO1" s="114"/>
      <c r="SMP1" s="114"/>
      <c r="SMQ1" s="114"/>
      <c r="SMR1" s="114"/>
      <c r="SMS1" s="114"/>
      <c r="SMT1" s="114"/>
      <c r="SMU1" s="114"/>
      <c r="SMV1" s="114"/>
      <c r="SMW1" s="114"/>
      <c r="SMX1" s="114"/>
      <c r="SMY1" s="114"/>
      <c r="SMZ1" s="114"/>
      <c r="SNA1" s="114"/>
      <c r="SNB1" s="114"/>
      <c r="SNC1" s="114"/>
      <c r="SND1" s="114"/>
      <c r="SNE1" s="114"/>
      <c r="SNF1" s="114"/>
      <c r="SNG1" s="114"/>
      <c r="SNH1" s="114"/>
      <c r="SNI1" s="114"/>
      <c r="SNJ1" s="114"/>
      <c r="SNK1" s="114"/>
      <c r="SNL1" s="114"/>
      <c r="SNM1" s="114"/>
      <c r="SNN1" s="114"/>
      <c r="SNO1" s="114"/>
      <c r="SNP1" s="114"/>
      <c r="SNQ1" s="114"/>
      <c r="SNR1" s="114"/>
      <c r="SNS1" s="114"/>
      <c r="SNT1" s="114"/>
      <c r="SNU1" s="114"/>
      <c r="SNV1" s="114"/>
      <c r="SNW1" s="114"/>
      <c r="SNX1" s="114"/>
      <c r="SNY1" s="114"/>
      <c r="SNZ1" s="114"/>
      <c r="SOA1" s="114"/>
      <c r="SOB1" s="114"/>
      <c r="SOC1" s="114"/>
      <c r="SOD1" s="114"/>
      <c r="SOE1" s="114"/>
      <c r="SOF1" s="114"/>
      <c r="SOG1" s="114"/>
      <c r="SOH1" s="114"/>
      <c r="SOI1" s="114"/>
      <c r="SOJ1" s="114"/>
      <c r="SOK1" s="114"/>
      <c r="SOL1" s="114"/>
      <c r="SOM1" s="114"/>
      <c r="SON1" s="114"/>
      <c r="SOO1" s="114"/>
      <c r="SOP1" s="114"/>
      <c r="SOQ1" s="114"/>
      <c r="SOR1" s="114"/>
      <c r="SOS1" s="114"/>
      <c r="SOT1" s="114"/>
      <c r="SOU1" s="114"/>
      <c r="SOV1" s="114"/>
      <c r="SOW1" s="114"/>
      <c r="SOX1" s="114"/>
      <c r="SOY1" s="114"/>
      <c r="SOZ1" s="114"/>
      <c r="SPA1" s="114"/>
      <c r="SPB1" s="114"/>
      <c r="SPC1" s="114"/>
      <c r="SPD1" s="114"/>
      <c r="SPE1" s="114"/>
      <c r="SPF1" s="114"/>
      <c r="SPG1" s="114"/>
      <c r="SPH1" s="114"/>
      <c r="SPI1" s="114"/>
      <c r="SPJ1" s="114"/>
      <c r="SPK1" s="114"/>
      <c r="SPL1" s="114"/>
      <c r="SPM1" s="114"/>
      <c r="SPN1" s="114"/>
      <c r="SPO1" s="114"/>
      <c r="SPP1" s="114"/>
      <c r="SPQ1" s="114"/>
      <c r="SPR1" s="114"/>
      <c r="SPS1" s="114"/>
      <c r="SPT1" s="114"/>
      <c r="SPU1" s="114"/>
      <c r="SPV1" s="114"/>
      <c r="SPW1" s="114"/>
      <c r="SPX1" s="114"/>
      <c r="SPY1" s="114"/>
      <c r="SPZ1" s="114"/>
      <c r="SQA1" s="114"/>
      <c r="SQB1" s="114"/>
      <c r="SQC1" s="114"/>
      <c r="SQD1" s="114"/>
      <c r="SQE1" s="114"/>
      <c r="SQF1" s="114"/>
      <c r="SQG1" s="114"/>
      <c r="SQH1" s="114"/>
      <c r="SQI1" s="114"/>
      <c r="SQJ1" s="114"/>
      <c r="SQK1" s="114"/>
      <c r="SQL1" s="114"/>
      <c r="SQM1" s="114"/>
      <c r="SQN1" s="114"/>
      <c r="SQO1" s="114"/>
      <c r="SQP1" s="114"/>
      <c r="SQQ1" s="114"/>
      <c r="SQR1" s="114"/>
      <c r="SQS1" s="114"/>
      <c r="SQT1" s="114"/>
      <c r="SQU1" s="114"/>
      <c r="SQV1" s="114"/>
      <c r="SQW1" s="114"/>
      <c r="SQX1" s="114"/>
      <c r="SQY1" s="114"/>
      <c r="SQZ1" s="114"/>
      <c r="SRA1" s="114"/>
      <c r="SRB1" s="114"/>
      <c r="SRC1" s="114"/>
      <c r="SRD1" s="114"/>
      <c r="SRE1" s="114"/>
      <c r="SRF1" s="114"/>
      <c r="SRG1" s="114"/>
      <c r="SRH1" s="114"/>
      <c r="SRI1" s="114"/>
      <c r="SRJ1" s="114"/>
      <c r="SRK1" s="114"/>
      <c r="SRL1" s="114"/>
      <c r="SRM1" s="114"/>
      <c r="SRN1" s="114"/>
      <c r="SRO1" s="114"/>
      <c r="SRP1" s="114"/>
      <c r="SRQ1" s="114"/>
      <c r="SRR1" s="114"/>
      <c r="SRS1" s="114"/>
      <c r="SRT1" s="114"/>
      <c r="SRU1" s="114"/>
      <c r="SRV1" s="114"/>
      <c r="SRW1" s="114"/>
      <c r="SRX1" s="114"/>
      <c r="SRY1" s="114"/>
      <c r="SRZ1" s="114"/>
      <c r="SSA1" s="114"/>
      <c r="SSB1" s="114"/>
      <c r="SSC1" s="114"/>
      <c r="SSD1" s="114"/>
      <c r="SSE1" s="114"/>
      <c r="SSF1" s="114"/>
      <c r="SSG1" s="114"/>
      <c r="SSH1" s="114"/>
      <c r="SSI1" s="114"/>
      <c r="SSJ1" s="114"/>
      <c r="SSK1" s="114"/>
      <c r="SSL1" s="114"/>
      <c r="SSM1" s="114"/>
      <c r="SSN1" s="114"/>
      <c r="SSO1" s="114"/>
      <c r="SSP1" s="114"/>
      <c r="SSQ1" s="114"/>
      <c r="SSR1" s="114"/>
      <c r="SSS1" s="114"/>
      <c r="SST1" s="114"/>
      <c r="SSU1" s="114"/>
      <c r="SSV1" s="114"/>
      <c r="SSW1" s="114"/>
      <c r="SSX1" s="114"/>
      <c r="SSY1" s="114"/>
      <c r="SSZ1" s="114"/>
      <c r="STA1" s="114"/>
      <c r="STB1" s="114"/>
      <c r="STC1" s="114"/>
      <c r="STD1" s="114"/>
      <c r="STE1" s="114"/>
      <c r="STF1" s="114"/>
      <c r="STG1" s="114"/>
      <c r="STH1" s="114"/>
      <c r="STI1" s="114"/>
      <c r="STJ1" s="114"/>
      <c r="STK1" s="114"/>
      <c r="STL1" s="114"/>
      <c r="STM1" s="114"/>
      <c r="STN1" s="114"/>
      <c r="STO1" s="114"/>
      <c r="STP1" s="114"/>
      <c r="STQ1" s="114"/>
      <c r="STR1" s="114"/>
      <c r="STS1" s="114"/>
      <c r="STT1" s="114"/>
      <c r="STU1" s="114"/>
      <c r="STV1" s="114"/>
      <c r="STW1" s="114"/>
      <c r="STX1" s="114"/>
      <c r="STY1" s="114"/>
      <c r="STZ1" s="114"/>
      <c r="SUA1" s="114"/>
      <c r="SUB1" s="114"/>
      <c r="SUC1" s="114"/>
      <c r="SUD1" s="114"/>
      <c r="SUE1" s="114"/>
      <c r="SUF1" s="114"/>
      <c r="SUG1" s="114"/>
      <c r="SUH1" s="114"/>
      <c r="SUI1" s="114"/>
      <c r="SUJ1" s="114"/>
      <c r="SUK1" s="114"/>
      <c r="SUL1" s="114"/>
      <c r="SUM1" s="114"/>
      <c r="SUN1" s="114"/>
      <c r="SUO1" s="114"/>
      <c r="SUP1" s="114"/>
      <c r="SUQ1" s="114"/>
      <c r="SUR1" s="114"/>
      <c r="SUS1" s="114"/>
      <c r="SUT1" s="114"/>
      <c r="SUU1" s="114"/>
      <c r="SUV1" s="114"/>
      <c r="SUW1" s="114"/>
      <c r="SUX1" s="114"/>
      <c r="SUY1" s="114"/>
      <c r="SUZ1" s="114"/>
      <c r="SVA1" s="114"/>
      <c r="SVB1" s="114"/>
      <c r="SVC1" s="114"/>
      <c r="SVD1" s="114"/>
      <c r="SVE1" s="114"/>
      <c r="SVF1" s="114"/>
      <c r="SVG1" s="114"/>
      <c r="SVH1" s="114"/>
      <c r="SVI1" s="114"/>
      <c r="SVJ1" s="114"/>
      <c r="SVK1" s="114"/>
      <c r="SVL1" s="114"/>
      <c r="SVM1" s="114"/>
      <c r="SVN1" s="114"/>
      <c r="SVO1" s="114"/>
      <c r="SVP1" s="114"/>
      <c r="SVQ1" s="114"/>
      <c r="SVR1" s="114"/>
      <c r="SVS1" s="114"/>
      <c r="SVT1" s="114"/>
      <c r="SVU1" s="114"/>
      <c r="SVV1" s="114"/>
      <c r="SVW1" s="114"/>
      <c r="SVX1" s="114"/>
      <c r="SVY1" s="114"/>
      <c r="SVZ1" s="114"/>
      <c r="SWA1" s="114"/>
      <c r="SWB1" s="114"/>
      <c r="SWC1" s="114"/>
      <c r="SWD1" s="114"/>
      <c r="SWE1" s="114"/>
      <c r="SWF1" s="114"/>
      <c r="SWG1" s="114"/>
      <c r="SWH1" s="114"/>
      <c r="SWI1" s="114"/>
      <c r="SWJ1" s="114"/>
      <c r="SWK1" s="114"/>
      <c r="SWL1" s="114"/>
      <c r="SWM1" s="114"/>
      <c r="SWN1" s="114"/>
      <c r="SWO1" s="114"/>
      <c r="SWP1" s="114"/>
      <c r="SWQ1" s="114"/>
      <c r="SWR1" s="114"/>
      <c r="SWS1" s="114"/>
      <c r="SWT1" s="114"/>
      <c r="SWU1" s="114"/>
      <c r="SWV1" s="114"/>
      <c r="SWW1" s="114"/>
      <c r="SWX1" s="114"/>
      <c r="SWY1" s="114"/>
      <c r="SWZ1" s="114"/>
      <c r="SXA1" s="114"/>
      <c r="SXB1" s="114"/>
      <c r="SXC1" s="114"/>
      <c r="SXD1" s="114"/>
      <c r="SXE1" s="114"/>
      <c r="SXF1" s="114"/>
      <c r="SXG1" s="114"/>
      <c r="SXH1" s="114"/>
      <c r="SXI1" s="114"/>
      <c r="SXJ1" s="114"/>
      <c r="SXK1" s="114"/>
      <c r="SXL1" s="114"/>
      <c r="SXM1" s="114"/>
      <c r="SXN1" s="114"/>
      <c r="SXO1" s="114"/>
      <c r="SXP1" s="114"/>
      <c r="SXQ1" s="114"/>
      <c r="SXR1" s="114"/>
      <c r="SXS1" s="114"/>
      <c r="SXT1" s="114"/>
      <c r="SXU1" s="114"/>
      <c r="SXV1" s="114"/>
      <c r="SXW1" s="114"/>
      <c r="SXX1" s="114"/>
      <c r="SXY1" s="114"/>
      <c r="SXZ1" s="114"/>
      <c r="SYA1" s="114"/>
      <c r="SYB1" s="114"/>
      <c r="SYC1" s="114"/>
      <c r="SYD1" s="114"/>
      <c r="SYE1" s="114"/>
      <c r="SYF1" s="114"/>
      <c r="SYG1" s="114"/>
      <c r="SYH1" s="114"/>
      <c r="SYI1" s="114"/>
      <c r="SYJ1" s="114"/>
      <c r="SYK1" s="114"/>
      <c r="SYL1" s="114"/>
      <c r="SYM1" s="114"/>
      <c r="SYN1" s="114"/>
      <c r="SYO1" s="114"/>
      <c r="SYP1" s="114"/>
      <c r="SYQ1" s="114"/>
      <c r="SYR1" s="114"/>
      <c r="SYS1" s="114"/>
      <c r="SYT1" s="114"/>
      <c r="SYU1" s="114"/>
      <c r="SYV1" s="114"/>
      <c r="SYW1" s="114"/>
      <c r="SYX1" s="114"/>
      <c r="SYY1" s="114"/>
      <c r="SYZ1" s="114"/>
      <c r="SZA1" s="114"/>
      <c r="SZB1" s="114"/>
      <c r="SZC1" s="114"/>
      <c r="SZD1" s="114"/>
      <c r="SZE1" s="114"/>
      <c r="SZF1" s="114"/>
      <c r="SZG1" s="114"/>
      <c r="SZH1" s="114"/>
      <c r="SZI1" s="114"/>
      <c r="SZJ1" s="114"/>
      <c r="SZK1" s="114"/>
      <c r="SZL1" s="114"/>
      <c r="SZM1" s="114"/>
      <c r="SZN1" s="114"/>
      <c r="SZO1" s="114"/>
      <c r="SZP1" s="114"/>
      <c r="SZQ1" s="114"/>
      <c r="SZR1" s="114"/>
      <c r="SZS1" s="114"/>
      <c r="SZT1" s="114"/>
      <c r="SZU1" s="114"/>
      <c r="SZV1" s="114"/>
      <c r="SZW1" s="114"/>
      <c r="SZX1" s="114"/>
      <c r="SZY1" s="114"/>
      <c r="SZZ1" s="114"/>
      <c r="TAA1" s="114"/>
      <c r="TAB1" s="114"/>
      <c r="TAC1" s="114"/>
      <c r="TAD1" s="114"/>
      <c r="TAE1" s="114"/>
      <c r="TAF1" s="114"/>
      <c r="TAG1" s="114"/>
      <c r="TAH1" s="114"/>
      <c r="TAI1" s="114"/>
      <c r="TAJ1" s="114"/>
      <c r="TAK1" s="114"/>
      <c r="TAL1" s="114"/>
      <c r="TAM1" s="114"/>
      <c r="TAN1" s="114"/>
      <c r="TAO1" s="114"/>
      <c r="TAP1" s="114"/>
      <c r="TAQ1" s="114"/>
      <c r="TAR1" s="114"/>
      <c r="TAS1" s="114"/>
      <c r="TAT1" s="114"/>
      <c r="TAU1" s="114"/>
      <c r="TAV1" s="114"/>
      <c r="TAW1" s="114"/>
      <c r="TAX1" s="114"/>
      <c r="TAY1" s="114"/>
      <c r="TAZ1" s="114"/>
      <c r="TBA1" s="114"/>
      <c r="TBB1" s="114"/>
      <c r="TBC1" s="114"/>
      <c r="TBD1" s="114"/>
      <c r="TBE1" s="114"/>
      <c r="TBF1" s="114"/>
      <c r="TBG1" s="114"/>
      <c r="TBH1" s="114"/>
      <c r="TBI1" s="114"/>
      <c r="TBJ1" s="114"/>
      <c r="TBK1" s="114"/>
      <c r="TBL1" s="114"/>
      <c r="TBM1" s="114"/>
      <c r="TBN1" s="114"/>
      <c r="TBO1" s="114"/>
      <c r="TBP1" s="114"/>
      <c r="TBQ1" s="114"/>
      <c r="TBR1" s="114"/>
      <c r="TBS1" s="114"/>
      <c r="TBT1" s="114"/>
      <c r="TBU1" s="114"/>
      <c r="TBV1" s="114"/>
      <c r="TBW1" s="114"/>
      <c r="TBX1" s="114"/>
      <c r="TBY1" s="114"/>
      <c r="TBZ1" s="114"/>
      <c r="TCA1" s="114"/>
      <c r="TCB1" s="114"/>
      <c r="TCC1" s="114"/>
      <c r="TCD1" s="114"/>
      <c r="TCE1" s="114"/>
      <c r="TCF1" s="114"/>
      <c r="TCG1" s="114"/>
      <c r="TCH1" s="114"/>
      <c r="TCI1" s="114"/>
      <c r="TCJ1" s="114"/>
      <c r="TCK1" s="114"/>
      <c r="TCL1" s="114"/>
      <c r="TCM1" s="114"/>
      <c r="TCN1" s="114"/>
      <c r="TCO1" s="114"/>
      <c r="TCP1" s="114"/>
      <c r="TCQ1" s="114"/>
      <c r="TCR1" s="114"/>
      <c r="TCS1" s="114"/>
      <c r="TCT1" s="114"/>
      <c r="TCU1" s="114"/>
      <c r="TCV1" s="114"/>
      <c r="TCW1" s="114"/>
      <c r="TCX1" s="114"/>
      <c r="TCY1" s="114"/>
      <c r="TCZ1" s="114"/>
      <c r="TDA1" s="114"/>
      <c r="TDB1" s="114"/>
      <c r="TDC1" s="114"/>
      <c r="TDD1" s="114"/>
      <c r="TDE1" s="114"/>
      <c r="TDF1" s="114"/>
      <c r="TDG1" s="114"/>
      <c r="TDH1" s="114"/>
      <c r="TDI1" s="114"/>
      <c r="TDJ1" s="114"/>
      <c r="TDK1" s="114"/>
      <c r="TDL1" s="114"/>
      <c r="TDM1" s="114"/>
      <c r="TDN1" s="114"/>
      <c r="TDO1" s="114"/>
      <c r="TDP1" s="114"/>
      <c r="TDQ1" s="114"/>
      <c r="TDR1" s="114"/>
      <c r="TDS1" s="114"/>
      <c r="TDT1" s="114"/>
      <c r="TDU1" s="114"/>
      <c r="TDV1" s="114"/>
      <c r="TDW1" s="114"/>
      <c r="TDX1" s="114"/>
      <c r="TDY1" s="114"/>
      <c r="TDZ1" s="114"/>
      <c r="TEA1" s="114"/>
      <c r="TEB1" s="114"/>
      <c r="TEC1" s="114"/>
      <c r="TED1" s="114"/>
      <c r="TEE1" s="114"/>
      <c r="TEF1" s="114"/>
      <c r="TEG1" s="114"/>
      <c r="TEH1" s="114"/>
      <c r="TEI1" s="114"/>
      <c r="TEJ1" s="114"/>
      <c r="TEK1" s="114"/>
      <c r="TEL1" s="114"/>
      <c r="TEM1" s="114"/>
      <c r="TEN1" s="114"/>
      <c r="TEO1" s="114"/>
      <c r="TEP1" s="114"/>
      <c r="TEQ1" s="114"/>
      <c r="TER1" s="114"/>
      <c r="TES1" s="114"/>
      <c r="TET1" s="114"/>
      <c r="TEU1" s="114"/>
      <c r="TEV1" s="114"/>
      <c r="TEW1" s="114"/>
      <c r="TEX1" s="114"/>
      <c r="TEY1" s="114"/>
      <c r="TEZ1" s="114"/>
      <c r="TFA1" s="114"/>
      <c r="TFB1" s="114"/>
      <c r="TFC1" s="114"/>
      <c r="TFD1" s="114"/>
      <c r="TFE1" s="114"/>
      <c r="TFF1" s="114"/>
      <c r="TFG1" s="114"/>
      <c r="TFH1" s="114"/>
      <c r="TFI1" s="114"/>
      <c r="TFJ1" s="114"/>
      <c r="TFK1" s="114"/>
      <c r="TFL1" s="114"/>
      <c r="TFM1" s="114"/>
      <c r="TFN1" s="114"/>
      <c r="TFO1" s="114"/>
      <c r="TFP1" s="114"/>
      <c r="TFQ1" s="114"/>
      <c r="TFR1" s="114"/>
      <c r="TFS1" s="114"/>
      <c r="TFT1" s="114"/>
      <c r="TFU1" s="114"/>
      <c r="TFV1" s="114"/>
      <c r="TFW1" s="114"/>
      <c r="TFX1" s="114"/>
      <c r="TFY1" s="114"/>
      <c r="TFZ1" s="114"/>
      <c r="TGA1" s="114"/>
      <c r="TGB1" s="114"/>
      <c r="TGC1" s="114"/>
      <c r="TGD1" s="114"/>
      <c r="TGE1" s="114"/>
      <c r="TGF1" s="114"/>
      <c r="TGG1" s="114"/>
      <c r="TGH1" s="114"/>
      <c r="TGI1" s="114"/>
      <c r="TGJ1" s="114"/>
      <c r="TGK1" s="114"/>
      <c r="TGL1" s="114"/>
      <c r="TGM1" s="114"/>
      <c r="TGN1" s="114"/>
      <c r="TGO1" s="114"/>
      <c r="TGP1" s="114"/>
      <c r="TGQ1" s="114"/>
      <c r="TGR1" s="114"/>
      <c r="TGS1" s="114"/>
      <c r="TGT1" s="114"/>
      <c r="TGU1" s="114"/>
      <c r="TGV1" s="114"/>
      <c r="TGW1" s="114"/>
      <c r="TGX1" s="114"/>
      <c r="TGY1" s="114"/>
      <c r="TGZ1" s="114"/>
      <c r="THA1" s="114"/>
      <c r="THB1" s="114"/>
      <c r="THC1" s="114"/>
      <c r="THD1" s="114"/>
      <c r="THE1" s="114"/>
      <c r="THF1" s="114"/>
      <c r="THG1" s="114"/>
      <c r="THH1" s="114"/>
      <c r="THI1" s="114"/>
      <c r="THJ1" s="114"/>
      <c r="THK1" s="114"/>
      <c r="THL1" s="114"/>
      <c r="THM1" s="114"/>
      <c r="THN1" s="114"/>
      <c r="THO1" s="114"/>
      <c r="THP1" s="114"/>
      <c r="THQ1" s="114"/>
      <c r="THR1" s="114"/>
      <c r="THS1" s="114"/>
      <c r="THT1" s="114"/>
      <c r="THU1" s="114"/>
      <c r="THV1" s="114"/>
      <c r="THW1" s="114"/>
      <c r="THX1" s="114"/>
      <c r="THY1" s="114"/>
      <c r="THZ1" s="114"/>
      <c r="TIA1" s="114"/>
      <c r="TIB1" s="114"/>
      <c r="TIC1" s="114"/>
      <c r="TID1" s="114"/>
      <c r="TIE1" s="114"/>
      <c r="TIF1" s="114"/>
      <c r="TIG1" s="114"/>
      <c r="TIH1" s="114"/>
      <c r="TII1" s="114"/>
      <c r="TIJ1" s="114"/>
      <c r="TIK1" s="114"/>
      <c r="TIL1" s="114"/>
      <c r="TIM1" s="114"/>
      <c r="TIN1" s="114"/>
      <c r="TIO1" s="114"/>
      <c r="TIP1" s="114"/>
      <c r="TIQ1" s="114"/>
      <c r="TIR1" s="114"/>
      <c r="TIS1" s="114"/>
      <c r="TIT1" s="114"/>
      <c r="TIU1" s="114"/>
      <c r="TIV1" s="114"/>
      <c r="TIW1" s="114"/>
      <c r="TIX1" s="114"/>
      <c r="TIY1" s="114"/>
      <c r="TIZ1" s="114"/>
      <c r="TJA1" s="114"/>
      <c r="TJB1" s="114"/>
      <c r="TJC1" s="114"/>
      <c r="TJD1" s="114"/>
      <c r="TJE1" s="114"/>
      <c r="TJF1" s="114"/>
      <c r="TJG1" s="114"/>
      <c r="TJH1" s="114"/>
      <c r="TJI1" s="114"/>
      <c r="TJJ1" s="114"/>
      <c r="TJK1" s="114"/>
      <c r="TJL1" s="114"/>
      <c r="TJM1" s="114"/>
      <c r="TJN1" s="114"/>
      <c r="TJO1" s="114"/>
      <c r="TJP1" s="114"/>
      <c r="TJQ1" s="114"/>
      <c r="TJR1" s="114"/>
      <c r="TJS1" s="114"/>
      <c r="TJT1" s="114"/>
      <c r="TJU1" s="114"/>
      <c r="TJV1" s="114"/>
      <c r="TJW1" s="114"/>
      <c r="TJX1" s="114"/>
      <c r="TJY1" s="114"/>
      <c r="TJZ1" s="114"/>
      <c r="TKA1" s="114"/>
      <c r="TKB1" s="114"/>
      <c r="TKC1" s="114"/>
      <c r="TKD1" s="114"/>
      <c r="TKE1" s="114"/>
      <c r="TKF1" s="114"/>
      <c r="TKG1" s="114"/>
      <c r="TKH1" s="114"/>
      <c r="TKI1" s="114"/>
      <c r="TKJ1" s="114"/>
      <c r="TKK1" s="114"/>
      <c r="TKL1" s="114"/>
      <c r="TKM1" s="114"/>
      <c r="TKN1" s="114"/>
      <c r="TKO1" s="114"/>
      <c r="TKP1" s="114"/>
      <c r="TKQ1" s="114"/>
      <c r="TKR1" s="114"/>
      <c r="TKS1" s="114"/>
      <c r="TKT1" s="114"/>
      <c r="TKU1" s="114"/>
      <c r="TKV1" s="114"/>
      <c r="TKW1" s="114"/>
      <c r="TKX1" s="114"/>
      <c r="TKY1" s="114"/>
      <c r="TKZ1" s="114"/>
      <c r="TLA1" s="114"/>
      <c r="TLB1" s="114"/>
      <c r="TLC1" s="114"/>
      <c r="TLD1" s="114"/>
      <c r="TLE1" s="114"/>
      <c r="TLF1" s="114"/>
      <c r="TLG1" s="114"/>
      <c r="TLH1" s="114"/>
      <c r="TLI1" s="114"/>
      <c r="TLJ1" s="114"/>
      <c r="TLK1" s="114"/>
      <c r="TLL1" s="114"/>
      <c r="TLM1" s="114"/>
      <c r="TLN1" s="114"/>
      <c r="TLO1" s="114"/>
      <c r="TLP1" s="114"/>
      <c r="TLQ1" s="114"/>
      <c r="TLR1" s="114"/>
      <c r="TLS1" s="114"/>
      <c r="TLT1" s="114"/>
      <c r="TLU1" s="114"/>
      <c r="TLV1" s="114"/>
      <c r="TLW1" s="114"/>
      <c r="TLX1" s="114"/>
      <c r="TLY1" s="114"/>
      <c r="TLZ1" s="114"/>
      <c r="TMA1" s="114"/>
      <c r="TMB1" s="114"/>
      <c r="TMC1" s="114"/>
      <c r="TMD1" s="114"/>
      <c r="TME1" s="114"/>
      <c r="TMF1" s="114"/>
      <c r="TMG1" s="114"/>
      <c r="TMH1" s="114"/>
      <c r="TMI1" s="114"/>
      <c r="TMJ1" s="114"/>
      <c r="TMK1" s="114"/>
      <c r="TML1" s="114"/>
      <c r="TMM1" s="114"/>
      <c r="TMN1" s="114"/>
      <c r="TMO1" s="114"/>
      <c r="TMP1" s="114"/>
      <c r="TMQ1" s="114"/>
      <c r="TMR1" s="114"/>
      <c r="TMS1" s="114"/>
      <c r="TMT1" s="114"/>
      <c r="TMU1" s="114"/>
      <c r="TMV1" s="114"/>
      <c r="TMW1" s="114"/>
      <c r="TMX1" s="114"/>
      <c r="TMY1" s="114"/>
      <c r="TMZ1" s="114"/>
      <c r="TNA1" s="114"/>
      <c r="TNB1" s="114"/>
      <c r="TNC1" s="114"/>
      <c r="TND1" s="114"/>
      <c r="TNE1" s="114"/>
      <c r="TNF1" s="114"/>
      <c r="TNG1" s="114"/>
      <c r="TNH1" s="114"/>
      <c r="TNI1" s="114"/>
      <c r="TNJ1" s="114"/>
      <c r="TNK1" s="114"/>
      <c r="TNL1" s="114"/>
      <c r="TNM1" s="114"/>
      <c r="TNN1" s="114"/>
      <c r="TNO1" s="114"/>
      <c r="TNP1" s="114"/>
      <c r="TNQ1" s="114"/>
      <c r="TNR1" s="114"/>
      <c r="TNS1" s="114"/>
      <c r="TNT1" s="114"/>
      <c r="TNU1" s="114"/>
      <c r="TNV1" s="114"/>
      <c r="TNW1" s="114"/>
      <c r="TNX1" s="114"/>
      <c r="TNY1" s="114"/>
      <c r="TNZ1" s="114"/>
      <c r="TOA1" s="114"/>
      <c r="TOB1" s="114"/>
      <c r="TOC1" s="114"/>
      <c r="TOD1" s="114"/>
      <c r="TOE1" s="114"/>
      <c r="TOF1" s="114"/>
      <c r="TOG1" s="114"/>
      <c r="TOH1" s="114"/>
      <c r="TOI1" s="114"/>
      <c r="TOJ1" s="114"/>
      <c r="TOK1" s="114"/>
      <c r="TOL1" s="114"/>
      <c r="TOM1" s="114"/>
      <c r="TON1" s="114"/>
      <c r="TOO1" s="114"/>
      <c r="TOP1" s="114"/>
      <c r="TOQ1" s="114"/>
      <c r="TOR1" s="114"/>
      <c r="TOS1" s="114"/>
      <c r="TOT1" s="114"/>
      <c r="TOU1" s="114"/>
      <c r="TOV1" s="114"/>
      <c r="TOW1" s="114"/>
      <c r="TOX1" s="114"/>
      <c r="TOY1" s="114"/>
      <c r="TOZ1" s="114"/>
      <c r="TPA1" s="114"/>
      <c r="TPB1" s="114"/>
      <c r="TPC1" s="114"/>
      <c r="TPD1" s="114"/>
      <c r="TPE1" s="114"/>
      <c r="TPF1" s="114"/>
      <c r="TPG1" s="114"/>
      <c r="TPH1" s="114"/>
      <c r="TPI1" s="114"/>
      <c r="TPJ1" s="114"/>
      <c r="TPK1" s="114"/>
      <c r="TPL1" s="114"/>
      <c r="TPM1" s="114"/>
      <c r="TPN1" s="114"/>
      <c r="TPO1" s="114"/>
      <c r="TPP1" s="114"/>
      <c r="TPQ1" s="114"/>
      <c r="TPR1" s="114"/>
      <c r="TPS1" s="114"/>
      <c r="TPT1" s="114"/>
      <c r="TPU1" s="114"/>
      <c r="TPV1" s="114"/>
      <c r="TPW1" s="114"/>
      <c r="TPX1" s="114"/>
      <c r="TPY1" s="114"/>
      <c r="TPZ1" s="114"/>
      <c r="TQA1" s="114"/>
      <c r="TQB1" s="114"/>
      <c r="TQC1" s="114"/>
      <c r="TQD1" s="114"/>
      <c r="TQE1" s="114"/>
      <c r="TQF1" s="114"/>
      <c r="TQG1" s="114"/>
      <c r="TQH1" s="114"/>
      <c r="TQI1" s="114"/>
      <c r="TQJ1" s="114"/>
      <c r="TQK1" s="114"/>
      <c r="TQL1" s="114"/>
      <c r="TQM1" s="114"/>
      <c r="TQN1" s="114"/>
      <c r="TQO1" s="114"/>
      <c r="TQP1" s="114"/>
      <c r="TQQ1" s="114"/>
      <c r="TQR1" s="114"/>
      <c r="TQS1" s="114"/>
      <c r="TQT1" s="114"/>
      <c r="TQU1" s="114"/>
      <c r="TQV1" s="114"/>
      <c r="TQW1" s="114"/>
      <c r="TQX1" s="114"/>
      <c r="TQY1" s="114"/>
      <c r="TQZ1" s="114"/>
      <c r="TRA1" s="114"/>
      <c r="TRB1" s="114"/>
      <c r="TRC1" s="114"/>
      <c r="TRD1" s="114"/>
      <c r="TRE1" s="114"/>
      <c r="TRF1" s="114"/>
      <c r="TRG1" s="114"/>
      <c r="TRH1" s="114"/>
      <c r="TRI1" s="114"/>
      <c r="TRJ1" s="114"/>
      <c r="TRK1" s="114"/>
      <c r="TRL1" s="114"/>
      <c r="TRM1" s="114"/>
      <c r="TRN1" s="114"/>
      <c r="TRO1" s="114"/>
      <c r="TRP1" s="114"/>
      <c r="TRQ1" s="114"/>
      <c r="TRR1" s="114"/>
      <c r="TRS1" s="114"/>
      <c r="TRT1" s="114"/>
      <c r="TRU1" s="114"/>
      <c r="TRV1" s="114"/>
      <c r="TRW1" s="114"/>
      <c r="TRX1" s="114"/>
      <c r="TRY1" s="114"/>
      <c r="TRZ1" s="114"/>
      <c r="TSA1" s="114"/>
      <c r="TSB1" s="114"/>
      <c r="TSC1" s="114"/>
      <c r="TSD1" s="114"/>
      <c r="TSE1" s="114"/>
      <c r="TSF1" s="114"/>
      <c r="TSG1" s="114"/>
      <c r="TSH1" s="114"/>
      <c r="TSI1" s="114"/>
      <c r="TSJ1" s="114"/>
      <c r="TSK1" s="114"/>
      <c r="TSL1" s="114"/>
      <c r="TSM1" s="114"/>
      <c r="TSN1" s="114"/>
      <c r="TSO1" s="114"/>
      <c r="TSP1" s="114"/>
      <c r="TSQ1" s="114"/>
      <c r="TSR1" s="114"/>
      <c r="TSS1" s="114"/>
      <c r="TST1" s="114"/>
      <c r="TSU1" s="114"/>
      <c r="TSV1" s="114"/>
      <c r="TSW1" s="114"/>
      <c r="TSX1" s="114"/>
      <c r="TSY1" s="114"/>
      <c r="TSZ1" s="114"/>
      <c r="TTA1" s="114"/>
      <c r="TTB1" s="114"/>
      <c r="TTC1" s="114"/>
      <c r="TTD1" s="114"/>
      <c r="TTE1" s="114"/>
      <c r="TTF1" s="114"/>
      <c r="TTG1" s="114"/>
      <c r="TTH1" s="114"/>
      <c r="TTI1" s="114"/>
      <c r="TTJ1" s="114"/>
      <c r="TTK1" s="114"/>
      <c r="TTL1" s="114"/>
      <c r="TTM1" s="114"/>
      <c r="TTN1" s="114"/>
      <c r="TTO1" s="114"/>
      <c r="TTP1" s="114"/>
      <c r="TTQ1" s="114"/>
      <c r="TTR1" s="114"/>
      <c r="TTS1" s="114"/>
      <c r="TTT1" s="114"/>
      <c r="TTU1" s="114"/>
      <c r="TTV1" s="114"/>
      <c r="TTW1" s="114"/>
      <c r="TTX1" s="114"/>
      <c r="TTY1" s="114"/>
      <c r="TTZ1" s="114"/>
      <c r="TUA1" s="114"/>
      <c r="TUB1" s="114"/>
      <c r="TUC1" s="114"/>
      <c r="TUD1" s="114"/>
      <c r="TUE1" s="114"/>
      <c r="TUF1" s="114"/>
      <c r="TUG1" s="114"/>
      <c r="TUH1" s="114"/>
      <c r="TUI1" s="114"/>
      <c r="TUJ1" s="114"/>
      <c r="TUK1" s="114"/>
      <c r="TUL1" s="114"/>
      <c r="TUM1" s="114"/>
      <c r="TUN1" s="114"/>
      <c r="TUO1" s="114"/>
      <c r="TUP1" s="114"/>
      <c r="TUQ1" s="114"/>
      <c r="TUR1" s="114"/>
      <c r="TUS1" s="114"/>
      <c r="TUT1" s="114"/>
      <c r="TUU1" s="114"/>
      <c r="TUV1" s="114"/>
      <c r="TUW1" s="114"/>
      <c r="TUX1" s="114"/>
      <c r="TUY1" s="114"/>
      <c r="TUZ1" s="114"/>
      <c r="TVA1" s="114"/>
      <c r="TVB1" s="114"/>
      <c r="TVC1" s="114"/>
      <c r="TVD1" s="114"/>
      <c r="TVE1" s="114"/>
      <c r="TVF1" s="114"/>
      <c r="TVG1" s="114"/>
      <c r="TVH1" s="114"/>
      <c r="TVI1" s="114"/>
      <c r="TVJ1" s="114"/>
      <c r="TVK1" s="114"/>
      <c r="TVL1" s="114"/>
      <c r="TVM1" s="114"/>
      <c r="TVN1" s="114"/>
      <c r="TVO1" s="114"/>
      <c r="TVP1" s="114"/>
      <c r="TVQ1" s="114"/>
      <c r="TVR1" s="114"/>
      <c r="TVS1" s="114"/>
      <c r="TVT1" s="114"/>
      <c r="TVU1" s="114"/>
      <c r="TVV1" s="114"/>
      <c r="TVW1" s="114"/>
      <c r="TVX1" s="114"/>
      <c r="TVY1" s="114"/>
      <c r="TVZ1" s="114"/>
      <c r="TWA1" s="114"/>
      <c r="TWB1" s="114"/>
      <c r="TWC1" s="114"/>
      <c r="TWD1" s="114"/>
      <c r="TWE1" s="114"/>
      <c r="TWF1" s="114"/>
      <c r="TWG1" s="114"/>
      <c r="TWH1" s="114"/>
      <c r="TWI1" s="114"/>
      <c r="TWJ1" s="114"/>
      <c r="TWK1" s="114"/>
      <c r="TWL1" s="114"/>
      <c r="TWM1" s="114"/>
      <c r="TWN1" s="114"/>
      <c r="TWO1" s="114"/>
      <c r="TWP1" s="114"/>
      <c r="TWQ1" s="114"/>
      <c r="TWR1" s="114"/>
      <c r="TWS1" s="114"/>
      <c r="TWT1" s="114"/>
      <c r="TWU1" s="114"/>
      <c r="TWV1" s="114"/>
      <c r="TWW1" s="114"/>
      <c r="TWX1" s="114"/>
      <c r="TWY1" s="114"/>
      <c r="TWZ1" s="114"/>
      <c r="TXA1" s="114"/>
      <c r="TXB1" s="114"/>
      <c r="TXC1" s="114"/>
      <c r="TXD1" s="114"/>
      <c r="TXE1" s="114"/>
      <c r="TXF1" s="114"/>
      <c r="TXG1" s="114"/>
      <c r="TXH1" s="114"/>
      <c r="TXI1" s="114"/>
      <c r="TXJ1" s="114"/>
      <c r="TXK1" s="114"/>
      <c r="TXL1" s="114"/>
      <c r="TXM1" s="114"/>
      <c r="TXN1" s="114"/>
      <c r="TXO1" s="114"/>
      <c r="TXP1" s="114"/>
      <c r="TXQ1" s="114"/>
      <c r="TXR1" s="114"/>
      <c r="TXS1" s="114"/>
      <c r="TXT1" s="114"/>
      <c r="TXU1" s="114"/>
      <c r="TXV1" s="114"/>
      <c r="TXW1" s="114"/>
      <c r="TXX1" s="114"/>
      <c r="TXY1" s="114"/>
      <c r="TXZ1" s="114"/>
      <c r="TYA1" s="114"/>
      <c r="TYB1" s="114"/>
      <c r="TYC1" s="114"/>
      <c r="TYD1" s="114"/>
      <c r="TYE1" s="114"/>
      <c r="TYF1" s="114"/>
      <c r="TYG1" s="114"/>
      <c r="TYH1" s="114"/>
      <c r="TYI1" s="114"/>
      <c r="TYJ1" s="114"/>
      <c r="TYK1" s="114"/>
      <c r="TYL1" s="114"/>
      <c r="TYM1" s="114"/>
      <c r="TYN1" s="114"/>
      <c r="TYO1" s="114"/>
      <c r="TYP1" s="114"/>
      <c r="TYQ1" s="114"/>
      <c r="TYR1" s="114"/>
      <c r="TYS1" s="114"/>
      <c r="TYT1" s="114"/>
      <c r="TYU1" s="114"/>
      <c r="TYV1" s="114"/>
      <c r="TYW1" s="114"/>
      <c r="TYX1" s="114"/>
      <c r="TYY1" s="114"/>
      <c r="TYZ1" s="114"/>
      <c r="TZA1" s="114"/>
      <c r="TZB1" s="114"/>
      <c r="TZC1" s="114"/>
      <c r="TZD1" s="114"/>
      <c r="TZE1" s="114"/>
      <c r="TZF1" s="114"/>
      <c r="TZG1" s="114"/>
      <c r="TZH1" s="114"/>
      <c r="TZI1" s="114"/>
      <c r="TZJ1" s="114"/>
      <c r="TZK1" s="114"/>
      <c r="TZL1" s="114"/>
      <c r="TZM1" s="114"/>
      <c r="TZN1" s="114"/>
      <c r="TZO1" s="114"/>
      <c r="TZP1" s="114"/>
      <c r="TZQ1" s="114"/>
      <c r="TZR1" s="114"/>
      <c r="TZS1" s="114"/>
      <c r="TZT1" s="114"/>
      <c r="TZU1" s="114"/>
      <c r="TZV1" s="114"/>
      <c r="TZW1" s="114"/>
      <c r="TZX1" s="114"/>
      <c r="TZY1" s="114"/>
      <c r="TZZ1" s="114"/>
      <c r="UAA1" s="114"/>
      <c r="UAB1" s="114"/>
      <c r="UAC1" s="114"/>
      <c r="UAD1" s="114"/>
      <c r="UAE1" s="114"/>
      <c r="UAF1" s="114"/>
      <c r="UAG1" s="114"/>
      <c r="UAH1" s="114"/>
      <c r="UAI1" s="114"/>
      <c r="UAJ1" s="114"/>
      <c r="UAK1" s="114"/>
      <c r="UAL1" s="114"/>
      <c r="UAM1" s="114"/>
      <c r="UAN1" s="114"/>
      <c r="UAO1" s="114"/>
      <c r="UAP1" s="114"/>
      <c r="UAQ1" s="114"/>
      <c r="UAR1" s="114"/>
      <c r="UAS1" s="114"/>
      <c r="UAT1" s="114"/>
      <c r="UAU1" s="114"/>
      <c r="UAV1" s="114"/>
      <c r="UAW1" s="114"/>
      <c r="UAX1" s="114"/>
      <c r="UAY1" s="114"/>
      <c r="UAZ1" s="114"/>
      <c r="UBA1" s="114"/>
      <c r="UBB1" s="114"/>
      <c r="UBC1" s="114"/>
      <c r="UBD1" s="114"/>
      <c r="UBE1" s="114"/>
      <c r="UBF1" s="114"/>
      <c r="UBG1" s="114"/>
      <c r="UBH1" s="114"/>
      <c r="UBI1" s="114"/>
      <c r="UBJ1" s="114"/>
      <c r="UBK1" s="114"/>
      <c r="UBL1" s="114"/>
      <c r="UBM1" s="114"/>
      <c r="UBN1" s="114"/>
      <c r="UBO1" s="114"/>
      <c r="UBP1" s="114"/>
      <c r="UBQ1" s="114"/>
      <c r="UBR1" s="114"/>
      <c r="UBS1" s="114"/>
      <c r="UBT1" s="114"/>
      <c r="UBU1" s="114"/>
      <c r="UBV1" s="114"/>
      <c r="UBW1" s="114"/>
      <c r="UBX1" s="114"/>
      <c r="UBY1" s="114"/>
      <c r="UBZ1" s="114"/>
      <c r="UCA1" s="114"/>
      <c r="UCB1" s="114"/>
      <c r="UCC1" s="114"/>
      <c r="UCD1" s="114"/>
      <c r="UCE1" s="114"/>
      <c r="UCF1" s="114"/>
      <c r="UCG1" s="114"/>
      <c r="UCH1" s="114"/>
      <c r="UCI1" s="114"/>
      <c r="UCJ1" s="114"/>
      <c r="UCK1" s="114"/>
      <c r="UCL1" s="114"/>
      <c r="UCM1" s="114"/>
      <c r="UCN1" s="114"/>
      <c r="UCO1" s="114"/>
      <c r="UCP1" s="114"/>
      <c r="UCQ1" s="114"/>
      <c r="UCR1" s="114"/>
      <c r="UCS1" s="114"/>
      <c r="UCT1" s="114"/>
      <c r="UCU1" s="114"/>
      <c r="UCV1" s="114"/>
      <c r="UCW1" s="114"/>
      <c r="UCX1" s="114"/>
      <c r="UCY1" s="114"/>
      <c r="UCZ1" s="114"/>
      <c r="UDA1" s="114"/>
      <c r="UDB1" s="114"/>
      <c r="UDC1" s="114"/>
      <c r="UDD1" s="114"/>
      <c r="UDE1" s="114"/>
      <c r="UDF1" s="114"/>
      <c r="UDG1" s="114"/>
      <c r="UDH1" s="114"/>
      <c r="UDI1" s="114"/>
      <c r="UDJ1" s="114"/>
      <c r="UDK1" s="114"/>
      <c r="UDL1" s="114"/>
      <c r="UDM1" s="114"/>
      <c r="UDN1" s="114"/>
      <c r="UDO1" s="114"/>
      <c r="UDP1" s="114"/>
      <c r="UDQ1" s="114"/>
      <c r="UDR1" s="114"/>
      <c r="UDS1" s="114"/>
      <c r="UDT1" s="114"/>
      <c r="UDU1" s="114"/>
      <c r="UDV1" s="114"/>
      <c r="UDW1" s="114"/>
      <c r="UDX1" s="114"/>
      <c r="UDY1" s="114"/>
      <c r="UDZ1" s="114"/>
      <c r="UEA1" s="114"/>
      <c r="UEB1" s="114"/>
      <c r="UEC1" s="114"/>
      <c r="UED1" s="114"/>
      <c r="UEE1" s="114"/>
      <c r="UEF1" s="114"/>
      <c r="UEG1" s="114"/>
      <c r="UEH1" s="114"/>
      <c r="UEI1" s="114"/>
      <c r="UEJ1" s="114"/>
      <c r="UEK1" s="114"/>
      <c r="UEL1" s="114"/>
      <c r="UEM1" s="114"/>
      <c r="UEN1" s="114"/>
      <c r="UEO1" s="114"/>
      <c r="UEP1" s="114"/>
      <c r="UEQ1" s="114"/>
      <c r="UER1" s="114"/>
      <c r="UES1" s="114"/>
      <c r="UET1" s="114"/>
      <c r="UEU1" s="114"/>
      <c r="UEV1" s="114"/>
      <c r="UEW1" s="114"/>
      <c r="UEX1" s="114"/>
      <c r="UEY1" s="114"/>
      <c r="UEZ1" s="114"/>
      <c r="UFA1" s="114"/>
      <c r="UFB1" s="114"/>
      <c r="UFC1" s="114"/>
      <c r="UFD1" s="114"/>
      <c r="UFE1" s="114"/>
      <c r="UFF1" s="114"/>
      <c r="UFG1" s="114"/>
      <c r="UFH1" s="114"/>
      <c r="UFI1" s="114"/>
      <c r="UFJ1" s="114"/>
      <c r="UFK1" s="114"/>
      <c r="UFL1" s="114"/>
      <c r="UFM1" s="114"/>
      <c r="UFN1" s="114"/>
      <c r="UFO1" s="114"/>
      <c r="UFP1" s="114"/>
      <c r="UFQ1" s="114"/>
      <c r="UFR1" s="114"/>
      <c r="UFS1" s="114"/>
      <c r="UFT1" s="114"/>
      <c r="UFU1" s="114"/>
      <c r="UFV1" s="114"/>
      <c r="UFW1" s="114"/>
      <c r="UFX1" s="114"/>
      <c r="UFY1" s="114"/>
      <c r="UFZ1" s="114"/>
      <c r="UGA1" s="114"/>
      <c r="UGB1" s="114"/>
      <c r="UGC1" s="114"/>
      <c r="UGD1" s="114"/>
      <c r="UGE1" s="114"/>
      <c r="UGF1" s="114"/>
      <c r="UGG1" s="114"/>
      <c r="UGH1" s="114"/>
      <c r="UGI1" s="114"/>
      <c r="UGJ1" s="114"/>
      <c r="UGK1" s="114"/>
      <c r="UGL1" s="114"/>
      <c r="UGM1" s="114"/>
      <c r="UGN1" s="114"/>
      <c r="UGO1" s="114"/>
      <c r="UGP1" s="114"/>
      <c r="UGQ1" s="114"/>
      <c r="UGR1" s="114"/>
      <c r="UGS1" s="114"/>
      <c r="UGT1" s="114"/>
      <c r="UGU1" s="114"/>
      <c r="UGV1" s="114"/>
      <c r="UGW1" s="114"/>
      <c r="UGX1" s="114"/>
      <c r="UGY1" s="114"/>
      <c r="UGZ1" s="114"/>
      <c r="UHA1" s="114"/>
      <c r="UHB1" s="114"/>
      <c r="UHC1" s="114"/>
      <c r="UHD1" s="114"/>
      <c r="UHE1" s="114"/>
      <c r="UHF1" s="114"/>
      <c r="UHG1" s="114"/>
      <c r="UHH1" s="114"/>
      <c r="UHI1" s="114"/>
      <c r="UHJ1" s="114"/>
      <c r="UHK1" s="114"/>
      <c r="UHL1" s="114"/>
      <c r="UHM1" s="114"/>
      <c r="UHN1" s="114"/>
      <c r="UHO1" s="114"/>
      <c r="UHP1" s="114"/>
      <c r="UHQ1" s="114"/>
      <c r="UHR1" s="114"/>
      <c r="UHS1" s="114"/>
      <c r="UHT1" s="114"/>
      <c r="UHU1" s="114"/>
      <c r="UHV1" s="114"/>
      <c r="UHW1" s="114"/>
      <c r="UHX1" s="114"/>
      <c r="UHY1" s="114"/>
      <c r="UHZ1" s="114"/>
      <c r="UIA1" s="114"/>
      <c r="UIB1" s="114"/>
      <c r="UIC1" s="114"/>
      <c r="UID1" s="114"/>
      <c r="UIE1" s="114"/>
      <c r="UIF1" s="114"/>
      <c r="UIG1" s="114"/>
      <c r="UIH1" s="114"/>
      <c r="UII1" s="114"/>
      <c r="UIJ1" s="114"/>
      <c r="UIK1" s="114"/>
      <c r="UIL1" s="114"/>
      <c r="UIM1" s="114"/>
      <c r="UIN1" s="114"/>
      <c r="UIO1" s="114"/>
      <c r="UIP1" s="114"/>
      <c r="UIQ1" s="114"/>
      <c r="UIR1" s="114"/>
      <c r="UIS1" s="114"/>
      <c r="UIT1" s="114"/>
      <c r="UIU1" s="114"/>
      <c r="UIV1" s="114"/>
      <c r="UIW1" s="114"/>
      <c r="UIX1" s="114"/>
      <c r="UIY1" s="114"/>
      <c r="UIZ1" s="114"/>
      <c r="UJA1" s="114"/>
      <c r="UJB1" s="114"/>
      <c r="UJC1" s="114"/>
      <c r="UJD1" s="114"/>
      <c r="UJE1" s="114"/>
      <c r="UJF1" s="114"/>
      <c r="UJG1" s="114"/>
      <c r="UJH1" s="114"/>
      <c r="UJI1" s="114"/>
      <c r="UJJ1" s="114"/>
      <c r="UJK1" s="114"/>
      <c r="UJL1" s="114"/>
      <c r="UJM1" s="114"/>
      <c r="UJN1" s="114"/>
      <c r="UJO1" s="114"/>
      <c r="UJP1" s="114"/>
      <c r="UJQ1" s="114"/>
      <c r="UJR1" s="114"/>
      <c r="UJS1" s="114"/>
      <c r="UJT1" s="114"/>
      <c r="UJU1" s="114"/>
      <c r="UJV1" s="114"/>
      <c r="UJW1" s="114"/>
      <c r="UJX1" s="114"/>
      <c r="UJY1" s="114"/>
      <c r="UJZ1" s="114"/>
      <c r="UKA1" s="114"/>
      <c r="UKB1" s="114"/>
      <c r="UKC1" s="114"/>
      <c r="UKD1" s="114"/>
      <c r="UKE1" s="114"/>
      <c r="UKF1" s="114"/>
      <c r="UKG1" s="114"/>
      <c r="UKH1" s="114"/>
      <c r="UKI1" s="114"/>
      <c r="UKJ1" s="114"/>
      <c r="UKK1" s="114"/>
      <c r="UKL1" s="114"/>
      <c r="UKM1" s="114"/>
      <c r="UKN1" s="114"/>
      <c r="UKO1" s="114"/>
      <c r="UKP1" s="114"/>
      <c r="UKQ1" s="114"/>
      <c r="UKR1" s="114"/>
      <c r="UKS1" s="114"/>
      <c r="UKT1" s="114"/>
      <c r="UKU1" s="114"/>
      <c r="UKV1" s="114"/>
      <c r="UKW1" s="114"/>
      <c r="UKX1" s="114"/>
      <c r="UKY1" s="114"/>
      <c r="UKZ1" s="114"/>
      <c r="ULA1" s="114"/>
      <c r="ULB1" s="114"/>
      <c r="ULC1" s="114"/>
      <c r="ULD1" s="114"/>
      <c r="ULE1" s="114"/>
      <c r="ULF1" s="114"/>
      <c r="ULG1" s="114"/>
      <c r="ULH1" s="114"/>
      <c r="ULI1" s="114"/>
      <c r="ULJ1" s="114"/>
      <c r="ULK1" s="114"/>
      <c r="ULL1" s="114"/>
      <c r="ULM1" s="114"/>
      <c r="ULN1" s="114"/>
      <c r="ULO1" s="114"/>
      <c r="ULP1" s="114"/>
      <c r="ULQ1" s="114"/>
      <c r="ULR1" s="114"/>
      <c r="ULS1" s="114"/>
      <c r="ULT1" s="114"/>
      <c r="ULU1" s="114"/>
      <c r="ULV1" s="114"/>
      <c r="ULW1" s="114"/>
      <c r="ULX1" s="114"/>
      <c r="ULY1" s="114"/>
      <c r="ULZ1" s="114"/>
      <c r="UMA1" s="114"/>
      <c r="UMB1" s="114"/>
      <c r="UMC1" s="114"/>
      <c r="UMD1" s="114"/>
      <c r="UME1" s="114"/>
      <c r="UMF1" s="114"/>
      <c r="UMG1" s="114"/>
      <c r="UMH1" s="114"/>
      <c r="UMI1" s="114"/>
      <c r="UMJ1" s="114"/>
      <c r="UMK1" s="114"/>
      <c r="UML1" s="114"/>
      <c r="UMM1" s="114"/>
      <c r="UMN1" s="114"/>
      <c r="UMO1" s="114"/>
      <c r="UMP1" s="114"/>
      <c r="UMQ1" s="114"/>
      <c r="UMR1" s="114"/>
      <c r="UMS1" s="114"/>
      <c r="UMT1" s="114"/>
      <c r="UMU1" s="114"/>
      <c r="UMV1" s="114"/>
      <c r="UMW1" s="114"/>
      <c r="UMX1" s="114"/>
      <c r="UMY1" s="114"/>
      <c r="UMZ1" s="114"/>
      <c r="UNA1" s="114"/>
      <c r="UNB1" s="114"/>
      <c r="UNC1" s="114"/>
      <c r="UND1" s="114"/>
      <c r="UNE1" s="114"/>
      <c r="UNF1" s="114"/>
      <c r="UNG1" s="114"/>
      <c r="UNH1" s="114"/>
      <c r="UNI1" s="114"/>
      <c r="UNJ1" s="114"/>
      <c r="UNK1" s="114"/>
      <c r="UNL1" s="114"/>
      <c r="UNM1" s="114"/>
      <c r="UNN1" s="114"/>
      <c r="UNO1" s="114"/>
      <c r="UNP1" s="114"/>
      <c r="UNQ1" s="114"/>
      <c r="UNR1" s="114"/>
      <c r="UNS1" s="114"/>
      <c r="UNT1" s="114"/>
      <c r="UNU1" s="114"/>
      <c r="UNV1" s="114"/>
      <c r="UNW1" s="114"/>
      <c r="UNX1" s="114"/>
      <c r="UNY1" s="114"/>
      <c r="UNZ1" s="114"/>
      <c r="UOA1" s="114"/>
      <c r="UOB1" s="114"/>
      <c r="UOC1" s="114"/>
      <c r="UOD1" s="114"/>
      <c r="UOE1" s="114"/>
      <c r="UOF1" s="114"/>
      <c r="UOG1" s="114"/>
      <c r="UOH1" s="114"/>
      <c r="UOI1" s="114"/>
      <c r="UOJ1" s="114"/>
      <c r="UOK1" s="114"/>
      <c r="UOL1" s="114"/>
      <c r="UOM1" s="114"/>
      <c r="UON1" s="114"/>
      <c r="UOO1" s="114"/>
      <c r="UOP1" s="114"/>
      <c r="UOQ1" s="114"/>
      <c r="UOR1" s="114"/>
      <c r="UOS1" s="114"/>
      <c r="UOT1" s="114"/>
      <c r="UOU1" s="114"/>
      <c r="UOV1" s="114"/>
      <c r="UOW1" s="114"/>
      <c r="UOX1" s="114"/>
      <c r="UOY1" s="114"/>
      <c r="UOZ1" s="114"/>
      <c r="UPA1" s="114"/>
      <c r="UPB1" s="114"/>
      <c r="UPC1" s="114"/>
      <c r="UPD1" s="114"/>
      <c r="UPE1" s="114"/>
      <c r="UPF1" s="114"/>
      <c r="UPG1" s="114"/>
      <c r="UPH1" s="114"/>
      <c r="UPI1" s="114"/>
      <c r="UPJ1" s="114"/>
      <c r="UPK1" s="114"/>
      <c r="UPL1" s="114"/>
      <c r="UPM1" s="114"/>
      <c r="UPN1" s="114"/>
      <c r="UPO1" s="114"/>
      <c r="UPP1" s="114"/>
      <c r="UPQ1" s="114"/>
      <c r="UPR1" s="114"/>
      <c r="UPS1" s="114"/>
      <c r="UPT1" s="114"/>
      <c r="UPU1" s="114"/>
      <c r="UPV1" s="114"/>
      <c r="UPW1" s="114"/>
      <c r="UPX1" s="114"/>
      <c r="UPY1" s="114"/>
      <c r="UPZ1" s="114"/>
      <c r="UQA1" s="114"/>
      <c r="UQB1" s="114"/>
      <c r="UQC1" s="114"/>
      <c r="UQD1" s="114"/>
      <c r="UQE1" s="114"/>
      <c r="UQF1" s="114"/>
      <c r="UQG1" s="114"/>
      <c r="UQH1" s="114"/>
      <c r="UQI1" s="114"/>
      <c r="UQJ1" s="114"/>
      <c r="UQK1" s="114"/>
      <c r="UQL1" s="114"/>
      <c r="UQM1" s="114"/>
      <c r="UQN1" s="114"/>
      <c r="UQO1" s="114"/>
      <c r="UQP1" s="114"/>
      <c r="UQQ1" s="114"/>
      <c r="UQR1" s="114"/>
      <c r="UQS1" s="114"/>
      <c r="UQT1" s="114"/>
      <c r="UQU1" s="114"/>
      <c r="UQV1" s="114"/>
      <c r="UQW1" s="114"/>
      <c r="UQX1" s="114"/>
      <c r="UQY1" s="114"/>
      <c r="UQZ1" s="114"/>
      <c r="URA1" s="114"/>
      <c r="URB1" s="114"/>
      <c r="URC1" s="114"/>
      <c r="URD1" s="114"/>
      <c r="URE1" s="114"/>
      <c r="URF1" s="114"/>
      <c r="URG1" s="114"/>
      <c r="URH1" s="114"/>
      <c r="URI1" s="114"/>
      <c r="URJ1" s="114"/>
      <c r="URK1" s="114"/>
      <c r="URL1" s="114"/>
      <c r="URM1" s="114"/>
      <c r="URN1" s="114"/>
      <c r="URO1" s="114"/>
      <c r="URP1" s="114"/>
      <c r="URQ1" s="114"/>
      <c r="URR1" s="114"/>
      <c r="URS1" s="114"/>
      <c r="URT1" s="114"/>
      <c r="URU1" s="114"/>
      <c r="URV1" s="114"/>
      <c r="URW1" s="114"/>
      <c r="URX1" s="114"/>
      <c r="URY1" s="114"/>
      <c r="URZ1" s="114"/>
      <c r="USA1" s="114"/>
      <c r="USB1" s="114"/>
      <c r="USC1" s="114"/>
      <c r="USD1" s="114"/>
      <c r="USE1" s="114"/>
      <c r="USF1" s="114"/>
      <c r="USG1" s="114"/>
      <c r="USH1" s="114"/>
      <c r="USI1" s="114"/>
      <c r="USJ1" s="114"/>
      <c r="USK1" s="114"/>
      <c r="USL1" s="114"/>
      <c r="USM1" s="114"/>
      <c r="USN1" s="114"/>
      <c r="USO1" s="114"/>
      <c r="USP1" s="114"/>
      <c r="USQ1" s="114"/>
      <c r="USR1" s="114"/>
      <c r="USS1" s="114"/>
      <c r="UST1" s="114"/>
      <c r="USU1" s="114"/>
      <c r="USV1" s="114"/>
      <c r="USW1" s="114"/>
      <c r="USX1" s="114"/>
      <c r="USY1" s="114"/>
      <c r="USZ1" s="114"/>
      <c r="UTA1" s="114"/>
      <c r="UTB1" s="114"/>
      <c r="UTC1" s="114"/>
      <c r="UTD1" s="114"/>
      <c r="UTE1" s="114"/>
      <c r="UTF1" s="114"/>
      <c r="UTG1" s="114"/>
      <c r="UTH1" s="114"/>
      <c r="UTI1" s="114"/>
      <c r="UTJ1" s="114"/>
      <c r="UTK1" s="114"/>
      <c r="UTL1" s="114"/>
      <c r="UTM1" s="114"/>
      <c r="UTN1" s="114"/>
      <c r="UTO1" s="114"/>
      <c r="UTP1" s="114"/>
      <c r="UTQ1" s="114"/>
      <c r="UTR1" s="114"/>
      <c r="UTS1" s="114"/>
      <c r="UTT1" s="114"/>
      <c r="UTU1" s="114"/>
      <c r="UTV1" s="114"/>
      <c r="UTW1" s="114"/>
      <c r="UTX1" s="114"/>
      <c r="UTY1" s="114"/>
      <c r="UTZ1" s="114"/>
      <c r="UUA1" s="114"/>
      <c r="UUB1" s="114"/>
      <c r="UUC1" s="114"/>
      <c r="UUD1" s="114"/>
      <c r="UUE1" s="114"/>
      <c r="UUF1" s="114"/>
      <c r="UUG1" s="114"/>
      <c r="UUH1" s="114"/>
      <c r="UUI1" s="114"/>
      <c r="UUJ1" s="114"/>
      <c r="UUK1" s="114"/>
      <c r="UUL1" s="114"/>
      <c r="UUM1" s="114"/>
      <c r="UUN1" s="114"/>
      <c r="UUO1" s="114"/>
      <c r="UUP1" s="114"/>
      <c r="UUQ1" s="114"/>
      <c r="UUR1" s="114"/>
      <c r="UUS1" s="114"/>
      <c r="UUT1" s="114"/>
      <c r="UUU1" s="114"/>
      <c r="UUV1" s="114"/>
      <c r="UUW1" s="114"/>
      <c r="UUX1" s="114"/>
      <c r="UUY1" s="114"/>
      <c r="UUZ1" s="114"/>
      <c r="UVA1" s="114"/>
      <c r="UVB1" s="114"/>
      <c r="UVC1" s="114"/>
      <c r="UVD1" s="114"/>
      <c r="UVE1" s="114"/>
      <c r="UVF1" s="114"/>
      <c r="UVG1" s="114"/>
      <c r="UVH1" s="114"/>
      <c r="UVI1" s="114"/>
      <c r="UVJ1" s="114"/>
      <c r="UVK1" s="114"/>
      <c r="UVL1" s="114"/>
      <c r="UVM1" s="114"/>
      <c r="UVN1" s="114"/>
      <c r="UVO1" s="114"/>
      <c r="UVP1" s="114"/>
      <c r="UVQ1" s="114"/>
      <c r="UVR1" s="114"/>
      <c r="UVS1" s="114"/>
      <c r="UVT1" s="114"/>
      <c r="UVU1" s="114"/>
      <c r="UVV1" s="114"/>
      <c r="UVW1" s="114"/>
      <c r="UVX1" s="114"/>
      <c r="UVY1" s="114"/>
      <c r="UVZ1" s="114"/>
      <c r="UWA1" s="114"/>
      <c r="UWB1" s="114"/>
      <c r="UWC1" s="114"/>
      <c r="UWD1" s="114"/>
      <c r="UWE1" s="114"/>
      <c r="UWF1" s="114"/>
      <c r="UWG1" s="114"/>
      <c r="UWH1" s="114"/>
      <c r="UWI1" s="114"/>
      <c r="UWJ1" s="114"/>
      <c r="UWK1" s="114"/>
      <c r="UWL1" s="114"/>
      <c r="UWM1" s="114"/>
      <c r="UWN1" s="114"/>
      <c r="UWO1" s="114"/>
      <c r="UWP1" s="114"/>
      <c r="UWQ1" s="114"/>
      <c r="UWR1" s="114"/>
      <c r="UWS1" s="114"/>
      <c r="UWT1" s="114"/>
      <c r="UWU1" s="114"/>
      <c r="UWV1" s="114"/>
      <c r="UWW1" s="114"/>
      <c r="UWX1" s="114"/>
      <c r="UWY1" s="114"/>
      <c r="UWZ1" s="114"/>
      <c r="UXA1" s="114"/>
      <c r="UXB1" s="114"/>
      <c r="UXC1" s="114"/>
      <c r="UXD1" s="114"/>
      <c r="UXE1" s="114"/>
      <c r="UXF1" s="114"/>
      <c r="UXG1" s="114"/>
      <c r="UXH1" s="114"/>
      <c r="UXI1" s="114"/>
      <c r="UXJ1" s="114"/>
      <c r="UXK1" s="114"/>
      <c r="UXL1" s="114"/>
      <c r="UXM1" s="114"/>
      <c r="UXN1" s="114"/>
      <c r="UXO1" s="114"/>
      <c r="UXP1" s="114"/>
      <c r="UXQ1" s="114"/>
      <c r="UXR1" s="114"/>
      <c r="UXS1" s="114"/>
      <c r="UXT1" s="114"/>
      <c r="UXU1" s="114"/>
      <c r="UXV1" s="114"/>
      <c r="UXW1" s="114"/>
      <c r="UXX1" s="114"/>
      <c r="UXY1" s="114"/>
      <c r="UXZ1" s="114"/>
      <c r="UYA1" s="114"/>
      <c r="UYB1" s="114"/>
      <c r="UYC1" s="114"/>
      <c r="UYD1" s="114"/>
      <c r="UYE1" s="114"/>
      <c r="UYF1" s="114"/>
      <c r="UYG1" s="114"/>
      <c r="UYH1" s="114"/>
      <c r="UYI1" s="114"/>
      <c r="UYJ1" s="114"/>
      <c r="UYK1" s="114"/>
      <c r="UYL1" s="114"/>
      <c r="UYM1" s="114"/>
      <c r="UYN1" s="114"/>
      <c r="UYO1" s="114"/>
      <c r="UYP1" s="114"/>
      <c r="UYQ1" s="114"/>
      <c r="UYR1" s="114"/>
      <c r="UYS1" s="114"/>
      <c r="UYT1" s="114"/>
      <c r="UYU1" s="114"/>
      <c r="UYV1" s="114"/>
      <c r="UYW1" s="114"/>
      <c r="UYX1" s="114"/>
      <c r="UYY1" s="114"/>
      <c r="UYZ1" s="114"/>
      <c r="UZA1" s="114"/>
      <c r="UZB1" s="114"/>
      <c r="UZC1" s="114"/>
      <c r="UZD1" s="114"/>
      <c r="UZE1" s="114"/>
      <c r="UZF1" s="114"/>
      <c r="UZG1" s="114"/>
      <c r="UZH1" s="114"/>
      <c r="UZI1" s="114"/>
      <c r="UZJ1" s="114"/>
      <c r="UZK1" s="114"/>
      <c r="UZL1" s="114"/>
      <c r="UZM1" s="114"/>
      <c r="UZN1" s="114"/>
      <c r="UZO1" s="114"/>
      <c r="UZP1" s="114"/>
      <c r="UZQ1" s="114"/>
      <c r="UZR1" s="114"/>
      <c r="UZS1" s="114"/>
      <c r="UZT1" s="114"/>
      <c r="UZU1" s="114"/>
      <c r="UZV1" s="114"/>
      <c r="UZW1" s="114"/>
      <c r="UZX1" s="114"/>
      <c r="UZY1" s="114"/>
      <c r="UZZ1" s="114"/>
      <c r="VAA1" s="114"/>
      <c r="VAB1" s="114"/>
      <c r="VAC1" s="114"/>
      <c r="VAD1" s="114"/>
      <c r="VAE1" s="114"/>
      <c r="VAF1" s="114"/>
      <c r="VAG1" s="114"/>
      <c r="VAH1" s="114"/>
      <c r="VAI1" s="114"/>
      <c r="VAJ1" s="114"/>
      <c r="VAK1" s="114"/>
      <c r="VAL1" s="114"/>
      <c r="VAM1" s="114"/>
      <c r="VAN1" s="114"/>
      <c r="VAO1" s="114"/>
      <c r="VAP1" s="114"/>
      <c r="VAQ1" s="114"/>
      <c r="VAR1" s="114"/>
      <c r="VAS1" s="114"/>
      <c r="VAT1" s="114"/>
      <c r="VAU1" s="114"/>
      <c r="VAV1" s="114"/>
      <c r="VAW1" s="114"/>
      <c r="VAX1" s="114"/>
      <c r="VAY1" s="114"/>
      <c r="VAZ1" s="114"/>
      <c r="VBA1" s="114"/>
      <c r="VBB1" s="114"/>
      <c r="VBC1" s="114"/>
      <c r="VBD1" s="114"/>
      <c r="VBE1" s="114"/>
      <c r="VBF1" s="114"/>
      <c r="VBG1" s="114"/>
      <c r="VBH1" s="114"/>
      <c r="VBI1" s="114"/>
      <c r="VBJ1" s="114"/>
      <c r="VBK1" s="114"/>
      <c r="VBL1" s="114"/>
      <c r="VBM1" s="114"/>
      <c r="VBN1" s="114"/>
      <c r="VBO1" s="114"/>
      <c r="VBP1" s="114"/>
      <c r="VBQ1" s="114"/>
      <c r="VBR1" s="114"/>
      <c r="VBS1" s="114"/>
      <c r="VBT1" s="114"/>
      <c r="VBU1" s="114"/>
      <c r="VBV1" s="114"/>
      <c r="VBW1" s="114"/>
      <c r="VBX1" s="114"/>
      <c r="VBY1" s="114"/>
      <c r="VBZ1" s="114"/>
      <c r="VCA1" s="114"/>
      <c r="VCB1" s="114"/>
      <c r="VCC1" s="114"/>
      <c r="VCD1" s="114"/>
      <c r="VCE1" s="114"/>
      <c r="VCF1" s="114"/>
      <c r="VCG1" s="114"/>
      <c r="VCH1" s="114"/>
      <c r="VCI1" s="114"/>
      <c r="VCJ1" s="114"/>
      <c r="VCK1" s="114"/>
      <c r="VCL1" s="114"/>
      <c r="VCM1" s="114"/>
      <c r="VCN1" s="114"/>
      <c r="VCO1" s="114"/>
      <c r="VCP1" s="114"/>
      <c r="VCQ1" s="114"/>
      <c r="VCR1" s="114"/>
      <c r="VCS1" s="114"/>
      <c r="VCT1" s="114"/>
      <c r="VCU1" s="114"/>
      <c r="VCV1" s="114"/>
      <c r="VCW1" s="114"/>
      <c r="VCX1" s="114"/>
      <c r="VCY1" s="114"/>
      <c r="VCZ1" s="114"/>
      <c r="VDA1" s="114"/>
      <c r="VDB1" s="114"/>
      <c r="VDC1" s="114"/>
      <c r="VDD1" s="114"/>
      <c r="VDE1" s="114"/>
      <c r="VDF1" s="114"/>
      <c r="VDG1" s="114"/>
      <c r="VDH1" s="114"/>
      <c r="VDI1" s="114"/>
      <c r="VDJ1" s="114"/>
      <c r="VDK1" s="114"/>
      <c r="VDL1" s="114"/>
      <c r="VDM1" s="114"/>
      <c r="VDN1" s="114"/>
      <c r="VDO1" s="114"/>
      <c r="VDP1" s="114"/>
      <c r="VDQ1" s="114"/>
      <c r="VDR1" s="114"/>
      <c r="VDS1" s="114"/>
      <c r="VDT1" s="114"/>
      <c r="VDU1" s="114"/>
      <c r="VDV1" s="114"/>
      <c r="VDW1" s="114"/>
      <c r="VDX1" s="114"/>
      <c r="VDY1" s="114"/>
      <c r="VDZ1" s="114"/>
      <c r="VEA1" s="114"/>
      <c r="VEB1" s="114"/>
      <c r="VEC1" s="114"/>
      <c r="VED1" s="114"/>
      <c r="VEE1" s="114"/>
      <c r="VEF1" s="114"/>
      <c r="VEG1" s="114"/>
      <c r="VEH1" s="114"/>
      <c r="VEI1" s="114"/>
      <c r="VEJ1" s="114"/>
      <c r="VEK1" s="114"/>
      <c r="VEL1" s="114"/>
      <c r="VEM1" s="114"/>
      <c r="VEN1" s="114"/>
      <c r="VEO1" s="114"/>
      <c r="VEP1" s="114"/>
      <c r="VEQ1" s="114"/>
      <c r="VER1" s="114"/>
      <c r="VES1" s="114"/>
      <c r="VET1" s="114"/>
      <c r="VEU1" s="114"/>
      <c r="VEV1" s="114"/>
      <c r="VEW1" s="114"/>
      <c r="VEX1" s="114"/>
      <c r="VEY1" s="114"/>
      <c r="VEZ1" s="114"/>
      <c r="VFA1" s="114"/>
      <c r="VFB1" s="114"/>
      <c r="VFC1" s="114"/>
      <c r="VFD1" s="114"/>
      <c r="VFE1" s="114"/>
      <c r="VFF1" s="114"/>
      <c r="VFG1" s="114"/>
      <c r="VFH1" s="114"/>
      <c r="VFI1" s="114"/>
      <c r="VFJ1" s="114"/>
      <c r="VFK1" s="114"/>
      <c r="VFL1" s="114"/>
      <c r="VFM1" s="114"/>
      <c r="VFN1" s="114"/>
      <c r="VFO1" s="114"/>
      <c r="VFP1" s="114"/>
      <c r="VFQ1" s="114"/>
      <c r="VFR1" s="114"/>
      <c r="VFS1" s="114"/>
      <c r="VFT1" s="114"/>
      <c r="VFU1" s="114"/>
      <c r="VFV1" s="114"/>
      <c r="VFW1" s="114"/>
      <c r="VFX1" s="114"/>
      <c r="VFY1" s="114"/>
      <c r="VFZ1" s="114"/>
      <c r="VGA1" s="114"/>
      <c r="VGB1" s="114"/>
      <c r="VGC1" s="114"/>
      <c r="VGD1" s="114"/>
      <c r="VGE1" s="114"/>
      <c r="VGF1" s="114"/>
      <c r="VGG1" s="114"/>
      <c r="VGH1" s="114"/>
      <c r="VGI1" s="114"/>
      <c r="VGJ1" s="114"/>
      <c r="VGK1" s="114"/>
      <c r="VGL1" s="114"/>
      <c r="VGM1" s="114"/>
      <c r="VGN1" s="114"/>
      <c r="VGO1" s="114"/>
      <c r="VGP1" s="114"/>
      <c r="VGQ1" s="114"/>
      <c r="VGR1" s="114"/>
      <c r="VGS1" s="114"/>
      <c r="VGT1" s="114"/>
      <c r="VGU1" s="114"/>
      <c r="VGV1" s="114"/>
      <c r="VGW1" s="114"/>
      <c r="VGX1" s="114"/>
      <c r="VGY1" s="114"/>
      <c r="VGZ1" s="114"/>
      <c r="VHA1" s="114"/>
      <c r="VHB1" s="114"/>
      <c r="VHC1" s="114"/>
      <c r="VHD1" s="114"/>
      <c r="VHE1" s="114"/>
      <c r="VHF1" s="114"/>
      <c r="VHG1" s="114"/>
      <c r="VHH1" s="114"/>
      <c r="VHI1" s="114"/>
      <c r="VHJ1" s="114"/>
      <c r="VHK1" s="114"/>
      <c r="VHL1" s="114"/>
      <c r="VHM1" s="114"/>
      <c r="VHN1" s="114"/>
      <c r="VHO1" s="114"/>
      <c r="VHP1" s="114"/>
      <c r="VHQ1" s="114"/>
      <c r="VHR1" s="114"/>
      <c r="VHS1" s="114"/>
      <c r="VHT1" s="114"/>
      <c r="VHU1" s="114"/>
      <c r="VHV1" s="114"/>
      <c r="VHW1" s="114"/>
      <c r="VHX1" s="114"/>
      <c r="VHY1" s="114"/>
      <c r="VHZ1" s="114"/>
      <c r="VIA1" s="114"/>
      <c r="VIB1" s="114"/>
      <c r="VIC1" s="114"/>
      <c r="VID1" s="114"/>
      <c r="VIE1" s="114"/>
      <c r="VIF1" s="114"/>
      <c r="VIG1" s="114"/>
      <c r="VIH1" s="114"/>
      <c r="VII1" s="114"/>
      <c r="VIJ1" s="114"/>
      <c r="VIK1" s="114"/>
      <c r="VIL1" s="114"/>
      <c r="VIM1" s="114"/>
      <c r="VIN1" s="114"/>
      <c r="VIO1" s="114"/>
      <c r="VIP1" s="114"/>
      <c r="VIQ1" s="114"/>
      <c r="VIR1" s="114"/>
      <c r="VIS1" s="114"/>
      <c r="VIT1" s="114"/>
      <c r="VIU1" s="114"/>
      <c r="VIV1" s="114"/>
      <c r="VIW1" s="114"/>
      <c r="VIX1" s="114"/>
      <c r="VIY1" s="114"/>
      <c r="VIZ1" s="114"/>
      <c r="VJA1" s="114"/>
      <c r="VJB1" s="114"/>
      <c r="VJC1" s="114"/>
      <c r="VJD1" s="114"/>
      <c r="VJE1" s="114"/>
      <c r="VJF1" s="114"/>
      <c r="VJG1" s="114"/>
      <c r="VJH1" s="114"/>
      <c r="VJI1" s="114"/>
      <c r="VJJ1" s="114"/>
      <c r="VJK1" s="114"/>
      <c r="VJL1" s="114"/>
      <c r="VJM1" s="114"/>
      <c r="VJN1" s="114"/>
      <c r="VJO1" s="114"/>
      <c r="VJP1" s="114"/>
      <c r="VJQ1" s="114"/>
      <c r="VJR1" s="114"/>
      <c r="VJS1" s="114"/>
      <c r="VJT1" s="114"/>
      <c r="VJU1" s="114"/>
      <c r="VJV1" s="114"/>
      <c r="VJW1" s="114"/>
      <c r="VJX1" s="114"/>
      <c r="VJY1" s="114"/>
      <c r="VJZ1" s="114"/>
      <c r="VKA1" s="114"/>
      <c r="VKB1" s="114"/>
      <c r="VKC1" s="114"/>
      <c r="VKD1" s="114"/>
      <c r="VKE1" s="114"/>
      <c r="VKF1" s="114"/>
      <c r="VKG1" s="114"/>
      <c r="VKH1" s="114"/>
      <c r="VKI1" s="114"/>
      <c r="VKJ1" s="114"/>
      <c r="VKK1" s="114"/>
      <c r="VKL1" s="114"/>
      <c r="VKM1" s="114"/>
      <c r="VKN1" s="114"/>
      <c r="VKO1" s="114"/>
      <c r="VKP1" s="114"/>
      <c r="VKQ1" s="114"/>
      <c r="VKR1" s="114"/>
      <c r="VKS1" s="114"/>
      <c r="VKT1" s="114"/>
      <c r="VKU1" s="114"/>
      <c r="VKV1" s="114"/>
      <c r="VKW1" s="114"/>
      <c r="VKX1" s="114"/>
      <c r="VKY1" s="114"/>
      <c r="VKZ1" s="114"/>
      <c r="VLA1" s="114"/>
      <c r="VLB1" s="114"/>
      <c r="VLC1" s="114"/>
      <c r="VLD1" s="114"/>
      <c r="VLE1" s="114"/>
      <c r="VLF1" s="114"/>
      <c r="VLG1" s="114"/>
      <c r="VLH1" s="114"/>
      <c r="VLI1" s="114"/>
      <c r="VLJ1" s="114"/>
      <c r="VLK1" s="114"/>
      <c r="VLL1" s="114"/>
      <c r="VLM1" s="114"/>
      <c r="VLN1" s="114"/>
      <c r="VLO1" s="114"/>
      <c r="VLP1" s="114"/>
      <c r="VLQ1" s="114"/>
      <c r="VLR1" s="114"/>
      <c r="VLS1" s="114"/>
      <c r="VLT1" s="114"/>
      <c r="VLU1" s="114"/>
      <c r="VLV1" s="114"/>
      <c r="VLW1" s="114"/>
      <c r="VLX1" s="114"/>
      <c r="VLY1" s="114"/>
      <c r="VLZ1" s="114"/>
      <c r="VMA1" s="114"/>
      <c r="VMB1" s="114"/>
      <c r="VMC1" s="114"/>
      <c r="VMD1" s="114"/>
      <c r="VME1" s="114"/>
      <c r="VMF1" s="114"/>
      <c r="VMG1" s="114"/>
      <c r="VMH1" s="114"/>
      <c r="VMI1" s="114"/>
      <c r="VMJ1" s="114"/>
      <c r="VMK1" s="114"/>
      <c r="VML1" s="114"/>
      <c r="VMM1" s="114"/>
      <c r="VMN1" s="114"/>
      <c r="VMO1" s="114"/>
      <c r="VMP1" s="114"/>
      <c r="VMQ1" s="114"/>
      <c r="VMR1" s="114"/>
      <c r="VMS1" s="114"/>
      <c r="VMT1" s="114"/>
      <c r="VMU1" s="114"/>
      <c r="VMV1" s="114"/>
      <c r="VMW1" s="114"/>
      <c r="VMX1" s="114"/>
      <c r="VMY1" s="114"/>
      <c r="VMZ1" s="114"/>
      <c r="VNA1" s="114"/>
      <c r="VNB1" s="114"/>
      <c r="VNC1" s="114"/>
      <c r="VND1" s="114"/>
      <c r="VNE1" s="114"/>
      <c r="VNF1" s="114"/>
      <c r="VNG1" s="114"/>
      <c r="VNH1" s="114"/>
      <c r="VNI1" s="114"/>
      <c r="VNJ1" s="114"/>
      <c r="VNK1" s="114"/>
      <c r="VNL1" s="114"/>
      <c r="VNM1" s="114"/>
      <c r="VNN1" s="114"/>
      <c r="VNO1" s="114"/>
      <c r="VNP1" s="114"/>
      <c r="VNQ1" s="114"/>
      <c r="VNR1" s="114"/>
      <c r="VNS1" s="114"/>
      <c r="VNT1" s="114"/>
      <c r="VNU1" s="114"/>
      <c r="VNV1" s="114"/>
      <c r="VNW1" s="114"/>
      <c r="VNX1" s="114"/>
      <c r="VNY1" s="114"/>
      <c r="VNZ1" s="114"/>
      <c r="VOA1" s="114"/>
      <c r="VOB1" s="114"/>
      <c r="VOC1" s="114"/>
      <c r="VOD1" s="114"/>
      <c r="VOE1" s="114"/>
      <c r="VOF1" s="114"/>
      <c r="VOG1" s="114"/>
      <c r="VOH1" s="114"/>
      <c r="VOI1" s="114"/>
      <c r="VOJ1" s="114"/>
      <c r="VOK1" s="114"/>
      <c r="VOL1" s="114"/>
      <c r="VOM1" s="114"/>
      <c r="VON1" s="114"/>
      <c r="VOO1" s="114"/>
      <c r="VOP1" s="114"/>
      <c r="VOQ1" s="114"/>
      <c r="VOR1" s="114"/>
      <c r="VOS1" s="114"/>
      <c r="VOT1" s="114"/>
      <c r="VOU1" s="114"/>
      <c r="VOV1" s="114"/>
      <c r="VOW1" s="114"/>
      <c r="VOX1" s="114"/>
      <c r="VOY1" s="114"/>
      <c r="VOZ1" s="114"/>
      <c r="VPA1" s="114"/>
      <c r="VPB1" s="114"/>
      <c r="VPC1" s="114"/>
      <c r="VPD1" s="114"/>
      <c r="VPE1" s="114"/>
      <c r="VPF1" s="114"/>
      <c r="VPG1" s="114"/>
      <c r="VPH1" s="114"/>
      <c r="VPI1" s="114"/>
      <c r="VPJ1" s="114"/>
      <c r="VPK1" s="114"/>
      <c r="VPL1" s="114"/>
      <c r="VPM1" s="114"/>
      <c r="VPN1" s="114"/>
      <c r="VPO1" s="114"/>
      <c r="VPP1" s="114"/>
      <c r="VPQ1" s="114"/>
      <c r="VPR1" s="114"/>
      <c r="VPS1" s="114"/>
      <c r="VPT1" s="114"/>
      <c r="VPU1" s="114"/>
      <c r="VPV1" s="114"/>
      <c r="VPW1" s="114"/>
      <c r="VPX1" s="114"/>
      <c r="VPY1" s="114"/>
      <c r="VPZ1" s="114"/>
      <c r="VQA1" s="114"/>
      <c r="VQB1" s="114"/>
      <c r="VQC1" s="114"/>
      <c r="VQD1" s="114"/>
      <c r="VQE1" s="114"/>
      <c r="VQF1" s="114"/>
      <c r="VQG1" s="114"/>
      <c r="VQH1" s="114"/>
      <c r="VQI1" s="114"/>
      <c r="VQJ1" s="114"/>
      <c r="VQK1" s="114"/>
      <c r="VQL1" s="114"/>
      <c r="VQM1" s="114"/>
      <c r="VQN1" s="114"/>
      <c r="VQO1" s="114"/>
      <c r="VQP1" s="114"/>
      <c r="VQQ1" s="114"/>
      <c r="VQR1" s="114"/>
      <c r="VQS1" s="114"/>
      <c r="VQT1" s="114"/>
      <c r="VQU1" s="114"/>
      <c r="VQV1" s="114"/>
      <c r="VQW1" s="114"/>
      <c r="VQX1" s="114"/>
      <c r="VQY1" s="114"/>
      <c r="VQZ1" s="114"/>
      <c r="VRA1" s="114"/>
      <c r="VRB1" s="114"/>
      <c r="VRC1" s="114"/>
      <c r="VRD1" s="114"/>
      <c r="VRE1" s="114"/>
      <c r="VRF1" s="114"/>
      <c r="VRG1" s="114"/>
      <c r="VRH1" s="114"/>
      <c r="VRI1" s="114"/>
      <c r="VRJ1" s="114"/>
      <c r="VRK1" s="114"/>
      <c r="VRL1" s="114"/>
      <c r="VRM1" s="114"/>
      <c r="VRN1" s="114"/>
      <c r="VRO1" s="114"/>
      <c r="VRP1" s="114"/>
      <c r="VRQ1" s="114"/>
      <c r="VRR1" s="114"/>
      <c r="VRS1" s="114"/>
      <c r="VRT1" s="114"/>
      <c r="VRU1" s="114"/>
      <c r="VRV1" s="114"/>
      <c r="VRW1" s="114"/>
      <c r="VRX1" s="114"/>
      <c r="VRY1" s="114"/>
      <c r="VRZ1" s="114"/>
      <c r="VSA1" s="114"/>
      <c r="VSB1" s="114"/>
      <c r="VSC1" s="114"/>
      <c r="VSD1" s="114"/>
      <c r="VSE1" s="114"/>
      <c r="VSF1" s="114"/>
      <c r="VSG1" s="114"/>
      <c r="VSH1" s="114"/>
      <c r="VSI1" s="114"/>
      <c r="VSJ1" s="114"/>
      <c r="VSK1" s="114"/>
      <c r="VSL1" s="114"/>
      <c r="VSM1" s="114"/>
      <c r="VSN1" s="114"/>
      <c r="VSO1" s="114"/>
      <c r="VSP1" s="114"/>
      <c r="VSQ1" s="114"/>
      <c r="VSR1" s="114"/>
      <c r="VSS1" s="114"/>
      <c r="VST1" s="114"/>
      <c r="VSU1" s="114"/>
      <c r="VSV1" s="114"/>
      <c r="VSW1" s="114"/>
      <c r="VSX1" s="114"/>
      <c r="VSY1" s="114"/>
      <c r="VSZ1" s="114"/>
      <c r="VTA1" s="114"/>
      <c r="VTB1" s="114"/>
      <c r="VTC1" s="114"/>
      <c r="VTD1" s="114"/>
      <c r="VTE1" s="114"/>
      <c r="VTF1" s="114"/>
      <c r="VTG1" s="114"/>
      <c r="VTH1" s="114"/>
      <c r="VTI1" s="114"/>
      <c r="VTJ1" s="114"/>
      <c r="VTK1" s="114"/>
      <c r="VTL1" s="114"/>
      <c r="VTM1" s="114"/>
      <c r="VTN1" s="114"/>
      <c r="VTO1" s="114"/>
      <c r="VTP1" s="114"/>
      <c r="VTQ1" s="114"/>
      <c r="VTR1" s="114"/>
      <c r="VTS1" s="114"/>
      <c r="VTT1" s="114"/>
      <c r="VTU1" s="114"/>
      <c r="VTV1" s="114"/>
      <c r="VTW1" s="114"/>
      <c r="VTX1" s="114"/>
      <c r="VTY1" s="114"/>
      <c r="VTZ1" s="114"/>
      <c r="VUA1" s="114"/>
      <c r="VUB1" s="114"/>
      <c r="VUC1" s="114"/>
      <c r="VUD1" s="114"/>
      <c r="VUE1" s="114"/>
      <c r="VUF1" s="114"/>
      <c r="VUG1" s="114"/>
      <c r="VUH1" s="114"/>
      <c r="VUI1" s="114"/>
      <c r="VUJ1" s="114"/>
      <c r="VUK1" s="114"/>
      <c r="VUL1" s="114"/>
      <c r="VUM1" s="114"/>
      <c r="VUN1" s="114"/>
      <c r="VUO1" s="114"/>
      <c r="VUP1" s="114"/>
      <c r="VUQ1" s="114"/>
      <c r="VUR1" s="114"/>
      <c r="VUS1" s="114"/>
      <c r="VUT1" s="114"/>
      <c r="VUU1" s="114"/>
      <c r="VUV1" s="114"/>
      <c r="VUW1" s="114"/>
      <c r="VUX1" s="114"/>
      <c r="VUY1" s="114"/>
      <c r="VUZ1" s="114"/>
      <c r="VVA1" s="114"/>
      <c r="VVB1" s="114"/>
      <c r="VVC1" s="114"/>
      <c r="VVD1" s="114"/>
      <c r="VVE1" s="114"/>
      <c r="VVF1" s="114"/>
      <c r="VVG1" s="114"/>
      <c r="VVH1" s="114"/>
      <c r="VVI1" s="114"/>
      <c r="VVJ1" s="114"/>
      <c r="VVK1" s="114"/>
      <c r="VVL1" s="114"/>
      <c r="VVM1" s="114"/>
      <c r="VVN1" s="114"/>
      <c r="VVO1" s="114"/>
      <c r="VVP1" s="114"/>
      <c r="VVQ1" s="114"/>
      <c r="VVR1" s="114"/>
      <c r="VVS1" s="114"/>
      <c r="VVT1" s="114"/>
      <c r="VVU1" s="114"/>
      <c r="VVV1" s="114"/>
      <c r="VVW1" s="114"/>
      <c r="VVX1" s="114"/>
      <c r="VVY1" s="114"/>
      <c r="VVZ1" s="114"/>
      <c r="VWA1" s="114"/>
      <c r="VWB1" s="114"/>
      <c r="VWC1" s="114"/>
      <c r="VWD1" s="114"/>
      <c r="VWE1" s="114"/>
      <c r="VWF1" s="114"/>
      <c r="VWG1" s="114"/>
      <c r="VWH1" s="114"/>
      <c r="VWI1" s="114"/>
      <c r="VWJ1" s="114"/>
      <c r="VWK1" s="114"/>
      <c r="VWL1" s="114"/>
      <c r="VWM1" s="114"/>
      <c r="VWN1" s="114"/>
      <c r="VWO1" s="114"/>
      <c r="VWP1" s="114"/>
      <c r="VWQ1" s="114"/>
      <c r="VWR1" s="114"/>
      <c r="VWS1" s="114"/>
      <c r="VWT1" s="114"/>
      <c r="VWU1" s="114"/>
      <c r="VWV1" s="114"/>
      <c r="VWW1" s="114"/>
      <c r="VWX1" s="114"/>
      <c r="VWY1" s="114"/>
      <c r="VWZ1" s="114"/>
      <c r="VXA1" s="114"/>
      <c r="VXB1" s="114"/>
      <c r="VXC1" s="114"/>
      <c r="VXD1" s="114"/>
      <c r="VXE1" s="114"/>
      <c r="VXF1" s="114"/>
      <c r="VXG1" s="114"/>
      <c r="VXH1" s="114"/>
      <c r="VXI1" s="114"/>
      <c r="VXJ1" s="114"/>
      <c r="VXK1" s="114"/>
      <c r="VXL1" s="114"/>
      <c r="VXM1" s="114"/>
      <c r="VXN1" s="114"/>
      <c r="VXO1" s="114"/>
      <c r="VXP1" s="114"/>
      <c r="VXQ1" s="114"/>
      <c r="VXR1" s="114"/>
      <c r="VXS1" s="114"/>
      <c r="VXT1" s="114"/>
      <c r="VXU1" s="114"/>
      <c r="VXV1" s="114"/>
      <c r="VXW1" s="114"/>
      <c r="VXX1" s="114"/>
      <c r="VXY1" s="114"/>
      <c r="VXZ1" s="114"/>
      <c r="VYA1" s="114"/>
      <c r="VYB1" s="114"/>
      <c r="VYC1" s="114"/>
      <c r="VYD1" s="114"/>
      <c r="VYE1" s="114"/>
      <c r="VYF1" s="114"/>
      <c r="VYG1" s="114"/>
      <c r="VYH1" s="114"/>
      <c r="VYI1" s="114"/>
      <c r="VYJ1" s="114"/>
      <c r="VYK1" s="114"/>
      <c r="VYL1" s="114"/>
      <c r="VYM1" s="114"/>
      <c r="VYN1" s="114"/>
      <c r="VYO1" s="114"/>
      <c r="VYP1" s="114"/>
      <c r="VYQ1" s="114"/>
      <c r="VYR1" s="114"/>
      <c r="VYS1" s="114"/>
      <c r="VYT1" s="114"/>
      <c r="VYU1" s="114"/>
      <c r="VYV1" s="114"/>
      <c r="VYW1" s="114"/>
      <c r="VYX1" s="114"/>
      <c r="VYY1" s="114"/>
      <c r="VYZ1" s="114"/>
      <c r="VZA1" s="114"/>
      <c r="VZB1" s="114"/>
      <c r="VZC1" s="114"/>
      <c r="VZD1" s="114"/>
      <c r="VZE1" s="114"/>
      <c r="VZF1" s="114"/>
      <c r="VZG1" s="114"/>
      <c r="VZH1" s="114"/>
      <c r="VZI1" s="114"/>
      <c r="VZJ1" s="114"/>
      <c r="VZK1" s="114"/>
      <c r="VZL1" s="114"/>
      <c r="VZM1" s="114"/>
      <c r="VZN1" s="114"/>
      <c r="VZO1" s="114"/>
      <c r="VZP1" s="114"/>
      <c r="VZQ1" s="114"/>
      <c r="VZR1" s="114"/>
      <c r="VZS1" s="114"/>
      <c r="VZT1" s="114"/>
      <c r="VZU1" s="114"/>
      <c r="VZV1" s="114"/>
      <c r="VZW1" s="114"/>
      <c r="VZX1" s="114"/>
      <c r="VZY1" s="114"/>
      <c r="VZZ1" s="114"/>
      <c r="WAA1" s="114"/>
      <c r="WAB1" s="114"/>
      <c r="WAC1" s="114"/>
      <c r="WAD1" s="114"/>
      <c r="WAE1" s="114"/>
      <c r="WAF1" s="114"/>
      <c r="WAG1" s="114"/>
      <c r="WAH1" s="114"/>
      <c r="WAI1" s="114"/>
      <c r="WAJ1" s="114"/>
      <c r="WAK1" s="114"/>
      <c r="WAL1" s="114"/>
      <c r="WAM1" s="114"/>
      <c r="WAN1" s="114"/>
      <c r="WAO1" s="114"/>
      <c r="WAP1" s="114"/>
      <c r="WAQ1" s="114"/>
      <c r="WAR1" s="114"/>
      <c r="WAS1" s="114"/>
      <c r="WAT1" s="114"/>
      <c r="WAU1" s="114"/>
      <c r="WAV1" s="114"/>
      <c r="WAW1" s="114"/>
      <c r="WAX1" s="114"/>
      <c r="WAY1" s="114"/>
      <c r="WAZ1" s="114"/>
      <c r="WBA1" s="114"/>
      <c r="WBB1" s="114"/>
      <c r="WBC1" s="114"/>
      <c r="WBD1" s="114"/>
      <c r="WBE1" s="114"/>
      <c r="WBF1" s="114"/>
      <c r="WBG1" s="114"/>
      <c r="WBH1" s="114"/>
      <c r="WBI1" s="114"/>
      <c r="WBJ1" s="114"/>
      <c r="WBK1" s="114"/>
      <c r="WBL1" s="114"/>
      <c r="WBM1" s="114"/>
      <c r="WBN1" s="114"/>
      <c r="WBO1" s="114"/>
      <c r="WBP1" s="114"/>
      <c r="WBQ1" s="114"/>
      <c r="WBR1" s="114"/>
      <c r="WBS1" s="114"/>
      <c r="WBT1" s="114"/>
      <c r="WBU1" s="114"/>
      <c r="WBV1" s="114"/>
      <c r="WBW1" s="114"/>
      <c r="WBX1" s="114"/>
      <c r="WBY1" s="114"/>
      <c r="WBZ1" s="114"/>
      <c r="WCA1" s="114"/>
      <c r="WCB1" s="114"/>
      <c r="WCC1" s="114"/>
      <c r="WCD1" s="114"/>
      <c r="WCE1" s="114"/>
      <c r="WCF1" s="114"/>
      <c r="WCG1" s="114"/>
      <c r="WCH1" s="114"/>
      <c r="WCI1" s="114"/>
      <c r="WCJ1" s="114"/>
      <c r="WCK1" s="114"/>
      <c r="WCL1" s="114"/>
      <c r="WCM1" s="114"/>
      <c r="WCN1" s="114"/>
      <c r="WCO1" s="114"/>
      <c r="WCP1" s="114"/>
      <c r="WCQ1" s="114"/>
      <c r="WCR1" s="114"/>
      <c r="WCS1" s="114"/>
      <c r="WCT1" s="114"/>
      <c r="WCU1" s="114"/>
      <c r="WCV1" s="114"/>
      <c r="WCW1" s="114"/>
      <c r="WCX1" s="114"/>
      <c r="WCY1" s="114"/>
      <c r="WCZ1" s="114"/>
      <c r="WDA1" s="114"/>
      <c r="WDB1" s="114"/>
      <c r="WDC1" s="114"/>
      <c r="WDD1" s="114"/>
      <c r="WDE1" s="114"/>
      <c r="WDF1" s="114"/>
      <c r="WDG1" s="114"/>
      <c r="WDH1" s="114"/>
      <c r="WDI1" s="114"/>
      <c r="WDJ1" s="114"/>
      <c r="WDK1" s="114"/>
      <c r="WDL1" s="114"/>
      <c r="WDM1" s="114"/>
      <c r="WDN1" s="114"/>
      <c r="WDO1" s="114"/>
      <c r="WDP1" s="114"/>
      <c r="WDQ1" s="114"/>
      <c r="WDR1" s="114"/>
      <c r="WDS1" s="114"/>
      <c r="WDT1" s="114"/>
      <c r="WDU1" s="114"/>
      <c r="WDV1" s="114"/>
      <c r="WDW1" s="114"/>
      <c r="WDX1" s="114"/>
      <c r="WDY1" s="114"/>
      <c r="WDZ1" s="114"/>
      <c r="WEA1" s="114"/>
      <c r="WEB1" s="114"/>
      <c r="WEC1" s="114"/>
      <c r="WED1" s="114"/>
      <c r="WEE1" s="114"/>
      <c r="WEF1" s="114"/>
      <c r="WEG1" s="114"/>
      <c r="WEH1" s="114"/>
      <c r="WEI1" s="114"/>
      <c r="WEJ1" s="114"/>
      <c r="WEK1" s="114"/>
      <c r="WEL1" s="114"/>
      <c r="WEM1" s="114"/>
      <c r="WEN1" s="114"/>
      <c r="WEO1" s="114"/>
      <c r="WEP1" s="114"/>
      <c r="WEQ1" s="114"/>
      <c r="WER1" s="114"/>
      <c r="WES1" s="114"/>
      <c r="WET1" s="114"/>
      <c r="WEU1" s="114"/>
      <c r="WEV1" s="114"/>
      <c r="WEW1" s="114"/>
      <c r="WEX1" s="114"/>
      <c r="WEY1" s="114"/>
      <c r="WEZ1" s="114"/>
      <c r="WFA1" s="114"/>
      <c r="WFB1" s="114"/>
      <c r="WFC1" s="114"/>
      <c r="WFD1" s="114"/>
      <c r="WFE1" s="114"/>
      <c r="WFF1" s="114"/>
      <c r="WFG1" s="114"/>
      <c r="WFH1" s="114"/>
      <c r="WFI1" s="114"/>
      <c r="WFJ1" s="114"/>
      <c r="WFK1" s="114"/>
      <c r="WFL1" s="114"/>
      <c r="WFM1" s="114"/>
      <c r="WFN1" s="114"/>
      <c r="WFO1" s="114"/>
      <c r="WFP1" s="114"/>
      <c r="WFQ1" s="114"/>
      <c r="WFR1" s="114"/>
      <c r="WFS1" s="114"/>
      <c r="WFT1" s="114"/>
      <c r="WFU1" s="114"/>
      <c r="WFV1" s="114"/>
      <c r="WFW1" s="114"/>
      <c r="WFX1" s="114"/>
      <c r="WFY1" s="114"/>
      <c r="WFZ1" s="114"/>
      <c r="WGA1" s="114"/>
      <c r="WGB1" s="114"/>
      <c r="WGC1" s="114"/>
      <c r="WGD1" s="114"/>
      <c r="WGE1" s="114"/>
      <c r="WGF1" s="114"/>
      <c r="WGG1" s="114"/>
      <c r="WGH1" s="114"/>
      <c r="WGI1" s="114"/>
      <c r="WGJ1" s="114"/>
      <c r="WGK1" s="114"/>
      <c r="WGL1" s="114"/>
      <c r="WGM1" s="114"/>
      <c r="WGN1" s="114"/>
      <c r="WGO1" s="114"/>
      <c r="WGP1" s="114"/>
      <c r="WGQ1" s="114"/>
      <c r="WGR1" s="114"/>
      <c r="WGS1" s="114"/>
      <c r="WGT1" s="114"/>
      <c r="WGU1" s="114"/>
      <c r="WGV1" s="114"/>
      <c r="WGW1" s="114"/>
      <c r="WGX1" s="114"/>
      <c r="WGY1" s="114"/>
      <c r="WGZ1" s="114"/>
      <c r="WHA1" s="114"/>
      <c r="WHB1" s="114"/>
      <c r="WHC1" s="114"/>
      <c r="WHD1" s="114"/>
      <c r="WHE1" s="114"/>
      <c r="WHF1" s="114"/>
      <c r="WHG1" s="114"/>
      <c r="WHH1" s="114"/>
      <c r="WHI1" s="114"/>
      <c r="WHJ1" s="114"/>
      <c r="WHK1" s="114"/>
      <c r="WHL1" s="114"/>
      <c r="WHM1" s="114"/>
      <c r="WHN1" s="114"/>
      <c r="WHO1" s="114"/>
      <c r="WHP1" s="114"/>
      <c r="WHQ1" s="114"/>
      <c r="WHR1" s="114"/>
      <c r="WHS1" s="114"/>
      <c r="WHT1" s="114"/>
      <c r="WHU1" s="114"/>
      <c r="WHV1" s="114"/>
      <c r="WHW1" s="114"/>
      <c r="WHX1" s="114"/>
      <c r="WHY1" s="114"/>
      <c r="WHZ1" s="114"/>
      <c r="WIA1" s="114"/>
      <c r="WIB1" s="114"/>
      <c r="WIC1" s="114"/>
      <c r="WID1" s="114"/>
      <c r="WIE1" s="114"/>
      <c r="WIF1" s="114"/>
      <c r="WIG1" s="114"/>
      <c r="WIH1" s="114"/>
      <c r="WII1" s="114"/>
      <c r="WIJ1" s="114"/>
      <c r="WIK1" s="114"/>
      <c r="WIL1" s="114"/>
      <c r="WIM1" s="114"/>
      <c r="WIN1" s="114"/>
      <c r="WIO1" s="114"/>
      <c r="WIP1" s="114"/>
      <c r="WIQ1" s="114"/>
      <c r="WIR1" s="114"/>
      <c r="WIS1" s="114"/>
      <c r="WIT1" s="114"/>
      <c r="WIU1" s="114"/>
      <c r="WIV1" s="114"/>
      <c r="WIW1" s="114"/>
      <c r="WIX1" s="114"/>
      <c r="WIY1" s="114"/>
      <c r="WIZ1" s="114"/>
      <c r="WJA1" s="114"/>
      <c r="WJB1" s="114"/>
      <c r="WJC1" s="114"/>
      <c r="WJD1" s="114"/>
      <c r="WJE1" s="114"/>
      <c r="WJF1" s="114"/>
      <c r="WJG1" s="114"/>
      <c r="WJH1" s="114"/>
      <c r="WJI1" s="114"/>
      <c r="WJJ1" s="114"/>
      <c r="WJK1" s="114"/>
      <c r="WJL1" s="114"/>
      <c r="WJM1" s="114"/>
      <c r="WJN1" s="114"/>
      <c r="WJO1" s="114"/>
      <c r="WJP1" s="114"/>
      <c r="WJQ1" s="114"/>
      <c r="WJR1" s="114"/>
      <c r="WJS1" s="114"/>
      <c r="WJT1" s="114"/>
      <c r="WJU1" s="114"/>
      <c r="WJV1" s="114"/>
      <c r="WJW1" s="114"/>
      <c r="WJX1" s="114"/>
      <c r="WJY1" s="114"/>
      <c r="WJZ1" s="114"/>
      <c r="WKA1" s="114"/>
      <c r="WKB1" s="114"/>
      <c r="WKC1" s="114"/>
      <c r="WKD1" s="114"/>
      <c r="WKE1" s="114"/>
      <c r="WKF1" s="114"/>
      <c r="WKG1" s="114"/>
      <c r="WKH1" s="114"/>
      <c r="WKI1" s="114"/>
      <c r="WKJ1" s="114"/>
      <c r="WKK1" s="114"/>
      <c r="WKL1" s="114"/>
      <c r="WKM1" s="114"/>
      <c r="WKN1" s="114"/>
      <c r="WKO1" s="114"/>
      <c r="WKP1" s="114"/>
      <c r="WKQ1" s="114"/>
      <c r="WKR1" s="114"/>
      <c r="WKS1" s="114"/>
      <c r="WKT1" s="114"/>
      <c r="WKU1" s="114"/>
      <c r="WKV1" s="114"/>
      <c r="WKW1" s="114"/>
      <c r="WKX1" s="114"/>
      <c r="WKY1" s="114"/>
      <c r="WKZ1" s="114"/>
      <c r="WLA1" s="114"/>
      <c r="WLB1" s="114"/>
      <c r="WLC1" s="114"/>
      <c r="WLD1" s="114"/>
      <c r="WLE1" s="114"/>
      <c r="WLF1" s="114"/>
      <c r="WLG1" s="114"/>
      <c r="WLH1" s="114"/>
      <c r="WLI1" s="114"/>
      <c r="WLJ1" s="114"/>
      <c r="WLK1" s="114"/>
      <c r="WLL1" s="114"/>
      <c r="WLM1" s="114"/>
      <c r="WLN1" s="114"/>
      <c r="WLO1" s="114"/>
      <c r="WLP1" s="114"/>
      <c r="WLQ1" s="114"/>
      <c r="WLR1" s="114"/>
      <c r="WLS1" s="114"/>
      <c r="WLT1" s="114"/>
      <c r="WLU1" s="114"/>
      <c r="WLV1" s="114"/>
      <c r="WLW1" s="114"/>
      <c r="WLX1" s="114"/>
      <c r="WLY1" s="114"/>
      <c r="WLZ1" s="114"/>
      <c r="WMA1" s="114"/>
      <c r="WMB1" s="114"/>
      <c r="WMC1" s="114"/>
      <c r="WMD1" s="114"/>
      <c r="WME1" s="114"/>
      <c r="WMF1" s="114"/>
      <c r="WMG1" s="114"/>
      <c r="WMH1" s="114"/>
      <c r="WMI1" s="114"/>
      <c r="WMJ1" s="114"/>
      <c r="WMK1" s="114"/>
      <c r="WML1" s="114"/>
      <c r="WMM1" s="114"/>
      <c r="WMN1" s="114"/>
      <c r="WMO1" s="114"/>
      <c r="WMP1" s="114"/>
      <c r="WMQ1" s="114"/>
      <c r="WMR1" s="114"/>
      <c r="WMS1" s="114"/>
      <c r="WMT1" s="114"/>
      <c r="WMU1" s="114"/>
      <c r="WMV1" s="114"/>
      <c r="WMW1" s="114"/>
      <c r="WMX1" s="114"/>
      <c r="WMY1" s="114"/>
      <c r="WMZ1" s="114"/>
      <c r="WNA1" s="114"/>
      <c r="WNB1" s="114"/>
      <c r="WNC1" s="114"/>
      <c r="WND1" s="114"/>
      <c r="WNE1" s="114"/>
      <c r="WNF1" s="114"/>
      <c r="WNG1" s="114"/>
      <c r="WNH1" s="114"/>
      <c r="WNI1" s="114"/>
      <c r="WNJ1" s="114"/>
      <c r="WNK1" s="114"/>
      <c r="WNL1" s="114"/>
      <c r="WNM1" s="114"/>
      <c r="WNN1" s="114"/>
      <c r="WNO1" s="114"/>
      <c r="WNP1" s="114"/>
      <c r="WNQ1" s="114"/>
      <c r="WNR1" s="114"/>
      <c r="WNS1" s="114"/>
      <c r="WNT1" s="114"/>
      <c r="WNU1" s="114"/>
      <c r="WNV1" s="114"/>
      <c r="WNW1" s="114"/>
      <c r="WNX1" s="114"/>
      <c r="WNY1" s="114"/>
      <c r="WNZ1" s="114"/>
      <c r="WOA1" s="114"/>
      <c r="WOB1" s="114"/>
      <c r="WOC1" s="114"/>
      <c r="WOD1" s="114"/>
      <c r="WOE1" s="114"/>
      <c r="WOF1" s="114"/>
      <c r="WOG1" s="114"/>
      <c r="WOH1" s="114"/>
      <c r="WOI1" s="114"/>
      <c r="WOJ1" s="114"/>
      <c r="WOK1" s="114"/>
      <c r="WOL1" s="114"/>
      <c r="WOM1" s="114"/>
      <c r="WON1" s="114"/>
      <c r="WOO1" s="114"/>
      <c r="WOP1" s="114"/>
      <c r="WOQ1" s="114"/>
      <c r="WOR1" s="114"/>
      <c r="WOS1" s="114"/>
      <c r="WOT1" s="114"/>
      <c r="WOU1" s="114"/>
      <c r="WOV1" s="114"/>
      <c r="WOW1" s="114"/>
      <c r="WOX1" s="114"/>
      <c r="WOY1" s="114"/>
      <c r="WOZ1" s="114"/>
      <c r="WPA1" s="114"/>
      <c r="WPB1" s="114"/>
      <c r="WPC1" s="114"/>
      <c r="WPD1" s="114"/>
      <c r="WPE1" s="114"/>
      <c r="WPF1" s="114"/>
      <c r="WPG1" s="114"/>
      <c r="WPH1" s="114"/>
      <c r="WPI1" s="114"/>
      <c r="WPJ1" s="114"/>
      <c r="WPK1" s="114"/>
      <c r="WPL1" s="114"/>
      <c r="WPM1" s="114"/>
      <c r="WPN1" s="114"/>
      <c r="WPO1" s="114"/>
      <c r="WPP1" s="114"/>
      <c r="WPQ1" s="114"/>
      <c r="WPR1" s="114"/>
      <c r="WPS1" s="114"/>
      <c r="WPT1" s="114"/>
      <c r="WPU1" s="114"/>
      <c r="WPV1" s="114"/>
      <c r="WPW1" s="114"/>
      <c r="WPX1" s="114"/>
      <c r="WPY1" s="114"/>
      <c r="WPZ1" s="114"/>
      <c r="WQA1" s="114"/>
      <c r="WQB1" s="114"/>
      <c r="WQC1" s="114"/>
      <c r="WQD1" s="114"/>
      <c r="WQE1" s="114"/>
      <c r="WQF1" s="114"/>
      <c r="WQG1" s="114"/>
      <c r="WQH1" s="114"/>
      <c r="WQI1" s="114"/>
      <c r="WQJ1" s="114"/>
      <c r="WQK1" s="114"/>
      <c r="WQL1" s="114"/>
      <c r="WQM1" s="114"/>
      <c r="WQN1" s="114"/>
      <c r="WQO1" s="114"/>
      <c r="WQP1" s="114"/>
      <c r="WQQ1" s="114"/>
      <c r="WQR1" s="114"/>
      <c r="WQS1" s="114"/>
      <c r="WQT1" s="114"/>
      <c r="WQU1" s="114"/>
      <c r="WQV1" s="114"/>
      <c r="WQW1" s="114"/>
      <c r="WQX1" s="114"/>
      <c r="WQY1" s="114"/>
      <c r="WQZ1" s="114"/>
      <c r="WRA1" s="114"/>
      <c r="WRB1" s="114"/>
      <c r="WRC1" s="114"/>
      <c r="WRD1" s="114"/>
      <c r="WRE1" s="114"/>
      <c r="WRF1" s="114"/>
      <c r="WRG1" s="114"/>
      <c r="WRH1" s="114"/>
      <c r="WRI1" s="114"/>
      <c r="WRJ1" s="114"/>
      <c r="WRK1" s="114"/>
      <c r="WRL1" s="114"/>
      <c r="WRM1" s="114"/>
      <c r="WRN1" s="114"/>
      <c r="WRO1" s="114"/>
      <c r="WRP1" s="114"/>
      <c r="WRQ1" s="114"/>
      <c r="WRR1" s="114"/>
      <c r="WRS1" s="114"/>
      <c r="WRT1" s="114"/>
      <c r="WRU1" s="114"/>
      <c r="WRV1" s="114"/>
      <c r="WRW1" s="114"/>
      <c r="WRX1" s="114"/>
      <c r="WRY1" s="114"/>
      <c r="WRZ1" s="114"/>
      <c r="WSA1" s="114"/>
      <c r="WSB1" s="114"/>
      <c r="WSC1" s="114"/>
      <c r="WSD1" s="114"/>
      <c r="WSE1" s="114"/>
      <c r="WSF1" s="114"/>
      <c r="WSG1" s="114"/>
      <c r="WSH1" s="114"/>
      <c r="WSI1" s="114"/>
      <c r="WSJ1" s="114"/>
      <c r="WSK1" s="114"/>
      <c r="WSL1" s="114"/>
      <c r="WSM1" s="114"/>
      <c r="WSN1" s="114"/>
      <c r="WSO1" s="114"/>
      <c r="WSP1" s="114"/>
      <c r="WSQ1" s="114"/>
      <c r="WSR1" s="114"/>
      <c r="WSS1" s="114"/>
      <c r="WST1" s="114"/>
      <c r="WSU1" s="114"/>
      <c r="WSV1" s="114"/>
      <c r="WSW1" s="114"/>
      <c r="WSX1" s="114"/>
      <c r="WSY1" s="114"/>
      <c r="WSZ1" s="114"/>
      <c r="WTA1" s="114"/>
      <c r="WTB1" s="114"/>
      <c r="WTC1" s="114"/>
      <c r="WTD1" s="114"/>
      <c r="WTE1" s="114"/>
      <c r="WTF1" s="114"/>
      <c r="WTG1" s="114"/>
      <c r="WTH1" s="114"/>
      <c r="WTI1" s="114"/>
      <c r="WTJ1" s="114"/>
      <c r="WTK1" s="114"/>
      <c r="WTL1" s="114"/>
      <c r="WTM1" s="114"/>
      <c r="WTN1" s="114"/>
      <c r="WTO1" s="114"/>
      <c r="WTP1" s="114"/>
      <c r="WTQ1" s="114"/>
      <c r="WTR1" s="114"/>
      <c r="WTS1" s="114"/>
      <c r="WTT1" s="114"/>
      <c r="WTU1" s="114"/>
      <c r="WTV1" s="114"/>
      <c r="WTW1" s="114"/>
      <c r="WTX1" s="114"/>
      <c r="WTY1" s="114"/>
      <c r="WTZ1" s="114"/>
      <c r="WUA1" s="114"/>
      <c r="WUB1" s="114"/>
      <c r="WUC1" s="114"/>
      <c r="WUD1" s="114"/>
      <c r="WUE1" s="114"/>
      <c r="WUF1" s="114"/>
      <c r="WUG1" s="114"/>
      <c r="WUH1" s="114"/>
      <c r="WUI1" s="114"/>
      <c r="WUJ1" s="114"/>
      <c r="WUK1" s="114"/>
      <c r="WUL1" s="114"/>
      <c r="WUM1" s="114"/>
      <c r="WUN1" s="114"/>
      <c r="WUO1" s="114"/>
      <c r="WUP1" s="114"/>
      <c r="WUQ1" s="114"/>
      <c r="WUR1" s="114"/>
      <c r="WUS1" s="114"/>
      <c r="WUT1" s="114"/>
      <c r="WUU1" s="114"/>
      <c r="WUV1" s="114"/>
      <c r="WUW1" s="114"/>
      <c r="WUX1" s="114"/>
      <c r="WUY1" s="114"/>
      <c r="WUZ1" s="114"/>
      <c r="WVA1" s="114"/>
      <c r="WVB1" s="114"/>
      <c r="WVC1" s="114"/>
      <c r="WVD1" s="114"/>
      <c r="WVE1" s="114"/>
      <c r="WVF1" s="114"/>
      <c r="WVG1" s="114"/>
      <c r="WVH1" s="114"/>
      <c r="WVI1" s="114"/>
      <c r="WVJ1" s="114"/>
      <c r="WVK1" s="114"/>
      <c r="WVL1" s="114"/>
      <c r="WVM1" s="114"/>
      <c r="WVN1" s="114"/>
      <c r="WVO1" s="114"/>
      <c r="WVP1" s="114"/>
      <c r="WVQ1" s="114"/>
      <c r="WVR1" s="114"/>
      <c r="WVS1" s="114"/>
      <c r="WVT1" s="114"/>
      <c r="WVU1" s="114"/>
      <c r="WVV1" s="114"/>
      <c r="WVW1" s="114"/>
      <c r="WVX1" s="114"/>
      <c r="WVY1" s="114"/>
      <c r="WVZ1" s="114"/>
      <c r="WWA1" s="114"/>
      <c r="WWB1" s="114"/>
      <c r="WWC1" s="114"/>
      <c r="WWD1" s="114"/>
      <c r="WWE1" s="114"/>
      <c r="WWF1" s="114"/>
      <c r="WWG1" s="114"/>
      <c r="WWH1" s="114"/>
      <c r="WWI1" s="114"/>
      <c r="WWJ1" s="114"/>
      <c r="WWK1" s="114"/>
      <c r="WWL1" s="114"/>
      <c r="WWM1" s="114"/>
      <c r="WWN1" s="114"/>
      <c r="WWO1" s="114"/>
      <c r="WWP1" s="114"/>
      <c r="WWQ1" s="114"/>
      <c r="WWR1" s="114"/>
      <c r="WWS1" s="114"/>
      <c r="WWT1" s="114"/>
      <c r="WWU1" s="114"/>
      <c r="WWV1" s="114"/>
      <c r="WWW1" s="114"/>
      <c r="WWX1" s="114"/>
      <c r="WWY1" s="114"/>
      <c r="WWZ1" s="114"/>
      <c r="WXA1" s="114"/>
      <c r="WXB1" s="114"/>
      <c r="WXC1" s="114"/>
      <c r="WXD1" s="114"/>
      <c r="WXE1" s="114"/>
      <c r="WXF1" s="114"/>
      <c r="WXG1" s="114"/>
      <c r="WXH1" s="114"/>
      <c r="WXI1" s="114"/>
      <c r="WXJ1" s="114"/>
      <c r="WXK1" s="114"/>
      <c r="WXL1" s="114"/>
      <c r="WXM1" s="114"/>
      <c r="WXN1" s="114"/>
      <c r="WXO1" s="114"/>
      <c r="WXP1" s="114"/>
      <c r="WXQ1" s="114"/>
      <c r="WXR1" s="114"/>
      <c r="WXS1" s="114"/>
      <c r="WXT1" s="114"/>
      <c r="WXU1" s="114"/>
      <c r="WXV1" s="114"/>
      <c r="WXW1" s="114"/>
      <c r="WXX1" s="114"/>
      <c r="WXY1" s="114"/>
      <c r="WXZ1" s="114"/>
      <c r="WYA1" s="114"/>
      <c r="WYB1" s="114"/>
      <c r="WYC1" s="114"/>
      <c r="WYD1" s="114"/>
      <c r="WYE1" s="114"/>
      <c r="WYF1" s="114"/>
      <c r="WYG1" s="114"/>
      <c r="WYH1" s="114"/>
      <c r="WYI1" s="114"/>
      <c r="WYJ1" s="114"/>
      <c r="WYK1" s="114"/>
      <c r="WYL1" s="114"/>
      <c r="WYM1" s="114"/>
      <c r="WYN1" s="114"/>
      <c r="WYO1" s="114"/>
      <c r="WYP1" s="114"/>
      <c r="WYQ1" s="114"/>
      <c r="WYR1" s="114"/>
      <c r="WYS1" s="114"/>
      <c r="WYT1" s="114"/>
      <c r="WYU1" s="114"/>
      <c r="WYV1" s="114"/>
      <c r="WYW1" s="114"/>
      <c r="WYX1" s="114"/>
      <c r="WYY1" s="114"/>
      <c r="WYZ1" s="114"/>
      <c r="WZA1" s="114"/>
      <c r="WZB1" s="114"/>
      <c r="WZC1" s="114"/>
      <c r="WZD1" s="114"/>
      <c r="WZE1" s="114"/>
      <c r="WZF1" s="114"/>
      <c r="WZG1" s="114"/>
      <c r="WZH1" s="114"/>
      <c r="WZI1" s="114"/>
      <c r="WZJ1" s="114"/>
      <c r="WZK1" s="114"/>
      <c r="WZL1" s="114"/>
      <c r="WZM1" s="114"/>
      <c r="WZN1" s="114"/>
      <c r="WZO1" s="114"/>
      <c r="WZP1" s="114"/>
      <c r="WZQ1" s="114"/>
      <c r="WZR1" s="114"/>
      <c r="WZS1" s="114"/>
      <c r="WZT1" s="114"/>
      <c r="WZU1" s="114"/>
      <c r="WZV1" s="114"/>
      <c r="WZW1" s="114"/>
      <c r="WZX1" s="114"/>
      <c r="WZY1" s="114"/>
      <c r="WZZ1" s="114"/>
      <c r="XAA1" s="114"/>
      <c r="XAB1" s="114"/>
      <c r="XAC1" s="114"/>
      <c r="XAD1" s="114"/>
      <c r="XAE1" s="114"/>
      <c r="XAF1" s="114"/>
      <c r="XAG1" s="114"/>
      <c r="XAH1" s="114"/>
      <c r="XAI1" s="114"/>
      <c r="XAJ1" s="114"/>
      <c r="XAK1" s="114"/>
      <c r="XAL1" s="114"/>
      <c r="XAM1" s="114"/>
      <c r="XAN1" s="114"/>
      <c r="XAO1" s="114"/>
      <c r="XAP1" s="114"/>
      <c r="XAQ1" s="114"/>
      <c r="XAR1" s="114"/>
      <c r="XAS1" s="114"/>
      <c r="XAT1" s="114"/>
      <c r="XAU1" s="114"/>
      <c r="XAV1" s="114"/>
      <c r="XAW1" s="114"/>
      <c r="XAX1" s="114"/>
      <c r="XAY1" s="114"/>
      <c r="XAZ1" s="114"/>
      <c r="XBA1" s="114"/>
      <c r="XBB1" s="114"/>
      <c r="XBC1" s="114"/>
      <c r="XBD1" s="114"/>
      <c r="XBE1" s="114"/>
      <c r="XBF1" s="114"/>
      <c r="XBG1" s="114"/>
      <c r="XBH1" s="114"/>
      <c r="XBI1" s="114"/>
      <c r="XBJ1" s="114"/>
      <c r="XBK1" s="114"/>
      <c r="XBL1" s="114"/>
      <c r="XBM1" s="114"/>
      <c r="XBN1" s="114"/>
      <c r="XBO1" s="114"/>
      <c r="XBP1" s="114"/>
      <c r="XBQ1" s="114"/>
      <c r="XBR1" s="114"/>
      <c r="XBS1" s="114"/>
      <c r="XBT1" s="114"/>
      <c r="XBU1" s="114"/>
      <c r="XBV1" s="114"/>
      <c r="XBW1" s="114"/>
      <c r="XBX1" s="114"/>
      <c r="XBY1" s="114"/>
      <c r="XBZ1" s="114"/>
      <c r="XCA1" s="114"/>
      <c r="XCB1" s="114"/>
      <c r="XCC1" s="114"/>
      <c r="XCD1" s="114"/>
      <c r="XCE1" s="114"/>
      <c r="XCF1" s="114"/>
      <c r="XCG1" s="114"/>
      <c r="XCH1" s="114"/>
      <c r="XCI1" s="114"/>
      <c r="XCJ1" s="114"/>
      <c r="XCK1" s="114"/>
      <c r="XCL1" s="114"/>
      <c r="XCM1" s="114"/>
      <c r="XCN1" s="114"/>
      <c r="XCO1" s="114"/>
      <c r="XCP1" s="114"/>
      <c r="XCQ1" s="114"/>
      <c r="XCR1" s="114"/>
      <c r="XCS1" s="114"/>
      <c r="XCT1" s="114"/>
      <c r="XCU1" s="114"/>
      <c r="XCV1" s="114"/>
      <c r="XCW1" s="114"/>
      <c r="XCX1" s="114"/>
      <c r="XCY1" s="114"/>
      <c r="XCZ1" s="114"/>
      <c r="XDA1" s="114"/>
      <c r="XDB1" s="114"/>
      <c r="XDC1" s="114"/>
      <c r="XDD1" s="114"/>
      <c r="XDE1" s="114"/>
      <c r="XDF1" s="114"/>
      <c r="XDG1" s="114"/>
      <c r="XDH1" s="114"/>
      <c r="XDI1" s="114"/>
      <c r="XDJ1" s="114"/>
      <c r="XDK1" s="114"/>
      <c r="XDL1" s="114"/>
      <c r="XDM1" s="114"/>
      <c r="XDN1" s="114"/>
      <c r="XDO1" s="114"/>
      <c r="XDP1" s="114"/>
      <c r="XDQ1" s="114"/>
      <c r="XDR1" s="114"/>
      <c r="XDS1" s="114"/>
      <c r="XDT1" s="114"/>
      <c r="XDU1" s="114"/>
      <c r="XDV1" s="114"/>
      <c r="XDW1" s="114"/>
      <c r="XDX1" s="114"/>
      <c r="XDY1" s="114"/>
      <c r="XDZ1" s="114"/>
      <c r="XEA1" s="114"/>
      <c r="XEB1" s="114"/>
      <c r="XEC1" s="114"/>
      <c r="XED1" s="114"/>
      <c r="XEE1" s="114"/>
      <c r="XEF1" s="114"/>
      <c r="XEG1" s="114"/>
      <c r="XEH1" s="114"/>
      <c r="XEI1" s="114"/>
      <c r="XEJ1" s="114"/>
      <c r="XEK1" s="114"/>
      <c r="XEL1" s="114"/>
      <c r="XEM1" s="114"/>
      <c r="XEN1" s="114"/>
      <c r="XEO1" s="114"/>
      <c r="XEP1" s="114"/>
      <c r="XEQ1" s="114"/>
      <c r="XER1" s="114"/>
      <c r="XES1" s="114"/>
      <c r="XET1" s="114"/>
      <c r="XEU1" s="114"/>
      <c r="XEV1" s="114"/>
      <c r="XEW1" s="114"/>
      <c r="XEX1" s="114"/>
    </row>
    <row r="2" spans="1:16378" ht="19.5" customHeight="1" x14ac:dyDescent="0.2">
      <c r="A2" s="406"/>
      <c r="B2" s="407"/>
      <c r="C2" s="408"/>
      <c r="D2" s="407"/>
      <c r="E2" s="409"/>
      <c r="F2" s="409"/>
      <c r="G2" s="86" t="s">
        <v>95</v>
      </c>
      <c r="H2" s="89" t="s">
        <v>96</v>
      </c>
      <c r="I2" s="86" t="s">
        <v>97</v>
      </c>
      <c r="J2" s="86" t="s">
        <v>98</v>
      </c>
      <c r="K2" s="407"/>
      <c r="L2" s="410"/>
      <c r="M2" s="411"/>
      <c r="N2" s="409"/>
      <c r="O2" s="411"/>
      <c r="P2" s="411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/>
      <c r="BP2" s="114"/>
      <c r="BQ2" s="114"/>
      <c r="BR2" s="114"/>
      <c r="BS2" s="114"/>
      <c r="BT2" s="114"/>
      <c r="BU2" s="114"/>
      <c r="BV2" s="114"/>
      <c r="BW2" s="114"/>
      <c r="BX2" s="114"/>
      <c r="BY2" s="114"/>
      <c r="BZ2" s="114"/>
      <c r="CA2" s="114"/>
      <c r="CB2" s="114"/>
      <c r="CC2" s="114"/>
      <c r="CD2" s="114"/>
      <c r="CE2" s="114"/>
      <c r="CF2" s="114"/>
      <c r="CG2" s="114"/>
      <c r="CH2" s="114"/>
      <c r="CI2" s="114"/>
      <c r="CJ2" s="114"/>
      <c r="CK2" s="114"/>
      <c r="CL2" s="114"/>
      <c r="CM2" s="114"/>
      <c r="CN2" s="114"/>
      <c r="CO2" s="114"/>
      <c r="CP2" s="114"/>
      <c r="CQ2" s="114"/>
      <c r="CR2" s="114"/>
      <c r="CS2" s="114"/>
      <c r="CT2" s="114"/>
      <c r="CU2" s="114"/>
      <c r="CV2" s="114"/>
      <c r="CW2" s="114"/>
      <c r="CX2" s="114"/>
      <c r="CY2" s="114"/>
      <c r="CZ2" s="114"/>
      <c r="DA2" s="114"/>
      <c r="DB2" s="114"/>
      <c r="DC2" s="114"/>
      <c r="DD2" s="114"/>
      <c r="DE2" s="114"/>
      <c r="DF2" s="114"/>
      <c r="DG2" s="114"/>
      <c r="DH2" s="114"/>
      <c r="DI2" s="114"/>
      <c r="DJ2" s="114"/>
      <c r="DK2" s="114"/>
      <c r="DL2" s="114"/>
      <c r="DM2" s="114"/>
      <c r="DN2" s="114"/>
      <c r="DO2" s="114"/>
      <c r="DP2" s="114"/>
      <c r="DQ2" s="114"/>
      <c r="DR2" s="114"/>
      <c r="DS2" s="114"/>
      <c r="DT2" s="114"/>
      <c r="DU2" s="114"/>
      <c r="DV2" s="114"/>
      <c r="DW2" s="114"/>
      <c r="DX2" s="114"/>
      <c r="DY2" s="114"/>
      <c r="DZ2" s="114"/>
      <c r="EA2" s="114"/>
      <c r="EB2" s="114"/>
      <c r="EC2" s="114"/>
      <c r="ED2" s="114"/>
      <c r="EE2" s="114"/>
      <c r="EF2" s="114"/>
      <c r="EG2" s="114"/>
      <c r="EH2" s="114"/>
      <c r="EI2" s="114"/>
      <c r="EJ2" s="114"/>
      <c r="EK2" s="114"/>
      <c r="EL2" s="114"/>
      <c r="EM2" s="114"/>
      <c r="EN2" s="114"/>
      <c r="EO2" s="114"/>
      <c r="EP2" s="114"/>
      <c r="EQ2" s="114"/>
      <c r="ER2" s="114"/>
      <c r="ES2" s="114"/>
      <c r="ET2" s="114"/>
      <c r="EU2" s="114"/>
      <c r="EV2" s="114"/>
      <c r="EW2" s="114"/>
      <c r="EX2" s="114"/>
      <c r="EY2" s="114"/>
      <c r="EZ2" s="114"/>
      <c r="FA2" s="114"/>
      <c r="FB2" s="114"/>
      <c r="FC2" s="114"/>
      <c r="FD2" s="114"/>
      <c r="FE2" s="114"/>
      <c r="FF2" s="114"/>
      <c r="FG2" s="114"/>
      <c r="FH2" s="114"/>
      <c r="FI2" s="114"/>
      <c r="FJ2" s="114"/>
      <c r="FK2" s="114"/>
      <c r="FL2" s="114"/>
      <c r="FM2" s="114"/>
      <c r="FN2" s="114"/>
      <c r="FO2" s="114"/>
      <c r="FP2" s="114"/>
      <c r="FQ2" s="114"/>
      <c r="FR2" s="114"/>
      <c r="FS2" s="114"/>
      <c r="FT2" s="114"/>
      <c r="FU2" s="114"/>
      <c r="FV2" s="114"/>
      <c r="FW2" s="114"/>
      <c r="FX2" s="114"/>
      <c r="FY2" s="114"/>
      <c r="FZ2" s="114"/>
      <c r="GA2" s="114"/>
      <c r="GB2" s="114"/>
      <c r="GC2" s="114"/>
      <c r="GD2" s="114"/>
      <c r="GE2" s="114"/>
      <c r="GF2" s="114"/>
      <c r="GG2" s="114"/>
      <c r="GH2" s="114"/>
      <c r="GI2" s="114"/>
      <c r="GJ2" s="114"/>
      <c r="GK2" s="114"/>
      <c r="GL2" s="114"/>
      <c r="GM2" s="114"/>
      <c r="GN2" s="114"/>
      <c r="GO2" s="114"/>
      <c r="GP2" s="114"/>
      <c r="GQ2" s="114"/>
      <c r="GR2" s="114"/>
      <c r="GS2" s="114"/>
      <c r="GT2" s="114"/>
      <c r="GU2" s="114"/>
      <c r="GV2" s="114"/>
      <c r="GW2" s="114"/>
      <c r="GX2" s="114"/>
      <c r="GY2" s="114"/>
      <c r="GZ2" s="114"/>
      <c r="HA2" s="114"/>
      <c r="HB2" s="114"/>
      <c r="HC2" s="114"/>
      <c r="HD2" s="114"/>
      <c r="HE2" s="114"/>
      <c r="HF2" s="114"/>
      <c r="HG2" s="114"/>
      <c r="HH2" s="114"/>
      <c r="HI2" s="114"/>
      <c r="HJ2" s="114"/>
      <c r="HK2" s="114"/>
      <c r="HL2" s="114"/>
      <c r="HM2" s="114"/>
      <c r="HN2" s="114"/>
      <c r="HO2" s="114"/>
      <c r="HP2" s="114"/>
      <c r="HQ2" s="114"/>
      <c r="HR2" s="114"/>
      <c r="HS2" s="114"/>
      <c r="HT2" s="114"/>
      <c r="HU2" s="114"/>
      <c r="HV2" s="114"/>
      <c r="HW2" s="114"/>
      <c r="HX2" s="114"/>
      <c r="HY2" s="114"/>
      <c r="HZ2" s="114"/>
      <c r="IA2" s="114"/>
      <c r="IB2" s="114"/>
      <c r="IC2" s="114"/>
      <c r="ID2" s="114"/>
      <c r="IE2" s="114"/>
      <c r="IF2" s="114"/>
      <c r="IG2" s="114"/>
      <c r="IH2" s="114"/>
      <c r="II2" s="114"/>
      <c r="IJ2" s="114"/>
      <c r="IK2" s="114"/>
      <c r="IL2" s="114"/>
      <c r="IM2" s="114"/>
      <c r="IN2" s="114"/>
      <c r="IO2" s="114"/>
      <c r="IP2" s="114"/>
      <c r="IQ2" s="114"/>
      <c r="IR2" s="114"/>
      <c r="IS2" s="114"/>
      <c r="IT2" s="114"/>
      <c r="IU2" s="114"/>
      <c r="IV2" s="114"/>
      <c r="IW2" s="114"/>
      <c r="IX2" s="114"/>
      <c r="IY2" s="114"/>
      <c r="IZ2" s="114"/>
      <c r="JA2" s="114"/>
      <c r="JB2" s="114"/>
      <c r="JC2" s="114"/>
      <c r="JD2" s="114"/>
      <c r="JE2" s="114"/>
      <c r="JF2" s="114"/>
      <c r="JG2" s="114"/>
      <c r="JH2" s="114"/>
      <c r="JI2" s="114"/>
      <c r="JJ2" s="114"/>
      <c r="JK2" s="114"/>
      <c r="JL2" s="114"/>
      <c r="JM2" s="114"/>
      <c r="JN2" s="114"/>
      <c r="JO2" s="114"/>
      <c r="JP2" s="114"/>
      <c r="JQ2" s="114"/>
      <c r="JR2" s="114"/>
      <c r="JS2" s="114"/>
      <c r="JT2" s="114"/>
      <c r="JU2" s="114"/>
      <c r="JV2" s="114"/>
      <c r="JW2" s="114"/>
      <c r="JX2" s="114"/>
      <c r="JY2" s="114"/>
      <c r="JZ2" s="114"/>
      <c r="KA2" s="114"/>
      <c r="KB2" s="114"/>
      <c r="KC2" s="114"/>
      <c r="KD2" s="114"/>
      <c r="KE2" s="114"/>
      <c r="KF2" s="114"/>
      <c r="KG2" s="114"/>
      <c r="KH2" s="114"/>
      <c r="KI2" s="114"/>
      <c r="KJ2" s="114"/>
      <c r="KK2" s="114"/>
      <c r="KL2" s="114"/>
      <c r="KM2" s="114"/>
      <c r="KN2" s="114"/>
      <c r="KO2" s="114"/>
      <c r="KP2" s="114"/>
      <c r="KQ2" s="114"/>
      <c r="KR2" s="114"/>
      <c r="KS2" s="114"/>
      <c r="KT2" s="114"/>
      <c r="KU2" s="114"/>
      <c r="KV2" s="114"/>
      <c r="KW2" s="114"/>
      <c r="KX2" s="114"/>
      <c r="KY2" s="114"/>
      <c r="KZ2" s="114"/>
      <c r="LA2" s="114"/>
      <c r="LB2" s="114"/>
      <c r="LC2" s="114"/>
      <c r="LD2" s="114"/>
      <c r="LE2" s="114"/>
      <c r="LF2" s="114"/>
      <c r="LG2" s="114"/>
      <c r="LH2" s="114"/>
      <c r="LI2" s="114"/>
      <c r="LJ2" s="114"/>
      <c r="LK2" s="114"/>
      <c r="LL2" s="114"/>
      <c r="LM2" s="114"/>
      <c r="LN2" s="114"/>
      <c r="LO2" s="114"/>
      <c r="LP2" s="114"/>
      <c r="LQ2" s="114"/>
      <c r="LR2" s="114"/>
      <c r="LS2" s="114"/>
      <c r="LT2" s="114"/>
      <c r="LU2" s="114"/>
      <c r="LV2" s="114"/>
      <c r="LW2" s="114"/>
      <c r="LX2" s="114"/>
      <c r="LY2" s="114"/>
      <c r="LZ2" s="114"/>
      <c r="MA2" s="114"/>
      <c r="MB2" s="114"/>
      <c r="MC2" s="114"/>
      <c r="MD2" s="114"/>
      <c r="ME2" s="114"/>
      <c r="MF2" s="114"/>
      <c r="MG2" s="114"/>
      <c r="MH2" s="114"/>
      <c r="MI2" s="114"/>
      <c r="MJ2" s="114"/>
      <c r="MK2" s="114"/>
      <c r="ML2" s="114"/>
      <c r="MM2" s="114"/>
      <c r="MN2" s="114"/>
      <c r="MO2" s="114"/>
      <c r="MP2" s="114"/>
      <c r="MQ2" s="114"/>
      <c r="MR2" s="114"/>
      <c r="MS2" s="114"/>
      <c r="MT2" s="114"/>
      <c r="MU2" s="114"/>
      <c r="MV2" s="114"/>
      <c r="MW2" s="114"/>
      <c r="MX2" s="114"/>
      <c r="MY2" s="114"/>
      <c r="MZ2" s="114"/>
      <c r="NA2" s="114"/>
      <c r="NB2" s="114"/>
      <c r="NC2" s="114"/>
      <c r="ND2" s="114"/>
      <c r="NE2" s="114"/>
      <c r="NF2" s="114"/>
      <c r="NG2" s="114"/>
      <c r="NH2" s="114"/>
      <c r="NI2" s="114"/>
      <c r="NJ2" s="114"/>
      <c r="NK2" s="114"/>
      <c r="NL2" s="114"/>
      <c r="NM2" s="114"/>
      <c r="NN2" s="114"/>
      <c r="NO2" s="114"/>
      <c r="NP2" s="114"/>
      <c r="NQ2" s="114"/>
      <c r="NR2" s="114"/>
      <c r="NS2" s="114"/>
      <c r="NT2" s="114"/>
      <c r="NU2" s="114"/>
      <c r="NV2" s="114"/>
      <c r="NW2" s="114"/>
      <c r="NX2" s="114"/>
      <c r="NY2" s="114"/>
      <c r="NZ2" s="114"/>
      <c r="OA2" s="114"/>
      <c r="OB2" s="114"/>
      <c r="OC2" s="114"/>
      <c r="OD2" s="114"/>
      <c r="OE2" s="114"/>
      <c r="OF2" s="114"/>
      <c r="OG2" s="114"/>
      <c r="OH2" s="114"/>
      <c r="OI2" s="114"/>
      <c r="OJ2" s="114"/>
      <c r="OK2" s="114"/>
      <c r="OL2" s="114"/>
      <c r="OM2" s="114"/>
      <c r="ON2" s="114"/>
      <c r="OO2" s="114"/>
      <c r="OP2" s="114"/>
      <c r="OQ2" s="114"/>
      <c r="OR2" s="114"/>
      <c r="OS2" s="114"/>
      <c r="OT2" s="114"/>
      <c r="OU2" s="114"/>
      <c r="OV2" s="114"/>
      <c r="OW2" s="114"/>
      <c r="OX2" s="114"/>
      <c r="OY2" s="114"/>
      <c r="OZ2" s="114"/>
      <c r="PA2" s="114"/>
      <c r="PB2" s="114"/>
      <c r="PC2" s="114"/>
      <c r="PD2" s="114"/>
      <c r="PE2" s="114"/>
      <c r="PF2" s="114"/>
      <c r="PG2" s="114"/>
      <c r="PH2" s="114"/>
      <c r="PI2" s="114"/>
      <c r="PJ2" s="114"/>
      <c r="PK2" s="114"/>
      <c r="PL2" s="114"/>
      <c r="PM2" s="114"/>
      <c r="PN2" s="114"/>
      <c r="PO2" s="114"/>
      <c r="PP2" s="114"/>
      <c r="PQ2" s="114"/>
      <c r="PR2" s="114"/>
      <c r="PS2" s="114"/>
      <c r="PT2" s="114"/>
      <c r="PU2" s="114"/>
      <c r="PV2" s="114"/>
      <c r="PW2" s="114"/>
      <c r="PX2" s="114"/>
      <c r="PY2" s="114"/>
      <c r="PZ2" s="114"/>
      <c r="QA2" s="114"/>
      <c r="QB2" s="114"/>
      <c r="QC2" s="114"/>
      <c r="QD2" s="114"/>
      <c r="QE2" s="114"/>
      <c r="QF2" s="114"/>
      <c r="QG2" s="114"/>
      <c r="QH2" s="114"/>
      <c r="QI2" s="114"/>
      <c r="QJ2" s="114"/>
      <c r="QK2" s="114"/>
      <c r="QL2" s="114"/>
      <c r="QM2" s="114"/>
      <c r="QN2" s="114"/>
      <c r="QO2" s="114"/>
      <c r="QP2" s="114"/>
      <c r="QQ2" s="114"/>
      <c r="QR2" s="114"/>
      <c r="QS2" s="114"/>
      <c r="QT2" s="114"/>
      <c r="QU2" s="114"/>
      <c r="QV2" s="114"/>
      <c r="QW2" s="114"/>
      <c r="QX2" s="114"/>
      <c r="QY2" s="114"/>
      <c r="QZ2" s="114"/>
      <c r="RA2" s="114"/>
      <c r="RB2" s="114"/>
      <c r="RC2" s="114"/>
      <c r="RD2" s="114"/>
      <c r="RE2" s="114"/>
      <c r="RF2" s="114"/>
      <c r="RG2" s="114"/>
      <c r="RH2" s="114"/>
      <c r="RI2" s="114"/>
      <c r="RJ2" s="114"/>
      <c r="RK2" s="114"/>
      <c r="RL2" s="114"/>
      <c r="RM2" s="114"/>
      <c r="RN2" s="114"/>
      <c r="RO2" s="114"/>
      <c r="RP2" s="114"/>
      <c r="RQ2" s="114"/>
      <c r="RR2" s="114"/>
      <c r="RS2" s="114"/>
      <c r="RT2" s="114"/>
      <c r="RU2" s="114"/>
      <c r="RV2" s="114"/>
      <c r="RW2" s="114"/>
      <c r="RX2" s="114"/>
      <c r="RY2" s="114"/>
      <c r="RZ2" s="114"/>
      <c r="SA2" s="114"/>
      <c r="SB2" s="114"/>
      <c r="SC2" s="114"/>
      <c r="SD2" s="114"/>
      <c r="SE2" s="114"/>
      <c r="SF2" s="114"/>
      <c r="SG2" s="114"/>
      <c r="SH2" s="114"/>
      <c r="SI2" s="114"/>
      <c r="SJ2" s="114"/>
      <c r="SK2" s="114"/>
      <c r="SL2" s="114"/>
      <c r="SM2" s="114"/>
      <c r="SN2" s="114"/>
      <c r="SO2" s="114"/>
      <c r="SP2" s="114"/>
      <c r="SQ2" s="114"/>
      <c r="SR2" s="114"/>
      <c r="SS2" s="114"/>
      <c r="ST2" s="114"/>
      <c r="SU2" s="114"/>
      <c r="SV2" s="114"/>
      <c r="SW2" s="114"/>
      <c r="SX2" s="114"/>
      <c r="SY2" s="114"/>
      <c r="SZ2" s="114"/>
      <c r="TA2" s="114"/>
      <c r="TB2" s="114"/>
      <c r="TC2" s="114"/>
      <c r="TD2" s="114"/>
      <c r="TE2" s="114"/>
      <c r="TF2" s="114"/>
      <c r="TG2" s="114"/>
      <c r="TH2" s="114"/>
      <c r="TI2" s="114"/>
      <c r="TJ2" s="114"/>
      <c r="TK2" s="114"/>
      <c r="TL2" s="114"/>
      <c r="TM2" s="114"/>
      <c r="TN2" s="114"/>
      <c r="TO2" s="114"/>
      <c r="TP2" s="114"/>
      <c r="TQ2" s="114"/>
      <c r="TR2" s="114"/>
      <c r="TS2" s="114"/>
      <c r="TT2" s="114"/>
      <c r="TU2" s="114"/>
      <c r="TV2" s="114"/>
      <c r="TW2" s="114"/>
      <c r="TX2" s="114"/>
      <c r="TY2" s="114"/>
      <c r="TZ2" s="114"/>
      <c r="UA2" s="114"/>
      <c r="UB2" s="114"/>
      <c r="UC2" s="114"/>
      <c r="UD2" s="114"/>
      <c r="UE2" s="114"/>
      <c r="UF2" s="114"/>
      <c r="UG2" s="114"/>
      <c r="UH2" s="114"/>
      <c r="UI2" s="114"/>
      <c r="UJ2" s="114"/>
      <c r="UK2" s="114"/>
      <c r="UL2" s="114"/>
      <c r="UM2" s="114"/>
      <c r="UN2" s="114"/>
      <c r="UO2" s="114"/>
      <c r="UP2" s="114"/>
      <c r="UQ2" s="114"/>
      <c r="UR2" s="114"/>
      <c r="US2" s="114"/>
      <c r="UT2" s="114"/>
      <c r="UU2" s="114"/>
      <c r="UV2" s="114"/>
      <c r="UW2" s="114"/>
      <c r="UX2" s="114"/>
      <c r="UY2" s="114"/>
      <c r="UZ2" s="114"/>
      <c r="VA2" s="114"/>
      <c r="VB2" s="114"/>
      <c r="VC2" s="114"/>
      <c r="VD2" s="114"/>
      <c r="VE2" s="114"/>
      <c r="VF2" s="114"/>
      <c r="VG2" s="114"/>
      <c r="VH2" s="114"/>
      <c r="VI2" s="114"/>
      <c r="VJ2" s="114"/>
      <c r="VK2" s="114"/>
      <c r="VL2" s="114"/>
      <c r="VM2" s="114"/>
      <c r="VN2" s="114"/>
      <c r="VO2" s="114"/>
      <c r="VP2" s="114"/>
      <c r="VQ2" s="114"/>
      <c r="VR2" s="114"/>
      <c r="VS2" s="114"/>
      <c r="VT2" s="114"/>
      <c r="VU2" s="114"/>
      <c r="VV2" s="114"/>
      <c r="VW2" s="114"/>
      <c r="VX2" s="114"/>
      <c r="VY2" s="114"/>
      <c r="VZ2" s="114"/>
      <c r="WA2" s="114"/>
      <c r="WB2" s="114"/>
      <c r="WC2" s="114"/>
      <c r="WD2" s="114"/>
      <c r="WE2" s="114"/>
      <c r="WF2" s="114"/>
      <c r="WG2" s="114"/>
      <c r="WH2" s="114"/>
      <c r="WI2" s="114"/>
      <c r="WJ2" s="114"/>
      <c r="WK2" s="114"/>
      <c r="WL2" s="114"/>
      <c r="WM2" s="114"/>
      <c r="WN2" s="114"/>
      <c r="WO2" s="114"/>
      <c r="WP2" s="114"/>
      <c r="WQ2" s="114"/>
      <c r="WR2" s="114"/>
      <c r="WS2" s="114"/>
      <c r="WT2" s="114"/>
      <c r="WU2" s="114"/>
      <c r="WV2" s="114"/>
      <c r="WW2" s="114"/>
      <c r="WX2" s="114"/>
      <c r="WY2" s="114"/>
      <c r="WZ2" s="114"/>
      <c r="XA2" s="114"/>
      <c r="XB2" s="114"/>
      <c r="XC2" s="114"/>
      <c r="XD2" s="114"/>
      <c r="XE2" s="114"/>
      <c r="XF2" s="114"/>
      <c r="XG2" s="114"/>
      <c r="XH2" s="114"/>
      <c r="XI2" s="114"/>
      <c r="XJ2" s="114"/>
      <c r="XK2" s="114"/>
      <c r="XL2" s="114"/>
      <c r="XM2" s="114"/>
      <c r="XN2" s="114"/>
      <c r="XO2" s="114"/>
      <c r="XP2" s="114"/>
      <c r="XQ2" s="114"/>
      <c r="XR2" s="114"/>
      <c r="XS2" s="114"/>
      <c r="XT2" s="114"/>
      <c r="XU2" s="114"/>
      <c r="XV2" s="114"/>
      <c r="XW2" s="114"/>
      <c r="XX2" s="114"/>
      <c r="XY2" s="114"/>
      <c r="XZ2" s="114"/>
      <c r="YA2" s="114"/>
      <c r="YB2" s="114"/>
      <c r="YC2" s="114"/>
      <c r="YD2" s="114"/>
      <c r="YE2" s="114"/>
      <c r="YF2" s="114"/>
      <c r="YG2" s="114"/>
      <c r="YH2" s="114"/>
      <c r="YI2" s="114"/>
      <c r="YJ2" s="114"/>
      <c r="YK2" s="114"/>
      <c r="YL2" s="114"/>
      <c r="YM2" s="114"/>
      <c r="YN2" s="114"/>
      <c r="YO2" s="114"/>
      <c r="YP2" s="114"/>
      <c r="YQ2" s="114"/>
      <c r="YR2" s="114"/>
      <c r="YS2" s="114"/>
      <c r="YT2" s="114"/>
      <c r="YU2" s="114"/>
      <c r="YV2" s="114"/>
      <c r="YW2" s="114"/>
      <c r="YX2" s="114"/>
      <c r="YY2" s="114"/>
      <c r="YZ2" s="114"/>
      <c r="ZA2" s="114"/>
      <c r="ZB2" s="114"/>
      <c r="ZC2" s="114"/>
      <c r="ZD2" s="114"/>
      <c r="ZE2" s="114"/>
      <c r="ZF2" s="114"/>
      <c r="ZG2" s="114"/>
      <c r="ZH2" s="114"/>
      <c r="ZI2" s="114"/>
      <c r="ZJ2" s="114"/>
      <c r="ZK2" s="114"/>
      <c r="ZL2" s="114"/>
      <c r="ZM2" s="114"/>
      <c r="ZN2" s="114"/>
      <c r="ZO2" s="114"/>
      <c r="ZP2" s="114"/>
      <c r="ZQ2" s="114"/>
      <c r="ZR2" s="114"/>
      <c r="ZS2" s="114"/>
      <c r="ZT2" s="114"/>
      <c r="ZU2" s="114"/>
      <c r="ZV2" s="114"/>
      <c r="ZW2" s="114"/>
      <c r="ZX2" s="114"/>
      <c r="ZY2" s="114"/>
      <c r="ZZ2" s="114"/>
      <c r="AAA2" s="114"/>
      <c r="AAB2" s="114"/>
      <c r="AAC2" s="114"/>
      <c r="AAD2" s="114"/>
      <c r="AAE2" s="114"/>
      <c r="AAF2" s="114"/>
      <c r="AAG2" s="114"/>
      <c r="AAH2" s="114"/>
      <c r="AAI2" s="114"/>
      <c r="AAJ2" s="114"/>
      <c r="AAK2" s="114"/>
      <c r="AAL2" s="114"/>
      <c r="AAM2" s="114"/>
      <c r="AAN2" s="114"/>
      <c r="AAO2" s="114"/>
      <c r="AAP2" s="114"/>
      <c r="AAQ2" s="114"/>
      <c r="AAR2" s="114"/>
      <c r="AAS2" s="114"/>
      <c r="AAT2" s="114"/>
      <c r="AAU2" s="114"/>
      <c r="AAV2" s="114"/>
      <c r="AAW2" s="114"/>
      <c r="AAX2" s="114"/>
      <c r="AAY2" s="114"/>
      <c r="AAZ2" s="114"/>
      <c r="ABA2" s="114"/>
      <c r="ABB2" s="114"/>
      <c r="ABC2" s="114"/>
      <c r="ABD2" s="114"/>
      <c r="ABE2" s="114"/>
      <c r="ABF2" s="114"/>
      <c r="ABG2" s="114"/>
      <c r="ABH2" s="114"/>
      <c r="ABI2" s="114"/>
      <c r="ABJ2" s="114"/>
      <c r="ABK2" s="114"/>
      <c r="ABL2" s="114"/>
      <c r="ABM2" s="114"/>
      <c r="ABN2" s="114"/>
      <c r="ABO2" s="114"/>
      <c r="ABP2" s="114"/>
      <c r="ABQ2" s="114"/>
      <c r="ABR2" s="114"/>
      <c r="ABS2" s="114"/>
      <c r="ABT2" s="114"/>
      <c r="ABU2" s="114"/>
      <c r="ABV2" s="114"/>
      <c r="ABW2" s="114"/>
      <c r="ABX2" s="114"/>
      <c r="ABY2" s="114"/>
      <c r="ABZ2" s="114"/>
      <c r="ACA2" s="114"/>
      <c r="ACB2" s="114"/>
      <c r="ACC2" s="114"/>
      <c r="ACD2" s="114"/>
      <c r="ACE2" s="114"/>
      <c r="ACF2" s="114"/>
      <c r="ACG2" s="114"/>
      <c r="ACH2" s="114"/>
      <c r="ACI2" s="114"/>
      <c r="ACJ2" s="114"/>
      <c r="ACK2" s="114"/>
      <c r="ACL2" s="114"/>
      <c r="ACM2" s="114"/>
      <c r="ACN2" s="114"/>
      <c r="ACO2" s="114"/>
      <c r="ACP2" s="114"/>
      <c r="ACQ2" s="114"/>
      <c r="ACR2" s="114"/>
      <c r="ACS2" s="114"/>
      <c r="ACT2" s="114"/>
      <c r="ACU2" s="114"/>
      <c r="ACV2" s="114"/>
      <c r="ACW2" s="114"/>
      <c r="ACX2" s="114"/>
      <c r="ACY2" s="114"/>
      <c r="ACZ2" s="114"/>
      <c r="ADA2" s="114"/>
      <c r="ADB2" s="114"/>
      <c r="ADC2" s="114"/>
      <c r="ADD2" s="114"/>
      <c r="ADE2" s="114"/>
      <c r="ADF2" s="114"/>
      <c r="ADG2" s="114"/>
      <c r="ADH2" s="114"/>
      <c r="ADI2" s="114"/>
      <c r="ADJ2" s="114"/>
      <c r="ADK2" s="114"/>
      <c r="ADL2" s="114"/>
      <c r="ADM2" s="114"/>
      <c r="ADN2" s="114"/>
      <c r="ADO2" s="114"/>
      <c r="ADP2" s="114"/>
      <c r="ADQ2" s="114"/>
      <c r="ADR2" s="114"/>
      <c r="ADS2" s="114"/>
      <c r="ADT2" s="114"/>
      <c r="ADU2" s="114"/>
      <c r="ADV2" s="114"/>
      <c r="ADW2" s="114"/>
      <c r="ADX2" s="114"/>
      <c r="ADY2" s="114"/>
      <c r="ADZ2" s="114"/>
      <c r="AEA2" s="114"/>
      <c r="AEB2" s="114"/>
      <c r="AEC2" s="114"/>
      <c r="AED2" s="114"/>
      <c r="AEE2" s="114"/>
      <c r="AEF2" s="114"/>
      <c r="AEG2" s="114"/>
      <c r="AEH2" s="114"/>
      <c r="AEI2" s="114"/>
      <c r="AEJ2" s="114"/>
      <c r="AEK2" s="114"/>
      <c r="AEL2" s="114"/>
      <c r="AEM2" s="114"/>
      <c r="AEN2" s="114"/>
      <c r="AEO2" s="114"/>
      <c r="AEP2" s="114"/>
      <c r="AEQ2" s="114"/>
      <c r="AER2" s="114"/>
      <c r="AES2" s="114"/>
      <c r="AET2" s="114"/>
      <c r="AEU2" s="114"/>
      <c r="AEV2" s="114"/>
      <c r="AEW2" s="114"/>
      <c r="AEX2" s="114"/>
      <c r="AEY2" s="114"/>
      <c r="AEZ2" s="114"/>
      <c r="AFA2" s="114"/>
      <c r="AFB2" s="114"/>
      <c r="AFC2" s="114"/>
      <c r="AFD2" s="114"/>
      <c r="AFE2" s="114"/>
      <c r="AFF2" s="114"/>
      <c r="AFG2" s="114"/>
      <c r="AFH2" s="114"/>
      <c r="AFI2" s="114"/>
      <c r="AFJ2" s="114"/>
      <c r="AFK2" s="114"/>
      <c r="AFL2" s="114"/>
      <c r="AFM2" s="114"/>
      <c r="AFN2" s="114"/>
      <c r="AFO2" s="114"/>
      <c r="AFP2" s="114"/>
      <c r="AFQ2" s="114"/>
      <c r="AFR2" s="114"/>
      <c r="AFS2" s="114"/>
      <c r="AFT2" s="114"/>
      <c r="AFU2" s="114"/>
      <c r="AFV2" s="114"/>
      <c r="AFW2" s="114"/>
      <c r="AFX2" s="114"/>
      <c r="AFY2" s="114"/>
      <c r="AFZ2" s="114"/>
      <c r="AGA2" s="114"/>
      <c r="AGB2" s="114"/>
      <c r="AGC2" s="114"/>
      <c r="AGD2" s="114"/>
      <c r="AGE2" s="114"/>
      <c r="AGF2" s="114"/>
      <c r="AGG2" s="114"/>
      <c r="AGH2" s="114"/>
      <c r="AGI2" s="114"/>
      <c r="AGJ2" s="114"/>
      <c r="AGK2" s="114"/>
      <c r="AGL2" s="114"/>
      <c r="AGM2" s="114"/>
      <c r="AGN2" s="114"/>
      <c r="AGO2" s="114"/>
      <c r="AGP2" s="114"/>
      <c r="AGQ2" s="114"/>
      <c r="AGR2" s="114"/>
      <c r="AGS2" s="114"/>
      <c r="AGT2" s="114"/>
      <c r="AGU2" s="114"/>
      <c r="AGV2" s="114"/>
      <c r="AGW2" s="114"/>
      <c r="AGX2" s="114"/>
      <c r="AGY2" s="114"/>
      <c r="AGZ2" s="114"/>
      <c r="AHA2" s="114"/>
      <c r="AHB2" s="114"/>
      <c r="AHC2" s="114"/>
      <c r="AHD2" s="114"/>
      <c r="AHE2" s="114"/>
      <c r="AHF2" s="114"/>
      <c r="AHG2" s="114"/>
      <c r="AHH2" s="114"/>
      <c r="AHI2" s="114"/>
      <c r="AHJ2" s="114"/>
      <c r="AHK2" s="114"/>
      <c r="AHL2" s="114"/>
      <c r="AHM2" s="114"/>
      <c r="AHN2" s="114"/>
      <c r="AHO2" s="114"/>
      <c r="AHP2" s="114"/>
      <c r="AHQ2" s="114"/>
      <c r="AHR2" s="114"/>
      <c r="AHS2" s="114"/>
      <c r="AHT2" s="114"/>
      <c r="AHU2" s="114"/>
      <c r="AHV2" s="114"/>
      <c r="AHW2" s="114"/>
      <c r="AHX2" s="114"/>
      <c r="AHY2" s="114"/>
      <c r="AHZ2" s="114"/>
      <c r="AIA2" s="114"/>
      <c r="AIB2" s="114"/>
      <c r="AIC2" s="114"/>
      <c r="AID2" s="114"/>
      <c r="AIE2" s="114"/>
      <c r="AIF2" s="114"/>
      <c r="AIG2" s="114"/>
      <c r="AIH2" s="114"/>
      <c r="AII2" s="114"/>
      <c r="AIJ2" s="114"/>
      <c r="AIK2" s="114"/>
      <c r="AIL2" s="114"/>
      <c r="AIM2" s="114"/>
      <c r="AIN2" s="114"/>
      <c r="AIO2" s="114"/>
      <c r="AIP2" s="114"/>
      <c r="AIQ2" s="114"/>
      <c r="AIR2" s="114"/>
      <c r="AIS2" s="114"/>
      <c r="AIT2" s="114"/>
      <c r="AIU2" s="114"/>
      <c r="AIV2" s="114"/>
      <c r="AIW2" s="114"/>
      <c r="AIX2" s="114"/>
      <c r="AIY2" s="114"/>
      <c r="AIZ2" s="114"/>
      <c r="AJA2" s="114"/>
      <c r="AJB2" s="114"/>
      <c r="AJC2" s="114"/>
      <c r="AJD2" s="114"/>
      <c r="AJE2" s="114"/>
      <c r="AJF2" s="114"/>
      <c r="AJG2" s="114"/>
      <c r="AJH2" s="114"/>
      <c r="AJI2" s="114"/>
      <c r="AJJ2" s="114"/>
      <c r="AJK2" s="114"/>
      <c r="AJL2" s="114"/>
      <c r="AJM2" s="114"/>
      <c r="AJN2" s="114"/>
      <c r="AJO2" s="114"/>
      <c r="AJP2" s="114"/>
      <c r="AJQ2" s="114"/>
      <c r="AJR2" s="114"/>
      <c r="AJS2" s="114"/>
      <c r="AJT2" s="114"/>
      <c r="AJU2" s="114"/>
      <c r="AJV2" s="114"/>
      <c r="AJW2" s="114"/>
      <c r="AJX2" s="114"/>
      <c r="AJY2" s="114"/>
      <c r="AJZ2" s="114"/>
      <c r="AKA2" s="114"/>
      <c r="AKB2" s="114"/>
      <c r="AKC2" s="114"/>
      <c r="AKD2" s="114"/>
      <c r="AKE2" s="114"/>
      <c r="AKF2" s="114"/>
      <c r="AKG2" s="114"/>
      <c r="AKH2" s="114"/>
      <c r="AKI2" s="114"/>
      <c r="AKJ2" s="114"/>
      <c r="AKK2" s="114"/>
      <c r="AKL2" s="114"/>
      <c r="AKM2" s="114"/>
      <c r="AKN2" s="114"/>
      <c r="AKO2" s="114"/>
      <c r="AKP2" s="114"/>
      <c r="AKQ2" s="114"/>
      <c r="AKR2" s="114"/>
      <c r="AKS2" s="114"/>
      <c r="AKT2" s="114"/>
      <c r="AKU2" s="114"/>
      <c r="AKV2" s="114"/>
      <c r="AKW2" s="114"/>
      <c r="AKX2" s="114"/>
      <c r="AKY2" s="114"/>
      <c r="AKZ2" s="114"/>
      <c r="ALA2" s="114"/>
      <c r="ALB2" s="114"/>
      <c r="ALC2" s="114"/>
      <c r="ALD2" s="114"/>
      <c r="ALE2" s="114"/>
      <c r="ALF2" s="114"/>
      <c r="ALG2" s="114"/>
      <c r="ALH2" s="114"/>
      <c r="ALI2" s="114"/>
      <c r="ALJ2" s="114"/>
      <c r="ALK2" s="114"/>
      <c r="ALL2" s="114"/>
      <c r="ALM2" s="114"/>
      <c r="ALN2" s="114"/>
      <c r="ALO2" s="114"/>
      <c r="ALP2" s="114"/>
      <c r="ALQ2" s="114"/>
      <c r="ALR2" s="114"/>
      <c r="ALS2" s="114"/>
      <c r="ALT2" s="114"/>
      <c r="ALU2" s="114"/>
      <c r="ALV2" s="114"/>
      <c r="ALW2" s="114"/>
      <c r="ALX2" s="114"/>
      <c r="ALY2" s="114"/>
      <c r="ALZ2" s="114"/>
      <c r="AMA2" s="114"/>
      <c r="AMB2" s="114"/>
      <c r="AMC2" s="114"/>
      <c r="AMD2" s="114"/>
      <c r="AME2" s="114"/>
      <c r="AMF2" s="114"/>
      <c r="AMG2" s="114"/>
      <c r="AMH2" s="114"/>
      <c r="AMI2" s="114"/>
      <c r="AMJ2" s="114"/>
      <c r="AMK2" s="114"/>
      <c r="AML2" s="114"/>
      <c r="AMM2" s="114"/>
      <c r="AMN2" s="114"/>
      <c r="AMO2" s="114"/>
      <c r="AMP2" s="114"/>
      <c r="AMQ2" s="114"/>
      <c r="AMR2" s="114"/>
      <c r="AMS2" s="114"/>
      <c r="AMT2" s="114"/>
      <c r="AMU2" s="114"/>
      <c r="AMV2" s="114"/>
      <c r="AMW2" s="114"/>
      <c r="AMX2" s="114"/>
      <c r="AMY2" s="114"/>
      <c r="AMZ2" s="114"/>
      <c r="ANA2" s="114"/>
      <c r="ANB2" s="114"/>
      <c r="ANC2" s="114"/>
      <c r="AND2" s="114"/>
      <c r="ANE2" s="114"/>
      <c r="ANF2" s="114"/>
      <c r="ANG2" s="114"/>
      <c r="ANH2" s="114"/>
      <c r="ANI2" s="114"/>
      <c r="ANJ2" s="114"/>
      <c r="ANK2" s="114"/>
      <c r="ANL2" s="114"/>
      <c r="ANM2" s="114"/>
      <c r="ANN2" s="114"/>
      <c r="ANO2" s="114"/>
      <c r="ANP2" s="114"/>
      <c r="ANQ2" s="114"/>
      <c r="ANR2" s="114"/>
      <c r="ANS2" s="114"/>
      <c r="ANT2" s="114"/>
      <c r="ANU2" s="114"/>
      <c r="ANV2" s="114"/>
      <c r="ANW2" s="114"/>
      <c r="ANX2" s="114"/>
      <c r="ANY2" s="114"/>
      <c r="ANZ2" s="114"/>
      <c r="AOA2" s="114"/>
      <c r="AOB2" s="114"/>
      <c r="AOC2" s="114"/>
      <c r="AOD2" s="114"/>
      <c r="AOE2" s="114"/>
      <c r="AOF2" s="114"/>
      <c r="AOG2" s="114"/>
      <c r="AOH2" s="114"/>
      <c r="AOI2" s="114"/>
      <c r="AOJ2" s="114"/>
      <c r="AOK2" s="114"/>
      <c r="AOL2" s="114"/>
      <c r="AOM2" s="114"/>
      <c r="AON2" s="114"/>
      <c r="AOO2" s="114"/>
      <c r="AOP2" s="114"/>
      <c r="AOQ2" s="114"/>
      <c r="AOR2" s="114"/>
      <c r="AOS2" s="114"/>
      <c r="AOT2" s="114"/>
      <c r="AOU2" s="114"/>
      <c r="AOV2" s="114"/>
      <c r="AOW2" s="114"/>
      <c r="AOX2" s="114"/>
      <c r="AOY2" s="114"/>
      <c r="AOZ2" s="114"/>
      <c r="APA2" s="114"/>
      <c r="APB2" s="114"/>
      <c r="APC2" s="114"/>
      <c r="APD2" s="114"/>
      <c r="APE2" s="114"/>
      <c r="APF2" s="114"/>
      <c r="APG2" s="114"/>
      <c r="APH2" s="114"/>
      <c r="API2" s="114"/>
      <c r="APJ2" s="114"/>
      <c r="APK2" s="114"/>
      <c r="APL2" s="114"/>
      <c r="APM2" s="114"/>
      <c r="APN2" s="114"/>
      <c r="APO2" s="114"/>
      <c r="APP2" s="114"/>
      <c r="APQ2" s="114"/>
      <c r="APR2" s="114"/>
      <c r="APS2" s="114"/>
      <c r="APT2" s="114"/>
      <c r="APU2" s="114"/>
      <c r="APV2" s="114"/>
      <c r="APW2" s="114"/>
      <c r="APX2" s="114"/>
      <c r="APY2" s="114"/>
      <c r="APZ2" s="114"/>
      <c r="AQA2" s="114"/>
      <c r="AQB2" s="114"/>
      <c r="AQC2" s="114"/>
      <c r="AQD2" s="114"/>
      <c r="AQE2" s="114"/>
      <c r="AQF2" s="114"/>
      <c r="AQG2" s="114"/>
      <c r="AQH2" s="114"/>
      <c r="AQI2" s="114"/>
      <c r="AQJ2" s="114"/>
      <c r="AQK2" s="114"/>
      <c r="AQL2" s="114"/>
      <c r="AQM2" s="114"/>
      <c r="AQN2" s="114"/>
      <c r="AQO2" s="114"/>
      <c r="AQP2" s="114"/>
      <c r="AQQ2" s="114"/>
      <c r="AQR2" s="114"/>
      <c r="AQS2" s="114"/>
      <c r="AQT2" s="114"/>
      <c r="AQU2" s="114"/>
      <c r="AQV2" s="114"/>
      <c r="AQW2" s="114"/>
      <c r="AQX2" s="114"/>
      <c r="AQY2" s="114"/>
      <c r="AQZ2" s="114"/>
      <c r="ARA2" s="114"/>
      <c r="ARB2" s="114"/>
      <c r="ARC2" s="114"/>
      <c r="ARD2" s="114"/>
      <c r="ARE2" s="114"/>
      <c r="ARF2" s="114"/>
      <c r="ARG2" s="114"/>
      <c r="ARH2" s="114"/>
      <c r="ARI2" s="114"/>
      <c r="ARJ2" s="114"/>
      <c r="ARK2" s="114"/>
      <c r="ARL2" s="114"/>
      <c r="ARM2" s="114"/>
      <c r="ARN2" s="114"/>
      <c r="ARO2" s="114"/>
      <c r="ARP2" s="114"/>
      <c r="ARQ2" s="114"/>
      <c r="ARR2" s="114"/>
      <c r="ARS2" s="114"/>
      <c r="ART2" s="114"/>
      <c r="ARU2" s="114"/>
      <c r="ARV2" s="114"/>
      <c r="ARW2" s="114"/>
      <c r="ARX2" s="114"/>
      <c r="ARY2" s="114"/>
      <c r="ARZ2" s="114"/>
      <c r="ASA2" s="114"/>
      <c r="ASB2" s="114"/>
      <c r="ASC2" s="114"/>
      <c r="ASD2" s="114"/>
      <c r="ASE2" s="114"/>
      <c r="ASF2" s="114"/>
      <c r="ASG2" s="114"/>
      <c r="ASH2" s="114"/>
      <c r="ASI2" s="114"/>
      <c r="ASJ2" s="114"/>
      <c r="ASK2" s="114"/>
      <c r="ASL2" s="114"/>
      <c r="ASM2" s="114"/>
      <c r="ASN2" s="114"/>
      <c r="ASO2" s="114"/>
      <c r="ASP2" s="114"/>
      <c r="ASQ2" s="114"/>
      <c r="ASR2" s="114"/>
      <c r="ASS2" s="114"/>
      <c r="AST2" s="114"/>
      <c r="ASU2" s="114"/>
      <c r="ASV2" s="114"/>
      <c r="ASW2" s="114"/>
      <c r="ASX2" s="114"/>
      <c r="ASY2" s="114"/>
      <c r="ASZ2" s="114"/>
      <c r="ATA2" s="114"/>
      <c r="ATB2" s="114"/>
      <c r="ATC2" s="114"/>
      <c r="ATD2" s="114"/>
      <c r="ATE2" s="114"/>
      <c r="ATF2" s="114"/>
      <c r="ATG2" s="114"/>
      <c r="ATH2" s="114"/>
      <c r="ATI2" s="114"/>
      <c r="ATJ2" s="114"/>
      <c r="ATK2" s="114"/>
      <c r="ATL2" s="114"/>
      <c r="ATM2" s="114"/>
      <c r="ATN2" s="114"/>
      <c r="ATO2" s="114"/>
      <c r="ATP2" s="114"/>
      <c r="ATQ2" s="114"/>
      <c r="ATR2" s="114"/>
      <c r="ATS2" s="114"/>
      <c r="ATT2" s="114"/>
      <c r="ATU2" s="114"/>
      <c r="ATV2" s="114"/>
      <c r="ATW2" s="114"/>
      <c r="ATX2" s="114"/>
      <c r="ATY2" s="114"/>
      <c r="ATZ2" s="114"/>
      <c r="AUA2" s="114"/>
      <c r="AUB2" s="114"/>
      <c r="AUC2" s="114"/>
      <c r="AUD2" s="114"/>
      <c r="AUE2" s="114"/>
      <c r="AUF2" s="114"/>
      <c r="AUG2" s="114"/>
      <c r="AUH2" s="114"/>
      <c r="AUI2" s="114"/>
      <c r="AUJ2" s="114"/>
      <c r="AUK2" s="114"/>
      <c r="AUL2" s="114"/>
      <c r="AUM2" s="114"/>
      <c r="AUN2" s="114"/>
      <c r="AUO2" s="114"/>
      <c r="AUP2" s="114"/>
      <c r="AUQ2" s="114"/>
      <c r="AUR2" s="114"/>
      <c r="AUS2" s="114"/>
      <c r="AUT2" s="114"/>
      <c r="AUU2" s="114"/>
      <c r="AUV2" s="114"/>
      <c r="AUW2" s="114"/>
      <c r="AUX2" s="114"/>
      <c r="AUY2" s="114"/>
      <c r="AUZ2" s="114"/>
      <c r="AVA2" s="114"/>
      <c r="AVB2" s="114"/>
      <c r="AVC2" s="114"/>
      <c r="AVD2" s="114"/>
      <c r="AVE2" s="114"/>
      <c r="AVF2" s="114"/>
      <c r="AVG2" s="114"/>
      <c r="AVH2" s="114"/>
      <c r="AVI2" s="114"/>
      <c r="AVJ2" s="114"/>
      <c r="AVK2" s="114"/>
      <c r="AVL2" s="114"/>
      <c r="AVM2" s="114"/>
      <c r="AVN2" s="114"/>
      <c r="AVO2" s="114"/>
      <c r="AVP2" s="114"/>
      <c r="AVQ2" s="114"/>
      <c r="AVR2" s="114"/>
      <c r="AVS2" s="114"/>
      <c r="AVT2" s="114"/>
      <c r="AVU2" s="114"/>
      <c r="AVV2" s="114"/>
      <c r="AVW2" s="114"/>
      <c r="AVX2" s="114"/>
      <c r="AVY2" s="114"/>
      <c r="AVZ2" s="114"/>
      <c r="AWA2" s="114"/>
      <c r="AWB2" s="114"/>
      <c r="AWC2" s="114"/>
      <c r="AWD2" s="114"/>
      <c r="AWE2" s="114"/>
      <c r="AWF2" s="114"/>
      <c r="AWG2" s="114"/>
      <c r="AWH2" s="114"/>
      <c r="AWI2" s="114"/>
      <c r="AWJ2" s="114"/>
      <c r="AWK2" s="114"/>
      <c r="AWL2" s="114"/>
      <c r="AWM2" s="114"/>
      <c r="AWN2" s="114"/>
      <c r="AWO2" s="114"/>
      <c r="AWP2" s="114"/>
      <c r="AWQ2" s="114"/>
      <c r="AWR2" s="114"/>
      <c r="AWS2" s="114"/>
      <c r="AWT2" s="114"/>
      <c r="AWU2" s="114"/>
      <c r="AWV2" s="114"/>
      <c r="AWW2" s="114"/>
      <c r="AWX2" s="114"/>
      <c r="AWY2" s="114"/>
      <c r="AWZ2" s="114"/>
      <c r="AXA2" s="114"/>
      <c r="AXB2" s="114"/>
      <c r="AXC2" s="114"/>
      <c r="AXD2" s="114"/>
      <c r="AXE2" s="114"/>
      <c r="AXF2" s="114"/>
      <c r="AXG2" s="114"/>
      <c r="AXH2" s="114"/>
      <c r="AXI2" s="114"/>
      <c r="AXJ2" s="114"/>
      <c r="AXK2" s="114"/>
      <c r="AXL2" s="114"/>
      <c r="AXM2" s="114"/>
      <c r="AXN2" s="114"/>
      <c r="AXO2" s="114"/>
      <c r="AXP2" s="114"/>
      <c r="AXQ2" s="114"/>
      <c r="AXR2" s="114"/>
      <c r="AXS2" s="114"/>
      <c r="AXT2" s="114"/>
      <c r="AXU2" s="114"/>
      <c r="AXV2" s="114"/>
      <c r="AXW2" s="114"/>
      <c r="AXX2" s="114"/>
      <c r="AXY2" s="114"/>
      <c r="AXZ2" s="114"/>
      <c r="AYA2" s="114"/>
      <c r="AYB2" s="114"/>
      <c r="AYC2" s="114"/>
      <c r="AYD2" s="114"/>
      <c r="AYE2" s="114"/>
      <c r="AYF2" s="114"/>
      <c r="AYG2" s="114"/>
      <c r="AYH2" s="114"/>
      <c r="AYI2" s="114"/>
      <c r="AYJ2" s="114"/>
      <c r="AYK2" s="114"/>
      <c r="AYL2" s="114"/>
      <c r="AYM2" s="114"/>
      <c r="AYN2" s="114"/>
      <c r="AYO2" s="114"/>
      <c r="AYP2" s="114"/>
      <c r="AYQ2" s="114"/>
      <c r="AYR2" s="114"/>
      <c r="AYS2" s="114"/>
      <c r="AYT2" s="114"/>
      <c r="AYU2" s="114"/>
      <c r="AYV2" s="114"/>
      <c r="AYW2" s="114"/>
      <c r="AYX2" s="114"/>
      <c r="AYY2" s="114"/>
      <c r="AYZ2" s="114"/>
      <c r="AZA2" s="114"/>
      <c r="AZB2" s="114"/>
      <c r="AZC2" s="114"/>
      <c r="AZD2" s="114"/>
      <c r="AZE2" s="114"/>
      <c r="AZF2" s="114"/>
      <c r="AZG2" s="114"/>
      <c r="AZH2" s="114"/>
      <c r="AZI2" s="114"/>
      <c r="AZJ2" s="114"/>
      <c r="AZK2" s="114"/>
      <c r="AZL2" s="114"/>
      <c r="AZM2" s="114"/>
      <c r="AZN2" s="114"/>
      <c r="AZO2" s="114"/>
      <c r="AZP2" s="114"/>
      <c r="AZQ2" s="114"/>
      <c r="AZR2" s="114"/>
      <c r="AZS2" s="114"/>
      <c r="AZT2" s="114"/>
      <c r="AZU2" s="114"/>
      <c r="AZV2" s="114"/>
      <c r="AZW2" s="114"/>
      <c r="AZX2" s="114"/>
      <c r="AZY2" s="114"/>
      <c r="AZZ2" s="114"/>
      <c r="BAA2" s="114"/>
      <c r="BAB2" s="114"/>
      <c r="BAC2" s="114"/>
      <c r="BAD2" s="114"/>
      <c r="BAE2" s="114"/>
      <c r="BAF2" s="114"/>
      <c r="BAG2" s="114"/>
      <c r="BAH2" s="114"/>
      <c r="BAI2" s="114"/>
      <c r="BAJ2" s="114"/>
      <c r="BAK2" s="114"/>
      <c r="BAL2" s="114"/>
      <c r="BAM2" s="114"/>
      <c r="BAN2" s="114"/>
      <c r="BAO2" s="114"/>
      <c r="BAP2" s="114"/>
      <c r="BAQ2" s="114"/>
      <c r="BAR2" s="114"/>
      <c r="BAS2" s="114"/>
      <c r="BAT2" s="114"/>
      <c r="BAU2" s="114"/>
      <c r="BAV2" s="114"/>
      <c r="BAW2" s="114"/>
      <c r="BAX2" s="114"/>
      <c r="BAY2" s="114"/>
      <c r="BAZ2" s="114"/>
      <c r="BBA2" s="114"/>
      <c r="BBB2" s="114"/>
      <c r="BBC2" s="114"/>
      <c r="BBD2" s="114"/>
      <c r="BBE2" s="114"/>
      <c r="BBF2" s="114"/>
      <c r="BBG2" s="114"/>
      <c r="BBH2" s="114"/>
      <c r="BBI2" s="114"/>
      <c r="BBJ2" s="114"/>
      <c r="BBK2" s="114"/>
      <c r="BBL2" s="114"/>
      <c r="BBM2" s="114"/>
      <c r="BBN2" s="114"/>
      <c r="BBO2" s="114"/>
      <c r="BBP2" s="114"/>
      <c r="BBQ2" s="114"/>
      <c r="BBR2" s="114"/>
      <c r="BBS2" s="114"/>
      <c r="BBT2" s="114"/>
      <c r="BBU2" s="114"/>
      <c r="BBV2" s="114"/>
      <c r="BBW2" s="114"/>
      <c r="BBX2" s="114"/>
      <c r="BBY2" s="114"/>
      <c r="BBZ2" s="114"/>
      <c r="BCA2" s="114"/>
      <c r="BCB2" s="114"/>
      <c r="BCC2" s="114"/>
      <c r="BCD2" s="114"/>
      <c r="BCE2" s="114"/>
      <c r="BCF2" s="114"/>
      <c r="BCG2" s="114"/>
      <c r="BCH2" s="114"/>
      <c r="BCI2" s="114"/>
      <c r="BCJ2" s="114"/>
      <c r="BCK2" s="114"/>
      <c r="BCL2" s="114"/>
      <c r="BCM2" s="114"/>
      <c r="BCN2" s="114"/>
      <c r="BCO2" s="114"/>
      <c r="BCP2" s="114"/>
      <c r="BCQ2" s="114"/>
      <c r="BCR2" s="114"/>
      <c r="BCS2" s="114"/>
      <c r="BCT2" s="114"/>
      <c r="BCU2" s="114"/>
      <c r="BCV2" s="114"/>
      <c r="BCW2" s="114"/>
      <c r="BCX2" s="114"/>
      <c r="BCY2" s="114"/>
      <c r="BCZ2" s="114"/>
      <c r="BDA2" s="114"/>
      <c r="BDB2" s="114"/>
      <c r="BDC2" s="114"/>
      <c r="BDD2" s="114"/>
      <c r="BDE2" s="114"/>
      <c r="BDF2" s="114"/>
      <c r="BDG2" s="114"/>
      <c r="BDH2" s="114"/>
      <c r="BDI2" s="114"/>
      <c r="BDJ2" s="114"/>
      <c r="BDK2" s="114"/>
      <c r="BDL2" s="114"/>
      <c r="BDM2" s="114"/>
      <c r="BDN2" s="114"/>
      <c r="BDO2" s="114"/>
      <c r="BDP2" s="114"/>
      <c r="BDQ2" s="114"/>
      <c r="BDR2" s="114"/>
      <c r="BDS2" s="114"/>
      <c r="BDT2" s="114"/>
      <c r="BDU2" s="114"/>
      <c r="BDV2" s="114"/>
      <c r="BDW2" s="114"/>
      <c r="BDX2" s="114"/>
      <c r="BDY2" s="114"/>
      <c r="BDZ2" s="114"/>
      <c r="BEA2" s="114"/>
      <c r="BEB2" s="114"/>
      <c r="BEC2" s="114"/>
      <c r="BED2" s="114"/>
      <c r="BEE2" s="114"/>
      <c r="BEF2" s="114"/>
      <c r="BEG2" s="114"/>
      <c r="BEH2" s="114"/>
      <c r="BEI2" s="114"/>
      <c r="BEJ2" s="114"/>
      <c r="BEK2" s="114"/>
      <c r="BEL2" s="114"/>
      <c r="BEM2" s="114"/>
      <c r="BEN2" s="114"/>
      <c r="BEO2" s="114"/>
      <c r="BEP2" s="114"/>
      <c r="BEQ2" s="114"/>
      <c r="BER2" s="114"/>
      <c r="BES2" s="114"/>
      <c r="BET2" s="114"/>
      <c r="BEU2" s="114"/>
      <c r="BEV2" s="114"/>
      <c r="BEW2" s="114"/>
      <c r="BEX2" s="114"/>
      <c r="BEY2" s="114"/>
      <c r="BEZ2" s="114"/>
      <c r="BFA2" s="114"/>
      <c r="BFB2" s="114"/>
      <c r="BFC2" s="114"/>
      <c r="BFD2" s="114"/>
      <c r="BFE2" s="114"/>
      <c r="BFF2" s="114"/>
      <c r="BFG2" s="114"/>
      <c r="BFH2" s="114"/>
      <c r="BFI2" s="114"/>
      <c r="BFJ2" s="114"/>
      <c r="BFK2" s="114"/>
      <c r="BFL2" s="114"/>
      <c r="BFM2" s="114"/>
      <c r="BFN2" s="114"/>
      <c r="BFO2" s="114"/>
      <c r="BFP2" s="114"/>
      <c r="BFQ2" s="114"/>
      <c r="BFR2" s="114"/>
      <c r="BFS2" s="114"/>
      <c r="BFT2" s="114"/>
      <c r="BFU2" s="114"/>
      <c r="BFV2" s="114"/>
      <c r="BFW2" s="114"/>
      <c r="BFX2" s="114"/>
      <c r="BFY2" s="114"/>
      <c r="BFZ2" s="114"/>
      <c r="BGA2" s="114"/>
      <c r="BGB2" s="114"/>
      <c r="BGC2" s="114"/>
      <c r="BGD2" s="114"/>
      <c r="BGE2" s="114"/>
      <c r="BGF2" s="114"/>
      <c r="BGG2" s="114"/>
      <c r="BGH2" s="114"/>
      <c r="BGI2" s="114"/>
      <c r="BGJ2" s="114"/>
      <c r="BGK2" s="114"/>
      <c r="BGL2" s="114"/>
      <c r="BGM2" s="114"/>
      <c r="BGN2" s="114"/>
      <c r="BGO2" s="114"/>
      <c r="BGP2" s="114"/>
      <c r="BGQ2" s="114"/>
      <c r="BGR2" s="114"/>
      <c r="BGS2" s="114"/>
      <c r="BGT2" s="114"/>
      <c r="BGU2" s="114"/>
      <c r="BGV2" s="114"/>
      <c r="BGW2" s="114"/>
      <c r="BGX2" s="114"/>
      <c r="BGY2" s="114"/>
      <c r="BGZ2" s="114"/>
      <c r="BHA2" s="114"/>
      <c r="BHB2" s="114"/>
      <c r="BHC2" s="114"/>
      <c r="BHD2" s="114"/>
      <c r="BHE2" s="114"/>
      <c r="BHF2" s="114"/>
      <c r="BHG2" s="114"/>
      <c r="BHH2" s="114"/>
      <c r="BHI2" s="114"/>
      <c r="BHJ2" s="114"/>
      <c r="BHK2" s="114"/>
      <c r="BHL2" s="114"/>
      <c r="BHM2" s="114"/>
      <c r="BHN2" s="114"/>
      <c r="BHO2" s="114"/>
      <c r="BHP2" s="114"/>
      <c r="BHQ2" s="114"/>
      <c r="BHR2" s="114"/>
      <c r="BHS2" s="114"/>
      <c r="BHT2" s="114"/>
      <c r="BHU2" s="114"/>
      <c r="BHV2" s="114"/>
      <c r="BHW2" s="114"/>
      <c r="BHX2" s="114"/>
      <c r="BHY2" s="114"/>
      <c r="BHZ2" s="114"/>
      <c r="BIA2" s="114"/>
      <c r="BIB2" s="114"/>
      <c r="BIC2" s="114"/>
      <c r="BID2" s="114"/>
      <c r="BIE2" s="114"/>
      <c r="BIF2" s="114"/>
      <c r="BIG2" s="114"/>
      <c r="BIH2" s="114"/>
      <c r="BII2" s="114"/>
      <c r="BIJ2" s="114"/>
      <c r="BIK2" s="114"/>
      <c r="BIL2" s="114"/>
      <c r="BIM2" s="114"/>
      <c r="BIN2" s="114"/>
      <c r="BIO2" s="114"/>
      <c r="BIP2" s="114"/>
      <c r="BIQ2" s="114"/>
      <c r="BIR2" s="114"/>
      <c r="BIS2" s="114"/>
      <c r="BIT2" s="114"/>
      <c r="BIU2" s="114"/>
      <c r="BIV2" s="114"/>
      <c r="BIW2" s="114"/>
      <c r="BIX2" s="114"/>
      <c r="BIY2" s="114"/>
      <c r="BIZ2" s="114"/>
      <c r="BJA2" s="114"/>
      <c r="BJB2" s="114"/>
      <c r="BJC2" s="114"/>
      <c r="BJD2" s="114"/>
      <c r="BJE2" s="114"/>
      <c r="BJF2" s="114"/>
      <c r="BJG2" s="114"/>
      <c r="BJH2" s="114"/>
      <c r="BJI2" s="114"/>
      <c r="BJJ2" s="114"/>
      <c r="BJK2" s="114"/>
      <c r="BJL2" s="114"/>
      <c r="BJM2" s="114"/>
      <c r="BJN2" s="114"/>
      <c r="BJO2" s="114"/>
      <c r="BJP2" s="114"/>
      <c r="BJQ2" s="114"/>
      <c r="BJR2" s="114"/>
      <c r="BJS2" s="114"/>
      <c r="BJT2" s="114"/>
      <c r="BJU2" s="114"/>
      <c r="BJV2" s="114"/>
      <c r="BJW2" s="114"/>
      <c r="BJX2" s="114"/>
      <c r="BJY2" s="114"/>
      <c r="BJZ2" s="114"/>
      <c r="BKA2" s="114"/>
      <c r="BKB2" s="114"/>
      <c r="BKC2" s="114"/>
      <c r="BKD2" s="114"/>
      <c r="BKE2" s="114"/>
      <c r="BKF2" s="114"/>
      <c r="BKG2" s="114"/>
      <c r="BKH2" s="114"/>
      <c r="BKI2" s="114"/>
      <c r="BKJ2" s="114"/>
      <c r="BKK2" s="114"/>
      <c r="BKL2" s="114"/>
      <c r="BKM2" s="114"/>
      <c r="BKN2" s="114"/>
      <c r="BKO2" s="114"/>
      <c r="BKP2" s="114"/>
      <c r="BKQ2" s="114"/>
      <c r="BKR2" s="114"/>
      <c r="BKS2" s="114"/>
      <c r="BKT2" s="114"/>
      <c r="BKU2" s="114"/>
      <c r="BKV2" s="114"/>
      <c r="BKW2" s="114"/>
      <c r="BKX2" s="114"/>
      <c r="BKY2" s="114"/>
      <c r="BKZ2" s="114"/>
      <c r="BLA2" s="114"/>
      <c r="BLB2" s="114"/>
      <c r="BLC2" s="114"/>
      <c r="BLD2" s="114"/>
      <c r="BLE2" s="114"/>
      <c r="BLF2" s="114"/>
      <c r="BLG2" s="114"/>
      <c r="BLH2" s="114"/>
      <c r="BLI2" s="114"/>
      <c r="BLJ2" s="114"/>
      <c r="BLK2" s="114"/>
      <c r="BLL2" s="114"/>
      <c r="BLM2" s="114"/>
      <c r="BLN2" s="114"/>
      <c r="BLO2" s="114"/>
      <c r="BLP2" s="114"/>
      <c r="BLQ2" s="114"/>
      <c r="BLR2" s="114"/>
      <c r="BLS2" s="114"/>
      <c r="BLT2" s="114"/>
      <c r="BLU2" s="114"/>
      <c r="BLV2" s="114"/>
      <c r="BLW2" s="114"/>
      <c r="BLX2" s="114"/>
      <c r="BLY2" s="114"/>
      <c r="BLZ2" s="114"/>
      <c r="BMA2" s="114"/>
      <c r="BMB2" s="114"/>
      <c r="BMC2" s="114"/>
      <c r="BMD2" s="114"/>
      <c r="BME2" s="114"/>
      <c r="BMF2" s="114"/>
      <c r="BMG2" s="114"/>
      <c r="BMH2" s="114"/>
      <c r="BMI2" s="114"/>
      <c r="BMJ2" s="114"/>
      <c r="BMK2" s="114"/>
      <c r="BML2" s="114"/>
      <c r="BMM2" s="114"/>
      <c r="BMN2" s="114"/>
      <c r="BMO2" s="114"/>
      <c r="BMP2" s="114"/>
      <c r="BMQ2" s="114"/>
      <c r="BMR2" s="114"/>
      <c r="BMS2" s="114"/>
      <c r="BMT2" s="114"/>
      <c r="BMU2" s="114"/>
      <c r="BMV2" s="114"/>
      <c r="BMW2" s="114"/>
      <c r="BMX2" s="114"/>
      <c r="BMY2" s="114"/>
      <c r="BMZ2" s="114"/>
      <c r="BNA2" s="114"/>
      <c r="BNB2" s="114"/>
      <c r="BNC2" s="114"/>
      <c r="BND2" s="114"/>
      <c r="BNE2" s="114"/>
      <c r="BNF2" s="114"/>
      <c r="BNG2" s="114"/>
      <c r="BNH2" s="114"/>
      <c r="BNI2" s="114"/>
      <c r="BNJ2" s="114"/>
      <c r="BNK2" s="114"/>
      <c r="BNL2" s="114"/>
      <c r="BNM2" s="114"/>
      <c r="BNN2" s="114"/>
      <c r="BNO2" s="114"/>
      <c r="BNP2" s="114"/>
      <c r="BNQ2" s="114"/>
      <c r="BNR2" s="114"/>
      <c r="BNS2" s="114"/>
      <c r="BNT2" s="114"/>
      <c r="BNU2" s="114"/>
      <c r="BNV2" s="114"/>
      <c r="BNW2" s="114"/>
      <c r="BNX2" s="114"/>
      <c r="BNY2" s="114"/>
      <c r="BNZ2" s="114"/>
      <c r="BOA2" s="114"/>
      <c r="BOB2" s="114"/>
      <c r="BOC2" s="114"/>
      <c r="BOD2" s="114"/>
      <c r="BOE2" s="114"/>
      <c r="BOF2" s="114"/>
      <c r="BOG2" s="114"/>
      <c r="BOH2" s="114"/>
      <c r="BOI2" s="114"/>
      <c r="BOJ2" s="114"/>
      <c r="BOK2" s="114"/>
      <c r="BOL2" s="114"/>
      <c r="BOM2" s="114"/>
      <c r="BON2" s="114"/>
      <c r="BOO2" s="114"/>
      <c r="BOP2" s="114"/>
      <c r="BOQ2" s="114"/>
      <c r="BOR2" s="114"/>
      <c r="BOS2" s="114"/>
      <c r="BOT2" s="114"/>
      <c r="BOU2" s="114"/>
      <c r="BOV2" s="114"/>
      <c r="BOW2" s="114"/>
      <c r="BOX2" s="114"/>
      <c r="BOY2" s="114"/>
      <c r="BOZ2" s="114"/>
      <c r="BPA2" s="114"/>
      <c r="BPB2" s="114"/>
      <c r="BPC2" s="114"/>
      <c r="BPD2" s="114"/>
      <c r="BPE2" s="114"/>
      <c r="BPF2" s="114"/>
      <c r="BPG2" s="114"/>
      <c r="BPH2" s="114"/>
      <c r="BPI2" s="114"/>
      <c r="BPJ2" s="114"/>
      <c r="BPK2" s="114"/>
      <c r="BPL2" s="114"/>
      <c r="BPM2" s="114"/>
      <c r="BPN2" s="114"/>
      <c r="BPO2" s="114"/>
      <c r="BPP2" s="114"/>
      <c r="BPQ2" s="114"/>
      <c r="BPR2" s="114"/>
      <c r="BPS2" s="114"/>
      <c r="BPT2" s="114"/>
      <c r="BPU2" s="114"/>
      <c r="BPV2" s="114"/>
      <c r="BPW2" s="114"/>
      <c r="BPX2" s="114"/>
      <c r="BPY2" s="114"/>
      <c r="BPZ2" s="114"/>
      <c r="BQA2" s="114"/>
      <c r="BQB2" s="114"/>
      <c r="BQC2" s="114"/>
      <c r="BQD2" s="114"/>
      <c r="BQE2" s="114"/>
      <c r="BQF2" s="114"/>
      <c r="BQG2" s="114"/>
      <c r="BQH2" s="114"/>
      <c r="BQI2" s="114"/>
      <c r="BQJ2" s="114"/>
      <c r="BQK2" s="114"/>
      <c r="BQL2" s="114"/>
      <c r="BQM2" s="114"/>
      <c r="BQN2" s="114"/>
      <c r="BQO2" s="114"/>
      <c r="BQP2" s="114"/>
      <c r="BQQ2" s="114"/>
      <c r="BQR2" s="114"/>
      <c r="BQS2" s="114"/>
      <c r="BQT2" s="114"/>
      <c r="BQU2" s="114"/>
      <c r="BQV2" s="114"/>
      <c r="BQW2" s="114"/>
      <c r="BQX2" s="114"/>
      <c r="BQY2" s="114"/>
      <c r="BQZ2" s="114"/>
      <c r="BRA2" s="114"/>
      <c r="BRB2" s="114"/>
      <c r="BRC2" s="114"/>
      <c r="BRD2" s="114"/>
      <c r="BRE2" s="114"/>
      <c r="BRF2" s="114"/>
      <c r="BRG2" s="114"/>
      <c r="BRH2" s="114"/>
      <c r="BRI2" s="114"/>
      <c r="BRJ2" s="114"/>
      <c r="BRK2" s="114"/>
      <c r="BRL2" s="114"/>
      <c r="BRM2" s="114"/>
      <c r="BRN2" s="114"/>
      <c r="BRO2" s="114"/>
      <c r="BRP2" s="114"/>
      <c r="BRQ2" s="114"/>
      <c r="BRR2" s="114"/>
      <c r="BRS2" s="114"/>
      <c r="BRT2" s="114"/>
      <c r="BRU2" s="114"/>
      <c r="BRV2" s="114"/>
      <c r="BRW2" s="114"/>
      <c r="BRX2" s="114"/>
      <c r="BRY2" s="114"/>
      <c r="BRZ2" s="114"/>
      <c r="BSA2" s="114"/>
      <c r="BSB2" s="114"/>
      <c r="BSC2" s="114"/>
      <c r="BSD2" s="114"/>
      <c r="BSE2" s="114"/>
      <c r="BSF2" s="114"/>
      <c r="BSG2" s="114"/>
      <c r="BSH2" s="114"/>
      <c r="BSI2" s="114"/>
      <c r="BSJ2" s="114"/>
      <c r="BSK2" s="114"/>
      <c r="BSL2" s="114"/>
      <c r="BSM2" s="114"/>
      <c r="BSN2" s="114"/>
      <c r="BSO2" s="114"/>
      <c r="BSP2" s="114"/>
      <c r="BSQ2" s="114"/>
      <c r="BSR2" s="114"/>
      <c r="BSS2" s="114"/>
      <c r="BST2" s="114"/>
      <c r="BSU2" s="114"/>
      <c r="BSV2" s="114"/>
      <c r="BSW2" s="114"/>
      <c r="BSX2" s="114"/>
      <c r="BSY2" s="114"/>
      <c r="BSZ2" s="114"/>
      <c r="BTA2" s="114"/>
      <c r="BTB2" s="114"/>
      <c r="BTC2" s="114"/>
      <c r="BTD2" s="114"/>
      <c r="BTE2" s="114"/>
      <c r="BTF2" s="114"/>
      <c r="BTG2" s="114"/>
      <c r="BTH2" s="114"/>
      <c r="BTI2" s="114"/>
      <c r="BTJ2" s="114"/>
      <c r="BTK2" s="114"/>
      <c r="BTL2" s="114"/>
      <c r="BTM2" s="114"/>
      <c r="BTN2" s="114"/>
      <c r="BTO2" s="114"/>
      <c r="BTP2" s="114"/>
      <c r="BTQ2" s="114"/>
      <c r="BTR2" s="114"/>
      <c r="BTS2" s="114"/>
      <c r="BTT2" s="114"/>
      <c r="BTU2" s="114"/>
      <c r="BTV2" s="114"/>
      <c r="BTW2" s="114"/>
      <c r="BTX2" s="114"/>
      <c r="BTY2" s="114"/>
      <c r="BTZ2" s="114"/>
      <c r="BUA2" s="114"/>
      <c r="BUB2" s="114"/>
      <c r="BUC2" s="114"/>
      <c r="BUD2" s="114"/>
      <c r="BUE2" s="114"/>
      <c r="BUF2" s="114"/>
      <c r="BUG2" s="114"/>
      <c r="BUH2" s="114"/>
      <c r="BUI2" s="114"/>
      <c r="BUJ2" s="114"/>
      <c r="BUK2" s="114"/>
      <c r="BUL2" s="114"/>
      <c r="BUM2" s="114"/>
      <c r="BUN2" s="114"/>
      <c r="BUO2" s="114"/>
      <c r="BUP2" s="114"/>
      <c r="BUQ2" s="114"/>
      <c r="BUR2" s="114"/>
      <c r="BUS2" s="114"/>
      <c r="BUT2" s="114"/>
      <c r="BUU2" s="114"/>
      <c r="BUV2" s="114"/>
      <c r="BUW2" s="114"/>
      <c r="BUX2" s="114"/>
      <c r="BUY2" s="114"/>
      <c r="BUZ2" s="114"/>
      <c r="BVA2" s="114"/>
      <c r="BVB2" s="114"/>
      <c r="BVC2" s="114"/>
      <c r="BVD2" s="114"/>
      <c r="BVE2" s="114"/>
      <c r="BVF2" s="114"/>
      <c r="BVG2" s="114"/>
      <c r="BVH2" s="114"/>
      <c r="BVI2" s="114"/>
      <c r="BVJ2" s="114"/>
      <c r="BVK2" s="114"/>
      <c r="BVL2" s="114"/>
      <c r="BVM2" s="114"/>
      <c r="BVN2" s="114"/>
      <c r="BVO2" s="114"/>
      <c r="BVP2" s="114"/>
      <c r="BVQ2" s="114"/>
      <c r="BVR2" s="114"/>
      <c r="BVS2" s="114"/>
      <c r="BVT2" s="114"/>
      <c r="BVU2" s="114"/>
      <c r="BVV2" s="114"/>
      <c r="BVW2" s="114"/>
      <c r="BVX2" s="114"/>
      <c r="BVY2" s="114"/>
      <c r="BVZ2" s="114"/>
      <c r="BWA2" s="114"/>
      <c r="BWB2" s="114"/>
      <c r="BWC2" s="114"/>
      <c r="BWD2" s="114"/>
      <c r="BWE2" s="114"/>
      <c r="BWF2" s="114"/>
      <c r="BWG2" s="114"/>
      <c r="BWH2" s="114"/>
      <c r="BWI2" s="114"/>
      <c r="BWJ2" s="114"/>
      <c r="BWK2" s="114"/>
      <c r="BWL2" s="114"/>
      <c r="BWM2" s="114"/>
      <c r="BWN2" s="114"/>
      <c r="BWO2" s="114"/>
      <c r="BWP2" s="114"/>
      <c r="BWQ2" s="114"/>
      <c r="BWR2" s="114"/>
      <c r="BWS2" s="114"/>
      <c r="BWT2" s="114"/>
      <c r="BWU2" s="114"/>
      <c r="BWV2" s="114"/>
      <c r="BWW2" s="114"/>
      <c r="BWX2" s="114"/>
      <c r="BWY2" s="114"/>
      <c r="BWZ2" s="114"/>
      <c r="BXA2" s="114"/>
      <c r="BXB2" s="114"/>
      <c r="BXC2" s="114"/>
      <c r="BXD2" s="114"/>
      <c r="BXE2" s="114"/>
      <c r="BXF2" s="114"/>
      <c r="BXG2" s="114"/>
      <c r="BXH2" s="114"/>
      <c r="BXI2" s="114"/>
      <c r="BXJ2" s="114"/>
      <c r="BXK2" s="114"/>
      <c r="BXL2" s="114"/>
      <c r="BXM2" s="114"/>
      <c r="BXN2" s="114"/>
      <c r="BXO2" s="114"/>
      <c r="BXP2" s="114"/>
      <c r="BXQ2" s="114"/>
      <c r="BXR2" s="114"/>
      <c r="BXS2" s="114"/>
      <c r="BXT2" s="114"/>
      <c r="BXU2" s="114"/>
      <c r="BXV2" s="114"/>
      <c r="BXW2" s="114"/>
      <c r="BXX2" s="114"/>
      <c r="BXY2" s="114"/>
      <c r="BXZ2" s="114"/>
      <c r="BYA2" s="114"/>
      <c r="BYB2" s="114"/>
      <c r="BYC2" s="114"/>
      <c r="BYD2" s="114"/>
      <c r="BYE2" s="114"/>
      <c r="BYF2" s="114"/>
      <c r="BYG2" s="114"/>
      <c r="BYH2" s="114"/>
      <c r="BYI2" s="114"/>
      <c r="BYJ2" s="114"/>
      <c r="BYK2" s="114"/>
      <c r="BYL2" s="114"/>
      <c r="BYM2" s="114"/>
      <c r="BYN2" s="114"/>
      <c r="BYO2" s="114"/>
      <c r="BYP2" s="114"/>
      <c r="BYQ2" s="114"/>
      <c r="BYR2" s="114"/>
      <c r="BYS2" s="114"/>
      <c r="BYT2" s="114"/>
      <c r="BYU2" s="114"/>
      <c r="BYV2" s="114"/>
      <c r="BYW2" s="114"/>
      <c r="BYX2" s="114"/>
      <c r="BYY2" s="114"/>
      <c r="BYZ2" s="114"/>
      <c r="BZA2" s="114"/>
      <c r="BZB2" s="114"/>
      <c r="BZC2" s="114"/>
      <c r="BZD2" s="114"/>
      <c r="BZE2" s="114"/>
      <c r="BZF2" s="114"/>
      <c r="BZG2" s="114"/>
      <c r="BZH2" s="114"/>
      <c r="BZI2" s="114"/>
      <c r="BZJ2" s="114"/>
      <c r="BZK2" s="114"/>
      <c r="BZL2" s="114"/>
      <c r="BZM2" s="114"/>
      <c r="BZN2" s="114"/>
      <c r="BZO2" s="114"/>
      <c r="BZP2" s="114"/>
      <c r="BZQ2" s="114"/>
      <c r="BZR2" s="114"/>
      <c r="BZS2" s="114"/>
      <c r="BZT2" s="114"/>
      <c r="BZU2" s="114"/>
      <c r="BZV2" s="114"/>
      <c r="BZW2" s="114"/>
      <c r="BZX2" s="114"/>
      <c r="BZY2" s="114"/>
      <c r="BZZ2" s="114"/>
      <c r="CAA2" s="114"/>
      <c r="CAB2" s="114"/>
      <c r="CAC2" s="114"/>
      <c r="CAD2" s="114"/>
      <c r="CAE2" s="114"/>
      <c r="CAF2" s="114"/>
      <c r="CAG2" s="114"/>
      <c r="CAH2" s="114"/>
      <c r="CAI2" s="114"/>
      <c r="CAJ2" s="114"/>
      <c r="CAK2" s="114"/>
      <c r="CAL2" s="114"/>
      <c r="CAM2" s="114"/>
      <c r="CAN2" s="114"/>
      <c r="CAO2" s="114"/>
      <c r="CAP2" s="114"/>
      <c r="CAQ2" s="114"/>
      <c r="CAR2" s="114"/>
      <c r="CAS2" s="114"/>
      <c r="CAT2" s="114"/>
      <c r="CAU2" s="114"/>
      <c r="CAV2" s="114"/>
      <c r="CAW2" s="114"/>
      <c r="CAX2" s="114"/>
      <c r="CAY2" s="114"/>
      <c r="CAZ2" s="114"/>
      <c r="CBA2" s="114"/>
      <c r="CBB2" s="114"/>
      <c r="CBC2" s="114"/>
      <c r="CBD2" s="114"/>
      <c r="CBE2" s="114"/>
      <c r="CBF2" s="114"/>
      <c r="CBG2" s="114"/>
      <c r="CBH2" s="114"/>
      <c r="CBI2" s="114"/>
      <c r="CBJ2" s="114"/>
      <c r="CBK2" s="114"/>
      <c r="CBL2" s="114"/>
      <c r="CBM2" s="114"/>
      <c r="CBN2" s="114"/>
      <c r="CBO2" s="114"/>
      <c r="CBP2" s="114"/>
      <c r="CBQ2" s="114"/>
      <c r="CBR2" s="114"/>
      <c r="CBS2" s="114"/>
      <c r="CBT2" s="114"/>
      <c r="CBU2" s="114"/>
      <c r="CBV2" s="114"/>
      <c r="CBW2" s="114"/>
      <c r="CBX2" s="114"/>
      <c r="CBY2" s="114"/>
      <c r="CBZ2" s="114"/>
      <c r="CCA2" s="114"/>
      <c r="CCB2" s="114"/>
      <c r="CCC2" s="114"/>
      <c r="CCD2" s="114"/>
      <c r="CCE2" s="114"/>
      <c r="CCF2" s="114"/>
      <c r="CCG2" s="114"/>
      <c r="CCH2" s="114"/>
      <c r="CCI2" s="114"/>
      <c r="CCJ2" s="114"/>
      <c r="CCK2" s="114"/>
      <c r="CCL2" s="114"/>
      <c r="CCM2" s="114"/>
      <c r="CCN2" s="114"/>
      <c r="CCO2" s="114"/>
      <c r="CCP2" s="114"/>
      <c r="CCQ2" s="114"/>
      <c r="CCR2" s="114"/>
      <c r="CCS2" s="114"/>
      <c r="CCT2" s="114"/>
      <c r="CCU2" s="114"/>
      <c r="CCV2" s="114"/>
      <c r="CCW2" s="114"/>
      <c r="CCX2" s="114"/>
      <c r="CCY2" s="114"/>
      <c r="CCZ2" s="114"/>
      <c r="CDA2" s="114"/>
      <c r="CDB2" s="114"/>
      <c r="CDC2" s="114"/>
      <c r="CDD2" s="114"/>
      <c r="CDE2" s="114"/>
      <c r="CDF2" s="114"/>
      <c r="CDG2" s="114"/>
      <c r="CDH2" s="114"/>
      <c r="CDI2" s="114"/>
      <c r="CDJ2" s="114"/>
      <c r="CDK2" s="114"/>
      <c r="CDL2" s="114"/>
      <c r="CDM2" s="114"/>
      <c r="CDN2" s="114"/>
      <c r="CDO2" s="114"/>
      <c r="CDP2" s="114"/>
      <c r="CDQ2" s="114"/>
      <c r="CDR2" s="114"/>
      <c r="CDS2" s="114"/>
      <c r="CDT2" s="114"/>
      <c r="CDU2" s="114"/>
      <c r="CDV2" s="114"/>
      <c r="CDW2" s="114"/>
      <c r="CDX2" s="114"/>
      <c r="CDY2" s="114"/>
      <c r="CDZ2" s="114"/>
      <c r="CEA2" s="114"/>
      <c r="CEB2" s="114"/>
      <c r="CEC2" s="114"/>
      <c r="CED2" s="114"/>
      <c r="CEE2" s="114"/>
      <c r="CEF2" s="114"/>
      <c r="CEG2" s="114"/>
      <c r="CEH2" s="114"/>
      <c r="CEI2" s="114"/>
      <c r="CEJ2" s="114"/>
      <c r="CEK2" s="114"/>
      <c r="CEL2" s="114"/>
      <c r="CEM2" s="114"/>
      <c r="CEN2" s="114"/>
      <c r="CEO2" s="114"/>
      <c r="CEP2" s="114"/>
      <c r="CEQ2" s="114"/>
      <c r="CER2" s="114"/>
      <c r="CES2" s="114"/>
      <c r="CET2" s="114"/>
      <c r="CEU2" s="114"/>
      <c r="CEV2" s="114"/>
      <c r="CEW2" s="114"/>
      <c r="CEX2" s="114"/>
      <c r="CEY2" s="114"/>
      <c r="CEZ2" s="114"/>
      <c r="CFA2" s="114"/>
      <c r="CFB2" s="114"/>
      <c r="CFC2" s="114"/>
      <c r="CFD2" s="114"/>
      <c r="CFE2" s="114"/>
      <c r="CFF2" s="114"/>
      <c r="CFG2" s="114"/>
      <c r="CFH2" s="114"/>
      <c r="CFI2" s="114"/>
      <c r="CFJ2" s="114"/>
      <c r="CFK2" s="114"/>
      <c r="CFL2" s="114"/>
      <c r="CFM2" s="114"/>
      <c r="CFN2" s="114"/>
      <c r="CFO2" s="114"/>
      <c r="CFP2" s="114"/>
      <c r="CFQ2" s="114"/>
      <c r="CFR2" s="114"/>
      <c r="CFS2" s="114"/>
      <c r="CFT2" s="114"/>
      <c r="CFU2" s="114"/>
      <c r="CFV2" s="114"/>
      <c r="CFW2" s="114"/>
      <c r="CFX2" s="114"/>
      <c r="CFY2" s="114"/>
      <c r="CFZ2" s="114"/>
      <c r="CGA2" s="114"/>
      <c r="CGB2" s="114"/>
      <c r="CGC2" s="114"/>
      <c r="CGD2" s="114"/>
      <c r="CGE2" s="114"/>
      <c r="CGF2" s="114"/>
      <c r="CGG2" s="114"/>
      <c r="CGH2" s="114"/>
      <c r="CGI2" s="114"/>
      <c r="CGJ2" s="114"/>
      <c r="CGK2" s="114"/>
      <c r="CGL2" s="114"/>
      <c r="CGM2" s="114"/>
      <c r="CGN2" s="114"/>
      <c r="CGO2" s="114"/>
      <c r="CGP2" s="114"/>
      <c r="CGQ2" s="114"/>
      <c r="CGR2" s="114"/>
      <c r="CGS2" s="114"/>
      <c r="CGT2" s="114"/>
      <c r="CGU2" s="114"/>
      <c r="CGV2" s="114"/>
      <c r="CGW2" s="114"/>
      <c r="CGX2" s="114"/>
      <c r="CGY2" s="114"/>
      <c r="CGZ2" s="114"/>
      <c r="CHA2" s="114"/>
      <c r="CHB2" s="114"/>
      <c r="CHC2" s="114"/>
      <c r="CHD2" s="114"/>
      <c r="CHE2" s="114"/>
      <c r="CHF2" s="114"/>
      <c r="CHG2" s="114"/>
      <c r="CHH2" s="114"/>
      <c r="CHI2" s="114"/>
      <c r="CHJ2" s="114"/>
      <c r="CHK2" s="114"/>
      <c r="CHL2" s="114"/>
      <c r="CHM2" s="114"/>
      <c r="CHN2" s="114"/>
      <c r="CHO2" s="114"/>
      <c r="CHP2" s="114"/>
      <c r="CHQ2" s="114"/>
      <c r="CHR2" s="114"/>
      <c r="CHS2" s="114"/>
      <c r="CHT2" s="114"/>
      <c r="CHU2" s="114"/>
      <c r="CHV2" s="114"/>
      <c r="CHW2" s="114"/>
      <c r="CHX2" s="114"/>
      <c r="CHY2" s="114"/>
      <c r="CHZ2" s="114"/>
      <c r="CIA2" s="114"/>
      <c r="CIB2" s="114"/>
      <c r="CIC2" s="114"/>
      <c r="CID2" s="114"/>
      <c r="CIE2" s="114"/>
      <c r="CIF2" s="114"/>
      <c r="CIG2" s="114"/>
      <c r="CIH2" s="114"/>
      <c r="CII2" s="114"/>
      <c r="CIJ2" s="114"/>
      <c r="CIK2" s="114"/>
      <c r="CIL2" s="114"/>
      <c r="CIM2" s="114"/>
      <c r="CIN2" s="114"/>
      <c r="CIO2" s="114"/>
      <c r="CIP2" s="114"/>
      <c r="CIQ2" s="114"/>
      <c r="CIR2" s="114"/>
      <c r="CIS2" s="114"/>
      <c r="CIT2" s="114"/>
      <c r="CIU2" s="114"/>
      <c r="CIV2" s="114"/>
      <c r="CIW2" s="114"/>
      <c r="CIX2" s="114"/>
      <c r="CIY2" s="114"/>
      <c r="CIZ2" s="114"/>
      <c r="CJA2" s="114"/>
      <c r="CJB2" s="114"/>
      <c r="CJC2" s="114"/>
      <c r="CJD2" s="114"/>
      <c r="CJE2" s="114"/>
      <c r="CJF2" s="114"/>
      <c r="CJG2" s="114"/>
      <c r="CJH2" s="114"/>
      <c r="CJI2" s="114"/>
      <c r="CJJ2" s="114"/>
      <c r="CJK2" s="114"/>
      <c r="CJL2" s="114"/>
      <c r="CJM2" s="114"/>
      <c r="CJN2" s="114"/>
      <c r="CJO2" s="114"/>
      <c r="CJP2" s="114"/>
      <c r="CJQ2" s="114"/>
      <c r="CJR2" s="114"/>
      <c r="CJS2" s="114"/>
      <c r="CJT2" s="114"/>
      <c r="CJU2" s="114"/>
      <c r="CJV2" s="114"/>
      <c r="CJW2" s="114"/>
      <c r="CJX2" s="114"/>
      <c r="CJY2" s="114"/>
      <c r="CJZ2" s="114"/>
      <c r="CKA2" s="114"/>
      <c r="CKB2" s="114"/>
      <c r="CKC2" s="114"/>
      <c r="CKD2" s="114"/>
      <c r="CKE2" s="114"/>
      <c r="CKF2" s="114"/>
      <c r="CKG2" s="114"/>
      <c r="CKH2" s="114"/>
      <c r="CKI2" s="114"/>
      <c r="CKJ2" s="114"/>
      <c r="CKK2" s="114"/>
      <c r="CKL2" s="114"/>
      <c r="CKM2" s="114"/>
      <c r="CKN2" s="114"/>
      <c r="CKO2" s="114"/>
      <c r="CKP2" s="114"/>
      <c r="CKQ2" s="114"/>
      <c r="CKR2" s="114"/>
      <c r="CKS2" s="114"/>
      <c r="CKT2" s="114"/>
      <c r="CKU2" s="114"/>
      <c r="CKV2" s="114"/>
      <c r="CKW2" s="114"/>
      <c r="CKX2" s="114"/>
      <c r="CKY2" s="114"/>
      <c r="CKZ2" s="114"/>
      <c r="CLA2" s="114"/>
      <c r="CLB2" s="114"/>
      <c r="CLC2" s="114"/>
      <c r="CLD2" s="114"/>
      <c r="CLE2" s="114"/>
      <c r="CLF2" s="114"/>
      <c r="CLG2" s="114"/>
      <c r="CLH2" s="114"/>
      <c r="CLI2" s="114"/>
      <c r="CLJ2" s="114"/>
      <c r="CLK2" s="114"/>
      <c r="CLL2" s="114"/>
      <c r="CLM2" s="114"/>
      <c r="CLN2" s="114"/>
      <c r="CLO2" s="114"/>
      <c r="CLP2" s="114"/>
      <c r="CLQ2" s="114"/>
      <c r="CLR2" s="114"/>
      <c r="CLS2" s="114"/>
      <c r="CLT2" s="114"/>
      <c r="CLU2" s="114"/>
      <c r="CLV2" s="114"/>
      <c r="CLW2" s="114"/>
      <c r="CLX2" s="114"/>
      <c r="CLY2" s="114"/>
      <c r="CLZ2" s="114"/>
      <c r="CMA2" s="114"/>
      <c r="CMB2" s="114"/>
      <c r="CMC2" s="114"/>
      <c r="CMD2" s="114"/>
      <c r="CME2" s="114"/>
      <c r="CMF2" s="114"/>
      <c r="CMG2" s="114"/>
      <c r="CMH2" s="114"/>
      <c r="CMI2" s="114"/>
      <c r="CMJ2" s="114"/>
      <c r="CMK2" s="114"/>
      <c r="CML2" s="114"/>
      <c r="CMM2" s="114"/>
      <c r="CMN2" s="114"/>
      <c r="CMO2" s="114"/>
      <c r="CMP2" s="114"/>
      <c r="CMQ2" s="114"/>
      <c r="CMR2" s="114"/>
      <c r="CMS2" s="114"/>
      <c r="CMT2" s="114"/>
      <c r="CMU2" s="114"/>
      <c r="CMV2" s="114"/>
      <c r="CMW2" s="114"/>
      <c r="CMX2" s="114"/>
      <c r="CMY2" s="114"/>
      <c r="CMZ2" s="114"/>
      <c r="CNA2" s="114"/>
      <c r="CNB2" s="114"/>
      <c r="CNC2" s="114"/>
      <c r="CND2" s="114"/>
      <c r="CNE2" s="114"/>
      <c r="CNF2" s="114"/>
      <c r="CNG2" s="114"/>
      <c r="CNH2" s="114"/>
      <c r="CNI2" s="114"/>
      <c r="CNJ2" s="114"/>
      <c r="CNK2" s="114"/>
      <c r="CNL2" s="114"/>
      <c r="CNM2" s="114"/>
      <c r="CNN2" s="114"/>
      <c r="CNO2" s="114"/>
      <c r="CNP2" s="114"/>
      <c r="CNQ2" s="114"/>
      <c r="CNR2" s="114"/>
      <c r="CNS2" s="114"/>
      <c r="CNT2" s="114"/>
      <c r="CNU2" s="114"/>
      <c r="CNV2" s="114"/>
      <c r="CNW2" s="114"/>
      <c r="CNX2" s="114"/>
      <c r="CNY2" s="114"/>
      <c r="CNZ2" s="114"/>
      <c r="COA2" s="114"/>
      <c r="COB2" s="114"/>
      <c r="COC2" s="114"/>
      <c r="COD2" s="114"/>
      <c r="COE2" s="114"/>
      <c r="COF2" s="114"/>
      <c r="COG2" s="114"/>
      <c r="COH2" s="114"/>
      <c r="COI2" s="114"/>
      <c r="COJ2" s="114"/>
      <c r="COK2" s="114"/>
      <c r="COL2" s="114"/>
      <c r="COM2" s="114"/>
      <c r="CON2" s="114"/>
      <c r="COO2" s="114"/>
      <c r="COP2" s="114"/>
      <c r="COQ2" s="114"/>
      <c r="COR2" s="114"/>
      <c r="COS2" s="114"/>
      <c r="COT2" s="114"/>
      <c r="COU2" s="114"/>
      <c r="COV2" s="114"/>
      <c r="COW2" s="114"/>
      <c r="COX2" s="114"/>
      <c r="COY2" s="114"/>
      <c r="COZ2" s="114"/>
      <c r="CPA2" s="114"/>
      <c r="CPB2" s="114"/>
      <c r="CPC2" s="114"/>
      <c r="CPD2" s="114"/>
      <c r="CPE2" s="114"/>
      <c r="CPF2" s="114"/>
      <c r="CPG2" s="114"/>
      <c r="CPH2" s="114"/>
      <c r="CPI2" s="114"/>
      <c r="CPJ2" s="114"/>
      <c r="CPK2" s="114"/>
      <c r="CPL2" s="114"/>
      <c r="CPM2" s="114"/>
      <c r="CPN2" s="114"/>
      <c r="CPO2" s="114"/>
      <c r="CPP2" s="114"/>
      <c r="CPQ2" s="114"/>
      <c r="CPR2" s="114"/>
      <c r="CPS2" s="114"/>
      <c r="CPT2" s="114"/>
      <c r="CPU2" s="114"/>
      <c r="CPV2" s="114"/>
      <c r="CPW2" s="114"/>
      <c r="CPX2" s="114"/>
      <c r="CPY2" s="114"/>
      <c r="CPZ2" s="114"/>
      <c r="CQA2" s="114"/>
      <c r="CQB2" s="114"/>
      <c r="CQC2" s="114"/>
      <c r="CQD2" s="114"/>
      <c r="CQE2" s="114"/>
      <c r="CQF2" s="114"/>
      <c r="CQG2" s="114"/>
      <c r="CQH2" s="114"/>
      <c r="CQI2" s="114"/>
      <c r="CQJ2" s="114"/>
      <c r="CQK2" s="114"/>
      <c r="CQL2" s="114"/>
      <c r="CQM2" s="114"/>
      <c r="CQN2" s="114"/>
      <c r="CQO2" s="114"/>
      <c r="CQP2" s="114"/>
      <c r="CQQ2" s="114"/>
      <c r="CQR2" s="114"/>
      <c r="CQS2" s="114"/>
      <c r="CQT2" s="114"/>
      <c r="CQU2" s="114"/>
      <c r="CQV2" s="114"/>
      <c r="CQW2" s="114"/>
      <c r="CQX2" s="114"/>
      <c r="CQY2" s="114"/>
      <c r="CQZ2" s="114"/>
      <c r="CRA2" s="114"/>
      <c r="CRB2" s="114"/>
      <c r="CRC2" s="114"/>
      <c r="CRD2" s="114"/>
      <c r="CRE2" s="114"/>
      <c r="CRF2" s="114"/>
      <c r="CRG2" s="114"/>
      <c r="CRH2" s="114"/>
      <c r="CRI2" s="114"/>
      <c r="CRJ2" s="114"/>
      <c r="CRK2" s="114"/>
      <c r="CRL2" s="114"/>
      <c r="CRM2" s="114"/>
      <c r="CRN2" s="114"/>
      <c r="CRO2" s="114"/>
      <c r="CRP2" s="114"/>
      <c r="CRQ2" s="114"/>
      <c r="CRR2" s="114"/>
      <c r="CRS2" s="114"/>
      <c r="CRT2" s="114"/>
      <c r="CRU2" s="114"/>
      <c r="CRV2" s="114"/>
      <c r="CRW2" s="114"/>
      <c r="CRX2" s="114"/>
      <c r="CRY2" s="114"/>
      <c r="CRZ2" s="114"/>
      <c r="CSA2" s="114"/>
      <c r="CSB2" s="114"/>
      <c r="CSC2" s="114"/>
      <c r="CSD2" s="114"/>
      <c r="CSE2" s="114"/>
      <c r="CSF2" s="114"/>
      <c r="CSG2" s="114"/>
      <c r="CSH2" s="114"/>
      <c r="CSI2" s="114"/>
      <c r="CSJ2" s="114"/>
      <c r="CSK2" s="114"/>
      <c r="CSL2" s="114"/>
      <c r="CSM2" s="114"/>
      <c r="CSN2" s="114"/>
      <c r="CSO2" s="114"/>
      <c r="CSP2" s="114"/>
      <c r="CSQ2" s="114"/>
      <c r="CSR2" s="114"/>
      <c r="CSS2" s="114"/>
      <c r="CST2" s="114"/>
      <c r="CSU2" s="114"/>
      <c r="CSV2" s="114"/>
      <c r="CSW2" s="114"/>
      <c r="CSX2" s="114"/>
      <c r="CSY2" s="114"/>
      <c r="CSZ2" s="114"/>
      <c r="CTA2" s="114"/>
      <c r="CTB2" s="114"/>
      <c r="CTC2" s="114"/>
      <c r="CTD2" s="114"/>
      <c r="CTE2" s="114"/>
      <c r="CTF2" s="114"/>
      <c r="CTG2" s="114"/>
      <c r="CTH2" s="114"/>
      <c r="CTI2" s="114"/>
      <c r="CTJ2" s="114"/>
      <c r="CTK2" s="114"/>
      <c r="CTL2" s="114"/>
      <c r="CTM2" s="114"/>
      <c r="CTN2" s="114"/>
      <c r="CTO2" s="114"/>
      <c r="CTP2" s="114"/>
      <c r="CTQ2" s="114"/>
      <c r="CTR2" s="114"/>
      <c r="CTS2" s="114"/>
      <c r="CTT2" s="114"/>
      <c r="CTU2" s="114"/>
      <c r="CTV2" s="114"/>
      <c r="CTW2" s="114"/>
      <c r="CTX2" s="114"/>
      <c r="CTY2" s="114"/>
      <c r="CTZ2" s="114"/>
      <c r="CUA2" s="114"/>
      <c r="CUB2" s="114"/>
      <c r="CUC2" s="114"/>
      <c r="CUD2" s="114"/>
      <c r="CUE2" s="114"/>
      <c r="CUF2" s="114"/>
      <c r="CUG2" s="114"/>
      <c r="CUH2" s="114"/>
      <c r="CUI2" s="114"/>
      <c r="CUJ2" s="114"/>
      <c r="CUK2" s="114"/>
      <c r="CUL2" s="114"/>
      <c r="CUM2" s="114"/>
      <c r="CUN2" s="114"/>
      <c r="CUO2" s="114"/>
      <c r="CUP2" s="114"/>
      <c r="CUQ2" s="114"/>
      <c r="CUR2" s="114"/>
      <c r="CUS2" s="114"/>
      <c r="CUT2" s="114"/>
      <c r="CUU2" s="114"/>
      <c r="CUV2" s="114"/>
      <c r="CUW2" s="114"/>
      <c r="CUX2" s="114"/>
      <c r="CUY2" s="114"/>
      <c r="CUZ2" s="114"/>
      <c r="CVA2" s="114"/>
      <c r="CVB2" s="114"/>
      <c r="CVC2" s="114"/>
      <c r="CVD2" s="114"/>
      <c r="CVE2" s="114"/>
      <c r="CVF2" s="114"/>
      <c r="CVG2" s="114"/>
      <c r="CVH2" s="114"/>
      <c r="CVI2" s="114"/>
      <c r="CVJ2" s="114"/>
      <c r="CVK2" s="114"/>
      <c r="CVL2" s="114"/>
      <c r="CVM2" s="114"/>
      <c r="CVN2" s="114"/>
      <c r="CVO2" s="114"/>
      <c r="CVP2" s="114"/>
      <c r="CVQ2" s="114"/>
      <c r="CVR2" s="114"/>
      <c r="CVS2" s="114"/>
      <c r="CVT2" s="114"/>
      <c r="CVU2" s="114"/>
      <c r="CVV2" s="114"/>
      <c r="CVW2" s="114"/>
      <c r="CVX2" s="114"/>
      <c r="CVY2" s="114"/>
      <c r="CVZ2" s="114"/>
      <c r="CWA2" s="114"/>
      <c r="CWB2" s="114"/>
      <c r="CWC2" s="114"/>
      <c r="CWD2" s="114"/>
      <c r="CWE2" s="114"/>
      <c r="CWF2" s="114"/>
      <c r="CWG2" s="114"/>
      <c r="CWH2" s="114"/>
      <c r="CWI2" s="114"/>
      <c r="CWJ2" s="114"/>
      <c r="CWK2" s="114"/>
      <c r="CWL2" s="114"/>
      <c r="CWM2" s="114"/>
      <c r="CWN2" s="114"/>
      <c r="CWO2" s="114"/>
      <c r="CWP2" s="114"/>
      <c r="CWQ2" s="114"/>
      <c r="CWR2" s="114"/>
      <c r="CWS2" s="114"/>
      <c r="CWT2" s="114"/>
      <c r="CWU2" s="114"/>
      <c r="CWV2" s="114"/>
      <c r="CWW2" s="114"/>
      <c r="CWX2" s="114"/>
      <c r="CWY2" s="114"/>
      <c r="CWZ2" s="114"/>
      <c r="CXA2" s="114"/>
      <c r="CXB2" s="114"/>
      <c r="CXC2" s="114"/>
      <c r="CXD2" s="114"/>
      <c r="CXE2" s="114"/>
      <c r="CXF2" s="114"/>
      <c r="CXG2" s="114"/>
      <c r="CXH2" s="114"/>
      <c r="CXI2" s="114"/>
      <c r="CXJ2" s="114"/>
      <c r="CXK2" s="114"/>
      <c r="CXL2" s="114"/>
      <c r="CXM2" s="114"/>
      <c r="CXN2" s="114"/>
      <c r="CXO2" s="114"/>
      <c r="CXP2" s="114"/>
      <c r="CXQ2" s="114"/>
      <c r="CXR2" s="114"/>
      <c r="CXS2" s="114"/>
      <c r="CXT2" s="114"/>
      <c r="CXU2" s="114"/>
      <c r="CXV2" s="114"/>
      <c r="CXW2" s="114"/>
      <c r="CXX2" s="114"/>
      <c r="CXY2" s="114"/>
      <c r="CXZ2" s="114"/>
      <c r="CYA2" s="114"/>
      <c r="CYB2" s="114"/>
      <c r="CYC2" s="114"/>
      <c r="CYD2" s="114"/>
      <c r="CYE2" s="114"/>
      <c r="CYF2" s="114"/>
      <c r="CYG2" s="114"/>
      <c r="CYH2" s="114"/>
      <c r="CYI2" s="114"/>
      <c r="CYJ2" s="114"/>
      <c r="CYK2" s="114"/>
      <c r="CYL2" s="114"/>
      <c r="CYM2" s="114"/>
      <c r="CYN2" s="114"/>
      <c r="CYO2" s="114"/>
      <c r="CYP2" s="114"/>
      <c r="CYQ2" s="114"/>
      <c r="CYR2" s="114"/>
      <c r="CYS2" s="114"/>
      <c r="CYT2" s="114"/>
      <c r="CYU2" s="114"/>
      <c r="CYV2" s="114"/>
      <c r="CYW2" s="114"/>
      <c r="CYX2" s="114"/>
      <c r="CYY2" s="114"/>
      <c r="CYZ2" s="114"/>
      <c r="CZA2" s="114"/>
      <c r="CZB2" s="114"/>
      <c r="CZC2" s="114"/>
      <c r="CZD2" s="114"/>
      <c r="CZE2" s="114"/>
      <c r="CZF2" s="114"/>
      <c r="CZG2" s="114"/>
      <c r="CZH2" s="114"/>
      <c r="CZI2" s="114"/>
      <c r="CZJ2" s="114"/>
      <c r="CZK2" s="114"/>
      <c r="CZL2" s="114"/>
      <c r="CZM2" s="114"/>
      <c r="CZN2" s="114"/>
      <c r="CZO2" s="114"/>
      <c r="CZP2" s="114"/>
      <c r="CZQ2" s="114"/>
      <c r="CZR2" s="114"/>
      <c r="CZS2" s="114"/>
      <c r="CZT2" s="114"/>
      <c r="CZU2" s="114"/>
      <c r="CZV2" s="114"/>
      <c r="CZW2" s="114"/>
      <c r="CZX2" s="114"/>
      <c r="CZY2" s="114"/>
      <c r="CZZ2" s="114"/>
      <c r="DAA2" s="114"/>
      <c r="DAB2" s="114"/>
      <c r="DAC2" s="114"/>
      <c r="DAD2" s="114"/>
      <c r="DAE2" s="114"/>
      <c r="DAF2" s="114"/>
      <c r="DAG2" s="114"/>
      <c r="DAH2" s="114"/>
      <c r="DAI2" s="114"/>
      <c r="DAJ2" s="114"/>
      <c r="DAK2" s="114"/>
      <c r="DAL2" s="114"/>
      <c r="DAM2" s="114"/>
      <c r="DAN2" s="114"/>
      <c r="DAO2" s="114"/>
      <c r="DAP2" s="114"/>
      <c r="DAQ2" s="114"/>
      <c r="DAR2" s="114"/>
      <c r="DAS2" s="114"/>
      <c r="DAT2" s="114"/>
      <c r="DAU2" s="114"/>
      <c r="DAV2" s="114"/>
      <c r="DAW2" s="114"/>
      <c r="DAX2" s="114"/>
      <c r="DAY2" s="114"/>
      <c r="DAZ2" s="114"/>
      <c r="DBA2" s="114"/>
      <c r="DBB2" s="114"/>
      <c r="DBC2" s="114"/>
      <c r="DBD2" s="114"/>
      <c r="DBE2" s="114"/>
      <c r="DBF2" s="114"/>
      <c r="DBG2" s="114"/>
      <c r="DBH2" s="114"/>
      <c r="DBI2" s="114"/>
      <c r="DBJ2" s="114"/>
      <c r="DBK2" s="114"/>
      <c r="DBL2" s="114"/>
      <c r="DBM2" s="114"/>
      <c r="DBN2" s="114"/>
      <c r="DBO2" s="114"/>
      <c r="DBP2" s="114"/>
      <c r="DBQ2" s="114"/>
      <c r="DBR2" s="114"/>
      <c r="DBS2" s="114"/>
      <c r="DBT2" s="114"/>
      <c r="DBU2" s="114"/>
      <c r="DBV2" s="114"/>
      <c r="DBW2" s="114"/>
      <c r="DBX2" s="114"/>
      <c r="DBY2" s="114"/>
      <c r="DBZ2" s="114"/>
      <c r="DCA2" s="114"/>
      <c r="DCB2" s="114"/>
      <c r="DCC2" s="114"/>
      <c r="DCD2" s="114"/>
      <c r="DCE2" s="114"/>
      <c r="DCF2" s="114"/>
      <c r="DCG2" s="114"/>
      <c r="DCH2" s="114"/>
      <c r="DCI2" s="114"/>
      <c r="DCJ2" s="114"/>
      <c r="DCK2" s="114"/>
      <c r="DCL2" s="114"/>
      <c r="DCM2" s="114"/>
      <c r="DCN2" s="114"/>
      <c r="DCO2" s="114"/>
      <c r="DCP2" s="114"/>
      <c r="DCQ2" s="114"/>
      <c r="DCR2" s="114"/>
      <c r="DCS2" s="114"/>
      <c r="DCT2" s="114"/>
      <c r="DCU2" s="114"/>
      <c r="DCV2" s="114"/>
      <c r="DCW2" s="114"/>
      <c r="DCX2" s="114"/>
      <c r="DCY2" s="114"/>
      <c r="DCZ2" s="114"/>
      <c r="DDA2" s="114"/>
      <c r="DDB2" s="114"/>
      <c r="DDC2" s="114"/>
      <c r="DDD2" s="114"/>
      <c r="DDE2" s="114"/>
      <c r="DDF2" s="114"/>
      <c r="DDG2" s="114"/>
      <c r="DDH2" s="114"/>
      <c r="DDI2" s="114"/>
      <c r="DDJ2" s="114"/>
      <c r="DDK2" s="114"/>
      <c r="DDL2" s="114"/>
      <c r="DDM2" s="114"/>
      <c r="DDN2" s="114"/>
      <c r="DDO2" s="114"/>
      <c r="DDP2" s="114"/>
      <c r="DDQ2" s="114"/>
      <c r="DDR2" s="114"/>
      <c r="DDS2" s="114"/>
      <c r="DDT2" s="114"/>
      <c r="DDU2" s="114"/>
      <c r="DDV2" s="114"/>
      <c r="DDW2" s="114"/>
      <c r="DDX2" s="114"/>
      <c r="DDY2" s="114"/>
      <c r="DDZ2" s="114"/>
      <c r="DEA2" s="114"/>
      <c r="DEB2" s="114"/>
      <c r="DEC2" s="114"/>
      <c r="DED2" s="114"/>
      <c r="DEE2" s="114"/>
      <c r="DEF2" s="114"/>
      <c r="DEG2" s="114"/>
      <c r="DEH2" s="114"/>
      <c r="DEI2" s="114"/>
      <c r="DEJ2" s="114"/>
      <c r="DEK2" s="114"/>
      <c r="DEL2" s="114"/>
      <c r="DEM2" s="114"/>
      <c r="DEN2" s="114"/>
      <c r="DEO2" s="114"/>
      <c r="DEP2" s="114"/>
      <c r="DEQ2" s="114"/>
      <c r="DER2" s="114"/>
      <c r="DES2" s="114"/>
      <c r="DET2" s="114"/>
      <c r="DEU2" s="114"/>
      <c r="DEV2" s="114"/>
      <c r="DEW2" s="114"/>
      <c r="DEX2" s="114"/>
      <c r="DEY2" s="114"/>
      <c r="DEZ2" s="114"/>
      <c r="DFA2" s="114"/>
      <c r="DFB2" s="114"/>
      <c r="DFC2" s="114"/>
      <c r="DFD2" s="114"/>
      <c r="DFE2" s="114"/>
      <c r="DFF2" s="114"/>
      <c r="DFG2" s="114"/>
      <c r="DFH2" s="114"/>
      <c r="DFI2" s="114"/>
      <c r="DFJ2" s="114"/>
      <c r="DFK2" s="114"/>
      <c r="DFL2" s="114"/>
      <c r="DFM2" s="114"/>
      <c r="DFN2" s="114"/>
      <c r="DFO2" s="114"/>
      <c r="DFP2" s="114"/>
      <c r="DFQ2" s="114"/>
      <c r="DFR2" s="114"/>
      <c r="DFS2" s="114"/>
      <c r="DFT2" s="114"/>
      <c r="DFU2" s="114"/>
      <c r="DFV2" s="114"/>
      <c r="DFW2" s="114"/>
      <c r="DFX2" s="114"/>
      <c r="DFY2" s="114"/>
      <c r="DFZ2" s="114"/>
      <c r="DGA2" s="114"/>
      <c r="DGB2" s="114"/>
      <c r="DGC2" s="114"/>
      <c r="DGD2" s="114"/>
      <c r="DGE2" s="114"/>
      <c r="DGF2" s="114"/>
      <c r="DGG2" s="114"/>
      <c r="DGH2" s="114"/>
      <c r="DGI2" s="114"/>
      <c r="DGJ2" s="114"/>
      <c r="DGK2" s="114"/>
      <c r="DGL2" s="114"/>
      <c r="DGM2" s="114"/>
      <c r="DGN2" s="114"/>
      <c r="DGO2" s="114"/>
      <c r="DGP2" s="114"/>
      <c r="DGQ2" s="114"/>
      <c r="DGR2" s="114"/>
      <c r="DGS2" s="114"/>
      <c r="DGT2" s="114"/>
      <c r="DGU2" s="114"/>
      <c r="DGV2" s="114"/>
      <c r="DGW2" s="114"/>
      <c r="DGX2" s="114"/>
      <c r="DGY2" s="114"/>
      <c r="DGZ2" s="114"/>
      <c r="DHA2" s="114"/>
      <c r="DHB2" s="114"/>
      <c r="DHC2" s="114"/>
      <c r="DHD2" s="114"/>
      <c r="DHE2" s="114"/>
      <c r="DHF2" s="114"/>
      <c r="DHG2" s="114"/>
      <c r="DHH2" s="114"/>
      <c r="DHI2" s="114"/>
      <c r="DHJ2" s="114"/>
      <c r="DHK2" s="114"/>
      <c r="DHL2" s="114"/>
      <c r="DHM2" s="114"/>
      <c r="DHN2" s="114"/>
      <c r="DHO2" s="114"/>
      <c r="DHP2" s="114"/>
      <c r="DHQ2" s="114"/>
      <c r="DHR2" s="114"/>
      <c r="DHS2" s="114"/>
      <c r="DHT2" s="114"/>
      <c r="DHU2" s="114"/>
      <c r="DHV2" s="114"/>
      <c r="DHW2" s="114"/>
      <c r="DHX2" s="114"/>
      <c r="DHY2" s="114"/>
      <c r="DHZ2" s="114"/>
      <c r="DIA2" s="114"/>
      <c r="DIB2" s="114"/>
      <c r="DIC2" s="114"/>
      <c r="DID2" s="114"/>
      <c r="DIE2" s="114"/>
      <c r="DIF2" s="114"/>
      <c r="DIG2" s="114"/>
      <c r="DIH2" s="114"/>
      <c r="DII2" s="114"/>
      <c r="DIJ2" s="114"/>
      <c r="DIK2" s="114"/>
      <c r="DIL2" s="114"/>
      <c r="DIM2" s="114"/>
      <c r="DIN2" s="114"/>
      <c r="DIO2" s="114"/>
      <c r="DIP2" s="114"/>
      <c r="DIQ2" s="114"/>
      <c r="DIR2" s="114"/>
      <c r="DIS2" s="114"/>
      <c r="DIT2" s="114"/>
      <c r="DIU2" s="114"/>
      <c r="DIV2" s="114"/>
      <c r="DIW2" s="114"/>
      <c r="DIX2" s="114"/>
      <c r="DIY2" s="114"/>
      <c r="DIZ2" s="114"/>
      <c r="DJA2" s="114"/>
      <c r="DJB2" s="114"/>
      <c r="DJC2" s="114"/>
      <c r="DJD2" s="114"/>
      <c r="DJE2" s="114"/>
      <c r="DJF2" s="114"/>
      <c r="DJG2" s="114"/>
      <c r="DJH2" s="114"/>
      <c r="DJI2" s="114"/>
      <c r="DJJ2" s="114"/>
      <c r="DJK2" s="114"/>
      <c r="DJL2" s="114"/>
      <c r="DJM2" s="114"/>
      <c r="DJN2" s="114"/>
      <c r="DJO2" s="114"/>
      <c r="DJP2" s="114"/>
      <c r="DJQ2" s="114"/>
      <c r="DJR2" s="114"/>
      <c r="DJS2" s="114"/>
      <c r="DJT2" s="114"/>
      <c r="DJU2" s="114"/>
      <c r="DJV2" s="114"/>
      <c r="DJW2" s="114"/>
      <c r="DJX2" s="114"/>
      <c r="DJY2" s="114"/>
      <c r="DJZ2" s="114"/>
      <c r="DKA2" s="114"/>
      <c r="DKB2" s="114"/>
      <c r="DKC2" s="114"/>
      <c r="DKD2" s="114"/>
      <c r="DKE2" s="114"/>
      <c r="DKF2" s="114"/>
      <c r="DKG2" s="114"/>
      <c r="DKH2" s="114"/>
      <c r="DKI2" s="114"/>
      <c r="DKJ2" s="114"/>
      <c r="DKK2" s="114"/>
      <c r="DKL2" s="114"/>
      <c r="DKM2" s="114"/>
      <c r="DKN2" s="114"/>
      <c r="DKO2" s="114"/>
      <c r="DKP2" s="114"/>
      <c r="DKQ2" s="114"/>
      <c r="DKR2" s="114"/>
      <c r="DKS2" s="114"/>
      <c r="DKT2" s="114"/>
      <c r="DKU2" s="114"/>
      <c r="DKV2" s="114"/>
      <c r="DKW2" s="114"/>
      <c r="DKX2" s="114"/>
      <c r="DKY2" s="114"/>
      <c r="DKZ2" s="114"/>
      <c r="DLA2" s="114"/>
      <c r="DLB2" s="114"/>
      <c r="DLC2" s="114"/>
      <c r="DLD2" s="114"/>
      <c r="DLE2" s="114"/>
      <c r="DLF2" s="114"/>
      <c r="DLG2" s="114"/>
      <c r="DLH2" s="114"/>
      <c r="DLI2" s="114"/>
      <c r="DLJ2" s="114"/>
      <c r="DLK2" s="114"/>
      <c r="DLL2" s="114"/>
      <c r="DLM2" s="114"/>
      <c r="DLN2" s="114"/>
      <c r="DLO2" s="114"/>
      <c r="DLP2" s="114"/>
      <c r="DLQ2" s="114"/>
      <c r="DLR2" s="114"/>
      <c r="DLS2" s="114"/>
      <c r="DLT2" s="114"/>
      <c r="DLU2" s="114"/>
      <c r="DLV2" s="114"/>
      <c r="DLW2" s="114"/>
      <c r="DLX2" s="114"/>
      <c r="DLY2" s="114"/>
      <c r="DLZ2" s="114"/>
      <c r="DMA2" s="114"/>
      <c r="DMB2" s="114"/>
      <c r="DMC2" s="114"/>
      <c r="DMD2" s="114"/>
      <c r="DME2" s="114"/>
      <c r="DMF2" s="114"/>
      <c r="DMG2" s="114"/>
      <c r="DMH2" s="114"/>
      <c r="DMI2" s="114"/>
      <c r="DMJ2" s="114"/>
      <c r="DMK2" s="114"/>
      <c r="DML2" s="114"/>
      <c r="DMM2" s="114"/>
      <c r="DMN2" s="114"/>
      <c r="DMO2" s="114"/>
      <c r="DMP2" s="114"/>
      <c r="DMQ2" s="114"/>
      <c r="DMR2" s="114"/>
      <c r="DMS2" s="114"/>
      <c r="DMT2" s="114"/>
      <c r="DMU2" s="114"/>
      <c r="DMV2" s="114"/>
      <c r="DMW2" s="114"/>
      <c r="DMX2" s="114"/>
      <c r="DMY2" s="114"/>
      <c r="DMZ2" s="114"/>
      <c r="DNA2" s="114"/>
      <c r="DNB2" s="114"/>
      <c r="DNC2" s="114"/>
      <c r="DND2" s="114"/>
      <c r="DNE2" s="114"/>
      <c r="DNF2" s="114"/>
      <c r="DNG2" s="114"/>
      <c r="DNH2" s="114"/>
      <c r="DNI2" s="114"/>
      <c r="DNJ2" s="114"/>
      <c r="DNK2" s="114"/>
      <c r="DNL2" s="114"/>
      <c r="DNM2" s="114"/>
      <c r="DNN2" s="114"/>
      <c r="DNO2" s="114"/>
      <c r="DNP2" s="114"/>
      <c r="DNQ2" s="114"/>
      <c r="DNR2" s="114"/>
      <c r="DNS2" s="114"/>
      <c r="DNT2" s="114"/>
      <c r="DNU2" s="114"/>
      <c r="DNV2" s="114"/>
      <c r="DNW2" s="114"/>
      <c r="DNX2" s="114"/>
      <c r="DNY2" s="114"/>
      <c r="DNZ2" s="114"/>
      <c r="DOA2" s="114"/>
      <c r="DOB2" s="114"/>
      <c r="DOC2" s="114"/>
      <c r="DOD2" s="114"/>
      <c r="DOE2" s="114"/>
      <c r="DOF2" s="114"/>
      <c r="DOG2" s="114"/>
      <c r="DOH2" s="114"/>
      <c r="DOI2" s="114"/>
      <c r="DOJ2" s="114"/>
      <c r="DOK2" s="114"/>
      <c r="DOL2" s="114"/>
      <c r="DOM2" s="114"/>
      <c r="DON2" s="114"/>
      <c r="DOO2" s="114"/>
      <c r="DOP2" s="114"/>
      <c r="DOQ2" s="114"/>
      <c r="DOR2" s="114"/>
      <c r="DOS2" s="114"/>
      <c r="DOT2" s="114"/>
      <c r="DOU2" s="114"/>
      <c r="DOV2" s="114"/>
      <c r="DOW2" s="114"/>
      <c r="DOX2" s="114"/>
      <c r="DOY2" s="114"/>
      <c r="DOZ2" s="114"/>
      <c r="DPA2" s="114"/>
      <c r="DPB2" s="114"/>
      <c r="DPC2" s="114"/>
      <c r="DPD2" s="114"/>
      <c r="DPE2" s="114"/>
      <c r="DPF2" s="114"/>
      <c r="DPG2" s="114"/>
      <c r="DPH2" s="114"/>
      <c r="DPI2" s="114"/>
      <c r="DPJ2" s="114"/>
      <c r="DPK2" s="114"/>
      <c r="DPL2" s="114"/>
      <c r="DPM2" s="114"/>
      <c r="DPN2" s="114"/>
      <c r="DPO2" s="114"/>
      <c r="DPP2" s="114"/>
      <c r="DPQ2" s="114"/>
      <c r="DPR2" s="114"/>
      <c r="DPS2" s="114"/>
      <c r="DPT2" s="114"/>
      <c r="DPU2" s="114"/>
      <c r="DPV2" s="114"/>
      <c r="DPW2" s="114"/>
      <c r="DPX2" s="114"/>
      <c r="DPY2" s="114"/>
      <c r="DPZ2" s="114"/>
      <c r="DQA2" s="114"/>
      <c r="DQB2" s="114"/>
      <c r="DQC2" s="114"/>
      <c r="DQD2" s="114"/>
      <c r="DQE2" s="114"/>
      <c r="DQF2" s="114"/>
      <c r="DQG2" s="114"/>
      <c r="DQH2" s="114"/>
      <c r="DQI2" s="114"/>
      <c r="DQJ2" s="114"/>
      <c r="DQK2" s="114"/>
      <c r="DQL2" s="114"/>
      <c r="DQM2" s="114"/>
      <c r="DQN2" s="114"/>
      <c r="DQO2" s="114"/>
      <c r="DQP2" s="114"/>
      <c r="DQQ2" s="114"/>
      <c r="DQR2" s="114"/>
      <c r="DQS2" s="114"/>
      <c r="DQT2" s="114"/>
      <c r="DQU2" s="114"/>
      <c r="DQV2" s="114"/>
      <c r="DQW2" s="114"/>
      <c r="DQX2" s="114"/>
      <c r="DQY2" s="114"/>
      <c r="DQZ2" s="114"/>
      <c r="DRA2" s="114"/>
      <c r="DRB2" s="114"/>
      <c r="DRC2" s="114"/>
      <c r="DRD2" s="114"/>
      <c r="DRE2" s="114"/>
      <c r="DRF2" s="114"/>
      <c r="DRG2" s="114"/>
      <c r="DRH2" s="114"/>
      <c r="DRI2" s="114"/>
      <c r="DRJ2" s="114"/>
      <c r="DRK2" s="114"/>
      <c r="DRL2" s="114"/>
      <c r="DRM2" s="114"/>
      <c r="DRN2" s="114"/>
      <c r="DRO2" s="114"/>
      <c r="DRP2" s="114"/>
      <c r="DRQ2" s="114"/>
      <c r="DRR2" s="114"/>
      <c r="DRS2" s="114"/>
      <c r="DRT2" s="114"/>
      <c r="DRU2" s="114"/>
      <c r="DRV2" s="114"/>
      <c r="DRW2" s="114"/>
      <c r="DRX2" s="114"/>
      <c r="DRY2" s="114"/>
      <c r="DRZ2" s="114"/>
      <c r="DSA2" s="114"/>
      <c r="DSB2" s="114"/>
      <c r="DSC2" s="114"/>
      <c r="DSD2" s="114"/>
      <c r="DSE2" s="114"/>
      <c r="DSF2" s="114"/>
      <c r="DSG2" s="114"/>
      <c r="DSH2" s="114"/>
      <c r="DSI2" s="114"/>
      <c r="DSJ2" s="114"/>
      <c r="DSK2" s="114"/>
      <c r="DSL2" s="114"/>
      <c r="DSM2" s="114"/>
      <c r="DSN2" s="114"/>
      <c r="DSO2" s="114"/>
      <c r="DSP2" s="114"/>
      <c r="DSQ2" s="114"/>
      <c r="DSR2" s="114"/>
      <c r="DSS2" s="114"/>
      <c r="DST2" s="114"/>
      <c r="DSU2" s="114"/>
      <c r="DSV2" s="114"/>
      <c r="DSW2" s="114"/>
      <c r="DSX2" s="114"/>
      <c r="DSY2" s="114"/>
      <c r="DSZ2" s="114"/>
      <c r="DTA2" s="114"/>
      <c r="DTB2" s="114"/>
      <c r="DTC2" s="114"/>
      <c r="DTD2" s="114"/>
      <c r="DTE2" s="114"/>
      <c r="DTF2" s="114"/>
      <c r="DTG2" s="114"/>
      <c r="DTH2" s="114"/>
      <c r="DTI2" s="114"/>
      <c r="DTJ2" s="114"/>
      <c r="DTK2" s="114"/>
      <c r="DTL2" s="114"/>
      <c r="DTM2" s="114"/>
      <c r="DTN2" s="114"/>
      <c r="DTO2" s="114"/>
      <c r="DTP2" s="114"/>
      <c r="DTQ2" s="114"/>
      <c r="DTR2" s="114"/>
      <c r="DTS2" s="114"/>
      <c r="DTT2" s="114"/>
      <c r="DTU2" s="114"/>
      <c r="DTV2" s="114"/>
      <c r="DTW2" s="114"/>
      <c r="DTX2" s="114"/>
      <c r="DTY2" s="114"/>
      <c r="DTZ2" s="114"/>
      <c r="DUA2" s="114"/>
      <c r="DUB2" s="114"/>
      <c r="DUC2" s="114"/>
      <c r="DUD2" s="114"/>
      <c r="DUE2" s="114"/>
      <c r="DUF2" s="114"/>
      <c r="DUG2" s="114"/>
      <c r="DUH2" s="114"/>
      <c r="DUI2" s="114"/>
      <c r="DUJ2" s="114"/>
      <c r="DUK2" s="114"/>
      <c r="DUL2" s="114"/>
      <c r="DUM2" s="114"/>
      <c r="DUN2" s="114"/>
      <c r="DUO2" s="114"/>
      <c r="DUP2" s="114"/>
      <c r="DUQ2" s="114"/>
      <c r="DUR2" s="114"/>
      <c r="DUS2" s="114"/>
      <c r="DUT2" s="114"/>
      <c r="DUU2" s="114"/>
      <c r="DUV2" s="114"/>
      <c r="DUW2" s="114"/>
      <c r="DUX2" s="114"/>
      <c r="DUY2" s="114"/>
      <c r="DUZ2" s="114"/>
      <c r="DVA2" s="114"/>
      <c r="DVB2" s="114"/>
      <c r="DVC2" s="114"/>
      <c r="DVD2" s="114"/>
      <c r="DVE2" s="114"/>
      <c r="DVF2" s="114"/>
      <c r="DVG2" s="114"/>
      <c r="DVH2" s="114"/>
      <c r="DVI2" s="114"/>
      <c r="DVJ2" s="114"/>
      <c r="DVK2" s="114"/>
      <c r="DVL2" s="114"/>
      <c r="DVM2" s="114"/>
      <c r="DVN2" s="114"/>
      <c r="DVO2" s="114"/>
      <c r="DVP2" s="114"/>
      <c r="DVQ2" s="114"/>
      <c r="DVR2" s="114"/>
      <c r="DVS2" s="114"/>
      <c r="DVT2" s="114"/>
      <c r="DVU2" s="114"/>
      <c r="DVV2" s="114"/>
      <c r="DVW2" s="114"/>
      <c r="DVX2" s="114"/>
      <c r="DVY2" s="114"/>
      <c r="DVZ2" s="114"/>
      <c r="DWA2" s="114"/>
      <c r="DWB2" s="114"/>
      <c r="DWC2" s="114"/>
      <c r="DWD2" s="114"/>
      <c r="DWE2" s="114"/>
      <c r="DWF2" s="114"/>
      <c r="DWG2" s="114"/>
      <c r="DWH2" s="114"/>
      <c r="DWI2" s="114"/>
      <c r="DWJ2" s="114"/>
      <c r="DWK2" s="114"/>
      <c r="DWL2" s="114"/>
      <c r="DWM2" s="114"/>
      <c r="DWN2" s="114"/>
      <c r="DWO2" s="114"/>
      <c r="DWP2" s="114"/>
      <c r="DWQ2" s="114"/>
      <c r="DWR2" s="114"/>
      <c r="DWS2" s="114"/>
      <c r="DWT2" s="114"/>
      <c r="DWU2" s="114"/>
      <c r="DWV2" s="114"/>
      <c r="DWW2" s="114"/>
      <c r="DWX2" s="114"/>
      <c r="DWY2" s="114"/>
      <c r="DWZ2" s="114"/>
      <c r="DXA2" s="114"/>
      <c r="DXB2" s="114"/>
      <c r="DXC2" s="114"/>
      <c r="DXD2" s="114"/>
      <c r="DXE2" s="114"/>
      <c r="DXF2" s="114"/>
      <c r="DXG2" s="114"/>
      <c r="DXH2" s="114"/>
      <c r="DXI2" s="114"/>
      <c r="DXJ2" s="114"/>
      <c r="DXK2" s="114"/>
      <c r="DXL2" s="114"/>
      <c r="DXM2" s="114"/>
      <c r="DXN2" s="114"/>
      <c r="DXO2" s="114"/>
      <c r="DXP2" s="114"/>
      <c r="DXQ2" s="114"/>
      <c r="DXR2" s="114"/>
      <c r="DXS2" s="114"/>
      <c r="DXT2" s="114"/>
      <c r="DXU2" s="114"/>
      <c r="DXV2" s="114"/>
      <c r="DXW2" s="114"/>
      <c r="DXX2" s="114"/>
      <c r="DXY2" s="114"/>
      <c r="DXZ2" s="114"/>
      <c r="DYA2" s="114"/>
      <c r="DYB2" s="114"/>
      <c r="DYC2" s="114"/>
      <c r="DYD2" s="114"/>
      <c r="DYE2" s="114"/>
      <c r="DYF2" s="114"/>
      <c r="DYG2" s="114"/>
      <c r="DYH2" s="114"/>
      <c r="DYI2" s="114"/>
      <c r="DYJ2" s="114"/>
      <c r="DYK2" s="114"/>
      <c r="DYL2" s="114"/>
      <c r="DYM2" s="114"/>
      <c r="DYN2" s="114"/>
      <c r="DYO2" s="114"/>
      <c r="DYP2" s="114"/>
      <c r="DYQ2" s="114"/>
      <c r="DYR2" s="114"/>
      <c r="DYS2" s="114"/>
      <c r="DYT2" s="114"/>
      <c r="DYU2" s="114"/>
      <c r="DYV2" s="114"/>
      <c r="DYW2" s="114"/>
      <c r="DYX2" s="114"/>
      <c r="DYY2" s="114"/>
      <c r="DYZ2" s="114"/>
      <c r="DZA2" s="114"/>
      <c r="DZB2" s="114"/>
      <c r="DZC2" s="114"/>
      <c r="DZD2" s="114"/>
      <c r="DZE2" s="114"/>
      <c r="DZF2" s="114"/>
      <c r="DZG2" s="114"/>
      <c r="DZH2" s="114"/>
      <c r="DZI2" s="114"/>
      <c r="DZJ2" s="114"/>
      <c r="DZK2" s="114"/>
      <c r="DZL2" s="114"/>
      <c r="DZM2" s="114"/>
      <c r="DZN2" s="114"/>
      <c r="DZO2" s="114"/>
      <c r="DZP2" s="114"/>
      <c r="DZQ2" s="114"/>
      <c r="DZR2" s="114"/>
      <c r="DZS2" s="114"/>
      <c r="DZT2" s="114"/>
      <c r="DZU2" s="114"/>
      <c r="DZV2" s="114"/>
      <c r="DZW2" s="114"/>
      <c r="DZX2" s="114"/>
      <c r="DZY2" s="114"/>
      <c r="DZZ2" s="114"/>
      <c r="EAA2" s="114"/>
      <c r="EAB2" s="114"/>
      <c r="EAC2" s="114"/>
      <c r="EAD2" s="114"/>
      <c r="EAE2" s="114"/>
      <c r="EAF2" s="114"/>
      <c r="EAG2" s="114"/>
      <c r="EAH2" s="114"/>
      <c r="EAI2" s="114"/>
      <c r="EAJ2" s="114"/>
      <c r="EAK2" s="114"/>
      <c r="EAL2" s="114"/>
      <c r="EAM2" s="114"/>
      <c r="EAN2" s="114"/>
      <c r="EAO2" s="114"/>
      <c r="EAP2" s="114"/>
      <c r="EAQ2" s="114"/>
      <c r="EAR2" s="114"/>
      <c r="EAS2" s="114"/>
      <c r="EAT2" s="114"/>
      <c r="EAU2" s="114"/>
      <c r="EAV2" s="114"/>
      <c r="EAW2" s="114"/>
      <c r="EAX2" s="114"/>
      <c r="EAY2" s="114"/>
      <c r="EAZ2" s="114"/>
      <c r="EBA2" s="114"/>
      <c r="EBB2" s="114"/>
      <c r="EBC2" s="114"/>
      <c r="EBD2" s="114"/>
      <c r="EBE2" s="114"/>
      <c r="EBF2" s="114"/>
      <c r="EBG2" s="114"/>
      <c r="EBH2" s="114"/>
      <c r="EBI2" s="114"/>
      <c r="EBJ2" s="114"/>
      <c r="EBK2" s="114"/>
      <c r="EBL2" s="114"/>
      <c r="EBM2" s="114"/>
      <c r="EBN2" s="114"/>
      <c r="EBO2" s="114"/>
      <c r="EBP2" s="114"/>
      <c r="EBQ2" s="114"/>
      <c r="EBR2" s="114"/>
      <c r="EBS2" s="114"/>
      <c r="EBT2" s="114"/>
      <c r="EBU2" s="114"/>
      <c r="EBV2" s="114"/>
      <c r="EBW2" s="114"/>
      <c r="EBX2" s="114"/>
      <c r="EBY2" s="114"/>
      <c r="EBZ2" s="114"/>
      <c r="ECA2" s="114"/>
      <c r="ECB2" s="114"/>
      <c r="ECC2" s="114"/>
      <c r="ECD2" s="114"/>
      <c r="ECE2" s="114"/>
      <c r="ECF2" s="114"/>
      <c r="ECG2" s="114"/>
      <c r="ECH2" s="114"/>
      <c r="ECI2" s="114"/>
      <c r="ECJ2" s="114"/>
      <c r="ECK2" s="114"/>
      <c r="ECL2" s="114"/>
      <c r="ECM2" s="114"/>
      <c r="ECN2" s="114"/>
      <c r="ECO2" s="114"/>
      <c r="ECP2" s="114"/>
      <c r="ECQ2" s="114"/>
      <c r="ECR2" s="114"/>
      <c r="ECS2" s="114"/>
      <c r="ECT2" s="114"/>
      <c r="ECU2" s="114"/>
      <c r="ECV2" s="114"/>
      <c r="ECW2" s="114"/>
      <c r="ECX2" s="114"/>
      <c r="ECY2" s="114"/>
      <c r="ECZ2" s="114"/>
      <c r="EDA2" s="114"/>
      <c r="EDB2" s="114"/>
      <c r="EDC2" s="114"/>
      <c r="EDD2" s="114"/>
      <c r="EDE2" s="114"/>
      <c r="EDF2" s="114"/>
      <c r="EDG2" s="114"/>
      <c r="EDH2" s="114"/>
      <c r="EDI2" s="114"/>
      <c r="EDJ2" s="114"/>
      <c r="EDK2" s="114"/>
      <c r="EDL2" s="114"/>
      <c r="EDM2" s="114"/>
      <c r="EDN2" s="114"/>
      <c r="EDO2" s="114"/>
      <c r="EDP2" s="114"/>
      <c r="EDQ2" s="114"/>
      <c r="EDR2" s="114"/>
      <c r="EDS2" s="114"/>
      <c r="EDT2" s="114"/>
      <c r="EDU2" s="114"/>
      <c r="EDV2" s="114"/>
      <c r="EDW2" s="114"/>
      <c r="EDX2" s="114"/>
      <c r="EDY2" s="114"/>
      <c r="EDZ2" s="114"/>
      <c r="EEA2" s="114"/>
      <c r="EEB2" s="114"/>
      <c r="EEC2" s="114"/>
      <c r="EED2" s="114"/>
      <c r="EEE2" s="114"/>
      <c r="EEF2" s="114"/>
      <c r="EEG2" s="114"/>
      <c r="EEH2" s="114"/>
      <c r="EEI2" s="114"/>
      <c r="EEJ2" s="114"/>
      <c r="EEK2" s="114"/>
      <c r="EEL2" s="114"/>
      <c r="EEM2" s="114"/>
      <c r="EEN2" s="114"/>
      <c r="EEO2" s="114"/>
      <c r="EEP2" s="114"/>
      <c r="EEQ2" s="114"/>
      <c r="EER2" s="114"/>
      <c r="EES2" s="114"/>
      <c r="EET2" s="114"/>
      <c r="EEU2" s="114"/>
      <c r="EEV2" s="114"/>
      <c r="EEW2" s="114"/>
      <c r="EEX2" s="114"/>
      <c r="EEY2" s="114"/>
      <c r="EEZ2" s="114"/>
      <c r="EFA2" s="114"/>
      <c r="EFB2" s="114"/>
      <c r="EFC2" s="114"/>
      <c r="EFD2" s="114"/>
      <c r="EFE2" s="114"/>
      <c r="EFF2" s="114"/>
      <c r="EFG2" s="114"/>
      <c r="EFH2" s="114"/>
      <c r="EFI2" s="114"/>
      <c r="EFJ2" s="114"/>
      <c r="EFK2" s="114"/>
      <c r="EFL2" s="114"/>
      <c r="EFM2" s="114"/>
      <c r="EFN2" s="114"/>
      <c r="EFO2" s="114"/>
      <c r="EFP2" s="114"/>
      <c r="EFQ2" s="114"/>
      <c r="EFR2" s="114"/>
      <c r="EFS2" s="114"/>
      <c r="EFT2" s="114"/>
      <c r="EFU2" s="114"/>
      <c r="EFV2" s="114"/>
      <c r="EFW2" s="114"/>
      <c r="EFX2" s="114"/>
      <c r="EFY2" s="114"/>
      <c r="EFZ2" s="114"/>
      <c r="EGA2" s="114"/>
      <c r="EGB2" s="114"/>
      <c r="EGC2" s="114"/>
      <c r="EGD2" s="114"/>
      <c r="EGE2" s="114"/>
      <c r="EGF2" s="114"/>
      <c r="EGG2" s="114"/>
      <c r="EGH2" s="114"/>
      <c r="EGI2" s="114"/>
      <c r="EGJ2" s="114"/>
      <c r="EGK2" s="114"/>
      <c r="EGL2" s="114"/>
      <c r="EGM2" s="114"/>
      <c r="EGN2" s="114"/>
      <c r="EGO2" s="114"/>
      <c r="EGP2" s="114"/>
      <c r="EGQ2" s="114"/>
      <c r="EGR2" s="114"/>
      <c r="EGS2" s="114"/>
      <c r="EGT2" s="114"/>
      <c r="EGU2" s="114"/>
      <c r="EGV2" s="114"/>
      <c r="EGW2" s="114"/>
      <c r="EGX2" s="114"/>
      <c r="EGY2" s="114"/>
      <c r="EGZ2" s="114"/>
      <c r="EHA2" s="114"/>
      <c r="EHB2" s="114"/>
      <c r="EHC2" s="114"/>
      <c r="EHD2" s="114"/>
      <c r="EHE2" s="114"/>
      <c r="EHF2" s="114"/>
      <c r="EHG2" s="114"/>
      <c r="EHH2" s="114"/>
      <c r="EHI2" s="114"/>
      <c r="EHJ2" s="114"/>
      <c r="EHK2" s="114"/>
      <c r="EHL2" s="114"/>
      <c r="EHM2" s="114"/>
      <c r="EHN2" s="114"/>
      <c r="EHO2" s="114"/>
      <c r="EHP2" s="114"/>
      <c r="EHQ2" s="114"/>
      <c r="EHR2" s="114"/>
      <c r="EHS2" s="114"/>
      <c r="EHT2" s="114"/>
      <c r="EHU2" s="114"/>
      <c r="EHV2" s="114"/>
      <c r="EHW2" s="114"/>
      <c r="EHX2" s="114"/>
      <c r="EHY2" s="114"/>
      <c r="EHZ2" s="114"/>
      <c r="EIA2" s="114"/>
      <c r="EIB2" s="114"/>
      <c r="EIC2" s="114"/>
      <c r="EID2" s="114"/>
      <c r="EIE2" s="114"/>
      <c r="EIF2" s="114"/>
      <c r="EIG2" s="114"/>
      <c r="EIH2" s="114"/>
      <c r="EII2" s="114"/>
      <c r="EIJ2" s="114"/>
      <c r="EIK2" s="114"/>
      <c r="EIL2" s="114"/>
      <c r="EIM2" s="114"/>
      <c r="EIN2" s="114"/>
      <c r="EIO2" s="114"/>
      <c r="EIP2" s="114"/>
      <c r="EIQ2" s="114"/>
      <c r="EIR2" s="114"/>
      <c r="EIS2" s="114"/>
      <c r="EIT2" s="114"/>
      <c r="EIU2" s="114"/>
      <c r="EIV2" s="114"/>
      <c r="EIW2" s="114"/>
      <c r="EIX2" s="114"/>
      <c r="EIY2" s="114"/>
      <c r="EIZ2" s="114"/>
      <c r="EJA2" s="114"/>
      <c r="EJB2" s="114"/>
      <c r="EJC2" s="114"/>
      <c r="EJD2" s="114"/>
      <c r="EJE2" s="114"/>
      <c r="EJF2" s="114"/>
      <c r="EJG2" s="114"/>
      <c r="EJH2" s="114"/>
      <c r="EJI2" s="114"/>
      <c r="EJJ2" s="114"/>
      <c r="EJK2" s="114"/>
      <c r="EJL2" s="114"/>
      <c r="EJM2" s="114"/>
      <c r="EJN2" s="114"/>
      <c r="EJO2" s="114"/>
      <c r="EJP2" s="114"/>
      <c r="EJQ2" s="114"/>
      <c r="EJR2" s="114"/>
      <c r="EJS2" s="114"/>
      <c r="EJT2" s="114"/>
      <c r="EJU2" s="114"/>
      <c r="EJV2" s="114"/>
      <c r="EJW2" s="114"/>
      <c r="EJX2" s="114"/>
      <c r="EJY2" s="114"/>
      <c r="EJZ2" s="114"/>
      <c r="EKA2" s="114"/>
      <c r="EKB2" s="114"/>
      <c r="EKC2" s="114"/>
      <c r="EKD2" s="114"/>
      <c r="EKE2" s="114"/>
      <c r="EKF2" s="114"/>
      <c r="EKG2" s="114"/>
      <c r="EKH2" s="114"/>
      <c r="EKI2" s="114"/>
      <c r="EKJ2" s="114"/>
      <c r="EKK2" s="114"/>
      <c r="EKL2" s="114"/>
      <c r="EKM2" s="114"/>
      <c r="EKN2" s="114"/>
      <c r="EKO2" s="114"/>
      <c r="EKP2" s="114"/>
      <c r="EKQ2" s="114"/>
      <c r="EKR2" s="114"/>
      <c r="EKS2" s="114"/>
      <c r="EKT2" s="114"/>
      <c r="EKU2" s="114"/>
      <c r="EKV2" s="114"/>
      <c r="EKW2" s="114"/>
      <c r="EKX2" s="114"/>
      <c r="EKY2" s="114"/>
      <c r="EKZ2" s="114"/>
      <c r="ELA2" s="114"/>
      <c r="ELB2" s="114"/>
      <c r="ELC2" s="114"/>
      <c r="ELD2" s="114"/>
      <c r="ELE2" s="114"/>
      <c r="ELF2" s="114"/>
      <c r="ELG2" s="114"/>
      <c r="ELH2" s="114"/>
      <c r="ELI2" s="114"/>
      <c r="ELJ2" s="114"/>
      <c r="ELK2" s="114"/>
      <c r="ELL2" s="114"/>
      <c r="ELM2" s="114"/>
      <c r="ELN2" s="114"/>
      <c r="ELO2" s="114"/>
      <c r="ELP2" s="114"/>
      <c r="ELQ2" s="114"/>
      <c r="ELR2" s="114"/>
      <c r="ELS2" s="114"/>
      <c r="ELT2" s="114"/>
      <c r="ELU2" s="114"/>
      <c r="ELV2" s="114"/>
      <c r="ELW2" s="114"/>
      <c r="ELX2" s="114"/>
      <c r="ELY2" s="114"/>
      <c r="ELZ2" s="114"/>
      <c r="EMA2" s="114"/>
      <c r="EMB2" s="114"/>
      <c r="EMC2" s="114"/>
      <c r="EMD2" s="114"/>
      <c r="EME2" s="114"/>
      <c r="EMF2" s="114"/>
      <c r="EMG2" s="114"/>
      <c r="EMH2" s="114"/>
      <c r="EMI2" s="114"/>
      <c r="EMJ2" s="114"/>
      <c r="EMK2" s="114"/>
      <c r="EML2" s="114"/>
      <c r="EMM2" s="114"/>
      <c r="EMN2" s="114"/>
      <c r="EMO2" s="114"/>
      <c r="EMP2" s="114"/>
      <c r="EMQ2" s="114"/>
      <c r="EMR2" s="114"/>
      <c r="EMS2" s="114"/>
      <c r="EMT2" s="114"/>
      <c r="EMU2" s="114"/>
      <c r="EMV2" s="114"/>
      <c r="EMW2" s="114"/>
      <c r="EMX2" s="114"/>
      <c r="EMY2" s="114"/>
      <c r="EMZ2" s="114"/>
      <c r="ENA2" s="114"/>
      <c r="ENB2" s="114"/>
      <c r="ENC2" s="114"/>
      <c r="END2" s="114"/>
      <c r="ENE2" s="114"/>
      <c r="ENF2" s="114"/>
      <c r="ENG2" s="114"/>
      <c r="ENH2" s="114"/>
      <c r="ENI2" s="114"/>
      <c r="ENJ2" s="114"/>
      <c r="ENK2" s="114"/>
      <c r="ENL2" s="114"/>
      <c r="ENM2" s="114"/>
      <c r="ENN2" s="114"/>
      <c r="ENO2" s="114"/>
      <c r="ENP2" s="114"/>
      <c r="ENQ2" s="114"/>
      <c r="ENR2" s="114"/>
      <c r="ENS2" s="114"/>
      <c r="ENT2" s="114"/>
      <c r="ENU2" s="114"/>
      <c r="ENV2" s="114"/>
      <c r="ENW2" s="114"/>
      <c r="ENX2" s="114"/>
      <c r="ENY2" s="114"/>
      <c r="ENZ2" s="114"/>
      <c r="EOA2" s="114"/>
      <c r="EOB2" s="114"/>
      <c r="EOC2" s="114"/>
      <c r="EOD2" s="114"/>
      <c r="EOE2" s="114"/>
      <c r="EOF2" s="114"/>
      <c r="EOG2" s="114"/>
      <c r="EOH2" s="114"/>
      <c r="EOI2" s="114"/>
      <c r="EOJ2" s="114"/>
      <c r="EOK2" s="114"/>
      <c r="EOL2" s="114"/>
      <c r="EOM2" s="114"/>
      <c r="EON2" s="114"/>
      <c r="EOO2" s="114"/>
      <c r="EOP2" s="114"/>
      <c r="EOQ2" s="114"/>
      <c r="EOR2" s="114"/>
      <c r="EOS2" s="114"/>
      <c r="EOT2" s="114"/>
      <c r="EOU2" s="114"/>
      <c r="EOV2" s="114"/>
      <c r="EOW2" s="114"/>
      <c r="EOX2" s="114"/>
      <c r="EOY2" s="114"/>
      <c r="EOZ2" s="114"/>
      <c r="EPA2" s="114"/>
      <c r="EPB2" s="114"/>
      <c r="EPC2" s="114"/>
      <c r="EPD2" s="114"/>
      <c r="EPE2" s="114"/>
      <c r="EPF2" s="114"/>
      <c r="EPG2" s="114"/>
      <c r="EPH2" s="114"/>
      <c r="EPI2" s="114"/>
      <c r="EPJ2" s="114"/>
      <c r="EPK2" s="114"/>
      <c r="EPL2" s="114"/>
      <c r="EPM2" s="114"/>
      <c r="EPN2" s="114"/>
      <c r="EPO2" s="114"/>
      <c r="EPP2" s="114"/>
      <c r="EPQ2" s="114"/>
      <c r="EPR2" s="114"/>
      <c r="EPS2" s="114"/>
      <c r="EPT2" s="114"/>
      <c r="EPU2" s="114"/>
      <c r="EPV2" s="114"/>
      <c r="EPW2" s="114"/>
      <c r="EPX2" s="114"/>
      <c r="EPY2" s="114"/>
      <c r="EPZ2" s="114"/>
      <c r="EQA2" s="114"/>
      <c r="EQB2" s="114"/>
      <c r="EQC2" s="114"/>
      <c r="EQD2" s="114"/>
      <c r="EQE2" s="114"/>
      <c r="EQF2" s="114"/>
      <c r="EQG2" s="114"/>
      <c r="EQH2" s="114"/>
      <c r="EQI2" s="114"/>
      <c r="EQJ2" s="114"/>
      <c r="EQK2" s="114"/>
      <c r="EQL2" s="114"/>
      <c r="EQM2" s="114"/>
      <c r="EQN2" s="114"/>
      <c r="EQO2" s="114"/>
      <c r="EQP2" s="114"/>
      <c r="EQQ2" s="114"/>
      <c r="EQR2" s="114"/>
      <c r="EQS2" s="114"/>
      <c r="EQT2" s="114"/>
      <c r="EQU2" s="114"/>
      <c r="EQV2" s="114"/>
      <c r="EQW2" s="114"/>
      <c r="EQX2" s="114"/>
      <c r="EQY2" s="114"/>
      <c r="EQZ2" s="114"/>
      <c r="ERA2" s="114"/>
      <c r="ERB2" s="114"/>
      <c r="ERC2" s="114"/>
      <c r="ERD2" s="114"/>
      <c r="ERE2" s="114"/>
      <c r="ERF2" s="114"/>
      <c r="ERG2" s="114"/>
      <c r="ERH2" s="114"/>
      <c r="ERI2" s="114"/>
      <c r="ERJ2" s="114"/>
      <c r="ERK2" s="114"/>
      <c r="ERL2" s="114"/>
      <c r="ERM2" s="114"/>
      <c r="ERN2" s="114"/>
      <c r="ERO2" s="114"/>
      <c r="ERP2" s="114"/>
      <c r="ERQ2" s="114"/>
      <c r="ERR2" s="114"/>
      <c r="ERS2" s="114"/>
      <c r="ERT2" s="114"/>
      <c r="ERU2" s="114"/>
      <c r="ERV2" s="114"/>
      <c r="ERW2" s="114"/>
      <c r="ERX2" s="114"/>
      <c r="ERY2" s="114"/>
      <c r="ERZ2" s="114"/>
      <c r="ESA2" s="114"/>
      <c r="ESB2" s="114"/>
      <c r="ESC2" s="114"/>
      <c r="ESD2" s="114"/>
      <c r="ESE2" s="114"/>
      <c r="ESF2" s="114"/>
      <c r="ESG2" s="114"/>
      <c r="ESH2" s="114"/>
      <c r="ESI2" s="114"/>
      <c r="ESJ2" s="114"/>
      <c r="ESK2" s="114"/>
      <c r="ESL2" s="114"/>
      <c r="ESM2" s="114"/>
      <c r="ESN2" s="114"/>
      <c r="ESO2" s="114"/>
      <c r="ESP2" s="114"/>
      <c r="ESQ2" s="114"/>
      <c r="ESR2" s="114"/>
      <c r="ESS2" s="114"/>
      <c r="EST2" s="114"/>
      <c r="ESU2" s="114"/>
      <c r="ESV2" s="114"/>
      <c r="ESW2" s="114"/>
      <c r="ESX2" s="114"/>
      <c r="ESY2" s="114"/>
      <c r="ESZ2" s="114"/>
      <c r="ETA2" s="114"/>
      <c r="ETB2" s="114"/>
      <c r="ETC2" s="114"/>
      <c r="ETD2" s="114"/>
      <c r="ETE2" s="114"/>
      <c r="ETF2" s="114"/>
      <c r="ETG2" s="114"/>
      <c r="ETH2" s="114"/>
      <c r="ETI2" s="114"/>
      <c r="ETJ2" s="114"/>
      <c r="ETK2" s="114"/>
      <c r="ETL2" s="114"/>
      <c r="ETM2" s="114"/>
      <c r="ETN2" s="114"/>
      <c r="ETO2" s="114"/>
      <c r="ETP2" s="114"/>
      <c r="ETQ2" s="114"/>
      <c r="ETR2" s="114"/>
      <c r="ETS2" s="114"/>
      <c r="ETT2" s="114"/>
      <c r="ETU2" s="114"/>
      <c r="ETV2" s="114"/>
      <c r="ETW2" s="114"/>
      <c r="ETX2" s="114"/>
      <c r="ETY2" s="114"/>
      <c r="ETZ2" s="114"/>
      <c r="EUA2" s="114"/>
      <c r="EUB2" s="114"/>
      <c r="EUC2" s="114"/>
      <c r="EUD2" s="114"/>
      <c r="EUE2" s="114"/>
      <c r="EUF2" s="114"/>
      <c r="EUG2" s="114"/>
      <c r="EUH2" s="114"/>
      <c r="EUI2" s="114"/>
      <c r="EUJ2" s="114"/>
      <c r="EUK2" s="114"/>
      <c r="EUL2" s="114"/>
      <c r="EUM2" s="114"/>
      <c r="EUN2" s="114"/>
      <c r="EUO2" s="114"/>
      <c r="EUP2" s="114"/>
      <c r="EUQ2" s="114"/>
      <c r="EUR2" s="114"/>
      <c r="EUS2" s="114"/>
      <c r="EUT2" s="114"/>
      <c r="EUU2" s="114"/>
      <c r="EUV2" s="114"/>
      <c r="EUW2" s="114"/>
      <c r="EUX2" s="114"/>
      <c r="EUY2" s="114"/>
      <c r="EUZ2" s="114"/>
      <c r="EVA2" s="114"/>
      <c r="EVB2" s="114"/>
      <c r="EVC2" s="114"/>
      <c r="EVD2" s="114"/>
      <c r="EVE2" s="114"/>
      <c r="EVF2" s="114"/>
      <c r="EVG2" s="114"/>
      <c r="EVH2" s="114"/>
      <c r="EVI2" s="114"/>
      <c r="EVJ2" s="114"/>
      <c r="EVK2" s="114"/>
      <c r="EVL2" s="114"/>
      <c r="EVM2" s="114"/>
      <c r="EVN2" s="114"/>
      <c r="EVO2" s="114"/>
      <c r="EVP2" s="114"/>
      <c r="EVQ2" s="114"/>
      <c r="EVR2" s="114"/>
      <c r="EVS2" s="114"/>
      <c r="EVT2" s="114"/>
      <c r="EVU2" s="114"/>
      <c r="EVV2" s="114"/>
      <c r="EVW2" s="114"/>
      <c r="EVX2" s="114"/>
      <c r="EVY2" s="114"/>
      <c r="EVZ2" s="114"/>
      <c r="EWA2" s="114"/>
      <c r="EWB2" s="114"/>
      <c r="EWC2" s="114"/>
      <c r="EWD2" s="114"/>
      <c r="EWE2" s="114"/>
      <c r="EWF2" s="114"/>
      <c r="EWG2" s="114"/>
      <c r="EWH2" s="114"/>
      <c r="EWI2" s="114"/>
      <c r="EWJ2" s="114"/>
      <c r="EWK2" s="114"/>
      <c r="EWL2" s="114"/>
      <c r="EWM2" s="114"/>
      <c r="EWN2" s="114"/>
      <c r="EWO2" s="114"/>
      <c r="EWP2" s="114"/>
      <c r="EWQ2" s="114"/>
      <c r="EWR2" s="114"/>
      <c r="EWS2" s="114"/>
      <c r="EWT2" s="114"/>
      <c r="EWU2" s="114"/>
      <c r="EWV2" s="114"/>
      <c r="EWW2" s="114"/>
      <c r="EWX2" s="114"/>
      <c r="EWY2" s="114"/>
      <c r="EWZ2" s="114"/>
      <c r="EXA2" s="114"/>
      <c r="EXB2" s="114"/>
      <c r="EXC2" s="114"/>
      <c r="EXD2" s="114"/>
      <c r="EXE2" s="114"/>
      <c r="EXF2" s="114"/>
      <c r="EXG2" s="114"/>
      <c r="EXH2" s="114"/>
      <c r="EXI2" s="114"/>
      <c r="EXJ2" s="114"/>
      <c r="EXK2" s="114"/>
      <c r="EXL2" s="114"/>
      <c r="EXM2" s="114"/>
      <c r="EXN2" s="114"/>
      <c r="EXO2" s="114"/>
      <c r="EXP2" s="114"/>
      <c r="EXQ2" s="114"/>
      <c r="EXR2" s="114"/>
      <c r="EXS2" s="114"/>
      <c r="EXT2" s="114"/>
      <c r="EXU2" s="114"/>
      <c r="EXV2" s="114"/>
      <c r="EXW2" s="114"/>
      <c r="EXX2" s="114"/>
      <c r="EXY2" s="114"/>
      <c r="EXZ2" s="114"/>
      <c r="EYA2" s="114"/>
      <c r="EYB2" s="114"/>
      <c r="EYC2" s="114"/>
      <c r="EYD2" s="114"/>
      <c r="EYE2" s="114"/>
      <c r="EYF2" s="114"/>
      <c r="EYG2" s="114"/>
      <c r="EYH2" s="114"/>
      <c r="EYI2" s="114"/>
      <c r="EYJ2" s="114"/>
      <c r="EYK2" s="114"/>
      <c r="EYL2" s="114"/>
      <c r="EYM2" s="114"/>
      <c r="EYN2" s="114"/>
      <c r="EYO2" s="114"/>
      <c r="EYP2" s="114"/>
      <c r="EYQ2" s="114"/>
      <c r="EYR2" s="114"/>
      <c r="EYS2" s="114"/>
      <c r="EYT2" s="114"/>
      <c r="EYU2" s="114"/>
      <c r="EYV2" s="114"/>
      <c r="EYW2" s="114"/>
      <c r="EYX2" s="114"/>
      <c r="EYY2" s="114"/>
      <c r="EYZ2" s="114"/>
      <c r="EZA2" s="114"/>
      <c r="EZB2" s="114"/>
      <c r="EZC2" s="114"/>
      <c r="EZD2" s="114"/>
      <c r="EZE2" s="114"/>
      <c r="EZF2" s="114"/>
      <c r="EZG2" s="114"/>
      <c r="EZH2" s="114"/>
      <c r="EZI2" s="114"/>
      <c r="EZJ2" s="114"/>
      <c r="EZK2" s="114"/>
      <c r="EZL2" s="114"/>
      <c r="EZM2" s="114"/>
      <c r="EZN2" s="114"/>
      <c r="EZO2" s="114"/>
      <c r="EZP2" s="114"/>
      <c r="EZQ2" s="114"/>
      <c r="EZR2" s="114"/>
      <c r="EZS2" s="114"/>
      <c r="EZT2" s="114"/>
      <c r="EZU2" s="114"/>
      <c r="EZV2" s="114"/>
      <c r="EZW2" s="114"/>
      <c r="EZX2" s="114"/>
      <c r="EZY2" s="114"/>
      <c r="EZZ2" s="114"/>
      <c r="FAA2" s="114"/>
      <c r="FAB2" s="114"/>
      <c r="FAC2" s="114"/>
      <c r="FAD2" s="114"/>
      <c r="FAE2" s="114"/>
      <c r="FAF2" s="114"/>
      <c r="FAG2" s="114"/>
      <c r="FAH2" s="114"/>
      <c r="FAI2" s="114"/>
      <c r="FAJ2" s="114"/>
      <c r="FAK2" s="114"/>
      <c r="FAL2" s="114"/>
      <c r="FAM2" s="114"/>
      <c r="FAN2" s="114"/>
      <c r="FAO2" s="114"/>
      <c r="FAP2" s="114"/>
      <c r="FAQ2" s="114"/>
      <c r="FAR2" s="114"/>
      <c r="FAS2" s="114"/>
      <c r="FAT2" s="114"/>
      <c r="FAU2" s="114"/>
      <c r="FAV2" s="114"/>
      <c r="FAW2" s="114"/>
      <c r="FAX2" s="114"/>
      <c r="FAY2" s="114"/>
      <c r="FAZ2" s="114"/>
      <c r="FBA2" s="114"/>
      <c r="FBB2" s="114"/>
      <c r="FBC2" s="114"/>
      <c r="FBD2" s="114"/>
      <c r="FBE2" s="114"/>
      <c r="FBF2" s="114"/>
      <c r="FBG2" s="114"/>
      <c r="FBH2" s="114"/>
      <c r="FBI2" s="114"/>
      <c r="FBJ2" s="114"/>
      <c r="FBK2" s="114"/>
      <c r="FBL2" s="114"/>
      <c r="FBM2" s="114"/>
      <c r="FBN2" s="114"/>
      <c r="FBO2" s="114"/>
      <c r="FBP2" s="114"/>
      <c r="FBQ2" s="114"/>
      <c r="FBR2" s="114"/>
      <c r="FBS2" s="114"/>
      <c r="FBT2" s="114"/>
      <c r="FBU2" s="114"/>
      <c r="FBV2" s="114"/>
      <c r="FBW2" s="114"/>
      <c r="FBX2" s="114"/>
      <c r="FBY2" s="114"/>
      <c r="FBZ2" s="114"/>
      <c r="FCA2" s="114"/>
      <c r="FCB2" s="114"/>
      <c r="FCC2" s="114"/>
      <c r="FCD2" s="114"/>
      <c r="FCE2" s="114"/>
      <c r="FCF2" s="114"/>
      <c r="FCG2" s="114"/>
      <c r="FCH2" s="114"/>
      <c r="FCI2" s="114"/>
      <c r="FCJ2" s="114"/>
      <c r="FCK2" s="114"/>
      <c r="FCL2" s="114"/>
      <c r="FCM2" s="114"/>
      <c r="FCN2" s="114"/>
      <c r="FCO2" s="114"/>
      <c r="FCP2" s="114"/>
      <c r="FCQ2" s="114"/>
      <c r="FCR2" s="114"/>
      <c r="FCS2" s="114"/>
      <c r="FCT2" s="114"/>
      <c r="FCU2" s="114"/>
      <c r="FCV2" s="114"/>
      <c r="FCW2" s="114"/>
      <c r="FCX2" s="114"/>
      <c r="FCY2" s="114"/>
      <c r="FCZ2" s="114"/>
      <c r="FDA2" s="114"/>
      <c r="FDB2" s="114"/>
      <c r="FDC2" s="114"/>
      <c r="FDD2" s="114"/>
      <c r="FDE2" s="114"/>
      <c r="FDF2" s="114"/>
      <c r="FDG2" s="114"/>
      <c r="FDH2" s="114"/>
      <c r="FDI2" s="114"/>
      <c r="FDJ2" s="114"/>
      <c r="FDK2" s="114"/>
      <c r="FDL2" s="114"/>
      <c r="FDM2" s="114"/>
      <c r="FDN2" s="114"/>
      <c r="FDO2" s="114"/>
      <c r="FDP2" s="114"/>
      <c r="FDQ2" s="114"/>
      <c r="FDR2" s="114"/>
      <c r="FDS2" s="114"/>
      <c r="FDT2" s="114"/>
      <c r="FDU2" s="114"/>
      <c r="FDV2" s="114"/>
      <c r="FDW2" s="114"/>
      <c r="FDX2" s="114"/>
      <c r="FDY2" s="114"/>
      <c r="FDZ2" s="114"/>
      <c r="FEA2" s="114"/>
      <c r="FEB2" s="114"/>
      <c r="FEC2" s="114"/>
      <c r="FED2" s="114"/>
      <c r="FEE2" s="114"/>
      <c r="FEF2" s="114"/>
      <c r="FEG2" s="114"/>
      <c r="FEH2" s="114"/>
      <c r="FEI2" s="114"/>
      <c r="FEJ2" s="114"/>
      <c r="FEK2" s="114"/>
      <c r="FEL2" s="114"/>
      <c r="FEM2" s="114"/>
      <c r="FEN2" s="114"/>
      <c r="FEO2" s="114"/>
      <c r="FEP2" s="114"/>
      <c r="FEQ2" s="114"/>
      <c r="FER2" s="114"/>
      <c r="FES2" s="114"/>
      <c r="FET2" s="114"/>
      <c r="FEU2" s="114"/>
      <c r="FEV2" s="114"/>
      <c r="FEW2" s="114"/>
      <c r="FEX2" s="114"/>
      <c r="FEY2" s="114"/>
      <c r="FEZ2" s="114"/>
      <c r="FFA2" s="114"/>
      <c r="FFB2" s="114"/>
      <c r="FFC2" s="114"/>
      <c r="FFD2" s="114"/>
      <c r="FFE2" s="114"/>
      <c r="FFF2" s="114"/>
      <c r="FFG2" s="114"/>
      <c r="FFH2" s="114"/>
      <c r="FFI2" s="114"/>
      <c r="FFJ2" s="114"/>
      <c r="FFK2" s="114"/>
      <c r="FFL2" s="114"/>
      <c r="FFM2" s="114"/>
      <c r="FFN2" s="114"/>
      <c r="FFO2" s="114"/>
      <c r="FFP2" s="114"/>
      <c r="FFQ2" s="114"/>
      <c r="FFR2" s="114"/>
      <c r="FFS2" s="114"/>
      <c r="FFT2" s="114"/>
      <c r="FFU2" s="114"/>
      <c r="FFV2" s="114"/>
      <c r="FFW2" s="114"/>
      <c r="FFX2" s="114"/>
      <c r="FFY2" s="114"/>
      <c r="FFZ2" s="114"/>
      <c r="FGA2" s="114"/>
      <c r="FGB2" s="114"/>
      <c r="FGC2" s="114"/>
      <c r="FGD2" s="114"/>
      <c r="FGE2" s="114"/>
      <c r="FGF2" s="114"/>
      <c r="FGG2" s="114"/>
      <c r="FGH2" s="114"/>
      <c r="FGI2" s="114"/>
      <c r="FGJ2" s="114"/>
      <c r="FGK2" s="114"/>
      <c r="FGL2" s="114"/>
      <c r="FGM2" s="114"/>
      <c r="FGN2" s="114"/>
      <c r="FGO2" s="114"/>
      <c r="FGP2" s="114"/>
      <c r="FGQ2" s="114"/>
      <c r="FGR2" s="114"/>
      <c r="FGS2" s="114"/>
      <c r="FGT2" s="114"/>
      <c r="FGU2" s="114"/>
      <c r="FGV2" s="114"/>
      <c r="FGW2" s="114"/>
      <c r="FGX2" s="114"/>
      <c r="FGY2" s="114"/>
      <c r="FGZ2" s="114"/>
      <c r="FHA2" s="114"/>
      <c r="FHB2" s="114"/>
      <c r="FHC2" s="114"/>
      <c r="FHD2" s="114"/>
      <c r="FHE2" s="114"/>
      <c r="FHF2" s="114"/>
      <c r="FHG2" s="114"/>
      <c r="FHH2" s="114"/>
      <c r="FHI2" s="114"/>
      <c r="FHJ2" s="114"/>
      <c r="FHK2" s="114"/>
      <c r="FHL2" s="114"/>
      <c r="FHM2" s="114"/>
      <c r="FHN2" s="114"/>
      <c r="FHO2" s="114"/>
      <c r="FHP2" s="114"/>
      <c r="FHQ2" s="114"/>
      <c r="FHR2" s="114"/>
      <c r="FHS2" s="114"/>
      <c r="FHT2" s="114"/>
      <c r="FHU2" s="114"/>
      <c r="FHV2" s="114"/>
      <c r="FHW2" s="114"/>
      <c r="FHX2" s="114"/>
      <c r="FHY2" s="114"/>
      <c r="FHZ2" s="114"/>
      <c r="FIA2" s="114"/>
      <c r="FIB2" s="114"/>
      <c r="FIC2" s="114"/>
      <c r="FID2" s="114"/>
      <c r="FIE2" s="114"/>
      <c r="FIF2" s="114"/>
      <c r="FIG2" s="114"/>
      <c r="FIH2" s="114"/>
      <c r="FII2" s="114"/>
      <c r="FIJ2" s="114"/>
      <c r="FIK2" s="114"/>
      <c r="FIL2" s="114"/>
      <c r="FIM2" s="114"/>
      <c r="FIN2" s="114"/>
      <c r="FIO2" s="114"/>
      <c r="FIP2" s="114"/>
      <c r="FIQ2" s="114"/>
      <c r="FIR2" s="114"/>
      <c r="FIS2" s="114"/>
      <c r="FIT2" s="114"/>
      <c r="FIU2" s="114"/>
      <c r="FIV2" s="114"/>
      <c r="FIW2" s="114"/>
      <c r="FIX2" s="114"/>
      <c r="FIY2" s="114"/>
      <c r="FIZ2" s="114"/>
      <c r="FJA2" s="114"/>
      <c r="FJB2" s="114"/>
      <c r="FJC2" s="114"/>
      <c r="FJD2" s="114"/>
      <c r="FJE2" s="114"/>
      <c r="FJF2" s="114"/>
      <c r="FJG2" s="114"/>
      <c r="FJH2" s="114"/>
      <c r="FJI2" s="114"/>
      <c r="FJJ2" s="114"/>
      <c r="FJK2" s="114"/>
      <c r="FJL2" s="114"/>
      <c r="FJM2" s="114"/>
      <c r="FJN2" s="114"/>
      <c r="FJO2" s="114"/>
      <c r="FJP2" s="114"/>
      <c r="FJQ2" s="114"/>
      <c r="FJR2" s="114"/>
      <c r="FJS2" s="114"/>
      <c r="FJT2" s="114"/>
      <c r="FJU2" s="114"/>
      <c r="FJV2" s="114"/>
      <c r="FJW2" s="114"/>
      <c r="FJX2" s="114"/>
      <c r="FJY2" s="114"/>
      <c r="FJZ2" s="114"/>
      <c r="FKA2" s="114"/>
      <c r="FKB2" s="114"/>
      <c r="FKC2" s="114"/>
      <c r="FKD2" s="114"/>
      <c r="FKE2" s="114"/>
      <c r="FKF2" s="114"/>
      <c r="FKG2" s="114"/>
      <c r="FKH2" s="114"/>
      <c r="FKI2" s="114"/>
      <c r="FKJ2" s="114"/>
      <c r="FKK2" s="114"/>
      <c r="FKL2" s="114"/>
      <c r="FKM2" s="114"/>
      <c r="FKN2" s="114"/>
      <c r="FKO2" s="114"/>
      <c r="FKP2" s="114"/>
      <c r="FKQ2" s="114"/>
      <c r="FKR2" s="114"/>
      <c r="FKS2" s="114"/>
      <c r="FKT2" s="114"/>
      <c r="FKU2" s="114"/>
      <c r="FKV2" s="114"/>
      <c r="FKW2" s="114"/>
      <c r="FKX2" s="114"/>
      <c r="FKY2" s="114"/>
      <c r="FKZ2" s="114"/>
      <c r="FLA2" s="114"/>
      <c r="FLB2" s="114"/>
      <c r="FLC2" s="114"/>
      <c r="FLD2" s="114"/>
      <c r="FLE2" s="114"/>
      <c r="FLF2" s="114"/>
      <c r="FLG2" s="114"/>
      <c r="FLH2" s="114"/>
      <c r="FLI2" s="114"/>
      <c r="FLJ2" s="114"/>
      <c r="FLK2" s="114"/>
      <c r="FLL2" s="114"/>
      <c r="FLM2" s="114"/>
      <c r="FLN2" s="114"/>
      <c r="FLO2" s="114"/>
      <c r="FLP2" s="114"/>
      <c r="FLQ2" s="114"/>
      <c r="FLR2" s="114"/>
      <c r="FLS2" s="114"/>
      <c r="FLT2" s="114"/>
      <c r="FLU2" s="114"/>
      <c r="FLV2" s="114"/>
      <c r="FLW2" s="114"/>
      <c r="FLX2" s="114"/>
      <c r="FLY2" s="114"/>
      <c r="FLZ2" s="114"/>
      <c r="FMA2" s="114"/>
      <c r="FMB2" s="114"/>
      <c r="FMC2" s="114"/>
      <c r="FMD2" s="114"/>
      <c r="FME2" s="114"/>
      <c r="FMF2" s="114"/>
      <c r="FMG2" s="114"/>
      <c r="FMH2" s="114"/>
      <c r="FMI2" s="114"/>
      <c r="FMJ2" s="114"/>
      <c r="FMK2" s="114"/>
      <c r="FML2" s="114"/>
      <c r="FMM2" s="114"/>
      <c r="FMN2" s="114"/>
      <c r="FMO2" s="114"/>
      <c r="FMP2" s="114"/>
      <c r="FMQ2" s="114"/>
      <c r="FMR2" s="114"/>
      <c r="FMS2" s="114"/>
      <c r="FMT2" s="114"/>
      <c r="FMU2" s="114"/>
      <c r="FMV2" s="114"/>
      <c r="FMW2" s="114"/>
      <c r="FMX2" s="114"/>
      <c r="FMY2" s="114"/>
      <c r="FMZ2" s="114"/>
      <c r="FNA2" s="114"/>
      <c r="FNB2" s="114"/>
      <c r="FNC2" s="114"/>
      <c r="FND2" s="114"/>
      <c r="FNE2" s="114"/>
      <c r="FNF2" s="114"/>
      <c r="FNG2" s="114"/>
      <c r="FNH2" s="114"/>
      <c r="FNI2" s="114"/>
      <c r="FNJ2" s="114"/>
      <c r="FNK2" s="114"/>
      <c r="FNL2" s="114"/>
      <c r="FNM2" s="114"/>
      <c r="FNN2" s="114"/>
      <c r="FNO2" s="114"/>
      <c r="FNP2" s="114"/>
      <c r="FNQ2" s="114"/>
      <c r="FNR2" s="114"/>
      <c r="FNS2" s="114"/>
      <c r="FNT2" s="114"/>
      <c r="FNU2" s="114"/>
      <c r="FNV2" s="114"/>
      <c r="FNW2" s="114"/>
      <c r="FNX2" s="114"/>
      <c r="FNY2" s="114"/>
      <c r="FNZ2" s="114"/>
      <c r="FOA2" s="114"/>
      <c r="FOB2" s="114"/>
      <c r="FOC2" s="114"/>
      <c r="FOD2" s="114"/>
      <c r="FOE2" s="114"/>
      <c r="FOF2" s="114"/>
      <c r="FOG2" s="114"/>
      <c r="FOH2" s="114"/>
      <c r="FOI2" s="114"/>
      <c r="FOJ2" s="114"/>
      <c r="FOK2" s="114"/>
      <c r="FOL2" s="114"/>
      <c r="FOM2" s="114"/>
      <c r="FON2" s="114"/>
      <c r="FOO2" s="114"/>
      <c r="FOP2" s="114"/>
      <c r="FOQ2" s="114"/>
      <c r="FOR2" s="114"/>
      <c r="FOS2" s="114"/>
      <c r="FOT2" s="114"/>
      <c r="FOU2" s="114"/>
      <c r="FOV2" s="114"/>
      <c r="FOW2" s="114"/>
      <c r="FOX2" s="114"/>
      <c r="FOY2" s="114"/>
      <c r="FOZ2" s="114"/>
      <c r="FPA2" s="114"/>
      <c r="FPB2" s="114"/>
      <c r="FPC2" s="114"/>
      <c r="FPD2" s="114"/>
      <c r="FPE2" s="114"/>
      <c r="FPF2" s="114"/>
      <c r="FPG2" s="114"/>
      <c r="FPH2" s="114"/>
      <c r="FPI2" s="114"/>
      <c r="FPJ2" s="114"/>
      <c r="FPK2" s="114"/>
      <c r="FPL2" s="114"/>
      <c r="FPM2" s="114"/>
      <c r="FPN2" s="114"/>
      <c r="FPO2" s="114"/>
      <c r="FPP2" s="114"/>
      <c r="FPQ2" s="114"/>
      <c r="FPR2" s="114"/>
      <c r="FPS2" s="114"/>
      <c r="FPT2" s="114"/>
      <c r="FPU2" s="114"/>
      <c r="FPV2" s="114"/>
      <c r="FPW2" s="114"/>
      <c r="FPX2" s="114"/>
      <c r="FPY2" s="114"/>
      <c r="FPZ2" s="114"/>
      <c r="FQA2" s="114"/>
      <c r="FQB2" s="114"/>
      <c r="FQC2" s="114"/>
      <c r="FQD2" s="114"/>
      <c r="FQE2" s="114"/>
      <c r="FQF2" s="114"/>
      <c r="FQG2" s="114"/>
      <c r="FQH2" s="114"/>
      <c r="FQI2" s="114"/>
      <c r="FQJ2" s="114"/>
      <c r="FQK2" s="114"/>
      <c r="FQL2" s="114"/>
      <c r="FQM2" s="114"/>
      <c r="FQN2" s="114"/>
      <c r="FQO2" s="114"/>
      <c r="FQP2" s="114"/>
      <c r="FQQ2" s="114"/>
      <c r="FQR2" s="114"/>
      <c r="FQS2" s="114"/>
      <c r="FQT2" s="114"/>
      <c r="FQU2" s="114"/>
      <c r="FQV2" s="114"/>
      <c r="FQW2" s="114"/>
      <c r="FQX2" s="114"/>
      <c r="FQY2" s="114"/>
      <c r="FQZ2" s="114"/>
      <c r="FRA2" s="114"/>
      <c r="FRB2" s="114"/>
      <c r="FRC2" s="114"/>
      <c r="FRD2" s="114"/>
      <c r="FRE2" s="114"/>
      <c r="FRF2" s="114"/>
      <c r="FRG2" s="114"/>
      <c r="FRH2" s="114"/>
      <c r="FRI2" s="114"/>
      <c r="FRJ2" s="114"/>
      <c r="FRK2" s="114"/>
      <c r="FRL2" s="114"/>
      <c r="FRM2" s="114"/>
      <c r="FRN2" s="114"/>
      <c r="FRO2" s="114"/>
      <c r="FRP2" s="114"/>
      <c r="FRQ2" s="114"/>
      <c r="FRR2" s="114"/>
      <c r="FRS2" s="114"/>
      <c r="FRT2" s="114"/>
      <c r="FRU2" s="114"/>
      <c r="FRV2" s="114"/>
      <c r="FRW2" s="114"/>
      <c r="FRX2" s="114"/>
      <c r="FRY2" s="114"/>
      <c r="FRZ2" s="114"/>
      <c r="FSA2" s="114"/>
      <c r="FSB2" s="114"/>
      <c r="FSC2" s="114"/>
      <c r="FSD2" s="114"/>
      <c r="FSE2" s="114"/>
      <c r="FSF2" s="114"/>
      <c r="FSG2" s="114"/>
      <c r="FSH2" s="114"/>
      <c r="FSI2" s="114"/>
      <c r="FSJ2" s="114"/>
      <c r="FSK2" s="114"/>
      <c r="FSL2" s="114"/>
      <c r="FSM2" s="114"/>
      <c r="FSN2" s="114"/>
      <c r="FSO2" s="114"/>
      <c r="FSP2" s="114"/>
      <c r="FSQ2" s="114"/>
      <c r="FSR2" s="114"/>
      <c r="FSS2" s="114"/>
      <c r="FST2" s="114"/>
      <c r="FSU2" s="114"/>
      <c r="FSV2" s="114"/>
      <c r="FSW2" s="114"/>
      <c r="FSX2" s="114"/>
      <c r="FSY2" s="114"/>
      <c r="FSZ2" s="114"/>
      <c r="FTA2" s="114"/>
      <c r="FTB2" s="114"/>
      <c r="FTC2" s="114"/>
      <c r="FTD2" s="114"/>
      <c r="FTE2" s="114"/>
      <c r="FTF2" s="114"/>
      <c r="FTG2" s="114"/>
      <c r="FTH2" s="114"/>
      <c r="FTI2" s="114"/>
      <c r="FTJ2" s="114"/>
      <c r="FTK2" s="114"/>
      <c r="FTL2" s="114"/>
      <c r="FTM2" s="114"/>
      <c r="FTN2" s="114"/>
      <c r="FTO2" s="114"/>
      <c r="FTP2" s="114"/>
      <c r="FTQ2" s="114"/>
      <c r="FTR2" s="114"/>
      <c r="FTS2" s="114"/>
      <c r="FTT2" s="114"/>
      <c r="FTU2" s="114"/>
      <c r="FTV2" s="114"/>
      <c r="FTW2" s="114"/>
      <c r="FTX2" s="114"/>
      <c r="FTY2" s="114"/>
      <c r="FTZ2" s="114"/>
      <c r="FUA2" s="114"/>
      <c r="FUB2" s="114"/>
      <c r="FUC2" s="114"/>
      <c r="FUD2" s="114"/>
      <c r="FUE2" s="114"/>
      <c r="FUF2" s="114"/>
      <c r="FUG2" s="114"/>
      <c r="FUH2" s="114"/>
      <c r="FUI2" s="114"/>
      <c r="FUJ2" s="114"/>
      <c r="FUK2" s="114"/>
      <c r="FUL2" s="114"/>
      <c r="FUM2" s="114"/>
      <c r="FUN2" s="114"/>
      <c r="FUO2" s="114"/>
      <c r="FUP2" s="114"/>
      <c r="FUQ2" s="114"/>
      <c r="FUR2" s="114"/>
      <c r="FUS2" s="114"/>
      <c r="FUT2" s="114"/>
      <c r="FUU2" s="114"/>
      <c r="FUV2" s="114"/>
      <c r="FUW2" s="114"/>
      <c r="FUX2" s="114"/>
      <c r="FUY2" s="114"/>
      <c r="FUZ2" s="114"/>
      <c r="FVA2" s="114"/>
      <c r="FVB2" s="114"/>
      <c r="FVC2" s="114"/>
      <c r="FVD2" s="114"/>
      <c r="FVE2" s="114"/>
      <c r="FVF2" s="114"/>
      <c r="FVG2" s="114"/>
      <c r="FVH2" s="114"/>
      <c r="FVI2" s="114"/>
      <c r="FVJ2" s="114"/>
      <c r="FVK2" s="114"/>
      <c r="FVL2" s="114"/>
      <c r="FVM2" s="114"/>
      <c r="FVN2" s="114"/>
      <c r="FVO2" s="114"/>
      <c r="FVP2" s="114"/>
      <c r="FVQ2" s="114"/>
      <c r="FVR2" s="114"/>
      <c r="FVS2" s="114"/>
      <c r="FVT2" s="114"/>
      <c r="FVU2" s="114"/>
      <c r="FVV2" s="114"/>
      <c r="FVW2" s="114"/>
      <c r="FVX2" s="114"/>
      <c r="FVY2" s="114"/>
      <c r="FVZ2" s="114"/>
      <c r="FWA2" s="114"/>
      <c r="FWB2" s="114"/>
      <c r="FWC2" s="114"/>
      <c r="FWD2" s="114"/>
      <c r="FWE2" s="114"/>
      <c r="FWF2" s="114"/>
      <c r="FWG2" s="114"/>
      <c r="FWH2" s="114"/>
      <c r="FWI2" s="114"/>
      <c r="FWJ2" s="114"/>
      <c r="FWK2" s="114"/>
      <c r="FWL2" s="114"/>
      <c r="FWM2" s="114"/>
      <c r="FWN2" s="114"/>
      <c r="FWO2" s="114"/>
      <c r="FWP2" s="114"/>
      <c r="FWQ2" s="114"/>
      <c r="FWR2" s="114"/>
      <c r="FWS2" s="114"/>
      <c r="FWT2" s="114"/>
      <c r="FWU2" s="114"/>
      <c r="FWV2" s="114"/>
      <c r="FWW2" s="114"/>
      <c r="FWX2" s="114"/>
      <c r="FWY2" s="114"/>
      <c r="FWZ2" s="114"/>
      <c r="FXA2" s="114"/>
      <c r="FXB2" s="114"/>
      <c r="FXC2" s="114"/>
      <c r="FXD2" s="114"/>
      <c r="FXE2" s="114"/>
      <c r="FXF2" s="114"/>
      <c r="FXG2" s="114"/>
      <c r="FXH2" s="114"/>
      <c r="FXI2" s="114"/>
      <c r="FXJ2" s="114"/>
      <c r="FXK2" s="114"/>
      <c r="FXL2" s="114"/>
      <c r="FXM2" s="114"/>
      <c r="FXN2" s="114"/>
      <c r="FXO2" s="114"/>
      <c r="FXP2" s="114"/>
      <c r="FXQ2" s="114"/>
      <c r="FXR2" s="114"/>
      <c r="FXS2" s="114"/>
      <c r="FXT2" s="114"/>
      <c r="FXU2" s="114"/>
      <c r="FXV2" s="114"/>
      <c r="FXW2" s="114"/>
      <c r="FXX2" s="114"/>
      <c r="FXY2" s="114"/>
      <c r="FXZ2" s="114"/>
      <c r="FYA2" s="114"/>
      <c r="FYB2" s="114"/>
      <c r="FYC2" s="114"/>
      <c r="FYD2" s="114"/>
      <c r="FYE2" s="114"/>
      <c r="FYF2" s="114"/>
      <c r="FYG2" s="114"/>
      <c r="FYH2" s="114"/>
      <c r="FYI2" s="114"/>
      <c r="FYJ2" s="114"/>
      <c r="FYK2" s="114"/>
      <c r="FYL2" s="114"/>
      <c r="FYM2" s="114"/>
      <c r="FYN2" s="114"/>
      <c r="FYO2" s="114"/>
      <c r="FYP2" s="114"/>
      <c r="FYQ2" s="114"/>
      <c r="FYR2" s="114"/>
      <c r="FYS2" s="114"/>
      <c r="FYT2" s="114"/>
      <c r="FYU2" s="114"/>
      <c r="FYV2" s="114"/>
      <c r="FYW2" s="114"/>
      <c r="FYX2" s="114"/>
      <c r="FYY2" s="114"/>
      <c r="FYZ2" s="114"/>
      <c r="FZA2" s="114"/>
      <c r="FZB2" s="114"/>
      <c r="FZC2" s="114"/>
      <c r="FZD2" s="114"/>
      <c r="FZE2" s="114"/>
      <c r="FZF2" s="114"/>
      <c r="FZG2" s="114"/>
      <c r="FZH2" s="114"/>
      <c r="FZI2" s="114"/>
      <c r="FZJ2" s="114"/>
      <c r="FZK2" s="114"/>
      <c r="FZL2" s="114"/>
      <c r="FZM2" s="114"/>
      <c r="FZN2" s="114"/>
      <c r="FZO2" s="114"/>
      <c r="FZP2" s="114"/>
      <c r="FZQ2" s="114"/>
      <c r="FZR2" s="114"/>
      <c r="FZS2" s="114"/>
      <c r="FZT2" s="114"/>
      <c r="FZU2" s="114"/>
      <c r="FZV2" s="114"/>
      <c r="FZW2" s="114"/>
      <c r="FZX2" s="114"/>
      <c r="FZY2" s="114"/>
      <c r="FZZ2" s="114"/>
      <c r="GAA2" s="114"/>
      <c r="GAB2" s="114"/>
      <c r="GAC2" s="114"/>
      <c r="GAD2" s="114"/>
      <c r="GAE2" s="114"/>
      <c r="GAF2" s="114"/>
      <c r="GAG2" s="114"/>
      <c r="GAH2" s="114"/>
      <c r="GAI2" s="114"/>
      <c r="GAJ2" s="114"/>
      <c r="GAK2" s="114"/>
      <c r="GAL2" s="114"/>
      <c r="GAM2" s="114"/>
      <c r="GAN2" s="114"/>
      <c r="GAO2" s="114"/>
      <c r="GAP2" s="114"/>
      <c r="GAQ2" s="114"/>
      <c r="GAR2" s="114"/>
      <c r="GAS2" s="114"/>
      <c r="GAT2" s="114"/>
      <c r="GAU2" s="114"/>
      <c r="GAV2" s="114"/>
      <c r="GAW2" s="114"/>
      <c r="GAX2" s="114"/>
      <c r="GAY2" s="114"/>
      <c r="GAZ2" s="114"/>
      <c r="GBA2" s="114"/>
      <c r="GBB2" s="114"/>
      <c r="GBC2" s="114"/>
      <c r="GBD2" s="114"/>
      <c r="GBE2" s="114"/>
      <c r="GBF2" s="114"/>
      <c r="GBG2" s="114"/>
      <c r="GBH2" s="114"/>
      <c r="GBI2" s="114"/>
      <c r="GBJ2" s="114"/>
      <c r="GBK2" s="114"/>
      <c r="GBL2" s="114"/>
      <c r="GBM2" s="114"/>
      <c r="GBN2" s="114"/>
      <c r="GBO2" s="114"/>
      <c r="GBP2" s="114"/>
      <c r="GBQ2" s="114"/>
      <c r="GBR2" s="114"/>
      <c r="GBS2" s="114"/>
      <c r="GBT2" s="114"/>
      <c r="GBU2" s="114"/>
      <c r="GBV2" s="114"/>
      <c r="GBW2" s="114"/>
      <c r="GBX2" s="114"/>
      <c r="GBY2" s="114"/>
      <c r="GBZ2" s="114"/>
      <c r="GCA2" s="114"/>
      <c r="GCB2" s="114"/>
      <c r="GCC2" s="114"/>
      <c r="GCD2" s="114"/>
      <c r="GCE2" s="114"/>
      <c r="GCF2" s="114"/>
      <c r="GCG2" s="114"/>
      <c r="GCH2" s="114"/>
      <c r="GCI2" s="114"/>
      <c r="GCJ2" s="114"/>
      <c r="GCK2" s="114"/>
      <c r="GCL2" s="114"/>
      <c r="GCM2" s="114"/>
      <c r="GCN2" s="114"/>
      <c r="GCO2" s="114"/>
      <c r="GCP2" s="114"/>
      <c r="GCQ2" s="114"/>
      <c r="GCR2" s="114"/>
      <c r="GCS2" s="114"/>
      <c r="GCT2" s="114"/>
      <c r="GCU2" s="114"/>
      <c r="GCV2" s="114"/>
      <c r="GCW2" s="114"/>
      <c r="GCX2" s="114"/>
      <c r="GCY2" s="114"/>
      <c r="GCZ2" s="114"/>
      <c r="GDA2" s="114"/>
      <c r="GDB2" s="114"/>
      <c r="GDC2" s="114"/>
      <c r="GDD2" s="114"/>
      <c r="GDE2" s="114"/>
      <c r="GDF2" s="114"/>
      <c r="GDG2" s="114"/>
      <c r="GDH2" s="114"/>
      <c r="GDI2" s="114"/>
      <c r="GDJ2" s="114"/>
      <c r="GDK2" s="114"/>
      <c r="GDL2" s="114"/>
      <c r="GDM2" s="114"/>
      <c r="GDN2" s="114"/>
      <c r="GDO2" s="114"/>
      <c r="GDP2" s="114"/>
      <c r="GDQ2" s="114"/>
      <c r="GDR2" s="114"/>
      <c r="GDS2" s="114"/>
      <c r="GDT2" s="114"/>
      <c r="GDU2" s="114"/>
      <c r="GDV2" s="114"/>
      <c r="GDW2" s="114"/>
      <c r="GDX2" s="114"/>
      <c r="GDY2" s="114"/>
      <c r="GDZ2" s="114"/>
      <c r="GEA2" s="114"/>
      <c r="GEB2" s="114"/>
      <c r="GEC2" s="114"/>
      <c r="GED2" s="114"/>
      <c r="GEE2" s="114"/>
      <c r="GEF2" s="114"/>
      <c r="GEG2" s="114"/>
      <c r="GEH2" s="114"/>
      <c r="GEI2" s="114"/>
      <c r="GEJ2" s="114"/>
      <c r="GEK2" s="114"/>
      <c r="GEL2" s="114"/>
      <c r="GEM2" s="114"/>
      <c r="GEN2" s="114"/>
      <c r="GEO2" s="114"/>
      <c r="GEP2" s="114"/>
      <c r="GEQ2" s="114"/>
      <c r="GER2" s="114"/>
      <c r="GES2" s="114"/>
      <c r="GET2" s="114"/>
      <c r="GEU2" s="114"/>
      <c r="GEV2" s="114"/>
      <c r="GEW2" s="114"/>
      <c r="GEX2" s="114"/>
      <c r="GEY2" s="114"/>
      <c r="GEZ2" s="114"/>
      <c r="GFA2" s="114"/>
      <c r="GFB2" s="114"/>
      <c r="GFC2" s="114"/>
      <c r="GFD2" s="114"/>
      <c r="GFE2" s="114"/>
      <c r="GFF2" s="114"/>
      <c r="GFG2" s="114"/>
      <c r="GFH2" s="114"/>
      <c r="GFI2" s="114"/>
      <c r="GFJ2" s="114"/>
      <c r="GFK2" s="114"/>
      <c r="GFL2" s="114"/>
      <c r="GFM2" s="114"/>
      <c r="GFN2" s="114"/>
      <c r="GFO2" s="114"/>
      <c r="GFP2" s="114"/>
      <c r="GFQ2" s="114"/>
      <c r="GFR2" s="114"/>
      <c r="GFS2" s="114"/>
      <c r="GFT2" s="114"/>
      <c r="GFU2" s="114"/>
      <c r="GFV2" s="114"/>
      <c r="GFW2" s="114"/>
      <c r="GFX2" s="114"/>
      <c r="GFY2" s="114"/>
      <c r="GFZ2" s="114"/>
      <c r="GGA2" s="114"/>
      <c r="GGB2" s="114"/>
      <c r="GGC2" s="114"/>
      <c r="GGD2" s="114"/>
      <c r="GGE2" s="114"/>
      <c r="GGF2" s="114"/>
      <c r="GGG2" s="114"/>
      <c r="GGH2" s="114"/>
      <c r="GGI2" s="114"/>
      <c r="GGJ2" s="114"/>
      <c r="GGK2" s="114"/>
      <c r="GGL2" s="114"/>
      <c r="GGM2" s="114"/>
      <c r="GGN2" s="114"/>
      <c r="GGO2" s="114"/>
      <c r="GGP2" s="114"/>
      <c r="GGQ2" s="114"/>
      <c r="GGR2" s="114"/>
      <c r="GGS2" s="114"/>
      <c r="GGT2" s="114"/>
      <c r="GGU2" s="114"/>
      <c r="GGV2" s="114"/>
      <c r="GGW2" s="114"/>
      <c r="GGX2" s="114"/>
      <c r="GGY2" s="114"/>
      <c r="GGZ2" s="114"/>
      <c r="GHA2" s="114"/>
      <c r="GHB2" s="114"/>
      <c r="GHC2" s="114"/>
      <c r="GHD2" s="114"/>
      <c r="GHE2" s="114"/>
      <c r="GHF2" s="114"/>
      <c r="GHG2" s="114"/>
      <c r="GHH2" s="114"/>
      <c r="GHI2" s="114"/>
      <c r="GHJ2" s="114"/>
      <c r="GHK2" s="114"/>
      <c r="GHL2" s="114"/>
      <c r="GHM2" s="114"/>
      <c r="GHN2" s="114"/>
      <c r="GHO2" s="114"/>
      <c r="GHP2" s="114"/>
      <c r="GHQ2" s="114"/>
      <c r="GHR2" s="114"/>
      <c r="GHS2" s="114"/>
      <c r="GHT2" s="114"/>
      <c r="GHU2" s="114"/>
      <c r="GHV2" s="114"/>
      <c r="GHW2" s="114"/>
      <c r="GHX2" s="114"/>
      <c r="GHY2" s="114"/>
      <c r="GHZ2" s="114"/>
      <c r="GIA2" s="114"/>
      <c r="GIB2" s="114"/>
      <c r="GIC2" s="114"/>
      <c r="GID2" s="114"/>
      <c r="GIE2" s="114"/>
      <c r="GIF2" s="114"/>
      <c r="GIG2" s="114"/>
      <c r="GIH2" s="114"/>
      <c r="GII2" s="114"/>
      <c r="GIJ2" s="114"/>
      <c r="GIK2" s="114"/>
      <c r="GIL2" s="114"/>
      <c r="GIM2" s="114"/>
      <c r="GIN2" s="114"/>
      <c r="GIO2" s="114"/>
      <c r="GIP2" s="114"/>
      <c r="GIQ2" s="114"/>
      <c r="GIR2" s="114"/>
      <c r="GIS2" s="114"/>
      <c r="GIT2" s="114"/>
      <c r="GIU2" s="114"/>
      <c r="GIV2" s="114"/>
      <c r="GIW2" s="114"/>
      <c r="GIX2" s="114"/>
      <c r="GIY2" s="114"/>
      <c r="GIZ2" s="114"/>
      <c r="GJA2" s="114"/>
      <c r="GJB2" s="114"/>
      <c r="GJC2" s="114"/>
      <c r="GJD2" s="114"/>
      <c r="GJE2" s="114"/>
      <c r="GJF2" s="114"/>
      <c r="GJG2" s="114"/>
      <c r="GJH2" s="114"/>
      <c r="GJI2" s="114"/>
      <c r="GJJ2" s="114"/>
      <c r="GJK2" s="114"/>
      <c r="GJL2" s="114"/>
      <c r="GJM2" s="114"/>
      <c r="GJN2" s="114"/>
      <c r="GJO2" s="114"/>
      <c r="GJP2" s="114"/>
      <c r="GJQ2" s="114"/>
      <c r="GJR2" s="114"/>
      <c r="GJS2" s="114"/>
      <c r="GJT2" s="114"/>
      <c r="GJU2" s="114"/>
      <c r="GJV2" s="114"/>
      <c r="GJW2" s="114"/>
      <c r="GJX2" s="114"/>
      <c r="GJY2" s="114"/>
      <c r="GJZ2" s="114"/>
      <c r="GKA2" s="114"/>
      <c r="GKB2" s="114"/>
      <c r="GKC2" s="114"/>
      <c r="GKD2" s="114"/>
      <c r="GKE2" s="114"/>
      <c r="GKF2" s="114"/>
      <c r="GKG2" s="114"/>
      <c r="GKH2" s="114"/>
      <c r="GKI2" s="114"/>
      <c r="GKJ2" s="114"/>
      <c r="GKK2" s="114"/>
      <c r="GKL2" s="114"/>
      <c r="GKM2" s="114"/>
      <c r="GKN2" s="114"/>
      <c r="GKO2" s="114"/>
      <c r="GKP2" s="114"/>
      <c r="GKQ2" s="114"/>
      <c r="GKR2" s="114"/>
      <c r="GKS2" s="114"/>
      <c r="GKT2" s="114"/>
      <c r="GKU2" s="114"/>
      <c r="GKV2" s="114"/>
      <c r="GKW2" s="114"/>
      <c r="GKX2" s="114"/>
      <c r="GKY2" s="114"/>
      <c r="GKZ2" s="114"/>
      <c r="GLA2" s="114"/>
      <c r="GLB2" s="114"/>
      <c r="GLC2" s="114"/>
      <c r="GLD2" s="114"/>
      <c r="GLE2" s="114"/>
      <c r="GLF2" s="114"/>
      <c r="GLG2" s="114"/>
      <c r="GLH2" s="114"/>
      <c r="GLI2" s="114"/>
      <c r="GLJ2" s="114"/>
      <c r="GLK2" s="114"/>
      <c r="GLL2" s="114"/>
      <c r="GLM2" s="114"/>
      <c r="GLN2" s="114"/>
      <c r="GLO2" s="114"/>
      <c r="GLP2" s="114"/>
      <c r="GLQ2" s="114"/>
      <c r="GLR2" s="114"/>
      <c r="GLS2" s="114"/>
      <c r="GLT2" s="114"/>
      <c r="GLU2" s="114"/>
      <c r="GLV2" s="114"/>
      <c r="GLW2" s="114"/>
      <c r="GLX2" s="114"/>
      <c r="GLY2" s="114"/>
      <c r="GLZ2" s="114"/>
      <c r="GMA2" s="114"/>
      <c r="GMB2" s="114"/>
      <c r="GMC2" s="114"/>
      <c r="GMD2" s="114"/>
      <c r="GME2" s="114"/>
      <c r="GMF2" s="114"/>
      <c r="GMG2" s="114"/>
      <c r="GMH2" s="114"/>
      <c r="GMI2" s="114"/>
      <c r="GMJ2" s="114"/>
      <c r="GMK2" s="114"/>
      <c r="GML2" s="114"/>
      <c r="GMM2" s="114"/>
      <c r="GMN2" s="114"/>
      <c r="GMO2" s="114"/>
      <c r="GMP2" s="114"/>
      <c r="GMQ2" s="114"/>
      <c r="GMR2" s="114"/>
      <c r="GMS2" s="114"/>
      <c r="GMT2" s="114"/>
      <c r="GMU2" s="114"/>
      <c r="GMV2" s="114"/>
      <c r="GMW2" s="114"/>
      <c r="GMX2" s="114"/>
      <c r="GMY2" s="114"/>
      <c r="GMZ2" s="114"/>
      <c r="GNA2" s="114"/>
      <c r="GNB2" s="114"/>
      <c r="GNC2" s="114"/>
      <c r="GND2" s="114"/>
      <c r="GNE2" s="114"/>
      <c r="GNF2" s="114"/>
      <c r="GNG2" s="114"/>
      <c r="GNH2" s="114"/>
      <c r="GNI2" s="114"/>
      <c r="GNJ2" s="114"/>
      <c r="GNK2" s="114"/>
      <c r="GNL2" s="114"/>
      <c r="GNM2" s="114"/>
      <c r="GNN2" s="114"/>
      <c r="GNO2" s="114"/>
      <c r="GNP2" s="114"/>
      <c r="GNQ2" s="114"/>
      <c r="GNR2" s="114"/>
      <c r="GNS2" s="114"/>
      <c r="GNT2" s="114"/>
      <c r="GNU2" s="114"/>
      <c r="GNV2" s="114"/>
      <c r="GNW2" s="114"/>
      <c r="GNX2" s="114"/>
      <c r="GNY2" s="114"/>
      <c r="GNZ2" s="114"/>
      <c r="GOA2" s="114"/>
      <c r="GOB2" s="114"/>
      <c r="GOC2" s="114"/>
      <c r="GOD2" s="114"/>
      <c r="GOE2" s="114"/>
      <c r="GOF2" s="114"/>
      <c r="GOG2" s="114"/>
      <c r="GOH2" s="114"/>
      <c r="GOI2" s="114"/>
      <c r="GOJ2" s="114"/>
      <c r="GOK2" s="114"/>
      <c r="GOL2" s="114"/>
      <c r="GOM2" s="114"/>
      <c r="GON2" s="114"/>
      <c r="GOO2" s="114"/>
      <c r="GOP2" s="114"/>
      <c r="GOQ2" s="114"/>
      <c r="GOR2" s="114"/>
      <c r="GOS2" s="114"/>
      <c r="GOT2" s="114"/>
      <c r="GOU2" s="114"/>
      <c r="GOV2" s="114"/>
      <c r="GOW2" s="114"/>
      <c r="GOX2" s="114"/>
      <c r="GOY2" s="114"/>
      <c r="GOZ2" s="114"/>
      <c r="GPA2" s="114"/>
      <c r="GPB2" s="114"/>
      <c r="GPC2" s="114"/>
      <c r="GPD2" s="114"/>
      <c r="GPE2" s="114"/>
      <c r="GPF2" s="114"/>
      <c r="GPG2" s="114"/>
      <c r="GPH2" s="114"/>
      <c r="GPI2" s="114"/>
      <c r="GPJ2" s="114"/>
      <c r="GPK2" s="114"/>
      <c r="GPL2" s="114"/>
      <c r="GPM2" s="114"/>
      <c r="GPN2" s="114"/>
      <c r="GPO2" s="114"/>
      <c r="GPP2" s="114"/>
      <c r="GPQ2" s="114"/>
      <c r="GPR2" s="114"/>
      <c r="GPS2" s="114"/>
      <c r="GPT2" s="114"/>
      <c r="GPU2" s="114"/>
      <c r="GPV2" s="114"/>
      <c r="GPW2" s="114"/>
      <c r="GPX2" s="114"/>
      <c r="GPY2" s="114"/>
      <c r="GPZ2" s="114"/>
      <c r="GQA2" s="114"/>
      <c r="GQB2" s="114"/>
      <c r="GQC2" s="114"/>
      <c r="GQD2" s="114"/>
      <c r="GQE2" s="114"/>
      <c r="GQF2" s="114"/>
      <c r="GQG2" s="114"/>
      <c r="GQH2" s="114"/>
      <c r="GQI2" s="114"/>
      <c r="GQJ2" s="114"/>
      <c r="GQK2" s="114"/>
      <c r="GQL2" s="114"/>
      <c r="GQM2" s="114"/>
      <c r="GQN2" s="114"/>
      <c r="GQO2" s="114"/>
      <c r="GQP2" s="114"/>
      <c r="GQQ2" s="114"/>
      <c r="GQR2" s="114"/>
      <c r="GQS2" s="114"/>
      <c r="GQT2" s="114"/>
      <c r="GQU2" s="114"/>
      <c r="GQV2" s="114"/>
      <c r="GQW2" s="114"/>
      <c r="GQX2" s="114"/>
      <c r="GQY2" s="114"/>
      <c r="GQZ2" s="114"/>
      <c r="GRA2" s="114"/>
      <c r="GRB2" s="114"/>
      <c r="GRC2" s="114"/>
      <c r="GRD2" s="114"/>
      <c r="GRE2" s="114"/>
      <c r="GRF2" s="114"/>
      <c r="GRG2" s="114"/>
      <c r="GRH2" s="114"/>
      <c r="GRI2" s="114"/>
      <c r="GRJ2" s="114"/>
      <c r="GRK2" s="114"/>
      <c r="GRL2" s="114"/>
      <c r="GRM2" s="114"/>
      <c r="GRN2" s="114"/>
      <c r="GRO2" s="114"/>
      <c r="GRP2" s="114"/>
      <c r="GRQ2" s="114"/>
      <c r="GRR2" s="114"/>
      <c r="GRS2" s="114"/>
      <c r="GRT2" s="114"/>
      <c r="GRU2" s="114"/>
      <c r="GRV2" s="114"/>
      <c r="GRW2" s="114"/>
      <c r="GRX2" s="114"/>
      <c r="GRY2" s="114"/>
      <c r="GRZ2" s="114"/>
      <c r="GSA2" s="114"/>
      <c r="GSB2" s="114"/>
      <c r="GSC2" s="114"/>
      <c r="GSD2" s="114"/>
      <c r="GSE2" s="114"/>
      <c r="GSF2" s="114"/>
      <c r="GSG2" s="114"/>
      <c r="GSH2" s="114"/>
      <c r="GSI2" s="114"/>
      <c r="GSJ2" s="114"/>
      <c r="GSK2" s="114"/>
      <c r="GSL2" s="114"/>
      <c r="GSM2" s="114"/>
      <c r="GSN2" s="114"/>
      <c r="GSO2" s="114"/>
      <c r="GSP2" s="114"/>
      <c r="GSQ2" s="114"/>
      <c r="GSR2" s="114"/>
      <c r="GSS2" s="114"/>
      <c r="GST2" s="114"/>
      <c r="GSU2" s="114"/>
      <c r="GSV2" s="114"/>
      <c r="GSW2" s="114"/>
      <c r="GSX2" s="114"/>
      <c r="GSY2" s="114"/>
      <c r="GSZ2" s="114"/>
      <c r="GTA2" s="114"/>
      <c r="GTB2" s="114"/>
      <c r="GTC2" s="114"/>
      <c r="GTD2" s="114"/>
      <c r="GTE2" s="114"/>
      <c r="GTF2" s="114"/>
      <c r="GTG2" s="114"/>
      <c r="GTH2" s="114"/>
      <c r="GTI2" s="114"/>
      <c r="GTJ2" s="114"/>
      <c r="GTK2" s="114"/>
      <c r="GTL2" s="114"/>
      <c r="GTM2" s="114"/>
      <c r="GTN2" s="114"/>
      <c r="GTO2" s="114"/>
      <c r="GTP2" s="114"/>
      <c r="GTQ2" s="114"/>
      <c r="GTR2" s="114"/>
      <c r="GTS2" s="114"/>
      <c r="GTT2" s="114"/>
      <c r="GTU2" s="114"/>
      <c r="GTV2" s="114"/>
      <c r="GTW2" s="114"/>
      <c r="GTX2" s="114"/>
      <c r="GTY2" s="114"/>
      <c r="GTZ2" s="114"/>
      <c r="GUA2" s="114"/>
      <c r="GUB2" s="114"/>
      <c r="GUC2" s="114"/>
      <c r="GUD2" s="114"/>
      <c r="GUE2" s="114"/>
      <c r="GUF2" s="114"/>
      <c r="GUG2" s="114"/>
      <c r="GUH2" s="114"/>
      <c r="GUI2" s="114"/>
      <c r="GUJ2" s="114"/>
      <c r="GUK2" s="114"/>
      <c r="GUL2" s="114"/>
      <c r="GUM2" s="114"/>
      <c r="GUN2" s="114"/>
      <c r="GUO2" s="114"/>
      <c r="GUP2" s="114"/>
      <c r="GUQ2" s="114"/>
      <c r="GUR2" s="114"/>
      <c r="GUS2" s="114"/>
      <c r="GUT2" s="114"/>
      <c r="GUU2" s="114"/>
      <c r="GUV2" s="114"/>
      <c r="GUW2" s="114"/>
      <c r="GUX2" s="114"/>
      <c r="GUY2" s="114"/>
      <c r="GUZ2" s="114"/>
      <c r="GVA2" s="114"/>
      <c r="GVB2" s="114"/>
      <c r="GVC2" s="114"/>
      <c r="GVD2" s="114"/>
      <c r="GVE2" s="114"/>
      <c r="GVF2" s="114"/>
      <c r="GVG2" s="114"/>
      <c r="GVH2" s="114"/>
      <c r="GVI2" s="114"/>
      <c r="GVJ2" s="114"/>
      <c r="GVK2" s="114"/>
      <c r="GVL2" s="114"/>
      <c r="GVM2" s="114"/>
      <c r="GVN2" s="114"/>
      <c r="GVO2" s="114"/>
      <c r="GVP2" s="114"/>
      <c r="GVQ2" s="114"/>
      <c r="GVR2" s="114"/>
      <c r="GVS2" s="114"/>
      <c r="GVT2" s="114"/>
      <c r="GVU2" s="114"/>
      <c r="GVV2" s="114"/>
      <c r="GVW2" s="114"/>
      <c r="GVX2" s="114"/>
      <c r="GVY2" s="114"/>
      <c r="GVZ2" s="114"/>
      <c r="GWA2" s="114"/>
      <c r="GWB2" s="114"/>
      <c r="GWC2" s="114"/>
      <c r="GWD2" s="114"/>
      <c r="GWE2" s="114"/>
      <c r="GWF2" s="114"/>
      <c r="GWG2" s="114"/>
      <c r="GWH2" s="114"/>
      <c r="GWI2" s="114"/>
      <c r="GWJ2" s="114"/>
      <c r="GWK2" s="114"/>
      <c r="GWL2" s="114"/>
      <c r="GWM2" s="114"/>
      <c r="GWN2" s="114"/>
      <c r="GWO2" s="114"/>
      <c r="GWP2" s="114"/>
      <c r="GWQ2" s="114"/>
      <c r="GWR2" s="114"/>
      <c r="GWS2" s="114"/>
      <c r="GWT2" s="114"/>
      <c r="GWU2" s="114"/>
      <c r="GWV2" s="114"/>
      <c r="GWW2" s="114"/>
      <c r="GWX2" s="114"/>
      <c r="GWY2" s="114"/>
      <c r="GWZ2" s="114"/>
      <c r="GXA2" s="114"/>
      <c r="GXB2" s="114"/>
      <c r="GXC2" s="114"/>
      <c r="GXD2" s="114"/>
      <c r="GXE2" s="114"/>
      <c r="GXF2" s="114"/>
      <c r="GXG2" s="114"/>
      <c r="GXH2" s="114"/>
      <c r="GXI2" s="114"/>
      <c r="GXJ2" s="114"/>
      <c r="GXK2" s="114"/>
      <c r="GXL2" s="114"/>
      <c r="GXM2" s="114"/>
      <c r="GXN2" s="114"/>
      <c r="GXO2" s="114"/>
      <c r="GXP2" s="114"/>
      <c r="GXQ2" s="114"/>
      <c r="GXR2" s="114"/>
      <c r="GXS2" s="114"/>
      <c r="GXT2" s="114"/>
      <c r="GXU2" s="114"/>
      <c r="GXV2" s="114"/>
      <c r="GXW2" s="114"/>
      <c r="GXX2" s="114"/>
      <c r="GXY2" s="114"/>
      <c r="GXZ2" s="114"/>
      <c r="GYA2" s="114"/>
      <c r="GYB2" s="114"/>
      <c r="GYC2" s="114"/>
      <c r="GYD2" s="114"/>
      <c r="GYE2" s="114"/>
      <c r="GYF2" s="114"/>
      <c r="GYG2" s="114"/>
      <c r="GYH2" s="114"/>
      <c r="GYI2" s="114"/>
      <c r="GYJ2" s="114"/>
      <c r="GYK2" s="114"/>
      <c r="GYL2" s="114"/>
      <c r="GYM2" s="114"/>
      <c r="GYN2" s="114"/>
      <c r="GYO2" s="114"/>
      <c r="GYP2" s="114"/>
      <c r="GYQ2" s="114"/>
      <c r="GYR2" s="114"/>
      <c r="GYS2" s="114"/>
      <c r="GYT2" s="114"/>
      <c r="GYU2" s="114"/>
      <c r="GYV2" s="114"/>
      <c r="GYW2" s="114"/>
      <c r="GYX2" s="114"/>
      <c r="GYY2" s="114"/>
      <c r="GYZ2" s="114"/>
      <c r="GZA2" s="114"/>
      <c r="GZB2" s="114"/>
      <c r="GZC2" s="114"/>
      <c r="GZD2" s="114"/>
      <c r="GZE2" s="114"/>
      <c r="GZF2" s="114"/>
      <c r="GZG2" s="114"/>
      <c r="GZH2" s="114"/>
      <c r="GZI2" s="114"/>
      <c r="GZJ2" s="114"/>
      <c r="GZK2" s="114"/>
      <c r="GZL2" s="114"/>
      <c r="GZM2" s="114"/>
      <c r="GZN2" s="114"/>
      <c r="GZO2" s="114"/>
      <c r="GZP2" s="114"/>
      <c r="GZQ2" s="114"/>
      <c r="GZR2" s="114"/>
      <c r="GZS2" s="114"/>
      <c r="GZT2" s="114"/>
      <c r="GZU2" s="114"/>
      <c r="GZV2" s="114"/>
      <c r="GZW2" s="114"/>
      <c r="GZX2" s="114"/>
      <c r="GZY2" s="114"/>
      <c r="GZZ2" s="114"/>
      <c r="HAA2" s="114"/>
      <c r="HAB2" s="114"/>
      <c r="HAC2" s="114"/>
      <c r="HAD2" s="114"/>
      <c r="HAE2" s="114"/>
      <c r="HAF2" s="114"/>
      <c r="HAG2" s="114"/>
      <c r="HAH2" s="114"/>
      <c r="HAI2" s="114"/>
      <c r="HAJ2" s="114"/>
      <c r="HAK2" s="114"/>
      <c r="HAL2" s="114"/>
      <c r="HAM2" s="114"/>
      <c r="HAN2" s="114"/>
      <c r="HAO2" s="114"/>
      <c r="HAP2" s="114"/>
      <c r="HAQ2" s="114"/>
      <c r="HAR2" s="114"/>
      <c r="HAS2" s="114"/>
      <c r="HAT2" s="114"/>
      <c r="HAU2" s="114"/>
      <c r="HAV2" s="114"/>
      <c r="HAW2" s="114"/>
      <c r="HAX2" s="114"/>
      <c r="HAY2" s="114"/>
      <c r="HAZ2" s="114"/>
      <c r="HBA2" s="114"/>
      <c r="HBB2" s="114"/>
      <c r="HBC2" s="114"/>
      <c r="HBD2" s="114"/>
      <c r="HBE2" s="114"/>
      <c r="HBF2" s="114"/>
      <c r="HBG2" s="114"/>
      <c r="HBH2" s="114"/>
      <c r="HBI2" s="114"/>
      <c r="HBJ2" s="114"/>
      <c r="HBK2" s="114"/>
      <c r="HBL2" s="114"/>
      <c r="HBM2" s="114"/>
      <c r="HBN2" s="114"/>
      <c r="HBO2" s="114"/>
      <c r="HBP2" s="114"/>
      <c r="HBQ2" s="114"/>
      <c r="HBR2" s="114"/>
      <c r="HBS2" s="114"/>
      <c r="HBT2" s="114"/>
      <c r="HBU2" s="114"/>
      <c r="HBV2" s="114"/>
      <c r="HBW2" s="114"/>
      <c r="HBX2" s="114"/>
      <c r="HBY2" s="114"/>
      <c r="HBZ2" s="114"/>
      <c r="HCA2" s="114"/>
      <c r="HCB2" s="114"/>
      <c r="HCC2" s="114"/>
      <c r="HCD2" s="114"/>
      <c r="HCE2" s="114"/>
      <c r="HCF2" s="114"/>
      <c r="HCG2" s="114"/>
      <c r="HCH2" s="114"/>
      <c r="HCI2" s="114"/>
      <c r="HCJ2" s="114"/>
      <c r="HCK2" s="114"/>
      <c r="HCL2" s="114"/>
      <c r="HCM2" s="114"/>
      <c r="HCN2" s="114"/>
      <c r="HCO2" s="114"/>
      <c r="HCP2" s="114"/>
      <c r="HCQ2" s="114"/>
      <c r="HCR2" s="114"/>
      <c r="HCS2" s="114"/>
      <c r="HCT2" s="114"/>
      <c r="HCU2" s="114"/>
      <c r="HCV2" s="114"/>
      <c r="HCW2" s="114"/>
      <c r="HCX2" s="114"/>
      <c r="HCY2" s="114"/>
      <c r="HCZ2" s="114"/>
      <c r="HDA2" s="114"/>
      <c r="HDB2" s="114"/>
      <c r="HDC2" s="114"/>
      <c r="HDD2" s="114"/>
      <c r="HDE2" s="114"/>
      <c r="HDF2" s="114"/>
      <c r="HDG2" s="114"/>
      <c r="HDH2" s="114"/>
      <c r="HDI2" s="114"/>
      <c r="HDJ2" s="114"/>
      <c r="HDK2" s="114"/>
      <c r="HDL2" s="114"/>
      <c r="HDM2" s="114"/>
      <c r="HDN2" s="114"/>
      <c r="HDO2" s="114"/>
      <c r="HDP2" s="114"/>
      <c r="HDQ2" s="114"/>
      <c r="HDR2" s="114"/>
      <c r="HDS2" s="114"/>
      <c r="HDT2" s="114"/>
      <c r="HDU2" s="114"/>
      <c r="HDV2" s="114"/>
      <c r="HDW2" s="114"/>
      <c r="HDX2" s="114"/>
      <c r="HDY2" s="114"/>
      <c r="HDZ2" s="114"/>
      <c r="HEA2" s="114"/>
      <c r="HEB2" s="114"/>
      <c r="HEC2" s="114"/>
      <c r="HED2" s="114"/>
      <c r="HEE2" s="114"/>
      <c r="HEF2" s="114"/>
      <c r="HEG2" s="114"/>
      <c r="HEH2" s="114"/>
      <c r="HEI2" s="114"/>
      <c r="HEJ2" s="114"/>
      <c r="HEK2" s="114"/>
      <c r="HEL2" s="114"/>
      <c r="HEM2" s="114"/>
      <c r="HEN2" s="114"/>
      <c r="HEO2" s="114"/>
      <c r="HEP2" s="114"/>
      <c r="HEQ2" s="114"/>
      <c r="HER2" s="114"/>
      <c r="HES2" s="114"/>
      <c r="HET2" s="114"/>
      <c r="HEU2" s="114"/>
      <c r="HEV2" s="114"/>
      <c r="HEW2" s="114"/>
      <c r="HEX2" s="114"/>
      <c r="HEY2" s="114"/>
      <c r="HEZ2" s="114"/>
      <c r="HFA2" s="114"/>
      <c r="HFB2" s="114"/>
      <c r="HFC2" s="114"/>
      <c r="HFD2" s="114"/>
      <c r="HFE2" s="114"/>
      <c r="HFF2" s="114"/>
      <c r="HFG2" s="114"/>
      <c r="HFH2" s="114"/>
      <c r="HFI2" s="114"/>
      <c r="HFJ2" s="114"/>
      <c r="HFK2" s="114"/>
      <c r="HFL2" s="114"/>
      <c r="HFM2" s="114"/>
      <c r="HFN2" s="114"/>
      <c r="HFO2" s="114"/>
      <c r="HFP2" s="114"/>
      <c r="HFQ2" s="114"/>
      <c r="HFR2" s="114"/>
      <c r="HFS2" s="114"/>
      <c r="HFT2" s="114"/>
      <c r="HFU2" s="114"/>
      <c r="HFV2" s="114"/>
      <c r="HFW2" s="114"/>
      <c r="HFX2" s="114"/>
      <c r="HFY2" s="114"/>
      <c r="HFZ2" s="114"/>
      <c r="HGA2" s="114"/>
      <c r="HGB2" s="114"/>
      <c r="HGC2" s="114"/>
      <c r="HGD2" s="114"/>
      <c r="HGE2" s="114"/>
      <c r="HGF2" s="114"/>
      <c r="HGG2" s="114"/>
      <c r="HGH2" s="114"/>
      <c r="HGI2" s="114"/>
      <c r="HGJ2" s="114"/>
      <c r="HGK2" s="114"/>
      <c r="HGL2" s="114"/>
      <c r="HGM2" s="114"/>
      <c r="HGN2" s="114"/>
      <c r="HGO2" s="114"/>
      <c r="HGP2" s="114"/>
      <c r="HGQ2" s="114"/>
      <c r="HGR2" s="114"/>
      <c r="HGS2" s="114"/>
      <c r="HGT2" s="114"/>
      <c r="HGU2" s="114"/>
      <c r="HGV2" s="114"/>
      <c r="HGW2" s="114"/>
      <c r="HGX2" s="114"/>
      <c r="HGY2" s="114"/>
      <c r="HGZ2" s="114"/>
      <c r="HHA2" s="114"/>
      <c r="HHB2" s="114"/>
      <c r="HHC2" s="114"/>
      <c r="HHD2" s="114"/>
      <c r="HHE2" s="114"/>
      <c r="HHF2" s="114"/>
      <c r="HHG2" s="114"/>
      <c r="HHH2" s="114"/>
      <c r="HHI2" s="114"/>
      <c r="HHJ2" s="114"/>
      <c r="HHK2" s="114"/>
      <c r="HHL2" s="114"/>
      <c r="HHM2" s="114"/>
      <c r="HHN2" s="114"/>
      <c r="HHO2" s="114"/>
      <c r="HHP2" s="114"/>
      <c r="HHQ2" s="114"/>
      <c r="HHR2" s="114"/>
      <c r="HHS2" s="114"/>
      <c r="HHT2" s="114"/>
      <c r="HHU2" s="114"/>
      <c r="HHV2" s="114"/>
      <c r="HHW2" s="114"/>
      <c r="HHX2" s="114"/>
      <c r="HHY2" s="114"/>
      <c r="HHZ2" s="114"/>
      <c r="HIA2" s="114"/>
      <c r="HIB2" s="114"/>
      <c r="HIC2" s="114"/>
      <c r="HID2" s="114"/>
      <c r="HIE2" s="114"/>
      <c r="HIF2" s="114"/>
      <c r="HIG2" s="114"/>
      <c r="HIH2" s="114"/>
      <c r="HII2" s="114"/>
      <c r="HIJ2" s="114"/>
      <c r="HIK2" s="114"/>
      <c r="HIL2" s="114"/>
      <c r="HIM2" s="114"/>
      <c r="HIN2" s="114"/>
      <c r="HIO2" s="114"/>
      <c r="HIP2" s="114"/>
      <c r="HIQ2" s="114"/>
      <c r="HIR2" s="114"/>
      <c r="HIS2" s="114"/>
      <c r="HIT2" s="114"/>
      <c r="HIU2" s="114"/>
      <c r="HIV2" s="114"/>
      <c r="HIW2" s="114"/>
      <c r="HIX2" s="114"/>
      <c r="HIY2" s="114"/>
      <c r="HIZ2" s="114"/>
      <c r="HJA2" s="114"/>
      <c r="HJB2" s="114"/>
      <c r="HJC2" s="114"/>
      <c r="HJD2" s="114"/>
      <c r="HJE2" s="114"/>
      <c r="HJF2" s="114"/>
      <c r="HJG2" s="114"/>
      <c r="HJH2" s="114"/>
      <c r="HJI2" s="114"/>
      <c r="HJJ2" s="114"/>
      <c r="HJK2" s="114"/>
      <c r="HJL2" s="114"/>
      <c r="HJM2" s="114"/>
      <c r="HJN2" s="114"/>
      <c r="HJO2" s="114"/>
      <c r="HJP2" s="114"/>
      <c r="HJQ2" s="114"/>
      <c r="HJR2" s="114"/>
      <c r="HJS2" s="114"/>
      <c r="HJT2" s="114"/>
      <c r="HJU2" s="114"/>
      <c r="HJV2" s="114"/>
      <c r="HJW2" s="114"/>
      <c r="HJX2" s="114"/>
      <c r="HJY2" s="114"/>
      <c r="HJZ2" s="114"/>
      <c r="HKA2" s="114"/>
      <c r="HKB2" s="114"/>
      <c r="HKC2" s="114"/>
      <c r="HKD2" s="114"/>
      <c r="HKE2" s="114"/>
      <c r="HKF2" s="114"/>
      <c r="HKG2" s="114"/>
      <c r="HKH2" s="114"/>
      <c r="HKI2" s="114"/>
      <c r="HKJ2" s="114"/>
      <c r="HKK2" s="114"/>
      <c r="HKL2" s="114"/>
      <c r="HKM2" s="114"/>
      <c r="HKN2" s="114"/>
      <c r="HKO2" s="114"/>
      <c r="HKP2" s="114"/>
      <c r="HKQ2" s="114"/>
      <c r="HKR2" s="114"/>
      <c r="HKS2" s="114"/>
      <c r="HKT2" s="114"/>
      <c r="HKU2" s="114"/>
      <c r="HKV2" s="114"/>
      <c r="HKW2" s="114"/>
      <c r="HKX2" s="114"/>
      <c r="HKY2" s="114"/>
      <c r="HKZ2" s="114"/>
      <c r="HLA2" s="114"/>
      <c r="HLB2" s="114"/>
      <c r="HLC2" s="114"/>
      <c r="HLD2" s="114"/>
      <c r="HLE2" s="114"/>
      <c r="HLF2" s="114"/>
      <c r="HLG2" s="114"/>
      <c r="HLH2" s="114"/>
      <c r="HLI2" s="114"/>
      <c r="HLJ2" s="114"/>
      <c r="HLK2" s="114"/>
      <c r="HLL2" s="114"/>
      <c r="HLM2" s="114"/>
      <c r="HLN2" s="114"/>
      <c r="HLO2" s="114"/>
      <c r="HLP2" s="114"/>
      <c r="HLQ2" s="114"/>
      <c r="HLR2" s="114"/>
      <c r="HLS2" s="114"/>
      <c r="HLT2" s="114"/>
      <c r="HLU2" s="114"/>
      <c r="HLV2" s="114"/>
      <c r="HLW2" s="114"/>
      <c r="HLX2" s="114"/>
      <c r="HLY2" s="114"/>
      <c r="HLZ2" s="114"/>
      <c r="HMA2" s="114"/>
      <c r="HMB2" s="114"/>
      <c r="HMC2" s="114"/>
      <c r="HMD2" s="114"/>
      <c r="HME2" s="114"/>
      <c r="HMF2" s="114"/>
      <c r="HMG2" s="114"/>
      <c r="HMH2" s="114"/>
      <c r="HMI2" s="114"/>
      <c r="HMJ2" s="114"/>
      <c r="HMK2" s="114"/>
      <c r="HML2" s="114"/>
      <c r="HMM2" s="114"/>
      <c r="HMN2" s="114"/>
      <c r="HMO2" s="114"/>
      <c r="HMP2" s="114"/>
      <c r="HMQ2" s="114"/>
      <c r="HMR2" s="114"/>
      <c r="HMS2" s="114"/>
      <c r="HMT2" s="114"/>
      <c r="HMU2" s="114"/>
      <c r="HMV2" s="114"/>
      <c r="HMW2" s="114"/>
      <c r="HMX2" s="114"/>
      <c r="HMY2" s="114"/>
      <c r="HMZ2" s="114"/>
      <c r="HNA2" s="114"/>
      <c r="HNB2" s="114"/>
      <c r="HNC2" s="114"/>
      <c r="HND2" s="114"/>
      <c r="HNE2" s="114"/>
      <c r="HNF2" s="114"/>
      <c r="HNG2" s="114"/>
      <c r="HNH2" s="114"/>
      <c r="HNI2" s="114"/>
      <c r="HNJ2" s="114"/>
      <c r="HNK2" s="114"/>
      <c r="HNL2" s="114"/>
      <c r="HNM2" s="114"/>
      <c r="HNN2" s="114"/>
      <c r="HNO2" s="114"/>
      <c r="HNP2" s="114"/>
      <c r="HNQ2" s="114"/>
      <c r="HNR2" s="114"/>
      <c r="HNS2" s="114"/>
      <c r="HNT2" s="114"/>
      <c r="HNU2" s="114"/>
      <c r="HNV2" s="114"/>
      <c r="HNW2" s="114"/>
      <c r="HNX2" s="114"/>
      <c r="HNY2" s="114"/>
      <c r="HNZ2" s="114"/>
      <c r="HOA2" s="114"/>
      <c r="HOB2" s="114"/>
      <c r="HOC2" s="114"/>
      <c r="HOD2" s="114"/>
      <c r="HOE2" s="114"/>
      <c r="HOF2" s="114"/>
      <c r="HOG2" s="114"/>
      <c r="HOH2" s="114"/>
      <c r="HOI2" s="114"/>
      <c r="HOJ2" s="114"/>
      <c r="HOK2" s="114"/>
      <c r="HOL2" s="114"/>
      <c r="HOM2" s="114"/>
      <c r="HON2" s="114"/>
      <c r="HOO2" s="114"/>
      <c r="HOP2" s="114"/>
      <c r="HOQ2" s="114"/>
      <c r="HOR2" s="114"/>
      <c r="HOS2" s="114"/>
      <c r="HOT2" s="114"/>
      <c r="HOU2" s="114"/>
      <c r="HOV2" s="114"/>
      <c r="HOW2" s="114"/>
      <c r="HOX2" s="114"/>
      <c r="HOY2" s="114"/>
      <c r="HOZ2" s="114"/>
      <c r="HPA2" s="114"/>
      <c r="HPB2" s="114"/>
      <c r="HPC2" s="114"/>
      <c r="HPD2" s="114"/>
      <c r="HPE2" s="114"/>
      <c r="HPF2" s="114"/>
      <c r="HPG2" s="114"/>
      <c r="HPH2" s="114"/>
      <c r="HPI2" s="114"/>
      <c r="HPJ2" s="114"/>
      <c r="HPK2" s="114"/>
      <c r="HPL2" s="114"/>
      <c r="HPM2" s="114"/>
      <c r="HPN2" s="114"/>
      <c r="HPO2" s="114"/>
      <c r="HPP2" s="114"/>
      <c r="HPQ2" s="114"/>
      <c r="HPR2" s="114"/>
      <c r="HPS2" s="114"/>
      <c r="HPT2" s="114"/>
      <c r="HPU2" s="114"/>
      <c r="HPV2" s="114"/>
      <c r="HPW2" s="114"/>
      <c r="HPX2" s="114"/>
      <c r="HPY2" s="114"/>
      <c r="HPZ2" s="114"/>
      <c r="HQA2" s="114"/>
      <c r="HQB2" s="114"/>
      <c r="HQC2" s="114"/>
      <c r="HQD2" s="114"/>
      <c r="HQE2" s="114"/>
      <c r="HQF2" s="114"/>
      <c r="HQG2" s="114"/>
      <c r="HQH2" s="114"/>
      <c r="HQI2" s="114"/>
      <c r="HQJ2" s="114"/>
      <c r="HQK2" s="114"/>
      <c r="HQL2" s="114"/>
      <c r="HQM2" s="114"/>
      <c r="HQN2" s="114"/>
      <c r="HQO2" s="114"/>
      <c r="HQP2" s="114"/>
      <c r="HQQ2" s="114"/>
      <c r="HQR2" s="114"/>
      <c r="HQS2" s="114"/>
      <c r="HQT2" s="114"/>
      <c r="HQU2" s="114"/>
      <c r="HQV2" s="114"/>
      <c r="HQW2" s="114"/>
      <c r="HQX2" s="114"/>
      <c r="HQY2" s="114"/>
      <c r="HQZ2" s="114"/>
      <c r="HRA2" s="114"/>
      <c r="HRB2" s="114"/>
      <c r="HRC2" s="114"/>
      <c r="HRD2" s="114"/>
      <c r="HRE2" s="114"/>
      <c r="HRF2" s="114"/>
      <c r="HRG2" s="114"/>
      <c r="HRH2" s="114"/>
      <c r="HRI2" s="114"/>
      <c r="HRJ2" s="114"/>
      <c r="HRK2" s="114"/>
      <c r="HRL2" s="114"/>
      <c r="HRM2" s="114"/>
      <c r="HRN2" s="114"/>
      <c r="HRO2" s="114"/>
      <c r="HRP2" s="114"/>
      <c r="HRQ2" s="114"/>
      <c r="HRR2" s="114"/>
      <c r="HRS2" s="114"/>
      <c r="HRT2" s="114"/>
      <c r="HRU2" s="114"/>
      <c r="HRV2" s="114"/>
      <c r="HRW2" s="114"/>
      <c r="HRX2" s="114"/>
      <c r="HRY2" s="114"/>
      <c r="HRZ2" s="114"/>
      <c r="HSA2" s="114"/>
      <c r="HSB2" s="114"/>
      <c r="HSC2" s="114"/>
      <c r="HSD2" s="114"/>
      <c r="HSE2" s="114"/>
      <c r="HSF2" s="114"/>
      <c r="HSG2" s="114"/>
      <c r="HSH2" s="114"/>
      <c r="HSI2" s="114"/>
      <c r="HSJ2" s="114"/>
      <c r="HSK2" s="114"/>
      <c r="HSL2" s="114"/>
      <c r="HSM2" s="114"/>
      <c r="HSN2" s="114"/>
      <c r="HSO2" s="114"/>
      <c r="HSP2" s="114"/>
      <c r="HSQ2" s="114"/>
      <c r="HSR2" s="114"/>
      <c r="HSS2" s="114"/>
      <c r="HST2" s="114"/>
      <c r="HSU2" s="114"/>
      <c r="HSV2" s="114"/>
      <c r="HSW2" s="114"/>
      <c r="HSX2" s="114"/>
      <c r="HSY2" s="114"/>
      <c r="HSZ2" s="114"/>
      <c r="HTA2" s="114"/>
      <c r="HTB2" s="114"/>
      <c r="HTC2" s="114"/>
      <c r="HTD2" s="114"/>
      <c r="HTE2" s="114"/>
      <c r="HTF2" s="114"/>
      <c r="HTG2" s="114"/>
      <c r="HTH2" s="114"/>
      <c r="HTI2" s="114"/>
      <c r="HTJ2" s="114"/>
      <c r="HTK2" s="114"/>
      <c r="HTL2" s="114"/>
      <c r="HTM2" s="114"/>
      <c r="HTN2" s="114"/>
      <c r="HTO2" s="114"/>
      <c r="HTP2" s="114"/>
      <c r="HTQ2" s="114"/>
      <c r="HTR2" s="114"/>
      <c r="HTS2" s="114"/>
      <c r="HTT2" s="114"/>
      <c r="HTU2" s="114"/>
      <c r="HTV2" s="114"/>
      <c r="HTW2" s="114"/>
      <c r="HTX2" s="114"/>
      <c r="HTY2" s="114"/>
      <c r="HTZ2" s="114"/>
      <c r="HUA2" s="114"/>
      <c r="HUB2" s="114"/>
      <c r="HUC2" s="114"/>
      <c r="HUD2" s="114"/>
      <c r="HUE2" s="114"/>
      <c r="HUF2" s="114"/>
      <c r="HUG2" s="114"/>
      <c r="HUH2" s="114"/>
      <c r="HUI2" s="114"/>
      <c r="HUJ2" s="114"/>
      <c r="HUK2" s="114"/>
      <c r="HUL2" s="114"/>
      <c r="HUM2" s="114"/>
      <c r="HUN2" s="114"/>
      <c r="HUO2" s="114"/>
      <c r="HUP2" s="114"/>
      <c r="HUQ2" s="114"/>
      <c r="HUR2" s="114"/>
      <c r="HUS2" s="114"/>
      <c r="HUT2" s="114"/>
      <c r="HUU2" s="114"/>
      <c r="HUV2" s="114"/>
      <c r="HUW2" s="114"/>
      <c r="HUX2" s="114"/>
      <c r="HUY2" s="114"/>
      <c r="HUZ2" s="114"/>
      <c r="HVA2" s="114"/>
      <c r="HVB2" s="114"/>
      <c r="HVC2" s="114"/>
      <c r="HVD2" s="114"/>
      <c r="HVE2" s="114"/>
      <c r="HVF2" s="114"/>
      <c r="HVG2" s="114"/>
      <c r="HVH2" s="114"/>
      <c r="HVI2" s="114"/>
      <c r="HVJ2" s="114"/>
      <c r="HVK2" s="114"/>
      <c r="HVL2" s="114"/>
      <c r="HVM2" s="114"/>
      <c r="HVN2" s="114"/>
      <c r="HVO2" s="114"/>
      <c r="HVP2" s="114"/>
      <c r="HVQ2" s="114"/>
      <c r="HVR2" s="114"/>
      <c r="HVS2" s="114"/>
      <c r="HVT2" s="114"/>
      <c r="HVU2" s="114"/>
      <c r="HVV2" s="114"/>
      <c r="HVW2" s="114"/>
      <c r="HVX2" s="114"/>
      <c r="HVY2" s="114"/>
      <c r="HVZ2" s="114"/>
      <c r="HWA2" s="114"/>
      <c r="HWB2" s="114"/>
      <c r="HWC2" s="114"/>
      <c r="HWD2" s="114"/>
      <c r="HWE2" s="114"/>
      <c r="HWF2" s="114"/>
      <c r="HWG2" s="114"/>
      <c r="HWH2" s="114"/>
      <c r="HWI2" s="114"/>
      <c r="HWJ2" s="114"/>
      <c r="HWK2" s="114"/>
      <c r="HWL2" s="114"/>
      <c r="HWM2" s="114"/>
      <c r="HWN2" s="114"/>
      <c r="HWO2" s="114"/>
      <c r="HWP2" s="114"/>
      <c r="HWQ2" s="114"/>
      <c r="HWR2" s="114"/>
      <c r="HWS2" s="114"/>
      <c r="HWT2" s="114"/>
      <c r="HWU2" s="114"/>
      <c r="HWV2" s="114"/>
      <c r="HWW2" s="114"/>
      <c r="HWX2" s="114"/>
      <c r="HWY2" s="114"/>
      <c r="HWZ2" s="114"/>
      <c r="HXA2" s="114"/>
      <c r="HXB2" s="114"/>
      <c r="HXC2" s="114"/>
      <c r="HXD2" s="114"/>
      <c r="HXE2" s="114"/>
      <c r="HXF2" s="114"/>
      <c r="HXG2" s="114"/>
      <c r="HXH2" s="114"/>
      <c r="HXI2" s="114"/>
      <c r="HXJ2" s="114"/>
      <c r="HXK2" s="114"/>
      <c r="HXL2" s="114"/>
      <c r="HXM2" s="114"/>
      <c r="HXN2" s="114"/>
      <c r="HXO2" s="114"/>
      <c r="HXP2" s="114"/>
      <c r="HXQ2" s="114"/>
      <c r="HXR2" s="114"/>
      <c r="HXS2" s="114"/>
      <c r="HXT2" s="114"/>
      <c r="HXU2" s="114"/>
      <c r="HXV2" s="114"/>
      <c r="HXW2" s="114"/>
      <c r="HXX2" s="114"/>
      <c r="HXY2" s="114"/>
      <c r="HXZ2" s="114"/>
      <c r="HYA2" s="114"/>
      <c r="HYB2" s="114"/>
      <c r="HYC2" s="114"/>
      <c r="HYD2" s="114"/>
      <c r="HYE2" s="114"/>
      <c r="HYF2" s="114"/>
      <c r="HYG2" s="114"/>
      <c r="HYH2" s="114"/>
      <c r="HYI2" s="114"/>
      <c r="HYJ2" s="114"/>
      <c r="HYK2" s="114"/>
      <c r="HYL2" s="114"/>
      <c r="HYM2" s="114"/>
      <c r="HYN2" s="114"/>
      <c r="HYO2" s="114"/>
      <c r="HYP2" s="114"/>
      <c r="HYQ2" s="114"/>
      <c r="HYR2" s="114"/>
      <c r="HYS2" s="114"/>
      <c r="HYT2" s="114"/>
      <c r="HYU2" s="114"/>
      <c r="HYV2" s="114"/>
      <c r="HYW2" s="114"/>
      <c r="HYX2" s="114"/>
      <c r="HYY2" s="114"/>
      <c r="HYZ2" s="114"/>
      <c r="HZA2" s="114"/>
      <c r="HZB2" s="114"/>
      <c r="HZC2" s="114"/>
      <c r="HZD2" s="114"/>
      <c r="HZE2" s="114"/>
      <c r="HZF2" s="114"/>
      <c r="HZG2" s="114"/>
      <c r="HZH2" s="114"/>
      <c r="HZI2" s="114"/>
      <c r="HZJ2" s="114"/>
      <c r="HZK2" s="114"/>
      <c r="HZL2" s="114"/>
      <c r="HZM2" s="114"/>
      <c r="HZN2" s="114"/>
      <c r="HZO2" s="114"/>
      <c r="HZP2" s="114"/>
      <c r="HZQ2" s="114"/>
      <c r="HZR2" s="114"/>
      <c r="HZS2" s="114"/>
      <c r="HZT2" s="114"/>
      <c r="HZU2" s="114"/>
      <c r="HZV2" s="114"/>
      <c r="HZW2" s="114"/>
      <c r="HZX2" s="114"/>
      <c r="HZY2" s="114"/>
      <c r="HZZ2" s="114"/>
      <c r="IAA2" s="114"/>
      <c r="IAB2" s="114"/>
      <c r="IAC2" s="114"/>
      <c r="IAD2" s="114"/>
      <c r="IAE2" s="114"/>
      <c r="IAF2" s="114"/>
      <c r="IAG2" s="114"/>
      <c r="IAH2" s="114"/>
      <c r="IAI2" s="114"/>
      <c r="IAJ2" s="114"/>
      <c r="IAK2" s="114"/>
      <c r="IAL2" s="114"/>
      <c r="IAM2" s="114"/>
      <c r="IAN2" s="114"/>
      <c r="IAO2" s="114"/>
      <c r="IAP2" s="114"/>
      <c r="IAQ2" s="114"/>
      <c r="IAR2" s="114"/>
      <c r="IAS2" s="114"/>
      <c r="IAT2" s="114"/>
      <c r="IAU2" s="114"/>
      <c r="IAV2" s="114"/>
      <c r="IAW2" s="114"/>
      <c r="IAX2" s="114"/>
      <c r="IAY2" s="114"/>
      <c r="IAZ2" s="114"/>
      <c r="IBA2" s="114"/>
      <c r="IBB2" s="114"/>
      <c r="IBC2" s="114"/>
      <c r="IBD2" s="114"/>
      <c r="IBE2" s="114"/>
      <c r="IBF2" s="114"/>
      <c r="IBG2" s="114"/>
      <c r="IBH2" s="114"/>
      <c r="IBI2" s="114"/>
      <c r="IBJ2" s="114"/>
      <c r="IBK2" s="114"/>
      <c r="IBL2" s="114"/>
      <c r="IBM2" s="114"/>
      <c r="IBN2" s="114"/>
      <c r="IBO2" s="114"/>
      <c r="IBP2" s="114"/>
      <c r="IBQ2" s="114"/>
      <c r="IBR2" s="114"/>
      <c r="IBS2" s="114"/>
      <c r="IBT2" s="114"/>
      <c r="IBU2" s="114"/>
      <c r="IBV2" s="114"/>
      <c r="IBW2" s="114"/>
      <c r="IBX2" s="114"/>
      <c r="IBY2" s="114"/>
      <c r="IBZ2" s="114"/>
      <c r="ICA2" s="114"/>
      <c r="ICB2" s="114"/>
      <c r="ICC2" s="114"/>
      <c r="ICD2" s="114"/>
      <c r="ICE2" s="114"/>
      <c r="ICF2" s="114"/>
      <c r="ICG2" s="114"/>
      <c r="ICH2" s="114"/>
      <c r="ICI2" s="114"/>
      <c r="ICJ2" s="114"/>
      <c r="ICK2" s="114"/>
      <c r="ICL2" s="114"/>
      <c r="ICM2" s="114"/>
      <c r="ICN2" s="114"/>
      <c r="ICO2" s="114"/>
      <c r="ICP2" s="114"/>
      <c r="ICQ2" s="114"/>
      <c r="ICR2" s="114"/>
      <c r="ICS2" s="114"/>
      <c r="ICT2" s="114"/>
      <c r="ICU2" s="114"/>
      <c r="ICV2" s="114"/>
      <c r="ICW2" s="114"/>
      <c r="ICX2" s="114"/>
      <c r="ICY2" s="114"/>
      <c r="ICZ2" s="114"/>
      <c r="IDA2" s="114"/>
      <c r="IDB2" s="114"/>
      <c r="IDC2" s="114"/>
      <c r="IDD2" s="114"/>
      <c r="IDE2" s="114"/>
      <c r="IDF2" s="114"/>
      <c r="IDG2" s="114"/>
      <c r="IDH2" s="114"/>
      <c r="IDI2" s="114"/>
      <c r="IDJ2" s="114"/>
      <c r="IDK2" s="114"/>
      <c r="IDL2" s="114"/>
      <c r="IDM2" s="114"/>
      <c r="IDN2" s="114"/>
      <c r="IDO2" s="114"/>
      <c r="IDP2" s="114"/>
      <c r="IDQ2" s="114"/>
      <c r="IDR2" s="114"/>
      <c r="IDS2" s="114"/>
      <c r="IDT2" s="114"/>
      <c r="IDU2" s="114"/>
      <c r="IDV2" s="114"/>
      <c r="IDW2" s="114"/>
      <c r="IDX2" s="114"/>
      <c r="IDY2" s="114"/>
      <c r="IDZ2" s="114"/>
      <c r="IEA2" s="114"/>
      <c r="IEB2" s="114"/>
      <c r="IEC2" s="114"/>
      <c r="IED2" s="114"/>
      <c r="IEE2" s="114"/>
      <c r="IEF2" s="114"/>
      <c r="IEG2" s="114"/>
      <c r="IEH2" s="114"/>
      <c r="IEI2" s="114"/>
      <c r="IEJ2" s="114"/>
      <c r="IEK2" s="114"/>
      <c r="IEL2" s="114"/>
      <c r="IEM2" s="114"/>
      <c r="IEN2" s="114"/>
      <c r="IEO2" s="114"/>
      <c r="IEP2" s="114"/>
      <c r="IEQ2" s="114"/>
      <c r="IER2" s="114"/>
      <c r="IES2" s="114"/>
      <c r="IET2" s="114"/>
      <c r="IEU2" s="114"/>
      <c r="IEV2" s="114"/>
      <c r="IEW2" s="114"/>
      <c r="IEX2" s="114"/>
      <c r="IEY2" s="114"/>
      <c r="IEZ2" s="114"/>
      <c r="IFA2" s="114"/>
      <c r="IFB2" s="114"/>
      <c r="IFC2" s="114"/>
      <c r="IFD2" s="114"/>
      <c r="IFE2" s="114"/>
      <c r="IFF2" s="114"/>
      <c r="IFG2" s="114"/>
      <c r="IFH2" s="114"/>
      <c r="IFI2" s="114"/>
      <c r="IFJ2" s="114"/>
      <c r="IFK2" s="114"/>
      <c r="IFL2" s="114"/>
      <c r="IFM2" s="114"/>
      <c r="IFN2" s="114"/>
      <c r="IFO2" s="114"/>
      <c r="IFP2" s="114"/>
      <c r="IFQ2" s="114"/>
      <c r="IFR2" s="114"/>
      <c r="IFS2" s="114"/>
      <c r="IFT2" s="114"/>
      <c r="IFU2" s="114"/>
      <c r="IFV2" s="114"/>
      <c r="IFW2" s="114"/>
      <c r="IFX2" s="114"/>
      <c r="IFY2" s="114"/>
      <c r="IFZ2" s="114"/>
      <c r="IGA2" s="114"/>
      <c r="IGB2" s="114"/>
      <c r="IGC2" s="114"/>
      <c r="IGD2" s="114"/>
      <c r="IGE2" s="114"/>
      <c r="IGF2" s="114"/>
      <c r="IGG2" s="114"/>
      <c r="IGH2" s="114"/>
      <c r="IGI2" s="114"/>
      <c r="IGJ2" s="114"/>
      <c r="IGK2" s="114"/>
      <c r="IGL2" s="114"/>
      <c r="IGM2" s="114"/>
      <c r="IGN2" s="114"/>
      <c r="IGO2" s="114"/>
      <c r="IGP2" s="114"/>
      <c r="IGQ2" s="114"/>
      <c r="IGR2" s="114"/>
      <c r="IGS2" s="114"/>
      <c r="IGT2" s="114"/>
      <c r="IGU2" s="114"/>
      <c r="IGV2" s="114"/>
      <c r="IGW2" s="114"/>
      <c r="IGX2" s="114"/>
      <c r="IGY2" s="114"/>
      <c r="IGZ2" s="114"/>
      <c r="IHA2" s="114"/>
      <c r="IHB2" s="114"/>
      <c r="IHC2" s="114"/>
      <c r="IHD2" s="114"/>
      <c r="IHE2" s="114"/>
      <c r="IHF2" s="114"/>
      <c r="IHG2" s="114"/>
      <c r="IHH2" s="114"/>
      <c r="IHI2" s="114"/>
      <c r="IHJ2" s="114"/>
      <c r="IHK2" s="114"/>
      <c r="IHL2" s="114"/>
      <c r="IHM2" s="114"/>
      <c r="IHN2" s="114"/>
      <c r="IHO2" s="114"/>
      <c r="IHP2" s="114"/>
      <c r="IHQ2" s="114"/>
      <c r="IHR2" s="114"/>
      <c r="IHS2" s="114"/>
      <c r="IHT2" s="114"/>
      <c r="IHU2" s="114"/>
      <c r="IHV2" s="114"/>
      <c r="IHW2" s="114"/>
      <c r="IHX2" s="114"/>
      <c r="IHY2" s="114"/>
      <c r="IHZ2" s="114"/>
      <c r="IIA2" s="114"/>
      <c r="IIB2" s="114"/>
      <c r="IIC2" s="114"/>
      <c r="IID2" s="114"/>
      <c r="IIE2" s="114"/>
      <c r="IIF2" s="114"/>
      <c r="IIG2" s="114"/>
      <c r="IIH2" s="114"/>
      <c r="III2" s="114"/>
      <c r="IIJ2" s="114"/>
      <c r="IIK2" s="114"/>
      <c r="IIL2" s="114"/>
      <c r="IIM2" s="114"/>
      <c r="IIN2" s="114"/>
      <c r="IIO2" s="114"/>
      <c r="IIP2" s="114"/>
      <c r="IIQ2" s="114"/>
      <c r="IIR2" s="114"/>
      <c r="IIS2" s="114"/>
      <c r="IIT2" s="114"/>
      <c r="IIU2" s="114"/>
      <c r="IIV2" s="114"/>
      <c r="IIW2" s="114"/>
      <c r="IIX2" s="114"/>
      <c r="IIY2" s="114"/>
      <c r="IIZ2" s="114"/>
      <c r="IJA2" s="114"/>
      <c r="IJB2" s="114"/>
      <c r="IJC2" s="114"/>
      <c r="IJD2" s="114"/>
      <c r="IJE2" s="114"/>
      <c r="IJF2" s="114"/>
      <c r="IJG2" s="114"/>
      <c r="IJH2" s="114"/>
      <c r="IJI2" s="114"/>
      <c r="IJJ2" s="114"/>
      <c r="IJK2" s="114"/>
      <c r="IJL2" s="114"/>
      <c r="IJM2" s="114"/>
      <c r="IJN2" s="114"/>
      <c r="IJO2" s="114"/>
      <c r="IJP2" s="114"/>
      <c r="IJQ2" s="114"/>
      <c r="IJR2" s="114"/>
      <c r="IJS2" s="114"/>
      <c r="IJT2" s="114"/>
      <c r="IJU2" s="114"/>
      <c r="IJV2" s="114"/>
      <c r="IJW2" s="114"/>
      <c r="IJX2" s="114"/>
      <c r="IJY2" s="114"/>
      <c r="IJZ2" s="114"/>
      <c r="IKA2" s="114"/>
      <c r="IKB2" s="114"/>
      <c r="IKC2" s="114"/>
      <c r="IKD2" s="114"/>
      <c r="IKE2" s="114"/>
      <c r="IKF2" s="114"/>
      <c r="IKG2" s="114"/>
      <c r="IKH2" s="114"/>
      <c r="IKI2" s="114"/>
      <c r="IKJ2" s="114"/>
      <c r="IKK2" s="114"/>
      <c r="IKL2" s="114"/>
      <c r="IKM2" s="114"/>
      <c r="IKN2" s="114"/>
      <c r="IKO2" s="114"/>
      <c r="IKP2" s="114"/>
      <c r="IKQ2" s="114"/>
      <c r="IKR2" s="114"/>
      <c r="IKS2" s="114"/>
      <c r="IKT2" s="114"/>
      <c r="IKU2" s="114"/>
      <c r="IKV2" s="114"/>
      <c r="IKW2" s="114"/>
      <c r="IKX2" s="114"/>
      <c r="IKY2" s="114"/>
      <c r="IKZ2" s="114"/>
      <c r="ILA2" s="114"/>
      <c r="ILB2" s="114"/>
      <c r="ILC2" s="114"/>
      <c r="ILD2" s="114"/>
      <c r="ILE2" s="114"/>
      <c r="ILF2" s="114"/>
      <c r="ILG2" s="114"/>
      <c r="ILH2" s="114"/>
      <c r="ILI2" s="114"/>
      <c r="ILJ2" s="114"/>
      <c r="ILK2" s="114"/>
      <c r="ILL2" s="114"/>
      <c r="ILM2" s="114"/>
      <c r="ILN2" s="114"/>
      <c r="ILO2" s="114"/>
      <c r="ILP2" s="114"/>
      <c r="ILQ2" s="114"/>
      <c r="ILR2" s="114"/>
      <c r="ILS2" s="114"/>
      <c r="ILT2" s="114"/>
      <c r="ILU2" s="114"/>
      <c r="ILV2" s="114"/>
      <c r="ILW2" s="114"/>
      <c r="ILX2" s="114"/>
      <c r="ILY2" s="114"/>
      <c r="ILZ2" s="114"/>
      <c r="IMA2" s="114"/>
      <c r="IMB2" s="114"/>
      <c r="IMC2" s="114"/>
      <c r="IMD2" s="114"/>
      <c r="IME2" s="114"/>
      <c r="IMF2" s="114"/>
      <c r="IMG2" s="114"/>
      <c r="IMH2" s="114"/>
      <c r="IMI2" s="114"/>
      <c r="IMJ2" s="114"/>
      <c r="IMK2" s="114"/>
      <c r="IML2" s="114"/>
      <c r="IMM2" s="114"/>
      <c r="IMN2" s="114"/>
      <c r="IMO2" s="114"/>
      <c r="IMP2" s="114"/>
      <c r="IMQ2" s="114"/>
      <c r="IMR2" s="114"/>
      <c r="IMS2" s="114"/>
      <c r="IMT2" s="114"/>
      <c r="IMU2" s="114"/>
      <c r="IMV2" s="114"/>
      <c r="IMW2" s="114"/>
      <c r="IMX2" s="114"/>
      <c r="IMY2" s="114"/>
      <c r="IMZ2" s="114"/>
      <c r="INA2" s="114"/>
      <c r="INB2" s="114"/>
      <c r="INC2" s="114"/>
      <c r="IND2" s="114"/>
      <c r="INE2" s="114"/>
      <c r="INF2" s="114"/>
      <c r="ING2" s="114"/>
      <c r="INH2" s="114"/>
      <c r="INI2" s="114"/>
      <c r="INJ2" s="114"/>
      <c r="INK2" s="114"/>
      <c r="INL2" s="114"/>
      <c r="INM2" s="114"/>
      <c r="INN2" s="114"/>
      <c r="INO2" s="114"/>
      <c r="INP2" s="114"/>
      <c r="INQ2" s="114"/>
      <c r="INR2" s="114"/>
      <c r="INS2" s="114"/>
      <c r="INT2" s="114"/>
      <c r="INU2" s="114"/>
      <c r="INV2" s="114"/>
      <c r="INW2" s="114"/>
      <c r="INX2" s="114"/>
      <c r="INY2" s="114"/>
      <c r="INZ2" s="114"/>
      <c r="IOA2" s="114"/>
      <c r="IOB2" s="114"/>
      <c r="IOC2" s="114"/>
      <c r="IOD2" s="114"/>
      <c r="IOE2" s="114"/>
      <c r="IOF2" s="114"/>
      <c r="IOG2" s="114"/>
      <c r="IOH2" s="114"/>
      <c r="IOI2" s="114"/>
      <c r="IOJ2" s="114"/>
      <c r="IOK2" s="114"/>
      <c r="IOL2" s="114"/>
      <c r="IOM2" s="114"/>
      <c r="ION2" s="114"/>
      <c r="IOO2" s="114"/>
      <c r="IOP2" s="114"/>
      <c r="IOQ2" s="114"/>
      <c r="IOR2" s="114"/>
      <c r="IOS2" s="114"/>
      <c r="IOT2" s="114"/>
      <c r="IOU2" s="114"/>
      <c r="IOV2" s="114"/>
      <c r="IOW2" s="114"/>
      <c r="IOX2" s="114"/>
      <c r="IOY2" s="114"/>
      <c r="IOZ2" s="114"/>
      <c r="IPA2" s="114"/>
      <c r="IPB2" s="114"/>
      <c r="IPC2" s="114"/>
      <c r="IPD2" s="114"/>
      <c r="IPE2" s="114"/>
      <c r="IPF2" s="114"/>
      <c r="IPG2" s="114"/>
      <c r="IPH2" s="114"/>
      <c r="IPI2" s="114"/>
      <c r="IPJ2" s="114"/>
      <c r="IPK2" s="114"/>
      <c r="IPL2" s="114"/>
      <c r="IPM2" s="114"/>
      <c r="IPN2" s="114"/>
      <c r="IPO2" s="114"/>
      <c r="IPP2" s="114"/>
      <c r="IPQ2" s="114"/>
      <c r="IPR2" s="114"/>
      <c r="IPS2" s="114"/>
      <c r="IPT2" s="114"/>
      <c r="IPU2" s="114"/>
      <c r="IPV2" s="114"/>
      <c r="IPW2" s="114"/>
      <c r="IPX2" s="114"/>
      <c r="IPY2" s="114"/>
      <c r="IPZ2" s="114"/>
      <c r="IQA2" s="114"/>
      <c r="IQB2" s="114"/>
      <c r="IQC2" s="114"/>
      <c r="IQD2" s="114"/>
      <c r="IQE2" s="114"/>
      <c r="IQF2" s="114"/>
      <c r="IQG2" s="114"/>
      <c r="IQH2" s="114"/>
      <c r="IQI2" s="114"/>
      <c r="IQJ2" s="114"/>
      <c r="IQK2" s="114"/>
      <c r="IQL2" s="114"/>
      <c r="IQM2" s="114"/>
      <c r="IQN2" s="114"/>
      <c r="IQO2" s="114"/>
      <c r="IQP2" s="114"/>
      <c r="IQQ2" s="114"/>
      <c r="IQR2" s="114"/>
      <c r="IQS2" s="114"/>
      <c r="IQT2" s="114"/>
      <c r="IQU2" s="114"/>
      <c r="IQV2" s="114"/>
      <c r="IQW2" s="114"/>
      <c r="IQX2" s="114"/>
      <c r="IQY2" s="114"/>
      <c r="IQZ2" s="114"/>
      <c r="IRA2" s="114"/>
      <c r="IRB2" s="114"/>
      <c r="IRC2" s="114"/>
      <c r="IRD2" s="114"/>
      <c r="IRE2" s="114"/>
      <c r="IRF2" s="114"/>
      <c r="IRG2" s="114"/>
      <c r="IRH2" s="114"/>
      <c r="IRI2" s="114"/>
      <c r="IRJ2" s="114"/>
      <c r="IRK2" s="114"/>
      <c r="IRL2" s="114"/>
      <c r="IRM2" s="114"/>
      <c r="IRN2" s="114"/>
      <c r="IRO2" s="114"/>
      <c r="IRP2" s="114"/>
      <c r="IRQ2" s="114"/>
      <c r="IRR2" s="114"/>
      <c r="IRS2" s="114"/>
      <c r="IRT2" s="114"/>
      <c r="IRU2" s="114"/>
      <c r="IRV2" s="114"/>
      <c r="IRW2" s="114"/>
      <c r="IRX2" s="114"/>
      <c r="IRY2" s="114"/>
      <c r="IRZ2" s="114"/>
      <c r="ISA2" s="114"/>
      <c r="ISB2" s="114"/>
      <c r="ISC2" s="114"/>
      <c r="ISD2" s="114"/>
      <c r="ISE2" s="114"/>
      <c r="ISF2" s="114"/>
      <c r="ISG2" s="114"/>
      <c r="ISH2" s="114"/>
      <c r="ISI2" s="114"/>
      <c r="ISJ2" s="114"/>
      <c r="ISK2" s="114"/>
      <c r="ISL2" s="114"/>
      <c r="ISM2" s="114"/>
      <c r="ISN2" s="114"/>
      <c r="ISO2" s="114"/>
      <c r="ISP2" s="114"/>
      <c r="ISQ2" s="114"/>
      <c r="ISR2" s="114"/>
      <c r="ISS2" s="114"/>
      <c r="IST2" s="114"/>
      <c r="ISU2" s="114"/>
      <c r="ISV2" s="114"/>
      <c r="ISW2" s="114"/>
      <c r="ISX2" s="114"/>
      <c r="ISY2" s="114"/>
      <c r="ISZ2" s="114"/>
      <c r="ITA2" s="114"/>
      <c r="ITB2" s="114"/>
      <c r="ITC2" s="114"/>
      <c r="ITD2" s="114"/>
      <c r="ITE2" s="114"/>
      <c r="ITF2" s="114"/>
      <c r="ITG2" s="114"/>
      <c r="ITH2" s="114"/>
      <c r="ITI2" s="114"/>
      <c r="ITJ2" s="114"/>
      <c r="ITK2" s="114"/>
      <c r="ITL2" s="114"/>
      <c r="ITM2" s="114"/>
      <c r="ITN2" s="114"/>
      <c r="ITO2" s="114"/>
      <c r="ITP2" s="114"/>
      <c r="ITQ2" s="114"/>
      <c r="ITR2" s="114"/>
      <c r="ITS2" s="114"/>
      <c r="ITT2" s="114"/>
      <c r="ITU2" s="114"/>
      <c r="ITV2" s="114"/>
      <c r="ITW2" s="114"/>
      <c r="ITX2" s="114"/>
      <c r="ITY2" s="114"/>
      <c r="ITZ2" s="114"/>
      <c r="IUA2" s="114"/>
      <c r="IUB2" s="114"/>
      <c r="IUC2" s="114"/>
      <c r="IUD2" s="114"/>
      <c r="IUE2" s="114"/>
      <c r="IUF2" s="114"/>
      <c r="IUG2" s="114"/>
      <c r="IUH2" s="114"/>
      <c r="IUI2" s="114"/>
      <c r="IUJ2" s="114"/>
      <c r="IUK2" s="114"/>
      <c r="IUL2" s="114"/>
      <c r="IUM2" s="114"/>
      <c r="IUN2" s="114"/>
      <c r="IUO2" s="114"/>
      <c r="IUP2" s="114"/>
      <c r="IUQ2" s="114"/>
      <c r="IUR2" s="114"/>
      <c r="IUS2" s="114"/>
      <c r="IUT2" s="114"/>
      <c r="IUU2" s="114"/>
      <c r="IUV2" s="114"/>
      <c r="IUW2" s="114"/>
      <c r="IUX2" s="114"/>
      <c r="IUY2" s="114"/>
      <c r="IUZ2" s="114"/>
      <c r="IVA2" s="114"/>
      <c r="IVB2" s="114"/>
      <c r="IVC2" s="114"/>
      <c r="IVD2" s="114"/>
      <c r="IVE2" s="114"/>
      <c r="IVF2" s="114"/>
      <c r="IVG2" s="114"/>
      <c r="IVH2" s="114"/>
      <c r="IVI2" s="114"/>
      <c r="IVJ2" s="114"/>
      <c r="IVK2" s="114"/>
      <c r="IVL2" s="114"/>
      <c r="IVM2" s="114"/>
      <c r="IVN2" s="114"/>
      <c r="IVO2" s="114"/>
      <c r="IVP2" s="114"/>
      <c r="IVQ2" s="114"/>
      <c r="IVR2" s="114"/>
      <c r="IVS2" s="114"/>
      <c r="IVT2" s="114"/>
      <c r="IVU2" s="114"/>
      <c r="IVV2" s="114"/>
      <c r="IVW2" s="114"/>
      <c r="IVX2" s="114"/>
      <c r="IVY2" s="114"/>
      <c r="IVZ2" s="114"/>
      <c r="IWA2" s="114"/>
      <c r="IWB2" s="114"/>
      <c r="IWC2" s="114"/>
      <c r="IWD2" s="114"/>
      <c r="IWE2" s="114"/>
      <c r="IWF2" s="114"/>
      <c r="IWG2" s="114"/>
      <c r="IWH2" s="114"/>
      <c r="IWI2" s="114"/>
      <c r="IWJ2" s="114"/>
      <c r="IWK2" s="114"/>
      <c r="IWL2" s="114"/>
      <c r="IWM2" s="114"/>
      <c r="IWN2" s="114"/>
      <c r="IWO2" s="114"/>
      <c r="IWP2" s="114"/>
      <c r="IWQ2" s="114"/>
      <c r="IWR2" s="114"/>
      <c r="IWS2" s="114"/>
      <c r="IWT2" s="114"/>
      <c r="IWU2" s="114"/>
      <c r="IWV2" s="114"/>
      <c r="IWW2" s="114"/>
      <c r="IWX2" s="114"/>
      <c r="IWY2" s="114"/>
      <c r="IWZ2" s="114"/>
      <c r="IXA2" s="114"/>
      <c r="IXB2" s="114"/>
      <c r="IXC2" s="114"/>
      <c r="IXD2" s="114"/>
      <c r="IXE2" s="114"/>
      <c r="IXF2" s="114"/>
      <c r="IXG2" s="114"/>
      <c r="IXH2" s="114"/>
      <c r="IXI2" s="114"/>
      <c r="IXJ2" s="114"/>
      <c r="IXK2" s="114"/>
      <c r="IXL2" s="114"/>
      <c r="IXM2" s="114"/>
      <c r="IXN2" s="114"/>
      <c r="IXO2" s="114"/>
      <c r="IXP2" s="114"/>
      <c r="IXQ2" s="114"/>
      <c r="IXR2" s="114"/>
      <c r="IXS2" s="114"/>
      <c r="IXT2" s="114"/>
      <c r="IXU2" s="114"/>
      <c r="IXV2" s="114"/>
      <c r="IXW2" s="114"/>
      <c r="IXX2" s="114"/>
      <c r="IXY2" s="114"/>
      <c r="IXZ2" s="114"/>
      <c r="IYA2" s="114"/>
      <c r="IYB2" s="114"/>
      <c r="IYC2" s="114"/>
      <c r="IYD2" s="114"/>
      <c r="IYE2" s="114"/>
      <c r="IYF2" s="114"/>
      <c r="IYG2" s="114"/>
      <c r="IYH2" s="114"/>
      <c r="IYI2" s="114"/>
      <c r="IYJ2" s="114"/>
      <c r="IYK2" s="114"/>
      <c r="IYL2" s="114"/>
      <c r="IYM2" s="114"/>
      <c r="IYN2" s="114"/>
      <c r="IYO2" s="114"/>
      <c r="IYP2" s="114"/>
      <c r="IYQ2" s="114"/>
      <c r="IYR2" s="114"/>
      <c r="IYS2" s="114"/>
      <c r="IYT2" s="114"/>
      <c r="IYU2" s="114"/>
      <c r="IYV2" s="114"/>
      <c r="IYW2" s="114"/>
      <c r="IYX2" s="114"/>
      <c r="IYY2" s="114"/>
      <c r="IYZ2" s="114"/>
      <c r="IZA2" s="114"/>
      <c r="IZB2" s="114"/>
      <c r="IZC2" s="114"/>
      <c r="IZD2" s="114"/>
      <c r="IZE2" s="114"/>
      <c r="IZF2" s="114"/>
      <c r="IZG2" s="114"/>
      <c r="IZH2" s="114"/>
      <c r="IZI2" s="114"/>
      <c r="IZJ2" s="114"/>
      <c r="IZK2" s="114"/>
      <c r="IZL2" s="114"/>
      <c r="IZM2" s="114"/>
      <c r="IZN2" s="114"/>
      <c r="IZO2" s="114"/>
      <c r="IZP2" s="114"/>
      <c r="IZQ2" s="114"/>
      <c r="IZR2" s="114"/>
      <c r="IZS2" s="114"/>
      <c r="IZT2" s="114"/>
      <c r="IZU2" s="114"/>
      <c r="IZV2" s="114"/>
      <c r="IZW2" s="114"/>
      <c r="IZX2" s="114"/>
      <c r="IZY2" s="114"/>
      <c r="IZZ2" s="114"/>
      <c r="JAA2" s="114"/>
      <c r="JAB2" s="114"/>
      <c r="JAC2" s="114"/>
      <c r="JAD2" s="114"/>
      <c r="JAE2" s="114"/>
      <c r="JAF2" s="114"/>
      <c r="JAG2" s="114"/>
      <c r="JAH2" s="114"/>
      <c r="JAI2" s="114"/>
      <c r="JAJ2" s="114"/>
      <c r="JAK2" s="114"/>
      <c r="JAL2" s="114"/>
      <c r="JAM2" s="114"/>
      <c r="JAN2" s="114"/>
      <c r="JAO2" s="114"/>
      <c r="JAP2" s="114"/>
      <c r="JAQ2" s="114"/>
      <c r="JAR2" s="114"/>
      <c r="JAS2" s="114"/>
      <c r="JAT2" s="114"/>
      <c r="JAU2" s="114"/>
      <c r="JAV2" s="114"/>
      <c r="JAW2" s="114"/>
      <c r="JAX2" s="114"/>
      <c r="JAY2" s="114"/>
      <c r="JAZ2" s="114"/>
      <c r="JBA2" s="114"/>
      <c r="JBB2" s="114"/>
      <c r="JBC2" s="114"/>
      <c r="JBD2" s="114"/>
      <c r="JBE2" s="114"/>
      <c r="JBF2" s="114"/>
      <c r="JBG2" s="114"/>
      <c r="JBH2" s="114"/>
      <c r="JBI2" s="114"/>
      <c r="JBJ2" s="114"/>
      <c r="JBK2" s="114"/>
      <c r="JBL2" s="114"/>
      <c r="JBM2" s="114"/>
      <c r="JBN2" s="114"/>
      <c r="JBO2" s="114"/>
      <c r="JBP2" s="114"/>
      <c r="JBQ2" s="114"/>
      <c r="JBR2" s="114"/>
      <c r="JBS2" s="114"/>
      <c r="JBT2" s="114"/>
      <c r="JBU2" s="114"/>
      <c r="JBV2" s="114"/>
      <c r="JBW2" s="114"/>
      <c r="JBX2" s="114"/>
      <c r="JBY2" s="114"/>
      <c r="JBZ2" s="114"/>
      <c r="JCA2" s="114"/>
      <c r="JCB2" s="114"/>
      <c r="JCC2" s="114"/>
      <c r="JCD2" s="114"/>
      <c r="JCE2" s="114"/>
      <c r="JCF2" s="114"/>
      <c r="JCG2" s="114"/>
      <c r="JCH2" s="114"/>
      <c r="JCI2" s="114"/>
      <c r="JCJ2" s="114"/>
      <c r="JCK2" s="114"/>
      <c r="JCL2" s="114"/>
      <c r="JCM2" s="114"/>
      <c r="JCN2" s="114"/>
      <c r="JCO2" s="114"/>
      <c r="JCP2" s="114"/>
      <c r="JCQ2" s="114"/>
      <c r="JCR2" s="114"/>
      <c r="JCS2" s="114"/>
      <c r="JCT2" s="114"/>
      <c r="JCU2" s="114"/>
      <c r="JCV2" s="114"/>
      <c r="JCW2" s="114"/>
      <c r="JCX2" s="114"/>
      <c r="JCY2" s="114"/>
      <c r="JCZ2" s="114"/>
      <c r="JDA2" s="114"/>
      <c r="JDB2" s="114"/>
      <c r="JDC2" s="114"/>
      <c r="JDD2" s="114"/>
      <c r="JDE2" s="114"/>
      <c r="JDF2" s="114"/>
      <c r="JDG2" s="114"/>
      <c r="JDH2" s="114"/>
      <c r="JDI2" s="114"/>
      <c r="JDJ2" s="114"/>
      <c r="JDK2" s="114"/>
      <c r="JDL2" s="114"/>
      <c r="JDM2" s="114"/>
      <c r="JDN2" s="114"/>
      <c r="JDO2" s="114"/>
      <c r="JDP2" s="114"/>
      <c r="JDQ2" s="114"/>
      <c r="JDR2" s="114"/>
      <c r="JDS2" s="114"/>
      <c r="JDT2" s="114"/>
      <c r="JDU2" s="114"/>
      <c r="JDV2" s="114"/>
      <c r="JDW2" s="114"/>
      <c r="JDX2" s="114"/>
      <c r="JDY2" s="114"/>
      <c r="JDZ2" s="114"/>
      <c r="JEA2" s="114"/>
      <c r="JEB2" s="114"/>
      <c r="JEC2" s="114"/>
      <c r="JED2" s="114"/>
      <c r="JEE2" s="114"/>
      <c r="JEF2" s="114"/>
      <c r="JEG2" s="114"/>
      <c r="JEH2" s="114"/>
      <c r="JEI2" s="114"/>
      <c r="JEJ2" s="114"/>
      <c r="JEK2" s="114"/>
      <c r="JEL2" s="114"/>
      <c r="JEM2" s="114"/>
      <c r="JEN2" s="114"/>
      <c r="JEO2" s="114"/>
      <c r="JEP2" s="114"/>
      <c r="JEQ2" s="114"/>
      <c r="JER2" s="114"/>
      <c r="JES2" s="114"/>
      <c r="JET2" s="114"/>
      <c r="JEU2" s="114"/>
      <c r="JEV2" s="114"/>
      <c r="JEW2" s="114"/>
      <c r="JEX2" s="114"/>
      <c r="JEY2" s="114"/>
      <c r="JEZ2" s="114"/>
      <c r="JFA2" s="114"/>
      <c r="JFB2" s="114"/>
      <c r="JFC2" s="114"/>
      <c r="JFD2" s="114"/>
      <c r="JFE2" s="114"/>
      <c r="JFF2" s="114"/>
      <c r="JFG2" s="114"/>
      <c r="JFH2" s="114"/>
      <c r="JFI2" s="114"/>
      <c r="JFJ2" s="114"/>
      <c r="JFK2" s="114"/>
      <c r="JFL2" s="114"/>
      <c r="JFM2" s="114"/>
      <c r="JFN2" s="114"/>
      <c r="JFO2" s="114"/>
      <c r="JFP2" s="114"/>
      <c r="JFQ2" s="114"/>
      <c r="JFR2" s="114"/>
      <c r="JFS2" s="114"/>
      <c r="JFT2" s="114"/>
      <c r="JFU2" s="114"/>
      <c r="JFV2" s="114"/>
      <c r="JFW2" s="114"/>
      <c r="JFX2" s="114"/>
      <c r="JFY2" s="114"/>
      <c r="JFZ2" s="114"/>
      <c r="JGA2" s="114"/>
      <c r="JGB2" s="114"/>
      <c r="JGC2" s="114"/>
      <c r="JGD2" s="114"/>
      <c r="JGE2" s="114"/>
      <c r="JGF2" s="114"/>
      <c r="JGG2" s="114"/>
      <c r="JGH2" s="114"/>
      <c r="JGI2" s="114"/>
      <c r="JGJ2" s="114"/>
      <c r="JGK2" s="114"/>
      <c r="JGL2" s="114"/>
      <c r="JGM2" s="114"/>
      <c r="JGN2" s="114"/>
      <c r="JGO2" s="114"/>
      <c r="JGP2" s="114"/>
      <c r="JGQ2" s="114"/>
      <c r="JGR2" s="114"/>
      <c r="JGS2" s="114"/>
      <c r="JGT2" s="114"/>
      <c r="JGU2" s="114"/>
      <c r="JGV2" s="114"/>
      <c r="JGW2" s="114"/>
      <c r="JGX2" s="114"/>
      <c r="JGY2" s="114"/>
      <c r="JGZ2" s="114"/>
      <c r="JHA2" s="114"/>
      <c r="JHB2" s="114"/>
      <c r="JHC2" s="114"/>
      <c r="JHD2" s="114"/>
      <c r="JHE2" s="114"/>
      <c r="JHF2" s="114"/>
      <c r="JHG2" s="114"/>
      <c r="JHH2" s="114"/>
      <c r="JHI2" s="114"/>
      <c r="JHJ2" s="114"/>
      <c r="JHK2" s="114"/>
      <c r="JHL2" s="114"/>
      <c r="JHM2" s="114"/>
      <c r="JHN2" s="114"/>
      <c r="JHO2" s="114"/>
      <c r="JHP2" s="114"/>
      <c r="JHQ2" s="114"/>
      <c r="JHR2" s="114"/>
      <c r="JHS2" s="114"/>
      <c r="JHT2" s="114"/>
      <c r="JHU2" s="114"/>
      <c r="JHV2" s="114"/>
      <c r="JHW2" s="114"/>
      <c r="JHX2" s="114"/>
      <c r="JHY2" s="114"/>
      <c r="JHZ2" s="114"/>
      <c r="JIA2" s="114"/>
      <c r="JIB2" s="114"/>
      <c r="JIC2" s="114"/>
      <c r="JID2" s="114"/>
      <c r="JIE2" s="114"/>
      <c r="JIF2" s="114"/>
      <c r="JIG2" s="114"/>
      <c r="JIH2" s="114"/>
      <c r="JII2" s="114"/>
      <c r="JIJ2" s="114"/>
      <c r="JIK2" s="114"/>
      <c r="JIL2" s="114"/>
      <c r="JIM2" s="114"/>
      <c r="JIN2" s="114"/>
      <c r="JIO2" s="114"/>
      <c r="JIP2" s="114"/>
      <c r="JIQ2" s="114"/>
      <c r="JIR2" s="114"/>
      <c r="JIS2" s="114"/>
      <c r="JIT2" s="114"/>
      <c r="JIU2" s="114"/>
      <c r="JIV2" s="114"/>
      <c r="JIW2" s="114"/>
      <c r="JIX2" s="114"/>
      <c r="JIY2" s="114"/>
      <c r="JIZ2" s="114"/>
      <c r="JJA2" s="114"/>
      <c r="JJB2" s="114"/>
      <c r="JJC2" s="114"/>
      <c r="JJD2" s="114"/>
      <c r="JJE2" s="114"/>
      <c r="JJF2" s="114"/>
      <c r="JJG2" s="114"/>
      <c r="JJH2" s="114"/>
      <c r="JJI2" s="114"/>
      <c r="JJJ2" s="114"/>
      <c r="JJK2" s="114"/>
      <c r="JJL2" s="114"/>
      <c r="JJM2" s="114"/>
      <c r="JJN2" s="114"/>
      <c r="JJO2" s="114"/>
      <c r="JJP2" s="114"/>
      <c r="JJQ2" s="114"/>
      <c r="JJR2" s="114"/>
      <c r="JJS2" s="114"/>
      <c r="JJT2" s="114"/>
      <c r="JJU2" s="114"/>
      <c r="JJV2" s="114"/>
      <c r="JJW2" s="114"/>
      <c r="JJX2" s="114"/>
      <c r="JJY2" s="114"/>
      <c r="JJZ2" s="114"/>
      <c r="JKA2" s="114"/>
      <c r="JKB2" s="114"/>
      <c r="JKC2" s="114"/>
      <c r="JKD2" s="114"/>
      <c r="JKE2" s="114"/>
      <c r="JKF2" s="114"/>
      <c r="JKG2" s="114"/>
      <c r="JKH2" s="114"/>
      <c r="JKI2" s="114"/>
      <c r="JKJ2" s="114"/>
      <c r="JKK2" s="114"/>
      <c r="JKL2" s="114"/>
      <c r="JKM2" s="114"/>
      <c r="JKN2" s="114"/>
      <c r="JKO2" s="114"/>
      <c r="JKP2" s="114"/>
      <c r="JKQ2" s="114"/>
      <c r="JKR2" s="114"/>
      <c r="JKS2" s="114"/>
      <c r="JKT2" s="114"/>
      <c r="JKU2" s="114"/>
      <c r="JKV2" s="114"/>
      <c r="JKW2" s="114"/>
      <c r="JKX2" s="114"/>
      <c r="JKY2" s="114"/>
      <c r="JKZ2" s="114"/>
      <c r="JLA2" s="114"/>
      <c r="JLB2" s="114"/>
      <c r="JLC2" s="114"/>
      <c r="JLD2" s="114"/>
      <c r="JLE2" s="114"/>
      <c r="JLF2" s="114"/>
      <c r="JLG2" s="114"/>
      <c r="JLH2" s="114"/>
      <c r="JLI2" s="114"/>
      <c r="JLJ2" s="114"/>
      <c r="JLK2" s="114"/>
      <c r="JLL2" s="114"/>
      <c r="JLM2" s="114"/>
      <c r="JLN2" s="114"/>
      <c r="JLO2" s="114"/>
      <c r="JLP2" s="114"/>
      <c r="JLQ2" s="114"/>
      <c r="JLR2" s="114"/>
      <c r="JLS2" s="114"/>
      <c r="JLT2" s="114"/>
      <c r="JLU2" s="114"/>
      <c r="JLV2" s="114"/>
      <c r="JLW2" s="114"/>
      <c r="JLX2" s="114"/>
      <c r="JLY2" s="114"/>
      <c r="JLZ2" s="114"/>
      <c r="JMA2" s="114"/>
      <c r="JMB2" s="114"/>
      <c r="JMC2" s="114"/>
      <c r="JMD2" s="114"/>
      <c r="JME2" s="114"/>
      <c r="JMF2" s="114"/>
      <c r="JMG2" s="114"/>
      <c r="JMH2" s="114"/>
      <c r="JMI2" s="114"/>
      <c r="JMJ2" s="114"/>
      <c r="JMK2" s="114"/>
      <c r="JML2" s="114"/>
      <c r="JMM2" s="114"/>
      <c r="JMN2" s="114"/>
      <c r="JMO2" s="114"/>
      <c r="JMP2" s="114"/>
      <c r="JMQ2" s="114"/>
      <c r="JMR2" s="114"/>
      <c r="JMS2" s="114"/>
      <c r="JMT2" s="114"/>
      <c r="JMU2" s="114"/>
      <c r="JMV2" s="114"/>
      <c r="JMW2" s="114"/>
      <c r="JMX2" s="114"/>
      <c r="JMY2" s="114"/>
      <c r="JMZ2" s="114"/>
      <c r="JNA2" s="114"/>
      <c r="JNB2" s="114"/>
      <c r="JNC2" s="114"/>
      <c r="JND2" s="114"/>
      <c r="JNE2" s="114"/>
      <c r="JNF2" s="114"/>
      <c r="JNG2" s="114"/>
      <c r="JNH2" s="114"/>
      <c r="JNI2" s="114"/>
      <c r="JNJ2" s="114"/>
      <c r="JNK2" s="114"/>
      <c r="JNL2" s="114"/>
      <c r="JNM2" s="114"/>
      <c r="JNN2" s="114"/>
      <c r="JNO2" s="114"/>
      <c r="JNP2" s="114"/>
      <c r="JNQ2" s="114"/>
      <c r="JNR2" s="114"/>
      <c r="JNS2" s="114"/>
      <c r="JNT2" s="114"/>
      <c r="JNU2" s="114"/>
      <c r="JNV2" s="114"/>
      <c r="JNW2" s="114"/>
      <c r="JNX2" s="114"/>
      <c r="JNY2" s="114"/>
      <c r="JNZ2" s="114"/>
      <c r="JOA2" s="114"/>
      <c r="JOB2" s="114"/>
      <c r="JOC2" s="114"/>
      <c r="JOD2" s="114"/>
      <c r="JOE2" s="114"/>
      <c r="JOF2" s="114"/>
      <c r="JOG2" s="114"/>
      <c r="JOH2" s="114"/>
      <c r="JOI2" s="114"/>
      <c r="JOJ2" s="114"/>
      <c r="JOK2" s="114"/>
      <c r="JOL2" s="114"/>
      <c r="JOM2" s="114"/>
      <c r="JON2" s="114"/>
      <c r="JOO2" s="114"/>
      <c r="JOP2" s="114"/>
      <c r="JOQ2" s="114"/>
      <c r="JOR2" s="114"/>
      <c r="JOS2" s="114"/>
      <c r="JOT2" s="114"/>
      <c r="JOU2" s="114"/>
      <c r="JOV2" s="114"/>
      <c r="JOW2" s="114"/>
      <c r="JOX2" s="114"/>
      <c r="JOY2" s="114"/>
      <c r="JOZ2" s="114"/>
      <c r="JPA2" s="114"/>
      <c r="JPB2" s="114"/>
      <c r="JPC2" s="114"/>
      <c r="JPD2" s="114"/>
      <c r="JPE2" s="114"/>
      <c r="JPF2" s="114"/>
      <c r="JPG2" s="114"/>
      <c r="JPH2" s="114"/>
      <c r="JPI2" s="114"/>
      <c r="JPJ2" s="114"/>
      <c r="JPK2" s="114"/>
      <c r="JPL2" s="114"/>
      <c r="JPM2" s="114"/>
      <c r="JPN2" s="114"/>
      <c r="JPO2" s="114"/>
      <c r="JPP2" s="114"/>
      <c r="JPQ2" s="114"/>
      <c r="JPR2" s="114"/>
      <c r="JPS2" s="114"/>
      <c r="JPT2" s="114"/>
      <c r="JPU2" s="114"/>
      <c r="JPV2" s="114"/>
      <c r="JPW2" s="114"/>
      <c r="JPX2" s="114"/>
      <c r="JPY2" s="114"/>
      <c r="JPZ2" s="114"/>
      <c r="JQA2" s="114"/>
      <c r="JQB2" s="114"/>
      <c r="JQC2" s="114"/>
      <c r="JQD2" s="114"/>
      <c r="JQE2" s="114"/>
      <c r="JQF2" s="114"/>
      <c r="JQG2" s="114"/>
      <c r="JQH2" s="114"/>
      <c r="JQI2" s="114"/>
      <c r="JQJ2" s="114"/>
      <c r="JQK2" s="114"/>
      <c r="JQL2" s="114"/>
      <c r="JQM2" s="114"/>
      <c r="JQN2" s="114"/>
      <c r="JQO2" s="114"/>
      <c r="JQP2" s="114"/>
      <c r="JQQ2" s="114"/>
      <c r="JQR2" s="114"/>
      <c r="JQS2" s="114"/>
      <c r="JQT2" s="114"/>
      <c r="JQU2" s="114"/>
      <c r="JQV2" s="114"/>
      <c r="JQW2" s="114"/>
      <c r="JQX2" s="114"/>
      <c r="JQY2" s="114"/>
      <c r="JQZ2" s="114"/>
      <c r="JRA2" s="114"/>
      <c r="JRB2" s="114"/>
      <c r="JRC2" s="114"/>
      <c r="JRD2" s="114"/>
      <c r="JRE2" s="114"/>
      <c r="JRF2" s="114"/>
      <c r="JRG2" s="114"/>
      <c r="JRH2" s="114"/>
      <c r="JRI2" s="114"/>
      <c r="JRJ2" s="114"/>
      <c r="JRK2" s="114"/>
      <c r="JRL2" s="114"/>
      <c r="JRM2" s="114"/>
      <c r="JRN2" s="114"/>
      <c r="JRO2" s="114"/>
      <c r="JRP2" s="114"/>
      <c r="JRQ2" s="114"/>
      <c r="JRR2" s="114"/>
      <c r="JRS2" s="114"/>
      <c r="JRT2" s="114"/>
      <c r="JRU2" s="114"/>
      <c r="JRV2" s="114"/>
      <c r="JRW2" s="114"/>
      <c r="JRX2" s="114"/>
      <c r="JRY2" s="114"/>
      <c r="JRZ2" s="114"/>
      <c r="JSA2" s="114"/>
      <c r="JSB2" s="114"/>
      <c r="JSC2" s="114"/>
      <c r="JSD2" s="114"/>
      <c r="JSE2" s="114"/>
      <c r="JSF2" s="114"/>
      <c r="JSG2" s="114"/>
      <c r="JSH2" s="114"/>
      <c r="JSI2" s="114"/>
      <c r="JSJ2" s="114"/>
      <c r="JSK2" s="114"/>
      <c r="JSL2" s="114"/>
      <c r="JSM2" s="114"/>
      <c r="JSN2" s="114"/>
      <c r="JSO2" s="114"/>
      <c r="JSP2" s="114"/>
      <c r="JSQ2" s="114"/>
      <c r="JSR2" s="114"/>
      <c r="JSS2" s="114"/>
      <c r="JST2" s="114"/>
      <c r="JSU2" s="114"/>
      <c r="JSV2" s="114"/>
      <c r="JSW2" s="114"/>
      <c r="JSX2" s="114"/>
      <c r="JSY2" s="114"/>
      <c r="JSZ2" s="114"/>
      <c r="JTA2" s="114"/>
      <c r="JTB2" s="114"/>
      <c r="JTC2" s="114"/>
      <c r="JTD2" s="114"/>
      <c r="JTE2" s="114"/>
      <c r="JTF2" s="114"/>
      <c r="JTG2" s="114"/>
      <c r="JTH2" s="114"/>
      <c r="JTI2" s="114"/>
      <c r="JTJ2" s="114"/>
      <c r="JTK2" s="114"/>
      <c r="JTL2" s="114"/>
      <c r="JTM2" s="114"/>
      <c r="JTN2" s="114"/>
      <c r="JTO2" s="114"/>
      <c r="JTP2" s="114"/>
      <c r="JTQ2" s="114"/>
      <c r="JTR2" s="114"/>
      <c r="JTS2" s="114"/>
      <c r="JTT2" s="114"/>
      <c r="JTU2" s="114"/>
      <c r="JTV2" s="114"/>
      <c r="JTW2" s="114"/>
      <c r="JTX2" s="114"/>
      <c r="JTY2" s="114"/>
      <c r="JTZ2" s="114"/>
      <c r="JUA2" s="114"/>
      <c r="JUB2" s="114"/>
      <c r="JUC2" s="114"/>
      <c r="JUD2" s="114"/>
      <c r="JUE2" s="114"/>
      <c r="JUF2" s="114"/>
      <c r="JUG2" s="114"/>
      <c r="JUH2" s="114"/>
      <c r="JUI2" s="114"/>
      <c r="JUJ2" s="114"/>
      <c r="JUK2" s="114"/>
      <c r="JUL2" s="114"/>
      <c r="JUM2" s="114"/>
      <c r="JUN2" s="114"/>
      <c r="JUO2" s="114"/>
      <c r="JUP2" s="114"/>
      <c r="JUQ2" s="114"/>
      <c r="JUR2" s="114"/>
      <c r="JUS2" s="114"/>
      <c r="JUT2" s="114"/>
      <c r="JUU2" s="114"/>
      <c r="JUV2" s="114"/>
      <c r="JUW2" s="114"/>
      <c r="JUX2" s="114"/>
      <c r="JUY2" s="114"/>
      <c r="JUZ2" s="114"/>
      <c r="JVA2" s="114"/>
      <c r="JVB2" s="114"/>
      <c r="JVC2" s="114"/>
      <c r="JVD2" s="114"/>
      <c r="JVE2" s="114"/>
      <c r="JVF2" s="114"/>
      <c r="JVG2" s="114"/>
      <c r="JVH2" s="114"/>
      <c r="JVI2" s="114"/>
      <c r="JVJ2" s="114"/>
      <c r="JVK2" s="114"/>
      <c r="JVL2" s="114"/>
      <c r="JVM2" s="114"/>
      <c r="JVN2" s="114"/>
      <c r="JVO2" s="114"/>
      <c r="JVP2" s="114"/>
      <c r="JVQ2" s="114"/>
      <c r="JVR2" s="114"/>
      <c r="JVS2" s="114"/>
      <c r="JVT2" s="114"/>
      <c r="JVU2" s="114"/>
      <c r="JVV2" s="114"/>
      <c r="JVW2" s="114"/>
      <c r="JVX2" s="114"/>
      <c r="JVY2" s="114"/>
      <c r="JVZ2" s="114"/>
      <c r="JWA2" s="114"/>
      <c r="JWB2" s="114"/>
      <c r="JWC2" s="114"/>
      <c r="JWD2" s="114"/>
      <c r="JWE2" s="114"/>
      <c r="JWF2" s="114"/>
      <c r="JWG2" s="114"/>
      <c r="JWH2" s="114"/>
      <c r="JWI2" s="114"/>
      <c r="JWJ2" s="114"/>
      <c r="JWK2" s="114"/>
      <c r="JWL2" s="114"/>
      <c r="JWM2" s="114"/>
      <c r="JWN2" s="114"/>
      <c r="JWO2" s="114"/>
      <c r="JWP2" s="114"/>
      <c r="JWQ2" s="114"/>
      <c r="JWR2" s="114"/>
      <c r="JWS2" s="114"/>
      <c r="JWT2" s="114"/>
      <c r="JWU2" s="114"/>
      <c r="JWV2" s="114"/>
      <c r="JWW2" s="114"/>
      <c r="JWX2" s="114"/>
      <c r="JWY2" s="114"/>
      <c r="JWZ2" s="114"/>
      <c r="JXA2" s="114"/>
      <c r="JXB2" s="114"/>
      <c r="JXC2" s="114"/>
      <c r="JXD2" s="114"/>
      <c r="JXE2" s="114"/>
      <c r="JXF2" s="114"/>
      <c r="JXG2" s="114"/>
      <c r="JXH2" s="114"/>
      <c r="JXI2" s="114"/>
      <c r="JXJ2" s="114"/>
      <c r="JXK2" s="114"/>
      <c r="JXL2" s="114"/>
      <c r="JXM2" s="114"/>
      <c r="JXN2" s="114"/>
      <c r="JXO2" s="114"/>
      <c r="JXP2" s="114"/>
      <c r="JXQ2" s="114"/>
      <c r="JXR2" s="114"/>
      <c r="JXS2" s="114"/>
      <c r="JXT2" s="114"/>
      <c r="JXU2" s="114"/>
      <c r="JXV2" s="114"/>
      <c r="JXW2" s="114"/>
      <c r="JXX2" s="114"/>
      <c r="JXY2" s="114"/>
      <c r="JXZ2" s="114"/>
      <c r="JYA2" s="114"/>
      <c r="JYB2" s="114"/>
      <c r="JYC2" s="114"/>
      <c r="JYD2" s="114"/>
      <c r="JYE2" s="114"/>
      <c r="JYF2" s="114"/>
      <c r="JYG2" s="114"/>
      <c r="JYH2" s="114"/>
      <c r="JYI2" s="114"/>
      <c r="JYJ2" s="114"/>
      <c r="JYK2" s="114"/>
      <c r="JYL2" s="114"/>
      <c r="JYM2" s="114"/>
      <c r="JYN2" s="114"/>
      <c r="JYO2" s="114"/>
      <c r="JYP2" s="114"/>
      <c r="JYQ2" s="114"/>
      <c r="JYR2" s="114"/>
      <c r="JYS2" s="114"/>
      <c r="JYT2" s="114"/>
      <c r="JYU2" s="114"/>
      <c r="JYV2" s="114"/>
      <c r="JYW2" s="114"/>
      <c r="JYX2" s="114"/>
      <c r="JYY2" s="114"/>
      <c r="JYZ2" s="114"/>
      <c r="JZA2" s="114"/>
      <c r="JZB2" s="114"/>
      <c r="JZC2" s="114"/>
      <c r="JZD2" s="114"/>
      <c r="JZE2" s="114"/>
      <c r="JZF2" s="114"/>
      <c r="JZG2" s="114"/>
      <c r="JZH2" s="114"/>
      <c r="JZI2" s="114"/>
      <c r="JZJ2" s="114"/>
      <c r="JZK2" s="114"/>
      <c r="JZL2" s="114"/>
      <c r="JZM2" s="114"/>
      <c r="JZN2" s="114"/>
      <c r="JZO2" s="114"/>
      <c r="JZP2" s="114"/>
      <c r="JZQ2" s="114"/>
      <c r="JZR2" s="114"/>
      <c r="JZS2" s="114"/>
      <c r="JZT2" s="114"/>
      <c r="JZU2" s="114"/>
      <c r="JZV2" s="114"/>
      <c r="JZW2" s="114"/>
      <c r="JZX2" s="114"/>
      <c r="JZY2" s="114"/>
      <c r="JZZ2" s="114"/>
      <c r="KAA2" s="114"/>
      <c r="KAB2" s="114"/>
      <c r="KAC2" s="114"/>
      <c r="KAD2" s="114"/>
      <c r="KAE2" s="114"/>
      <c r="KAF2" s="114"/>
      <c r="KAG2" s="114"/>
      <c r="KAH2" s="114"/>
      <c r="KAI2" s="114"/>
      <c r="KAJ2" s="114"/>
      <c r="KAK2" s="114"/>
      <c r="KAL2" s="114"/>
      <c r="KAM2" s="114"/>
      <c r="KAN2" s="114"/>
      <c r="KAO2" s="114"/>
      <c r="KAP2" s="114"/>
      <c r="KAQ2" s="114"/>
      <c r="KAR2" s="114"/>
      <c r="KAS2" s="114"/>
      <c r="KAT2" s="114"/>
      <c r="KAU2" s="114"/>
      <c r="KAV2" s="114"/>
      <c r="KAW2" s="114"/>
      <c r="KAX2" s="114"/>
      <c r="KAY2" s="114"/>
      <c r="KAZ2" s="114"/>
      <c r="KBA2" s="114"/>
      <c r="KBB2" s="114"/>
      <c r="KBC2" s="114"/>
      <c r="KBD2" s="114"/>
      <c r="KBE2" s="114"/>
      <c r="KBF2" s="114"/>
      <c r="KBG2" s="114"/>
      <c r="KBH2" s="114"/>
      <c r="KBI2" s="114"/>
      <c r="KBJ2" s="114"/>
      <c r="KBK2" s="114"/>
      <c r="KBL2" s="114"/>
      <c r="KBM2" s="114"/>
      <c r="KBN2" s="114"/>
      <c r="KBO2" s="114"/>
      <c r="KBP2" s="114"/>
      <c r="KBQ2" s="114"/>
      <c r="KBR2" s="114"/>
      <c r="KBS2" s="114"/>
      <c r="KBT2" s="114"/>
      <c r="KBU2" s="114"/>
      <c r="KBV2" s="114"/>
      <c r="KBW2" s="114"/>
      <c r="KBX2" s="114"/>
      <c r="KBY2" s="114"/>
      <c r="KBZ2" s="114"/>
      <c r="KCA2" s="114"/>
      <c r="KCB2" s="114"/>
      <c r="KCC2" s="114"/>
      <c r="KCD2" s="114"/>
      <c r="KCE2" s="114"/>
      <c r="KCF2" s="114"/>
      <c r="KCG2" s="114"/>
      <c r="KCH2" s="114"/>
      <c r="KCI2" s="114"/>
      <c r="KCJ2" s="114"/>
      <c r="KCK2" s="114"/>
      <c r="KCL2" s="114"/>
      <c r="KCM2" s="114"/>
      <c r="KCN2" s="114"/>
      <c r="KCO2" s="114"/>
      <c r="KCP2" s="114"/>
      <c r="KCQ2" s="114"/>
      <c r="KCR2" s="114"/>
      <c r="KCS2" s="114"/>
      <c r="KCT2" s="114"/>
      <c r="KCU2" s="114"/>
      <c r="KCV2" s="114"/>
      <c r="KCW2" s="114"/>
      <c r="KCX2" s="114"/>
      <c r="KCY2" s="114"/>
      <c r="KCZ2" s="114"/>
      <c r="KDA2" s="114"/>
      <c r="KDB2" s="114"/>
      <c r="KDC2" s="114"/>
      <c r="KDD2" s="114"/>
      <c r="KDE2" s="114"/>
      <c r="KDF2" s="114"/>
      <c r="KDG2" s="114"/>
      <c r="KDH2" s="114"/>
      <c r="KDI2" s="114"/>
      <c r="KDJ2" s="114"/>
      <c r="KDK2" s="114"/>
      <c r="KDL2" s="114"/>
      <c r="KDM2" s="114"/>
      <c r="KDN2" s="114"/>
      <c r="KDO2" s="114"/>
      <c r="KDP2" s="114"/>
      <c r="KDQ2" s="114"/>
      <c r="KDR2" s="114"/>
      <c r="KDS2" s="114"/>
      <c r="KDT2" s="114"/>
      <c r="KDU2" s="114"/>
      <c r="KDV2" s="114"/>
      <c r="KDW2" s="114"/>
      <c r="KDX2" s="114"/>
      <c r="KDY2" s="114"/>
      <c r="KDZ2" s="114"/>
      <c r="KEA2" s="114"/>
      <c r="KEB2" s="114"/>
      <c r="KEC2" s="114"/>
      <c r="KED2" s="114"/>
      <c r="KEE2" s="114"/>
      <c r="KEF2" s="114"/>
      <c r="KEG2" s="114"/>
      <c r="KEH2" s="114"/>
      <c r="KEI2" s="114"/>
      <c r="KEJ2" s="114"/>
      <c r="KEK2" s="114"/>
      <c r="KEL2" s="114"/>
      <c r="KEM2" s="114"/>
      <c r="KEN2" s="114"/>
      <c r="KEO2" s="114"/>
      <c r="KEP2" s="114"/>
      <c r="KEQ2" s="114"/>
      <c r="KER2" s="114"/>
      <c r="KES2" s="114"/>
      <c r="KET2" s="114"/>
      <c r="KEU2" s="114"/>
      <c r="KEV2" s="114"/>
      <c r="KEW2" s="114"/>
      <c r="KEX2" s="114"/>
      <c r="KEY2" s="114"/>
      <c r="KEZ2" s="114"/>
      <c r="KFA2" s="114"/>
      <c r="KFB2" s="114"/>
      <c r="KFC2" s="114"/>
      <c r="KFD2" s="114"/>
      <c r="KFE2" s="114"/>
      <c r="KFF2" s="114"/>
      <c r="KFG2" s="114"/>
      <c r="KFH2" s="114"/>
      <c r="KFI2" s="114"/>
      <c r="KFJ2" s="114"/>
      <c r="KFK2" s="114"/>
      <c r="KFL2" s="114"/>
      <c r="KFM2" s="114"/>
      <c r="KFN2" s="114"/>
      <c r="KFO2" s="114"/>
      <c r="KFP2" s="114"/>
      <c r="KFQ2" s="114"/>
      <c r="KFR2" s="114"/>
      <c r="KFS2" s="114"/>
      <c r="KFT2" s="114"/>
      <c r="KFU2" s="114"/>
      <c r="KFV2" s="114"/>
      <c r="KFW2" s="114"/>
      <c r="KFX2" s="114"/>
      <c r="KFY2" s="114"/>
      <c r="KFZ2" s="114"/>
      <c r="KGA2" s="114"/>
      <c r="KGB2" s="114"/>
      <c r="KGC2" s="114"/>
      <c r="KGD2" s="114"/>
      <c r="KGE2" s="114"/>
      <c r="KGF2" s="114"/>
      <c r="KGG2" s="114"/>
      <c r="KGH2" s="114"/>
      <c r="KGI2" s="114"/>
      <c r="KGJ2" s="114"/>
      <c r="KGK2" s="114"/>
      <c r="KGL2" s="114"/>
      <c r="KGM2" s="114"/>
      <c r="KGN2" s="114"/>
      <c r="KGO2" s="114"/>
      <c r="KGP2" s="114"/>
      <c r="KGQ2" s="114"/>
      <c r="KGR2" s="114"/>
      <c r="KGS2" s="114"/>
      <c r="KGT2" s="114"/>
      <c r="KGU2" s="114"/>
      <c r="KGV2" s="114"/>
      <c r="KGW2" s="114"/>
      <c r="KGX2" s="114"/>
      <c r="KGY2" s="114"/>
      <c r="KGZ2" s="114"/>
      <c r="KHA2" s="114"/>
      <c r="KHB2" s="114"/>
      <c r="KHC2" s="114"/>
      <c r="KHD2" s="114"/>
      <c r="KHE2" s="114"/>
      <c r="KHF2" s="114"/>
      <c r="KHG2" s="114"/>
      <c r="KHH2" s="114"/>
      <c r="KHI2" s="114"/>
      <c r="KHJ2" s="114"/>
      <c r="KHK2" s="114"/>
      <c r="KHL2" s="114"/>
      <c r="KHM2" s="114"/>
      <c r="KHN2" s="114"/>
      <c r="KHO2" s="114"/>
      <c r="KHP2" s="114"/>
      <c r="KHQ2" s="114"/>
      <c r="KHR2" s="114"/>
      <c r="KHS2" s="114"/>
      <c r="KHT2" s="114"/>
      <c r="KHU2" s="114"/>
      <c r="KHV2" s="114"/>
      <c r="KHW2" s="114"/>
      <c r="KHX2" s="114"/>
      <c r="KHY2" s="114"/>
      <c r="KHZ2" s="114"/>
      <c r="KIA2" s="114"/>
      <c r="KIB2" s="114"/>
      <c r="KIC2" s="114"/>
      <c r="KID2" s="114"/>
      <c r="KIE2" s="114"/>
      <c r="KIF2" s="114"/>
      <c r="KIG2" s="114"/>
      <c r="KIH2" s="114"/>
      <c r="KII2" s="114"/>
      <c r="KIJ2" s="114"/>
      <c r="KIK2" s="114"/>
      <c r="KIL2" s="114"/>
      <c r="KIM2" s="114"/>
      <c r="KIN2" s="114"/>
      <c r="KIO2" s="114"/>
      <c r="KIP2" s="114"/>
      <c r="KIQ2" s="114"/>
      <c r="KIR2" s="114"/>
      <c r="KIS2" s="114"/>
      <c r="KIT2" s="114"/>
      <c r="KIU2" s="114"/>
      <c r="KIV2" s="114"/>
      <c r="KIW2" s="114"/>
      <c r="KIX2" s="114"/>
      <c r="KIY2" s="114"/>
      <c r="KIZ2" s="114"/>
      <c r="KJA2" s="114"/>
      <c r="KJB2" s="114"/>
      <c r="KJC2" s="114"/>
      <c r="KJD2" s="114"/>
      <c r="KJE2" s="114"/>
      <c r="KJF2" s="114"/>
      <c r="KJG2" s="114"/>
      <c r="KJH2" s="114"/>
      <c r="KJI2" s="114"/>
      <c r="KJJ2" s="114"/>
      <c r="KJK2" s="114"/>
      <c r="KJL2" s="114"/>
      <c r="KJM2" s="114"/>
      <c r="KJN2" s="114"/>
      <c r="KJO2" s="114"/>
      <c r="KJP2" s="114"/>
      <c r="KJQ2" s="114"/>
      <c r="KJR2" s="114"/>
      <c r="KJS2" s="114"/>
      <c r="KJT2" s="114"/>
      <c r="KJU2" s="114"/>
      <c r="KJV2" s="114"/>
      <c r="KJW2" s="114"/>
      <c r="KJX2" s="114"/>
      <c r="KJY2" s="114"/>
      <c r="KJZ2" s="114"/>
      <c r="KKA2" s="114"/>
      <c r="KKB2" s="114"/>
      <c r="KKC2" s="114"/>
      <c r="KKD2" s="114"/>
      <c r="KKE2" s="114"/>
      <c r="KKF2" s="114"/>
      <c r="KKG2" s="114"/>
      <c r="KKH2" s="114"/>
      <c r="KKI2" s="114"/>
      <c r="KKJ2" s="114"/>
      <c r="KKK2" s="114"/>
      <c r="KKL2" s="114"/>
      <c r="KKM2" s="114"/>
      <c r="KKN2" s="114"/>
      <c r="KKO2" s="114"/>
      <c r="KKP2" s="114"/>
      <c r="KKQ2" s="114"/>
      <c r="KKR2" s="114"/>
      <c r="KKS2" s="114"/>
      <c r="KKT2" s="114"/>
      <c r="KKU2" s="114"/>
      <c r="KKV2" s="114"/>
      <c r="KKW2" s="114"/>
      <c r="KKX2" s="114"/>
      <c r="KKY2" s="114"/>
      <c r="KKZ2" s="114"/>
      <c r="KLA2" s="114"/>
      <c r="KLB2" s="114"/>
      <c r="KLC2" s="114"/>
      <c r="KLD2" s="114"/>
      <c r="KLE2" s="114"/>
      <c r="KLF2" s="114"/>
      <c r="KLG2" s="114"/>
      <c r="KLH2" s="114"/>
      <c r="KLI2" s="114"/>
      <c r="KLJ2" s="114"/>
      <c r="KLK2" s="114"/>
      <c r="KLL2" s="114"/>
      <c r="KLM2" s="114"/>
      <c r="KLN2" s="114"/>
      <c r="KLO2" s="114"/>
      <c r="KLP2" s="114"/>
      <c r="KLQ2" s="114"/>
      <c r="KLR2" s="114"/>
      <c r="KLS2" s="114"/>
      <c r="KLT2" s="114"/>
      <c r="KLU2" s="114"/>
      <c r="KLV2" s="114"/>
      <c r="KLW2" s="114"/>
      <c r="KLX2" s="114"/>
      <c r="KLY2" s="114"/>
      <c r="KLZ2" s="114"/>
      <c r="KMA2" s="114"/>
      <c r="KMB2" s="114"/>
      <c r="KMC2" s="114"/>
      <c r="KMD2" s="114"/>
      <c r="KME2" s="114"/>
      <c r="KMF2" s="114"/>
      <c r="KMG2" s="114"/>
      <c r="KMH2" s="114"/>
      <c r="KMI2" s="114"/>
      <c r="KMJ2" s="114"/>
      <c r="KMK2" s="114"/>
      <c r="KML2" s="114"/>
      <c r="KMM2" s="114"/>
      <c r="KMN2" s="114"/>
      <c r="KMO2" s="114"/>
      <c r="KMP2" s="114"/>
      <c r="KMQ2" s="114"/>
      <c r="KMR2" s="114"/>
      <c r="KMS2" s="114"/>
      <c r="KMT2" s="114"/>
      <c r="KMU2" s="114"/>
      <c r="KMV2" s="114"/>
      <c r="KMW2" s="114"/>
      <c r="KMX2" s="114"/>
      <c r="KMY2" s="114"/>
      <c r="KMZ2" s="114"/>
      <c r="KNA2" s="114"/>
      <c r="KNB2" s="114"/>
      <c r="KNC2" s="114"/>
      <c r="KND2" s="114"/>
      <c r="KNE2" s="114"/>
      <c r="KNF2" s="114"/>
      <c r="KNG2" s="114"/>
      <c r="KNH2" s="114"/>
      <c r="KNI2" s="114"/>
      <c r="KNJ2" s="114"/>
      <c r="KNK2" s="114"/>
      <c r="KNL2" s="114"/>
      <c r="KNM2" s="114"/>
      <c r="KNN2" s="114"/>
      <c r="KNO2" s="114"/>
      <c r="KNP2" s="114"/>
      <c r="KNQ2" s="114"/>
      <c r="KNR2" s="114"/>
      <c r="KNS2" s="114"/>
      <c r="KNT2" s="114"/>
      <c r="KNU2" s="114"/>
      <c r="KNV2" s="114"/>
      <c r="KNW2" s="114"/>
      <c r="KNX2" s="114"/>
      <c r="KNY2" s="114"/>
      <c r="KNZ2" s="114"/>
      <c r="KOA2" s="114"/>
      <c r="KOB2" s="114"/>
      <c r="KOC2" s="114"/>
      <c r="KOD2" s="114"/>
      <c r="KOE2" s="114"/>
      <c r="KOF2" s="114"/>
      <c r="KOG2" s="114"/>
      <c r="KOH2" s="114"/>
      <c r="KOI2" s="114"/>
      <c r="KOJ2" s="114"/>
      <c r="KOK2" s="114"/>
      <c r="KOL2" s="114"/>
      <c r="KOM2" s="114"/>
      <c r="KON2" s="114"/>
      <c r="KOO2" s="114"/>
      <c r="KOP2" s="114"/>
      <c r="KOQ2" s="114"/>
      <c r="KOR2" s="114"/>
      <c r="KOS2" s="114"/>
      <c r="KOT2" s="114"/>
      <c r="KOU2" s="114"/>
      <c r="KOV2" s="114"/>
      <c r="KOW2" s="114"/>
      <c r="KOX2" s="114"/>
      <c r="KOY2" s="114"/>
      <c r="KOZ2" s="114"/>
      <c r="KPA2" s="114"/>
      <c r="KPB2" s="114"/>
      <c r="KPC2" s="114"/>
      <c r="KPD2" s="114"/>
      <c r="KPE2" s="114"/>
      <c r="KPF2" s="114"/>
      <c r="KPG2" s="114"/>
      <c r="KPH2" s="114"/>
      <c r="KPI2" s="114"/>
      <c r="KPJ2" s="114"/>
      <c r="KPK2" s="114"/>
      <c r="KPL2" s="114"/>
      <c r="KPM2" s="114"/>
      <c r="KPN2" s="114"/>
      <c r="KPO2" s="114"/>
      <c r="KPP2" s="114"/>
      <c r="KPQ2" s="114"/>
      <c r="KPR2" s="114"/>
      <c r="KPS2" s="114"/>
      <c r="KPT2" s="114"/>
      <c r="KPU2" s="114"/>
      <c r="KPV2" s="114"/>
      <c r="KPW2" s="114"/>
      <c r="KPX2" s="114"/>
      <c r="KPY2" s="114"/>
      <c r="KPZ2" s="114"/>
      <c r="KQA2" s="114"/>
      <c r="KQB2" s="114"/>
      <c r="KQC2" s="114"/>
      <c r="KQD2" s="114"/>
      <c r="KQE2" s="114"/>
      <c r="KQF2" s="114"/>
      <c r="KQG2" s="114"/>
      <c r="KQH2" s="114"/>
      <c r="KQI2" s="114"/>
      <c r="KQJ2" s="114"/>
      <c r="KQK2" s="114"/>
      <c r="KQL2" s="114"/>
      <c r="KQM2" s="114"/>
      <c r="KQN2" s="114"/>
      <c r="KQO2" s="114"/>
      <c r="KQP2" s="114"/>
      <c r="KQQ2" s="114"/>
      <c r="KQR2" s="114"/>
      <c r="KQS2" s="114"/>
      <c r="KQT2" s="114"/>
      <c r="KQU2" s="114"/>
      <c r="KQV2" s="114"/>
      <c r="KQW2" s="114"/>
      <c r="KQX2" s="114"/>
      <c r="KQY2" s="114"/>
      <c r="KQZ2" s="114"/>
      <c r="KRA2" s="114"/>
      <c r="KRB2" s="114"/>
      <c r="KRC2" s="114"/>
      <c r="KRD2" s="114"/>
      <c r="KRE2" s="114"/>
      <c r="KRF2" s="114"/>
      <c r="KRG2" s="114"/>
      <c r="KRH2" s="114"/>
      <c r="KRI2" s="114"/>
      <c r="KRJ2" s="114"/>
      <c r="KRK2" s="114"/>
      <c r="KRL2" s="114"/>
      <c r="KRM2" s="114"/>
      <c r="KRN2" s="114"/>
      <c r="KRO2" s="114"/>
      <c r="KRP2" s="114"/>
      <c r="KRQ2" s="114"/>
      <c r="KRR2" s="114"/>
      <c r="KRS2" s="114"/>
      <c r="KRT2" s="114"/>
      <c r="KRU2" s="114"/>
      <c r="KRV2" s="114"/>
      <c r="KRW2" s="114"/>
      <c r="KRX2" s="114"/>
      <c r="KRY2" s="114"/>
      <c r="KRZ2" s="114"/>
      <c r="KSA2" s="114"/>
      <c r="KSB2" s="114"/>
      <c r="KSC2" s="114"/>
      <c r="KSD2" s="114"/>
      <c r="KSE2" s="114"/>
      <c r="KSF2" s="114"/>
      <c r="KSG2" s="114"/>
      <c r="KSH2" s="114"/>
      <c r="KSI2" s="114"/>
      <c r="KSJ2" s="114"/>
      <c r="KSK2" s="114"/>
      <c r="KSL2" s="114"/>
      <c r="KSM2" s="114"/>
      <c r="KSN2" s="114"/>
      <c r="KSO2" s="114"/>
      <c r="KSP2" s="114"/>
      <c r="KSQ2" s="114"/>
      <c r="KSR2" s="114"/>
      <c r="KSS2" s="114"/>
      <c r="KST2" s="114"/>
      <c r="KSU2" s="114"/>
      <c r="KSV2" s="114"/>
      <c r="KSW2" s="114"/>
      <c r="KSX2" s="114"/>
      <c r="KSY2" s="114"/>
      <c r="KSZ2" s="114"/>
      <c r="KTA2" s="114"/>
      <c r="KTB2" s="114"/>
      <c r="KTC2" s="114"/>
      <c r="KTD2" s="114"/>
      <c r="KTE2" s="114"/>
      <c r="KTF2" s="114"/>
      <c r="KTG2" s="114"/>
      <c r="KTH2" s="114"/>
      <c r="KTI2" s="114"/>
      <c r="KTJ2" s="114"/>
      <c r="KTK2" s="114"/>
      <c r="KTL2" s="114"/>
      <c r="KTM2" s="114"/>
      <c r="KTN2" s="114"/>
      <c r="KTO2" s="114"/>
      <c r="KTP2" s="114"/>
      <c r="KTQ2" s="114"/>
      <c r="KTR2" s="114"/>
      <c r="KTS2" s="114"/>
      <c r="KTT2" s="114"/>
      <c r="KTU2" s="114"/>
      <c r="KTV2" s="114"/>
      <c r="KTW2" s="114"/>
      <c r="KTX2" s="114"/>
      <c r="KTY2" s="114"/>
      <c r="KTZ2" s="114"/>
      <c r="KUA2" s="114"/>
      <c r="KUB2" s="114"/>
      <c r="KUC2" s="114"/>
      <c r="KUD2" s="114"/>
      <c r="KUE2" s="114"/>
      <c r="KUF2" s="114"/>
      <c r="KUG2" s="114"/>
      <c r="KUH2" s="114"/>
      <c r="KUI2" s="114"/>
      <c r="KUJ2" s="114"/>
      <c r="KUK2" s="114"/>
      <c r="KUL2" s="114"/>
      <c r="KUM2" s="114"/>
      <c r="KUN2" s="114"/>
      <c r="KUO2" s="114"/>
      <c r="KUP2" s="114"/>
      <c r="KUQ2" s="114"/>
      <c r="KUR2" s="114"/>
      <c r="KUS2" s="114"/>
      <c r="KUT2" s="114"/>
      <c r="KUU2" s="114"/>
      <c r="KUV2" s="114"/>
      <c r="KUW2" s="114"/>
      <c r="KUX2" s="114"/>
      <c r="KUY2" s="114"/>
      <c r="KUZ2" s="114"/>
      <c r="KVA2" s="114"/>
      <c r="KVB2" s="114"/>
      <c r="KVC2" s="114"/>
      <c r="KVD2" s="114"/>
      <c r="KVE2" s="114"/>
      <c r="KVF2" s="114"/>
      <c r="KVG2" s="114"/>
      <c r="KVH2" s="114"/>
      <c r="KVI2" s="114"/>
      <c r="KVJ2" s="114"/>
      <c r="KVK2" s="114"/>
      <c r="KVL2" s="114"/>
      <c r="KVM2" s="114"/>
      <c r="KVN2" s="114"/>
      <c r="KVO2" s="114"/>
      <c r="KVP2" s="114"/>
      <c r="KVQ2" s="114"/>
      <c r="KVR2" s="114"/>
      <c r="KVS2" s="114"/>
      <c r="KVT2" s="114"/>
      <c r="KVU2" s="114"/>
      <c r="KVV2" s="114"/>
      <c r="KVW2" s="114"/>
      <c r="KVX2" s="114"/>
      <c r="KVY2" s="114"/>
      <c r="KVZ2" s="114"/>
      <c r="KWA2" s="114"/>
      <c r="KWB2" s="114"/>
      <c r="KWC2" s="114"/>
      <c r="KWD2" s="114"/>
      <c r="KWE2" s="114"/>
      <c r="KWF2" s="114"/>
      <c r="KWG2" s="114"/>
      <c r="KWH2" s="114"/>
      <c r="KWI2" s="114"/>
      <c r="KWJ2" s="114"/>
      <c r="KWK2" s="114"/>
      <c r="KWL2" s="114"/>
      <c r="KWM2" s="114"/>
      <c r="KWN2" s="114"/>
      <c r="KWO2" s="114"/>
      <c r="KWP2" s="114"/>
      <c r="KWQ2" s="114"/>
      <c r="KWR2" s="114"/>
      <c r="KWS2" s="114"/>
      <c r="KWT2" s="114"/>
      <c r="KWU2" s="114"/>
      <c r="KWV2" s="114"/>
      <c r="KWW2" s="114"/>
      <c r="KWX2" s="114"/>
      <c r="KWY2" s="114"/>
      <c r="KWZ2" s="114"/>
      <c r="KXA2" s="114"/>
      <c r="KXB2" s="114"/>
      <c r="KXC2" s="114"/>
      <c r="KXD2" s="114"/>
      <c r="KXE2" s="114"/>
      <c r="KXF2" s="114"/>
      <c r="KXG2" s="114"/>
      <c r="KXH2" s="114"/>
      <c r="KXI2" s="114"/>
      <c r="KXJ2" s="114"/>
      <c r="KXK2" s="114"/>
      <c r="KXL2" s="114"/>
      <c r="KXM2" s="114"/>
      <c r="KXN2" s="114"/>
      <c r="KXO2" s="114"/>
      <c r="KXP2" s="114"/>
      <c r="KXQ2" s="114"/>
      <c r="KXR2" s="114"/>
      <c r="KXS2" s="114"/>
      <c r="KXT2" s="114"/>
      <c r="KXU2" s="114"/>
      <c r="KXV2" s="114"/>
      <c r="KXW2" s="114"/>
      <c r="KXX2" s="114"/>
      <c r="KXY2" s="114"/>
      <c r="KXZ2" s="114"/>
      <c r="KYA2" s="114"/>
      <c r="KYB2" s="114"/>
      <c r="KYC2" s="114"/>
      <c r="KYD2" s="114"/>
      <c r="KYE2" s="114"/>
      <c r="KYF2" s="114"/>
      <c r="KYG2" s="114"/>
      <c r="KYH2" s="114"/>
      <c r="KYI2" s="114"/>
      <c r="KYJ2" s="114"/>
      <c r="KYK2" s="114"/>
      <c r="KYL2" s="114"/>
      <c r="KYM2" s="114"/>
      <c r="KYN2" s="114"/>
      <c r="KYO2" s="114"/>
      <c r="KYP2" s="114"/>
      <c r="KYQ2" s="114"/>
      <c r="KYR2" s="114"/>
      <c r="KYS2" s="114"/>
      <c r="KYT2" s="114"/>
      <c r="KYU2" s="114"/>
      <c r="KYV2" s="114"/>
      <c r="KYW2" s="114"/>
      <c r="KYX2" s="114"/>
      <c r="KYY2" s="114"/>
      <c r="KYZ2" s="114"/>
      <c r="KZA2" s="114"/>
      <c r="KZB2" s="114"/>
      <c r="KZC2" s="114"/>
      <c r="KZD2" s="114"/>
      <c r="KZE2" s="114"/>
      <c r="KZF2" s="114"/>
      <c r="KZG2" s="114"/>
      <c r="KZH2" s="114"/>
      <c r="KZI2" s="114"/>
      <c r="KZJ2" s="114"/>
      <c r="KZK2" s="114"/>
      <c r="KZL2" s="114"/>
      <c r="KZM2" s="114"/>
      <c r="KZN2" s="114"/>
      <c r="KZO2" s="114"/>
      <c r="KZP2" s="114"/>
      <c r="KZQ2" s="114"/>
      <c r="KZR2" s="114"/>
      <c r="KZS2" s="114"/>
      <c r="KZT2" s="114"/>
      <c r="KZU2" s="114"/>
      <c r="KZV2" s="114"/>
      <c r="KZW2" s="114"/>
      <c r="KZX2" s="114"/>
      <c r="KZY2" s="114"/>
      <c r="KZZ2" s="114"/>
      <c r="LAA2" s="114"/>
      <c r="LAB2" s="114"/>
      <c r="LAC2" s="114"/>
      <c r="LAD2" s="114"/>
      <c r="LAE2" s="114"/>
      <c r="LAF2" s="114"/>
      <c r="LAG2" s="114"/>
      <c r="LAH2" s="114"/>
      <c r="LAI2" s="114"/>
      <c r="LAJ2" s="114"/>
      <c r="LAK2" s="114"/>
      <c r="LAL2" s="114"/>
      <c r="LAM2" s="114"/>
      <c r="LAN2" s="114"/>
      <c r="LAO2" s="114"/>
      <c r="LAP2" s="114"/>
      <c r="LAQ2" s="114"/>
      <c r="LAR2" s="114"/>
      <c r="LAS2" s="114"/>
      <c r="LAT2" s="114"/>
      <c r="LAU2" s="114"/>
      <c r="LAV2" s="114"/>
      <c r="LAW2" s="114"/>
      <c r="LAX2" s="114"/>
      <c r="LAY2" s="114"/>
      <c r="LAZ2" s="114"/>
      <c r="LBA2" s="114"/>
      <c r="LBB2" s="114"/>
      <c r="LBC2" s="114"/>
      <c r="LBD2" s="114"/>
      <c r="LBE2" s="114"/>
      <c r="LBF2" s="114"/>
      <c r="LBG2" s="114"/>
      <c r="LBH2" s="114"/>
      <c r="LBI2" s="114"/>
      <c r="LBJ2" s="114"/>
      <c r="LBK2" s="114"/>
      <c r="LBL2" s="114"/>
      <c r="LBM2" s="114"/>
      <c r="LBN2" s="114"/>
      <c r="LBO2" s="114"/>
      <c r="LBP2" s="114"/>
      <c r="LBQ2" s="114"/>
      <c r="LBR2" s="114"/>
      <c r="LBS2" s="114"/>
      <c r="LBT2" s="114"/>
      <c r="LBU2" s="114"/>
      <c r="LBV2" s="114"/>
      <c r="LBW2" s="114"/>
      <c r="LBX2" s="114"/>
      <c r="LBY2" s="114"/>
      <c r="LBZ2" s="114"/>
      <c r="LCA2" s="114"/>
      <c r="LCB2" s="114"/>
      <c r="LCC2" s="114"/>
      <c r="LCD2" s="114"/>
      <c r="LCE2" s="114"/>
      <c r="LCF2" s="114"/>
      <c r="LCG2" s="114"/>
      <c r="LCH2" s="114"/>
      <c r="LCI2" s="114"/>
      <c r="LCJ2" s="114"/>
      <c r="LCK2" s="114"/>
      <c r="LCL2" s="114"/>
      <c r="LCM2" s="114"/>
      <c r="LCN2" s="114"/>
      <c r="LCO2" s="114"/>
      <c r="LCP2" s="114"/>
      <c r="LCQ2" s="114"/>
      <c r="LCR2" s="114"/>
      <c r="LCS2" s="114"/>
      <c r="LCT2" s="114"/>
      <c r="LCU2" s="114"/>
      <c r="LCV2" s="114"/>
      <c r="LCW2" s="114"/>
      <c r="LCX2" s="114"/>
      <c r="LCY2" s="114"/>
      <c r="LCZ2" s="114"/>
      <c r="LDA2" s="114"/>
      <c r="LDB2" s="114"/>
      <c r="LDC2" s="114"/>
      <c r="LDD2" s="114"/>
      <c r="LDE2" s="114"/>
      <c r="LDF2" s="114"/>
      <c r="LDG2" s="114"/>
      <c r="LDH2" s="114"/>
      <c r="LDI2" s="114"/>
      <c r="LDJ2" s="114"/>
      <c r="LDK2" s="114"/>
      <c r="LDL2" s="114"/>
      <c r="LDM2" s="114"/>
      <c r="LDN2" s="114"/>
      <c r="LDO2" s="114"/>
      <c r="LDP2" s="114"/>
      <c r="LDQ2" s="114"/>
      <c r="LDR2" s="114"/>
      <c r="LDS2" s="114"/>
      <c r="LDT2" s="114"/>
      <c r="LDU2" s="114"/>
      <c r="LDV2" s="114"/>
      <c r="LDW2" s="114"/>
      <c r="LDX2" s="114"/>
      <c r="LDY2" s="114"/>
      <c r="LDZ2" s="114"/>
      <c r="LEA2" s="114"/>
      <c r="LEB2" s="114"/>
      <c r="LEC2" s="114"/>
      <c r="LED2" s="114"/>
      <c r="LEE2" s="114"/>
      <c r="LEF2" s="114"/>
      <c r="LEG2" s="114"/>
      <c r="LEH2" s="114"/>
      <c r="LEI2" s="114"/>
      <c r="LEJ2" s="114"/>
      <c r="LEK2" s="114"/>
      <c r="LEL2" s="114"/>
      <c r="LEM2" s="114"/>
      <c r="LEN2" s="114"/>
      <c r="LEO2" s="114"/>
      <c r="LEP2" s="114"/>
      <c r="LEQ2" s="114"/>
      <c r="LER2" s="114"/>
      <c r="LES2" s="114"/>
      <c r="LET2" s="114"/>
      <c r="LEU2" s="114"/>
      <c r="LEV2" s="114"/>
      <c r="LEW2" s="114"/>
      <c r="LEX2" s="114"/>
      <c r="LEY2" s="114"/>
      <c r="LEZ2" s="114"/>
      <c r="LFA2" s="114"/>
      <c r="LFB2" s="114"/>
      <c r="LFC2" s="114"/>
      <c r="LFD2" s="114"/>
      <c r="LFE2" s="114"/>
      <c r="LFF2" s="114"/>
      <c r="LFG2" s="114"/>
      <c r="LFH2" s="114"/>
      <c r="LFI2" s="114"/>
      <c r="LFJ2" s="114"/>
      <c r="LFK2" s="114"/>
      <c r="LFL2" s="114"/>
      <c r="LFM2" s="114"/>
      <c r="LFN2" s="114"/>
      <c r="LFO2" s="114"/>
      <c r="LFP2" s="114"/>
      <c r="LFQ2" s="114"/>
      <c r="LFR2" s="114"/>
      <c r="LFS2" s="114"/>
      <c r="LFT2" s="114"/>
      <c r="LFU2" s="114"/>
      <c r="LFV2" s="114"/>
      <c r="LFW2" s="114"/>
      <c r="LFX2" s="114"/>
      <c r="LFY2" s="114"/>
      <c r="LFZ2" s="114"/>
      <c r="LGA2" s="114"/>
      <c r="LGB2" s="114"/>
      <c r="LGC2" s="114"/>
      <c r="LGD2" s="114"/>
      <c r="LGE2" s="114"/>
      <c r="LGF2" s="114"/>
      <c r="LGG2" s="114"/>
      <c r="LGH2" s="114"/>
      <c r="LGI2" s="114"/>
      <c r="LGJ2" s="114"/>
      <c r="LGK2" s="114"/>
      <c r="LGL2" s="114"/>
      <c r="LGM2" s="114"/>
      <c r="LGN2" s="114"/>
      <c r="LGO2" s="114"/>
      <c r="LGP2" s="114"/>
      <c r="LGQ2" s="114"/>
      <c r="LGR2" s="114"/>
      <c r="LGS2" s="114"/>
      <c r="LGT2" s="114"/>
      <c r="LGU2" s="114"/>
      <c r="LGV2" s="114"/>
      <c r="LGW2" s="114"/>
      <c r="LGX2" s="114"/>
      <c r="LGY2" s="114"/>
      <c r="LGZ2" s="114"/>
      <c r="LHA2" s="114"/>
      <c r="LHB2" s="114"/>
      <c r="LHC2" s="114"/>
      <c r="LHD2" s="114"/>
      <c r="LHE2" s="114"/>
      <c r="LHF2" s="114"/>
      <c r="LHG2" s="114"/>
      <c r="LHH2" s="114"/>
      <c r="LHI2" s="114"/>
      <c r="LHJ2" s="114"/>
      <c r="LHK2" s="114"/>
      <c r="LHL2" s="114"/>
      <c r="LHM2" s="114"/>
      <c r="LHN2" s="114"/>
      <c r="LHO2" s="114"/>
      <c r="LHP2" s="114"/>
      <c r="LHQ2" s="114"/>
      <c r="LHR2" s="114"/>
      <c r="LHS2" s="114"/>
      <c r="LHT2" s="114"/>
      <c r="LHU2" s="114"/>
      <c r="LHV2" s="114"/>
      <c r="LHW2" s="114"/>
      <c r="LHX2" s="114"/>
      <c r="LHY2" s="114"/>
      <c r="LHZ2" s="114"/>
      <c r="LIA2" s="114"/>
      <c r="LIB2" s="114"/>
      <c r="LIC2" s="114"/>
      <c r="LID2" s="114"/>
      <c r="LIE2" s="114"/>
      <c r="LIF2" s="114"/>
      <c r="LIG2" s="114"/>
      <c r="LIH2" s="114"/>
      <c r="LII2" s="114"/>
      <c r="LIJ2" s="114"/>
      <c r="LIK2" s="114"/>
      <c r="LIL2" s="114"/>
      <c r="LIM2" s="114"/>
      <c r="LIN2" s="114"/>
      <c r="LIO2" s="114"/>
      <c r="LIP2" s="114"/>
      <c r="LIQ2" s="114"/>
      <c r="LIR2" s="114"/>
      <c r="LIS2" s="114"/>
      <c r="LIT2" s="114"/>
      <c r="LIU2" s="114"/>
      <c r="LIV2" s="114"/>
      <c r="LIW2" s="114"/>
      <c r="LIX2" s="114"/>
      <c r="LIY2" s="114"/>
      <c r="LIZ2" s="114"/>
      <c r="LJA2" s="114"/>
      <c r="LJB2" s="114"/>
      <c r="LJC2" s="114"/>
      <c r="LJD2" s="114"/>
      <c r="LJE2" s="114"/>
      <c r="LJF2" s="114"/>
      <c r="LJG2" s="114"/>
      <c r="LJH2" s="114"/>
      <c r="LJI2" s="114"/>
      <c r="LJJ2" s="114"/>
      <c r="LJK2" s="114"/>
      <c r="LJL2" s="114"/>
      <c r="LJM2" s="114"/>
      <c r="LJN2" s="114"/>
      <c r="LJO2" s="114"/>
      <c r="LJP2" s="114"/>
      <c r="LJQ2" s="114"/>
      <c r="LJR2" s="114"/>
      <c r="LJS2" s="114"/>
      <c r="LJT2" s="114"/>
      <c r="LJU2" s="114"/>
      <c r="LJV2" s="114"/>
      <c r="LJW2" s="114"/>
      <c r="LJX2" s="114"/>
      <c r="LJY2" s="114"/>
      <c r="LJZ2" s="114"/>
      <c r="LKA2" s="114"/>
      <c r="LKB2" s="114"/>
      <c r="LKC2" s="114"/>
      <c r="LKD2" s="114"/>
      <c r="LKE2" s="114"/>
      <c r="LKF2" s="114"/>
      <c r="LKG2" s="114"/>
      <c r="LKH2" s="114"/>
      <c r="LKI2" s="114"/>
      <c r="LKJ2" s="114"/>
      <c r="LKK2" s="114"/>
      <c r="LKL2" s="114"/>
      <c r="LKM2" s="114"/>
      <c r="LKN2" s="114"/>
      <c r="LKO2" s="114"/>
      <c r="LKP2" s="114"/>
      <c r="LKQ2" s="114"/>
      <c r="LKR2" s="114"/>
      <c r="LKS2" s="114"/>
      <c r="LKT2" s="114"/>
      <c r="LKU2" s="114"/>
      <c r="LKV2" s="114"/>
      <c r="LKW2" s="114"/>
      <c r="LKX2" s="114"/>
      <c r="LKY2" s="114"/>
      <c r="LKZ2" s="114"/>
      <c r="LLA2" s="114"/>
      <c r="LLB2" s="114"/>
      <c r="LLC2" s="114"/>
      <c r="LLD2" s="114"/>
      <c r="LLE2" s="114"/>
      <c r="LLF2" s="114"/>
      <c r="LLG2" s="114"/>
      <c r="LLH2" s="114"/>
      <c r="LLI2" s="114"/>
      <c r="LLJ2" s="114"/>
      <c r="LLK2" s="114"/>
      <c r="LLL2" s="114"/>
      <c r="LLM2" s="114"/>
      <c r="LLN2" s="114"/>
      <c r="LLO2" s="114"/>
      <c r="LLP2" s="114"/>
      <c r="LLQ2" s="114"/>
      <c r="LLR2" s="114"/>
      <c r="LLS2" s="114"/>
      <c r="LLT2" s="114"/>
      <c r="LLU2" s="114"/>
      <c r="LLV2" s="114"/>
      <c r="LLW2" s="114"/>
      <c r="LLX2" s="114"/>
      <c r="LLY2" s="114"/>
      <c r="LLZ2" s="114"/>
      <c r="LMA2" s="114"/>
      <c r="LMB2" s="114"/>
      <c r="LMC2" s="114"/>
      <c r="LMD2" s="114"/>
      <c r="LME2" s="114"/>
      <c r="LMF2" s="114"/>
      <c r="LMG2" s="114"/>
      <c r="LMH2" s="114"/>
      <c r="LMI2" s="114"/>
      <c r="LMJ2" s="114"/>
      <c r="LMK2" s="114"/>
      <c r="LML2" s="114"/>
      <c r="LMM2" s="114"/>
      <c r="LMN2" s="114"/>
      <c r="LMO2" s="114"/>
      <c r="LMP2" s="114"/>
      <c r="LMQ2" s="114"/>
      <c r="LMR2" s="114"/>
      <c r="LMS2" s="114"/>
      <c r="LMT2" s="114"/>
      <c r="LMU2" s="114"/>
      <c r="LMV2" s="114"/>
      <c r="LMW2" s="114"/>
      <c r="LMX2" s="114"/>
      <c r="LMY2" s="114"/>
      <c r="LMZ2" s="114"/>
      <c r="LNA2" s="114"/>
      <c r="LNB2" s="114"/>
      <c r="LNC2" s="114"/>
      <c r="LND2" s="114"/>
      <c r="LNE2" s="114"/>
      <c r="LNF2" s="114"/>
      <c r="LNG2" s="114"/>
      <c r="LNH2" s="114"/>
      <c r="LNI2" s="114"/>
      <c r="LNJ2" s="114"/>
      <c r="LNK2" s="114"/>
      <c r="LNL2" s="114"/>
      <c r="LNM2" s="114"/>
      <c r="LNN2" s="114"/>
      <c r="LNO2" s="114"/>
      <c r="LNP2" s="114"/>
      <c r="LNQ2" s="114"/>
      <c r="LNR2" s="114"/>
      <c r="LNS2" s="114"/>
      <c r="LNT2" s="114"/>
      <c r="LNU2" s="114"/>
      <c r="LNV2" s="114"/>
      <c r="LNW2" s="114"/>
      <c r="LNX2" s="114"/>
      <c r="LNY2" s="114"/>
      <c r="LNZ2" s="114"/>
      <c r="LOA2" s="114"/>
      <c r="LOB2" s="114"/>
      <c r="LOC2" s="114"/>
      <c r="LOD2" s="114"/>
      <c r="LOE2" s="114"/>
      <c r="LOF2" s="114"/>
      <c r="LOG2" s="114"/>
      <c r="LOH2" s="114"/>
      <c r="LOI2" s="114"/>
      <c r="LOJ2" s="114"/>
      <c r="LOK2" s="114"/>
      <c r="LOL2" s="114"/>
      <c r="LOM2" s="114"/>
      <c r="LON2" s="114"/>
      <c r="LOO2" s="114"/>
      <c r="LOP2" s="114"/>
      <c r="LOQ2" s="114"/>
      <c r="LOR2" s="114"/>
      <c r="LOS2" s="114"/>
      <c r="LOT2" s="114"/>
      <c r="LOU2" s="114"/>
      <c r="LOV2" s="114"/>
      <c r="LOW2" s="114"/>
      <c r="LOX2" s="114"/>
      <c r="LOY2" s="114"/>
      <c r="LOZ2" s="114"/>
      <c r="LPA2" s="114"/>
      <c r="LPB2" s="114"/>
      <c r="LPC2" s="114"/>
      <c r="LPD2" s="114"/>
      <c r="LPE2" s="114"/>
      <c r="LPF2" s="114"/>
      <c r="LPG2" s="114"/>
      <c r="LPH2" s="114"/>
      <c r="LPI2" s="114"/>
      <c r="LPJ2" s="114"/>
      <c r="LPK2" s="114"/>
      <c r="LPL2" s="114"/>
      <c r="LPM2" s="114"/>
      <c r="LPN2" s="114"/>
      <c r="LPO2" s="114"/>
      <c r="LPP2" s="114"/>
      <c r="LPQ2" s="114"/>
      <c r="LPR2" s="114"/>
      <c r="LPS2" s="114"/>
      <c r="LPT2" s="114"/>
      <c r="LPU2" s="114"/>
      <c r="LPV2" s="114"/>
      <c r="LPW2" s="114"/>
      <c r="LPX2" s="114"/>
      <c r="LPY2" s="114"/>
      <c r="LPZ2" s="114"/>
      <c r="LQA2" s="114"/>
      <c r="LQB2" s="114"/>
      <c r="LQC2" s="114"/>
      <c r="LQD2" s="114"/>
      <c r="LQE2" s="114"/>
      <c r="LQF2" s="114"/>
      <c r="LQG2" s="114"/>
      <c r="LQH2" s="114"/>
      <c r="LQI2" s="114"/>
      <c r="LQJ2" s="114"/>
      <c r="LQK2" s="114"/>
      <c r="LQL2" s="114"/>
      <c r="LQM2" s="114"/>
      <c r="LQN2" s="114"/>
      <c r="LQO2" s="114"/>
      <c r="LQP2" s="114"/>
      <c r="LQQ2" s="114"/>
      <c r="LQR2" s="114"/>
      <c r="LQS2" s="114"/>
      <c r="LQT2" s="114"/>
      <c r="LQU2" s="114"/>
      <c r="LQV2" s="114"/>
      <c r="LQW2" s="114"/>
      <c r="LQX2" s="114"/>
      <c r="LQY2" s="114"/>
      <c r="LQZ2" s="114"/>
      <c r="LRA2" s="114"/>
      <c r="LRB2" s="114"/>
      <c r="LRC2" s="114"/>
      <c r="LRD2" s="114"/>
      <c r="LRE2" s="114"/>
      <c r="LRF2" s="114"/>
      <c r="LRG2" s="114"/>
      <c r="LRH2" s="114"/>
      <c r="LRI2" s="114"/>
      <c r="LRJ2" s="114"/>
      <c r="LRK2" s="114"/>
      <c r="LRL2" s="114"/>
      <c r="LRM2" s="114"/>
      <c r="LRN2" s="114"/>
      <c r="LRO2" s="114"/>
      <c r="LRP2" s="114"/>
      <c r="LRQ2" s="114"/>
      <c r="LRR2" s="114"/>
      <c r="LRS2" s="114"/>
      <c r="LRT2" s="114"/>
      <c r="LRU2" s="114"/>
      <c r="LRV2" s="114"/>
      <c r="LRW2" s="114"/>
      <c r="LRX2" s="114"/>
      <c r="LRY2" s="114"/>
      <c r="LRZ2" s="114"/>
      <c r="LSA2" s="114"/>
      <c r="LSB2" s="114"/>
      <c r="LSC2" s="114"/>
      <c r="LSD2" s="114"/>
      <c r="LSE2" s="114"/>
      <c r="LSF2" s="114"/>
      <c r="LSG2" s="114"/>
      <c r="LSH2" s="114"/>
      <c r="LSI2" s="114"/>
      <c r="LSJ2" s="114"/>
      <c r="LSK2" s="114"/>
      <c r="LSL2" s="114"/>
      <c r="LSM2" s="114"/>
      <c r="LSN2" s="114"/>
      <c r="LSO2" s="114"/>
      <c r="LSP2" s="114"/>
      <c r="LSQ2" s="114"/>
      <c r="LSR2" s="114"/>
      <c r="LSS2" s="114"/>
      <c r="LST2" s="114"/>
      <c r="LSU2" s="114"/>
      <c r="LSV2" s="114"/>
      <c r="LSW2" s="114"/>
      <c r="LSX2" s="114"/>
      <c r="LSY2" s="114"/>
      <c r="LSZ2" s="114"/>
      <c r="LTA2" s="114"/>
      <c r="LTB2" s="114"/>
      <c r="LTC2" s="114"/>
      <c r="LTD2" s="114"/>
      <c r="LTE2" s="114"/>
      <c r="LTF2" s="114"/>
      <c r="LTG2" s="114"/>
      <c r="LTH2" s="114"/>
      <c r="LTI2" s="114"/>
      <c r="LTJ2" s="114"/>
      <c r="LTK2" s="114"/>
      <c r="LTL2" s="114"/>
      <c r="LTM2" s="114"/>
      <c r="LTN2" s="114"/>
      <c r="LTO2" s="114"/>
      <c r="LTP2" s="114"/>
      <c r="LTQ2" s="114"/>
      <c r="LTR2" s="114"/>
      <c r="LTS2" s="114"/>
      <c r="LTT2" s="114"/>
      <c r="LTU2" s="114"/>
      <c r="LTV2" s="114"/>
      <c r="LTW2" s="114"/>
      <c r="LTX2" s="114"/>
      <c r="LTY2" s="114"/>
      <c r="LTZ2" s="114"/>
      <c r="LUA2" s="114"/>
      <c r="LUB2" s="114"/>
      <c r="LUC2" s="114"/>
      <c r="LUD2" s="114"/>
      <c r="LUE2" s="114"/>
      <c r="LUF2" s="114"/>
      <c r="LUG2" s="114"/>
      <c r="LUH2" s="114"/>
      <c r="LUI2" s="114"/>
      <c r="LUJ2" s="114"/>
      <c r="LUK2" s="114"/>
      <c r="LUL2" s="114"/>
      <c r="LUM2" s="114"/>
      <c r="LUN2" s="114"/>
      <c r="LUO2" s="114"/>
      <c r="LUP2" s="114"/>
      <c r="LUQ2" s="114"/>
      <c r="LUR2" s="114"/>
      <c r="LUS2" s="114"/>
      <c r="LUT2" s="114"/>
      <c r="LUU2" s="114"/>
      <c r="LUV2" s="114"/>
      <c r="LUW2" s="114"/>
      <c r="LUX2" s="114"/>
      <c r="LUY2" s="114"/>
      <c r="LUZ2" s="114"/>
      <c r="LVA2" s="114"/>
      <c r="LVB2" s="114"/>
      <c r="LVC2" s="114"/>
      <c r="LVD2" s="114"/>
      <c r="LVE2" s="114"/>
      <c r="LVF2" s="114"/>
      <c r="LVG2" s="114"/>
      <c r="LVH2" s="114"/>
      <c r="LVI2" s="114"/>
      <c r="LVJ2" s="114"/>
      <c r="LVK2" s="114"/>
      <c r="LVL2" s="114"/>
      <c r="LVM2" s="114"/>
      <c r="LVN2" s="114"/>
      <c r="LVO2" s="114"/>
      <c r="LVP2" s="114"/>
      <c r="LVQ2" s="114"/>
      <c r="LVR2" s="114"/>
      <c r="LVS2" s="114"/>
      <c r="LVT2" s="114"/>
      <c r="LVU2" s="114"/>
      <c r="LVV2" s="114"/>
      <c r="LVW2" s="114"/>
      <c r="LVX2" s="114"/>
      <c r="LVY2" s="114"/>
      <c r="LVZ2" s="114"/>
      <c r="LWA2" s="114"/>
      <c r="LWB2" s="114"/>
      <c r="LWC2" s="114"/>
      <c r="LWD2" s="114"/>
      <c r="LWE2" s="114"/>
      <c r="LWF2" s="114"/>
      <c r="LWG2" s="114"/>
      <c r="LWH2" s="114"/>
      <c r="LWI2" s="114"/>
      <c r="LWJ2" s="114"/>
      <c r="LWK2" s="114"/>
      <c r="LWL2" s="114"/>
      <c r="LWM2" s="114"/>
      <c r="LWN2" s="114"/>
      <c r="LWO2" s="114"/>
      <c r="LWP2" s="114"/>
      <c r="LWQ2" s="114"/>
      <c r="LWR2" s="114"/>
      <c r="LWS2" s="114"/>
      <c r="LWT2" s="114"/>
      <c r="LWU2" s="114"/>
      <c r="LWV2" s="114"/>
      <c r="LWW2" s="114"/>
      <c r="LWX2" s="114"/>
      <c r="LWY2" s="114"/>
      <c r="LWZ2" s="114"/>
      <c r="LXA2" s="114"/>
      <c r="LXB2" s="114"/>
      <c r="LXC2" s="114"/>
      <c r="LXD2" s="114"/>
      <c r="LXE2" s="114"/>
      <c r="LXF2" s="114"/>
      <c r="LXG2" s="114"/>
      <c r="LXH2" s="114"/>
      <c r="LXI2" s="114"/>
      <c r="LXJ2" s="114"/>
      <c r="LXK2" s="114"/>
      <c r="LXL2" s="114"/>
      <c r="LXM2" s="114"/>
      <c r="LXN2" s="114"/>
      <c r="LXO2" s="114"/>
      <c r="LXP2" s="114"/>
      <c r="LXQ2" s="114"/>
      <c r="LXR2" s="114"/>
      <c r="LXS2" s="114"/>
      <c r="LXT2" s="114"/>
      <c r="LXU2" s="114"/>
      <c r="LXV2" s="114"/>
      <c r="LXW2" s="114"/>
      <c r="LXX2" s="114"/>
      <c r="LXY2" s="114"/>
      <c r="LXZ2" s="114"/>
      <c r="LYA2" s="114"/>
      <c r="LYB2" s="114"/>
      <c r="LYC2" s="114"/>
      <c r="LYD2" s="114"/>
      <c r="LYE2" s="114"/>
      <c r="LYF2" s="114"/>
      <c r="LYG2" s="114"/>
      <c r="LYH2" s="114"/>
      <c r="LYI2" s="114"/>
      <c r="LYJ2" s="114"/>
      <c r="LYK2" s="114"/>
      <c r="LYL2" s="114"/>
      <c r="LYM2" s="114"/>
      <c r="LYN2" s="114"/>
      <c r="LYO2" s="114"/>
      <c r="LYP2" s="114"/>
      <c r="LYQ2" s="114"/>
      <c r="LYR2" s="114"/>
      <c r="LYS2" s="114"/>
      <c r="LYT2" s="114"/>
      <c r="LYU2" s="114"/>
      <c r="LYV2" s="114"/>
      <c r="LYW2" s="114"/>
      <c r="LYX2" s="114"/>
      <c r="LYY2" s="114"/>
      <c r="LYZ2" s="114"/>
      <c r="LZA2" s="114"/>
      <c r="LZB2" s="114"/>
      <c r="LZC2" s="114"/>
      <c r="LZD2" s="114"/>
      <c r="LZE2" s="114"/>
      <c r="LZF2" s="114"/>
      <c r="LZG2" s="114"/>
      <c r="LZH2" s="114"/>
      <c r="LZI2" s="114"/>
      <c r="LZJ2" s="114"/>
      <c r="LZK2" s="114"/>
      <c r="LZL2" s="114"/>
      <c r="LZM2" s="114"/>
      <c r="LZN2" s="114"/>
      <c r="LZO2" s="114"/>
      <c r="LZP2" s="114"/>
      <c r="LZQ2" s="114"/>
      <c r="LZR2" s="114"/>
      <c r="LZS2" s="114"/>
      <c r="LZT2" s="114"/>
      <c r="LZU2" s="114"/>
      <c r="LZV2" s="114"/>
      <c r="LZW2" s="114"/>
      <c r="LZX2" s="114"/>
      <c r="LZY2" s="114"/>
      <c r="LZZ2" s="114"/>
      <c r="MAA2" s="114"/>
      <c r="MAB2" s="114"/>
      <c r="MAC2" s="114"/>
      <c r="MAD2" s="114"/>
      <c r="MAE2" s="114"/>
      <c r="MAF2" s="114"/>
      <c r="MAG2" s="114"/>
      <c r="MAH2" s="114"/>
      <c r="MAI2" s="114"/>
      <c r="MAJ2" s="114"/>
      <c r="MAK2" s="114"/>
      <c r="MAL2" s="114"/>
      <c r="MAM2" s="114"/>
      <c r="MAN2" s="114"/>
      <c r="MAO2" s="114"/>
      <c r="MAP2" s="114"/>
      <c r="MAQ2" s="114"/>
      <c r="MAR2" s="114"/>
      <c r="MAS2" s="114"/>
      <c r="MAT2" s="114"/>
      <c r="MAU2" s="114"/>
      <c r="MAV2" s="114"/>
      <c r="MAW2" s="114"/>
      <c r="MAX2" s="114"/>
      <c r="MAY2" s="114"/>
      <c r="MAZ2" s="114"/>
      <c r="MBA2" s="114"/>
      <c r="MBB2" s="114"/>
      <c r="MBC2" s="114"/>
      <c r="MBD2" s="114"/>
      <c r="MBE2" s="114"/>
      <c r="MBF2" s="114"/>
      <c r="MBG2" s="114"/>
      <c r="MBH2" s="114"/>
      <c r="MBI2" s="114"/>
      <c r="MBJ2" s="114"/>
      <c r="MBK2" s="114"/>
      <c r="MBL2" s="114"/>
      <c r="MBM2" s="114"/>
      <c r="MBN2" s="114"/>
      <c r="MBO2" s="114"/>
      <c r="MBP2" s="114"/>
      <c r="MBQ2" s="114"/>
      <c r="MBR2" s="114"/>
      <c r="MBS2" s="114"/>
      <c r="MBT2" s="114"/>
      <c r="MBU2" s="114"/>
      <c r="MBV2" s="114"/>
      <c r="MBW2" s="114"/>
      <c r="MBX2" s="114"/>
      <c r="MBY2" s="114"/>
      <c r="MBZ2" s="114"/>
      <c r="MCA2" s="114"/>
      <c r="MCB2" s="114"/>
      <c r="MCC2" s="114"/>
      <c r="MCD2" s="114"/>
      <c r="MCE2" s="114"/>
      <c r="MCF2" s="114"/>
      <c r="MCG2" s="114"/>
      <c r="MCH2" s="114"/>
      <c r="MCI2" s="114"/>
      <c r="MCJ2" s="114"/>
      <c r="MCK2" s="114"/>
      <c r="MCL2" s="114"/>
      <c r="MCM2" s="114"/>
      <c r="MCN2" s="114"/>
      <c r="MCO2" s="114"/>
      <c r="MCP2" s="114"/>
      <c r="MCQ2" s="114"/>
      <c r="MCR2" s="114"/>
      <c r="MCS2" s="114"/>
      <c r="MCT2" s="114"/>
      <c r="MCU2" s="114"/>
      <c r="MCV2" s="114"/>
      <c r="MCW2" s="114"/>
      <c r="MCX2" s="114"/>
      <c r="MCY2" s="114"/>
      <c r="MCZ2" s="114"/>
      <c r="MDA2" s="114"/>
      <c r="MDB2" s="114"/>
      <c r="MDC2" s="114"/>
      <c r="MDD2" s="114"/>
      <c r="MDE2" s="114"/>
      <c r="MDF2" s="114"/>
      <c r="MDG2" s="114"/>
      <c r="MDH2" s="114"/>
      <c r="MDI2" s="114"/>
      <c r="MDJ2" s="114"/>
      <c r="MDK2" s="114"/>
      <c r="MDL2" s="114"/>
      <c r="MDM2" s="114"/>
      <c r="MDN2" s="114"/>
      <c r="MDO2" s="114"/>
      <c r="MDP2" s="114"/>
      <c r="MDQ2" s="114"/>
      <c r="MDR2" s="114"/>
      <c r="MDS2" s="114"/>
      <c r="MDT2" s="114"/>
      <c r="MDU2" s="114"/>
      <c r="MDV2" s="114"/>
      <c r="MDW2" s="114"/>
      <c r="MDX2" s="114"/>
      <c r="MDY2" s="114"/>
      <c r="MDZ2" s="114"/>
      <c r="MEA2" s="114"/>
      <c r="MEB2" s="114"/>
      <c r="MEC2" s="114"/>
      <c r="MED2" s="114"/>
      <c r="MEE2" s="114"/>
      <c r="MEF2" s="114"/>
      <c r="MEG2" s="114"/>
      <c r="MEH2" s="114"/>
      <c r="MEI2" s="114"/>
      <c r="MEJ2" s="114"/>
      <c r="MEK2" s="114"/>
      <c r="MEL2" s="114"/>
      <c r="MEM2" s="114"/>
      <c r="MEN2" s="114"/>
      <c r="MEO2" s="114"/>
      <c r="MEP2" s="114"/>
      <c r="MEQ2" s="114"/>
      <c r="MER2" s="114"/>
      <c r="MES2" s="114"/>
      <c r="MET2" s="114"/>
      <c r="MEU2" s="114"/>
      <c r="MEV2" s="114"/>
      <c r="MEW2" s="114"/>
      <c r="MEX2" s="114"/>
      <c r="MEY2" s="114"/>
      <c r="MEZ2" s="114"/>
      <c r="MFA2" s="114"/>
      <c r="MFB2" s="114"/>
      <c r="MFC2" s="114"/>
      <c r="MFD2" s="114"/>
      <c r="MFE2" s="114"/>
      <c r="MFF2" s="114"/>
      <c r="MFG2" s="114"/>
      <c r="MFH2" s="114"/>
      <c r="MFI2" s="114"/>
      <c r="MFJ2" s="114"/>
      <c r="MFK2" s="114"/>
      <c r="MFL2" s="114"/>
      <c r="MFM2" s="114"/>
      <c r="MFN2" s="114"/>
      <c r="MFO2" s="114"/>
      <c r="MFP2" s="114"/>
      <c r="MFQ2" s="114"/>
      <c r="MFR2" s="114"/>
      <c r="MFS2" s="114"/>
      <c r="MFT2" s="114"/>
      <c r="MFU2" s="114"/>
      <c r="MFV2" s="114"/>
      <c r="MFW2" s="114"/>
      <c r="MFX2" s="114"/>
      <c r="MFY2" s="114"/>
      <c r="MFZ2" s="114"/>
      <c r="MGA2" s="114"/>
      <c r="MGB2" s="114"/>
      <c r="MGC2" s="114"/>
      <c r="MGD2" s="114"/>
      <c r="MGE2" s="114"/>
      <c r="MGF2" s="114"/>
      <c r="MGG2" s="114"/>
      <c r="MGH2" s="114"/>
      <c r="MGI2" s="114"/>
      <c r="MGJ2" s="114"/>
      <c r="MGK2" s="114"/>
      <c r="MGL2" s="114"/>
      <c r="MGM2" s="114"/>
      <c r="MGN2" s="114"/>
      <c r="MGO2" s="114"/>
      <c r="MGP2" s="114"/>
      <c r="MGQ2" s="114"/>
      <c r="MGR2" s="114"/>
      <c r="MGS2" s="114"/>
      <c r="MGT2" s="114"/>
      <c r="MGU2" s="114"/>
      <c r="MGV2" s="114"/>
      <c r="MGW2" s="114"/>
      <c r="MGX2" s="114"/>
      <c r="MGY2" s="114"/>
      <c r="MGZ2" s="114"/>
      <c r="MHA2" s="114"/>
      <c r="MHB2" s="114"/>
      <c r="MHC2" s="114"/>
      <c r="MHD2" s="114"/>
      <c r="MHE2" s="114"/>
      <c r="MHF2" s="114"/>
      <c r="MHG2" s="114"/>
      <c r="MHH2" s="114"/>
      <c r="MHI2" s="114"/>
      <c r="MHJ2" s="114"/>
      <c r="MHK2" s="114"/>
      <c r="MHL2" s="114"/>
      <c r="MHM2" s="114"/>
      <c r="MHN2" s="114"/>
      <c r="MHO2" s="114"/>
      <c r="MHP2" s="114"/>
      <c r="MHQ2" s="114"/>
      <c r="MHR2" s="114"/>
      <c r="MHS2" s="114"/>
      <c r="MHT2" s="114"/>
      <c r="MHU2" s="114"/>
      <c r="MHV2" s="114"/>
      <c r="MHW2" s="114"/>
      <c r="MHX2" s="114"/>
      <c r="MHY2" s="114"/>
      <c r="MHZ2" s="114"/>
      <c r="MIA2" s="114"/>
      <c r="MIB2" s="114"/>
      <c r="MIC2" s="114"/>
      <c r="MID2" s="114"/>
      <c r="MIE2" s="114"/>
      <c r="MIF2" s="114"/>
      <c r="MIG2" s="114"/>
      <c r="MIH2" s="114"/>
      <c r="MII2" s="114"/>
      <c r="MIJ2" s="114"/>
      <c r="MIK2" s="114"/>
      <c r="MIL2" s="114"/>
      <c r="MIM2" s="114"/>
      <c r="MIN2" s="114"/>
      <c r="MIO2" s="114"/>
      <c r="MIP2" s="114"/>
      <c r="MIQ2" s="114"/>
      <c r="MIR2" s="114"/>
      <c r="MIS2" s="114"/>
      <c r="MIT2" s="114"/>
      <c r="MIU2" s="114"/>
      <c r="MIV2" s="114"/>
      <c r="MIW2" s="114"/>
      <c r="MIX2" s="114"/>
      <c r="MIY2" s="114"/>
      <c r="MIZ2" s="114"/>
      <c r="MJA2" s="114"/>
      <c r="MJB2" s="114"/>
      <c r="MJC2" s="114"/>
      <c r="MJD2" s="114"/>
      <c r="MJE2" s="114"/>
      <c r="MJF2" s="114"/>
      <c r="MJG2" s="114"/>
      <c r="MJH2" s="114"/>
      <c r="MJI2" s="114"/>
      <c r="MJJ2" s="114"/>
      <c r="MJK2" s="114"/>
      <c r="MJL2" s="114"/>
      <c r="MJM2" s="114"/>
      <c r="MJN2" s="114"/>
      <c r="MJO2" s="114"/>
      <c r="MJP2" s="114"/>
      <c r="MJQ2" s="114"/>
      <c r="MJR2" s="114"/>
      <c r="MJS2" s="114"/>
      <c r="MJT2" s="114"/>
      <c r="MJU2" s="114"/>
      <c r="MJV2" s="114"/>
      <c r="MJW2" s="114"/>
      <c r="MJX2" s="114"/>
      <c r="MJY2" s="114"/>
      <c r="MJZ2" s="114"/>
      <c r="MKA2" s="114"/>
      <c r="MKB2" s="114"/>
      <c r="MKC2" s="114"/>
      <c r="MKD2" s="114"/>
      <c r="MKE2" s="114"/>
      <c r="MKF2" s="114"/>
      <c r="MKG2" s="114"/>
      <c r="MKH2" s="114"/>
      <c r="MKI2" s="114"/>
      <c r="MKJ2" s="114"/>
      <c r="MKK2" s="114"/>
      <c r="MKL2" s="114"/>
      <c r="MKM2" s="114"/>
      <c r="MKN2" s="114"/>
      <c r="MKO2" s="114"/>
      <c r="MKP2" s="114"/>
      <c r="MKQ2" s="114"/>
      <c r="MKR2" s="114"/>
      <c r="MKS2" s="114"/>
      <c r="MKT2" s="114"/>
      <c r="MKU2" s="114"/>
      <c r="MKV2" s="114"/>
      <c r="MKW2" s="114"/>
      <c r="MKX2" s="114"/>
      <c r="MKY2" s="114"/>
      <c r="MKZ2" s="114"/>
      <c r="MLA2" s="114"/>
      <c r="MLB2" s="114"/>
      <c r="MLC2" s="114"/>
      <c r="MLD2" s="114"/>
      <c r="MLE2" s="114"/>
      <c r="MLF2" s="114"/>
      <c r="MLG2" s="114"/>
      <c r="MLH2" s="114"/>
      <c r="MLI2" s="114"/>
      <c r="MLJ2" s="114"/>
      <c r="MLK2" s="114"/>
      <c r="MLL2" s="114"/>
      <c r="MLM2" s="114"/>
      <c r="MLN2" s="114"/>
      <c r="MLO2" s="114"/>
      <c r="MLP2" s="114"/>
      <c r="MLQ2" s="114"/>
      <c r="MLR2" s="114"/>
      <c r="MLS2" s="114"/>
      <c r="MLT2" s="114"/>
      <c r="MLU2" s="114"/>
      <c r="MLV2" s="114"/>
      <c r="MLW2" s="114"/>
      <c r="MLX2" s="114"/>
      <c r="MLY2" s="114"/>
      <c r="MLZ2" s="114"/>
      <c r="MMA2" s="114"/>
      <c r="MMB2" s="114"/>
      <c r="MMC2" s="114"/>
      <c r="MMD2" s="114"/>
      <c r="MME2" s="114"/>
      <c r="MMF2" s="114"/>
      <c r="MMG2" s="114"/>
      <c r="MMH2" s="114"/>
      <c r="MMI2" s="114"/>
      <c r="MMJ2" s="114"/>
      <c r="MMK2" s="114"/>
      <c r="MML2" s="114"/>
      <c r="MMM2" s="114"/>
      <c r="MMN2" s="114"/>
      <c r="MMO2" s="114"/>
      <c r="MMP2" s="114"/>
      <c r="MMQ2" s="114"/>
      <c r="MMR2" s="114"/>
      <c r="MMS2" s="114"/>
      <c r="MMT2" s="114"/>
      <c r="MMU2" s="114"/>
      <c r="MMV2" s="114"/>
      <c r="MMW2" s="114"/>
      <c r="MMX2" s="114"/>
      <c r="MMY2" s="114"/>
      <c r="MMZ2" s="114"/>
      <c r="MNA2" s="114"/>
      <c r="MNB2" s="114"/>
      <c r="MNC2" s="114"/>
      <c r="MND2" s="114"/>
      <c r="MNE2" s="114"/>
      <c r="MNF2" s="114"/>
      <c r="MNG2" s="114"/>
      <c r="MNH2" s="114"/>
      <c r="MNI2" s="114"/>
      <c r="MNJ2" s="114"/>
      <c r="MNK2" s="114"/>
      <c r="MNL2" s="114"/>
      <c r="MNM2" s="114"/>
      <c r="MNN2" s="114"/>
      <c r="MNO2" s="114"/>
      <c r="MNP2" s="114"/>
      <c r="MNQ2" s="114"/>
      <c r="MNR2" s="114"/>
      <c r="MNS2" s="114"/>
      <c r="MNT2" s="114"/>
      <c r="MNU2" s="114"/>
      <c r="MNV2" s="114"/>
      <c r="MNW2" s="114"/>
      <c r="MNX2" s="114"/>
      <c r="MNY2" s="114"/>
      <c r="MNZ2" s="114"/>
      <c r="MOA2" s="114"/>
      <c r="MOB2" s="114"/>
      <c r="MOC2" s="114"/>
      <c r="MOD2" s="114"/>
      <c r="MOE2" s="114"/>
      <c r="MOF2" s="114"/>
      <c r="MOG2" s="114"/>
      <c r="MOH2" s="114"/>
      <c r="MOI2" s="114"/>
      <c r="MOJ2" s="114"/>
      <c r="MOK2" s="114"/>
      <c r="MOL2" s="114"/>
      <c r="MOM2" s="114"/>
      <c r="MON2" s="114"/>
      <c r="MOO2" s="114"/>
      <c r="MOP2" s="114"/>
      <c r="MOQ2" s="114"/>
      <c r="MOR2" s="114"/>
      <c r="MOS2" s="114"/>
      <c r="MOT2" s="114"/>
      <c r="MOU2" s="114"/>
      <c r="MOV2" s="114"/>
      <c r="MOW2" s="114"/>
      <c r="MOX2" s="114"/>
      <c r="MOY2" s="114"/>
      <c r="MOZ2" s="114"/>
      <c r="MPA2" s="114"/>
      <c r="MPB2" s="114"/>
      <c r="MPC2" s="114"/>
      <c r="MPD2" s="114"/>
      <c r="MPE2" s="114"/>
      <c r="MPF2" s="114"/>
      <c r="MPG2" s="114"/>
      <c r="MPH2" s="114"/>
      <c r="MPI2" s="114"/>
      <c r="MPJ2" s="114"/>
      <c r="MPK2" s="114"/>
      <c r="MPL2" s="114"/>
      <c r="MPM2" s="114"/>
      <c r="MPN2" s="114"/>
      <c r="MPO2" s="114"/>
      <c r="MPP2" s="114"/>
      <c r="MPQ2" s="114"/>
      <c r="MPR2" s="114"/>
      <c r="MPS2" s="114"/>
      <c r="MPT2" s="114"/>
      <c r="MPU2" s="114"/>
      <c r="MPV2" s="114"/>
      <c r="MPW2" s="114"/>
      <c r="MPX2" s="114"/>
      <c r="MPY2" s="114"/>
      <c r="MPZ2" s="114"/>
      <c r="MQA2" s="114"/>
      <c r="MQB2" s="114"/>
      <c r="MQC2" s="114"/>
      <c r="MQD2" s="114"/>
      <c r="MQE2" s="114"/>
      <c r="MQF2" s="114"/>
      <c r="MQG2" s="114"/>
      <c r="MQH2" s="114"/>
      <c r="MQI2" s="114"/>
      <c r="MQJ2" s="114"/>
      <c r="MQK2" s="114"/>
      <c r="MQL2" s="114"/>
      <c r="MQM2" s="114"/>
      <c r="MQN2" s="114"/>
      <c r="MQO2" s="114"/>
      <c r="MQP2" s="114"/>
      <c r="MQQ2" s="114"/>
      <c r="MQR2" s="114"/>
      <c r="MQS2" s="114"/>
      <c r="MQT2" s="114"/>
      <c r="MQU2" s="114"/>
      <c r="MQV2" s="114"/>
      <c r="MQW2" s="114"/>
      <c r="MQX2" s="114"/>
      <c r="MQY2" s="114"/>
      <c r="MQZ2" s="114"/>
      <c r="MRA2" s="114"/>
      <c r="MRB2" s="114"/>
      <c r="MRC2" s="114"/>
      <c r="MRD2" s="114"/>
      <c r="MRE2" s="114"/>
      <c r="MRF2" s="114"/>
      <c r="MRG2" s="114"/>
      <c r="MRH2" s="114"/>
      <c r="MRI2" s="114"/>
      <c r="MRJ2" s="114"/>
      <c r="MRK2" s="114"/>
      <c r="MRL2" s="114"/>
      <c r="MRM2" s="114"/>
      <c r="MRN2" s="114"/>
      <c r="MRO2" s="114"/>
      <c r="MRP2" s="114"/>
      <c r="MRQ2" s="114"/>
      <c r="MRR2" s="114"/>
      <c r="MRS2" s="114"/>
      <c r="MRT2" s="114"/>
      <c r="MRU2" s="114"/>
      <c r="MRV2" s="114"/>
      <c r="MRW2" s="114"/>
      <c r="MRX2" s="114"/>
      <c r="MRY2" s="114"/>
      <c r="MRZ2" s="114"/>
      <c r="MSA2" s="114"/>
      <c r="MSB2" s="114"/>
      <c r="MSC2" s="114"/>
      <c r="MSD2" s="114"/>
      <c r="MSE2" s="114"/>
      <c r="MSF2" s="114"/>
      <c r="MSG2" s="114"/>
      <c r="MSH2" s="114"/>
      <c r="MSI2" s="114"/>
      <c r="MSJ2" s="114"/>
      <c r="MSK2" s="114"/>
      <c r="MSL2" s="114"/>
      <c r="MSM2" s="114"/>
      <c r="MSN2" s="114"/>
      <c r="MSO2" s="114"/>
      <c r="MSP2" s="114"/>
      <c r="MSQ2" s="114"/>
      <c r="MSR2" s="114"/>
      <c r="MSS2" s="114"/>
      <c r="MST2" s="114"/>
      <c r="MSU2" s="114"/>
      <c r="MSV2" s="114"/>
      <c r="MSW2" s="114"/>
      <c r="MSX2" s="114"/>
      <c r="MSY2" s="114"/>
      <c r="MSZ2" s="114"/>
      <c r="MTA2" s="114"/>
      <c r="MTB2" s="114"/>
      <c r="MTC2" s="114"/>
      <c r="MTD2" s="114"/>
      <c r="MTE2" s="114"/>
      <c r="MTF2" s="114"/>
      <c r="MTG2" s="114"/>
      <c r="MTH2" s="114"/>
      <c r="MTI2" s="114"/>
      <c r="MTJ2" s="114"/>
      <c r="MTK2" s="114"/>
      <c r="MTL2" s="114"/>
      <c r="MTM2" s="114"/>
      <c r="MTN2" s="114"/>
      <c r="MTO2" s="114"/>
      <c r="MTP2" s="114"/>
      <c r="MTQ2" s="114"/>
      <c r="MTR2" s="114"/>
      <c r="MTS2" s="114"/>
      <c r="MTT2" s="114"/>
      <c r="MTU2" s="114"/>
      <c r="MTV2" s="114"/>
      <c r="MTW2" s="114"/>
      <c r="MTX2" s="114"/>
      <c r="MTY2" s="114"/>
      <c r="MTZ2" s="114"/>
      <c r="MUA2" s="114"/>
      <c r="MUB2" s="114"/>
      <c r="MUC2" s="114"/>
      <c r="MUD2" s="114"/>
      <c r="MUE2" s="114"/>
      <c r="MUF2" s="114"/>
      <c r="MUG2" s="114"/>
      <c r="MUH2" s="114"/>
      <c r="MUI2" s="114"/>
      <c r="MUJ2" s="114"/>
      <c r="MUK2" s="114"/>
      <c r="MUL2" s="114"/>
      <c r="MUM2" s="114"/>
      <c r="MUN2" s="114"/>
      <c r="MUO2" s="114"/>
      <c r="MUP2" s="114"/>
      <c r="MUQ2" s="114"/>
      <c r="MUR2" s="114"/>
      <c r="MUS2" s="114"/>
      <c r="MUT2" s="114"/>
      <c r="MUU2" s="114"/>
      <c r="MUV2" s="114"/>
      <c r="MUW2" s="114"/>
      <c r="MUX2" s="114"/>
      <c r="MUY2" s="114"/>
      <c r="MUZ2" s="114"/>
      <c r="MVA2" s="114"/>
      <c r="MVB2" s="114"/>
      <c r="MVC2" s="114"/>
      <c r="MVD2" s="114"/>
      <c r="MVE2" s="114"/>
      <c r="MVF2" s="114"/>
      <c r="MVG2" s="114"/>
      <c r="MVH2" s="114"/>
      <c r="MVI2" s="114"/>
      <c r="MVJ2" s="114"/>
      <c r="MVK2" s="114"/>
      <c r="MVL2" s="114"/>
      <c r="MVM2" s="114"/>
      <c r="MVN2" s="114"/>
      <c r="MVO2" s="114"/>
      <c r="MVP2" s="114"/>
      <c r="MVQ2" s="114"/>
      <c r="MVR2" s="114"/>
      <c r="MVS2" s="114"/>
      <c r="MVT2" s="114"/>
      <c r="MVU2" s="114"/>
      <c r="MVV2" s="114"/>
      <c r="MVW2" s="114"/>
      <c r="MVX2" s="114"/>
      <c r="MVY2" s="114"/>
      <c r="MVZ2" s="114"/>
      <c r="MWA2" s="114"/>
      <c r="MWB2" s="114"/>
      <c r="MWC2" s="114"/>
      <c r="MWD2" s="114"/>
      <c r="MWE2" s="114"/>
      <c r="MWF2" s="114"/>
      <c r="MWG2" s="114"/>
      <c r="MWH2" s="114"/>
      <c r="MWI2" s="114"/>
      <c r="MWJ2" s="114"/>
      <c r="MWK2" s="114"/>
      <c r="MWL2" s="114"/>
      <c r="MWM2" s="114"/>
      <c r="MWN2" s="114"/>
      <c r="MWO2" s="114"/>
      <c r="MWP2" s="114"/>
      <c r="MWQ2" s="114"/>
      <c r="MWR2" s="114"/>
      <c r="MWS2" s="114"/>
      <c r="MWT2" s="114"/>
      <c r="MWU2" s="114"/>
      <c r="MWV2" s="114"/>
      <c r="MWW2" s="114"/>
      <c r="MWX2" s="114"/>
      <c r="MWY2" s="114"/>
      <c r="MWZ2" s="114"/>
      <c r="MXA2" s="114"/>
      <c r="MXB2" s="114"/>
      <c r="MXC2" s="114"/>
      <c r="MXD2" s="114"/>
      <c r="MXE2" s="114"/>
      <c r="MXF2" s="114"/>
      <c r="MXG2" s="114"/>
      <c r="MXH2" s="114"/>
      <c r="MXI2" s="114"/>
      <c r="MXJ2" s="114"/>
      <c r="MXK2" s="114"/>
      <c r="MXL2" s="114"/>
      <c r="MXM2" s="114"/>
      <c r="MXN2" s="114"/>
      <c r="MXO2" s="114"/>
      <c r="MXP2" s="114"/>
      <c r="MXQ2" s="114"/>
      <c r="MXR2" s="114"/>
      <c r="MXS2" s="114"/>
      <c r="MXT2" s="114"/>
      <c r="MXU2" s="114"/>
      <c r="MXV2" s="114"/>
      <c r="MXW2" s="114"/>
      <c r="MXX2" s="114"/>
      <c r="MXY2" s="114"/>
      <c r="MXZ2" s="114"/>
      <c r="MYA2" s="114"/>
      <c r="MYB2" s="114"/>
      <c r="MYC2" s="114"/>
      <c r="MYD2" s="114"/>
      <c r="MYE2" s="114"/>
      <c r="MYF2" s="114"/>
      <c r="MYG2" s="114"/>
      <c r="MYH2" s="114"/>
      <c r="MYI2" s="114"/>
      <c r="MYJ2" s="114"/>
      <c r="MYK2" s="114"/>
      <c r="MYL2" s="114"/>
      <c r="MYM2" s="114"/>
      <c r="MYN2" s="114"/>
      <c r="MYO2" s="114"/>
      <c r="MYP2" s="114"/>
      <c r="MYQ2" s="114"/>
      <c r="MYR2" s="114"/>
      <c r="MYS2" s="114"/>
      <c r="MYT2" s="114"/>
      <c r="MYU2" s="114"/>
      <c r="MYV2" s="114"/>
      <c r="MYW2" s="114"/>
      <c r="MYX2" s="114"/>
      <c r="MYY2" s="114"/>
      <c r="MYZ2" s="114"/>
      <c r="MZA2" s="114"/>
      <c r="MZB2" s="114"/>
      <c r="MZC2" s="114"/>
      <c r="MZD2" s="114"/>
      <c r="MZE2" s="114"/>
      <c r="MZF2" s="114"/>
      <c r="MZG2" s="114"/>
      <c r="MZH2" s="114"/>
      <c r="MZI2" s="114"/>
      <c r="MZJ2" s="114"/>
      <c r="MZK2" s="114"/>
      <c r="MZL2" s="114"/>
      <c r="MZM2" s="114"/>
      <c r="MZN2" s="114"/>
      <c r="MZO2" s="114"/>
      <c r="MZP2" s="114"/>
      <c r="MZQ2" s="114"/>
      <c r="MZR2" s="114"/>
      <c r="MZS2" s="114"/>
      <c r="MZT2" s="114"/>
      <c r="MZU2" s="114"/>
      <c r="MZV2" s="114"/>
      <c r="MZW2" s="114"/>
      <c r="MZX2" s="114"/>
      <c r="MZY2" s="114"/>
      <c r="MZZ2" s="114"/>
      <c r="NAA2" s="114"/>
      <c r="NAB2" s="114"/>
      <c r="NAC2" s="114"/>
      <c r="NAD2" s="114"/>
      <c r="NAE2" s="114"/>
      <c r="NAF2" s="114"/>
      <c r="NAG2" s="114"/>
      <c r="NAH2" s="114"/>
      <c r="NAI2" s="114"/>
      <c r="NAJ2" s="114"/>
      <c r="NAK2" s="114"/>
      <c r="NAL2" s="114"/>
      <c r="NAM2" s="114"/>
      <c r="NAN2" s="114"/>
      <c r="NAO2" s="114"/>
      <c r="NAP2" s="114"/>
      <c r="NAQ2" s="114"/>
      <c r="NAR2" s="114"/>
      <c r="NAS2" s="114"/>
      <c r="NAT2" s="114"/>
      <c r="NAU2" s="114"/>
      <c r="NAV2" s="114"/>
      <c r="NAW2" s="114"/>
      <c r="NAX2" s="114"/>
      <c r="NAY2" s="114"/>
      <c r="NAZ2" s="114"/>
      <c r="NBA2" s="114"/>
      <c r="NBB2" s="114"/>
      <c r="NBC2" s="114"/>
      <c r="NBD2" s="114"/>
      <c r="NBE2" s="114"/>
      <c r="NBF2" s="114"/>
      <c r="NBG2" s="114"/>
      <c r="NBH2" s="114"/>
      <c r="NBI2" s="114"/>
      <c r="NBJ2" s="114"/>
      <c r="NBK2" s="114"/>
      <c r="NBL2" s="114"/>
      <c r="NBM2" s="114"/>
      <c r="NBN2" s="114"/>
      <c r="NBO2" s="114"/>
      <c r="NBP2" s="114"/>
      <c r="NBQ2" s="114"/>
      <c r="NBR2" s="114"/>
      <c r="NBS2" s="114"/>
      <c r="NBT2" s="114"/>
      <c r="NBU2" s="114"/>
      <c r="NBV2" s="114"/>
      <c r="NBW2" s="114"/>
      <c r="NBX2" s="114"/>
      <c r="NBY2" s="114"/>
      <c r="NBZ2" s="114"/>
      <c r="NCA2" s="114"/>
      <c r="NCB2" s="114"/>
      <c r="NCC2" s="114"/>
      <c r="NCD2" s="114"/>
      <c r="NCE2" s="114"/>
      <c r="NCF2" s="114"/>
      <c r="NCG2" s="114"/>
      <c r="NCH2" s="114"/>
      <c r="NCI2" s="114"/>
      <c r="NCJ2" s="114"/>
      <c r="NCK2" s="114"/>
      <c r="NCL2" s="114"/>
      <c r="NCM2" s="114"/>
      <c r="NCN2" s="114"/>
      <c r="NCO2" s="114"/>
      <c r="NCP2" s="114"/>
      <c r="NCQ2" s="114"/>
      <c r="NCR2" s="114"/>
      <c r="NCS2" s="114"/>
      <c r="NCT2" s="114"/>
      <c r="NCU2" s="114"/>
      <c r="NCV2" s="114"/>
      <c r="NCW2" s="114"/>
      <c r="NCX2" s="114"/>
      <c r="NCY2" s="114"/>
      <c r="NCZ2" s="114"/>
      <c r="NDA2" s="114"/>
      <c r="NDB2" s="114"/>
      <c r="NDC2" s="114"/>
      <c r="NDD2" s="114"/>
      <c r="NDE2" s="114"/>
      <c r="NDF2" s="114"/>
      <c r="NDG2" s="114"/>
      <c r="NDH2" s="114"/>
      <c r="NDI2" s="114"/>
      <c r="NDJ2" s="114"/>
      <c r="NDK2" s="114"/>
      <c r="NDL2" s="114"/>
      <c r="NDM2" s="114"/>
      <c r="NDN2" s="114"/>
      <c r="NDO2" s="114"/>
      <c r="NDP2" s="114"/>
      <c r="NDQ2" s="114"/>
      <c r="NDR2" s="114"/>
      <c r="NDS2" s="114"/>
      <c r="NDT2" s="114"/>
      <c r="NDU2" s="114"/>
      <c r="NDV2" s="114"/>
      <c r="NDW2" s="114"/>
      <c r="NDX2" s="114"/>
      <c r="NDY2" s="114"/>
      <c r="NDZ2" s="114"/>
      <c r="NEA2" s="114"/>
      <c r="NEB2" s="114"/>
      <c r="NEC2" s="114"/>
      <c r="NED2" s="114"/>
      <c r="NEE2" s="114"/>
      <c r="NEF2" s="114"/>
      <c r="NEG2" s="114"/>
      <c r="NEH2" s="114"/>
      <c r="NEI2" s="114"/>
      <c r="NEJ2" s="114"/>
      <c r="NEK2" s="114"/>
      <c r="NEL2" s="114"/>
      <c r="NEM2" s="114"/>
      <c r="NEN2" s="114"/>
      <c r="NEO2" s="114"/>
      <c r="NEP2" s="114"/>
      <c r="NEQ2" s="114"/>
      <c r="NER2" s="114"/>
      <c r="NES2" s="114"/>
      <c r="NET2" s="114"/>
      <c r="NEU2" s="114"/>
      <c r="NEV2" s="114"/>
      <c r="NEW2" s="114"/>
      <c r="NEX2" s="114"/>
      <c r="NEY2" s="114"/>
      <c r="NEZ2" s="114"/>
      <c r="NFA2" s="114"/>
      <c r="NFB2" s="114"/>
      <c r="NFC2" s="114"/>
      <c r="NFD2" s="114"/>
      <c r="NFE2" s="114"/>
      <c r="NFF2" s="114"/>
      <c r="NFG2" s="114"/>
      <c r="NFH2" s="114"/>
      <c r="NFI2" s="114"/>
      <c r="NFJ2" s="114"/>
      <c r="NFK2" s="114"/>
      <c r="NFL2" s="114"/>
      <c r="NFM2" s="114"/>
      <c r="NFN2" s="114"/>
      <c r="NFO2" s="114"/>
      <c r="NFP2" s="114"/>
      <c r="NFQ2" s="114"/>
      <c r="NFR2" s="114"/>
      <c r="NFS2" s="114"/>
      <c r="NFT2" s="114"/>
      <c r="NFU2" s="114"/>
      <c r="NFV2" s="114"/>
      <c r="NFW2" s="114"/>
      <c r="NFX2" s="114"/>
      <c r="NFY2" s="114"/>
      <c r="NFZ2" s="114"/>
      <c r="NGA2" s="114"/>
      <c r="NGB2" s="114"/>
      <c r="NGC2" s="114"/>
      <c r="NGD2" s="114"/>
      <c r="NGE2" s="114"/>
      <c r="NGF2" s="114"/>
      <c r="NGG2" s="114"/>
      <c r="NGH2" s="114"/>
      <c r="NGI2" s="114"/>
      <c r="NGJ2" s="114"/>
      <c r="NGK2" s="114"/>
      <c r="NGL2" s="114"/>
      <c r="NGM2" s="114"/>
      <c r="NGN2" s="114"/>
      <c r="NGO2" s="114"/>
      <c r="NGP2" s="114"/>
      <c r="NGQ2" s="114"/>
      <c r="NGR2" s="114"/>
      <c r="NGS2" s="114"/>
      <c r="NGT2" s="114"/>
      <c r="NGU2" s="114"/>
      <c r="NGV2" s="114"/>
      <c r="NGW2" s="114"/>
      <c r="NGX2" s="114"/>
      <c r="NGY2" s="114"/>
      <c r="NGZ2" s="114"/>
      <c r="NHA2" s="114"/>
      <c r="NHB2" s="114"/>
      <c r="NHC2" s="114"/>
      <c r="NHD2" s="114"/>
      <c r="NHE2" s="114"/>
      <c r="NHF2" s="114"/>
      <c r="NHG2" s="114"/>
      <c r="NHH2" s="114"/>
      <c r="NHI2" s="114"/>
      <c r="NHJ2" s="114"/>
      <c r="NHK2" s="114"/>
      <c r="NHL2" s="114"/>
      <c r="NHM2" s="114"/>
      <c r="NHN2" s="114"/>
      <c r="NHO2" s="114"/>
      <c r="NHP2" s="114"/>
      <c r="NHQ2" s="114"/>
      <c r="NHR2" s="114"/>
      <c r="NHS2" s="114"/>
      <c r="NHT2" s="114"/>
      <c r="NHU2" s="114"/>
      <c r="NHV2" s="114"/>
      <c r="NHW2" s="114"/>
      <c r="NHX2" s="114"/>
      <c r="NHY2" s="114"/>
      <c r="NHZ2" s="114"/>
      <c r="NIA2" s="114"/>
      <c r="NIB2" s="114"/>
      <c r="NIC2" s="114"/>
      <c r="NID2" s="114"/>
      <c r="NIE2" s="114"/>
      <c r="NIF2" s="114"/>
      <c r="NIG2" s="114"/>
      <c r="NIH2" s="114"/>
      <c r="NII2" s="114"/>
      <c r="NIJ2" s="114"/>
      <c r="NIK2" s="114"/>
      <c r="NIL2" s="114"/>
      <c r="NIM2" s="114"/>
      <c r="NIN2" s="114"/>
      <c r="NIO2" s="114"/>
      <c r="NIP2" s="114"/>
      <c r="NIQ2" s="114"/>
      <c r="NIR2" s="114"/>
      <c r="NIS2" s="114"/>
      <c r="NIT2" s="114"/>
      <c r="NIU2" s="114"/>
      <c r="NIV2" s="114"/>
      <c r="NIW2" s="114"/>
      <c r="NIX2" s="114"/>
      <c r="NIY2" s="114"/>
      <c r="NIZ2" s="114"/>
      <c r="NJA2" s="114"/>
      <c r="NJB2" s="114"/>
      <c r="NJC2" s="114"/>
      <c r="NJD2" s="114"/>
      <c r="NJE2" s="114"/>
      <c r="NJF2" s="114"/>
      <c r="NJG2" s="114"/>
      <c r="NJH2" s="114"/>
      <c r="NJI2" s="114"/>
      <c r="NJJ2" s="114"/>
      <c r="NJK2" s="114"/>
      <c r="NJL2" s="114"/>
      <c r="NJM2" s="114"/>
      <c r="NJN2" s="114"/>
      <c r="NJO2" s="114"/>
      <c r="NJP2" s="114"/>
      <c r="NJQ2" s="114"/>
      <c r="NJR2" s="114"/>
      <c r="NJS2" s="114"/>
      <c r="NJT2" s="114"/>
      <c r="NJU2" s="114"/>
      <c r="NJV2" s="114"/>
      <c r="NJW2" s="114"/>
      <c r="NJX2" s="114"/>
      <c r="NJY2" s="114"/>
      <c r="NJZ2" s="114"/>
      <c r="NKA2" s="114"/>
      <c r="NKB2" s="114"/>
      <c r="NKC2" s="114"/>
      <c r="NKD2" s="114"/>
      <c r="NKE2" s="114"/>
      <c r="NKF2" s="114"/>
      <c r="NKG2" s="114"/>
      <c r="NKH2" s="114"/>
      <c r="NKI2" s="114"/>
      <c r="NKJ2" s="114"/>
      <c r="NKK2" s="114"/>
      <c r="NKL2" s="114"/>
      <c r="NKM2" s="114"/>
      <c r="NKN2" s="114"/>
      <c r="NKO2" s="114"/>
      <c r="NKP2" s="114"/>
      <c r="NKQ2" s="114"/>
      <c r="NKR2" s="114"/>
      <c r="NKS2" s="114"/>
      <c r="NKT2" s="114"/>
      <c r="NKU2" s="114"/>
      <c r="NKV2" s="114"/>
      <c r="NKW2" s="114"/>
      <c r="NKX2" s="114"/>
      <c r="NKY2" s="114"/>
      <c r="NKZ2" s="114"/>
      <c r="NLA2" s="114"/>
      <c r="NLB2" s="114"/>
      <c r="NLC2" s="114"/>
      <c r="NLD2" s="114"/>
      <c r="NLE2" s="114"/>
      <c r="NLF2" s="114"/>
      <c r="NLG2" s="114"/>
      <c r="NLH2" s="114"/>
      <c r="NLI2" s="114"/>
      <c r="NLJ2" s="114"/>
      <c r="NLK2" s="114"/>
      <c r="NLL2" s="114"/>
      <c r="NLM2" s="114"/>
      <c r="NLN2" s="114"/>
      <c r="NLO2" s="114"/>
      <c r="NLP2" s="114"/>
      <c r="NLQ2" s="114"/>
      <c r="NLR2" s="114"/>
      <c r="NLS2" s="114"/>
      <c r="NLT2" s="114"/>
      <c r="NLU2" s="114"/>
      <c r="NLV2" s="114"/>
      <c r="NLW2" s="114"/>
      <c r="NLX2" s="114"/>
      <c r="NLY2" s="114"/>
      <c r="NLZ2" s="114"/>
      <c r="NMA2" s="114"/>
      <c r="NMB2" s="114"/>
      <c r="NMC2" s="114"/>
      <c r="NMD2" s="114"/>
      <c r="NME2" s="114"/>
      <c r="NMF2" s="114"/>
      <c r="NMG2" s="114"/>
      <c r="NMH2" s="114"/>
      <c r="NMI2" s="114"/>
      <c r="NMJ2" s="114"/>
      <c r="NMK2" s="114"/>
      <c r="NML2" s="114"/>
      <c r="NMM2" s="114"/>
      <c r="NMN2" s="114"/>
      <c r="NMO2" s="114"/>
      <c r="NMP2" s="114"/>
      <c r="NMQ2" s="114"/>
      <c r="NMR2" s="114"/>
      <c r="NMS2" s="114"/>
      <c r="NMT2" s="114"/>
      <c r="NMU2" s="114"/>
      <c r="NMV2" s="114"/>
      <c r="NMW2" s="114"/>
      <c r="NMX2" s="114"/>
      <c r="NMY2" s="114"/>
      <c r="NMZ2" s="114"/>
      <c r="NNA2" s="114"/>
      <c r="NNB2" s="114"/>
      <c r="NNC2" s="114"/>
      <c r="NND2" s="114"/>
      <c r="NNE2" s="114"/>
      <c r="NNF2" s="114"/>
      <c r="NNG2" s="114"/>
      <c r="NNH2" s="114"/>
      <c r="NNI2" s="114"/>
      <c r="NNJ2" s="114"/>
      <c r="NNK2" s="114"/>
      <c r="NNL2" s="114"/>
      <c r="NNM2" s="114"/>
      <c r="NNN2" s="114"/>
      <c r="NNO2" s="114"/>
      <c r="NNP2" s="114"/>
      <c r="NNQ2" s="114"/>
      <c r="NNR2" s="114"/>
      <c r="NNS2" s="114"/>
      <c r="NNT2" s="114"/>
      <c r="NNU2" s="114"/>
      <c r="NNV2" s="114"/>
      <c r="NNW2" s="114"/>
      <c r="NNX2" s="114"/>
      <c r="NNY2" s="114"/>
      <c r="NNZ2" s="114"/>
      <c r="NOA2" s="114"/>
      <c r="NOB2" s="114"/>
      <c r="NOC2" s="114"/>
      <c r="NOD2" s="114"/>
      <c r="NOE2" s="114"/>
      <c r="NOF2" s="114"/>
      <c r="NOG2" s="114"/>
      <c r="NOH2" s="114"/>
      <c r="NOI2" s="114"/>
      <c r="NOJ2" s="114"/>
      <c r="NOK2" s="114"/>
      <c r="NOL2" s="114"/>
      <c r="NOM2" s="114"/>
      <c r="NON2" s="114"/>
      <c r="NOO2" s="114"/>
      <c r="NOP2" s="114"/>
      <c r="NOQ2" s="114"/>
      <c r="NOR2" s="114"/>
      <c r="NOS2" s="114"/>
      <c r="NOT2" s="114"/>
      <c r="NOU2" s="114"/>
      <c r="NOV2" s="114"/>
      <c r="NOW2" s="114"/>
      <c r="NOX2" s="114"/>
      <c r="NOY2" s="114"/>
      <c r="NOZ2" s="114"/>
      <c r="NPA2" s="114"/>
      <c r="NPB2" s="114"/>
      <c r="NPC2" s="114"/>
      <c r="NPD2" s="114"/>
      <c r="NPE2" s="114"/>
      <c r="NPF2" s="114"/>
      <c r="NPG2" s="114"/>
      <c r="NPH2" s="114"/>
      <c r="NPI2" s="114"/>
      <c r="NPJ2" s="114"/>
      <c r="NPK2" s="114"/>
      <c r="NPL2" s="114"/>
      <c r="NPM2" s="114"/>
      <c r="NPN2" s="114"/>
      <c r="NPO2" s="114"/>
      <c r="NPP2" s="114"/>
      <c r="NPQ2" s="114"/>
      <c r="NPR2" s="114"/>
      <c r="NPS2" s="114"/>
      <c r="NPT2" s="114"/>
      <c r="NPU2" s="114"/>
      <c r="NPV2" s="114"/>
      <c r="NPW2" s="114"/>
      <c r="NPX2" s="114"/>
      <c r="NPY2" s="114"/>
      <c r="NPZ2" s="114"/>
      <c r="NQA2" s="114"/>
      <c r="NQB2" s="114"/>
      <c r="NQC2" s="114"/>
      <c r="NQD2" s="114"/>
      <c r="NQE2" s="114"/>
      <c r="NQF2" s="114"/>
      <c r="NQG2" s="114"/>
      <c r="NQH2" s="114"/>
      <c r="NQI2" s="114"/>
      <c r="NQJ2" s="114"/>
      <c r="NQK2" s="114"/>
      <c r="NQL2" s="114"/>
      <c r="NQM2" s="114"/>
      <c r="NQN2" s="114"/>
      <c r="NQO2" s="114"/>
      <c r="NQP2" s="114"/>
      <c r="NQQ2" s="114"/>
      <c r="NQR2" s="114"/>
      <c r="NQS2" s="114"/>
      <c r="NQT2" s="114"/>
      <c r="NQU2" s="114"/>
      <c r="NQV2" s="114"/>
      <c r="NQW2" s="114"/>
      <c r="NQX2" s="114"/>
      <c r="NQY2" s="114"/>
      <c r="NQZ2" s="114"/>
      <c r="NRA2" s="114"/>
      <c r="NRB2" s="114"/>
      <c r="NRC2" s="114"/>
      <c r="NRD2" s="114"/>
      <c r="NRE2" s="114"/>
      <c r="NRF2" s="114"/>
      <c r="NRG2" s="114"/>
      <c r="NRH2" s="114"/>
      <c r="NRI2" s="114"/>
      <c r="NRJ2" s="114"/>
      <c r="NRK2" s="114"/>
      <c r="NRL2" s="114"/>
      <c r="NRM2" s="114"/>
      <c r="NRN2" s="114"/>
      <c r="NRO2" s="114"/>
      <c r="NRP2" s="114"/>
      <c r="NRQ2" s="114"/>
      <c r="NRR2" s="114"/>
      <c r="NRS2" s="114"/>
      <c r="NRT2" s="114"/>
      <c r="NRU2" s="114"/>
      <c r="NRV2" s="114"/>
      <c r="NRW2" s="114"/>
      <c r="NRX2" s="114"/>
      <c r="NRY2" s="114"/>
      <c r="NRZ2" s="114"/>
      <c r="NSA2" s="114"/>
      <c r="NSB2" s="114"/>
      <c r="NSC2" s="114"/>
      <c r="NSD2" s="114"/>
      <c r="NSE2" s="114"/>
      <c r="NSF2" s="114"/>
      <c r="NSG2" s="114"/>
      <c r="NSH2" s="114"/>
      <c r="NSI2" s="114"/>
      <c r="NSJ2" s="114"/>
      <c r="NSK2" s="114"/>
      <c r="NSL2" s="114"/>
      <c r="NSM2" s="114"/>
      <c r="NSN2" s="114"/>
      <c r="NSO2" s="114"/>
      <c r="NSP2" s="114"/>
      <c r="NSQ2" s="114"/>
      <c r="NSR2" s="114"/>
      <c r="NSS2" s="114"/>
      <c r="NST2" s="114"/>
      <c r="NSU2" s="114"/>
      <c r="NSV2" s="114"/>
      <c r="NSW2" s="114"/>
      <c r="NSX2" s="114"/>
      <c r="NSY2" s="114"/>
      <c r="NSZ2" s="114"/>
      <c r="NTA2" s="114"/>
      <c r="NTB2" s="114"/>
      <c r="NTC2" s="114"/>
      <c r="NTD2" s="114"/>
      <c r="NTE2" s="114"/>
      <c r="NTF2" s="114"/>
      <c r="NTG2" s="114"/>
      <c r="NTH2" s="114"/>
      <c r="NTI2" s="114"/>
      <c r="NTJ2" s="114"/>
      <c r="NTK2" s="114"/>
      <c r="NTL2" s="114"/>
      <c r="NTM2" s="114"/>
      <c r="NTN2" s="114"/>
      <c r="NTO2" s="114"/>
      <c r="NTP2" s="114"/>
      <c r="NTQ2" s="114"/>
      <c r="NTR2" s="114"/>
      <c r="NTS2" s="114"/>
      <c r="NTT2" s="114"/>
      <c r="NTU2" s="114"/>
      <c r="NTV2" s="114"/>
      <c r="NTW2" s="114"/>
      <c r="NTX2" s="114"/>
      <c r="NTY2" s="114"/>
      <c r="NTZ2" s="114"/>
      <c r="NUA2" s="114"/>
      <c r="NUB2" s="114"/>
      <c r="NUC2" s="114"/>
      <c r="NUD2" s="114"/>
      <c r="NUE2" s="114"/>
      <c r="NUF2" s="114"/>
      <c r="NUG2" s="114"/>
      <c r="NUH2" s="114"/>
      <c r="NUI2" s="114"/>
      <c r="NUJ2" s="114"/>
      <c r="NUK2" s="114"/>
      <c r="NUL2" s="114"/>
      <c r="NUM2" s="114"/>
      <c r="NUN2" s="114"/>
      <c r="NUO2" s="114"/>
      <c r="NUP2" s="114"/>
      <c r="NUQ2" s="114"/>
      <c r="NUR2" s="114"/>
      <c r="NUS2" s="114"/>
      <c r="NUT2" s="114"/>
      <c r="NUU2" s="114"/>
      <c r="NUV2" s="114"/>
      <c r="NUW2" s="114"/>
      <c r="NUX2" s="114"/>
      <c r="NUY2" s="114"/>
      <c r="NUZ2" s="114"/>
      <c r="NVA2" s="114"/>
      <c r="NVB2" s="114"/>
      <c r="NVC2" s="114"/>
      <c r="NVD2" s="114"/>
      <c r="NVE2" s="114"/>
      <c r="NVF2" s="114"/>
      <c r="NVG2" s="114"/>
      <c r="NVH2" s="114"/>
      <c r="NVI2" s="114"/>
      <c r="NVJ2" s="114"/>
      <c r="NVK2" s="114"/>
      <c r="NVL2" s="114"/>
      <c r="NVM2" s="114"/>
      <c r="NVN2" s="114"/>
      <c r="NVO2" s="114"/>
      <c r="NVP2" s="114"/>
      <c r="NVQ2" s="114"/>
      <c r="NVR2" s="114"/>
      <c r="NVS2" s="114"/>
      <c r="NVT2" s="114"/>
      <c r="NVU2" s="114"/>
      <c r="NVV2" s="114"/>
      <c r="NVW2" s="114"/>
      <c r="NVX2" s="114"/>
      <c r="NVY2" s="114"/>
      <c r="NVZ2" s="114"/>
      <c r="NWA2" s="114"/>
      <c r="NWB2" s="114"/>
      <c r="NWC2" s="114"/>
      <c r="NWD2" s="114"/>
      <c r="NWE2" s="114"/>
      <c r="NWF2" s="114"/>
      <c r="NWG2" s="114"/>
      <c r="NWH2" s="114"/>
      <c r="NWI2" s="114"/>
      <c r="NWJ2" s="114"/>
      <c r="NWK2" s="114"/>
      <c r="NWL2" s="114"/>
      <c r="NWM2" s="114"/>
      <c r="NWN2" s="114"/>
      <c r="NWO2" s="114"/>
      <c r="NWP2" s="114"/>
      <c r="NWQ2" s="114"/>
      <c r="NWR2" s="114"/>
      <c r="NWS2" s="114"/>
      <c r="NWT2" s="114"/>
      <c r="NWU2" s="114"/>
      <c r="NWV2" s="114"/>
      <c r="NWW2" s="114"/>
      <c r="NWX2" s="114"/>
      <c r="NWY2" s="114"/>
      <c r="NWZ2" s="114"/>
      <c r="NXA2" s="114"/>
      <c r="NXB2" s="114"/>
      <c r="NXC2" s="114"/>
      <c r="NXD2" s="114"/>
      <c r="NXE2" s="114"/>
      <c r="NXF2" s="114"/>
      <c r="NXG2" s="114"/>
      <c r="NXH2" s="114"/>
      <c r="NXI2" s="114"/>
      <c r="NXJ2" s="114"/>
      <c r="NXK2" s="114"/>
      <c r="NXL2" s="114"/>
      <c r="NXM2" s="114"/>
      <c r="NXN2" s="114"/>
      <c r="NXO2" s="114"/>
      <c r="NXP2" s="114"/>
      <c r="NXQ2" s="114"/>
      <c r="NXR2" s="114"/>
      <c r="NXS2" s="114"/>
      <c r="NXT2" s="114"/>
      <c r="NXU2" s="114"/>
      <c r="NXV2" s="114"/>
      <c r="NXW2" s="114"/>
      <c r="NXX2" s="114"/>
      <c r="NXY2" s="114"/>
      <c r="NXZ2" s="114"/>
      <c r="NYA2" s="114"/>
      <c r="NYB2" s="114"/>
      <c r="NYC2" s="114"/>
      <c r="NYD2" s="114"/>
      <c r="NYE2" s="114"/>
      <c r="NYF2" s="114"/>
      <c r="NYG2" s="114"/>
      <c r="NYH2" s="114"/>
      <c r="NYI2" s="114"/>
      <c r="NYJ2" s="114"/>
      <c r="NYK2" s="114"/>
      <c r="NYL2" s="114"/>
      <c r="NYM2" s="114"/>
      <c r="NYN2" s="114"/>
      <c r="NYO2" s="114"/>
      <c r="NYP2" s="114"/>
      <c r="NYQ2" s="114"/>
      <c r="NYR2" s="114"/>
      <c r="NYS2" s="114"/>
      <c r="NYT2" s="114"/>
      <c r="NYU2" s="114"/>
      <c r="NYV2" s="114"/>
      <c r="NYW2" s="114"/>
      <c r="NYX2" s="114"/>
      <c r="NYY2" s="114"/>
      <c r="NYZ2" s="114"/>
      <c r="NZA2" s="114"/>
      <c r="NZB2" s="114"/>
      <c r="NZC2" s="114"/>
      <c r="NZD2" s="114"/>
      <c r="NZE2" s="114"/>
      <c r="NZF2" s="114"/>
      <c r="NZG2" s="114"/>
      <c r="NZH2" s="114"/>
      <c r="NZI2" s="114"/>
      <c r="NZJ2" s="114"/>
      <c r="NZK2" s="114"/>
      <c r="NZL2" s="114"/>
      <c r="NZM2" s="114"/>
      <c r="NZN2" s="114"/>
      <c r="NZO2" s="114"/>
      <c r="NZP2" s="114"/>
      <c r="NZQ2" s="114"/>
      <c r="NZR2" s="114"/>
      <c r="NZS2" s="114"/>
      <c r="NZT2" s="114"/>
      <c r="NZU2" s="114"/>
      <c r="NZV2" s="114"/>
      <c r="NZW2" s="114"/>
      <c r="NZX2" s="114"/>
      <c r="NZY2" s="114"/>
      <c r="NZZ2" s="114"/>
      <c r="OAA2" s="114"/>
      <c r="OAB2" s="114"/>
      <c r="OAC2" s="114"/>
      <c r="OAD2" s="114"/>
      <c r="OAE2" s="114"/>
      <c r="OAF2" s="114"/>
      <c r="OAG2" s="114"/>
      <c r="OAH2" s="114"/>
      <c r="OAI2" s="114"/>
      <c r="OAJ2" s="114"/>
      <c r="OAK2" s="114"/>
      <c r="OAL2" s="114"/>
      <c r="OAM2" s="114"/>
      <c r="OAN2" s="114"/>
      <c r="OAO2" s="114"/>
      <c r="OAP2" s="114"/>
      <c r="OAQ2" s="114"/>
      <c r="OAR2" s="114"/>
      <c r="OAS2" s="114"/>
      <c r="OAT2" s="114"/>
      <c r="OAU2" s="114"/>
      <c r="OAV2" s="114"/>
      <c r="OAW2" s="114"/>
      <c r="OAX2" s="114"/>
      <c r="OAY2" s="114"/>
      <c r="OAZ2" s="114"/>
      <c r="OBA2" s="114"/>
      <c r="OBB2" s="114"/>
      <c r="OBC2" s="114"/>
      <c r="OBD2" s="114"/>
      <c r="OBE2" s="114"/>
      <c r="OBF2" s="114"/>
      <c r="OBG2" s="114"/>
      <c r="OBH2" s="114"/>
      <c r="OBI2" s="114"/>
      <c r="OBJ2" s="114"/>
      <c r="OBK2" s="114"/>
      <c r="OBL2" s="114"/>
      <c r="OBM2" s="114"/>
      <c r="OBN2" s="114"/>
      <c r="OBO2" s="114"/>
      <c r="OBP2" s="114"/>
      <c r="OBQ2" s="114"/>
      <c r="OBR2" s="114"/>
      <c r="OBS2" s="114"/>
      <c r="OBT2" s="114"/>
      <c r="OBU2" s="114"/>
      <c r="OBV2" s="114"/>
      <c r="OBW2" s="114"/>
      <c r="OBX2" s="114"/>
      <c r="OBY2" s="114"/>
      <c r="OBZ2" s="114"/>
      <c r="OCA2" s="114"/>
      <c r="OCB2" s="114"/>
      <c r="OCC2" s="114"/>
      <c r="OCD2" s="114"/>
      <c r="OCE2" s="114"/>
      <c r="OCF2" s="114"/>
      <c r="OCG2" s="114"/>
      <c r="OCH2" s="114"/>
      <c r="OCI2" s="114"/>
      <c r="OCJ2" s="114"/>
      <c r="OCK2" s="114"/>
      <c r="OCL2" s="114"/>
      <c r="OCM2" s="114"/>
      <c r="OCN2" s="114"/>
      <c r="OCO2" s="114"/>
      <c r="OCP2" s="114"/>
      <c r="OCQ2" s="114"/>
      <c r="OCR2" s="114"/>
      <c r="OCS2" s="114"/>
      <c r="OCT2" s="114"/>
      <c r="OCU2" s="114"/>
      <c r="OCV2" s="114"/>
      <c r="OCW2" s="114"/>
      <c r="OCX2" s="114"/>
      <c r="OCY2" s="114"/>
      <c r="OCZ2" s="114"/>
      <c r="ODA2" s="114"/>
      <c r="ODB2" s="114"/>
      <c r="ODC2" s="114"/>
      <c r="ODD2" s="114"/>
      <c r="ODE2" s="114"/>
      <c r="ODF2" s="114"/>
      <c r="ODG2" s="114"/>
      <c r="ODH2" s="114"/>
      <c r="ODI2" s="114"/>
      <c r="ODJ2" s="114"/>
      <c r="ODK2" s="114"/>
      <c r="ODL2" s="114"/>
      <c r="ODM2" s="114"/>
      <c r="ODN2" s="114"/>
      <c r="ODO2" s="114"/>
      <c r="ODP2" s="114"/>
      <c r="ODQ2" s="114"/>
      <c r="ODR2" s="114"/>
      <c r="ODS2" s="114"/>
      <c r="ODT2" s="114"/>
      <c r="ODU2" s="114"/>
      <c r="ODV2" s="114"/>
      <c r="ODW2" s="114"/>
      <c r="ODX2" s="114"/>
      <c r="ODY2" s="114"/>
      <c r="ODZ2" s="114"/>
      <c r="OEA2" s="114"/>
      <c r="OEB2" s="114"/>
      <c r="OEC2" s="114"/>
      <c r="OED2" s="114"/>
      <c r="OEE2" s="114"/>
      <c r="OEF2" s="114"/>
      <c r="OEG2" s="114"/>
      <c r="OEH2" s="114"/>
      <c r="OEI2" s="114"/>
      <c r="OEJ2" s="114"/>
      <c r="OEK2" s="114"/>
      <c r="OEL2" s="114"/>
      <c r="OEM2" s="114"/>
      <c r="OEN2" s="114"/>
      <c r="OEO2" s="114"/>
      <c r="OEP2" s="114"/>
      <c r="OEQ2" s="114"/>
      <c r="OER2" s="114"/>
      <c r="OES2" s="114"/>
      <c r="OET2" s="114"/>
      <c r="OEU2" s="114"/>
      <c r="OEV2" s="114"/>
      <c r="OEW2" s="114"/>
      <c r="OEX2" s="114"/>
      <c r="OEY2" s="114"/>
      <c r="OEZ2" s="114"/>
      <c r="OFA2" s="114"/>
      <c r="OFB2" s="114"/>
      <c r="OFC2" s="114"/>
      <c r="OFD2" s="114"/>
      <c r="OFE2" s="114"/>
      <c r="OFF2" s="114"/>
      <c r="OFG2" s="114"/>
      <c r="OFH2" s="114"/>
      <c r="OFI2" s="114"/>
      <c r="OFJ2" s="114"/>
      <c r="OFK2" s="114"/>
      <c r="OFL2" s="114"/>
      <c r="OFM2" s="114"/>
      <c r="OFN2" s="114"/>
      <c r="OFO2" s="114"/>
      <c r="OFP2" s="114"/>
      <c r="OFQ2" s="114"/>
      <c r="OFR2" s="114"/>
      <c r="OFS2" s="114"/>
      <c r="OFT2" s="114"/>
      <c r="OFU2" s="114"/>
      <c r="OFV2" s="114"/>
      <c r="OFW2" s="114"/>
      <c r="OFX2" s="114"/>
      <c r="OFY2" s="114"/>
      <c r="OFZ2" s="114"/>
      <c r="OGA2" s="114"/>
      <c r="OGB2" s="114"/>
      <c r="OGC2" s="114"/>
      <c r="OGD2" s="114"/>
      <c r="OGE2" s="114"/>
      <c r="OGF2" s="114"/>
      <c r="OGG2" s="114"/>
      <c r="OGH2" s="114"/>
      <c r="OGI2" s="114"/>
      <c r="OGJ2" s="114"/>
      <c r="OGK2" s="114"/>
      <c r="OGL2" s="114"/>
      <c r="OGM2" s="114"/>
      <c r="OGN2" s="114"/>
      <c r="OGO2" s="114"/>
      <c r="OGP2" s="114"/>
      <c r="OGQ2" s="114"/>
      <c r="OGR2" s="114"/>
      <c r="OGS2" s="114"/>
      <c r="OGT2" s="114"/>
      <c r="OGU2" s="114"/>
      <c r="OGV2" s="114"/>
      <c r="OGW2" s="114"/>
      <c r="OGX2" s="114"/>
      <c r="OGY2" s="114"/>
      <c r="OGZ2" s="114"/>
      <c r="OHA2" s="114"/>
      <c r="OHB2" s="114"/>
      <c r="OHC2" s="114"/>
      <c r="OHD2" s="114"/>
      <c r="OHE2" s="114"/>
      <c r="OHF2" s="114"/>
      <c r="OHG2" s="114"/>
      <c r="OHH2" s="114"/>
      <c r="OHI2" s="114"/>
      <c r="OHJ2" s="114"/>
      <c r="OHK2" s="114"/>
      <c r="OHL2" s="114"/>
      <c r="OHM2" s="114"/>
      <c r="OHN2" s="114"/>
      <c r="OHO2" s="114"/>
      <c r="OHP2" s="114"/>
      <c r="OHQ2" s="114"/>
      <c r="OHR2" s="114"/>
      <c r="OHS2" s="114"/>
      <c r="OHT2" s="114"/>
      <c r="OHU2" s="114"/>
      <c r="OHV2" s="114"/>
      <c r="OHW2" s="114"/>
      <c r="OHX2" s="114"/>
      <c r="OHY2" s="114"/>
      <c r="OHZ2" s="114"/>
      <c r="OIA2" s="114"/>
      <c r="OIB2" s="114"/>
      <c r="OIC2" s="114"/>
      <c r="OID2" s="114"/>
      <c r="OIE2" s="114"/>
      <c r="OIF2" s="114"/>
      <c r="OIG2" s="114"/>
      <c r="OIH2" s="114"/>
      <c r="OII2" s="114"/>
      <c r="OIJ2" s="114"/>
      <c r="OIK2" s="114"/>
      <c r="OIL2" s="114"/>
      <c r="OIM2" s="114"/>
      <c r="OIN2" s="114"/>
      <c r="OIO2" s="114"/>
      <c r="OIP2" s="114"/>
      <c r="OIQ2" s="114"/>
      <c r="OIR2" s="114"/>
      <c r="OIS2" s="114"/>
      <c r="OIT2" s="114"/>
      <c r="OIU2" s="114"/>
      <c r="OIV2" s="114"/>
      <c r="OIW2" s="114"/>
      <c r="OIX2" s="114"/>
      <c r="OIY2" s="114"/>
      <c r="OIZ2" s="114"/>
      <c r="OJA2" s="114"/>
      <c r="OJB2" s="114"/>
      <c r="OJC2" s="114"/>
      <c r="OJD2" s="114"/>
      <c r="OJE2" s="114"/>
      <c r="OJF2" s="114"/>
      <c r="OJG2" s="114"/>
      <c r="OJH2" s="114"/>
      <c r="OJI2" s="114"/>
      <c r="OJJ2" s="114"/>
      <c r="OJK2" s="114"/>
      <c r="OJL2" s="114"/>
      <c r="OJM2" s="114"/>
      <c r="OJN2" s="114"/>
      <c r="OJO2" s="114"/>
      <c r="OJP2" s="114"/>
      <c r="OJQ2" s="114"/>
      <c r="OJR2" s="114"/>
      <c r="OJS2" s="114"/>
      <c r="OJT2" s="114"/>
      <c r="OJU2" s="114"/>
      <c r="OJV2" s="114"/>
      <c r="OJW2" s="114"/>
      <c r="OJX2" s="114"/>
      <c r="OJY2" s="114"/>
      <c r="OJZ2" s="114"/>
      <c r="OKA2" s="114"/>
      <c r="OKB2" s="114"/>
      <c r="OKC2" s="114"/>
      <c r="OKD2" s="114"/>
      <c r="OKE2" s="114"/>
      <c r="OKF2" s="114"/>
      <c r="OKG2" s="114"/>
      <c r="OKH2" s="114"/>
      <c r="OKI2" s="114"/>
      <c r="OKJ2" s="114"/>
      <c r="OKK2" s="114"/>
      <c r="OKL2" s="114"/>
      <c r="OKM2" s="114"/>
      <c r="OKN2" s="114"/>
      <c r="OKO2" s="114"/>
      <c r="OKP2" s="114"/>
      <c r="OKQ2" s="114"/>
      <c r="OKR2" s="114"/>
      <c r="OKS2" s="114"/>
      <c r="OKT2" s="114"/>
      <c r="OKU2" s="114"/>
      <c r="OKV2" s="114"/>
      <c r="OKW2" s="114"/>
      <c r="OKX2" s="114"/>
      <c r="OKY2" s="114"/>
      <c r="OKZ2" s="114"/>
      <c r="OLA2" s="114"/>
      <c r="OLB2" s="114"/>
      <c r="OLC2" s="114"/>
      <c r="OLD2" s="114"/>
      <c r="OLE2" s="114"/>
      <c r="OLF2" s="114"/>
      <c r="OLG2" s="114"/>
      <c r="OLH2" s="114"/>
      <c r="OLI2" s="114"/>
      <c r="OLJ2" s="114"/>
      <c r="OLK2" s="114"/>
      <c r="OLL2" s="114"/>
      <c r="OLM2" s="114"/>
      <c r="OLN2" s="114"/>
      <c r="OLO2" s="114"/>
      <c r="OLP2" s="114"/>
      <c r="OLQ2" s="114"/>
      <c r="OLR2" s="114"/>
      <c r="OLS2" s="114"/>
      <c r="OLT2" s="114"/>
      <c r="OLU2" s="114"/>
      <c r="OLV2" s="114"/>
      <c r="OLW2" s="114"/>
      <c r="OLX2" s="114"/>
      <c r="OLY2" s="114"/>
      <c r="OLZ2" s="114"/>
      <c r="OMA2" s="114"/>
      <c r="OMB2" s="114"/>
      <c r="OMC2" s="114"/>
      <c r="OMD2" s="114"/>
      <c r="OME2" s="114"/>
      <c r="OMF2" s="114"/>
      <c r="OMG2" s="114"/>
      <c r="OMH2" s="114"/>
      <c r="OMI2" s="114"/>
      <c r="OMJ2" s="114"/>
      <c r="OMK2" s="114"/>
      <c r="OML2" s="114"/>
      <c r="OMM2" s="114"/>
      <c r="OMN2" s="114"/>
      <c r="OMO2" s="114"/>
      <c r="OMP2" s="114"/>
      <c r="OMQ2" s="114"/>
      <c r="OMR2" s="114"/>
      <c r="OMS2" s="114"/>
      <c r="OMT2" s="114"/>
      <c r="OMU2" s="114"/>
      <c r="OMV2" s="114"/>
      <c r="OMW2" s="114"/>
      <c r="OMX2" s="114"/>
      <c r="OMY2" s="114"/>
      <c r="OMZ2" s="114"/>
      <c r="ONA2" s="114"/>
      <c r="ONB2" s="114"/>
      <c r="ONC2" s="114"/>
      <c r="OND2" s="114"/>
      <c r="ONE2" s="114"/>
      <c r="ONF2" s="114"/>
      <c r="ONG2" s="114"/>
      <c r="ONH2" s="114"/>
      <c r="ONI2" s="114"/>
      <c r="ONJ2" s="114"/>
      <c r="ONK2" s="114"/>
      <c r="ONL2" s="114"/>
      <c r="ONM2" s="114"/>
      <c r="ONN2" s="114"/>
      <c r="ONO2" s="114"/>
      <c r="ONP2" s="114"/>
      <c r="ONQ2" s="114"/>
      <c r="ONR2" s="114"/>
      <c r="ONS2" s="114"/>
      <c r="ONT2" s="114"/>
      <c r="ONU2" s="114"/>
      <c r="ONV2" s="114"/>
      <c r="ONW2" s="114"/>
      <c r="ONX2" s="114"/>
      <c r="ONY2" s="114"/>
      <c r="ONZ2" s="114"/>
      <c r="OOA2" s="114"/>
      <c r="OOB2" s="114"/>
      <c r="OOC2" s="114"/>
      <c r="OOD2" s="114"/>
      <c r="OOE2" s="114"/>
      <c r="OOF2" s="114"/>
      <c r="OOG2" s="114"/>
      <c r="OOH2" s="114"/>
      <c r="OOI2" s="114"/>
      <c r="OOJ2" s="114"/>
      <c r="OOK2" s="114"/>
      <c r="OOL2" s="114"/>
      <c r="OOM2" s="114"/>
      <c r="OON2" s="114"/>
      <c r="OOO2" s="114"/>
      <c r="OOP2" s="114"/>
      <c r="OOQ2" s="114"/>
      <c r="OOR2" s="114"/>
      <c r="OOS2" s="114"/>
      <c r="OOT2" s="114"/>
      <c r="OOU2" s="114"/>
      <c r="OOV2" s="114"/>
      <c r="OOW2" s="114"/>
      <c r="OOX2" s="114"/>
      <c r="OOY2" s="114"/>
      <c r="OOZ2" s="114"/>
      <c r="OPA2" s="114"/>
      <c r="OPB2" s="114"/>
      <c r="OPC2" s="114"/>
      <c r="OPD2" s="114"/>
      <c r="OPE2" s="114"/>
      <c r="OPF2" s="114"/>
      <c r="OPG2" s="114"/>
      <c r="OPH2" s="114"/>
      <c r="OPI2" s="114"/>
      <c r="OPJ2" s="114"/>
      <c r="OPK2" s="114"/>
      <c r="OPL2" s="114"/>
      <c r="OPM2" s="114"/>
      <c r="OPN2" s="114"/>
      <c r="OPO2" s="114"/>
      <c r="OPP2" s="114"/>
      <c r="OPQ2" s="114"/>
      <c r="OPR2" s="114"/>
      <c r="OPS2" s="114"/>
      <c r="OPT2" s="114"/>
      <c r="OPU2" s="114"/>
      <c r="OPV2" s="114"/>
      <c r="OPW2" s="114"/>
      <c r="OPX2" s="114"/>
      <c r="OPY2" s="114"/>
      <c r="OPZ2" s="114"/>
      <c r="OQA2" s="114"/>
      <c r="OQB2" s="114"/>
      <c r="OQC2" s="114"/>
      <c r="OQD2" s="114"/>
      <c r="OQE2" s="114"/>
      <c r="OQF2" s="114"/>
      <c r="OQG2" s="114"/>
      <c r="OQH2" s="114"/>
      <c r="OQI2" s="114"/>
      <c r="OQJ2" s="114"/>
      <c r="OQK2" s="114"/>
      <c r="OQL2" s="114"/>
      <c r="OQM2" s="114"/>
      <c r="OQN2" s="114"/>
      <c r="OQO2" s="114"/>
      <c r="OQP2" s="114"/>
      <c r="OQQ2" s="114"/>
      <c r="OQR2" s="114"/>
      <c r="OQS2" s="114"/>
      <c r="OQT2" s="114"/>
      <c r="OQU2" s="114"/>
      <c r="OQV2" s="114"/>
      <c r="OQW2" s="114"/>
      <c r="OQX2" s="114"/>
      <c r="OQY2" s="114"/>
      <c r="OQZ2" s="114"/>
      <c r="ORA2" s="114"/>
      <c r="ORB2" s="114"/>
      <c r="ORC2" s="114"/>
      <c r="ORD2" s="114"/>
      <c r="ORE2" s="114"/>
      <c r="ORF2" s="114"/>
      <c r="ORG2" s="114"/>
      <c r="ORH2" s="114"/>
      <c r="ORI2" s="114"/>
      <c r="ORJ2" s="114"/>
      <c r="ORK2" s="114"/>
      <c r="ORL2" s="114"/>
      <c r="ORM2" s="114"/>
      <c r="ORN2" s="114"/>
      <c r="ORO2" s="114"/>
      <c r="ORP2" s="114"/>
      <c r="ORQ2" s="114"/>
      <c r="ORR2" s="114"/>
      <c r="ORS2" s="114"/>
      <c r="ORT2" s="114"/>
      <c r="ORU2" s="114"/>
      <c r="ORV2" s="114"/>
      <c r="ORW2" s="114"/>
      <c r="ORX2" s="114"/>
      <c r="ORY2" s="114"/>
      <c r="ORZ2" s="114"/>
      <c r="OSA2" s="114"/>
      <c r="OSB2" s="114"/>
      <c r="OSC2" s="114"/>
      <c r="OSD2" s="114"/>
      <c r="OSE2" s="114"/>
      <c r="OSF2" s="114"/>
      <c r="OSG2" s="114"/>
      <c r="OSH2" s="114"/>
      <c r="OSI2" s="114"/>
      <c r="OSJ2" s="114"/>
      <c r="OSK2" s="114"/>
      <c r="OSL2" s="114"/>
      <c r="OSM2" s="114"/>
      <c r="OSN2" s="114"/>
      <c r="OSO2" s="114"/>
      <c r="OSP2" s="114"/>
      <c r="OSQ2" s="114"/>
      <c r="OSR2" s="114"/>
      <c r="OSS2" s="114"/>
      <c r="OST2" s="114"/>
      <c r="OSU2" s="114"/>
      <c r="OSV2" s="114"/>
      <c r="OSW2" s="114"/>
      <c r="OSX2" s="114"/>
      <c r="OSY2" s="114"/>
      <c r="OSZ2" s="114"/>
      <c r="OTA2" s="114"/>
      <c r="OTB2" s="114"/>
      <c r="OTC2" s="114"/>
      <c r="OTD2" s="114"/>
      <c r="OTE2" s="114"/>
      <c r="OTF2" s="114"/>
      <c r="OTG2" s="114"/>
      <c r="OTH2" s="114"/>
      <c r="OTI2" s="114"/>
      <c r="OTJ2" s="114"/>
      <c r="OTK2" s="114"/>
      <c r="OTL2" s="114"/>
      <c r="OTM2" s="114"/>
      <c r="OTN2" s="114"/>
      <c r="OTO2" s="114"/>
      <c r="OTP2" s="114"/>
      <c r="OTQ2" s="114"/>
      <c r="OTR2" s="114"/>
      <c r="OTS2" s="114"/>
      <c r="OTT2" s="114"/>
      <c r="OTU2" s="114"/>
      <c r="OTV2" s="114"/>
      <c r="OTW2" s="114"/>
      <c r="OTX2" s="114"/>
      <c r="OTY2" s="114"/>
      <c r="OTZ2" s="114"/>
      <c r="OUA2" s="114"/>
      <c r="OUB2" s="114"/>
      <c r="OUC2" s="114"/>
      <c r="OUD2" s="114"/>
      <c r="OUE2" s="114"/>
      <c r="OUF2" s="114"/>
      <c r="OUG2" s="114"/>
      <c r="OUH2" s="114"/>
      <c r="OUI2" s="114"/>
      <c r="OUJ2" s="114"/>
      <c r="OUK2" s="114"/>
      <c r="OUL2" s="114"/>
      <c r="OUM2" s="114"/>
      <c r="OUN2" s="114"/>
      <c r="OUO2" s="114"/>
      <c r="OUP2" s="114"/>
      <c r="OUQ2" s="114"/>
      <c r="OUR2" s="114"/>
      <c r="OUS2" s="114"/>
      <c r="OUT2" s="114"/>
      <c r="OUU2" s="114"/>
      <c r="OUV2" s="114"/>
      <c r="OUW2" s="114"/>
      <c r="OUX2" s="114"/>
      <c r="OUY2" s="114"/>
      <c r="OUZ2" s="114"/>
      <c r="OVA2" s="114"/>
      <c r="OVB2" s="114"/>
      <c r="OVC2" s="114"/>
      <c r="OVD2" s="114"/>
      <c r="OVE2" s="114"/>
      <c r="OVF2" s="114"/>
      <c r="OVG2" s="114"/>
      <c r="OVH2" s="114"/>
      <c r="OVI2" s="114"/>
      <c r="OVJ2" s="114"/>
      <c r="OVK2" s="114"/>
      <c r="OVL2" s="114"/>
      <c r="OVM2" s="114"/>
      <c r="OVN2" s="114"/>
      <c r="OVO2" s="114"/>
      <c r="OVP2" s="114"/>
      <c r="OVQ2" s="114"/>
      <c r="OVR2" s="114"/>
      <c r="OVS2" s="114"/>
      <c r="OVT2" s="114"/>
      <c r="OVU2" s="114"/>
      <c r="OVV2" s="114"/>
      <c r="OVW2" s="114"/>
      <c r="OVX2" s="114"/>
      <c r="OVY2" s="114"/>
      <c r="OVZ2" s="114"/>
      <c r="OWA2" s="114"/>
      <c r="OWB2" s="114"/>
      <c r="OWC2" s="114"/>
      <c r="OWD2" s="114"/>
      <c r="OWE2" s="114"/>
      <c r="OWF2" s="114"/>
      <c r="OWG2" s="114"/>
      <c r="OWH2" s="114"/>
      <c r="OWI2" s="114"/>
      <c r="OWJ2" s="114"/>
      <c r="OWK2" s="114"/>
      <c r="OWL2" s="114"/>
      <c r="OWM2" s="114"/>
      <c r="OWN2" s="114"/>
      <c r="OWO2" s="114"/>
      <c r="OWP2" s="114"/>
      <c r="OWQ2" s="114"/>
      <c r="OWR2" s="114"/>
      <c r="OWS2" s="114"/>
      <c r="OWT2" s="114"/>
      <c r="OWU2" s="114"/>
      <c r="OWV2" s="114"/>
      <c r="OWW2" s="114"/>
      <c r="OWX2" s="114"/>
      <c r="OWY2" s="114"/>
      <c r="OWZ2" s="114"/>
      <c r="OXA2" s="114"/>
      <c r="OXB2" s="114"/>
      <c r="OXC2" s="114"/>
      <c r="OXD2" s="114"/>
      <c r="OXE2" s="114"/>
      <c r="OXF2" s="114"/>
      <c r="OXG2" s="114"/>
      <c r="OXH2" s="114"/>
      <c r="OXI2" s="114"/>
      <c r="OXJ2" s="114"/>
      <c r="OXK2" s="114"/>
      <c r="OXL2" s="114"/>
      <c r="OXM2" s="114"/>
      <c r="OXN2" s="114"/>
      <c r="OXO2" s="114"/>
      <c r="OXP2" s="114"/>
      <c r="OXQ2" s="114"/>
      <c r="OXR2" s="114"/>
      <c r="OXS2" s="114"/>
      <c r="OXT2" s="114"/>
      <c r="OXU2" s="114"/>
      <c r="OXV2" s="114"/>
      <c r="OXW2" s="114"/>
      <c r="OXX2" s="114"/>
      <c r="OXY2" s="114"/>
      <c r="OXZ2" s="114"/>
      <c r="OYA2" s="114"/>
      <c r="OYB2" s="114"/>
      <c r="OYC2" s="114"/>
      <c r="OYD2" s="114"/>
      <c r="OYE2" s="114"/>
      <c r="OYF2" s="114"/>
      <c r="OYG2" s="114"/>
      <c r="OYH2" s="114"/>
      <c r="OYI2" s="114"/>
      <c r="OYJ2" s="114"/>
      <c r="OYK2" s="114"/>
      <c r="OYL2" s="114"/>
      <c r="OYM2" s="114"/>
      <c r="OYN2" s="114"/>
      <c r="OYO2" s="114"/>
      <c r="OYP2" s="114"/>
      <c r="OYQ2" s="114"/>
      <c r="OYR2" s="114"/>
      <c r="OYS2" s="114"/>
      <c r="OYT2" s="114"/>
      <c r="OYU2" s="114"/>
      <c r="OYV2" s="114"/>
      <c r="OYW2" s="114"/>
      <c r="OYX2" s="114"/>
      <c r="OYY2" s="114"/>
      <c r="OYZ2" s="114"/>
      <c r="OZA2" s="114"/>
      <c r="OZB2" s="114"/>
      <c r="OZC2" s="114"/>
      <c r="OZD2" s="114"/>
      <c r="OZE2" s="114"/>
      <c r="OZF2" s="114"/>
      <c r="OZG2" s="114"/>
      <c r="OZH2" s="114"/>
      <c r="OZI2" s="114"/>
      <c r="OZJ2" s="114"/>
      <c r="OZK2" s="114"/>
      <c r="OZL2" s="114"/>
      <c r="OZM2" s="114"/>
      <c r="OZN2" s="114"/>
      <c r="OZO2" s="114"/>
      <c r="OZP2" s="114"/>
      <c r="OZQ2" s="114"/>
      <c r="OZR2" s="114"/>
      <c r="OZS2" s="114"/>
      <c r="OZT2" s="114"/>
      <c r="OZU2" s="114"/>
      <c r="OZV2" s="114"/>
      <c r="OZW2" s="114"/>
      <c r="OZX2" s="114"/>
      <c r="OZY2" s="114"/>
      <c r="OZZ2" s="114"/>
      <c r="PAA2" s="114"/>
      <c r="PAB2" s="114"/>
      <c r="PAC2" s="114"/>
      <c r="PAD2" s="114"/>
      <c r="PAE2" s="114"/>
      <c r="PAF2" s="114"/>
      <c r="PAG2" s="114"/>
      <c r="PAH2" s="114"/>
      <c r="PAI2" s="114"/>
      <c r="PAJ2" s="114"/>
      <c r="PAK2" s="114"/>
      <c r="PAL2" s="114"/>
      <c r="PAM2" s="114"/>
      <c r="PAN2" s="114"/>
      <c r="PAO2" s="114"/>
      <c r="PAP2" s="114"/>
      <c r="PAQ2" s="114"/>
      <c r="PAR2" s="114"/>
      <c r="PAS2" s="114"/>
      <c r="PAT2" s="114"/>
      <c r="PAU2" s="114"/>
      <c r="PAV2" s="114"/>
      <c r="PAW2" s="114"/>
      <c r="PAX2" s="114"/>
      <c r="PAY2" s="114"/>
      <c r="PAZ2" s="114"/>
      <c r="PBA2" s="114"/>
      <c r="PBB2" s="114"/>
      <c r="PBC2" s="114"/>
      <c r="PBD2" s="114"/>
      <c r="PBE2" s="114"/>
      <c r="PBF2" s="114"/>
      <c r="PBG2" s="114"/>
      <c r="PBH2" s="114"/>
      <c r="PBI2" s="114"/>
      <c r="PBJ2" s="114"/>
      <c r="PBK2" s="114"/>
      <c r="PBL2" s="114"/>
      <c r="PBM2" s="114"/>
      <c r="PBN2" s="114"/>
      <c r="PBO2" s="114"/>
      <c r="PBP2" s="114"/>
      <c r="PBQ2" s="114"/>
      <c r="PBR2" s="114"/>
      <c r="PBS2" s="114"/>
      <c r="PBT2" s="114"/>
      <c r="PBU2" s="114"/>
      <c r="PBV2" s="114"/>
      <c r="PBW2" s="114"/>
      <c r="PBX2" s="114"/>
      <c r="PBY2" s="114"/>
      <c r="PBZ2" s="114"/>
      <c r="PCA2" s="114"/>
      <c r="PCB2" s="114"/>
      <c r="PCC2" s="114"/>
      <c r="PCD2" s="114"/>
      <c r="PCE2" s="114"/>
      <c r="PCF2" s="114"/>
      <c r="PCG2" s="114"/>
      <c r="PCH2" s="114"/>
      <c r="PCI2" s="114"/>
      <c r="PCJ2" s="114"/>
      <c r="PCK2" s="114"/>
      <c r="PCL2" s="114"/>
      <c r="PCM2" s="114"/>
      <c r="PCN2" s="114"/>
      <c r="PCO2" s="114"/>
      <c r="PCP2" s="114"/>
      <c r="PCQ2" s="114"/>
      <c r="PCR2" s="114"/>
      <c r="PCS2" s="114"/>
      <c r="PCT2" s="114"/>
      <c r="PCU2" s="114"/>
      <c r="PCV2" s="114"/>
      <c r="PCW2" s="114"/>
      <c r="PCX2" s="114"/>
      <c r="PCY2" s="114"/>
      <c r="PCZ2" s="114"/>
      <c r="PDA2" s="114"/>
      <c r="PDB2" s="114"/>
      <c r="PDC2" s="114"/>
      <c r="PDD2" s="114"/>
      <c r="PDE2" s="114"/>
      <c r="PDF2" s="114"/>
      <c r="PDG2" s="114"/>
      <c r="PDH2" s="114"/>
      <c r="PDI2" s="114"/>
      <c r="PDJ2" s="114"/>
      <c r="PDK2" s="114"/>
      <c r="PDL2" s="114"/>
      <c r="PDM2" s="114"/>
      <c r="PDN2" s="114"/>
      <c r="PDO2" s="114"/>
      <c r="PDP2" s="114"/>
      <c r="PDQ2" s="114"/>
      <c r="PDR2" s="114"/>
      <c r="PDS2" s="114"/>
      <c r="PDT2" s="114"/>
      <c r="PDU2" s="114"/>
      <c r="PDV2" s="114"/>
      <c r="PDW2" s="114"/>
      <c r="PDX2" s="114"/>
      <c r="PDY2" s="114"/>
      <c r="PDZ2" s="114"/>
      <c r="PEA2" s="114"/>
      <c r="PEB2" s="114"/>
      <c r="PEC2" s="114"/>
      <c r="PED2" s="114"/>
      <c r="PEE2" s="114"/>
      <c r="PEF2" s="114"/>
      <c r="PEG2" s="114"/>
      <c r="PEH2" s="114"/>
      <c r="PEI2" s="114"/>
      <c r="PEJ2" s="114"/>
      <c r="PEK2" s="114"/>
      <c r="PEL2" s="114"/>
      <c r="PEM2" s="114"/>
      <c r="PEN2" s="114"/>
      <c r="PEO2" s="114"/>
      <c r="PEP2" s="114"/>
      <c r="PEQ2" s="114"/>
      <c r="PER2" s="114"/>
      <c r="PES2" s="114"/>
      <c r="PET2" s="114"/>
      <c r="PEU2" s="114"/>
      <c r="PEV2" s="114"/>
      <c r="PEW2" s="114"/>
      <c r="PEX2" s="114"/>
      <c r="PEY2" s="114"/>
      <c r="PEZ2" s="114"/>
      <c r="PFA2" s="114"/>
      <c r="PFB2" s="114"/>
      <c r="PFC2" s="114"/>
      <c r="PFD2" s="114"/>
      <c r="PFE2" s="114"/>
      <c r="PFF2" s="114"/>
      <c r="PFG2" s="114"/>
      <c r="PFH2" s="114"/>
      <c r="PFI2" s="114"/>
      <c r="PFJ2" s="114"/>
      <c r="PFK2" s="114"/>
      <c r="PFL2" s="114"/>
      <c r="PFM2" s="114"/>
      <c r="PFN2" s="114"/>
      <c r="PFO2" s="114"/>
      <c r="PFP2" s="114"/>
      <c r="PFQ2" s="114"/>
      <c r="PFR2" s="114"/>
      <c r="PFS2" s="114"/>
      <c r="PFT2" s="114"/>
      <c r="PFU2" s="114"/>
      <c r="PFV2" s="114"/>
      <c r="PFW2" s="114"/>
      <c r="PFX2" s="114"/>
      <c r="PFY2" s="114"/>
      <c r="PFZ2" s="114"/>
      <c r="PGA2" s="114"/>
      <c r="PGB2" s="114"/>
      <c r="PGC2" s="114"/>
      <c r="PGD2" s="114"/>
      <c r="PGE2" s="114"/>
      <c r="PGF2" s="114"/>
      <c r="PGG2" s="114"/>
      <c r="PGH2" s="114"/>
      <c r="PGI2" s="114"/>
      <c r="PGJ2" s="114"/>
      <c r="PGK2" s="114"/>
      <c r="PGL2" s="114"/>
      <c r="PGM2" s="114"/>
      <c r="PGN2" s="114"/>
      <c r="PGO2" s="114"/>
      <c r="PGP2" s="114"/>
      <c r="PGQ2" s="114"/>
      <c r="PGR2" s="114"/>
      <c r="PGS2" s="114"/>
      <c r="PGT2" s="114"/>
      <c r="PGU2" s="114"/>
      <c r="PGV2" s="114"/>
      <c r="PGW2" s="114"/>
      <c r="PGX2" s="114"/>
      <c r="PGY2" s="114"/>
      <c r="PGZ2" s="114"/>
      <c r="PHA2" s="114"/>
      <c r="PHB2" s="114"/>
      <c r="PHC2" s="114"/>
      <c r="PHD2" s="114"/>
      <c r="PHE2" s="114"/>
      <c r="PHF2" s="114"/>
      <c r="PHG2" s="114"/>
      <c r="PHH2" s="114"/>
      <c r="PHI2" s="114"/>
      <c r="PHJ2" s="114"/>
      <c r="PHK2" s="114"/>
      <c r="PHL2" s="114"/>
      <c r="PHM2" s="114"/>
      <c r="PHN2" s="114"/>
      <c r="PHO2" s="114"/>
      <c r="PHP2" s="114"/>
      <c r="PHQ2" s="114"/>
      <c r="PHR2" s="114"/>
      <c r="PHS2" s="114"/>
      <c r="PHT2" s="114"/>
      <c r="PHU2" s="114"/>
      <c r="PHV2" s="114"/>
      <c r="PHW2" s="114"/>
      <c r="PHX2" s="114"/>
      <c r="PHY2" s="114"/>
      <c r="PHZ2" s="114"/>
      <c r="PIA2" s="114"/>
      <c r="PIB2" s="114"/>
      <c r="PIC2" s="114"/>
      <c r="PID2" s="114"/>
      <c r="PIE2" s="114"/>
      <c r="PIF2" s="114"/>
      <c r="PIG2" s="114"/>
      <c r="PIH2" s="114"/>
      <c r="PII2" s="114"/>
      <c r="PIJ2" s="114"/>
      <c r="PIK2" s="114"/>
      <c r="PIL2" s="114"/>
      <c r="PIM2" s="114"/>
      <c r="PIN2" s="114"/>
      <c r="PIO2" s="114"/>
      <c r="PIP2" s="114"/>
      <c r="PIQ2" s="114"/>
      <c r="PIR2" s="114"/>
      <c r="PIS2" s="114"/>
      <c r="PIT2" s="114"/>
      <c r="PIU2" s="114"/>
      <c r="PIV2" s="114"/>
      <c r="PIW2" s="114"/>
      <c r="PIX2" s="114"/>
      <c r="PIY2" s="114"/>
      <c r="PIZ2" s="114"/>
      <c r="PJA2" s="114"/>
      <c r="PJB2" s="114"/>
      <c r="PJC2" s="114"/>
      <c r="PJD2" s="114"/>
      <c r="PJE2" s="114"/>
      <c r="PJF2" s="114"/>
      <c r="PJG2" s="114"/>
      <c r="PJH2" s="114"/>
      <c r="PJI2" s="114"/>
      <c r="PJJ2" s="114"/>
      <c r="PJK2" s="114"/>
      <c r="PJL2" s="114"/>
      <c r="PJM2" s="114"/>
      <c r="PJN2" s="114"/>
      <c r="PJO2" s="114"/>
      <c r="PJP2" s="114"/>
      <c r="PJQ2" s="114"/>
      <c r="PJR2" s="114"/>
      <c r="PJS2" s="114"/>
      <c r="PJT2" s="114"/>
      <c r="PJU2" s="114"/>
      <c r="PJV2" s="114"/>
      <c r="PJW2" s="114"/>
      <c r="PJX2" s="114"/>
      <c r="PJY2" s="114"/>
      <c r="PJZ2" s="114"/>
      <c r="PKA2" s="114"/>
      <c r="PKB2" s="114"/>
      <c r="PKC2" s="114"/>
      <c r="PKD2" s="114"/>
      <c r="PKE2" s="114"/>
      <c r="PKF2" s="114"/>
      <c r="PKG2" s="114"/>
      <c r="PKH2" s="114"/>
      <c r="PKI2" s="114"/>
      <c r="PKJ2" s="114"/>
      <c r="PKK2" s="114"/>
      <c r="PKL2" s="114"/>
      <c r="PKM2" s="114"/>
      <c r="PKN2" s="114"/>
      <c r="PKO2" s="114"/>
      <c r="PKP2" s="114"/>
      <c r="PKQ2" s="114"/>
      <c r="PKR2" s="114"/>
      <c r="PKS2" s="114"/>
      <c r="PKT2" s="114"/>
      <c r="PKU2" s="114"/>
      <c r="PKV2" s="114"/>
      <c r="PKW2" s="114"/>
      <c r="PKX2" s="114"/>
      <c r="PKY2" s="114"/>
      <c r="PKZ2" s="114"/>
      <c r="PLA2" s="114"/>
      <c r="PLB2" s="114"/>
      <c r="PLC2" s="114"/>
      <c r="PLD2" s="114"/>
      <c r="PLE2" s="114"/>
      <c r="PLF2" s="114"/>
      <c r="PLG2" s="114"/>
      <c r="PLH2" s="114"/>
      <c r="PLI2" s="114"/>
      <c r="PLJ2" s="114"/>
      <c r="PLK2" s="114"/>
      <c r="PLL2" s="114"/>
      <c r="PLM2" s="114"/>
      <c r="PLN2" s="114"/>
      <c r="PLO2" s="114"/>
      <c r="PLP2" s="114"/>
      <c r="PLQ2" s="114"/>
      <c r="PLR2" s="114"/>
      <c r="PLS2" s="114"/>
      <c r="PLT2" s="114"/>
      <c r="PLU2" s="114"/>
      <c r="PLV2" s="114"/>
      <c r="PLW2" s="114"/>
      <c r="PLX2" s="114"/>
      <c r="PLY2" s="114"/>
      <c r="PLZ2" s="114"/>
      <c r="PMA2" s="114"/>
      <c r="PMB2" s="114"/>
      <c r="PMC2" s="114"/>
      <c r="PMD2" s="114"/>
      <c r="PME2" s="114"/>
      <c r="PMF2" s="114"/>
      <c r="PMG2" s="114"/>
      <c r="PMH2" s="114"/>
      <c r="PMI2" s="114"/>
      <c r="PMJ2" s="114"/>
      <c r="PMK2" s="114"/>
      <c r="PML2" s="114"/>
      <c r="PMM2" s="114"/>
      <c r="PMN2" s="114"/>
      <c r="PMO2" s="114"/>
      <c r="PMP2" s="114"/>
      <c r="PMQ2" s="114"/>
      <c r="PMR2" s="114"/>
      <c r="PMS2" s="114"/>
      <c r="PMT2" s="114"/>
      <c r="PMU2" s="114"/>
      <c r="PMV2" s="114"/>
      <c r="PMW2" s="114"/>
      <c r="PMX2" s="114"/>
      <c r="PMY2" s="114"/>
      <c r="PMZ2" s="114"/>
      <c r="PNA2" s="114"/>
      <c r="PNB2" s="114"/>
      <c r="PNC2" s="114"/>
      <c r="PND2" s="114"/>
      <c r="PNE2" s="114"/>
      <c r="PNF2" s="114"/>
      <c r="PNG2" s="114"/>
      <c r="PNH2" s="114"/>
      <c r="PNI2" s="114"/>
      <c r="PNJ2" s="114"/>
      <c r="PNK2" s="114"/>
      <c r="PNL2" s="114"/>
      <c r="PNM2" s="114"/>
      <c r="PNN2" s="114"/>
      <c r="PNO2" s="114"/>
      <c r="PNP2" s="114"/>
      <c r="PNQ2" s="114"/>
      <c r="PNR2" s="114"/>
      <c r="PNS2" s="114"/>
      <c r="PNT2" s="114"/>
      <c r="PNU2" s="114"/>
      <c r="PNV2" s="114"/>
      <c r="PNW2" s="114"/>
      <c r="PNX2" s="114"/>
      <c r="PNY2" s="114"/>
      <c r="PNZ2" s="114"/>
      <c r="POA2" s="114"/>
      <c r="POB2" s="114"/>
      <c r="POC2" s="114"/>
      <c r="POD2" s="114"/>
      <c r="POE2" s="114"/>
      <c r="POF2" s="114"/>
      <c r="POG2" s="114"/>
      <c r="POH2" s="114"/>
      <c r="POI2" s="114"/>
      <c r="POJ2" s="114"/>
      <c r="POK2" s="114"/>
      <c r="POL2" s="114"/>
      <c r="POM2" s="114"/>
      <c r="PON2" s="114"/>
      <c r="POO2" s="114"/>
      <c r="POP2" s="114"/>
      <c r="POQ2" s="114"/>
      <c r="POR2" s="114"/>
      <c r="POS2" s="114"/>
      <c r="POT2" s="114"/>
      <c r="POU2" s="114"/>
      <c r="POV2" s="114"/>
      <c r="POW2" s="114"/>
      <c r="POX2" s="114"/>
      <c r="POY2" s="114"/>
      <c r="POZ2" s="114"/>
      <c r="PPA2" s="114"/>
      <c r="PPB2" s="114"/>
      <c r="PPC2" s="114"/>
      <c r="PPD2" s="114"/>
      <c r="PPE2" s="114"/>
      <c r="PPF2" s="114"/>
      <c r="PPG2" s="114"/>
      <c r="PPH2" s="114"/>
      <c r="PPI2" s="114"/>
      <c r="PPJ2" s="114"/>
      <c r="PPK2" s="114"/>
      <c r="PPL2" s="114"/>
      <c r="PPM2" s="114"/>
      <c r="PPN2" s="114"/>
      <c r="PPO2" s="114"/>
      <c r="PPP2" s="114"/>
      <c r="PPQ2" s="114"/>
      <c r="PPR2" s="114"/>
      <c r="PPS2" s="114"/>
      <c r="PPT2" s="114"/>
      <c r="PPU2" s="114"/>
      <c r="PPV2" s="114"/>
      <c r="PPW2" s="114"/>
      <c r="PPX2" s="114"/>
      <c r="PPY2" s="114"/>
      <c r="PPZ2" s="114"/>
      <c r="PQA2" s="114"/>
      <c r="PQB2" s="114"/>
      <c r="PQC2" s="114"/>
      <c r="PQD2" s="114"/>
      <c r="PQE2" s="114"/>
      <c r="PQF2" s="114"/>
      <c r="PQG2" s="114"/>
      <c r="PQH2" s="114"/>
      <c r="PQI2" s="114"/>
      <c r="PQJ2" s="114"/>
      <c r="PQK2" s="114"/>
      <c r="PQL2" s="114"/>
      <c r="PQM2" s="114"/>
      <c r="PQN2" s="114"/>
      <c r="PQO2" s="114"/>
      <c r="PQP2" s="114"/>
      <c r="PQQ2" s="114"/>
      <c r="PQR2" s="114"/>
      <c r="PQS2" s="114"/>
      <c r="PQT2" s="114"/>
      <c r="PQU2" s="114"/>
      <c r="PQV2" s="114"/>
      <c r="PQW2" s="114"/>
      <c r="PQX2" s="114"/>
      <c r="PQY2" s="114"/>
      <c r="PQZ2" s="114"/>
      <c r="PRA2" s="114"/>
      <c r="PRB2" s="114"/>
      <c r="PRC2" s="114"/>
      <c r="PRD2" s="114"/>
      <c r="PRE2" s="114"/>
      <c r="PRF2" s="114"/>
      <c r="PRG2" s="114"/>
      <c r="PRH2" s="114"/>
      <c r="PRI2" s="114"/>
      <c r="PRJ2" s="114"/>
      <c r="PRK2" s="114"/>
      <c r="PRL2" s="114"/>
      <c r="PRM2" s="114"/>
      <c r="PRN2" s="114"/>
      <c r="PRO2" s="114"/>
      <c r="PRP2" s="114"/>
      <c r="PRQ2" s="114"/>
      <c r="PRR2" s="114"/>
      <c r="PRS2" s="114"/>
      <c r="PRT2" s="114"/>
      <c r="PRU2" s="114"/>
      <c r="PRV2" s="114"/>
      <c r="PRW2" s="114"/>
      <c r="PRX2" s="114"/>
      <c r="PRY2" s="114"/>
      <c r="PRZ2" s="114"/>
      <c r="PSA2" s="114"/>
      <c r="PSB2" s="114"/>
      <c r="PSC2" s="114"/>
      <c r="PSD2" s="114"/>
      <c r="PSE2" s="114"/>
      <c r="PSF2" s="114"/>
      <c r="PSG2" s="114"/>
      <c r="PSH2" s="114"/>
      <c r="PSI2" s="114"/>
      <c r="PSJ2" s="114"/>
      <c r="PSK2" s="114"/>
      <c r="PSL2" s="114"/>
      <c r="PSM2" s="114"/>
      <c r="PSN2" s="114"/>
      <c r="PSO2" s="114"/>
      <c r="PSP2" s="114"/>
      <c r="PSQ2" s="114"/>
      <c r="PSR2" s="114"/>
      <c r="PSS2" s="114"/>
      <c r="PST2" s="114"/>
      <c r="PSU2" s="114"/>
      <c r="PSV2" s="114"/>
      <c r="PSW2" s="114"/>
      <c r="PSX2" s="114"/>
      <c r="PSY2" s="114"/>
      <c r="PSZ2" s="114"/>
      <c r="PTA2" s="114"/>
      <c r="PTB2" s="114"/>
      <c r="PTC2" s="114"/>
      <c r="PTD2" s="114"/>
      <c r="PTE2" s="114"/>
      <c r="PTF2" s="114"/>
      <c r="PTG2" s="114"/>
      <c r="PTH2" s="114"/>
      <c r="PTI2" s="114"/>
      <c r="PTJ2" s="114"/>
      <c r="PTK2" s="114"/>
      <c r="PTL2" s="114"/>
      <c r="PTM2" s="114"/>
      <c r="PTN2" s="114"/>
      <c r="PTO2" s="114"/>
      <c r="PTP2" s="114"/>
      <c r="PTQ2" s="114"/>
      <c r="PTR2" s="114"/>
      <c r="PTS2" s="114"/>
      <c r="PTT2" s="114"/>
      <c r="PTU2" s="114"/>
      <c r="PTV2" s="114"/>
      <c r="PTW2" s="114"/>
      <c r="PTX2" s="114"/>
      <c r="PTY2" s="114"/>
      <c r="PTZ2" s="114"/>
      <c r="PUA2" s="114"/>
      <c r="PUB2" s="114"/>
      <c r="PUC2" s="114"/>
      <c r="PUD2" s="114"/>
      <c r="PUE2" s="114"/>
      <c r="PUF2" s="114"/>
      <c r="PUG2" s="114"/>
      <c r="PUH2" s="114"/>
      <c r="PUI2" s="114"/>
      <c r="PUJ2" s="114"/>
      <c r="PUK2" s="114"/>
      <c r="PUL2" s="114"/>
      <c r="PUM2" s="114"/>
      <c r="PUN2" s="114"/>
      <c r="PUO2" s="114"/>
      <c r="PUP2" s="114"/>
      <c r="PUQ2" s="114"/>
      <c r="PUR2" s="114"/>
      <c r="PUS2" s="114"/>
      <c r="PUT2" s="114"/>
      <c r="PUU2" s="114"/>
      <c r="PUV2" s="114"/>
      <c r="PUW2" s="114"/>
      <c r="PUX2" s="114"/>
      <c r="PUY2" s="114"/>
      <c r="PUZ2" s="114"/>
      <c r="PVA2" s="114"/>
      <c r="PVB2" s="114"/>
      <c r="PVC2" s="114"/>
      <c r="PVD2" s="114"/>
      <c r="PVE2" s="114"/>
      <c r="PVF2" s="114"/>
      <c r="PVG2" s="114"/>
      <c r="PVH2" s="114"/>
      <c r="PVI2" s="114"/>
      <c r="PVJ2" s="114"/>
      <c r="PVK2" s="114"/>
      <c r="PVL2" s="114"/>
      <c r="PVM2" s="114"/>
      <c r="PVN2" s="114"/>
      <c r="PVO2" s="114"/>
      <c r="PVP2" s="114"/>
      <c r="PVQ2" s="114"/>
      <c r="PVR2" s="114"/>
      <c r="PVS2" s="114"/>
      <c r="PVT2" s="114"/>
      <c r="PVU2" s="114"/>
      <c r="PVV2" s="114"/>
      <c r="PVW2" s="114"/>
      <c r="PVX2" s="114"/>
      <c r="PVY2" s="114"/>
      <c r="PVZ2" s="114"/>
      <c r="PWA2" s="114"/>
      <c r="PWB2" s="114"/>
      <c r="PWC2" s="114"/>
      <c r="PWD2" s="114"/>
      <c r="PWE2" s="114"/>
      <c r="PWF2" s="114"/>
      <c r="PWG2" s="114"/>
      <c r="PWH2" s="114"/>
      <c r="PWI2" s="114"/>
      <c r="PWJ2" s="114"/>
      <c r="PWK2" s="114"/>
      <c r="PWL2" s="114"/>
      <c r="PWM2" s="114"/>
      <c r="PWN2" s="114"/>
      <c r="PWO2" s="114"/>
      <c r="PWP2" s="114"/>
      <c r="PWQ2" s="114"/>
      <c r="PWR2" s="114"/>
      <c r="PWS2" s="114"/>
      <c r="PWT2" s="114"/>
      <c r="PWU2" s="114"/>
      <c r="PWV2" s="114"/>
      <c r="PWW2" s="114"/>
      <c r="PWX2" s="114"/>
      <c r="PWY2" s="114"/>
      <c r="PWZ2" s="114"/>
      <c r="PXA2" s="114"/>
      <c r="PXB2" s="114"/>
      <c r="PXC2" s="114"/>
      <c r="PXD2" s="114"/>
      <c r="PXE2" s="114"/>
      <c r="PXF2" s="114"/>
      <c r="PXG2" s="114"/>
      <c r="PXH2" s="114"/>
      <c r="PXI2" s="114"/>
      <c r="PXJ2" s="114"/>
      <c r="PXK2" s="114"/>
      <c r="PXL2" s="114"/>
      <c r="PXM2" s="114"/>
      <c r="PXN2" s="114"/>
      <c r="PXO2" s="114"/>
      <c r="PXP2" s="114"/>
      <c r="PXQ2" s="114"/>
      <c r="PXR2" s="114"/>
      <c r="PXS2" s="114"/>
      <c r="PXT2" s="114"/>
      <c r="PXU2" s="114"/>
      <c r="PXV2" s="114"/>
      <c r="PXW2" s="114"/>
      <c r="PXX2" s="114"/>
      <c r="PXY2" s="114"/>
      <c r="PXZ2" s="114"/>
      <c r="PYA2" s="114"/>
      <c r="PYB2" s="114"/>
      <c r="PYC2" s="114"/>
      <c r="PYD2" s="114"/>
      <c r="PYE2" s="114"/>
      <c r="PYF2" s="114"/>
      <c r="PYG2" s="114"/>
      <c r="PYH2" s="114"/>
      <c r="PYI2" s="114"/>
      <c r="PYJ2" s="114"/>
      <c r="PYK2" s="114"/>
      <c r="PYL2" s="114"/>
      <c r="PYM2" s="114"/>
      <c r="PYN2" s="114"/>
      <c r="PYO2" s="114"/>
      <c r="PYP2" s="114"/>
      <c r="PYQ2" s="114"/>
      <c r="PYR2" s="114"/>
      <c r="PYS2" s="114"/>
      <c r="PYT2" s="114"/>
      <c r="PYU2" s="114"/>
      <c r="PYV2" s="114"/>
      <c r="PYW2" s="114"/>
      <c r="PYX2" s="114"/>
      <c r="PYY2" s="114"/>
      <c r="PYZ2" s="114"/>
      <c r="PZA2" s="114"/>
      <c r="PZB2" s="114"/>
      <c r="PZC2" s="114"/>
      <c r="PZD2" s="114"/>
      <c r="PZE2" s="114"/>
      <c r="PZF2" s="114"/>
      <c r="PZG2" s="114"/>
      <c r="PZH2" s="114"/>
      <c r="PZI2" s="114"/>
      <c r="PZJ2" s="114"/>
      <c r="PZK2" s="114"/>
      <c r="PZL2" s="114"/>
      <c r="PZM2" s="114"/>
      <c r="PZN2" s="114"/>
      <c r="PZO2" s="114"/>
      <c r="PZP2" s="114"/>
      <c r="PZQ2" s="114"/>
      <c r="PZR2" s="114"/>
      <c r="PZS2" s="114"/>
      <c r="PZT2" s="114"/>
      <c r="PZU2" s="114"/>
      <c r="PZV2" s="114"/>
      <c r="PZW2" s="114"/>
      <c r="PZX2" s="114"/>
      <c r="PZY2" s="114"/>
      <c r="PZZ2" s="114"/>
      <c r="QAA2" s="114"/>
      <c r="QAB2" s="114"/>
      <c r="QAC2" s="114"/>
      <c r="QAD2" s="114"/>
      <c r="QAE2" s="114"/>
      <c r="QAF2" s="114"/>
      <c r="QAG2" s="114"/>
      <c r="QAH2" s="114"/>
      <c r="QAI2" s="114"/>
      <c r="QAJ2" s="114"/>
      <c r="QAK2" s="114"/>
      <c r="QAL2" s="114"/>
      <c r="QAM2" s="114"/>
      <c r="QAN2" s="114"/>
      <c r="QAO2" s="114"/>
      <c r="QAP2" s="114"/>
      <c r="QAQ2" s="114"/>
      <c r="QAR2" s="114"/>
      <c r="QAS2" s="114"/>
      <c r="QAT2" s="114"/>
      <c r="QAU2" s="114"/>
      <c r="QAV2" s="114"/>
      <c r="QAW2" s="114"/>
      <c r="QAX2" s="114"/>
      <c r="QAY2" s="114"/>
      <c r="QAZ2" s="114"/>
      <c r="QBA2" s="114"/>
      <c r="QBB2" s="114"/>
      <c r="QBC2" s="114"/>
      <c r="QBD2" s="114"/>
      <c r="QBE2" s="114"/>
      <c r="QBF2" s="114"/>
      <c r="QBG2" s="114"/>
      <c r="QBH2" s="114"/>
      <c r="QBI2" s="114"/>
      <c r="QBJ2" s="114"/>
      <c r="QBK2" s="114"/>
      <c r="QBL2" s="114"/>
      <c r="QBM2" s="114"/>
      <c r="QBN2" s="114"/>
      <c r="QBO2" s="114"/>
      <c r="QBP2" s="114"/>
      <c r="QBQ2" s="114"/>
      <c r="QBR2" s="114"/>
      <c r="QBS2" s="114"/>
      <c r="QBT2" s="114"/>
      <c r="QBU2" s="114"/>
      <c r="QBV2" s="114"/>
      <c r="QBW2" s="114"/>
      <c r="QBX2" s="114"/>
      <c r="QBY2" s="114"/>
      <c r="QBZ2" s="114"/>
      <c r="QCA2" s="114"/>
      <c r="QCB2" s="114"/>
      <c r="QCC2" s="114"/>
      <c r="QCD2" s="114"/>
      <c r="QCE2" s="114"/>
      <c r="QCF2" s="114"/>
      <c r="QCG2" s="114"/>
      <c r="QCH2" s="114"/>
      <c r="QCI2" s="114"/>
      <c r="QCJ2" s="114"/>
      <c r="QCK2" s="114"/>
      <c r="QCL2" s="114"/>
      <c r="QCM2" s="114"/>
      <c r="QCN2" s="114"/>
      <c r="QCO2" s="114"/>
      <c r="QCP2" s="114"/>
      <c r="QCQ2" s="114"/>
      <c r="QCR2" s="114"/>
      <c r="QCS2" s="114"/>
      <c r="QCT2" s="114"/>
      <c r="QCU2" s="114"/>
      <c r="QCV2" s="114"/>
      <c r="QCW2" s="114"/>
      <c r="QCX2" s="114"/>
      <c r="QCY2" s="114"/>
      <c r="QCZ2" s="114"/>
      <c r="QDA2" s="114"/>
      <c r="QDB2" s="114"/>
      <c r="QDC2" s="114"/>
      <c r="QDD2" s="114"/>
      <c r="QDE2" s="114"/>
      <c r="QDF2" s="114"/>
      <c r="QDG2" s="114"/>
      <c r="QDH2" s="114"/>
      <c r="QDI2" s="114"/>
      <c r="QDJ2" s="114"/>
      <c r="QDK2" s="114"/>
      <c r="QDL2" s="114"/>
      <c r="QDM2" s="114"/>
      <c r="QDN2" s="114"/>
      <c r="QDO2" s="114"/>
      <c r="QDP2" s="114"/>
      <c r="QDQ2" s="114"/>
      <c r="QDR2" s="114"/>
      <c r="QDS2" s="114"/>
      <c r="QDT2" s="114"/>
      <c r="QDU2" s="114"/>
      <c r="QDV2" s="114"/>
      <c r="QDW2" s="114"/>
      <c r="QDX2" s="114"/>
      <c r="QDY2" s="114"/>
      <c r="QDZ2" s="114"/>
      <c r="QEA2" s="114"/>
      <c r="QEB2" s="114"/>
      <c r="QEC2" s="114"/>
      <c r="QED2" s="114"/>
      <c r="QEE2" s="114"/>
      <c r="QEF2" s="114"/>
      <c r="QEG2" s="114"/>
      <c r="QEH2" s="114"/>
      <c r="QEI2" s="114"/>
      <c r="QEJ2" s="114"/>
      <c r="QEK2" s="114"/>
      <c r="QEL2" s="114"/>
      <c r="QEM2" s="114"/>
      <c r="QEN2" s="114"/>
      <c r="QEO2" s="114"/>
      <c r="QEP2" s="114"/>
      <c r="QEQ2" s="114"/>
      <c r="QER2" s="114"/>
      <c r="QES2" s="114"/>
      <c r="QET2" s="114"/>
      <c r="QEU2" s="114"/>
      <c r="QEV2" s="114"/>
      <c r="QEW2" s="114"/>
      <c r="QEX2" s="114"/>
      <c r="QEY2" s="114"/>
      <c r="QEZ2" s="114"/>
      <c r="QFA2" s="114"/>
      <c r="QFB2" s="114"/>
      <c r="QFC2" s="114"/>
      <c r="QFD2" s="114"/>
      <c r="QFE2" s="114"/>
      <c r="QFF2" s="114"/>
      <c r="QFG2" s="114"/>
      <c r="QFH2" s="114"/>
      <c r="QFI2" s="114"/>
      <c r="QFJ2" s="114"/>
      <c r="QFK2" s="114"/>
      <c r="QFL2" s="114"/>
      <c r="QFM2" s="114"/>
      <c r="QFN2" s="114"/>
      <c r="QFO2" s="114"/>
      <c r="QFP2" s="114"/>
      <c r="QFQ2" s="114"/>
      <c r="QFR2" s="114"/>
      <c r="QFS2" s="114"/>
      <c r="QFT2" s="114"/>
      <c r="QFU2" s="114"/>
      <c r="QFV2" s="114"/>
      <c r="QFW2" s="114"/>
      <c r="QFX2" s="114"/>
      <c r="QFY2" s="114"/>
      <c r="QFZ2" s="114"/>
      <c r="QGA2" s="114"/>
      <c r="QGB2" s="114"/>
      <c r="QGC2" s="114"/>
      <c r="QGD2" s="114"/>
      <c r="QGE2" s="114"/>
      <c r="QGF2" s="114"/>
      <c r="QGG2" s="114"/>
      <c r="QGH2" s="114"/>
      <c r="QGI2" s="114"/>
      <c r="QGJ2" s="114"/>
      <c r="QGK2" s="114"/>
      <c r="QGL2" s="114"/>
      <c r="QGM2" s="114"/>
      <c r="QGN2" s="114"/>
      <c r="QGO2" s="114"/>
      <c r="QGP2" s="114"/>
      <c r="QGQ2" s="114"/>
      <c r="QGR2" s="114"/>
      <c r="QGS2" s="114"/>
      <c r="QGT2" s="114"/>
      <c r="QGU2" s="114"/>
      <c r="QGV2" s="114"/>
      <c r="QGW2" s="114"/>
      <c r="QGX2" s="114"/>
      <c r="QGY2" s="114"/>
      <c r="QGZ2" s="114"/>
      <c r="QHA2" s="114"/>
      <c r="QHB2" s="114"/>
      <c r="QHC2" s="114"/>
      <c r="QHD2" s="114"/>
      <c r="QHE2" s="114"/>
      <c r="QHF2" s="114"/>
      <c r="QHG2" s="114"/>
      <c r="QHH2" s="114"/>
      <c r="QHI2" s="114"/>
      <c r="QHJ2" s="114"/>
      <c r="QHK2" s="114"/>
      <c r="QHL2" s="114"/>
      <c r="QHM2" s="114"/>
      <c r="QHN2" s="114"/>
      <c r="QHO2" s="114"/>
      <c r="QHP2" s="114"/>
      <c r="QHQ2" s="114"/>
      <c r="QHR2" s="114"/>
      <c r="QHS2" s="114"/>
      <c r="QHT2" s="114"/>
      <c r="QHU2" s="114"/>
      <c r="QHV2" s="114"/>
      <c r="QHW2" s="114"/>
      <c r="QHX2" s="114"/>
      <c r="QHY2" s="114"/>
      <c r="QHZ2" s="114"/>
      <c r="QIA2" s="114"/>
      <c r="QIB2" s="114"/>
      <c r="QIC2" s="114"/>
      <c r="QID2" s="114"/>
      <c r="QIE2" s="114"/>
      <c r="QIF2" s="114"/>
      <c r="QIG2" s="114"/>
      <c r="QIH2" s="114"/>
      <c r="QII2" s="114"/>
      <c r="QIJ2" s="114"/>
      <c r="QIK2" s="114"/>
      <c r="QIL2" s="114"/>
      <c r="QIM2" s="114"/>
      <c r="QIN2" s="114"/>
      <c r="QIO2" s="114"/>
      <c r="QIP2" s="114"/>
      <c r="QIQ2" s="114"/>
      <c r="QIR2" s="114"/>
      <c r="QIS2" s="114"/>
      <c r="QIT2" s="114"/>
      <c r="QIU2" s="114"/>
      <c r="QIV2" s="114"/>
      <c r="QIW2" s="114"/>
      <c r="QIX2" s="114"/>
      <c r="QIY2" s="114"/>
      <c r="QIZ2" s="114"/>
      <c r="QJA2" s="114"/>
      <c r="QJB2" s="114"/>
      <c r="QJC2" s="114"/>
      <c r="QJD2" s="114"/>
      <c r="QJE2" s="114"/>
      <c r="QJF2" s="114"/>
      <c r="QJG2" s="114"/>
      <c r="QJH2" s="114"/>
      <c r="QJI2" s="114"/>
      <c r="QJJ2" s="114"/>
      <c r="QJK2" s="114"/>
      <c r="QJL2" s="114"/>
      <c r="QJM2" s="114"/>
      <c r="QJN2" s="114"/>
      <c r="QJO2" s="114"/>
      <c r="QJP2" s="114"/>
      <c r="QJQ2" s="114"/>
      <c r="QJR2" s="114"/>
      <c r="QJS2" s="114"/>
      <c r="QJT2" s="114"/>
      <c r="QJU2" s="114"/>
      <c r="QJV2" s="114"/>
      <c r="QJW2" s="114"/>
      <c r="QJX2" s="114"/>
      <c r="QJY2" s="114"/>
      <c r="QJZ2" s="114"/>
      <c r="QKA2" s="114"/>
      <c r="QKB2" s="114"/>
      <c r="QKC2" s="114"/>
      <c r="QKD2" s="114"/>
      <c r="QKE2" s="114"/>
      <c r="QKF2" s="114"/>
      <c r="QKG2" s="114"/>
      <c r="QKH2" s="114"/>
      <c r="QKI2" s="114"/>
      <c r="QKJ2" s="114"/>
      <c r="QKK2" s="114"/>
      <c r="QKL2" s="114"/>
      <c r="QKM2" s="114"/>
      <c r="QKN2" s="114"/>
      <c r="QKO2" s="114"/>
      <c r="QKP2" s="114"/>
      <c r="QKQ2" s="114"/>
      <c r="QKR2" s="114"/>
      <c r="QKS2" s="114"/>
      <c r="QKT2" s="114"/>
      <c r="QKU2" s="114"/>
      <c r="QKV2" s="114"/>
      <c r="QKW2" s="114"/>
      <c r="QKX2" s="114"/>
      <c r="QKY2" s="114"/>
      <c r="QKZ2" s="114"/>
      <c r="QLA2" s="114"/>
      <c r="QLB2" s="114"/>
      <c r="QLC2" s="114"/>
      <c r="QLD2" s="114"/>
      <c r="QLE2" s="114"/>
      <c r="QLF2" s="114"/>
      <c r="QLG2" s="114"/>
      <c r="QLH2" s="114"/>
      <c r="QLI2" s="114"/>
      <c r="QLJ2" s="114"/>
      <c r="QLK2" s="114"/>
      <c r="QLL2" s="114"/>
      <c r="QLM2" s="114"/>
      <c r="QLN2" s="114"/>
      <c r="QLO2" s="114"/>
      <c r="QLP2" s="114"/>
      <c r="QLQ2" s="114"/>
      <c r="QLR2" s="114"/>
      <c r="QLS2" s="114"/>
      <c r="QLT2" s="114"/>
      <c r="QLU2" s="114"/>
      <c r="QLV2" s="114"/>
      <c r="QLW2" s="114"/>
      <c r="QLX2" s="114"/>
      <c r="QLY2" s="114"/>
      <c r="QLZ2" s="114"/>
      <c r="QMA2" s="114"/>
      <c r="QMB2" s="114"/>
      <c r="QMC2" s="114"/>
      <c r="QMD2" s="114"/>
      <c r="QME2" s="114"/>
      <c r="QMF2" s="114"/>
      <c r="QMG2" s="114"/>
      <c r="QMH2" s="114"/>
      <c r="QMI2" s="114"/>
      <c r="QMJ2" s="114"/>
      <c r="QMK2" s="114"/>
      <c r="QML2" s="114"/>
      <c r="QMM2" s="114"/>
      <c r="QMN2" s="114"/>
      <c r="QMO2" s="114"/>
      <c r="QMP2" s="114"/>
      <c r="QMQ2" s="114"/>
      <c r="QMR2" s="114"/>
      <c r="QMS2" s="114"/>
      <c r="QMT2" s="114"/>
      <c r="QMU2" s="114"/>
      <c r="QMV2" s="114"/>
      <c r="QMW2" s="114"/>
      <c r="QMX2" s="114"/>
      <c r="QMY2" s="114"/>
      <c r="QMZ2" s="114"/>
      <c r="QNA2" s="114"/>
      <c r="QNB2" s="114"/>
      <c r="QNC2" s="114"/>
      <c r="QND2" s="114"/>
      <c r="QNE2" s="114"/>
      <c r="QNF2" s="114"/>
      <c r="QNG2" s="114"/>
      <c r="QNH2" s="114"/>
      <c r="QNI2" s="114"/>
      <c r="QNJ2" s="114"/>
      <c r="QNK2" s="114"/>
      <c r="QNL2" s="114"/>
      <c r="QNM2" s="114"/>
      <c r="QNN2" s="114"/>
      <c r="QNO2" s="114"/>
      <c r="QNP2" s="114"/>
      <c r="QNQ2" s="114"/>
      <c r="QNR2" s="114"/>
      <c r="QNS2" s="114"/>
      <c r="QNT2" s="114"/>
      <c r="QNU2" s="114"/>
      <c r="QNV2" s="114"/>
      <c r="QNW2" s="114"/>
      <c r="QNX2" s="114"/>
      <c r="QNY2" s="114"/>
      <c r="QNZ2" s="114"/>
      <c r="QOA2" s="114"/>
      <c r="QOB2" s="114"/>
      <c r="QOC2" s="114"/>
      <c r="QOD2" s="114"/>
      <c r="QOE2" s="114"/>
      <c r="QOF2" s="114"/>
      <c r="QOG2" s="114"/>
      <c r="QOH2" s="114"/>
      <c r="QOI2" s="114"/>
      <c r="QOJ2" s="114"/>
      <c r="QOK2" s="114"/>
      <c r="QOL2" s="114"/>
      <c r="QOM2" s="114"/>
      <c r="QON2" s="114"/>
      <c r="QOO2" s="114"/>
      <c r="QOP2" s="114"/>
      <c r="QOQ2" s="114"/>
      <c r="QOR2" s="114"/>
      <c r="QOS2" s="114"/>
      <c r="QOT2" s="114"/>
      <c r="QOU2" s="114"/>
      <c r="QOV2" s="114"/>
      <c r="QOW2" s="114"/>
      <c r="QOX2" s="114"/>
      <c r="QOY2" s="114"/>
      <c r="QOZ2" s="114"/>
      <c r="QPA2" s="114"/>
      <c r="QPB2" s="114"/>
      <c r="QPC2" s="114"/>
      <c r="QPD2" s="114"/>
      <c r="QPE2" s="114"/>
      <c r="QPF2" s="114"/>
      <c r="QPG2" s="114"/>
      <c r="QPH2" s="114"/>
      <c r="QPI2" s="114"/>
      <c r="QPJ2" s="114"/>
      <c r="QPK2" s="114"/>
      <c r="QPL2" s="114"/>
      <c r="QPM2" s="114"/>
      <c r="QPN2" s="114"/>
      <c r="QPO2" s="114"/>
      <c r="QPP2" s="114"/>
      <c r="QPQ2" s="114"/>
      <c r="QPR2" s="114"/>
      <c r="QPS2" s="114"/>
      <c r="QPT2" s="114"/>
      <c r="QPU2" s="114"/>
      <c r="QPV2" s="114"/>
      <c r="QPW2" s="114"/>
      <c r="QPX2" s="114"/>
      <c r="QPY2" s="114"/>
      <c r="QPZ2" s="114"/>
      <c r="QQA2" s="114"/>
      <c r="QQB2" s="114"/>
      <c r="QQC2" s="114"/>
      <c r="QQD2" s="114"/>
      <c r="QQE2" s="114"/>
      <c r="QQF2" s="114"/>
      <c r="QQG2" s="114"/>
      <c r="QQH2" s="114"/>
      <c r="QQI2" s="114"/>
      <c r="QQJ2" s="114"/>
      <c r="QQK2" s="114"/>
      <c r="QQL2" s="114"/>
      <c r="QQM2" s="114"/>
      <c r="QQN2" s="114"/>
      <c r="QQO2" s="114"/>
      <c r="QQP2" s="114"/>
      <c r="QQQ2" s="114"/>
      <c r="QQR2" s="114"/>
      <c r="QQS2" s="114"/>
      <c r="QQT2" s="114"/>
      <c r="QQU2" s="114"/>
      <c r="QQV2" s="114"/>
      <c r="QQW2" s="114"/>
      <c r="QQX2" s="114"/>
      <c r="QQY2" s="114"/>
      <c r="QQZ2" s="114"/>
      <c r="QRA2" s="114"/>
      <c r="QRB2" s="114"/>
      <c r="QRC2" s="114"/>
      <c r="QRD2" s="114"/>
      <c r="QRE2" s="114"/>
      <c r="QRF2" s="114"/>
      <c r="QRG2" s="114"/>
      <c r="QRH2" s="114"/>
      <c r="QRI2" s="114"/>
      <c r="QRJ2" s="114"/>
      <c r="QRK2" s="114"/>
      <c r="QRL2" s="114"/>
      <c r="QRM2" s="114"/>
      <c r="QRN2" s="114"/>
      <c r="QRO2" s="114"/>
      <c r="QRP2" s="114"/>
      <c r="QRQ2" s="114"/>
      <c r="QRR2" s="114"/>
      <c r="QRS2" s="114"/>
      <c r="QRT2" s="114"/>
      <c r="QRU2" s="114"/>
      <c r="QRV2" s="114"/>
      <c r="QRW2" s="114"/>
      <c r="QRX2" s="114"/>
      <c r="QRY2" s="114"/>
      <c r="QRZ2" s="114"/>
      <c r="QSA2" s="114"/>
      <c r="QSB2" s="114"/>
      <c r="QSC2" s="114"/>
      <c r="QSD2" s="114"/>
      <c r="QSE2" s="114"/>
      <c r="QSF2" s="114"/>
      <c r="QSG2" s="114"/>
      <c r="QSH2" s="114"/>
      <c r="QSI2" s="114"/>
      <c r="QSJ2" s="114"/>
      <c r="QSK2" s="114"/>
      <c r="QSL2" s="114"/>
      <c r="QSM2" s="114"/>
      <c r="QSN2" s="114"/>
      <c r="QSO2" s="114"/>
      <c r="QSP2" s="114"/>
      <c r="QSQ2" s="114"/>
      <c r="QSR2" s="114"/>
      <c r="QSS2" s="114"/>
      <c r="QST2" s="114"/>
      <c r="QSU2" s="114"/>
      <c r="QSV2" s="114"/>
      <c r="QSW2" s="114"/>
      <c r="QSX2" s="114"/>
      <c r="QSY2" s="114"/>
      <c r="QSZ2" s="114"/>
      <c r="QTA2" s="114"/>
      <c r="QTB2" s="114"/>
      <c r="QTC2" s="114"/>
      <c r="QTD2" s="114"/>
      <c r="QTE2" s="114"/>
      <c r="QTF2" s="114"/>
      <c r="QTG2" s="114"/>
      <c r="QTH2" s="114"/>
      <c r="QTI2" s="114"/>
      <c r="QTJ2" s="114"/>
      <c r="QTK2" s="114"/>
      <c r="QTL2" s="114"/>
      <c r="QTM2" s="114"/>
      <c r="QTN2" s="114"/>
      <c r="QTO2" s="114"/>
      <c r="QTP2" s="114"/>
      <c r="QTQ2" s="114"/>
      <c r="QTR2" s="114"/>
      <c r="QTS2" s="114"/>
      <c r="QTT2" s="114"/>
      <c r="QTU2" s="114"/>
      <c r="QTV2" s="114"/>
      <c r="QTW2" s="114"/>
      <c r="QTX2" s="114"/>
      <c r="QTY2" s="114"/>
      <c r="QTZ2" s="114"/>
      <c r="QUA2" s="114"/>
      <c r="QUB2" s="114"/>
      <c r="QUC2" s="114"/>
      <c r="QUD2" s="114"/>
      <c r="QUE2" s="114"/>
      <c r="QUF2" s="114"/>
      <c r="QUG2" s="114"/>
      <c r="QUH2" s="114"/>
      <c r="QUI2" s="114"/>
      <c r="QUJ2" s="114"/>
      <c r="QUK2" s="114"/>
      <c r="QUL2" s="114"/>
      <c r="QUM2" s="114"/>
      <c r="QUN2" s="114"/>
      <c r="QUO2" s="114"/>
      <c r="QUP2" s="114"/>
      <c r="QUQ2" s="114"/>
      <c r="QUR2" s="114"/>
      <c r="QUS2" s="114"/>
      <c r="QUT2" s="114"/>
      <c r="QUU2" s="114"/>
      <c r="QUV2" s="114"/>
      <c r="QUW2" s="114"/>
      <c r="QUX2" s="114"/>
      <c r="QUY2" s="114"/>
      <c r="QUZ2" s="114"/>
      <c r="QVA2" s="114"/>
      <c r="QVB2" s="114"/>
      <c r="QVC2" s="114"/>
      <c r="QVD2" s="114"/>
      <c r="QVE2" s="114"/>
      <c r="QVF2" s="114"/>
      <c r="QVG2" s="114"/>
      <c r="QVH2" s="114"/>
      <c r="QVI2" s="114"/>
      <c r="QVJ2" s="114"/>
      <c r="QVK2" s="114"/>
      <c r="QVL2" s="114"/>
      <c r="QVM2" s="114"/>
      <c r="QVN2" s="114"/>
      <c r="QVO2" s="114"/>
      <c r="QVP2" s="114"/>
      <c r="QVQ2" s="114"/>
      <c r="QVR2" s="114"/>
      <c r="QVS2" s="114"/>
      <c r="QVT2" s="114"/>
      <c r="QVU2" s="114"/>
      <c r="QVV2" s="114"/>
      <c r="QVW2" s="114"/>
      <c r="QVX2" s="114"/>
      <c r="QVY2" s="114"/>
      <c r="QVZ2" s="114"/>
      <c r="QWA2" s="114"/>
      <c r="QWB2" s="114"/>
      <c r="QWC2" s="114"/>
      <c r="QWD2" s="114"/>
      <c r="QWE2" s="114"/>
      <c r="QWF2" s="114"/>
      <c r="QWG2" s="114"/>
      <c r="QWH2" s="114"/>
      <c r="QWI2" s="114"/>
      <c r="QWJ2" s="114"/>
      <c r="QWK2" s="114"/>
      <c r="QWL2" s="114"/>
      <c r="QWM2" s="114"/>
      <c r="QWN2" s="114"/>
      <c r="QWO2" s="114"/>
      <c r="QWP2" s="114"/>
      <c r="QWQ2" s="114"/>
      <c r="QWR2" s="114"/>
      <c r="QWS2" s="114"/>
      <c r="QWT2" s="114"/>
      <c r="QWU2" s="114"/>
      <c r="QWV2" s="114"/>
      <c r="QWW2" s="114"/>
      <c r="QWX2" s="114"/>
      <c r="QWY2" s="114"/>
      <c r="QWZ2" s="114"/>
      <c r="QXA2" s="114"/>
      <c r="QXB2" s="114"/>
      <c r="QXC2" s="114"/>
      <c r="QXD2" s="114"/>
      <c r="QXE2" s="114"/>
      <c r="QXF2" s="114"/>
      <c r="QXG2" s="114"/>
      <c r="QXH2" s="114"/>
      <c r="QXI2" s="114"/>
      <c r="QXJ2" s="114"/>
      <c r="QXK2" s="114"/>
      <c r="QXL2" s="114"/>
      <c r="QXM2" s="114"/>
      <c r="QXN2" s="114"/>
      <c r="QXO2" s="114"/>
      <c r="QXP2" s="114"/>
      <c r="QXQ2" s="114"/>
      <c r="QXR2" s="114"/>
      <c r="QXS2" s="114"/>
      <c r="QXT2" s="114"/>
      <c r="QXU2" s="114"/>
      <c r="QXV2" s="114"/>
      <c r="QXW2" s="114"/>
      <c r="QXX2" s="114"/>
      <c r="QXY2" s="114"/>
      <c r="QXZ2" s="114"/>
      <c r="QYA2" s="114"/>
      <c r="QYB2" s="114"/>
      <c r="QYC2" s="114"/>
      <c r="QYD2" s="114"/>
      <c r="QYE2" s="114"/>
      <c r="QYF2" s="114"/>
      <c r="QYG2" s="114"/>
      <c r="QYH2" s="114"/>
      <c r="QYI2" s="114"/>
      <c r="QYJ2" s="114"/>
      <c r="QYK2" s="114"/>
      <c r="QYL2" s="114"/>
      <c r="QYM2" s="114"/>
      <c r="QYN2" s="114"/>
      <c r="QYO2" s="114"/>
      <c r="QYP2" s="114"/>
      <c r="QYQ2" s="114"/>
      <c r="QYR2" s="114"/>
      <c r="QYS2" s="114"/>
      <c r="QYT2" s="114"/>
      <c r="QYU2" s="114"/>
      <c r="QYV2" s="114"/>
      <c r="QYW2" s="114"/>
      <c r="QYX2" s="114"/>
      <c r="QYY2" s="114"/>
      <c r="QYZ2" s="114"/>
      <c r="QZA2" s="114"/>
      <c r="QZB2" s="114"/>
      <c r="QZC2" s="114"/>
      <c r="QZD2" s="114"/>
      <c r="QZE2" s="114"/>
      <c r="QZF2" s="114"/>
      <c r="QZG2" s="114"/>
      <c r="QZH2" s="114"/>
      <c r="QZI2" s="114"/>
      <c r="QZJ2" s="114"/>
      <c r="QZK2" s="114"/>
      <c r="QZL2" s="114"/>
      <c r="QZM2" s="114"/>
      <c r="QZN2" s="114"/>
      <c r="QZO2" s="114"/>
      <c r="QZP2" s="114"/>
      <c r="QZQ2" s="114"/>
      <c r="QZR2" s="114"/>
      <c r="QZS2" s="114"/>
      <c r="QZT2" s="114"/>
      <c r="QZU2" s="114"/>
      <c r="QZV2" s="114"/>
      <c r="QZW2" s="114"/>
      <c r="QZX2" s="114"/>
      <c r="QZY2" s="114"/>
      <c r="QZZ2" s="114"/>
      <c r="RAA2" s="114"/>
      <c r="RAB2" s="114"/>
      <c r="RAC2" s="114"/>
      <c r="RAD2" s="114"/>
      <c r="RAE2" s="114"/>
      <c r="RAF2" s="114"/>
      <c r="RAG2" s="114"/>
      <c r="RAH2" s="114"/>
      <c r="RAI2" s="114"/>
      <c r="RAJ2" s="114"/>
      <c r="RAK2" s="114"/>
      <c r="RAL2" s="114"/>
      <c r="RAM2" s="114"/>
      <c r="RAN2" s="114"/>
      <c r="RAO2" s="114"/>
      <c r="RAP2" s="114"/>
      <c r="RAQ2" s="114"/>
      <c r="RAR2" s="114"/>
      <c r="RAS2" s="114"/>
      <c r="RAT2" s="114"/>
      <c r="RAU2" s="114"/>
      <c r="RAV2" s="114"/>
      <c r="RAW2" s="114"/>
      <c r="RAX2" s="114"/>
      <c r="RAY2" s="114"/>
      <c r="RAZ2" s="114"/>
      <c r="RBA2" s="114"/>
      <c r="RBB2" s="114"/>
      <c r="RBC2" s="114"/>
      <c r="RBD2" s="114"/>
      <c r="RBE2" s="114"/>
      <c r="RBF2" s="114"/>
      <c r="RBG2" s="114"/>
      <c r="RBH2" s="114"/>
      <c r="RBI2" s="114"/>
      <c r="RBJ2" s="114"/>
      <c r="RBK2" s="114"/>
      <c r="RBL2" s="114"/>
      <c r="RBM2" s="114"/>
      <c r="RBN2" s="114"/>
      <c r="RBO2" s="114"/>
      <c r="RBP2" s="114"/>
      <c r="RBQ2" s="114"/>
      <c r="RBR2" s="114"/>
      <c r="RBS2" s="114"/>
      <c r="RBT2" s="114"/>
      <c r="RBU2" s="114"/>
      <c r="RBV2" s="114"/>
      <c r="RBW2" s="114"/>
      <c r="RBX2" s="114"/>
      <c r="RBY2" s="114"/>
      <c r="RBZ2" s="114"/>
      <c r="RCA2" s="114"/>
      <c r="RCB2" s="114"/>
      <c r="RCC2" s="114"/>
      <c r="RCD2" s="114"/>
      <c r="RCE2" s="114"/>
      <c r="RCF2" s="114"/>
      <c r="RCG2" s="114"/>
      <c r="RCH2" s="114"/>
      <c r="RCI2" s="114"/>
      <c r="RCJ2" s="114"/>
      <c r="RCK2" s="114"/>
      <c r="RCL2" s="114"/>
      <c r="RCM2" s="114"/>
      <c r="RCN2" s="114"/>
      <c r="RCO2" s="114"/>
      <c r="RCP2" s="114"/>
      <c r="RCQ2" s="114"/>
      <c r="RCR2" s="114"/>
      <c r="RCS2" s="114"/>
      <c r="RCT2" s="114"/>
      <c r="RCU2" s="114"/>
      <c r="RCV2" s="114"/>
      <c r="RCW2" s="114"/>
      <c r="RCX2" s="114"/>
      <c r="RCY2" s="114"/>
      <c r="RCZ2" s="114"/>
      <c r="RDA2" s="114"/>
      <c r="RDB2" s="114"/>
      <c r="RDC2" s="114"/>
      <c r="RDD2" s="114"/>
      <c r="RDE2" s="114"/>
      <c r="RDF2" s="114"/>
      <c r="RDG2" s="114"/>
      <c r="RDH2" s="114"/>
      <c r="RDI2" s="114"/>
      <c r="RDJ2" s="114"/>
      <c r="RDK2" s="114"/>
      <c r="RDL2" s="114"/>
      <c r="RDM2" s="114"/>
      <c r="RDN2" s="114"/>
      <c r="RDO2" s="114"/>
      <c r="RDP2" s="114"/>
      <c r="RDQ2" s="114"/>
      <c r="RDR2" s="114"/>
      <c r="RDS2" s="114"/>
      <c r="RDT2" s="114"/>
      <c r="RDU2" s="114"/>
      <c r="RDV2" s="114"/>
      <c r="RDW2" s="114"/>
      <c r="RDX2" s="114"/>
      <c r="RDY2" s="114"/>
      <c r="RDZ2" s="114"/>
      <c r="REA2" s="114"/>
      <c r="REB2" s="114"/>
      <c r="REC2" s="114"/>
      <c r="RED2" s="114"/>
      <c r="REE2" s="114"/>
      <c r="REF2" s="114"/>
      <c r="REG2" s="114"/>
      <c r="REH2" s="114"/>
      <c r="REI2" s="114"/>
      <c r="REJ2" s="114"/>
      <c r="REK2" s="114"/>
      <c r="REL2" s="114"/>
      <c r="REM2" s="114"/>
      <c r="REN2" s="114"/>
      <c r="REO2" s="114"/>
      <c r="REP2" s="114"/>
      <c r="REQ2" s="114"/>
      <c r="RER2" s="114"/>
      <c r="RES2" s="114"/>
      <c r="RET2" s="114"/>
      <c r="REU2" s="114"/>
      <c r="REV2" s="114"/>
      <c r="REW2" s="114"/>
      <c r="REX2" s="114"/>
      <c r="REY2" s="114"/>
      <c r="REZ2" s="114"/>
      <c r="RFA2" s="114"/>
      <c r="RFB2" s="114"/>
      <c r="RFC2" s="114"/>
      <c r="RFD2" s="114"/>
      <c r="RFE2" s="114"/>
      <c r="RFF2" s="114"/>
      <c r="RFG2" s="114"/>
      <c r="RFH2" s="114"/>
      <c r="RFI2" s="114"/>
      <c r="RFJ2" s="114"/>
      <c r="RFK2" s="114"/>
      <c r="RFL2" s="114"/>
      <c r="RFM2" s="114"/>
      <c r="RFN2" s="114"/>
      <c r="RFO2" s="114"/>
      <c r="RFP2" s="114"/>
      <c r="RFQ2" s="114"/>
      <c r="RFR2" s="114"/>
      <c r="RFS2" s="114"/>
      <c r="RFT2" s="114"/>
      <c r="RFU2" s="114"/>
      <c r="RFV2" s="114"/>
      <c r="RFW2" s="114"/>
      <c r="RFX2" s="114"/>
      <c r="RFY2" s="114"/>
      <c r="RFZ2" s="114"/>
      <c r="RGA2" s="114"/>
      <c r="RGB2" s="114"/>
      <c r="RGC2" s="114"/>
      <c r="RGD2" s="114"/>
      <c r="RGE2" s="114"/>
      <c r="RGF2" s="114"/>
      <c r="RGG2" s="114"/>
      <c r="RGH2" s="114"/>
      <c r="RGI2" s="114"/>
      <c r="RGJ2" s="114"/>
      <c r="RGK2" s="114"/>
      <c r="RGL2" s="114"/>
      <c r="RGM2" s="114"/>
      <c r="RGN2" s="114"/>
      <c r="RGO2" s="114"/>
      <c r="RGP2" s="114"/>
      <c r="RGQ2" s="114"/>
      <c r="RGR2" s="114"/>
      <c r="RGS2" s="114"/>
      <c r="RGT2" s="114"/>
      <c r="RGU2" s="114"/>
      <c r="RGV2" s="114"/>
      <c r="RGW2" s="114"/>
      <c r="RGX2" s="114"/>
      <c r="RGY2" s="114"/>
      <c r="RGZ2" s="114"/>
      <c r="RHA2" s="114"/>
      <c r="RHB2" s="114"/>
      <c r="RHC2" s="114"/>
      <c r="RHD2" s="114"/>
      <c r="RHE2" s="114"/>
      <c r="RHF2" s="114"/>
      <c r="RHG2" s="114"/>
      <c r="RHH2" s="114"/>
      <c r="RHI2" s="114"/>
      <c r="RHJ2" s="114"/>
      <c r="RHK2" s="114"/>
      <c r="RHL2" s="114"/>
      <c r="RHM2" s="114"/>
      <c r="RHN2" s="114"/>
      <c r="RHO2" s="114"/>
      <c r="RHP2" s="114"/>
      <c r="RHQ2" s="114"/>
      <c r="RHR2" s="114"/>
      <c r="RHS2" s="114"/>
      <c r="RHT2" s="114"/>
      <c r="RHU2" s="114"/>
      <c r="RHV2" s="114"/>
      <c r="RHW2" s="114"/>
      <c r="RHX2" s="114"/>
      <c r="RHY2" s="114"/>
      <c r="RHZ2" s="114"/>
      <c r="RIA2" s="114"/>
      <c r="RIB2" s="114"/>
      <c r="RIC2" s="114"/>
      <c r="RID2" s="114"/>
      <c r="RIE2" s="114"/>
      <c r="RIF2" s="114"/>
      <c r="RIG2" s="114"/>
      <c r="RIH2" s="114"/>
      <c r="RII2" s="114"/>
      <c r="RIJ2" s="114"/>
      <c r="RIK2" s="114"/>
      <c r="RIL2" s="114"/>
      <c r="RIM2" s="114"/>
      <c r="RIN2" s="114"/>
      <c r="RIO2" s="114"/>
      <c r="RIP2" s="114"/>
      <c r="RIQ2" s="114"/>
      <c r="RIR2" s="114"/>
      <c r="RIS2" s="114"/>
      <c r="RIT2" s="114"/>
      <c r="RIU2" s="114"/>
      <c r="RIV2" s="114"/>
      <c r="RIW2" s="114"/>
      <c r="RIX2" s="114"/>
      <c r="RIY2" s="114"/>
      <c r="RIZ2" s="114"/>
      <c r="RJA2" s="114"/>
      <c r="RJB2" s="114"/>
      <c r="RJC2" s="114"/>
      <c r="RJD2" s="114"/>
      <c r="RJE2" s="114"/>
      <c r="RJF2" s="114"/>
      <c r="RJG2" s="114"/>
      <c r="RJH2" s="114"/>
      <c r="RJI2" s="114"/>
      <c r="RJJ2" s="114"/>
      <c r="RJK2" s="114"/>
      <c r="RJL2" s="114"/>
      <c r="RJM2" s="114"/>
      <c r="RJN2" s="114"/>
      <c r="RJO2" s="114"/>
      <c r="RJP2" s="114"/>
      <c r="RJQ2" s="114"/>
      <c r="RJR2" s="114"/>
      <c r="RJS2" s="114"/>
      <c r="RJT2" s="114"/>
      <c r="RJU2" s="114"/>
      <c r="RJV2" s="114"/>
      <c r="RJW2" s="114"/>
      <c r="RJX2" s="114"/>
      <c r="RJY2" s="114"/>
      <c r="RJZ2" s="114"/>
      <c r="RKA2" s="114"/>
      <c r="RKB2" s="114"/>
      <c r="RKC2" s="114"/>
      <c r="RKD2" s="114"/>
      <c r="RKE2" s="114"/>
      <c r="RKF2" s="114"/>
      <c r="RKG2" s="114"/>
      <c r="RKH2" s="114"/>
      <c r="RKI2" s="114"/>
      <c r="RKJ2" s="114"/>
      <c r="RKK2" s="114"/>
      <c r="RKL2" s="114"/>
      <c r="RKM2" s="114"/>
      <c r="RKN2" s="114"/>
      <c r="RKO2" s="114"/>
      <c r="RKP2" s="114"/>
      <c r="RKQ2" s="114"/>
      <c r="RKR2" s="114"/>
      <c r="RKS2" s="114"/>
      <c r="RKT2" s="114"/>
      <c r="RKU2" s="114"/>
      <c r="RKV2" s="114"/>
      <c r="RKW2" s="114"/>
      <c r="RKX2" s="114"/>
      <c r="RKY2" s="114"/>
      <c r="RKZ2" s="114"/>
      <c r="RLA2" s="114"/>
      <c r="RLB2" s="114"/>
      <c r="RLC2" s="114"/>
      <c r="RLD2" s="114"/>
      <c r="RLE2" s="114"/>
      <c r="RLF2" s="114"/>
      <c r="RLG2" s="114"/>
      <c r="RLH2" s="114"/>
      <c r="RLI2" s="114"/>
      <c r="RLJ2" s="114"/>
      <c r="RLK2" s="114"/>
      <c r="RLL2" s="114"/>
      <c r="RLM2" s="114"/>
      <c r="RLN2" s="114"/>
      <c r="RLO2" s="114"/>
      <c r="RLP2" s="114"/>
      <c r="RLQ2" s="114"/>
      <c r="RLR2" s="114"/>
      <c r="RLS2" s="114"/>
      <c r="RLT2" s="114"/>
      <c r="RLU2" s="114"/>
      <c r="RLV2" s="114"/>
      <c r="RLW2" s="114"/>
      <c r="RLX2" s="114"/>
      <c r="RLY2" s="114"/>
      <c r="RLZ2" s="114"/>
      <c r="RMA2" s="114"/>
      <c r="RMB2" s="114"/>
      <c r="RMC2" s="114"/>
      <c r="RMD2" s="114"/>
      <c r="RME2" s="114"/>
      <c r="RMF2" s="114"/>
      <c r="RMG2" s="114"/>
      <c r="RMH2" s="114"/>
      <c r="RMI2" s="114"/>
      <c r="RMJ2" s="114"/>
      <c r="RMK2" s="114"/>
      <c r="RML2" s="114"/>
      <c r="RMM2" s="114"/>
      <c r="RMN2" s="114"/>
      <c r="RMO2" s="114"/>
      <c r="RMP2" s="114"/>
      <c r="RMQ2" s="114"/>
      <c r="RMR2" s="114"/>
      <c r="RMS2" s="114"/>
      <c r="RMT2" s="114"/>
      <c r="RMU2" s="114"/>
      <c r="RMV2" s="114"/>
      <c r="RMW2" s="114"/>
      <c r="RMX2" s="114"/>
      <c r="RMY2" s="114"/>
      <c r="RMZ2" s="114"/>
      <c r="RNA2" s="114"/>
      <c r="RNB2" s="114"/>
      <c r="RNC2" s="114"/>
      <c r="RND2" s="114"/>
      <c r="RNE2" s="114"/>
      <c r="RNF2" s="114"/>
      <c r="RNG2" s="114"/>
      <c r="RNH2" s="114"/>
      <c r="RNI2" s="114"/>
      <c r="RNJ2" s="114"/>
      <c r="RNK2" s="114"/>
      <c r="RNL2" s="114"/>
      <c r="RNM2" s="114"/>
      <c r="RNN2" s="114"/>
      <c r="RNO2" s="114"/>
      <c r="RNP2" s="114"/>
      <c r="RNQ2" s="114"/>
      <c r="RNR2" s="114"/>
      <c r="RNS2" s="114"/>
      <c r="RNT2" s="114"/>
      <c r="RNU2" s="114"/>
      <c r="RNV2" s="114"/>
      <c r="RNW2" s="114"/>
      <c r="RNX2" s="114"/>
      <c r="RNY2" s="114"/>
      <c r="RNZ2" s="114"/>
      <c r="ROA2" s="114"/>
      <c r="ROB2" s="114"/>
      <c r="ROC2" s="114"/>
      <c r="ROD2" s="114"/>
      <c r="ROE2" s="114"/>
      <c r="ROF2" s="114"/>
      <c r="ROG2" s="114"/>
      <c r="ROH2" s="114"/>
      <c r="ROI2" s="114"/>
      <c r="ROJ2" s="114"/>
      <c r="ROK2" s="114"/>
      <c r="ROL2" s="114"/>
      <c r="ROM2" s="114"/>
      <c r="RON2" s="114"/>
      <c r="ROO2" s="114"/>
      <c r="ROP2" s="114"/>
      <c r="ROQ2" s="114"/>
      <c r="ROR2" s="114"/>
      <c r="ROS2" s="114"/>
      <c r="ROT2" s="114"/>
      <c r="ROU2" s="114"/>
      <c r="ROV2" s="114"/>
      <c r="ROW2" s="114"/>
      <c r="ROX2" s="114"/>
      <c r="ROY2" s="114"/>
      <c r="ROZ2" s="114"/>
      <c r="RPA2" s="114"/>
      <c r="RPB2" s="114"/>
      <c r="RPC2" s="114"/>
      <c r="RPD2" s="114"/>
      <c r="RPE2" s="114"/>
      <c r="RPF2" s="114"/>
      <c r="RPG2" s="114"/>
      <c r="RPH2" s="114"/>
      <c r="RPI2" s="114"/>
      <c r="RPJ2" s="114"/>
      <c r="RPK2" s="114"/>
      <c r="RPL2" s="114"/>
      <c r="RPM2" s="114"/>
      <c r="RPN2" s="114"/>
      <c r="RPO2" s="114"/>
      <c r="RPP2" s="114"/>
      <c r="RPQ2" s="114"/>
      <c r="RPR2" s="114"/>
      <c r="RPS2" s="114"/>
      <c r="RPT2" s="114"/>
      <c r="RPU2" s="114"/>
      <c r="RPV2" s="114"/>
      <c r="RPW2" s="114"/>
      <c r="RPX2" s="114"/>
      <c r="RPY2" s="114"/>
      <c r="RPZ2" s="114"/>
      <c r="RQA2" s="114"/>
      <c r="RQB2" s="114"/>
      <c r="RQC2" s="114"/>
      <c r="RQD2" s="114"/>
      <c r="RQE2" s="114"/>
      <c r="RQF2" s="114"/>
      <c r="RQG2" s="114"/>
      <c r="RQH2" s="114"/>
      <c r="RQI2" s="114"/>
      <c r="RQJ2" s="114"/>
      <c r="RQK2" s="114"/>
      <c r="RQL2" s="114"/>
      <c r="RQM2" s="114"/>
      <c r="RQN2" s="114"/>
      <c r="RQO2" s="114"/>
      <c r="RQP2" s="114"/>
      <c r="RQQ2" s="114"/>
      <c r="RQR2" s="114"/>
      <c r="RQS2" s="114"/>
      <c r="RQT2" s="114"/>
      <c r="RQU2" s="114"/>
      <c r="RQV2" s="114"/>
      <c r="RQW2" s="114"/>
      <c r="RQX2" s="114"/>
      <c r="RQY2" s="114"/>
      <c r="RQZ2" s="114"/>
      <c r="RRA2" s="114"/>
      <c r="RRB2" s="114"/>
      <c r="RRC2" s="114"/>
      <c r="RRD2" s="114"/>
      <c r="RRE2" s="114"/>
      <c r="RRF2" s="114"/>
      <c r="RRG2" s="114"/>
      <c r="RRH2" s="114"/>
      <c r="RRI2" s="114"/>
      <c r="RRJ2" s="114"/>
      <c r="RRK2" s="114"/>
      <c r="RRL2" s="114"/>
      <c r="RRM2" s="114"/>
      <c r="RRN2" s="114"/>
      <c r="RRO2" s="114"/>
      <c r="RRP2" s="114"/>
      <c r="RRQ2" s="114"/>
      <c r="RRR2" s="114"/>
      <c r="RRS2" s="114"/>
      <c r="RRT2" s="114"/>
      <c r="RRU2" s="114"/>
      <c r="RRV2" s="114"/>
      <c r="RRW2" s="114"/>
      <c r="RRX2" s="114"/>
      <c r="RRY2" s="114"/>
      <c r="RRZ2" s="114"/>
      <c r="RSA2" s="114"/>
      <c r="RSB2" s="114"/>
      <c r="RSC2" s="114"/>
      <c r="RSD2" s="114"/>
      <c r="RSE2" s="114"/>
      <c r="RSF2" s="114"/>
      <c r="RSG2" s="114"/>
      <c r="RSH2" s="114"/>
      <c r="RSI2" s="114"/>
      <c r="RSJ2" s="114"/>
      <c r="RSK2" s="114"/>
      <c r="RSL2" s="114"/>
      <c r="RSM2" s="114"/>
      <c r="RSN2" s="114"/>
      <c r="RSO2" s="114"/>
      <c r="RSP2" s="114"/>
      <c r="RSQ2" s="114"/>
      <c r="RSR2" s="114"/>
      <c r="RSS2" s="114"/>
      <c r="RST2" s="114"/>
      <c r="RSU2" s="114"/>
      <c r="RSV2" s="114"/>
      <c r="RSW2" s="114"/>
      <c r="RSX2" s="114"/>
      <c r="RSY2" s="114"/>
      <c r="RSZ2" s="114"/>
      <c r="RTA2" s="114"/>
      <c r="RTB2" s="114"/>
      <c r="RTC2" s="114"/>
      <c r="RTD2" s="114"/>
      <c r="RTE2" s="114"/>
      <c r="RTF2" s="114"/>
      <c r="RTG2" s="114"/>
      <c r="RTH2" s="114"/>
      <c r="RTI2" s="114"/>
      <c r="RTJ2" s="114"/>
      <c r="RTK2" s="114"/>
      <c r="RTL2" s="114"/>
      <c r="RTM2" s="114"/>
      <c r="RTN2" s="114"/>
      <c r="RTO2" s="114"/>
      <c r="RTP2" s="114"/>
      <c r="RTQ2" s="114"/>
      <c r="RTR2" s="114"/>
      <c r="RTS2" s="114"/>
      <c r="RTT2" s="114"/>
      <c r="RTU2" s="114"/>
      <c r="RTV2" s="114"/>
      <c r="RTW2" s="114"/>
      <c r="RTX2" s="114"/>
      <c r="RTY2" s="114"/>
      <c r="RTZ2" s="114"/>
      <c r="RUA2" s="114"/>
      <c r="RUB2" s="114"/>
      <c r="RUC2" s="114"/>
      <c r="RUD2" s="114"/>
      <c r="RUE2" s="114"/>
      <c r="RUF2" s="114"/>
      <c r="RUG2" s="114"/>
      <c r="RUH2" s="114"/>
      <c r="RUI2" s="114"/>
      <c r="RUJ2" s="114"/>
      <c r="RUK2" s="114"/>
      <c r="RUL2" s="114"/>
      <c r="RUM2" s="114"/>
      <c r="RUN2" s="114"/>
      <c r="RUO2" s="114"/>
      <c r="RUP2" s="114"/>
      <c r="RUQ2" s="114"/>
      <c r="RUR2" s="114"/>
      <c r="RUS2" s="114"/>
      <c r="RUT2" s="114"/>
      <c r="RUU2" s="114"/>
      <c r="RUV2" s="114"/>
      <c r="RUW2" s="114"/>
      <c r="RUX2" s="114"/>
      <c r="RUY2" s="114"/>
      <c r="RUZ2" s="114"/>
      <c r="RVA2" s="114"/>
      <c r="RVB2" s="114"/>
      <c r="RVC2" s="114"/>
      <c r="RVD2" s="114"/>
      <c r="RVE2" s="114"/>
      <c r="RVF2" s="114"/>
      <c r="RVG2" s="114"/>
      <c r="RVH2" s="114"/>
      <c r="RVI2" s="114"/>
      <c r="RVJ2" s="114"/>
      <c r="RVK2" s="114"/>
      <c r="RVL2" s="114"/>
      <c r="RVM2" s="114"/>
      <c r="RVN2" s="114"/>
      <c r="RVO2" s="114"/>
      <c r="RVP2" s="114"/>
      <c r="RVQ2" s="114"/>
      <c r="RVR2" s="114"/>
      <c r="RVS2" s="114"/>
      <c r="RVT2" s="114"/>
      <c r="RVU2" s="114"/>
      <c r="RVV2" s="114"/>
      <c r="RVW2" s="114"/>
      <c r="RVX2" s="114"/>
      <c r="RVY2" s="114"/>
      <c r="RVZ2" s="114"/>
      <c r="RWA2" s="114"/>
      <c r="RWB2" s="114"/>
      <c r="RWC2" s="114"/>
      <c r="RWD2" s="114"/>
      <c r="RWE2" s="114"/>
      <c r="RWF2" s="114"/>
      <c r="RWG2" s="114"/>
      <c r="RWH2" s="114"/>
      <c r="RWI2" s="114"/>
      <c r="RWJ2" s="114"/>
      <c r="RWK2" s="114"/>
      <c r="RWL2" s="114"/>
      <c r="RWM2" s="114"/>
      <c r="RWN2" s="114"/>
      <c r="RWO2" s="114"/>
      <c r="RWP2" s="114"/>
      <c r="RWQ2" s="114"/>
      <c r="RWR2" s="114"/>
      <c r="RWS2" s="114"/>
      <c r="RWT2" s="114"/>
      <c r="RWU2" s="114"/>
      <c r="RWV2" s="114"/>
      <c r="RWW2" s="114"/>
      <c r="RWX2" s="114"/>
      <c r="RWY2" s="114"/>
      <c r="RWZ2" s="114"/>
      <c r="RXA2" s="114"/>
      <c r="RXB2" s="114"/>
      <c r="RXC2" s="114"/>
      <c r="RXD2" s="114"/>
      <c r="RXE2" s="114"/>
      <c r="RXF2" s="114"/>
      <c r="RXG2" s="114"/>
      <c r="RXH2" s="114"/>
      <c r="RXI2" s="114"/>
      <c r="RXJ2" s="114"/>
      <c r="RXK2" s="114"/>
      <c r="RXL2" s="114"/>
      <c r="RXM2" s="114"/>
      <c r="RXN2" s="114"/>
      <c r="RXO2" s="114"/>
      <c r="RXP2" s="114"/>
      <c r="RXQ2" s="114"/>
      <c r="RXR2" s="114"/>
      <c r="RXS2" s="114"/>
      <c r="RXT2" s="114"/>
      <c r="RXU2" s="114"/>
      <c r="RXV2" s="114"/>
      <c r="RXW2" s="114"/>
      <c r="RXX2" s="114"/>
      <c r="RXY2" s="114"/>
      <c r="RXZ2" s="114"/>
      <c r="RYA2" s="114"/>
      <c r="RYB2" s="114"/>
      <c r="RYC2" s="114"/>
      <c r="RYD2" s="114"/>
      <c r="RYE2" s="114"/>
      <c r="RYF2" s="114"/>
      <c r="RYG2" s="114"/>
      <c r="RYH2" s="114"/>
      <c r="RYI2" s="114"/>
      <c r="RYJ2" s="114"/>
      <c r="RYK2" s="114"/>
      <c r="RYL2" s="114"/>
      <c r="RYM2" s="114"/>
      <c r="RYN2" s="114"/>
      <c r="RYO2" s="114"/>
      <c r="RYP2" s="114"/>
      <c r="RYQ2" s="114"/>
      <c r="RYR2" s="114"/>
      <c r="RYS2" s="114"/>
      <c r="RYT2" s="114"/>
      <c r="RYU2" s="114"/>
      <c r="RYV2" s="114"/>
      <c r="RYW2" s="114"/>
      <c r="RYX2" s="114"/>
      <c r="RYY2" s="114"/>
      <c r="RYZ2" s="114"/>
      <c r="RZA2" s="114"/>
      <c r="RZB2" s="114"/>
      <c r="RZC2" s="114"/>
      <c r="RZD2" s="114"/>
      <c r="RZE2" s="114"/>
      <c r="RZF2" s="114"/>
      <c r="RZG2" s="114"/>
      <c r="RZH2" s="114"/>
      <c r="RZI2" s="114"/>
      <c r="RZJ2" s="114"/>
      <c r="RZK2" s="114"/>
      <c r="RZL2" s="114"/>
      <c r="RZM2" s="114"/>
      <c r="RZN2" s="114"/>
      <c r="RZO2" s="114"/>
      <c r="RZP2" s="114"/>
      <c r="RZQ2" s="114"/>
      <c r="RZR2" s="114"/>
      <c r="RZS2" s="114"/>
      <c r="RZT2" s="114"/>
      <c r="RZU2" s="114"/>
      <c r="RZV2" s="114"/>
      <c r="RZW2" s="114"/>
      <c r="RZX2" s="114"/>
      <c r="RZY2" s="114"/>
      <c r="RZZ2" s="114"/>
      <c r="SAA2" s="114"/>
      <c r="SAB2" s="114"/>
      <c r="SAC2" s="114"/>
      <c r="SAD2" s="114"/>
      <c r="SAE2" s="114"/>
      <c r="SAF2" s="114"/>
      <c r="SAG2" s="114"/>
      <c r="SAH2" s="114"/>
      <c r="SAI2" s="114"/>
      <c r="SAJ2" s="114"/>
      <c r="SAK2" s="114"/>
      <c r="SAL2" s="114"/>
      <c r="SAM2" s="114"/>
      <c r="SAN2" s="114"/>
      <c r="SAO2" s="114"/>
      <c r="SAP2" s="114"/>
      <c r="SAQ2" s="114"/>
      <c r="SAR2" s="114"/>
      <c r="SAS2" s="114"/>
      <c r="SAT2" s="114"/>
      <c r="SAU2" s="114"/>
      <c r="SAV2" s="114"/>
      <c r="SAW2" s="114"/>
      <c r="SAX2" s="114"/>
      <c r="SAY2" s="114"/>
      <c r="SAZ2" s="114"/>
      <c r="SBA2" s="114"/>
      <c r="SBB2" s="114"/>
      <c r="SBC2" s="114"/>
      <c r="SBD2" s="114"/>
      <c r="SBE2" s="114"/>
      <c r="SBF2" s="114"/>
      <c r="SBG2" s="114"/>
      <c r="SBH2" s="114"/>
      <c r="SBI2" s="114"/>
      <c r="SBJ2" s="114"/>
      <c r="SBK2" s="114"/>
      <c r="SBL2" s="114"/>
      <c r="SBM2" s="114"/>
      <c r="SBN2" s="114"/>
      <c r="SBO2" s="114"/>
      <c r="SBP2" s="114"/>
      <c r="SBQ2" s="114"/>
      <c r="SBR2" s="114"/>
      <c r="SBS2" s="114"/>
      <c r="SBT2" s="114"/>
      <c r="SBU2" s="114"/>
      <c r="SBV2" s="114"/>
      <c r="SBW2" s="114"/>
      <c r="SBX2" s="114"/>
      <c r="SBY2" s="114"/>
      <c r="SBZ2" s="114"/>
      <c r="SCA2" s="114"/>
      <c r="SCB2" s="114"/>
      <c r="SCC2" s="114"/>
      <c r="SCD2" s="114"/>
      <c r="SCE2" s="114"/>
      <c r="SCF2" s="114"/>
      <c r="SCG2" s="114"/>
      <c r="SCH2" s="114"/>
      <c r="SCI2" s="114"/>
      <c r="SCJ2" s="114"/>
      <c r="SCK2" s="114"/>
      <c r="SCL2" s="114"/>
      <c r="SCM2" s="114"/>
      <c r="SCN2" s="114"/>
      <c r="SCO2" s="114"/>
      <c r="SCP2" s="114"/>
      <c r="SCQ2" s="114"/>
      <c r="SCR2" s="114"/>
      <c r="SCS2" s="114"/>
      <c r="SCT2" s="114"/>
      <c r="SCU2" s="114"/>
      <c r="SCV2" s="114"/>
      <c r="SCW2" s="114"/>
      <c r="SCX2" s="114"/>
      <c r="SCY2" s="114"/>
      <c r="SCZ2" s="114"/>
      <c r="SDA2" s="114"/>
      <c r="SDB2" s="114"/>
      <c r="SDC2" s="114"/>
      <c r="SDD2" s="114"/>
      <c r="SDE2" s="114"/>
      <c r="SDF2" s="114"/>
      <c r="SDG2" s="114"/>
      <c r="SDH2" s="114"/>
      <c r="SDI2" s="114"/>
      <c r="SDJ2" s="114"/>
      <c r="SDK2" s="114"/>
      <c r="SDL2" s="114"/>
      <c r="SDM2" s="114"/>
      <c r="SDN2" s="114"/>
      <c r="SDO2" s="114"/>
      <c r="SDP2" s="114"/>
      <c r="SDQ2" s="114"/>
      <c r="SDR2" s="114"/>
      <c r="SDS2" s="114"/>
      <c r="SDT2" s="114"/>
      <c r="SDU2" s="114"/>
      <c r="SDV2" s="114"/>
      <c r="SDW2" s="114"/>
      <c r="SDX2" s="114"/>
      <c r="SDY2" s="114"/>
      <c r="SDZ2" s="114"/>
      <c r="SEA2" s="114"/>
      <c r="SEB2" s="114"/>
      <c r="SEC2" s="114"/>
      <c r="SED2" s="114"/>
      <c r="SEE2" s="114"/>
      <c r="SEF2" s="114"/>
      <c r="SEG2" s="114"/>
      <c r="SEH2" s="114"/>
      <c r="SEI2" s="114"/>
      <c r="SEJ2" s="114"/>
      <c r="SEK2" s="114"/>
      <c r="SEL2" s="114"/>
      <c r="SEM2" s="114"/>
      <c r="SEN2" s="114"/>
      <c r="SEO2" s="114"/>
      <c r="SEP2" s="114"/>
      <c r="SEQ2" s="114"/>
      <c r="SER2" s="114"/>
      <c r="SES2" s="114"/>
      <c r="SET2" s="114"/>
      <c r="SEU2" s="114"/>
      <c r="SEV2" s="114"/>
      <c r="SEW2" s="114"/>
      <c r="SEX2" s="114"/>
      <c r="SEY2" s="114"/>
      <c r="SEZ2" s="114"/>
      <c r="SFA2" s="114"/>
      <c r="SFB2" s="114"/>
      <c r="SFC2" s="114"/>
      <c r="SFD2" s="114"/>
      <c r="SFE2" s="114"/>
      <c r="SFF2" s="114"/>
      <c r="SFG2" s="114"/>
      <c r="SFH2" s="114"/>
      <c r="SFI2" s="114"/>
      <c r="SFJ2" s="114"/>
      <c r="SFK2" s="114"/>
      <c r="SFL2" s="114"/>
      <c r="SFM2" s="114"/>
      <c r="SFN2" s="114"/>
      <c r="SFO2" s="114"/>
      <c r="SFP2" s="114"/>
      <c r="SFQ2" s="114"/>
      <c r="SFR2" s="114"/>
      <c r="SFS2" s="114"/>
      <c r="SFT2" s="114"/>
      <c r="SFU2" s="114"/>
      <c r="SFV2" s="114"/>
      <c r="SFW2" s="114"/>
      <c r="SFX2" s="114"/>
      <c r="SFY2" s="114"/>
      <c r="SFZ2" s="114"/>
      <c r="SGA2" s="114"/>
      <c r="SGB2" s="114"/>
      <c r="SGC2" s="114"/>
      <c r="SGD2" s="114"/>
      <c r="SGE2" s="114"/>
      <c r="SGF2" s="114"/>
      <c r="SGG2" s="114"/>
      <c r="SGH2" s="114"/>
      <c r="SGI2" s="114"/>
      <c r="SGJ2" s="114"/>
      <c r="SGK2" s="114"/>
      <c r="SGL2" s="114"/>
      <c r="SGM2" s="114"/>
      <c r="SGN2" s="114"/>
      <c r="SGO2" s="114"/>
      <c r="SGP2" s="114"/>
      <c r="SGQ2" s="114"/>
      <c r="SGR2" s="114"/>
      <c r="SGS2" s="114"/>
      <c r="SGT2" s="114"/>
      <c r="SGU2" s="114"/>
      <c r="SGV2" s="114"/>
      <c r="SGW2" s="114"/>
      <c r="SGX2" s="114"/>
      <c r="SGY2" s="114"/>
      <c r="SGZ2" s="114"/>
      <c r="SHA2" s="114"/>
      <c r="SHB2" s="114"/>
      <c r="SHC2" s="114"/>
      <c r="SHD2" s="114"/>
      <c r="SHE2" s="114"/>
      <c r="SHF2" s="114"/>
      <c r="SHG2" s="114"/>
      <c r="SHH2" s="114"/>
      <c r="SHI2" s="114"/>
      <c r="SHJ2" s="114"/>
      <c r="SHK2" s="114"/>
      <c r="SHL2" s="114"/>
      <c r="SHM2" s="114"/>
      <c r="SHN2" s="114"/>
      <c r="SHO2" s="114"/>
      <c r="SHP2" s="114"/>
      <c r="SHQ2" s="114"/>
      <c r="SHR2" s="114"/>
      <c r="SHS2" s="114"/>
      <c r="SHT2" s="114"/>
      <c r="SHU2" s="114"/>
      <c r="SHV2" s="114"/>
      <c r="SHW2" s="114"/>
      <c r="SHX2" s="114"/>
      <c r="SHY2" s="114"/>
      <c r="SHZ2" s="114"/>
      <c r="SIA2" s="114"/>
      <c r="SIB2" s="114"/>
      <c r="SIC2" s="114"/>
      <c r="SID2" s="114"/>
      <c r="SIE2" s="114"/>
      <c r="SIF2" s="114"/>
      <c r="SIG2" s="114"/>
      <c r="SIH2" s="114"/>
      <c r="SII2" s="114"/>
      <c r="SIJ2" s="114"/>
      <c r="SIK2" s="114"/>
      <c r="SIL2" s="114"/>
      <c r="SIM2" s="114"/>
      <c r="SIN2" s="114"/>
      <c r="SIO2" s="114"/>
      <c r="SIP2" s="114"/>
      <c r="SIQ2" s="114"/>
      <c r="SIR2" s="114"/>
      <c r="SIS2" s="114"/>
      <c r="SIT2" s="114"/>
      <c r="SIU2" s="114"/>
      <c r="SIV2" s="114"/>
      <c r="SIW2" s="114"/>
      <c r="SIX2" s="114"/>
      <c r="SIY2" s="114"/>
      <c r="SIZ2" s="114"/>
      <c r="SJA2" s="114"/>
      <c r="SJB2" s="114"/>
      <c r="SJC2" s="114"/>
      <c r="SJD2" s="114"/>
      <c r="SJE2" s="114"/>
      <c r="SJF2" s="114"/>
      <c r="SJG2" s="114"/>
      <c r="SJH2" s="114"/>
      <c r="SJI2" s="114"/>
      <c r="SJJ2" s="114"/>
      <c r="SJK2" s="114"/>
      <c r="SJL2" s="114"/>
      <c r="SJM2" s="114"/>
      <c r="SJN2" s="114"/>
      <c r="SJO2" s="114"/>
      <c r="SJP2" s="114"/>
      <c r="SJQ2" s="114"/>
      <c r="SJR2" s="114"/>
      <c r="SJS2" s="114"/>
      <c r="SJT2" s="114"/>
      <c r="SJU2" s="114"/>
      <c r="SJV2" s="114"/>
      <c r="SJW2" s="114"/>
      <c r="SJX2" s="114"/>
      <c r="SJY2" s="114"/>
      <c r="SJZ2" s="114"/>
      <c r="SKA2" s="114"/>
      <c r="SKB2" s="114"/>
      <c r="SKC2" s="114"/>
      <c r="SKD2" s="114"/>
      <c r="SKE2" s="114"/>
      <c r="SKF2" s="114"/>
      <c r="SKG2" s="114"/>
      <c r="SKH2" s="114"/>
      <c r="SKI2" s="114"/>
      <c r="SKJ2" s="114"/>
      <c r="SKK2" s="114"/>
      <c r="SKL2" s="114"/>
      <c r="SKM2" s="114"/>
      <c r="SKN2" s="114"/>
      <c r="SKO2" s="114"/>
      <c r="SKP2" s="114"/>
      <c r="SKQ2" s="114"/>
      <c r="SKR2" s="114"/>
      <c r="SKS2" s="114"/>
      <c r="SKT2" s="114"/>
      <c r="SKU2" s="114"/>
      <c r="SKV2" s="114"/>
      <c r="SKW2" s="114"/>
      <c r="SKX2" s="114"/>
      <c r="SKY2" s="114"/>
      <c r="SKZ2" s="114"/>
      <c r="SLA2" s="114"/>
      <c r="SLB2" s="114"/>
      <c r="SLC2" s="114"/>
      <c r="SLD2" s="114"/>
      <c r="SLE2" s="114"/>
      <c r="SLF2" s="114"/>
      <c r="SLG2" s="114"/>
      <c r="SLH2" s="114"/>
      <c r="SLI2" s="114"/>
      <c r="SLJ2" s="114"/>
      <c r="SLK2" s="114"/>
      <c r="SLL2" s="114"/>
      <c r="SLM2" s="114"/>
      <c r="SLN2" s="114"/>
      <c r="SLO2" s="114"/>
      <c r="SLP2" s="114"/>
      <c r="SLQ2" s="114"/>
      <c r="SLR2" s="114"/>
      <c r="SLS2" s="114"/>
      <c r="SLT2" s="114"/>
      <c r="SLU2" s="114"/>
      <c r="SLV2" s="114"/>
      <c r="SLW2" s="114"/>
      <c r="SLX2" s="114"/>
      <c r="SLY2" s="114"/>
      <c r="SLZ2" s="114"/>
      <c r="SMA2" s="114"/>
      <c r="SMB2" s="114"/>
      <c r="SMC2" s="114"/>
      <c r="SMD2" s="114"/>
      <c r="SME2" s="114"/>
      <c r="SMF2" s="114"/>
      <c r="SMG2" s="114"/>
      <c r="SMH2" s="114"/>
      <c r="SMI2" s="114"/>
      <c r="SMJ2" s="114"/>
      <c r="SMK2" s="114"/>
      <c r="SML2" s="114"/>
      <c r="SMM2" s="114"/>
      <c r="SMN2" s="114"/>
      <c r="SMO2" s="114"/>
      <c r="SMP2" s="114"/>
      <c r="SMQ2" s="114"/>
      <c r="SMR2" s="114"/>
      <c r="SMS2" s="114"/>
      <c r="SMT2" s="114"/>
      <c r="SMU2" s="114"/>
      <c r="SMV2" s="114"/>
      <c r="SMW2" s="114"/>
      <c r="SMX2" s="114"/>
      <c r="SMY2" s="114"/>
      <c r="SMZ2" s="114"/>
      <c r="SNA2" s="114"/>
      <c r="SNB2" s="114"/>
      <c r="SNC2" s="114"/>
      <c r="SND2" s="114"/>
      <c r="SNE2" s="114"/>
      <c r="SNF2" s="114"/>
      <c r="SNG2" s="114"/>
      <c r="SNH2" s="114"/>
      <c r="SNI2" s="114"/>
      <c r="SNJ2" s="114"/>
      <c r="SNK2" s="114"/>
      <c r="SNL2" s="114"/>
      <c r="SNM2" s="114"/>
      <c r="SNN2" s="114"/>
      <c r="SNO2" s="114"/>
      <c r="SNP2" s="114"/>
      <c r="SNQ2" s="114"/>
      <c r="SNR2" s="114"/>
      <c r="SNS2" s="114"/>
      <c r="SNT2" s="114"/>
      <c r="SNU2" s="114"/>
      <c r="SNV2" s="114"/>
      <c r="SNW2" s="114"/>
      <c r="SNX2" s="114"/>
      <c r="SNY2" s="114"/>
      <c r="SNZ2" s="114"/>
      <c r="SOA2" s="114"/>
      <c r="SOB2" s="114"/>
      <c r="SOC2" s="114"/>
      <c r="SOD2" s="114"/>
      <c r="SOE2" s="114"/>
      <c r="SOF2" s="114"/>
      <c r="SOG2" s="114"/>
      <c r="SOH2" s="114"/>
      <c r="SOI2" s="114"/>
      <c r="SOJ2" s="114"/>
      <c r="SOK2" s="114"/>
      <c r="SOL2" s="114"/>
      <c r="SOM2" s="114"/>
      <c r="SON2" s="114"/>
      <c r="SOO2" s="114"/>
      <c r="SOP2" s="114"/>
      <c r="SOQ2" s="114"/>
      <c r="SOR2" s="114"/>
      <c r="SOS2" s="114"/>
      <c r="SOT2" s="114"/>
      <c r="SOU2" s="114"/>
      <c r="SOV2" s="114"/>
      <c r="SOW2" s="114"/>
      <c r="SOX2" s="114"/>
      <c r="SOY2" s="114"/>
      <c r="SOZ2" s="114"/>
      <c r="SPA2" s="114"/>
      <c r="SPB2" s="114"/>
      <c r="SPC2" s="114"/>
      <c r="SPD2" s="114"/>
      <c r="SPE2" s="114"/>
      <c r="SPF2" s="114"/>
      <c r="SPG2" s="114"/>
      <c r="SPH2" s="114"/>
      <c r="SPI2" s="114"/>
      <c r="SPJ2" s="114"/>
      <c r="SPK2" s="114"/>
      <c r="SPL2" s="114"/>
      <c r="SPM2" s="114"/>
      <c r="SPN2" s="114"/>
      <c r="SPO2" s="114"/>
      <c r="SPP2" s="114"/>
      <c r="SPQ2" s="114"/>
      <c r="SPR2" s="114"/>
      <c r="SPS2" s="114"/>
      <c r="SPT2" s="114"/>
      <c r="SPU2" s="114"/>
      <c r="SPV2" s="114"/>
      <c r="SPW2" s="114"/>
      <c r="SPX2" s="114"/>
      <c r="SPY2" s="114"/>
      <c r="SPZ2" s="114"/>
      <c r="SQA2" s="114"/>
      <c r="SQB2" s="114"/>
      <c r="SQC2" s="114"/>
      <c r="SQD2" s="114"/>
      <c r="SQE2" s="114"/>
      <c r="SQF2" s="114"/>
      <c r="SQG2" s="114"/>
      <c r="SQH2" s="114"/>
      <c r="SQI2" s="114"/>
      <c r="SQJ2" s="114"/>
      <c r="SQK2" s="114"/>
      <c r="SQL2" s="114"/>
      <c r="SQM2" s="114"/>
      <c r="SQN2" s="114"/>
      <c r="SQO2" s="114"/>
      <c r="SQP2" s="114"/>
      <c r="SQQ2" s="114"/>
      <c r="SQR2" s="114"/>
      <c r="SQS2" s="114"/>
      <c r="SQT2" s="114"/>
      <c r="SQU2" s="114"/>
      <c r="SQV2" s="114"/>
      <c r="SQW2" s="114"/>
      <c r="SQX2" s="114"/>
      <c r="SQY2" s="114"/>
      <c r="SQZ2" s="114"/>
      <c r="SRA2" s="114"/>
      <c r="SRB2" s="114"/>
      <c r="SRC2" s="114"/>
      <c r="SRD2" s="114"/>
      <c r="SRE2" s="114"/>
      <c r="SRF2" s="114"/>
      <c r="SRG2" s="114"/>
      <c r="SRH2" s="114"/>
      <c r="SRI2" s="114"/>
      <c r="SRJ2" s="114"/>
      <c r="SRK2" s="114"/>
      <c r="SRL2" s="114"/>
      <c r="SRM2" s="114"/>
      <c r="SRN2" s="114"/>
      <c r="SRO2" s="114"/>
      <c r="SRP2" s="114"/>
      <c r="SRQ2" s="114"/>
      <c r="SRR2" s="114"/>
      <c r="SRS2" s="114"/>
      <c r="SRT2" s="114"/>
      <c r="SRU2" s="114"/>
      <c r="SRV2" s="114"/>
      <c r="SRW2" s="114"/>
      <c r="SRX2" s="114"/>
      <c r="SRY2" s="114"/>
      <c r="SRZ2" s="114"/>
      <c r="SSA2" s="114"/>
      <c r="SSB2" s="114"/>
      <c r="SSC2" s="114"/>
      <c r="SSD2" s="114"/>
      <c r="SSE2" s="114"/>
      <c r="SSF2" s="114"/>
      <c r="SSG2" s="114"/>
      <c r="SSH2" s="114"/>
      <c r="SSI2" s="114"/>
      <c r="SSJ2" s="114"/>
      <c r="SSK2" s="114"/>
      <c r="SSL2" s="114"/>
      <c r="SSM2" s="114"/>
      <c r="SSN2" s="114"/>
      <c r="SSO2" s="114"/>
      <c r="SSP2" s="114"/>
      <c r="SSQ2" s="114"/>
      <c r="SSR2" s="114"/>
      <c r="SSS2" s="114"/>
      <c r="SST2" s="114"/>
      <c r="SSU2" s="114"/>
      <c r="SSV2" s="114"/>
      <c r="SSW2" s="114"/>
      <c r="SSX2" s="114"/>
      <c r="SSY2" s="114"/>
      <c r="SSZ2" s="114"/>
      <c r="STA2" s="114"/>
      <c r="STB2" s="114"/>
      <c r="STC2" s="114"/>
      <c r="STD2" s="114"/>
      <c r="STE2" s="114"/>
      <c r="STF2" s="114"/>
      <c r="STG2" s="114"/>
      <c r="STH2" s="114"/>
      <c r="STI2" s="114"/>
      <c r="STJ2" s="114"/>
      <c r="STK2" s="114"/>
      <c r="STL2" s="114"/>
      <c r="STM2" s="114"/>
      <c r="STN2" s="114"/>
      <c r="STO2" s="114"/>
      <c r="STP2" s="114"/>
      <c r="STQ2" s="114"/>
      <c r="STR2" s="114"/>
      <c r="STS2" s="114"/>
      <c r="STT2" s="114"/>
      <c r="STU2" s="114"/>
      <c r="STV2" s="114"/>
      <c r="STW2" s="114"/>
      <c r="STX2" s="114"/>
      <c r="STY2" s="114"/>
      <c r="STZ2" s="114"/>
      <c r="SUA2" s="114"/>
      <c r="SUB2" s="114"/>
      <c r="SUC2" s="114"/>
      <c r="SUD2" s="114"/>
      <c r="SUE2" s="114"/>
      <c r="SUF2" s="114"/>
      <c r="SUG2" s="114"/>
      <c r="SUH2" s="114"/>
      <c r="SUI2" s="114"/>
      <c r="SUJ2" s="114"/>
      <c r="SUK2" s="114"/>
      <c r="SUL2" s="114"/>
      <c r="SUM2" s="114"/>
      <c r="SUN2" s="114"/>
      <c r="SUO2" s="114"/>
      <c r="SUP2" s="114"/>
      <c r="SUQ2" s="114"/>
      <c r="SUR2" s="114"/>
      <c r="SUS2" s="114"/>
      <c r="SUT2" s="114"/>
      <c r="SUU2" s="114"/>
      <c r="SUV2" s="114"/>
      <c r="SUW2" s="114"/>
      <c r="SUX2" s="114"/>
      <c r="SUY2" s="114"/>
      <c r="SUZ2" s="114"/>
      <c r="SVA2" s="114"/>
      <c r="SVB2" s="114"/>
      <c r="SVC2" s="114"/>
      <c r="SVD2" s="114"/>
      <c r="SVE2" s="114"/>
      <c r="SVF2" s="114"/>
      <c r="SVG2" s="114"/>
      <c r="SVH2" s="114"/>
      <c r="SVI2" s="114"/>
      <c r="SVJ2" s="114"/>
      <c r="SVK2" s="114"/>
      <c r="SVL2" s="114"/>
      <c r="SVM2" s="114"/>
      <c r="SVN2" s="114"/>
      <c r="SVO2" s="114"/>
      <c r="SVP2" s="114"/>
      <c r="SVQ2" s="114"/>
      <c r="SVR2" s="114"/>
      <c r="SVS2" s="114"/>
      <c r="SVT2" s="114"/>
      <c r="SVU2" s="114"/>
      <c r="SVV2" s="114"/>
      <c r="SVW2" s="114"/>
      <c r="SVX2" s="114"/>
      <c r="SVY2" s="114"/>
      <c r="SVZ2" s="114"/>
      <c r="SWA2" s="114"/>
      <c r="SWB2" s="114"/>
      <c r="SWC2" s="114"/>
      <c r="SWD2" s="114"/>
      <c r="SWE2" s="114"/>
      <c r="SWF2" s="114"/>
      <c r="SWG2" s="114"/>
      <c r="SWH2" s="114"/>
      <c r="SWI2" s="114"/>
      <c r="SWJ2" s="114"/>
      <c r="SWK2" s="114"/>
      <c r="SWL2" s="114"/>
      <c r="SWM2" s="114"/>
      <c r="SWN2" s="114"/>
      <c r="SWO2" s="114"/>
      <c r="SWP2" s="114"/>
      <c r="SWQ2" s="114"/>
      <c r="SWR2" s="114"/>
      <c r="SWS2" s="114"/>
      <c r="SWT2" s="114"/>
      <c r="SWU2" s="114"/>
      <c r="SWV2" s="114"/>
      <c r="SWW2" s="114"/>
      <c r="SWX2" s="114"/>
      <c r="SWY2" s="114"/>
      <c r="SWZ2" s="114"/>
      <c r="SXA2" s="114"/>
      <c r="SXB2" s="114"/>
      <c r="SXC2" s="114"/>
      <c r="SXD2" s="114"/>
      <c r="SXE2" s="114"/>
      <c r="SXF2" s="114"/>
      <c r="SXG2" s="114"/>
      <c r="SXH2" s="114"/>
      <c r="SXI2" s="114"/>
      <c r="SXJ2" s="114"/>
      <c r="SXK2" s="114"/>
      <c r="SXL2" s="114"/>
      <c r="SXM2" s="114"/>
      <c r="SXN2" s="114"/>
      <c r="SXO2" s="114"/>
      <c r="SXP2" s="114"/>
      <c r="SXQ2" s="114"/>
      <c r="SXR2" s="114"/>
      <c r="SXS2" s="114"/>
      <c r="SXT2" s="114"/>
      <c r="SXU2" s="114"/>
      <c r="SXV2" s="114"/>
      <c r="SXW2" s="114"/>
      <c r="SXX2" s="114"/>
      <c r="SXY2" s="114"/>
      <c r="SXZ2" s="114"/>
      <c r="SYA2" s="114"/>
      <c r="SYB2" s="114"/>
      <c r="SYC2" s="114"/>
      <c r="SYD2" s="114"/>
      <c r="SYE2" s="114"/>
      <c r="SYF2" s="114"/>
      <c r="SYG2" s="114"/>
      <c r="SYH2" s="114"/>
      <c r="SYI2" s="114"/>
      <c r="SYJ2" s="114"/>
      <c r="SYK2" s="114"/>
      <c r="SYL2" s="114"/>
      <c r="SYM2" s="114"/>
      <c r="SYN2" s="114"/>
      <c r="SYO2" s="114"/>
      <c r="SYP2" s="114"/>
      <c r="SYQ2" s="114"/>
      <c r="SYR2" s="114"/>
      <c r="SYS2" s="114"/>
      <c r="SYT2" s="114"/>
      <c r="SYU2" s="114"/>
      <c r="SYV2" s="114"/>
      <c r="SYW2" s="114"/>
      <c r="SYX2" s="114"/>
      <c r="SYY2" s="114"/>
      <c r="SYZ2" s="114"/>
      <c r="SZA2" s="114"/>
      <c r="SZB2" s="114"/>
      <c r="SZC2" s="114"/>
      <c r="SZD2" s="114"/>
      <c r="SZE2" s="114"/>
      <c r="SZF2" s="114"/>
      <c r="SZG2" s="114"/>
      <c r="SZH2" s="114"/>
      <c r="SZI2" s="114"/>
      <c r="SZJ2" s="114"/>
      <c r="SZK2" s="114"/>
      <c r="SZL2" s="114"/>
      <c r="SZM2" s="114"/>
      <c r="SZN2" s="114"/>
      <c r="SZO2" s="114"/>
      <c r="SZP2" s="114"/>
      <c r="SZQ2" s="114"/>
      <c r="SZR2" s="114"/>
      <c r="SZS2" s="114"/>
      <c r="SZT2" s="114"/>
      <c r="SZU2" s="114"/>
      <c r="SZV2" s="114"/>
      <c r="SZW2" s="114"/>
      <c r="SZX2" s="114"/>
      <c r="SZY2" s="114"/>
      <c r="SZZ2" s="114"/>
      <c r="TAA2" s="114"/>
      <c r="TAB2" s="114"/>
      <c r="TAC2" s="114"/>
      <c r="TAD2" s="114"/>
      <c r="TAE2" s="114"/>
      <c r="TAF2" s="114"/>
      <c r="TAG2" s="114"/>
      <c r="TAH2" s="114"/>
      <c r="TAI2" s="114"/>
      <c r="TAJ2" s="114"/>
      <c r="TAK2" s="114"/>
      <c r="TAL2" s="114"/>
      <c r="TAM2" s="114"/>
      <c r="TAN2" s="114"/>
      <c r="TAO2" s="114"/>
      <c r="TAP2" s="114"/>
      <c r="TAQ2" s="114"/>
      <c r="TAR2" s="114"/>
      <c r="TAS2" s="114"/>
      <c r="TAT2" s="114"/>
      <c r="TAU2" s="114"/>
      <c r="TAV2" s="114"/>
      <c r="TAW2" s="114"/>
      <c r="TAX2" s="114"/>
      <c r="TAY2" s="114"/>
      <c r="TAZ2" s="114"/>
      <c r="TBA2" s="114"/>
      <c r="TBB2" s="114"/>
      <c r="TBC2" s="114"/>
      <c r="TBD2" s="114"/>
      <c r="TBE2" s="114"/>
      <c r="TBF2" s="114"/>
      <c r="TBG2" s="114"/>
      <c r="TBH2" s="114"/>
      <c r="TBI2" s="114"/>
      <c r="TBJ2" s="114"/>
      <c r="TBK2" s="114"/>
      <c r="TBL2" s="114"/>
      <c r="TBM2" s="114"/>
      <c r="TBN2" s="114"/>
      <c r="TBO2" s="114"/>
      <c r="TBP2" s="114"/>
      <c r="TBQ2" s="114"/>
      <c r="TBR2" s="114"/>
      <c r="TBS2" s="114"/>
      <c r="TBT2" s="114"/>
      <c r="TBU2" s="114"/>
      <c r="TBV2" s="114"/>
      <c r="TBW2" s="114"/>
      <c r="TBX2" s="114"/>
      <c r="TBY2" s="114"/>
      <c r="TBZ2" s="114"/>
      <c r="TCA2" s="114"/>
      <c r="TCB2" s="114"/>
      <c r="TCC2" s="114"/>
      <c r="TCD2" s="114"/>
      <c r="TCE2" s="114"/>
      <c r="TCF2" s="114"/>
      <c r="TCG2" s="114"/>
      <c r="TCH2" s="114"/>
      <c r="TCI2" s="114"/>
      <c r="TCJ2" s="114"/>
      <c r="TCK2" s="114"/>
      <c r="TCL2" s="114"/>
      <c r="TCM2" s="114"/>
      <c r="TCN2" s="114"/>
      <c r="TCO2" s="114"/>
      <c r="TCP2" s="114"/>
      <c r="TCQ2" s="114"/>
      <c r="TCR2" s="114"/>
      <c r="TCS2" s="114"/>
      <c r="TCT2" s="114"/>
      <c r="TCU2" s="114"/>
      <c r="TCV2" s="114"/>
      <c r="TCW2" s="114"/>
      <c r="TCX2" s="114"/>
      <c r="TCY2" s="114"/>
      <c r="TCZ2" s="114"/>
      <c r="TDA2" s="114"/>
      <c r="TDB2" s="114"/>
      <c r="TDC2" s="114"/>
      <c r="TDD2" s="114"/>
      <c r="TDE2" s="114"/>
      <c r="TDF2" s="114"/>
      <c r="TDG2" s="114"/>
      <c r="TDH2" s="114"/>
      <c r="TDI2" s="114"/>
      <c r="TDJ2" s="114"/>
      <c r="TDK2" s="114"/>
      <c r="TDL2" s="114"/>
      <c r="TDM2" s="114"/>
      <c r="TDN2" s="114"/>
      <c r="TDO2" s="114"/>
      <c r="TDP2" s="114"/>
      <c r="TDQ2" s="114"/>
      <c r="TDR2" s="114"/>
      <c r="TDS2" s="114"/>
      <c r="TDT2" s="114"/>
      <c r="TDU2" s="114"/>
      <c r="TDV2" s="114"/>
      <c r="TDW2" s="114"/>
      <c r="TDX2" s="114"/>
      <c r="TDY2" s="114"/>
      <c r="TDZ2" s="114"/>
      <c r="TEA2" s="114"/>
      <c r="TEB2" s="114"/>
      <c r="TEC2" s="114"/>
      <c r="TED2" s="114"/>
      <c r="TEE2" s="114"/>
      <c r="TEF2" s="114"/>
      <c r="TEG2" s="114"/>
      <c r="TEH2" s="114"/>
      <c r="TEI2" s="114"/>
      <c r="TEJ2" s="114"/>
      <c r="TEK2" s="114"/>
      <c r="TEL2" s="114"/>
      <c r="TEM2" s="114"/>
      <c r="TEN2" s="114"/>
      <c r="TEO2" s="114"/>
      <c r="TEP2" s="114"/>
      <c r="TEQ2" s="114"/>
      <c r="TER2" s="114"/>
      <c r="TES2" s="114"/>
      <c r="TET2" s="114"/>
      <c r="TEU2" s="114"/>
      <c r="TEV2" s="114"/>
      <c r="TEW2" s="114"/>
      <c r="TEX2" s="114"/>
      <c r="TEY2" s="114"/>
      <c r="TEZ2" s="114"/>
      <c r="TFA2" s="114"/>
      <c r="TFB2" s="114"/>
      <c r="TFC2" s="114"/>
      <c r="TFD2" s="114"/>
      <c r="TFE2" s="114"/>
      <c r="TFF2" s="114"/>
      <c r="TFG2" s="114"/>
      <c r="TFH2" s="114"/>
      <c r="TFI2" s="114"/>
      <c r="TFJ2" s="114"/>
      <c r="TFK2" s="114"/>
      <c r="TFL2" s="114"/>
      <c r="TFM2" s="114"/>
      <c r="TFN2" s="114"/>
      <c r="TFO2" s="114"/>
      <c r="TFP2" s="114"/>
      <c r="TFQ2" s="114"/>
      <c r="TFR2" s="114"/>
      <c r="TFS2" s="114"/>
      <c r="TFT2" s="114"/>
      <c r="TFU2" s="114"/>
      <c r="TFV2" s="114"/>
      <c r="TFW2" s="114"/>
      <c r="TFX2" s="114"/>
      <c r="TFY2" s="114"/>
      <c r="TFZ2" s="114"/>
      <c r="TGA2" s="114"/>
      <c r="TGB2" s="114"/>
      <c r="TGC2" s="114"/>
      <c r="TGD2" s="114"/>
      <c r="TGE2" s="114"/>
      <c r="TGF2" s="114"/>
      <c r="TGG2" s="114"/>
      <c r="TGH2" s="114"/>
      <c r="TGI2" s="114"/>
      <c r="TGJ2" s="114"/>
      <c r="TGK2" s="114"/>
      <c r="TGL2" s="114"/>
      <c r="TGM2" s="114"/>
      <c r="TGN2" s="114"/>
      <c r="TGO2" s="114"/>
      <c r="TGP2" s="114"/>
      <c r="TGQ2" s="114"/>
      <c r="TGR2" s="114"/>
      <c r="TGS2" s="114"/>
      <c r="TGT2" s="114"/>
      <c r="TGU2" s="114"/>
      <c r="TGV2" s="114"/>
      <c r="TGW2" s="114"/>
      <c r="TGX2" s="114"/>
      <c r="TGY2" s="114"/>
      <c r="TGZ2" s="114"/>
      <c r="THA2" s="114"/>
      <c r="THB2" s="114"/>
      <c r="THC2" s="114"/>
      <c r="THD2" s="114"/>
      <c r="THE2" s="114"/>
      <c r="THF2" s="114"/>
      <c r="THG2" s="114"/>
      <c r="THH2" s="114"/>
      <c r="THI2" s="114"/>
      <c r="THJ2" s="114"/>
      <c r="THK2" s="114"/>
      <c r="THL2" s="114"/>
      <c r="THM2" s="114"/>
      <c r="THN2" s="114"/>
      <c r="THO2" s="114"/>
      <c r="THP2" s="114"/>
      <c r="THQ2" s="114"/>
      <c r="THR2" s="114"/>
      <c r="THS2" s="114"/>
      <c r="THT2" s="114"/>
      <c r="THU2" s="114"/>
      <c r="THV2" s="114"/>
      <c r="THW2" s="114"/>
      <c r="THX2" s="114"/>
      <c r="THY2" s="114"/>
      <c r="THZ2" s="114"/>
      <c r="TIA2" s="114"/>
      <c r="TIB2" s="114"/>
      <c r="TIC2" s="114"/>
      <c r="TID2" s="114"/>
      <c r="TIE2" s="114"/>
      <c r="TIF2" s="114"/>
      <c r="TIG2" s="114"/>
      <c r="TIH2" s="114"/>
      <c r="TII2" s="114"/>
      <c r="TIJ2" s="114"/>
      <c r="TIK2" s="114"/>
      <c r="TIL2" s="114"/>
      <c r="TIM2" s="114"/>
      <c r="TIN2" s="114"/>
      <c r="TIO2" s="114"/>
      <c r="TIP2" s="114"/>
      <c r="TIQ2" s="114"/>
      <c r="TIR2" s="114"/>
      <c r="TIS2" s="114"/>
      <c r="TIT2" s="114"/>
      <c r="TIU2" s="114"/>
      <c r="TIV2" s="114"/>
      <c r="TIW2" s="114"/>
      <c r="TIX2" s="114"/>
      <c r="TIY2" s="114"/>
      <c r="TIZ2" s="114"/>
      <c r="TJA2" s="114"/>
      <c r="TJB2" s="114"/>
      <c r="TJC2" s="114"/>
      <c r="TJD2" s="114"/>
      <c r="TJE2" s="114"/>
      <c r="TJF2" s="114"/>
      <c r="TJG2" s="114"/>
      <c r="TJH2" s="114"/>
      <c r="TJI2" s="114"/>
      <c r="TJJ2" s="114"/>
      <c r="TJK2" s="114"/>
      <c r="TJL2" s="114"/>
      <c r="TJM2" s="114"/>
      <c r="TJN2" s="114"/>
      <c r="TJO2" s="114"/>
      <c r="TJP2" s="114"/>
      <c r="TJQ2" s="114"/>
      <c r="TJR2" s="114"/>
      <c r="TJS2" s="114"/>
      <c r="TJT2" s="114"/>
      <c r="TJU2" s="114"/>
      <c r="TJV2" s="114"/>
      <c r="TJW2" s="114"/>
      <c r="TJX2" s="114"/>
      <c r="TJY2" s="114"/>
      <c r="TJZ2" s="114"/>
      <c r="TKA2" s="114"/>
      <c r="TKB2" s="114"/>
      <c r="TKC2" s="114"/>
      <c r="TKD2" s="114"/>
      <c r="TKE2" s="114"/>
      <c r="TKF2" s="114"/>
      <c r="TKG2" s="114"/>
      <c r="TKH2" s="114"/>
      <c r="TKI2" s="114"/>
      <c r="TKJ2" s="114"/>
      <c r="TKK2" s="114"/>
      <c r="TKL2" s="114"/>
      <c r="TKM2" s="114"/>
      <c r="TKN2" s="114"/>
      <c r="TKO2" s="114"/>
      <c r="TKP2" s="114"/>
      <c r="TKQ2" s="114"/>
      <c r="TKR2" s="114"/>
      <c r="TKS2" s="114"/>
      <c r="TKT2" s="114"/>
      <c r="TKU2" s="114"/>
      <c r="TKV2" s="114"/>
      <c r="TKW2" s="114"/>
      <c r="TKX2" s="114"/>
      <c r="TKY2" s="114"/>
      <c r="TKZ2" s="114"/>
      <c r="TLA2" s="114"/>
      <c r="TLB2" s="114"/>
      <c r="TLC2" s="114"/>
      <c r="TLD2" s="114"/>
      <c r="TLE2" s="114"/>
      <c r="TLF2" s="114"/>
      <c r="TLG2" s="114"/>
      <c r="TLH2" s="114"/>
      <c r="TLI2" s="114"/>
      <c r="TLJ2" s="114"/>
      <c r="TLK2" s="114"/>
      <c r="TLL2" s="114"/>
      <c r="TLM2" s="114"/>
      <c r="TLN2" s="114"/>
      <c r="TLO2" s="114"/>
      <c r="TLP2" s="114"/>
      <c r="TLQ2" s="114"/>
      <c r="TLR2" s="114"/>
      <c r="TLS2" s="114"/>
      <c r="TLT2" s="114"/>
      <c r="TLU2" s="114"/>
      <c r="TLV2" s="114"/>
      <c r="TLW2" s="114"/>
      <c r="TLX2" s="114"/>
      <c r="TLY2" s="114"/>
      <c r="TLZ2" s="114"/>
      <c r="TMA2" s="114"/>
      <c r="TMB2" s="114"/>
      <c r="TMC2" s="114"/>
      <c r="TMD2" s="114"/>
      <c r="TME2" s="114"/>
      <c r="TMF2" s="114"/>
      <c r="TMG2" s="114"/>
      <c r="TMH2" s="114"/>
      <c r="TMI2" s="114"/>
      <c r="TMJ2" s="114"/>
      <c r="TMK2" s="114"/>
      <c r="TML2" s="114"/>
      <c r="TMM2" s="114"/>
      <c r="TMN2" s="114"/>
      <c r="TMO2" s="114"/>
      <c r="TMP2" s="114"/>
      <c r="TMQ2" s="114"/>
      <c r="TMR2" s="114"/>
      <c r="TMS2" s="114"/>
      <c r="TMT2" s="114"/>
      <c r="TMU2" s="114"/>
      <c r="TMV2" s="114"/>
      <c r="TMW2" s="114"/>
      <c r="TMX2" s="114"/>
      <c r="TMY2" s="114"/>
      <c r="TMZ2" s="114"/>
      <c r="TNA2" s="114"/>
      <c r="TNB2" s="114"/>
      <c r="TNC2" s="114"/>
      <c r="TND2" s="114"/>
      <c r="TNE2" s="114"/>
      <c r="TNF2" s="114"/>
      <c r="TNG2" s="114"/>
      <c r="TNH2" s="114"/>
      <c r="TNI2" s="114"/>
      <c r="TNJ2" s="114"/>
      <c r="TNK2" s="114"/>
      <c r="TNL2" s="114"/>
      <c r="TNM2" s="114"/>
      <c r="TNN2" s="114"/>
      <c r="TNO2" s="114"/>
      <c r="TNP2" s="114"/>
      <c r="TNQ2" s="114"/>
      <c r="TNR2" s="114"/>
      <c r="TNS2" s="114"/>
      <c r="TNT2" s="114"/>
      <c r="TNU2" s="114"/>
      <c r="TNV2" s="114"/>
      <c r="TNW2" s="114"/>
      <c r="TNX2" s="114"/>
      <c r="TNY2" s="114"/>
      <c r="TNZ2" s="114"/>
      <c r="TOA2" s="114"/>
      <c r="TOB2" s="114"/>
      <c r="TOC2" s="114"/>
      <c r="TOD2" s="114"/>
      <c r="TOE2" s="114"/>
      <c r="TOF2" s="114"/>
      <c r="TOG2" s="114"/>
      <c r="TOH2" s="114"/>
      <c r="TOI2" s="114"/>
      <c r="TOJ2" s="114"/>
      <c r="TOK2" s="114"/>
      <c r="TOL2" s="114"/>
      <c r="TOM2" s="114"/>
      <c r="TON2" s="114"/>
      <c r="TOO2" s="114"/>
      <c r="TOP2" s="114"/>
      <c r="TOQ2" s="114"/>
      <c r="TOR2" s="114"/>
      <c r="TOS2" s="114"/>
      <c r="TOT2" s="114"/>
      <c r="TOU2" s="114"/>
      <c r="TOV2" s="114"/>
      <c r="TOW2" s="114"/>
      <c r="TOX2" s="114"/>
      <c r="TOY2" s="114"/>
      <c r="TOZ2" s="114"/>
      <c r="TPA2" s="114"/>
      <c r="TPB2" s="114"/>
      <c r="TPC2" s="114"/>
      <c r="TPD2" s="114"/>
      <c r="TPE2" s="114"/>
      <c r="TPF2" s="114"/>
      <c r="TPG2" s="114"/>
      <c r="TPH2" s="114"/>
      <c r="TPI2" s="114"/>
      <c r="TPJ2" s="114"/>
      <c r="TPK2" s="114"/>
      <c r="TPL2" s="114"/>
      <c r="TPM2" s="114"/>
      <c r="TPN2" s="114"/>
      <c r="TPO2" s="114"/>
      <c r="TPP2" s="114"/>
      <c r="TPQ2" s="114"/>
      <c r="TPR2" s="114"/>
      <c r="TPS2" s="114"/>
      <c r="TPT2" s="114"/>
      <c r="TPU2" s="114"/>
      <c r="TPV2" s="114"/>
      <c r="TPW2" s="114"/>
      <c r="TPX2" s="114"/>
      <c r="TPY2" s="114"/>
      <c r="TPZ2" s="114"/>
      <c r="TQA2" s="114"/>
      <c r="TQB2" s="114"/>
      <c r="TQC2" s="114"/>
      <c r="TQD2" s="114"/>
      <c r="TQE2" s="114"/>
      <c r="TQF2" s="114"/>
      <c r="TQG2" s="114"/>
      <c r="TQH2" s="114"/>
      <c r="TQI2" s="114"/>
      <c r="TQJ2" s="114"/>
      <c r="TQK2" s="114"/>
      <c r="TQL2" s="114"/>
      <c r="TQM2" s="114"/>
      <c r="TQN2" s="114"/>
      <c r="TQO2" s="114"/>
      <c r="TQP2" s="114"/>
      <c r="TQQ2" s="114"/>
      <c r="TQR2" s="114"/>
      <c r="TQS2" s="114"/>
      <c r="TQT2" s="114"/>
      <c r="TQU2" s="114"/>
      <c r="TQV2" s="114"/>
      <c r="TQW2" s="114"/>
      <c r="TQX2" s="114"/>
      <c r="TQY2" s="114"/>
      <c r="TQZ2" s="114"/>
      <c r="TRA2" s="114"/>
      <c r="TRB2" s="114"/>
      <c r="TRC2" s="114"/>
      <c r="TRD2" s="114"/>
      <c r="TRE2" s="114"/>
      <c r="TRF2" s="114"/>
      <c r="TRG2" s="114"/>
      <c r="TRH2" s="114"/>
      <c r="TRI2" s="114"/>
      <c r="TRJ2" s="114"/>
      <c r="TRK2" s="114"/>
      <c r="TRL2" s="114"/>
      <c r="TRM2" s="114"/>
      <c r="TRN2" s="114"/>
      <c r="TRO2" s="114"/>
      <c r="TRP2" s="114"/>
      <c r="TRQ2" s="114"/>
      <c r="TRR2" s="114"/>
      <c r="TRS2" s="114"/>
      <c r="TRT2" s="114"/>
      <c r="TRU2" s="114"/>
      <c r="TRV2" s="114"/>
      <c r="TRW2" s="114"/>
      <c r="TRX2" s="114"/>
      <c r="TRY2" s="114"/>
      <c r="TRZ2" s="114"/>
      <c r="TSA2" s="114"/>
      <c r="TSB2" s="114"/>
      <c r="TSC2" s="114"/>
      <c r="TSD2" s="114"/>
      <c r="TSE2" s="114"/>
      <c r="TSF2" s="114"/>
      <c r="TSG2" s="114"/>
      <c r="TSH2" s="114"/>
      <c r="TSI2" s="114"/>
      <c r="TSJ2" s="114"/>
      <c r="TSK2" s="114"/>
      <c r="TSL2" s="114"/>
      <c r="TSM2" s="114"/>
      <c r="TSN2" s="114"/>
      <c r="TSO2" s="114"/>
      <c r="TSP2" s="114"/>
      <c r="TSQ2" s="114"/>
      <c r="TSR2" s="114"/>
      <c r="TSS2" s="114"/>
      <c r="TST2" s="114"/>
      <c r="TSU2" s="114"/>
      <c r="TSV2" s="114"/>
      <c r="TSW2" s="114"/>
      <c r="TSX2" s="114"/>
      <c r="TSY2" s="114"/>
      <c r="TSZ2" s="114"/>
      <c r="TTA2" s="114"/>
      <c r="TTB2" s="114"/>
      <c r="TTC2" s="114"/>
      <c r="TTD2" s="114"/>
      <c r="TTE2" s="114"/>
      <c r="TTF2" s="114"/>
      <c r="TTG2" s="114"/>
      <c r="TTH2" s="114"/>
      <c r="TTI2" s="114"/>
      <c r="TTJ2" s="114"/>
      <c r="TTK2" s="114"/>
      <c r="TTL2" s="114"/>
      <c r="TTM2" s="114"/>
      <c r="TTN2" s="114"/>
      <c r="TTO2" s="114"/>
      <c r="TTP2" s="114"/>
      <c r="TTQ2" s="114"/>
      <c r="TTR2" s="114"/>
      <c r="TTS2" s="114"/>
      <c r="TTT2" s="114"/>
      <c r="TTU2" s="114"/>
      <c r="TTV2" s="114"/>
      <c r="TTW2" s="114"/>
      <c r="TTX2" s="114"/>
      <c r="TTY2" s="114"/>
      <c r="TTZ2" s="114"/>
      <c r="TUA2" s="114"/>
      <c r="TUB2" s="114"/>
      <c r="TUC2" s="114"/>
      <c r="TUD2" s="114"/>
      <c r="TUE2" s="114"/>
      <c r="TUF2" s="114"/>
      <c r="TUG2" s="114"/>
      <c r="TUH2" s="114"/>
      <c r="TUI2" s="114"/>
      <c r="TUJ2" s="114"/>
      <c r="TUK2" s="114"/>
      <c r="TUL2" s="114"/>
      <c r="TUM2" s="114"/>
      <c r="TUN2" s="114"/>
      <c r="TUO2" s="114"/>
      <c r="TUP2" s="114"/>
      <c r="TUQ2" s="114"/>
      <c r="TUR2" s="114"/>
      <c r="TUS2" s="114"/>
      <c r="TUT2" s="114"/>
      <c r="TUU2" s="114"/>
      <c r="TUV2" s="114"/>
      <c r="TUW2" s="114"/>
      <c r="TUX2" s="114"/>
      <c r="TUY2" s="114"/>
      <c r="TUZ2" s="114"/>
      <c r="TVA2" s="114"/>
      <c r="TVB2" s="114"/>
      <c r="TVC2" s="114"/>
      <c r="TVD2" s="114"/>
      <c r="TVE2" s="114"/>
      <c r="TVF2" s="114"/>
      <c r="TVG2" s="114"/>
      <c r="TVH2" s="114"/>
      <c r="TVI2" s="114"/>
      <c r="TVJ2" s="114"/>
      <c r="TVK2" s="114"/>
      <c r="TVL2" s="114"/>
      <c r="TVM2" s="114"/>
      <c r="TVN2" s="114"/>
      <c r="TVO2" s="114"/>
      <c r="TVP2" s="114"/>
      <c r="TVQ2" s="114"/>
      <c r="TVR2" s="114"/>
      <c r="TVS2" s="114"/>
      <c r="TVT2" s="114"/>
      <c r="TVU2" s="114"/>
      <c r="TVV2" s="114"/>
      <c r="TVW2" s="114"/>
      <c r="TVX2" s="114"/>
      <c r="TVY2" s="114"/>
      <c r="TVZ2" s="114"/>
      <c r="TWA2" s="114"/>
      <c r="TWB2" s="114"/>
      <c r="TWC2" s="114"/>
      <c r="TWD2" s="114"/>
      <c r="TWE2" s="114"/>
      <c r="TWF2" s="114"/>
      <c r="TWG2" s="114"/>
      <c r="TWH2" s="114"/>
      <c r="TWI2" s="114"/>
      <c r="TWJ2" s="114"/>
      <c r="TWK2" s="114"/>
      <c r="TWL2" s="114"/>
      <c r="TWM2" s="114"/>
      <c r="TWN2" s="114"/>
      <c r="TWO2" s="114"/>
      <c r="TWP2" s="114"/>
      <c r="TWQ2" s="114"/>
      <c r="TWR2" s="114"/>
      <c r="TWS2" s="114"/>
      <c r="TWT2" s="114"/>
      <c r="TWU2" s="114"/>
      <c r="TWV2" s="114"/>
      <c r="TWW2" s="114"/>
      <c r="TWX2" s="114"/>
      <c r="TWY2" s="114"/>
      <c r="TWZ2" s="114"/>
      <c r="TXA2" s="114"/>
      <c r="TXB2" s="114"/>
      <c r="TXC2" s="114"/>
      <c r="TXD2" s="114"/>
      <c r="TXE2" s="114"/>
      <c r="TXF2" s="114"/>
      <c r="TXG2" s="114"/>
      <c r="TXH2" s="114"/>
      <c r="TXI2" s="114"/>
      <c r="TXJ2" s="114"/>
      <c r="TXK2" s="114"/>
      <c r="TXL2" s="114"/>
      <c r="TXM2" s="114"/>
      <c r="TXN2" s="114"/>
      <c r="TXO2" s="114"/>
      <c r="TXP2" s="114"/>
      <c r="TXQ2" s="114"/>
      <c r="TXR2" s="114"/>
      <c r="TXS2" s="114"/>
      <c r="TXT2" s="114"/>
      <c r="TXU2" s="114"/>
      <c r="TXV2" s="114"/>
      <c r="TXW2" s="114"/>
      <c r="TXX2" s="114"/>
      <c r="TXY2" s="114"/>
      <c r="TXZ2" s="114"/>
      <c r="TYA2" s="114"/>
      <c r="TYB2" s="114"/>
      <c r="TYC2" s="114"/>
      <c r="TYD2" s="114"/>
      <c r="TYE2" s="114"/>
      <c r="TYF2" s="114"/>
      <c r="TYG2" s="114"/>
      <c r="TYH2" s="114"/>
      <c r="TYI2" s="114"/>
      <c r="TYJ2" s="114"/>
      <c r="TYK2" s="114"/>
      <c r="TYL2" s="114"/>
      <c r="TYM2" s="114"/>
      <c r="TYN2" s="114"/>
      <c r="TYO2" s="114"/>
      <c r="TYP2" s="114"/>
      <c r="TYQ2" s="114"/>
      <c r="TYR2" s="114"/>
      <c r="TYS2" s="114"/>
      <c r="TYT2" s="114"/>
      <c r="TYU2" s="114"/>
      <c r="TYV2" s="114"/>
      <c r="TYW2" s="114"/>
      <c r="TYX2" s="114"/>
      <c r="TYY2" s="114"/>
      <c r="TYZ2" s="114"/>
      <c r="TZA2" s="114"/>
      <c r="TZB2" s="114"/>
      <c r="TZC2" s="114"/>
      <c r="TZD2" s="114"/>
      <c r="TZE2" s="114"/>
      <c r="TZF2" s="114"/>
      <c r="TZG2" s="114"/>
      <c r="TZH2" s="114"/>
      <c r="TZI2" s="114"/>
      <c r="TZJ2" s="114"/>
      <c r="TZK2" s="114"/>
      <c r="TZL2" s="114"/>
      <c r="TZM2" s="114"/>
      <c r="TZN2" s="114"/>
      <c r="TZO2" s="114"/>
      <c r="TZP2" s="114"/>
      <c r="TZQ2" s="114"/>
      <c r="TZR2" s="114"/>
      <c r="TZS2" s="114"/>
      <c r="TZT2" s="114"/>
      <c r="TZU2" s="114"/>
      <c r="TZV2" s="114"/>
      <c r="TZW2" s="114"/>
      <c r="TZX2" s="114"/>
      <c r="TZY2" s="114"/>
      <c r="TZZ2" s="114"/>
      <c r="UAA2" s="114"/>
      <c r="UAB2" s="114"/>
      <c r="UAC2" s="114"/>
      <c r="UAD2" s="114"/>
      <c r="UAE2" s="114"/>
      <c r="UAF2" s="114"/>
      <c r="UAG2" s="114"/>
      <c r="UAH2" s="114"/>
      <c r="UAI2" s="114"/>
      <c r="UAJ2" s="114"/>
      <c r="UAK2" s="114"/>
      <c r="UAL2" s="114"/>
      <c r="UAM2" s="114"/>
      <c r="UAN2" s="114"/>
      <c r="UAO2" s="114"/>
      <c r="UAP2" s="114"/>
      <c r="UAQ2" s="114"/>
      <c r="UAR2" s="114"/>
      <c r="UAS2" s="114"/>
      <c r="UAT2" s="114"/>
      <c r="UAU2" s="114"/>
      <c r="UAV2" s="114"/>
      <c r="UAW2" s="114"/>
      <c r="UAX2" s="114"/>
      <c r="UAY2" s="114"/>
      <c r="UAZ2" s="114"/>
      <c r="UBA2" s="114"/>
      <c r="UBB2" s="114"/>
      <c r="UBC2" s="114"/>
      <c r="UBD2" s="114"/>
      <c r="UBE2" s="114"/>
      <c r="UBF2" s="114"/>
      <c r="UBG2" s="114"/>
      <c r="UBH2" s="114"/>
      <c r="UBI2" s="114"/>
      <c r="UBJ2" s="114"/>
      <c r="UBK2" s="114"/>
      <c r="UBL2" s="114"/>
      <c r="UBM2" s="114"/>
      <c r="UBN2" s="114"/>
      <c r="UBO2" s="114"/>
      <c r="UBP2" s="114"/>
      <c r="UBQ2" s="114"/>
      <c r="UBR2" s="114"/>
      <c r="UBS2" s="114"/>
      <c r="UBT2" s="114"/>
      <c r="UBU2" s="114"/>
      <c r="UBV2" s="114"/>
      <c r="UBW2" s="114"/>
      <c r="UBX2" s="114"/>
      <c r="UBY2" s="114"/>
      <c r="UBZ2" s="114"/>
      <c r="UCA2" s="114"/>
      <c r="UCB2" s="114"/>
      <c r="UCC2" s="114"/>
      <c r="UCD2" s="114"/>
      <c r="UCE2" s="114"/>
      <c r="UCF2" s="114"/>
      <c r="UCG2" s="114"/>
      <c r="UCH2" s="114"/>
      <c r="UCI2" s="114"/>
      <c r="UCJ2" s="114"/>
      <c r="UCK2" s="114"/>
      <c r="UCL2" s="114"/>
      <c r="UCM2" s="114"/>
      <c r="UCN2" s="114"/>
      <c r="UCO2" s="114"/>
      <c r="UCP2" s="114"/>
      <c r="UCQ2" s="114"/>
      <c r="UCR2" s="114"/>
      <c r="UCS2" s="114"/>
      <c r="UCT2" s="114"/>
      <c r="UCU2" s="114"/>
      <c r="UCV2" s="114"/>
      <c r="UCW2" s="114"/>
      <c r="UCX2" s="114"/>
      <c r="UCY2" s="114"/>
      <c r="UCZ2" s="114"/>
      <c r="UDA2" s="114"/>
      <c r="UDB2" s="114"/>
      <c r="UDC2" s="114"/>
      <c r="UDD2" s="114"/>
      <c r="UDE2" s="114"/>
      <c r="UDF2" s="114"/>
      <c r="UDG2" s="114"/>
      <c r="UDH2" s="114"/>
      <c r="UDI2" s="114"/>
      <c r="UDJ2" s="114"/>
      <c r="UDK2" s="114"/>
      <c r="UDL2" s="114"/>
      <c r="UDM2" s="114"/>
      <c r="UDN2" s="114"/>
      <c r="UDO2" s="114"/>
      <c r="UDP2" s="114"/>
      <c r="UDQ2" s="114"/>
      <c r="UDR2" s="114"/>
      <c r="UDS2" s="114"/>
      <c r="UDT2" s="114"/>
      <c r="UDU2" s="114"/>
      <c r="UDV2" s="114"/>
      <c r="UDW2" s="114"/>
      <c r="UDX2" s="114"/>
      <c r="UDY2" s="114"/>
      <c r="UDZ2" s="114"/>
      <c r="UEA2" s="114"/>
      <c r="UEB2" s="114"/>
      <c r="UEC2" s="114"/>
      <c r="UED2" s="114"/>
      <c r="UEE2" s="114"/>
      <c r="UEF2" s="114"/>
      <c r="UEG2" s="114"/>
      <c r="UEH2" s="114"/>
      <c r="UEI2" s="114"/>
      <c r="UEJ2" s="114"/>
      <c r="UEK2" s="114"/>
      <c r="UEL2" s="114"/>
      <c r="UEM2" s="114"/>
      <c r="UEN2" s="114"/>
      <c r="UEO2" s="114"/>
      <c r="UEP2" s="114"/>
      <c r="UEQ2" s="114"/>
      <c r="UER2" s="114"/>
      <c r="UES2" s="114"/>
      <c r="UET2" s="114"/>
      <c r="UEU2" s="114"/>
      <c r="UEV2" s="114"/>
      <c r="UEW2" s="114"/>
      <c r="UEX2" s="114"/>
      <c r="UEY2" s="114"/>
      <c r="UEZ2" s="114"/>
      <c r="UFA2" s="114"/>
      <c r="UFB2" s="114"/>
      <c r="UFC2" s="114"/>
      <c r="UFD2" s="114"/>
      <c r="UFE2" s="114"/>
      <c r="UFF2" s="114"/>
      <c r="UFG2" s="114"/>
      <c r="UFH2" s="114"/>
      <c r="UFI2" s="114"/>
      <c r="UFJ2" s="114"/>
      <c r="UFK2" s="114"/>
      <c r="UFL2" s="114"/>
      <c r="UFM2" s="114"/>
      <c r="UFN2" s="114"/>
      <c r="UFO2" s="114"/>
      <c r="UFP2" s="114"/>
      <c r="UFQ2" s="114"/>
      <c r="UFR2" s="114"/>
      <c r="UFS2" s="114"/>
      <c r="UFT2" s="114"/>
      <c r="UFU2" s="114"/>
      <c r="UFV2" s="114"/>
      <c r="UFW2" s="114"/>
      <c r="UFX2" s="114"/>
      <c r="UFY2" s="114"/>
      <c r="UFZ2" s="114"/>
      <c r="UGA2" s="114"/>
      <c r="UGB2" s="114"/>
      <c r="UGC2" s="114"/>
      <c r="UGD2" s="114"/>
      <c r="UGE2" s="114"/>
      <c r="UGF2" s="114"/>
      <c r="UGG2" s="114"/>
      <c r="UGH2" s="114"/>
      <c r="UGI2" s="114"/>
      <c r="UGJ2" s="114"/>
      <c r="UGK2" s="114"/>
      <c r="UGL2" s="114"/>
      <c r="UGM2" s="114"/>
      <c r="UGN2" s="114"/>
      <c r="UGO2" s="114"/>
      <c r="UGP2" s="114"/>
      <c r="UGQ2" s="114"/>
      <c r="UGR2" s="114"/>
      <c r="UGS2" s="114"/>
      <c r="UGT2" s="114"/>
      <c r="UGU2" s="114"/>
      <c r="UGV2" s="114"/>
      <c r="UGW2" s="114"/>
      <c r="UGX2" s="114"/>
      <c r="UGY2" s="114"/>
      <c r="UGZ2" s="114"/>
      <c r="UHA2" s="114"/>
      <c r="UHB2" s="114"/>
      <c r="UHC2" s="114"/>
      <c r="UHD2" s="114"/>
      <c r="UHE2" s="114"/>
      <c r="UHF2" s="114"/>
      <c r="UHG2" s="114"/>
      <c r="UHH2" s="114"/>
      <c r="UHI2" s="114"/>
      <c r="UHJ2" s="114"/>
      <c r="UHK2" s="114"/>
      <c r="UHL2" s="114"/>
      <c r="UHM2" s="114"/>
      <c r="UHN2" s="114"/>
      <c r="UHO2" s="114"/>
      <c r="UHP2" s="114"/>
      <c r="UHQ2" s="114"/>
      <c r="UHR2" s="114"/>
      <c r="UHS2" s="114"/>
      <c r="UHT2" s="114"/>
      <c r="UHU2" s="114"/>
      <c r="UHV2" s="114"/>
      <c r="UHW2" s="114"/>
      <c r="UHX2" s="114"/>
      <c r="UHY2" s="114"/>
      <c r="UHZ2" s="114"/>
      <c r="UIA2" s="114"/>
      <c r="UIB2" s="114"/>
      <c r="UIC2" s="114"/>
      <c r="UID2" s="114"/>
      <c r="UIE2" s="114"/>
      <c r="UIF2" s="114"/>
      <c r="UIG2" s="114"/>
      <c r="UIH2" s="114"/>
      <c r="UII2" s="114"/>
      <c r="UIJ2" s="114"/>
      <c r="UIK2" s="114"/>
      <c r="UIL2" s="114"/>
      <c r="UIM2" s="114"/>
      <c r="UIN2" s="114"/>
      <c r="UIO2" s="114"/>
      <c r="UIP2" s="114"/>
      <c r="UIQ2" s="114"/>
      <c r="UIR2" s="114"/>
      <c r="UIS2" s="114"/>
      <c r="UIT2" s="114"/>
      <c r="UIU2" s="114"/>
      <c r="UIV2" s="114"/>
      <c r="UIW2" s="114"/>
      <c r="UIX2" s="114"/>
      <c r="UIY2" s="114"/>
      <c r="UIZ2" s="114"/>
      <c r="UJA2" s="114"/>
      <c r="UJB2" s="114"/>
      <c r="UJC2" s="114"/>
      <c r="UJD2" s="114"/>
      <c r="UJE2" s="114"/>
      <c r="UJF2" s="114"/>
      <c r="UJG2" s="114"/>
      <c r="UJH2" s="114"/>
      <c r="UJI2" s="114"/>
      <c r="UJJ2" s="114"/>
      <c r="UJK2" s="114"/>
      <c r="UJL2" s="114"/>
      <c r="UJM2" s="114"/>
      <c r="UJN2" s="114"/>
      <c r="UJO2" s="114"/>
      <c r="UJP2" s="114"/>
      <c r="UJQ2" s="114"/>
      <c r="UJR2" s="114"/>
      <c r="UJS2" s="114"/>
      <c r="UJT2" s="114"/>
      <c r="UJU2" s="114"/>
      <c r="UJV2" s="114"/>
      <c r="UJW2" s="114"/>
      <c r="UJX2" s="114"/>
      <c r="UJY2" s="114"/>
      <c r="UJZ2" s="114"/>
      <c r="UKA2" s="114"/>
      <c r="UKB2" s="114"/>
      <c r="UKC2" s="114"/>
      <c r="UKD2" s="114"/>
      <c r="UKE2" s="114"/>
      <c r="UKF2" s="114"/>
      <c r="UKG2" s="114"/>
      <c r="UKH2" s="114"/>
      <c r="UKI2" s="114"/>
      <c r="UKJ2" s="114"/>
      <c r="UKK2" s="114"/>
      <c r="UKL2" s="114"/>
      <c r="UKM2" s="114"/>
      <c r="UKN2" s="114"/>
      <c r="UKO2" s="114"/>
      <c r="UKP2" s="114"/>
      <c r="UKQ2" s="114"/>
      <c r="UKR2" s="114"/>
      <c r="UKS2" s="114"/>
      <c r="UKT2" s="114"/>
      <c r="UKU2" s="114"/>
      <c r="UKV2" s="114"/>
      <c r="UKW2" s="114"/>
      <c r="UKX2" s="114"/>
      <c r="UKY2" s="114"/>
      <c r="UKZ2" s="114"/>
      <c r="ULA2" s="114"/>
      <c r="ULB2" s="114"/>
      <c r="ULC2" s="114"/>
      <c r="ULD2" s="114"/>
      <c r="ULE2" s="114"/>
      <c r="ULF2" s="114"/>
      <c r="ULG2" s="114"/>
      <c r="ULH2" s="114"/>
      <c r="ULI2" s="114"/>
      <c r="ULJ2" s="114"/>
      <c r="ULK2" s="114"/>
      <c r="ULL2" s="114"/>
      <c r="ULM2" s="114"/>
      <c r="ULN2" s="114"/>
      <c r="ULO2" s="114"/>
      <c r="ULP2" s="114"/>
      <c r="ULQ2" s="114"/>
      <c r="ULR2" s="114"/>
      <c r="ULS2" s="114"/>
      <c r="ULT2" s="114"/>
      <c r="ULU2" s="114"/>
      <c r="ULV2" s="114"/>
      <c r="ULW2" s="114"/>
      <c r="ULX2" s="114"/>
      <c r="ULY2" s="114"/>
      <c r="ULZ2" s="114"/>
      <c r="UMA2" s="114"/>
      <c r="UMB2" s="114"/>
      <c r="UMC2" s="114"/>
      <c r="UMD2" s="114"/>
      <c r="UME2" s="114"/>
      <c r="UMF2" s="114"/>
      <c r="UMG2" s="114"/>
      <c r="UMH2" s="114"/>
      <c r="UMI2" s="114"/>
      <c r="UMJ2" s="114"/>
      <c r="UMK2" s="114"/>
      <c r="UML2" s="114"/>
      <c r="UMM2" s="114"/>
      <c r="UMN2" s="114"/>
      <c r="UMO2" s="114"/>
      <c r="UMP2" s="114"/>
      <c r="UMQ2" s="114"/>
      <c r="UMR2" s="114"/>
      <c r="UMS2" s="114"/>
      <c r="UMT2" s="114"/>
      <c r="UMU2" s="114"/>
      <c r="UMV2" s="114"/>
      <c r="UMW2" s="114"/>
      <c r="UMX2" s="114"/>
      <c r="UMY2" s="114"/>
      <c r="UMZ2" s="114"/>
      <c r="UNA2" s="114"/>
      <c r="UNB2" s="114"/>
      <c r="UNC2" s="114"/>
      <c r="UND2" s="114"/>
      <c r="UNE2" s="114"/>
      <c r="UNF2" s="114"/>
      <c r="UNG2" s="114"/>
      <c r="UNH2" s="114"/>
      <c r="UNI2" s="114"/>
      <c r="UNJ2" s="114"/>
      <c r="UNK2" s="114"/>
      <c r="UNL2" s="114"/>
      <c r="UNM2" s="114"/>
      <c r="UNN2" s="114"/>
      <c r="UNO2" s="114"/>
      <c r="UNP2" s="114"/>
      <c r="UNQ2" s="114"/>
      <c r="UNR2" s="114"/>
      <c r="UNS2" s="114"/>
      <c r="UNT2" s="114"/>
      <c r="UNU2" s="114"/>
      <c r="UNV2" s="114"/>
      <c r="UNW2" s="114"/>
      <c r="UNX2" s="114"/>
      <c r="UNY2" s="114"/>
      <c r="UNZ2" s="114"/>
      <c r="UOA2" s="114"/>
      <c r="UOB2" s="114"/>
      <c r="UOC2" s="114"/>
      <c r="UOD2" s="114"/>
      <c r="UOE2" s="114"/>
      <c r="UOF2" s="114"/>
      <c r="UOG2" s="114"/>
      <c r="UOH2" s="114"/>
      <c r="UOI2" s="114"/>
      <c r="UOJ2" s="114"/>
      <c r="UOK2" s="114"/>
      <c r="UOL2" s="114"/>
      <c r="UOM2" s="114"/>
      <c r="UON2" s="114"/>
      <c r="UOO2" s="114"/>
      <c r="UOP2" s="114"/>
      <c r="UOQ2" s="114"/>
      <c r="UOR2" s="114"/>
      <c r="UOS2" s="114"/>
      <c r="UOT2" s="114"/>
      <c r="UOU2" s="114"/>
      <c r="UOV2" s="114"/>
      <c r="UOW2" s="114"/>
      <c r="UOX2" s="114"/>
      <c r="UOY2" s="114"/>
      <c r="UOZ2" s="114"/>
      <c r="UPA2" s="114"/>
      <c r="UPB2" s="114"/>
      <c r="UPC2" s="114"/>
      <c r="UPD2" s="114"/>
      <c r="UPE2" s="114"/>
      <c r="UPF2" s="114"/>
      <c r="UPG2" s="114"/>
      <c r="UPH2" s="114"/>
      <c r="UPI2" s="114"/>
      <c r="UPJ2" s="114"/>
      <c r="UPK2" s="114"/>
      <c r="UPL2" s="114"/>
      <c r="UPM2" s="114"/>
      <c r="UPN2" s="114"/>
      <c r="UPO2" s="114"/>
      <c r="UPP2" s="114"/>
      <c r="UPQ2" s="114"/>
      <c r="UPR2" s="114"/>
      <c r="UPS2" s="114"/>
      <c r="UPT2" s="114"/>
      <c r="UPU2" s="114"/>
      <c r="UPV2" s="114"/>
      <c r="UPW2" s="114"/>
      <c r="UPX2" s="114"/>
      <c r="UPY2" s="114"/>
      <c r="UPZ2" s="114"/>
      <c r="UQA2" s="114"/>
      <c r="UQB2" s="114"/>
      <c r="UQC2" s="114"/>
      <c r="UQD2" s="114"/>
      <c r="UQE2" s="114"/>
      <c r="UQF2" s="114"/>
      <c r="UQG2" s="114"/>
      <c r="UQH2" s="114"/>
      <c r="UQI2" s="114"/>
      <c r="UQJ2" s="114"/>
      <c r="UQK2" s="114"/>
      <c r="UQL2" s="114"/>
      <c r="UQM2" s="114"/>
      <c r="UQN2" s="114"/>
      <c r="UQO2" s="114"/>
      <c r="UQP2" s="114"/>
      <c r="UQQ2" s="114"/>
      <c r="UQR2" s="114"/>
      <c r="UQS2" s="114"/>
      <c r="UQT2" s="114"/>
      <c r="UQU2" s="114"/>
      <c r="UQV2" s="114"/>
      <c r="UQW2" s="114"/>
      <c r="UQX2" s="114"/>
      <c r="UQY2" s="114"/>
      <c r="UQZ2" s="114"/>
      <c r="URA2" s="114"/>
      <c r="URB2" s="114"/>
      <c r="URC2" s="114"/>
      <c r="URD2" s="114"/>
      <c r="URE2" s="114"/>
      <c r="URF2" s="114"/>
      <c r="URG2" s="114"/>
      <c r="URH2" s="114"/>
      <c r="URI2" s="114"/>
      <c r="URJ2" s="114"/>
      <c r="URK2" s="114"/>
      <c r="URL2" s="114"/>
      <c r="URM2" s="114"/>
      <c r="URN2" s="114"/>
      <c r="URO2" s="114"/>
      <c r="URP2" s="114"/>
      <c r="URQ2" s="114"/>
      <c r="URR2" s="114"/>
      <c r="URS2" s="114"/>
      <c r="URT2" s="114"/>
      <c r="URU2" s="114"/>
      <c r="URV2" s="114"/>
      <c r="URW2" s="114"/>
      <c r="URX2" s="114"/>
      <c r="URY2" s="114"/>
      <c r="URZ2" s="114"/>
      <c r="USA2" s="114"/>
      <c r="USB2" s="114"/>
      <c r="USC2" s="114"/>
      <c r="USD2" s="114"/>
      <c r="USE2" s="114"/>
      <c r="USF2" s="114"/>
      <c r="USG2" s="114"/>
      <c r="USH2" s="114"/>
      <c r="USI2" s="114"/>
      <c r="USJ2" s="114"/>
      <c r="USK2" s="114"/>
      <c r="USL2" s="114"/>
      <c r="USM2" s="114"/>
      <c r="USN2" s="114"/>
      <c r="USO2" s="114"/>
      <c r="USP2" s="114"/>
      <c r="USQ2" s="114"/>
      <c r="USR2" s="114"/>
      <c r="USS2" s="114"/>
      <c r="UST2" s="114"/>
      <c r="USU2" s="114"/>
      <c r="USV2" s="114"/>
      <c r="USW2" s="114"/>
      <c r="USX2" s="114"/>
      <c r="USY2" s="114"/>
      <c r="USZ2" s="114"/>
      <c r="UTA2" s="114"/>
      <c r="UTB2" s="114"/>
      <c r="UTC2" s="114"/>
      <c r="UTD2" s="114"/>
      <c r="UTE2" s="114"/>
      <c r="UTF2" s="114"/>
      <c r="UTG2" s="114"/>
      <c r="UTH2" s="114"/>
      <c r="UTI2" s="114"/>
      <c r="UTJ2" s="114"/>
      <c r="UTK2" s="114"/>
      <c r="UTL2" s="114"/>
      <c r="UTM2" s="114"/>
      <c r="UTN2" s="114"/>
      <c r="UTO2" s="114"/>
      <c r="UTP2" s="114"/>
      <c r="UTQ2" s="114"/>
      <c r="UTR2" s="114"/>
      <c r="UTS2" s="114"/>
      <c r="UTT2" s="114"/>
      <c r="UTU2" s="114"/>
      <c r="UTV2" s="114"/>
      <c r="UTW2" s="114"/>
      <c r="UTX2" s="114"/>
      <c r="UTY2" s="114"/>
      <c r="UTZ2" s="114"/>
      <c r="UUA2" s="114"/>
      <c r="UUB2" s="114"/>
      <c r="UUC2" s="114"/>
      <c r="UUD2" s="114"/>
      <c r="UUE2" s="114"/>
      <c r="UUF2" s="114"/>
      <c r="UUG2" s="114"/>
      <c r="UUH2" s="114"/>
      <c r="UUI2" s="114"/>
      <c r="UUJ2" s="114"/>
      <c r="UUK2" s="114"/>
      <c r="UUL2" s="114"/>
      <c r="UUM2" s="114"/>
      <c r="UUN2" s="114"/>
      <c r="UUO2" s="114"/>
      <c r="UUP2" s="114"/>
      <c r="UUQ2" s="114"/>
      <c r="UUR2" s="114"/>
      <c r="UUS2" s="114"/>
      <c r="UUT2" s="114"/>
      <c r="UUU2" s="114"/>
      <c r="UUV2" s="114"/>
      <c r="UUW2" s="114"/>
      <c r="UUX2" s="114"/>
      <c r="UUY2" s="114"/>
      <c r="UUZ2" s="114"/>
      <c r="UVA2" s="114"/>
      <c r="UVB2" s="114"/>
      <c r="UVC2" s="114"/>
      <c r="UVD2" s="114"/>
      <c r="UVE2" s="114"/>
      <c r="UVF2" s="114"/>
      <c r="UVG2" s="114"/>
      <c r="UVH2" s="114"/>
      <c r="UVI2" s="114"/>
      <c r="UVJ2" s="114"/>
      <c r="UVK2" s="114"/>
      <c r="UVL2" s="114"/>
      <c r="UVM2" s="114"/>
      <c r="UVN2" s="114"/>
      <c r="UVO2" s="114"/>
      <c r="UVP2" s="114"/>
      <c r="UVQ2" s="114"/>
      <c r="UVR2" s="114"/>
      <c r="UVS2" s="114"/>
      <c r="UVT2" s="114"/>
      <c r="UVU2" s="114"/>
      <c r="UVV2" s="114"/>
      <c r="UVW2" s="114"/>
      <c r="UVX2" s="114"/>
      <c r="UVY2" s="114"/>
      <c r="UVZ2" s="114"/>
      <c r="UWA2" s="114"/>
      <c r="UWB2" s="114"/>
      <c r="UWC2" s="114"/>
      <c r="UWD2" s="114"/>
      <c r="UWE2" s="114"/>
      <c r="UWF2" s="114"/>
      <c r="UWG2" s="114"/>
      <c r="UWH2" s="114"/>
      <c r="UWI2" s="114"/>
      <c r="UWJ2" s="114"/>
      <c r="UWK2" s="114"/>
      <c r="UWL2" s="114"/>
      <c r="UWM2" s="114"/>
      <c r="UWN2" s="114"/>
      <c r="UWO2" s="114"/>
      <c r="UWP2" s="114"/>
      <c r="UWQ2" s="114"/>
      <c r="UWR2" s="114"/>
      <c r="UWS2" s="114"/>
      <c r="UWT2" s="114"/>
      <c r="UWU2" s="114"/>
      <c r="UWV2" s="114"/>
      <c r="UWW2" s="114"/>
      <c r="UWX2" s="114"/>
      <c r="UWY2" s="114"/>
      <c r="UWZ2" s="114"/>
      <c r="UXA2" s="114"/>
      <c r="UXB2" s="114"/>
      <c r="UXC2" s="114"/>
      <c r="UXD2" s="114"/>
      <c r="UXE2" s="114"/>
      <c r="UXF2" s="114"/>
      <c r="UXG2" s="114"/>
      <c r="UXH2" s="114"/>
      <c r="UXI2" s="114"/>
      <c r="UXJ2" s="114"/>
      <c r="UXK2" s="114"/>
      <c r="UXL2" s="114"/>
      <c r="UXM2" s="114"/>
      <c r="UXN2" s="114"/>
      <c r="UXO2" s="114"/>
      <c r="UXP2" s="114"/>
      <c r="UXQ2" s="114"/>
      <c r="UXR2" s="114"/>
      <c r="UXS2" s="114"/>
      <c r="UXT2" s="114"/>
      <c r="UXU2" s="114"/>
      <c r="UXV2" s="114"/>
      <c r="UXW2" s="114"/>
      <c r="UXX2" s="114"/>
      <c r="UXY2" s="114"/>
      <c r="UXZ2" s="114"/>
      <c r="UYA2" s="114"/>
      <c r="UYB2" s="114"/>
      <c r="UYC2" s="114"/>
      <c r="UYD2" s="114"/>
      <c r="UYE2" s="114"/>
      <c r="UYF2" s="114"/>
      <c r="UYG2" s="114"/>
      <c r="UYH2" s="114"/>
      <c r="UYI2" s="114"/>
      <c r="UYJ2" s="114"/>
      <c r="UYK2" s="114"/>
      <c r="UYL2" s="114"/>
      <c r="UYM2" s="114"/>
      <c r="UYN2" s="114"/>
      <c r="UYO2" s="114"/>
      <c r="UYP2" s="114"/>
      <c r="UYQ2" s="114"/>
      <c r="UYR2" s="114"/>
      <c r="UYS2" s="114"/>
      <c r="UYT2" s="114"/>
      <c r="UYU2" s="114"/>
      <c r="UYV2" s="114"/>
      <c r="UYW2" s="114"/>
      <c r="UYX2" s="114"/>
      <c r="UYY2" s="114"/>
      <c r="UYZ2" s="114"/>
      <c r="UZA2" s="114"/>
      <c r="UZB2" s="114"/>
      <c r="UZC2" s="114"/>
      <c r="UZD2" s="114"/>
      <c r="UZE2" s="114"/>
      <c r="UZF2" s="114"/>
      <c r="UZG2" s="114"/>
      <c r="UZH2" s="114"/>
      <c r="UZI2" s="114"/>
      <c r="UZJ2" s="114"/>
      <c r="UZK2" s="114"/>
      <c r="UZL2" s="114"/>
      <c r="UZM2" s="114"/>
      <c r="UZN2" s="114"/>
      <c r="UZO2" s="114"/>
      <c r="UZP2" s="114"/>
      <c r="UZQ2" s="114"/>
      <c r="UZR2" s="114"/>
      <c r="UZS2" s="114"/>
      <c r="UZT2" s="114"/>
      <c r="UZU2" s="114"/>
      <c r="UZV2" s="114"/>
      <c r="UZW2" s="114"/>
      <c r="UZX2" s="114"/>
      <c r="UZY2" s="114"/>
      <c r="UZZ2" s="114"/>
      <c r="VAA2" s="114"/>
      <c r="VAB2" s="114"/>
      <c r="VAC2" s="114"/>
      <c r="VAD2" s="114"/>
      <c r="VAE2" s="114"/>
      <c r="VAF2" s="114"/>
      <c r="VAG2" s="114"/>
      <c r="VAH2" s="114"/>
      <c r="VAI2" s="114"/>
      <c r="VAJ2" s="114"/>
      <c r="VAK2" s="114"/>
      <c r="VAL2" s="114"/>
      <c r="VAM2" s="114"/>
      <c r="VAN2" s="114"/>
      <c r="VAO2" s="114"/>
      <c r="VAP2" s="114"/>
      <c r="VAQ2" s="114"/>
      <c r="VAR2" s="114"/>
      <c r="VAS2" s="114"/>
      <c r="VAT2" s="114"/>
      <c r="VAU2" s="114"/>
      <c r="VAV2" s="114"/>
      <c r="VAW2" s="114"/>
      <c r="VAX2" s="114"/>
      <c r="VAY2" s="114"/>
      <c r="VAZ2" s="114"/>
      <c r="VBA2" s="114"/>
      <c r="VBB2" s="114"/>
      <c r="VBC2" s="114"/>
      <c r="VBD2" s="114"/>
      <c r="VBE2" s="114"/>
      <c r="VBF2" s="114"/>
      <c r="VBG2" s="114"/>
      <c r="VBH2" s="114"/>
      <c r="VBI2" s="114"/>
      <c r="VBJ2" s="114"/>
      <c r="VBK2" s="114"/>
      <c r="VBL2" s="114"/>
      <c r="VBM2" s="114"/>
      <c r="VBN2" s="114"/>
      <c r="VBO2" s="114"/>
      <c r="VBP2" s="114"/>
      <c r="VBQ2" s="114"/>
      <c r="VBR2" s="114"/>
      <c r="VBS2" s="114"/>
      <c r="VBT2" s="114"/>
      <c r="VBU2" s="114"/>
      <c r="VBV2" s="114"/>
      <c r="VBW2" s="114"/>
      <c r="VBX2" s="114"/>
      <c r="VBY2" s="114"/>
      <c r="VBZ2" s="114"/>
      <c r="VCA2" s="114"/>
      <c r="VCB2" s="114"/>
      <c r="VCC2" s="114"/>
      <c r="VCD2" s="114"/>
      <c r="VCE2" s="114"/>
      <c r="VCF2" s="114"/>
      <c r="VCG2" s="114"/>
      <c r="VCH2" s="114"/>
      <c r="VCI2" s="114"/>
      <c r="VCJ2" s="114"/>
      <c r="VCK2" s="114"/>
      <c r="VCL2" s="114"/>
      <c r="VCM2" s="114"/>
      <c r="VCN2" s="114"/>
      <c r="VCO2" s="114"/>
      <c r="VCP2" s="114"/>
      <c r="VCQ2" s="114"/>
      <c r="VCR2" s="114"/>
      <c r="VCS2" s="114"/>
      <c r="VCT2" s="114"/>
      <c r="VCU2" s="114"/>
      <c r="VCV2" s="114"/>
      <c r="VCW2" s="114"/>
      <c r="VCX2" s="114"/>
      <c r="VCY2" s="114"/>
      <c r="VCZ2" s="114"/>
      <c r="VDA2" s="114"/>
      <c r="VDB2" s="114"/>
      <c r="VDC2" s="114"/>
      <c r="VDD2" s="114"/>
      <c r="VDE2" s="114"/>
      <c r="VDF2" s="114"/>
      <c r="VDG2" s="114"/>
      <c r="VDH2" s="114"/>
      <c r="VDI2" s="114"/>
      <c r="VDJ2" s="114"/>
      <c r="VDK2" s="114"/>
      <c r="VDL2" s="114"/>
      <c r="VDM2" s="114"/>
      <c r="VDN2" s="114"/>
      <c r="VDO2" s="114"/>
      <c r="VDP2" s="114"/>
      <c r="VDQ2" s="114"/>
      <c r="VDR2" s="114"/>
      <c r="VDS2" s="114"/>
      <c r="VDT2" s="114"/>
      <c r="VDU2" s="114"/>
      <c r="VDV2" s="114"/>
      <c r="VDW2" s="114"/>
      <c r="VDX2" s="114"/>
      <c r="VDY2" s="114"/>
      <c r="VDZ2" s="114"/>
      <c r="VEA2" s="114"/>
      <c r="VEB2" s="114"/>
      <c r="VEC2" s="114"/>
      <c r="VED2" s="114"/>
      <c r="VEE2" s="114"/>
      <c r="VEF2" s="114"/>
      <c r="VEG2" s="114"/>
      <c r="VEH2" s="114"/>
      <c r="VEI2" s="114"/>
      <c r="VEJ2" s="114"/>
      <c r="VEK2" s="114"/>
      <c r="VEL2" s="114"/>
      <c r="VEM2" s="114"/>
      <c r="VEN2" s="114"/>
      <c r="VEO2" s="114"/>
      <c r="VEP2" s="114"/>
      <c r="VEQ2" s="114"/>
      <c r="VER2" s="114"/>
      <c r="VES2" s="114"/>
      <c r="VET2" s="114"/>
      <c r="VEU2" s="114"/>
      <c r="VEV2" s="114"/>
      <c r="VEW2" s="114"/>
      <c r="VEX2" s="114"/>
      <c r="VEY2" s="114"/>
      <c r="VEZ2" s="114"/>
      <c r="VFA2" s="114"/>
      <c r="VFB2" s="114"/>
      <c r="VFC2" s="114"/>
      <c r="VFD2" s="114"/>
      <c r="VFE2" s="114"/>
      <c r="VFF2" s="114"/>
      <c r="VFG2" s="114"/>
      <c r="VFH2" s="114"/>
      <c r="VFI2" s="114"/>
      <c r="VFJ2" s="114"/>
      <c r="VFK2" s="114"/>
      <c r="VFL2" s="114"/>
      <c r="VFM2" s="114"/>
      <c r="VFN2" s="114"/>
      <c r="VFO2" s="114"/>
      <c r="VFP2" s="114"/>
      <c r="VFQ2" s="114"/>
      <c r="VFR2" s="114"/>
      <c r="VFS2" s="114"/>
      <c r="VFT2" s="114"/>
      <c r="VFU2" s="114"/>
      <c r="VFV2" s="114"/>
      <c r="VFW2" s="114"/>
      <c r="VFX2" s="114"/>
      <c r="VFY2" s="114"/>
      <c r="VFZ2" s="114"/>
      <c r="VGA2" s="114"/>
      <c r="VGB2" s="114"/>
      <c r="VGC2" s="114"/>
      <c r="VGD2" s="114"/>
      <c r="VGE2" s="114"/>
      <c r="VGF2" s="114"/>
      <c r="VGG2" s="114"/>
      <c r="VGH2" s="114"/>
      <c r="VGI2" s="114"/>
      <c r="VGJ2" s="114"/>
      <c r="VGK2" s="114"/>
      <c r="VGL2" s="114"/>
      <c r="VGM2" s="114"/>
      <c r="VGN2" s="114"/>
      <c r="VGO2" s="114"/>
      <c r="VGP2" s="114"/>
      <c r="VGQ2" s="114"/>
      <c r="VGR2" s="114"/>
      <c r="VGS2" s="114"/>
      <c r="VGT2" s="114"/>
      <c r="VGU2" s="114"/>
      <c r="VGV2" s="114"/>
      <c r="VGW2" s="114"/>
      <c r="VGX2" s="114"/>
      <c r="VGY2" s="114"/>
      <c r="VGZ2" s="114"/>
      <c r="VHA2" s="114"/>
      <c r="VHB2" s="114"/>
      <c r="VHC2" s="114"/>
      <c r="VHD2" s="114"/>
      <c r="VHE2" s="114"/>
      <c r="VHF2" s="114"/>
      <c r="VHG2" s="114"/>
      <c r="VHH2" s="114"/>
      <c r="VHI2" s="114"/>
      <c r="VHJ2" s="114"/>
      <c r="VHK2" s="114"/>
      <c r="VHL2" s="114"/>
      <c r="VHM2" s="114"/>
      <c r="VHN2" s="114"/>
      <c r="VHO2" s="114"/>
      <c r="VHP2" s="114"/>
      <c r="VHQ2" s="114"/>
      <c r="VHR2" s="114"/>
      <c r="VHS2" s="114"/>
      <c r="VHT2" s="114"/>
      <c r="VHU2" s="114"/>
      <c r="VHV2" s="114"/>
      <c r="VHW2" s="114"/>
      <c r="VHX2" s="114"/>
      <c r="VHY2" s="114"/>
      <c r="VHZ2" s="114"/>
      <c r="VIA2" s="114"/>
      <c r="VIB2" s="114"/>
      <c r="VIC2" s="114"/>
      <c r="VID2" s="114"/>
      <c r="VIE2" s="114"/>
      <c r="VIF2" s="114"/>
      <c r="VIG2" s="114"/>
      <c r="VIH2" s="114"/>
      <c r="VII2" s="114"/>
      <c r="VIJ2" s="114"/>
      <c r="VIK2" s="114"/>
      <c r="VIL2" s="114"/>
      <c r="VIM2" s="114"/>
      <c r="VIN2" s="114"/>
      <c r="VIO2" s="114"/>
      <c r="VIP2" s="114"/>
      <c r="VIQ2" s="114"/>
      <c r="VIR2" s="114"/>
      <c r="VIS2" s="114"/>
      <c r="VIT2" s="114"/>
      <c r="VIU2" s="114"/>
      <c r="VIV2" s="114"/>
      <c r="VIW2" s="114"/>
      <c r="VIX2" s="114"/>
      <c r="VIY2" s="114"/>
      <c r="VIZ2" s="114"/>
      <c r="VJA2" s="114"/>
      <c r="VJB2" s="114"/>
      <c r="VJC2" s="114"/>
      <c r="VJD2" s="114"/>
      <c r="VJE2" s="114"/>
      <c r="VJF2" s="114"/>
      <c r="VJG2" s="114"/>
      <c r="VJH2" s="114"/>
      <c r="VJI2" s="114"/>
      <c r="VJJ2" s="114"/>
      <c r="VJK2" s="114"/>
      <c r="VJL2" s="114"/>
      <c r="VJM2" s="114"/>
      <c r="VJN2" s="114"/>
      <c r="VJO2" s="114"/>
      <c r="VJP2" s="114"/>
      <c r="VJQ2" s="114"/>
      <c r="VJR2" s="114"/>
      <c r="VJS2" s="114"/>
      <c r="VJT2" s="114"/>
      <c r="VJU2" s="114"/>
      <c r="VJV2" s="114"/>
      <c r="VJW2" s="114"/>
      <c r="VJX2" s="114"/>
      <c r="VJY2" s="114"/>
      <c r="VJZ2" s="114"/>
      <c r="VKA2" s="114"/>
      <c r="VKB2" s="114"/>
      <c r="VKC2" s="114"/>
      <c r="VKD2" s="114"/>
      <c r="VKE2" s="114"/>
      <c r="VKF2" s="114"/>
      <c r="VKG2" s="114"/>
      <c r="VKH2" s="114"/>
      <c r="VKI2" s="114"/>
      <c r="VKJ2" s="114"/>
      <c r="VKK2" s="114"/>
      <c r="VKL2" s="114"/>
      <c r="VKM2" s="114"/>
      <c r="VKN2" s="114"/>
      <c r="VKO2" s="114"/>
      <c r="VKP2" s="114"/>
      <c r="VKQ2" s="114"/>
      <c r="VKR2" s="114"/>
      <c r="VKS2" s="114"/>
      <c r="VKT2" s="114"/>
      <c r="VKU2" s="114"/>
      <c r="VKV2" s="114"/>
      <c r="VKW2" s="114"/>
      <c r="VKX2" s="114"/>
      <c r="VKY2" s="114"/>
      <c r="VKZ2" s="114"/>
      <c r="VLA2" s="114"/>
      <c r="VLB2" s="114"/>
      <c r="VLC2" s="114"/>
      <c r="VLD2" s="114"/>
      <c r="VLE2" s="114"/>
      <c r="VLF2" s="114"/>
      <c r="VLG2" s="114"/>
      <c r="VLH2" s="114"/>
      <c r="VLI2" s="114"/>
      <c r="VLJ2" s="114"/>
      <c r="VLK2" s="114"/>
      <c r="VLL2" s="114"/>
      <c r="VLM2" s="114"/>
      <c r="VLN2" s="114"/>
      <c r="VLO2" s="114"/>
      <c r="VLP2" s="114"/>
      <c r="VLQ2" s="114"/>
      <c r="VLR2" s="114"/>
      <c r="VLS2" s="114"/>
      <c r="VLT2" s="114"/>
      <c r="VLU2" s="114"/>
      <c r="VLV2" s="114"/>
      <c r="VLW2" s="114"/>
      <c r="VLX2" s="114"/>
      <c r="VLY2" s="114"/>
      <c r="VLZ2" s="114"/>
      <c r="VMA2" s="114"/>
      <c r="VMB2" s="114"/>
      <c r="VMC2" s="114"/>
      <c r="VMD2" s="114"/>
      <c r="VME2" s="114"/>
      <c r="VMF2" s="114"/>
      <c r="VMG2" s="114"/>
      <c r="VMH2" s="114"/>
      <c r="VMI2" s="114"/>
      <c r="VMJ2" s="114"/>
      <c r="VMK2" s="114"/>
      <c r="VML2" s="114"/>
      <c r="VMM2" s="114"/>
      <c r="VMN2" s="114"/>
      <c r="VMO2" s="114"/>
      <c r="VMP2" s="114"/>
      <c r="VMQ2" s="114"/>
      <c r="VMR2" s="114"/>
      <c r="VMS2" s="114"/>
      <c r="VMT2" s="114"/>
      <c r="VMU2" s="114"/>
      <c r="VMV2" s="114"/>
      <c r="VMW2" s="114"/>
      <c r="VMX2" s="114"/>
      <c r="VMY2" s="114"/>
      <c r="VMZ2" s="114"/>
      <c r="VNA2" s="114"/>
      <c r="VNB2" s="114"/>
      <c r="VNC2" s="114"/>
      <c r="VND2" s="114"/>
      <c r="VNE2" s="114"/>
      <c r="VNF2" s="114"/>
      <c r="VNG2" s="114"/>
      <c r="VNH2" s="114"/>
      <c r="VNI2" s="114"/>
      <c r="VNJ2" s="114"/>
      <c r="VNK2" s="114"/>
      <c r="VNL2" s="114"/>
      <c r="VNM2" s="114"/>
      <c r="VNN2" s="114"/>
      <c r="VNO2" s="114"/>
      <c r="VNP2" s="114"/>
      <c r="VNQ2" s="114"/>
      <c r="VNR2" s="114"/>
      <c r="VNS2" s="114"/>
      <c r="VNT2" s="114"/>
      <c r="VNU2" s="114"/>
      <c r="VNV2" s="114"/>
      <c r="VNW2" s="114"/>
      <c r="VNX2" s="114"/>
      <c r="VNY2" s="114"/>
      <c r="VNZ2" s="114"/>
      <c r="VOA2" s="114"/>
      <c r="VOB2" s="114"/>
      <c r="VOC2" s="114"/>
      <c r="VOD2" s="114"/>
      <c r="VOE2" s="114"/>
      <c r="VOF2" s="114"/>
      <c r="VOG2" s="114"/>
      <c r="VOH2" s="114"/>
      <c r="VOI2" s="114"/>
      <c r="VOJ2" s="114"/>
      <c r="VOK2" s="114"/>
      <c r="VOL2" s="114"/>
      <c r="VOM2" s="114"/>
      <c r="VON2" s="114"/>
      <c r="VOO2" s="114"/>
      <c r="VOP2" s="114"/>
      <c r="VOQ2" s="114"/>
      <c r="VOR2" s="114"/>
      <c r="VOS2" s="114"/>
      <c r="VOT2" s="114"/>
      <c r="VOU2" s="114"/>
      <c r="VOV2" s="114"/>
      <c r="VOW2" s="114"/>
      <c r="VOX2" s="114"/>
      <c r="VOY2" s="114"/>
      <c r="VOZ2" s="114"/>
      <c r="VPA2" s="114"/>
      <c r="VPB2" s="114"/>
      <c r="VPC2" s="114"/>
      <c r="VPD2" s="114"/>
      <c r="VPE2" s="114"/>
      <c r="VPF2" s="114"/>
      <c r="VPG2" s="114"/>
      <c r="VPH2" s="114"/>
      <c r="VPI2" s="114"/>
      <c r="VPJ2" s="114"/>
      <c r="VPK2" s="114"/>
      <c r="VPL2" s="114"/>
      <c r="VPM2" s="114"/>
      <c r="VPN2" s="114"/>
      <c r="VPO2" s="114"/>
      <c r="VPP2" s="114"/>
      <c r="VPQ2" s="114"/>
      <c r="VPR2" s="114"/>
      <c r="VPS2" s="114"/>
      <c r="VPT2" s="114"/>
      <c r="VPU2" s="114"/>
      <c r="VPV2" s="114"/>
      <c r="VPW2" s="114"/>
      <c r="VPX2" s="114"/>
      <c r="VPY2" s="114"/>
      <c r="VPZ2" s="114"/>
      <c r="VQA2" s="114"/>
      <c r="VQB2" s="114"/>
      <c r="VQC2" s="114"/>
      <c r="VQD2" s="114"/>
      <c r="VQE2" s="114"/>
      <c r="VQF2" s="114"/>
      <c r="VQG2" s="114"/>
      <c r="VQH2" s="114"/>
      <c r="VQI2" s="114"/>
      <c r="VQJ2" s="114"/>
      <c r="VQK2" s="114"/>
      <c r="VQL2" s="114"/>
      <c r="VQM2" s="114"/>
      <c r="VQN2" s="114"/>
      <c r="VQO2" s="114"/>
      <c r="VQP2" s="114"/>
      <c r="VQQ2" s="114"/>
      <c r="VQR2" s="114"/>
      <c r="VQS2" s="114"/>
      <c r="VQT2" s="114"/>
      <c r="VQU2" s="114"/>
      <c r="VQV2" s="114"/>
      <c r="VQW2" s="114"/>
      <c r="VQX2" s="114"/>
      <c r="VQY2" s="114"/>
      <c r="VQZ2" s="114"/>
      <c r="VRA2" s="114"/>
      <c r="VRB2" s="114"/>
      <c r="VRC2" s="114"/>
      <c r="VRD2" s="114"/>
      <c r="VRE2" s="114"/>
      <c r="VRF2" s="114"/>
      <c r="VRG2" s="114"/>
      <c r="VRH2" s="114"/>
      <c r="VRI2" s="114"/>
      <c r="VRJ2" s="114"/>
      <c r="VRK2" s="114"/>
      <c r="VRL2" s="114"/>
      <c r="VRM2" s="114"/>
      <c r="VRN2" s="114"/>
      <c r="VRO2" s="114"/>
      <c r="VRP2" s="114"/>
      <c r="VRQ2" s="114"/>
      <c r="VRR2" s="114"/>
      <c r="VRS2" s="114"/>
      <c r="VRT2" s="114"/>
      <c r="VRU2" s="114"/>
      <c r="VRV2" s="114"/>
      <c r="VRW2" s="114"/>
      <c r="VRX2" s="114"/>
      <c r="VRY2" s="114"/>
      <c r="VRZ2" s="114"/>
      <c r="VSA2" s="114"/>
      <c r="VSB2" s="114"/>
      <c r="VSC2" s="114"/>
      <c r="VSD2" s="114"/>
      <c r="VSE2" s="114"/>
      <c r="VSF2" s="114"/>
      <c r="VSG2" s="114"/>
      <c r="VSH2" s="114"/>
      <c r="VSI2" s="114"/>
      <c r="VSJ2" s="114"/>
      <c r="VSK2" s="114"/>
      <c r="VSL2" s="114"/>
      <c r="VSM2" s="114"/>
      <c r="VSN2" s="114"/>
      <c r="VSO2" s="114"/>
      <c r="VSP2" s="114"/>
      <c r="VSQ2" s="114"/>
      <c r="VSR2" s="114"/>
      <c r="VSS2" s="114"/>
      <c r="VST2" s="114"/>
      <c r="VSU2" s="114"/>
      <c r="VSV2" s="114"/>
      <c r="VSW2" s="114"/>
      <c r="VSX2" s="114"/>
      <c r="VSY2" s="114"/>
      <c r="VSZ2" s="114"/>
      <c r="VTA2" s="114"/>
      <c r="VTB2" s="114"/>
      <c r="VTC2" s="114"/>
      <c r="VTD2" s="114"/>
      <c r="VTE2" s="114"/>
      <c r="VTF2" s="114"/>
      <c r="VTG2" s="114"/>
      <c r="VTH2" s="114"/>
      <c r="VTI2" s="114"/>
      <c r="VTJ2" s="114"/>
      <c r="VTK2" s="114"/>
      <c r="VTL2" s="114"/>
      <c r="VTM2" s="114"/>
      <c r="VTN2" s="114"/>
      <c r="VTO2" s="114"/>
      <c r="VTP2" s="114"/>
      <c r="VTQ2" s="114"/>
      <c r="VTR2" s="114"/>
      <c r="VTS2" s="114"/>
      <c r="VTT2" s="114"/>
      <c r="VTU2" s="114"/>
      <c r="VTV2" s="114"/>
      <c r="VTW2" s="114"/>
      <c r="VTX2" s="114"/>
      <c r="VTY2" s="114"/>
      <c r="VTZ2" s="114"/>
      <c r="VUA2" s="114"/>
      <c r="VUB2" s="114"/>
      <c r="VUC2" s="114"/>
      <c r="VUD2" s="114"/>
      <c r="VUE2" s="114"/>
      <c r="VUF2" s="114"/>
      <c r="VUG2" s="114"/>
      <c r="VUH2" s="114"/>
      <c r="VUI2" s="114"/>
      <c r="VUJ2" s="114"/>
      <c r="VUK2" s="114"/>
      <c r="VUL2" s="114"/>
      <c r="VUM2" s="114"/>
      <c r="VUN2" s="114"/>
      <c r="VUO2" s="114"/>
      <c r="VUP2" s="114"/>
      <c r="VUQ2" s="114"/>
      <c r="VUR2" s="114"/>
      <c r="VUS2" s="114"/>
      <c r="VUT2" s="114"/>
      <c r="VUU2" s="114"/>
      <c r="VUV2" s="114"/>
      <c r="VUW2" s="114"/>
      <c r="VUX2" s="114"/>
      <c r="VUY2" s="114"/>
      <c r="VUZ2" s="114"/>
      <c r="VVA2" s="114"/>
      <c r="VVB2" s="114"/>
      <c r="VVC2" s="114"/>
      <c r="VVD2" s="114"/>
      <c r="VVE2" s="114"/>
      <c r="VVF2" s="114"/>
      <c r="VVG2" s="114"/>
      <c r="VVH2" s="114"/>
      <c r="VVI2" s="114"/>
      <c r="VVJ2" s="114"/>
      <c r="VVK2" s="114"/>
      <c r="VVL2" s="114"/>
      <c r="VVM2" s="114"/>
      <c r="VVN2" s="114"/>
      <c r="VVO2" s="114"/>
      <c r="VVP2" s="114"/>
      <c r="VVQ2" s="114"/>
      <c r="VVR2" s="114"/>
      <c r="VVS2" s="114"/>
      <c r="VVT2" s="114"/>
      <c r="VVU2" s="114"/>
      <c r="VVV2" s="114"/>
      <c r="VVW2" s="114"/>
      <c r="VVX2" s="114"/>
      <c r="VVY2" s="114"/>
      <c r="VVZ2" s="114"/>
      <c r="VWA2" s="114"/>
      <c r="VWB2" s="114"/>
      <c r="VWC2" s="114"/>
      <c r="VWD2" s="114"/>
      <c r="VWE2" s="114"/>
      <c r="VWF2" s="114"/>
      <c r="VWG2" s="114"/>
      <c r="VWH2" s="114"/>
      <c r="VWI2" s="114"/>
      <c r="VWJ2" s="114"/>
      <c r="VWK2" s="114"/>
      <c r="VWL2" s="114"/>
      <c r="VWM2" s="114"/>
      <c r="VWN2" s="114"/>
      <c r="VWO2" s="114"/>
      <c r="VWP2" s="114"/>
      <c r="VWQ2" s="114"/>
      <c r="VWR2" s="114"/>
      <c r="VWS2" s="114"/>
      <c r="VWT2" s="114"/>
      <c r="VWU2" s="114"/>
      <c r="VWV2" s="114"/>
      <c r="VWW2" s="114"/>
      <c r="VWX2" s="114"/>
      <c r="VWY2" s="114"/>
      <c r="VWZ2" s="114"/>
      <c r="VXA2" s="114"/>
      <c r="VXB2" s="114"/>
      <c r="VXC2" s="114"/>
      <c r="VXD2" s="114"/>
      <c r="VXE2" s="114"/>
      <c r="VXF2" s="114"/>
      <c r="VXG2" s="114"/>
      <c r="VXH2" s="114"/>
      <c r="VXI2" s="114"/>
      <c r="VXJ2" s="114"/>
      <c r="VXK2" s="114"/>
      <c r="VXL2" s="114"/>
      <c r="VXM2" s="114"/>
      <c r="VXN2" s="114"/>
      <c r="VXO2" s="114"/>
      <c r="VXP2" s="114"/>
      <c r="VXQ2" s="114"/>
      <c r="VXR2" s="114"/>
      <c r="VXS2" s="114"/>
      <c r="VXT2" s="114"/>
      <c r="VXU2" s="114"/>
      <c r="VXV2" s="114"/>
      <c r="VXW2" s="114"/>
      <c r="VXX2" s="114"/>
      <c r="VXY2" s="114"/>
      <c r="VXZ2" s="114"/>
      <c r="VYA2" s="114"/>
      <c r="VYB2" s="114"/>
      <c r="VYC2" s="114"/>
      <c r="VYD2" s="114"/>
      <c r="VYE2" s="114"/>
      <c r="VYF2" s="114"/>
      <c r="VYG2" s="114"/>
      <c r="VYH2" s="114"/>
      <c r="VYI2" s="114"/>
      <c r="VYJ2" s="114"/>
      <c r="VYK2" s="114"/>
      <c r="VYL2" s="114"/>
      <c r="VYM2" s="114"/>
      <c r="VYN2" s="114"/>
      <c r="VYO2" s="114"/>
      <c r="VYP2" s="114"/>
      <c r="VYQ2" s="114"/>
      <c r="VYR2" s="114"/>
      <c r="VYS2" s="114"/>
      <c r="VYT2" s="114"/>
      <c r="VYU2" s="114"/>
      <c r="VYV2" s="114"/>
      <c r="VYW2" s="114"/>
      <c r="VYX2" s="114"/>
      <c r="VYY2" s="114"/>
      <c r="VYZ2" s="114"/>
      <c r="VZA2" s="114"/>
      <c r="VZB2" s="114"/>
      <c r="VZC2" s="114"/>
      <c r="VZD2" s="114"/>
      <c r="VZE2" s="114"/>
      <c r="VZF2" s="114"/>
      <c r="VZG2" s="114"/>
      <c r="VZH2" s="114"/>
      <c r="VZI2" s="114"/>
      <c r="VZJ2" s="114"/>
      <c r="VZK2" s="114"/>
      <c r="VZL2" s="114"/>
      <c r="VZM2" s="114"/>
      <c r="VZN2" s="114"/>
      <c r="VZO2" s="114"/>
      <c r="VZP2" s="114"/>
      <c r="VZQ2" s="114"/>
      <c r="VZR2" s="114"/>
      <c r="VZS2" s="114"/>
      <c r="VZT2" s="114"/>
      <c r="VZU2" s="114"/>
      <c r="VZV2" s="114"/>
      <c r="VZW2" s="114"/>
      <c r="VZX2" s="114"/>
      <c r="VZY2" s="114"/>
      <c r="VZZ2" s="114"/>
      <c r="WAA2" s="114"/>
      <c r="WAB2" s="114"/>
      <c r="WAC2" s="114"/>
      <c r="WAD2" s="114"/>
      <c r="WAE2" s="114"/>
      <c r="WAF2" s="114"/>
      <c r="WAG2" s="114"/>
      <c r="WAH2" s="114"/>
      <c r="WAI2" s="114"/>
      <c r="WAJ2" s="114"/>
      <c r="WAK2" s="114"/>
      <c r="WAL2" s="114"/>
      <c r="WAM2" s="114"/>
      <c r="WAN2" s="114"/>
      <c r="WAO2" s="114"/>
      <c r="WAP2" s="114"/>
      <c r="WAQ2" s="114"/>
      <c r="WAR2" s="114"/>
      <c r="WAS2" s="114"/>
      <c r="WAT2" s="114"/>
      <c r="WAU2" s="114"/>
      <c r="WAV2" s="114"/>
      <c r="WAW2" s="114"/>
      <c r="WAX2" s="114"/>
      <c r="WAY2" s="114"/>
      <c r="WAZ2" s="114"/>
      <c r="WBA2" s="114"/>
      <c r="WBB2" s="114"/>
      <c r="WBC2" s="114"/>
      <c r="WBD2" s="114"/>
      <c r="WBE2" s="114"/>
      <c r="WBF2" s="114"/>
      <c r="WBG2" s="114"/>
      <c r="WBH2" s="114"/>
      <c r="WBI2" s="114"/>
      <c r="WBJ2" s="114"/>
      <c r="WBK2" s="114"/>
      <c r="WBL2" s="114"/>
      <c r="WBM2" s="114"/>
      <c r="WBN2" s="114"/>
      <c r="WBO2" s="114"/>
      <c r="WBP2" s="114"/>
      <c r="WBQ2" s="114"/>
      <c r="WBR2" s="114"/>
      <c r="WBS2" s="114"/>
      <c r="WBT2" s="114"/>
      <c r="WBU2" s="114"/>
      <c r="WBV2" s="114"/>
      <c r="WBW2" s="114"/>
      <c r="WBX2" s="114"/>
      <c r="WBY2" s="114"/>
      <c r="WBZ2" s="114"/>
      <c r="WCA2" s="114"/>
      <c r="WCB2" s="114"/>
      <c r="WCC2" s="114"/>
      <c r="WCD2" s="114"/>
      <c r="WCE2" s="114"/>
      <c r="WCF2" s="114"/>
      <c r="WCG2" s="114"/>
      <c r="WCH2" s="114"/>
      <c r="WCI2" s="114"/>
      <c r="WCJ2" s="114"/>
      <c r="WCK2" s="114"/>
      <c r="WCL2" s="114"/>
      <c r="WCM2" s="114"/>
      <c r="WCN2" s="114"/>
      <c r="WCO2" s="114"/>
      <c r="WCP2" s="114"/>
      <c r="WCQ2" s="114"/>
      <c r="WCR2" s="114"/>
      <c r="WCS2" s="114"/>
      <c r="WCT2" s="114"/>
      <c r="WCU2" s="114"/>
      <c r="WCV2" s="114"/>
      <c r="WCW2" s="114"/>
      <c r="WCX2" s="114"/>
      <c r="WCY2" s="114"/>
      <c r="WCZ2" s="114"/>
      <c r="WDA2" s="114"/>
      <c r="WDB2" s="114"/>
      <c r="WDC2" s="114"/>
      <c r="WDD2" s="114"/>
      <c r="WDE2" s="114"/>
      <c r="WDF2" s="114"/>
      <c r="WDG2" s="114"/>
      <c r="WDH2" s="114"/>
      <c r="WDI2" s="114"/>
      <c r="WDJ2" s="114"/>
      <c r="WDK2" s="114"/>
      <c r="WDL2" s="114"/>
      <c r="WDM2" s="114"/>
      <c r="WDN2" s="114"/>
      <c r="WDO2" s="114"/>
      <c r="WDP2" s="114"/>
      <c r="WDQ2" s="114"/>
      <c r="WDR2" s="114"/>
      <c r="WDS2" s="114"/>
      <c r="WDT2" s="114"/>
      <c r="WDU2" s="114"/>
      <c r="WDV2" s="114"/>
      <c r="WDW2" s="114"/>
      <c r="WDX2" s="114"/>
      <c r="WDY2" s="114"/>
      <c r="WDZ2" s="114"/>
      <c r="WEA2" s="114"/>
      <c r="WEB2" s="114"/>
      <c r="WEC2" s="114"/>
      <c r="WED2" s="114"/>
      <c r="WEE2" s="114"/>
      <c r="WEF2" s="114"/>
      <c r="WEG2" s="114"/>
      <c r="WEH2" s="114"/>
      <c r="WEI2" s="114"/>
      <c r="WEJ2" s="114"/>
      <c r="WEK2" s="114"/>
      <c r="WEL2" s="114"/>
      <c r="WEM2" s="114"/>
      <c r="WEN2" s="114"/>
      <c r="WEO2" s="114"/>
      <c r="WEP2" s="114"/>
      <c r="WEQ2" s="114"/>
      <c r="WER2" s="114"/>
      <c r="WES2" s="114"/>
      <c r="WET2" s="114"/>
      <c r="WEU2" s="114"/>
      <c r="WEV2" s="114"/>
      <c r="WEW2" s="114"/>
      <c r="WEX2" s="114"/>
      <c r="WEY2" s="114"/>
      <c r="WEZ2" s="114"/>
      <c r="WFA2" s="114"/>
      <c r="WFB2" s="114"/>
      <c r="WFC2" s="114"/>
      <c r="WFD2" s="114"/>
      <c r="WFE2" s="114"/>
      <c r="WFF2" s="114"/>
      <c r="WFG2" s="114"/>
      <c r="WFH2" s="114"/>
      <c r="WFI2" s="114"/>
      <c r="WFJ2" s="114"/>
      <c r="WFK2" s="114"/>
      <c r="WFL2" s="114"/>
      <c r="WFM2" s="114"/>
      <c r="WFN2" s="114"/>
      <c r="WFO2" s="114"/>
      <c r="WFP2" s="114"/>
      <c r="WFQ2" s="114"/>
      <c r="WFR2" s="114"/>
      <c r="WFS2" s="114"/>
      <c r="WFT2" s="114"/>
      <c r="WFU2" s="114"/>
      <c r="WFV2" s="114"/>
      <c r="WFW2" s="114"/>
      <c r="WFX2" s="114"/>
      <c r="WFY2" s="114"/>
      <c r="WFZ2" s="114"/>
      <c r="WGA2" s="114"/>
      <c r="WGB2" s="114"/>
      <c r="WGC2" s="114"/>
      <c r="WGD2" s="114"/>
      <c r="WGE2" s="114"/>
      <c r="WGF2" s="114"/>
      <c r="WGG2" s="114"/>
      <c r="WGH2" s="114"/>
      <c r="WGI2" s="114"/>
      <c r="WGJ2" s="114"/>
      <c r="WGK2" s="114"/>
      <c r="WGL2" s="114"/>
      <c r="WGM2" s="114"/>
      <c r="WGN2" s="114"/>
      <c r="WGO2" s="114"/>
      <c r="WGP2" s="114"/>
      <c r="WGQ2" s="114"/>
      <c r="WGR2" s="114"/>
      <c r="WGS2" s="114"/>
      <c r="WGT2" s="114"/>
      <c r="WGU2" s="114"/>
      <c r="WGV2" s="114"/>
      <c r="WGW2" s="114"/>
      <c r="WGX2" s="114"/>
      <c r="WGY2" s="114"/>
      <c r="WGZ2" s="114"/>
      <c r="WHA2" s="114"/>
      <c r="WHB2" s="114"/>
      <c r="WHC2" s="114"/>
      <c r="WHD2" s="114"/>
      <c r="WHE2" s="114"/>
      <c r="WHF2" s="114"/>
      <c r="WHG2" s="114"/>
      <c r="WHH2" s="114"/>
      <c r="WHI2" s="114"/>
      <c r="WHJ2" s="114"/>
      <c r="WHK2" s="114"/>
      <c r="WHL2" s="114"/>
      <c r="WHM2" s="114"/>
      <c r="WHN2" s="114"/>
      <c r="WHO2" s="114"/>
      <c r="WHP2" s="114"/>
      <c r="WHQ2" s="114"/>
      <c r="WHR2" s="114"/>
      <c r="WHS2" s="114"/>
      <c r="WHT2" s="114"/>
      <c r="WHU2" s="114"/>
      <c r="WHV2" s="114"/>
      <c r="WHW2" s="114"/>
      <c r="WHX2" s="114"/>
      <c r="WHY2" s="114"/>
      <c r="WHZ2" s="114"/>
      <c r="WIA2" s="114"/>
      <c r="WIB2" s="114"/>
      <c r="WIC2" s="114"/>
      <c r="WID2" s="114"/>
      <c r="WIE2" s="114"/>
      <c r="WIF2" s="114"/>
      <c r="WIG2" s="114"/>
      <c r="WIH2" s="114"/>
      <c r="WII2" s="114"/>
      <c r="WIJ2" s="114"/>
      <c r="WIK2" s="114"/>
      <c r="WIL2" s="114"/>
      <c r="WIM2" s="114"/>
      <c r="WIN2" s="114"/>
      <c r="WIO2" s="114"/>
      <c r="WIP2" s="114"/>
      <c r="WIQ2" s="114"/>
      <c r="WIR2" s="114"/>
      <c r="WIS2" s="114"/>
      <c r="WIT2" s="114"/>
      <c r="WIU2" s="114"/>
      <c r="WIV2" s="114"/>
      <c r="WIW2" s="114"/>
      <c r="WIX2" s="114"/>
      <c r="WIY2" s="114"/>
      <c r="WIZ2" s="114"/>
      <c r="WJA2" s="114"/>
      <c r="WJB2" s="114"/>
      <c r="WJC2" s="114"/>
      <c r="WJD2" s="114"/>
      <c r="WJE2" s="114"/>
      <c r="WJF2" s="114"/>
      <c r="WJG2" s="114"/>
      <c r="WJH2" s="114"/>
      <c r="WJI2" s="114"/>
      <c r="WJJ2" s="114"/>
      <c r="WJK2" s="114"/>
      <c r="WJL2" s="114"/>
      <c r="WJM2" s="114"/>
      <c r="WJN2" s="114"/>
      <c r="WJO2" s="114"/>
      <c r="WJP2" s="114"/>
      <c r="WJQ2" s="114"/>
      <c r="WJR2" s="114"/>
      <c r="WJS2" s="114"/>
      <c r="WJT2" s="114"/>
      <c r="WJU2" s="114"/>
      <c r="WJV2" s="114"/>
      <c r="WJW2" s="114"/>
      <c r="WJX2" s="114"/>
      <c r="WJY2" s="114"/>
      <c r="WJZ2" s="114"/>
      <c r="WKA2" s="114"/>
      <c r="WKB2" s="114"/>
      <c r="WKC2" s="114"/>
      <c r="WKD2" s="114"/>
      <c r="WKE2" s="114"/>
      <c r="WKF2" s="114"/>
      <c r="WKG2" s="114"/>
      <c r="WKH2" s="114"/>
      <c r="WKI2" s="114"/>
      <c r="WKJ2" s="114"/>
      <c r="WKK2" s="114"/>
      <c r="WKL2" s="114"/>
      <c r="WKM2" s="114"/>
      <c r="WKN2" s="114"/>
      <c r="WKO2" s="114"/>
      <c r="WKP2" s="114"/>
      <c r="WKQ2" s="114"/>
      <c r="WKR2" s="114"/>
      <c r="WKS2" s="114"/>
      <c r="WKT2" s="114"/>
      <c r="WKU2" s="114"/>
      <c r="WKV2" s="114"/>
      <c r="WKW2" s="114"/>
      <c r="WKX2" s="114"/>
      <c r="WKY2" s="114"/>
      <c r="WKZ2" s="114"/>
      <c r="WLA2" s="114"/>
      <c r="WLB2" s="114"/>
      <c r="WLC2" s="114"/>
      <c r="WLD2" s="114"/>
      <c r="WLE2" s="114"/>
      <c r="WLF2" s="114"/>
      <c r="WLG2" s="114"/>
      <c r="WLH2" s="114"/>
      <c r="WLI2" s="114"/>
      <c r="WLJ2" s="114"/>
      <c r="WLK2" s="114"/>
      <c r="WLL2" s="114"/>
      <c r="WLM2" s="114"/>
      <c r="WLN2" s="114"/>
      <c r="WLO2" s="114"/>
      <c r="WLP2" s="114"/>
      <c r="WLQ2" s="114"/>
      <c r="WLR2" s="114"/>
      <c r="WLS2" s="114"/>
      <c r="WLT2" s="114"/>
      <c r="WLU2" s="114"/>
      <c r="WLV2" s="114"/>
      <c r="WLW2" s="114"/>
      <c r="WLX2" s="114"/>
      <c r="WLY2" s="114"/>
      <c r="WLZ2" s="114"/>
      <c r="WMA2" s="114"/>
      <c r="WMB2" s="114"/>
      <c r="WMC2" s="114"/>
      <c r="WMD2" s="114"/>
      <c r="WME2" s="114"/>
      <c r="WMF2" s="114"/>
      <c r="WMG2" s="114"/>
      <c r="WMH2" s="114"/>
      <c r="WMI2" s="114"/>
      <c r="WMJ2" s="114"/>
      <c r="WMK2" s="114"/>
      <c r="WML2" s="114"/>
      <c r="WMM2" s="114"/>
      <c r="WMN2" s="114"/>
      <c r="WMO2" s="114"/>
      <c r="WMP2" s="114"/>
      <c r="WMQ2" s="114"/>
      <c r="WMR2" s="114"/>
      <c r="WMS2" s="114"/>
      <c r="WMT2" s="114"/>
      <c r="WMU2" s="114"/>
      <c r="WMV2" s="114"/>
      <c r="WMW2" s="114"/>
      <c r="WMX2" s="114"/>
      <c r="WMY2" s="114"/>
      <c r="WMZ2" s="114"/>
      <c r="WNA2" s="114"/>
      <c r="WNB2" s="114"/>
      <c r="WNC2" s="114"/>
      <c r="WND2" s="114"/>
      <c r="WNE2" s="114"/>
      <c r="WNF2" s="114"/>
      <c r="WNG2" s="114"/>
      <c r="WNH2" s="114"/>
      <c r="WNI2" s="114"/>
      <c r="WNJ2" s="114"/>
      <c r="WNK2" s="114"/>
      <c r="WNL2" s="114"/>
      <c r="WNM2" s="114"/>
      <c r="WNN2" s="114"/>
      <c r="WNO2" s="114"/>
      <c r="WNP2" s="114"/>
      <c r="WNQ2" s="114"/>
      <c r="WNR2" s="114"/>
      <c r="WNS2" s="114"/>
      <c r="WNT2" s="114"/>
      <c r="WNU2" s="114"/>
      <c r="WNV2" s="114"/>
      <c r="WNW2" s="114"/>
      <c r="WNX2" s="114"/>
      <c r="WNY2" s="114"/>
      <c r="WNZ2" s="114"/>
      <c r="WOA2" s="114"/>
      <c r="WOB2" s="114"/>
      <c r="WOC2" s="114"/>
      <c r="WOD2" s="114"/>
      <c r="WOE2" s="114"/>
      <c r="WOF2" s="114"/>
      <c r="WOG2" s="114"/>
      <c r="WOH2" s="114"/>
      <c r="WOI2" s="114"/>
      <c r="WOJ2" s="114"/>
      <c r="WOK2" s="114"/>
      <c r="WOL2" s="114"/>
      <c r="WOM2" s="114"/>
      <c r="WON2" s="114"/>
      <c r="WOO2" s="114"/>
      <c r="WOP2" s="114"/>
      <c r="WOQ2" s="114"/>
      <c r="WOR2" s="114"/>
      <c r="WOS2" s="114"/>
      <c r="WOT2" s="114"/>
      <c r="WOU2" s="114"/>
      <c r="WOV2" s="114"/>
      <c r="WOW2" s="114"/>
      <c r="WOX2" s="114"/>
      <c r="WOY2" s="114"/>
      <c r="WOZ2" s="114"/>
      <c r="WPA2" s="114"/>
      <c r="WPB2" s="114"/>
      <c r="WPC2" s="114"/>
      <c r="WPD2" s="114"/>
      <c r="WPE2" s="114"/>
      <c r="WPF2" s="114"/>
      <c r="WPG2" s="114"/>
      <c r="WPH2" s="114"/>
      <c r="WPI2" s="114"/>
      <c r="WPJ2" s="114"/>
      <c r="WPK2" s="114"/>
      <c r="WPL2" s="114"/>
      <c r="WPM2" s="114"/>
      <c r="WPN2" s="114"/>
      <c r="WPO2" s="114"/>
      <c r="WPP2" s="114"/>
      <c r="WPQ2" s="114"/>
      <c r="WPR2" s="114"/>
      <c r="WPS2" s="114"/>
      <c r="WPT2" s="114"/>
      <c r="WPU2" s="114"/>
      <c r="WPV2" s="114"/>
      <c r="WPW2" s="114"/>
      <c r="WPX2" s="114"/>
      <c r="WPY2" s="114"/>
      <c r="WPZ2" s="114"/>
      <c r="WQA2" s="114"/>
      <c r="WQB2" s="114"/>
      <c r="WQC2" s="114"/>
      <c r="WQD2" s="114"/>
      <c r="WQE2" s="114"/>
      <c r="WQF2" s="114"/>
      <c r="WQG2" s="114"/>
      <c r="WQH2" s="114"/>
      <c r="WQI2" s="114"/>
      <c r="WQJ2" s="114"/>
      <c r="WQK2" s="114"/>
      <c r="WQL2" s="114"/>
      <c r="WQM2" s="114"/>
      <c r="WQN2" s="114"/>
      <c r="WQO2" s="114"/>
      <c r="WQP2" s="114"/>
      <c r="WQQ2" s="114"/>
      <c r="WQR2" s="114"/>
      <c r="WQS2" s="114"/>
      <c r="WQT2" s="114"/>
      <c r="WQU2" s="114"/>
      <c r="WQV2" s="114"/>
      <c r="WQW2" s="114"/>
      <c r="WQX2" s="114"/>
      <c r="WQY2" s="114"/>
      <c r="WQZ2" s="114"/>
      <c r="WRA2" s="114"/>
      <c r="WRB2" s="114"/>
      <c r="WRC2" s="114"/>
      <c r="WRD2" s="114"/>
      <c r="WRE2" s="114"/>
      <c r="WRF2" s="114"/>
      <c r="WRG2" s="114"/>
      <c r="WRH2" s="114"/>
      <c r="WRI2" s="114"/>
      <c r="WRJ2" s="114"/>
      <c r="WRK2" s="114"/>
      <c r="WRL2" s="114"/>
      <c r="WRM2" s="114"/>
      <c r="WRN2" s="114"/>
      <c r="WRO2" s="114"/>
      <c r="WRP2" s="114"/>
      <c r="WRQ2" s="114"/>
      <c r="WRR2" s="114"/>
      <c r="WRS2" s="114"/>
      <c r="WRT2" s="114"/>
      <c r="WRU2" s="114"/>
      <c r="WRV2" s="114"/>
      <c r="WRW2" s="114"/>
      <c r="WRX2" s="114"/>
      <c r="WRY2" s="114"/>
      <c r="WRZ2" s="114"/>
      <c r="WSA2" s="114"/>
      <c r="WSB2" s="114"/>
      <c r="WSC2" s="114"/>
      <c r="WSD2" s="114"/>
      <c r="WSE2" s="114"/>
      <c r="WSF2" s="114"/>
      <c r="WSG2" s="114"/>
      <c r="WSH2" s="114"/>
      <c r="WSI2" s="114"/>
      <c r="WSJ2" s="114"/>
      <c r="WSK2" s="114"/>
      <c r="WSL2" s="114"/>
      <c r="WSM2" s="114"/>
      <c r="WSN2" s="114"/>
      <c r="WSO2" s="114"/>
      <c r="WSP2" s="114"/>
      <c r="WSQ2" s="114"/>
      <c r="WSR2" s="114"/>
      <c r="WSS2" s="114"/>
      <c r="WST2" s="114"/>
      <c r="WSU2" s="114"/>
      <c r="WSV2" s="114"/>
      <c r="WSW2" s="114"/>
      <c r="WSX2" s="114"/>
      <c r="WSY2" s="114"/>
      <c r="WSZ2" s="114"/>
      <c r="WTA2" s="114"/>
      <c r="WTB2" s="114"/>
      <c r="WTC2" s="114"/>
      <c r="WTD2" s="114"/>
      <c r="WTE2" s="114"/>
      <c r="WTF2" s="114"/>
      <c r="WTG2" s="114"/>
      <c r="WTH2" s="114"/>
      <c r="WTI2" s="114"/>
      <c r="WTJ2" s="114"/>
      <c r="WTK2" s="114"/>
      <c r="WTL2" s="114"/>
      <c r="WTM2" s="114"/>
      <c r="WTN2" s="114"/>
      <c r="WTO2" s="114"/>
      <c r="WTP2" s="114"/>
      <c r="WTQ2" s="114"/>
      <c r="WTR2" s="114"/>
      <c r="WTS2" s="114"/>
      <c r="WTT2" s="114"/>
      <c r="WTU2" s="114"/>
      <c r="WTV2" s="114"/>
      <c r="WTW2" s="114"/>
      <c r="WTX2" s="114"/>
      <c r="WTY2" s="114"/>
      <c r="WTZ2" s="114"/>
      <c r="WUA2" s="114"/>
      <c r="WUB2" s="114"/>
      <c r="WUC2" s="114"/>
      <c r="WUD2" s="114"/>
      <c r="WUE2" s="114"/>
      <c r="WUF2" s="114"/>
      <c r="WUG2" s="114"/>
      <c r="WUH2" s="114"/>
      <c r="WUI2" s="114"/>
      <c r="WUJ2" s="114"/>
      <c r="WUK2" s="114"/>
      <c r="WUL2" s="114"/>
      <c r="WUM2" s="114"/>
      <c r="WUN2" s="114"/>
      <c r="WUO2" s="114"/>
      <c r="WUP2" s="114"/>
      <c r="WUQ2" s="114"/>
      <c r="WUR2" s="114"/>
      <c r="WUS2" s="114"/>
      <c r="WUT2" s="114"/>
      <c r="WUU2" s="114"/>
      <c r="WUV2" s="114"/>
      <c r="WUW2" s="114"/>
      <c r="WUX2" s="114"/>
      <c r="WUY2" s="114"/>
      <c r="WUZ2" s="114"/>
      <c r="WVA2" s="114"/>
      <c r="WVB2" s="114"/>
      <c r="WVC2" s="114"/>
      <c r="WVD2" s="114"/>
      <c r="WVE2" s="114"/>
      <c r="WVF2" s="114"/>
      <c r="WVG2" s="114"/>
      <c r="WVH2" s="114"/>
      <c r="WVI2" s="114"/>
      <c r="WVJ2" s="114"/>
      <c r="WVK2" s="114"/>
      <c r="WVL2" s="114"/>
      <c r="WVM2" s="114"/>
      <c r="WVN2" s="114"/>
      <c r="WVO2" s="114"/>
      <c r="WVP2" s="114"/>
      <c r="WVQ2" s="114"/>
      <c r="WVR2" s="114"/>
      <c r="WVS2" s="114"/>
      <c r="WVT2" s="114"/>
      <c r="WVU2" s="114"/>
      <c r="WVV2" s="114"/>
      <c r="WVW2" s="114"/>
      <c r="WVX2" s="114"/>
      <c r="WVY2" s="114"/>
      <c r="WVZ2" s="114"/>
      <c r="WWA2" s="114"/>
      <c r="WWB2" s="114"/>
      <c r="WWC2" s="114"/>
      <c r="WWD2" s="114"/>
      <c r="WWE2" s="114"/>
      <c r="WWF2" s="114"/>
      <c r="WWG2" s="114"/>
      <c r="WWH2" s="114"/>
      <c r="WWI2" s="114"/>
      <c r="WWJ2" s="114"/>
      <c r="WWK2" s="114"/>
      <c r="WWL2" s="114"/>
      <c r="WWM2" s="114"/>
      <c r="WWN2" s="114"/>
      <c r="WWO2" s="114"/>
      <c r="WWP2" s="114"/>
      <c r="WWQ2" s="114"/>
      <c r="WWR2" s="114"/>
      <c r="WWS2" s="114"/>
      <c r="WWT2" s="114"/>
      <c r="WWU2" s="114"/>
      <c r="WWV2" s="114"/>
      <c r="WWW2" s="114"/>
      <c r="WWX2" s="114"/>
      <c r="WWY2" s="114"/>
      <c r="WWZ2" s="114"/>
      <c r="WXA2" s="114"/>
      <c r="WXB2" s="114"/>
      <c r="WXC2" s="114"/>
      <c r="WXD2" s="114"/>
      <c r="WXE2" s="114"/>
      <c r="WXF2" s="114"/>
      <c r="WXG2" s="114"/>
      <c r="WXH2" s="114"/>
      <c r="WXI2" s="114"/>
      <c r="WXJ2" s="114"/>
      <c r="WXK2" s="114"/>
      <c r="WXL2" s="114"/>
      <c r="WXM2" s="114"/>
      <c r="WXN2" s="114"/>
      <c r="WXO2" s="114"/>
      <c r="WXP2" s="114"/>
      <c r="WXQ2" s="114"/>
      <c r="WXR2" s="114"/>
      <c r="WXS2" s="114"/>
      <c r="WXT2" s="114"/>
      <c r="WXU2" s="114"/>
      <c r="WXV2" s="114"/>
      <c r="WXW2" s="114"/>
      <c r="WXX2" s="114"/>
      <c r="WXY2" s="114"/>
      <c r="WXZ2" s="114"/>
      <c r="WYA2" s="114"/>
      <c r="WYB2" s="114"/>
      <c r="WYC2" s="114"/>
      <c r="WYD2" s="114"/>
      <c r="WYE2" s="114"/>
      <c r="WYF2" s="114"/>
      <c r="WYG2" s="114"/>
      <c r="WYH2" s="114"/>
      <c r="WYI2" s="114"/>
      <c r="WYJ2" s="114"/>
      <c r="WYK2" s="114"/>
      <c r="WYL2" s="114"/>
      <c r="WYM2" s="114"/>
      <c r="WYN2" s="114"/>
      <c r="WYO2" s="114"/>
      <c r="WYP2" s="114"/>
      <c r="WYQ2" s="114"/>
      <c r="WYR2" s="114"/>
      <c r="WYS2" s="114"/>
      <c r="WYT2" s="114"/>
      <c r="WYU2" s="114"/>
      <c r="WYV2" s="114"/>
      <c r="WYW2" s="114"/>
      <c r="WYX2" s="114"/>
      <c r="WYY2" s="114"/>
      <c r="WYZ2" s="114"/>
      <c r="WZA2" s="114"/>
      <c r="WZB2" s="114"/>
      <c r="WZC2" s="114"/>
      <c r="WZD2" s="114"/>
      <c r="WZE2" s="114"/>
      <c r="WZF2" s="114"/>
      <c r="WZG2" s="114"/>
      <c r="WZH2" s="114"/>
      <c r="WZI2" s="114"/>
      <c r="WZJ2" s="114"/>
      <c r="WZK2" s="114"/>
      <c r="WZL2" s="114"/>
      <c r="WZM2" s="114"/>
      <c r="WZN2" s="114"/>
      <c r="WZO2" s="114"/>
      <c r="WZP2" s="114"/>
      <c r="WZQ2" s="114"/>
      <c r="WZR2" s="114"/>
      <c r="WZS2" s="114"/>
      <c r="WZT2" s="114"/>
      <c r="WZU2" s="114"/>
      <c r="WZV2" s="114"/>
      <c r="WZW2" s="114"/>
      <c r="WZX2" s="114"/>
      <c r="WZY2" s="114"/>
      <c r="WZZ2" s="114"/>
      <c r="XAA2" s="114"/>
      <c r="XAB2" s="114"/>
      <c r="XAC2" s="114"/>
      <c r="XAD2" s="114"/>
      <c r="XAE2" s="114"/>
      <c r="XAF2" s="114"/>
      <c r="XAG2" s="114"/>
      <c r="XAH2" s="114"/>
      <c r="XAI2" s="114"/>
      <c r="XAJ2" s="114"/>
      <c r="XAK2" s="114"/>
      <c r="XAL2" s="114"/>
      <c r="XAM2" s="114"/>
      <c r="XAN2" s="114"/>
      <c r="XAO2" s="114"/>
      <c r="XAP2" s="114"/>
      <c r="XAQ2" s="114"/>
      <c r="XAR2" s="114"/>
      <c r="XAS2" s="114"/>
      <c r="XAT2" s="114"/>
      <c r="XAU2" s="114"/>
      <c r="XAV2" s="114"/>
      <c r="XAW2" s="114"/>
      <c r="XAX2" s="114"/>
      <c r="XAY2" s="114"/>
      <c r="XAZ2" s="114"/>
      <c r="XBA2" s="114"/>
      <c r="XBB2" s="114"/>
      <c r="XBC2" s="114"/>
      <c r="XBD2" s="114"/>
      <c r="XBE2" s="114"/>
      <c r="XBF2" s="114"/>
      <c r="XBG2" s="114"/>
      <c r="XBH2" s="114"/>
      <c r="XBI2" s="114"/>
      <c r="XBJ2" s="114"/>
      <c r="XBK2" s="114"/>
      <c r="XBL2" s="114"/>
      <c r="XBM2" s="114"/>
      <c r="XBN2" s="114"/>
      <c r="XBO2" s="114"/>
      <c r="XBP2" s="114"/>
      <c r="XBQ2" s="114"/>
      <c r="XBR2" s="114"/>
      <c r="XBS2" s="114"/>
      <c r="XBT2" s="114"/>
      <c r="XBU2" s="114"/>
      <c r="XBV2" s="114"/>
      <c r="XBW2" s="114"/>
      <c r="XBX2" s="114"/>
      <c r="XBY2" s="114"/>
      <c r="XBZ2" s="114"/>
      <c r="XCA2" s="114"/>
      <c r="XCB2" s="114"/>
      <c r="XCC2" s="114"/>
      <c r="XCD2" s="114"/>
      <c r="XCE2" s="114"/>
      <c r="XCF2" s="114"/>
      <c r="XCG2" s="114"/>
      <c r="XCH2" s="114"/>
      <c r="XCI2" s="114"/>
      <c r="XCJ2" s="114"/>
      <c r="XCK2" s="114"/>
      <c r="XCL2" s="114"/>
      <c r="XCM2" s="114"/>
      <c r="XCN2" s="114"/>
      <c r="XCO2" s="114"/>
      <c r="XCP2" s="114"/>
      <c r="XCQ2" s="114"/>
      <c r="XCR2" s="114"/>
      <c r="XCS2" s="114"/>
      <c r="XCT2" s="114"/>
      <c r="XCU2" s="114"/>
      <c r="XCV2" s="114"/>
      <c r="XCW2" s="114"/>
      <c r="XCX2" s="114"/>
      <c r="XCY2" s="114"/>
      <c r="XCZ2" s="114"/>
      <c r="XDA2" s="114"/>
      <c r="XDB2" s="114"/>
      <c r="XDC2" s="114"/>
      <c r="XDD2" s="114"/>
      <c r="XDE2" s="114"/>
      <c r="XDF2" s="114"/>
      <c r="XDG2" s="114"/>
      <c r="XDH2" s="114"/>
      <c r="XDI2" s="114"/>
      <c r="XDJ2" s="114"/>
      <c r="XDK2" s="114"/>
      <c r="XDL2" s="114"/>
      <c r="XDM2" s="114"/>
      <c r="XDN2" s="114"/>
      <c r="XDO2" s="114"/>
      <c r="XDP2" s="114"/>
      <c r="XDQ2" s="114"/>
      <c r="XDR2" s="114"/>
      <c r="XDS2" s="114"/>
      <c r="XDT2" s="114"/>
      <c r="XDU2" s="114"/>
      <c r="XDV2" s="114"/>
      <c r="XDW2" s="114"/>
      <c r="XDX2" s="114"/>
      <c r="XDY2" s="114"/>
      <c r="XDZ2" s="114"/>
      <c r="XEA2" s="114"/>
      <c r="XEB2" s="114"/>
      <c r="XEC2" s="114"/>
      <c r="XED2" s="114"/>
      <c r="XEE2" s="114"/>
      <c r="XEF2" s="114"/>
      <c r="XEG2" s="114"/>
      <c r="XEH2" s="114"/>
      <c r="XEI2" s="114"/>
      <c r="XEJ2" s="114"/>
      <c r="XEK2" s="114"/>
      <c r="XEL2" s="114"/>
      <c r="XEM2" s="114"/>
      <c r="XEN2" s="114"/>
      <c r="XEO2" s="114"/>
      <c r="XEP2" s="114"/>
      <c r="XEQ2" s="114"/>
      <c r="XER2" s="114"/>
      <c r="XES2" s="114"/>
      <c r="XET2" s="114"/>
      <c r="XEU2" s="114"/>
      <c r="XEV2" s="114"/>
      <c r="XEW2" s="114"/>
      <c r="XEX2" s="114"/>
    </row>
    <row r="3" spans="1:16378" ht="19.5" customHeight="1" x14ac:dyDescent="0.2">
      <c r="A3" s="121">
        <f>IF(INPUT_Du_lieu_nhan_vien!A3="","",INPUT_Du_lieu_nhan_vien!A3)</f>
        <v>10001</v>
      </c>
      <c r="B3" s="121" t="str">
        <f>IF(A3="","",VLOOKUP(A3,INPUT_Du_lieu_nhan_vien!$1:$1048576,2,0))</f>
        <v>Phạm Minh</v>
      </c>
      <c r="C3" s="121" t="str">
        <f>IF($A3="","",VLOOKUP($A3,INPUT_Du_lieu_nhan_vien!$1:$1048576,3,0))</f>
        <v>Tuấn</v>
      </c>
      <c r="D3" s="104" t="str">
        <f>IF(A3="","",VLOOKUP(A3,INPUT_Du_lieu_nhan_vien!$1:$1048576,20,0))</f>
        <v xml:space="preserve">31 Lê Duẩn, Hoàn Kiếm, Hà Nội </v>
      </c>
      <c r="E3" s="104" t="str">
        <f>IF($A3="","",VLOOKUP($A3,INPUT_Du_lieu_nhan_vien!$1:$1048576,17,0))</f>
        <v>0913 563 976</v>
      </c>
      <c r="F3" s="116">
        <f>IF(Thong_tin_chuc_vu_NV!A3="","",VLOOKUP(Thong_tin_chuc_vu_NV!A3,INPUT_Du_lieu_nhan_vien!$1:$1048576,27,0))</f>
        <v>6</v>
      </c>
      <c r="G3" s="104" t="str">
        <f>IF(Thong_tin_chuc_vu_NV!A3="","",VLOOKUP(Thong_tin_chuc_vu_NV!A3,INPUT_Du_lieu_nhan_vien!$1:$1048576,28,0))</f>
        <v>QL</v>
      </c>
      <c r="H3" s="104" t="str">
        <f>IF(Thong_tin_chuc_vu_NV!A3="","",VLOOKUP(Thong_tin_chuc_vu_NV!A3,INPUT_Du_lieu_nhan_vien!$1:$1048576,24,0))</f>
        <v>CC</v>
      </c>
      <c r="I3" s="104" t="str">
        <f>IF(Thong_tin_chuc_vu_NV!A3="","",VLOOKUP(Thong_tin_chuc_vu_NV!A3,INPUT_Du_lieu_nhan_vien!$1:$1048576,29,0))</f>
        <v>TEG</v>
      </c>
      <c r="J3" s="104">
        <f>IF(Thong_tin_chuc_vu_NV!A3="","",VLOOKUP(Thong_tin_chuc_vu_NV!A3,INPUT_Du_lieu_nhan_vien!$1:$1048576,30,0))</f>
        <v>0</v>
      </c>
      <c r="K3" s="104" t="str">
        <f>IF(Thong_tin_chuc_vu_NV!A3="","",VLOOKUP(Thong_tin_chuc_vu_NV!A3,INPUT_Du_lieu_nhan_vien!$1:$1048576,31,0))</f>
        <v>HN</v>
      </c>
      <c r="L3" s="104" t="str">
        <f>IF(Thong_tin_chuc_vu_NV!A3="","",VLOOKUP(Thong_tin_chuc_vu_NV!A3,INPUT_Du_lieu_nhan_vien!$1:$1048576,36,0))</f>
        <v>Chính thức</v>
      </c>
      <c r="M3" s="117">
        <f>IF(Thong_tin_chuc_vu_NV!A3="","",VLOOKUP(Thong_tin_chuc_vu_NV!A3,INPUT_Du_lieu_nhan_vien!$1:$1048576,34,0))</f>
        <v>39532</v>
      </c>
      <c r="N3" s="104">
        <f>IF(Thong_tin_chuc_vu_NV!A3="","",VLOOKUP(Thong_tin_chuc_vu_NV!A3,INPUT_Du_lieu_nhan_vien!$1:$1048576,35,0))</f>
        <v>3</v>
      </c>
      <c r="O3" s="117" t="str">
        <f>IF(Thong_tin_chuc_vu_NV!A3="","",VLOOKUP(Thong_tin_chuc_vu_NV!A3,INPUT_Du_lieu_nhan_vien!$1:$1048576,37,0))</f>
        <v/>
      </c>
      <c r="P3" s="117">
        <f>IF(Thong_tin_chuc_vu_NV!A3="","",VLOOKUP(Thong_tin_chuc_vu_NV!A3,INPUT_Du_lieu_nhan_vien!$1:$1048576,39,0))</f>
        <v>0</v>
      </c>
    </row>
    <row r="4" spans="1:16378" ht="19.5" customHeight="1" x14ac:dyDescent="0.2">
      <c r="A4" s="121">
        <f>IF(INPUT_Du_lieu_nhan_vien!A4="","",INPUT_Du_lieu_nhan_vien!A4)</f>
        <v>10002</v>
      </c>
      <c r="B4" s="121" t="str">
        <f>IF(A4="","",VLOOKUP(A4,INPUT_Du_lieu_nhan_vien!$1:$1048576,2,0))</f>
        <v>Nguyễn Hoài</v>
      </c>
      <c r="C4" s="121" t="str">
        <f>IF($A4="","",VLOOKUP($A4,INPUT_Du_lieu_nhan_vien!$1:$1048576,3,0))</f>
        <v>Giang</v>
      </c>
      <c r="D4" s="104" t="str">
        <f>IF(A4="","",VLOOKUP(A4,INPUT_Du_lieu_nhan_vien!$1:$1048576,20,0))</f>
        <v xml:space="preserve">20a/117 Đặng Tiến Đông, Hà Nội </v>
      </c>
      <c r="E4" s="104" t="str">
        <f>IF($A4="","",VLOOKUP($A4,INPUT_Du_lieu_nhan_vien!$1:$1048576,17,0))</f>
        <v>0904 145 536</v>
      </c>
      <c r="F4" s="116" t="str">
        <f>IF(Thong_tin_chuc_vu_NV!A4="","",VLOOKUP(Thong_tin_chuc_vu_NV!A4,INPUT_Du_lieu_nhan_vien!$1:$1048576,27,0))</f>
        <v>5</v>
      </c>
      <c r="G4" s="104" t="str">
        <f>IF(Thong_tin_chuc_vu_NV!A4="","",VLOOKUP(Thong_tin_chuc_vu_NV!A4,INPUT_Du_lieu_nhan_vien!$1:$1048576,28,0))</f>
        <v>QL</v>
      </c>
      <c r="H4" s="104" t="str">
        <f>IF(Thong_tin_chuc_vu_NV!A4="","",VLOOKUP(Thong_tin_chuc_vu_NV!A4,INPUT_Du_lieu_nhan_vien!$1:$1048576,24,0))</f>
        <v>CX</v>
      </c>
      <c r="I4" s="104" t="str">
        <f>IF(Thong_tin_chuc_vu_NV!A4="","",VLOOKUP(Thong_tin_chuc_vu_NV!A4,INPUT_Du_lieu_nhan_vien!$1:$1048576,29,0))</f>
        <v>BCV</v>
      </c>
      <c r="J4" s="104">
        <f>IF(Thong_tin_chuc_vu_NV!A4="","",VLOOKUP(Thong_tin_chuc_vu_NV!A4,INPUT_Du_lieu_nhan_vien!$1:$1048576,30,0))</f>
        <v>0</v>
      </c>
      <c r="K4" s="104" t="str">
        <f>IF(Thong_tin_chuc_vu_NV!A4="","",VLOOKUP(Thong_tin_chuc_vu_NV!A4,INPUT_Du_lieu_nhan_vien!$1:$1048576,31,0))</f>
        <v>HN</v>
      </c>
      <c r="L4" s="104" t="str">
        <f>IF(Thong_tin_chuc_vu_NV!A4="","",VLOOKUP(Thong_tin_chuc_vu_NV!A4,INPUT_Du_lieu_nhan_vien!$1:$1048576,36,0))</f>
        <v>Nghỉ việc</v>
      </c>
      <c r="M4" s="117">
        <f>IF(Thong_tin_chuc_vu_NV!A4="","",VLOOKUP(Thong_tin_chuc_vu_NV!A4,INPUT_Du_lieu_nhan_vien!$1:$1048576,34,0))</f>
        <v>39532</v>
      </c>
      <c r="N4" s="104">
        <f>IF(Thong_tin_chuc_vu_NV!A4="","",VLOOKUP(Thong_tin_chuc_vu_NV!A4,INPUT_Du_lieu_nhan_vien!$1:$1048576,35,0))</f>
        <v>3</v>
      </c>
      <c r="O4" s="117" t="str">
        <f>IF(Thong_tin_chuc_vu_NV!A4="","",VLOOKUP(Thong_tin_chuc_vu_NV!A4,INPUT_Du_lieu_nhan_vien!$1:$1048576,37,0))</f>
        <v/>
      </c>
      <c r="P4" s="117">
        <f>IF(Thong_tin_chuc_vu_NV!A4="","",VLOOKUP(Thong_tin_chuc_vu_NV!A4,INPUT_Du_lieu_nhan_vien!$1:$1048576,39,0))</f>
        <v>0</v>
      </c>
    </row>
    <row r="5" spans="1:16378" ht="19.5" customHeight="1" x14ac:dyDescent="0.2">
      <c r="A5" s="121">
        <f>IF(INPUT_Du_lieu_nhan_vien!A5="","",INPUT_Du_lieu_nhan_vien!A5)</f>
        <v>10003</v>
      </c>
      <c r="B5" s="121" t="str">
        <f>IF(A5="","",VLOOKUP(A5,INPUT_Du_lieu_nhan_vien!$1:$1048576,2,0))</f>
        <v>Nguyễn Thành</v>
      </c>
      <c r="C5" s="121" t="str">
        <f>IF($A5="","",VLOOKUP($A5,INPUT_Du_lieu_nhan_vien!$1:$1048576,3,0))</f>
        <v>Trung</v>
      </c>
      <c r="D5" s="104" t="str">
        <f>IF(A5="","",VLOOKUP(A5,INPUT_Du_lieu_nhan_vien!$1:$1048576,20,0))</f>
        <v xml:space="preserve">Tổ 10, Phường Long Biên - Quận Long Biên - Hà Nội </v>
      </c>
      <c r="E5" s="104" t="str">
        <f>IF($A5="","",VLOOKUP($A5,INPUT_Du_lieu_nhan_vien!$1:$1048576,17,0))</f>
        <v>0982 968 497</v>
      </c>
      <c r="F5" s="116">
        <f>IF(Thong_tin_chuc_vu_NV!A5="","",VLOOKUP(Thong_tin_chuc_vu_NV!A5,INPUT_Du_lieu_nhan_vien!$1:$1048576,27,0))</f>
        <v>6</v>
      </c>
      <c r="G5" s="104" t="str">
        <f>IF(Thong_tin_chuc_vu_NV!A5="","",VLOOKUP(Thong_tin_chuc_vu_NV!A5,INPUT_Du_lieu_nhan_vien!$1:$1048576,28,0))</f>
        <v>QL</v>
      </c>
      <c r="H5" s="104" t="str">
        <f>IF(Thong_tin_chuc_vu_NV!A5="","",VLOOKUP(Thong_tin_chuc_vu_NV!A5,INPUT_Du_lieu_nhan_vien!$1:$1048576,24,0))</f>
        <v>CC2</v>
      </c>
      <c r="I5" s="104" t="str">
        <f>IF(Thong_tin_chuc_vu_NV!A5="","",VLOOKUP(Thong_tin_chuc_vu_NV!A5,INPUT_Du_lieu_nhan_vien!$1:$1048576,29,0))</f>
        <v>TEG</v>
      </c>
      <c r="J5" s="104">
        <f>IF(Thong_tin_chuc_vu_NV!A5="","",VLOOKUP(Thong_tin_chuc_vu_NV!A5,INPUT_Du_lieu_nhan_vien!$1:$1048576,30,0))</f>
        <v>0</v>
      </c>
      <c r="K5" s="104" t="str">
        <f>IF(Thong_tin_chuc_vu_NV!A5="","",VLOOKUP(Thong_tin_chuc_vu_NV!A5,INPUT_Du_lieu_nhan_vien!$1:$1048576,31,0))</f>
        <v>HN</v>
      </c>
      <c r="L5" s="104" t="str">
        <f>IF(Thong_tin_chuc_vu_NV!A5="","",VLOOKUP(Thong_tin_chuc_vu_NV!A5,INPUT_Du_lieu_nhan_vien!$1:$1048576,36,0))</f>
        <v>Chính thức</v>
      </c>
      <c r="M5" s="117">
        <f>IF(Thong_tin_chuc_vu_NV!A5="","",VLOOKUP(Thong_tin_chuc_vu_NV!A5,INPUT_Du_lieu_nhan_vien!$1:$1048576,34,0))</f>
        <v>39532</v>
      </c>
      <c r="N5" s="104">
        <f>IF(Thong_tin_chuc_vu_NV!A5="","",VLOOKUP(Thong_tin_chuc_vu_NV!A5,INPUT_Du_lieu_nhan_vien!$1:$1048576,35,0))</f>
        <v>3</v>
      </c>
      <c r="O5" s="117" t="str">
        <f>IF(Thong_tin_chuc_vu_NV!A5="","",VLOOKUP(Thong_tin_chuc_vu_NV!A5,INPUT_Du_lieu_nhan_vien!$1:$1048576,37,0))</f>
        <v/>
      </c>
      <c r="P5" s="117">
        <f>IF(Thong_tin_chuc_vu_NV!A5="","",VLOOKUP(Thong_tin_chuc_vu_NV!A5,INPUT_Du_lieu_nhan_vien!$1:$1048576,39,0))</f>
        <v>0</v>
      </c>
    </row>
    <row r="6" spans="1:16378" ht="19.5" customHeight="1" x14ac:dyDescent="0.2">
      <c r="A6" s="121">
        <f>IF(INPUT_Du_lieu_nhan_vien!A6="","",INPUT_Du_lieu_nhan_vien!A6)</f>
        <v>10004</v>
      </c>
      <c r="B6" s="121" t="str">
        <f>IF(A6="","",VLOOKUP(A6,INPUT_Du_lieu_nhan_vien!$1:$1048576,2,0))</f>
        <v>Thái Minh</v>
      </c>
      <c r="C6" s="121" t="str">
        <f>IF($A6="","",VLOOKUP($A6,INPUT_Du_lieu_nhan_vien!$1:$1048576,3,0))</f>
        <v>Hạnh</v>
      </c>
      <c r="D6" s="104" t="str">
        <f>IF(A6="","",VLOOKUP(A6,INPUT_Du_lieu_nhan_vien!$1:$1048576,20,0))</f>
        <v xml:space="preserve">26 Tổ 56 Ngõ 190, Đường Hoàng Pri, Quận Hoàng Pri, Hà Nội </v>
      </c>
      <c r="E6" s="104" t="str">
        <f>IF($A6="","",VLOOKUP($A6,INPUT_Du_lieu_nhan_vien!$1:$1048576,17,0))</f>
        <v>0912 313 731</v>
      </c>
      <c r="F6" s="116" t="str">
        <f>IF(Thong_tin_chuc_vu_NV!A6="","",VLOOKUP(Thong_tin_chuc_vu_NV!A6,INPUT_Du_lieu_nhan_vien!$1:$1048576,27,0))</f>
        <v>4</v>
      </c>
      <c r="G6" s="104" t="str">
        <f>IF(Thong_tin_chuc_vu_NV!A6="","",VLOOKUP(Thong_tin_chuc_vu_NV!A6,INPUT_Du_lieu_nhan_vien!$1:$1048576,28,0))</f>
        <v>QL</v>
      </c>
      <c r="H6" s="104" t="str">
        <f>IF(Thong_tin_chuc_vu_NV!A6="","",VLOOKUP(Thong_tin_chuc_vu_NV!A6,INPUT_Du_lieu_nhan_vien!$1:$1048576,24,0))</f>
        <v>TD1</v>
      </c>
      <c r="I6" s="104" t="str">
        <f>IF(Thong_tin_chuc_vu_NV!A6="","",VLOOKUP(Thong_tin_chuc_vu_NV!A6,INPUT_Du_lieu_nhan_vien!$1:$1048576,29,0))</f>
        <v>TRD</v>
      </c>
      <c r="J6" s="104">
        <f>IF(Thong_tin_chuc_vu_NV!A6="","",VLOOKUP(Thong_tin_chuc_vu_NV!A6,INPUT_Du_lieu_nhan_vien!$1:$1048576,30,0))</f>
        <v>0</v>
      </c>
      <c r="K6" s="104" t="str">
        <f>IF(Thong_tin_chuc_vu_NV!A6="","",VLOOKUP(Thong_tin_chuc_vu_NV!A6,INPUT_Du_lieu_nhan_vien!$1:$1048576,31,0))</f>
        <v>HN</v>
      </c>
      <c r="L6" s="104" t="str">
        <f>IF(Thong_tin_chuc_vu_NV!A6="","",VLOOKUP(Thong_tin_chuc_vu_NV!A6,INPUT_Du_lieu_nhan_vien!$1:$1048576,36,0))</f>
        <v>Nghỉ khác</v>
      </c>
      <c r="M6" s="117">
        <f>IF(Thong_tin_chuc_vu_NV!A6="","",VLOOKUP(Thong_tin_chuc_vu_NV!A6,INPUT_Du_lieu_nhan_vien!$1:$1048576,34,0))</f>
        <v>39532</v>
      </c>
      <c r="N6" s="104">
        <f>IF(Thong_tin_chuc_vu_NV!A6="","",VLOOKUP(Thong_tin_chuc_vu_NV!A6,INPUT_Du_lieu_nhan_vien!$1:$1048576,35,0))</f>
        <v>3</v>
      </c>
      <c r="O6" s="117" t="str">
        <f>IF(Thong_tin_chuc_vu_NV!A6="","",VLOOKUP(Thong_tin_chuc_vu_NV!A6,INPUT_Du_lieu_nhan_vien!$1:$1048576,37,0))</f>
        <v/>
      </c>
      <c r="P6" s="117">
        <f>IF(Thong_tin_chuc_vu_NV!A6="","",VLOOKUP(Thong_tin_chuc_vu_NV!A6,INPUT_Du_lieu_nhan_vien!$1:$1048576,39,0))</f>
        <v>0</v>
      </c>
    </row>
    <row r="7" spans="1:16378" ht="19.5" customHeight="1" x14ac:dyDescent="0.2">
      <c r="A7" s="121">
        <f>IF(INPUT_Du_lieu_nhan_vien!A7="","",INPUT_Du_lieu_nhan_vien!A7)</f>
        <v>10005</v>
      </c>
      <c r="B7" s="121" t="str">
        <f>IF(A7="","",VLOOKUP(A7,INPUT_Du_lieu_nhan_vien!$1:$1048576,2,0))</f>
        <v>Nguyễn Phùng Minh</v>
      </c>
      <c r="C7" s="121" t="str">
        <f>IF($A7="","",VLOOKUP($A7,INPUT_Du_lieu_nhan_vien!$1:$1048576,3,0))</f>
        <v>Hằng</v>
      </c>
      <c r="D7" s="104" t="str">
        <f>IF(A7="","",VLOOKUP(A7,INPUT_Du_lieu_nhan_vien!$1:$1048576,20,0))</f>
        <v xml:space="preserve">Nhà 16, Ngõ 17/2, Phố Tạ Quang Bửu, Hà Nội </v>
      </c>
      <c r="E7" s="104" t="str">
        <f>IF($A7="","",VLOOKUP($A7,INPUT_Du_lieu_nhan_vien!$1:$1048576,17,0))</f>
        <v>0912 819 079</v>
      </c>
      <c r="F7" s="116" t="str">
        <f>IF(Thong_tin_chuc_vu_NV!A7="","",VLOOKUP(Thong_tin_chuc_vu_NV!A7,INPUT_Du_lieu_nhan_vien!$1:$1048576,27,0))</f>
        <v>4</v>
      </c>
      <c r="G7" s="104" t="str">
        <f>IF(Thong_tin_chuc_vu_NV!A7="","",VLOOKUP(Thong_tin_chuc_vu_NV!A7,INPUT_Du_lieu_nhan_vien!$1:$1048576,28,0))</f>
        <v>QL</v>
      </c>
      <c r="H7" s="104" t="str">
        <f>IF(Thong_tin_chuc_vu_NV!A7="","",VLOOKUP(Thong_tin_chuc_vu_NV!A7,INPUT_Du_lieu_nhan_vien!$1:$1048576,24,0))</f>
        <v>TD1</v>
      </c>
      <c r="I7" s="104" t="str">
        <f>IF(Thong_tin_chuc_vu_NV!A7="","",VLOOKUP(Thong_tin_chuc_vu_NV!A7,INPUT_Du_lieu_nhan_vien!$1:$1048576,29,0))</f>
        <v>TRD</v>
      </c>
      <c r="J7" s="104">
        <f>IF(Thong_tin_chuc_vu_NV!A7="","",VLOOKUP(Thong_tin_chuc_vu_NV!A7,INPUT_Du_lieu_nhan_vien!$1:$1048576,30,0))</f>
        <v>0</v>
      </c>
      <c r="K7" s="104" t="str">
        <f>IF(Thong_tin_chuc_vu_NV!A7="","",VLOOKUP(Thong_tin_chuc_vu_NV!A7,INPUT_Du_lieu_nhan_vien!$1:$1048576,31,0))</f>
        <v>HN</v>
      </c>
      <c r="L7" s="104" t="str">
        <f>IF(Thong_tin_chuc_vu_NV!A7="","",VLOOKUP(Thong_tin_chuc_vu_NV!A7,INPUT_Du_lieu_nhan_vien!$1:$1048576,36,0))</f>
        <v>Nghỉ việc</v>
      </c>
      <c r="M7" s="117">
        <f>IF(Thong_tin_chuc_vu_NV!A7="","",VLOOKUP(Thong_tin_chuc_vu_NV!A7,INPUT_Du_lieu_nhan_vien!$1:$1048576,34,0))</f>
        <v>39532</v>
      </c>
      <c r="N7" s="104">
        <f>IF(Thong_tin_chuc_vu_NV!A7="","",VLOOKUP(Thong_tin_chuc_vu_NV!A7,INPUT_Du_lieu_nhan_vien!$1:$1048576,35,0))</f>
        <v>3</v>
      </c>
      <c r="O7" s="117">
        <f>IF(Thong_tin_chuc_vu_NV!A7="","",VLOOKUP(Thong_tin_chuc_vu_NV!A7,INPUT_Du_lieu_nhan_vien!$1:$1048576,37,0))</f>
        <v>41470</v>
      </c>
      <c r="P7" s="117">
        <f>IF(Thong_tin_chuc_vu_NV!A7="","",VLOOKUP(Thong_tin_chuc_vu_NV!A7,INPUT_Du_lieu_nhan_vien!$1:$1048576,39,0))</f>
        <v>0</v>
      </c>
    </row>
    <row r="8" spans="1:16378" ht="19.5" customHeight="1" x14ac:dyDescent="0.2">
      <c r="A8" s="121">
        <f>IF(INPUT_Du_lieu_nhan_vien!A8="","",INPUT_Du_lieu_nhan_vien!A8)</f>
        <v>10006</v>
      </c>
      <c r="B8" s="121" t="str">
        <f>IF(A8="","",VLOOKUP(A8,INPUT_Du_lieu_nhan_vien!$1:$1048576,2,0))</f>
        <v>Cao Công</v>
      </c>
      <c r="C8" s="121" t="str">
        <f>IF($A8="","",VLOOKUP($A8,INPUT_Du_lieu_nhan_vien!$1:$1048576,3,0))</f>
        <v>Minh</v>
      </c>
      <c r="D8" s="104" t="str">
        <f>IF(A8="","",VLOOKUP(A8,INPUT_Du_lieu_nhan_vien!$1:$1048576,20,0))</f>
        <v xml:space="preserve">07, Ngách 15, Ngõ 61, Lạc Trung, Hai Bà Trưng, Hà Nội </v>
      </c>
      <c r="E8" s="104" t="str">
        <f>IF($A8="","",VLOOKUP($A8,INPUT_Du_lieu_nhan_vien!$1:$1048576,17,0))</f>
        <v>0902 151 789</v>
      </c>
      <c r="F8" s="116" t="str">
        <f>IF(Thong_tin_chuc_vu_NV!A8="","",VLOOKUP(Thong_tin_chuc_vu_NV!A8,INPUT_Du_lieu_nhan_vien!$1:$1048576,27,0))</f>
        <v>4</v>
      </c>
      <c r="G8" s="104" t="str">
        <f>IF(Thong_tin_chuc_vu_NV!A8="","",VLOOKUP(Thong_tin_chuc_vu_NV!A8,INPUT_Du_lieu_nhan_vien!$1:$1048576,28,0))</f>
        <v>QL</v>
      </c>
      <c r="H8" s="104" t="str">
        <f>IF(Thong_tin_chuc_vu_NV!A8="","",VLOOKUP(Thong_tin_chuc_vu_NV!A8,INPUT_Du_lieu_nhan_vien!$1:$1048576,24,0))</f>
        <v>TD1</v>
      </c>
      <c r="I8" s="104" t="str">
        <f>IF(Thong_tin_chuc_vu_NV!A8="","",VLOOKUP(Thong_tin_chuc_vu_NV!A8,INPUT_Du_lieu_nhan_vien!$1:$1048576,29,0))</f>
        <v>TTN</v>
      </c>
      <c r="J8" s="104">
        <f>IF(Thong_tin_chuc_vu_NV!A8="","",VLOOKUP(Thong_tin_chuc_vu_NV!A8,INPUT_Du_lieu_nhan_vien!$1:$1048576,30,0))</f>
        <v>0</v>
      </c>
      <c r="K8" s="104" t="str">
        <f>IF(Thong_tin_chuc_vu_NV!A8="","",VLOOKUP(Thong_tin_chuc_vu_NV!A8,INPUT_Du_lieu_nhan_vien!$1:$1048576,31,0))</f>
        <v>HN</v>
      </c>
      <c r="L8" s="104" t="str">
        <f>IF(Thong_tin_chuc_vu_NV!A8="","",VLOOKUP(Thong_tin_chuc_vu_NV!A8,INPUT_Du_lieu_nhan_vien!$1:$1048576,36,0))</f>
        <v>Chính thức</v>
      </c>
      <c r="M8" s="117">
        <f>IF(Thong_tin_chuc_vu_NV!A8="","",VLOOKUP(Thong_tin_chuc_vu_NV!A8,INPUT_Du_lieu_nhan_vien!$1:$1048576,34,0))</f>
        <v>39532</v>
      </c>
      <c r="N8" s="104">
        <f>IF(Thong_tin_chuc_vu_NV!A8="","",VLOOKUP(Thong_tin_chuc_vu_NV!A8,INPUT_Du_lieu_nhan_vien!$1:$1048576,35,0))</f>
        <v>3</v>
      </c>
      <c r="O8" s="117" t="str">
        <f>IF(Thong_tin_chuc_vu_NV!A8="","",VLOOKUP(Thong_tin_chuc_vu_NV!A8,INPUT_Du_lieu_nhan_vien!$1:$1048576,37,0))</f>
        <v/>
      </c>
      <c r="P8" s="117">
        <f>IF(Thong_tin_chuc_vu_NV!A8="","",VLOOKUP(Thong_tin_chuc_vu_NV!A8,INPUT_Du_lieu_nhan_vien!$1:$1048576,39,0))</f>
        <v>0</v>
      </c>
    </row>
    <row r="9" spans="1:16378" ht="19.5" hidden="1" customHeight="1" x14ac:dyDescent="0.2">
      <c r="A9" s="121">
        <f>IF(INPUT_Du_lieu_nhan_vien!A9="","",INPUT_Du_lieu_nhan_vien!A9)</f>
        <v>10007</v>
      </c>
      <c r="B9" s="121" t="str">
        <f>IF(A9="","",VLOOKUP(A9,INPUT_Du_lieu_nhan_vien!$1:$1048576,2,0))</f>
        <v>Trương Thị Thu</v>
      </c>
      <c r="C9" s="121" t="str">
        <f>IF($A9="","",VLOOKUP($A9,INPUT_Du_lieu_nhan_vien!$1:$1048576,3,0))</f>
        <v>Hiền</v>
      </c>
      <c r="D9" s="104" t="str">
        <f>IF(A9="","",VLOOKUP(A9,INPUT_Du_lieu_nhan_vien!$1:$1048576,20,0))</f>
        <v xml:space="preserve">Số nhà 34 ngõ 190 Nguyễn Trãi, tổ 10, Thượng Đình, Thanh Xuân, HN </v>
      </c>
      <c r="E9" s="104" t="str">
        <f>IF($A9="","",VLOOKUP($A9,INPUT_Du_lieu_nhan_vien!$1:$1048576,17,0))</f>
        <v>091 230 9830</v>
      </c>
      <c r="F9" s="116">
        <f>IF(Thong_tin_chuc_vu_NV!A9="","",VLOOKUP(Thong_tin_chuc_vu_NV!A9,INPUT_Du_lieu_nhan_vien!$1:$1048576,27,0))</f>
        <v>0</v>
      </c>
      <c r="G9" s="104">
        <f>IF(Thong_tin_chuc_vu_NV!A9="","",VLOOKUP(Thong_tin_chuc_vu_NV!A9,INPUT_Du_lieu_nhan_vien!$1:$1048576,28,0))</f>
        <v>0</v>
      </c>
      <c r="H9" s="104">
        <f>IF(Thong_tin_chuc_vu_NV!A9="","",VLOOKUP(Thong_tin_chuc_vu_NV!A9,INPUT_Du_lieu_nhan_vien!$1:$1048576,24,0))</f>
        <v>0</v>
      </c>
      <c r="I9" s="104">
        <f>IF(Thong_tin_chuc_vu_NV!A9="","",VLOOKUP(Thong_tin_chuc_vu_NV!A9,INPUT_Du_lieu_nhan_vien!$1:$1048576,29,0))</f>
        <v>0</v>
      </c>
      <c r="J9" s="104">
        <f>IF(Thong_tin_chuc_vu_NV!A9="","",VLOOKUP(Thong_tin_chuc_vu_NV!A9,INPUT_Du_lieu_nhan_vien!$1:$1048576,30,0))</f>
        <v>0</v>
      </c>
      <c r="K9" s="104">
        <f>IF(Thong_tin_chuc_vu_NV!A9="","",VLOOKUP(Thong_tin_chuc_vu_NV!A9,INPUT_Du_lieu_nhan_vien!$1:$1048576,31,0))</f>
        <v>0</v>
      </c>
      <c r="L9" s="104" t="str">
        <f>IF(Thong_tin_chuc_vu_NV!A9="","",VLOOKUP(Thong_tin_chuc_vu_NV!A9,INPUT_Du_lieu_nhan_vien!$1:$1048576,36,0))</f>
        <v>Nghỉ việc</v>
      </c>
      <c r="M9" s="117">
        <f>IF(Thong_tin_chuc_vu_NV!A9="","",VLOOKUP(Thong_tin_chuc_vu_NV!A9,INPUT_Du_lieu_nhan_vien!$1:$1048576,34,0))</f>
        <v>39532</v>
      </c>
      <c r="N9" s="104">
        <f>IF(Thong_tin_chuc_vu_NV!A9="","",VLOOKUP(Thong_tin_chuc_vu_NV!A9,INPUT_Du_lieu_nhan_vien!$1:$1048576,35,0))</f>
        <v>3</v>
      </c>
      <c r="O9" s="117" t="str">
        <f>IF(Thong_tin_chuc_vu_NV!A9="","",VLOOKUP(Thong_tin_chuc_vu_NV!A9,INPUT_Du_lieu_nhan_vien!$1:$1048576,37,0))</f>
        <v/>
      </c>
      <c r="P9" s="117">
        <f>IF(Thong_tin_chuc_vu_NV!A9="","",VLOOKUP(Thong_tin_chuc_vu_NV!A9,INPUT_Du_lieu_nhan_vien!$1:$1048576,39,0))</f>
        <v>0</v>
      </c>
    </row>
    <row r="10" spans="1:16378" ht="19.5" customHeight="1" x14ac:dyDescent="0.2">
      <c r="A10" s="121">
        <f>IF(INPUT_Du_lieu_nhan_vien!A10="","",INPUT_Du_lieu_nhan_vien!A10)</f>
        <v>10008</v>
      </c>
      <c r="B10" s="121" t="str">
        <f>IF(A10="","",VLOOKUP(A10,INPUT_Du_lieu_nhan_vien!$1:$1048576,2,0))</f>
        <v>Phạm Quốc</v>
      </c>
      <c r="C10" s="121" t="str">
        <f>IF($A10="","",VLOOKUP($A10,INPUT_Du_lieu_nhan_vien!$1:$1048576,3,0))</f>
        <v>Hùng</v>
      </c>
      <c r="D10" s="104" t="str">
        <f>IF(A10="","",VLOOKUP(A10,INPUT_Du_lieu_nhan_vien!$1:$1048576,20,0))</f>
        <v xml:space="preserve">Phường Bách Khoa, Quận Hai Bà Trưng, Hà Nội </v>
      </c>
      <c r="E10" s="104" t="str">
        <f>IF($A10="","",VLOOKUP($A10,INPUT_Du_lieu_nhan_vien!$1:$1048576,17,0))</f>
        <v>0982 090 582</v>
      </c>
      <c r="F10" s="116">
        <f>IF(Thong_tin_chuc_vu_NV!A10="","",VLOOKUP(Thong_tin_chuc_vu_NV!A10,INPUT_Du_lieu_nhan_vien!$1:$1048576,27,0))</f>
        <v>5</v>
      </c>
      <c r="G10" s="104" t="str">
        <f>IF(Thong_tin_chuc_vu_NV!A10="","",VLOOKUP(Thong_tin_chuc_vu_NV!A10,INPUT_Du_lieu_nhan_vien!$1:$1048576,28,0))</f>
        <v>QL</v>
      </c>
      <c r="H10" s="104" t="str">
        <f>IF(Thong_tin_chuc_vu_NV!A10="","",VLOOKUP(Thong_tin_chuc_vu_NV!A10,INPUT_Du_lieu_nhan_vien!$1:$1048576,24,0))</f>
        <v>SD2</v>
      </c>
      <c r="I10" s="104" t="str">
        <f>IF(Thong_tin_chuc_vu_NV!A10="","",VLOOKUP(Thong_tin_chuc_vu_NV!A10,INPUT_Du_lieu_nhan_vien!$1:$1048576,29,0))</f>
        <v>S2</v>
      </c>
      <c r="J10" s="104">
        <f>IF(Thong_tin_chuc_vu_NV!A10="","",VLOOKUP(Thong_tin_chuc_vu_NV!A10,INPUT_Du_lieu_nhan_vien!$1:$1048576,30,0))</f>
        <v>0</v>
      </c>
      <c r="K10" s="104" t="str">
        <f>IF(Thong_tin_chuc_vu_NV!A10="","",VLOOKUP(Thong_tin_chuc_vu_NV!A10,INPUT_Du_lieu_nhan_vien!$1:$1048576,31,0))</f>
        <v>HN</v>
      </c>
      <c r="L10" s="104" t="str">
        <f>IF(Thong_tin_chuc_vu_NV!A10="","",VLOOKUP(Thong_tin_chuc_vu_NV!A10,INPUT_Du_lieu_nhan_vien!$1:$1048576,36,0))</f>
        <v>Chính thức</v>
      </c>
      <c r="M10" s="117">
        <f>IF(Thong_tin_chuc_vu_NV!A10="","",VLOOKUP(Thong_tin_chuc_vu_NV!A10,INPUT_Du_lieu_nhan_vien!$1:$1048576,34,0))</f>
        <v>39532</v>
      </c>
      <c r="N10" s="104">
        <f>IF(Thong_tin_chuc_vu_NV!A10="","",VLOOKUP(Thong_tin_chuc_vu_NV!A10,INPUT_Du_lieu_nhan_vien!$1:$1048576,35,0))</f>
        <v>3</v>
      </c>
      <c r="O10" s="117" t="str">
        <f>IF(Thong_tin_chuc_vu_NV!A10="","",VLOOKUP(Thong_tin_chuc_vu_NV!A10,INPUT_Du_lieu_nhan_vien!$1:$1048576,37,0))</f>
        <v/>
      </c>
      <c r="P10" s="117">
        <f>IF(Thong_tin_chuc_vu_NV!A10="","",VLOOKUP(Thong_tin_chuc_vu_NV!A10,INPUT_Du_lieu_nhan_vien!$1:$1048576,39,0))</f>
        <v>0</v>
      </c>
    </row>
    <row r="11" spans="1:16378" ht="19.5" customHeight="1" x14ac:dyDescent="0.2">
      <c r="A11" s="121">
        <f>IF(INPUT_Du_lieu_nhan_vien!A11="","",INPUT_Du_lieu_nhan_vien!A11)</f>
        <v>10009</v>
      </c>
      <c r="B11" s="121" t="str">
        <f>IF(A11="","",VLOOKUP(A11,INPUT_Du_lieu_nhan_vien!$1:$1048576,2,0))</f>
        <v>Dương Hữu</v>
      </c>
      <c r="C11" s="121" t="str">
        <f>IF($A11="","",VLOOKUP($A11,INPUT_Du_lieu_nhan_vien!$1:$1048576,3,0))</f>
        <v>Quang</v>
      </c>
      <c r="D11" s="104" t="str">
        <f>IF(A11="","",VLOOKUP(A11,INPUT_Du_lieu_nhan_vien!$1:$1048576,20,0))</f>
        <v xml:space="preserve">61 Nguyễn Trường Tộ - Ba Đình - Hà Nội </v>
      </c>
      <c r="E11" s="104" t="str">
        <f>IF($A11="","",VLOOKUP($A11,INPUT_Du_lieu_nhan_vien!$1:$1048576,17,0))</f>
        <v>0943 199 998</v>
      </c>
      <c r="F11" s="116">
        <f>IF(Thong_tin_chuc_vu_NV!A11="","",VLOOKUP(Thong_tin_chuc_vu_NV!A11,INPUT_Du_lieu_nhan_vien!$1:$1048576,27,0))</f>
        <v>5</v>
      </c>
      <c r="G11" s="104" t="str">
        <f>IF(Thong_tin_chuc_vu_NV!A11="","",VLOOKUP(Thong_tin_chuc_vu_NV!A11,INPUT_Du_lieu_nhan_vien!$1:$1048576,28,0))</f>
        <v>QL</v>
      </c>
      <c r="H11" s="104" t="str">
        <f>IF(Thong_tin_chuc_vu_NV!A11="","",VLOOKUP(Thong_tin_chuc_vu_NV!A11,INPUT_Du_lieu_nhan_vien!$1:$1048576,24,0))</f>
        <v>SD1</v>
      </c>
      <c r="I11" s="104" t="str">
        <f>IF(Thong_tin_chuc_vu_NV!A11="","",VLOOKUP(Thong_tin_chuc_vu_NV!A11,INPUT_Du_lieu_nhan_vien!$1:$1048576,29,0))</f>
        <v>TPE</v>
      </c>
      <c r="J11" s="104">
        <f>IF(Thong_tin_chuc_vu_NV!A11="","",VLOOKUP(Thong_tin_chuc_vu_NV!A11,INPUT_Du_lieu_nhan_vien!$1:$1048576,30,0))</f>
        <v>0</v>
      </c>
      <c r="K11" s="104" t="str">
        <f>IF(Thong_tin_chuc_vu_NV!A11="","",VLOOKUP(Thong_tin_chuc_vu_NV!A11,INPUT_Du_lieu_nhan_vien!$1:$1048576,31,0))</f>
        <v>HN</v>
      </c>
      <c r="L11" s="104" t="str">
        <f>IF(Thong_tin_chuc_vu_NV!A11="","",VLOOKUP(Thong_tin_chuc_vu_NV!A11,INPUT_Du_lieu_nhan_vien!$1:$1048576,36,0))</f>
        <v>Chính thức</v>
      </c>
      <c r="M11" s="117">
        <f>IF(Thong_tin_chuc_vu_NV!A11="","",VLOOKUP(Thong_tin_chuc_vu_NV!A11,INPUT_Du_lieu_nhan_vien!$1:$1048576,34,0))</f>
        <v>39532</v>
      </c>
      <c r="N11" s="104">
        <f>IF(Thong_tin_chuc_vu_NV!A11="","",VLOOKUP(Thong_tin_chuc_vu_NV!A11,INPUT_Du_lieu_nhan_vien!$1:$1048576,35,0))</f>
        <v>3</v>
      </c>
      <c r="O11" s="117" t="str">
        <f>IF(Thong_tin_chuc_vu_NV!A11="","",VLOOKUP(Thong_tin_chuc_vu_NV!A11,INPUT_Du_lieu_nhan_vien!$1:$1048576,37,0))</f>
        <v/>
      </c>
      <c r="P11" s="117">
        <f>IF(Thong_tin_chuc_vu_NV!A11="","",VLOOKUP(Thong_tin_chuc_vu_NV!A11,INPUT_Du_lieu_nhan_vien!$1:$1048576,39,0))</f>
        <v>0</v>
      </c>
    </row>
    <row r="12" spans="1:16378" ht="19.5" customHeight="1" x14ac:dyDescent="0.2">
      <c r="A12" s="121">
        <f>IF(INPUT_Du_lieu_nhan_vien!A12="","",INPUT_Du_lieu_nhan_vien!A12)</f>
        <v>10010</v>
      </c>
      <c r="B12" s="121" t="str">
        <f>IF(A12="","",VLOOKUP(A12,INPUT_Du_lieu_nhan_vien!$1:$1048576,2,0))</f>
        <v>Hoàng Thế</v>
      </c>
      <c r="C12" s="121" t="str">
        <f>IF($A12="","",VLOOKUP($A12,INPUT_Du_lieu_nhan_vien!$1:$1048576,3,0))</f>
        <v>Anh</v>
      </c>
      <c r="D12" s="104" t="str">
        <f>IF(A12="","",VLOOKUP(A12,INPUT_Du_lieu_nhan_vien!$1:$1048576,20,0))</f>
        <v xml:space="preserve">Số 14 Tổ 36 Phường Quan Hoa, Quận Cầu Giấy, Hà Nội </v>
      </c>
      <c r="E12" s="104" t="str">
        <f>IF($A12="","",VLOOKUP($A12,INPUT_Du_lieu_nhan_vien!$1:$1048576,17,0))</f>
        <v>0905 500 555</v>
      </c>
      <c r="F12" s="116" t="str">
        <f>IF(Thong_tin_chuc_vu_NV!A12="","",VLOOKUP(Thong_tin_chuc_vu_NV!A12,INPUT_Du_lieu_nhan_vien!$1:$1048576,27,0))</f>
        <v>4</v>
      </c>
      <c r="G12" s="104" t="str">
        <f>IF(Thong_tin_chuc_vu_NV!A12="","",VLOOKUP(Thong_tin_chuc_vu_NV!A12,INPUT_Du_lieu_nhan_vien!$1:$1048576,28,0))</f>
        <v>QL</v>
      </c>
      <c r="H12" s="104" t="str">
        <f>IF(Thong_tin_chuc_vu_NV!A12="","",VLOOKUP(Thong_tin_chuc_vu_NV!A12,INPUT_Du_lieu_nhan_vien!$1:$1048576,24,0))</f>
        <v>TD1</v>
      </c>
      <c r="I12" s="104" t="str">
        <f>IF(Thong_tin_chuc_vu_NV!A12="","",VLOOKUP(Thong_tin_chuc_vu_NV!A12,INPUT_Du_lieu_nhan_vien!$1:$1048576,29,0))</f>
        <v>TAL</v>
      </c>
      <c r="J12" s="104">
        <f>IF(Thong_tin_chuc_vu_NV!A12="","",VLOOKUP(Thong_tin_chuc_vu_NV!A12,INPUT_Du_lieu_nhan_vien!$1:$1048576,30,0))</f>
        <v>0</v>
      </c>
      <c r="K12" s="104" t="str">
        <f>IF(Thong_tin_chuc_vu_NV!A12="","",VLOOKUP(Thong_tin_chuc_vu_NV!A12,INPUT_Du_lieu_nhan_vien!$1:$1048576,31,0))</f>
        <v>HN</v>
      </c>
      <c r="L12" s="104" t="str">
        <f>IF(Thong_tin_chuc_vu_NV!A12="","",VLOOKUP(Thong_tin_chuc_vu_NV!A12,INPUT_Du_lieu_nhan_vien!$1:$1048576,36,0))</f>
        <v>Chính thức</v>
      </c>
      <c r="M12" s="117">
        <f>IF(Thong_tin_chuc_vu_NV!A12="","",VLOOKUP(Thong_tin_chuc_vu_NV!A12,INPUT_Du_lieu_nhan_vien!$1:$1048576,34,0))</f>
        <v>39678</v>
      </c>
      <c r="N12" s="104">
        <f>IF(Thong_tin_chuc_vu_NV!A12="","",VLOOKUP(Thong_tin_chuc_vu_NV!A12,INPUT_Du_lieu_nhan_vien!$1:$1048576,35,0))</f>
        <v>8</v>
      </c>
      <c r="O12" s="117" t="str">
        <f>IF(Thong_tin_chuc_vu_NV!A12="","",VLOOKUP(Thong_tin_chuc_vu_NV!A12,INPUT_Du_lieu_nhan_vien!$1:$1048576,37,0))</f>
        <v/>
      </c>
      <c r="P12" s="117">
        <f>IF(Thong_tin_chuc_vu_NV!A12="","",VLOOKUP(Thong_tin_chuc_vu_NV!A12,INPUT_Du_lieu_nhan_vien!$1:$1048576,39,0))</f>
        <v>0</v>
      </c>
    </row>
    <row r="13" spans="1:16378" ht="19.5" customHeight="1" x14ac:dyDescent="0.2">
      <c r="A13" s="121">
        <f>IF(INPUT_Du_lieu_nhan_vien!A13="","",INPUT_Du_lieu_nhan_vien!A13)</f>
        <v>10011</v>
      </c>
      <c r="B13" s="121" t="str">
        <f>IF(A13="","",VLOOKUP(A13,INPUT_Du_lieu_nhan_vien!$1:$1048576,2,0))</f>
        <v>Nguyễn Hoàng</v>
      </c>
      <c r="C13" s="121" t="str">
        <f>IF($A13="","",VLOOKUP($A13,INPUT_Du_lieu_nhan_vien!$1:$1048576,3,0))</f>
        <v>Tú</v>
      </c>
      <c r="D13" s="104" t="str">
        <f>IF(A13="","",VLOOKUP(A13,INPUT_Du_lieu_nhan_vien!$1:$1048576,20,0))</f>
        <v>Thôn Tảo-đông Ngạc-từ Liêm-hà Nội Hà Nội</v>
      </c>
      <c r="E13" s="104" t="str">
        <f>IF($A13="","",VLOOKUP($A13,INPUT_Du_lieu_nhan_vien!$1:$1048576,17,0))</f>
        <v>0914 325 560</v>
      </c>
      <c r="F13" s="116" t="str">
        <f>IF(Thong_tin_chuc_vu_NV!A13="","",VLOOKUP(Thong_tin_chuc_vu_NV!A13,INPUT_Du_lieu_nhan_vien!$1:$1048576,27,0))</f>
        <v>4</v>
      </c>
      <c r="G13" s="104" t="str">
        <f>IF(Thong_tin_chuc_vu_NV!A13="","",VLOOKUP(Thong_tin_chuc_vu_NV!A13,INPUT_Du_lieu_nhan_vien!$1:$1048576,28,0))</f>
        <v>QL</v>
      </c>
      <c r="H13" s="104" t="str">
        <f>IF(Thong_tin_chuc_vu_NV!A13="","",VLOOKUP(Thong_tin_chuc_vu_NV!A13,INPUT_Du_lieu_nhan_vien!$1:$1048576,24,0))</f>
        <v>TD2</v>
      </c>
      <c r="I13" s="104" t="str">
        <f>IF(Thong_tin_chuc_vu_NV!A13="","",VLOOKUP(Thong_tin_chuc_vu_NV!A13,INPUT_Du_lieu_nhan_vien!$1:$1048576,29,0))</f>
        <v>TIC</v>
      </c>
      <c r="J13" s="104">
        <f>IF(Thong_tin_chuc_vu_NV!A13="","",VLOOKUP(Thong_tin_chuc_vu_NV!A13,INPUT_Du_lieu_nhan_vien!$1:$1048576,30,0))</f>
        <v>0</v>
      </c>
      <c r="K13" s="104" t="str">
        <f>IF(Thong_tin_chuc_vu_NV!A13="","",VLOOKUP(Thong_tin_chuc_vu_NV!A13,INPUT_Du_lieu_nhan_vien!$1:$1048576,31,0))</f>
        <v>HN</v>
      </c>
      <c r="L13" s="104" t="str">
        <f>IF(Thong_tin_chuc_vu_NV!A13="","",VLOOKUP(Thong_tin_chuc_vu_NV!A13,INPUT_Du_lieu_nhan_vien!$1:$1048576,36,0))</f>
        <v>Nghỉ việc</v>
      </c>
      <c r="M13" s="117">
        <f>IF(Thong_tin_chuc_vu_NV!A13="","",VLOOKUP(Thong_tin_chuc_vu_NV!A13,INPUT_Du_lieu_nhan_vien!$1:$1048576,34,0))</f>
        <v>39753</v>
      </c>
      <c r="N13" s="104">
        <f>IF(Thong_tin_chuc_vu_NV!A13="","",VLOOKUP(Thong_tin_chuc_vu_NV!A13,INPUT_Du_lieu_nhan_vien!$1:$1048576,35,0))</f>
        <v>11</v>
      </c>
      <c r="O13" s="117" t="str">
        <f>IF(Thong_tin_chuc_vu_NV!A13="","",VLOOKUP(Thong_tin_chuc_vu_NV!A13,INPUT_Du_lieu_nhan_vien!$1:$1048576,37,0))</f>
        <v/>
      </c>
      <c r="P13" s="117">
        <f>IF(Thong_tin_chuc_vu_NV!A13="","",VLOOKUP(Thong_tin_chuc_vu_NV!A13,INPUT_Du_lieu_nhan_vien!$1:$1048576,39,0))</f>
        <v>41384</v>
      </c>
    </row>
    <row r="14" spans="1:16378" ht="19.5" customHeight="1" x14ac:dyDescent="0.2">
      <c r="A14" s="121">
        <f>IF(INPUT_Du_lieu_nhan_vien!A14="","",INPUT_Du_lieu_nhan_vien!A14)</f>
        <v>10012</v>
      </c>
      <c r="B14" s="121" t="str">
        <f>IF(A14="","",VLOOKUP(A14,INPUT_Du_lieu_nhan_vien!$1:$1048576,2,0))</f>
        <v>Phạm Hoàng</v>
      </c>
      <c r="C14" s="121" t="str">
        <f>IF($A14="","",VLOOKUP($A14,INPUT_Du_lieu_nhan_vien!$1:$1048576,3,0))</f>
        <v>Giang</v>
      </c>
      <c r="D14" s="104" t="str">
        <f>IF(A14="","",VLOOKUP(A14,INPUT_Du_lieu_nhan_vien!$1:$1048576,20,0))</f>
        <v xml:space="preserve">228 Nghi Tàm, Hà Nội </v>
      </c>
      <c r="E14" s="104" t="str">
        <f>IF($A14="","",VLOOKUP($A14,INPUT_Du_lieu_nhan_vien!$1:$1048576,17,0))</f>
        <v>0913 006 898</v>
      </c>
      <c r="F14" s="116" t="str">
        <f>IF(Thong_tin_chuc_vu_NV!A14="","",VLOOKUP(Thong_tin_chuc_vu_NV!A14,INPUT_Du_lieu_nhan_vien!$1:$1048576,27,0))</f>
        <v>4</v>
      </c>
      <c r="G14" s="104" t="str">
        <f>IF(Thong_tin_chuc_vu_NV!A14="","",VLOOKUP(Thong_tin_chuc_vu_NV!A14,INPUT_Du_lieu_nhan_vien!$1:$1048576,28,0))</f>
        <v>QL</v>
      </c>
      <c r="H14" s="104" t="str">
        <f>IF(Thong_tin_chuc_vu_NV!A14="","",VLOOKUP(Thong_tin_chuc_vu_NV!A14,INPUT_Du_lieu_nhan_vien!$1:$1048576,24,0))</f>
        <v>TD1</v>
      </c>
      <c r="I14" s="104">
        <f>IF(Thong_tin_chuc_vu_NV!A14="","",VLOOKUP(Thong_tin_chuc_vu_NV!A14,INPUT_Du_lieu_nhan_vien!$1:$1048576,29,0))</f>
        <v>0</v>
      </c>
      <c r="J14" s="104">
        <f>IF(Thong_tin_chuc_vu_NV!A14="","",VLOOKUP(Thong_tin_chuc_vu_NV!A14,INPUT_Du_lieu_nhan_vien!$1:$1048576,30,0))</f>
        <v>0</v>
      </c>
      <c r="K14" s="104">
        <f>IF(Thong_tin_chuc_vu_NV!A14="","",VLOOKUP(Thong_tin_chuc_vu_NV!A14,INPUT_Du_lieu_nhan_vien!$1:$1048576,31,0))</f>
        <v>0</v>
      </c>
      <c r="L14" s="104" t="str">
        <f>IF(Thong_tin_chuc_vu_NV!A14="","",VLOOKUP(Thong_tin_chuc_vu_NV!A14,INPUT_Du_lieu_nhan_vien!$1:$1048576,36,0))</f>
        <v>Nghỉ việc</v>
      </c>
      <c r="M14" s="117">
        <f>IF(Thong_tin_chuc_vu_NV!A14="","",VLOOKUP(Thong_tin_chuc_vu_NV!A14,INPUT_Du_lieu_nhan_vien!$1:$1048576,34,0))</f>
        <v>39904</v>
      </c>
      <c r="N14" s="104">
        <f>IF(Thong_tin_chuc_vu_NV!A14="","",VLOOKUP(Thong_tin_chuc_vu_NV!A14,INPUT_Du_lieu_nhan_vien!$1:$1048576,35,0))</f>
        <v>4</v>
      </c>
      <c r="O14" s="117" t="str">
        <f>IF(Thong_tin_chuc_vu_NV!A14="","",VLOOKUP(Thong_tin_chuc_vu_NV!A14,INPUT_Du_lieu_nhan_vien!$1:$1048576,37,0))</f>
        <v/>
      </c>
      <c r="P14" s="117">
        <f>IF(Thong_tin_chuc_vu_NV!A14="","",VLOOKUP(Thong_tin_chuc_vu_NV!A14,INPUT_Du_lieu_nhan_vien!$1:$1048576,39,0))</f>
        <v>40618</v>
      </c>
    </row>
    <row r="15" spans="1:16378" ht="19.5" customHeight="1" x14ac:dyDescent="0.2">
      <c r="A15" s="121">
        <f>IF(INPUT_Du_lieu_nhan_vien!A15="","",INPUT_Du_lieu_nhan_vien!A15)</f>
        <v>10013</v>
      </c>
      <c r="B15" s="121" t="str">
        <f>IF(A15="","",VLOOKUP(A15,INPUT_Du_lieu_nhan_vien!$1:$1048576,2,0))</f>
        <v>Vũ Thị Hồng</v>
      </c>
      <c r="C15" s="121" t="str">
        <f>IF($A15="","",VLOOKUP($A15,INPUT_Du_lieu_nhan_vien!$1:$1048576,3,0))</f>
        <v>Thúy</v>
      </c>
      <c r="D15" s="104" t="str">
        <f>IF(A15="","",VLOOKUP(A15,INPUT_Du_lieu_nhan_vien!$1:$1048576,20,0))</f>
        <v xml:space="preserve">Số 4 Phạm Đình Hồ, Hai Bà Trưng </v>
      </c>
      <c r="E15" s="104" t="str">
        <f>IF($A15="","",VLOOKUP($A15,INPUT_Du_lieu_nhan_vien!$1:$1048576,17,0))</f>
        <v>0989 339 096</v>
      </c>
      <c r="F15" s="116" t="str">
        <f>IF(Thong_tin_chuc_vu_NV!A15="","",VLOOKUP(Thong_tin_chuc_vu_NV!A15,INPUT_Du_lieu_nhan_vien!$1:$1048576,27,0))</f>
        <v>4</v>
      </c>
      <c r="G15" s="104" t="str">
        <f>IF(Thong_tin_chuc_vu_NV!A15="","",VLOOKUP(Thong_tin_chuc_vu_NV!A15,INPUT_Du_lieu_nhan_vien!$1:$1048576,28,0))</f>
        <v>QL</v>
      </c>
      <c r="H15" s="104" t="str">
        <f>IF(Thong_tin_chuc_vu_NV!A15="","",VLOOKUP(Thong_tin_chuc_vu_NV!A15,INPUT_Du_lieu_nhan_vien!$1:$1048576,24,0))</f>
        <v>TD1</v>
      </c>
      <c r="I15" s="104" t="str">
        <f>IF(Thong_tin_chuc_vu_NV!A15="","",VLOOKUP(Thong_tin_chuc_vu_NV!A15,INPUT_Du_lieu_nhan_vien!$1:$1048576,29,0))</f>
        <v>TFP</v>
      </c>
      <c r="J15" s="104">
        <f>IF(Thong_tin_chuc_vu_NV!A15="","",VLOOKUP(Thong_tin_chuc_vu_NV!A15,INPUT_Du_lieu_nhan_vien!$1:$1048576,30,0))</f>
        <v>0</v>
      </c>
      <c r="K15" s="104" t="str">
        <f>IF(Thong_tin_chuc_vu_NV!A15="","",VLOOKUP(Thong_tin_chuc_vu_NV!A15,INPUT_Du_lieu_nhan_vien!$1:$1048576,31,0))</f>
        <v>HN</v>
      </c>
      <c r="L15" s="104" t="str">
        <f>IF(Thong_tin_chuc_vu_NV!A15="","",VLOOKUP(Thong_tin_chuc_vu_NV!A15,INPUT_Du_lieu_nhan_vien!$1:$1048576,36,0))</f>
        <v>Chính thức</v>
      </c>
      <c r="M15" s="117">
        <f>IF(Thong_tin_chuc_vu_NV!A15="","",VLOOKUP(Thong_tin_chuc_vu_NV!A15,INPUT_Du_lieu_nhan_vien!$1:$1048576,34,0))</f>
        <v>39986</v>
      </c>
      <c r="N15" s="104">
        <f>IF(Thong_tin_chuc_vu_NV!A15="","",VLOOKUP(Thong_tin_chuc_vu_NV!A15,INPUT_Du_lieu_nhan_vien!$1:$1048576,35,0))</f>
        <v>6</v>
      </c>
      <c r="O15" s="117" t="str">
        <f>IF(Thong_tin_chuc_vu_NV!A15="","",VLOOKUP(Thong_tin_chuc_vu_NV!A15,INPUT_Du_lieu_nhan_vien!$1:$1048576,37,0))</f>
        <v/>
      </c>
      <c r="P15" s="117">
        <f>IF(Thong_tin_chuc_vu_NV!A15="","",VLOOKUP(Thong_tin_chuc_vu_NV!A15,INPUT_Du_lieu_nhan_vien!$1:$1048576,39,0))</f>
        <v>0</v>
      </c>
    </row>
    <row r="16" spans="1:16378" ht="19.5" hidden="1" customHeight="1" x14ac:dyDescent="0.2">
      <c r="A16" s="121">
        <f>IF(INPUT_Du_lieu_nhan_vien!A16="","",INPUT_Du_lieu_nhan_vien!A16)</f>
        <v>10014</v>
      </c>
      <c r="B16" s="121" t="str">
        <f>IF(A16="","",VLOOKUP(A16,INPUT_Du_lieu_nhan_vien!$1:$1048576,2,0))</f>
        <v>Nguyễn Thị Thanh</v>
      </c>
      <c r="C16" s="121" t="str">
        <f>IF($A16="","",VLOOKUP($A16,INPUT_Du_lieu_nhan_vien!$1:$1048576,3,0))</f>
        <v>Thu</v>
      </c>
      <c r="D16" s="104" t="str">
        <f>IF(A16="","",VLOOKUP(A16,INPUT_Du_lieu_nhan_vien!$1:$1048576,20,0))</f>
        <v xml:space="preserve">89 Chùa Láng, Phường Láng Thượng, Đống Đa, Hà Nội </v>
      </c>
      <c r="E16" s="104" t="str">
        <f>IF($A16="","",VLOOKUP($A16,INPUT_Du_lieu_nhan_vien!$1:$1048576,17,0))</f>
        <v>0913 832 261</v>
      </c>
      <c r="F16" s="116">
        <f>IF(Thong_tin_chuc_vu_NV!A16="","",VLOOKUP(Thong_tin_chuc_vu_NV!A16,INPUT_Du_lieu_nhan_vien!$1:$1048576,27,0))</f>
        <v>3</v>
      </c>
      <c r="G16" s="104" t="str">
        <f>IF(Thong_tin_chuc_vu_NV!A16="","",VLOOKUP(Thong_tin_chuc_vu_NV!A16,INPUT_Du_lieu_nhan_vien!$1:$1048576,28,0))</f>
        <v>QL</v>
      </c>
      <c r="H16" s="104" t="str">
        <f>IF(Thong_tin_chuc_vu_NV!A16="","",VLOOKUP(Thong_tin_chuc_vu_NV!A16,INPUT_Du_lieu_nhan_vien!$1:$1048576,24,0))</f>
        <v>PM2</v>
      </c>
      <c r="I16" s="104" t="str">
        <f>IF(Thong_tin_chuc_vu_NV!A16="","",VLOOKUP(Thong_tin_chuc_vu_NV!A16,INPUT_Du_lieu_nhan_vien!$1:$1048576,29,0))</f>
        <v>TAW</v>
      </c>
      <c r="J16" s="104">
        <f>IF(Thong_tin_chuc_vu_NV!A16="","",VLOOKUP(Thong_tin_chuc_vu_NV!A16,INPUT_Du_lieu_nhan_vien!$1:$1048576,30,0))</f>
        <v>0</v>
      </c>
      <c r="K16" s="104" t="str">
        <f>IF(Thong_tin_chuc_vu_NV!A16="","",VLOOKUP(Thong_tin_chuc_vu_NV!A16,INPUT_Du_lieu_nhan_vien!$1:$1048576,31,0))</f>
        <v>HN</v>
      </c>
      <c r="L16" s="104" t="str">
        <f>IF(Thong_tin_chuc_vu_NV!A16="","",VLOOKUP(Thong_tin_chuc_vu_NV!A16,INPUT_Du_lieu_nhan_vien!$1:$1048576,36,0))</f>
        <v>Nghỉ việc</v>
      </c>
      <c r="M16" s="117">
        <f>IF(Thong_tin_chuc_vu_NV!A16="","",VLOOKUP(Thong_tin_chuc_vu_NV!A16,INPUT_Du_lieu_nhan_vien!$1:$1048576,34,0))</f>
        <v>40017</v>
      </c>
      <c r="N16" s="104">
        <f>IF(Thong_tin_chuc_vu_NV!A16="","",VLOOKUP(Thong_tin_chuc_vu_NV!A16,INPUT_Du_lieu_nhan_vien!$1:$1048576,35,0))</f>
        <v>7</v>
      </c>
      <c r="O16" s="117" t="str">
        <f>IF(Thong_tin_chuc_vu_NV!A16="","",VLOOKUP(Thong_tin_chuc_vu_NV!A16,INPUT_Du_lieu_nhan_vien!$1:$1048576,37,0))</f>
        <v/>
      </c>
      <c r="P16" s="117">
        <f>IF(Thong_tin_chuc_vu_NV!A16="","",VLOOKUP(Thong_tin_chuc_vu_NV!A16,INPUT_Du_lieu_nhan_vien!$1:$1048576,39,0))</f>
        <v>40633</v>
      </c>
    </row>
    <row r="17" spans="1:16" ht="19.5" hidden="1" customHeight="1" x14ac:dyDescent="0.2">
      <c r="A17" s="121">
        <f>IF(INPUT_Du_lieu_nhan_vien!A17="","",INPUT_Du_lieu_nhan_vien!A17)</f>
        <v>10015</v>
      </c>
      <c r="B17" s="121" t="str">
        <f>IF(A17="","",VLOOKUP(A17,INPUT_Du_lieu_nhan_vien!$1:$1048576,2,0))</f>
        <v>Bùi Xuân</v>
      </c>
      <c r="C17" s="121" t="str">
        <f>IF($A17="","",VLOOKUP($A17,INPUT_Du_lieu_nhan_vien!$1:$1048576,3,0))</f>
        <v>Dương</v>
      </c>
      <c r="D17" s="104" t="str">
        <f>IF(A17="","",VLOOKUP(A17,INPUT_Du_lieu_nhan_vien!$1:$1048576,20,0))</f>
        <v xml:space="preserve">Số 7 Phan Bội Châu, Hoàn Kiếm, HN </v>
      </c>
      <c r="E17" s="104" t="str">
        <f>IF($A17="","",VLOOKUP($A17,INPUT_Du_lieu_nhan_vien!$1:$1048576,17,0))</f>
        <v>091 234 9018
 0122 331 3773</v>
      </c>
      <c r="F17" s="116">
        <f>IF(Thong_tin_chuc_vu_NV!A17="","",VLOOKUP(Thong_tin_chuc_vu_NV!A17,INPUT_Du_lieu_nhan_vien!$1:$1048576,27,0))</f>
        <v>0</v>
      </c>
      <c r="G17" s="104">
        <f>IF(Thong_tin_chuc_vu_NV!A17="","",VLOOKUP(Thong_tin_chuc_vu_NV!A17,INPUT_Du_lieu_nhan_vien!$1:$1048576,28,0))</f>
        <v>0</v>
      </c>
      <c r="H17" s="104">
        <f>IF(Thong_tin_chuc_vu_NV!A17="","",VLOOKUP(Thong_tin_chuc_vu_NV!A17,INPUT_Du_lieu_nhan_vien!$1:$1048576,24,0))</f>
        <v>0</v>
      </c>
      <c r="I17" s="104">
        <f>IF(Thong_tin_chuc_vu_NV!A17="","",VLOOKUP(Thong_tin_chuc_vu_NV!A17,INPUT_Du_lieu_nhan_vien!$1:$1048576,29,0))</f>
        <v>0</v>
      </c>
      <c r="J17" s="104">
        <f>IF(Thong_tin_chuc_vu_NV!A17="","",VLOOKUP(Thong_tin_chuc_vu_NV!A17,INPUT_Du_lieu_nhan_vien!$1:$1048576,30,0))</f>
        <v>0</v>
      </c>
      <c r="K17" s="104" t="str">
        <f>IF(Thong_tin_chuc_vu_NV!A17="","",VLOOKUP(Thong_tin_chuc_vu_NV!A17,INPUT_Du_lieu_nhan_vien!$1:$1048576,31,0))</f>
        <v>HN</v>
      </c>
      <c r="L17" s="104" t="str">
        <f>IF(Thong_tin_chuc_vu_NV!A17="","",VLOOKUP(Thong_tin_chuc_vu_NV!A17,INPUT_Du_lieu_nhan_vien!$1:$1048576,36,0))</f>
        <v>Nghỉ việc</v>
      </c>
      <c r="M17" s="117">
        <f>IF(Thong_tin_chuc_vu_NV!A17="","",VLOOKUP(Thong_tin_chuc_vu_NV!A17,INPUT_Du_lieu_nhan_vien!$1:$1048576,34,0))</f>
        <v>40017</v>
      </c>
      <c r="N17" s="104">
        <f>IF(Thong_tin_chuc_vu_NV!A17="","",VLOOKUP(Thong_tin_chuc_vu_NV!A17,INPUT_Du_lieu_nhan_vien!$1:$1048576,35,0))</f>
        <v>7</v>
      </c>
      <c r="O17" s="117" t="str">
        <f>IF(Thong_tin_chuc_vu_NV!A17="","",VLOOKUP(Thong_tin_chuc_vu_NV!A17,INPUT_Du_lieu_nhan_vien!$1:$1048576,37,0))</f>
        <v/>
      </c>
      <c r="P17" s="117">
        <f>IF(Thong_tin_chuc_vu_NV!A17="","",VLOOKUP(Thong_tin_chuc_vu_NV!A17,INPUT_Du_lieu_nhan_vien!$1:$1048576,39,0))</f>
        <v>0</v>
      </c>
    </row>
    <row r="18" spans="1:16" ht="19.5" customHeight="1" x14ac:dyDescent="0.2">
      <c r="A18" s="121">
        <f>IF(INPUT_Du_lieu_nhan_vien!A18="","",INPUT_Du_lieu_nhan_vien!A18)</f>
        <v>10016</v>
      </c>
      <c r="B18" s="121" t="str">
        <f>IF(A18="","",VLOOKUP(A18,INPUT_Du_lieu_nhan_vien!$1:$1048576,2,0))</f>
        <v>Nguyễn Bảo</v>
      </c>
      <c r="C18" s="121" t="str">
        <f>IF($A18="","",VLOOKUP($A18,INPUT_Du_lieu_nhan_vien!$1:$1048576,3,0))</f>
        <v>Thúy</v>
      </c>
      <c r="D18" s="104" t="str">
        <f>IF(A18="","",VLOOKUP(A18,INPUT_Du_lieu_nhan_vien!$1:$1048576,20,0))</f>
        <v xml:space="preserve">Số 4 Ngõ 133 Phùng Khoang, Từ Liêm, Hà Nội </v>
      </c>
      <c r="E18" s="104" t="str">
        <f>IF($A18="","",VLOOKUP($A18,INPUT_Du_lieu_nhan_vien!$1:$1048576,17,0))</f>
        <v>0912 233 223</v>
      </c>
      <c r="F18" s="116" t="str">
        <f>IF(Thong_tin_chuc_vu_NV!A18="","",VLOOKUP(Thong_tin_chuc_vu_NV!A18,INPUT_Du_lieu_nhan_vien!$1:$1048576,27,0))</f>
        <v>4</v>
      </c>
      <c r="G18" s="104" t="str">
        <f>IF(Thong_tin_chuc_vu_NV!A18="","",VLOOKUP(Thong_tin_chuc_vu_NV!A18,INPUT_Du_lieu_nhan_vien!$1:$1048576,28,0))</f>
        <v>QL</v>
      </c>
      <c r="H18" s="104" t="str">
        <f>IF(Thong_tin_chuc_vu_NV!A18="","",VLOOKUP(Thong_tin_chuc_vu_NV!A18,INPUT_Du_lieu_nhan_vien!$1:$1048576,24,0))</f>
        <v>TD1</v>
      </c>
      <c r="I18" s="104" t="str">
        <f>IF(Thong_tin_chuc_vu_NV!A18="","",VLOOKUP(Thong_tin_chuc_vu_NV!A18,INPUT_Du_lieu_nhan_vien!$1:$1048576,29,0))</f>
        <v>TAD</v>
      </c>
      <c r="J18" s="104">
        <f>IF(Thong_tin_chuc_vu_NV!A18="","",VLOOKUP(Thong_tin_chuc_vu_NV!A18,INPUT_Du_lieu_nhan_vien!$1:$1048576,30,0))</f>
        <v>0</v>
      </c>
      <c r="K18" s="104" t="str">
        <f>IF(Thong_tin_chuc_vu_NV!A18="","",VLOOKUP(Thong_tin_chuc_vu_NV!A18,INPUT_Du_lieu_nhan_vien!$1:$1048576,31,0))</f>
        <v>HN</v>
      </c>
      <c r="L18" s="104" t="str">
        <f>IF(Thong_tin_chuc_vu_NV!A18="","",VLOOKUP(Thong_tin_chuc_vu_NV!A18,INPUT_Du_lieu_nhan_vien!$1:$1048576,36,0))</f>
        <v>Chính thức</v>
      </c>
      <c r="M18" s="117">
        <f>IF(Thong_tin_chuc_vu_NV!A18="","",VLOOKUP(Thong_tin_chuc_vu_NV!A18,INPUT_Du_lieu_nhan_vien!$1:$1048576,34,0))</f>
        <v>40035</v>
      </c>
      <c r="N18" s="104">
        <f>IF(Thong_tin_chuc_vu_NV!A18="","",VLOOKUP(Thong_tin_chuc_vu_NV!A18,INPUT_Du_lieu_nhan_vien!$1:$1048576,35,0))</f>
        <v>8</v>
      </c>
      <c r="O18" s="117" t="str">
        <f>IF(Thong_tin_chuc_vu_NV!A18="","",VLOOKUP(Thong_tin_chuc_vu_NV!A18,INPUT_Du_lieu_nhan_vien!$1:$1048576,37,0))</f>
        <v/>
      </c>
      <c r="P18" s="117">
        <f>IF(Thong_tin_chuc_vu_NV!A18="","",VLOOKUP(Thong_tin_chuc_vu_NV!A18,INPUT_Du_lieu_nhan_vien!$1:$1048576,39,0))</f>
        <v>0</v>
      </c>
    </row>
    <row r="19" spans="1:16" ht="19.5" customHeight="1" x14ac:dyDescent="0.2">
      <c r="A19" s="121">
        <f>IF(INPUT_Du_lieu_nhan_vien!A19="","",INPUT_Du_lieu_nhan_vien!A19)</f>
        <v>10017</v>
      </c>
      <c r="B19" s="121" t="str">
        <f>IF(A19="","",VLOOKUP(A19,INPUT_Du_lieu_nhan_vien!$1:$1048576,2,0))</f>
        <v>Nguyễn Đình</v>
      </c>
      <c r="C19" s="121" t="str">
        <f>IF($A19="","",VLOOKUP($A19,INPUT_Du_lieu_nhan_vien!$1:$1048576,3,0))</f>
        <v>Thông</v>
      </c>
      <c r="D19" s="104" t="str">
        <f>IF(A19="","",VLOOKUP(A19,INPUT_Du_lieu_nhan_vien!$1:$1048576,20,0))</f>
        <v xml:space="preserve">42/37/yên Đỗ, P1, Quận Bình Thạnh,hcm </v>
      </c>
      <c r="E19" s="104" t="str">
        <f>IF($A19="","",VLOOKUP($A19,INPUT_Du_lieu_nhan_vien!$1:$1048576,17,0))</f>
        <v>0912 343 126</v>
      </c>
      <c r="F19" s="116" t="str">
        <f>IF(Thong_tin_chuc_vu_NV!A19="","",VLOOKUP(Thong_tin_chuc_vu_NV!A19,INPUT_Du_lieu_nhan_vien!$1:$1048576,27,0))</f>
        <v>4</v>
      </c>
      <c r="G19" s="104" t="str">
        <f>IF(Thong_tin_chuc_vu_NV!A19="","",VLOOKUP(Thong_tin_chuc_vu_NV!A19,INPUT_Du_lieu_nhan_vien!$1:$1048576,28,0))</f>
        <v>QL</v>
      </c>
      <c r="H19" s="104" t="str">
        <f>IF(Thong_tin_chuc_vu_NV!A19="","",VLOOKUP(Thong_tin_chuc_vu_NV!A19,INPUT_Du_lieu_nhan_vien!$1:$1048576,24,0))</f>
        <v>TD2</v>
      </c>
      <c r="I19" s="104" t="str">
        <f>IF(Thong_tin_chuc_vu_NV!A19="","",VLOOKUP(Thong_tin_chuc_vu_NV!A19,INPUT_Du_lieu_nhan_vien!$1:$1048576,29,0))</f>
        <v>THC</v>
      </c>
      <c r="J19" s="104">
        <f>IF(Thong_tin_chuc_vu_NV!A19="","",VLOOKUP(Thong_tin_chuc_vu_NV!A19,INPUT_Du_lieu_nhan_vien!$1:$1048576,30,0))</f>
        <v>0</v>
      </c>
      <c r="K19" s="104" t="str">
        <f>IF(Thong_tin_chuc_vu_NV!A19="","",VLOOKUP(Thong_tin_chuc_vu_NV!A19,INPUT_Du_lieu_nhan_vien!$1:$1048576,31,0))</f>
        <v>HCM</v>
      </c>
      <c r="L19" s="104" t="str">
        <f>IF(Thong_tin_chuc_vu_NV!A19="","",VLOOKUP(Thong_tin_chuc_vu_NV!A19,INPUT_Du_lieu_nhan_vien!$1:$1048576,36,0))</f>
        <v>Nghỉ việc</v>
      </c>
      <c r="M19" s="117">
        <f>IF(Thong_tin_chuc_vu_NV!A19="","",VLOOKUP(Thong_tin_chuc_vu_NV!A19,INPUT_Du_lieu_nhan_vien!$1:$1048576,34,0))</f>
        <v>40030</v>
      </c>
      <c r="N19" s="104">
        <f>IF(Thong_tin_chuc_vu_NV!A19="","",VLOOKUP(Thong_tin_chuc_vu_NV!A19,INPUT_Du_lieu_nhan_vien!$1:$1048576,35,0))</f>
        <v>8</v>
      </c>
      <c r="O19" s="117" t="str">
        <f>IF(Thong_tin_chuc_vu_NV!A19="","",VLOOKUP(Thong_tin_chuc_vu_NV!A19,INPUT_Du_lieu_nhan_vien!$1:$1048576,37,0))</f>
        <v/>
      </c>
      <c r="P19" s="117">
        <f>IF(Thong_tin_chuc_vu_NV!A19="","",VLOOKUP(Thong_tin_chuc_vu_NV!A19,INPUT_Du_lieu_nhan_vien!$1:$1048576,39,0))</f>
        <v>40822</v>
      </c>
    </row>
    <row r="20" spans="1:16" ht="19.5" hidden="1" customHeight="1" x14ac:dyDescent="0.2">
      <c r="A20" s="121">
        <f>IF(INPUT_Du_lieu_nhan_vien!A20="","",INPUT_Du_lieu_nhan_vien!A20)</f>
        <v>10018</v>
      </c>
      <c r="B20" s="121" t="str">
        <f>IF(A20="","",VLOOKUP(A20,INPUT_Du_lieu_nhan_vien!$1:$1048576,2,0))</f>
        <v>Nguyễn Hoàng</v>
      </c>
      <c r="C20" s="121" t="str">
        <f>IF($A20="","",VLOOKUP($A20,INPUT_Du_lieu_nhan_vien!$1:$1048576,3,0))</f>
        <v>Lan</v>
      </c>
      <c r="D20" s="104" t="str">
        <f>IF(A20="","",VLOOKUP(A20,INPUT_Du_lieu_nhan_vien!$1:$1048576,20,0))</f>
        <v xml:space="preserve">C8, Khu văn phòng chính phủ Hoàng Cầu </v>
      </c>
      <c r="E20" s="104" t="str">
        <f>IF($A20="","",VLOOKUP($A20,INPUT_Du_lieu_nhan_vien!$1:$1048576,17,0))</f>
        <v>0904239239</v>
      </c>
      <c r="F20" s="116">
        <f>IF(Thong_tin_chuc_vu_NV!A20="","",VLOOKUP(Thong_tin_chuc_vu_NV!A20,INPUT_Du_lieu_nhan_vien!$1:$1048576,27,0))</f>
        <v>0</v>
      </c>
      <c r="G20" s="104" t="str">
        <f>IF(Thong_tin_chuc_vu_NV!A20="","",VLOOKUP(Thong_tin_chuc_vu_NV!A20,INPUT_Du_lieu_nhan_vien!$1:$1048576,28,0))</f>
        <v>CB</v>
      </c>
      <c r="H20" s="104">
        <f>IF(Thong_tin_chuc_vu_NV!A20="","",VLOOKUP(Thong_tin_chuc_vu_NV!A20,INPUT_Du_lieu_nhan_vien!$1:$1048576,24,0))</f>
        <v>0</v>
      </c>
      <c r="I20" s="104">
        <f>IF(Thong_tin_chuc_vu_NV!A20="","",VLOOKUP(Thong_tin_chuc_vu_NV!A20,INPUT_Du_lieu_nhan_vien!$1:$1048576,29,0))</f>
        <v>0</v>
      </c>
      <c r="J20" s="104">
        <f>IF(Thong_tin_chuc_vu_NV!A20="","",VLOOKUP(Thong_tin_chuc_vu_NV!A20,INPUT_Du_lieu_nhan_vien!$1:$1048576,30,0))</f>
        <v>0</v>
      </c>
      <c r="K20" s="104" t="str">
        <f>IF(Thong_tin_chuc_vu_NV!A20="","",VLOOKUP(Thong_tin_chuc_vu_NV!A20,INPUT_Du_lieu_nhan_vien!$1:$1048576,31,0))</f>
        <v>HCM</v>
      </c>
      <c r="L20" s="104" t="str">
        <f>IF(Thong_tin_chuc_vu_NV!A20="","",VLOOKUP(Thong_tin_chuc_vu_NV!A20,INPUT_Du_lieu_nhan_vien!$1:$1048576,36,0))</f>
        <v>Nghỉ việc</v>
      </c>
      <c r="M20" s="117">
        <f>IF(Thong_tin_chuc_vu_NV!A20="","",VLOOKUP(Thong_tin_chuc_vu_NV!A20,INPUT_Du_lieu_nhan_vien!$1:$1048576,34,0))</f>
        <v>0</v>
      </c>
      <c r="N20" s="104" t="str">
        <f>IF(Thong_tin_chuc_vu_NV!A20="","",VLOOKUP(Thong_tin_chuc_vu_NV!A20,INPUT_Du_lieu_nhan_vien!$1:$1048576,35,0))</f>
        <v/>
      </c>
      <c r="O20" s="117" t="str">
        <f>IF(Thong_tin_chuc_vu_NV!A20="","",VLOOKUP(Thong_tin_chuc_vu_NV!A20,INPUT_Du_lieu_nhan_vien!$1:$1048576,37,0))</f>
        <v/>
      </c>
      <c r="P20" s="117">
        <f>IF(Thong_tin_chuc_vu_NV!A20="","",VLOOKUP(Thong_tin_chuc_vu_NV!A20,INPUT_Du_lieu_nhan_vien!$1:$1048576,39,0))</f>
        <v>0</v>
      </c>
    </row>
    <row r="21" spans="1:16" ht="19.5" customHeight="1" x14ac:dyDescent="0.2">
      <c r="A21" s="121">
        <f>IF(INPUT_Du_lieu_nhan_vien!A21="","",INPUT_Du_lieu_nhan_vien!A21)</f>
        <v>10019</v>
      </c>
      <c r="B21" s="121" t="str">
        <f>IF(A21="","",VLOOKUP(A21,INPUT_Du_lieu_nhan_vien!$1:$1048576,2,0))</f>
        <v>Đặng Mỹ</v>
      </c>
      <c r="C21" s="121" t="str">
        <f>IF($A21="","",VLOOKUP($A21,INPUT_Du_lieu_nhan_vien!$1:$1048576,3,0))</f>
        <v>Châu</v>
      </c>
      <c r="D21" s="104" t="str">
        <f>IF(A21="","",VLOOKUP(A21,INPUT_Du_lieu_nhan_vien!$1:$1048576,20,0))</f>
        <v xml:space="preserve">7/61/6/25 Đường Thành Thái, P 4. Quận 10, HCM </v>
      </c>
      <c r="E21" s="104" t="str">
        <f>IF($A21="","",VLOOKUP($A21,INPUT_Du_lieu_nhan_vien!$1:$1048576,17,0))</f>
        <v>0908 289 320</v>
      </c>
      <c r="F21" s="116">
        <f>IF(Thong_tin_chuc_vu_NV!A21="","",VLOOKUP(Thong_tin_chuc_vu_NV!A21,INPUT_Du_lieu_nhan_vien!$1:$1048576,27,0))</f>
        <v>5</v>
      </c>
      <c r="G21" s="104" t="str">
        <f>IF(Thong_tin_chuc_vu_NV!A21="","",VLOOKUP(Thong_tin_chuc_vu_NV!A21,INPUT_Du_lieu_nhan_vien!$1:$1048576,28,0))</f>
        <v>QL</v>
      </c>
      <c r="H21" s="104" t="str">
        <f>IF(Thong_tin_chuc_vu_NV!A21="","",VLOOKUP(Thong_tin_chuc_vu_NV!A21,INPUT_Du_lieu_nhan_vien!$1:$1048576,24,0))</f>
        <v>SD1</v>
      </c>
      <c r="I21" s="104" t="str">
        <f>IF(Thong_tin_chuc_vu_NV!A21="","",VLOOKUP(Thong_tin_chuc_vu_NV!A21,INPUT_Du_lieu_nhan_vien!$1:$1048576,29,0))</f>
        <v>SN</v>
      </c>
      <c r="J21" s="104">
        <f>IF(Thong_tin_chuc_vu_NV!A21="","",VLOOKUP(Thong_tin_chuc_vu_NV!A21,INPUT_Du_lieu_nhan_vien!$1:$1048576,30,0))</f>
        <v>0</v>
      </c>
      <c r="K21" s="104" t="str">
        <f>IF(Thong_tin_chuc_vu_NV!A21="","",VLOOKUP(Thong_tin_chuc_vu_NV!A21,INPUT_Du_lieu_nhan_vien!$1:$1048576,31,0))</f>
        <v>HCM</v>
      </c>
      <c r="L21" s="104" t="str">
        <f>IF(Thong_tin_chuc_vu_NV!A21="","",VLOOKUP(Thong_tin_chuc_vu_NV!A21,INPUT_Du_lieu_nhan_vien!$1:$1048576,36,0))</f>
        <v>Chính thức</v>
      </c>
      <c r="M21" s="117">
        <f>IF(Thong_tin_chuc_vu_NV!A21="","",VLOOKUP(Thong_tin_chuc_vu_NV!A21,INPUT_Du_lieu_nhan_vien!$1:$1048576,34,0))</f>
        <v>40163</v>
      </c>
      <c r="N21" s="104">
        <f>IF(Thong_tin_chuc_vu_NV!A21="","",VLOOKUP(Thong_tin_chuc_vu_NV!A21,INPUT_Du_lieu_nhan_vien!$1:$1048576,35,0))</f>
        <v>12</v>
      </c>
      <c r="O21" s="117" t="str">
        <f>IF(Thong_tin_chuc_vu_NV!A21="","",VLOOKUP(Thong_tin_chuc_vu_NV!A21,INPUT_Du_lieu_nhan_vien!$1:$1048576,37,0))</f>
        <v/>
      </c>
      <c r="P21" s="117">
        <f>IF(Thong_tin_chuc_vu_NV!A21="","",VLOOKUP(Thong_tin_chuc_vu_NV!A21,INPUT_Du_lieu_nhan_vien!$1:$1048576,39,0))</f>
        <v>0</v>
      </c>
    </row>
    <row r="22" spans="1:16" ht="19.5" customHeight="1" x14ac:dyDescent="0.2">
      <c r="A22" s="121">
        <f>IF(INPUT_Du_lieu_nhan_vien!A22="","",INPUT_Du_lieu_nhan_vien!A22)</f>
        <v>10020</v>
      </c>
      <c r="B22" s="121" t="str">
        <f>IF(A22="","",VLOOKUP(A22,INPUT_Du_lieu_nhan_vien!$1:$1048576,2,0))</f>
        <v>Ngô Thu</v>
      </c>
      <c r="C22" s="121" t="str">
        <f>IF($A22="","",VLOOKUP($A22,INPUT_Du_lieu_nhan_vien!$1:$1048576,3,0))</f>
        <v>Thủy</v>
      </c>
      <c r="D22" s="104" t="str">
        <f>IF(A22="","",VLOOKUP(A22,INPUT_Du_lieu_nhan_vien!$1:$1048576,20,0))</f>
        <v xml:space="preserve">Số 36, nhà B6 Khu tập thể Thành Công, phường Thành Công, quận Ba Đình, Hà Nội. </v>
      </c>
      <c r="E22" s="104" t="str">
        <f>IF($A22="","",VLOOKUP($A22,INPUT_Du_lieu_nhan_vien!$1:$1048576,17,0))</f>
        <v>01255 038 658</v>
      </c>
      <c r="F22" s="116">
        <f>IF(Thong_tin_chuc_vu_NV!A22="","",VLOOKUP(Thong_tin_chuc_vu_NV!A22,INPUT_Du_lieu_nhan_vien!$1:$1048576,27,0))</f>
        <v>0</v>
      </c>
      <c r="G22" s="104">
        <f>IF(Thong_tin_chuc_vu_NV!A22="","",VLOOKUP(Thong_tin_chuc_vu_NV!A22,INPUT_Du_lieu_nhan_vien!$1:$1048576,28,0))</f>
        <v>0</v>
      </c>
      <c r="H22" s="104" t="str">
        <f>IF(Thong_tin_chuc_vu_NV!A22="","",VLOOKUP(Thong_tin_chuc_vu_NV!A22,INPUT_Du_lieu_nhan_vien!$1:$1048576,24,0))</f>
        <v>CX</v>
      </c>
      <c r="I22" s="104" t="str">
        <f>IF(Thong_tin_chuc_vu_NV!A22="","",VLOOKUP(Thong_tin_chuc_vu_NV!A22,INPUT_Du_lieu_nhan_vien!$1:$1048576,29,0))</f>
        <v>BCV</v>
      </c>
      <c r="J22" s="104">
        <f>IF(Thong_tin_chuc_vu_NV!A22="","",VLOOKUP(Thong_tin_chuc_vu_NV!A22,INPUT_Du_lieu_nhan_vien!$1:$1048576,30,0))</f>
        <v>0</v>
      </c>
      <c r="K22" s="104" t="str">
        <f>IF(Thong_tin_chuc_vu_NV!A22="","",VLOOKUP(Thong_tin_chuc_vu_NV!A22,INPUT_Du_lieu_nhan_vien!$1:$1048576,31,0))</f>
        <v>HN</v>
      </c>
      <c r="L22" s="104" t="str">
        <f>IF(Thong_tin_chuc_vu_NV!A22="","",VLOOKUP(Thong_tin_chuc_vu_NV!A22,INPUT_Du_lieu_nhan_vien!$1:$1048576,36,0))</f>
        <v>Chính thức</v>
      </c>
      <c r="M22" s="117">
        <f>IF(Thong_tin_chuc_vu_NV!A22="","",VLOOKUP(Thong_tin_chuc_vu_NV!A22,INPUT_Du_lieu_nhan_vien!$1:$1048576,34,0))</f>
        <v>39814</v>
      </c>
      <c r="N22" s="104">
        <f>IF(Thong_tin_chuc_vu_NV!A22="","",VLOOKUP(Thong_tin_chuc_vu_NV!A22,INPUT_Du_lieu_nhan_vien!$1:$1048576,35,0))</f>
        <v>1</v>
      </c>
      <c r="O22" s="117" t="str">
        <f>IF(Thong_tin_chuc_vu_NV!A22="","",VLOOKUP(Thong_tin_chuc_vu_NV!A22,INPUT_Du_lieu_nhan_vien!$1:$1048576,37,0))</f>
        <v/>
      </c>
      <c r="P22" s="117">
        <f>IF(Thong_tin_chuc_vu_NV!A22="","",VLOOKUP(Thong_tin_chuc_vu_NV!A22,INPUT_Du_lieu_nhan_vien!$1:$1048576,39,0))</f>
        <v>0</v>
      </c>
    </row>
    <row r="23" spans="1:16" ht="19.5" customHeight="1" x14ac:dyDescent="0.2">
      <c r="A23" s="121">
        <f>IF(INPUT_Du_lieu_nhan_vien!A23="","",INPUT_Du_lieu_nhan_vien!A23)</f>
        <v>10021</v>
      </c>
      <c r="B23" s="121" t="str">
        <f>IF(A23="","",VLOOKUP(A23,INPUT_Du_lieu_nhan_vien!$1:$1048576,2,0))</f>
        <v>Nguyễn Thị Phương</v>
      </c>
      <c r="C23" s="121" t="str">
        <f>IF($A23="","",VLOOKUP($A23,INPUT_Du_lieu_nhan_vien!$1:$1048576,3,0))</f>
        <v>Thảo</v>
      </c>
      <c r="D23" s="104" t="str">
        <f>IF(A23="","",VLOOKUP(A23,INPUT_Du_lieu_nhan_vien!$1:$1048576,20,0))</f>
        <v xml:space="preserve">Số 4, Làng Kiến trúc phong cảnh, Võng Thị, Bưởi, Tây Hồ, HN </v>
      </c>
      <c r="E23" s="104" t="str">
        <f>IF($A23="","",VLOOKUP($A23,INPUT_Du_lieu_nhan_vien!$1:$1048576,17,0))</f>
        <v>0912 044 958</v>
      </c>
      <c r="F23" s="116">
        <f>IF(Thong_tin_chuc_vu_NV!A23="","",VLOOKUP(Thong_tin_chuc_vu_NV!A23,INPUT_Du_lieu_nhan_vien!$1:$1048576,27,0))</f>
        <v>6</v>
      </c>
      <c r="G23" s="104" t="str">
        <f>IF(Thong_tin_chuc_vu_NV!A23="","",VLOOKUP(Thong_tin_chuc_vu_NV!A23,INPUT_Du_lieu_nhan_vien!$1:$1048576,28,0))</f>
        <v>QL</v>
      </c>
      <c r="H23" s="104" t="str">
        <f>IF(Thong_tin_chuc_vu_NV!A23="","",VLOOKUP(Thong_tin_chuc_vu_NV!A23,INPUT_Du_lieu_nhan_vien!$1:$1048576,24,0))</f>
        <v>CC2</v>
      </c>
      <c r="I23" s="104" t="str">
        <f>IF(Thong_tin_chuc_vu_NV!A23="","",VLOOKUP(Thong_tin_chuc_vu_NV!A23,INPUT_Du_lieu_nhan_vien!$1:$1048576,29,0))</f>
        <v>TEG</v>
      </c>
      <c r="J23" s="104">
        <f>IF(Thong_tin_chuc_vu_NV!A23="","",VLOOKUP(Thong_tin_chuc_vu_NV!A23,INPUT_Du_lieu_nhan_vien!$1:$1048576,30,0))</f>
        <v>0</v>
      </c>
      <c r="K23" s="104" t="str">
        <f>IF(Thong_tin_chuc_vu_NV!A23="","",VLOOKUP(Thong_tin_chuc_vu_NV!A23,INPUT_Du_lieu_nhan_vien!$1:$1048576,31,0))</f>
        <v>HN</v>
      </c>
      <c r="L23" s="104" t="str">
        <f>IF(Thong_tin_chuc_vu_NV!A23="","",VLOOKUP(Thong_tin_chuc_vu_NV!A23,INPUT_Du_lieu_nhan_vien!$1:$1048576,36,0))</f>
        <v>Chính thức</v>
      </c>
      <c r="M23" s="117">
        <f>IF(Thong_tin_chuc_vu_NV!A23="","",VLOOKUP(Thong_tin_chuc_vu_NV!A23,INPUT_Du_lieu_nhan_vien!$1:$1048576,34,0))</f>
        <v>40989</v>
      </c>
      <c r="N23" s="104">
        <f>IF(Thong_tin_chuc_vu_NV!A23="","",VLOOKUP(Thong_tin_chuc_vu_NV!A23,INPUT_Du_lieu_nhan_vien!$1:$1048576,35,0))</f>
        <v>3</v>
      </c>
      <c r="O23" s="117" t="str">
        <f>IF(Thong_tin_chuc_vu_NV!A23="","",VLOOKUP(Thong_tin_chuc_vu_NV!A23,INPUT_Du_lieu_nhan_vien!$1:$1048576,37,0))</f>
        <v/>
      </c>
      <c r="P23" s="117">
        <f>IF(Thong_tin_chuc_vu_NV!A23="","",VLOOKUP(Thong_tin_chuc_vu_NV!A23,INPUT_Du_lieu_nhan_vien!$1:$1048576,39,0))</f>
        <v>0</v>
      </c>
    </row>
    <row r="24" spans="1:16" ht="19.5" hidden="1" customHeight="1" x14ac:dyDescent="0.2">
      <c r="A24" s="121">
        <f>IF(INPUT_Du_lieu_nhan_vien!A24="","",INPUT_Du_lieu_nhan_vien!A24)</f>
        <v>10030</v>
      </c>
      <c r="B24" s="121" t="str">
        <f>IF(A24="","",VLOOKUP(A24,INPUT_Du_lieu_nhan_vien!$1:$1048576,2,0))</f>
        <v>Nguyễn Thị</v>
      </c>
      <c r="C24" s="121" t="str">
        <f>IF($A24="","",VLOOKUP($A24,INPUT_Du_lieu_nhan_vien!$1:$1048576,3,0))</f>
        <v>Huyền</v>
      </c>
      <c r="D24" s="104">
        <f>IF(A24="","",VLOOKUP(A24,INPUT_Du_lieu_nhan_vien!$1:$1048576,20,0))</f>
        <v>0</v>
      </c>
      <c r="E24" s="104">
        <f>IF($A24="","",VLOOKUP($A24,INPUT_Du_lieu_nhan_vien!$1:$1048576,17,0))</f>
        <v>0</v>
      </c>
      <c r="F24" s="116">
        <f>IF(Thong_tin_chuc_vu_NV!A24="","",VLOOKUP(Thong_tin_chuc_vu_NV!A24,INPUT_Du_lieu_nhan_vien!$1:$1048576,27,0))</f>
        <v>0</v>
      </c>
      <c r="G24" s="104">
        <f>IF(Thong_tin_chuc_vu_NV!A24="","",VLOOKUP(Thong_tin_chuc_vu_NV!A24,INPUT_Du_lieu_nhan_vien!$1:$1048576,28,0))</f>
        <v>0</v>
      </c>
      <c r="H24" s="104">
        <f>IF(Thong_tin_chuc_vu_NV!A24="","",VLOOKUP(Thong_tin_chuc_vu_NV!A24,INPUT_Du_lieu_nhan_vien!$1:$1048576,24,0))</f>
        <v>0</v>
      </c>
      <c r="I24" s="104" t="str">
        <f>IF(Thong_tin_chuc_vu_NV!A24="","",VLOOKUP(Thong_tin_chuc_vu_NV!A24,INPUT_Du_lieu_nhan_vien!$1:$1048576,29,0))</f>
        <v>THR</v>
      </c>
      <c r="J24" s="104">
        <f>IF(Thong_tin_chuc_vu_NV!A24="","",VLOOKUP(Thong_tin_chuc_vu_NV!A24,INPUT_Du_lieu_nhan_vien!$1:$1048576,30,0))</f>
        <v>0</v>
      </c>
      <c r="K24" s="104" t="str">
        <f>IF(Thong_tin_chuc_vu_NV!A24="","",VLOOKUP(Thong_tin_chuc_vu_NV!A24,INPUT_Du_lieu_nhan_vien!$1:$1048576,31,0))</f>
        <v>HN</v>
      </c>
      <c r="L24" s="104" t="str">
        <f>IF(Thong_tin_chuc_vu_NV!A24="","",VLOOKUP(Thong_tin_chuc_vu_NV!A24,INPUT_Du_lieu_nhan_vien!$1:$1048576,36,0))</f>
        <v>Nghỉ việc</v>
      </c>
      <c r="M24" s="117">
        <f>IF(Thong_tin_chuc_vu_NV!A24="","",VLOOKUP(Thong_tin_chuc_vu_NV!A24,INPUT_Du_lieu_nhan_vien!$1:$1048576,34,0))</f>
        <v>0</v>
      </c>
      <c r="N24" s="104" t="str">
        <f>IF(Thong_tin_chuc_vu_NV!A24="","",VLOOKUP(Thong_tin_chuc_vu_NV!A24,INPUT_Du_lieu_nhan_vien!$1:$1048576,35,0))</f>
        <v/>
      </c>
      <c r="O24" s="117">
        <f>IF(Thong_tin_chuc_vu_NV!A24="","",VLOOKUP(Thong_tin_chuc_vu_NV!A24,INPUT_Du_lieu_nhan_vien!$1:$1048576,37,0))</f>
        <v>0</v>
      </c>
      <c r="P24" s="117">
        <f>IF(Thong_tin_chuc_vu_NV!A24="","",VLOOKUP(Thong_tin_chuc_vu_NV!A24,INPUT_Du_lieu_nhan_vien!$1:$1048576,39,0))</f>
        <v>0</v>
      </c>
    </row>
    <row r="25" spans="1:16" ht="19.5" hidden="1" customHeight="1" x14ac:dyDescent="0.2">
      <c r="A25" s="121">
        <f>IF(INPUT_Du_lieu_nhan_vien!A25="","",INPUT_Du_lieu_nhan_vien!A25)</f>
        <v>10030</v>
      </c>
      <c r="B25" s="121" t="str">
        <f>IF(A25="","",VLOOKUP(A25,INPUT_Du_lieu_nhan_vien!$1:$1048576,2,0))</f>
        <v>Nguyễn Thị</v>
      </c>
      <c r="C25" s="121" t="str">
        <f>IF($A25="","",VLOOKUP($A25,INPUT_Du_lieu_nhan_vien!$1:$1048576,3,0))</f>
        <v>Huyền</v>
      </c>
      <c r="D25" s="104">
        <f>IF(A25="","",VLOOKUP(A25,INPUT_Du_lieu_nhan_vien!$1:$1048576,20,0))</f>
        <v>0</v>
      </c>
      <c r="E25" s="104">
        <f>IF($A25="","",VLOOKUP($A25,INPUT_Du_lieu_nhan_vien!$1:$1048576,17,0))</f>
        <v>0</v>
      </c>
      <c r="F25" s="116">
        <f>IF(Thong_tin_chuc_vu_NV!A25="","",VLOOKUP(Thong_tin_chuc_vu_NV!A25,INPUT_Du_lieu_nhan_vien!$1:$1048576,27,0))</f>
        <v>0</v>
      </c>
      <c r="G25" s="104">
        <f>IF(Thong_tin_chuc_vu_NV!A25="","",VLOOKUP(Thong_tin_chuc_vu_NV!A25,INPUT_Du_lieu_nhan_vien!$1:$1048576,28,0))</f>
        <v>0</v>
      </c>
      <c r="H25" s="104">
        <f>IF(Thong_tin_chuc_vu_NV!A25="","",VLOOKUP(Thong_tin_chuc_vu_NV!A25,INPUT_Du_lieu_nhan_vien!$1:$1048576,24,0))</f>
        <v>0</v>
      </c>
      <c r="I25" s="104" t="str">
        <f>IF(Thong_tin_chuc_vu_NV!A25="","",VLOOKUP(Thong_tin_chuc_vu_NV!A25,INPUT_Du_lieu_nhan_vien!$1:$1048576,29,0))</f>
        <v>THR</v>
      </c>
      <c r="J25" s="104">
        <f>IF(Thong_tin_chuc_vu_NV!A25="","",VLOOKUP(Thong_tin_chuc_vu_NV!A25,INPUT_Du_lieu_nhan_vien!$1:$1048576,30,0))</f>
        <v>0</v>
      </c>
      <c r="K25" s="104" t="str">
        <f>IF(Thong_tin_chuc_vu_NV!A25="","",VLOOKUP(Thong_tin_chuc_vu_NV!A25,INPUT_Du_lieu_nhan_vien!$1:$1048576,31,0))</f>
        <v>HN</v>
      </c>
      <c r="L25" s="104" t="str">
        <f>IF(Thong_tin_chuc_vu_NV!A25="","",VLOOKUP(Thong_tin_chuc_vu_NV!A25,INPUT_Du_lieu_nhan_vien!$1:$1048576,36,0))</f>
        <v>Nghỉ việc</v>
      </c>
      <c r="M25" s="117">
        <f>IF(Thong_tin_chuc_vu_NV!A25="","",VLOOKUP(Thong_tin_chuc_vu_NV!A25,INPUT_Du_lieu_nhan_vien!$1:$1048576,34,0))</f>
        <v>0</v>
      </c>
      <c r="N25" s="104" t="str">
        <f>IF(Thong_tin_chuc_vu_NV!A25="","",VLOOKUP(Thong_tin_chuc_vu_NV!A25,INPUT_Du_lieu_nhan_vien!$1:$1048576,35,0))</f>
        <v/>
      </c>
      <c r="O25" s="117">
        <f>IF(Thong_tin_chuc_vu_NV!A25="","",VLOOKUP(Thong_tin_chuc_vu_NV!A25,INPUT_Du_lieu_nhan_vien!$1:$1048576,37,0))</f>
        <v>0</v>
      </c>
      <c r="P25" s="117">
        <f>IF(Thong_tin_chuc_vu_NV!A25="","",VLOOKUP(Thong_tin_chuc_vu_NV!A25,INPUT_Du_lieu_nhan_vien!$1:$1048576,39,0))</f>
        <v>0</v>
      </c>
    </row>
    <row r="26" spans="1:16" ht="19.5" hidden="1" customHeight="1" x14ac:dyDescent="0.2">
      <c r="A26" s="121">
        <f>IF(INPUT_Du_lieu_nhan_vien!A26="","",INPUT_Du_lieu_nhan_vien!A26)</f>
        <v>20001</v>
      </c>
      <c r="B26" s="121" t="str">
        <f>IF(A26="","",VLOOKUP(A26,INPUT_Du_lieu_nhan_vien!$1:$1048576,2,0))</f>
        <v>Hoàng Thị Hồng</v>
      </c>
      <c r="C26" s="121" t="str">
        <f>IF($A26="","",VLOOKUP($A26,INPUT_Du_lieu_nhan_vien!$1:$1048576,3,0))</f>
        <v>Nhung</v>
      </c>
      <c r="D26" s="104" t="str">
        <f>IF(A26="","",VLOOKUP(A26,INPUT_Du_lieu_nhan_vien!$1:$1048576,20,0))</f>
        <v xml:space="preserve">P1102,18t2, Trung Hòa,nhân Chính </v>
      </c>
      <c r="E26" s="104" t="str">
        <f>IF($A26="","",VLOOKUP($A26,INPUT_Du_lieu_nhan_vien!$1:$1048576,17,0))</f>
        <v>0948 998 959</v>
      </c>
      <c r="F26" s="116" t="str">
        <f>IF(Thong_tin_chuc_vu_NV!A26="","",VLOOKUP(Thong_tin_chuc_vu_NV!A26,INPUT_Du_lieu_nhan_vien!$1:$1048576,27,0))</f>
        <v>1</v>
      </c>
      <c r="G26" s="104" t="str">
        <f>IF(Thong_tin_chuc_vu_NV!A26="","",VLOOKUP(Thong_tin_chuc_vu_NV!A26,INPUT_Du_lieu_nhan_vien!$1:$1048576,28,0))</f>
        <v>CB</v>
      </c>
      <c r="H26" s="104" t="str">
        <f>IF(Thong_tin_chuc_vu_NV!A26="","",VLOOKUP(Thong_tin_chuc_vu_NV!A26,INPUT_Du_lieu_nhan_vien!$1:$1048576,24,0))</f>
        <v>OP</v>
      </c>
      <c r="I26" s="104" t="str">
        <f>IF(Thong_tin_chuc_vu_NV!A26="","",VLOOKUP(Thong_tin_chuc_vu_NV!A26,INPUT_Du_lieu_nhan_vien!$1:$1048576,29,0))</f>
        <v>TIC</v>
      </c>
      <c r="J26" s="104">
        <f>IF(Thong_tin_chuc_vu_NV!A26="","",VLOOKUP(Thong_tin_chuc_vu_NV!A26,INPUT_Du_lieu_nhan_vien!$1:$1048576,30,0))</f>
        <v>0</v>
      </c>
      <c r="K26" s="104" t="str">
        <f>IF(Thong_tin_chuc_vu_NV!A26="","",VLOOKUP(Thong_tin_chuc_vu_NV!A26,INPUT_Du_lieu_nhan_vien!$1:$1048576,31,0))</f>
        <v>HN</v>
      </c>
      <c r="L26" s="104" t="str">
        <f>IF(Thong_tin_chuc_vu_NV!A26="","",VLOOKUP(Thong_tin_chuc_vu_NV!A26,INPUT_Du_lieu_nhan_vien!$1:$1048576,36,0))</f>
        <v>Nghỉ việc</v>
      </c>
      <c r="M26" s="117">
        <f>IF(Thong_tin_chuc_vu_NV!A26="","",VLOOKUP(Thong_tin_chuc_vu_NV!A26,INPUT_Du_lieu_nhan_vien!$1:$1048576,34,0))</f>
        <v>39532</v>
      </c>
      <c r="N26" s="104">
        <f>IF(Thong_tin_chuc_vu_NV!A26="","",VLOOKUP(Thong_tin_chuc_vu_NV!A26,INPUT_Du_lieu_nhan_vien!$1:$1048576,35,0))</f>
        <v>3</v>
      </c>
      <c r="O26" s="117" t="str">
        <f>IF(Thong_tin_chuc_vu_NV!A26="","",VLOOKUP(Thong_tin_chuc_vu_NV!A26,INPUT_Du_lieu_nhan_vien!$1:$1048576,37,0))</f>
        <v/>
      </c>
      <c r="P26" s="117">
        <f>IF(Thong_tin_chuc_vu_NV!A26="","",VLOOKUP(Thong_tin_chuc_vu_NV!A26,INPUT_Du_lieu_nhan_vien!$1:$1048576,39,0))</f>
        <v>41384</v>
      </c>
    </row>
    <row r="27" spans="1:16" ht="19.5" hidden="1" customHeight="1" x14ac:dyDescent="0.2">
      <c r="A27" s="121">
        <f>IF(INPUT_Du_lieu_nhan_vien!A27="","",INPUT_Du_lieu_nhan_vien!A27)</f>
        <v>20002</v>
      </c>
      <c r="B27" s="121" t="str">
        <f>IF(A27="","",VLOOKUP(A27,INPUT_Du_lieu_nhan_vien!$1:$1048576,2,0))</f>
        <v>Hồ Thị Thanh</v>
      </c>
      <c r="C27" s="121" t="str">
        <f>IF($A27="","",VLOOKUP($A27,INPUT_Du_lieu_nhan_vien!$1:$1048576,3,0))</f>
        <v>Mai</v>
      </c>
      <c r="D27" s="104" t="str">
        <f>IF(A27="","",VLOOKUP(A27,INPUT_Du_lieu_nhan_vien!$1:$1048576,20,0))</f>
        <v>466 Đường Láng, Phường Láng Hạ, Đống Đa, Hà Nội.</v>
      </c>
      <c r="E27" s="104" t="str">
        <f>IF($A27="","",VLOOKUP($A27,INPUT_Du_lieu_nhan_vien!$1:$1048576,17,0))</f>
        <v>0912 509 596</v>
      </c>
      <c r="F27" s="116">
        <f>IF(Thong_tin_chuc_vu_NV!A27="","",VLOOKUP(Thong_tin_chuc_vu_NV!A27,INPUT_Du_lieu_nhan_vien!$1:$1048576,27,0))</f>
        <v>1</v>
      </c>
      <c r="G27" s="104" t="str">
        <f>IF(Thong_tin_chuc_vu_NV!A27="","",VLOOKUP(Thong_tin_chuc_vu_NV!A27,INPUT_Du_lieu_nhan_vien!$1:$1048576,28,0))</f>
        <v>CB</v>
      </c>
      <c r="H27" s="104" t="str">
        <f>IF(Thong_tin_chuc_vu_NV!A27="","",VLOOKUP(Thong_tin_chuc_vu_NV!A27,INPUT_Du_lieu_nhan_vien!$1:$1048576,24,0))</f>
        <v>OX</v>
      </c>
      <c r="I27" s="104" t="str">
        <f>IF(Thong_tin_chuc_vu_NV!A27="","",VLOOKUP(Thong_tin_chuc_vu_NV!A27,INPUT_Du_lieu_nhan_vien!$1:$1048576,29,0))</f>
        <v>TAD</v>
      </c>
      <c r="J27" s="104">
        <f>IF(Thong_tin_chuc_vu_NV!A27="","",VLOOKUP(Thong_tin_chuc_vu_NV!A27,INPUT_Du_lieu_nhan_vien!$1:$1048576,30,0))</f>
        <v>0</v>
      </c>
      <c r="K27" s="104" t="str">
        <f>IF(Thong_tin_chuc_vu_NV!A27="","",VLOOKUP(Thong_tin_chuc_vu_NV!A27,INPUT_Du_lieu_nhan_vien!$1:$1048576,31,0))</f>
        <v>HN</v>
      </c>
      <c r="L27" s="104" t="str">
        <f>IF(Thong_tin_chuc_vu_NV!A27="","",VLOOKUP(Thong_tin_chuc_vu_NV!A27,INPUT_Du_lieu_nhan_vien!$1:$1048576,36,0))</f>
        <v>Nghỉ việc</v>
      </c>
      <c r="M27" s="117">
        <f>IF(Thong_tin_chuc_vu_NV!A27="","",VLOOKUP(Thong_tin_chuc_vu_NV!A27,INPUT_Du_lieu_nhan_vien!$1:$1048576,34,0))</f>
        <v>0</v>
      </c>
      <c r="N27" s="104" t="str">
        <f>IF(Thong_tin_chuc_vu_NV!A27="","",VLOOKUP(Thong_tin_chuc_vu_NV!A27,INPUT_Du_lieu_nhan_vien!$1:$1048576,35,0))</f>
        <v/>
      </c>
      <c r="O27" s="117">
        <f>IF(Thong_tin_chuc_vu_NV!A27="","",VLOOKUP(Thong_tin_chuc_vu_NV!A27,INPUT_Du_lieu_nhan_vien!$1:$1048576,37,0))</f>
        <v>0</v>
      </c>
      <c r="P27" s="117">
        <f>IF(Thong_tin_chuc_vu_NV!A27="","",VLOOKUP(Thong_tin_chuc_vu_NV!A27,INPUT_Du_lieu_nhan_vien!$1:$1048576,39,0))</f>
        <v>40633</v>
      </c>
    </row>
    <row r="28" spans="1:16" ht="19.5" hidden="1" customHeight="1" x14ac:dyDescent="0.2">
      <c r="A28" s="121">
        <f>IF(INPUT_Du_lieu_nhan_vien!A35="","",INPUT_Du_lieu_nhan_vien!A35)</f>
        <v>20008</v>
      </c>
      <c r="B28" s="121" t="str">
        <f>IF(A28="","",VLOOKUP(A28,INPUT_Du_lieu_nhan_vien!$1:$1048576,2,0))</f>
        <v>Lưu Thị</v>
      </c>
      <c r="C28" s="121" t="str">
        <f>IF($A28="","",VLOOKUP($A28,INPUT_Du_lieu_nhan_vien!$1:$1048576,3,0))</f>
        <v>Ly</v>
      </c>
      <c r="D28" s="104" t="str">
        <f>IF(A28="","",VLOOKUP(A28,INPUT_Du_lieu_nhan_vien!$1:$1048576,20,0))</f>
        <v xml:space="preserve">Liên Ninh, Thanh Trì, Hà Nội </v>
      </c>
      <c r="E28" s="104" t="str">
        <f>IF($A28="","",VLOOKUP($A28,INPUT_Du_lieu_nhan_vien!$1:$1048576,17,0))</f>
        <v>0989 068 822</v>
      </c>
      <c r="F28" s="116" t="str">
        <f>IF(Thong_tin_chuc_vu_NV!A28="","",VLOOKUP(Thong_tin_chuc_vu_NV!A28,INPUT_Du_lieu_nhan_vien!$1:$1048576,27,0))</f>
        <v>2</v>
      </c>
      <c r="G28" s="104" t="str">
        <f>IF(Thong_tin_chuc_vu_NV!A28="","",VLOOKUP(Thong_tin_chuc_vu_NV!A28,INPUT_Du_lieu_nhan_vien!$1:$1048576,28,0))</f>
        <v>CG</v>
      </c>
      <c r="H28" s="104" t="str">
        <f>IF(Thong_tin_chuc_vu_NV!A28="","",VLOOKUP(Thong_tin_chuc_vu_NV!A28,INPUT_Du_lieu_nhan_vien!$1:$1048576,24,0))</f>
        <v>NX</v>
      </c>
      <c r="I28" s="104" t="str">
        <f>IF(Thong_tin_chuc_vu_NV!A28="","",VLOOKUP(Thong_tin_chuc_vu_NV!A28,INPUT_Du_lieu_nhan_vien!$1:$1048576,29,0))</f>
        <v>TFP</v>
      </c>
      <c r="J28" s="104" t="str">
        <f>IF(Thong_tin_chuc_vu_NV!A28="","",VLOOKUP(Thong_tin_chuc_vu_NV!A28,INPUT_Du_lieu_nhan_vien!$1:$1048576,30,0))</f>
        <v>PFPC</v>
      </c>
      <c r="K28" s="104" t="str">
        <f>IF(Thong_tin_chuc_vu_NV!A28="","",VLOOKUP(Thong_tin_chuc_vu_NV!A28,INPUT_Du_lieu_nhan_vien!$1:$1048576,31,0))</f>
        <v>HN</v>
      </c>
      <c r="L28" s="104" t="str">
        <f>IF(Thong_tin_chuc_vu_NV!A35="","",VLOOKUP(Thong_tin_chuc_vu_NV!A35,INPUT_Du_lieu_nhan_vien!$1:$1048576,36,0))</f>
        <v>Nghỉ việc</v>
      </c>
      <c r="M28" s="117">
        <f>IF(Thong_tin_chuc_vu_NV!A35="","",VLOOKUP(Thong_tin_chuc_vu_NV!A35,INPUT_Du_lieu_nhan_vien!$1:$1048576,34,0))</f>
        <v>39532</v>
      </c>
      <c r="N28" s="104">
        <f>IF(Thong_tin_chuc_vu_NV!A35="","",VLOOKUP(Thong_tin_chuc_vu_NV!A35,INPUT_Du_lieu_nhan_vien!$1:$1048576,35,0))</f>
        <v>3</v>
      </c>
      <c r="O28" s="117" t="str">
        <f>IF(Thong_tin_chuc_vu_NV!A35="","",VLOOKUP(Thong_tin_chuc_vu_NV!A35,INPUT_Du_lieu_nhan_vien!$1:$1048576,37,0))</f>
        <v/>
      </c>
      <c r="P28" s="117">
        <f>IF(Thong_tin_chuc_vu_NV!A35="","",VLOOKUP(Thong_tin_chuc_vu_NV!A35,INPUT_Du_lieu_nhan_vien!$1:$1048576,39,0))</f>
        <v>0</v>
      </c>
    </row>
    <row r="29" spans="1:16" ht="19.5" hidden="1" customHeight="1" x14ac:dyDescent="0.2">
      <c r="A29" s="121">
        <f>IF(INPUT_Du_lieu_nhan_vien!A29="","",INPUT_Du_lieu_nhan_vien!A29)</f>
        <v>20003</v>
      </c>
      <c r="B29" s="121" t="str">
        <f>IF(A29="","",VLOOKUP(A29,INPUT_Du_lieu_nhan_vien!$1:$1048576,2,0))</f>
        <v>Lê Vũ</v>
      </c>
      <c r="C29" s="121" t="str">
        <f>IF($A29="","",VLOOKUP($A29,INPUT_Du_lieu_nhan_vien!$1:$1048576,3,0))</f>
        <v>Kiên</v>
      </c>
      <c r="D29" s="104" t="str">
        <f>IF(A29="","",VLOOKUP(A29,INPUT_Du_lieu_nhan_vien!$1:$1048576,20,0))</f>
        <v xml:space="preserve">Thôn Phương Nhị, Liên Ninh, Thanh Trì, Hà Nội </v>
      </c>
      <c r="E29" s="104" t="str">
        <f>IF($A29="","",VLOOKUP($A29,INPUT_Du_lieu_nhan_vien!$1:$1048576,17,0))</f>
        <v>0904 868 411</v>
      </c>
      <c r="F29" s="116">
        <f>IF(Thong_tin_chuc_vu_NV!A29="","",VLOOKUP(Thong_tin_chuc_vu_NV!A29,INPUT_Du_lieu_nhan_vien!$1:$1048576,27,0))</f>
        <v>3</v>
      </c>
      <c r="G29" s="104" t="str">
        <f>IF(Thong_tin_chuc_vu_NV!A29="","",VLOOKUP(Thong_tin_chuc_vu_NV!A29,INPUT_Du_lieu_nhan_vien!$1:$1048576,28,0))</f>
        <v>QL</v>
      </c>
      <c r="H29" s="104" t="str">
        <f>IF(Thong_tin_chuc_vu_NV!A29="","",VLOOKUP(Thong_tin_chuc_vu_NV!A29,INPUT_Du_lieu_nhan_vien!$1:$1048576,24,0))</f>
        <v>PM2</v>
      </c>
      <c r="I29" s="104" t="str">
        <f>IF(Thong_tin_chuc_vu_NV!A29="","",VLOOKUP(Thong_tin_chuc_vu_NV!A29,INPUT_Du_lieu_nhan_vien!$1:$1048576,29,0))</f>
        <v>TAW</v>
      </c>
      <c r="J29" s="104">
        <f>IF(Thong_tin_chuc_vu_NV!A29="","",VLOOKUP(Thong_tin_chuc_vu_NV!A29,INPUT_Du_lieu_nhan_vien!$1:$1048576,30,0))</f>
        <v>0</v>
      </c>
      <c r="K29" s="104" t="str">
        <f>IF(Thong_tin_chuc_vu_NV!A29="","",VLOOKUP(Thong_tin_chuc_vu_NV!A29,INPUT_Du_lieu_nhan_vien!$1:$1048576,31,0))</f>
        <v>HN</v>
      </c>
      <c r="L29" s="104" t="str">
        <f>IF(Thong_tin_chuc_vu_NV!A29="","",VLOOKUP(Thong_tin_chuc_vu_NV!A29,INPUT_Du_lieu_nhan_vien!$1:$1048576,36,0))</f>
        <v>Nghỉ việc</v>
      </c>
      <c r="M29" s="117">
        <f>IF(Thong_tin_chuc_vu_NV!A29="","",VLOOKUP(Thong_tin_chuc_vu_NV!A29,INPUT_Du_lieu_nhan_vien!$1:$1048576,34,0))</f>
        <v>40283</v>
      </c>
      <c r="N29" s="104">
        <f>IF(Thong_tin_chuc_vu_NV!A29="","",VLOOKUP(Thong_tin_chuc_vu_NV!A29,INPUT_Du_lieu_nhan_vien!$1:$1048576,35,0))</f>
        <v>4</v>
      </c>
      <c r="O29" s="117" t="str">
        <f>IF(Thong_tin_chuc_vu_NV!A29="","",VLOOKUP(Thong_tin_chuc_vu_NV!A29,INPUT_Du_lieu_nhan_vien!$1:$1048576,37,0))</f>
        <v/>
      </c>
      <c r="P29" s="117">
        <f>IF(Thong_tin_chuc_vu_NV!A29="","",VLOOKUP(Thong_tin_chuc_vu_NV!A29,INPUT_Du_lieu_nhan_vien!$1:$1048576,39,0))</f>
        <v>40633</v>
      </c>
    </row>
    <row r="30" spans="1:16" ht="19.5" hidden="1" customHeight="1" x14ac:dyDescent="0.2">
      <c r="A30" s="121">
        <f>IF(INPUT_Du_lieu_nhan_vien!A30="","",INPUT_Du_lieu_nhan_vien!A30)</f>
        <v>20004</v>
      </c>
      <c r="B30" s="121" t="str">
        <f>IF(A30="","",VLOOKUP(A30,INPUT_Du_lieu_nhan_vien!$1:$1048576,2,0))</f>
        <v>Lê Thị Quỳnh</v>
      </c>
      <c r="C30" s="121" t="str">
        <f>IF($A30="","",VLOOKUP($A30,INPUT_Du_lieu_nhan_vien!$1:$1048576,3,0))</f>
        <v>Lan</v>
      </c>
      <c r="D30" s="104" t="str">
        <f>IF(A30="","",VLOOKUP(A30,INPUT_Du_lieu_nhan_vien!$1:$1048576,20,0))</f>
        <v xml:space="preserve">Sn 12, Ngách 250/40 Khương Trung, Thanh Xuân, Hà Nội </v>
      </c>
      <c r="E30" s="104" t="str">
        <f>IF($A30="","",VLOOKUP($A30,INPUT_Du_lieu_nhan_vien!$1:$1048576,17,0))</f>
        <v>0904 677 682</v>
      </c>
      <c r="F30" s="116" t="str">
        <f>IF(Thong_tin_chuc_vu_NV!A30="","",VLOOKUP(Thong_tin_chuc_vu_NV!A30,INPUT_Du_lieu_nhan_vien!$1:$1048576,27,0))</f>
        <v>1</v>
      </c>
      <c r="G30" s="104" t="str">
        <f>IF(Thong_tin_chuc_vu_NV!A30="","",VLOOKUP(Thong_tin_chuc_vu_NV!A30,INPUT_Du_lieu_nhan_vien!$1:$1048576,28,0))</f>
        <v>CB</v>
      </c>
      <c r="H30" s="104" t="str">
        <f>IF(Thong_tin_chuc_vu_NV!A30="","",VLOOKUP(Thong_tin_chuc_vu_NV!A30,INPUT_Du_lieu_nhan_vien!$1:$1048576,24,0))</f>
        <v>OP</v>
      </c>
      <c r="I30" s="104" t="str">
        <f>IF(Thong_tin_chuc_vu_NV!A30="","",VLOOKUP(Thong_tin_chuc_vu_NV!A30,INPUT_Du_lieu_nhan_vien!$1:$1048576,29,0))</f>
        <v>TFP</v>
      </c>
      <c r="J30" s="104" t="str">
        <f>IF(Thong_tin_chuc_vu_NV!A30="","",VLOOKUP(Thong_tin_chuc_vu_NV!A30,INPUT_Du_lieu_nhan_vien!$1:$1048576,30,0))</f>
        <v>PFPC</v>
      </c>
      <c r="K30" s="104" t="str">
        <f>IF(Thong_tin_chuc_vu_NV!A30="","",VLOOKUP(Thong_tin_chuc_vu_NV!A30,INPUT_Du_lieu_nhan_vien!$1:$1048576,31,0))</f>
        <v>HN</v>
      </c>
      <c r="L30" s="104" t="str">
        <f>IF(Thong_tin_chuc_vu_NV!A30="","",VLOOKUP(Thong_tin_chuc_vu_NV!A30,INPUT_Du_lieu_nhan_vien!$1:$1048576,36,0))</f>
        <v>Chính thức</v>
      </c>
      <c r="M30" s="117">
        <f>IF(Thong_tin_chuc_vu_NV!A30="","",VLOOKUP(Thong_tin_chuc_vu_NV!A30,INPUT_Du_lieu_nhan_vien!$1:$1048576,34,0))</f>
        <v>39522</v>
      </c>
      <c r="N30" s="104">
        <f>IF(Thong_tin_chuc_vu_NV!A30="","",VLOOKUP(Thong_tin_chuc_vu_NV!A30,INPUT_Du_lieu_nhan_vien!$1:$1048576,35,0))</f>
        <v>3</v>
      </c>
      <c r="O30" s="117" t="str">
        <f>IF(Thong_tin_chuc_vu_NV!A30="","",VLOOKUP(Thong_tin_chuc_vu_NV!A30,INPUT_Du_lieu_nhan_vien!$1:$1048576,37,0))</f>
        <v/>
      </c>
      <c r="P30" s="117">
        <f>IF(Thong_tin_chuc_vu_NV!A30="","",VLOOKUP(Thong_tin_chuc_vu_NV!A30,INPUT_Du_lieu_nhan_vien!$1:$1048576,39,0))</f>
        <v>0</v>
      </c>
    </row>
    <row r="31" spans="1:16" ht="19.5" hidden="1" customHeight="1" x14ac:dyDescent="0.2">
      <c r="A31" s="121">
        <f>IF(INPUT_Du_lieu_nhan_vien!A37="","",INPUT_Du_lieu_nhan_vien!A37)</f>
        <v>20010</v>
      </c>
      <c r="B31" s="121" t="str">
        <f>IF(A31="","",VLOOKUP(A31,INPUT_Du_lieu_nhan_vien!$1:$1048576,2,0))</f>
        <v>Bùi Thị Thu</v>
      </c>
      <c r="C31" s="121" t="str">
        <f>IF($A31="","",VLOOKUP($A31,INPUT_Du_lieu_nhan_vien!$1:$1048576,3,0))</f>
        <v>Hường</v>
      </c>
      <c r="D31" s="104" t="str">
        <f>IF(A31="","",VLOOKUP(A31,INPUT_Du_lieu_nhan_vien!$1:$1048576,20,0))</f>
        <v xml:space="preserve">Số 23, Lô D, Khu Mơ Táo, Hoàng Văn Thụ, Hoàng Mai, Hà Nội </v>
      </c>
      <c r="E31" s="104" t="str">
        <f>IF($A31="","",VLOOKUP($A31,INPUT_Du_lieu_nhan_vien!$1:$1048576,17,0))</f>
        <v>0973 025 466</v>
      </c>
      <c r="F31" s="116">
        <f>IF(Thong_tin_chuc_vu_NV!A31="","",VLOOKUP(Thong_tin_chuc_vu_NV!A31,INPUT_Du_lieu_nhan_vien!$1:$1048576,27,0))</f>
        <v>0</v>
      </c>
      <c r="G31" s="104">
        <f>IF(Thong_tin_chuc_vu_NV!A31="","",VLOOKUP(Thong_tin_chuc_vu_NV!A31,INPUT_Du_lieu_nhan_vien!$1:$1048576,28,0))</f>
        <v>0</v>
      </c>
      <c r="H31" s="104">
        <f>IF(Thong_tin_chuc_vu_NV!A31="","",VLOOKUP(Thong_tin_chuc_vu_NV!A31,INPUT_Du_lieu_nhan_vien!$1:$1048576,24,0))</f>
        <v>0</v>
      </c>
      <c r="I31" s="104">
        <f>IF(Thong_tin_chuc_vu_NV!A31="","",VLOOKUP(Thong_tin_chuc_vu_NV!A31,INPUT_Du_lieu_nhan_vien!$1:$1048576,29,0))</f>
        <v>0</v>
      </c>
      <c r="J31" s="104">
        <f>IF(Thong_tin_chuc_vu_NV!A31="","",VLOOKUP(Thong_tin_chuc_vu_NV!A31,INPUT_Du_lieu_nhan_vien!$1:$1048576,30,0))</f>
        <v>0</v>
      </c>
      <c r="K31" s="104">
        <f>IF(Thong_tin_chuc_vu_NV!A31="","",VLOOKUP(Thong_tin_chuc_vu_NV!A31,INPUT_Du_lieu_nhan_vien!$1:$1048576,31,0))</f>
        <v>0</v>
      </c>
      <c r="L31" s="104" t="str">
        <f>IF(Thong_tin_chuc_vu_NV!A37="","",VLOOKUP(Thong_tin_chuc_vu_NV!A37,INPUT_Du_lieu_nhan_vien!$1:$1048576,36,0))</f>
        <v>Nghỉ việc</v>
      </c>
      <c r="M31" s="117">
        <f>IF(Thong_tin_chuc_vu_NV!A37="","",VLOOKUP(Thong_tin_chuc_vu_NV!A37,INPUT_Du_lieu_nhan_vien!$1:$1048576,34,0))</f>
        <v>39790</v>
      </c>
      <c r="N31" s="104">
        <f>IF(Thong_tin_chuc_vu_NV!A37="","",VLOOKUP(Thong_tin_chuc_vu_NV!A37,INPUT_Du_lieu_nhan_vien!$1:$1048576,35,0))</f>
        <v>12</v>
      </c>
      <c r="O31" s="117" t="str">
        <f>IF(Thong_tin_chuc_vu_NV!A37="","",VLOOKUP(Thong_tin_chuc_vu_NV!A37,INPUT_Du_lieu_nhan_vien!$1:$1048576,37,0))</f>
        <v/>
      </c>
      <c r="P31" s="117">
        <f>IF(Thong_tin_chuc_vu_NV!A37="","",VLOOKUP(Thong_tin_chuc_vu_NV!A37,INPUT_Du_lieu_nhan_vien!$1:$1048576,39,0))</f>
        <v>0</v>
      </c>
    </row>
    <row r="32" spans="1:16" ht="19.5" hidden="1" customHeight="1" x14ac:dyDescent="0.2">
      <c r="A32" s="121">
        <f>IF(INPUT_Du_lieu_nhan_vien!A46="","",INPUT_Du_lieu_nhan_vien!A46)</f>
        <v>20019</v>
      </c>
      <c r="B32" s="121" t="str">
        <f>IF(A32="","",VLOOKUP(A32,INPUT_Du_lieu_nhan_vien!$1:$1048576,2,0))</f>
        <v>Lê Thị</v>
      </c>
      <c r="C32" s="121" t="str">
        <f>IF($A32="","",VLOOKUP($A32,INPUT_Du_lieu_nhan_vien!$1:$1048576,3,0))</f>
        <v>Huế</v>
      </c>
      <c r="D32" s="104" t="str">
        <f>IF(A32="","",VLOOKUP(A32,INPUT_Du_lieu_nhan_vien!$1:$1048576,20,0))</f>
        <v xml:space="preserve">Số 9 Tổ 25 Đường Nước Phần Lan, Tứ Liên, Tây Hồ, Hà Nội </v>
      </c>
      <c r="E32" s="104" t="str">
        <f>IF($A32="","",VLOOKUP($A32,INPUT_Du_lieu_nhan_vien!$1:$1048576,17,0))</f>
        <v>0984 277 786</v>
      </c>
      <c r="F32" s="116" t="str">
        <f>IF(Thong_tin_chuc_vu_NV!A32="","",VLOOKUP(Thong_tin_chuc_vu_NV!A32,INPUT_Du_lieu_nhan_vien!$1:$1048576,27,0))</f>
        <v>1</v>
      </c>
      <c r="G32" s="104" t="str">
        <f>IF(Thong_tin_chuc_vu_NV!A32="","",VLOOKUP(Thong_tin_chuc_vu_NV!A32,INPUT_Du_lieu_nhan_vien!$1:$1048576,28,0))</f>
        <v>CB</v>
      </c>
      <c r="H32" s="104" t="str">
        <f>IF(Thong_tin_chuc_vu_NV!A32="","",VLOOKUP(Thong_tin_chuc_vu_NV!A32,INPUT_Du_lieu_nhan_vien!$1:$1048576,24,0))</f>
        <v>OX</v>
      </c>
      <c r="I32" s="104" t="str">
        <f>IF(Thong_tin_chuc_vu_NV!A32="","",VLOOKUP(Thong_tin_chuc_vu_NV!A32,INPUT_Du_lieu_nhan_vien!$1:$1048576,29,0))</f>
        <v>TAF</v>
      </c>
      <c r="J32" s="104">
        <f>IF(Thong_tin_chuc_vu_NV!A32="","",VLOOKUP(Thong_tin_chuc_vu_NV!A32,INPUT_Du_lieu_nhan_vien!$1:$1048576,30,0))</f>
        <v>0</v>
      </c>
      <c r="K32" s="104" t="str">
        <f>IF(Thong_tin_chuc_vu_NV!A32="","",VLOOKUP(Thong_tin_chuc_vu_NV!A32,INPUT_Du_lieu_nhan_vien!$1:$1048576,31,0))</f>
        <v>HN</v>
      </c>
      <c r="L32" s="104" t="str">
        <f>IF(Thong_tin_chuc_vu_NV!A46="","",VLOOKUP(Thong_tin_chuc_vu_NV!A46,INPUT_Du_lieu_nhan_vien!$1:$1048576,36,0))</f>
        <v>Nghỉ việc</v>
      </c>
      <c r="M32" s="117">
        <f>IF(Thong_tin_chuc_vu_NV!A46="","",VLOOKUP(Thong_tin_chuc_vu_NV!A46,INPUT_Du_lieu_nhan_vien!$1:$1048576,34,0))</f>
        <v>0</v>
      </c>
      <c r="N32" s="104" t="str">
        <f>IF(Thong_tin_chuc_vu_NV!A46="","",VLOOKUP(Thong_tin_chuc_vu_NV!A46,INPUT_Du_lieu_nhan_vien!$1:$1048576,35,0))</f>
        <v/>
      </c>
      <c r="O32" s="117">
        <f>IF(Thong_tin_chuc_vu_NV!A46="","",VLOOKUP(Thong_tin_chuc_vu_NV!A46,INPUT_Du_lieu_nhan_vien!$1:$1048576,37,0))</f>
        <v>0</v>
      </c>
      <c r="P32" s="117">
        <f>IF(Thong_tin_chuc_vu_NV!A46="","",VLOOKUP(Thong_tin_chuc_vu_NV!A46,INPUT_Du_lieu_nhan_vien!$1:$1048576,39,0))</f>
        <v>40781</v>
      </c>
    </row>
    <row r="33" spans="1:16" ht="19.5" hidden="1" customHeight="1" x14ac:dyDescent="0.2">
      <c r="A33" s="121">
        <f>IF(INPUT_Du_lieu_nhan_vien!A48="","",INPUT_Du_lieu_nhan_vien!A48)</f>
        <v>20021</v>
      </c>
      <c r="B33" s="121" t="str">
        <f>IF(A33="","",VLOOKUP(A33,INPUT_Du_lieu_nhan_vien!$1:$1048576,2,0))</f>
        <v>Trần Tân</v>
      </c>
      <c r="C33" s="121" t="str">
        <f>IF($A33="","",VLOOKUP($A33,INPUT_Du_lieu_nhan_vien!$1:$1048576,3,0))</f>
        <v>Nhật</v>
      </c>
      <c r="D33" s="104" t="str">
        <f>IF(A33="","",VLOOKUP(A33,INPUT_Du_lieu_nhan_vien!$1:$1048576,20,0))</f>
        <v xml:space="preserve">5c9 Nguyễn An Ninh, Q Hoàng Pri, Hà Nội </v>
      </c>
      <c r="E33" s="104" t="str">
        <f>IF($A33="","",VLOOKUP($A33,INPUT_Du_lieu_nhan_vien!$1:$1048576,17,0))</f>
        <v>0918 233 424</v>
      </c>
      <c r="F33" s="116">
        <f>IF(Thong_tin_chuc_vu_NV!A33="","",VLOOKUP(Thong_tin_chuc_vu_NV!A33,INPUT_Du_lieu_nhan_vien!$1:$1048576,27,0))</f>
        <v>3</v>
      </c>
      <c r="G33" s="104" t="str">
        <f>IF(Thong_tin_chuc_vu_NV!A33="","",VLOOKUP(Thong_tin_chuc_vu_NV!A33,INPUT_Du_lieu_nhan_vien!$1:$1048576,28,0))</f>
        <v>CG</v>
      </c>
      <c r="H33" s="104" t="str">
        <f>IF(Thong_tin_chuc_vu_NV!A33="","",VLOOKUP(Thong_tin_chuc_vu_NV!A33,INPUT_Du_lieu_nhan_vien!$1:$1048576,24,0))</f>
        <v>PM2</v>
      </c>
      <c r="I33" s="104" t="str">
        <f>IF(Thong_tin_chuc_vu_NV!A33="","",VLOOKUP(Thong_tin_chuc_vu_NV!A33,INPUT_Du_lieu_nhan_vien!$1:$1048576,29,0))</f>
        <v>TFP</v>
      </c>
      <c r="J33" s="104" t="str">
        <f>IF(Thong_tin_chuc_vu_NV!A33="","",VLOOKUP(Thong_tin_chuc_vu_NV!A33,INPUT_Du_lieu_nhan_vien!$1:$1048576,30,0))</f>
        <v>PFPD</v>
      </c>
      <c r="K33" s="104" t="str">
        <f>IF(Thong_tin_chuc_vu_NV!A33="","",VLOOKUP(Thong_tin_chuc_vu_NV!A33,INPUT_Du_lieu_nhan_vien!$1:$1048576,31,0))</f>
        <v>HN</v>
      </c>
      <c r="L33" s="104" t="str">
        <f>IF(Thong_tin_chuc_vu_NV!A48="","",VLOOKUP(Thong_tin_chuc_vu_NV!A48,INPUT_Du_lieu_nhan_vien!$1:$1048576,36,0))</f>
        <v>Nghỉ việc</v>
      </c>
      <c r="M33" s="117">
        <f>IF(Thong_tin_chuc_vu_NV!A48="","",VLOOKUP(Thong_tin_chuc_vu_NV!A48,INPUT_Du_lieu_nhan_vien!$1:$1048576,34,0))</f>
        <v>0</v>
      </c>
      <c r="N33" s="104" t="str">
        <f>IF(Thong_tin_chuc_vu_NV!A48="","",VLOOKUP(Thong_tin_chuc_vu_NV!A48,INPUT_Du_lieu_nhan_vien!$1:$1048576,35,0))</f>
        <v/>
      </c>
      <c r="O33" s="117" t="str">
        <f>IF(Thong_tin_chuc_vu_NV!A48="","",VLOOKUP(Thong_tin_chuc_vu_NV!A48,INPUT_Du_lieu_nhan_vien!$1:$1048576,37,0))</f>
        <v/>
      </c>
      <c r="P33" s="117">
        <f>IF(Thong_tin_chuc_vu_NV!A48="","",VLOOKUP(Thong_tin_chuc_vu_NV!A48,INPUT_Du_lieu_nhan_vien!$1:$1048576,39,0))</f>
        <v>0</v>
      </c>
    </row>
    <row r="34" spans="1:16" ht="19.5" customHeight="1" x14ac:dyDescent="0.2">
      <c r="A34" s="121">
        <f>IF(INPUT_Du_lieu_nhan_vien!A34="","",INPUT_Du_lieu_nhan_vien!A34)</f>
        <v>20007</v>
      </c>
      <c r="B34" s="121" t="str">
        <f>IF(A34="","",VLOOKUP(A34,INPUT_Du_lieu_nhan_vien!$1:$1048576,2,0))</f>
        <v>Nguyễn Thành</v>
      </c>
      <c r="C34" s="121" t="str">
        <f>IF($A34="","",VLOOKUP($A34,INPUT_Du_lieu_nhan_vien!$1:$1048576,3,0))</f>
        <v>Luân</v>
      </c>
      <c r="D34" s="104" t="str">
        <f>IF(A34="","",VLOOKUP(A34,INPUT_Du_lieu_nhan_vien!$1:$1048576,20,0))</f>
        <v>Số 38, Ngách 521/36 Cổ Nhuế, Từ Liêm Hà Nội</v>
      </c>
      <c r="E34" s="104" t="str">
        <f>IF($A34="","",VLOOKUP($A34,INPUT_Du_lieu_nhan_vien!$1:$1048576,17,0))</f>
        <v>0904 485 932</v>
      </c>
      <c r="F34" s="116" t="str">
        <f>IF(Thong_tin_chuc_vu_NV!A34="","",VLOOKUP(Thong_tin_chuc_vu_NV!A34,INPUT_Du_lieu_nhan_vien!$1:$1048576,27,0))</f>
        <v>4</v>
      </c>
      <c r="G34" s="104" t="str">
        <f>IF(Thong_tin_chuc_vu_NV!A34="","",VLOOKUP(Thong_tin_chuc_vu_NV!A34,INPUT_Du_lieu_nhan_vien!$1:$1048576,28,0))</f>
        <v>QL</v>
      </c>
      <c r="H34" s="104" t="str">
        <f>IF(Thong_tin_chuc_vu_NV!A34="","",VLOOKUP(Thong_tin_chuc_vu_NV!A34,INPUT_Du_lieu_nhan_vien!$1:$1048576,24,0))</f>
        <v>TD2</v>
      </c>
      <c r="I34" s="104" t="str">
        <f>IF(Thong_tin_chuc_vu_NV!A34="","",VLOOKUP(Thong_tin_chuc_vu_NV!A34,INPUT_Du_lieu_nhan_vien!$1:$1048576,29,0))</f>
        <v>TAW</v>
      </c>
      <c r="J34" s="104">
        <f>IF(Thong_tin_chuc_vu_NV!A34="","",VLOOKUP(Thong_tin_chuc_vu_NV!A34,INPUT_Du_lieu_nhan_vien!$1:$1048576,30,0))</f>
        <v>0</v>
      </c>
      <c r="K34" s="104" t="str">
        <f>IF(Thong_tin_chuc_vu_NV!A34="","",VLOOKUP(Thong_tin_chuc_vu_NV!A34,INPUT_Du_lieu_nhan_vien!$1:$1048576,31,0))</f>
        <v>HN</v>
      </c>
      <c r="L34" s="104" t="str">
        <f>IF(Thong_tin_chuc_vu_NV!A34="","",VLOOKUP(Thong_tin_chuc_vu_NV!A34,INPUT_Du_lieu_nhan_vien!$1:$1048576,36,0))</f>
        <v>Chính thức</v>
      </c>
      <c r="M34" s="117">
        <f>IF(Thong_tin_chuc_vu_NV!A34="","",VLOOKUP(Thong_tin_chuc_vu_NV!A34,INPUT_Du_lieu_nhan_vien!$1:$1048576,34,0))</f>
        <v>40026</v>
      </c>
      <c r="N34" s="104">
        <f>IF(Thong_tin_chuc_vu_NV!A34="","",VLOOKUP(Thong_tin_chuc_vu_NV!A34,INPUT_Du_lieu_nhan_vien!$1:$1048576,35,0))</f>
        <v>8</v>
      </c>
      <c r="O34" s="117" t="str">
        <f>IF(Thong_tin_chuc_vu_NV!A34="","",VLOOKUP(Thong_tin_chuc_vu_NV!A34,INPUT_Du_lieu_nhan_vien!$1:$1048576,37,0))</f>
        <v/>
      </c>
      <c r="P34" s="117">
        <f>IF(Thong_tin_chuc_vu_NV!A34="","",VLOOKUP(Thong_tin_chuc_vu_NV!A34,INPUT_Du_lieu_nhan_vien!$1:$1048576,39,0))</f>
        <v>0</v>
      </c>
    </row>
    <row r="35" spans="1:16" ht="19.5" hidden="1" customHeight="1" x14ac:dyDescent="0.2">
      <c r="A35" s="121">
        <f>IF(INPUT_Du_lieu_nhan_vien!A52="","",INPUT_Du_lieu_nhan_vien!A52)</f>
        <v>20025</v>
      </c>
      <c r="B35" s="121" t="str">
        <f>IF(A35="","",VLOOKUP(A35,INPUT_Du_lieu_nhan_vien!$1:$1048576,2,0))</f>
        <v>Nguyễn Mạnh</v>
      </c>
      <c r="C35" s="121" t="str">
        <f>IF($A35="","",VLOOKUP($A35,INPUT_Du_lieu_nhan_vien!$1:$1048576,3,0))</f>
        <v>Hưng</v>
      </c>
      <c r="D35" s="104" t="str">
        <f>IF(A35="","",VLOOKUP(A35,INPUT_Du_lieu_nhan_vien!$1:$1048576,20,0))</f>
        <v xml:space="preserve">2/2/132 Cầu Giấy - Hà Nội </v>
      </c>
      <c r="E35" s="104" t="str">
        <f>IF($A35="","",VLOOKUP($A35,INPUT_Du_lieu_nhan_vien!$1:$1048576,17,0))</f>
        <v>090 477 9293</v>
      </c>
      <c r="F35" s="116">
        <f>IF(Thong_tin_chuc_vu_NV!A35="","",VLOOKUP(Thong_tin_chuc_vu_NV!A35,INPUT_Du_lieu_nhan_vien!$1:$1048576,27,0))</f>
        <v>0</v>
      </c>
      <c r="G35" s="104">
        <f>IF(Thong_tin_chuc_vu_NV!A35="","",VLOOKUP(Thong_tin_chuc_vu_NV!A35,INPUT_Du_lieu_nhan_vien!$1:$1048576,28,0))</f>
        <v>0</v>
      </c>
      <c r="H35" s="104">
        <f>IF(Thong_tin_chuc_vu_NV!A35="","",VLOOKUP(Thong_tin_chuc_vu_NV!A35,INPUT_Du_lieu_nhan_vien!$1:$1048576,24,0))</f>
        <v>0</v>
      </c>
      <c r="I35" s="104">
        <f>IF(Thong_tin_chuc_vu_NV!A35="","",VLOOKUP(Thong_tin_chuc_vu_NV!A35,INPUT_Du_lieu_nhan_vien!$1:$1048576,29,0))</f>
        <v>0</v>
      </c>
      <c r="J35" s="104">
        <f>IF(Thong_tin_chuc_vu_NV!A35="","",VLOOKUP(Thong_tin_chuc_vu_NV!A35,INPUT_Du_lieu_nhan_vien!$1:$1048576,30,0))</f>
        <v>0</v>
      </c>
      <c r="K35" s="104" t="str">
        <f>IF(Thong_tin_chuc_vu_NV!A35="","",VLOOKUP(Thong_tin_chuc_vu_NV!A35,INPUT_Du_lieu_nhan_vien!$1:$1048576,31,0))</f>
        <v>HN</v>
      </c>
      <c r="L35" s="104" t="str">
        <f>IF(Thong_tin_chuc_vu_NV!A52="","",VLOOKUP(Thong_tin_chuc_vu_NV!A52,INPUT_Du_lieu_nhan_vien!$1:$1048576,36,0))</f>
        <v>Chính thức</v>
      </c>
      <c r="M35" s="117">
        <f>IF(Thong_tin_chuc_vu_NV!A52="","",VLOOKUP(Thong_tin_chuc_vu_NV!A52,INPUT_Du_lieu_nhan_vien!$1:$1048576,34,0))</f>
        <v>40057</v>
      </c>
      <c r="N35" s="104">
        <f>IF(Thong_tin_chuc_vu_NV!A52="","",VLOOKUP(Thong_tin_chuc_vu_NV!A52,INPUT_Du_lieu_nhan_vien!$1:$1048576,35,0))</f>
        <v>9</v>
      </c>
      <c r="O35" s="117" t="str">
        <f>IF(Thong_tin_chuc_vu_NV!A52="","",VLOOKUP(Thong_tin_chuc_vu_NV!A52,INPUT_Du_lieu_nhan_vien!$1:$1048576,37,0))</f>
        <v/>
      </c>
      <c r="P35" s="117">
        <f>IF(Thong_tin_chuc_vu_NV!A52="","",VLOOKUP(Thong_tin_chuc_vu_NV!A52,INPUT_Du_lieu_nhan_vien!$1:$1048576,39,0))</f>
        <v>0</v>
      </c>
    </row>
    <row r="36" spans="1:16" ht="19.5" hidden="1" customHeight="1" x14ac:dyDescent="0.2">
      <c r="A36" s="121">
        <f>IF(INPUT_Du_lieu_nhan_vien!A67="","",INPUT_Du_lieu_nhan_vien!A67)</f>
        <v>20041</v>
      </c>
      <c r="B36" s="121" t="str">
        <f>IF(A36="","",VLOOKUP(A36,INPUT_Du_lieu_nhan_vien!$1:$1048576,2,0))</f>
        <v>Vũ Thị Thu</v>
      </c>
      <c r="C36" s="121" t="str">
        <f>IF($A36="","",VLOOKUP($A36,INPUT_Du_lieu_nhan_vien!$1:$1048576,3,0))</f>
        <v>Hương</v>
      </c>
      <c r="D36" s="104" t="str">
        <f>IF(A36="","",VLOOKUP(A36,INPUT_Du_lieu_nhan_vien!$1:$1048576,20,0))</f>
        <v xml:space="preserve">413 C14 Thanh Xuân Bắc, Hà Nội </v>
      </c>
      <c r="E36" s="104" t="str">
        <f>IF($A36="","",VLOOKUP($A36,INPUT_Du_lieu_nhan_vien!$1:$1048576,17,0))</f>
        <v>090 452 9886</v>
      </c>
      <c r="F36" s="116">
        <f>IF(Thong_tin_chuc_vu_NV!A36="","",VLOOKUP(Thong_tin_chuc_vu_NV!A36,INPUT_Du_lieu_nhan_vien!$1:$1048576,27,0))</f>
        <v>0</v>
      </c>
      <c r="G36" s="104">
        <f>IF(Thong_tin_chuc_vu_NV!A36="","",VLOOKUP(Thong_tin_chuc_vu_NV!A36,INPUT_Du_lieu_nhan_vien!$1:$1048576,28,0))</f>
        <v>0</v>
      </c>
      <c r="H36" s="104">
        <f>IF(Thong_tin_chuc_vu_NV!A36="","",VLOOKUP(Thong_tin_chuc_vu_NV!A36,INPUT_Du_lieu_nhan_vien!$1:$1048576,24,0))</f>
        <v>0</v>
      </c>
      <c r="I36" s="104">
        <f>IF(Thong_tin_chuc_vu_NV!A36="","",VLOOKUP(Thong_tin_chuc_vu_NV!A36,INPUT_Du_lieu_nhan_vien!$1:$1048576,29,0))</f>
        <v>0</v>
      </c>
      <c r="J36" s="104">
        <f>IF(Thong_tin_chuc_vu_NV!A36="","",VLOOKUP(Thong_tin_chuc_vu_NV!A36,INPUT_Du_lieu_nhan_vien!$1:$1048576,30,0))</f>
        <v>0</v>
      </c>
      <c r="K36" s="104" t="str">
        <f>IF(Thong_tin_chuc_vu_NV!A36="","",VLOOKUP(Thong_tin_chuc_vu_NV!A36,INPUT_Du_lieu_nhan_vien!$1:$1048576,31,0))</f>
        <v>HN</v>
      </c>
      <c r="L36" s="104" t="str">
        <f>IF(Thong_tin_chuc_vu_NV!A67="","",VLOOKUP(Thong_tin_chuc_vu_NV!A67,INPUT_Du_lieu_nhan_vien!$1:$1048576,36,0))</f>
        <v>Chính thức</v>
      </c>
      <c r="M36" s="117">
        <f>IF(Thong_tin_chuc_vu_NV!A67="","",VLOOKUP(Thong_tin_chuc_vu_NV!A67,INPUT_Du_lieu_nhan_vien!$1:$1048576,34,0))</f>
        <v>40094</v>
      </c>
      <c r="N36" s="104">
        <f>IF(Thong_tin_chuc_vu_NV!A67="","",VLOOKUP(Thong_tin_chuc_vu_NV!A67,INPUT_Du_lieu_nhan_vien!$1:$1048576,35,0))</f>
        <v>10</v>
      </c>
      <c r="O36" s="117" t="str">
        <f>IF(Thong_tin_chuc_vu_NV!A67="","",VLOOKUP(Thong_tin_chuc_vu_NV!A67,INPUT_Du_lieu_nhan_vien!$1:$1048576,37,0))</f>
        <v/>
      </c>
      <c r="P36" s="117">
        <f>IF(Thong_tin_chuc_vu_NV!A67="","",VLOOKUP(Thong_tin_chuc_vu_NV!A67,INPUT_Du_lieu_nhan_vien!$1:$1048576,39,0))</f>
        <v>0</v>
      </c>
    </row>
    <row r="37" spans="1:16" ht="19.5" hidden="1" customHeight="1" x14ac:dyDescent="0.2">
      <c r="A37" s="121">
        <f>IF(INPUT_Du_lieu_nhan_vien!A71="","",INPUT_Du_lieu_nhan_vien!A71)</f>
        <v>20045</v>
      </c>
      <c r="B37" s="121" t="str">
        <f>IF(A37="","",VLOOKUP(A37,INPUT_Du_lieu_nhan_vien!$1:$1048576,2,0))</f>
        <v>Phạm Thị</v>
      </c>
      <c r="C37" s="121" t="str">
        <f>IF($A37="","",VLOOKUP($A37,INPUT_Du_lieu_nhan_vien!$1:$1048576,3,0))</f>
        <v>Vân</v>
      </c>
      <c r="D37" s="104" t="str">
        <f>IF(A37="","",VLOOKUP(A37,INPUT_Du_lieu_nhan_vien!$1:$1048576,20,0))</f>
        <v xml:space="preserve"> </v>
      </c>
      <c r="E37" s="104" t="str">
        <f>IF($A37="","",VLOOKUP($A37,INPUT_Du_lieu_nhan_vien!$1:$1048576,17,0))</f>
        <v/>
      </c>
      <c r="F37" s="116">
        <f>IF(Thong_tin_chuc_vu_NV!A37="","",VLOOKUP(Thong_tin_chuc_vu_NV!A37,INPUT_Du_lieu_nhan_vien!$1:$1048576,27,0))</f>
        <v>0</v>
      </c>
      <c r="G37" s="104">
        <f>IF(Thong_tin_chuc_vu_NV!A37="","",VLOOKUP(Thong_tin_chuc_vu_NV!A37,INPUT_Du_lieu_nhan_vien!$1:$1048576,28,0))</f>
        <v>0</v>
      </c>
      <c r="H37" s="104">
        <f>IF(Thong_tin_chuc_vu_NV!A37="","",VLOOKUP(Thong_tin_chuc_vu_NV!A37,INPUT_Du_lieu_nhan_vien!$1:$1048576,24,0))</f>
        <v>0</v>
      </c>
      <c r="I37" s="104">
        <f>IF(Thong_tin_chuc_vu_NV!A37="","",VLOOKUP(Thong_tin_chuc_vu_NV!A37,INPUT_Du_lieu_nhan_vien!$1:$1048576,29,0))</f>
        <v>0</v>
      </c>
      <c r="J37" s="104">
        <f>IF(Thong_tin_chuc_vu_NV!A37="","",VLOOKUP(Thong_tin_chuc_vu_NV!A37,INPUT_Du_lieu_nhan_vien!$1:$1048576,30,0))</f>
        <v>0</v>
      </c>
      <c r="K37" s="104" t="str">
        <f>IF(Thong_tin_chuc_vu_NV!A37="","",VLOOKUP(Thong_tin_chuc_vu_NV!A37,INPUT_Du_lieu_nhan_vien!$1:$1048576,31,0))</f>
        <v>HN</v>
      </c>
      <c r="L37" s="104" t="str">
        <f>IF(Thong_tin_chuc_vu_NV!A71="","",VLOOKUP(Thong_tin_chuc_vu_NV!A71,INPUT_Du_lieu_nhan_vien!$1:$1048576,36,0))</f>
        <v>Nghỉ việc</v>
      </c>
      <c r="M37" s="117">
        <f>IF(Thong_tin_chuc_vu_NV!A71="","",VLOOKUP(Thong_tin_chuc_vu_NV!A71,INPUT_Du_lieu_nhan_vien!$1:$1048576,34,0))</f>
        <v>0</v>
      </c>
      <c r="N37" s="104" t="str">
        <f>IF(Thong_tin_chuc_vu_NV!A71="","",VLOOKUP(Thong_tin_chuc_vu_NV!A71,INPUT_Du_lieu_nhan_vien!$1:$1048576,35,0))</f>
        <v/>
      </c>
      <c r="O37" s="117" t="str">
        <f>IF(Thong_tin_chuc_vu_NV!A71="","",VLOOKUP(Thong_tin_chuc_vu_NV!A71,INPUT_Du_lieu_nhan_vien!$1:$1048576,37,0))</f>
        <v/>
      </c>
      <c r="P37" s="117">
        <f>IF(Thong_tin_chuc_vu_NV!A71="","",VLOOKUP(Thong_tin_chuc_vu_NV!A71,INPUT_Du_lieu_nhan_vien!$1:$1048576,39,0))</f>
        <v>0</v>
      </c>
    </row>
    <row r="38" spans="1:16" ht="19.5" hidden="1" customHeight="1" x14ac:dyDescent="0.2">
      <c r="A38" s="121">
        <f>IF(INPUT_Du_lieu_nhan_vien!A38="","",INPUT_Du_lieu_nhan_vien!A38)</f>
        <v>20011</v>
      </c>
      <c r="B38" s="121" t="str">
        <f>IF(A38="","",VLOOKUP(A38,INPUT_Du_lieu_nhan_vien!$1:$1048576,2,0))</f>
        <v>Ngô Thanh</v>
      </c>
      <c r="C38" s="121" t="str">
        <f>IF($A38="","",VLOOKUP($A38,INPUT_Du_lieu_nhan_vien!$1:$1048576,3,0))</f>
        <v>Tùng</v>
      </c>
      <c r="D38" s="104" t="str">
        <f>IF(A38="","",VLOOKUP(A38,INPUT_Du_lieu_nhan_vien!$1:$1048576,20,0))</f>
        <v xml:space="preserve">20 Ngõ Yên Thế - Đống Đa - Hà Nội </v>
      </c>
      <c r="E38" s="104" t="str">
        <f>IF($A38="","",VLOOKUP($A38,INPUT_Du_lieu_nhan_vien!$1:$1048576,17,0))</f>
        <v>0972 546 276</v>
      </c>
      <c r="F38" s="116" t="str">
        <f>IF(Thong_tin_chuc_vu_NV!A38="","",VLOOKUP(Thong_tin_chuc_vu_NV!A38,INPUT_Du_lieu_nhan_vien!$1:$1048576,27,0))</f>
        <v>1</v>
      </c>
      <c r="G38" s="104" t="str">
        <f>IF(Thong_tin_chuc_vu_NV!A38="","",VLOOKUP(Thong_tin_chuc_vu_NV!A38,INPUT_Du_lieu_nhan_vien!$1:$1048576,28,0))</f>
        <v>CB</v>
      </c>
      <c r="H38" s="104" t="str">
        <f>IF(Thong_tin_chuc_vu_NV!A38="","",VLOOKUP(Thong_tin_chuc_vu_NV!A38,INPUT_Du_lieu_nhan_vien!$1:$1048576,24,0))</f>
        <v>OP</v>
      </c>
      <c r="I38" s="104" t="str">
        <f>IF(Thong_tin_chuc_vu_NV!A38="","",VLOOKUP(Thong_tin_chuc_vu_NV!A38,INPUT_Du_lieu_nhan_vien!$1:$1048576,29,0))</f>
        <v>TAL</v>
      </c>
      <c r="J38" s="104">
        <f>IF(Thong_tin_chuc_vu_NV!A38="","",VLOOKUP(Thong_tin_chuc_vu_NV!A38,INPUT_Du_lieu_nhan_vien!$1:$1048576,30,0))</f>
        <v>0</v>
      </c>
      <c r="K38" s="104" t="str">
        <f>IF(Thong_tin_chuc_vu_NV!A38="","",VLOOKUP(Thong_tin_chuc_vu_NV!A38,INPUT_Du_lieu_nhan_vien!$1:$1048576,31,0))</f>
        <v>HN</v>
      </c>
      <c r="L38" s="104" t="str">
        <f>IF(Thong_tin_chuc_vu_NV!A38="","",VLOOKUP(Thong_tin_chuc_vu_NV!A38,INPUT_Du_lieu_nhan_vien!$1:$1048576,36,0))</f>
        <v>Chính thức</v>
      </c>
      <c r="M38" s="117">
        <f>IF(Thong_tin_chuc_vu_NV!A38="","",VLOOKUP(Thong_tin_chuc_vu_NV!A38,INPUT_Du_lieu_nhan_vien!$1:$1048576,34,0))</f>
        <v>39532</v>
      </c>
      <c r="N38" s="104">
        <f>IF(Thong_tin_chuc_vu_NV!A38="","",VLOOKUP(Thong_tin_chuc_vu_NV!A38,INPUT_Du_lieu_nhan_vien!$1:$1048576,35,0))</f>
        <v>3</v>
      </c>
      <c r="O38" s="117" t="str">
        <f>IF(Thong_tin_chuc_vu_NV!A38="","",VLOOKUP(Thong_tin_chuc_vu_NV!A38,INPUT_Du_lieu_nhan_vien!$1:$1048576,37,0))</f>
        <v/>
      </c>
      <c r="P38" s="117">
        <f>IF(Thong_tin_chuc_vu_NV!A38="","",VLOOKUP(Thong_tin_chuc_vu_NV!A38,INPUT_Du_lieu_nhan_vien!$1:$1048576,39,0))</f>
        <v>0</v>
      </c>
    </row>
    <row r="39" spans="1:16" ht="19.5" customHeight="1" x14ac:dyDescent="0.2">
      <c r="A39" s="121">
        <f>IF(INPUT_Du_lieu_nhan_vien!A39="","",INPUT_Du_lieu_nhan_vien!A39)</f>
        <v>20012</v>
      </c>
      <c r="B39" s="121" t="str">
        <f>IF(A39="","",VLOOKUP(A39,INPUT_Du_lieu_nhan_vien!$1:$1048576,2,0))</f>
        <v>Lê Thanh</v>
      </c>
      <c r="C39" s="121" t="str">
        <f>IF($A39="","",VLOOKUP($A39,INPUT_Du_lieu_nhan_vien!$1:$1048576,3,0))</f>
        <v>Tâm</v>
      </c>
      <c r="D39" s="104" t="str">
        <f>IF(A39="","",VLOOKUP(A39,INPUT_Du_lieu_nhan_vien!$1:$1048576,20,0))</f>
        <v xml:space="preserve"> </v>
      </c>
      <c r="E39" s="104" t="str">
        <f>IF($A39="","",VLOOKUP($A39,INPUT_Du_lieu_nhan_vien!$1:$1048576,17,0))</f>
        <v>0936 401 466</v>
      </c>
      <c r="F39" s="116" t="str">
        <f>IF(Thong_tin_chuc_vu_NV!A39="","",VLOOKUP(Thong_tin_chuc_vu_NV!A39,INPUT_Du_lieu_nhan_vien!$1:$1048576,27,0))</f>
        <v>4</v>
      </c>
      <c r="G39" s="104" t="str">
        <f>IF(Thong_tin_chuc_vu_NV!A39="","",VLOOKUP(Thong_tin_chuc_vu_NV!A39,INPUT_Du_lieu_nhan_vien!$1:$1048576,28,0))</f>
        <v>QL</v>
      </c>
      <c r="H39" s="104" t="str">
        <f>IF(Thong_tin_chuc_vu_NV!A39="","",VLOOKUP(Thong_tin_chuc_vu_NV!A39,INPUT_Du_lieu_nhan_vien!$1:$1048576,24,0))</f>
        <v>TD2</v>
      </c>
      <c r="I39" s="104" t="str">
        <f>IF(Thong_tin_chuc_vu_NV!A39="","",VLOOKUP(Thong_tin_chuc_vu_NV!A39,INPUT_Du_lieu_nhan_vien!$1:$1048576,29,0))</f>
        <v>TMH</v>
      </c>
      <c r="J39" s="104" t="str">
        <f>IF(Thong_tin_chuc_vu_NV!A39="","",VLOOKUP(Thong_tin_chuc_vu_NV!A39,INPUT_Du_lieu_nhan_vien!$1:$1048576,30,0))</f>
        <v>PMHS</v>
      </c>
      <c r="K39" s="104" t="str">
        <f>IF(Thong_tin_chuc_vu_NV!A39="","",VLOOKUP(Thong_tin_chuc_vu_NV!A39,INPUT_Du_lieu_nhan_vien!$1:$1048576,31,0))</f>
        <v>HN</v>
      </c>
      <c r="L39" s="104" t="str">
        <f>IF(Thong_tin_chuc_vu_NV!A39="","",VLOOKUP(Thong_tin_chuc_vu_NV!A39,INPUT_Du_lieu_nhan_vien!$1:$1048576,36,0))</f>
        <v>Nghỉ khác</v>
      </c>
      <c r="M39" s="117">
        <f>IF(Thong_tin_chuc_vu_NV!A39="","",VLOOKUP(Thong_tin_chuc_vu_NV!A39,INPUT_Du_lieu_nhan_vien!$1:$1048576,34,0))</f>
        <v>39532</v>
      </c>
      <c r="N39" s="104">
        <f>IF(Thong_tin_chuc_vu_NV!A39="","",VLOOKUP(Thong_tin_chuc_vu_NV!A39,INPUT_Du_lieu_nhan_vien!$1:$1048576,35,0))</f>
        <v>3</v>
      </c>
      <c r="O39" s="117">
        <f>IF(Thong_tin_chuc_vu_NV!A39="","",VLOOKUP(Thong_tin_chuc_vu_NV!A39,INPUT_Du_lieu_nhan_vien!$1:$1048576,37,0))</f>
        <v>41454</v>
      </c>
      <c r="P39" s="117">
        <f>IF(Thong_tin_chuc_vu_NV!A39="","",VLOOKUP(Thong_tin_chuc_vu_NV!A39,INPUT_Du_lieu_nhan_vien!$1:$1048576,39,0))</f>
        <v>0</v>
      </c>
    </row>
    <row r="40" spans="1:16" ht="19.5" customHeight="1" x14ac:dyDescent="0.2">
      <c r="A40" s="121">
        <f>IF(INPUT_Du_lieu_nhan_vien!A40="","",INPUT_Du_lieu_nhan_vien!A40)</f>
        <v>20013</v>
      </c>
      <c r="B40" s="121" t="str">
        <f>IF(A40="","",VLOOKUP(A40,INPUT_Du_lieu_nhan_vien!$1:$1048576,2,0))</f>
        <v>Phạm Thị Ngọc</v>
      </c>
      <c r="C40" s="121" t="str">
        <f>IF($A40="","",VLOOKUP($A40,INPUT_Du_lieu_nhan_vien!$1:$1048576,3,0))</f>
        <v>Lan</v>
      </c>
      <c r="D40" s="104" t="str">
        <f>IF(A40="","",VLOOKUP(A40,INPUT_Du_lieu_nhan_vien!$1:$1048576,20,0))</f>
        <v xml:space="preserve">29 Hàng Đào, Hoàn Kiếm, Hà Nội </v>
      </c>
      <c r="E40" s="104" t="str">
        <f>IF($A40="","",VLOOKUP($A40,INPUT_Du_lieu_nhan_vien!$1:$1048576,17,0))</f>
        <v>0904 848 960</v>
      </c>
      <c r="F40" s="116" t="str">
        <f>IF(Thong_tin_chuc_vu_NV!A40="","",VLOOKUP(Thong_tin_chuc_vu_NV!A40,INPUT_Du_lieu_nhan_vien!$1:$1048576,27,0))</f>
        <v>4</v>
      </c>
      <c r="G40" s="104" t="str">
        <f>IF(Thong_tin_chuc_vu_NV!A40="","",VLOOKUP(Thong_tin_chuc_vu_NV!A40,INPUT_Du_lieu_nhan_vien!$1:$1048576,28,0))</f>
        <v>QL</v>
      </c>
      <c r="H40" s="104" t="str">
        <f>IF(Thong_tin_chuc_vu_NV!A40="","",VLOOKUP(Thong_tin_chuc_vu_NV!A40,INPUT_Du_lieu_nhan_vien!$1:$1048576,24,0))</f>
        <v>TD2</v>
      </c>
      <c r="I40" s="104" t="str">
        <f>IF(Thong_tin_chuc_vu_NV!A40="","",VLOOKUP(Thong_tin_chuc_vu_NV!A40,INPUT_Du_lieu_nhan_vien!$1:$1048576,29,0))</f>
        <v>TPE</v>
      </c>
      <c r="J40" s="104">
        <f>IF(Thong_tin_chuc_vu_NV!A40="","",VLOOKUP(Thong_tin_chuc_vu_NV!A40,INPUT_Du_lieu_nhan_vien!$1:$1048576,30,0))</f>
        <v>0</v>
      </c>
      <c r="K40" s="104" t="str">
        <f>IF(Thong_tin_chuc_vu_NV!A40="","",VLOOKUP(Thong_tin_chuc_vu_NV!A40,INPUT_Du_lieu_nhan_vien!$1:$1048576,31,0))</f>
        <v>HN</v>
      </c>
      <c r="L40" s="104" t="str">
        <f>IF(Thong_tin_chuc_vu_NV!A40="","",VLOOKUP(Thong_tin_chuc_vu_NV!A40,INPUT_Du_lieu_nhan_vien!$1:$1048576,36,0))</f>
        <v>Chính thức</v>
      </c>
      <c r="M40" s="117">
        <f>IF(Thong_tin_chuc_vu_NV!A40="","",VLOOKUP(Thong_tin_chuc_vu_NV!A40,INPUT_Du_lieu_nhan_vien!$1:$1048576,34,0))</f>
        <v>39532</v>
      </c>
      <c r="N40" s="104">
        <f>IF(Thong_tin_chuc_vu_NV!A40="","",VLOOKUP(Thong_tin_chuc_vu_NV!A40,INPUT_Du_lieu_nhan_vien!$1:$1048576,35,0))</f>
        <v>3</v>
      </c>
      <c r="O40" s="117">
        <f>IF(Thong_tin_chuc_vu_NV!A40="","",VLOOKUP(Thong_tin_chuc_vu_NV!A40,INPUT_Du_lieu_nhan_vien!$1:$1048576,37,0))</f>
        <v>41167</v>
      </c>
      <c r="P40" s="117">
        <f>IF(Thong_tin_chuc_vu_NV!A40="","",VLOOKUP(Thong_tin_chuc_vu_NV!A40,INPUT_Du_lieu_nhan_vien!$1:$1048576,39,0))</f>
        <v>0</v>
      </c>
    </row>
    <row r="41" spans="1:16" ht="19.5" hidden="1" customHeight="1" x14ac:dyDescent="0.2">
      <c r="A41" s="121">
        <f>IF(INPUT_Du_lieu_nhan_vien!A41="","",INPUT_Du_lieu_nhan_vien!A41)</f>
        <v>20014</v>
      </c>
      <c r="B41" s="121" t="str">
        <f>IF(A41="","",VLOOKUP(A41,INPUT_Du_lieu_nhan_vien!$1:$1048576,2,0))</f>
        <v>Nguyễn Thị Hồng</v>
      </c>
      <c r="C41" s="121" t="str">
        <f>IF($A41="","",VLOOKUP($A41,INPUT_Du_lieu_nhan_vien!$1:$1048576,3,0))</f>
        <v>Lan</v>
      </c>
      <c r="D41" s="104" t="str">
        <f>IF(A41="","",VLOOKUP(A41,INPUT_Du_lieu_nhan_vien!$1:$1048576,20,0))</f>
        <v xml:space="preserve">22e, 169/119 Đường Hoàng Pri,Hà Nội </v>
      </c>
      <c r="E41" s="104" t="str">
        <f>IF($A41="","",VLOOKUP($A41,INPUT_Du_lieu_nhan_vien!$1:$1048576,17,0))</f>
        <v>0948 323 848</v>
      </c>
      <c r="F41" s="116">
        <f>IF(Thong_tin_chuc_vu_NV!A41="","",VLOOKUP(Thong_tin_chuc_vu_NV!A41,INPUT_Du_lieu_nhan_vien!$1:$1048576,27,0))</f>
        <v>0</v>
      </c>
      <c r="G41" s="104">
        <f>IF(Thong_tin_chuc_vu_NV!A41="","",VLOOKUP(Thong_tin_chuc_vu_NV!A41,INPUT_Du_lieu_nhan_vien!$1:$1048576,28,0))</f>
        <v>0</v>
      </c>
      <c r="H41" s="104">
        <f>IF(Thong_tin_chuc_vu_NV!A41="","",VLOOKUP(Thong_tin_chuc_vu_NV!A41,INPUT_Du_lieu_nhan_vien!$1:$1048576,24,0))</f>
        <v>0</v>
      </c>
      <c r="I41" s="104" t="str">
        <f>IF(Thong_tin_chuc_vu_NV!A41="","",VLOOKUP(Thong_tin_chuc_vu_NV!A41,INPUT_Du_lieu_nhan_vien!$1:$1048576,29,0))</f>
        <v>TAD</v>
      </c>
      <c r="J41" s="104">
        <f>IF(Thong_tin_chuc_vu_NV!A41="","",VLOOKUP(Thong_tin_chuc_vu_NV!A41,INPUT_Du_lieu_nhan_vien!$1:$1048576,30,0))</f>
        <v>0</v>
      </c>
      <c r="K41" s="104" t="str">
        <f>IF(Thong_tin_chuc_vu_NV!A41="","",VLOOKUP(Thong_tin_chuc_vu_NV!A41,INPUT_Du_lieu_nhan_vien!$1:$1048576,31,0))</f>
        <v>HN</v>
      </c>
      <c r="L41" s="104" t="str">
        <f>IF(Thong_tin_chuc_vu_NV!A41="","",VLOOKUP(Thong_tin_chuc_vu_NV!A41,INPUT_Du_lieu_nhan_vien!$1:$1048576,36,0))</f>
        <v>Nghỉ việc</v>
      </c>
      <c r="M41" s="117">
        <f>IF(Thong_tin_chuc_vu_NV!A41="","",VLOOKUP(Thong_tin_chuc_vu_NV!A41,INPUT_Du_lieu_nhan_vien!$1:$1048576,34,0))</f>
        <v>39527</v>
      </c>
      <c r="N41" s="104">
        <f>IF(Thong_tin_chuc_vu_NV!A41="","",VLOOKUP(Thong_tin_chuc_vu_NV!A41,INPUT_Du_lieu_nhan_vien!$1:$1048576,35,0))</f>
        <v>3</v>
      </c>
      <c r="O41" s="117" t="str">
        <f>IF(Thong_tin_chuc_vu_NV!A41="","",VLOOKUP(Thong_tin_chuc_vu_NV!A41,INPUT_Du_lieu_nhan_vien!$1:$1048576,37,0))</f>
        <v/>
      </c>
      <c r="P41" s="117">
        <f>IF(Thong_tin_chuc_vu_NV!A41="","",VLOOKUP(Thong_tin_chuc_vu_NV!A41,INPUT_Du_lieu_nhan_vien!$1:$1048576,39,0))</f>
        <v>0</v>
      </c>
    </row>
    <row r="42" spans="1:16" ht="19.5" hidden="1" customHeight="1" x14ac:dyDescent="0.2">
      <c r="A42" s="121">
        <f>IF(INPUT_Du_lieu_nhan_vien!A42="","",INPUT_Du_lieu_nhan_vien!A42)</f>
        <v>20015</v>
      </c>
      <c r="B42" s="121" t="str">
        <f>IF(A42="","",VLOOKUP(A42,INPUT_Du_lieu_nhan_vien!$1:$1048576,2,0))</f>
        <v>Đàm Thị Hải</v>
      </c>
      <c r="C42" s="121" t="str">
        <f>IF($A42="","",VLOOKUP($A42,INPUT_Du_lieu_nhan_vien!$1:$1048576,3,0))</f>
        <v>Yến</v>
      </c>
      <c r="D42" s="104" t="str">
        <f>IF(A42="","",VLOOKUP(A42,INPUT_Du_lieu_nhan_vien!$1:$1048576,20,0))</f>
        <v xml:space="preserve">75/129, Trương Định, Hà Nội </v>
      </c>
      <c r="E42" s="104" t="str">
        <f>IF($A42="","",VLOOKUP($A42,INPUT_Du_lieu_nhan_vien!$1:$1048576,17,0))</f>
        <v>0987891399</v>
      </c>
      <c r="F42" s="116">
        <f>IF(Thong_tin_chuc_vu_NV!A42="","",VLOOKUP(Thong_tin_chuc_vu_NV!A42,INPUT_Du_lieu_nhan_vien!$1:$1048576,27,0))</f>
        <v>3</v>
      </c>
      <c r="G42" s="104" t="str">
        <f>IF(Thong_tin_chuc_vu_NV!A42="","",VLOOKUP(Thong_tin_chuc_vu_NV!A42,INPUT_Du_lieu_nhan_vien!$1:$1048576,28,0))</f>
        <v>QL</v>
      </c>
      <c r="H42" s="104" t="str">
        <f>IF(Thong_tin_chuc_vu_NV!A42="","",VLOOKUP(Thong_tin_chuc_vu_NV!A42,INPUT_Du_lieu_nhan_vien!$1:$1048576,24,0))</f>
        <v>PM1</v>
      </c>
      <c r="I42" s="104">
        <f>IF(Thong_tin_chuc_vu_NV!A42="","",VLOOKUP(Thong_tin_chuc_vu_NV!A42,INPUT_Du_lieu_nhan_vien!$1:$1048576,29,0))</f>
        <v>0</v>
      </c>
      <c r="J42" s="104">
        <f>IF(Thong_tin_chuc_vu_NV!A42="","",VLOOKUP(Thong_tin_chuc_vu_NV!A42,INPUT_Du_lieu_nhan_vien!$1:$1048576,30,0))</f>
        <v>0</v>
      </c>
      <c r="K42" s="104" t="str">
        <f>IF(Thong_tin_chuc_vu_NV!A42="","",VLOOKUP(Thong_tin_chuc_vu_NV!A42,INPUT_Du_lieu_nhan_vien!$1:$1048576,31,0))</f>
        <v>HN</v>
      </c>
      <c r="L42" s="104" t="str">
        <f>IF(Thong_tin_chuc_vu_NV!A42="","",VLOOKUP(Thong_tin_chuc_vu_NV!A42,INPUT_Du_lieu_nhan_vien!$1:$1048576,36,0))</f>
        <v>Nghỉ việc</v>
      </c>
      <c r="M42" s="117">
        <f>IF(Thong_tin_chuc_vu_NV!A42="","",VLOOKUP(Thong_tin_chuc_vu_NV!A42,INPUT_Du_lieu_nhan_vien!$1:$1048576,34,0))</f>
        <v>39532</v>
      </c>
      <c r="N42" s="104">
        <f>IF(Thong_tin_chuc_vu_NV!A42="","",VLOOKUP(Thong_tin_chuc_vu_NV!A42,INPUT_Du_lieu_nhan_vien!$1:$1048576,35,0))</f>
        <v>3</v>
      </c>
      <c r="O42" s="117" t="str">
        <f>IF(Thong_tin_chuc_vu_NV!A42="","",VLOOKUP(Thong_tin_chuc_vu_NV!A42,INPUT_Du_lieu_nhan_vien!$1:$1048576,37,0))</f>
        <v/>
      </c>
      <c r="P42" s="117">
        <f>IF(Thong_tin_chuc_vu_NV!A42="","",VLOOKUP(Thong_tin_chuc_vu_NV!A42,INPUT_Du_lieu_nhan_vien!$1:$1048576,39,0))</f>
        <v>40909</v>
      </c>
    </row>
    <row r="43" spans="1:16" ht="19.5" hidden="1" customHeight="1" x14ac:dyDescent="0.2">
      <c r="A43" s="121">
        <f>IF(INPUT_Du_lieu_nhan_vien!A43="","",INPUT_Du_lieu_nhan_vien!A43)</f>
        <v>20016</v>
      </c>
      <c r="B43" s="121" t="str">
        <f>IF(A43="","",VLOOKUP(A43,INPUT_Du_lieu_nhan_vien!$1:$1048576,2,0))</f>
        <v>Nguyễn Thị Lan</v>
      </c>
      <c r="C43" s="121" t="str">
        <f>IF($A43="","",VLOOKUP($A43,INPUT_Du_lieu_nhan_vien!$1:$1048576,3,0))</f>
        <v>Anh</v>
      </c>
      <c r="D43" s="104" t="str">
        <f>IF(A43="","",VLOOKUP(A43,INPUT_Du_lieu_nhan_vien!$1:$1048576,20,0))</f>
        <v xml:space="preserve">Yên Xá- Tân Triều- Thanh Trì- Hà Nội </v>
      </c>
      <c r="E43" s="104" t="str">
        <f>IF($A43="","",VLOOKUP($A43,INPUT_Du_lieu_nhan_vien!$1:$1048576,17,0))</f>
        <v>0982 119 096</v>
      </c>
      <c r="F43" s="116">
        <f>IF(Thong_tin_chuc_vu_NV!A43="","",VLOOKUP(Thong_tin_chuc_vu_NV!A43,INPUT_Du_lieu_nhan_vien!$1:$1048576,27,0))</f>
        <v>0</v>
      </c>
      <c r="G43" s="104">
        <f>IF(Thong_tin_chuc_vu_NV!A43="","",VLOOKUP(Thong_tin_chuc_vu_NV!A43,INPUT_Du_lieu_nhan_vien!$1:$1048576,28,0))</f>
        <v>0</v>
      </c>
      <c r="H43" s="104">
        <f>IF(Thong_tin_chuc_vu_NV!A43="","",VLOOKUP(Thong_tin_chuc_vu_NV!A43,INPUT_Du_lieu_nhan_vien!$1:$1048576,24,0))</f>
        <v>0</v>
      </c>
      <c r="I43" s="104" t="str">
        <f>IF(Thong_tin_chuc_vu_NV!A43="","",VLOOKUP(Thong_tin_chuc_vu_NV!A43,INPUT_Du_lieu_nhan_vien!$1:$1048576,29,0))</f>
        <v>TAD</v>
      </c>
      <c r="J43" s="104">
        <f>IF(Thong_tin_chuc_vu_NV!A43="","",VLOOKUP(Thong_tin_chuc_vu_NV!A43,INPUT_Du_lieu_nhan_vien!$1:$1048576,30,0))</f>
        <v>0</v>
      </c>
      <c r="K43" s="104" t="str">
        <f>IF(Thong_tin_chuc_vu_NV!A43="","",VLOOKUP(Thong_tin_chuc_vu_NV!A43,INPUT_Du_lieu_nhan_vien!$1:$1048576,31,0))</f>
        <v>HN</v>
      </c>
      <c r="L43" s="104" t="str">
        <f>IF(Thong_tin_chuc_vu_NV!A43="","",VLOOKUP(Thong_tin_chuc_vu_NV!A43,INPUT_Du_lieu_nhan_vien!$1:$1048576,36,0))</f>
        <v>Nghỉ việc</v>
      </c>
      <c r="M43" s="117">
        <f>IF(Thong_tin_chuc_vu_NV!A43="","",VLOOKUP(Thong_tin_chuc_vu_NV!A43,INPUT_Du_lieu_nhan_vien!$1:$1048576,34,0))</f>
        <v>39539</v>
      </c>
      <c r="N43" s="104">
        <f>IF(Thong_tin_chuc_vu_NV!A43="","",VLOOKUP(Thong_tin_chuc_vu_NV!A43,INPUT_Du_lieu_nhan_vien!$1:$1048576,35,0))</f>
        <v>4</v>
      </c>
      <c r="O43" s="117" t="str">
        <f>IF(Thong_tin_chuc_vu_NV!A43="","",VLOOKUP(Thong_tin_chuc_vu_NV!A43,INPUT_Du_lieu_nhan_vien!$1:$1048576,37,0))</f>
        <v/>
      </c>
      <c r="P43" s="117">
        <f>IF(Thong_tin_chuc_vu_NV!A43="","",VLOOKUP(Thong_tin_chuc_vu_NV!A43,INPUT_Du_lieu_nhan_vien!$1:$1048576,39,0))</f>
        <v>0</v>
      </c>
    </row>
    <row r="44" spans="1:16" ht="19.5" hidden="1" customHeight="1" x14ac:dyDescent="0.2">
      <c r="A44" s="121">
        <f>IF(INPUT_Du_lieu_nhan_vien!A44="","",INPUT_Du_lieu_nhan_vien!A44)</f>
        <v>20017</v>
      </c>
      <c r="B44" s="121" t="str">
        <f>IF(A44="","",VLOOKUP(A44,INPUT_Du_lieu_nhan_vien!$1:$1048576,2,0))</f>
        <v>Đinh Thị</v>
      </c>
      <c r="C44" s="121" t="str">
        <f>IF($A44="","",VLOOKUP($A44,INPUT_Du_lieu_nhan_vien!$1:$1048576,3,0))</f>
        <v>Hiền</v>
      </c>
      <c r="D44" s="104" t="str">
        <f>IF(A44="","",VLOOKUP(A44,INPUT_Du_lieu_nhan_vien!$1:$1048576,20,0))</f>
        <v xml:space="preserve">Tổ 32 Thịnh Liệt, Hoàng Pri, Hà Nội </v>
      </c>
      <c r="E44" s="104" t="str">
        <f>IF($A44="","",VLOOKUP($A44,INPUT_Du_lieu_nhan_vien!$1:$1048576,17,0))</f>
        <v>0984 774 178</v>
      </c>
      <c r="F44" s="116">
        <f>IF(Thong_tin_chuc_vu_NV!A44="","",VLOOKUP(Thong_tin_chuc_vu_NV!A44,INPUT_Du_lieu_nhan_vien!$1:$1048576,27,0))</f>
        <v>0</v>
      </c>
      <c r="G44" s="104">
        <f>IF(Thong_tin_chuc_vu_NV!A44="","",VLOOKUP(Thong_tin_chuc_vu_NV!A44,INPUT_Du_lieu_nhan_vien!$1:$1048576,28,0))</f>
        <v>0</v>
      </c>
      <c r="H44" s="104">
        <f>IF(Thong_tin_chuc_vu_NV!A44="","",VLOOKUP(Thong_tin_chuc_vu_NV!A44,INPUT_Du_lieu_nhan_vien!$1:$1048576,24,0))</f>
        <v>0</v>
      </c>
      <c r="I44" s="104" t="str">
        <f>IF(Thong_tin_chuc_vu_NV!A44="","",VLOOKUP(Thong_tin_chuc_vu_NV!A44,INPUT_Du_lieu_nhan_vien!$1:$1048576,29,0))</f>
        <v>TAD</v>
      </c>
      <c r="J44" s="104">
        <f>IF(Thong_tin_chuc_vu_NV!A44="","",VLOOKUP(Thong_tin_chuc_vu_NV!A44,INPUT_Du_lieu_nhan_vien!$1:$1048576,30,0))</f>
        <v>0</v>
      </c>
      <c r="K44" s="104" t="str">
        <f>IF(Thong_tin_chuc_vu_NV!A44="","",VLOOKUP(Thong_tin_chuc_vu_NV!A44,INPUT_Du_lieu_nhan_vien!$1:$1048576,31,0))</f>
        <v>HN</v>
      </c>
      <c r="L44" s="104" t="str">
        <f>IF(Thong_tin_chuc_vu_NV!A44="","",VLOOKUP(Thong_tin_chuc_vu_NV!A44,INPUT_Du_lieu_nhan_vien!$1:$1048576,36,0))</f>
        <v>Nghỉ việc</v>
      </c>
      <c r="M44" s="117">
        <f>IF(Thong_tin_chuc_vu_NV!A44="","",VLOOKUP(Thong_tin_chuc_vu_NV!A44,INPUT_Du_lieu_nhan_vien!$1:$1048576,34,0))</f>
        <v>39548</v>
      </c>
      <c r="N44" s="104">
        <f>IF(Thong_tin_chuc_vu_NV!A44="","",VLOOKUP(Thong_tin_chuc_vu_NV!A44,INPUT_Du_lieu_nhan_vien!$1:$1048576,35,0))</f>
        <v>4</v>
      </c>
      <c r="O44" s="117" t="str">
        <f>IF(Thong_tin_chuc_vu_NV!A44="","",VLOOKUP(Thong_tin_chuc_vu_NV!A44,INPUT_Du_lieu_nhan_vien!$1:$1048576,37,0))</f>
        <v/>
      </c>
      <c r="P44" s="117">
        <f>IF(Thong_tin_chuc_vu_NV!A44="","",VLOOKUP(Thong_tin_chuc_vu_NV!A44,INPUT_Du_lieu_nhan_vien!$1:$1048576,39,0))</f>
        <v>0</v>
      </c>
    </row>
    <row r="45" spans="1:16" ht="19.5" hidden="1" customHeight="1" x14ac:dyDescent="0.2">
      <c r="A45" s="121">
        <f>IF(INPUT_Du_lieu_nhan_vien!A79="","",INPUT_Du_lieu_nhan_vien!A79)</f>
        <v>20053</v>
      </c>
      <c r="B45" s="121" t="str">
        <f>IF(A45="","",VLOOKUP(A45,INPUT_Du_lieu_nhan_vien!$1:$1048576,2,0))</f>
        <v>Dương Thị Thu</v>
      </c>
      <c r="C45" s="121" t="str">
        <f>IF($A45="","",VLOOKUP($A45,INPUT_Du_lieu_nhan_vien!$1:$1048576,3,0))</f>
        <v>Trang</v>
      </c>
      <c r="D45" s="104" t="str">
        <f>IF(A45="","",VLOOKUP(A45,INPUT_Du_lieu_nhan_vien!$1:$1048576,20,0))</f>
        <v xml:space="preserve">10 dãy A3 ngõ 6 Ngô Quyền Hà Đông, Hà Nội </v>
      </c>
      <c r="E45" s="104" t="str">
        <f>IF($A45="","",VLOOKUP($A45,INPUT_Du_lieu_nhan_vien!$1:$1048576,17,0))</f>
        <v>097 977 0785</v>
      </c>
      <c r="F45" s="116">
        <f>IF(Thong_tin_chuc_vu_NV!A45="","",VLOOKUP(Thong_tin_chuc_vu_NV!A45,INPUT_Du_lieu_nhan_vien!$1:$1048576,27,0))</f>
        <v>0</v>
      </c>
      <c r="G45" s="104">
        <f>IF(Thong_tin_chuc_vu_NV!A45="","",VLOOKUP(Thong_tin_chuc_vu_NV!A45,INPUT_Du_lieu_nhan_vien!$1:$1048576,28,0))</f>
        <v>0</v>
      </c>
      <c r="H45" s="104">
        <f>IF(Thong_tin_chuc_vu_NV!A45="","",VLOOKUP(Thong_tin_chuc_vu_NV!A45,INPUT_Du_lieu_nhan_vien!$1:$1048576,24,0))</f>
        <v>0</v>
      </c>
      <c r="I45" s="104">
        <f>IF(Thong_tin_chuc_vu_NV!A45="","",VLOOKUP(Thong_tin_chuc_vu_NV!A45,INPUT_Du_lieu_nhan_vien!$1:$1048576,29,0))</f>
        <v>0</v>
      </c>
      <c r="J45" s="104">
        <f>IF(Thong_tin_chuc_vu_NV!A45="","",VLOOKUP(Thong_tin_chuc_vu_NV!A45,INPUT_Du_lieu_nhan_vien!$1:$1048576,30,0))</f>
        <v>0</v>
      </c>
      <c r="K45" s="104" t="str">
        <f>IF(Thong_tin_chuc_vu_NV!A45="","",VLOOKUP(Thong_tin_chuc_vu_NV!A45,INPUT_Du_lieu_nhan_vien!$1:$1048576,31,0))</f>
        <v>HN</v>
      </c>
      <c r="L45" s="104" t="str">
        <f>IF(Thong_tin_chuc_vu_NV!A79="","",VLOOKUP(Thong_tin_chuc_vu_NV!A79,INPUT_Du_lieu_nhan_vien!$1:$1048576,36,0))</f>
        <v>Chính thức</v>
      </c>
      <c r="M45" s="117">
        <f>IF(Thong_tin_chuc_vu_NV!A79="","",VLOOKUP(Thong_tin_chuc_vu_NV!A79,INPUT_Du_lieu_nhan_vien!$1:$1048576,34,0))</f>
        <v>41136</v>
      </c>
      <c r="N45" s="104">
        <f>IF(Thong_tin_chuc_vu_NV!A79="","",VLOOKUP(Thong_tin_chuc_vu_NV!A79,INPUT_Du_lieu_nhan_vien!$1:$1048576,35,0))</f>
        <v>8</v>
      </c>
      <c r="O45" s="117" t="str">
        <f>IF(Thong_tin_chuc_vu_NV!A79="","",VLOOKUP(Thong_tin_chuc_vu_NV!A79,INPUT_Du_lieu_nhan_vien!$1:$1048576,37,0))</f>
        <v/>
      </c>
      <c r="P45" s="117">
        <f>IF(Thong_tin_chuc_vu_NV!A79="","",VLOOKUP(Thong_tin_chuc_vu_NV!A79,INPUT_Du_lieu_nhan_vien!$1:$1048576,39,0))</f>
        <v>0</v>
      </c>
    </row>
    <row r="46" spans="1:16" ht="19.5" hidden="1" customHeight="1" x14ac:dyDescent="0.2">
      <c r="A46" s="121">
        <f>IF(INPUT_Du_lieu_nhan_vien!A100="","",INPUT_Du_lieu_nhan_vien!A100)</f>
        <v>20074</v>
      </c>
      <c r="B46" s="121" t="str">
        <f>IF(A46="","",VLOOKUP(A46,INPUT_Du_lieu_nhan_vien!$1:$1048576,2,0))</f>
        <v>Võ Thị Khánh</v>
      </c>
      <c r="C46" s="121" t="str">
        <f>IF($A46="","",VLOOKUP($A46,INPUT_Du_lieu_nhan_vien!$1:$1048576,3,0))</f>
        <v>Ngọc</v>
      </c>
      <c r="D46" s="104" t="str">
        <f>IF(A46="","",VLOOKUP(A46,INPUT_Du_lieu_nhan_vien!$1:$1048576,20,0))</f>
        <v>87/137 Đinh Tiên Hoàng, P3, Quận Bình Thạnh</v>
      </c>
      <c r="E46" s="104" t="str">
        <f>IF($A46="","",VLOOKUP($A46,INPUT_Du_lieu_nhan_vien!$1:$1048576,17,0))</f>
        <v>0978 412 246</v>
      </c>
      <c r="F46" s="116" t="str">
        <f>IF(Thong_tin_chuc_vu_NV!A46="","",VLOOKUP(Thong_tin_chuc_vu_NV!A46,INPUT_Du_lieu_nhan_vien!$1:$1048576,27,0))</f>
        <v>2</v>
      </c>
      <c r="G46" s="104" t="str">
        <f>IF(Thong_tin_chuc_vu_NV!A46="","",VLOOKUP(Thong_tin_chuc_vu_NV!A46,INPUT_Du_lieu_nhan_vien!$1:$1048576,28,0))</f>
        <v>CG</v>
      </c>
      <c r="H46" s="104" t="str">
        <f>IF(Thong_tin_chuc_vu_NV!A46="","",VLOOKUP(Thong_tin_chuc_vu_NV!A46,INPUT_Du_lieu_nhan_vien!$1:$1048576,24,0))</f>
        <v>NX</v>
      </c>
      <c r="I46" s="104">
        <f>IF(Thong_tin_chuc_vu_NV!A46="","",VLOOKUP(Thong_tin_chuc_vu_NV!A46,INPUT_Du_lieu_nhan_vien!$1:$1048576,29,0))</f>
        <v>0</v>
      </c>
      <c r="J46" s="104">
        <f>IF(Thong_tin_chuc_vu_NV!A46="","",VLOOKUP(Thong_tin_chuc_vu_NV!A46,INPUT_Du_lieu_nhan_vien!$1:$1048576,30,0))</f>
        <v>0</v>
      </c>
      <c r="K46" s="104" t="str">
        <f>IF(Thong_tin_chuc_vu_NV!A46="","",VLOOKUP(Thong_tin_chuc_vu_NV!A46,INPUT_Du_lieu_nhan_vien!$1:$1048576,31,0))</f>
        <v>HCM</v>
      </c>
      <c r="L46" s="104" t="str">
        <f>IF(Thong_tin_chuc_vu_NV!A100="","",VLOOKUP(Thong_tin_chuc_vu_NV!A100,INPUT_Du_lieu_nhan_vien!$1:$1048576,36,0))</f>
        <v>Chính thức</v>
      </c>
      <c r="M46" s="117">
        <f>IF(Thong_tin_chuc_vu_NV!A100="","",VLOOKUP(Thong_tin_chuc_vu_NV!A100,INPUT_Du_lieu_nhan_vien!$1:$1048576,34,0))</f>
        <v>40072</v>
      </c>
      <c r="N46" s="104">
        <f>IF(Thong_tin_chuc_vu_NV!A100="","",VLOOKUP(Thong_tin_chuc_vu_NV!A100,INPUT_Du_lieu_nhan_vien!$1:$1048576,35,0))</f>
        <v>9</v>
      </c>
      <c r="O46" s="117" t="str">
        <f>IF(Thong_tin_chuc_vu_NV!A100="","",VLOOKUP(Thong_tin_chuc_vu_NV!A100,INPUT_Du_lieu_nhan_vien!$1:$1048576,37,0))</f>
        <v/>
      </c>
      <c r="P46" s="117">
        <f>IF(Thong_tin_chuc_vu_NV!A100="","",VLOOKUP(Thong_tin_chuc_vu_NV!A100,INPUT_Du_lieu_nhan_vien!$1:$1048576,39,0))</f>
        <v>0</v>
      </c>
    </row>
    <row r="47" spans="1:16" ht="19.5" hidden="1" customHeight="1" x14ac:dyDescent="0.2">
      <c r="A47" s="121">
        <f>IF(INPUT_Du_lieu_nhan_vien!A47="","",INPUT_Du_lieu_nhan_vien!A47)</f>
        <v>20020</v>
      </c>
      <c r="B47" s="121" t="str">
        <f>IF(A47="","",VLOOKUP(A47,INPUT_Du_lieu_nhan_vien!$1:$1048576,2,0))</f>
        <v>Trần Thị</v>
      </c>
      <c r="C47" s="121" t="str">
        <f>IF($A47="","",VLOOKUP($A47,INPUT_Du_lieu_nhan_vien!$1:$1048576,3,0))</f>
        <v>Ngọc</v>
      </c>
      <c r="D47" s="104" t="str">
        <f>IF(A47="","",VLOOKUP(A47,INPUT_Du_lieu_nhan_vien!$1:$1048576,20,0))</f>
        <v xml:space="preserve">220 Lò Đúc - Phường Đống Mác - Hbt - Hà Nội </v>
      </c>
      <c r="E47" s="104" t="str">
        <f>IF($A47="","",VLOOKUP($A47,INPUT_Du_lieu_nhan_vien!$1:$1048576,17,0))</f>
        <v>0989 674 906</v>
      </c>
      <c r="F47" s="116" t="str">
        <f>IF(Thong_tin_chuc_vu_NV!A47="","",VLOOKUP(Thong_tin_chuc_vu_NV!A47,INPUT_Du_lieu_nhan_vien!$1:$1048576,27,0))</f>
        <v>1</v>
      </c>
      <c r="G47" s="104" t="str">
        <f>IF(Thong_tin_chuc_vu_NV!A47="","",VLOOKUP(Thong_tin_chuc_vu_NV!A47,INPUT_Du_lieu_nhan_vien!$1:$1048576,28,0))</f>
        <v>CB</v>
      </c>
      <c r="H47" s="104" t="str">
        <f>IF(Thong_tin_chuc_vu_NV!A47="","",VLOOKUP(Thong_tin_chuc_vu_NV!A47,INPUT_Du_lieu_nhan_vien!$1:$1048576,24,0))</f>
        <v>OP</v>
      </c>
      <c r="I47" s="104" t="str">
        <f>IF(Thong_tin_chuc_vu_NV!A47="","",VLOOKUP(Thong_tin_chuc_vu_NV!A47,INPUT_Du_lieu_nhan_vien!$1:$1048576,29,0))</f>
        <v>TOS1</v>
      </c>
      <c r="J47" s="104" t="str">
        <f>IF(Thong_tin_chuc_vu_NV!A47="","",VLOOKUP(Thong_tin_chuc_vu_NV!A47,INPUT_Du_lieu_nhan_vien!$1:$1048576,30,0))</f>
        <v>POSC</v>
      </c>
      <c r="K47" s="104" t="str">
        <f>IF(Thong_tin_chuc_vu_NV!A47="","",VLOOKUP(Thong_tin_chuc_vu_NV!A47,INPUT_Du_lieu_nhan_vien!$1:$1048576,31,0))</f>
        <v>HN</v>
      </c>
      <c r="L47" s="104" t="str">
        <f>IF(Thong_tin_chuc_vu_NV!A47="","",VLOOKUP(Thong_tin_chuc_vu_NV!A47,INPUT_Du_lieu_nhan_vien!$1:$1048576,36,0))</f>
        <v>Nghỉ việc</v>
      </c>
      <c r="M47" s="117">
        <f>IF(Thong_tin_chuc_vu_NV!A47="","",VLOOKUP(Thong_tin_chuc_vu_NV!A47,INPUT_Du_lieu_nhan_vien!$1:$1048576,34,0))</f>
        <v>39630</v>
      </c>
      <c r="N47" s="104">
        <f>IF(Thong_tin_chuc_vu_NV!A47="","",VLOOKUP(Thong_tin_chuc_vu_NV!A47,INPUT_Du_lieu_nhan_vien!$1:$1048576,35,0))</f>
        <v>7</v>
      </c>
      <c r="O47" s="117" t="str">
        <f>IF(Thong_tin_chuc_vu_NV!A47="","",VLOOKUP(Thong_tin_chuc_vu_NV!A47,INPUT_Du_lieu_nhan_vien!$1:$1048576,37,0))</f>
        <v/>
      </c>
      <c r="P47" s="117">
        <f>IF(Thong_tin_chuc_vu_NV!A47="","",VLOOKUP(Thong_tin_chuc_vu_NV!A47,INPUT_Du_lieu_nhan_vien!$1:$1048576,39,0))</f>
        <v>41344</v>
      </c>
    </row>
    <row r="48" spans="1:16" ht="19.5" hidden="1" customHeight="1" x14ac:dyDescent="0.2">
      <c r="A48" s="121">
        <f>IF(INPUT_Du_lieu_nhan_vien!A126="","",INPUT_Du_lieu_nhan_vien!A126)</f>
        <v>20100</v>
      </c>
      <c r="B48" s="121" t="str">
        <f>IF(A48="","",VLOOKUP(A48,INPUT_Du_lieu_nhan_vien!$1:$1048576,2,0))</f>
        <v>Hà Thị Quế</v>
      </c>
      <c r="C48" s="121" t="str">
        <f>IF($A48="","",VLOOKUP($A48,INPUT_Du_lieu_nhan_vien!$1:$1048576,3,0))</f>
        <v>Lan</v>
      </c>
      <c r="D48" s="104" t="str">
        <f>IF(A48="","",VLOOKUP(A48,INPUT_Du_lieu_nhan_vien!$1:$1048576,20,0))</f>
        <v xml:space="preserve"> </v>
      </c>
      <c r="E48" s="104">
        <f>IF($A48="","",VLOOKUP($A48,INPUT_Du_lieu_nhan_vien!$1:$1048576,17,0))</f>
        <v>0</v>
      </c>
      <c r="F48" s="116">
        <f>IF(Thong_tin_chuc_vu_NV!A48="","",VLOOKUP(Thong_tin_chuc_vu_NV!A48,INPUT_Du_lieu_nhan_vien!$1:$1048576,27,0))</f>
        <v>0</v>
      </c>
      <c r="G48" s="104">
        <f>IF(Thong_tin_chuc_vu_NV!A48="","",VLOOKUP(Thong_tin_chuc_vu_NV!A48,INPUT_Du_lieu_nhan_vien!$1:$1048576,28,0))</f>
        <v>0</v>
      </c>
      <c r="H48" s="104" t="str">
        <f>IF(Thong_tin_chuc_vu_NV!A48="","",VLOOKUP(Thong_tin_chuc_vu_NV!A48,INPUT_Du_lieu_nhan_vien!$1:$1048576,24,0))</f>
        <v>NV</v>
      </c>
      <c r="I48" s="104">
        <f>IF(Thong_tin_chuc_vu_NV!A48="","",VLOOKUP(Thong_tin_chuc_vu_NV!A48,INPUT_Du_lieu_nhan_vien!$1:$1048576,29,0))</f>
        <v>0</v>
      </c>
      <c r="J48" s="104">
        <f>IF(Thong_tin_chuc_vu_NV!A48="","",VLOOKUP(Thong_tin_chuc_vu_NV!A48,INPUT_Du_lieu_nhan_vien!$1:$1048576,30,0))</f>
        <v>0</v>
      </c>
      <c r="K48" s="104">
        <f>IF(Thong_tin_chuc_vu_NV!A48="","",VLOOKUP(Thong_tin_chuc_vu_NV!A48,INPUT_Du_lieu_nhan_vien!$1:$1048576,31,0))</f>
        <v>0</v>
      </c>
      <c r="L48" s="104" t="str">
        <f>IF(Thong_tin_chuc_vu_NV!A126="","",VLOOKUP(Thong_tin_chuc_vu_NV!A126,INPUT_Du_lieu_nhan_vien!$1:$1048576,36,0))</f>
        <v>Nghỉ việc</v>
      </c>
      <c r="M48" s="117">
        <f>IF(Thong_tin_chuc_vu_NV!A126="","",VLOOKUP(Thong_tin_chuc_vu_NV!A126,INPUT_Du_lieu_nhan_vien!$1:$1048576,34,0))</f>
        <v>0</v>
      </c>
      <c r="N48" s="104" t="str">
        <f>IF(Thong_tin_chuc_vu_NV!A126="","",VLOOKUP(Thong_tin_chuc_vu_NV!A126,INPUT_Du_lieu_nhan_vien!$1:$1048576,35,0))</f>
        <v/>
      </c>
      <c r="O48" s="117" t="str">
        <f>IF(Thong_tin_chuc_vu_NV!A126="","",VLOOKUP(Thong_tin_chuc_vu_NV!A126,INPUT_Du_lieu_nhan_vien!$1:$1048576,37,0))</f>
        <v/>
      </c>
      <c r="P48" s="117">
        <f>IF(Thong_tin_chuc_vu_NV!A126="","",VLOOKUP(Thong_tin_chuc_vu_NV!A126,INPUT_Du_lieu_nhan_vien!$1:$1048576,39,0))</f>
        <v>0</v>
      </c>
    </row>
    <row r="49" spans="1:16" ht="19.5" hidden="1" customHeight="1" x14ac:dyDescent="0.2">
      <c r="A49" s="121">
        <f>IF(INPUT_Du_lieu_nhan_vien!A49="","",INPUT_Du_lieu_nhan_vien!A49)</f>
        <v>20022</v>
      </c>
      <c r="B49" s="121" t="str">
        <f>IF(A49="","",VLOOKUP(A49,INPUT_Du_lieu_nhan_vien!$1:$1048576,2,0))</f>
        <v>Nguyễn Trung</v>
      </c>
      <c r="C49" s="121" t="str">
        <f>IF($A49="","",VLOOKUP($A49,INPUT_Du_lieu_nhan_vien!$1:$1048576,3,0))</f>
        <v>Thành</v>
      </c>
      <c r="D49" s="104" t="str">
        <f>IF(A49="","",VLOOKUP(A49,INPUT_Du_lieu_nhan_vien!$1:$1048576,20,0))</f>
        <v xml:space="preserve">34 -tổ 10 - P.long Biên - Q.long Biên - Tp.hà Nội </v>
      </c>
      <c r="E49" s="104" t="str">
        <f>IF($A49="","",VLOOKUP($A49,INPUT_Du_lieu_nhan_vien!$1:$1048576,17,0))</f>
        <v>0973 599 658</v>
      </c>
      <c r="F49" s="116" t="str">
        <f>IF(Thong_tin_chuc_vu_NV!A49="","",VLOOKUP(Thong_tin_chuc_vu_NV!A49,INPUT_Du_lieu_nhan_vien!$1:$1048576,27,0))</f>
        <v>1</v>
      </c>
      <c r="G49" s="104" t="str">
        <f>IF(Thong_tin_chuc_vu_NV!A49="","",VLOOKUP(Thong_tin_chuc_vu_NV!A49,INPUT_Du_lieu_nhan_vien!$1:$1048576,28,0))</f>
        <v>CB</v>
      </c>
      <c r="H49" s="104" t="str">
        <f>IF(Thong_tin_chuc_vu_NV!A49="","",VLOOKUP(Thong_tin_chuc_vu_NV!A49,INPUT_Du_lieu_nhan_vien!$1:$1048576,24,0))</f>
        <v>OP</v>
      </c>
      <c r="I49" s="104" t="str">
        <f>IF(Thong_tin_chuc_vu_NV!A49="","",VLOOKUP(Thong_tin_chuc_vu_NV!A49,INPUT_Du_lieu_nhan_vien!$1:$1048576,29,0))</f>
        <v>TOS1</v>
      </c>
      <c r="J49" s="104" t="str">
        <f>IF(Thong_tin_chuc_vu_NV!A49="","",VLOOKUP(Thong_tin_chuc_vu_NV!A49,INPUT_Du_lieu_nhan_vien!$1:$1048576,30,0))</f>
        <v>POSC</v>
      </c>
      <c r="K49" s="104" t="str">
        <f>IF(Thong_tin_chuc_vu_NV!A49="","",VLOOKUP(Thong_tin_chuc_vu_NV!A49,INPUT_Du_lieu_nhan_vien!$1:$1048576,31,0))</f>
        <v>HN</v>
      </c>
      <c r="L49" s="104" t="str">
        <f>IF(Thong_tin_chuc_vu_NV!A49="","",VLOOKUP(Thong_tin_chuc_vu_NV!A49,INPUT_Du_lieu_nhan_vien!$1:$1048576,36,0))</f>
        <v>Chính thức</v>
      </c>
      <c r="M49" s="117">
        <f>IF(Thong_tin_chuc_vu_NV!A49="","",VLOOKUP(Thong_tin_chuc_vu_NV!A49,INPUT_Du_lieu_nhan_vien!$1:$1048576,34,0))</f>
        <v>39630</v>
      </c>
      <c r="N49" s="104">
        <f>IF(Thong_tin_chuc_vu_NV!A49="","",VLOOKUP(Thong_tin_chuc_vu_NV!A49,INPUT_Du_lieu_nhan_vien!$1:$1048576,35,0))</f>
        <v>7</v>
      </c>
      <c r="O49" s="117" t="str">
        <f>IF(Thong_tin_chuc_vu_NV!A49="","",VLOOKUP(Thong_tin_chuc_vu_NV!A49,INPUT_Du_lieu_nhan_vien!$1:$1048576,37,0))</f>
        <v/>
      </c>
      <c r="P49" s="117">
        <f>IF(Thong_tin_chuc_vu_NV!A49="","",VLOOKUP(Thong_tin_chuc_vu_NV!A49,INPUT_Du_lieu_nhan_vien!$1:$1048576,39,0))</f>
        <v>0</v>
      </c>
    </row>
    <row r="50" spans="1:16" ht="19.5" hidden="1" customHeight="1" x14ac:dyDescent="0.2">
      <c r="A50" s="121">
        <f>IF(INPUT_Du_lieu_nhan_vien!A50="","",INPUT_Du_lieu_nhan_vien!A50)</f>
        <v>20023</v>
      </c>
      <c r="B50" s="121" t="str">
        <f>IF(A50="","",VLOOKUP(A50,INPUT_Du_lieu_nhan_vien!$1:$1048576,2,0))</f>
        <v>Nguyễn Thị</v>
      </c>
      <c r="C50" s="121" t="str">
        <f>IF($A50="","",VLOOKUP($A50,INPUT_Du_lieu_nhan_vien!$1:$1048576,3,0))</f>
        <v>Vinh</v>
      </c>
      <c r="D50" s="104" t="str">
        <f>IF(A50="","",VLOOKUP(A50,INPUT_Du_lieu_nhan_vien!$1:$1048576,20,0))</f>
        <v xml:space="preserve">P2 - Tân Pri - Hoàng Pri - Hà Nội </v>
      </c>
      <c r="E50" s="104" t="str">
        <f>IF($A50="","",VLOOKUP($A50,INPUT_Du_lieu_nhan_vien!$1:$1048576,17,0))</f>
        <v>0986 963 604</v>
      </c>
      <c r="F50" s="116" t="str">
        <f>IF(Thong_tin_chuc_vu_NV!A50="","",VLOOKUP(Thong_tin_chuc_vu_NV!A50,INPUT_Du_lieu_nhan_vien!$1:$1048576,27,0))</f>
        <v>1</v>
      </c>
      <c r="G50" s="104" t="str">
        <f>IF(Thong_tin_chuc_vu_NV!A50="","",VLOOKUP(Thong_tin_chuc_vu_NV!A50,INPUT_Du_lieu_nhan_vien!$1:$1048576,28,0))</f>
        <v>CB</v>
      </c>
      <c r="H50" s="104" t="str">
        <f>IF(Thong_tin_chuc_vu_NV!A50="","",VLOOKUP(Thong_tin_chuc_vu_NV!A50,INPUT_Du_lieu_nhan_vien!$1:$1048576,24,0))</f>
        <v>OP</v>
      </c>
      <c r="I50" s="104">
        <f>IF(Thong_tin_chuc_vu_NV!A50="","",VLOOKUP(Thong_tin_chuc_vu_NV!A50,INPUT_Du_lieu_nhan_vien!$1:$1048576,29,0))</f>
        <v>0</v>
      </c>
      <c r="J50" s="104">
        <f>IF(Thong_tin_chuc_vu_NV!A50="","",VLOOKUP(Thong_tin_chuc_vu_NV!A50,INPUT_Du_lieu_nhan_vien!$1:$1048576,30,0))</f>
        <v>0</v>
      </c>
      <c r="K50" s="104" t="str">
        <f>IF(Thong_tin_chuc_vu_NV!A50="","",VLOOKUP(Thong_tin_chuc_vu_NV!A50,INPUT_Du_lieu_nhan_vien!$1:$1048576,31,0))</f>
        <v>HN</v>
      </c>
      <c r="L50" s="104" t="str">
        <f>IF(Thong_tin_chuc_vu_NV!A50="","",VLOOKUP(Thong_tin_chuc_vu_NV!A50,INPUT_Du_lieu_nhan_vien!$1:$1048576,36,0))</f>
        <v>Nghỉ việc</v>
      </c>
      <c r="M50" s="117">
        <f>IF(Thong_tin_chuc_vu_NV!A50="","",VLOOKUP(Thong_tin_chuc_vu_NV!A50,INPUT_Du_lieu_nhan_vien!$1:$1048576,34,0))</f>
        <v>39630</v>
      </c>
      <c r="N50" s="104">
        <f>IF(Thong_tin_chuc_vu_NV!A50="","",VLOOKUP(Thong_tin_chuc_vu_NV!A50,INPUT_Du_lieu_nhan_vien!$1:$1048576,35,0))</f>
        <v>7</v>
      </c>
      <c r="O50" s="117" t="str">
        <f>IF(Thong_tin_chuc_vu_NV!A50="","",VLOOKUP(Thong_tin_chuc_vu_NV!A50,INPUT_Du_lieu_nhan_vien!$1:$1048576,37,0))</f>
        <v/>
      </c>
      <c r="P50" s="117">
        <f>IF(Thong_tin_chuc_vu_NV!A50="","",VLOOKUP(Thong_tin_chuc_vu_NV!A50,INPUT_Du_lieu_nhan_vien!$1:$1048576,39,0))</f>
        <v>40940</v>
      </c>
    </row>
    <row r="51" spans="1:16" ht="19.5" customHeight="1" x14ac:dyDescent="0.2">
      <c r="A51" s="121">
        <f>IF(INPUT_Du_lieu_nhan_vien!A51="","",INPUT_Du_lieu_nhan_vien!A51)</f>
        <v>20024</v>
      </c>
      <c r="B51" s="121" t="str">
        <f>IF(A51="","",VLOOKUP(A51,INPUT_Du_lieu_nhan_vien!$1:$1048576,2,0))</f>
        <v>Ngô Thị Thanh</v>
      </c>
      <c r="C51" s="121" t="str">
        <f>IF($A51="","",VLOOKUP($A51,INPUT_Du_lieu_nhan_vien!$1:$1048576,3,0))</f>
        <v>Thủy</v>
      </c>
      <c r="D51" s="104" t="str">
        <f>IF(A51="","",VLOOKUP(A51,INPUT_Du_lieu_nhan_vien!$1:$1048576,20,0))</f>
        <v xml:space="preserve">Sô 18- Ngõ 260/6 Đội Cấn, Ba Đình Hà Nội </v>
      </c>
      <c r="E51" s="104" t="str">
        <f>IF($A51="","",VLOOKUP($A51,INPUT_Du_lieu_nhan_vien!$1:$1048576,17,0))</f>
        <v>0985 904 390</v>
      </c>
      <c r="F51" s="116" t="str">
        <f>IF(Thong_tin_chuc_vu_NV!A51="","",VLOOKUP(Thong_tin_chuc_vu_NV!A51,INPUT_Du_lieu_nhan_vien!$1:$1048576,27,0))</f>
        <v>4</v>
      </c>
      <c r="G51" s="104" t="str">
        <f>IF(Thong_tin_chuc_vu_NV!A51="","",VLOOKUP(Thong_tin_chuc_vu_NV!A51,INPUT_Du_lieu_nhan_vien!$1:$1048576,28,0))</f>
        <v>QL</v>
      </c>
      <c r="H51" s="104" t="str">
        <f>IF(Thong_tin_chuc_vu_NV!A51="","",VLOOKUP(Thong_tin_chuc_vu_NV!A51,INPUT_Du_lieu_nhan_vien!$1:$1048576,24,0))</f>
        <v>TD2</v>
      </c>
      <c r="I51" s="104" t="str">
        <f>IF(Thong_tin_chuc_vu_NV!A51="","",VLOOKUP(Thong_tin_chuc_vu_NV!A51,INPUT_Du_lieu_nhan_vien!$1:$1048576,29,0))</f>
        <v>TNE</v>
      </c>
      <c r="J51" s="104">
        <f>IF(Thong_tin_chuc_vu_NV!A51="","",VLOOKUP(Thong_tin_chuc_vu_NV!A51,INPUT_Du_lieu_nhan_vien!$1:$1048576,30,0))</f>
        <v>0</v>
      </c>
      <c r="K51" s="104" t="str">
        <f>IF(Thong_tin_chuc_vu_NV!A51="","",VLOOKUP(Thong_tin_chuc_vu_NV!A51,INPUT_Du_lieu_nhan_vien!$1:$1048576,31,0))</f>
        <v>HN</v>
      </c>
      <c r="L51" s="104" t="str">
        <f>IF(Thong_tin_chuc_vu_NV!A51="","",VLOOKUP(Thong_tin_chuc_vu_NV!A51,INPUT_Du_lieu_nhan_vien!$1:$1048576,36,0))</f>
        <v>Chính thức</v>
      </c>
      <c r="M51" s="117">
        <f>IF(Thong_tin_chuc_vu_NV!A51="","",VLOOKUP(Thong_tin_chuc_vu_NV!A51,INPUT_Du_lieu_nhan_vien!$1:$1048576,34,0))</f>
        <v>39650</v>
      </c>
      <c r="N51" s="104">
        <f>IF(Thong_tin_chuc_vu_NV!A51="","",VLOOKUP(Thong_tin_chuc_vu_NV!A51,INPUT_Du_lieu_nhan_vien!$1:$1048576,35,0))</f>
        <v>7</v>
      </c>
      <c r="O51" s="117" t="str">
        <f>IF(Thong_tin_chuc_vu_NV!A51="","",VLOOKUP(Thong_tin_chuc_vu_NV!A51,INPUT_Du_lieu_nhan_vien!$1:$1048576,37,0))</f>
        <v/>
      </c>
      <c r="P51" s="117">
        <f>IF(Thong_tin_chuc_vu_NV!A51="","",VLOOKUP(Thong_tin_chuc_vu_NV!A51,INPUT_Du_lieu_nhan_vien!$1:$1048576,39,0))</f>
        <v>0</v>
      </c>
    </row>
    <row r="52" spans="1:16" ht="19.5" hidden="1" customHeight="1" x14ac:dyDescent="0.2">
      <c r="A52" s="121">
        <f>IF(INPUT_Du_lieu_nhan_vien!A145="","",INPUT_Du_lieu_nhan_vien!A145)</f>
        <v>20119</v>
      </c>
      <c r="B52" s="121" t="str">
        <f>IF(A52="","",VLOOKUP(A52,INPUT_Du_lieu_nhan_vien!$1:$1048576,2,0))</f>
        <v>Trương Hữu</v>
      </c>
      <c r="C52" s="121" t="str">
        <f>IF($A52="","",VLOOKUP($A52,INPUT_Du_lieu_nhan_vien!$1:$1048576,3,0))</f>
        <v>Tỉnh</v>
      </c>
      <c r="D52" s="104" t="str">
        <f>IF(A52="","",VLOOKUP(A52,INPUT_Du_lieu_nhan_vien!$1:$1048576,20,0))</f>
        <v xml:space="preserve">Xuân Canh, Đông Anh, Hà Nội </v>
      </c>
      <c r="E52" s="104" t="str">
        <f>IF($A52="","",VLOOKUP($A52,INPUT_Du_lieu_nhan_vien!$1:$1048576,17,0))</f>
        <v>0919 876 487</v>
      </c>
      <c r="F52" s="116">
        <f>IF(Thong_tin_chuc_vu_NV!A52="","",VLOOKUP(Thong_tin_chuc_vu_NV!A52,INPUT_Du_lieu_nhan_vien!$1:$1048576,27,0))</f>
        <v>3</v>
      </c>
      <c r="G52" s="104" t="str">
        <f>IF(Thong_tin_chuc_vu_NV!A52="","",VLOOKUP(Thong_tin_chuc_vu_NV!A52,INPUT_Du_lieu_nhan_vien!$1:$1048576,28,0))</f>
        <v>QL</v>
      </c>
      <c r="H52" s="104" t="str">
        <f>IF(Thong_tin_chuc_vu_NV!A52="","",VLOOKUP(Thong_tin_chuc_vu_NV!A52,INPUT_Du_lieu_nhan_vien!$1:$1048576,24,0))</f>
        <v>PM1</v>
      </c>
      <c r="I52" s="104" t="str">
        <f>IF(Thong_tin_chuc_vu_NV!A52="","",VLOOKUP(Thong_tin_chuc_vu_NV!A52,INPUT_Du_lieu_nhan_vien!$1:$1048576,29,0))</f>
        <v>TIS</v>
      </c>
      <c r="J52" s="104" t="str">
        <f>IF(Thong_tin_chuc_vu_NV!A52="","",VLOOKUP(Thong_tin_chuc_vu_NV!A52,INPUT_Du_lieu_nhan_vien!$1:$1048576,30,0))</f>
        <v>PISD</v>
      </c>
      <c r="K52" s="104" t="str">
        <f>IF(Thong_tin_chuc_vu_NV!A52="","",VLOOKUP(Thong_tin_chuc_vu_NV!A52,INPUT_Du_lieu_nhan_vien!$1:$1048576,31,0))</f>
        <v>HN</v>
      </c>
      <c r="L52" s="104" t="str">
        <f>IF(Thong_tin_chuc_vu_NV!A145="","",VLOOKUP(Thong_tin_chuc_vu_NV!A145,INPUT_Du_lieu_nhan_vien!$1:$1048576,36,0))</f>
        <v>Nghỉ việc</v>
      </c>
      <c r="M52" s="117">
        <f>IF(Thong_tin_chuc_vu_NV!A145="","",VLOOKUP(Thong_tin_chuc_vu_NV!A145,INPUT_Du_lieu_nhan_vien!$1:$1048576,34,0))</f>
        <v>0</v>
      </c>
      <c r="N52" s="104" t="str">
        <f>IF(Thong_tin_chuc_vu_NV!A145="","",VLOOKUP(Thong_tin_chuc_vu_NV!A145,INPUT_Du_lieu_nhan_vien!$1:$1048576,35,0))</f>
        <v/>
      </c>
      <c r="O52" s="117">
        <f>IF(Thong_tin_chuc_vu_NV!A145="","",VLOOKUP(Thong_tin_chuc_vu_NV!A145,INPUT_Du_lieu_nhan_vien!$1:$1048576,37,0))</f>
        <v>0</v>
      </c>
      <c r="P52" s="117">
        <f>IF(Thong_tin_chuc_vu_NV!A145="","",VLOOKUP(Thong_tin_chuc_vu_NV!A145,INPUT_Du_lieu_nhan_vien!$1:$1048576,39,0))</f>
        <v>40330</v>
      </c>
    </row>
    <row r="53" spans="1:16" ht="19.5" hidden="1" customHeight="1" x14ac:dyDescent="0.2">
      <c r="A53" s="121">
        <f>IF(INPUT_Du_lieu_nhan_vien!A53="","",INPUT_Du_lieu_nhan_vien!A53)</f>
        <v>20026</v>
      </c>
      <c r="B53" s="121" t="str">
        <f>IF(A53="","",VLOOKUP(A53,INPUT_Du_lieu_nhan_vien!$1:$1048576,2,0))</f>
        <v>Ngô Thị Minh</v>
      </c>
      <c r="C53" s="121" t="str">
        <f>IF($A53="","",VLOOKUP($A53,INPUT_Du_lieu_nhan_vien!$1:$1048576,3,0))</f>
        <v>Hiếu</v>
      </c>
      <c r="D53" s="104" t="str">
        <f>IF(A53="","",VLOOKUP(A53,INPUT_Du_lieu_nhan_vien!$1:$1048576,20,0))</f>
        <v>Số 53b Xóm 18b Thôn Trù 2 Xã Cổ Nhuế - Từ Liêm - Hà Nội</v>
      </c>
      <c r="E53" s="104" t="str">
        <f>IF($A53="","",VLOOKUP($A53,INPUT_Du_lieu_nhan_vien!$1:$1048576,17,0))</f>
        <v>0945 353 298</v>
      </c>
      <c r="F53" s="116">
        <f>IF(Thong_tin_chuc_vu_NV!A53="","",VLOOKUP(Thong_tin_chuc_vu_NV!A53,INPUT_Du_lieu_nhan_vien!$1:$1048576,27,0))</f>
        <v>3</v>
      </c>
      <c r="G53" s="104" t="str">
        <f>IF(Thong_tin_chuc_vu_NV!A53="","",VLOOKUP(Thong_tin_chuc_vu_NV!A53,INPUT_Du_lieu_nhan_vien!$1:$1048576,28,0))</f>
        <v>QL</v>
      </c>
      <c r="H53" s="104" t="str">
        <f>IF(Thong_tin_chuc_vu_NV!A53="","",VLOOKUP(Thong_tin_chuc_vu_NV!A53,INPUT_Du_lieu_nhan_vien!$1:$1048576,24,0))</f>
        <v>PM1</v>
      </c>
      <c r="I53" s="104" t="str">
        <f>IF(Thong_tin_chuc_vu_NV!A53="","",VLOOKUP(Thong_tin_chuc_vu_NV!A53,INPUT_Du_lieu_nhan_vien!$1:$1048576,29,0))</f>
        <v>TAW</v>
      </c>
      <c r="J53" s="104" t="str">
        <f>IF(Thong_tin_chuc_vu_NV!A53="","",VLOOKUP(Thong_tin_chuc_vu_NV!A53,INPUT_Du_lieu_nhan_vien!$1:$1048576,30,0))</f>
        <v>PAWD</v>
      </c>
      <c r="K53" s="104" t="str">
        <f>IF(Thong_tin_chuc_vu_NV!A53="","",VLOOKUP(Thong_tin_chuc_vu_NV!A53,INPUT_Du_lieu_nhan_vien!$1:$1048576,31,0))</f>
        <v>HN</v>
      </c>
      <c r="L53" s="104" t="str">
        <f>IF(Thong_tin_chuc_vu_NV!A53="","",VLOOKUP(Thong_tin_chuc_vu_NV!A53,INPUT_Du_lieu_nhan_vien!$1:$1048576,36,0))</f>
        <v>Nghỉ việc</v>
      </c>
      <c r="M53" s="117">
        <f>IF(Thong_tin_chuc_vu_NV!A53="","",VLOOKUP(Thong_tin_chuc_vu_NV!A53,INPUT_Du_lieu_nhan_vien!$1:$1048576,34,0))</f>
        <v>0</v>
      </c>
      <c r="N53" s="104" t="str">
        <f>IF(Thong_tin_chuc_vu_NV!A53="","",VLOOKUP(Thong_tin_chuc_vu_NV!A53,INPUT_Du_lieu_nhan_vien!$1:$1048576,35,0))</f>
        <v/>
      </c>
      <c r="O53" s="117">
        <f>IF(Thong_tin_chuc_vu_NV!A53="","",VLOOKUP(Thong_tin_chuc_vu_NV!A53,INPUT_Du_lieu_nhan_vien!$1:$1048576,37,0))</f>
        <v>0</v>
      </c>
      <c r="P53" s="117">
        <f>IF(Thong_tin_chuc_vu_NV!A53="","",VLOOKUP(Thong_tin_chuc_vu_NV!A53,INPUT_Du_lieu_nhan_vien!$1:$1048576,39,0))</f>
        <v>41153</v>
      </c>
    </row>
    <row r="54" spans="1:16" ht="19.5" hidden="1" customHeight="1" x14ac:dyDescent="0.2">
      <c r="A54" s="121">
        <f>IF(INPUT_Du_lieu_nhan_vien!A54="","",INPUT_Du_lieu_nhan_vien!A54)</f>
        <v>20027</v>
      </c>
      <c r="B54" s="121" t="str">
        <f>IF(A54="","",VLOOKUP(A54,INPUT_Du_lieu_nhan_vien!$1:$1048576,2,0))</f>
        <v>Nguyễn Hữu</v>
      </c>
      <c r="C54" s="121" t="str">
        <f>IF($A54="","",VLOOKUP($A54,INPUT_Du_lieu_nhan_vien!$1:$1048576,3,0))</f>
        <v>Chiến</v>
      </c>
      <c r="D54" s="104" t="str">
        <f>IF(A54="","",VLOOKUP(A54,INPUT_Du_lieu_nhan_vien!$1:$1048576,20,0))</f>
        <v xml:space="preserve">Số Nhà 24 Ngõ 126/30/14 Phố Vĩnh Hưng, Hoàng Pri, Hà Nội </v>
      </c>
      <c r="E54" s="104" t="str">
        <f>IF($A54="","",VLOOKUP($A54,INPUT_Du_lieu_nhan_vien!$1:$1048576,17,0))</f>
        <v>01239 525 852</v>
      </c>
      <c r="F54" s="116">
        <f>IF(Thong_tin_chuc_vu_NV!A54="","",VLOOKUP(Thong_tin_chuc_vu_NV!A54,INPUT_Du_lieu_nhan_vien!$1:$1048576,27,0))</f>
        <v>3</v>
      </c>
      <c r="G54" s="104" t="str">
        <f>IF(Thong_tin_chuc_vu_NV!A54="","",VLOOKUP(Thong_tin_chuc_vu_NV!A54,INPUT_Du_lieu_nhan_vien!$1:$1048576,28,0))</f>
        <v>QL</v>
      </c>
      <c r="H54" s="104" t="str">
        <f>IF(Thong_tin_chuc_vu_NV!A54="","",VLOOKUP(Thong_tin_chuc_vu_NV!A54,INPUT_Du_lieu_nhan_vien!$1:$1048576,24,0))</f>
        <v>PM1</v>
      </c>
      <c r="I54" s="104" t="str">
        <f>IF(Thong_tin_chuc_vu_NV!A54="","",VLOOKUP(Thong_tin_chuc_vu_NV!A54,INPUT_Du_lieu_nhan_vien!$1:$1048576,29,0))</f>
        <v>TAW</v>
      </c>
      <c r="J54" s="104">
        <f>IF(Thong_tin_chuc_vu_NV!A54="","",VLOOKUP(Thong_tin_chuc_vu_NV!A54,INPUT_Du_lieu_nhan_vien!$1:$1048576,30,0))</f>
        <v>0</v>
      </c>
      <c r="K54" s="104" t="str">
        <f>IF(Thong_tin_chuc_vu_NV!A54="","",VLOOKUP(Thong_tin_chuc_vu_NV!A54,INPUT_Du_lieu_nhan_vien!$1:$1048576,31,0))</f>
        <v>HN</v>
      </c>
      <c r="L54" s="104" t="str">
        <f>IF(Thong_tin_chuc_vu_NV!A54="","",VLOOKUP(Thong_tin_chuc_vu_NV!A54,INPUT_Du_lieu_nhan_vien!$1:$1048576,36,0))</f>
        <v>Nghỉ việc</v>
      </c>
      <c r="M54" s="117">
        <f>IF(Thong_tin_chuc_vu_NV!A54="","",VLOOKUP(Thong_tin_chuc_vu_NV!A54,INPUT_Du_lieu_nhan_vien!$1:$1048576,34,0))</f>
        <v>39672</v>
      </c>
      <c r="N54" s="104">
        <f>IF(Thong_tin_chuc_vu_NV!A54="","",VLOOKUP(Thong_tin_chuc_vu_NV!A54,INPUT_Du_lieu_nhan_vien!$1:$1048576,35,0))</f>
        <v>8</v>
      </c>
      <c r="O54" s="117" t="str">
        <f>IF(Thong_tin_chuc_vu_NV!A54="","",VLOOKUP(Thong_tin_chuc_vu_NV!A54,INPUT_Du_lieu_nhan_vien!$1:$1048576,37,0))</f>
        <v/>
      </c>
      <c r="P54" s="117">
        <f>IF(Thong_tin_chuc_vu_NV!A54="","",VLOOKUP(Thong_tin_chuc_vu_NV!A54,INPUT_Du_lieu_nhan_vien!$1:$1048576,39,0))</f>
        <v>40694</v>
      </c>
    </row>
    <row r="55" spans="1:16" ht="19.5" hidden="1" customHeight="1" x14ac:dyDescent="0.2">
      <c r="A55" s="121">
        <f>IF(INPUT_Du_lieu_nhan_vien!A55="","",INPUT_Du_lieu_nhan_vien!A55)</f>
        <v>20028</v>
      </c>
      <c r="B55" s="121" t="str">
        <f>IF(A55="","",VLOOKUP(A55,INPUT_Du_lieu_nhan_vien!$1:$1048576,2,0))</f>
        <v>Vũ Thị Xuân</v>
      </c>
      <c r="C55" s="121" t="str">
        <f>IF($A55="","",VLOOKUP($A55,INPUT_Du_lieu_nhan_vien!$1:$1048576,3,0))</f>
        <v>Ngân</v>
      </c>
      <c r="D55" s="104">
        <f>IF(A55="","",VLOOKUP(A55,INPUT_Du_lieu_nhan_vien!$1:$1048576,20,0))</f>
        <v>0</v>
      </c>
      <c r="E55" s="104" t="str">
        <f>IF($A55="","",VLOOKUP($A55,INPUT_Du_lieu_nhan_vien!$1:$1048576,17,0))</f>
        <v>0976299390</v>
      </c>
      <c r="F55" s="116">
        <f>IF(Thong_tin_chuc_vu_NV!A55="","",VLOOKUP(Thong_tin_chuc_vu_NV!A55,INPUT_Du_lieu_nhan_vien!$1:$1048576,27,0))</f>
        <v>0</v>
      </c>
      <c r="G55" s="104">
        <f>IF(Thong_tin_chuc_vu_NV!A55="","",VLOOKUP(Thong_tin_chuc_vu_NV!A55,INPUT_Du_lieu_nhan_vien!$1:$1048576,28,0))</f>
        <v>0</v>
      </c>
      <c r="H55" s="104">
        <f>IF(Thong_tin_chuc_vu_NV!A55="","",VLOOKUP(Thong_tin_chuc_vu_NV!A55,INPUT_Du_lieu_nhan_vien!$1:$1048576,24,0))</f>
        <v>0</v>
      </c>
      <c r="I55" s="104">
        <f>IF(Thong_tin_chuc_vu_NV!A55="","",VLOOKUP(Thong_tin_chuc_vu_NV!A55,INPUT_Du_lieu_nhan_vien!$1:$1048576,29,0))</f>
        <v>0</v>
      </c>
      <c r="J55" s="104">
        <f>IF(Thong_tin_chuc_vu_NV!A55="","",VLOOKUP(Thong_tin_chuc_vu_NV!A55,INPUT_Du_lieu_nhan_vien!$1:$1048576,30,0))</f>
        <v>0</v>
      </c>
      <c r="K55" s="104" t="str">
        <f>IF(Thong_tin_chuc_vu_NV!A55="","",VLOOKUP(Thong_tin_chuc_vu_NV!A55,INPUT_Du_lieu_nhan_vien!$1:$1048576,31,0))</f>
        <v>HN</v>
      </c>
      <c r="L55" s="104" t="str">
        <f>IF(Thong_tin_chuc_vu_NV!A55="","",VLOOKUP(Thong_tin_chuc_vu_NV!A55,INPUT_Du_lieu_nhan_vien!$1:$1048576,36,0))</f>
        <v>Nghỉ việc</v>
      </c>
      <c r="M55" s="117">
        <f>IF(Thong_tin_chuc_vu_NV!A55="","",VLOOKUP(Thong_tin_chuc_vu_NV!A55,INPUT_Du_lieu_nhan_vien!$1:$1048576,34,0))</f>
        <v>0</v>
      </c>
      <c r="N55" s="104" t="str">
        <f>IF(Thong_tin_chuc_vu_NV!A55="","",VLOOKUP(Thong_tin_chuc_vu_NV!A55,INPUT_Du_lieu_nhan_vien!$1:$1048576,35,0))</f>
        <v/>
      </c>
      <c r="O55" s="117">
        <f>IF(Thong_tin_chuc_vu_NV!A55="","",VLOOKUP(Thong_tin_chuc_vu_NV!A55,INPUT_Du_lieu_nhan_vien!$1:$1048576,37,0))</f>
        <v>0</v>
      </c>
      <c r="P55" s="117">
        <f>IF(Thong_tin_chuc_vu_NV!A55="","",VLOOKUP(Thong_tin_chuc_vu_NV!A55,INPUT_Du_lieu_nhan_vien!$1:$1048576,39,0))</f>
        <v>0</v>
      </c>
    </row>
    <row r="56" spans="1:16" ht="19.5" hidden="1" customHeight="1" x14ac:dyDescent="0.2">
      <c r="A56" s="121">
        <f>IF(INPUT_Du_lieu_nhan_vien!A56="","",INPUT_Du_lieu_nhan_vien!A56)</f>
        <v>20028</v>
      </c>
      <c r="B56" s="121" t="str">
        <f>IF(A56="","",VLOOKUP(A56,INPUT_Du_lieu_nhan_vien!$1:$1048576,2,0))</f>
        <v>Vũ Thị Xuân</v>
      </c>
      <c r="C56" s="121" t="str">
        <f>IF($A56="","",VLOOKUP($A56,INPUT_Du_lieu_nhan_vien!$1:$1048576,3,0))</f>
        <v>Ngân</v>
      </c>
      <c r="D56" s="104">
        <f>IF(A56="","",VLOOKUP(A56,INPUT_Du_lieu_nhan_vien!$1:$1048576,20,0))</f>
        <v>0</v>
      </c>
      <c r="E56" s="104" t="str">
        <f>IF($A56="","",VLOOKUP($A56,INPUT_Du_lieu_nhan_vien!$1:$1048576,17,0))</f>
        <v>0976299390</v>
      </c>
      <c r="F56" s="116">
        <f>IF(Thong_tin_chuc_vu_NV!A56="","",VLOOKUP(Thong_tin_chuc_vu_NV!A56,INPUT_Du_lieu_nhan_vien!$1:$1048576,27,0))</f>
        <v>0</v>
      </c>
      <c r="G56" s="104">
        <f>IF(Thong_tin_chuc_vu_NV!A56="","",VLOOKUP(Thong_tin_chuc_vu_NV!A56,INPUT_Du_lieu_nhan_vien!$1:$1048576,28,0))</f>
        <v>0</v>
      </c>
      <c r="H56" s="104">
        <f>IF(Thong_tin_chuc_vu_NV!A56="","",VLOOKUP(Thong_tin_chuc_vu_NV!A56,INPUT_Du_lieu_nhan_vien!$1:$1048576,24,0))</f>
        <v>0</v>
      </c>
      <c r="I56" s="104">
        <f>IF(Thong_tin_chuc_vu_NV!A56="","",VLOOKUP(Thong_tin_chuc_vu_NV!A56,INPUT_Du_lieu_nhan_vien!$1:$1048576,29,0))</f>
        <v>0</v>
      </c>
      <c r="J56" s="104">
        <f>IF(Thong_tin_chuc_vu_NV!A56="","",VLOOKUP(Thong_tin_chuc_vu_NV!A56,INPUT_Du_lieu_nhan_vien!$1:$1048576,30,0))</f>
        <v>0</v>
      </c>
      <c r="K56" s="104" t="str">
        <f>IF(Thong_tin_chuc_vu_NV!A56="","",VLOOKUP(Thong_tin_chuc_vu_NV!A56,INPUT_Du_lieu_nhan_vien!$1:$1048576,31,0))</f>
        <v>HN</v>
      </c>
      <c r="L56" s="104" t="str">
        <f>IF(Thong_tin_chuc_vu_NV!A56="","",VLOOKUP(Thong_tin_chuc_vu_NV!A56,INPUT_Du_lieu_nhan_vien!$1:$1048576,36,0))</f>
        <v>Nghỉ việc</v>
      </c>
      <c r="M56" s="117">
        <f>IF(Thong_tin_chuc_vu_NV!A56="","",VLOOKUP(Thong_tin_chuc_vu_NV!A56,INPUT_Du_lieu_nhan_vien!$1:$1048576,34,0))</f>
        <v>0</v>
      </c>
      <c r="N56" s="104" t="str">
        <f>IF(Thong_tin_chuc_vu_NV!A56="","",VLOOKUP(Thong_tin_chuc_vu_NV!A56,INPUT_Du_lieu_nhan_vien!$1:$1048576,35,0))</f>
        <v/>
      </c>
      <c r="O56" s="117">
        <f>IF(Thong_tin_chuc_vu_NV!A56="","",VLOOKUP(Thong_tin_chuc_vu_NV!A56,INPUT_Du_lieu_nhan_vien!$1:$1048576,37,0))</f>
        <v>0</v>
      </c>
      <c r="P56" s="117">
        <f>IF(Thong_tin_chuc_vu_NV!A56="","",VLOOKUP(Thong_tin_chuc_vu_NV!A56,INPUT_Du_lieu_nhan_vien!$1:$1048576,39,0))</f>
        <v>0</v>
      </c>
    </row>
    <row r="57" spans="1:16" ht="19.5" hidden="1" customHeight="1" x14ac:dyDescent="0.2">
      <c r="A57" s="121">
        <f>IF(INPUT_Du_lieu_nhan_vien!A161="","",INPUT_Du_lieu_nhan_vien!A161)</f>
        <v>20135</v>
      </c>
      <c r="B57" s="121" t="str">
        <f>IF(A57="","",VLOOKUP(A57,INPUT_Du_lieu_nhan_vien!$1:$1048576,2,0))</f>
        <v>Phạm Thị Minh</v>
      </c>
      <c r="C57" s="121" t="str">
        <f>IF($A57="","",VLOOKUP($A57,INPUT_Du_lieu_nhan_vien!$1:$1048576,3,0))</f>
        <v>Hải</v>
      </c>
      <c r="D57" s="104" t="str">
        <f>IF(A57="","",VLOOKUP(A57,INPUT_Du_lieu_nhan_vien!$1:$1048576,20,0))</f>
        <v xml:space="preserve">8, Ngách 183/31, Đặng Tiến Đông, HN </v>
      </c>
      <c r="E57" s="104" t="str">
        <f>IF($A57="","",VLOOKUP($A57,INPUT_Du_lieu_nhan_vien!$1:$1048576,17,0))</f>
        <v>0945 362 055</v>
      </c>
      <c r="F57" s="116" t="str">
        <f>IF(Thong_tin_chuc_vu_NV!A57="","",VLOOKUP(Thong_tin_chuc_vu_NV!A57,INPUT_Du_lieu_nhan_vien!$1:$1048576,27,0))</f>
        <v>1</v>
      </c>
      <c r="G57" s="104">
        <f>IF(Thong_tin_chuc_vu_NV!A57="","",VLOOKUP(Thong_tin_chuc_vu_NV!A57,INPUT_Du_lieu_nhan_vien!$1:$1048576,28,0))</f>
        <v>0</v>
      </c>
      <c r="H57" s="104">
        <f>IF(Thong_tin_chuc_vu_NV!A57="","",VLOOKUP(Thong_tin_chuc_vu_NV!A57,INPUT_Du_lieu_nhan_vien!$1:$1048576,24,0))</f>
        <v>0</v>
      </c>
      <c r="I57" s="104">
        <f>IF(Thong_tin_chuc_vu_NV!A57="","",VLOOKUP(Thong_tin_chuc_vu_NV!A57,INPUT_Du_lieu_nhan_vien!$1:$1048576,29,0))</f>
        <v>0</v>
      </c>
      <c r="J57" s="104">
        <f>IF(Thong_tin_chuc_vu_NV!A57="","",VLOOKUP(Thong_tin_chuc_vu_NV!A57,INPUT_Du_lieu_nhan_vien!$1:$1048576,30,0))</f>
        <v>0</v>
      </c>
      <c r="K57" s="104" t="str">
        <f>IF(Thong_tin_chuc_vu_NV!A57="","",VLOOKUP(Thong_tin_chuc_vu_NV!A57,INPUT_Du_lieu_nhan_vien!$1:$1048576,31,0))</f>
        <v>HN</v>
      </c>
      <c r="L57" s="104" t="str">
        <f>IF(Thong_tin_chuc_vu_NV!A161="","",VLOOKUP(Thong_tin_chuc_vu_NV!A161,INPUT_Du_lieu_nhan_vien!$1:$1048576,36,0))</f>
        <v>Nghỉ việc</v>
      </c>
      <c r="M57" s="117">
        <f>IF(Thong_tin_chuc_vu_NV!A161="","",VLOOKUP(Thong_tin_chuc_vu_NV!A161,INPUT_Du_lieu_nhan_vien!$1:$1048576,34,0))</f>
        <v>40783</v>
      </c>
      <c r="N57" s="104">
        <f>IF(Thong_tin_chuc_vu_NV!A161="","",VLOOKUP(Thong_tin_chuc_vu_NV!A161,INPUT_Du_lieu_nhan_vien!$1:$1048576,35,0))</f>
        <v>8</v>
      </c>
      <c r="O57" s="117" t="str">
        <f>IF(Thong_tin_chuc_vu_NV!A161="","",VLOOKUP(Thong_tin_chuc_vu_NV!A161,INPUT_Du_lieu_nhan_vien!$1:$1048576,37,0))</f>
        <v/>
      </c>
      <c r="P57" s="117">
        <f>IF(Thong_tin_chuc_vu_NV!A161="","",VLOOKUP(Thong_tin_chuc_vu_NV!A161,INPUT_Du_lieu_nhan_vien!$1:$1048576,39,0))</f>
        <v>40805</v>
      </c>
    </row>
    <row r="58" spans="1:16" ht="19.5" hidden="1" customHeight="1" x14ac:dyDescent="0.2">
      <c r="A58" s="121">
        <f>IF(INPUT_Du_lieu_nhan_vien!A58="","",INPUT_Du_lieu_nhan_vien!A58)</f>
        <v>20030</v>
      </c>
      <c r="B58" s="121" t="str">
        <f>IF(A58="","",VLOOKUP(A58,INPUT_Du_lieu_nhan_vien!$1:$1048576,2,0))</f>
        <v>Phạm Thị Thanh</v>
      </c>
      <c r="C58" s="121" t="str">
        <f>IF($A58="","",VLOOKUP($A58,INPUT_Du_lieu_nhan_vien!$1:$1048576,3,0))</f>
        <v>Nga</v>
      </c>
      <c r="D58" s="104" t="str">
        <f>IF(A58="","",VLOOKUP(A58,INPUT_Du_lieu_nhan_vien!$1:$1048576,20,0))</f>
        <v xml:space="preserve">P1508, Ct9, Khu Đô Thị Đinh Công, Hoàng Pri, Hà Nội </v>
      </c>
      <c r="E58" s="104" t="str">
        <f>IF($A58="","",VLOOKUP($A58,INPUT_Du_lieu_nhan_vien!$1:$1048576,17,0))</f>
        <v>0915 821 849</v>
      </c>
      <c r="F58" s="116" t="str">
        <f>IF(Thong_tin_chuc_vu_NV!A58="","",VLOOKUP(Thong_tin_chuc_vu_NV!A58,INPUT_Du_lieu_nhan_vien!$1:$1048576,27,0))</f>
        <v>1</v>
      </c>
      <c r="G58" s="104" t="str">
        <f>IF(Thong_tin_chuc_vu_NV!A58="","",VLOOKUP(Thong_tin_chuc_vu_NV!A58,INPUT_Du_lieu_nhan_vien!$1:$1048576,28,0))</f>
        <v>CB</v>
      </c>
      <c r="H58" s="104" t="str">
        <f>IF(Thong_tin_chuc_vu_NV!A58="","",VLOOKUP(Thong_tin_chuc_vu_NV!A58,INPUT_Du_lieu_nhan_vien!$1:$1048576,24,0))</f>
        <v>OX</v>
      </c>
      <c r="I58" s="104" t="str">
        <f>IF(Thong_tin_chuc_vu_NV!A58="","",VLOOKUP(Thong_tin_chuc_vu_NV!A58,INPUT_Du_lieu_nhan_vien!$1:$1048576,29,0))</f>
        <v>TAD</v>
      </c>
      <c r="J58" s="104">
        <f>IF(Thong_tin_chuc_vu_NV!A58="","",VLOOKUP(Thong_tin_chuc_vu_NV!A58,INPUT_Du_lieu_nhan_vien!$1:$1048576,30,0))</f>
        <v>0</v>
      </c>
      <c r="K58" s="104" t="str">
        <f>IF(Thong_tin_chuc_vu_NV!A58="","",VLOOKUP(Thong_tin_chuc_vu_NV!A58,INPUT_Du_lieu_nhan_vien!$1:$1048576,31,0))</f>
        <v>HN</v>
      </c>
      <c r="L58" s="104" t="str">
        <f>IF(Thong_tin_chuc_vu_NV!A58="","",VLOOKUP(Thong_tin_chuc_vu_NV!A58,INPUT_Du_lieu_nhan_vien!$1:$1048576,36,0))</f>
        <v>Nghỉ việc</v>
      </c>
      <c r="M58" s="117">
        <f>IF(Thong_tin_chuc_vu_NV!A58="","",VLOOKUP(Thong_tin_chuc_vu_NV!A58,INPUT_Du_lieu_nhan_vien!$1:$1048576,34,0))</f>
        <v>39692</v>
      </c>
      <c r="N58" s="104">
        <f>IF(Thong_tin_chuc_vu_NV!A58="","",VLOOKUP(Thong_tin_chuc_vu_NV!A58,INPUT_Du_lieu_nhan_vien!$1:$1048576,35,0))</f>
        <v>9</v>
      </c>
      <c r="O58" s="117" t="str">
        <f>IF(Thong_tin_chuc_vu_NV!A58="","",VLOOKUP(Thong_tin_chuc_vu_NV!A58,INPUT_Du_lieu_nhan_vien!$1:$1048576,37,0))</f>
        <v/>
      </c>
      <c r="P58" s="117">
        <f>IF(Thong_tin_chuc_vu_NV!A58="","",VLOOKUP(Thong_tin_chuc_vu_NV!A58,INPUT_Du_lieu_nhan_vien!$1:$1048576,39,0))</f>
        <v>40575</v>
      </c>
    </row>
    <row r="59" spans="1:16" ht="19.5" hidden="1" customHeight="1" x14ac:dyDescent="0.2">
      <c r="A59" s="121">
        <f>IF(INPUT_Du_lieu_nhan_vien!A174="","",INPUT_Du_lieu_nhan_vien!A174)</f>
        <v>20148</v>
      </c>
      <c r="B59" s="121" t="str">
        <f>IF(A59="","",VLOOKUP(A59,INPUT_Du_lieu_nhan_vien!$1:$1048576,2,0))</f>
        <v>Trần Thanh</v>
      </c>
      <c r="C59" s="121" t="str">
        <f>IF($A59="","",VLOOKUP($A59,INPUT_Du_lieu_nhan_vien!$1:$1048576,3,0))</f>
        <v>Hương</v>
      </c>
      <c r="D59" s="104" t="str">
        <f>IF(A59="","",VLOOKUP(A59,INPUT_Du_lieu_nhan_vien!$1:$1048576,20,0))</f>
        <v xml:space="preserve">403/6 Khu Phố 3, Phường 6, Tân Bình,HCM </v>
      </c>
      <c r="E59" s="104" t="str">
        <f>IF($A59="","",VLOOKUP($A59,INPUT_Du_lieu_nhan_vien!$1:$1048576,17,0))</f>
        <v>0937 692 406</v>
      </c>
      <c r="F59" s="116" t="str">
        <f>IF(Thong_tin_chuc_vu_NV!A59="","",VLOOKUP(Thong_tin_chuc_vu_NV!A59,INPUT_Du_lieu_nhan_vien!$1:$1048576,27,0))</f>
        <v>2</v>
      </c>
      <c r="G59" s="104" t="str">
        <f>IF(Thong_tin_chuc_vu_NV!A59="","",VLOOKUP(Thong_tin_chuc_vu_NV!A59,INPUT_Du_lieu_nhan_vien!$1:$1048576,28,0))</f>
        <v>CG</v>
      </c>
      <c r="H59" s="104" t="str">
        <f>IF(Thong_tin_chuc_vu_NV!A59="","",VLOOKUP(Thong_tin_chuc_vu_NV!A59,INPUT_Du_lieu_nhan_vien!$1:$1048576,24,0))</f>
        <v>NX</v>
      </c>
      <c r="I59" s="104" t="str">
        <f>IF(Thong_tin_chuc_vu_NV!A59="","",VLOOKUP(Thong_tin_chuc_vu_NV!A59,INPUT_Du_lieu_nhan_vien!$1:$1048576,29,0))</f>
        <v>TTV</v>
      </c>
      <c r="J59" s="104" t="str">
        <f>IF(Thong_tin_chuc_vu_NV!A59="","",VLOOKUP(Thong_tin_chuc_vu_NV!A59,INPUT_Du_lieu_nhan_vien!$1:$1048576,30,0))</f>
        <v>PTVS</v>
      </c>
      <c r="K59" s="104" t="str">
        <f>IF(Thong_tin_chuc_vu_NV!A59="","",VLOOKUP(Thong_tin_chuc_vu_NV!A59,INPUT_Du_lieu_nhan_vien!$1:$1048576,31,0))</f>
        <v>HCM</v>
      </c>
      <c r="L59" s="104" t="str">
        <f>IF(Thong_tin_chuc_vu_NV!A174="","",VLOOKUP(Thong_tin_chuc_vu_NV!A174,INPUT_Du_lieu_nhan_vien!$1:$1048576,36,0))</f>
        <v>Nghỉ việc</v>
      </c>
      <c r="M59" s="117">
        <f>IF(Thong_tin_chuc_vu_NV!A174="","",VLOOKUP(Thong_tin_chuc_vu_NV!A174,INPUT_Du_lieu_nhan_vien!$1:$1048576,34,0))</f>
        <v>41029</v>
      </c>
      <c r="N59" s="104">
        <f>IF(Thong_tin_chuc_vu_NV!A174="","",VLOOKUP(Thong_tin_chuc_vu_NV!A174,INPUT_Du_lieu_nhan_vien!$1:$1048576,35,0))</f>
        <v>4</v>
      </c>
      <c r="O59" s="117">
        <f>IF(Thong_tin_chuc_vu_NV!A174="","",VLOOKUP(Thong_tin_chuc_vu_NV!A174,INPUT_Du_lieu_nhan_vien!$1:$1048576,37,0))</f>
        <v>0</v>
      </c>
      <c r="P59" s="117">
        <f>IF(Thong_tin_chuc_vu_NV!A174="","",VLOOKUP(Thong_tin_chuc_vu_NV!A174,INPUT_Du_lieu_nhan_vien!$1:$1048576,39,0))</f>
        <v>41157</v>
      </c>
    </row>
    <row r="60" spans="1:16" ht="19.5" hidden="1" customHeight="1" x14ac:dyDescent="0.2">
      <c r="A60" s="121">
        <f>IF(INPUT_Du_lieu_nhan_vien!A60="","",INPUT_Du_lieu_nhan_vien!A60)</f>
        <v>20034</v>
      </c>
      <c r="B60" s="121" t="str">
        <f>IF(A60="","",VLOOKUP(A60,INPUT_Du_lieu_nhan_vien!$1:$1048576,2,0))</f>
        <v>Nguyễn Thị</v>
      </c>
      <c r="C60" s="121" t="str">
        <f>IF($A60="","",VLOOKUP($A60,INPUT_Du_lieu_nhan_vien!$1:$1048576,3,0))</f>
        <v>Tho</v>
      </c>
      <c r="D60" s="104" t="str">
        <f>IF(A60="","",VLOOKUP(A60,INPUT_Du_lieu_nhan_vien!$1:$1048576,20,0))</f>
        <v xml:space="preserve"> </v>
      </c>
      <c r="E60" s="104" t="str">
        <f>IF($A60="","",VLOOKUP($A60,INPUT_Du_lieu_nhan_vien!$1:$1048576,17,0))</f>
        <v>0982408599</v>
      </c>
      <c r="F60" s="116">
        <f>IF(Thong_tin_chuc_vu_NV!A60="","",VLOOKUP(Thong_tin_chuc_vu_NV!A60,INPUT_Du_lieu_nhan_vien!$1:$1048576,27,0))</f>
        <v>3</v>
      </c>
      <c r="G60" s="104" t="str">
        <f>IF(Thong_tin_chuc_vu_NV!A60="","",VLOOKUP(Thong_tin_chuc_vu_NV!A60,INPUT_Du_lieu_nhan_vien!$1:$1048576,28,0))</f>
        <v>QL</v>
      </c>
      <c r="H60" s="104" t="str">
        <f>IF(Thong_tin_chuc_vu_NV!A60="","",VLOOKUP(Thong_tin_chuc_vu_NV!A60,INPUT_Du_lieu_nhan_vien!$1:$1048576,24,0))</f>
        <v>PM1</v>
      </c>
      <c r="I60" s="104">
        <f>IF(Thong_tin_chuc_vu_NV!A60="","",VLOOKUP(Thong_tin_chuc_vu_NV!A60,INPUT_Du_lieu_nhan_vien!$1:$1048576,29,0))</f>
        <v>0</v>
      </c>
      <c r="J60" s="104">
        <f>IF(Thong_tin_chuc_vu_NV!A60="","",VLOOKUP(Thong_tin_chuc_vu_NV!A60,INPUT_Du_lieu_nhan_vien!$1:$1048576,30,0))</f>
        <v>0</v>
      </c>
      <c r="K60" s="104" t="str">
        <f>IF(Thong_tin_chuc_vu_NV!A60="","",VLOOKUP(Thong_tin_chuc_vu_NV!A60,INPUT_Du_lieu_nhan_vien!$1:$1048576,31,0))</f>
        <v>HN</v>
      </c>
      <c r="L60" s="104" t="str">
        <f>IF(Thong_tin_chuc_vu_NV!A60="","",VLOOKUP(Thong_tin_chuc_vu_NV!A60,INPUT_Du_lieu_nhan_vien!$1:$1048576,36,0))</f>
        <v>Nghỉ việc</v>
      </c>
      <c r="M60" s="117">
        <f>IF(Thong_tin_chuc_vu_NV!A60="","",VLOOKUP(Thong_tin_chuc_vu_NV!A60,INPUT_Du_lieu_nhan_vien!$1:$1048576,34,0))</f>
        <v>39527</v>
      </c>
      <c r="N60" s="104">
        <f>IF(Thong_tin_chuc_vu_NV!A60="","",VLOOKUP(Thong_tin_chuc_vu_NV!A60,INPUT_Du_lieu_nhan_vien!$1:$1048576,35,0))</f>
        <v>3</v>
      </c>
      <c r="O60" s="117" t="str">
        <f>IF(Thong_tin_chuc_vu_NV!A60="","",VLOOKUP(Thong_tin_chuc_vu_NV!A60,INPUT_Du_lieu_nhan_vien!$1:$1048576,37,0))</f>
        <v/>
      </c>
      <c r="P60" s="117">
        <f>IF(Thong_tin_chuc_vu_NV!A60="","",VLOOKUP(Thong_tin_chuc_vu_NV!A60,INPUT_Du_lieu_nhan_vien!$1:$1048576,39,0))</f>
        <v>40969</v>
      </c>
    </row>
    <row r="61" spans="1:16" ht="19.5" hidden="1" customHeight="1" x14ac:dyDescent="0.2">
      <c r="A61" s="121">
        <f>IF(INPUT_Du_lieu_nhan_vien!A61="","",INPUT_Du_lieu_nhan_vien!A61)</f>
        <v>20035</v>
      </c>
      <c r="B61" s="121" t="str">
        <f>IF(A61="","",VLOOKUP(A61,INPUT_Du_lieu_nhan_vien!$1:$1048576,2,0))</f>
        <v>Trần Minh</v>
      </c>
      <c r="C61" s="121" t="str">
        <f>IF($A61="","",VLOOKUP($A61,INPUT_Du_lieu_nhan_vien!$1:$1048576,3,0))</f>
        <v>Việt</v>
      </c>
      <c r="D61" s="104" t="str">
        <f>IF(A61="","",VLOOKUP(A61,INPUT_Du_lieu_nhan_vien!$1:$1048576,20,0))</f>
        <v xml:space="preserve"> </v>
      </c>
      <c r="E61" s="104" t="str">
        <f>IF($A61="","",VLOOKUP($A61,INPUT_Du_lieu_nhan_vien!$1:$1048576,17,0))</f>
        <v/>
      </c>
      <c r="F61" s="116">
        <f>IF(Thong_tin_chuc_vu_NV!A61="","",VLOOKUP(Thong_tin_chuc_vu_NV!A61,INPUT_Du_lieu_nhan_vien!$1:$1048576,27,0))</f>
        <v>0</v>
      </c>
      <c r="G61" s="104">
        <f>IF(Thong_tin_chuc_vu_NV!A61="","",VLOOKUP(Thong_tin_chuc_vu_NV!A61,INPUT_Du_lieu_nhan_vien!$1:$1048576,28,0))</f>
        <v>0</v>
      </c>
      <c r="H61" s="104" t="str">
        <f>IF(Thong_tin_chuc_vu_NV!A61="","",VLOOKUP(Thong_tin_chuc_vu_NV!A61,INPUT_Du_lieu_nhan_vien!$1:$1048576,24,0))</f>
        <v>PM2008</v>
      </c>
      <c r="I61" s="104">
        <f>IF(Thong_tin_chuc_vu_NV!A61="","",VLOOKUP(Thong_tin_chuc_vu_NV!A61,INPUT_Du_lieu_nhan_vien!$1:$1048576,29,0))</f>
        <v>0</v>
      </c>
      <c r="J61" s="104">
        <f>IF(Thong_tin_chuc_vu_NV!A61="","",VLOOKUP(Thong_tin_chuc_vu_NV!A61,INPUT_Du_lieu_nhan_vien!$1:$1048576,30,0))</f>
        <v>0</v>
      </c>
      <c r="K61" s="104">
        <f>IF(Thong_tin_chuc_vu_NV!A61="","",VLOOKUP(Thong_tin_chuc_vu_NV!A61,INPUT_Du_lieu_nhan_vien!$1:$1048576,31,0))</f>
        <v>0</v>
      </c>
      <c r="L61" s="104" t="str">
        <f>IF(Thong_tin_chuc_vu_NV!A61="","",VLOOKUP(Thong_tin_chuc_vu_NV!A61,INPUT_Du_lieu_nhan_vien!$1:$1048576,36,0))</f>
        <v>Nghỉ việc</v>
      </c>
      <c r="M61" s="117">
        <f>IF(Thong_tin_chuc_vu_NV!A61="","",VLOOKUP(Thong_tin_chuc_vu_NV!A61,INPUT_Du_lieu_nhan_vien!$1:$1048576,34,0))</f>
        <v>0</v>
      </c>
      <c r="N61" s="104" t="str">
        <f>IF(Thong_tin_chuc_vu_NV!A61="","",VLOOKUP(Thong_tin_chuc_vu_NV!A61,INPUT_Du_lieu_nhan_vien!$1:$1048576,35,0))</f>
        <v/>
      </c>
      <c r="O61" s="117" t="str">
        <f>IF(Thong_tin_chuc_vu_NV!A61="","",VLOOKUP(Thong_tin_chuc_vu_NV!A61,INPUT_Du_lieu_nhan_vien!$1:$1048576,37,0))</f>
        <v/>
      </c>
      <c r="P61" s="117">
        <f>IF(Thong_tin_chuc_vu_NV!A61="","",VLOOKUP(Thong_tin_chuc_vu_NV!A61,INPUT_Du_lieu_nhan_vien!$1:$1048576,39,0))</f>
        <v>0</v>
      </c>
    </row>
    <row r="62" spans="1:16" ht="19.5" hidden="1" customHeight="1" x14ac:dyDescent="0.2">
      <c r="A62" s="121">
        <f>IF(INPUT_Du_lieu_nhan_vien!A62="","",INPUT_Du_lieu_nhan_vien!A62)</f>
        <v>20036</v>
      </c>
      <c r="B62" s="121" t="str">
        <f>IF(A62="","",VLOOKUP(A62,INPUT_Du_lieu_nhan_vien!$1:$1048576,2,0))</f>
        <v>Bùi Thị Phương</v>
      </c>
      <c r="C62" s="121" t="str">
        <f>IF($A62="","",VLOOKUP($A62,INPUT_Du_lieu_nhan_vien!$1:$1048576,3,0))</f>
        <v>Thùy</v>
      </c>
      <c r="D62" s="104" t="str">
        <f>IF(A62="","",VLOOKUP(A62,INPUT_Du_lieu_nhan_vien!$1:$1048576,20,0))</f>
        <v xml:space="preserve">18/23 Hồ Tùng Mậu, Cầu Giấy Hà Nội </v>
      </c>
      <c r="E62" s="104" t="str">
        <f>IF($A62="","",VLOOKUP($A62,INPUT_Du_lieu_nhan_vien!$1:$1048576,17,0))</f>
        <v>0914 512 988</v>
      </c>
      <c r="F62" s="116">
        <f>IF(Thong_tin_chuc_vu_NV!A62="","",VLOOKUP(Thong_tin_chuc_vu_NV!A62,INPUT_Du_lieu_nhan_vien!$1:$1048576,27,0))</f>
        <v>3</v>
      </c>
      <c r="G62" s="104" t="str">
        <f>IF(Thong_tin_chuc_vu_NV!A62="","",VLOOKUP(Thong_tin_chuc_vu_NV!A62,INPUT_Du_lieu_nhan_vien!$1:$1048576,28,0))</f>
        <v>QL</v>
      </c>
      <c r="H62" s="104" t="str">
        <f>IF(Thong_tin_chuc_vu_NV!A62="","",VLOOKUP(Thong_tin_chuc_vu_NV!A62,INPUT_Du_lieu_nhan_vien!$1:$1048576,24,0))</f>
        <v>PM2</v>
      </c>
      <c r="I62" s="104" t="str">
        <f>IF(Thong_tin_chuc_vu_NV!A62="","",VLOOKUP(Thong_tin_chuc_vu_NV!A62,INPUT_Du_lieu_nhan_vien!$1:$1048576,29,0))</f>
        <v>TAW</v>
      </c>
      <c r="J62" s="104" t="str">
        <f>IF(Thong_tin_chuc_vu_NV!A62="","",VLOOKUP(Thong_tin_chuc_vu_NV!A62,INPUT_Du_lieu_nhan_vien!$1:$1048576,30,0))</f>
        <v>PAWT</v>
      </c>
      <c r="K62" s="104" t="str">
        <f>IF(Thong_tin_chuc_vu_NV!A62="","",VLOOKUP(Thong_tin_chuc_vu_NV!A62,INPUT_Du_lieu_nhan_vien!$1:$1048576,31,0))</f>
        <v>HN</v>
      </c>
      <c r="L62" s="104" t="str">
        <f>IF(Thong_tin_chuc_vu_NV!A62="","",VLOOKUP(Thong_tin_chuc_vu_NV!A62,INPUT_Du_lieu_nhan_vien!$1:$1048576,36,0))</f>
        <v>Chính thức</v>
      </c>
      <c r="M62" s="117">
        <f>IF(Thong_tin_chuc_vu_NV!A62="","",VLOOKUP(Thong_tin_chuc_vu_NV!A62,INPUT_Du_lieu_nhan_vien!$1:$1048576,34,0))</f>
        <v>39753</v>
      </c>
      <c r="N62" s="104">
        <f>IF(Thong_tin_chuc_vu_NV!A62="","",VLOOKUP(Thong_tin_chuc_vu_NV!A62,INPUT_Du_lieu_nhan_vien!$1:$1048576,35,0))</f>
        <v>11</v>
      </c>
      <c r="O62" s="117">
        <f>IF(Thong_tin_chuc_vu_NV!A62="","",VLOOKUP(Thong_tin_chuc_vu_NV!A62,INPUT_Du_lieu_nhan_vien!$1:$1048576,37,0))</f>
        <v>41386</v>
      </c>
      <c r="P62" s="117">
        <f>IF(Thong_tin_chuc_vu_NV!A62="","",VLOOKUP(Thong_tin_chuc_vu_NV!A62,INPUT_Du_lieu_nhan_vien!$1:$1048576,39,0))</f>
        <v>0</v>
      </c>
    </row>
    <row r="63" spans="1:16" ht="19.5" hidden="1" customHeight="1" x14ac:dyDescent="0.2">
      <c r="A63" s="121">
        <f>IF(INPUT_Du_lieu_nhan_vien!A63="","",INPUT_Du_lieu_nhan_vien!A63)</f>
        <v>20037</v>
      </c>
      <c r="B63" s="121" t="str">
        <f>IF(A63="","",VLOOKUP(A63,INPUT_Du_lieu_nhan_vien!$1:$1048576,2,0))</f>
        <v>Lê Ngọc</v>
      </c>
      <c r="C63" s="121" t="str">
        <f>IF($A63="","",VLOOKUP($A63,INPUT_Du_lieu_nhan_vien!$1:$1048576,3,0))</f>
        <v>Thúy</v>
      </c>
      <c r="D63" s="104" t="str">
        <f>IF(A63="","",VLOOKUP(A63,INPUT_Du_lieu_nhan_vien!$1:$1048576,20,0))</f>
        <v xml:space="preserve">Số 8 Dãy 10 Tt Z179 Tứ Hiệp, Thanh Trì - Hà Nội </v>
      </c>
      <c r="E63" s="104" t="str">
        <f>IF($A63="","",VLOOKUP($A63,INPUT_Du_lieu_nhan_vien!$1:$1048576,17,0))</f>
        <v>01227 263 666</v>
      </c>
      <c r="F63" s="116" t="str">
        <f>IF(Thong_tin_chuc_vu_NV!A63="","",VLOOKUP(Thong_tin_chuc_vu_NV!A63,INPUT_Du_lieu_nhan_vien!$1:$1048576,27,0))</f>
        <v>1</v>
      </c>
      <c r="G63" s="104" t="str">
        <f>IF(Thong_tin_chuc_vu_NV!A63="","",VLOOKUP(Thong_tin_chuc_vu_NV!A63,INPUT_Du_lieu_nhan_vien!$1:$1048576,28,0))</f>
        <v>QL</v>
      </c>
      <c r="H63" s="104" t="str">
        <f>IF(Thong_tin_chuc_vu_NV!A63="","",VLOOKUP(Thong_tin_chuc_vu_NV!A63,INPUT_Du_lieu_nhan_vien!$1:$1048576,24,0))</f>
        <v>NS</v>
      </c>
      <c r="I63" s="104" t="str">
        <f>IF(Thong_tin_chuc_vu_NV!A63="","",VLOOKUP(Thong_tin_chuc_vu_NV!A63,INPUT_Du_lieu_nhan_vien!$1:$1048576,29,0))</f>
        <v>TAW</v>
      </c>
      <c r="J63" s="104">
        <f>IF(Thong_tin_chuc_vu_NV!A63="","",VLOOKUP(Thong_tin_chuc_vu_NV!A63,INPUT_Du_lieu_nhan_vien!$1:$1048576,30,0))</f>
        <v>0</v>
      </c>
      <c r="K63" s="104" t="str">
        <f>IF(Thong_tin_chuc_vu_NV!A63="","",VLOOKUP(Thong_tin_chuc_vu_NV!A63,INPUT_Du_lieu_nhan_vien!$1:$1048576,31,0))</f>
        <v>HN</v>
      </c>
      <c r="L63" s="104" t="str">
        <f>IF(Thong_tin_chuc_vu_NV!A63="","",VLOOKUP(Thong_tin_chuc_vu_NV!A63,INPUT_Du_lieu_nhan_vien!$1:$1048576,36,0))</f>
        <v>Nghỉ việc</v>
      </c>
      <c r="M63" s="117">
        <f>IF(Thong_tin_chuc_vu_NV!A63="","",VLOOKUP(Thong_tin_chuc_vu_NV!A63,INPUT_Du_lieu_nhan_vien!$1:$1048576,34,0))</f>
        <v>39763</v>
      </c>
      <c r="N63" s="104">
        <f>IF(Thong_tin_chuc_vu_NV!A63="","",VLOOKUP(Thong_tin_chuc_vu_NV!A63,INPUT_Du_lieu_nhan_vien!$1:$1048576,35,0))</f>
        <v>11</v>
      </c>
      <c r="O63" s="117" t="str">
        <f>IF(Thong_tin_chuc_vu_NV!A63="","",VLOOKUP(Thong_tin_chuc_vu_NV!A63,INPUT_Du_lieu_nhan_vien!$1:$1048576,37,0))</f>
        <v/>
      </c>
      <c r="P63" s="117">
        <f>IF(Thong_tin_chuc_vu_NV!A63="","",VLOOKUP(Thong_tin_chuc_vu_NV!A63,INPUT_Du_lieu_nhan_vien!$1:$1048576,39,0))</f>
        <v>40878</v>
      </c>
    </row>
    <row r="64" spans="1:16" ht="19.5" hidden="1" customHeight="1" x14ac:dyDescent="0.2">
      <c r="A64" s="121">
        <f>IF(INPUT_Du_lieu_nhan_vien!A64="","",INPUT_Du_lieu_nhan_vien!A64)</f>
        <v>20038</v>
      </c>
      <c r="B64" s="121" t="str">
        <f>IF(A64="","",VLOOKUP(A64,INPUT_Du_lieu_nhan_vien!$1:$1048576,2,0))</f>
        <v>Phạm Thị</v>
      </c>
      <c r="C64" s="121" t="str">
        <f>IF($A64="","",VLOOKUP($A64,INPUT_Du_lieu_nhan_vien!$1:$1048576,3,0))</f>
        <v>Thúy</v>
      </c>
      <c r="D64" s="104" t="str">
        <f>IF(A64="","",VLOOKUP(A64,INPUT_Du_lieu_nhan_vien!$1:$1048576,20,0))</f>
        <v xml:space="preserve">12 Ngách 20/15 Hồ Tùng Mậu, Hà Nội </v>
      </c>
      <c r="E64" s="104" t="str">
        <f>IF($A64="","",VLOOKUP($A64,INPUT_Du_lieu_nhan_vien!$1:$1048576,17,0))</f>
        <v>0972 446 620</v>
      </c>
      <c r="F64" s="116">
        <f>IF(Thong_tin_chuc_vu_NV!A64="","",VLOOKUP(Thong_tin_chuc_vu_NV!A64,INPUT_Du_lieu_nhan_vien!$1:$1048576,27,0))</f>
        <v>2</v>
      </c>
      <c r="G64" s="104" t="str">
        <f>IF(Thong_tin_chuc_vu_NV!A64="","",VLOOKUP(Thong_tin_chuc_vu_NV!A64,INPUT_Du_lieu_nhan_vien!$1:$1048576,28,0))</f>
        <v>CG</v>
      </c>
      <c r="H64" s="104" t="str">
        <f>IF(Thong_tin_chuc_vu_NV!A64="","",VLOOKUP(Thong_tin_chuc_vu_NV!A64,INPUT_Du_lieu_nhan_vien!$1:$1048576,24,0))</f>
        <v>NX</v>
      </c>
      <c r="I64" s="104" t="str">
        <f>IF(Thong_tin_chuc_vu_NV!A64="","",VLOOKUP(Thong_tin_chuc_vu_NV!A64,INPUT_Du_lieu_nhan_vien!$1:$1048576,29,0))</f>
        <v>TAW</v>
      </c>
      <c r="J64" s="104" t="str">
        <f>IF(Thong_tin_chuc_vu_NV!A64="","",VLOOKUP(Thong_tin_chuc_vu_NV!A64,INPUT_Du_lieu_nhan_vien!$1:$1048576,30,0))</f>
        <v>PAWS</v>
      </c>
      <c r="K64" s="104" t="str">
        <f>IF(Thong_tin_chuc_vu_NV!A64="","",VLOOKUP(Thong_tin_chuc_vu_NV!A64,INPUT_Du_lieu_nhan_vien!$1:$1048576,31,0))</f>
        <v>HN</v>
      </c>
      <c r="L64" s="104" t="str">
        <f>IF(Thong_tin_chuc_vu_NV!A64="","",VLOOKUP(Thong_tin_chuc_vu_NV!A64,INPUT_Du_lieu_nhan_vien!$1:$1048576,36,0))</f>
        <v>Nghỉ khác</v>
      </c>
      <c r="M64" s="117">
        <f>IF(Thong_tin_chuc_vu_NV!A64="","",VLOOKUP(Thong_tin_chuc_vu_NV!A64,INPUT_Du_lieu_nhan_vien!$1:$1048576,34,0))</f>
        <v>39772</v>
      </c>
      <c r="N64" s="104">
        <f>IF(Thong_tin_chuc_vu_NV!A64="","",VLOOKUP(Thong_tin_chuc_vu_NV!A64,INPUT_Du_lieu_nhan_vien!$1:$1048576,35,0))</f>
        <v>11</v>
      </c>
      <c r="O64" s="117">
        <f>IF(Thong_tin_chuc_vu_NV!A64="","",VLOOKUP(Thong_tin_chuc_vu_NV!A64,INPUT_Du_lieu_nhan_vien!$1:$1048576,37,0))</f>
        <v>41526</v>
      </c>
      <c r="P64" s="117">
        <f>IF(Thong_tin_chuc_vu_NV!A64="","",VLOOKUP(Thong_tin_chuc_vu_NV!A64,INPUT_Du_lieu_nhan_vien!$1:$1048576,39,0))</f>
        <v>0</v>
      </c>
    </row>
    <row r="65" spans="1:16" ht="19.5" hidden="1" customHeight="1" x14ac:dyDescent="0.2">
      <c r="A65" s="121">
        <f>IF(INPUT_Du_lieu_nhan_vien!A65="","",INPUT_Du_lieu_nhan_vien!A65)</f>
        <v>20039</v>
      </c>
      <c r="B65" s="121" t="str">
        <f>IF(A65="","",VLOOKUP(A65,INPUT_Du_lieu_nhan_vien!$1:$1048576,2,0))</f>
        <v>Phạm Lan</v>
      </c>
      <c r="C65" s="121" t="str">
        <f>IF($A65="","",VLOOKUP($A65,INPUT_Du_lieu_nhan_vien!$1:$1048576,3,0))</f>
        <v>Phương</v>
      </c>
      <c r="D65" s="104" t="str">
        <f>IF(A65="","",VLOOKUP(A65,INPUT_Du_lieu_nhan_vien!$1:$1048576,20,0))</f>
        <v xml:space="preserve"> </v>
      </c>
      <c r="E65" s="104" t="str">
        <f>IF($A65="","",VLOOKUP($A65,INPUT_Du_lieu_nhan_vien!$1:$1048576,17,0))</f>
        <v/>
      </c>
      <c r="F65" s="116">
        <f>IF(Thong_tin_chuc_vu_NV!A65="","",VLOOKUP(Thong_tin_chuc_vu_NV!A65,INPUT_Du_lieu_nhan_vien!$1:$1048576,27,0))</f>
        <v>0</v>
      </c>
      <c r="G65" s="104">
        <f>IF(Thong_tin_chuc_vu_NV!A65="","",VLOOKUP(Thong_tin_chuc_vu_NV!A65,INPUT_Du_lieu_nhan_vien!$1:$1048576,28,0))</f>
        <v>0</v>
      </c>
      <c r="H65" s="104">
        <f>IF(Thong_tin_chuc_vu_NV!A65="","",VLOOKUP(Thong_tin_chuc_vu_NV!A65,INPUT_Du_lieu_nhan_vien!$1:$1048576,24,0))</f>
        <v>0</v>
      </c>
      <c r="I65" s="104" t="str">
        <f>IF(Thong_tin_chuc_vu_NV!A65="","",VLOOKUP(Thong_tin_chuc_vu_NV!A65,INPUT_Du_lieu_nhan_vien!$1:$1048576,29,0))</f>
        <v>TAD</v>
      </c>
      <c r="J65" s="104">
        <f>IF(Thong_tin_chuc_vu_NV!A65="","",VLOOKUP(Thong_tin_chuc_vu_NV!A65,INPUT_Du_lieu_nhan_vien!$1:$1048576,30,0))</f>
        <v>0</v>
      </c>
      <c r="K65" s="104" t="str">
        <f>IF(Thong_tin_chuc_vu_NV!A65="","",VLOOKUP(Thong_tin_chuc_vu_NV!A65,INPUT_Du_lieu_nhan_vien!$1:$1048576,31,0))</f>
        <v>HN</v>
      </c>
      <c r="L65" s="104" t="str">
        <f>IF(Thong_tin_chuc_vu_NV!A65="","",VLOOKUP(Thong_tin_chuc_vu_NV!A65,INPUT_Du_lieu_nhan_vien!$1:$1048576,36,0))</f>
        <v>Nghỉ việc</v>
      </c>
      <c r="M65" s="117">
        <f>IF(Thong_tin_chuc_vu_NV!A65="","",VLOOKUP(Thong_tin_chuc_vu_NV!A65,INPUT_Du_lieu_nhan_vien!$1:$1048576,34,0))</f>
        <v>39772</v>
      </c>
      <c r="N65" s="104">
        <f>IF(Thong_tin_chuc_vu_NV!A65="","",VLOOKUP(Thong_tin_chuc_vu_NV!A65,INPUT_Du_lieu_nhan_vien!$1:$1048576,35,0))</f>
        <v>11</v>
      </c>
      <c r="O65" s="117" t="str">
        <f>IF(Thong_tin_chuc_vu_NV!A65="","",VLOOKUP(Thong_tin_chuc_vu_NV!A65,INPUT_Du_lieu_nhan_vien!$1:$1048576,37,0))</f>
        <v/>
      </c>
      <c r="P65" s="117">
        <f>IF(Thong_tin_chuc_vu_NV!A65="","",VLOOKUP(Thong_tin_chuc_vu_NV!A65,INPUT_Du_lieu_nhan_vien!$1:$1048576,39,0))</f>
        <v>0</v>
      </c>
    </row>
    <row r="66" spans="1:16" ht="19.5" hidden="1" customHeight="1" x14ac:dyDescent="0.2">
      <c r="A66" s="121">
        <f>IF(INPUT_Du_lieu_nhan_vien!A66="","",INPUT_Du_lieu_nhan_vien!A66)</f>
        <v>20040</v>
      </c>
      <c r="B66" s="121" t="str">
        <f>IF(A66="","",VLOOKUP(A66,INPUT_Du_lieu_nhan_vien!$1:$1048576,2,0))</f>
        <v>Nguyễn Thị</v>
      </c>
      <c r="C66" s="121" t="str">
        <f>IF($A66="","",VLOOKUP($A66,INPUT_Du_lieu_nhan_vien!$1:$1048576,3,0))</f>
        <v>Oanh</v>
      </c>
      <c r="D66" s="104" t="str">
        <f>IF(A66="","",VLOOKUP(A66,INPUT_Du_lieu_nhan_vien!$1:$1048576,20,0))</f>
        <v xml:space="preserve">9 Lĩnh Nam Hoafng Pri- Hà Nội </v>
      </c>
      <c r="E66" s="104" t="str">
        <f>IF($A66="","",VLOOKUP($A66,INPUT_Du_lieu_nhan_vien!$1:$1048576,17,0))</f>
        <v>0936 385 223</v>
      </c>
      <c r="F66" s="116" t="str">
        <f>IF(Thong_tin_chuc_vu_NV!A66="","",VLOOKUP(Thong_tin_chuc_vu_NV!A66,INPUT_Du_lieu_nhan_vien!$1:$1048576,27,0))</f>
        <v>1</v>
      </c>
      <c r="G66" s="104" t="str">
        <f>IF(Thong_tin_chuc_vu_NV!A66="","",VLOOKUP(Thong_tin_chuc_vu_NV!A66,INPUT_Du_lieu_nhan_vien!$1:$1048576,28,0))</f>
        <v>CB</v>
      </c>
      <c r="H66" s="104" t="str">
        <f>IF(Thong_tin_chuc_vu_NV!A66="","",VLOOKUP(Thong_tin_chuc_vu_NV!A66,INPUT_Du_lieu_nhan_vien!$1:$1048576,24,0))</f>
        <v>OS</v>
      </c>
      <c r="I66" s="104">
        <f>IF(Thong_tin_chuc_vu_NV!A66="","",VLOOKUP(Thong_tin_chuc_vu_NV!A66,INPUT_Du_lieu_nhan_vien!$1:$1048576,29,0))</f>
        <v>0</v>
      </c>
      <c r="J66" s="104">
        <f>IF(Thong_tin_chuc_vu_NV!A66="","",VLOOKUP(Thong_tin_chuc_vu_NV!A66,INPUT_Du_lieu_nhan_vien!$1:$1048576,30,0))</f>
        <v>0</v>
      </c>
      <c r="K66" s="104" t="str">
        <f>IF(Thong_tin_chuc_vu_NV!A66="","",VLOOKUP(Thong_tin_chuc_vu_NV!A66,INPUT_Du_lieu_nhan_vien!$1:$1048576,31,0))</f>
        <v>HN</v>
      </c>
      <c r="L66" s="104" t="str">
        <f>IF(Thong_tin_chuc_vu_NV!A66="","",VLOOKUP(Thong_tin_chuc_vu_NV!A66,INPUT_Du_lieu_nhan_vien!$1:$1048576,36,0))</f>
        <v>Nghỉ việc</v>
      </c>
      <c r="M66" s="117">
        <f>IF(Thong_tin_chuc_vu_NV!A66="","",VLOOKUP(Thong_tin_chuc_vu_NV!A66,INPUT_Du_lieu_nhan_vien!$1:$1048576,34,0))</f>
        <v>39777</v>
      </c>
      <c r="N66" s="104">
        <f>IF(Thong_tin_chuc_vu_NV!A66="","",VLOOKUP(Thong_tin_chuc_vu_NV!A66,INPUT_Du_lieu_nhan_vien!$1:$1048576,35,0))</f>
        <v>11</v>
      </c>
      <c r="O66" s="117" t="str">
        <f>IF(Thong_tin_chuc_vu_NV!A66="","",VLOOKUP(Thong_tin_chuc_vu_NV!A66,INPUT_Du_lieu_nhan_vien!$1:$1048576,37,0))</f>
        <v/>
      </c>
      <c r="P66" s="117">
        <f>IF(Thong_tin_chuc_vu_NV!A66="","",VLOOKUP(Thong_tin_chuc_vu_NV!A66,INPUT_Du_lieu_nhan_vien!$1:$1048576,39,0))</f>
        <v>40999</v>
      </c>
    </row>
    <row r="67" spans="1:16" ht="19.5" hidden="1" customHeight="1" x14ac:dyDescent="0.2">
      <c r="A67" s="121">
        <f>IF(INPUT_Du_lieu_nhan_vien!A175="","",INPUT_Du_lieu_nhan_vien!A175)</f>
        <v>20149</v>
      </c>
      <c r="B67" s="121" t="str">
        <f>IF(A67="","",VLOOKUP(A67,INPUT_Du_lieu_nhan_vien!$1:$1048576,2,0))</f>
        <v>Lâm Thị Thúy</v>
      </c>
      <c r="C67" s="121" t="str">
        <f>IF($A67="","",VLOOKUP($A67,INPUT_Du_lieu_nhan_vien!$1:$1048576,3,0))</f>
        <v>Mai</v>
      </c>
      <c r="D67" s="104" t="str">
        <f>IF(A67="","",VLOOKUP(A67,INPUT_Du_lieu_nhan_vien!$1:$1048576,20,0))</f>
        <v xml:space="preserve">32, Ngách 53, Cầu Giấy, Hà Nội </v>
      </c>
      <c r="E67" s="104" t="str">
        <f>IF($A67="","",VLOOKUP($A67,INPUT_Du_lieu_nhan_vien!$1:$1048576,17,0))</f>
        <v>0987 945 268</v>
      </c>
      <c r="F67" s="116" t="str">
        <f>IF(Thong_tin_chuc_vu_NV!A67="","",VLOOKUP(Thong_tin_chuc_vu_NV!A67,INPUT_Du_lieu_nhan_vien!$1:$1048576,27,0))</f>
        <v>1</v>
      </c>
      <c r="G67" s="104" t="str">
        <f>IF(Thong_tin_chuc_vu_NV!A67="","",VLOOKUP(Thong_tin_chuc_vu_NV!A67,INPUT_Du_lieu_nhan_vien!$1:$1048576,28,0))</f>
        <v>CB</v>
      </c>
      <c r="H67" s="104" t="str">
        <f>IF(Thong_tin_chuc_vu_NV!A67="","",VLOOKUP(Thong_tin_chuc_vu_NV!A67,INPUT_Du_lieu_nhan_vien!$1:$1048576,24,0))</f>
        <v>OP</v>
      </c>
      <c r="I67" s="104" t="str">
        <f>IF(Thong_tin_chuc_vu_NV!A67="","",VLOOKUP(Thong_tin_chuc_vu_NV!A67,INPUT_Du_lieu_nhan_vien!$1:$1048576,29,0))</f>
        <v>TOS1</v>
      </c>
      <c r="J67" s="104" t="str">
        <f>IF(Thong_tin_chuc_vu_NV!A67="","",VLOOKUP(Thong_tin_chuc_vu_NV!A67,INPUT_Du_lieu_nhan_vien!$1:$1048576,30,0))</f>
        <v>POSA</v>
      </c>
      <c r="K67" s="104" t="str">
        <f>IF(Thong_tin_chuc_vu_NV!A67="","",VLOOKUP(Thong_tin_chuc_vu_NV!A67,INPUT_Du_lieu_nhan_vien!$1:$1048576,31,0))</f>
        <v>HN</v>
      </c>
      <c r="L67" s="104" t="str">
        <f>IF(Thong_tin_chuc_vu_NV!A175="","",VLOOKUP(Thong_tin_chuc_vu_NV!A175,INPUT_Du_lieu_nhan_vien!$1:$1048576,36,0))</f>
        <v>Chính thức</v>
      </c>
      <c r="M67" s="117">
        <f>IF(Thong_tin_chuc_vu_NV!A175="","",VLOOKUP(Thong_tin_chuc_vu_NV!A175,INPUT_Du_lieu_nhan_vien!$1:$1048576,34,0))</f>
        <v>41045</v>
      </c>
      <c r="N67" s="104">
        <f>IF(Thong_tin_chuc_vu_NV!A175="","",VLOOKUP(Thong_tin_chuc_vu_NV!A175,INPUT_Du_lieu_nhan_vien!$1:$1048576,35,0))</f>
        <v>5</v>
      </c>
      <c r="O67" s="117" t="str">
        <f>IF(Thong_tin_chuc_vu_NV!A175="","",VLOOKUP(Thong_tin_chuc_vu_NV!A175,INPUT_Du_lieu_nhan_vien!$1:$1048576,37,0))</f>
        <v/>
      </c>
      <c r="P67" s="117">
        <f>IF(Thong_tin_chuc_vu_NV!A175="","",VLOOKUP(Thong_tin_chuc_vu_NV!A175,INPUT_Du_lieu_nhan_vien!$1:$1048576,39,0))</f>
        <v>0</v>
      </c>
    </row>
    <row r="68" spans="1:16" ht="19.5" hidden="1" customHeight="1" x14ac:dyDescent="0.2">
      <c r="A68" s="121">
        <f>IF(INPUT_Du_lieu_nhan_vien!A68="","",INPUT_Du_lieu_nhan_vien!A68)</f>
        <v>20042</v>
      </c>
      <c r="B68" s="121" t="str">
        <f>IF(A68="","",VLOOKUP(A68,INPUT_Du_lieu_nhan_vien!$1:$1048576,2,0))</f>
        <v>Nguyễn Đức</v>
      </c>
      <c r="C68" s="121" t="str">
        <f>IF($A68="","",VLOOKUP($A68,INPUT_Du_lieu_nhan_vien!$1:$1048576,3,0))</f>
        <v>Tuấn</v>
      </c>
      <c r="D68" s="104" t="str">
        <f>IF(A68="","",VLOOKUP(A68,INPUT_Du_lieu_nhan_vien!$1:$1048576,20,0))</f>
        <v xml:space="preserve">Số 23, Ngách 81/30/20 Đường Lạc Long Quân, Quận Cầu Giấy, Thành Phố Hà Nội </v>
      </c>
      <c r="E68" s="104" t="str">
        <f>IF($A68="","",VLOOKUP($A68,INPUT_Du_lieu_nhan_vien!$1:$1048576,17,0))</f>
        <v>01695 401 049</v>
      </c>
      <c r="F68" s="116" t="str">
        <f>IF(Thong_tin_chuc_vu_NV!A68="","",VLOOKUP(Thong_tin_chuc_vu_NV!A68,INPUT_Du_lieu_nhan_vien!$1:$1048576,27,0))</f>
        <v>1</v>
      </c>
      <c r="G68" s="104" t="str">
        <f>IF(Thong_tin_chuc_vu_NV!A68="","",VLOOKUP(Thong_tin_chuc_vu_NV!A68,INPUT_Du_lieu_nhan_vien!$1:$1048576,28,0))</f>
        <v>CB</v>
      </c>
      <c r="H68" s="104" t="str">
        <f>IF(Thong_tin_chuc_vu_NV!A68="","",VLOOKUP(Thong_tin_chuc_vu_NV!A68,INPUT_Du_lieu_nhan_vien!$1:$1048576,24,0))</f>
        <v>OP</v>
      </c>
      <c r="I68" s="104" t="str">
        <f>IF(Thong_tin_chuc_vu_NV!A68="","",VLOOKUP(Thong_tin_chuc_vu_NV!A68,INPUT_Du_lieu_nhan_vien!$1:$1048576,29,0))</f>
        <v>THO</v>
      </c>
      <c r="J68" s="104">
        <f>IF(Thong_tin_chuc_vu_NV!A68="","",VLOOKUP(Thong_tin_chuc_vu_NV!A68,INPUT_Du_lieu_nhan_vien!$1:$1048576,30,0))</f>
        <v>0</v>
      </c>
      <c r="K68" s="104" t="str">
        <f>IF(Thong_tin_chuc_vu_NV!A68="","",VLOOKUP(Thong_tin_chuc_vu_NV!A68,INPUT_Du_lieu_nhan_vien!$1:$1048576,31,0))</f>
        <v>HN</v>
      </c>
      <c r="L68" s="104" t="str">
        <f>IF(Thong_tin_chuc_vu_NV!A68="","",VLOOKUP(Thong_tin_chuc_vu_NV!A68,INPUT_Du_lieu_nhan_vien!$1:$1048576,36,0))</f>
        <v>Nghỉ việc</v>
      </c>
      <c r="M68" s="117">
        <f>IF(Thong_tin_chuc_vu_NV!A68="","",VLOOKUP(Thong_tin_chuc_vu_NV!A68,INPUT_Du_lieu_nhan_vien!$1:$1048576,34,0))</f>
        <v>0</v>
      </c>
      <c r="N68" s="104" t="str">
        <f>IF(Thong_tin_chuc_vu_NV!A68="","",VLOOKUP(Thong_tin_chuc_vu_NV!A68,INPUT_Du_lieu_nhan_vien!$1:$1048576,35,0))</f>
        <v/>
      </c>
      <c r="O68" s="117" t="str">
        <f>IF(Thong_tin_chuc_vu_NV!A68="","",VLOOKUP(Thong_tin_chuc_vu_NV!A68,INPUT_Du_lieu_nhan_vien!$1:$1048576,37,0))</f>
        <v/>
      </c>
      <c r="P68" s="117">
        <f>IF(Thong_tin_chuc_vu_NV!A68="","",VLOOKUP(Thong_tin_chuc_vu_NV!A68,INPUT_Du_lieu_nhan_vien!$1:$1048576,39,0))</f>
        <v>0</v>
      </c>
    </row>
    <row r="69" spans="1:16" ht="19.5" hidden="1" customHeight="1" x14ac:dyDescent="0.2">
      <c r="A69" s="121">
        <f>IF(INPUT_Du_lieu_nhan_vien!A69="","",INPUT_Du_lieu_nhan_vien!A69)</f>
        <v>20043</v>
      </c>
      <c r="B69" s="121" t="str">
        <f>IF(A69="","",VLOOKUP(A69,INPUT_Du_lieu_nhan_vien!$1:$1048576,2,0))</f>
        <v>Trịnh Văn</v>
      </c>
      <c r="C69" s="121" t="str">
        <f>IF($A69="","",VLOOKUP($A69,INPUT_Du_lieu_nhan_vien!$1:$1048576,3,0))</f>
        <v>Chiến</v>
      </c>
      <c r="D69" s="104" t="str">
        <f>IF(A69="","",VLOOKUP(A69,INPUT_Du_lieu_nhan_vien!$1:$1048576,20,0))</f>
        <v xml:space="preserve">Tt Nhà Máy Xây Lắp Ngõ 72 Ngách 178 Nguyễn Trãi, Tx, Hà Nội </v>
      </c>
      <c r="E69" s="104" t="str">
        <f>IF($A69="","",VLOOKUP($A69,INPUT_Du_lieu_nhan_vien!$1:$1048576,17,0))</f>
        <v>0988 474 394</v>
      </c>
      <c r="F69" s="116">
        <f>IF(Thong_tin_chuc_vu_NV!A69="","",VLOOKUP(Thong_tin_chuc_vu_NV!A69,INPUT_Du_lieu_nhan_vien!$1:$1048576,27,0))</f>
        <v>0</v>
      </c>
      <c r="G69" s="104">
        <f>IF(Thong_tin_chuc_vu_NV!A69="","",VLOOKUP(Thong_tin_chuc_vu_NV!A69,INPUT_Du_lieu_nhan_vien!$1:$1048576,28,0))</f>
        <v>0</v>
      </c>
      <c r="H69" s="104">
        <f>IF(Thong_tin_chuc_vu_NV!A69="","",VLOOKUP(Thong_tin_chuc_vu_NV!A69,INPUT_Du_lieu_nhan_vien!$1:$1048576,24,0))</f>
        <v>0</v>
      </c>
      <c r="I69" s="104">
        <f>IF(Thong_tin_chuc_vu_NV!A69="","",VLOOKUP(Thong_tin_chuc_vu_NV!A69,INPUT_Du_lieu_nhan_vien!$1:$1048576,29,0))</f>
        <v>0</v>
      </c>
      <c r="J69" s="104">
        <f>IF(Thong_tin_chuc_vu_NV!A69="","",VLOOKUP(Thong_tin_chuc_vu_NV!A69,INPUT_Du_lieu_nhan_vien!$1:$1048576,30,0))</f>
        <v>0</v>
      </c>
      <c r="K69" s="104" t="str">
        <f>IF(Thong_tin_chuc_vu_NV!A69="","",VLOOKUP(Thong_tin_chuc_vu_NV!A69,INPUT_Du_lieu_nhan_vien!$1:$1048576,31,0))</f>
        <v>HN</v>
      </c>
      <c r="L69" s="104" t="str">
        <f>IF(Thong_tin_chuc_vu_NV!A69="","",VLOOKUP(Thong_tin_chuc_vu_NV!A69,INPUT_Du_lieu_nhan_vien!$1:$1048576,36,0))</f>
        <v>Nghỉ việc</v>
      </c>
      <c r="M69" s="117">
        <f>IF(Thong_tin_chuc_vu_NV!A69="","",VLOOKUP(Thong_tin_chuc_vu_NV!A69,INPUT_Du_lieu_nhan_vien!$1:$1048576,34,0))</f>
        <v>39783</v>
      </c>
      <c r="N69" s="104">
        <f>IF(Thong_tin_chuc_vu_NV!A69="","",VLOOKUP(Thong_tin_chuc_vu_NV!A69,INPUT_Du_lieu_nhan_vien!$1:$1048576,35,0))</f>
        <v>12</v>
      </c>
      <c r="O69" s="117" t="str">
        <f>IF(Thong_tin_chuc_vu_NV!A69="","",VLOOKUP(Thong_tin_chuc_vu_NV!A69,INPUT_Du_lieu_nhan_vien!$1:$1048576,37,0))</f>
        <v/>
      </c>
      <c r="P69" s="117">
        <f>IF(Thong_tin_chuc_vu_NV!A69="","",VLOOKUP(Thong_tin_chuc_vu_NV!A69,INPUT_Du_lieu_nhan_vien!$1:$1048576,39,0))</f>
        <v>0</v>
      </c>
    </row>
    <row r="70" spans="1:16" ht="19.5" hidden="1" customHeight="1" x14ac:dyDescent="0.2">
      <c r="A70" s="121">
        <f>IF(INPUT_Du_lieu_nhan_vien!A70="","",INPUT_Du_lieu_nhan_vien!A70)</f>
        <v>20044</v>
      </c>
      <c r="B70" s="121" t="str">
        <f>IF(A70="","",VLOOKUP(A70,INPUT_Du_lieu_nhan_vien!$1:$1048576,2,0))</f>
        <v>Lê Thị Vân</v>
      </c>
      <c r="C70" s="121" t="str">
        <f>IF($A70="","",VLOOKUP($A70,INPUT_Du_lieu_nhan_vien!$1:$1048576,3,0))</f>
        <v>Hải</v>
      </c>
      <c r="D70" s="104" t="str">
        <f>IF(A70="","",VLOOKUP(A70,INPUT_Du_lieu_nhan_vien!$1:$1048576,20,0))</f>
        <v>138 Hoàng Ngân - Trung Hòa - Cầu Giấy</v>
      </c>
      <c r="E70" s="104" t="str">
        <f>IF($A70="","",VLOOKUP($A70,INPUT_Du_lieu_nhan_vien!$1:$1048576,17,0))</f>
        <v>0989 069 119</v>
      </c>
      <c r="F70" s="116" t="str">
        <f>IF(Thong_tin_chuc_vu_NV!A70="","",VLOOKUP(Thong_tin_chuc_vu_NV!A70,INPUT_Du_lieu_nhan_vien!$1:$1048576,27,0))</f>
        <v>1</v>
      </c>
      <c r="G70" s="104" t="str">
        <f>IF(Thong_tin_chuc_vu_NV!A70="","",VLOOKUP(Thong_tin_chuc_vu_NV!A70,INPUT_Du_lieu_nhan_vien!$1:$1048576,28,0))</f>
        <v>CB</v>
      </c>
      <c r="H70" s="104" t="str">
        <f>IF(Thong_tin_chuc_vu_NV!A70="","",VLOOKUP(Thong_tin_chuc_vu_NV!A70,INPUT_Du_lieu_nhan_vien!$1:$1048576,24,0))</f>
        <v>OX</v>
      </c>
      <c r="I70" s="104">
        <f>IF(Thong_tin_chuc_vu_NV!A70="","",VLOOKUP(Thong_tin_chuc_vu_NV!A70,INPUT_Du_lieu_nhan_vien!$1:$1048576,29,0))</f>
        <v>0</v>
      </c>
      <c r="J70" s="104">
        <f>IF(Thong_tin_chuc_vu_NV!A70="","",VLOOKUP(Thong_tin_chuc_vu_NV!A70,INPUT_Du_lieu_nhan_vien!$1:$1048576,30,0))</f>
        <v>0</v>
      </c>
      <c r="K70" s="104" t="str">
        <f>IF(Thong_tin_chuc_vu_NV!A70="","",VLOOKUP(Thong_tin_chuc_vu_NV!A70,INPUT_Du_lieu_nhan_vien!$1:$1048576,31,0))</f>
        <v>HN</v>
      </c>
      <c r="L70" s="104" t="str">
        <f>IF(Thong_tin_chuc_vu_NV!A70="","",VLOOKUP(Thong_tin_chuc_vu_NV!A70,INPUT_Du_lieu_nhan_vien!$1:$1048576,36,0))</f>
        <v>Nghỉ việc</v>
      </c>
      <c r="M70" s="117">
        <f>IF(Thong_tin_chuc_vu_NV!A70="","",VLOOKUP(Thong_tin_chuc_vu_NV!A70,INPUT_Du_lieu_nhan_vien!$1:$1048576,34,0))</f>
        <v>0</v>
      </c>
      <c r="N70" s="104" t="str">
        <f>IF(Thong_tin_chuc_vu_NV!A70="","",VLOOKUP(Thong_tin_chuc_vu_NV!A70,INPUT_Du_lieu_nhan_vien!$1:$1048576,35,0))</f>
        <v/>
      </c>
      <c r="O70" s="117">
        <f>IF(Thong_tin_chuc_vu_NV!A70="","",VLOOKUP(Thong_tin_chuc_vu_NV!A70,INPUT_Du_lieu_nhan_vien!$1:$1048576,37,0))</f>
        <v>0</v>
      </c>
      <c r="P70" s="117">
        <f>IF(Thong_tin_chuc_vu_NV!A70="","",VLOOKUP(Thong_tin_chuc_vu_NV!A70,INPUT_Du_lieu_nhan_vien!$1:$1048576,39,0))</f>
        <v>40253</v>
      </c>
    </row>
    <row r="71" spans="1:16" ht="19.5" hidden="1" customHeight="1" x14ac:dyDescent="0.2">
      <c r="A71" s="121">
        <f>IF(INPUT_Du_lieu_nhan_vien!A245="","",INPUT_Du_lieu_nhan_vien!A245)</f>
        <v>20220</v>
      </c>
      <c r="B71" s="121" t="str">
        <f>IF(A71="","",VLOOKUP(A71,INPUT_Du_lieu_nhan_vien!$1:$1048576,2,0))</f>
        <v>Phạm Thị Lan</v>
      </c>
      <c r="C71" s="121" t="str">
        <f>IF($A71="","",VLOOKUP($A71,INPUT_Du_lieu_nhan_vien!$1:$1048576,3,0))</f>
        <v>Ngọc</v>
      </c>
      <c r="D71" s="104" t="str">
        <f>IF(A71="","",VLOOKUP(A71,INPUT_Du_lieu_nhan_vien!$1:$1048576,20,0))</f>
        <v xml:space="preserve">Số 52, đường số 6, khu phố 6, p Bình Chiểu, q Thủ Đức, Tp Hồ Chí Minh </v>
      </c>
      <c r="E71" s="104" t="str">
        <f>IF($A71="","",VLOOKUP($A71,INPUT_Du_lieu_nhan_vien!$1:$1048576,17,0))</f>
        <v>0917 878 211</v>
      </c>
      <c r="F71" s="116">
        <f>IF(Thong_tin_chuc_vu_NV!A71="","",VLOOKUP(Thong_tin_chuc_vu_NV!A71,INPUT_Du_lieu_nhan_vien!$1:$1048576,27,0))</f>
        <v>0</v>
      </c>
      <c r="G71" s="104" t="str">
        <f>IF(Thong_tin_chuc_vu_NV!A71="","",VLOOKUP(Thong_tin_chuc_vu_NV!A71,INPUT_Du_lieu_nhan_vien!$1:$1048576,28,0))</f>
        <v>CB</v>
      </c>
      <c r="H71" s="104">
        <f>IF(Thong_tin_chuc_vu_NV!A71="","",VLOOKUP(Thong_tin_chuc_vu_NV!A71,INPUT_Du_lieu_nhan_vien!$1:$1048576,24,0))</f>
        <v>0</v>
      </c>
      <c r="I71" s="104">
        <f>IF(Thong_tin_chuc_vu_NV!A71="","",VLOOKUP(Thong_tin_chuc_vu_NV!A71,INPUT_Du_lieu_nhan_vien!$1:$1048576,29,0))</f>
        <v>0</v>
      </c>
      <c r="J71" s="104">
        <f>IF(Thong_tin_chuc_vu_NV!A71="","",VLOOKUP(Thong_tin_chuc_vu_NV!A71,INPUT_Du_lieu_nhan_vien!$1:$1048576,30,0))</f>
        <v>0</v>
      </c>
      <c r="K71" s="104" t="str">
        <f>IF(Thong_tin_chuc_vu_NV!A71="","",VLOOKUP(Thong_tin_chuc_vu_NV!A71,INPUT_Du_lieu_nhan_vien!$1:$1048576,31,0))</f>
        <v>HN</v>
      </c>
      <c r="L71" s="104" t="str">
        <f>IF(Thong_tin_chuc_vu_NV!A245="","",VLOOKUP(Thong_tin_chuc_vu_NV!A245,INPUT_Du_lieu_nhan_vien!$1:$1048576,36,0))</f>
        <v>Chính thức</v>
      </c>
      <c r="M71" s="117">
        <f>IF(Thong_tin_chuc_vu_NV!A245="","",VLOOKUP(Thong_tin_chuc_vu_NV!A245,INPUT_Du_lieu_nhan_vien!$1:$1048576,34,0))</f>
        <v>39672</v>
      </c>
      <c r="N71" s="104">
        <f>IF(Thong_tin_chuc_vu_NV!A245="","",VLOOKUP(Thong_tin_chuc_vu_NV!A245,INPUT_Du_lieu_nhan_vien!$1:$1048576,35,0))</f>
        <v>8</v>
      </c>
      <c r="O71" s="117">
        <f>IF(Thong_tin_chuc_vu_NV!A245="","",VLOOKUP(Thong_tin_chuc_vu_NV!A245,INPUT_Du_lieu_nhan_vien!$1:$1048576,37,0))</f>
        <v>41334</v>
      </c>
      <c r="P71" s="117">
        <f>IF(Thong_tin_chuc_vu_NV!A245="","",VLOOKUP(Thong_tin_chuc_vu_NV!A245,INPUT_Du_lieu_nhan_vien!$1:$1048576,39,0))</f>
        <v>0</v>
      </c>
    </row>
    <row r="72" spans="1:16" ht="19.5" hidden="1" customHeight="1" x14ac:dyDescent="0.2">
      <c r="A72" s="121">
        <f>IF(INPUT_Du_lieu_nhan_vien!A72="","",INPUT_Du_lieu_nhan_vien!A72)</f>
        <v>20046</v>
      </c>
      <c r="B72" s="121" t="str">
        <f>IF(A72="","",VLOOKUP(A72,INPUT_Du_lieu_nhan_vien!$1:$1048576,2,0))</f>
        <v>Trần Tuấn</v>
      </c>
      <c r="C72" s="121" t="str">
        <f>IF($A72="","",VLOOKUP($A72,INPUT_Du_lieu_nhan_vien!$1:$1048576,3,0))</f>
        <v>Anh</v>
      </c>
      <c r="D72" s="104" t="str">
        <f>IF(A72="","",VLOOKUP(A72,INPUT_Du_lieu_nhan_vien!$1:$1048576,20,0))</f>
        <v xml:space="preserve">12 Nguyễn Khuyến- Phường Văn Miếu- Quận Đống Đa- Hà Nội </v>
      </c>
      <c r="E72" s="104" t="str">
        <f>IF($A72="","",VLOOKUP($A72,INPUT_Du_lieu_nhan_vien!$1:$1048576,17,0))</f>
        <v>0904 354 422</v>
      </c>
      <c r="F72" s="116">
        <f>IF(Thong_tin_chuc_vu_NV!A72="","",VLOOKUP(Thong_tin_chuc_vu_NV!A72,INPUT_Du_lieu_nhan_vien!$1:$1048576,27,0))</f>
        <v>3</v>
      </c>
      <c r="G72" s="104" t="str">
        <f>IF(Thong_tin_chuc_vu_NV!A72="","",VLOOKUP(Thong_tin_chuc_vu_NV!A72,INPUT_Du_lieu_nhan_vien!$1:$1048576,28,0))</f>
        <v>QL</v>
      </c>
      <c r="H72" s="104" t="str">
        <f>IF(Thong_tin_chuc_vu_NV!A72="","",VLOOKUP(Thong_tin_chuc_vu_NV!A72,INPUT_Du_lieu_nhan_vien!$1:$1048576,24,0))</f>
        <v>PM1</v>
      </c>
      <c r="I72" s="104" t="str">
        <f>IF(Thong_tin_chuc_vu_NV!A72="","",VLOOKUP(Thong_tin_chuc_vu_NV!A72,INPUT_Du_lieu_nhan_vien!$1:$1048576,29,0))</f>
        <v>TCO</v>
      </c>
      <c r="J72" s="104">
        <f>IF(Thong_tin_chuc_vu_NV!A72="","",VLOOKUP(Thong_tin_chuc_vu_NV!A72,INPUT_Du_lieu_nhan_vien!$1:$1048576,30,0))</f>
        <v>0</v>
      </c>
      <c r="K72" s="104" t="str">
        <f>IF(Thong_tin_chuc_vu_NV!A72="","",VLOOKUP(Thong_tin_chuc_vu_NV!A72,INPUT_Du_lieu_nhan_vien!$1:$1048576,31,0))</f>
        <v>HN</v>
      </c>
      <c r="L72" s="104" t="str">
        <f>IF(Thong_tin_chuc_vu_NV!A72="","",VLOOKUP(Thong_tin_chuc_vu_NV!A72,INPUT_Du_lieu_nhan_vien!$1:$1048576,36,0))</f>
        <v>Nghỉ việc</v>
      </c>
      <c r="M72" s="117">
        <f>IF(Thong_tin_chuc_vu_NV!A72="","",VLOOKUP(Thong_tin_chuc_vu_NV!A72,INPUT_Du_lieu_nhan_vien!$1:$1048576,34,0))</f>
        <v>0</v>
      </c>
      <c r="N72" s="104" t="str">
        <f>IF(Thong_tin_chuc_vu_NV!A72="","",VLOOKUP(Thong_tin_chuc_vu_NV!A72,INPUT_Du_lieu_nhan_vien!$1:$1048576,35,0))</f>
        <v/>
      </c>
      <c r="O72" s="117" t="str">
        <f>IF(Thong_tin_chuc_vu_NV!A72="","",VLOOKUP(Thong_tin_chuc_vu_NV!A72,INPUT_Du_lieu_nhan_vien!$1:$1048576,37,0))</f>
        <v/>
      </c>
      <c r="P72" s="117">
        <f>IF(Thong_tin_chuc_vu_NV!A72="","",VLOOKUP(Thong_tin_chuc_vu_NV!A72,INPUT_Du_lieu_nhan_vien!$1:$1048576,39,0))</f>
        <v>40747</v>
      </c>
    </row>
    <row r="73" spans="1:16" ht="19.5" hidden="1" customHeight="1" x14ac:dyDescent="0.2">
      <c r="A73" s="121">
        <f>IF(INPUT_Du_lieu_nhan_vien!A360="","",INPUT_Du_lieu_nhan_vien!A360)</f>
        <v>20334</v>
      </c>
      <c r="B73" s="121" t="str">
        <f>IF(A73="","",VLOOKUP(A73,INPUT_Du_lieu_nhan_vien!$1:$1048576,2,0))</f>
        <v>Nguyễn Cao Thanh</v>
      </c>
      <c r="C73" s="121" t="str">
        <f>IF($A73="","",VLOOKUP($A73,INPUT_Du_lieu_nhan_vien!$1:$1048576,3,0))</f>
        <v>Thảo</v>
      </c>
      <c r="D73" s="104" t="str">
        <f>IF(A73="","",VLOOKUP(A73,INPUT_Du_lieu_nhan_vien!$1:$1048576,20,0))</f>
        <v>811 lô 6, chung cư Phú Thọ B, phường 15, quận 11, TPHCM
 Hồ Chí Minh</v>
      </c>
      <c r="E73" s="104" t="str">
        <f>IF($A73="","",VLOOKUP($A73,INPUT_Du_lieu_nhan_vien!$1:$1048576,17,0))</f>
        <v>0914 117 175</v>
      </c>
      <c r="F73" s="116" t="str">
        <f>IF(Thong_tin_chuc_vu_NV!A73="","",VLOOKUP(Thong_tin_chuc_vu_NV!A73,INPUT_Du_lieu_nhan_vien!$1:$1048576,27,0))</f>
        <v>2</v>
      </c>
      <c r="G73" s="104" t="str">
        <f>IF(Thong_tin_chuc_vu_NV!A73="","",VLOOKUP(Thong_tin_chuc_vu_NV!A73,INPUT_Du_lieu_nhan_vien!$1:$1048576,28,0))</f>
        <v>CG</v>
      </c>
      <c r="H73" s="104" t="str">
        <f>IF(Thong_tin_chuc_vu_NV!A73="","",VLOOKUP(Thong_tin_chuc_vu_NV!A73,INPUT_Du_lieu_nhan_vien!$1:$1048576,24,0))</f>
        <v>NX</v>
      </c>
      <c r="I73" s="104" t="str">
        <f>IF(Thong_tin_chuc_vu_NV!A73="","",VLOOKUP(Thong_tin_chuc_vu_NV!A73,INPUT_Du_lieu_nhan_vien!$1:$1048576,29,0))</f>
        <v>TTV</v>
      </c>
      <c r="J73" s="104" t="str">
        <f>IF(Thong_tin_chuc_vu_NV!A73="","",VLOOKUP(Thong_tin_chuc_vu_NV!A73,INPUT_Du_lieu_nhan_vien!$1:$1048576,30,0))</f>
        <v>PTVS</v>
      </c>
      <c r="K73" s="104" t="str">
        <f>IF(Thong_tin_chuc_vu_NV!A73="","",VLOOKUP(Thong_tin_chuc_vu_NV!A73,INPUT_Du_lieu_nhan_vien!$1:$1048576,31,0))</f>
        <v>HCM</v>
      </c>
      <c r="L73" s="104" t="str">
        <f>IF(Thong_tin_chuc_vu_NV!A360="","",VLOOKUP(Thong_tin_chuc_vu_NV!A360,INPUT_Du_lieu_nhan_vien!$1:$1048576,36,0))</f>
        <v>Nghỉ việc</v>
      </c>
      <c r="M73" s="117">
        <f>IF(Thong_tin_chuc_vu_NV!A360="","",VLOOKUP(Thong_tin_chuc_vu_NV!A360,INPUT_Du_lieu_nhan_vien!$1:$1048576,34,0))</f>
        <v>40452</v>
      </c>
      <c r="N73" s="104">
        <f>IF(Thong_tin_chuc_vu_NV!A360="","",VLOOKUP(Thong_tin_chuc_vu_NV!A360,INPUT_Du_lieu_nhan_vien!$1:$1048576,35,0))</f>
        <v>10</v>
      </c>
      <c r="O73" s="117" t="str">
        <f>IF(Thong_tin_chuc_vu_NV!A360="","",VLOOKUP(Thong_tin_chuc_vu_NV!A360,INPUT_Du_lieu_nhan_vien!$1:$1048576,37,0))</f>
        <v/>
      </c>
      <c r="P73" s="117">
        <f>IF(Thong_tin_chuc_vu_NV!A360="","",VLOOKUP(Thong_tin_chuc_vu_NV!A360,INPUT_Du_lieu_nhan_vien!$1:$1048576,39,0))</f>
        <v>40544</v>
      </c>
    </row>
    <row r="74" spans="1:16" ht="19.5" customHeight="1" x14ac:dyDescent="0.2">
      <c r="A74" s="121">
        <f>IF(INPUT_Du_lieu_nhan_vien!A74="","",INPUT_Du_lieu_nhan_vien!A74)</f>
        <v>20048</v>
      </c>
      <c r="B74" s="121" t="str">
        <f>IF(A74="","",VLOOKUP(A74,INPUT_Du_lieu_nhan_vien!$1:$1048576,2,0))</f>
        <v>Lê Thị Anh</v>
      </c>
      <c r="C74" s="121" t="str">
        <f>IF($A74="","",VLOOKUP($A74,INPUT_Du_lieu_nhan_vien!$1:$1048576,3,0))</f>
        <v>Tú</v>
      </c>
      <c r="D74" s="104" t="str">
        <f>IF(A74="","",VLOOKUP(A74,INPUT_Du_lieu_nhan_vien!$1:$1048576,20,0))</f>
        <v xml:space="preserve">P405, A2, Tập Thể Hào Nam, Phường Ô Chợ Dừa, Đống Đa, Hà Nội </v>
      </c>
      <c r="E74" s="104" t="str">
        <f>IF($A74="","",VLOOKUP($A74,INPUT_Du_lieu_nhan_vien!$1:$1048576,17,0))</f>
        <v>0904 802 773</v>
      </c>
      <c r="F74" s="116" t="str">
        <f>IF(Thong_tin_chuc_vu_NV!A74="","",VLOOKUP(Thong_tin_chuc_vu_NV!A74,INPUT_Du_lieu_nhan_vien!$1:$1048576,27,0))</f>
        <v>4</v>
      </c>
      <c r="G74" s="104" t="str">
        <f>IF(Thong_tin_chuc_vu_NV!A74="","",VLOOKUP(Thong_tin_chuc_vu_NV!A74,INPUT_Du_lieu_nhan_vien!$1:$1048576,28,0))</f>
        <v>QL</v>
      </c>
      <c r="H74" s="104" t="str">
        <f>IF(Thong_tin_chuc_vu_NV!A74="","",VLOOKUP(Thong_tin_chuc_vu_NV!A74,INPUT_Du_lieu_nhan_vien!$1:$1048576,24,0))</f>
        <v>TD2</v>
      </c>
      <c r="I74" s="104" t="str">
        <f>IF(Thong_tin_chuc_vu_NV!A74="","",VLOOKUP(Thong_tin_chuc_vu_NV!A74,INPUT_Du_lieu_nhan_vien!$1:$1048576,29,0))</f>
        <v>TOS1</v>
      </c>
      <c r="J74" s="104">
        <f>IF(Thong_tin_chuc_vu_NV!A74="","",VLOOKUP(Thong_tin_chuc_vu_NV!A74,INPUT_Du_lieu_nhan_vien!$1:$1048576,30,0))</f>
        <v>0</v>
      </c>
      <c r="K74" s="104" t="str">
        <f>IF(Thong_tin_chuc_vu_NV!A74="","",VLOOKUP(Thong_tin_chuc_vu_NV!A74,INPUT_Du_lieu_nhan_vien!$1:$1048576,31,0))</f>
        <v>HN</v>
      </c>
      <c r="L74" s="104" t="str">
        <f>IF(Thong_tin_chuc_vu_NV!A74="","",VLOOKUP(Thong_tin_chuc_vu_NV!A74,INPUT_Du_lieu_nhan_vien!$1:$1048576,36,0))</f>
        <v>Chính thức</v>
      </c>
      <c r="M74" s="117">
        <f>IF(Thong_tin_chuc_vu_NV!A74="","",VLOOKUP(Thong_tin_chuc_vu_NV!A74,INPUT_Du_lieu_nhan_vien!$1:$1048576,34,0))</f>
        <v>39875</v>
      </c>
      <c r="N74" s="104">
        <f>IF(Thong_tin_chuc_vu_NV!A74="","",VLOOKUP(Thong_tin_chuc_vu_NV!A74,INPUT_Du_lieu_nhan_vien!$1:$1048576,35,0))</f>
        <v>3</v>
      </c>
      <c r="O74" s="117" t="str">
        <f>IF(Thong_tin_chuc_vu_NV!A74="","",VLOOKUP(Thong_tin_chuc_vu_NV!A74,INPUT_Du_lieu_nhan_vien!$1:$1048576,37,0))</f>
        <v/>
      </c>
      <c r="P74" s="117">
        <f>IF(Thong_tin_chuc_vu_NV!A74="","",VLOOKUP(Thong_tin_chuc_vu_NV!A74,INPUT_Du_lieu_nhan_vien!$1:$1048576,39,0))</f>
        <v>0</v>
      </c>
    </row>
    <row r="75" spans="1:16" ht="19.5" hidden="1" customHeight="1" x14ac:dyDescent="0.2">
      <c r="A75" s="121">
        <f>IF(INPUT_Du_lieu_nhan_vien!A75="","",INPUT_Du_lieu_nhan_vien!A75)</f>
        <v>20049</v>
      </c>
      <c r="B75" s="121" t="str">
        <f>IF(A75="","",VLOOKUP(A75,INPUT_Du_lieu_nhan_vien!$1:$1048576,2,0))</f>
        <v>Nguyễn Hữu</v>
      </c>
      <c r="C75" s="121" t="str">
        <f>IF($A75="","",VLOOKUP($A75,INPUT_Du_lieu_nhan_vien!$1:$1048576,3,0))</f>
        <v>Thức</v>
      </c>
      <c r="D75" s="104" t="str">
        <f>IF(A75="","",VLOOKUP(A75,INPUT_Du_lieu_nhan_vien!$1:$1048576,20,0))</f>
        <v xml:space="preserve"> </v>
      </c>
      <c r="E75" s="104">
        <f>IF($A75="","",VLOOKUP($A75,INPUT_Du_lieu_nhan_vien!$1:$1048576,17,0))</f>
        <v>0</v>
      </c>
      <c r="F75" s="116">
        <f>IF(Thong_tin_chuc_vu_NV!A75="","",VLOOKUP(Thong_tin_chuc_vu_NV!A75,INPUT_Du_lieu_nhan_vien!$1:$1048576,27,0))</f>
        <v>0</v>
      </c>
      <c r="G75" s="104">
        <f>IF(Thong_tin_chuc_vu_NV!A75="","",VLOOKUP(Thong_tin_chuc_vu_NV!A75,INPUT_Du_lieu_nhan_vien!$1:$1048576,28,0))</f>
        <v>0</v>
      </c>
      <c r="H75" s="104">
        <f>IF(Thong_tin_chuc_vu_NV!A75="","",VLOOKUP(Thong_tin_chuc_vu_NV!A75,INPUT_Du_lieu_nhan_vien!$1:$1048576,24,0))</f>
        <v>0</v>
      </c>
      <c r="I75" s="104">
        <f>IF(Thong_tin_chuc_vu_NV!A75="","",VLOOKUP(Thong_tin_chuc_vu_NV!A75,INPUT_Du_lieu_nhan_vien!$1:$1048576,29,0))</f>
        <v>0</v>
      </c>
      <c r="J75" s="104">
        <f>IF(Thong_tin_chuc_vu_NV!A75="","",VLOOKUP(Thong_tin_chuc_vu_NV!A75,INPUT_Du_lieu_nhan_vien!$1:$1048576,30,0))</f>
        <v>0</v>
      </c>
      <c r="K75" s="104">
        <f>IF(Thong_tin_chuc_vu_NV!A75="","",VLOOKUP(Thong_tin_chuc_vu_NV!A75,INPUT_Du_lieu_nhan_vien!$1:$1048576,31,0))</f>
        <v>0</v>
      </c>
      <c r="L75" s="104" t="str">
        <f>IF(Thong_tin_chuc_vu_NV!A75="","",VLOOKUP(Thong_tin_chuc_vu_NV!A75,INPUT_Du_lieu_nhan_vien!$1:$1048576,36,0))</f>
        <v>Nghỉ việc</v>
      </c>
      <c r="M75" s="117">
        <f>IF(Thong_tin_chuc_vu_NV!A75="","",VLOOKUP(Thong_tin_chuc_vu_NV!A75,INPUT_Du_lieu_nhan_vien!$1:$1048576,34,0))</f>
        <v>0</v>
      </c>
      <c r="N75" s="104" t="str">
        <f>IF(Thong_tin_chuc_vu_NV!A75="","",VLOOKUP(Thong_tin_chuc_vu_NV!A75,INPUT_Du_lieu_nhan_vien!$1:$1048576,35,0))</f>
        <v/>
      </c>
      <c r="O75" s="117" t="str">
        <f>IF(Thong_tin_chuc_vu_NV!A75="","",VLOOKUP(Thong_tin_chuc_vu_NV!A75,INPUT_Du_lieu_nhan_vien!$1:$1048576,37,0))</f>
        <v/>
      </c>
      <c r="P75" s="117">
        <f>IF(Thong_tin_chuc_vu_NV!A75="","",VLOOKUP(Thong_tin_chuc_vu_NV!A75,INPUT_Du_lieu_nhan_vien!$1:$1048576,39,0))</f>
        <v>0</v>
      </c>
    </row>
    <row r="76" spans="1:16" ht="19.5" hidden="1" customHeight="1" x14ac:dyDescent="0.2">
      <c r="A76" s="121">
        <f>IF(INPUT_Du_lieu_nhan_vien!A76="","",INPUT_Du_lieu_nhan_vien!A76)</f>
        <v>20050</v>
      </c>
      <c r="B76" s="121" t="str">
        <f>IF(A76="","",VLOOKUP(A76,INPUT_Du_lieu_nhan_vien!$1:$1048576,2,0))</f>
        <v>Vũ Thị Hải</v>
      </c>
      <c r="C76" s="121" t="str">
        <f>IF($A76="","",VLOOKUP($A76,INPUT_Du_lieu_nhan_vien!$1:$1048576,3,0))</f>
        <v>Hà</v>
      </c>
      <c r="D76" s="104" t="str">
        <f>IF(A76="","",VLOOKUP(A76,INPUT_Du_lieu_nhan_vien!$1:$1048576,20,0))</f>
        <v xml:space="preserve">Sn 02 Ktt Binh Đoàn 12, Ngọc Hồi, Thanh Trì </v>
      </c>
      <c r="E76" s="104" t="str">
        <f>IF($A76="","",VLOOKUP($A76,INPUT_Du_lieu_nhan_vien!$1:$1048576,17,0))</f>
        <v>0904 065 995</v>
      </c>
      <c r="F76" s="116">
        <f>IF(Thong_tin_chuc_vu_NV!A76="","",VLOOKUP(Thong_tin_chuc_vu_NV!A76,INPUT_Du_lieu_nhan_vien!$1:$1048576,27,0))</f>
        <v>0</v>
      </c>
      <c r="G76" s="104">
        <f>IF(Thong_tin_chuc_vu_NV!A76="","",VLOOKUP(Thong_tin_chuc_vu_NV!A76,INPUT_Du_lieu_nhan_vien!$1:$1048576,28,0))</f>
        <v>0</v>
      </c>
      <c r="H76" s="104">
        <f>IF(Thong_tin_chuc_vu_NV!A76="","",VLOOKUP(Thong_tin_chuc_vu_NV!A76,INPUT_Du_lieu_nhan_vien!$1:$1048576,24,0))</f>
        <v>0</v>
      </c>
      <c r="I76" s="104">
        <f>IF(Thong_tin_chuc_vu_NV!A76="","",VLOOKUP(Thong_tin_chuc_vu_NV!A76,INPUT_Du_lieu_nhan_vien!$1:$1048576,29,0))</f>
        <v>0</v>
      </c>
      <c r="J76" s="104">
        <f>IF(Thong_tin_chuc_vu_NV!A76="","",VLOOKUP(Thong_tin_chuc_vu_NV!A76,INPUT_Du_lieu_nhan_vien!$1:$1048576,30,0))</f>
        <v>0</v>
      </c>
      <c r="K76" s="104" t="str">
        <f>IF(Thong_tin_chuc_vu_NV!A76="","",VLOOKUP(Thong_tin_chuc_vu_NV!A76,INPUT_Du_lieu_nhan_vien!$1:$1048576,31,0))</f>
        <v>HN</v>
      </c>
      <c r="L76" s="104" t="str">
        <f>IF(Thong_tin_chuc_vu_NV!A76="","",VLOOKUP(Thong_tin_chuc_vu_NV!A76,INPUT_Du_lieu_nhan_vien!$1:$1048576,36,0))</f>
        <v>Nghỉ việc</v>
      </c>
      <c r="M76" s="117">
        <f>IF(Thong_tin_chuc_vu_NV!A76="","",VLOOKUP(Thong_tin_chuc_vu_NV!A76,INPUT_Du_lieu_nhan_vien!$1:$1048576,34,0))</f>
        <v>39874</v>
      </c>
      <c r="N76" s="104">
        <f>IF(Thong_tin_chuc_vu_NV!A76="","",VLOOKUP(Thong_tin_chuc_vu_NV!A76,INPUT_Du_lieu_nhan_vien!$1:$1048576,35,0))</f>
        <v>3</v>
      </c>
      <c r="O76" s="117" t="str">
        <f>IF(Thong_tin_chuc_vu_NV!A76="","",VLOOKUP(Thong_tin_chuc_vu_NV!A76,INPUT_Du_lieu_nhan_vien!$1:$1048576,37,0))</f>
        <v/>
      </c>
      <c r="P76" s="117">
        <f>IF(Thong_tin_chuc_vu_NV!A76="","",VLOOKUP(Thong_tin_chuc_vu_NV!A76,INPUT_Du_lieu_nhan_vien!$1:$1048576,39,0))</f>
        <v>0</v>
      </c>
    </row>
    <row r="77" spans="1:16" ht="19.5" hidden="1" customHeight="1" x14ac:dyDescent="0.2">
      <c r="A77" s="121">
        <f>IF(INPUT_Du_lieu_nhan_vien!A77="","",INPUT_Du_lieu_nhan_vien!A77)</f>
        <v>20051</v>
      </c>
      <c r="B77" s="121" t="str">
        <f>IF(A77="","",VLOOKUP(A77,INPUT_Du_lieu_nhan_vien!$1:$1048576,2,0))</f>
        <v>Lê Thị Minh</v>
      </c>
      <c r="C77" s="121" t="str">
        <f>IF($A77="","",VLOOKUP($A77,INPUT_Du_lieu_nhan_vien!$1:$1048576,3,0))</f>
        <v>Chiến</v>
      </c>
      <c r="D77" s="104" t="str">
        <f>IF(A77="","",VLOOKUP(A77,INPUT_Du_lieu_nhan_vien!$1:$1048576,20,0))</f>
        <v xml:space="preserve">Số nhà 49A- ngõ 189- đường Nguyễn Ngọc Vũ- Hà Nội </v>
      </c>
      <c r="E77" s="104" t="str">
        <f>IF($A77="","",VLOOKUP($A77,INPUT_Du_lieu_nhan_vien!$1:$1048576,17,0))</f>
        <v>094 478 2233</v>
      </c>
      <c r="F77" s="116">
        <f>IF(Thong_tin_chuc_vu_NV!A77="","",VLOOKUP(Thong_tin_chuc_vu_NV!A77,INPUT_Du_lieu_nhan_vien!$1:$1048576,27,0))</f>
        <v>0</v>
      </c>
      <c r="G77" s="104">
        <f>IF(Thong_tin_chuc_vu_NV!A77="","",VLOOKUP(Thong_tin_chuc_vu_NV!A77,INPUT_Du_lieu_nhan_vien!$1:$1048576,28,0))</f>
        <v>0</v>
      </c>
      <c r="H77" s="104">
        <f>IF(Thong_tin_chuc_vu_NV!A77="","",VLOOKUP(Thong_tin_chuc_vu_NV!A77,INPUT_Du_lieu_nhan_vien!$1:$1048576,24,0))</f>
        <v>0</v>
      </c>
      <c r="I77" s="104">
        <f>IF(Thong_tin_chuc_vu_NV!A77="","",VLOOKUP(Thong_tin_chuc_vu_NV!A77,INPUT_Du_lieu_nhan_vien!$1:$1048576,29,0))</f>
        <v>0</v>
      </c>
      <c r="J77" s="104">
        <f>IF(Thong_tin_chuc_vu_NV!A77="","",VLOOKUP(Thong_tin_chuc_vu_NV!A77,INPUT_Du_lieu_nhan_vien!$1:$1048576,30,0))</f>
        <v>0</v>
      </c>
      <c r="K77" s="104" t="str">
        <f>IF(Thong_tin_chuc_vu_NV!A77="","",VLOOKUP(Thong_tin_chuc_vu_NV!A77,INPUT_Du_lieu_nhan_vien!$1:$1048576,31,0))</f>
        <v>HN</v>
      </c>
      <c r="L77" s="104" t="str">
        <f>IF(Thong_tin_chuc_vu_NV!A77="","",VLOOKUP(Thong_tin_chuc_vu_NV!A77,INPUT_Du_lieu_nhan_vien!$1:$1048576,36,0))</f>
        <v>Nghỉ việc</v>
      </c>
      <c r="M77" s="117">
        <f>IF(Thong_tin_chuc_vu_NV!A77="","",VLOOKUP(Thong_tin_chuc_vu_NV!A77,INPUT_Du_lieu_nhan_vien!$1:$1048576,34,0))</f>
        <v>39873</v>
      </c>
      <c r="N77" s="104">
        <f>IF(Thong_tin_chuc_vu_NV!A77="","",VLOOKUP(Thong_tin_chuc_vu_NV!A77,INPUT_Du_lieu_nhan_vien!$1:$1048576,35,0))</f>
        <v>3</v>
      </c>
      <c r="O77" s="117" t="str">
        <f>IF(Thong_tin_chuc_vu_NV!A77="","",VLOOKUP(Thong_tin_chuc_vu_NV!A77,INPUT_Du_lieu_nhan_vien!$1:$1048576,37,0))</f>
        <v/>
      </c>
      <c r="P77" s="117">
        <f>IF(Thong_tin_chuc_vu_NV!A77="","",VLOOKUP(Thong_tin_chuc_vu_NV!A77,INPUT_Du_lieu_nhan_vien!$1:$1048576,39,0))</f>
        <v>0</v>
      </c>
    </row>
    <row r="78" spans="1:16" ht="19.5" hidden="1" customHeight="1" x14ac:dyDescent="0.2">
      <c r="A78" s="121">
        <f>IF(INPUT_Du_lieu_nhan_vien!A382="","",INPUT_Du_lieu_nhan_vien!A382)</f>
        <v>20356</v>
      </c>
      <c r="B78" s="121" t="str">
        <f>IF(A78="","",VLOOKUP(A78,INPUT_Du_lieu_nhan_vien!$1:$1048576,2,0))</f>
        <v>Huỳnh Thị Thúy</v>
      </c>
      <c r="C78" s="121" t="str">
        <f>IF($A78="","",VLOOKUP($A78,INPUT_Du_lieu_nhan_vien!$1:$1048576,3,0))</f>
        <v>Phượng</v>
      </c>
      <c r="D78" s="104" t="str">
        <f>IF(A78="","",VLOOKUP(A78,INPUT_Du_lieu_nhan_vien!$1:$1048576,20,0))</f>
        <v xml:space="preserve">618/32/5A, Đường Âu Cơ, Phường 10, Quận Tân Bình, TPHCM </v>
      </c>
      <c r="E78" s="104" t="str">
        <f>IF($A78="","",VLOOKUP($A78,INPUT_Du_lieu_nhan_vien!$1:$1048576,17,0))</f>
        <v>0973 180 607</v>
      </c>
      <c r="F78" s="116">
        <f>IF(Thong_tin_chuc_vu_NV!A78="","",VLOOKUP(Thong_tin_chuc_vu_NV!A78,INPUT_Du_lieu_nhan_vien!$1:$1048576,27,0))</f>
        <v>3</v>
      </c>
      <c r="G78" s="104" t="str">
        <f>IF(Thong_tin_chuc_vu_NV!A78="","",VLOOKUP(Thong_tin_chuc_vu_NV!A78,INPUT_Du_lieu_nhan_vien!$1:$1048576,28,0))</f>
        <v>QL</v>
      </c>
      <c r="H78" s="104" t="str">
        <f>IF(Thong_tin_chuc_vu_NV!A78="","",VLOOKUP(Thong_tin_chuc_vu_NV!A78,INPUT_Du_lieu_nhan_vien!$1:$1048576,24,0))</f>
        <v>PM2</v>
      </c>
      <c r="I78" s="104" t="str">
        <f>IF(Thong_tin_chuc_vu_NV!A78="","",VLOOKUP(Thong_tin_chuc_vu_NV!A78,INPUT_Du_lieu_nhan_vien!$1:$1048576,29,0))</f>
        <v>TSA</v>
      </c>
      <c r="J78" s="104" t="str">
        <f>IF(Thong_tin_chuc_vu_NV!A78="","",VLOOKUP(Thong_tin_chuc_vu_NV!A78,INPUT_Du_lieu_nhan_vien!$1:$1048576,30,0))</f>
        <v>PSAL</v>
      </c>
      <c r="K78" s="104" t="str">
        <f>IF(Thong_tin_chuc_vu_NV!A78="","",VLOOKUP(Thong_tin_chuc_vu_NV!A78,INPUT_Du_lieu_nhan_vien!$1:$1048576,31,0))</f>
        <v>HCM</v>
      </c>
      <c r="L78" s="104" t="str">
        <f>IF(Thong_tin_chuc_vu_NV!A382="","",VLOOKUP(Thong_tin_chuc_vu_NV!A382,INPUT_Du_lieu_nhan_vien!$1:$1048576,36,0))</f>
        <v>Nghỉ việc</v>
      </c>
      <c r="M78" s="117">
        <f>IF(Thong_tin_chuc_vu_NV!A382="","",VLOOKUP(Thong_tin_chuc_vu_NV!A382,INPUT_Du_lieu_nhan_vien!$1:$1048576,34,0))</f>
        <v>41012</v>
      </c>
      <c r="N78" s="104">
        <f>IF(Thong_tin_chuc_vu_NV!A382="","",VLOOKUP(Thong_tin_chuc_vu_NV!A382,INPUT_Du_lieu_nhan_vien!$1:$1048576,35,0))</f>
        <v>4</v>
      </c>
      <c r="O78" s="117" t="str">
        <f>IF(Thong_tin_chuc_vu_NV!A382="","",VLOOKUP(Thong_tin_chuc_vu_NV!A382,INPUT_Du_lieu_nhan_vien!$1:$1048576,37,0))</f>
        <v/>
      </c>
      <c r="P78" s="117">
        <f>IF(Thong_tin_chuc_vu_NV!A382="","",VLOOKUP(Thong_tin_chuc_vu_NV!A382,INPUT_Du_lieu_nhan_vien!$1:$1048576,39,0))</f>
        <v>41404</v>
      </c>
    </row>
    <row r="79" spans="1:16" ht="19.5" hidden="1" customHeight="1" x14ac:dyDescent="0.2">
      <c r="A79" s="121">
        <f>IF(INPUT_Du_lieu_nhan_vien!A471="","",INPUT_Du_lieu_nhan_vien!A471)</f>
        <v>20445</v>
      </c>
      <c r="B79" s="121" t="str">
        <f>IF(A79="","",VLOOKUP(A79,INPUT_Du_lieu_nhan_vien!$1:$1048576,2,0))</f>
        <v>Trần Thành</v>
      </c>
      <c r="C79" s="121" t="str">
        <f>IF($A79="","",VLOOKUP($A79,INPUT_Du_lieu_nhan_vien!$1:$1048576,3,0))</f>
        <v>Trung</v>
      </c>
      <c r="D79" s="104" t="str">
        <f>IF(A79="","",VLOOKUP(A79,INPUT_Du_lieu_nhan_vien!$1:$1048576,20,0))</f>
        <v>3 Ngõ 86, Thúy Linh, P Lĩnh Nam, Hoàng Mai, Hà Nội
 h</v>
      </c>
      <c r="E79" s="104" t="str">
        <f>IF($A79="","",VLOOKUP($A79,INPUT_Du_lieu_nhan_vien!$1:$1048576,17,0))</f>
        <v>0975887145</v>
      </c>
      <c r="F79" s="116" t="str">
        <f>IF(Thong_tin_chuc_vu_NV!A79="","",VLOOKUP(Thong_tin_chuc_vu_NV!A79,INPUT_Du_lieu_nhan_vien!$1:$1048576,27,0))</f>
        <v>1</v>
      </c>
      <c r="G79" s="104" t="str">
        <f>IF(Thong_tin_chuc_vu_NV!A79="","",VLOOKUP(Thong_tin_chuc_vu_NV!A79,INPUT_Du_lieu_nhan_vien!$1:$1048576,28,0))</f>
        <v>CB</v>
      </c>
      <c r="H79" s="104" t="str">
        <f>IF(Thong_tin_chuc_vu_NV!A79="","",VLOOKUP(Thong_tin_chuc_vu_NV!A79,INPUT_Du_lieu_nhan_vien!$1:$1048576,24,0))</f>
        <v>OP</v>
      </c>
      <c r="I79" s="104" t="str">
        <f>IF(Thong_tin_chuc_vu_NV!A79="","",VLOOKUP(Thong_tin_chuc_vu_NV!A79,INPUT_Du_lieu_nhan_vien!$1:$1048576,29,0))</f>
        <v>TOS1</v>
      </c>
      <c r="J79" s="104" t="str">
        <f>IF(Thong_tin_chuc_vu_NV!A79="","",VLOOKUP(Thong_tin_chuc_vu_NV!A79,INPUT_Du_lieu_nhan_vien!$1:$1048576,30,0))</f>
        <v>POSO</v>
      </c>
      <c r="K79" s="104" t="str">
        <f>IF(Thong_tin_chuc_vu_NV!A79="","",VLOOKUP(Thong_tin_chuc_vu_NV!A79,INPUT_Du_lieu_nhan_vien!$1:$1048576,31,0))</f>
        <v>HN</v>
      </c>
      <c r="L79" s="104" t="str">
        <f>IF(Thong_tin_chuc_vu_NV!A471="","",VLOOKUP(Thong_tin_chuc_vu_NV!A471,INPUT_Du_lieu_nhan_vien!$1:$1048576,36,0))</f>
        <v>Chính thức</v>
      </c>
      <c r="M79" s="117">
        <f>IF(Thong_tin_chuc_vu_NV!A471="","",VLOOKUP(Thong_tin_chuc_vu_NV!A471,INPUT_Du_lieu_nhan_vien!$1:$1048576,34,0))</f>
        <v>41530</v>
      </c>
      <c r="N79" s="104">
        <f>IF(Thong_tin_chuc_vu_NV!A471="","",VLOOKUP(Thong_tin_chuc_vu_NV!A471,INPUT_Du_lieu_nhan_vien!$1:$1048576,35,0))</f>
        <v>9</v>
      </c>
      <c r="O79" s="117" t="str">
        <f>IF(Thong_tin_chuc_vu_NV!A471="","",VLOOKUP(Thong_tin_chuc_vu_NV!A471,INPUT_Du_lieu_nhan_vien!$1:$1048576,37,0))</f>
        <v/>
      </c>
      <c r="P79" s="117">
        <f>IF(Thong_tin_chuc_vu_NV!A471="","",VLOOKUP(Thong_tin_chuc_vu_NV!A471,INPUT_Du_lieu_nhan_vien!$1:$1048576,39,0))</f>
        <v>41455</v>
      </c>
    </row>
    <row r="80" spans="1:16" ht="19.5" hidden="1" customHeight="1" x14ac:dyDescent="0.2">
      <c r="A80" s="121">
        <f>IF(INPUT_Du_lieu_nhan_vien!A80="","",INPUT_Du_lieu_nhan_vien!A80)</f>
        <v>20054</v>
      </c>
      <c r="B80" s="121" t="str">
        <f>IF(A80="","",VLOOKUP(A80,INPUT_Du_lieu_nhan_vien!$1:$1048576,2,0))</f>
        <v>Trần Thị</v>
      </c>
      <c r="C80" s="121" t="str">
        <f>IF($A80="","",VLOOKUP($A80,INPUT_Du_lieu_nhan_vien!$1:$1048576,3,0))</f>
        <v>Hợi</v>
      </c>
      <c r="D80" s="104" t="str">
        <f>IF(A80="","",VLOOKUP(A80,INPUT_Du_lieu_nhan_vien!$1:$1048576,20,0))</f>
        <v xml:space="preserve">Sn 3 Ngách 233/27/10 Dịch Vọng- Xuân Thủy- Hà Nội </v>
      </c>
      <c r="E80" s="104" t="str">
        <f>IF($A80="","",VLOOKUP($A80,INPUT_Du_lieu_nhan_vien!$1:$1048576,17,0))</f>
        <v>0912 820 566</v>
      </c>
      <c r="F80" s="116">
        <f>IF(Thong_tin_chuc_vu_NV!A80="","",VLOOKUP(Thong_tin_chuc_vu_NV!A80,INPUT_Du_lieu_nhan_vien!$1:$1048576,27,0))</f>
        <v>2</v>
      </c>
      <c r="G80" s="104" t="str">
        <f>IF(Thong_tin_chuc_vu_NV!A80="","",VLOOKUP(Thong_tin_chuc_vu_NV!A80,INPUT_Du_lieu_nhan_vien!$1:$1048576,28,0))</f>
        <v>CG</v>
      </c>
      <c r="H80" s="104" t="str">
        <f>IF(Thong_tin_chuc_vu_NV!A80="","",VLOOKUP(Thong_tin_chuc_vu_NV!A80,INPUT_Du_lieu_nhan_vien!$1:$1048576,24,0))</f>
        <v>NX</v>
      </c>
      <c r="I80" s="104" t="str">
        <f>IF(Thong_tin_chuc_vu_NV!A80="","",VLOOKUP(Thong_tin_chuc_vu_NV!A80,INPUT_Du_lieu_nhan_vien!$1:$1048576,29,0))</f>
        <v>TMH</v>
      </c>
      <c r="J80" s="104" t="str">
        <f>IF(Thong_tin_chuc_vu_NV!A80="","",VLOOKUP(Thong_tin_chuc_vu_NV!A80,INPUT_Du_lieu_nhan_vien!$1:$1048576,30,0))</f>
        <v>PMHS</v>
      </c>
      <c r="K80" s="104" t="str">
        <f>IF(Thong_tin_chuc_vu_NV!A80="","",VLOOKUP(Thong_tin_chuc_vu_NV!A80,INPUT_Du_lieu_nhan_vien!$1:$1048576,31,0))</f>
        <v>HN</v>
      </c>
      <c r="L80" s="104" t="str">
        <f>IF(Thong_tin_chuc_vu_NV!A80="","",VLOOKUP(Thong_tin_chuc_vu_NV!A80,INPUT_Du_lieu_nhan_vien!$1:$1048576,36,0))</f>
        <v>Chính thức</v>
      </c>
      <c r="M80" s="117">
        <f>IF(Thong_tin_chuc_vu_NV!A80="","",VLOOKUP(Thong_tin_chuc_vu_NV!A80,INPUT_Du_lieu_nhan_vien!$1:$1048576,34,0))</f>
        <v>39895</v>
      </c>
      <c r="N80" s="104">
        <f>IF(Thong_tin_chuc_vu_NV!A80="","",VLOOKUP(Thong_tin_chuc_vu_NV!A80,INPUT_Du_lieu_nhan_vien!$1:$1048576,35,0))</f>
        <v>3</v>
      </c>
      <c r="O80" s="117">
        <f>IF(Thong_tin_chuc_vu_NV!A80="","",VLOOKUP(Thong_tin_chuc_vu_NV!A80,INPUT_Du_lieu_nhan_vien!$1:$1048576,37,0))</f>
        <v>41442</v>
      </c>
      <c r="P80" s="117">
        <f>IF(Thong_tin_chuc_vu_NV!A80="","",VLOOKUP(Thong_tin_chuc_vu_NV!A80,INPUT_Du_lieu_nhan_vien!$1:$1048576,39,0))</f>
        <v>0</v>
      </c>
    </row>
    <row r="81" spans="1:16" ht="19.5" hidden="1" customHeight="1" x14ac:dyDescent="0.2">
      <c r="A81" s="121">
        <f>IF(INPUT_Du_lieu_nhan_vien!A81="","",INPUT_Du_lieu_nhan_vien!A81)</f>
        <v>20055</v>
      </c>
      <c r="B81" s="121" t="str">
        <f>IF(A81="","",VLOOKUP(A81,INPUT_Du_lieu_nhan_vien!$1:$1048576,2,0))</f>
        <v>Bùi Thị</v>
      </c>
      <c r="C81" s="121" t="str">
        <f>IF($A81="","",VLOOKUP($A81,INPUT_Du_lieu_nhan_vien!$1:$1048576,3,0))</f>
        <v>Anh</v>
      </c>
      <c r="D81" s="104" t="str">
        <f>IF(A81="","",VLOOKUP(A81,INPUT_Du_lieu_nhan_vien!$1:$1048576,20,0))</f>
        <v>Số nhà 26, ngõ 1277/68 Giải Phóng- Hà Nội</v>
      </c>
      <c r="E81" s="104" t="str">
        <f>IF($A81="","",VLOOKUP($A81,INPUT_Du_lieu_nhan_vien!$1:$1048576,17,0))</f>
        <v>0983 233 380</v>
      </c>
      <c r="F81" s="116">
        <f>IF(Thong_tin_chuc_vu_NV!A81="","",VLOOKUP(Thong_tin_chuc_vu_NV!A81,INPUT_Du_lieu_nhan_vien!$1:$1048576,27,0))</f>
        <v>0</v>
      </c>
      <c r="G81" s="104">
        <f>IF(Thong_tin_chuc_vu_NV!A81="","",VLOOKUP(Thong_tin_chuc_vu_NV!A81,INPUT_Du_lieu_nhan_vien!$1:$1048576,28,0))</f>
        <v>0</v>
      </c>
      <c r="H81" s="104">
        <f>IF(Thong_tin_chuc_vu_NV!A81="","",VLOOKUP(Thong_tin_chuc_vu_NV!A81,INPUT_Du_lieu_nhan_vien!$1:$1048576,24,0))</f>
        <v>0</v>
      </c>
      <c r="I81" s="104">
        <f>IF(Thong_tin_chuc_vu_NV!A81="","",VLOOKUP(Thong_tin_chuc_vu_NV!A81,INPUT_Du_lieu_nhan_vien!$1:$1048576,29,0))</f>
        <v>0</v>
      </c>
      <c r="J81" s="104">
        <f>IF(Thong_tin_chuc_vu_NV!A81="","",VLOOKUP(Thong_tin_chuc_vu_NV!A81,INPUT_Du_lieu_nhan_vien!$1:$1048576,30,0))</f>
        <v>0</v>
      </c>
      <c r="K81" s="104" t="str">
        <f>IF(Thong_tin_chuc_vu_NV!A81="","",VLOOKUP(Thong_tin_chuc_vu_NV!A81,INPUT_Du_lieu_nhan_vien!$1:$1048576,31,0))</f>
        <v>HN</v>
      </c>
      <c r="L81" s="104" t="str">
        <f>IF(Thong_tin_chuc_vu_NV!A81="","",VLOOKUP(Thong_tin_chuc_vu_NV!A81,INPUT_Du_lieu_nhan_vien!$1:$1048576,36,0))</f>
        <v>Nghỉ việc</v>
      </c>
      <c r="M81" s="117">
        <f>IF(Thong_tin_chuc_vu_NV!A81="","",VLOOKUP(Thong_tin_chuc_vu_NV!A81,INPUT_Du_lieu_nhan_vien!$1:$1048576,34,0))</f>
        <v>0</v>
      </c>
      <c r="N81" s="104" t="str">
        <f>IF(Thong_tin_chuc_vu_NV!A81="","",VLOOKUP(Thong_tin_chuc_vu_NV!A81,INPUT_Du_lieu_nhan_vien!$1:$1048576,35,0))</f>
        <v/>
      </c>
      <c r="O81" s="117">
        <f>IF(Thong_tin_chuc_vu_NV!A81="","",VLOOKUP(Thong_tin_chuc_vu_NV!A81,INPUT_Du_lieu_nhan_vien!$1:$1048576,37,0))</f>
        <v>0</v>
      </c>
      <c r="P81" s="117">
        <f>IF(Thong_tin_chuc_vu_NV!A81="","",VLOOKUP(Thong_tin_chuc_vu_NV!A81,INPUT_Du_lieu_nhan_vien!$1:$1048576,39,0))</f>
        <v>40452</v>
      </c>
    </row>
    <row r="82" spans="1:16" ht="19.5" hidden="1" customHeight="1" x14ac:dyDescent="0.2">
      <c r="A82" s="121">
        <f>IF(INPUT_Du_lieu_nhan_vien!A82="","",INPUT_Du_lieu_nhan_vien!A82)</f>
        <v>20056</v>
      </c>
      <c r="B82" s="121" t="str">
        <f>IF(A82="","",VLOOKUP(A82,INPUT_Du_lieu_nhan_vien!$1:$1048576,2,0))</f>
        <v>Nguyễn Thị Tú</v>
      </c>
      <c r="C82" s="121" t="str">
        <f>IF($A82="","",VLOOKUP($A82,INPUT_Du_lieu_nhan_vien!$1:$1048576,3,0))</f>
        <v>Uyên</v>
      </c>
      <c r="D82" s="104" t="str">
        <f>IF(A82="","",VLOOKUP(A82,INPUT_Du_lieu_nhan_vien!$1:$1048576,20,0))</f>
        <v xml:space="preserve">Số 10 ngách 406/66 đường Âu Cơ, Tây Hồ, Hà Nội </v>
      </c>
      <c r="E82" s="104" t="str">
        <f>IF($A82="","",VLOOKUP($A82,INPUT_Du_lieu_nhan_vien!$1:$1048576,17,0))</f>
        <v>091 464 7079</v>
      </c>
      <c r="F82" s="116">
        <f>IF(Thong_tin_chuc_vu_NV!A82="","",VLOOKUP(Thong_tin_chuc_vu_NV!A82,INPUT_Du_lieu_nhan_vien!$1:$1048576,27,0))</f>
        <v>0</v>
      </c>
      <c r="G82" s="104">
        <f>IF(Thong_tin_chuc_vu_NV!A82="","",VLOOKUP(Thong_tin_chuc_vu_NV!A82,INPUT_Du_lieu_nhan_vien!$1:$1048576,28,0))</f>
        <v>0</v>
      </c>
      <c r="H82" s="104">
        <f>IF(Thong_tin_chuc_vu_NV!A82="","",VLOOKUP(Thong_tin_chuc_vu_NV!A82,INPUT_Du_lieu_nhan_vien!$1:$1048576,24,0))</f>
        <v>0</v>
      </c>
      <c r="I82" s="104">
        <f>IF(Thong_tin_chuc_vu_NV!A82="","",VLOOKUP(Thong_tin_chuc_vu_NV!A82,INPUT_Du_lieu_nhan_vien!$1:$1048576,29,0))</f>
        <v>0</v>
      </c>
      <c r="J82" s="104">
        <f>IF(Thong_tin_chuc_vu_NV!A82="","",VLOOKUP(Thong_tin_chuc_vu_NV!A82,INPUT_Du_lieu_nhan_vien!$1:$1048576,30,0))</f>
        <v>0</v>
      </c>
      <c r="K82" s="104" t="str">
        <f>IF(Thong_tin_chuc_vu_NV!A82="","",VLOOKUP(Thong_tin_chuc_vu_NV!A82,INPUT_Du_lieu_nhan_vien!$1:$1048576,31,0))</f>
        <v>HN</v>
      </c>
      <c r="L82" s="104" t="str">
        <f>IF(Thong_tin_chuc_vu_NV!A82="","",VLOOKUP(Thong_tin_chuc_vu_NV!A82,INPUT_Du_lieu_nhan_vien!$1:$1048576,36,0))</f>
        <v>Nghỉ việc</v>
      </c>
      <c r="M82" s="117">
        <f>IF(Thong_tin_chuc_vu_NV!A82="","",VLOOKUP(Thong_tin_chuc_vu_NV!A82,INPUT_Du_lieu_nhan_vien!$1:$1048576,34,0))</f>
        <v>39895</v>
      </c>
      <c r="N82" s="104">
        <f>IF(Thong_tin_chuc_vu_NV!A82="","",VLOOKUP(Thong_tin_chuc_vu_NV!A82,INPUT_Du_lieu_nhan_vien!$1:$1048576,35,0))</f>
        <v>3</v>
      </c>
      <c r="O82" s="117" t="str">
        <f>IF(Thong_tin_chuc_vu_NV!A82="","",VLOOKUP(Thong_tin_chuc_vu_NV!A82,INPUT_Du_lieu_nhan_vien!$1:$1048576,37,0))</f>
        <v/>
      </c>
      <c r="P82" s="117">
        <f>IF(Thong_tin_chuc_vu_NV!A82="","",VLOOKUP(Thong_tin_chuc_vu_NV!A82,INPUT_Du_lieu_nhan_vien!$1:$1048576,39,0))</f>
        <v>0</v>
      </c>
    </row>
    <row r="83" spans="1:16" ht="19.5" hidden="1" customHeight="1" x14ac:dyDescent="0.2">
      <c r="A83" s="121">
        <f>IF(INPUT_Du_lieu_nhan_vien!A83="","",INPUT_Du_lieu_nhan_vien!A83)</f>
        <v>20058</v>
      </c>
      <c r="B83" s="121" t="str">
        <f>IF(A83="","",VLOOKUP(A83,INPUT_Du_lieu_nhan_vien!$1:$1048576,2,0))</f>
        <v>Nguyễn Thị Thanh</v>
      </c>
      <c r="C83" s="121" t="str">
        <f>IF($A83="","",VLOOKUP($A83,INPUT_Du_lieu_nhan_vien!$1:$1048576,3,0))</f>
        <v>Xuân</v>
      </c>
      <c r="D83" s="104" t="str">
        <f>IF(A83="","",VLOOKUP(A83,INPUT_Du_lieu_nhan_vien!$1:$1048576,20,0))</f>
        <v xml:space="preserve">162 Nguyễn Lương Bằng- Đống Đa- Hà Nội </v>
      </c>
      <c r="E83" s="104" t="str">
        <f>IF($A83="","",VLOOKUP($A83,INPUT_Du_lieu_nhan_vien!$1:$1048576,17,0))</f>
        <v>01698 304 979</v>
      </c>
      <c r="F83" s="116">
        <f>IF(Thong_tin_chuc_vu_NV!A83="","",VLOOKUP(Thong_tin_chuc_vu_NV!A83,INPUT_Du_lieu_nhan_vien!$1:$1048576,27,0))</f>
        <v>0</v>
      </c>
      <c r="G83" s="104">
        <f>IF(Thong_tin_chuc_vu_NV!A83="","",VLOOKUP(Thong_tin_chuc_vu_NV!A83,INPUT_Du_lieu_nhan_vien!$1:$1048576,28,0))</f>
        <v>0</v>
      </c>
      <c r="H83" s="104">
        <f>IF(Thong_tin_chuc_vu_NV!A83="","",VLOOKUP(Thong_tin_chuc_vu_NV!A83,INPUT_Du_lieu_nhan_vien!$1:$1048576,24,0))</f>
        <v>0</v>
      </c>
      <c r="I83" s="104">
        <f>IF(Thong_tin_chuc_vu_NV!A83="","",VLOOKUP(Thong_tin_chuc_vu_NV!A83,INPUT_Du_lieu_nhan_vien!$1:$1048576,29,0))</f>
        <v>0</v>
      </c>
      <c r="J83" s="104">
        <f>IF(Thong_tin_chuc_vu_NV!A83="","",VLOOKUP(Thong_tin_chuc_vu_NV!A83,INPUT_Du_lieu_nhan_vien!$1:$1048576,30,0))</f>
        <v>0</v>
      </c>
      <c r="K83" s="104" t="str">
        <f>IF(Thong_tin_chuc_vu_NV!A83="","",VLOOKUP(Thong_tin_chuc_vu_NV!A83,INPUT_Du_lieu_nhan_vien!$1:$1048576,31,0))</f>
        <v>HN</v>
      </c>
      <c r="L83" s="104" t="str">
        <f>IF(Thong_tin_chuc_vu_NV!A83="","",VLOOKUP(Thong_tin_chuc_vu_NV!A83,INPUT_Du_lieu_nhan_vien!$1:$1048576,36,0))</f>
        <v>Nghỉ việc</v>
      </c>
      <c r="M83" s="117">
        <f>IF(Thong_tin_chuc_vu_NV!A83="","",VLOOKUP(Thong_tin_chuc_vu_NV!A83,INPUT_Du_lieu_nhan_vien!$1:$1048576,34,0))</f>
        <v>40001</v>
      </c>
      <c r="N83" s="104">
        <f>IF(Thong_tin_chuc_vu_NV!A83="","",VLOOKUP(Thong_tin_chuc_vu_NV!A83,INPUT_Du_lieu_nhan_vien!$1:$1048576,35,0))</f>
        <v>7</v>
      </c>
      <c r="O83" s="117" t="str">
        <f>IF(Thong_tin_chuc_vu_NV!A83="","",VLOOKUP(Thong_tin_chuc_vu_NV!A83,INPUT_Du_lieu_nhan_vien!$1:$1048576,37,0))</f>
        <v/>
      </c>
      <c r="P83" s="117">
        <f>IF(Thong_tin_chuc_vu_NV!A83="","",VLOOKUP(Thong_tin_chuc_vu_NV!A83,INPUT_Du_lieu_nhan_vien!$1:$1048576,39,0))</f>
        <v>0</v>
      </c>
    </row>
    <row r="84" spans="1:16" ht="19.5" hidden="1" customHeight="1" x14ac:dyDescent="0.2">
      <c r="A84" s="121">
        <f>IF(INPUT_Du_lieu_nhan_vien!A84="","",INPUT_Du_lieu_nhan_vien!A84)</f>
        <v>20059</v>
      </c>
      <c r="B84" s="121" t="str">
        <f>IF(A84="","",VLOOKUP(A84,INPUT_Du_lieu_nhan_vien!$1:$1048576,2,0))</f>
        <v>Phạm Thị</v>
      </c>
      <c r="C84" s="121" t="str">
        <f>IF($A84="","",VLOOKUP($A84,INPUT_Du_lieu_nhan_vien!$1:$1048576,3,0))</f>
        <v>Ngân</v>
      </c>
      <c r="D84" s="104" t="str">
        <f>IF(A84="","",VLOOKUP(A84,INPUT_Du_lieu_nhan_vien!$1:$1048576,20,0))</f>
        <v xml:space="preserve">Liên Mạc- Từ Liêm- Hà Nội </v>
      </c>
      <c r="E84" s="104" t="str">
        <f>IF($A84="","",VLOOKUP($A84,INPUT_Du_lieu_nhan_vien!$1:$1048576,17,0))</f>
        <v>0976 693 913</v>
      </c>
      <c r="F84" s="116" t="str">
        <f>IF(Thong_tin_chuc_vu_NV!A84="","",VLOOKUP(Thong_tin_chuc_vu_NV!A84,INPUT_Du_lieu_nhan_vien!$1:$1048576,27,0))</f>
        <v>1</v>
      </c>
      <c r="G84" s="104" t="str">
        <f>IF(Thong_tin_chuc_vu_NV!A84="","",VLOOKUP(Thong_tin_chuc_vu_NV!A84,INPUT_Du_lieu_nhan_vien!$1:$1048576,28,0))</f>
        <v>CB</v>
      </c>
      <c r="H84" s="104" t="str">
        <f>IF(Thong_tin_chuc_vu_NV!A84="","",VLOOKUP(Thong_tin_chuc_vu_NV!A84,INPUT_Du_lieu_nhan_vien!$1:$1048576,24,0))</f>
        <v>OS</v>
      </c>
      <c r="I84" s="104" t="str">
        <f>IF(Thong_tin_chuc_vu_NV!A84="","",VLOOKUP(Thong_tin_chuc_vu_NV!A84,INPUT_Du_lieu_nhan_vien!$1:$1048576,29,0))</f>
        <v>TAW</v>
      </c>
      <c r="J84" s="104">
        <f>IF(Thong_tin_chuc_vu_NV!A84="","",VLOOKUP(Thong_tin_chuc_vu_NV!A84,INPUT_Du_lieu_nhan_vien!$1:$1048576,30,0))</f>
        <v>0</v>
      </c>
      <c r="K84" s="104" t="str">
        <f>IF(Thong_tin_chuc_vu_NV!A84="","",VLOOKUP(Thong_tin_chuc_vu_NV!A84,INPUT_Du_lieu_nhan_vien!$1:$1048576,31,0))</f>
        <v>HN</v>
      </c>
      <c r="L84" s="104" t="str">
        <f>IF(Thong_tin_chuc_vu_NV!A84="","",VLOOKUP(Thong_tin_chuc_vu_NV!A84,INPUT_Du_lieu_nhan_vien!$1:$1048576,36,0))</f>
        <v>Nghỉ việc</v>
      </c>
      <c r="M84" s="117">
        <f>IF(Thong_tin_chuc_vu_NV!A84="","",VLOOKUP(Thong_tin_chuc_vu_NV!A84,INPUT_Du_lieu_nhan_vien!$1:$1048576,34,0))</f>
        <v>0</v>
      </c>
      <c r="N84" s="104" t="str">
        <f>IF(Thong_tin_chuc_vu_NV!A84="","",VLOOKUP(Thong_tin_chuc_vu_NV!A84,INPUT_Du_lieu_nhan_vien!$1:$1048576,35,0))</f>
        <v/>
      </c>
      <c r="O84" s="117" t="str">
        <f>IF(Thong_tin_chuc_vu_NV!A84="","",VLOOKUP(Thong_tin_chuc_vu_NV!A84,INPUT_Du_lieu_nhan_vien!$1:$1048576,37,0))</f>
        <v/>
      </c>
      <c r="P84" s="117">
        <f>IF(Thong_tin_chuc_vu_NV!A84="","",VLOOKUP(Thong_tin_chuc_vu_NV!A84,INPUT_Du_lieu_nhan_vien!$1:$1048576,39,0))</f>
        <v>40739</v>
      </c>
    </row>
    <row r="85" spans="1:16" ht="19.5" hidden="1" customHeight="1" x14ac:dyDescent="0.2">
      <c r="A85" s="121">
        <f>IF(INPUT_Du_lieu_nhan_vien!A85="","",INPUT_Du_lieu_nhan_vien!A85)</f>
        <v>20060</v>
      </c>
      <c r="B85" s="121" t="str">
        <f>IF(A85="","",VLOOKUP(A85,INPUT_Du_lieu_nhan_vien!$1:$1048576,2,0))</f>
        <v>Trần Thị Phương</v>
      </c>
      <c r="C85" s="121" t="str">
        <f>IF($A85="","",VLOOKUP($A85,INPUT_Du_lieu_nhan_vien!$1:$1048576,3,0))</f>
        <v>Thảo</v>
      </c>
      <c r="D85" s="104" t="str">
        <f>IF(A85="","",VLOOKUP(A85,INPUT_Du_lieu_nhan_vien!$1:$1048576,20,0))</f>
        <v xml:space="preserve">Nhà 210- 63B TT Thành Công- Ba Đình- Hà Nội </v>
      </c>
      <c r="E85" s="104" t="str">
        <f>IF($A85="","",VLOOKUP($A85,INPUT_Du_lieu_nhan_vien!$1:$1048576,17,0))</f>
        <v>094 282 1234</v>
      </c>
      <c r="F85" s="116">
        <f>IF(Thong_tin_chuc_vu_NV!A85="","",VLOOKUP(Thong_tin_chuc_vu_NV!A85,INPUT_Du_lieu_nhan_vien!$1:$1048576,27,0))</f>
        <v>0</v>
      </c>
      <c r="G85" s="104">
        <f>IF(Thong_tin_chuc_vu_NV!A85="","",VLOOKUP(Thong_tin_chuc_vu_NV!A85,INPUT_Du_lieu_nhan_vien!$1:$1048576,28,0))</f>
        <v>0</v>
      </c>
      <c r="H85" s="104">
        <f>IF(Thong_tin_chuc_vu_NV!A85="","",VLOOKUP(Thong_tin_chuc_vu_NV!A85,INPUT_Du_lieu_nhan_vien!$1:$1048576,24,0))</f>
        <v>0</v>
      </c>
      <c r="I85" s="104">
        <f>IF(Thong_tin_chuc_vu_NV!A85="","",VLOOKUP(Thong_tin_chuc_vu_NV!A85,INPUT_Du_lieu_nhan_vien!$1:$1048576,29,0))</f>
        <v>0</v>
      </c>
      <c r="J85" s="104">
        <f>IF(Thong_tin_chuc_vu_NV!A85="","",VLOOKUP(Thong_tin_chuc_vu_NV!A85,INPUT_Du_lieu_nhan_vien!$1:$1048576,30,0))</f>
        <v>0</v>
      </c>
      <c r="K85" s="104" t="str">
        <f>IF(Thong_tin_chuc_vu_NV!A85="","",VLOOKUP(Thong_tin_chuc_vu_NV!A85,INPUT_Du_lieu_nhan_vien!$1:$1048576,31,0))</f>
        <v>HN</v>
      </c>
      <c r="L85" s="104" t="str">
        <f>IF(Thong_tin_chuc_vu_NV!A85="","",VLOOKUP(Thong_tin_chuc_vu_NV!A85,INPUT_Du_lieu_nhan_vien!$1:$1048576,36,0))</f>
        <v>Nghỉ việc</v>
      </c>
      <c r="M85" s="117">
        <f>IF(Thong_tin_chuc_vu_NV!A85="","",VLOOKUP(Thong_tin_chuc_vu_NV!A85,INPUT_Du_lieu_nhan_vien!$1:$1048576,34,0))</f>
        <v>0</v>
      </c>
      <c r="N85" s="104" t="str">
        <f>IF(Thong_tin_chuc_vu_NV!A85="","",VLOOKUP(Thong_tin_chuc_vu_NV!A85,INPUT_Du_lieu_nhan_vien!$1:$1048576,35,0))</f>
        <v/>
      </c>
      <c r="O85" s="117" t="str">
        <f>IF(Thong_tin_chuc_vu_NV!A85="","",VLOOKUP(Thong_tin_chuc_vu_NV!A85,INPUT_Du_lieu_nhan_vien!$1:$1048576,37,0))</f>
        <v/>
      </c>
      <c r="P85" s="117">
        <f>IF(Thong_tin_chuc_vu_NV!A85="","",VLOOKUP(Thong_tin_chuc_vu_NV!A85,INPUT_Du_lieu_nhan_vien!$1:$1048576,39,0))</f>
        <v>0</v>
      </c>
    </row>
    <row r="86" spans="1:16" ht="19.5" hidden="1" customHeight="1" x14ac:dyDescent="0.2">
      <c r="A86" s="121">
        <f>IF(INPUT_Du_lieu_nhan_vien!A106="","",INPUT_Du_lieu_nhan_vien!A106)</f>
        <v>20080</v>
      </c>
      <c r="B86" s="121" t="str">
        <f>IF(A86="","",VLOOKUP(A86,INPUT_Du_lieu_nhan_vien!$1:$1048576,2,0))</f>
        <v>Nguyễn Thị</v>
      </c>
      <c r="C86" s="121" t="str">
        <f>IF($A86="","",VLOOKUP($A86,INPUT_Du_lieu_nhan_vien!$1:$1048576,3,0))</f>
        <v>Dung</v>
      </c>
      <c r="D86" s="104" t="str">
        <f>IF(A86="","",VLOOKUP(A86,INPUT_Du_lieu_nhan_vien!$1:$1048576,20,0))</f>
        <v xml:space="preserve">Số 1/5/8 Nguyễn Cao, HBT, Hn </v>
      </c>
      <c r="E86" s="104" t="str">
        <f>IF($A86="","",VLOOKUP($A86,INPUT_Du_lieu_nhan_vien!$1:$1048576,17,0))</f>
        <v>090 629 4521</v>
      </c>
      <c r="F86" s="116">
        <f>IF(Thong_tin_chuc_vu_NV!A86="","",VLOOKUP(Thong_tin_chuc_vu_NV!A86,INPUT_Du_lieu_nhan_vien!$1:$1048576,27,0))</f>
        <v>0</v>
      </c>
      <c r="G86" s="104">
        <f>IF(Thong_tin_chuc_vu_NV!A86="","",VLOOKUP(Thong_tin_chuc_vu_NV!A86,INPUT_Du_lieu_nhan_vien!$1:$1048576,28,0))</f>
        <v>0</v>
      </c>
      <c r="H86" s="104">
        <f>IF(Thong_tin_chuc_vu_NV!A86="","",VLOOKUP(Thong_tin_chuc_vu_NV!A86,INPUT_Du_lieu_nhan_vien!$1:$1048576,24,0))</f>
        <v>0</v>
      </c>
      <c r="I86" s="104">
        <f>IF(Thong_tin_chuc_vu_NV!A86="","",VLOOKUP(Thong_tin_chuc_vu_NV!A86,INPUT_Du_lieu_nhan_vien!$1:$1048576,29,0))</f>
        <v>0</v>
      </c>
      <c r="J86" s="104">
        <f>IF(Thong_tin_chuc_vu_NV!A86="","",VLOOKUP(Thong_tin_chuc_vu_NV!A86,INPUT_Du_lieu_nhan_vien!$1:$1048576,30,0))</f>
        <v>0</v>
      </c>
      <c r="K86" s="104" t="str">
        <f>IF(Thong_tin_chuc_vu_NV!A86="","",VLOOKUP(Thong_tin_chuc_vu_NV!A86,INPUT_Du_lieu_nhan_vien!$1:$1048576,31,0))</f>
        <v>HN</v>
      </c>
      <c r="L86" s="104" t="str">
        <f>IF(Thong_tin_chuc_vu_NV!A106="","",VLOOKUP(Thong_tin_chuc_vu_NV!A106,INPUT_Du_lieu_nhan_vien!$1:$1048576,36,0))</f>
        <v>Nghỉ việc</v>
      </c>
      <c r="M86" s="117">
        <f>IF(Thong_tin_chuc_vu_NV!A106="","",VLOOKUP(Thong_tin_chuc_vu_NV!A106,INPUT_Du_lieu_nhan_vien!$1:$1048576,34,0))</f>
        <v>40701</v>
      </c>
      <c r="N86" s="104">
        <f>IF(Thong_tin_chuc_vu_NV!A106="","",VLOOKUP(Thong_tin_chuc_vu_NV!A106,INPUT_Du_lieu_nhan_vien!$1:$1048576,35,0))</f>
        <v>6</v>
      </c>
      <c r="O86" s="117" t="str">
        <f>IF(Thong_tin_chuc_vu_NV!A106="","",VLOOKUP(Thong_tin_chuc_vu_NV!A106,INPUT_Du_lieu_nhan_vien!$1:$1048576,37,0))</f>
        <v/>
      </c>
      <c r="P86" s="117">
        <f>IF(Thong_tin_chuc_vu_NV!A106="","",VLOOKUP(Thong_tin_chuc_vu_NV!A106,INPUT_Du_lieu_nhan_vien!$1:$1048576,39,0))</f>
        <v>40794</v>
      </c>
    </row>
    <row r="87" spans="1:16" ht="19.5" customHeight="1" x14ac:dyDescent="0.2">
      <c r="A87" s="121">
        <f>IF(INPUT_Du_lieu_nhan_vien!A87="","",INPUT_Du_lieu_nhan_vien!A87)</f>
        <v>20062</v>
      </c>
      <c r="B87" s="121" t="str">
        <f>IF(A87="","",VLOOKUP(A87,INPUT_Du_lieu_nhan_vien!$1:$1048576,2,0))</f>
        <v>Nguyễn Hữu</v>
      </c>
      <c r="C87" s="121" t="str">
        <f>IF($A87="","",VLOOKUP($A87,INPUT_Du_lieu_nhan_vien!$1:$1048576,3,0))</f>
        <v>Diễn</v>
      </c>
      <c r="D87" s="104" t="str">
        <f>IF(A87="","",VLOOKUP(A87,INPUT_Du_lieu_nhan_vien!$1:$1048576,20,0))</f>
        <v xml:space="preserve">P109 Nhà 57 Giảng võ, Cát Linh, Hà Nội </v>
      </c>
      <c r="E87" s="104" t="str">
        <f>IF($A87="","",VLOOKUP($A87,INPUT_Du_lieu_nhan_vien!$1:$1048576,17,0))</f>
        <v/>
      </c>
      <c r="F87" s="116">
        <f>IF(Thong_tin_chuc_vu_NV!A87="","",VLOOKUP(Thong_tin_chuc_vu_NV!A87,INPUT_Du_lieu_nhan_vien!$1:$1048576,27,0))</f>
        <v>0</v>
      </c>
      <c r="G87" s="104">
        <f>IF(Thong_tin_chuc_vu_NV!A87="","",VLOOKUP(Thong_tin_chuc_vu_NV!A87,INPUT_Du_lieu_nhan_vien!$1:$1048576,28,0))</f>
        <v>0</v>
      </c>
      <c r="H87" s="104" t="str">
        <f>IF(Thong_tin_chuc_vu_NV!A87="","",VLOOKUP(Thong_tin_chuc_vu_NV!A87,INPUT_Du_lieu_nhan_vien!$1:$1048576,24,0))</f>
        <v>CX</v>
      </c>
      <c r="I87" s="104" t="str">
        <f>IF(Thong_tin_chuc_vu_NV!A87="","",VLOOKUP(Thong_tin_chuc_vu_NV!A87,INPUT_Du_lieu_nhan_vien!$1:$1048576,29,0))</f>
        <v>BCV</v>
      </c>
      <c r="J87" s="104">
        <f>IF(Thong_tin_chuc_vu_NV!A87="","",VLOOKUP(Thong_tin_chuc_vu_NV!A87,INPUT_Du_lieu_nhan_vien!$1:$1048576,30,0))</f>
        <v>0</v>
      </c>
      <c r="K87" s="104" t="str">
        <f>IF(Thong_tin_chuc_vu_NV!A87="","",VLOOKUP(Thong_tin_chuc_vu_NV!A87,INPUT_Du_lieu_nhan_vien!$1:$1048576,31,0))</f>
        <v>HN</v>
      </c>
      <c r="L87" s="104" t="str">
        <f>IF(Thong_tin_chuc_vu_NV!A87="","",VLOOKUP(Thong_tin_chuc_vu_NV!A87,INPUT_Du_lieu_nhan_vien!$1:$1048576,36,0))</f>
        <v>Chính thức</v>
      </c>
      <c r="M87" s="117">
        <f>IF(Thong_tin_chuc_vu_NV!A87="","",VLOOKUP(Thong_tin_chuc_vu_NV!A87,INPUT_Du_lieu_nhan_vien!$1:$1048576,34,0))</f>
        <v>39904</v>
      </c>
      <c r="N87" s="104">
        <f>IF(Thong_tin_chuc_vu_NV!A87="","",VLOOKUP(Thong_tin_chuc_vu_NV!A87,INPUT_Du_lieu_nhan_vien!$1:$1048576,35,0))</f>
        <v>4</v>
      </c>
      <c r="O87" s="117" t="str">
        <f>IF(Thong_tin_chuc_vu_NV!A87="","",VLOOKUP(Thong_tin_chuc_vu_NV!A87,INPUT_Du_lieu_nhan_vien!$1:$1048576,37,0))</f>
        <v/>
      </c>
      <c r="P87" s="117">
        <f>IF(Thong_tin_chuc_vu_NV!A87="","",VLOOKUP(Thong_tin_chuc_vu_NV!A87,INPUT_Du_lieu_nhan_vien!$1:$1048576,39,0))</f>
        <v>0</v>
      </c>
    </row>
    <row r="88" spans="1:16" ht="19.5" hidden="1" customHeight="1" x14ac:dyDescent="0.2">
      <c r="A88" s="121">
        <f>IF(INPUT_Du_lieu_nhan_vien!A88="","",INPUT_Du_lieu_nhan_vien!A88)</f>
        <v>20063</v>
      </c>
      <c r="B88" s="121" t="str">
        <f>IF(A88="","",VLOOKUP(A88,INPUT_Du_lieu_nhan_vien!$1:$1048576,2,0))</f>
        <v>Lê Văn</v>
      </c>
      <c r="C88" s="121" t="str">
        <f>IF($A88="","",VLOOKUP($A88,INPUT_Du_lieu_nhan_vien!$1:$1048576,3,0))</f>
        <v>Thành</v>
      </c>
      <c r="D88" s="104" t="str">
        <f>IF(A88="","",VLOOKUP(A88,INPUT_Du_lieu_nhan_vien!$1:$1048576,20,0))</f>
        <v xml:space="preserve">Nhà số 7 ngõ 79A- Lương Khánh Thiện- Hoàng Mai </v>
      </c>
      <c r="E88" s="104" t="str">
        <f>IF($A88="","",VLOOKUP($A88,INPUT_Du_lieu_nhan_vien!$1:$1048576,17,0))</f>
        <v>0959339821</v>
      </c>
      <c r="F88" s="116">
        <f>IF(Thong_tin_chuc_vu_NV!A88="","",VLOOKUP(Thong_tin_chuc_vu_NV!A88,INPUT_Du_lieu_nhan_vien!$1:$1048576,27,0))</f>
        <v>0</v>
      </c>
      <c r="G88" s="104">
        <f>IF(Thong_tin_chuc_vu_NV!A88="","",VLOOKUP(Thong_tin_chuc_vu_NV!A88,INPUT_Du_lieu_nhan_vien!$1:$1048576,28,0))</f>
        <v>0</v>
      </c>
      <c r="H88" s="104">
        <f>IF(Thong_tin_chuc_vu_NV!A88="","",VLOOKUP(Thong_tin_chuc_vu_NV!A88,INPUT_Du_lieu_nhan_vien!$1:$1048576,24,0))</f>
        <v>0</v>
      </c>
      <c r="I88" s="104">
        <f>IF(Thong_tin_chuc_vu_NV!A88="","",VLOOKUP(Thong_tin_chuc_vu_NV!A88,INPUT_Du_lieu_nhan_vien!$1:$1048576,29,0))</f>
        <v>0</v>
      </c>
      <c r="J88" s="104">
        <f>IF(Thong_tin_chuc_vu_NV!A88="","",VLOOKUP(Thong_tin_chuc_vu_NV!A88,INPUT_Du_lieu_nhan_vien!$1:$1048576,30,0))</f>
        <v>0</v>
      </c>
      <c r="K88" s="104" t="str">
        <f>IF(Thong_tin_chuc_vu_NV!A88="","",VLOOKUP(Thong_tin_chuc_vu_NV!A88,INPUT_Du_lieu_nhan_vien!$1:$1048576,31,0))</f>
        <v>HN</v>
      </c>
      <c r="L88" s="104" t="str">
        <f>IF(Thong_tin_chuc_vu_NV!A88="","",VLOOKUP(Thong_tin_chuc_vu_NV!A88,INPUT_Du_lieu_nhan_vien!$1:$1048576,36,0))</f>
        <v>Nghỉ việc</v>
      </c>
      <c r="M88" s="117">
        <f>IF(Thong_tin_chuc_vu_NV!A88="","",VLOOKUP(Thong_tin_chuc_vu_NV!A88,INPUT_Du_lieu_nhan_vien!$1:$1048576,34,0))</f>
        <v>0</v>
      </c>
      <c r="N88" s="104" t="str">
        <f>IF(Thong_tin_chuc_vu_NV!A88="","",VLOOKUP(Thong_tin_chuc_vu_NV!A88,INPUT_Du_lieu_nhan_vien!$1:$1048576,35,0))</f>
        <v/>
      </c>
      <c r="O88" s="117" t="str">
        <f>IF(Thong_tin_chuc_vu_NV!A88="","",VLOOKUP(Thong_tin_chuc_vu_NV!A88,INPUT_Du_lieu_nhan_vien!$1:$1048576,37,0))</f>
        <v/>
      </c>
      <c r="P88" s="117">
        <f>IF(Thong_tin_chuc_vu_NV!A88="","",VLOOKUP(Thong_tin_chuc_vu_NV!A88,INPUT_Du_lieu_nhan_vien!$1:$1048576,39,0))</f>
        <v>0</v>
      </c>
    </row>
    <row r="89" spans="1:16" ht="19.5" hidden="1" customHeight="1" x14ac:dyDescent="0.2">
      <c r="A89" s="121">
        <f>IF(INPUT_Du_lieu_nhan_vien!A89="","",INPUT_Du_lieu_nhan_vien!A89)</f>
        <v>20064</v>
      </c>
      <c r="B89" s="121" t="str">
        <f>IF(A89="","",VLOOKUP(A89,INPUT_Du_lieu_nhan_vien!$1:$1048576,2,0))</f>
        <v>Nguyễn Thị Lan</v>
      </c>
      <c r="C89" s="121" t="str">
        <f>IF($A89="","",VLOOKUP($A89,INPUT_Du_lieu_nhan_vien!$1:$1048576,3,0))</f>
        <v>Anh</v>
      </c>
      <c r="D89" s="104" t="str">
        <f>IF(A89="","",VLOOKUP(A89,INPUT_Du_lieu_nhan_vien!$1:$1048576,20,0))</f>
        <v xml:space="preserve">Khương Đình- Thanh Xuân- Hà Nội </v>
      </c>
      <c r="E89" s="104" t="str">
        <f>IF($A89="","",VLOOKUP($A89,INPUT_Du_lieu_nhan_vien!$1:$1048576,17,0))</f>
        <v>0914 801 546</v>
      </c>
      <c r="F89" s="116" t="str">
        <f>IF(Thong_tin_chuc_vu_NV!A89="","",VLOOKUP(Thong_tin_chuc_vu_NV!A89,INPUT_Du_lieu_nhan_vien!$1:$1048576,27,0))</f>
        <v>1</v>
      </c>
      <c r="G89" s="104" t="str">
        <f>IF(Thong_tin_chuc_vu_NV!A89="","",VLOOKUP(Thong_tin_chuc_vu_NV!A89,INPUT_Du_lieu_nhan_vien!$1:$1048576,28,0))</f>
        <v>CB</v>
      </c>
      <c r="H89" s="104" t="str">
        <f>IF(Thong_tin_chuc_vu_NV!A89="","",VLOOKUP(Thong_tin_chuc_vu_NV!A89,INPUT_Du_lieu_nhan_vien!$1:$1048576,24,0))</f>
        <v>OS</v>
      </c>
      <c r="I89" s="104" t="str">
        <f>IF(Thong_tin_chuc_vu_NV!A89="","",VLOOKUP(Thong_tin_chuc_vu_NV!A89,INPUT_Du_lieu_nhan_vien!$1:$1048576,29,0))</f>
        <v>TAW</v>
      </c>
      <c r="J89" s="104">
        <f>IF(Thong_tin_chuc_vu_NV!A89="","",VLOOKUP(Thong_tin_chuc_vu_NV!A89,INPUT_Du_lieu_nhan_vien!$1:$1048576,30,0))</f>
        <v>0</v>
      </c>
      <c r="K89" s="104" t="str">
        <f>IF(Thong_tin_chuc_vu_NV!A89="","",VLOOKUP(Thong_tin_chuc_vu_NV!A89,INPUT_Du_lieu_nhan_vien!$1:$1048576,31,0))</f>
        <v>HN</v>
      </c>
      <c r="L89" s="104" t="str">
        <f>IF(Thong_tin_chuc_vu_NV!A89="","",VLOOKUP(Thong_tin_chuc_vu_NV!A89,INPUT_Du_lieu_nhan_vien!$1:$1048576,36,0))</f>
        <v>Nghỉ việc</v>
      </c>
      <c r="M89" s="117">
        <f>IF(Thong_tin_chuc_vu_NV!A89="","",VLOOKUP(Thong_tin_chuc_vu_NV!A89,INPUT_Du_lieu_nhan_vien!$1:$1048576,34,0))</f>
        <v>39918</v>
      </c>
      <c r="N89" s="104">
        <f>IF(Thong_tin_chuc_vu_NV!A89="","",VLOOKUP(Thong_tin_chuc_vu_NV!A89,INPUT_Du_lieu_nhan_vien!$1:$1048576,35,0))</f>
        <v>4</v>
      </c>
      <c r="O89" s="117" t="str">
        <f>IF(Thong_tin_chuc_vu_NV!A89="","",VLOOKUP(Thong_tin_chuc_vu_NV!A89,INPUT_Du_lieu_nhan_vien!$1:$1048576,37,0))</f>
        <v/>
      </c>
      <c r="P89" s="117">
        <f>IF(Thong_tin_chuc_vu_NV!A89="","",VLOOKUP(Thong_tin_chuc_vu_NV!A89,INPUT_Du_lieu_nhan_vien!$1:$1048576,39,0))</f>
        <v>40725</v>
      </c>
    </row>
    <row r="90" spans="1:16" ht="19.5" hidden="1" customHeight="1" x14ac:dyDescent="0.2">
      <c r="A90" s="121">
        <f>IF(INPUT_Du_lieu_nhan_vien!A90="","",INPUT_Du_lieu_nhan_vien!A90)</f>
        <v>20065</v>
      </c>
      <c r="B90" s="121" t="str">
        <f>IF(A90="","",VLOOKUP(A90,INPUT_Du_lieu_nhan_vien!$1:$1048576,2,0))</f>
        <v>Nguyễn Thùy</v>
      </c>
      <c r="C90" s="121" t="str">
        <f>IF($A90="","",VLOOKUP($A90,INPUT_Du_lieu_nhan_vien!$1:$1048576,3,0))</f>
        <v>Dương</v>
      </c>
      <c r="D90" s="104" t="str">
        <f>IF(A90="","",VLOOKUP(A90,INPUT_Du_lieu_nhan_vien!$1:$1048576,20,0))</f>
        <v xml:space="preserve">Phòng 46, nhà A6, ngõ 120 Hoàng Quốc Việt- Cầu Giấy, Hà Nội </v>
      </c>
      <c r="E90" s="104" t="str">
        <f>IF($A90="","",VLOOKUP($A90,INPUT_Du_lieu_nhan_vien!$1:$1048576,17,0))</f>
        <v>097 244 3586</v>
      </c>
      <c r="F90" s="116">
        <f>IF(Thong_tin_chuc_vu_NV!A90="","",VLOOKUP(Thong_tin_chuc_vu_NV!A90,INPUT_Du_lieu_nhan_vien!$1:$1048576,27,0))</f>
        <v>0</v>
      </c>
      <c r="G90" s="104">
        <f>IF(Thong_tin_chuc_vu_NV!A90="","",VLOOKUP(Thong_tin_chuc_vu_NV!A90,INPUT_Du_lieu_nhan_vien!$1:$1048576,28,0))</f>
        <v>0</v>
      </c>
      <c r="H90" s="104">
        <f>IF(Thong_tin_chuc_vu_NV!A90="","",VLOOKUP(Thong_tin_chuc_vu_NV!A90,INPUT_Du_lieu_nhan_vien!$1:$1048576,24,0))</f>
        <v>0</v>
      </c>
      <c r="I90" s="104">
        <f>IF(Thong_tin_chuc_vu_NV!A90="","",VLOOKUP(Thong_tin_chuc_vu_NV!A90,INPUT_Du_lieu_nhan_vien!$1:$1048576,29,0))</f>
        <v>0</v>
      </c>
      <c r="J90" s="104">
        <f>IF(Thong_tin_chuc_vu_NV!A90="","",VLOOKUP(Thong_tin_chuc_vu_NV!A90,INPUT_Du_lieu_nhan_vien!$1:$1048576,30,0))</f>
        <v>0</v>
      </c>
      <c r="K90" s="104" t="str">
        <f>IF(Thong_tin_chuc_vu_NV!A90="","",VLOOKUP(Thong_tin_chuc_vu_NV!A90,INPUT_Du_lieu_nhan_vien!$1:$1048576,31,0))</f>
        <v>HN</v>
      </c>
      <c r="L90" s="104" t="str">
        <f>IF(Thong_tin_chuc_vu_NV!A90="","",VLOOKUP(Thong_tin_chuc_vu_NV!A90,INPUT_Du_lieu_nhan_vien!$1:$1048576,36,0))</f>
        <v>Nghỉ việc</v>
      </c>
      <c r="M90" s="117">
        <f>IF(Thong_tin_chuc_vu_NV!A90="","",VLOOKUP(Thong_tin_chuc_vu_NV!A90,INPUT_Du_lieu_nhan_vien!$1:$1048576,34,0))</f>
        <v>39904</v>
      </c>
      <c r="N90" s="104">
        <f>IF(Thong_tin_chuc_vu_NV!A90="","",VLOOKUP(Thong_tin_chuc_vu_NV!A90,INPUT_Du_lieu_nhan_vien!$1:$1048576,35,0))</f>
        <v>4</v>
      </c>
      <c r="O90" s="117" t="str">
        <f>IF(Thong_tin_chuc_vu_NV!A90="","",VLOOKUP(Thong_tin_chuc_vu_NV!A90,INPUT_Du_lieu_nhan_vien!$1:$1048576,37,0))</f>
        <v/>
      </c>
      <c r="P90" s="117">
        <f>IF(Thong_tin_chuc_vu_NV!A90="","",VLOOKUP(Thong_tin_chuc_vu_NV!A90,INPUT_Du_lieu_nhan_vien!$1:$1048576,39,0))</f>
        <v>40026</v>
      </c>
    </row>
    <row r="91" spans="1:16" ht="19.5" hidden="1" customHeight="1" x14ac:dyDescent="0.2">
      <c r="A91" s="121">
        <f>IF(INPUT_Du_lieu_nhan_vien!A91="","",INPUT_Du_lieu_nhan_vien!A91)</f>
        <v>20066</v>
      </c>
      <c r="B91" s="121" t="str">
        <f>IF(A91="","",VLOOKUP(A91,INPUT_Du_lieu_nhan_vien!$1:$1048576,2,0))</f>
        <v>Nguyễn Thị</v>
      </c>
      <c r="C91" s="121" t="str">
        <f>IF($A91="","",VLOOKUP($A91,INPUT_Du_lieu_nhan_vien!$1:$1048576,3,0))</f>
        <v>Quyên</v>
      </c>
      <c r="D91" s="104" t="str">
        <f>IF(A91="","",VLOOKUP(A91,INPUT_Du_lieu_nhan_vien!$1:$1048576,20,0))</f>
        <v xml:space="preserve">Số Nhà A5- Ngõ 245-mái Dịch- Cầu Giấy </v>
      </c>
      <c r="E91" s="104" t="str">
        <f>IF($A91="","",VLOOKUP($A91,INPUT_Du_lieu_nhan_vien!$1:$1048576,17,0))</f>
        <v>01699 785 649</v>
      </c>
      <c r="F91" s="116" t="str">
        <f>IF(Thong_tin_chuc_vu_NV!A91="","",VLOOKUP(Thong_tin_chuc_vu_NV!A91,INPUT_Du_lieu_nhan_vien!$1:$1048576,27,0))</f>
        <v>1</v>
      </c>
      <c r="G91" s="104" t="str">
        <f>IF(Thong_tin_chuc_vu_NV!A91="","",VLOOKUP(Thong_tin_chuc_vu_NV!A91,INPUT_Du_lieu_nhan_vien!$1:$1048576,28,0))</f>
        <v>CB</v>
      </c>
      <c r="H91" s="104" t="str">
        <f>IF(Thong_tin_chuc_vu_NV!A91="","",VLOOKUP(Thong_tin_chuc_vu_NV!A91,INPUT_Du_lieu_nhan_vien!$1:$1048576,24,0))</f>
        <v>OS</v>
      </c>
      <c r="I91" s="104" t="str">
        <f>IF(Thong_tin_chuc_vu_NV!A91="","",VLOOKUP(Thong_tin_chuc_vu_NV!A91,INPUT_Du_lieu_nhan_vien!$1:$1048576,29,0))</f>
        <v>TAW</v>
      </c>
      <c r="J91" s="104">
        <f>IF(Thong_tin_chuc_vu_NV!A91="","",VLOOKUP(Thong_tin_chuc_vu_NV!A91,INPUT_Du_lieu_nhan_vien!$1:$1048576,30,0))</f>
        <v>0</v>
      </c>
      <c r="K91" s="104" t="str">
        <f>IF(Thong_tin_chuc_vu_NV!A91="","",VLOOKUP(Thong_tin_chuc_vu_NV!A91,INPUT_Du_lieu_nhan_vien!$1:$1048576,31,0))</f>
        <v>HN</v>
      </c>
      <c r="L91" s="104" t="str">
        <f>IF(Thong_tin_chuc_vu_NV!A91="","",VLOOKUP(Thong_tin_chuc_vu_NV!A91,INPUT_Du_lieu_nhan_vien!$1:$1048576,36,0))</f>
        <v>Nghỉ việc</v>
      </c>
      <c r="M91" s="117">
        <f>IF(Thong_tin_chuc_vu_NV!A91="","",VLOOKUP(Thong_tin_chuc_vu_NV!A91,INPUT_Du_lieu_nhan_vien!$1:$1048576,34,0))</f>
        <v>0</v>
      </c>
      <c r="N91" s="104" t="str">
        <f>IF(Thong_tin_chuc_vu_NV!A91="","",VLOOKUP(Thong_tin_chuc_vu_NV!A91,INPUT_Du_lieu_nhan_vien!$1:$1048576,35,0))</f>
        <v/>
      </c>
      <c r="O91" s="117" t="str">
        <f>IF(Thong_tin_chuc_vu_NV!A91="","",VLOOKUP(Thong_tin_chuc_vu_NV!A91,INPUT_Du_lieu_nhan_vien!$1:$1048576,37,0))</f>
        <v/>
      </c>
      <c r="P91" s="117">
        <f>IF(Thong_tin_chuc_vu_NV!A91="","",VLOOKUP(Thong_tin_chuc_vu_NV!A91,INPUT_Du_lieu_nhan_vien!$1:$1048576,39,0))</f>
        <v>40618</v>
      </c>
    </row>
    <row r="92" spans="1:16" ht="19.5" hidden="1" customHeight="1" x14ac:dyDescent="0.2">
      <c r="A92" s="121">
        <f>IF(INPUT_Du_lieu_nhan_vien!A92="","",INPUT_Du_lieu_nhan_vien!A92)</f>
        <v>20067</v>
      </c>
      <c r="B92" s="121" t="str">
        <f>IF(A92="","",VLOOKUP(A92,INPUT_Du_lieu_nhan_vien!$1:$1048576,2,0))</f>
        <v>Bùi Ngọc</v>
      </c>
      <c r="C92" s="121" t="str">
        <f>IF($A92="","",VLOOKUP($A92,INPUT_Du_lieu_nhan_vien!$1:$1048576,3,0))</f>
        <v>Dung</v>
      </c>
      <c r="D92" s="104" t="str">
        <f>IF(A92="","",VLOOKUP(A92,INPUT_Du_lieu_nhan_vien!$1:$1048576,20,0))</f>
        <v xml:space="preserve">Số 7 Ngách 15/9 Tổ 28 Hoàng Văn Thụ </v>
      </c>
      <c r="E92" s="104" t="str">
        <f>IF($A92="","",VLOOKUP($A92,INPUT_Du_lieu_nhan_vien!$1:$1048576,17,0))</f>
        <v>0975 413 477</v>
      </c>
      <c r="F92" s="116">
        <f>IF(Thong_tin_chuc_vu_NV!A92="","",VLOOKUP(Thong_tin_chuc_vu_NV!A92,INPUT_Du_lieu_nhan_vien!$1:$1048576,27,0))</f>
        <v>0</v>
      </c>
      <c r="G92" s="104">
        <f>IF(Thong_tin_chuc_vu_NV!A92="","",VLOOKUP(Thong_tin_chuc_vu_NV!A92,INPUT_Du_lieu_nhan_vien!$1:$1048576,28,0))</f>
        <v>0</v>
      </c>
      <c r="H92" s="104">
        <f>IF(Thong_tin_chuc_vu_NV!A92="","",VLOOKUP(Thong_tin_chuc_vu_NV!A92,INPUT_Du_lieu_nhan_vien!$1:$1048576,24,0))</f>
        <v>0</v>
      </c>
      <c r="I92" s="104">
        <f>IF(Thong_tin_chuc_vu_NV!A92="","",VLOOKUP(Thong_tin_chuc_vu_NV!A92,INPUT_Du_lieu_nhan_vien!$1:$1048576,29,0))</f>
        <v>0</v>
      </c>
      <c r="J92" s="104">
        <f>IF(Thong_tin_chuc_vu_NV!A92="","",VLOOKUP(Thong_tin_chuc_vu_NV!A92,INPUT_Du_lieu_nhan_vien!$1:$1048576,30,0))</f>
        <v>0</v>
      </c>
      <c r="K92" s="104" t="str">
        <f>IF(Thong_tin_chuc_vu_NV!A92="","",VLOOKUP(Thong_tin_chuc_vu_NV!A92,INPUT_Du_lieu_nhan_vien!$1:$1048576,31,0))</f>
        <v>HN</v>
      </c>
      <c r="L92" s="104" t="str">
        <f>IF(Thong_tin_chuc_vu_NV!A92="","",VLOOKUP(Thong_tin_chuc_vu_NV!A92,INPUT_Du_lieu_nhan_vien!$1:$1048576,36,0))</f>
        <v>Nghỉ việc</v>
      </c>
      <c r="M92" s="117">
        <f>IF(Thong_tin_chuc_vu_NV!A92="","",VLOOKUP(Thong_tin_chuc_vu_NV!A92,INPUT_Du_lieu_nhan_vien!$1:$1048576,34,0))</f>
        <v>39938</v>
      </c>
      <c r="N92" s="104">
        <f>IF(Thong_tin_chuc_vu_NV!A92="","",VLOOKUP(Thong_tin_chuc_vu_NV!A92,INPUT_Du_lieu_nhan_vien!$1:$1048576,35,0))</f>
        <v>5</v>
      </c>
      <c r="O92" s="117" t="str">
        <f>IF(Thong_tin_chuc_vu_NV!A92="","",VLOOKUP(Thong_tin_chuc_vu_NV!A92,INPUT_Du_lieu_nhan_vien!$1:$1048576,37,0))</f>
        <v/>
      </c>
      <c r="P92" s="117">
        <f>IF(Thong_tin_chuc_vu_NV!A92="","",VLOOKUP(Thong_tin_chuc_vu_NV!A92,INPUT_Du_lieu_nhan_vien!$1:$1048576,39,0))</f>
        <v>0</v>
      </c>
    </row>
    <row r="93" spans="1:16" ht="19.5" hidden="1" customHeight="1" x14ac:dyDescent="0.2">
      <c r="A93" s="121">
        <f>IF(INPUT_Du_lieu_nhan_vien!A153="","",INPUT_Du_lieu_nhan_vien!A153)</f>
        <v>20127</v>
      </c>
      <c r="B93" s="121" t="str">
        <f>IF(A93="","",VLOOKUP(A93,INPUT_Du_lieu_nhan_vien!$1:$1048576,2,0))</f>
        <v>Lê Thị</v>
      </c>
      <c r="C93" s="121" t="str">
        <f>IF($A93="","",VLOOKUP($A93,INPUT_Du_lieu_nhan_vien!$1:$1048576,3,0))</f>
        <v>Hằng</v>
      </c>
      <c r="D93" s="104" t="str">
        <f>IF(A93="","",VLOOKUP(A93,INPUT_Du_lieu_nhan_vien!$1:$1048576,20,0))</f>
        <v>18a/37/10 Nguyễn T Minh Khai, Đa Kao, 1, HCM</v>
      </c>
      <c r="E93" s="104" t="str">
        <f>IF($A93="","",VLOOKUP($A93,INPUT_Du_lieu_nhan_vien!$1:$1048576,17,0))</f>
        <v>01686567557</v>
      </c>
      <c r="F93" s="116" t="str">
        <f>IF(Thong_tin_chuc_vu_NV!A93="","",VLOOKUP(Thong_tin_chuc_vu_NV!A93,INPUT_Du_lieu_nhan_vien!$1:$1048576,27,0))</f>
        <v>1</v>
      </c>
      <c r="G93" s="104" t="str">
        <f>IF(Thong_tin_chuc_vu_NV!A93="","",VLOOKUP(Thong_tin_chuc_vu_NV!A93,INPUT_Du_lieu_nhan_vien!$1:$1048576,28,0))</f>
        <v>CB</v>
      </c>
      <c r="H93" s="104" t="str">
        <f>IF(Thong_tin_chuc_vu_NV!A93="","",VLOOKUP(Thong_tin_chuc_vu_NV!A93,INPUT_Du_lieu_nhan_vien!$1:$1048576,24,0))</f>
        <v>OP</v>
      </c>
      <c r="I93" s="104" t="str">
        <f>IF(Thong_tin_chuc_vu_NV!A93="","",VLOOKUP(Thong_tin_chuc_vu_NV!A93,INPUT_Du_lieu_nhan_vien!$1:$1048576,29,0))</f>
        <v>THC</v>
      </c>
      <c r="J93" s="104" t="str">
        <f>IF(Thong_tin_chuc_vu_NV!A93="","",VLOOKUP(Thong_tin_chuc_vu_NV!A93,INPUT_Du_lieu_nhan_vien!$1:$1048576,30,0))</f>
        <v>PHCC</v>
      </c>
      <c r="K93" s="104" t="str">
        <f>IF(Thong_tin_chuc_vu_NV!A93="","",VLOOKUP(Thong_tin_chuc_vu_NV!A93,INPUT_Du_lieu_nhan_vien!$1:$1048576,31,0))</f>
        <v>HCM</v>
      </c>
      <c r="L93" s="104" t="str">
        <f>IF(Thong_tin_chuc_vu_NV!A153="","",VLOOKUP(Thong_tin_chuc_vu_NV!A153,INPUT_Du_lieu_nhan_vien!$1:$1048576,36,0))</f>
        <v>Nghỉ việc</v>
      </c>
      <c r="M93" s="117">
        <f>IF(Thong_tin_chuc_vu_NV!A153="","",VLOOKUP(Thong_tin_chuc_vu_NV!A153,INPUT_Du_lieu_nhan_vien!$1:$1048576,34,0))</f>
        <v>40844</v>
      </c>
      <c r="N93" s="104">
        <f>IF(Thong_tin_chuc_vu_NV!A153="","",VLOOKUP(Thong_tin_chuc_vu_NV!A153,INPUT_Du_lieu_nhan_vien!$1:$1048576,35,0))</f>
        <v>10</v>
      </c>
      <c r="O93" s="117">
        <f>IF(Thong_tin_chuc_vu_NV!A153="","",VLOOKUP(Thong_tin_chuc_vu_NV!A153,INPUT_Du_lieu_nhan_vien!$1:$1048576,37,0))</f>
        <v>0</v>
      </c>
      <c r="P93" s="117">
        <f>IF(Thong_tin_chuc_vu_NV!A153="","",VLOOKUP(Thong_tin_chuc_vu_NV!A153,INPUT_Du_lieu_nhan_vien!$1:$1048576,39,0))</f>
        <v>41075</v>
      </c>
    </row>
    <row r="94" spans="1:16" ht="19.5" hidden="1" customHeight="1" x14ac:dyDescent="0.2">
      <c r="A94" s="121">
        <f>IF(INPUT_Du_lieu_nhan_vien!A94="","",INPUT_Du_lieu_nhan_vien!A94)</f>
        <v>20069</v>
      </c>
      <c r="B94" s="121" t="str">
        <f>IF(A94="","",VLOOKUP(A94,INPUT_Du_lieu_nhan_vien!$1:$1048576,2,0))</f>
        <v>Vũ Phương</v>
      </c>
      <c r="C94" s="121" t="str">
        <f>IF($A94="","",VLOOKUP($A94,INPUT_Du_lieu_nhan_vien!$1:$1048576,3,0))</f>
        <v>Uyên</v>
      </c>
      <c r="D94" s="104" t="str">
        <f>IF(A94="","",VLOOKUP(A94,INPUT_Du_lieu_nhan_vien!$1:$1048576,20,0))</f>
        <v xml:space="preserve">40 Nhà Chung, Hoàn Kiếm, Hà Nội </v>
      </c>
      <c r="E94" s="104" t="str">
        <f>IF($A94="","",VLOOKUP($A94,INPUT_Du_lieu_nhan_vien!$1:$1048576,17,0))</f>
        <v>0988 901 141</v>
      </c>
      <c r="F94" s="116">
        <f>IF(Thong_tin_chuc_vu_NV!A94="","",VLOOKUP(Thong_tin_chuc_vu_NV!A94,INPUT_Du_lieu_nhan_vien!$1:$1048576,27,0))</f>
        <v>3</v>
      </c>
      <c r="G94" s="104" t="str">
        <f>IF(Thong_tin_chuc_vu_NV!A94="","",VLOOKUP(Thong_tin_chuc_vu_NV!A94,INPUT_Du_lieu_nhan_vien!$1:$1048576,28,0))</f>
        <v>QL</v>
      </c>
      <c r="H94" s="104" t="str">
        <f>IF(Thong_tin_chuc_vu_NV!A94="","",VLOOKUP(Thong_tin_chuc_vu_NV!A94,INPUT_Du_lieu_nhan_vien!$1:$1048576,24,0))</f>
        <v>PM1</v>
      </c>
      <c r="I94" s="104" t="str">
        <f>IF(Thong_tin_chuc_vu_NV!A94="","",VLOOKUP(Thong_tin_chuc_vu_NV!A94,INPUT_Du_lieu_nhan_vien!$1:$1048576,29,0))</f>
        <v>TAW</v>
      </c>
      <c r="J94" s="104" t="str">
        <f>IF(Thong_tin_chuc_vu_NV!A94="","",VLOOKUP(Thong_tin_chuc_vu_NV!A94,INPUT_Du_lieu_nhan_vien!$1:$1048576,30,0))</f>
        <v>PAWS</v>
      </c>
      <c r="K94" s="104" t="str">
        <f>IF(Thong_tin_chuc_vu_NV!A94="","",VLOOKUP(Thong_tin_chuc_vu_NV!A94,INPUT_Du_lieu_nhan_vien!$1:$1048576,31,0))</f>
        <v>HN</v>
      </c>
      <c r="L94" s="104" t="str">
        <f>IF(Thong_tin_chuc_vu_NV!A94="","",VLOOKUP(Thong_tin_chuc_vu_NV!A94,INPUT_Du_lieu_nhan_vien!$1:$1048576,36,0))</f>
        <v>Chính thức</v>
      </c>
      <c r="M94" s="117">
        <f>IF(Thong_tin_chuc_vu_NV!A94="","",VLOOKUP(Thong_tin_chuc_vu_NV!A94,INPUT_Du_lieu_nhan_vien!$1:$1048576,34,0))</f>
        <v>39953</v>
      </c>
      <c r="N94" s="104">
        <f>IF(Thong_tin_chuc_vu_NV!A94="","",VLOOKUP(Thong_tin_chuc_vu_NV!A94,INPUT_Du_lieu_nhan_vien!$1:$1048576,35,0))</f>
        <v>5</v>
      </c>
      <c r="O94" s="117" t="str">
        <f>IF(Thong_tin_chuc_vu_NV!A94="","",VLOOKUP(Thong_tin_chuc_vu_NV!A94,INPUT_Du_lieu_nhan_vien!$1:$1048576,37,0))</f>
        <v/>
      </c>
      <c r="P94" s="117">
        <f>IF(Thong_tin_chuc_vu_NV!A94="","",VLOOKUP(Thong_tin_chuc_vu_NV!A94,INPUT_Du_lieu_nhan_vien!$1:$1048576,39,0))</f>
        <v>0</v>
      </c>
    </row>
    <row r="95" spans="1:16" ht="19.5" hidden="1" customHeight="1" x14ac:dyDescent="0.2">
      <c r="A95" s="121">
        <f>IF(INPUT_Du_lieu_nhan_vien!A95="","",INPUT_Du_lieu_nhan_vien!A95)</f>
        <v>20070</v>
      </c>
      <c r="B95" s="121" t="str">
        <f>IF(A95="","",VLOOKUP(A95,INPUT_Du_lieu_nhan_vien!$1:$1048576,2,0))</f>
        <v>Lê Thị</v>
      </c>
      <c r="C95" s="121" t="str">
        <f>IF($A95="","",VLOOKUP($A95,INPUT_Du_lieu_nhan_vien!$1:$1048576,3,0))</f>
        <v>Hạnh</v>
      </c>
      <c r="D95" s="104" t="str">
        <f>IF(A95="","",VLOOKUP(A95,INPUT_Du_lieu_nhan_vien!$1:$1048576,20,0))</f>
        <v xml:space="preserve">65/1 Tân Kỳ, Tân Quý, Khu phố 1, Tân Sơn nhì, quận Tân Phú, HCM </v>
      </c>
      <c r="E95" s="104" t="str">
        <f>IF($A95="","",VLOOKUP($A95,INPUT_Du_lieu_nhan_vien!$1:$1048576,17,0))</f>
        <v>094 656 1212</v>
      </c>
      <c r="F95" s="116">
        <f>IF(Thong_tin_chuc_vu_NV!A95="","",VLOOKUP(Thong_tin_chuc_vu_NV!A95,INPUT_Du_lieu_nhan_vien!$1:$1048576,27,0))</f>
        <v>0</v>
      </c>
      <c r="G95" s="104">
        <f>IF(Thong_tin_chuc_vu_NV!A95="","",VLOOKUP(Thong_tin_chuc_vu_NV!A95,INPUT_Du_lieu_nhan_vien!$1:$1048576,28,0))</f>
        <v>0</v>
      </c>
      <c r="H95" s="104">
        <f>IF(Thong_tin_chuc_vu_NV!A95="","",VLOOKUP(Thong_tin_chuc_vu_NV!A95,INPUT_Du_lieu_nhan_vien!$1:$1048576,24,0))</f>
        <v>0</v>
      </c>
      <c r="I95" s="104">
        <f>IF(Thong_tin_chuc_vu_NV!A95="","",VLOOKUP(Thong_tin_chuc_vu_NV!A95,INPUT_Du_lieu_nhan_vien!$1:$1048576,29,0))</f>
        <v>0</v>
      </c>
      <c r="J95" s="104">
        <f>IF(Thong_tin_chuc_vu_NV!A95="","",VLOOKUP(Thong_tin_chuc_vu_NV!A95,INPUT_Du_lieu_nhan_vien!$1:$1048576,30,0))</f>
        <v>0</v>
      </c>
      <c r="K95" s="104" t="str">
        <f>IF(Thong_tin_chuc_vu_NV!A95="","",VLOOKUP(Thong_tin_chuc_vu_NV!A95,INPUT_Du_lieu_nhan_vien!$1:$1048576,31,0))</f>
        <v>HCM</v>
      </c>
      <c r="L95" s="104" t="str">
        <f>IF(Thong_tin_chuc_vu_NV!A95="","",VLOOKUP(Thong_tin_chuc_vu_NV!A95,INPUT_Du_lieu_nhan_vien!$1:$1048576,36,0))</f>
        <v>Nghỉ việc</v>
      </c>
      <c r="M95" s="117">
        <f>IF(Thong_tin_chuc_vu_NV!A95="","",VLOOKUP(Thong_tin_chuc_vu_NV!A95,INPUT_Du_lieu_nhan_vien!$1:$1048576,34,0))</f>
        <v>39951</v>
      </c>
      <c r="N95" s="104">
        <f>IF(Thong_tin_chuc_vu_NV!A95="","",VLOOKUP(Thong_tin_chuc_vu_NV!A95,INPUT_Du_lieu_nhan_vien!$1:$1048576,35,0))</f>
        <v>5</v>
      </c>
      <c r="O95" s="117" t="str">
        <f>IF(Thong_tin_chuc_vu_NV!A95="","",VLOOKUP(Thong_tin_chuc_vu_NV!A95,INPUT_Du_lieu_nhan_vien!$1:$1048576,37,0))</f>
        <v/>
      </c>
      <c r="P95" s="117">
        <f>IF(Thong_tin_chuc_vu_NV!A95="","",VLOOKUP(Thong_tin_chuc_vu_NV!A95,INPUT_Du_lieu_nhan_vien!$1:$1048576,39,0))</f>
        <v>0</v>
      </c>
    </row>
    <row r="96" spans="1:16" ht="19.5" hidden="1" customHeight="1" x14ac:dyDescent="0.2">
      <c r="A96" s="121">
        <f>IF(INPUT_Du_lieu_nhan_vien!A96="","",INPUT_Du_lieu_nhan_vien!A96)</f>
        <v>20071</v>
      </c>
      <c r="B96" s="121" t="str">
        <f>IF(A96="","",VLOOKUP(A96,INPUT_Du_lieu_nhan_vien!$1:$1048576,2,0))</f>
        <v>Phạm Bích</v>
      </c>
      <c r="C96" s="121" t="str">
        <f>IF($A96="","",VLOOKUP($A96,INPUT_Du_lieu_nhan_vien!$1:$1048576,3,0))</f>
        <v>Ngân</v>
      </c>
      <c r="D96" s="104" t="str">
        <f>IF(A96="","",VLOOKUP(A96,INPUT_Du_lieu_nhan_vien!$1:$1048576,20,0))</f>
        <v xml:space="preserve"> </v>
      </c>
      <c r="E96" s="104" t="str">
        <f>IF($A96="","",VLOOKUP($A96,INPUT_Du_lieu_nhan_vien!$1:$1048576,17,0))</f>
        <v/>
      </c>
      <c r="F96" s="116">
        <f>IF(Thong_tin_chuc_vu_NV!A96="","",VLOOKUP(Thong_tin_chuc_vu_NV!A96,INPUT_Du_lieu_nhan_vien!$1:$1048576,27,0))</f>
        <v>0</v>
      </c>
      <c r="G96" s="104">
        <f>IF(Thong_tin_chuc_vu_NV!A96="","",VLOOKUP(Thong_tin_chuc_vu_NV!A96,INPUT_Du_lieu_nhan_vien!$1:$1048576,28,0))</f>
        <v>0</v>
      </c>
      <c r="H96" s="104" t="str">
        <f>IF(Thong_tin_chuc_vu_NV!A96="","",VLOOKUP(Thong_tin_chuc_vu_NV!A96,INPUT_Du_lieu_nhan_vien!$1:$1048576,24,0))</f>
        <v>NV</v>
      </c>
      <c r="I96" s="104">
        <f>IF(Thong_tin_chuc_vu_NV!A96="","",VLOOKUP(Thong_tin_chuc_vu_NV!A96,INPUT_Du_lieu_nhan_vien!$1:$1048576,29,0))</f>
        <v>0</v>
      </c>
      <c r="J96" s="104">
        <f>IF(Thong_tin_chuc_vu_NV!A96="","",VLOOKUP(Thong_tin_chuc_vu_NV!A96,INPUT_Du_lieu_nhan_vien!$1:$1048576,30,0))</f>
        <v>0</v>
      </c>
      <c r="K96" s="104" t="str">
        <f>IF(Thong_tin_chuc_vu_NV!A96="","",VLOOKUP(Thong_tin_chuc_vu_NV!A96,INPUT_Du_lieu_nhan_vien!$1:$1048576,31,0))</f>
        <v>HN</v>
      </c>
      <c r="L96" s="104" t="str">
        <f>IF(Thong_tin_chuc_vu_NV!A96="","",VLOOKUP(Thong_tin_chuc_vu_NV!A96,INPUT_Du_lieu_nhan_vien!$1:$1048576,36,0))</f>
        <v>Nghỉ việc</v>
      </c>
      <c r="M96" s="117">
        <f>IF(Thong_tin_chuc_vu_NV!A96="","",VLOOKUP(Thong_tin_chuc_vu_NV!A96,INPUT_Du_lieu_nhan_vien!$1:$1048576,34,0))</f>
        <v>39953</v>
      </c>
      <c r="N96" s="104">
        <f>IF(Thong_tin_chuc_vu_NV!A96="","",VLOOKUP(Thong_tin_chuc_vu_NV!A96,INPUT_Du_lieu_nhan_vien!$1:$1048576,35,0))</f>
        <v>5</v>
      </c>
      <c r="O96" s="117" t="str">
        <f>IF(Thong_tin_chuc_vu_NV!A96="","",VLOOKUP(Thong_tin_chuc_vu_NV!A96,INPUT_Du_lieu_nhan_vien!$1:$1048576,37,0))</f>
        <v/>
      </c>
      <c r="P96" s="117">
        <f>IF(Thong_tin_chuc_vu_NV!A96="","",VLOOKUP(Thong_tin_chuc_vu_NV!A96,INPUT_Du_lieu_nhan_vien!$1:$1048576,39,0))</f>
        <v>0</v>
      </c>
    </row>
    <row r="97" spans="1:16" ht="19.5" hidden="1" customHeight="1" x14ac:dyDescent="0.2">
      <c r="A97" s="121">
        <f>IF(INPUT_Du_lieu_nhan_vien!A97="","",INPUT_Du_lieu_nhan_vien!A97)</f>
        <v>20071.099999999999</v>
      </c>
      <c r="B97" s="121" t="str">
        <f>IF(A97="","",VLOOKUP(A97,INPUT_Du_lieu_nhan_vien!$1:$1048576,2,0))</f>
        <v>Huỳnh Thị Thanh</v>
      </c>
      <c r="C97" s="121" t="str">
        <f>IF($A97="","",VLOOKUP($A97,INPUT_Du_lieu_nhan_vien!$1:$1048576,3,0))</f>
        <v>Hà</v>
      </c>
      <c r="D97" s="104">
        <f>IF(A97="","",VLOOKUP(A97,INPUT_Du_lieu_nhan_vien!$1:$1048576,20,0))</f>
        <v>0</v>
      </c>
      <c r="E97" s="104" t="str">
        <f>IF($A97="","",VLOOKUP($A97,INPUT_Du_lieu_nhan_vien!$1:$1048576,17,0))</f>
        <v/>
      </c>
      <c r="F97" s="116">
        <f>IF(Thong_tin_chuc_vu_NV!A97="","",VLOOKUP(Thong_tin_chuc_vu_NV!A97,INPUT_Du_lieu_nhan_vien!$1:$1048576,27,0))</f>
        <v>0</v>
      </c>
      <c r="G97" s="104">
        <f>IF(Thong_tin_chuc_vu_NV!A97="","",VLOOKUP(Thong_tin_chuc_vu_NV!A97,INPUT_Du_lieu_nhan_vien!$1:$1048576,28,0))</f>
        <v>0</v>
      </c>
      <c r="H97" s="104">
        <f>IF(Thong_tin_chuc_vu_NV!A97="","",VLOOKUP(Thong_tin_chuc_vu_NV!A97,INPUT_Du_lieu_nhan_vien!$1:$1048576,24,0))</f>
        <v>0</v>
      </c>
      <c r="I97" s="104">
        <f>IF(Thong_tin_chuc_vu_NV!A97="","",VLOOKUP(Thong_tin_chuc_vu_NV!A97,INPUT_Du_lieu_nhan_vien!$1:$1048576,29,0))</f>
        <v>0</v>
      </c>
      <c r="J97" s="104">
        <f>IF(Thong_tin_chuc_vu_NV!A97="","",VLOOKUP(Thong_tin_chuc_vu_NV!A97,INPUT_Du_lieu_nhan_vien!$1:$1048576,30,0))</f>
        <v>0</v>
      </c>
      <c r="K97" s="104" t="str">
        <f>IF(Thong_tin_chuc_vu_NV!A97="","",VLOOKUP(Thong_tin_chuc_vu_NV!A97,INPUT_Du_lieu_nhan_vien!$1:$1048576,31,0))</f>
        <v>HCM</v>
      </c>
      <c r="L97" s="104" t="str">
        <f>IF(Thong_tin_chuc_vu_NV!A97="","",VLOOKUP(Thong_tin_chuc_vu_NV!A97,INPUT_Du_lieu_nhan_vien!$1:$1048576,36,0))</f>
        <v>Nghỉ việc</v>
      </c>
      <c r="M97" s="117">
        <f>IF(Thong_tin_chuc_vu_NV!A97="","",VLOOKUP(Thong_tin_chuc_vu_NV!A97,INPUT_Du_lieu_nhan_vien!$1:$1048576,34,0))</f>
        <v>0</v>
      </c>
      <c r="N97" s="104" t="str">
        <f>IF(Thong_tin_chuc_vu_NV!A97="","",VLOOKUP(Thong_tin_chuc_vu_NV!A97,INPUT_Du_lieu_nhan_vien!$1:$1048576,35,0))</f>
        <v/>
      </c>
      <c r="O97" s="117">
        <f>IF(Thong_tin_chuc_vu_NV!A97="","",VLOOKUP(Thong_tin_chuc_vu_NV!A97,INPUT_Du_lieu_nhan_vien!$1:$1048576,37,0))</f>
        <v>0</v>
      </c>
      <c r="P97" s="117">
        <f>IF(Thong_tin_chuc_vu_NV!A97="","",VLOOKUP(Thong_tin_chuc_vu_NV!A97,INPUT_Du_lieu_nhan_vien!$1:$1048576,39,0))</f>
        <v>0</v>
      </c>
    </row>
    <row r="98" spans="1:16" ht="19.5" hidden="1" customHeight="1" x14ac:dyDescent="0.2">
      <c r="A98" s="121">
        <f>IF(INPUT_Du_lieu_nhan_vien!A157="","",INPUT_Du_lieu_nhan_vien!A157)</f>
        <v>20131</v>
      </c>
      <c r="B98" s="121" t="str">
        <f>IF(A98="","",VLOOKUP(A98,INPUT_Du_lieu_nhan_vien!$1:$1048576,2,0))</f>
        <v>Nguyễn Thị Ngọc</v>
      </c>
      <c r="C98" s="121" t="str">
        <f>IF($A98="","",VLOOKUP($A98,INPUT_Du_lieu_nhan_vien!$1:$1048576,3,0))</f>
        <v>Uyên</v>
      </c>
      <c r="D98" s="104" t="str">
        <f>IF(A98="","",VLOOKUP(A98,INPUT_Du_lieu_nhan_vien!$1:$1048576,20,0))</f>
        <v xml:space="preserve"> </v>
      </c>
      <c r="E98" s="104" t="str">
        <f>IF($A98="","",VLOOKUP($A98,INPUT_Du_lieu_nhan_vien!$1:$1048576,17,0))</f>
        <v/>
      </c>
      <c r="F98" s="116" t="str">
        <f>IF(Thong_tin_chuc_vu_NV!A98="","",VLOOKUP(Thong_tin_chuc_vu_NV!A98,INPUT_Du_lieu_nhan_vien!$1:$1048576,27,0))</f>
        <v>1</v>
      </c>
      <c r="G98" s="104">
        <f>IF(Thong_tin_chuc_vu_NV!A98="","",VLOOKUP(Thong_tin_chuc_vu_NV!A98,INPUT_Du_lieu_nhan_vien!$1:$1048576,28,0))</f>
        <v>0</v>
      </c>
      <c r="H98" s="104">
        <f>IF(Thong_tin_chuc_vu_NV!A98="","",VLOOKUP(Thong_tin_chuc_vu_NV!A98,INPUT_Du_lieu_nhan_vien!$1:$1048576,24,0))</f>
        <v>0</v>
      </c>
      <c r="I98" s="104">
        <f>IF(Thong_tin_chuc_vu_NV!A98="","",VLOOKUP(Thong_tin_chuc_vu_NV!A98,INPUT_Du_lieu_nhan_vien!$1:$1048576,29,0))</f>
        <v>0</v>
      </c>
      <c r="J98" s="104">
        <f>IF(Thong_tin_chuc_vu_NV!A98="","",VLOOKUP(Thong_tin_chuc_vu_NV!A98,INPUT_Du_lieu_nhan_vien!$1:$1048576,30,0))</f>
        <v>0</v>
      </c>
      <c r="K98" s="104" t="str">
        <f>IF(Thong_tin_chuc_vu_NV!A98="","",VLOOKUP(Thong_tin_chuc_vu_NV!A98,INPUT_Du_lieu_nhan_vien!$1:$1048576,31,0))</f>
        <v>HCM</v>
      </c>
      <c r="L98" s="104" t="str">
        <f>IF(Thong_tin_chuc_vu_NV!A157="","",VLOOKUP(Thong_tin_chuc_vu_NV!A157,INPUT_Du_lieu_nhan_vien!$1:$1048576,36,0))</f>
        <v>Nghỉ khác</v>
      </c>
      <c r="M98" s="117">
        <f>IF(Thong_tin_chuc_vu_NV!A157="","",VLOOKUP(Thong_tin_chuc_vu_NV!A157,INPUT_Du_lieu_nhan_vien!$1:$1048576,34,0))</f>
        <v>40063</v>
      </c>
      <c r="N98" s="104">
        <f>IF(Thong_tin_chuc_vu_NV!A157="","",VLOOKUP(Thong_tin_chuc_vu_NV!A157,INPUT_Du_lieu_nhan_vien!$1:$1048576,35,0))</f>
        <v>9</v>
      </c>
      <c r="O98" s="117">
        <f>IF(Thong_tin_chuc_vu_NV!A157="","",VLOOKUP(Thong_tin_chuc_vu_NV!A157,INPUT_Du_lieu_nhan_vien!$1:$1048576,37,0))</f>
        <v>41426</v>
      </c>
      <c r="P98" s="117">
        <f>IF(Thong_tin_chuc_vu_NV!A157="","",VLOOKUP(Thong_tin_chuc_vu_NV!A157,INPUT_Du_lieu_nhan_vien!$1:$1048576,39,0))</f>
        <v>0</v>
      </c>
    </row>
    <row r="99" spans="1:16" ht="19.5" hidden="1" customHeight="1" x14ac:dyDescent="0.2">
      <c r="A99" s="121">
        <f>IF(INPUT_Du_lieu_nhan_vien!A99="","",INPUT_Du_lieu_nhan_vien!A99)</f>
        <v>20073</v>
      </c>
      <c r="B99" s="121" t="str">
        <f>IF(A99="","",VLOOKUP(A99,INPUT_Du_lieu_nhan_vien!$1:$1048576,2,0))</f>
        <v>Trần Anh</v>
      </c>
      <c r="C99" s="121" t="str">
        <f>IF($A99="","",VLOOKUP($A99,INPUT_Du_lieu_nhan_vien!$1:$1048576,3,0))</f>
        <v>Tuấn</v>
      </c>
      <c r="D99" s="104" t="str">
        <f>IF(A99="","",VLOOKUP(A99,INPUT_Du_lieu_nhan_vien!$1:$1048576,20,0))</f>
        <v xml:space="preserve">Khu 6, Thị Trấn Phong Châu, Phù Ninh, Phú Thọ </v>
      </c>
      <c r="E99" s="104" t="str">
        <f>IF($A99="","",VLOOKUP($A99,INPUT_Du_lieu_nhan_vien!$1:$1048576,17,0))</f>
        <v>0987 927 006</v>
      </c>
      <c r="F99" s="116">
        <f>IF(Thong_tin_chuc_vu_NV!A99="","",VLOOKUP(Thong_tin_chuc_vu_NV!A99,INPUT_Du_lieu_nhan_vien!$1:$1048576,27,0))</f>
        <v>0</v>
      </c>
      <c r="G99" s="104">
        <f>IF(Thong_tin_chuc_vu_NV!A99="","",VLOOKUP(Thong_tin_chuc_vu_NV!A99,INPUT_Du_lieu_nhan_vien!$1:$1048576,28,0))</f>
        <v>0</v>
      </c>
      <c r="H99" s="104">
        <f>IF(Thong_tin_chuc_vu_NV!A99="","",VLOOKUP(Thong_tin_chuc_vu_NV!A99,INPUT_Du_lieu_nhan_vien!$1:$1048576,24,0))</f>
        <v>0</v>
      </c>
      <c r="I99" s="104">
        <f>IF(Thong_tin_chuc_vu_NV!A99="","",VLOOKUP(Thong_tin_chuc_vu_NV!A99,INPUT_Du_lieu_nhan_vien!$1:$1048576,29,0))</f>
        <v>0</v>
      </c>
      <c r="J99" s="104">
        <f>IF(Thong_tin_chuc_vu_NV!A99="","",VLOOKUP(Thong_tin_chuc_vu_NV!A99,INPUT_Du_lieu_nhan_vien!$1:$1048576,30,0))</f>
        <v>0</v>
      </c>
      <c r="K99" s="104" t="str">
        <f>IF(Thong_tin_chuc_vu_NV!A99="","",VLOOKUP(Thong_tin_chuc_vu_NV!A99,INPUT_Du_lieu_nhan_vien!$1:$1048576,31,0))</f>
        <v>HN</v>
      </c>
      <c r="L99" s="104" t="str">
        <f>IF(Thong_tin_chuc_vu_NV!A99="","",VLOOKUP(Thong_tin_chuc_vu_NV!A99,INPUT_Du_lieu_nhan_vien!$1:$1048576,36,0))</f>
        <v>Nghỉ việc</v>
      </c>
      <c r="M99" s="117">
        <f>IF(Thong_tin_chuc_vu_NV!A99="","",VLOOKUP(Thong_tin_chuc_vu_NV!A99,INPUT_Du_lieu_nhan_vien!$1:$1048576,34,0))</f>
        <v>0</v>
      </c>
      <c r="N99" s="104" t="str">
        <f>IF(Thong_tin_chuc_vu_NV!A99="","",VLOOKUP(Thong_tin_chuc_vu_NV!A99,INPUT_Du_lieu_nhan_vien!$1:$1048576,35,0))</f>
        <v/>
      </c>
      <c r="O99" s="117" t="str">
        <f>IF(Thong_tin_chuc_vu_NV!A99="","",VLOOKUP(Thong_tin_chuc_vu_NV!A99,INPUT_Du_lieu_nhan_vien!$1:$1048576,37,0))</f>
        <v/>
      </c>
      <c r="P99" s="117">
        <f>IF(Thong_tin_chuc_vu_NV!A99="","",VLOOKUP(Thong_tin_chuc_vu_NV!A99,INPUT_Du_lieu_nhan_vien!$1:$1048576,39,0))</f>
        <v>0</v>
      </c>
    </row>
    <row r="100" spans="1:16" ht="19.5" hidden="1" customHeight="1" x14ac:dyDescent="0.2">
      <c r="A100" s="121">
        <f>IF(INPUT_Du_lieu_nhan_vien!A165="","",INPUT_Du_lieu_nhan_vien!A165)</f>
        <v>20139</v>
      </c>
      <c r="B100" s="121" t="str">
        <f>IF(A100="","",VLOOKUP(A100,INPUT_Du_lieu_nhan_vien!$1:$1048576,2,0))</f>
        <v>Trần Thế</v>
      </c>
      <c r="C100" s="121" t="str">
        <f>IF($A100="","",VLOOKUP($A100,INPUT_Du_lieu_nhan_vien!$1:$1048576,3,0))</f>
        <v>Giang</v>
      </c>
      <c r="D100" s="104" t="str">
        <f>IF(A100="","",VLOOKUP(A100,INPUT_Du_lieu_nhan_vien!$1:$1048576,20,0))</f>
        <v xml:space="preserve">Số 9 Ngõ 1142, Đường Láng </v>
      </c>
      <c r="E100" s="104" t="str">
        <f>IF($A100="","",VLOOKUP($A100,INPUT_Du_lieu_nhan_vien!$1:$1048576,17,0))</f>
        <v>0986 011 190</v>
      </c>
      <c r="F100" s="116">
        <f>IF(Thong_tin_chuc_vu_NV!A100="","",VLOOKUP(Thong_tin_chuc_vu_NV!A100,INPUT_Du_lieu_nhan_vien!$1:$1048576,27,0))</f>
        <v>2</v>
      </c>
      <c r="G100" s="104" t="str">
        <f>IF(Thong_tin_chuc_vu_NV!A100="","",VLOOKUP(Thong_tin_chuc_vu_NV!A100,INPUT_Du_lieu_nhan_vien!$1:$1048576,28,0))</f>
        <v>CG</v>
      </c>
      <c r="H100" s="104" t="str">
        <f>IF(Thong_tin_chuc_vu_NV!A100="","",VLOOKUP(Thong_tin_chuc_vu_NV!A100,INPUT_Du_lieu_nhan_vien!$1:$1048576,24,0))</f>
        <v>NX</v>
      </c>
      <c r="I100" s="104" t="str">
        <f>IF(Thong_tin_chuc_vu_NV!A100="","",VLOOKUP(Thong_tin_chuc_vu_NV!A100,INPUT_Du_lieu_nhan_vien!$1:$1048576,29,0))</f>
        <v>TIS</v>
      </c>
      <c r="J100" s="104" t="str">
        <f>IF(Thong_tin_chuc_vu_NV!A100="","",VLOOKUP(Thong_tin_chuc_vu_NV!A100,INPUT_Du_lieu_nhan_vien!$1:$1048576,30,0))</f>
        <v>PISO</v>
      </c>
      <c r="K100" s="104" t="str">
        <f>IF(Thong_tin_chuc_vu_NV!A100="","",VLOOKUP(Thong_tin_chuc_vu_NV!A100,INPUT_Du_lieu_nhan_vien!$1:$1048576,31,0))</f>
        <v>HN</v>
      </c>
      <c r="L100" s="104" t="str">
        <f>IF(Thong_tin_chuc_vu_NV!A165="","",VLOOKUP(Thong_tin_chuc_vu_NV!A165,INPUT_Du_lieu_nhan_vien!$1:$1048576,36,0))</f>
        <v>Nghỉ việc</v>
      </c>
      <c r="M100" s="117">
        <f>IF(Thong_tin_chuc_vu_NV!A165="","",VLOOKUP(Thong_tin_chuc_vu_NV!A165,INPUT_Du_lieu_nhan_vien!$1:$1048576,34,0))</f>
        <v>40820</v>
      </c>
      <c r="N100" s="104">
        <f>IF(Thong_tin_chuc_vu_NV!A165="","",VLOOKUP(Thong_tin_chuc_vu_NV!A165,INPUT_Du_lieu_nhan_vien!$1:$1048576,35,0))</f>
        <v>10</v>
      </c>
      <c r="O100" s="117" t="str">
        <f>IF(Thong_tin_chuc_vu_NV!A165="","",VLOOKUP(Thong_tin_chuc_vu_NV!A165,INPUT_Du_lieu_nhan_vien!$1:$1048576,37,0))</f>
        <v/>
      </c>
      <c r="P100" s="117">
        <f>IF(Thong_tin_chuc_vu_NV!A165="","",VLOOKUP(Thong_tin_chuc_vu_NV!A165,INPUT_Du_lieu_nhan_vien!$1:$1048576,39,0))</f>
        <v>40872</v>
      </c>
    </row>
    <row r="101" spans="1:16" ht="19.5" hidden="1" customHeight="1" x14ac:dyDescent="0.2">
      <c r="A101" s="121">
        <f>IF(INPUT_Du_lieu_nhan_vien!A101="","",INPUT_Du_lieu_nhan_vien!A101)</f>
        <v>20075</v>
      </c>
      <c r="B101" s="121" t="str">
        <f>IF(A101="","",VLOOKUP(A101,INPUT_Du_lieu_nhan_vien!$1:$1048576,2,0))</f>
        <v>Nguyễn Thị Thiên</v>
      </c>
      <c r="C101" s="121" t="str">
        <f>IF($A101="","",VLOOKUP($A101,INPUT_Du_lieu_nhan_vien!$1:$1048576,3,0))</f>
        <v>Thanh</v>
      </c>
      <c r="D101" s="104" t="str">
        <f>IF(A101="","",VLOOKUP(A101,INPUT_Du_lieu_nhan_vien!$1:$1048576,20,0))</f>
        <v>176/14 Hậu Giang P6 Q6 Tphcm</v>
      </c>
      <c r="E101" s="104" t="str">
        <f>IF($A101="","",VLOOKUP($A101,INPUT_Du_lieu_nhan_vien!$1:$1048576,17,0))</f>
        <v>0979 197 941</v>
      </c>
      <c r="F101" s="116">
        <f>IF(Thong_tin_chuc_vu_NV!A101="","",VLOOKUP(Thong_tin_chuc_vu_NV!A101,INPUT_Du_lieu_nhan_vien!$1:$1048576,27,0))</f>
        <v>3</v>
      </c>
      <c r="G101" s="104" t="str">
        <f>IF(Thong_tin_chuc_vu_NV!A101="","",VLOOKUP(Thong_tin_chuc_vu_NV!A101,INPUT_Du_lieu_nhan_vien!$1:$1048576,28,0))</f>
        <v>QL</v>
      </c>
      <c r="H101" s="104" t="str">
        <f>IF(Thong_tin_chuc_vu_NV!A101="","",VLOOKUP(Thong_tin_chuc_vu_NV!A101,INPUT_Du_lieu_nhan_vien!$1:$1048576,24,0))</f>
        <v>PM2</v>
      </c>
      <c r="I101" s="104" t="str">
        <f>IF(Thong_tin_chuc_vu_NV!A101="","",VLOOKUP(Thong_tin_chuc_vu_NV!A101,INPUT_Du_lieu_nhan_vien!$1:$1048576,29,0))</f>
        <v>THC</v>
      </c>
      <c r="J101" s="104" t="str">
        <f>IF(Thong_tin_chuc_vu_NV!A101="","",VLOOKUP(Thong_tin_chuc_vu_NV!A101,INPUT_Du_lieu_nhan_vien!$1:$1048576,30,0))</f>
        <v>PHCS</v>
      </c>
      <c r="K101" s="104" t="str">
        <f>IF(Thong_tin_chuc_vu_NV!A101="","",VLOOKUP(Thong_tin_chuc_vu_NV!A101,INPUT_Du_lieu_nhan_vien!$1:$1048576,31,0))</f>
        <v>HCM</v>
      </c>
      <c r="L101" s="104" t="str">
        <f>IF(Thong_tin_chuc_vu_NV!A101="","",VLOOKUP(Thong_tin_chuc_vu_NV!A101,INPUT_Du_lieu_nhan_vien!$1:$1048576,36,0))</f>
        <v>Nghỉ việc</v>
      </c>
      <c r="M101" s="117">
        <f>IF(Thong_tin_chuc_vu_NV!A101="","",VLOOKUP(Thong_tin_chuc_vu_NV!A101,INPUT_Du_lieu_nhan_vien!$1:$1048576,34,0))</f>
        <v>0</v>
      </c>
      <c r="N101" s="104" t="str">
        <f>IF(Thong_tin_chuc_vu_NV!A101="","",VLOOKUP(Thong_tin_chuc_vu_NV!A101,INPUT_Du_lieu_nhan_vien!$1:$1048576,35,0))</f>
        <v/>
      </c>
      <c r="O101" s="117">
        <f>IF(Thong_tin_chuc_vu_NV!A101="","",VLOOKUP(Thong_tin_chuc_vu_NV!A101,INPUT_Du_lieu_nhan_vien!$1:$1048576,37,0))</f>
        <v>0</v>
      </c>
      <c r="P101" s="117">
        <f>IF(Thong_tin_chuc_vu_NV!A101="","",VLOOKUP(Thong_tin_chuc_vu_NV!A101,INPUT_Du_lieu_nhan_vien!$1:$1048576,39,0))</f>
        <v>41153</v>
      </c>
    </row>
    <row r="102" spans="1:16" ht="19.5" hidden="1" customHeight="1" x14ac:dyDescent="0.2">
      <c r="A102" s="121">
        <f>IF(INPUT_Du_lieu_nhan_vien!A102="","",INPUT_Du_lieu_nhan_vien!A102)</f>
        <v>20076</v>
      </c>
      <c r="B102" s="121" t="str">
        <f>IF(A102="","",VLOOKUP(A102,INPUT_Du_lieu_nhan_vien!$1:$1048576,2,0))</f>
        <v>Huỳnh Thu</v>
      </c>
      <c r="C102" s="121" t="str">
        <f>IF($A102="","",VLOOKUP($A102,INPUT_Du_lieu_nhan_vien!$1:$1048576,3,0))</f>
        <v>Hà</v>
      </c>
      <c r="D102" s="104" t="str">
        <f>IF(A102="","",VLOOKUP(A102,INPUT_Du_lieu_nhan_vien!$1:$1048576,20,0))</f>
        <v xml:space="preserve">168 Lê Văn Kiệt, phường Tăng Nhơn Phú B, quận 9, HCM </v>
      </c>
      <c r="E102" s="104" t="str">
        <f>IF($A102="","",VLOOKUP($A102,INPUT_Du_lieu_nhan_vien!$1:$1048576,17,0))</f>
        <v>090 690 4919</v>
      </c>
      <c r="F102" s="116">
        <f>IF(Thong_tin_chuc_vu_NV!A102="","",VLOOKUP(Thong_tin_chuc_vu_NV!A102,INPUT_Du_lieu_nhan_vien!$1:$1048576,27,0))</f>
        <v>0</v>
      </c>
      <c r="G102" s="104">
        <f>IF(Thong_tin_chuc_vu_NV!A102="","",VLOOKUP(Thong_tin_chuc_vu_NV!A102,INPUT_Du_lieu_nhan_vien!$1:$1048576,28,0))</f>
        <v>0</v>
      </c>
      <c r="H102" s="104">
        <f>IF(Thong_tin_chuc_vu_NV!A102="","",VLOOKUP(Thong_tin_chuc_vu_NV!A102,INPUT_Du_lieu_nhan_vien!$1:$1048576,24,0))</f>
        <v>0</v>
      </c>
      <c r="I102" s="104">
        <f>IF(Thong_tin_chuc_vu_NV!A102="","",VLOOKUP(Thong_tin_chuc_vu_NV!A102,INPUT_Du_lieu_nhan_vien!$1:$1048576,29,0))</f>
        <v>0</v>
      </c>
      <c r="J102" s="104">
        <f>IF(Thong_tin_chuc_vu_NV!A102="","",VLOOKUP(Thong_tin_chuc_vu_NV!A102,INPUT_Du_lieu_nhan_vien!$1:$1048576,30,0))</f>
        <v>0</v>
      </c>
      <c r="K102" s="104" t="str">
        <f>IF(Thong_tin_chuc_vu_NV!A102="","",VLOOKUP(Thong_tin_chuc_vu_NV!A102,INPUT_Du_lieu_nhan_vien!$1:$1048576,31,0))</f>
        <v>HCM</v>
      </c>
      <c r="L102" s="104" t="str">
        <f>IF(Thong_tin_chuc_vu_NV!A102="","",VLOOKUP(Thong_tin_chuc_vu_NV!A102,INPUT_Du_lieu_nhan_vien!$1:$1048576,36,0))</f>
        <v>Nghỉ việc</v>
      </c>
      <c r="M102" s="117">
        <f>IF(Thong_tin_chuc_vu_NV!A102="","",VLOOKUP(Thong_tin_chuc_vu_NV!A102,INPUT_Du_lieu_nhan_vien!$1:$1048576,34,0))</f>
        <v>39960</v>
      </c>
      <c r="N102" s="104">
        <f>IF(Thong_tin_chuc_vu_NV!A102="","",VLOOKUP(Thong_tin_chuc_vu_NV!A102,INPUT_Du_lieu_nhan_vien!$1:$1048576,35,0))</f>
        <v>5</v>
      </c>
      <c r="O102" s="117" t="str">
        <f>IF(Thong_tin_chuc_vu_NV!A102="","",VLOOKUP(Thong_tin_chuc_vu_NV!A102,INPUT_Du_lieu_nhan_vien!$1:$1048576,37,0))</f>
        <v/>
      </c>
      <c r="P102" s="117">
        <f>IF(Thong_tin_chuc_vu_NV!A102="","",VLOOKUP(Thong_tin_chuc_vu_NV!A102,INPUT_Du_lieu_nhan_vien!$1:$1048576,39,0))</f>
        <v>39995</v>
      </c>
    </row>
    <row r="103" spans="1:16" ht="19.5" hidden="1" customHeight="1" x14ac:dyDescent="0.2">
      <c r="A103" s="121">
        <f>IF(INPUT_Du_lieu_nhan_vien!A103="","",INPUT_Du_lieu_nhan_vien!A103)</f>
        <v>20077</v>
      </c>
      <c r="B103" s="121" t="str">
        <f>IF(A103="","",VLOOKUP(A103,INPUT_Du_lieu_nhan_vien!$1:$1048576,2,0))</f>
        <v>Nguyễn Thị Thu</v>
      </c>
      <c r="C103" s="121" t="str">
        <f>IF($A103="","",VLOOKUP($A103,INPUT_Du_lieu_nhan_vien!$1:$1048576,3,0))</f>
        <v>Hà</v>
      </c>
      <c r="D103" s="104" t="str">
        <f>IF(A103="","",VLOOKUP(A103,INPUT_Du_lieu_nhan_vien!$1:$1048576,20,0))</f>
        <v xml:space="preserve">Số Nhà 21, Ngõ 162a Tôn Đức Thắng, Hà Nội </v>
      </c>
      <c r="E103" s="104" t="str">
        <f>IF($A103="","",VLOOKUP($A103,INPUT_Du_lieu_nhan_vien!$1:$1048576,17,0))</f>
        <v>0904 328 586</v>
      </c>
      <c r="F103" s="116" t="str">
        <f>IF(Thong_tin_chuc_vu_NV!A103="","",VLOOKUP(Thong_tin_chuc_vu_NV!A103,INPUT_Du_lieu_nhan_vien!$1:$1048576,27,0))</f>
        <v>1</v>
      </c>
      <c r="G103" s="104" t="str">
        <f>IF(Thong_tin_chuc_vu_NV!A103="","",VLOOKUP(Thong_tin_chuc_vu_NV!A103,INPUT_Du_lieu_nhan_vien!$1:$1048576,28,0))</f>
        <v>CB</v>
      </c>
      <c r="H103" s="104" t="str">
        <f>IF(Thong_tin_chuc_vu_NV!A103="","",VLOOKUP(Thong_tin_chuc_vu_NV!A103,INPUT_Du_lieu_nhan_vien!$1:$1048576,24,0))</f>
        <v>OP</v>
      </c>
      <c r="I103" s="104" t="str">
        <f>IF(Thong_tin_chuc_vu_NV!A103="","",VLOOKUP(Thong_tin_chuc_vu_NV!A103,INPUT_Du_lieu_nhan_vien!$1:$1048576,29,0))</f>
        <v>TOS1</v>
      </c>
      <c r="J103" s="104" t="str">
        <f>IF(Thong_tin_chuc_vu_NV!A103="","",VLOOKUP(Thong_tin_chuc_vu_NV!A103,INPUT_Du_lieu_nhan_vien!$1:$1048576,30,0))</f>
        <v>POSC</v>
      </c>
      <c r="K103" s="104" t="str">
        <f>IF(Thong_tin_chuc_vu_NV!A103="","",VLOOKUP(Thong_tin_chuc_vu_NV!A103,INPUT_Du_lieu_nhan_vien!$1:$1048576,31,0))</f>
        <v>HN</v>
      </c>
      <c r="L103" s="104" t="str">
        <f>IF(Thong_tin_chuc_vu_NV!A103="","",VLOOKUP(Thong_tin_chuc_vu_NV!A103,INPUT_Du_lieu_nhan_vien!$1:$1048576,36,0))</f>
        <v>Nghỉ việc</v>
      </c>
      <c r="M103" s="117">
        <f>IF(Thong_tin_chuc_vu_NV!A103="","",VLOOKUP(Thong_tin_chuc_vu_NV!A103,INPUT_Du_lieu_nhan_vien!$1:$1048576,34,0))</f>
        <v>39965</v>
      </c>
      <c r="N103" s="104">
        <f>IF(Thong_tin_chuc_vu_NV!A103="","",VLOOKUP(Thong_tin_chuc_vu_NV!A103,INPUT_Du_lieu_nhan_vien!$1:$1048576,35,0))</f>
        <v>6</v>
      </c>
      <c r="O103" s="117" t="str">
        <f>IF(Thong_tin_chuc_vu_NV!A103="","",VLOOKUP(Thong_tin_chuc_vu_NV!A103,INPUT_Du_lieu_nhan_vien!$1:$1048576,37,0))</f>
        <v/>
      </c>
      <c r="P103" s="117">
        <f>IF(Thong_tin_chuc_vu_NV!A103="","",VLOOKUP(Thong_tin_chuc_vu_NV!A103,INPUT_Du_lieu_nhan_vien!$1:$1048576,39,0))</f>
        <v>41353</v>
      </c>
    </row>
    <row r="104" spans="1:16" ht="19.5" hidden="1" customHeight="1" x14ac:dyDescent="0.2">
      <c r="A104" s="121">
        <f>IF(INPUT_Du_lieu_nhan_vien!A104="","",INPUT_Du_lieu_nhan_vien!A104)</f>
        <v>20078</v>
      </c>
      <c r="B104" s="121" t="str">
        <f>IF(A104="","",VLOOKUP(A104,INPUT_Du_lieu_nhan_vien!$1:$1048576,2,0))</f>
        <v>Võ Thị</v>
      </c>
      <c r="C104" s="121" t="str">
        <f>IF($A104="","",VLOOKUP($A104,INPUT_Du_lieu_nhan_vien!$1:$1048576,3,0))</f>
        <v>Lành</v>
      </c>
      <c r="D104" s="104" t="str">
        <f>IF(A104="","",VLOOKUP(A104,INPUT_Du_lieu_nhan_vien!$1:$1048576,20,0))</f>
        <v xml:space="preserve">146 Nguyễn Sơn, Phường Phú Thọ Hòa, Tân Phú, Hcm </v>
      </c>
      <c r="E104" s="104" t="str">
        <f>IF($A104="","",VLOOKUP($A104,INPUT_Du_lieu_nhan_vien!$1:$1048576,17,0))</f>
        <v>01223 681 333</v>
      </c>
      <c r="F104" s="116" t="str">
        <f>IF(Thong_tin_chuc_vu_NV!A104="","",VLOOKUP(Thong_tin_chuc_vu_NV!A104,INPUT_Du_lieu_nhan_vien!$1:$1048576,27,0))</f>
        <v>2</v>
      </c>
      <c r="G104" s="104" t="str">
        <f>IF(Thong_tin_chuc_vu_NV!A104="","",VLOOKUP(Thong_tin_chuc_vu_NV!A104,INPUT_Du_lieu_nhan_vien!$1:$1048576,28,0))</f>
        <v>CG</v>
      </c>
      <c r="H104" s="104" t="str">
        <f>IF(Thong_tin_chuc_vu_NV!A104="","",VLOOKUP(Thong_tin_chuc_vu_NV!A104,INPUT_Du_lieu_nhan_vien!$1:$1048576,24,0))</f>
        <v>OS</v>
      </c>
      <c r="I104" s="104" t="str">
        <f>IF(Thong_tin_chuc_vu_NV!A104="","",VLOOKUP(Thong_tin_chuc_vu_NV!A104,INPUT_Du_lieu_nhan_vien!$1:$1048576,29,0))</f>
        <v>TSA</v>
      </c>
      <c r="J104" s="104" t="str">
        <f>IF(Thong_tin_chuc_vu_NV!A104="","",VLOOKUP(Thong_tin_chuc_vu_NV!A104,INPUT_Du_lieu_nhan_vien!$1:$1048576,30,0))</f>
        <v>PSAS</v>
      </c>
      <c r="K104" s="104" t="str">
        <f>IF(Thong_tin_chuc_vu_NV!A104="","",VLOOKUP(Thong_tin_chuc_vu_NV!A104,INPUT_Du_lieu_nhan_vien!$1:$1048576,31,0))</f>
        <v>HCM</v>
      </c>
      <c r="L104" s="104" t="str">
        <f>IF(Thong_tin_chuc_vu_NV!A104="","",VLOOKUP(Thong_tin_chuc_vu_NV!A104,INPUT_Du_lieu_nhan_vien!$1:$1048576,36,0))</f>
        <v>Nghỉ khác</v>
      </c>
      <c r="M104" s="117">
        <f>IF(Thong_tin_chuc_vu_NV!A104="","",VLOOKUP(Thong_tin_chuc_vu_NV!A104,INPUT_Du_lieu_nhan_vien!$1:$1048576,34,0))</f>
        <v>39965</v>
      </c>
      <c r="N104" s="104">
        <f>IF(Thong_tin_chuc_vu_NV!A104="","",VLOOKUP(Thong_tin_chuc_vu_NV!A104,INPUT_Du_lieu_nhan_vien!$1:$1048576,35,0))</f>
        <v>6</v>
      </c>
      <c r="O104" s="117">
        <f>IF(Thong_tin_chuc_vu_NV!A104="","",VLOOKUP(Thong_tin_chuc_vu_NV!A104,INPUT_Du_lieu_nhan_vien!$1:$1048576,37,0))</f>
        <v>41579</v>
      </c>
      <c r="P104" s="117">
        <f>IF(Thong_tin_chuc_vu_NV!A104="","",VLOOKUP(Thong_tin_chuc_vu_NV!A104,INPUT_Du_lieu_nhan_vien!$1:$1048576,39,0))</f>
        <v>0</v>
      </c>
    </row>
    <row r="105" spans="1:16" ht="19.5" hidden="1" customHeight="1" x14ac:dyDescent="0.2">
      <c r="A105" s="121">
        <f>IF(INPUT_Du_lieu_nhan_vien!A105="","",INPUT_Du_lieu_nhan_vien!A105)</f>
        <v>20079</v>
      </c>
      <c r="B105" s="121" t="str">
        <f>IF(A105="","",VLOOKUP(A105,INPUT_Du_lieu_nhan_vien!$1:$1048576,2,0))</f>
        <v>Trương Thị</v>
      </c>
      <c r="C105" s="121" t="str">
        <f>IF($A105="","",VLOOKUP($A105,INPUT_Du_lieu_nhan_vien!$1:$1048576,3,0))</f>
        <v>Hòa</v>
      </c>
      <c r="D105" s="104" t="str">
        <f>IF(A105="","",VLOOKUP(A105,INPUT_Du_lieu_nhan_vien!$1:$1048576,20,0))</f>
        <v xml:space="preserve">Kiều Mai- Phú Diễn- Từ Liêm- Hà Nội </v>
      </c>
      <c r="E105" s="104" t="str">
        <f>IF($A105="","",VLOOKUP($A105,INPUT_Du_lieu_nhan_vien!$1:$1048576,17,0))</f>
        <v>094 439 9369</v>
      </c>
      <c r="F105" s="116">
        <f>IF(Thong_tin_chuc_vu_NV!A105="","",VLOOKUP(Thong_tin_chuc_vu_NV!A105,INPUT_Du_lieu_nhan_vien!$1:$1048576,27,0))</f>
        <v>0</v>
      </c>
      <c r="G105" s="104">
        <f>IF(Thong_tin_chuc_vu_NV!A105="","",VLOOKUP(Thong_tin_chuc_vu_NV!A105,INPUT_Du_lieu_nhan_vien!$1:$1048576,28,0))</f>
        <v>0</v>
      </c>
      <c r="H105" s="104">
        <f>IF(Thong_tin_chuc_vu_NV!A105="","",VLOOKUP(Thong_tin_chuc_vu_NV!A105,INPUT_Du_lieu_nhan_vien!$1:$1048576,24,0))</f>
        <v>0</v>
      </c>
      <c r="I105" s="104">
        <f>IF(Thong_tin_chuc_vu_NV!A105="","",VLOOKUP(Thong_tin_chuc_vu_NV!A105,INPUT_Du_lieu_nhan_vien!$1:$1048576,29,0))</f>
        <v>0</v>
      </c>
      <c r="J105" s="104">
        <f>IF(Thong_tin_chuc_vu_NV!A105="","",VLOOKUP(Thong_tin_chuc_vu_NV!A105,INPUT_Du_lieu_nhan_vien!$1:$1048576,30,0))</f>
        <v>0</v>
      </c>
      <c r="K105" s="104" t="str">
        <f>IF(Thong_tin_chuc_vu_NV!A105="","",VLOOKUP(Thong_tin_chuc_vu_NV!A105,INPUT_Du_lieu_nhan_vien!$1:$1048576,31,0))</f>
        <v>HN</v>
      </c>
      <c r="L105" s="104" t="str">
        <f>IF(Thong_tin_chuc_vu_NV!A105="","",VLOOKUP(Thong_tin_chuc_vu_NV!A105,INPUT_Du_lieu_nhan_vien!$1:$1048576,36,0))</f>
        <v>Nghỉ việc</v>
      </c>
      <c r="M105" s="117">
        <f>IF(Thong_tin_chuc_vu_NV!A105="","",VLOOKUP(Thong_tin_chuc_vu_NV!A105,INPUT_Du_lieu_nhan_vien!$1:$1048576,34,0))</f>
        <v>0</v>
      </c>
      <c r="N105" s="104" t="str">
        <f>IF(Thong_tin_chuc_vu_NV!A105="","",VLOOKUP(Thong_tin_chuc_vu_NV!A105,INPUT_Du_lieu_nhan_vien!$1:$1048576,35,0))</f>
        <v/>
      </c>
      <c r="O105" s="117" t="str">
        <f>IF(Thong_tin_chuc_vu_NV!A105="","",VLOOKUP(Thong_tin_chuc_vu_NV!A105,INPUT_Du_lieu_nhan_vien!$1:$1048576,37,0))</f>
        <v/>
      </c>
      <c r="P105" s="117">
        <f>IF(Thong_tin_chuc_vu_NV!A105="","",VLOOKUP(Thong_tin_chuc_vu_NV!A105,INPUT_Du_lieu_nhan_vien!$1:$1048576,39,0))</f>
        <v>0</v>
      </c>
    </row>
    <row r="106" spans="1:16" ht="19.5" hidden="1" customHeight="1" x14ac:dyDescent="0.2">
      <c r="A106" s="121">
        <f>IF(INPUT_Du_lieu_nhan_vien!A305="","",INPUT_Du_lieu_nhan_vien!A305)</f>
        <v>20281</v>
      </c>
      <c r="B106" s="121" t="str">
        <f>IF(A106="","",VLOOKUP(A106,INPUT_Du_lieu_nhan_vien!$1:$1048576,2,0))</f>
        <v>Trần Thị Thúy</v>
      </c>
      <c r="C106" s="121" t="str">
        <f>IF($A106="","",VLOOKUP($A106,INPUT_Du_lieu_nhan_vien!$1:$1048576,3,0))</f>
        <v>Hồng</v>
      </c>
      <c r="D106" s="104" t="str">
        <f>IF(A106="","",VLOOKUP(A106,INPUT_Du_lieu_nhan_vien!$1:$1048576,20,0))</f>
        <v xml:space="preserve">Số 121, ngõ 233, đường Chiến Thắng, Văn Quán, Hà Đông, HN </v>
      </c>
      <c r="E106" s="104" t="str">
        <f>IF($A106="","",VLOOKUP($A106,INPUT_Du_lieu_nhan_vien!$1:$1048576,17,0))</f>
        <v>0988359715</v>
      </c>
      <c r="F106" s="116" t="str">
        <f>IF(Thong_tin_chuc_vu_NV!A106="","",VLOOKUP(Thong_tin_chuc_vu_NV!A106,INPUT_Du_lieu_nhan_vien!$1:$1048576,27,0))</f>
        <v>1</v>
      </c>
      <c r="G106" s="104" t="str">
        <f>IF(Thong_tin_chuc_vu_NV!A106="","",VLOOKUP(Thong_tin_chuc_vu_NV!A106,INPUT_Du_lieu_nhan_vien!$1:$1048576,28,0))</f>
        <v>CB</v>
      </c>
      <c r="H106" s="104" t="str">
        <f>IF(Thong_tin_chuc_vu_NV!A106="","",VLOOKUP(Thong_tin_chuc_vu_NV!A106,INPUT_Du_lieu_nhan_vien!$1:$1048576,24,0))</f>
        <v>OP</v>
      </c>
      <c r="I106" s="104" t="str">
        <f>IF(Thong_tin_chuc_vu_NV!A106="","",VLOOKUP(Thong_tin_chuc_vu_NV!A106,INPUT_Du_lieu_nhan_vien!$1:$1048576,29,0))</f>
        <v>THO</v>
      </c>
      <c r="J106" s="104">
        <f>IF(Thong_tin_chuc_vu_NV!A106="","",VLOOKUP(Thong_tin_chuc_vu_NV!A106,INPUT_Du_lieu_nhan_vien!$1:$1048576,30,0))</f>
        <v>0</v>
      </c>
      <c r="K106" s="104" t="str">
        <f>IF(Thong_tin_chuc_vu_NV!A106="","",VLOOKUP(Thong_tin_chuc_vu_NV!A106,INPUT_Du_lieu_nhan_vien!$1:$1048576,31,0))</f>
        <v>HN</v>
      </c>
      <c r="L106" s="104" t="str">
        <f>IF(Thong_tin_chuc_vu_NV!A305="","",VLOOKUP(Thong_tin_chuc_vu_NV!A305,INPUT_Du_lieu_nhan_vien!$1:$1048576,36,0))</f>
        <v>Nghỉ việc</v>
      </c>
      <c r="M106" s="117">
        <f>IF(Thong_tin_chuc_vu_NV!A305="","",VLOOKUP(Thong_tin_chuc_vu_NV!A305,INPUT_Du_lieu_nhan_vien!$1:$1048576,34,0))</f>
        <v>0</v>
      </c>
      <c r="N106" s="104" t="str">
        <f>IF(Thong_tin_chuc_vu_NV!A305="","",VLOOKUP(Thong_tin_chuc_vu_NV!A305,INPUT_Du_lieu_nhan_vien!$1:$1048576,35,0))</f>
        <v/>
      </c>
      <c r="O106" s="117" t="str">
        <f>IF(Thong_tin_chuc_vu_NV!A305="","",VLOOKUP(Thong_tin_chuc_vu_NV!A305,INPUT_Du_lieu_nhan_vien!$1:$1048576,37,0))</f>
        <v/>
      </c>
      <c r="P106" s="117">
        <f>IF(Thong_tin_chuc_vu_NV!A305="","",VLOOKUP(Thong_tin_chuc_vu_NV!A305,INPUT_Du_lieu_nhan_vien!$1:$1048576,39,0))</f>
        <v>0</v>
      </c>
    </row>
    <row r="107" spans="1:16" ht="19.5" hidden="1" customHeight="1" x14ac:dyDescent="0.2">
      <c r="A107" s="121">
        <f>IF(INPUT_Du_lieu_nhan_vien!A107="","",INPUT_Du_lieu_nhan_vien!A107)</f>
        <v>20081</v>
      </c>
      <c r="B107" s="121" t="str">
        <f>IF(A107="","",VLOOKUP(A107,INPUT_Du_lieu_nhan_vien!$1:$1048576,2,0))</f>
        <v>Đinh Trần Thị Kim</v>
      </c>
      <c r="C107" s="121" t="str">
        <f>IF($A107="","",VLOOKUP($A107,INPUT_Du_lieu_nhan_vien!$1:$1048576,3,0))</f>
        <v>Quyến</v>
      </c>
      <c r="D107" s="104" t="str">
        <f>IF(A107="","",VLOOKUP(A107,INPUT_Du_lieu_nhan_vien!$1:$1048576,20,0))</f>
        <v xml:space="preserve">45f Đặng Lộ, F7, Tân Bình </v>
      </c>
      <c r="E107" s="104" t="str">
        <f>IF($A107="","",VLOOKUP($A107,INPUT_Du_lieu_nhan_vien!$1:$1048576,17,0))</f>
        <v>0972 304 446</v>
      </c>
      <c r="F107" s="116" t="str">
        <f>IF(Thong_tin_chuc_vu_NV!A107="","",VLOOKUP(Thong_tin_chuc_vu_NV!A107,INPUT_Du_lieu_nhan_vien!$1:$1048576,27,0))</f>
        <v>1</v>
      </c>
      <c r="G107" s="104" t="str">
        <f>IF(Thong_tin_chuc_vu_NV!A107="","",VLOOKUP(Thong_tin_chuc_vu_NV!A107,INPUT_Du_lieu_nhan_vien!$1:$1048576,28,0))</f>
        <v>CB</v>
      </c>
      <c r="H107" s="104" t="str">
        <f>IF(Thong_tin_chuc_vu_NV!A107="","",VLOOKUP(Thong_tin_chuc_vu_NV!A107,INPUT_Du_lieu_nhan_vien!$1:$1048576,24,0))</f>
        <v>OS</v>
      </c>
      <c r="I107" s="104">
        <f>IF(Thong_tin_chuc_vu_NV!A107="","",VLOOKUP(Thong_tin_chuc_vu_NV!A107,INPUT_Du_lieu_nhan_vien!$1:$1048576,29,0))</f>
        <v>0</v>
      </c>
      <c r="J107" s="104">
        <f>IF(Thong_tin_chuc_vu_NV!A107="","",VLOOKUP(Thong_tin_chuc_vu_NV!A107,INPUT_Du_lieu_nhan_vien!$1:$1048576,30,0))</f>
        <v>0</v>
      </c>
      <c r="K107" s="104" t="str">
        <f>IF(Thong_tin_chuc_vu_NV!A107="","",VLOOKUP(Thong_tin_chuc_vu_NV!A107,INPUT_Du_lieu_nhan_vien!$1:$1048576,31,0))</f>
        <v>HCM</v>
      </c>
      <c r="L107" s="104" t="str">
        <f>IF(Thong_tin_chuc_vu_NV!A107="","",VLOOKUP(Thong_tin_chuc_vu_NV!A107,INPUT_Du_lieu_nhan_vien!$1:$1048576,36,0))</f>
        <v>Nghỉ việc</v>
      </c>
      <c r="M107" s="117">
        <f>IF(Thong_tin_chuc_vu_NV!A107="","",VLOOKUP(Thong_tin_chuc_vu_NV!A107,INPUT_Du_lieu_nhan_vien!$1:$1048576,34,0))</f>
        <v>39997</v>
      </c>
      <c r="N107" s="104">
        <f>IF(Thong_tin_chuc_vu_NV!A107="","",VLOOKUP(Thong_tin_chuc_vu_NV!A107,INPUT_Du_lieu_nhan_vien!$1:$1048576,35,0))</f>
        <v>7</v>
      </c>
      <c r="O107" s="117" t="str">
        <f>IF(Thong_tin_chuc_vu_NV!A107="","",VLOOKUP(Thong_tin_chuc_vu_NV!A107,INPUT_Du_lieu_nhan_vien!$1:$1048576,37,0))</f>
        <v/>
      </c>
      <c r="P107" s="117">
        <f>IF(Thong_tin_chuc_vu_NV!A107="","",VLOOKUP(Thong_tin_chuc_vu_NV!A107,INPUT_Du_lieu_nhan_vien!$1:$1048576,39,0))</f>
        <v>40767</v>
      </c>
    </row>
    <row r="108" spans="1:16" ht="19.5" hidden="1" customHeight="1" x14ac:dyDescent="0.2">
      <c r="A108" s="121">
        <f>IF(INPUT_Du_lieu_nhan_vien!A108="","",INPUT_Du_lieu_nhan_vien!A108)</f>
        <v>20082</v>
      </c>
      <c r="B108" s="121" t="str">
        <f>IF(A108="","",VLOOKUP(A108,INPUT_Du_lieu_nhan_vien!$1:$1048576,2,0))</f>
        <v>Nguyễn Vũ Bảo</v>
      </c>
      <c r="C108" s="121" t="str">
        <f>IF($A108="","",VLOOKUP($A108,INPUT_Du_lieu_nhan_vien!$1:$1048576,3,0))</f>
        <v>Trâm</v>
      </c>
      <c r="D108" s="104" t="str">
        <f>IF(A108="","",VLOOKUP(A108,INPUT_Du_lieu_nhan_vien!$1:$1048576,20,0))</f>
        <v xml:space="preserve"> </v>
      </c>
      <c r="E108" s="104" t="str">
        <f>IF($A108="","",VLOOKUP($A108,INPUT_Du_lieu_nhan_vien!$1:$1048576,17,0))</f>
        <v/>
      </c>
      <c r="F108" s="116">
        <f>IF(Thong_tin_chuc_vu_NV!A108="","",VLOOKUP(Thong_tin_chuc_vu_NV!A108,INPUT_Du_lieu_nhan_vien!$1:$1048576,27,0))</f>
        <v>0</v>
      </c>
      <c r="G108" s="104">
        <f>IF(Thong_tin_chuc_vu_NV!A108="","",VLOOKUP(Thong_tin_chuc_vu_NV!A108,INPUT_Du_lieu_nhan_vien!$1:$1048576,28,0))</f>
        <v>0</v>
      </c>
      <c r="H108" s="104">
        <f>IF(Thong_tin_chuc_vu_NV!A108="","",VLOOKUP(Thong_tin_chuc_vu_NV!A108,INPUT_Du_lieu_nhan_vien!$1:$1048576,24,0))</f>
        <v>0</v>
      </c>
      <c r="I108" s="104">
        <f>IF(Thong_tin_chuc_vu_NV!A108="","",VLOOKUP(Thong_tin_chuc_vu_NV!A108,INPUT_Du_lieu_nhan_vien!$1:$1048576,29,0))</f>
        <v>0</v>
      </c>
      <c r="J108" s="104">
        <f>IF(Thong_tin_chuc_vu_NV!A108="","",VLOOKUP(Thong_tin_chuc_vu_NV!A108,INPUT_Du_lieu_nhan_vien!$1:$1048576,30,0))</f>
        <v>0</v>
      </c>
      <c r="K108" s="104" t="str">
        <f>IF(Thong_tin_chuc_vu_NV!A108="","",VLOOKUP(Thong_tin_chuc_vu_NV!A108,INPUT_Du_lieu_nhan_vien!$1:$1048576,31,0))</f>
        <v>HN</v>
      </c>
      <c r="L108" s="104" t="str">
        <f>IF(Thong_tin_chuc_vu_NV!A108="","",VLOOKUP(Thong_tin_chuc_vu_NV!A108,INPUT_Du_lieu_nhan_vien!$1:$1048576,36,0))</f>
        <v>Nghỉ việc</v>
      </c>
      <c r="M108" s="117">
        <f>IF(Thong_tin_chuc_vu_NV!A108="","",VLOOKUP(Thong_tin_chuc_vu_NV!A108,INPUT_Du_lieu_nhan_vien!$1:$1048576,34,0))</f>
        <v>0</v>
      </c>
      <c r="N108" s="104" t="str">
        <f>IF(Thong_tin_chuc_vu_NV!A108="","",VLOOKUP(Thong_tin_chuc_vu_NV!A108,INPUT_Du_lieu_nhan_vien!$1:$1048576,35,0))</f>
        <v/>
      </c>
      <c r="O108" s="117" t="str">
        <f>IF(Thong_tin_chuc_vu_NV!A108="","",VLOOKUP(Thong_tin_chuc_vu_NV!A108,INPUT_Du_lieu_nhan_vien!$1:$1048576,37,0))</f>
        <v/>
      </c>
      <c r="P108" s="117">
        <f>IF(Thong_tin_chuc_vu_NV!A108="","",VLOOKUP(Thong_tin_chuc_vu_NV!A108,INPUT_Du_lieu_nhan_vien!$1:$1048576,39,0))</f>
        <v>0</v>
      </c>
    </row>
    <row r="109" spans="1:16" ht="19.5" hidden="1" customHeight="1" x14ac:dyDescent="0.2">
      <c r="A109" s="121">
        <f>IF(INPUT_Du_lieu_nhan_vien!A109="","",INPUT_Du_lieu_nhan_vien!A109)</f>
        <v>20083</v>
      </c>
      <c r="B109" s="121" t="str">
        <f>IF(A109="","",VLOOKUP(A109,INPUT_Du_lieu_nhan_vien!$1:$1048576,2,0))</f>
        <v>Lê Đức</v>
      </c>
      <c r="C109" s="121" t="str">
        <f>IF($A109="","",VLOOKUP($A109,INPUT_Du_lieu_nhan_vien!$1:$1048576,3,0))</f>
        <v>Trung</v>
      </c>
      <c r="D109" s="104" t="str">
        <f>IF(A109="","",VLOOKUP(A109,INPUT_Du_lieu_nhan_vien!$1:$1048576,20,0))</f>
        <v xml:space="preserve">167 Vườn Lài, Phường Phú Thọ Hòa, Tân Phú </v>
      </c>
      <c r="E109" s="104" t="str">
        <f>IF($A109="","",VLOOKUP($A109,INPUT_Du_lieu_nhan_vien!$1:$1048576,17,0))</f>
        <v>0906 757 417</v>
      </c>
      <c r="F109" s="116">
        <f>IF(Thong_tin_chuc_vu_NV!A109="","",VLOOKUP(Thong_tin_chuc_vu_NV!A109,INPUT_Du_lieu_nhan_vien!$1:$1048576,27,0))</f>
        <v>3</v>
      </c>
      <c r="G109" s="104" t="str">
        <f>IF(Thong_tin_chuc_vu_NV!A109="","",VLOOKUP(Thong_tin_chuc_vu_NV!A109,INPUT_Du_lieu_nhan_vien!$1:$1048576,28,0))</f>
        <v>QL</v>
      </c>
      <c r="H109" s="104" t="str">
        <f>IF(Thong_tin_chuc_vu_NV!A109="","",VLOOKUP(Thong_tin_chuc_vu_NV!A109,INPUT_Du_lieu_nhan_vien!$1:$1048576,24,0))</f>
        <v>PM2</v>
      </c>
      <c r="I109" s="104" t="str">
        <f>IF(Thong_tin_chuc_vu_NV!A109="","",VLOOKUP(Thong_tin_chuc_vu_NV!A109,INPUT_Du_lieu_nhan_vien!$1:$1048576,29,0))</f>
        <v>TSA</v>
      </c>
      <c r="J109" s="104" t="str">
        <f>IF(Thong_tin_chuc_vu_NV!A109="","",VLOOKUP(Thong_tin_chuc_vu_NV!A109,INPUT_Du_lieu_nhan_vien!$1:$1048576,30,0))</f>
        <v>PSAS</v>
      </c>
      <c r="K109" s="104" t="str">
        <f>IF(Thong_tin_chuc_vu_NV!A109="","",VLOOKUP(Thong_tin_chuc_vu_NV!A109,INPUT_Du_lieu_nhan_vien!$1:$1048576,31,0))</f>
        <v>HCM</v>
      </c>
      <c r="L109" s="104" t="str">
        <f>IF(Thong_tin_chuc_vu_NV!A109="","",VLOOKUP(Thong_tin_chuc_vu_NV!A109,INPUT_Du_lieu_nhan_vien!$1:$1048576,36,0))</f>
        <v>Chính thức</v>
      </c>
      <c r="M109" s="117">
        <f>IF(Thong_tin_chuc_vu_NV!A109="","",VLOOKUP(Thong_tin_chuc_vu_NV!A109,INPUT_Du_lieu_nhan_vien!$1:$1048576,34,0))</f>
        <v>39965</v>
      </c>
      <c r="N109" s="104">
        <f>IF(Thong_tin_chuc_vu_NV!A109="","",VLOOKUP(Thong_tin_chuc_vu_NV!A109,INPUT_Du_lieu_nhan_vien!$1:$1048576,35,0))</f>
        <v>6</v>
      </c>
      <c r="O109" s="117" t="str">
        <f>IF(Thong_tin_chuc_vu_NV!A109="","",VLOOKUP(Thong_tin_chuc_vu_NV!A109,INPUT_Du_lieu_nhan_vien!$1:$1048576,37,0))</f>
        <v/>
      </c>
      <c r="P109" s="117">
        <f>IF(Thong_tin_chuc_vu_NV!A109="","",VLOOKUP(Thong_tin_chuc_vu_NV!A109,INPUT_Du_lieu_nhan_vien!$1:$1048576,39,0))</f>
        <v>0</v>
      </c>
    </row>
    <row r="110" spans="1:16" ht="19.5" hidden="1" customHeight="1" x14ac:dyDescent="0.2">
      <c r="A110" s="121">
        <f>IF(INPUT_Du_lieu_nhan_vien!A369="","",INPUT_Du_lieu_nhan_vien!A369)</f>
        <v>20343</v>
      </c>
      <c r="B110" s="121" t="str">
        <f>IF(A110="","",VLOOKUP(A110,INPUT_Du_lieu_nhan_vien!$1:$1048576,2,0))</f>
        <v>Nguyễn Đức</v>
      </c>
      <c r="C110" s="121" t="str">
        <f>IF($A110="","",VLOOKUP($A110,INPUT_Du_lieu_nhan_vien!$1:$1048576,3,0))</f>
        <v>Hải</v>
      </c>
      <c r="D110" s="104" t="str">
        <f>IF(A110="","",VLOOKUP(A110,INPUT_Du_lieu_nhan_vien!$1:$1048576,20,0))</f>
        <v>460/9 Nơ Trang long, p13, q Bình Thạnh</v>
      </c>
      <c r="E110" s="104" t="str">
        <f>IF($A110="","",VLOOKUP($A110,INPUT_Du_lieu_nhan_vien!$1:$1048576,17,0))</f>
        <v>0949794821</v>
      </c>
      <c r="F110" s="116">
        <f>IF(Thong_tin_chuc_vu_NV!A110="","",VLOOKUP(Thong_tin_chuc_vu_NV!A110,INPUT_Du_lieu_nhan_vien!$1:$1048576,27,0))</f>
        <v>3</v>
      </c>
      <c r="G110" s="104" t="str">
        <f>IF(Thong_tin_chuc_vu_NV!A110="","",VLOOKUP(Thong_tin_chuc_vu_NV!A110,INPUT_Du_lieu_nhan_vien!$1:$1048576,28,0))</f>
        <v>QL</v>
      </c>
      <c r="H110" s="104" t="str">
        <f>IF(Thong_tin_chuc_vu_NV!A110="","",VLOOKUP(Thong_tin_chuc_vu_NV!A110,INPUT_Du_lieu_nhan_vien!$1:$1048576,24,0))</f>
        <v>PM1</v>
      </c>
      <c r="I110" s="104" t="str">
        <f>IF(Thong_tin_chuc_vu_NV!A110="","",VLOOKUP(Thong_tin_chuc_vu_NV!A110,INPUT_Du_lieu_nhan_vien!$1:$1048576,29,0))</f>
        <v>THC</v>
      </c>
      <c r="J110" s="104" t="str">
        <f>IF(Thong_tin_chuc_vu_NV!A110="","",VLOOKUP(Thong_tin_chuc_vu_NV!A110,INPUT_Du_lieu_nhan_vien!$1:$1048576,30,0))</f>
        <v>PHCE</v>
      </c>
      <c r="K110" s="104" t="str">
        <f>IF(Thong_tin_chuc_vu_NV!A110="","",VLOOKUP(Thong_tin_chuc_vu_NV!A110,INPUT_Du_lieu_nhan_vien!$1:$1048576,31,0))</f>
        <v>HCM</v>
      </c>
      <c r="L110" s="104" t="str">
        <f>IF(Thong_tin_chuc_vu_NV!A369="","",VLOOKUP(Thong_tin_chuc_vu_NV!A369,INPUT_Du_lieu_nhan_vien!$1:$1048576,36,0))</f>
        <v>Chính thức</v>
      </c>
      <c r="M110" s="117">
        <f>IF(Thong_tin_chuc_vu_NV!A369="","",VLOOKUP(Thong_tin_chuc_vu_NV!A369,INPUT_Du_lieu_nhan_vien!$1:$1048576,34,0))</f>
        <v>40329</v>
      </c>
      <c r="N110" s="104">
        <f>IF(Thong_tin_chuc_vu_NV!A369="","",VLOOKUP(Thong_tin_chuc_vu_NV!A369,INPUT_Du_lieu_nhan_vien!$1:$1048576,35,0))</f>
        <v>5</v>
      </c>
      <c r="O110" s="117" t="str">
        <f>IF(Thong_tin_chuc_vu_NV!A369="","",VLOOKUP(Thong_tin_chuc_vu_NV!A369,INPUT_Du_lieu_nhan_vien!$1:$1048576,37,0))</f>
        <v/>
      </c>
      <c r="P110" s="117">
        <f>IF(Thong_tin_chuc_vu_NV!A369="","",VLOOKUP(Thong_tin_chuc_vu_NV!A369,INPUT_Du_lieu_nhan_vien!$1:$1048576,39,0))</f>
        <v>0</v>
      </c>
    </row>
    <row r="111" spans="1:16" ht="19.5" hidden="1" customHeight="1" x14ac:dyDescent="0.2">
      <c r="A111" s="121">
        <f>IF(INPUT_Du_lieu_nhan_vien!A111="","",INPUT_Du_lieu_nhan_vien!A111)</f>
        <v>20085</v>
      </c>
      <c r="B111" s="121" t="str">
        <f>IF(A111="","",VLOOKUP(A111,INPUT_Du_lieu_nhan_vien!$1:$1048576,2,0))</f>
        <v>Vương Đình</v>
      </c>
      <c r="C111" s="121" t="str">
        <f>IF($A111="","",VLOOKUP($A111,INPUT_Du_lieu_nhan_vien!$1:$1048576,3,0))</f>
        <v>Học</v>
      </c>
      <c r="D111" s="104" t="str">
        <f>IF(A111="","",VLOOKUP(A111,INPUT_Du_lieu_nhan_vien!$1:$1048576,20,0))</f>
        <v xml:space="preserve">Minh Khai- Từ Liêm- Hà Nội </v>
      </c>
      <c r="E111" s="104" t="str">
        <f>IF($A111="","",VLOOKUP($A111,INPUT_Du_lieu_nhan_vien!$1:$1048576,17,0))</f>
        <v>0904 554 886</v>
      </c>
      <c r="F111" s="116" t="str">
        <f>IF(Thong_tin_chuc_vu_NV!A111="","",VLOOKUP(Thong_tin_chuc_vu_NV!A111,INPUT_Du_lieu_nhan_vien!$1:$1048576,27,0))</f>
        <v>1</v>
      </c>
      <c r="G111" s="104" t="str">
        <f>IF(Thong_tin_chuc_vu_NV!A111="","",VLOOKUP(Thong_tin_chuc_vu_NV!A111,INPUT_Du_lieu_nhan_vien!$1:$1048576,28,0))</f>
        <v>CB</v>
      </c>
      <c r="H111" s="104" t="str">
        <f>IF(Thong_tin_chuc_vu_NV!A111="","",VLOOKUP(Thong_tin_chuc_vu_NV!A111,INPUT_Du_lieu_nhan_vien!$1:$1048576,24,0))</f>
        <v>OP</v>
      </c>
      <c r="I111" s="104" t="str">
        <f>IF(Thong_tin_chuc_vu_NV!A111="","",VLOOKUP(Thong_tin_chuc_vu_NV!A111,INPUT_Du_lieu_nhan_vien!$1:$1048576,29,0))</f>
        <v>TOS1</v>
      </c>
      <c r="J111" s="104" t="str">
        <f>IF(Thong_tin_chuc_vu_NV!A111="","",VLOOKUP(Thong_tin_chuc_vu_NV!A111,INPUT_Du_lieu_nhan_vien!$1:$1048576,30,0))</f>
        <v>POSC</v>
      </c>
      <c r="K111" s="104" t="str">
        <f>IF(Thong_tin_chuc_vu_NV!A111="","",VLOOKUP(Thong_tin_chuc_vu_NV!A111,INPUT_Du_lieu_nhan_vien!$1:$1048576,31,0))</f>
        <v>HN</v>
      </c>
      <c r="L111" s="104" t="str">
        <f>IF(Thong_tin_chuc_vu_NV!A111="","",VLOOKUP(Thong_tin_chuc_vu_NV!A111,INPUT_Du_lieu_nhan_vien!$1:$1048576,36,0))</f>
        <v>Chính thức</v>
      </c>
      <c r="M111" s="117">
        <f>IF(Thong_tin_chuc_vu_NV!A111="","",VLOOKUP(Thong_tin_chuc_vu_NV!A111,INPUT_Du_lieu_nhan_vien!$1:$1048576,34,0))</f>
        <v>39965</v>
      </c>
      <c r="N111" s="104">
        <f>IF(Thong_tin_chuc_vu_NV!A111="","",VLOOKUP(Thong_tin_chuc_vu_NV!A111,INPUT_Du_lieu_nhan_vien!$1:$1048576,35,0))</f>
        <v>6</v>
      </c>
      <c r="O111" s="117" t="str">
        <f>IF(Thong_tin_chuc_vu_NV!A111="","",VLOOKUP(Thong_tin_chuc_vu_NV!A111,INPUT_Du_lieu_nhan_vien!$1:$1048576,37,0))</f>
        <v/>
      </c>
      <c r="P111" s="117">
        <f>IF(Thong_tin_chuc_vu_NV!A111="","",VLOOKUP(Thong_tin_chuc_vu_NV!A111,INPUT_Du_lieu_nhan_vien!$1:$1048576,39,0))</f>
        <v>0</v>
      </c>
    </row>
    <row r="112" spans="1:16" ht="19.5" hidden="1" customHeight="1" x14ac:dyDescent="0.2">
      <c r="A112" s="121">
        <f>IF(INPUT_Du_lieu_nhan_vien!A112="","",INPUT_Du_lieu_nhan_vien!A112)</f>
        <v>20086</v>
      </c>
      <c r="B112" s="121" t="str">
        <f>IF(A112="","",VLOOKUP(A112,INPUT_Du_lieu_nhan_vien!$1:$1048576,2,0))</f>
        <v>Nguyễn Thị</v>
      </c>
      <c r="C112" s="121" t="str">
        <f>IF($A112="","",VLOOKUP($A112,INPUT_Du_lieu_nhan_vien!$1:$1048576,3,0))</f>
        <v>Hà</v>
      </c>
      <c r="D112" s="104" t="str">
        <f>IF(A112="","",VLOOKUP(A112,INPUT_Du_lieu_nhan_vien!$1:$1048576,20,0))</f>
        <v>Số 16 Ngõ 20 Kim Giang, Thanh Xuân, Hà Nội</v>
      </c>
      <c r="E112" s="104" t="str">
        <f>IF($A112="","",VLOOKUP($A112,INPUT_Du_lieu_nhan_vien!$1:$1048576,17,0))</f>
        <v>0947 293 556</v>
      </c>
      <c r="F112" s="116">
        <f>IF(Thong_tin_chuc_vu_NV!A112="","",VLOOKUP(Thong_tin_chuc_vu_NV!A112,INPUT_Du_lieu_nhan_vien!$1:$1048576,27,0))</f>
        <v>3</v>
      </c>
      <c r="G112" s="104" t="str">
        <f>IF(Thong_tin_chuc_vu_NV!A112="","",VLOOKUP(Thong_tin_chuc_vu_NV!A112,INPUT_Du_lieu_nhan_vien!$1:$1048576,28,0))</f>
        <v>QL</v>
      </c>
      <c r="H112" s="104" t="str">
        <f>IF(Thong_tin_chuc_vu_NV!A112="","",VLOOKUP(Thong_tin_chuc_vu_NV!A112,INPUT_Du_lieu_nhan_vien!$1:$1048576,24,0))</f>
        <v>PM2</v>
      </c>
      <c r="I112" s="104" t="str">
        <f>IF(Thong_tin_chuc_vu_NV!A112="","",VLOOKUP(Thong_tin_chuc_vu_NV!A112,INPUT_Du_lieu_nhan_vien!$1:$1048576,29,0))</f>
        <v>THR</v>
      </c>
      <c r="J112" s="104" t="str">
        <f>IF(Thong_tin_chuc_vu_NV!A112="","",VLOOKUP(Thong_tin_chuc_vu_NV!A112,INPUT_Du_lieu_nhan_vien!$1:$1048576,30,0))</f>
        <v>PHRS</v>
      </c>
      <c r="K112" s="104" t="str">
        <f>IF(Thong_tin_chuc_vu_NV!A112="","",VLOOKUP(Thong_tin_chuc_vu_NV!A112,INPUT_Du_lieu_nhan_vien!$1:$1048576,31,0))</f>
        <v>HN</v>
      </c>
      <c r="L112" s="104" t="str">
        <f>IF(Thong_tin_chuc_vu_NV!A112="","",VLOOKUP(Thong_tin_chuc_vu_NV!A112,INPUT_Du_lieu_nhan_vien!$1:$1048576,36,0))</f>
        <v>Nghỉ việc</v>
      </c>
      <c r="M112" s="117">
        <f>IF(Thong_tin_chuc_vu_NV!A112="","",VLOOKUP(Thong_tin_chuc_vu_NV!A112,INPUT_Du_lieu_nhan_vien!$1:$1048576,34,0))</f>
        <v>0</v>
      </c>
      <c r="N112" s="104" t="str">
        <f>IF(Thong_tin_chuc_vu_NV!A112="","",VLOOKUP(Thong_tin_chuc_vu_NV!A112,INPUT_Du_lieu_nhan_vien!$1:$1048576,35,0))</f>
        <v/>
      </c>
      <c r="O112" s="117">
        <f>IF(Thong_tin_chuc_vu_NV!A112="","",VLOOKUP(Thong_tin_chuc_vu_NV!A112,INPUT_Du_lieu_nhan_vien!$1:$1048576,37,0))</f>
        <v>0</v>
      </c>
      <c r="P112" s="117">
        <f>IF(Thong_tin_chuc_vu_NV!A112="","",VLOOKUP(Thong_tin_chuc_vu_NV!A112,INPUT_Du_lieu_nhan_vien!$1:$1048576,39,0))</f>
        <v>41217</v>
      </c>
    </row>
    <row r="113" spans="1:16" ht="19.5" hidden="1" customHeight="1" x14ac:dyDescent="0.2">
      <c r="A113" s="121">
        <f>IF(INPUT_Du_lieu_nhan_vien!A113="","",INPUT_Du_lieu_nhan_vien!A113)</f>
        <v>20087</v>
      </c>
      <c r="B113" s="121" t="str">
        <f>IF(A113="","",VLOOKUP(A113,INPUT_Du_lieu_nhan_vien!$1:$1048576,2,0))</f>
        <v>Trần Hoàng</v>
      </c>
      <c r="C113" s="121" t="str">
        <f>IF($A113="","",VLOOKUP($A113,INPUT_Du_lieu_nhan_vien!$1:$1048576,3,0))</f>
        <v>Linh</v>
      </c>
      <c r="D113" s="104" t="str">
        <f>IF(A113="","",VLOOKUP(A113,INPUT_Du_lieu_nhan_vien!$1:$1048576,20,0))</f>
        <v xml:space="preserve">91 Trần Quốc Toản, Phường 7, Quận 3, Hcm </v>
      </c>
      <c r="E113" s="104" t="str">
        <f>IF($A113="","",VLOOKUP($A113,INPUT_Du_lieu_nhan_vien!$1:$1048576,17,0))</f>
        <v>0907 918 969</v>
      </c>
      <c r="F113" s="116" t="str">
        <f>IF(Thong_tin_chuc_vu_NV!A113="","",VLOOKUP(Thong_tin_chuc_vu_NV!A113,INPUT_Du_lieu_nhan_vien!$1:$1048576,27,0))</f>
        <v>1</v>
      </c>
      <c r="G113" s="104" t="str">
        <f>IF(Thong_tin_chuc_vu_NV!A113="","",VLOOKUP(Thong_tin_chuc_vu_NV!A113,INPUT_Du_lieu_nhan_vien!$1:$1048576,28,0))</f>
        <v>CB</v>
      </c>
      <c r="H113" s="104" t="str">
        <f>IF(Thong_tin_chuc_vu_NV!A113="","",VLOOKUP(Thong_tin_chuc_vu_NV!A113,INPUT_Du_lieu_nhan_vien!$1:$1048576,24,0))</f>
        <v>OS</v>
      </c>
      <c r="I113" s="104" t="str">
        <f>IF(Thong_tin_chuc_vu_NV!A113="","",VLOOKUP(Thong_tin_chuc_vu_NV!A113,INPUT_Du_lieu_nhan_vien!$1:$1048576,29,0))</f>
        <v>THC</v>
      </c>
      <c r="J113" s="104">
        <f>IF(Thong_tin_chuc_vu_NV!A113="","",VLOOKUP(Thong_tin_chuc_vu_NV!A113,INPUT_Du_lieu_nhan_vien!$1:$1048576,30,0))</f>
        <v>0</v>
      </c>
      <c r="K113" s="104" t="str">
        <f>IF(Thong_tin_chuc_vu_NV!A113="","",VLOOKUP(Thong_tin_chuc_vu_NV!A113,INPUT_Du_lieu_nhan_vien!$1:$1048576,31,0))</f>
        <v>HCM</v>
      </c>
      <c r="L113" s="104" t="str">
        <f>IF(Thong_tin_chuc_vu_NV!A113="","",VLOOKUP(Thong_tin_chuc_vu_NV!A113,INPUT_Du_lieu_nhan_vien!$1:$1048576,36,0))</f>
        <v>Nghỉ việc</v>
      </c>
      <c r="M113" s="117">
        <f>IF(Thong_tin_chuc_vu_NV!A113="","",VLOOKUP(Thong_tin_chuc_vu_NV!A113,INPUT_Du_lieu_nhan_vien!$1:$1048576,34,0))</f>
        <v>39979</v>
      </c>
      <c r="N113" s="104">
        <f>IF(Thong_tin_chuc_vu_NV!A113="","",VLOOKUP(Thong_tin_chuc_vu_NV!A113,INPUT_Du_lieu_nhan_vien!$1:$1048576,35,0))</f>
        <v>6</v>
      </c>
      <c r="O113" s="117" t="str">
        <f>IF(Thong_tin_chuc_vu_NV!A113="","",VLOOKUP(Thong_tin_chuc_vu_NV!A113,INPUT_Du_lieu_nhan_vien!$1:$1048576,37,0))</f>
        <v/>
      </c>
      <c r="P113" s="117">
        <f>IF(Thong_tin_chuc_vu_NV!A113="","",VLOOKUP(Thong_tin_chuc_vu_NV!A113,INPUT_Du_lieu_nhan_vien!$1:$1048576,39,0))</f>
        <v>40638</v>
      </c>
    </row>
    <row r="114" spans="1:16" ht="19.5" hidden="1" customHeight="1" x14ac:dyDescent="0.2">
      <c r="A114" s="121">
        <f>IF(INPUT_Du_lieu_nhan_vien!A114="","",INPUT_Du_lieu_nhan_vien!A114)</f>
        <v>20088</v>
      </c>
      <c r="B114" s="121" t="str">
        <f>IF(A114="","",VLOOKUP(A114,INPUT_Du_lieu_nhan_vien!$1:$1048576,2,0))</f>
        <v>Nguyễn Thị</v>
      </c>
      <c r="C114" s="121" t="str">
        <f>IF($A114="","",VLOOKUP($A114,INPUT_Du_lieu_nhan_vien!$1:$1048576,3,0))</f>
        <v>Hoài</v>
      </c>
      <c r="D114" s="104" t="str">
        <f>IF(A114="","",VLOOKUP(A114,INPUT_Du_lieu_nhan_vien!$1:$1048576,20,0))</f>
        <v xml:space="preserve">Số 5 ngõ 13 đường Nguyễn Đức Cảnh, Hoàng PRi, HN </v>
      </c>
      <c r="E114" s="104" t="str">
        <f>IF($A114="","",VLOOKUP($A114,INPUT_Du_lieu_nhan_vien!$1:$1048576,17,0))</f>
        <v>0942 797 749</v>
      </c>
      <c r="F114" s="116">
        <f>IF(Thong_tin_chuc_vu_NV!A114="","",VLOOKUP(Thong_tin_chuc_vu_NV!A114,INPUT_Du_lieu_nhan_vien!$1:$1048576,27,0))</f>
        <v>0</v>
      </c>
      <c r="G114" s="104">
        <f>IF(Thong_tin_chuc_vu_NV!A114="","",VLOOKUP(Thong_tin_chuc_vu_NV!A114,INPUT_Du_lieu_nhan_vien!$1:$1048576,28,0))</f>
        <v>0</v>
      </c>
      <c r="H114" s="104">
        <f>IF(Thong_tin_chuc_vu_NV!A114="","",VLOOKUP(Thong_tin_chuc_vu_NV!A114,INPUT_Du_lieu_nhan_vien!$1:$1048576,24,0))</f>
        <v>0</v>
      </c>
      <c r="I114" s="104">
        <f>IF(Thong_tin_chuc_vu_NV!A114="","",VLOOKUP(Thong_tin_chuc_vu_NV!A114,INPUT_Du_lieu_nhan_vien!$1:$1048576,29,0))</f>
        <v>0</v>
      </c>
      <c r="J114" s="104">
        <f>IF(Thong_tin_chuc_vu_NV!A114="","",VLOOKUP(Thong_tin_chuc_vu_NV!A114,INPUT_Du_lieu_nhan_vien!$1:$1048576,30,0))</f>
        <v>0</v>
      </c>
      <c r="K114" s="104" t="str">
        <f>IF(Thong_tin_chuc_vu_NV!A114="","",VLOOKUP(Thong_tin_chuc_vu_NV!A114,INPUT_Du_lieu_nhan_vien!$1:$1048576,31,0))</f>
        <v>HN</v>
      </c>
      <c r="L114" s="104" t="str">
        <f>IF(Thong_tin_chuc_vu_NV!A114="","",VLOOKUP(Thong_tin_chuc_vu_NV!A114,INPUT_Du_lieu_nhan_vien!$1:$1048576,36,0))</f>
        <v>Nghỉ việc</v>
      </c>
      <c r="M114" s="117">
        <f>IF(Thong_tin_chuc_vu_NV!A114="","",VLOOKUP(Thong_tin_chuc_vu_NV!A114,INPUT_Du_lieu_nhan_vien!$1:$1048576,34,0))</f>
        <v>0</v>
      </c>
      <c r="N114" s="104" t="str">
        <f>IF(Thong_tin_chuc_vu_NV!A114="","",VLOOKUP(Thong_tin_chuc_vu_NV!A114,INPUT_Du_lieu_nhan_vien!$1:$1048576,35,0))</f>
        <v/>
      </c>
      <c r="O114" s="117" t="str">
        <f>IF(Thong_tin_chuc_vu_NV!A114="","",VLOOKUP(Thong_tin_chuc_vu_NV!A114,INPUT_Du_lieu_nhan_vien!$1:$1048576,37,0))</f>
        <v/>
      </c>
      <c r="P114" s="117">
        <f>IF(Thong_tin_chuc_vu_NV!A114="","",VLOOKUP(Thong_tin_chuc_vu_NV!A114,INPUT_Du_lieu_nhan_vien!$1:$1048576,39,0))</f>
        <v>0</v>
      </c>
    </row>
    <row r="115" spans="1:16" ht="19.5" hidden="1" customHeight="1" x14ac:dyDescent="0.2">
      <c r="A115" s="121">
        <f>IF(INPUT_Du_lieu_nhan_vien!A115="","",INPUT_Du_lieu_nhan_vien!A115)</f>
        <v>20089</v>
      </c>
      <c r="B115" s="121" t="str">
        <f>IF(A115="","",VLOOKUP(A115,INPUT_Du_lieu_nhan_vien!$1:$1048576,2,0))</f>
        <v>Đàm Thị Phương</v>
      </c>
      <c r="C115" s="121" t="str">
        <f>IF($A115="","",VLOOKUP($A115,INPUT_Du_lieu_nhan_vien!$1:$1048576,3,0))</f>
        <v>Thảo</v>
      </c>
      <c r="D115" s="104" t="str">
        <f>IF(A115="","",VLOOKUP(A115,INPUT_Du_lieu_nhan_vien!$1:$1048576,20,0))</f>
        <v xml:space="preserve">108/e9, Cộng Hòa, Phường 4, Tân Bình, Tp Hồ Chí Minh </v>
      </c>
      <c r="E115" s="104" t="str">
        <f>IF($A115="","",VLOOKUP($A115,INPUT_Du_lieu_nhan_vien!$1:$1048576,17,0))</f>
        <v>0982 175 174</v>
      </c>
      <c r="F115" s="116" t="str">
        <f>IF(Thong_tin_chuc_vu_NV!A115="","",VLOOKUP(Thong_tin_chuc_vu_NV!A115,INPUT_Du_lieu_nhan_vien!$1:$1048576,27,0))</f>
        <v>2</v>
      </c>
      <c r="G115" s="104" t="str">
        <f>IF(Thong_tin_chuc_vu_NV!A115="","",VLOOKUP(Thong_tin_chuc_vu_NV!A115,INPUT_Du_lieu_nhan_vien!$1:$1048576,28,0))</f>
        <v>QL</v>
      </c>
      <c r="H115" s="104" t="str">
        <f>IF(Thong_tin_chuc_vu_NV!A115="","",VLOOKUP(Thong_tin_chuc_vu_NV!A115,INPUT_Du_lieu_nhan_vien!$1:$1048576,24,0))</f>
        <v>NS</v>
      </c>
      <c r="I115" s="104">
        <f>IF(Thong_tin_chuc_vu_NV!A115="","",VLOOKUP(Thong_tin_chuc_vu_NV!A115,INPUT_Du_lieu_nhan_vien!$1:$1048576,29,0))</f>
        <v>0</v>
      </c>
      <c r="J115" s="104">
        <f>IF(Thong_tin_chuc_vu_NV!A115="","",VLOOKUP(Thong_tin_chuc_vu_NV!A115,INPUT_Du_lieu_nhan_vien!$1:$1048576,30,0))</f>
        <v>0</v>
      </c>
      <c r="K115" s="104" t="str">
        <f>IF(Thong_tin_chuc_vu_NV!A115="","",VLOOKUP(Thong_tin_chuc_vu_NV!A115,INPUT_Du_lieu_nhan_vien!$1:$1048576,31,0))</f>
        <v>HCM</v>
      </c>
      <c r="L115" s="104" t="str">
        <f>IF(Thong_tin_chuc_vu_NV!A115="","",VLOOKUP(Thong_tin_chuc_vu_NV!A115,INPUT_Du_lieu_nhan_vien!$1:$1048576,36,0))</f>
        <v>Nghỉ việc</v>
      </c>
      <c r="M115" s="117">
        <f>IF(Thong_tin_chuc_vu_NV!A115="","",VLOOKUP(Thong_tin_chuc_vu_NV!A115,INPUT_Du_lieu_nhan_vien!$1:$1048576,34,0))</f>
        <v>39989</v>
      </c>
      <c r="N115" s="104">
        <f>IF(Thong_tin_chuc_vu_NV!A115="","",VLOOKUP(Thong_tin_chuc_vu_NV!A115,INPUT_Du_lieu_nhan_vien!$1:$1048576,35,0))</f>
        <v>6</v>
      </c>
      <c r="O115" s="117" t="str">
        <f>IF(Thong_tin_chuc_vu_NV!A115="","",VLOOKUP(Thong_tin_chuc_vu_NV!A115,INPUT_Du_lieu_nhan_vien!$1:$1048576,37,0))</f>
        <v/>
      </c>
      <c r="P115" s="117">
        <f>IF(Thong_tin_chuc_vu_NV!A115="","",VLOOKUP(Thong_tin_chuc_vu_NV!A115,INPUT_Du_lieu_nhan_vien!$1:$1048576,39,0))</f>
        <v>40917</v>
      </c>
    </row>
    <row r="116" spans="1:16" ht="19.5" hidden="1" customHeight="1" x14ac:dyDescent="0.2">
      <c r="A116" s="121">
        <f>IF(INPUT_Du_lieu_nhan_vien!A116="","",INPUT_Du_lieu_nhan_vien!A116)</f>
        <v>20090</v>
      </c>
      <c r="B116" s="121" t="str">
        <f>IF(A116="","",VLOOKUP(A116,INPUT_Du_lieu_nhan_vien!$1:$1048576,2,0))</f>
        <v>Phạm Thị</v>
      </c>
      <c r="C116" s="121" t="str">
        <f>IF($A116="","",VLOOKUP($A116,INPUT_Du_lieu_nhan_vien!$1:$1048576,3,0))</f>
        <v>Liên</v>
      </c>
      <c r="D116" s="104" t="str">
        <f>IF(A116="","",VLOOKUP(A116,INPUT_Du_lieu_nhan_vien!$1:$1048576,20,0))</f>
        <v xml:space="preserve">P301, Nhà B1, Khu Tt Ngọc Khánh, Ba Đình, Hà Nội </v>
      </c>
      <c r="E116" s="104" t="str">
        <f>IF($A116="","",VLOOKUP($A116,INPUT_Du_lieu_nhan_vien!$1:$1048576,17,0))</f>
        <v>0904 511 668</v>
      </c>
      <c r="F116" s="116">
        <f>IF(Thong_tin_chuc_vu_NV!A116="","",VLOOKUP(Thong_tin_chuc_vu_NV!A116,INPUT_Du_lieu_nhan_vien!$1:$1048576,27,0))</f>
        <v>0</v>
      </c>
      <c r="G116" s="104">
        <f>IF(Thong_tin_chuc_vu_NV!A116="","",VLOOKUP(Thong_tin_chuc_vu_NV!A116,INPUT_Du_lieu_nhan_vien!$1:$1048576,28,0))</f>
        <v>0</v>
      </c>
      <c r="H116" s="104">
        <f>IF(Thong_tin_chuc_vu_NV!A116="","",VLOOKUP(Thong_tin_chuc_vu_NV!A116,INPUT_Du_lieu_nhan_vien!$1:$1048576,24,0))</f>
        <v>0</v>
      </c>
      <c r="I116" s="104">
        <f>IF(Thong_tin_chuc_vu_NV!A116="","",VLOOKUP(Thong_tin_chuc_vu_NV!A116,INPUT_Du_lieu_nhan_vien!$1:$1048576,29,0))</f>
        <v>0</v>
      </c>
      <c r="J116" s="104">
        <f>IF(Thong_tin_chuc_vu_NV!A116="","",VLOOKUP(Thong_tin_chuc_vu_NV!A116,INPUT_Du_lieu_nhan_vien!$1:$1048576,30,0))</f>
        <v>0</v>
      </c>
      <c r="K116" s="104" t="str">
        <f>IF(Thong_tin_chuc_vu_NV!A116="","",VLOOKUP(Thong_tin_chuc_vu_NV!A116,INPUT_Du_lieu_nhan_vien!$1:$1048576,31,0))</f>
        <v>HN</v>
      </c>
      <c r="L116" s="104" t="str">
        <f>IF(Thong_tin_chuc_vu_NV!A116="","",VLOOKUP(Thong_tin_chuc_vu_NV!A116,INPUT_Du_lieu_nhan_vien!$1:$1048576,36,0))</f>
        <v>Nghỉ việc</v>
      </c>
      <c r="M116" s="117">
        <f>IF(Thong_tin_chuc_vu_NV!A116="","",VLOOKUP(Thong_tin_chuc_vu_NV!A116,INPUT_Du_lieu_nhan_vien!$1:$1048576,34,0))</f>
        <v>39995</v>
      </c>
      <c r="N116" s="104">
        <f>IF(Thong_tin_chuc_vu_NV!A116="","",VLOOKUP(Thong_tin_chuc_vu_NV!A116,INPUT_Du_lieu_nhan_vien!$1:$1048576,35,0))</f>
        <v>7</v>
      </c>
      <c r="O116" s="117" t="str">
        <f>IF(Thong_tin_chuc_vu_NV!A116="","",VLOOKUP(Thong_tin_chuc_vu_NV!A116,INPUT_Du_lieu_nhan_vien!$1:$1048576,37,0))</f>
        <v/>
      </c>
      <c r="P116" s="117">
        <f>IF(Thong_tin_chuc_vu_NV!A116="","",VLOOKUP(Thong_tin_chuc_vu_NV!A116,INPUT_Du_lieu_nhan_vien!$1:$1048576,39,0))</f>
        <v>0</v>
      </c>
    </row>
    <row r="117" spans="1:16" ht="19.5" hidden="1" customHeight="1" x14ac:dyDescent="0.2">
      <c r="A117" s="121">
        <f>IF(INPUT_Du_lieu_nhan_vien!A117="","",INPUT_Du_lieu_nhan_vien!A117)</f>
        <v>20091</v>
      </c>
      <c r="B117" s="121" t="str">
        <f>IF(A117="","",VLOOKUP(A117,INPUT_Du_lieu_nhan_vien!$1:$1048576,2,0))</f>
        <v>Nguyễn Thị Thu</v>
      </c>
      <c r="C117" s="121" t="str">
        <f>IF($A117="","",VLOOKUP($A117,INPUT_Du_lieu_nhan_vien!$1:$1048576,3,0))</f>
        <v>Lý</v>
      </c>
      <c r="D117" s="104" t="str">
        <f>IF(A117="","",VLOOKUP(A117,INPUT_Du_lieu_nhan_vien!$1:$1048576,20,0))</f>
        <v xml:space="preserve">22G, Ngách 169/119 Tổ 26 P. Hoàng Văn Thụ, Hoàng Mai, Hà Nội </v>
      </c>
      <c r="E117" s="104" t="str">
        <f>IF($A117="","",VLOOKUP($A117,INPUT_Du_lieu_nhan_vien!$1:$1048576,17,0))</f>
        <v>0972 955 740</v>
      </c>
      <c r="F117" s="116">
        <f>IF(Thong_tin_chuc_vu_NV!A117="","",VLOOKUP(Thong_tin_chuc_vu_NV!A117,INPUT_Du_lieu_nhan_vien!$1:$1048576,27,0))</f>
        <v>0</v>
      </c>
      <c r="G117" s="104">
        <f>IF(Thong_tin_chuc_vu_NV!A117="","",VLOOKUP(Thong_tin_chuc_vu_NV!A117,INPUT_Du_lieu_nhan_vien!$1:$1048576,28,0))</f>
        <v>0</v>
      </c>
      <c r="H117" s="104">
        <f>IF(Thong_tin_chuc_vu_NV!A117="","",VLOOKUP(Thong_tin_chuc_vu_NV!A117,INPUT_Du_lieu_nhan_vien!$1:$1048576,24,0))</f>
        <v>0</v>
      </c>
      <c r="I117" s="104">
        <f>IF(Thong_tin_chuc_vu_NV!A117="","",VLOOKUP(Thong_tin_chuc_vu_NV!A117,INPUT_Du_lieu_nhan_vien!$1:$1048576,29,0))</f>
        <v>0</v>
      </c>
      <c r="J117" s="104">
        <f>IF(Thong_tin_chuc_vu_NV!A117="","",VLOOKUP(Thong_tin_chuc_vu_NV!A117,INPUT_Du_lieu_nhan_vien!$1:$1048576,30,0))</f>
        <v>0</v>
      </c>
      <c r="K117" s="104" t="str">
        <f>IF(Thong_tin_chuc_vu_NV!A117="","",VLOOKUP(Thong_tin_chuc_vu_NV!A117,INPUT_Du_lieu_nhan_vien!$1:$1048576,31,0))</f>
        <v>HN</v>
      </c>
      <c r="L117" s="104" t="str">
        <f>IF(Thong_tin_chuc_vu_NV!A117="","",VLOOKUP(Thong_tin_chuc_vu_NV!A117,INPUT_Du_lieu_nhan_vien!$1:$1048576,36,0))</f>
        <v>Nghỉ việc</v>
      </c>
      <c r="M117" s="117">
        <f>IF(Thong_tin_chuc_vu_NV!A117="","",VLOOKUP(Thong_tin_chuc_vu_NV!A117,INPUT_Du_lieu_nhan_vien!$1:$1048576,34,0))</f>
        <v>39995</v>
      </c>
      <c r="N117" s="104">
        <f>IF(Thong_tin_chuc_vu_NV!A117="","",VLOOKUP(Thong_tin_chuc_vu_NV!A117,INPUT_Du_lieu_nhan_vien!$1:$1048576,35,0))</f>
        <v>7</v>
      </c>
      <c r="O117" s="117" t="str">
        <f>IF(Thong_tin_chuc_vu_NV!A117="","",VLOOKUP(Thong_tin_chuc_vu_NV!A117,INPUT_Du_lieu_nhan_vien!$1:$1048576,37,0))</f>
        <v/>
      </c>
      <c r="P117" s="117">
        <f>IF(Thong_tin_chuc_vu_NV!A117="","",VLOOKUP(Thong_tin_chuc_vu_NV!A117,INPUT_Du_lieu_nhan_vien!$1:$1048576,39,0))</f>
        <v>0</v>
      </c>
    </row>
    <row r="118" spans="1:16" ht="19.5" hidden="1" customHeight="1" x14ac:dyDescent="0.2">
      <c r="A118" s="121">
        <f>IF(INPUT_Du_lieu_nhan_vien!A118="","",INPUT_Du_lieu_nhan_vien!A118)</f>
        <v>20092</v>
      </c>
      <c r="B118" s="121" t="str">
        <f>IF(A118="","",VLOOKUP(A118,INPUT_Du_lieu_nhan_vien!$1:$1048576,2,0))</f>
        <v>Nguyễn Thị</v>
      </c>
      <c r="C118" s="121" t="str">
        <f>IF($A118="","",VLOOKUP($A118,INPUT_Du_lieu_nhan_vien!$1:$1048576,3,0))</f>
        <v>Xuyến</v>
      </c>
      <c r="D118" s="104" t="str">
        <f>IF(A118="","",VLOOKUP(A118,INPUT_Du_lieu_nhan_vien!$1:$1048576,20,0))</f>
        <v xml:space="preserve"> </v>
      </c>
      <c r="E118" s="104" t="str">
        <f>IF($A118="","",VLOOKUP($A118,INPUT_Du_lieu_nhan_vien!$1:$1048576,17,0))</f>
        <v>01674 763 577</v>
      </c>
      <c r="F118" s="116" t="str">
        <f>IF(Thong_tin_chuc_vu_NV!A118="","",VLOOKUP(Thong_tin_chuc_vu_NV!A118,INPUT_Du_lieu_nhan_vien!$1:$1048576,27,0))</f>
        <v>1</v>
      </c>
      <c r="G118" s="104" t="str">
        <f>IF(Thong_tin_chuc_vu_NV!A118="","",VLOOKUP(Thong_tin_chuc_vu_NV!A118,INPUT_Du_lieu_nhan_vien!$1:$1048576,28,0))</f>
        <v>CB</v>
      </c>
      <c r="H118" s="104" t="str">
        <f>IF(Thong_tin_chuc_vu_NV!A118="","",VLOOKUP(Thong_tin_chuc_vu_NV!A118,INPUT_Du_lieu_nhan_vien!$1:$1048576,24,0))</f>
        <v>OP</v>
      </c>
      <c r="I118" s="104" t="str">
        <f>IF(Thong_tin_chuc_vu_NV!A118="","",VLOOKUP(Thong_tin_chuc_vu_NV!A118,INPUT_Du_lieu_nhan_vien!$1:$1048576,29,0))</f>
        <v>TAD</v>
      </c>
      <c r="J118" s="104" t="str">
        <f>IF(Thong_tin_chuc_vu_NV!A118="","",VLOOKUP(Thong_tin_chuc_vu_NV!A118,INPUT_Du_lieu_nhan_vien!$1:$1048576,30,0))</f>
        <v>PADA</v>
      </c>
      <c r="K118" s="104" t="str">
        <f>IF(Thong_tin_chuc_vu_NV!A118="","",VLOOKUP(Thong_tin_chuc_vu_NV!A118,INPUT_Du_lieu_nhan_vien!$1:$1048576,31,0))</f>
        <v>HN</v>
      </c>
      <c r="L118" s="104" t="str">
        <f>IF(Thong_tin_chuc_vu_NV!A118="","",VLOOKUP(Thong_tin_chuc_vu_NV!A118,INPUT_Du_lieu_nhan_vien!$1:$1048576,36,0))</f>
        <v>Chính thức</v>
      </c>
      <c r="M118" s="117">
        <f>IF(Thong_tin_chuc_vu_NV!A118="","",VLOOKUP(Thong_tin_chuc_vu_NV!A118,INPUT_Du_lieu_nhan_vien!$1:$1048576,34,0))</f>
        <v>39995</v>
      </c>
      <c r="N118" s="104">
        <f>IF(Thong_tin_chuc_vu_NV!A118="","",VLOOKUP(Thong_tin_chuc_vu_NV!A118,INPUT_Du_lieu_nhan_vien!$1:$1048576,35,0))</f>
        <v>7</v>
      </c>
      <c r="O118" s="117" t="str">
        <f>IF(Thong_tin_chuc_vu_NV!A118="","",VLOOKUP(Thong_tin_chuc_vu_NV!A118,INPUT_Du_lieu_nhan_vien!$1:$1048576,37,0))</f>
        <v/>
      </c>
      <c r="P118" s="117">
        <f>IF(Thong_tin_chuc_vu_NV!A118="","",VLOOKUP(Thong_tin_chuc_vu_NV!A118,INPUT_Du_lieu_nhan_vien!$1:$1048576,39,0))</f>
        <v>0</v>
      </c>
    </row>
    <row r="119" spans="1:16" ht="19.5" hidden="1" customHeight="1" x14ac:dyDescent="0.2">
      <c r="A119" s="121">
        <f>IF(INPUT_Du_lieu_nhan_vien!A119="","",INPUT_Du_lieu_nhan_vien!A119)</f>
        <v>20093</v>
      </c>
      <c r="B119" s="121" t="str">
        <f>IF(A119="","",VLOOKUP(A119,INPUT_Du_lieu_nhan_vien!$1:$1048576,2,0))</f>
        <v>Nguyễn Tuấn</v>
      </c>
      <c r="C119" s="121" t="str">
        <f>IF($A119="","",VLOOKUP($A119,INPUT_Du_lieu_nhan_vien!$1:$1048576,3,0))</f>
        <v>Anh</v>
      </c>
      <c r="D119" s="104" t="str">
        <f>IF(A119="","",VLOOKUP(A119,INPUT_Du_lieu_nhan_vien!$1:$1048576,20,0))</f>
        <v xml:space="preserve"> </v>
      </c>
      <c r="E119" s="104">
        <f>IF($A119="","",VLOOKUP($A119,INPUT_Du_lieu_nhan_vien!$1:$1048576,17,0))</f>
        <v>0</v>
      </c>
      <c r="F119" s="116">
        <f>IF(Thong_tin_chuc_vu_NV!A119="","",VLOOKUP(Thong_tin_chuc_vu_NV!A119,INPUT_Du_lieu_nhan_vien!$1:$1048576,27,0))</f>
        <v>0</v>
      </c>
      <c r="G119" s="104">
        <f>IF(Thong_tin_chuc_vu_NV!A119="","",VLOOKUP(Thong_tin_chuc_vu_NV!A119,INPUT_Du_lieu_nhan_vien!$1:$1048576,28,0))</f>
        <v>0</v>
      </c>
      <c r="H119" s="104" t="str">
        <f>IF(Thong_tin_chuc_vu_NV!A119="","",VLOOKUP(Thong_tin_chuc_vu_NV!A119,INPUT_Du_lieu_nhan_vien!$1:$1048576,24,0))</f>
        <v>NV</v>
      </c>
      <c r="I119" s="104">
        <f>IF(Thong_tin_chuc_vu_NV!A119="","",VLOOKUP(Thong_tin_chuc_vu_NV!A119,INPUT_Du_lieu_nhan_vien!$1:$1048576,29,0))</f>
        <v>0</v>
      </c>
      <c r="J119" s="104">
        <f>IF(Thong_tin_chuc_vu_NV!A119="","",VLOOKUP(Thong_tin_chuc_vu_NV!A119,INPUT_Du_lieu_nhan_vien!$1:$1048576,30,0))</f>
        <v>0</v>
      </c>
      <c r="K119" s="104">
        <f>IF(Thong_tin_chuc_vu_NV!A119="","",VLOOKUP(Thong_tin_chuc_vu_NV!A119,INPUT_Du_lieu_nhan_vien!$1:$1048576,31,0))</f>
        <v>0</v>
      </c>
      <c r="L119" s="104" t="str">
        <f>IF(Thong_tin_chuc_vu_NV!A119="","",VLOOKUP(Thong_tin_chuc_vu_NV!A119,INPUT_Du_lieu_nhan_vien!$1:$1048576,36,0))</f>
        <v>Nghỉ việc</v>
      </c>
      <c r="M119" s="117">
        <f>IF(Thong_tin_chuc_vu_NV!A119="","",VLOOKUP(Thong_tin_chuc_vu_NV!A119,INPUT_Du_lieu_nhan_vien!$1:$1048576,34,0))</f>
        <v>0</v>
      </c>
      <c r="N119" s="104" t="str">
        <f>IF(Thong_tin_chuc_vu_NV!A119="","",VLOOKUP(Thong_tin_chuc_vu_NV!A119,INPUT_Du_lieu_nhan_vien!$1:$1048576,35,0))</f>
        <v/>
      </c>
      <c r="O119" s="117" t="str">
        <f>IF(Thong_tin_chuc_vu_NV!A119="","",VLOOKUP(Thong_tin_chuc_vu_NV!A119,INPUT_Du_lieu_nhan_vien!$1:$1048576,37,0))</f>
        <v/>
      </c>
      <c r="P119" s="117">
        <f>IF(Thong_tin_chuc_vu_NV!A119="","",VLOOKUP(Thong_tin_chuc_vu_NV!A119,INPUT_Du_lieu_nhan_vien!$1:$1048576,39,0))</f>
        <v>0</v>
      </c>
    </row>
    <row r="120" spans="1:16" ht="19.5" hidden="1" customHeight="1" x14ac:dyDescent="0.2">
      <c r="A120" s="121">
        <f>IF(INPUT_Du_lieu_nhan_vien!A120="","",INPUT_Du_lieu_nhan_vien!A120)</f>
        <v>20094</v>
      </c>
      <c r="B120" s="121" t="str">
        <f>IF(A120="","",VLOOKUP(A120,INPUT_Du_lieu_nhan_vien!$1:$1048576,2,0))</f>
        <v>Phan Thị</v>
      </c>
      <c r="C120" s="121" t="str">
        <f>IF($A120="","",VLOOKUP($A120,INPUT_Du_lieu_nhan_vien!$1:$1048576,3,0))</f>
        <v>Hiền</v>
      </c>
      <c r="D120" s="104" t="str">
        <f>IF(A120="","",VLOOKUP(A120,INPUT_Du_lieu_nhan_vien!$1:$1048576,20,0))</f>
        <v xml:space="preserve">Nhà 36, Ngõ 6, Đường 800a, Nghĩa Đô, Cầu Giấy </v>
      </c>
      <c r="E120" s="104" t="str">
        <f>IF($A120="","",VLOOKUP($A120,INPUT_Du_lieu_nhan_vien!$1:$1048576,17,0))</f>
        <v>0989 852 020</v>
      </c>
      <c r="F120" s="116" t="str">
        <f>IF(Thong_tin_chuc_vu_NV!A120="","",VLOOKUP(Thong_tin_chuc_vu_NV!A120,INPUT_Du_lieu_nhan_vien!$1:$1048576,27,0))</f>
        <v>1</v>
      </c>
      <c r="G120" s="104" t="str">
        <f>IF(Thong_tin_chuc_vu_NV!A120="","",VLOOKUP(Thong_tin_chuc_vu_NV!A120,INPUT_Du_lieu_nhan_vien!$1:$1048576,28,0))</f>
        <v>CB</v>
      </c>
      <c r="H120" s="104" t="str">
        <f>IF(Thong_tin_chuc_vu_NV!A120="","",VLOOKUP(Thong_tin_chuc_vu_NV!A120,INPUT_Du_lieu_nhan_vien!$1:$1048576,24,0))</f>
        <v>OC</v>
      </c>
      <c r="I120" s="104" t="str">
        <f>IF(Thong_tin_chuc_vu_NV!A120="","",VLOOKUP(Thong_tin_chuc_vu_NV!A120,INPUT_Du_lieu_nhan_vien!$1:$1048576,29,0))</f>
        <v>TNE</v>
      </c>
      <c r="J120" s="104" t="str">
        <f>IF(Thong_tin_chuc_vu_NV!A120="","",VLOOKUP(Thong_tin_chuc_vu_NV!A120,INPUT_Du_lieu_nhan_vien!$1:$1048576,30,0))</f>
        <v>PNES</v>
      </c>
      <c r="K120" s="104" t="str">
        <f>IF(Thong_tin_chuc_vu_NV!A120="","",VLOOKUP(Thong_tin_chuc_vu_NV!A120,INPUT_Du_lieu_nhan_vien!$1:$1048576,31,0))</f>
        <v>HN</v>
      </c>
      <c r="L120" s="104" t="str">
        <f>IF(Thong_tin_chuc_vu_NV!A120="","",VLOOKUP(Thong_tin_chuc_vu_NV!A120,INPUT_Du_lieu_nhan_vien!$1:$1048576,36,0))</f>
        <v>Chính thức</v>
      </c>
      <c r="M120" s="117">
        <f>IF(Thong_tin_chuc_vu_NV!A120="","",VLOOKUP(Thong_tin_chuc_vu_NV!A120,INPUT_Du_lieu_nhan_vien!$1:$1048576,34,0))</f>
        <v>41462</v>
      </c>
      <c r="N120" s="104">
        <f>IF(Thong_tin_chuc_vu_NV!A120="","",VLOOKUP(Thong_tin_chuc_vu_NV!A120,INPUT_Du_lieu_nhan_vien!$1:$1048576,35,0))</f>
        <v>7</v>
      </c>
      <c r="O120" s="117" t="str">
        <f>IF(Thong_tin_chuc_vu_NV!A120="","",VLOOKUP(Thong_tin_chuc_vu_NV!A120,INPUT_Du_lieu_nhan_vien!$1:$1048576,37,0))</f>
        <v/>
      </c>
      <c r="P120" s="117">
        <f>IF(Thong_tin_chuc_vu_NV!A120="","",VLOOKUP(Thong_tin_chuc_vu_NV!A120,INPUT_Du_lieu_nhan_vien!$1:$1048576,39,0))</f>
        <v>41364</v>
      </c>
    </row>
    <row r="121" spans="1:16" ht="19.5" hidden="1" customHeight="1" x14ac:dyDescent="0.2">
      <c r="A121" s="121">
        <f>IF(INPUT_Du_lieu_nhan_vien!A121="","",INPUT_Du_lieu_nhan_vien!A121)</f>
        <v>20095</v>
      </c>
      <c r="B121" s="121" t="str">
        <f>IF(A121="","",VLOOKUP(A121,INPUT_Du_lieu_nhan_vien!$1:$1048576,2,0))</f>
        <v>Đỗ Thúy</v>
      </c>
      <c r="C121" s="121" t="str">
        <f>IF($A121="","",VLOOKUP($A121,INPUT_Du_lieu_nhan_vien!$1:$1048576,3,0))</f>
        <v>Nga</v>
      </c>
      <c r="D121" s="104" t="str">
        <f>IF(A121="","",VLOOKUP(A121,INPUT_Du_lieu_nhan_vien!$1:$1048576,20,0))</f>
        <v xml:space="preserve">Số 322 Ngõ Quỳnh, Quỳnh Lôi, Hbt, Hà Nội </v>
      </c>
      <c r="E121" s="104" t="str">
        <f>IF($A121="","",VLOOKUP($A121,INPUT_Du_lieu_nhan_vien!$1:$1048576,17,0))</f>
        <v>0974 713 966</v>
      </c>
      <c r="F121" s="116" t="str">
        <f>IF(Thong_tin_chuc_vu_NV!A121="","",VLOOKUP(Thong_tin_chuc_vu_NV!A121,INPUT_Du_lieu_nhan_vien!$1:$1048576,27,0))</f>
        <v>1</v>
      </c>
      <c r="G121" s="104" t="str">
        <f>IF(Thong_tin_chuc_vu_NV!A121="","",VLOOKUP(Thong_tin_chuc_vu_NV!A121,INPUT_Du_lieu_nhan_vien!$1:$1048576,28,0))</f>
        <v>CB</v>
      </c>
      <c r="H121" s="104" t="str">
        <f>IF(Thong_tin_chuc_vu_NV!A121="","",VLOOKUP(Thong_tin_chuc_vu_NV!A121,INPUT_Du_lieu_nhan_vien!$1:$1048576,24,0))</f>
        <v>OX</v>
      </c>
      <c r="I121" s="104" t="str">
        <f>IF(Thong_tin_chuc_vu_NV!A121="","",VLOOKUP(Thong_tin_chuc_vu_NV!A121,INPUT_Du_lieu_nhan_vien!$1:$1048576,29,0))</f>
        <v>TOS1</v>
      </c>
      <c r="J121" s="104">
        <f>IF(Thong_tin_chuc_vu_NV!A121="","",VLOOKUP(Thong_tin_chuc_vu_NV!A121,INPUT_Du_lieu_nhan_vien!$1:$1048576,30,0))</f>
        <v>0</v>
      </c>
      <c r="K121" s="104" t="str">
        <f>IF(Thong_tin_chuc_vu_NV!A121="","",VLOOKUP(Thong_tin_chuc_vu_NV!A121,INPUT_Du_lieu_nhan_vien!$1:$1048576,31,0))</f>
        <v>HN</v>
      </c>
      <c r="L121" s="104" t="str">
        <f>IF(Thong_tin_chuc_vu_NV!A121="","",VLOOKUP(Thong_tin_chuc_vu_NV!A121,INPUT_Du_lieu_nhan_vien!$1:$1048576,36,0))</f>
        <v>Nghỉ việc</v>
      </c>
      <c r="M121" s="117">
        <f>IF(Thong_tin_chuc_vu_NV!A121="","",VLOOKUP(Thong_tin_chuc_vu_NV!A121,INPUT_Du_lieu_nhan_vien!$1:$1048576,34,0))</f>
        <v>39995</v>
      </c>
      <c r="N121" s="104">
        <f>IF(Thong_tin_chuc_vu_NV!A121="","",VLOOKUP(Thong_tin_chuc_vu_NV!A121,INPUT_Du_lieu_nhan_vien!$1:$1048576,35,0))</f>
        <v>7</v>
      </c>
      <c r="O121" s="117" t="str">
        <f>IF(Thong_tin_chuc_vu_NV!A121="","",VLOOKUP(Thong_tin_chuc_vu_NV!A121,INPUT_Du_lieu_nhan_vien!$1:$1048576,37,0))</f>
        <v/>
      </c>
      <c r="P121" s="117">
        <f>IF(Thong_tin_chuc_vu_NV!A121="","",VLOOKUP(Thong_tin_chuc_vu_NV!A121,INPUT_Du_lieu_nhan_vien!$1:$1048576,39,0))</f>
        <v>40650</v>
      </c>
    </row>
    <row r="122" spans="1:16" ht="19.5" hidden="1" customHeight="1" x14ac:dyDescent="0.2">
      <c r="A122" s="121">
        <f>IF(INPUT_Du_lieu_nhan_vien!A122="","",INPUT_Du_lieu_nhan_vien!A122)</f>
        <v>20096</v>
      </c>
      <c r="B122" s="121" t="str">
        <f>IF(A122="","",VLOOKUP(A122,INPUT_Du_lieu_nhan_vien!$1:$1048576,2,0))</f>
        <v>Đỗ Thị</v>
      </c>
      <c r="C122" s="121" t="str">
        <f>IF($A122="","",VLOOKUP($A122,INPUT_Du_lieu_nhan_vien!$1:$1048576,3,0))</f>
        <v>Ngọc</v>
      </c>
      <c r="D122" s="104" t="str">
        <f>IF(A122="","",VLOOKUP(A122,INPUT_Du_lieu_nhan_vien!$1:$1048576,20,0))</f>
        <v xml:space="preserve">Số Nhà 47- Ngõ 177- Phùng Khoang, Tx, Hà Nội </v>
      </c>
      <c r="E122" s="104" t="str">
        <f>IF($A122="","",VLOOKUP($A122,INPUT_Du_lieu_nhan_vien!$1:$1048576,17,0))</f>
        <v>0949380666</v>
      </c>
      <c r="F122" s="116">
        <f>IF(Thong_tin_chuc_vu_NV!A122="","",VLOOKUP(Thong_tin_chuc_vu_NV!A122,INPUT_Du_lieu_nhan_vien!$1:$1048576,27,0))</f>
        <v>3</v>
      </c>
      <c r="G122" s="104" t="str">
        <f>IF(Thong_tin_chuc_vu_NV!A122="","",VLOOKUP(Thong_tin_chuc_vu_NV!A122,INPUT_Du_lieu_nhan_vien!$1:$1048576,28,0))</f>
        <v>QL</v>
      </c>
      <c r="H122" s="104" t="str">
        <f>IF(Thong_tin_chuc_vu_NV!A122="","",VLOOKUP(Thong_tin_chuc_vu_NV!A122,INPUT_Du_lieu_nhan_vien!$1:$1048576,24,0))</f>
        <v>PM2</v>
      </c>
      <c r="I122" s="104" t="str">
        <f>IF(Thong_tin_chuc_vu_NV!A122="","",VLOOKUP(Thong_tin_chuc_vu_NV!A122,INPUT_Du_lieu_nhan_vien!$1:$1048576,29,0))</f>
        <v>TAW</v>
      </c>
      <c r="J122" s="104" t="str">
        <f>IF(Thong_tin_chuc_vu_NV!A122="","",VLOOKUP(Thong_tin_chuc_vu_NV!A122,INPUT_Du_lieu_nhan_vien!$1:$1048576,30,0))</f>
        <v>PAWS</v>
      </c>
      <c r="K122" s="104" t="str">
        <f>IF(Thong_tin_chuc_vu_NV!A122="","",VLOOKUP(Thong_tin_chuc_vu_NV!A122,INPUT_Du_lieu_nhan_vien!$1:$1048576,31,0))</f>
        <v>HN</v>
      </c>
      <c r="L122" s="104" t="str">
        <f>IF(Thong_tin_chuc_vu_NV!A122="","",VLOOKUP(Thong_tin_chuc_vu_NV!A122,INPUT_Du_lieu_nhan_vien!$1:$1048576,36,0))</f>
        <v>Chính thức</v>
      </c>
      <c r="M122" s="117">
        <f>IF(Thong_tin_chuc_vu_NV!A122="","",VLOOKUP(Thong_tin_chuc_vu_NV!A122,INPUT_Du_lieu_nhan_vien!$1:$1048576,34,0))</f>
        <v>39995</v>
      </c>
      <c r="N122" s="104">
        <f>IF(Thong_tin_chuc_vu_NV!A122="","",VLOOKUP(Thong_tin_chuc_vu_NV!A122,INPUT_Du_lieu_nhan_vien!$1:$1048576,35,0))</f>
        <v>7</v>
      </c>
      <c r="O122" s="117" t="str">
        <f>IF(Thong_tin_chuc_vu_NV!A122="","",VLOOKUP(Thong_tin_chuc_vu_NV!A122,INPUT_Du_lieu_nhan_vien!$1:$1048576,37,0))</f>
        <v/>
      </c>
      <c r="P122" s="117">
        <f>IF(Thong_tin_chuc_vu_NV!A122="","",VLOOKUP(Thong_tin_chuc_vu_NV!A122,INPUT_Du_lieu_nhan_vien!$1:$1048576,39,0))</f>
        <v>0</v>
      </c>
    </row>
    <row r="123" spans="1:16" ht="19.5" hidden="1" customHeight="1" x14ac:dyDescent="0.2">
      <c r="A123" s="121">
        <f>IF(INPUT_Du_lieu_nhan_vien!A123="","",INPUT_Du_lieu_nhan_vien!A123)</f>
        <v>20097</v>
      </c>
      <c r="B123" s="121" t="str">
        <f>IF(A123="","",VLOOKUP(A123,INPUT_Du_lieu_nhan_vien!$1:$1048576,2,0))</f>
        <v>Nguyễn Thị Trâm</v>
      </c>
      <c r="C123" s="121" t="str">
        <f>IF($A123="","",VLOOKUP($A123,INPUT_Du_lieu_nhan_vien!$1:$1048576,3,0))</f>
        <v>Oanh</v>
      </c>
      <c r="D123" s="104" t="str">
        <f>IF(A123="","",VLOOKUP(A123,INPUT_Du_lieu_nhan_vien!$1:$1048576,20,0))</f>
        <v xml:space="preserve">Số 9 Ngách 10/2 Tôn Thất Tùng, Hà Nội </v>
      </c>
      <c r="E123" s="104" t="str">
        <f>IF($A123="","",VLOOKUP($A123,INPUT_Du_lieu_nhan_vien!$1:$1048576,17,0))</f>
        <v>0916 119 461</v>
      </c>
      <c r="F123" s="116">
        <f>IF(Thong_tin_chuc_vu_NV!A123="","",VLOOKUP(Thong_tin_chuc_vu_NV!A123,INPUT_Du_lieu_nhan_vien!$1:$1048576,27,0))</f>
        <v>0</v>
      </c>
      <c r="G123" s="104">
        <f>IF(Thong_tin_chuc_vu_NV!A123="","",VLOOKUP(Thong_tin_chuc_vu_NV!A123,INPUT_Du_lieu_nhan_vien!$1:$1048576,28,0))</f>
        <v>0</v>
      </c>
      <c r="H123" s="104">
        <f>IF(Thong_tin_chuc_vu_NV!A123="","",VLOOKUP(Thong_tin_chuc_vu_NV!A123,INPUT_Du_lieu_nhan_vien!$1:$1048576,24,0))</f>
        <v>0</v>
      </c>
      <c r="I123" s="104">
        <f>IF(Thong_tin_chuc_vu_NV!A123="","",VLOOKUP(Thong_tin_chuc_vu_NV!A123,INPUT_Du_lieu_nhan_vien!$1:$1048576,29,0))</f>
        <v>0</v>
      </c>
      <c r="J123" s="104">
        <f>IF(Thong_tin_chuc_vu_NV!A123="","",VLOOKUP(Thong_tin_chuc_vu_NV!A123,INPUT_Du_lieu_nhan_vien!$1:$1048576,30,0))</f>
        <v>0</v>
      </c>
      <c r="K123" s="104" t="str">
        <f>IF(Thong_tin_chuc_vu_NV!A123="","",VLOOKUP(Thong_tin_chuc_vu_NV!A123,INPUT_Du_lieu_nhan_vien!$1:$1048576,31,0))</f>
        <v>HN</v>
      </c>
      <c r="L123" s="104" t="str">
        <f>IF(Thong_tin_chuc_vu_NV!A123="","",VLOOKUP(Thong_tin_chuc_vu_NV!A123,INPUT_Du_lieu_nhan_vien!$1:$1048576,36,0))</f>
        <v>Nghỉ việc</v>
      </c>
      <c r="M123" s="117">
        <f>IF(Thong_tin_chuc_vu_NV!A123="","",VLOOKUP(Thong_tin_chuc_vu_NV!A123,INPUT_Du_lieu_nhan_vien!$1:$1048576,34,0))</f>
        <v>0</v>
      </c>
      <c r="N123" s="104" t="str">
        <f>IF(Thong_tin_chuc_vu_NV!A123="","",VLOOKUP(Thong_tin_chuc_vu_NV!A123,INPUT_Du_lieu_nhan_vien!$1:$1048576,35,0))</f>
        <v/>
      </c>
      <c r="O123" s="117" t="str">
        <f>IF(Thong_tin_chuc_vu_NV!A123="","",VLOOKUP(Thong_tin_chuc_vu_NV!A123,INPUT_Du_lieu_nhan_vien!$1:$1048576,37,0))</f>
        <v/>
      </c>
      <c r="P123" s="117">
        <f>IF(Thong_tin_chuc_vu_NV!A123="","",VLOOKUP(Thong_tin_chuc_vu_NV!A123,INPUT_Du_lieu_nhan_vien!$1:$1048576,39,0))</f>
        <v>0</v>
      </c>
    </row>
    <row r="124" spans="1:16" ht="19.5" hidden="1" customHeight="1" x14ac:dyDescent="0.2">
      <c r="A124" s="121">
        <f>IF(INPUT_Du_lieu_nhan_vien!A124="","",INPUT_Du_lieu_nhan_vien!A124)</f>
        <v>20098</v>
      </c>
      <c r="B124" s="121" t="str">
        <f>IF(A124="","",VLOOKUP(A124,INPUT_Du_lieu_nhan_vien!$1:$1048576,2,0))</f>
        <v>Âu Thị Hải</v>
      </c>
      <c r="C124" s="121" t="str">
        <f>IF($A124="","",VLOOKUP($A124,INPUT_Du_lieu_nhan_vien!$1:$1048576,3,0))</f>
        <v>Linh</v>
      </c>
      <c r="D124" s="104" t="str">
        <f>IF(A124="","",VLOOKUP(A124,INPUT_Du_lieu_nhan_vien!$1:$1048576,20,0))</f>
        <v xml:space="preserve">P32H1 Nguyễn Công Trứ- HBT-HN </v>
      </c>
      <c r="E124" s="104" t="str">
        <f>IF($A124="","",VLOOKUP($A124,INPUT_Du_lieu_nhan_vien!$1:$1048576,17,0))</f>
        <v>098 768 0082/ 090 204 8333</v>
      </c>
      <c r="F124" s="116">
        <f>IF(Thong_tin_chuc_vu_NV!A124="","",VLOOKUP(Thong_tin_chuc_vu_NV!A124,INPUT_Du_lieu_nhan_vien!$1:$1048576,27,0))</f>
        <v>0</v>
      </c>
      <c r="G124" s="104">
        <f>IF(Thong_tin_chuc_vu_NV!A124="","",VLOOKUP(Thong_tin_chuc_vu_NV!A124,INPUT_Du_lieu_nhan_vien!$1:$1048576,28,0))</f>
        <v>0</v>
      </c>
      <c r="H124" s="104">
        <f>IF(Thong_tin_chuc_vu_NV!A124="","",VLOOKUP(Thong_tin_chuc_vu_NV!A124,INPUT_Du_lieu_nhan_vien!$1:$1048576,24,0))</f>
        <v>0</v>
      </c>
      <c r="I124" s="104">
        <f>IF(Thong_tin_chuc_vu_NV!A124="","",VLOOKUP(Thong_tin_chuc_vu_NV!A124,INPUT_Du_lieu_nhan_vien!$1:$1048576,29,0))</f>
        <v>0</v>
      </c>
      <c r="J124" s="104">
        <f>IF(Thong_tin_chuc_vu_NV!A124="","",VLOOKUP(Thong_tin_chuc_vu_NV!A124,INPUT_Du_lieu_nhan_vien!$1:$1048576,30,0))</f>
        <v>0</v>
      </c>
      <c r="K124" s="104" t="str">
        <f>IF(Thong_tin_chuc_vu_NV!A124="","",VLOOKUP(Thong_tin_chuc_vu_NV!A124,INPUT_Du_lieu_nhan_vien!$1:$1048576,31,0))</f>
        <v>HN</v>
      </c>
      <c r="L124" s="104" t="str">
        <f>IF(Thong_tin_chuc_vu_NV!A124="","",VLOOKUP(Thong_tin_chuc_vu_NV!A124,INPUT_Du_lieu_nhan_vien!$1:$1048576,36,0))</f>
        <v>Nghỉ việc</v>
      </c>
      <c r="M124" s="117">
        <f>IF(Thong_tin_chuc_vu_NV!A124="","",VLOOKUP(Thong_tin_chuc_vu_NV!A124,INPUT_Du_lieu_nhan_vien!$1:$1048576,34,0))</f>
        <v>0</v>
      </c>
      <c r="N124" s="104" t="str">
        <f>IF(Thong_tin_chuc_vu_NV!A124="","",VLOOKUP(Thong_tin_chuc_vu_NV!A124,INPUT_Du_lieu_nhan_vien!$1:$1048576,35,0))</f>
        <v/>
      </c>
      <c r="O124" s="117" t="str">
        <f>IF(Thong_tin_chuc_vu_NV!A124="","",VLOOKUP(Thong_tin_chuc_vu_NV!A124,INPUT_Du_lieu_nhan_vien!$1:$1048576,37,0))</f>
        <v/>
      </c>
      <c r="P124" s="117">
        <f>IF(Thong_tin_chuc_vu_NV!A124="","",VLOOKUP(Thong_tin_chuc_vu_NV!A124,INPUT_Du_lieu_nhan_vien!$1:$1048576,39,0))</f>
        <v>0</v>
      </c>
    </row>
    <row r="125" spans="1:16" ht="19.5" hidden="1" customHeight="1" x14ac:dyDescent="0.2">
      <c r="A125" s="121">
        <f>IF(INPUT_Du_lieu_nhan_vien!A125="","",INPUT_Du_lieu_nhan_vien!A125)</f>
        <v>20099</v>
      </c>
      <c r="B125" s="121" t="str">
        <f>IF(A125="","",VLOOKUP(A125,INPUT_Du_lieu_nhan_vien!$1:$1048576,2,0))</f>
        <v>Trần Thị Thu</v>
      </c>
      <c r="C125" s="121" t="str">
        <f>IF($A125="","",VLOOKUP($A125,INPUT_Du_lieu_nhan_vien!$1:$1048576,3,0))</f>
        <v>Hiền</v>
      </c>
      <c r="D125" s="104" t="str">
        <f>IF(A125="","",VLOOKUP(A125,INPUT_Du_lieu_nhan_vien!$1:$1048576,20,0))</f>
        <v xml:space="preserve">Thôn Yên Xá, xã Tân Triều, Thanh Trì, HN </v>
      </c>
      <c r="E125" s="104" t="str">
        <f>IF($A125="","",VLOOKUP($A125,INPUT_Du_lieu_nhan_vien!$1:$1048576,17,0))</f>
        <v>091 979 0878</v>
      </c>
      <c r="F125" s="116">
        <f>IF(Thong_tin_chuc_vu_NV!A125="","",VLOOKUP(Thong_tin_chuc_vu_NV!A125,INPUT_Du_lieu_nhan_vien!$1:$1048576,27,0))</f>
        <v>0</v>
      </c>
      <c r="G125" s="104">
        <f>IF(Thong_tin_chuc_vu_NV!A125="","",VLOOKUP(Thong_tin_chuc_vu_NV!A125,INPUT_Du_lieu_nhan_vien!$1:$1048576,28,0))</f>
        <v>0</v>
      </c>
      <c r="H125" s="104">
        <f>IF(Thong_tin_chuc_vu_NV!A125="","",VLOOKUP(Thong_tin_chuc_vu_NV!A125,INPUT_Du_lieu_nhan_vien!$1:$1048576,24,0))</f>
        <v>0</v>
      </c>
      <c r="I125" s="104">
        <f>IF(Thong_tin_chuc_vu_NV!A125="","",VLOOKUP(Thong_tin_chuc_vu_NV!A125,INPUT_Du_lieu_nhan_vien!$1:$1048576,29,0))</f>
        <v>0</v>
      </c>
      <c r="J125" s="104">
        <f>IF(Thong_tin_chuc_vu_NV!A125="","",VLOOKUP(Thong_tin_chuc_vu_NV!A125,INPUT_Du_lieu_nhan_vien!$1:$1048576,30,0))</f>
        <v>0</v>
      </c>
      <c r="K125" s="104" t="str">
        <f>IF(Thong_tin_chuc_vu_NV!A125="","",VLOOKUP(Thong_tin_chuc_vu_NV!A125,INPUT_Du_lieu_nhan_vien!$1:$1048576,31,0))</f>
        <v>HN</v>
      </c>
      <c r="L125" s="104" t="str">
        <f>IF(Thong_tin_chuc_vu_NV!A125="","",VLOOKUP(Thong_tin_chuc_vu_NV!A125,INPUT_Du_lieu_nhan_vien!$1:$1048576,36,0))</f>
        <v>Nghỉ việc</v>
      </c>
      <c r="M125" s="117">
        <f>IF(Thong_tin_chuc_vu_NV!A125="","",VLOOKUP(Thong_tin_chuc_vu_NV!A125,INPUT_Du_lieu_nhan_vien!$1:$1048576,34,0))</f>
        <v>40000</v>
      </c>
      <c r="N125" s="104">
        <f>IF(Thong_tin_chuc_vu_NV!A125="","",VLOOKUP(Thong_tin_chuc_vu_NV!A125,INPUT_Du_lieu_nhan_vien!$1:$1048576,35,0))</f>
        <v>7</v>
      </c>
      <c r="O125" s="117" t="str">
        <f>IF(Thong_tin_chuc_vu_NV!A125="","",VLOOKUP(Thong_tin_chuc_vu_NV!A125,INPUT_Du_lieu_nhan_vien!$1:$1048576,37,0))</f>
        <v/>
      </c>
      <c r="P125" s="117">
        <f>IF(Thong_tin_chuc_vu_NV!A125="","",VLOOKUP(Thong_tin_chuc_vu_NV!A125,INPUT_Du_lieu_nhan_vien!$1:$1048576,39,0))</f>
        <v>0</v>
      </c>
    </row>
    <row r="126" spans="1:16" ht="19.5" hidden="1" customHeight="1" x14ac:dyDescent="0.2">
      <c r="A126" s="121">
        <f>IF(INPUT_Du_lieu_nhan_vien!A427="","",INPUT_Du_lieu_nhan_vien!A427)</f>
        <v>20401</v>
      </c>
      <c r="B126" s="121" t="str">
        <f>IF(A126="","",VLOOKUP(A126,INPUT_Du_lieu_nhan_vien!$1:$1048576,2,0))</f>
        <v>Lê Hồng</v>
      </c>
      <c r="C126" s="121" t="str">
        <f>IF($A126="","",VLOOKUP($A126,INPUT_Du_lieu_nhan_vien!$1:$1048576,3,0))</f>
        <v>Phương</v>
      </c>
      <c r="D126" s="104" t="str">
        <f>IF(A126="","",VLOOKUP(A126,INPUT_Du_lieu_nhan_vien!$1:$1048576,20,0))</f>
        <v xml:space="preserve"> </v>
      </c>
      <c r="E126" s="104" t="str">
        <f>IF($A126="","",VLOOKUP($A126,INPUT_Du_lieu_nhan_vien!$1:$1048576,17,0))</f>
        <v>0972 630 936</v>
      </c>
      <c r="F126" s="116" t="str">
        <f>IF(Thong_tin_chuc_vu_NV!A126="","",VLOOKUP(Thong_tin_chuc_vu_NV!A126,INPUT_Du_lieu_nhan_vien!$1:$1048576,27,0))</f>
        <v>1</v>
      </c>
      <c r="G126" s="104" t="str">
        <f>IF(Thong_tin_chuc_vu_NV!A126="","",VLOOKUP(Thong_tin_chuc_vu_NV!A126,INPUT_Du_lieu_nhan_vien!$1:$1048576,28,0))</f>
        <v>CB</v>
      </c>
      <c r="H126" s="104" t="str">
        <f>IF(Thong_tin_chuc_vu_NV!A126="","",VLOOKUP(Thong_tin_chuc_vu_NV!A126,INPUT_Du_lieu_nhan_vien!$1:$1048576,24,0))</f>
        <v>OP</v>
      </c>
      <c r="I126" s="104" t="str">
        <f>IF(Thong_tin_chuc_vu_NV!A126="","",VLOOKUP(Thong_tin_chuc_vu_NV!A126,INPUT_Du_lieu_nhan_vien!$1:$1048576,29,0))</f>
        <v>TAW</v>
      </c>
      <c r="J126" s="104">
        <f>IF(Thong_tin_chuc_vu_NV!A126="","",VLOOKUP(Thong_tin_chuc_vu_NV!A126,INPUT_Du_lieu_nhan_vien!$1:$1048576,30,0))</f>
        <v>0</v>
      </c>
      <c r="K126" s="104" t="str">
        <f>IF(Thong_tin_chuc_vu_NV!A126="","",VLOOKUP(Thong_tin_chuc_vu_NV!A126,INPUT_Du_lieu_nhan_vien!$1:$1048576,31,0))</f>
        <v>HN</v>
      </c>
      <c r="L126" s="104" t="str">
        <f>IF(Thong_tin_chuc_vu_NV!A427="","",VLOOKUP(Thong_tin_chuc_vu_NV!A427,INPUT_Du_lieu_nhan_vien!$1:$1048576,36,0))</f>
        <v>Chính thức</v>
      </c>
      <c r="M126" s="117">
        <f>IF(Thong_tin_chuc_vu_NV!A427="","",VLOOKUP(Thong_tin_chuc_vu_NV!A427,INPUT_Du_lieu_nhan_vien!$1:$1048576,34,0))</f>
        <v>40482</v>
      </c>
      <c r="N126" s="104">
        <f>IF(Thong_tin_chuc_vu_NV!A427="","",VLOOKUP(Thong_tin_chuc_vu_NV!A427,INPUT_Du_lieu_nhan_vien!$1:$1048576,35,0))</f>
        <v>10</v>
      </c>
      <c r="O126" s="117" t="str">
        <f>IF(Thong_tin_chuc_vu_NV!A427="","",VLOOKUP(Thong_tin_chuc_vu_NV!A427,INPUT_Du_lieu_nhan_vien!$1:$1048576,37,0))</f>
        <v/>
      </c>
      <c r="P126" s="117">
        <f>IF(Thong_tin_chuc_vu_NV!A427="","",VLOOKUP(Thong_tin_chuc_vu_NV!A427,INPUT_Du_lieu_nhan_vien!$1:$1048576,39,0))</f>
        <v>0</v>
      </c>
    </row>
    <row r="127" spans="1:16" ht="19.5" hidden="1" customHeight="1" x14ac:dyDescent="0.2">
      <c r="A127" s="121">
        <f>IF(INPUT_Du_lieu_nhan_vien!A202="","",INPUT_Du_lieu_nhan_vien!A202)</f>
        <v>20177</v>
      </c>
      <c r="B127" s="121" t="str">
        <f>IF(A127="","",VLOOKUP(A127,INPUT_Du_lieu_nhan_vien!$1:$1048576,2,0))</f>
        <v>Phạm Thị</v>
      </c>
      <c r="C127" s="121" t="str">
        <f>IF($A127="","",VLOOKUP($A127,INPUT_Du_lieu_nhan_vien!$1:$1048576,3,0))</f>
        <v>Quyên</v>
      </c>
      <c r="D127" s="104" t="str">
        <f>IF(A127="","",VLOOKUP(A127,INPUT_Du_lieu_nhan_vien!$1:$1048576,20,0))</f>
        <v xml:space="preserve">Ngõ Chợ Khâm Thiên, Đống Đa, Hà Nội </v>
      </c>
      <c r="E127" s="104" t="str">
        <f>IF($A127="","",VLOOKUP($A127,INPUT_Du_lieu_nhan_vien!$1:$1048576,17,0))</f>
        <v>01696 733 621</v>
      </c>
      <c r="F127" s="116" t="str">
        <f>IF(Thong_tin_chuc_vu_NV!A127="","",VLOOKUP(Thong_tin_chuc_vu_NV!A127,INPUT_Du_lieu_nhan_vien!$1:$1048576,27,0))</f>
        <v>1</v>
      </c>
      <c r="G127" s="104" t="str">
        <f>IF(Thong_tin_chuc_vu_NV!A127="","",VLOOKUP(Thong_tin_chuc_vu_NV!A127,INPUT_Du_lieu_nhan_vien!$1:$1048576,28,0))</f>
        <v>CB</v>
      </c>
      <c r="H127" s="104" t="str">
        <f>IF(Thong_tin_chuc_vu_NV!A127="","",VLOOKUP(Thong_tin_chuc_vu_NV!A127,INPUT_Du_lieu_nhan_vien!$1:$1048576,24,0))</f>
        <v>OP</v>
      </c>
      <c r="I127" s="104" t="str">
        <f>IF(Thong_tin_chuc_vu_NV!A127="","",VLOOKUP(Thong_tin_chuc_vu_NV!A127,INPUT_Du_lieu_nhan_vien!$1:$1048576,29,0))</f>
        <v>TAW</v>
      </c>
      <c r="J127" s="104" t="str">
        <f>IF(Thong_tin_chuc_vu_NV!A127="","",VLOOKUP(Thong_tin_chuc_vu_NV!A127,INPUT_Du_lieu_nhan_vien!$1:$1048576,30,0))</f>
        <v>PAWS</v>
      </c>
      <c r="K127" s="104" t="str">
        <f>IF(Thong_tin_chuc_vu_NV!A127="","",VLOOKUP(Thong_tin_chuc_vu_NV!A127,INPUT_Du_lieu_nhan_vien!$1:$1048576,31,0))</f>
        <v>HN</v>
      </c>
      <c r="L127" s="104" t="str">
        <f>IF(Thong_tin_chuc_vu_NV!A202="","",VLOOKUP(Thong_tin_chuc_vu_NV!A202,INPUT_Du_lieu_nhan_vien!$1:$1048576,36,0))</f>
        <v>Nghỉ việc</v>
      </c>
      <c r="M127" s="117">
        <f>IF(Thong_tin_chuc_vu_NV!A202="","",VLOOKUP(Thong_tin_chuc_vu_NV!A202,INPUT_Du_lieu_nhan_vien!$1:$1048576,34,0))</f>
        <v>40882</v>
      </c>
      <c r="N127" s="104">
        <f>IF(Thong_tin_chuc_vu_NV!A202="","",VLOOKUP(Thong_tin_chuc_vu_NV!A202,INPUT_Du_lieu_nhan_vien!$1:$1048576,35,0))</f>
        <v>12</v>
      </c>
      <c r="O127" s="117">
        <f>IF(Thong_tin_chuc_vu_NV!A202="","",VLOOKUP(Thong_tin_chuc_vu_NV!A202,INPUT_Du_lieu_nhan_vien!$1:$1048576,37,0))</f>
        <v>0</v>
      </c>
      <c r="P127" s="117">
        <f>IF(Thong_tin_chuc_vu_NV!A202="","",VLOOKUP(Thong_tin_chuc_vu_NV!A202,INPUT_Du_lieu_nhan_vien!$1:$1048576,39,0))</f>
        <v>40544</v>
      </c>
    </row>
    <row r="128" spans="1:16" ht="19.5" hidden="1" customHeight="1" x14ac:dyDescent="0.2">
      <c r="A128" s="121">
        <f>IF(INPUT_Du_lieu_nhan_vien!A128="","",INPUT_Du_lieu_nhan_vien!A128)</f>
        <v>20102</v>
      </c>
      <c r="B128" s="121" t="str">
        <f>IF(A128="","",VLOOKUP(A128,INPUT_Du_lieu_nhan_vien!$1:$1048576,2,0))</f>
        <v>Đàm Thị</v>
      </c>
      <c r="C128" s="121" t="str">
        <f>IF($A128="","",VLOOKUP($A128,INPUT_Du_lieu_nhan_vien!$1:$1048576,3,0))</f>
        <v>Bình</v>
      </c>
      <c r="D128" s="104" t="str">
        <f>IF(A128="","",VLOOKUP(A128,INPUT_Du_lieu_nhan_vien!$1:$1048576,20,0))</f>
        <v>Nhà 377, Lĩnh Nam, Hoàng PRi, HN</v>
      </c>
      <c r="E128" s="104" t="str">
        <f>IF($A128="","",VLOOKUP($A128,INPUT_Du_lieu_nhan_vien!$1:$1048576,17,0))</f>
        <v>091 263 2491</v>
      </c>
      <c r="F128" s="116" t="str">
        <f>IF(Thong_tin_chuc_vu_NV!A128="","",VLOOKUP(Thong_tin_chuc_vu_NV!A128,INPUT_Du_lieu_nhan_vien!$1:$1048576,27,0))</f>
        <v>1</v>
      </c>
      <c r="G128" s="104" t="str">
        <f>IF(Thong_tin_chuc_vu_NV!A128="","",VLOOKUP(Thong_tin_chuc_vu_NV!A128,INPUT_Du_lieu_nhan_vien!$1:$1048576,28,0))</f>
        <v>CB</v>
      </c>
      <c r="H128" s="104" t="str">
        <f>IF(Thong_tin_chuc_vu_NV!A128="","",VLOOKUP(Thong_tin_chuc_vu_NV!A128,INPUT_Du_lieu_nhan_vien!$1:$1048576,24,0))</f>
        <v>OP</v>
      </c>
      <c r="I128" s="104">
        <f>IF(Thong_tin_chuc_vu_NV!A128="","",VLOOKUP(Thong_tin_chuc_vu_NV!A128,INPUT_Du_lieu_nhan_vien!$1:$1048576,29,0))</f>
        <v>0</v>
      </c>
      <c r="J128" s="104">
        <f>IF(Thong_tin_chuc_vu_NV!A128="","",VLOOKUP(Thong_tin_chuc_vu_NV!A128,INPUT_Du_lieu_nhan_vien!$1:$1048576,30,0))</f>
        <v>0</v>
      </c>
      <c r="K128" s="104" t="str">
        <f>IF(Thong_tin_chuc_vu_NV!A128="","",VLOOKUP(Thong_tin_chuc_vu_NV!A128,INPUT_Du_lieu_nhan_vien!$1:$1048576,31,0))</f>
        <v>HN</v>
      </c>
      <c r="L128" s="104" t="str">
        <f>IF(Thong_tin_chuc_vu_NV!A128="","",VLOOKUP(Thong_tin_chuc_vu_NV!A128,INPUT_Du_lieu_nhan_vien!$1:$1048576,36,0))</f>
        <v>Nghỉ việc</v>
      </c>
      <c r="M128" s="117">
        <f>IF(Thong_tin_chuc_vu_NV!A128="","",VLOOKUP(Thong_tin_chuc_vu_NV!A128,INPUT_Du_lieu_nhan_vien!$1:$1048576,34,0))</f>
        <v>0</v>
      </c>
      <c r="N128" s="104" t="str">
        <f>IF(Thong_tin_chuc_vu_NV!A128="","",VLOOKUP(Thong_tin_chuc_vu_NV!A128,INPUT_Du_lieu_nhan_vien!$1:$1048576,35,0))</f>
        <v/>
      </c>
      <c r="O128" s="117">
        <f>IF(Thong_tin_chuc_vu_NV!A128="","",VLOOKUP(Thong_tin_chuc_vu_NV!A128,INPUT_Du_lieu_nhan_vien!$1:$1048576,37,0))</f>
        <v>0</v>
      </c>
      <c r="P128" s="117">
        <f>IF(Thong_tin_chuc_vu_NV!A128="","",VLOOKUP(Thong_tin_chuc_vu_NV!A128,INPUT_Du_lieu_nhan_vien!$1:$1048576,39,0))</f>
        <v>0</v>
      </c>
    </row>
    <row r="129" spans="1:16" ht="19.5" hidden="1" customHeight="1" x14ac:dyDescent="0.2">
      <c r="A129" s="121">
        <f>IF(INPUT_Du_lieu_nhan_vien!A129="","",INPUT_Du_lieu_nhan_vien!A129)</f>
        <v>20103</v>
      </c>
      <c r="B129" s="121" t="str">
        <f>IF(A129="","",VLOOKUP(A129,INPUT_Du_lieu_nhan_vien!$1:$1048576,2,0))</f>
        <v>Hồ Thị Như</v>
      </c>
      <c r="C129" s="121" t="str">
        <f>IF($A129="","",VLOOKUP($A129,INPUT_Du_lieu_nhan_vien!$1:$1048576,3,0))</f>
        <v>Quỳnh</v>
      </c>
      <c r="D129" s="104" t="str">
        <f>IF(A129="","",VLOOKUP(A129,INPUT_Du_lieu_nhan_vien!$1:$1048576,20,0))</f>
        <v xml:space="preserve">P501-CT9-ĐTM Định Công- Hoàng PRi-HN </v>
      </c>
      <c r="E129" s="104" t="str">
        <f>IF($A129="","",VLOOKUP($A129,INPUT_Du_lieu_nhan_vien!$1:$1048576,17,0))</f>
        <v>0906568691</v>
      </c>
      <c r="F129" s="116" t="str">
        <f>IF(Thong_tin_chuc_vu_NV!A129="","",VLOOKUP(Thong_tin_chuc_vu_NV!A129,INPUT_Du_lieu_nhan_vien!$1:$1048576,27,0))</f>
        <v>1</v>
      </c>
      <c r="G129" s="104" t="str">
        <f>IF(Thong_tin_chuc_vu_NV!A129="","",VLOOKUP(Thong_tin_chuc_vu_NV!A129,INPUT_Du_lieu_nhan_vien!$1:$1048576,28,0))</f>
        <v>CB</v>
      </c>
      <c r="H129" s="104" t="str">
        <f>IF(Thong_tin_chuc_vu_NV!A129="","",VLOOKUP(Thong_tin_chuc_vu_NV!A129,INPUT_Du_lieu_nhan_vien!$1:$1048576,24,0))</f>
        <v>OP</v>
      </c>
      <c r="I129" s="104" t="str">
        <f>IF(Thong_tin_chuc_vu_NV!A129="","",VLOOKUP(Thong_tin_chuc_vu_NV!A129,INPUT_Du_lieu_nhan_vien!$1:$1048576,29,0))</f>
        <v>THO</v>
      </c>
      <c r="J129" s="104">
        <f>IF(Thong_tin_chuc_vu_NV!A129="","",VLOOKUP(Thong_tin_chuc_vu_NV!A129,INPUT_Du_lieu_nhan_vien!$1:$1048576,30,0))</f>
        <v>0</v>
      </c>
      <c r="K129" s="104" t="str">
        <f>IF(Thong_tin_chuc_vu_NV!A129="","",VLOOKUP(Thong_tin_chuc_vu_NV!A129,INPUT_Du_lieu_nhan_vien!$1:$1048576,31,0))</f>
        <v>HN</v>
      </c>
      <c r="L129" s="104" t="str">
        <f>IF(Thong_tin_chuc_vu_NV!A129="","",VLOOKUP(Thong_tin_chuc_vu_NV!A129,INPUT_Du_lieu_nhan_vien!$1:$1048576,36,0))</f>
        <v>Nghỉ việc</v>
      </c>
      <c r="M129" s="117">
        <f>IF(Thong_tin_chuc_vu_NV!A129="","",VLOOKUP(Thong_tin_chuc_vu_NV!A129,INPUT_Du_lieu_nhan_vien!$1:$1048576,34,0))</f>
        <v>0</v>
      </c>
      <c r="N129" s="104" t="str">
        <f>IF(Thong_tin_chuc_vu_NV!A129="","",VLOOKUP(Thong_tin_chuc_vu_NV!A129,INPUT_Du_lieu_nhan_vien!$1:$1048576,35,0))</f>
        <v/>
      </c>
      <c r="O129" s="117" t="str">
        <f>IF(Thong_tin_chuc_vu_NV!A129="","",VLOOKUP(Thong_tin_chuc_vu_NV!A129,INPUT_Du_lieu_nhan_vien!$1:$1048576,37,0))</f>
        <v/>
      </c>
      <c r="P129" s="117">
        <f>IF(Thong_tin_chuc_vu_NV!A129="","",VLOOKUP(Thong_tin_chuc_vu_NV!A129,INPUT_Du_lieu_nhan_vien!$1:$1048576,39,0))</f>
        <v>40952</v>
      </c>
    </row>
    <row r="130" spans="1:16" ht="19.5" customHeight="1" x14ac:dyDescent="0.2">
      <c r="A130" s="121">
        <f>IF(INPUT_Du_lieu_nhan_vien!A130="","",INPUT_Du_lieu_nhan_vien!A130)</f>
        <v>20104</v>
      </c>
      <c r="B130" s="121" t="str">
        <f>IF(A130="","",VLOOKUP(A130,INPUT_Du_lieu_nhan_vien!$1:$1048576,2,0))</f>
        <v>Vũ Xuân</v>
      </c>
      <c r="C130" s="121" t="str">
        <f>IF($A130="","",VLOOKUP($A130,INPUT_Du_lieu_nhan_vien!$1:$1048576,3,0))</f>
        <v>Trường</v>
      </c>
      <c r="D130" s="104" t="str">
        <f>IF(A130="","",VLOOKUP(A130,INPUT_Du_lieu_nhan_vien!$1:$1048576,20,0))</f>
        <v xml:space="preserve">A7, Trần Quốc Hoàn, Cầu Giấy, Hà Nội </v>
      </c>
      <c r="E130" s="104" t="str">
        <f>IF($A130="","",VLOOKUP($A130,INPUT_Du_lieu_nhan_vien!$1:$1048576,17,0))</f>
        <v>0912 421 852</v>
      </c>
      <c r="F130" s="116" t="str">
        <f>IF(Thong_tin_chuc_vu_NV!A130="","",VLOOKUP(Thong_tin_chuc_vu_NV!A130,INPUT_Du_lieu_nhan_vien!$1:$1048576,27,0))</f>
        <v>4</v>
      </c>
      <c r="G130" s="104" t="str">
        <f>IF(Thong_tin_chuc_vu_NV!A130="","",VLOOKUP(Thong_tin_chuc_vu_NV!A130,INPUT_Du_lieu_nhan_vien!$1:$1048576,28,0))</f>
        <v>QL</v>
      </c>
      <c r="H130" s="104" t="str">
        <f>IF(Thong_tin_chuc_vu_NV!A130="","",VLOOKUP(Thong_tin_chuc_vu_NV!A130,INPUT_Du_lieu_nhan_vien!$1:$1048576,24,0))</f>
        <v>TD2</v>
      </c>
      <c r="I130" s="104" t="str">
        <f>IF(Thong_tin_chuc_vu_NV!A130="","",VLOOKUP(Thong_tin_chuc_vu_NV!A130,INPUT_Du_lieu_nhan_vien!$1:$1048576,29,0))</f>
        <v>THC</v>
      </c>
      <c r="J130" s="104">
        <f>IF(Thong_tin_chuc_vu_NV!A130="","",VLOOKUP(Thong_tin_chuc_vu_NV!A130,INPUT_Du_lieu_nhan_vien!$1:$1048576,30,0))</f>
        <v>0</v>
      </c>
      <c r="K130" s="104" t="str">
        <f>IF(Thong_tin_chuc_vu_NV!A130="","",VLOOKUP(Thong_tin_chuc_vu_NV!A130,INPUT_Du_lieu_nhan_vien!$1:$1048576,31,0))</f>
        <v>HN</v>
      </c>
      <c r="L130" s="104" t="str">
        <f>IF(Thong_tin_chuc_vu_NV!A130="","",VLOOKUP(Thong_tin_chuc_vu_NV!A130,INPUT_Du_lieu_nhan_vien!$1:$1048576,36,0))</f>
        <v>Nghỉ việc</v>
      </c>
      <c r="M130" s="117">
        <f>IF(Thong_tin_chuc_vu_NV!A130="","",VLOOKUP(Thong_tin_chuc_vu_NV!A130,INPUT_Du_lieu_nhan_vien!$1:$1048576,34,0))</f>
        <v>40028</v>
      </c>
      <c r="N130" s="104">
        <f>IF(Thong_tin_chuc_vu_NV!A130="","",VLOOKUP(Thong_tin_chuc_vu_NV!A130,INPUT_Du_lieu_nhan_vien!$1:$1048576,35,0))</f>
        <v>8</v>
      </c>
      <c r="O130" s="117" t="str">
        <f>IF(Thong_tin_chuc_vu_NV!A130="","",VLOOKUP(Thong_tin_chuc_vu_NV!A130,INPUT_Du_lieu_nhan_vien!$1:$1048576,37,0))</f>
        <v/>
      </c>
      <c r="P130" s="117">
        <f>IF(Thong_tin_chuc_vu_NV!A130="","",VLOOKUP(Thong_tin_chuc_vu_NV!A130,INPUT_Du_lieu_nhan_vien!$1:$1048576,39,0))</f>
        <v>40702</v>
      </c>
    </row>
    <row r="131" spans="1:16" ht="19.5" hidden="1" customHeight="1" x14ac:dyDescent="0.2">
      <c r="A131" s="121">
        <f>IF(INPUT_Du_lieu_nhan_vien!A230="","",INPUT_Du_lieu_nhan_vien!A230)</f>
        <v>20205</v>
      </c>
      <c r="B131" s="121" t="str">
        <f>IF(A131="","",VLOOKUP(A131,INPUT_Du_lieu_nhan_vien!$1:$1048576,2,0))</f>
        <v>Trần Thị Mai</v>
      </c>
      <c r="C131" s="121" t="str">
        <f>IF($A131="","",VLOOKUP($A131,INPUT_Du_lieu_nhan_vien!$1:$1048576,3,0))</f>
        <v>Thúy</v>
      </c>
      <c r="D131" s="104" t="str">
        <f>IF(A131="","",VLOOKUP(A131,INPUT_Du_lieu_nhan_vien!$1:$1048576,20,0))</f>
        <v xml:space="preserve">C18, TT9 Văn Quán, Hà Đông, Hà Nội </v>
      </c>
      <c r="E131" s="104" t="str">
        <f>IF($A131="","",VLOOKUP($A131,INPUT_Du_lieu_nhan_vien!$1:$1048576,17,0))</f>
        <v>0934 578 844</v>
      </c>
      <c r="F131" s="116" t="str">
        <f>IF(Thong_tin_chuc_vu_NV!A131="","",VLOOKUP(Thong_tin_chuc_vu_NV!A131,INPUT_Du_lieu_nhan_vien!$1:$1048576,27,0))</f>
        <v>2</v>
      </c>
      <c r="G131" s="104" t="str">
        <f>IF(Thong_tin_chuc_vu_NV!A131="","",VLOOKUP(Thong_tin_chuc_vu_NV!A131,INPUT_Du_lieu_nhan_vien!$1:$1048576,28,0))</f>
        <v>CG</v>
      </c>
      <c r="H131" s="104" t="str">
        <f>IF(Thong_tin_chuc_vu_NV!A131="","",VLOOKUP(Thong_tin_chuc_vu_NV!A131,INPUT_Du_lieu_nhan_vien!$1:$1048576,24,0))</f>
        <v>PM2</v>
      </c>
      <c r="I131" s="104" t="str">
        <f>IF(Thong_tin_chuc_vu_NV!A131="","",VLOOKUP(Thong_tin_chuc_vu_NV!A131,INPUT_Du_lieu_nhan_vien!$1:$1048576,29,0))</f>
        <v>TAW</v>
      </c>
      <c r="J131" s="104" t="str">
        <f>IF(Thong_tin_chuc_vu_NV!A131="","",VLOOKUP(Thong_tin_chuc_vu_NV!A131,INPUT_Du_lieu_nhan_vien!$1:$1048576,30,0))</f>
        <v>PAWC</v>
      </c>
      <c r="K131" s="104" t="str">
        <f>IF(Thong_tin_chuc_vu_NV!A131="","",VLOOKUP(Thong_tin_chuc_vu_NV!A131,INPUT_Du_lieu_nhan_vien!$1:$1048576,31,0))</f>
        <v>HN</v>
      </c>
      <c r="L131" s="104" t="str">
        <f>IF(Thong_tin_chuc_vu_NV!A230="","",VLOOKUP(Thong_tin_chuc_vu_NV!A230,INPUT_Du_lieu_nhan_vien!$1:$1048576,36,0))</f>
        <v>Nghỉ việc</v>
      </c>
      <c r="M131" s="117">
        <f>IF(Thong_tin_chuc_vu_NV!A230="","",VLOOKUP(Thong_tin_chuc_vu_NV!A230,INPUT_Du_lieu_nhan_vien!$1:$1048576,34,0))</f>
        <v>40980</v>
      </c>
      <c r="N131" s="104">
        <f>IF(Thong_tin_chuc_vu_NV!A230="","",VLOOKUP(Thong_tin_chuc_vu_NV!A230,INPUT_Du_lieu_nhan_vien!$1:$1048576,35,0))</f>
        <v>3</v>
      </c>
      <c r="O131" s="117">
        <f>IF(Thong_tin_chuc_vu_NV!A230="","",VLOOKUP(Thong_tin_chuc_vu_NV!A230,INPUT_Du_lieu_nhan_vien!$1:$1048576,37,0))</f>
        <v>0</v>
      </c>
      <c r="P131" s="117">
        <f>IF(Thong_tin_chuc_vu_NV!A230="","",VLOOKUP(Thong_tin_chuc_vu_NV!A230,INPUT_Du_lieu_nhan_vien!$1:$1048576,39,0))</f>
        <v>41157</v>
      </c>
    </row>
    <row r="132" spans="1:16" ht="19.5" hidden="1" customHeight="1" x14ac:dyDescent="0.2">
      <c r="A132" s="121">
        <f>IF(INPUT_Du_lieu_nhan_vien!A289="","",INPUT_Du_lieu_nhan_vien!A289)</f>
        <v>20265</v>
      </c>
      <c r="B132" s="121" t="str">
        <f>IF(A132="","",VLOOKUP(A132,INPUT_Du_lieu_nhan_vien!$1:$1048576,2,0))</f>
        <v>Nguyễn Thuần</v>
      </c>
      <c r="C132" s="121" t="str">
        <f>IF($A132="","",VLOOKUP($A132,INPUT_Du_lieu_nhan_vien!$1:$1048576,3,0))</f>
        <v>Chất</v>
      </c>
      <c r="D132" s="104" t="str">
        <f>IF(A132="","",VLOOKUP(A132,INPUT_Du_lieu_nhan_vien!$1:$1048576,20,0))</f>
        <v xml:space="preserve">P 1004, CT8A, Khu ĐT Văn Quán, Hà Đông </v>
      </c>
      <c r="E132" s="104" t="str">
        <f>IF($A132="","",VLOOKUP($A132,INPUT_Du_lieu_nhan_vien!$1:$1048576,17,0))</f>
        <v>0983 088 259</v>
      </c>
      <c r="F132" s="116">
        <f>IF(Thong_tin_chuc_vu_NV!A132="","",VLOOKUP(Thong_tin_chuc_vu_NV!A132,INPUT_Du_lieu_nhan_vien!$1:$1048576,27,0))</f>
        <v>3</v>
      </c>
      <c r="G132" s="104" t="str">
        <f>IF(Thong_tin_chuc_vu_NV!A132="","",VLOOKUP(Thong_tin_chuc_vu_NV!A132,INPUT_Du_lieu_nhan_vien!$1:$1048576,28,0))</f>
        <v>QL</v>
      </c>
      <c r="H132" s="104" t="str">
        <f>IF(Thong_tin_chuc_vu_NV!A132="","",VLOOKUP(Thong_tin_chuc_vu_NV!A132,INPUT_Du_lieu_nhan_vien!$1:$1048576,24,0))</f>
        <v>PM2</v>
      </c>
      <c r="I132" s="104" t="str">
        <f>IF(Thong_tin_chuc_vu_NV!A132="","",VLOOKUP(Thong_tin_chuc_vu_NV!A132,INPUT_Du_lieu_nhan_vien!$1:$1048576,29,0))</f>
        <v>TAE</v>
      </c>
      <c r="J132" s="104" t="str">
        <f>IF(Thong_tin_chuc_vu_NV!A132="","",VLOOKUP(Thong_tin_chuc_vu_NV!A132,INPUT_Du_lieu_nhan_vien!$1:$1048576,30,0))</f>
        <v>PAED</v>
      </c>
      <c r="K132" s="104" t="str">
        <f>IF(Thong_tin_chuc_vu_NV!A132="","",VLOOKUP(Thong_tin_chuc_vu_NV!A132,INPUT_Du_lieu_nhan_vien!$1:$1048576,31,0))</f>
        <v>HN</v>
      </c>
      <c r="L132" s="104" t="str">
        <f>IF(Thong_tin_chuc_vu_NV!A289="","",VLOOKUP(Thong_tin_chuc_vu_NV!A289,INPUT_Du_lieu_nhan_vien!$1:$1048576,36,0))</f>
        <v>Chính thức</v>
      </c>
      <c r="M132" s="117">
        <f>IF(Thong_tin_chuc_vu_NV!A289="","",VLOOKUP(Thong_tin_chuc_vu_NV!A289,INPUT_Du_lieu_nhan_vien!$1:$1048576,34,0))</f>
        <v>41000</v>
      </c>
      <c r="N132" s="104">
        <f>IF(Thong_tin_chuc_vu_NV!A289="","",VLOOKUP(Thong_tin_chuc_vu_NV!A289,INPUT_Du_lieu_nhan_vien!$1:$1048576,35,0))</f>
        <v>4</v>
      </c>
      <c r="O132" s="117">
        <f>IF(Thong_tin_chuc_vu_NV!A289="","",VLOOKUP(Thong_tin_chuc_vu_NV!A289,INPUT_Du_lieu_nhan_vien!$1:$1048576,37,0))</f>
        <v>41456</v>
      </c>
      <c r="P132" s="117">
        <f>IF(Thong_tin_chuc_vu_NV!A289="","",VLOOKUP(Thong_tin_chuc_vu_NV!A289,INPUT_Du_lieu_nhan_vien!$1:$1048576,39,0))</f>
        <v>0</v>
      </c>
    </row>
    <row r="133" spans="1:16" ht="19.5" hidden="1" customHeight="1" x14ac:dyDescent="0.2">
      <c r="A133" s="121">
        <f>IF(INPUT_Du_lieu_nhan_vien!A310="","",INPUT_Du_lieu_nhan_vien!A310)</f>
        <v>20286</v>
      </c>
      <c r="B133" s="121" t="str">
        <f>IF(A133="","",VLOOKUP(A133,INPUT_Du_lieu_nhan_vien!$1:$1048576,2,0))</f>
        <v>Võ Anh</v>
      </c>
      <c r="C133" s="121" t="str">
        <f>IF($A133="","",VLOOKUP($A133,INPUT_Du_lieu_nhan_vien!$1:$1048576,3,0))</f>
        <v>Tú</v>
      </c>
      <c r="D133" s="104" t="str">
        <f>IF(A133="","",VLOOKUP(A133,INPUT_Du_lieu_nhan_vien!$1:$1048576,20,0))</f>
        <v xml:space="preserve">25c/11 Hoài Thanh, P14, Q8, TPHCM </v>
      </c>
      <c r="E133" s="104" t="str">
        <f>IF($A133="","",VLOOKUP($A133,INPUT_Du_lieu_nhan_vien!$1:$1048576,17,0))</f>
        <v>0902 787 987</v>
      </c>
      <c r="F133" s="116">
        <f>IF(Thong_tin_chuc_vu_NV!A133="","",VLOOKUP(Thong_tin_chuc_vu_NV!A133,INPUT_Du_lieu_nhan_vien!$1:$1048576,27,0))</f>
        <v>3</v>
      </c>
      <c r="G133" s="104" t="str">
        <f>IF(Thong_tin_chuc_vu_NV!A133="","",VLOOKUP(Thong_tin_chuc_vu_NV!A133,INPUT_Du_lieu_nhan_vien!$1:$1048576,28,0))</f>
        <v>QL</v>
      </c>
      <c r="H133" s="104" t="str">
        <f>IF(Thong_tin_chuc_vu_NV!A133="","",VLOOKUP(Thong_tin_chuc_vu_NV!A133,INPUT_Du_lieu_nhan_vien!$1:$1048576,24,0))</f>
        <v>PM2</v>
      </c>
      <c r="I133" s="104" t="str">
        <f>IF(Thong_tin_chuc_vu_NV!A133="","",VLOOKUP(Thong_tin_chuc_vu_NV!A133,INPUT_Du_lieu_nhan_vien!$1:$1048576,29,0))</f>
        <v>TSA</v>
      </c>
      <c r="J133" s="104" t="str">
        <f>IF(Thong_tin_chuc_vu_NV!A133="","",VLOOKUP(Thong_tin_chuc_vu_NV!A133,INPUT_Du_lieu_nhan_vien!$1:$1048576,30,0))</f>
        <v>PSAS</v>
      </c>
      <c r="K133" s="104" t="str">
        <f>IF(Thong_tin_chuc_vu_NV!A133="","",VLOOKUP(Thong_tin_chuc_vu_NV!A133,INPUT_Du_lieu_nhan_vien!$1:$1048576,31,0))</f>
        <v>HCM</v>
      </c>
      <c r="L133" s="104" t="str">
        <f>IF(Thong_tin_chuc_vu_NV!A310="","",VLOOKUP(Thong_tin_chuc_vu_NV!A310,INPUT_Du_lieu_nhan_vien!$1:$1048576,36,0))</f>
        <v>Chính thức</v>
      </c>
      <c r="M133" s="117">
        <f>IF(Thong_tin_chuc_vu_NV!A310="","",VLOOKUP(Thong_tin_chuc_vu_NV!A310,INPUT_Du_lieu_nhan_vien!$1:$1048576,34,0))</f>
        <v>40909</v>
      </c>
      <c r="N133" s="104">
        <f>IF(Thong_tin_chuc_vu_NV!A310="","",VLOOKUP(Thong_tin_chuc_vu_NV!A310,INPUT_Du_lieu_nhan_vien!$1:$1048576,35,0))</f>
        <v>1</v>
      </c>
      <c r="O133" s="117" t="str">
        <f>IF(Thong_tin_chuc_vu_NV!A310="","",VLOOKUP(Thong_tin_chuc_vu_NV!A310,INPUT_Du_lieu_nhan_vien!$1:$1048576,37,0))</f>
        <v/>
      </c>
      <c r="P133" s="117">
        <f>IF(Thong_tin_chuc_vu_NV!A310="","",VLOOKUP(Thong_tin_chuc_vu_NV!A310,INPUT_Du_lieu_nhan_vien!$1:$1048576,39,0))</f>
        <v>0</v>
      </c>
    </row>
    <row r="134" spans="1:16" ht="19.5" hidden="1" customHeight="1" x14ac:dyDescent="0.2">
      <c r="A134" s="121">
        <f>IF(INPUT_Du_lieu_nhan_vien!A136="","",INPUT_Du_lieu_nhan_vien!A136)</f>
        <v>20110</v>
      </c>
      <c r="B134" s="121" t="str">
        <f>IF(A134="","",VLOOKUP(A134,INPUT_Du_lieu_nhan_vien!$1:$1048576,2,0))</f>
        <v>Nguyễn Thị Thu</v>
      </c>
      <c r="C134" s="121" t="str">
        <f>IF($A134="","",VLOOKUP($A134,INPUT_Du_lieu_nhan_vien!$1:$1048576,3,0))</f>
        <v>Trang</v>
      </c>
      <c r="D134" s="104" t="str">
        <f>IF(A134="","",VLOOKUP(A134,INPUT_Du_lieu_nhan_vien!$1:$1048576,20,0))</f>
        <v xml:space="preserve">38 Hẻm 22/17 Ngõ Lệnh Cư Khâm Thiên </v>
      </c>
      <c r="E134" s="104" t="str">
        <f>IF($A134="","",VLOOKUP($A134,INPUT_Du_lieu_nhan_vien!$1:$1048576,17,0))</f>
        <v>0915 161 337</v>
      </c>
      <c r="F134" s="116" t="str">
        <f>IF(Thong_tin_chuc_vu_NV!A134="","",VLOOKUP(Thong_tin_chuc_vu_NV!A134,INPUT_Du_lieu_nhan_vien!$1:$1048576,27,0))</f>
        <v>1</v>
      </c>
      <c r="G134" s="104" t="str">
        <f>IF(Thong_tin_chuc_vu_NV!A134="","",VLOOKUP(Thong_tin_chuc_vu_NV!A134,INPUT_Du_lieu_nhan_vien!$1:$1048576,28,0))</f>
        <v>CB</v>
      </c>
      <c r="H134" s="104" t="str">
        <f>IF(Thong_tin_chuc_vu_NV!A134="","",VLOOKUP(Thong_tin_chuc_vu_NV!A134,INPUT_Du_lieu_nhan_vien!$1:$1048576,24,0))</f>
        <v>OP</v>
      </c>
      <c r="I134" s="104" t="str">
        <f>IF(Thong_tin_chuc_vu_NV!A134="","",VLOOKUP(Thong_tin_chuc_vu_NV!A134,INPUT_Du_lieu_nhan_vien!$1:$1048576,29,0))</f>
        <v>TIS</v>
      </c>
      <c r="J134" s="104" t="str">
        <f>IF(Thong_tin_chuc_vu_NV!A134="","",VLOOKUP(Thong_tin_chuc_vu_NV!A134,INPUT_Du_lieu_nhan_vien!$1:$1048576,30,0))</f>
        <v>PISO</v>
      </c>
      <c r="K134" s="104" t="str">
        <f>IF(Thong_tin_chuc_vu_NV!A134="","",VLOOKUP(Thong_tin_chuc_vu_NV!A134,INPUT_Du_lieu_nhan_vien!$1:$1048576,31,0))</f>
        <v>HN</v>
      </c>
      <c r="L134" s="104" t="str">
        <f>IF(Thong_tin_chuc_vu_NV!A136="","",VLOOKUP(Thong_tin_chuc_vu_NV!A136,INPUT_Du_lieu_nhan_vien!$1:$1048576,36,0))</f>
        <v>Nghỉ việc</v>
      </c>
      <c r="M134" s="117">
        <f>IF(Thong_tin_chuc_vu_NV!A136="","",VLOOKUP(Thong_tin_chuc_vu_NV!A136,INPUT_Du_lieu_nhan_vien!$1:$1048576,34,0))</f>
        <v>40544</v>
      </c>
      <c r="N134" s="104">
        <f>IF(Thong_tin_chuc_vu_NV!A136="","",VLOOKUP(Thong_tin_chuc_vu_NV!A136,INPUT_Du_lieu_nhan_vien!$1:$1048576,35,0))</f>
        <v>1</v>
      </c>
      <c r="O134" s="117" t="str">
        <f>IF(Thong_tin_chuc_vu_NV!A136="","",VLOOKUP(Thong_tin_chuc_vu_NV!A136,INPUT_Du_lieu_nhan_vien!$1:$1048576,37,0))</f>
        <v/>
      </c>
      <c r="P134" s="117">
        <f>IF(Thong_tin_chuc_vu_NV!A136="","",VLOOKUP(Thong_tin_chuc_vu_NV!A136,INPUT_Du_lieu_nhan_vien!$1:$1048576,39,0))</f>
        <v>40618</v>
      </c>
    </row>
    <row r="135" spans="1:16" ht="19.5" hidden="1" customHeight="1" x14ac:dyDescent="0.2">
      <c r="A135" s="121">
        <f>IF(INPUT_Du_lieu_nhan_vien!A135="","",INPUT_Du_lieu_nhan_vien!A135)</f>
        <v>20109</v>
      </c>
      <c r="B135" s="121" t="str">
        <f>IF(A135="","",VLOOKUP(A135,INPUT_Du_lieu_nhan_vien!$1:$1048576,2,0))</f>
        <v>Lê Phương</v>
      </c>
      <c r="C135" s="121" t="str">
        <f>IF($A135="","",VLOOKUP($A135,INPUT_Du_lieu_nhan_vien!$1:$1048576,3,0))</f>
        <v>Bình</v>
      </c>
      <c r="D135" s="104" t="str">
        <f>IF(A135="","",VLOOKUP(A135,INPUT_Du_lieu_nhan_vien!$1:$1048576,20,0))</f>
        <v xml:space="preserve">154/48/30 Phạm Văn Hai, P3
Tân Bình, TPHCM </v>
      </c>
      <c r="E135" s="104" t="str">
        <f>IF($A135="","",VLOOKUP($A135,INPUT_Du_lieu_nhan_vien!$1:$1048576,17,0))</f>
        <v>0989 346 400</v>
      </c>
      <c r="F135" s="116" t="str">
        <f>IF(Thong_tin_chuc_vu_NV!A135="","",VLOOKUP(Thong_tin_chuc_vu_NV!A135,INPUT_Du_lieu_nhan_vien!$1:$1048576,27,0))</f>
        <v>1</v>
      </c>
      <c r="G135" s="104" t="str">
        <f>IF(Thong_tin_chuc_vu_NV!A135="","",VLOOKUP(Thong_tin_chuc_vu_NV!A135,INPUT_Du_lieu_nhan_vien!$1:$1048576,28,0))</f>
        <v>CB</v>
      </c>
      <c r="H135" s="104">
        <f>IF(Thong_tin_chuc_vu_NV!A135="","",VLOOKUP(Thong_tin_chuc_vu_NV!A135,INPUT_Du_lieu_nhan_vien!$1:$1048576,24,0))</f>
        <v>0</v>
      </c>
      <c r="I135" s="104">
        <f>IF(Thong_tin_chuc_vu_NV!A135="","",VLOOKUP(Thong_tin_chuc_vu_NV!A135,INPUT_Du_lieu_nhan_vien!$1:$1048576,29,0))</f>
        <v>0</v>
      </c>
      <c r="J135" s="104">
        <f>IF(Thong_tin_chuc_vu_NV!A135="","",VLOOKUP(Thong_tin_chuc_vu_NV!A135,INPUT_Du_lieu_nhan_vien!$1:$1048576,30,0))</f>
        <v>0</v>
      </c>
      <c r="K135" s="104" t="str">
        <f>IF(Thong_tin_chuc_vu_NV!A135="","",VLOOKUP(Thong_tin_chuc_vu_NV!A135,INPUT_Du_lieu_nhan_vien!$1:$1048576,31,0))</f>
        <v>HN</v>
      </c>
      <c r="L135" s="104" t="str">
        <f>IF(Thong_tin_chuc_vu_NV!A135="","",VLOOKUP(Thong_tin_chuc_vu_NV!A135,INPUT_Du_lieu_nhan_vien!$1:$1048576,36,0))</f>
        <v>Nghỉ việc</v>
      </c>
      <c r="M135" s="117">
        <f>IF(Thong_tin_chuc_vu_NV!A135="","",VLOOKUP(Thong_tin_chuc_vu_NV!A135,INPUT_Du_lieu_nhan_vien!$1:$1048576,34,0))</f>
        <v>0</v>
      </c>
      <c r="N135" s="104" t="str">
        <f>IF(Thong_tin_chuc_vu_NV!A135="","",VLOOKUP(Thong_tin_chuc_vu_NV!A135,INPUT_Du_lieu_nhan_vien!$1:$1048576,35,0))</f>
        <v/>
      </c>
      <c r="O135" s="117" t="str">
        <f>IF(Thong_tin_chuc_vu_NV!A135="","",VLOOKUP(Thong_tin_chuc_vu_NV!A135,INPUT_Du_lieu_nhan_vien!$1:$1048576,37,0))</f>
        <v/>
      </c>
      <c r="P135" s="117">
        <f>IF(Thong_tin_chuc_vu_NV!A135="","",VLOOKUP(Thong_tin_chuc_vu_NV!A135,INPUT_Du_lieu_nhan_vien!$1:$1048576,39,0))</f>
        <v>0</v>
      </c>
    </row>
    <row r="136" spans="1:16" ht="19.5" hidden="1" customHeight="1" x14ac:dyDescent="0.2">
      <c r="A136" s="121">
        <f>IF(INPUT_Du_lieu_nhan_vien!A283="","",INPUT_Du_lieu_nhan_vien!A283)</f>
        <v>20259</v>
      </c>
      <c r="B136" s="121" t="str">
        <f>IF(A136="","",VLOOKUP(A136,INPUT_Du_lieu_nhan_vien!$1:$1048576,2,0))</f>
        <v>Đào Quang</v>
      </c>
      <c r="C136" s="121" t="str">
        <f>IF($A136="","",VLOOKUP($A136,INPUT_Du_lieu_nhan_vien!$1:$1048576,3,0))</f>
        <v>Đức</v>
      </c>
      <c r="D136" s="104" t="str">
        <f>IF(A136="","",VLOOKUP(A136,INPUT_Du_lieu_nhan_vien!$1:$1048576,20,0))</f>
        <v xml:space="preserve">Số 7, Ngõ 9, đường 800A, Tổ 33, Nghĩa Đô, Cầu Giấy, Hà Nội </v>
      </c>
      <c r="E136" s="104" t="str">
        <f>IF($A136="","",VLOOKUP($A136,INPUT_Du_lieu_nhan_vien!$1:$1048576,17,0))</f>
        <v>0165 612 1996</v>
      </c>
      <c r="F136" s="116" t="str">
        <f>IF(Thong_tin_chuc_vu_NV!A136="","",VLOOKUP(Thong_tin_chuc_vu_NV!A136,INPUT_Du_lieu_nhan_vien!$1:$1048576,27,0))</f>
        <v>1</v>
      </c>
      <c r="G136" s="104" t="str">
        <f>IF(Thong_tin_chuc_vu_NV!A136="","",VLOOKUP(Thong_tin_chuc_vu_NV!A136,INPUT_Du_lieu_nhan_vien!$1:$1048576,28,0))</f>
        <v>CB</v>
      </c>
      <c r="H136" s="104" t="str">
        <f>IF(Thong_tin_chuc_vu_NV!A136="","",VLOOKUP(Thong_tin_chuc_vu_NV!A136,INPUT_Du_lieu_nhan_vien!$1:$1048576,24,0))</f>
        <v>OX</v>
      </c>
      <c r="I136" s="104" t="str">
        <f>IF(Thong_tin_chuc_vu_NV!A136="","",VLOOKUP(Thong_tin_chuc_vu_NV!A136,INPUT_Du_lieu_nhan_vien!$1:$1048576,29,0))</f>
        <v>TIS</v>
      </c>
      <c r="J136" s="104">
        <f>IF(Thong_tin_chuc_vu_NV!A136="","",VLOOKUP(Thong_tin_chuc_vu_NV!A136,INPUT_Du_lieu_nhan_vien!$1:$1048576,30,0))</f>
        <v>0</v>
      </c>
      <c r="K136" s="104" t="str">
        <f>IF(Thong_tin_chuc_vu_NV!A136="","",VLOOKUP(Thong_tin_chuc_vu_NV!A136,INPUT_Du_lieu_nhan_vien!$1:$1048576,31,0))</f>
        <v>HN</v>
      </c>
      <c r="L136" s="104" t="str">
        <f>IF(Thong_tin_chuc_vu_NV!A283="","",VLOOKUP(Thong_tin_chuc_vu_NV!A283,INPUT_Du_lieu_nhan_vien!$1:$1048576,36,0))</f>
        <v>Nghỉ việc</v>
      </c>
      <c r="M136" s="117">
        <f>IF(Thong_tin_chuc_vu_NV!A283="","",VLOOKUP(Thong_tin_chuc_vu_NV!A283,INPUT_Du_lieu_nhan_vien!$1:$1048576,34,0))</f>
        <v>40032</v>
      </c>
      <c r="N136" s="104">
        <f>IF(Thong_tin_chuc_vu_NV!A283="","",VLOOKUP(Thong_tin_chuc_vu_NV!A283,INPUT_Du_lieu_nhan_vien!$1:$1048576,35,0))</f>
        <v>8</v>
      </c>
      <c r="O136" s="117" t="str">
        <f>IF(Thong_tin_chuc_vu_NV!A283="","",VLOOKUP(Thong_tin_chuc_vu_NV!A283,INPUT_Du_lieu_nhan_vien!$1:$1048576,37,0))</f>
        <v/>
      </c>
      <c r="P136" s="117">
        <f>IF(Thong_tin_chuc_vu_NV!A283="","",VLOOKUP(Thong_tin_chuc_vu_NV!A283,INPUT_Du_lieu_nhan_vien!$1:$1048576,39,0))</f>
        <v>40617</v>
      </c>
    </row>
    <row r="137" spans="1:16" ht="19.5" hidden="1" customHeight="1" x14ac:dyDescent="0.2">
      <c r="A137" s="121">
        <f>IF(INPUT_Du_lieu_nhan_vien!A137="","",INPUT_Du_lieu_nhan_vien!A137)</f>
        <v>20111</v>
      </c>
      <c r="B137" s="121" t="str">
        <f>IF(A137="","",VLOOKUP(A137,INPUT_Du_lieu_nhan_vien!$1:$1048576,2,0))</f>
        <v>Nguyễn Như</v>
      </c>
      <c r="C137" s="121" t="str">
        <f>IF($A137="","",VLOOKUP($A137,INPUT_Du_lieu_nhan_vien!$1:$1048576,3,0))</f>
        <v>Quỳnh</v>
      </c>
      <c r="D137" s="104" t="str">
        <f>IF(A137="","",VLOOKUP(A137,INPUT_Du_lieu_nhan_vien!$1:$1048576,20,0))</f>
        <v xml:space="preserve">12, Ngõ 93 Hoàng văn Thái </v>
      </c>
      <c r="E137" s="104" t="str">
        <f>IF($A137="","",VLOOKUP($A137,INPUT_Du_lieu_nhan_vien!$1:$1048576,17,0))</f>
        <v>0986184318</v>
      </c>
      <c r="F137" s="116">
        <f>IF(Thong_tin_chuc_vu_NV!A137="","",VLOOKUP(Thong_tin_chuc_vu_NV!A137,INPUT_Du_lieu_nhan_vien!$1:$1048576,27,0))</f>
        <v>0</v>
      </c>
      <c r="G137" s="104" t="str">
        <f>IF(Thong_tin_chuc_vu_NV!A137="","",VLOOKUP(Thong_tin_chuc_vu_NV!A137,INPUT_Du_lieu_nhan_vien!$1:$1048576,28,0))</f>
        <v>CB</v>
      </c>
      <c r="H137" s="104">
        <f>IF(Thong_tin_chuc_vu_NV!A137="","",VLOOKUP(Thong_tin_chuc_vu_NV!A137,INPUT_Du_lieu_nhan_vien!$1:$1048576,24,0))</f>
        <v>0</v>
      </c>
      <c r="I137" s="104">
        <f>IF(Thong_tin_chuc_vu_NV!A137="","",VLOOKUP(Thong_tin_chuc_vu_NV!A137,INPUT_Du_lieu_nhan_vien!$1:$1048576,29,0))</f>
        <v>0</v>
      </c>
      <c r="J137" s="104">
        <f>IF(Thong_tin_chuc_vu_NV!A137="","",VLOOKUP(Thong_tin_chuc_vu_NV!A137,INPUT_Du_lieu_nhan_vien!$1:$1048576,30,0))</f>
        <v>0</v>
      </c>
      <c r="K137" s="104" t="str">
        <f>IF(Thong_tin_chuc_vu_NV!A137="","",VLOOKUP(Thong_tin_chuc_vu_NV!A137,INPUT_Du_lieu_nhan_vien!$1:$1048576,31,0))</f>
        <v>HN</v>
      </c>
      <c r="L137" s="104" t="str">
        <f>IF(Thong_tin_chuc_vu_NV!A137="","",VLOOKUP(Thong_tin_chuc_vu_NV!A137,INPUT_Du_lieu_nhan_vien!$1:$1048576,36,0))</f>
        <v>Nghỉ việc</v>
      </c>
      <c r="M137" s="117">
        <f>IF(Thong_tin_chuc_vu_NV!A137="","",VLOOKUP(Thong_tin_chuc_vu_NV!A137,INPUT_Du_lieu_nhan_vien!$1:$1048576,34,0))</f>
        <v>0</v>
      </c>
      <c r="N137" s="104" t="str">
        <f>IF(Thong_tin_chuc_vu_NV!A137="","",VLOOKUP(Thong_tin_chuc_vu_NV!A137,INPUT_Du_lieu_nhan_vien!$1:$1048576,35,0))</f>
        <v/>
      </c>
      <c r="O137" s="117" t="str">
        <f>IF(Thong_tin_chuc_vu_NV!A137="","",VLOOKUP(Thong_tin_chuc_vu_NV!A137,INPUT_Du_lieu_nhan_vien!$1:$1048576,37,0))</f>
        <v/>
      </c>
      <c r="P137" s="117">
        <f>IF(Thong_tin_chuc_vu_NV!A137="","",VLOOKUP(Thong_tin_chuc_vu_NV!A137,INPUT_Du_lieu_nhan_vien!$1:$1048576,39,0))</f>
        <v>0</v>
      </c>
    </row>
    <row r="138" spans="1:16" ht="19.5" hidden="1" customHeight="1" x14ac:dyDescent="0.2">
      <c r="A138" s="121">
        <f>IF(INPUT_Du_lieu_nhan_vien!A384="","",INPUT_Du_lieu_nhan_vien!A384)</f>
        <v>20358</v>
      </c>
      <c r="B138" s="121" t="str">
        <f>IF(A138="","",VLOOKUP(A138,INPUT_Du_lieu_nhan_vien!$1:$1048576,2,0))</f>
        <v>Nguyễn Trường</v>
      </c>
      <c r="C138" s="121" t="str">
        <f>IF($A138="","",VLOOKUP($A138,INPUT_Du_lieu_nhan_vien!$1:$1048576,3,0))</f>
        <v>An</v>
      </c>
      <c r="D138" s="104" t="str">
        <f>IF(A138="","",VLOOKUP(A138,INPUT_Du_lieu_nhan_vien!$1:$1048576,20,0))</f>
        <v xml:space="preserve">Số 383bis/46 Võ Văn Kiệt, P.Cầu Kho, Q1 HCM </v>
      </c>
      <c r="E138" s="104" t="str">
        <f>IF($A138="","",VLOOKUP($A138,INPUT_Du_lieu_nhan_vien!$1:$1048576,17,0))</f>
        <v>0933 140 230</v>
      </c>
      <c r="F138" s="116" t="str">
        <f>IF(Thong_tin_chuc_vu_NV!A138="","",VLOOKUP(Thong_tin_chuc_vu_NV!A138,INPUT_Du_lieu_nhan_vien!$1:$1048576,27,0))</f>
        <v>1</v>
      </c>
      <c r="G138" s="104" t="str">
        <f>IF(Thong_tin_chuc_vu_NV!A138="","",VLOOKUP(Thong_tin_chuc_vu_NV!A138,INPUT_Du_lieu_nhan_vien!$1:$1048576,28,0))</f>
        <v>CB</v>
      </c>
      <c r="H138" s="104" t="str">
        <f>IF(Thong_tin_chuc_vu_NV!A138="","",VLOOKUP(Thong_tin_chuc_vu_NV!A138,INPUT_Du_lieu_nhan_vien!$1:$1048576,24,0))</f>
        <v>OS</v>
      </c>
      <c r="I138" s="104" t="str">
        <f>IF(Thong_tin_chuc_vu_NV!A138="","",VLOOKUP(Thong_tin_chuc_vu_NV!A138,INPUT_Du_lieu_nhan_vien!$1:$1048576,29,0))</f>
        <v>TSA</v>
      </c>
      <c r="J138" s="104" t="str">
        <f>IF(Thong_tin_chuc_vu_NV!A138="","",VLOOKUP(Thong_tin_chuc_vu_NV!A138,INPUT_Du_lieu_nhan_vien!$1:$1048576,30,0))</f>
        <v>PSAS</v>
      </c>
      <c r="K138" s="104" t="str">
        <f>IF(Thong_tin_chuc_vu_NV!A138="","",VLOOKUP(Thong_tin_chuc_vu_NV!A138,INPUT_Du_lieu_nhan_vien!$1:$1048576,31,0))</f>
        <v>HCM</v>
      </c>
      <c r="L138" s="104" t="str">
        <f>IF(Thong_tin_chuc_vu_NV!A384="","",VLOOKUP(Thong_tin_chuc_vu_NV!A384,INPUT_Du_lieu_nhan_vien!$1:$1048576,36,0))</f>
        <v>Chính thức</v>
      </c>
      <c r="M138" s="117">
        <f>IF(Thong_tin_chuc_vu_NV!A384="","",VLOOKUP(Thong_tin_chuc_vu_NV!A384,INPUT_Du_lieu_nhan_vien!$1:$1048576,34,0))</f>
        <v>41012</v>
      </c>
      <c r="N138" s="104">
        <f>IF(Thong_tin_chuc_vu_NV!A384="","",VLOOKUP(Thong_tin_chuc_vu_NV!A384,INPUT_Du_lieu_nhan_vien!$1:$1048576,35,0))</f>
        <v>4</v>
      </c>
      <c r="O138" s="117" t="str">
        <f>IF(Thong_tin_chuc_vu_NV!A384="","",VLOOKUP(Thong_tin_chuc_vu_NV!A384,INPUT_Du_lieu_nhan_vien!$1:$1048576,37,0))</f>
        <v/>
      </c>
      <c r="P138" s="117">
        <f>IF(Thong_tin_chuc_vu_NV!A384="","",VLOOKUP(Thong_tin_chuc_vu_NV!A384,INPUT_Du_lieu_nhan_vien!$1:$1048576,39,0))</f>
        <v>0</v>
      </c>
    </row>
    <row r="139" spans="1:16" ht="19.5" hidden="1" customHeight="1" x14ac:dyDescent="0.2">
      <c r="A139" s="121">
        <f>IF(INPUT_Du_lieu_nhan_vien!A139="","",INPUT_Du_lieu_nhan_vien!A139)</f>
        <v>20113</v>
      </c>
      <c r="B139" s="121" t="str">
        <f>IF(A139="","",VLOOKUP(A139,INPUT_Du_lieu_nhan_vien!$1:$1048576,2,0))</f>
        <v>Vũ Quốc</v>
      </c>
      <c r="C139" s="121" t="str">
        <f>IF($A139="","",VLOOKUP($A139,INPUT_Du_lieu_nhan_vien!$1:$1048576,3,0))</f>
        <v>Trung</v>
      </c>
      <c r="D139" s="104" t="str">
        <f>IF(A139="","",VLOOKUP(A139,INPUT_Du_lieu_nhan_vien!$1:$1048576,20,0))</f>
        <v xml:space="preserve">Số 20 Ngõ 266, Lê Thanh Nghị </v>
      </c>
      <c r="E139" s="104" t="str">
        <f>IF($A139="","",VLOOKUP($A139,INPUT_Du_lieu_nhan_vien!$1:$1048576,17,0))</f>
        <v>0912 334 486</v>
      </c>
      <c r="F139" s="116" t="str">
        <f>IF(Thong_tin_chuc_vu_NV!A139="","",VLOOKUP(Thong_tin_chuc_vu_NV!A139,INPUT_Du_lieu_nhan_vien!$1:$1048576,27,0))</f>
        <v>3</v>
      </c>
      <c r="G139" s="104" t="str">
        <f>IF(Thong_tin_chuc_vu_NV!A139="","",VLOOKUP(Thong_tin_chuc_vu_NV!A139,INPUT_Du_lieu_nhan_vien!$1:$1048576,28,0))</f>
        <v>QL</v>
      </c>
      <c r="H139" s="104" t="str">
        <f>IF(Thong_tin_chuc_vu_NV!A139="","",VLOOKUP(Thong_tin_chuc_vu_NV!A139,INPUT_Du_lieu_nhan_vien!$1:$1048576,24,0))</f>
        <v>NX</v>
      </c>
      <c r="I139" s="104" t="str">
        <f>IF(Thong_tin_chuc_vu_NV!A139="","",VLOOKUP(Thong_tin_chuc_vu_NV!A139,INPUT_Du_lieu_nhan_vien!$1:$1048576,29,0))</f>
        <v>TRD</v>
      </c>
      <c r="J139" s="104">
        <f>IF(Thong_tin_chuc_vu_NV!A139="","",VLOOKUP(Thong_tin_chuc_vu_NV!A139,INPUT_Du_lieu_nhan_vien!$1:$1048576,30,0))</f>
        <v>0</v>
      </c>
      <c r="K139" s="104" t="str">
        <f>IF(Thong_tin_chuc_vu_NV!A139="","",VLOOKUP(Thong_tin_chuc_vu_NV!A139,INPUT_Du_lieu_nhan_vien!$1:$1048576,31,0))</f>
        <v>HN</v>
      </c>
      <c r="L139" s="104" t="str">
        <f>IF(Thong_tin_chuc_vu_NV!A139="","",VLOOKUP(Thong_tin_chuc_vu_NV!A139,INPUT_Du_lieu_nhan_vien!$1:$1048576,36,0))</f>
        <v>Chính thức</v>
      </c>
      <c r="M139" s="117">
        <f>IF(Thong_tin_chuc_vu_NV!A139="","",VLOOKUP(Thong_tin_chuc_vu_NV!A139,INPUT_Du_lieu_nhan_vien!$1:$1048576,34,0))</f>
        <v>40049</v>
      </c>
      <c r="N139" s="104">
        <f>IF(Thong_tin_chuc_vu_NV!A139="","",VLOOKUP(Thong_tin_chuc_vu_NV!A139,INPUT_Du_lieu_nhan_vien!$1:$1048576,35,0))</f>
        <v>8</v>
      </c>
      <c r="O139" s="117" t="str">
        <f>IF(Thong_tin_chuc_vu_NV!A139="","",VLOOKUP(Thong_tin_chuc_vu_NV!A139,INPUT_Du_lieu_nhan_vien!$1:$1048576,37,0))</f>
        <v/>
      </c>
      <c r="P139" s="117">
        <f>IF(Thong_tin_chuc_vu_NV!A139="","",VLOOKUP(Thong_tin_chuc_vu_NV!A139,INPUT_Du_lieu_nhan_vien!$1:$1048576,39,0))</f>
        <v>0</v>
      </c>
    </row>
    <row r="140" spans="1:16" ht="19.5" hidden="1" customHeight="1" x14ac:dyDescent="0.2">
      <c r="A140" s="121">
        <f>IF(INPUT_Du_lieu_nhan_vien!A489="","",INPUT_Du_lieu_nhan_vien!A489)</f>
        <v>20463</v>
      </c>
      <c r="B140" s="121" t="str">
        <f>IF(A140="","",VLOOKUP(A140,INPUT_Du_lieu_nhan_vien!$1:$1048576,2,0))</f>
        <v>Trịnh Hà</v>
      </c>
      <c r="C140" s="121" t="str">
        <f>IF($A140="","",VLOOKUP($A140,INPUT_Du_lieu_nhan_vien!$1:$1048576,3,0))</f>
        <v>Lê</v>
      </c>
      <c r="D140" s="104" t="str">
        <f>IF(A140="","",VLOOKUP(A140,INPUT_Du_lieu_nhan_vien!$1:$1048576,20,0))</f>
        <v>Số 4/54/218 Lạc Long Quân,Tây Hồ Hà Nội</v>
      </c>
      <c r="E140" s="104" t="str">
        <f>IF($A140="","",VLOOKUP($A140,INPUT_Du_lieu_nhan_vien!$1:$1048576,17,0))</f>
        <v>0947529288</v>
      </c>
      <c r="F140" s="116" t="str">
        <f>IF(Thong_tin_chuc_vu_NV!A140="","",VLOOKUP(Thong_tin_chuc_vu_NV!A140,INPUT_Du_lieu_nhan_vien!$1:$1048576,27,0))</f>
        <v>1</v>
      </c>
      <c r="G140" s="104" t="str">
        <f>IF(Thong_tin_chuc_vu_NV!A140="","",VLOOKUP(Thong_tin_chuc_vu_NV!A140,INPUT_Du_lieu_nhan_vien!$1:$1048576,28,0))</f>
        <v>CB</v>
      </c>
      <c r="H140" s="104" t="str">
        <f>IF(Thong_tin_chuc_vu_NV!A140="","",VLOOKUP(Thong_tin_chuc_vu_NV!A140,INPUT_Du_lieu_nhan_vien!$1:$1048576,24,0))</f>
        <v>OP</v>
      </c>
      <c r="I140" s="104" t="str">
        <f>IF(Thong_tin_chuc_vu_NV!A140="","",VLOOKUP(Thong_tin_chuc_vu_NV!A140,INPUT_Du_lieu_nhan_vien!$1:$1048576,29,0))</f>
        <v>TIC</v>
      </c>
      <c r="J140" s="104">
        <f>IF(Thong_tin_chuc_vu_NV!A140="","",VLOOKUP(Thong_tin_chuc_vu_NV!A140,INPUT_Du_lieu_nhan_vien!$1:$1048576,30,0))</f>
        <v>0</v>
      </c>
      <c r="K140" s="104" t="str">
        <f>IF(Thong_tin_chuc_vu_NV!A140="","",VLOOKUP(Thong_tin_chuc_vu_NV!A140,INPUT_Du_lieu_nhan_vien!$1:$1048576,31,0))</f>
        <v>HN</v>
      </c>
      <c r="L140" s="104" t="str">
        <f>IF(Thong_tin_chuc_vu_NV!A489="","",VLOOKUP(Thong_tin_chuc_vu_NV!A489,INPUT_Du_lieu_nhan_vien!$1:$1048576,36,0))</f>
        <v>Nghỉ việc</v>
      </c>
      <c r="M140" s="117">
        <f>IF(Thong_tin_chuc_vu_NV!A489="","",VLOOKUP(Thong_tin_chuc_vu_NV!A489,INPUT_Du_lieu_nhan_vien!$1:$1048576,34,0))</f>
        <v>41029</v>
      </c>
      <c r="N140" s="104">
        <f>IF(Thong_tin_chuc_vu_NV!A489="","",VLOOKUP(Thong_tin_chuc_vu_NV!A489,INPUT_Du_lieu_nhan_vien!$1:$1048576,35,0))</f>
        <v>4</v>
      </c>
      <c r="O140" s="117">
        <f>IF(Thong_tin_chuc_vu_NV!A489="","",VLOOKUP(Thong_tin_chuc_vu_NV!A489,INPUT_Du_lieu_nhan_vien!$1:$1048576,37,0))</f>
        <v>0</v>
      </c>
      <c r="P140" s="117">
        <f>IF(Thong_tin_chuc_vu_NV!A489="","",VLOOKUP(Thong_tin_chuc_vu_NV!A489,INPUT_Du_lieu_nhan_vien!$1:$1048576,39,0))</f>
        <v>41244</v>
      </c>
    </row>
    <row r="141" spans="1:16" ht="19.5" hidden="1" customHeight="1" x14ac:dyDescent="0.2">
      <c r="A141" s="121">
        <f>IF(INPUT_Du_lieu_nhan_vien!A141="","",INPUT_Du_lieu_nhan_vien!A141)</f>
        <v>20115</v>
      </c>
      <c r="B141" s="121" t="str">
        <f>IF(A141="","",VLOOKUP(A141,INPUT_Du_lieu_nhan_vien!$1:$1048576,2,0))</f>
        <v>Nguyễn Anh</v>
      </c>
      <c r="C141" s="121" t="str">
        <f>IF($A141="","",VLOOKUP($A141,INPUT_Du_lieu_nhan_vien!$1:$1048576,3,0))</f>
        <v>Vũ</v>
      </c>
      <c r="D141" s="104" t="str">
        <f>IF(A141="","",VLOOKUP(A141,INPUT_Du_lieu_nhan_vien!$1:$1048576,20,0))</f>
        <v xml:space="preserve"> </v>
      </c>
      <c r="E141" s="104">
        <f>IF($A141="","",VLOOKUP($A141,INPUT_Du_lieu_nhan_vien!$1:$1048576,17,0))</f>
        <v>0</v>
      </c>
      <c r="F141" s="116">
        <f>IF(Thong_tin_chuc_vu_NV!A141="","",VLOOKUP(Thong_tin_chuc_vu_NV!A141,INPUT_Du_lieu_nhan_vien!$1:$1048576,27,0))</f>
        <v>0</v>
      </c>
      <c r="G141" s="104">
        <f>IF(Thong_tin_chuc_vu_NV!A141="","",VLOOKUP(Thong_tin_chuc_vu_NV!A141,INPUT_Du_lieu_nhan_vien!$1:$1048576,28,0))</f>
        <v>0</v>
      </c>
      <c r="H141" s="104" t="str">
        <f>IF(Thong_tin_chuc_vu_NV!A141="","",VLOOKUP(Thong_tin_chuc_vu_NV!A141,INPUT_Du_lieu_nhan_vien!$1:$1048576,24,0))</f>
        <v>NV</v>
      </c>
      <c r="I141" s="104">
        <f>IF(Thong_tin_chuc_vu_NV!A141="","",VLOOKUP(Thong_tin_chuc_vu_NV!A141,INPUT_Du_lieu_nhan_vien!$1:$1048576,29,0))</f>
        <v>0</v>
      </c>
      <c r="J141" s="104">
        <f>IF(Thong_tin_chuc_vu_NV!A141="","",VLOOKUP(Thong_tin_chuc_vu_NV!A141,INPUT_Du_lieu_nhan_vien!$1:$1048576,30,0))</f>
        <v>0</v>
      </c>
      <c r="K141" s="104">
        <f>IF(Thong_tin_chuc_vu_NV!A141="","",VLOOKUP(Thong_tin_chuc_vu_NV!A141,INPUT_Du_lieu_nhan_vien!$1:$1048576,31,0))</f>
        <v>0</v>
      </c>
      <c r="L141" s="104" t="str">
        <f>IF(Thong_tin_chuc_vu_NV!A141="","",VLOOKUP(Thong_tin_chuc_vu_NV!A141,INPUT_Du_lieu_nhan_vien!$1:$1048576,36,0))</f>
        <v>Nghỉ việc</v>
      </c>
      <c r="M141" s="117">
        <f>IF(Thong_tin_chuc_vu_NV!A141="","",VLOOKUP(Thong_tin_chuc_vu_NV!A141,INPUT_Du_lieu_nhan_vien!$1:$1048576,34,0))</f>
        <v>0</v>
      </c>
      <c r="N141" s="104" t="str">
        <f>IF(Thong_tin_chuc_vu_NV!A141="","",VLOOKUP(Thong_tin_chuc_vu_NV!A141,INPUT_Du_lieu_nhan_vien!$1:$1048576,35,0))</f>
        <v/>
      </c>
      <c r="O141" s="117" t="str">
        <f>IF(Thong_tin_chuc_vu_NV!A141="","",VLOOKUP(Thong_tin_chuc_vu_NV!A141,INPUT_Du_lieu_nhan_vien!$1:$1048576,37,0))</f>
        <v/>
      </c>
      <c r="P141" s="117">
        <f>IF(Thong_tin_chuc_vu_NV!A141="","",VLOOKUP(Thong_tin_chuc_vu_NV!A141,INPUT_Du_lieu_nhan_vien!$1:$1048576,39,0))</f>
        <v>0</v>
      </c>
    </row>
    <row r="142" spans="1:16" ht="19.5" hidden="1" customHeight="1" x14ac:dyDescent="0.2">
      <c r="A142" s="121">
        <f>IF(INPUT_Du_lieu_nhan_vien!A142="","",INPUT_Du_lieu_nhan_vien!A142)</f>
        <v>20116</v>
      </c>
      <c r="B142" s="121" t="str">
        <f>IF(A142="","",VLOOKUP(A142,INPUT_Du_lieu_nhan_vien!$1:$1048576,2,0))</f>
        <v>Dương Thị Trà</v>
      </c>
      <c r="C142" s="121" t="str">
        <f>IF($A142="","",VLOOKUP($A142,INPUT_Du_lieu_nhan_vien!$1:$1048576,3,0))</f>
        <v>My</v>
      </c>
      <c r="D142" s="104" t="str">
        <f>IF(A142="","",VLOOKUP(A142,INPUT_Du_lieu_nhan_vien!$1:$1048576,20,0))</f>
        <v xml:space="preserve">39A/Ngách 15/51 Ngọc Hồi, Hoàng Mai, Hà Nội </v>
      </c>
      <c r="E142" s="104" t="str">
        <f>IF($A142="","",VLOOKUP($A142,INPUT_Du_lieu_nhan_vien!$1:$1048576,17,0))</f>
        <v>0983 500 722</v>
      </c>
      <c r="F142" s="116" t="str">
        <f>IF(Thong_tin_chuc_vu_NV!A142="","",VLOOKUP(Thong_tin_chuc_vu_NV!A142,INPUT_Du_lieu_nhan_vien!$1:$1048576,27,0))</f>
        <v>1</v>
      </c>
      <c r="G142" s="104" t="str">
        <f>IF(Thong_tin_chuc_vu_NV!A142="","",VLOOKUP(Thong_tin_chuc_vu_NV!A142,INPUT_Du_lieu_nhan_vien!$1:$1048576,28,0))</f>
        <v>CB</v>
      </c>
      <c r="H142" s="104" t="str">
        <f>IF(Thong_tin_chuc_vu_NV!A142="","",VLOOKUP(Thong_tin_chuc_vu_NV!A142,INPUT_Du_lieu_nhan_vien!$1:$1048576,24,0))</f>
        <v>OS</v>
      </c>
      <c r="I142" s="104" t="str">
        <f>IF(Thong_tin_chuc_vu_NV!A142="","",VLOOKUP(Thong_tin_chuc_vu_NV!A142,INPUT_Du_lieu_nhan_vien!$1:$1048576,29,0))</f>
        <v>TAW</v>
      </c>
      <c r="J142" s="104">
        <f>IF(Thong_tin_chuc_vu_NV!A142="","",VLOOKUP(Thong_tin_chuc_vu_NV!A142,INPUT_Du_lieu_nhan_vien!$1:$1048576,30,0))</f>
        <v>0</v>
      </c>
      <c r="K142" s="104" t="str">
        <f>IF(Thong_tin_chuc_vu_NV!A142="","",VLOOKUP(Thong_tin_chuc_vu_NV!A142,INPUT_Du_lieu_nhan_vien!$1:$1048576,31,0))</f>
        <v>HN</v>
      </c>
      <c r="L142" s="104" t="str">
        <f>IF(Thong_tin_chuc_vu_NV!A142="","",VLOOKUP(Thong_tin_chuc_vu_NV!A142,INPUT_Du_lieu_nhan_vien!$1:$1048576,36,0))</f>
        <v>Nghỉ việc</v>
      </c>
      <c r="M142" s="117">
        <f>IF(Thong_tin_chuc_vu_NV!A142="","",VLOOKUP(Thong_tin_chuc_vu_NV!A142,INPUT_Du_lieu_nhan_vien!$1:$1048576,34,0))</f>
        <v>40050</v>
      </c>
      <c r="N142" s="104">
        <f>IF(Thong_tin_chuc_vu_NV!A142="","",VLOOKUP(Thong_tin_chuc_vu_NV!A142,INPUT_Du_lieu_nhan_vien!$1:$1048576,35,0))</f>
        <v>8</v>
      </c>
      <c r="O142" s="117" t="str">
        <f>IF(Thong_tin_chuc_vu_NV!A142="","",VLOOKUP(Thong_tin_chuc_vu_NV!A142,INPUT_Du_lieu_nhan_vien!$1:$1048576,37,0))</f>
        <v/>
      </c>
      <c r="P142" s="117">
        <f>IF(Thong_tin_chuc_vu_NV!A142="","",VLOOKUP(Thong_tin_chuc_vu_NV!A142,INPUT_Du_lieu_nhan_vien!$1:$1048576,39,0))</f>
        <v>40624</v>
      </c>
    </row>
    <row r="143" spans="1:16" ht="19.5" hidden="1" customHeight="1" x14ac:dyDescent="0.2">
      <c r="A143" s="121">
        <f>IF(INPUT_Du_lieu_nhan_vien!A143="","",INPUT_Du_lieu_nhan_vien!A143)</f>
        <v>20117</v>
      </c>
      <c r="B143" s="121" t="str">
        <f>IF(A143="","",VLOOKUP(A143,INPUT_Du_lieu_nhan_vien!$1:$1048576,2,0))</f>
        <v>Nguyễn Hoàng</v>
      </c>
      <c r="C143" s="121" t="str">
        <f>IF($A143="","",VLOOKUP($A143,INPUT_Du_lieu_nhan_vien!$1:$1048576,3,0))</f>
        <v>Lan</v>
      </c>
      <c r="D143" s="104" t="str">
        <f>IF(A143="","",VLOOKUP(A143,INPUT_Du_lieu_nhan_vien!$1:$1048576,20,0))</f>
        <v xml:space="preserve"> </v>
      </c>
      <c r="E143" s="104">
        <f>IF($A143="","",VLOOKUP($A143,INPUT_Du_lieu_nhan_vien!$1:$1048576,17,0))</f>
        <v>0</v>
      </c>
      <c r="F143" s="116">
        <f>IF(Thong_tin_chuc_vu_NV!A143="","",VLOOKUP(Thong_tin_chuc_vu_NV!A143,INPUT_Du_lieu_nhan_vien!$1:$1048576,27,0))</f>
        <v>3</v>
      </c>
      <c r="G143" s="104" t="str">
        <f>IF(Thong_tin_chuc_vu_NV!A143="","",VLOOKUP(Thong_tin_chuc_vu_NV!A143,INPUT_Du_lieu_nhan_vien!$1:$1048576,28,0))</f>
        <v>QL</v>
      </c>
      <c r="H143" s="104" t="str">
        <f>IF(Thong_tin_chuc_vu_NV!A143="","",VLOOKUP(Thong_tin_chuc_vu_NV!A143,INPUT_Du_lieu_nhan_vien!$1:$1048576,24,0))</f>
        <v>PM2</v>
      </c>
      <c r="I143" s="104">
        <f>IF(Thong_tin_chuc_vu_NV!A143="","",VLOOKUP(Thong_tin_chuc_vu_NV!A143,INPUT_Du_lieu_nhan_vien!$1:$1048576,29,0))</f>
        <v>0</v>
      </c>
      <c r="J143" s="104">
        <f>IF(Thong_tin_chuc_vu_NV!A143="","",VLOOKUP(Thong_tin_chuc_vu_NV!A143,INPUT_Du_lieu_nhan_vien!$1:$1048576,30,0))</f>
        <v>0</v>
      </c>
      <c r="K143" s="104">
        <f>IF(Thong_tin_chuc_vu_NV!A143="","",VLOOKUP(Thong_tin_chuc_vu_NV!A143,INPUT_Du_lieu_nhan_vien!$1:$1048576,31,0))</f>
        <v>0</v>
      </c>
      <c r="L143" s="104" t="str">
        <f>IF(Thong_tin_chuc_vu_NV!A143="","",VLOOKUP(Thong_tin_chuc_vu_NV!A143,INPUT_Du_lieu_nhan_vien!$1:$1048576,36,0))</f>
        <v>Nghỉ việc</v>
      </c>
      <c r="M143" s="117">
        <f>IF(Thong_tin_chuc_vu_NV!A143="","",VLOOKUP(Thong_tin_chuc_vu_NV!A143,INPUT_Du_lieu_nhan_vien!$1:$1048576,34,0))</f>
        <v>0</v>
      </c>
      <c r="N143" s="104" t="str">
        <f>IF(Thong_tin_chuc_vu_NV!A143="","",VLOOKUP(Thong_tin_chuc_vu_NV!A143,INPUT_Du_lieu_nhan_vien!$1:$1048576,35,0))</f>
        <v/>
      </c>
      <c r="O143" s="117" t="str">
        <f>IF(Thong_tin_chuc_vu_NV!A143="","",VLOOKUP(Thong_tin_chuc_vu_NV!A143,INPUT_Du_lieu_nhan_vien!$1:$1048576,37,0))</f>
        <v/>
      </c>
      <c r="P143" s="117">
        <f>IF(Thong_tin_chuc_vu_NV!A143="","",VLOOKUP(Thong_tin_chuc_vu_NV!A143,INPUT_Du_lieu_nhan_vien!$1:$1048576,39,0))</f>
        <v>0</v>
      </c>
    </row>
    <row r="144" spans="1:16" ht="19.5" hidden="1" customHeight="1" x14ac:dyDescent="0.2">
      <c r="A144" s="121">
        <f>IF(INPUT_Du_lieu_nhan_vien!A144="","",INPUT_Du_lieu_nhan_vien!A144)</f>
        <v>20118</v>
      </c>
      <c r="B144" s="121" t="str">
        <f>IF(A144="","",VLOOKUP(A144,INPUT_Du_lieu_nhan_vien!$1:$1048576,2,0))</f>
        <v>Dương Ngọc Thúy</v>
      </c>
      <c r="C144" s="121" t="str">
        <f>IF($A144="","",VLOOKUP($A144,INPUT_Du_lieu_nhan_vien!$1:$1048576,3,0))</f>
        <v>An</v>
      </c>
      <c r="D144" s="104" t="str">
        <f>IF(A144="","",VLOOKUP(A144,INPUT_Du_lieu_nhan_vien!$1:$1048576,20,0))</f>
        <v xml:space="preserve">D1-32, Khu Chợ Mới Hạnh Thông Tây,f8, Gò Vấp </v>
      </c>
      <c r="E144" s="104" t="str">
        <f>IF($A144="","",VLOOKUP($A144,INPUT_Du_lieu_nhan_vien!$1:$1048576,17,0))</f>
        <v>0908 614 301</v>
      </c>
      <c r="F144" s="116">
        <f>IF(Thong_tin_chuc_vu_NV!A144="","",VLOOKUP(Thong_tin_chuc_vu_NV!A144,INPUT_Du_lieu_nhan_vien!$1:$1048576,27,0))</f>
        <v>3</v>
      </c>
      <c r="G144" s="104" t="str">
        <f>IF(Thong_tin_chuc_vu_NV!A144="","",VLOOKUP(Thong_tin_chuc_vu_NV!A144,INPUT_Du_lieu_nhan_vien!$1:$1048576,28,0))</f>
        <v>QL</v>
      </c>
      <c r="H144" s="104" t="str">
        <f>IF(Thong_tin_chuc_vu_NV!A144="","",VLOOKUP(Thong_tin_chuc_vu_NV!A144,INPUT_Du_lieu_nhan_vien!$1:$1048576,24,0))</f>
        <v>PM1</v>
      </c>
      <c r="I144" s="104" t="str">
        <f>IF(Thong_tin_chuc_vu_NV!A144="","",VLOOKUP(Thong_tin_chuc_vu_NV!A144,INPUT_Du_lieu_nhan_vien!$1:$1048576,29,0))</f>
        <v>TSA</v>
      </c>
      <c r="J144" s="104" t="str">
        <f>IF(Thong_tin_chuc_vu_NV!A144="","",VLOOKUP(Thong_tin_chuc_vu_NV!A144,INPUT_Du_lieu_nhan_vien!$1:$1048576,30,0))</f>
        <v>PSAS</v>
      </c>
      <c r="K144" s="104" t="str">
        <f>IF(Thong_tin_chuc_vu_NV!A144="","",VLOOKUP(Thong_tin_chuc_vu_NV!A144,INPUT_Du_lieu_nhan_vien!$1:$1048576,31,0))</f>
        <v>HCM</v>
      </c>
      <c r="L144" s="104" t="str">
        <f>IF(Thong_tin_chuc_vu_NV!A144="","",VLOOKUP(Thong_tin_chuc_vu_NV!A144,INPUT_Du_lieu_nhan_vien!$1:$1048576,36,0))</f>
        <v>Chính thức</v>
      </c>
      <c r="M144" s="117">
        <f>IF(Thong_tin_chuc_vu_NV!A144="","",VLOOKUP(Thong_tin_chuc_vu_NV!A144,INPUT_Du_lieu_nhan_vien!$1:$1048576,34,0))</f>
        <v>40054</v>
      </c>
      <c r="N144" s="104">
        <f>IF(Thong_tin_chuc_vu_NV!A144="","",VLOOKUP(Thong_tin_chuc_vu_NV!A144,INPUT_Du_lieu_nhan_vien!$1:$1048576,35,0))</f>
        <v>8</v>
      </c>
      <c r="O144" s="117">
        <f>IF(Thong_tin_chuc_vu_NV!A144="","",VLOOKUP(Thong_tin_chuc_vu_NV!A144,INPUT_Du_lieu_nhan_vien!$1:$1048576,37,0))</f>
        <v>41276</v>
      </c>
      <c r="P144" s="117">
        <f>IF(Thong_tin_chuc_vu_NV!A144="","",VLOOKUP(Thong_tin_chuc_vu_NV!A144,INPUT_Du_lieu_nhan_vien!$1:$1048576,39,0))</f>
        <v>0</v>
      </c>
    </row>
    <row r="145" spans="1:16" ht="19.5" hidden="1" customHeight="1" x14ac:dyDescent="0.2">
      <c r="A145" s="121">
        <f>IF(INPUT_Du_lieu_nhan_vien!A198="","",INPUT_Du_lieu_nhan_vien!A198)</f>
        <v>20173</v>
      </c>
      <c r="B145" s="121" t="str">
        <f>IF(A145="","",VLOOKUP(A145,INPUT_Du_lieu_nhan_vien!$1:$1048576,2,0))</f>
        <v>Nguyễn Thị</v>
      </c>
      <c r="C145" s="121" t="str">
        <f>IF($A145="","",VLOOKUP($A145,INPUT_Du_lieu_nhan_vien!$1:$1048576,3,0))</f>
        <v>Yến</v>
      </c>
      <c r="D145" s="104" t="str">
        <f>IF(A145="","",VLOOKUP(A145,INPUT_Du_lieu_nhan_vien!$1:$1048576,20,0))</f>
        <v>59 Ngõ Hòa Bình, Minh Khai, HBT</v>
      </c>
      <c r="E145" s="104" t="str">
        <f>IF($A145="","",VLOOKUP($A145,INPUT_Du_lieu_nhan_vien!$1:$1048576,17,0))</f>
        <v>0912 472 880</v>
      </c>
      <c r="F145" s="116" t="str">
        <f>IF(Thong_tin_chuc_vu_NV!A145="","",VLOOKUP(Thong_tin_chuc_vu_NV!A145,INPUT_Du_lieu_nhan_vien!$1:$1048576,27,0))</f>
        <v>1</v>
      </c>
      <c r="G145" s="104" t="str">
        <f>IF(Thong_tin_chuc_vu_NV!A145="","",VLOOKUP(Thong_tin_chuc_vu_NV!A145,INPUT_Du_lieu_nhan_vien!$1:$1048576,28,0))</f>
        <v>CB</v>
      </c>
      <c r="H145" s="104" t="str">
        <f>IF(Thong_tin_chuc_vu_NV!A145="","",VLOOKUP(Thong_tin_chuc_vu_NV!A145,INPUT_Du_lieu_nhan_vien!$1:$1048576,24,0))</f>
        <v>OP</v>
      </c>
      <c r="I145" s="104">
        <f>IF(Thong_tin_chuc_vu_NV!A145="","",VLOOKUP(Thong_tin_chuc_vu_NV!A145,INPUT_Du_lieu_nhan_vien!$1:$1048576,29,0))</f>
        <v>0</v>
      </c>
      <c r="J145" s="104">
        <f>IF(Thong_tin_chuc_vu_NV!A145="","",VLOOKUP(Thong_tin_chuc_vu_NV!A145,INPUT_Du_lieu_nhan_vien!$1:$1048576,30,0))</f>
        <v>0</v>
      </c>
      <c r="K145" s="104" t="str">
        <f>IF(Thong_tin_chuc_vu_NV!A145="","",VLOOKUP(Thong_tin_chuc_vu_NV!A145,INPUT_Du_lieu_nhan_vien!$1:$1048576,31,0))</f>
        <v>HN</v>
      </c>
      <c r="L145" s="104" t="str">
        <f>IF(Thong_tin_chuc_vu_NV!A198="","",VLOOKUP(Thong_tin_chuc_vu_NV!A198,INPUT_Du_lieu_nhan_vien!$1:$1048576,36,0))</f>
        <v>Nghỉ việc</v>
      </c>
      <c r="M145" s="117">
        <f>IF(Thong_tin_chuc_vu_NV!A198="","",VLOOKUP(Thong_tin_chuc_vu_NV!A198,INPUT_Du_lieu_nhan_vien!$1:$1048576,34,0))</f>
        <v>40791</v>
      </c>
      <c r="N145" s="104">
        <f>IF(Thong_tin_chuc_vu_NV!A198="","",VLOOKUP(Thong_tin_chuc_vu_NV!A198,INPUT_Du_lieu_nhan_vien!$1:$1048576,35,0))</f>
        <v>9</v>
      </c>
      <c r="O145" s="117">
        <f>IF(Thong_tin_chuc_vu_NV!A198="","",VLOOKUP(Thong_tin_chuc_vu_NV!A198,INPUT_Du_lieu_nhan_vien!$1:$1048576,37,0))</f>
        <v>0</v>
      </c>
      <c r="P145" s="117">
        <f>IF(Thong_tin_chuc_vu_NV!A198="","",VLOOKUP(Thong_tin_chuc_vu_NV!A198,INPUT_Du_lieu_nhan_vien!$1:$1048576,39,0))</f>
        <v>0</v>
      </c>
    </row>
    <row r="146" spans="1:16" ht="19.5" hidden="1" customHeight="1" x14ac:dyDescent="0.2">
      <c r="A146" s="121">
        <f>IF(INPUT_Du_lieu_nhan_vien!A146="","",INPUT_Du_lieu_nhan_vien!A146)</f>
        <v>20120</v>
      </c>
      <c r="B146" s="121" t="str">
        <f>IF(A146="","",VLOOKUP(A146,INPUT_Du_lieu_nhan_vien!$1:$1048576,2,0))</f>
        <v>Phạm Thị Tuyết</v>
      </c>
      <c r="C146" s="121" t="str">
        <f>IF($A146="","",VLOOKUP($A146,INPUT_Du_lieu_nhan_vien!$1:$1048576,3,0))</f>
        <v>Chinh</v>
      </c>
      <c r="D146" s="104" t="str">
        <f>IF(A146="","",VLOOKUP(A146,INPUT_Du_lieu_nhan_vien!$1:$1048576,20,0))</f>
        <v>TT Công Ty 26 Liên Ninh, Thanh Trì, Hà Nội</v>
      </c>
      <c r="E146" s="104" t="str">
        <f>IF($A146="","",VLOOKUP($A146,INPUT_Du_lieu_nhan_vien!$1:$1048576,17,0))</f>
        <v>0984 281 194</v>
      </c>
      <c r="F146" s="116" t="str">
        <f>IF(Thong_tin_chuc_vu_NV!A146="","",VLOOKUP(Thong_tin_chuc_vu_NV!A146,INPUT_Du_lieu_nhan_vien!$1:$1048576,27,0))</f>
        <v>1</v>
      </c>
      <c r="G146" s="104" t="str">
        <f>IF(Thong_tin_chuc_vu_NV!A146="","",VLOOKUP(Thong_tin_chuc_vu_NV!A146,INPUT_Du_lieu_nhan_vien!$1:$1048576,28,0))</f>
        <v>CB</v>
      </c>
      <c r="H146" s="104" t="str">
        <f>IF(Thong_tin_chuc_vu_NV!A146="","",VLOOKUP(Thong_tin_chuc_vu_NV!A146,INPUT_Du_lieu_nhan_vien!$1:$1048576,24,0))</f>
        <v>OP</v>
      </c>
      <c r="I146" s="104" t="str">
        <f>IF(Thong_tin_chuc_vu_NV!A146="","",VLOOKUP(Thong_tin_chuc_vu_NV!A146,INPUT_Du_lieu_nhan_vien!$1:$1048576,29,0))</f>
        <v>TAW</v>
      </c>
      <c r="J146" s="104" t="str">
        <f>IF(Thong_tin_chuc_vu_NV!A146="","",VLOOKUP(Thong_tin_chuc_vu_NV!A146,INPUT_Du_lieu_nhan_vien!$1:$1048576,30,0))</f>
        <v>PAWM</v>
      </c>
      <c r="K146" s="104" t="str">
        <f>IF(Thong_tin_chuc_vu_NV!A146="","",VLOOKUP(Thong_tin_chuc_vu_NV!A146,INPUT_Du_lieu_nhan_vien!$1:$1048576,31,0))</f>
        <v>HN</v>
      </c>
      <c r="L146" s="104" t="str">
        <f>IF(Thong_tin_chuc_vu_NV!A146="","",VLOOKUP(Thong_tin_chuc_vu_NV!A146,INPUT_Du_lieu_nhan_vien!$1:$1048576,36,0))</f>
        <v>Nghỉ việc</v>
      </c>
      <c r="M146" s="117">
        <f>IF(Thong_tin_chuc_vu_NV!A146="","",VLOOKUP(Thong_tin_chuc_vu_NV!A146,INPUT_Du_lieu_nhan_vien!$1:$1048576,34,0))</f>
        <v>0</v>
      </c>
      <c r="N146" s="104" t="str">
        <f>IF(Thong_tin_chuc_vu_NV!A146="","",VLOOKUP(Thong_tin_chuc_vu_NV!A146,INPUT_Du_lieu_nhan_vien!$1:$1048576,35,0))</f>
        <v/>
      </c>
      <c r="O146" s="117">
        <f>IF(Thong_tin_chuc_vu_NV!A146="","",VLOOKUP(Thong_tin_chuc_vu_NV!A146,INPUT_Du_lieu_nhan_vien!$1:$1048576,37,0))</f>
        <v>0</v>
      </c>
      <c r="P146" s="117">
        <f>IF(Thong_tin_chuc_vu_NV!A146="","",VLOOKUP(Thong_tin_chuc_vu_NV!A146,INPUT_Du_lieu_nhan_vien!$1:$1048576,39,0))</f>
        <v>41243</v>
      </c>
    </row>
    <row r="147" spans="1:16" ht="19.5" hidden="1" customHeight="1" x14ac:dyDescent="0.2">
      <c r="A147" s="121">
        <f>IF(INPUT_Du_lieu_nhan_vien!A288="","",INPUT_Du_lieu_nhan_vien!A288)</f>
        <v>20264</v>
      </c>
      <c r="B147" s="121" t="str">
        <f>IF(A147="","",VLOOKUP(A147,INPUT_Du_lieu_nhan_vien!$1:$1048576,2,0))</f>
        <v>Nguyễn Trọng</v>
      </c>
      <c r="C147" s="121" t="str">
        <f>IF($A147="","",VLOOKUP($A147,INPUT_Du_lieu_nhan_vien!$1:$1048576,3,0))</f>
        <v>Duy</v>
      </c>
      <c r="D147" s="104" t="str">
        <f>IF(A147="","",VLOOKUP(A147,INPUT_Du_lieu_nhan_vien!$1:$1048576,20,0))</f>
        <v xml:space="preserve">17c, Nguyễn Khang, Trung Hòa, Cầu Giấy, HN </v>
      </c>
      <c r="E147" s="104" t="str">
        <f>IF($A147="","",VLOOKUP($A147,INPUT_Du_lieu_nhan_vien!$1:$1048576,17,0))</f>
        <v>0917 381 989</v>
      </c>
      <c r="F147" s="116">
        <f>IF(Thong_tin_chuc_vu_NV!A147="","",VLOOKUP(Thong_tin_chuc_vu_NV!A147,INPUT_Du_lieu_nhan_vien!$1:$1048576,27,0))</f>
        <v>3</v>
      </c>
      <c r="G147" s="104" t="str">
        <f>IF(Thong_tin_chuc_vu_NV!A147="","",VLOOKUP(Thong_tin_chuc_vu_NV!A147,INPUT_Du_lieu_nhan_vien!$1:$1048576,28,0))</f>
        <v>QL</v>
      </c>
      <c r="H147" s="104" t="str">
        <f>IF(Thong_tin_chuc_vu_NV!A147="","",VLOOKUP(Thong_tin_chuc_vu_NV!A147,INPUT_Du_lieu_nhan_vien!$1:$1048576,24,0))</f>
        <v>PM1</v>
      </c>
      <c r="I147" s="104" t="str">
        <f>IF(Thong_tin_chuc_vu_NV!A147="","",VLOOKUP(Thong_tin_chuc_vu_NV!A147,INPUT_Du_lieu_nhan_vien!$1:$1048576,29,0))</f>
        <v>TFP</v>
      </c>
      <c r="J147" s="104" t="str">
        <f>IF(Thong_tin_chuc_vu_NV!A147="","",VLOOKUP(Thong_tin_chuc_vu_NV!A147,INPUT_Du_lieu_nhan_vien!$1:$1048576,30,0))</f>
        <v>PFPD</v>
      </c>
      <c r="K147" s="104" t="str">
        <f>IF(Thong_tin_chuc_vu_NV!A147="","",VLOOKUP(Thong_tin_chuc_vu_NV!A147,INPUT_Du_lieu_nhan_vien!$1:$1048576,31,0))</f>
        <v>HN</v>
      </c>
      <c r="L147" s="104" t="str">
        <f>IF(Thong_tin_chuc_vu_NV!A288="","",VLOOKUP(Thong_tin_chuc_vu_NV!A288,INPUT_Du_lieu_nhan_vien!$1:$1048576,36,0))</f>
        <v>Chính thức</v>
      </c>
      <c r="M147" s="117">
        <f>IF(Thong_tin_chuc_vu_NV!A288="","",VLOOKUP(Thong_tin_chuc_vu_NV!A288,INPUT_Du_lieu_nhan_vien!$1:$1048576,34,0))</f>
        <v>40915</v>
      </c>
      <c r="N147" s="104">
        <f>IF(Thong_tin_chuc_vu_NV!A288="","",VLOOKUP(Thong_tin_chuc_vu_NV!A288,INPUT_Du_lieu_nhan_vien!$1:$1048576,35,0))</f>
        <v>1</v>
      </c>
      <c r="O147" s="117" t="str">
        <f>IF(Thong_tin_chuc_vu_NV!A288="","",VLOOKUP(Thong_tin_chuc_vu_NV!A288,INPUT_Du_lieu_nhan_vien!$1:$1048576,37,0))</f>
        <v/>
      </c>
      <c r="P147" s="117">
        <f>IF(Thong_tin_chuc_vu_NV!A288="","",VLOOKUP(Thong_tin_chuc_vu_NV!A288,INPUT_Du_lieu_nhan_vien!$1:$1048576,39,0))</f>
        <v>0</v>
      </c>
    </row>
    <row r="148" spans="1:16" ht="19.5" hidden="1" customHeight="1" x14ac:dyDescent="0.2">
      <c r="A148" s="121">
        <f>IF(INPUT_Du_lieu_nhan_vien!A148="","",INPUT_Du_lieu_nhan_vien!A148)</f>
        <v>20122</v>
      </c>
      <c r="B148" s="121" t="str">
        <f>IF(A148="","",VLOOKUP(A148,INPUT_Du_lieu_nhan_vien!$1:$1048576,2,0))</f>
        <v>Trần Thị Mỹ</v>
      </c>
      <c r="C148" s="121" t="str">
        <f>IF($A148="","",VLOOKUP($A148,INPUT_Du_lieu_nhan_vien!$1:$1048576,3,0))</f>
        <v>Linh</v>
      </c>
      <c r="D148" s="104" t="str">
        <f>IF(A148="","",VLOOKUP(A148,INPUT_Du_lieu_nhan_vien!$1:$1048576,20,0))</f>
        <v xml:space="preserve">453, KA,87A Lê Văn Sỹ, Phường 12,Q3, HCM </v>
      </c>
      <c r="E148" s="104" t="str">
        <f>IF($A148="","",VLOOKUP($A148,INPUT_Du_lieu_nhan_vien!$1:$1048576,17,0))</f>
        <v>01227 037 177</v>
      </c>
      <c r="F148" s="116" t="str">
        <f>IF(Thong_tin_chuc_vu_NV!A148="","",VLOOKUP(Thong_tin_chuc_vu_NV!A148,INPUT_Du_lieu_nhan_vien!$1:$1048576,27,0))</f>
        <v>2</v>
      </c>
      <c r="G148" s="104" t="str">
        <f>IF(Thong_tin_chuc_vu_NV!A148="","",VLOOKUP(Thong_tin_chuc_vu_NV!A148,INPUT_Du_lieu_nhan_vien!$1:$1048576,28,0))</f>
        <v>CG</v>
      </c>
      <c r="H148" s="104" t="str">
        <f>IF(Thong_tin_chuc_vu_NV!A148="","",VLOOKUP(Thong_tin_chuc_vu_NV!A148,INPUT_Du_lieu_nhan_vien!$1:$1048576,24,0))</f>
        <v>NX</v>
      </c>
      <c r="I148" s="104" t="str">
        <f>IF(Thong_tin_chuc_vu_NV!A148="","",VLOOKUP(Thong_tin_chuc_vu_NV!A148,INPUT_Du_lieu_nhan_vien!$1:$1048576,29,0))</f>
        <v>TSG</v>
      </c>
      <c r="J148" s="104" t="str">
        <f>IF(Thong_tin_chuc_vu_NV!A148="","",VLOOKUP(Thong_tin_chuc_vu_NV!A148,INPUT_Du_lieu_nhan_vien!$1:$1048576,30,0))</f>
        <v>PSGF</v>
      </c>
      <c r="K148" s="104" t="str">
        <f>IF(Thong_tin_chuc_vu_NV!A148="","",VLOOKUP(Thong_tin_chuc_vu_NV!A148,INPUT_Du_lieu_nhan_vien!$1:$1048576,31,0))</f>
        <v>HCM</v>
      </c>
      <c r="L148" s="104" t="str">
        <f>IF(Thong_tin_chuc_vu_NV!A148="","",VLOOKUP(Thong_tin_chuc_vu_NV!A148,INPUT_Du_lieu_nhan_vien!$1:$1048576,36,0))</f>
        <v>Chính thức</v>
      </c>
      <c r="M148" s="117">
        <f>IF(Thong_tin_chuc_vu_NV!A148="","",VLOOKUP(Thong_tin_chuc_vu_NV!A148,INPUT_Du_lieu_nhan_vien!$1:$1048576,34,0))</f>
        <v>40057</v>
      </c>
      <c r="N148" s="104">
        <f>IF(Thong_tin_chuc_vu_NV!A148="","",VLOOKUP(Thong_tin_chuc_vu_NV!A148,INPUT_Du_lieu_nhan_vien!$1:$1048576,35,0))</f>
        <v>9</v>
      </c>
      <c r="O148" s="117" t="str">
        <f>IF(Thong_tin_chuc_vu_NV!A148="","",VLOOKUP(Thong_tin_chuc_vu_NV!A148,INPUT_Du_lieu_nhan_vien!$1:$1048576,37,0))</f>
        <v/>
      </c>
      <c r="P148" s="117">
        <f>IF(Thong_tin_chuc_vu_NV!A148="","",VLOOKUP(Thong_tin_chuc_vu_NV!A148,INPUT_Du_lieu_nhan_vien!$1:$1048576,39,0))</f>
        <v>0</v>
      </c>
    </row>
    <row r="149" spans="1:16" ht="19.5" hidden="1" customHeight="1" x14ac:dyDescent="0.2">
      <c r="A149" s="121">
        <f>IF(INPUT_Du_lieu_nhan_vien!A149="","",INPUT_Du_lieu_nhan_vien!A149)</f>
        <v>20123</v>
      </c>
      <c r="B149" s="121" t="str">
        <f>IF(A149="","",VLOOKUP(A149,INPUT_Du_lieu_nhan_vien!$1:$1048576,2,0))</f>
        <v>Nguyễn Châu</v>
      </c>
      <c r="C149" s="121" t="str">
        <f>IF($A149="","",VLOOKUP($A149,INPUT_Du_lieu_nhan_vien!$1:$1048576,3,0))</f>
        <v>Tuấn</v>
      </c>
      <c r="D149" s="104" t="str">
        <f>IF(A149="","",VLOOKUP(A149,INPUT_Du_lieu_nhan_vien!$1:$1048576,20,0))</f>
        <v xml:space="preserve">332/26 Dương Quảng Hàm, P5, Quận Gò Vấp </v>
      </c>
      <c r="E149" s="104" t="str">
        <f>IF($A149="","",VLOOKUP($A149,INPUT_Du_lieu_nhan_vien!$1:$1048576,17,0))</f>
        <v>0937 822 472</v>
      </c>
      <c r="F149" s="116" t="str">
        <f>IF(Thong_tin_chuc_vu_NV!A149="","",VLOOKUP(Thong_tin_chuc_vu_NV!A149,INPUT_Du_lieu_nhan_vien!$1:$1048576,27,0))</f>
        <v>1</v>
      </c>
      <c r="G149" s="104" t="str">
        <f>IF(Thong_tin_chuc_vu_NV!A149="","",VLOOKUP(Thong_tin_chuc_vu_NV!A149,INPUT_Du_lieu_nhan_vien!$1:$1048576,28,0))</f>
        <v>CB</v>
      </c>
      <c r="H149" s="104">
        <f>IF(Thong_tin_chuc_vu_NV!A149="","",VLOOKUP(Thong_tin_chuc_vu_NV!A149,INPUT_Du_lieu_nhan_vien!$1:$1048576,24,0))</f>
        <v>0</v>
      </c>
      <c r="I149" s="104">
        <f>IF(Thong_tin_chuc_vu_NV!A149="","",VLOOKUP(Thong_tin_chuc_vu_NV!A149,INPUT_Du_lieu_nhan_vien!$1:$1048576,29,0))</f>
        <v>0</v>
      </c>
      <c r="J149" s="104">
        <f>IF(Thong_tin_chuc_vu_NV!A149="","",VLOOKUP(Thong_tin_chuc_vu_NV!A149,INPUT_Du_lieu_nhan_vien!$1:$1048576,30,0))</f>
        <v>0</v>
      </c>
      <c r="K149" s="104" t="str">
        <f>IF(Thong_tin_chuc_vu_NV!A149="","",VLOOKUP(Thong_tin_chuc_vu_NV!A149,INPUT_Du_lieu_nhan_vien!$1:$1048576,31,0))</f>
        <v>HN</v>
      </c>
      <c r="L149" s="104" t="str">
        <f>IF(Thong_tin_chuc_vu_NV!A149="","",VLOOKUP(Thong_tin_chuc_vu_NV!A149,INPUT_Du_lieu_nhan_vien!$1:$1048576,36,0))</f>
        <v>Nghỉ việc</v>
      </c>
      <c r="M149" s="117">
        <f>IF(Thong_tin_chuc_vu_NV!A149="","",VLOOKUP(Thong_tin_chuc_vu_NV!A149,INPUT_Du_lieu_nhan_vien!$1:$1048576,34,0))</f>
        <v>0</v>
      </c>
      <c r="N149" s="104" t="str">
        <f>IF(Thong_tin_chuc_vu_NV!A149="","",VLOOKUP(Thong_tin_chuc_vu_NV!A149,INPUT_Du_lieu_nhan_vien!$1:$1048576,35,0))</f>
        <v/>
      </c>
      <c r="O149" s="117" t="str">
        <f>IF(Thong_tin_chuc_vu_NV!A149="","",VLOOKUP(Thong_tin_chuc_vu_NV!A149,INPUT_Du_lieu_nhan_vien!$1:$1048576,37,0))</f>
        <v/>
      </c>
      <c r="P149" s="117">
        <f>IF(Thong_tin_chuc_vu_NV!A149="","",VLOOKUP(Thong_tin_chuc_vu_NV!A149,INPUT_Du_lieu_nhan_vien!$1:$1048576,39,0))</f>
        <v>0</v>
      </c>
    </row>
    <row r="150" spans="1:16" ht="19.5" hidden="1" customHeight="1" x14ac:dyDescent="0.2">
      <c r="A150" s="121">
        <f>IF(INPUT_Du_lieu_nhan_vien!A150="","",INPUT_Du_lieu_nhan_vien!A150)</f>
        <v>20124</v>
      </c>
      <c r="B150" s="121" t="str">
        <f>IF(A150="","",VLOOKUP(A150,INPUT_Du_lieu_nhan_vien!$1:$1048576,2,0))</f>
        <v>Võ Thị</v>
      </c>
      <c r="C150" s="121" t="str">
        <f>IF($A150="","",VLOOKUP($A150,INPUT_Du_lieu_nhan_vien!$1:$1048576,3,0))</f>
        <v>Thao</v>
      </c>
      <c r="D150" s="104" t="str">
        <f>IF(A150="","",VLOOKUP(A150,INPUT_Du_lieu_nhan_vien!$1:$1048576,20,0))</f>
        <v xml:space="preserve">Xóm 4a, Cổ Nhuế Từ Liêm Hà Nội </v>
      </c>
      <c r="E150" s="104" t="str">
        <f>IF($A150="","",VLOOKUP($A150,INPUT_Du_lieu_nhan_vien!$1:$1048576,17,0))</f>
        <v>0972281656</v>
      </c>
      <c r="F150" s="116" t="str">
        <f>IF(Thong_tin_chuc_vu_NV!A150="","",VLOOKUP(Thong_tin_chuc_vu_NV!A150,INPUT_Du_lieu_nhan_vien!$1:$1048576,27,0))</f>
        <v>1</v>
      </c>
      <c r="G150" s="104" t="str">
        <f>IF(Thong_tin_chuc_vu_NV!A150="","",VLOOKUP(Thong_tin_chuc_vu_NV!A150,INPUT_Du_lieu_nhan_vien!$1:$1048576,28,0))</f>
        <v>CB</v>
      </c>
      <c r="H150" s="104" t="str">
        <f>IF(Thong_tin_chuc_vu_NV!A150="","",VLOOKUP(Thong_tin_chuc_vu_NV!A150,INPUT_Du_lieu_nhan_vien!$1:$1048576,24,0))</f>
        <v>OP</v>
      </c>
      <c r="I150" s="104" t="str">
        <f>IF(Thong_tin_chuc_vu_NV!A150="","",VLOOKUP(Thong_tin_chuc_vu_NV!A150,INPUT_Du_lieu_nhan_vien!$1:$1048576,29,0))</f>
        <v>TAE</v>
      </c>
      <c r="J150" s="104" t="str">
        <f>IF(Thong_tin_chuc_vu_NV!A150="","",VLOOKUP(Thong_tin_chuc_vu_NV!A150,INPUT_Du_lieu_nhan_vien!$1:$1048576,30,0))</f>
        <v>PAEF</v>
      </c>
      <c r="K150" s="104" t="str">
        <f>IF(Thong_tin_chuc_vu_NV!A150="","",VLOOKUP(Thong_tin_chuc_vu_NV!A150,INPUT_Du_lieu_nhan_vien!$1:$1048576,31,0))</f>
        <v>HN</v>
      </c>
      <c r="L150" s="104" t="str">
        <f>IF(Thong_tin_chuc_vu_NV!A150="","",VLOOKUP(Thong_tin_chuc_vu_NV!A150,INPUT_Du_lieu_nhan_vien!$1:$1048576,36,0))</f>
        <v>Chính thức</v>
      </c>
      <c r="M150" s="117">
        <f>IF(Thong_tin_chuc_vu_NV!A150="","",VLOOKUP(Thong_tin_chuc_vu_NV!A150,INPUT_Du_lieu_nhan_vien!$1:$1048576,34,0))</f>
        <v>40057</v>
      </c>
      <c r="N150" s="104">
        <f>IF(Thong_tin_chuc_vu_NV!A150="","",VLOOKUP(Thong_tin_chuc_vu_NV!A150,INPUT_Du_lieu_nhan_vien!$1:$1048576,35,0))</f>
        <v>9</v>
      </c>
      <c r="O150" s="117" t="str">
        <f>IF(Thong_tin_chuc_vu_NV!A150="","",VLOOKUP(Thong_tin_chuc_vu_NV!A150,INPUT_Du_lieu_nhan_vien!$1:$1048576,37,0))</f>
        <v/>
      </c>
      <c r="P150" s="117">
        <f>IF(Thong_tin_chuc_vu_NV!A150="","",VLOOKUP(Thong_tin_chuc_vu_NV!A150,INPUT_Du_lieu_nhan_vien!$1:$1048576,39,0))</f>
        <v>0</v>
      </c>
    </row>
    <row r="151" spans="1:16" ht="19.5" hidden="1" customHeight="1" x14ac:dyDescent="0.2">
      <c r="A151" s="121">
        <f>IF(INPUT_Du_lieu_nhan_vien!A151="","",INPUT_Du_lieu_nhan_vien!A151)</f>
        <v>20125</v>
      </c>
      <c r="B151" s="121" t="str">
        <f>IF(A151="","",VLOOKUP(A151,INPUT_Du_lieu_nhan_vien!$1:$1048576,2,0))</f>
        <v>Bùi Phương</v>
      </c>
      <c r="C151" s="121" t="str">
        <f>IF($A151="","",VLOOKUP($A151,INPUT_Du_lieu_nhan_vien!$1:$1048576,3,0))</f>
        <v>Nam</v>
      </c>
      <c r="D151" s="104" t="str">
        <f>IF(A151="","",VLOOKUP(A151,INPUT_Du_lieu_nhan_vien!$1:$1048576,20,0))</f>
        <v xml:space="preserve">Số 6, Ngõ 40, Phan Đình Giót, Hà Nội </v>
      </c>
      <c r="E151" s="104" t="str">
        <f>IF($A151="","",VLOOKUP($A151,INPUT_Du_lieu_nhan_vien!$1:$1048576,17,0))</f>
        <v>0975 253 241</v>
      </c>
      <c r="F151" s="116" t="str">
        <f>IF(Thong_tin_chuc_vu_NV!A151="","",VLOOKUP(Thong_tin_chuc_vu_NV!A151,INPUT_Du_lieu_nhan_vien!$1:$1048576,27,0))</f>
        <v>1</v>
      </c>
      <c r="G151" s="104" t="str">
        <f>IF(Thong_tin_chuc_vu_NV!A151="","",VLOOKUP(Thong_tin_chuc_vu_NV!A151,INPUT_Du_lieu_nhan_vien!$1:$1048576,28,0))</f>
        <v>CB</v>
      </c>
      <c r="H151" s="104" t="str">
        <f>IF(Thong_tin_chuc_vu_NV!A151="","",VLOOKUP(Thong_tin_chuc_vu_NV!A151,INPUT_Du_lieu_nhan_vien!$1:$1048576,24,0))</f>
        <v>OP</v>
      </c>
      <c r="I151" s="104" t="str">
        <f>IF(Thong_tin_chuc_vu_NV!A151="","",VLOOKUP(Thong_tin_chuc_vu_NV!A151,INPUT_Du_lieu_nhan_vien!$1:$1048576,29,0))</f>
        <v>TAW</v>
      </c>
      <c r="J151" s="104" t="str">
        <f>IF(Thong_tin_chuc_vu_NV!A151="","",VLOOKUP(Thong_tin_chuc_vu_NV!A151,INPUT_Du_lieu_nhan_vien!$1:$1048576,30,0))</f>
        <v>PAWP</v>
      </c>
      <c r="K151" s="104" t="str">
        <f>IF(Thong_tin_chuc_vu_NV!A151="","",VLOOKUP(Thong_tin_chuc_vu_NV!A151,INPUT_Du_lieu_nhan_vien!$1:$1048576,31,0))</f>
        <v>HN</v>
      </c>
      <c r="L151" s="104" t="str">
        <f>IF(Thong_tin_chuc_vu_NV!A151="","",VLOOKUP(Thong_tin_chuc_vu_NV!A151,INPUT_Du_lieu_nhan_vien!$1:$1048576,36,0))</f>
        <v>Nghỉ việc</v>
      </c>
      <c r="M151" s="117">
        <f>IF(Thong_tin_chuc_vu_NV!A151="","",VLOOKUP(Thong_tin_chuc_vu_NV!A151,INPUT_Du_lieu_nhan_vien!$1:$1048576,34,0))</f>
        <v>40057</v>
      </c>
      <c r="N151" s="104">
        <f>IF(Thong_tin_chuc_vu_NV!A151="","",VLOOKUP(Thong_tin_chuc_vu_NV!A151,INPUT_Du_lieu_nhan_vien!$1:$1048576,35,0))</f>
        <v>9</v>
      </c>
      <c r="O151" s="117" t="str">
        <f>IF(Thong_tin_chuc_vu_NV!A151="","",VLOOKUP(Thong_tin_chuc_vu_NV!A151,INPUT_Du_lieu_nhan_vien!$1:$1048576,37,0))</f>
        <v/>
      </c>
      <c r="P151" s="117">
        <f>IF(Thong_tin_chuc_vu_NV!A151="","",VLOOKUP(Thong_tin_chuc_vu_NV!A151,INPUT_Du_lieu_nhan_vien!$1:$1048576,39,0))</f>
        <v>41358</v>
      </c>
    </row>
    <row r="152" spans="1:16" ht="19.5" hidden="1" customHeight="1" x14ac:dyDescent="0.2">
      <c r="A152" s="121">
        <f>IF(INPUT_Du_lieu_nhan_vien!A355="","",INPUT_Du_lieu_nhan_vien!A355)</f>
        <v>20329</v>
      </c>
      <c r="B152" s="121" t="str">
        <f>IF(A152="","",VLOOKUP(A152,INPUT_Du_lieu_nhan_vien!$1:$1048576,2,0))</f>
        <v>Nguyễn Thị Thu</v>
      </c>
      <c r="C152" s="121" t="str">
        <f>IF($A152="","",VLOOKUP($A152,INPUT_Du_lieu_nhan_vien!$1:$1048576,3,0))</f>
        <v>Huyền</v>
      </c>
      <c r="D152" s="104" t="str">
        <f>IF(A152="","",VLOOKUP(A152,INPUT_Du_lieu_nhan_vien!$1:$1048576,20,0))</f>
        <v>424/6 Lê Văn Quới, Bình Tân</v>
      </c>
      <c r="E152" s="104" t="str">
        <f>IF($A152="","",VLOOKUP($A152,INPUT_Du_lieu_nhan_vien!$1:$1048576,17,0))</f>
        <v>0978296179</v>
      </c>
      <c r="F152" s="116" t="str">
        <f>IF(Thong_tin_chuc_vu_NV!A152="","",VLOOKUP(Thong_tin_chuc_vu_NV!A152,INPUT_Du_lieu_nhan_vien!$1:$1048576,27,0))</f>
        <v>1</v>
      </c>
      <c r="G152" s="104" t="str">
        <f>IF(Thong_tin_chuc_vu_NV!A152="","",VLOOKUP(Thong_tin_chuc_vu_NV!A152,INPUT_Du_lieu_nhan_vien!$1:$1048576,28,0))</f>
        <v>CB</v>
      </c>
      <c r="H152" s="104" t="str">
        <f>IF(Thong_tin_chuc_vu_NV!A152="","",VLOOKUP(Thong_tin_chuc_vu_NV!A152,INPUT_Du_lieu_nhan_vien!$1:$1048576,24,0))</f>
        <v>OP</v>
      </c>
      <c r="I152" s="104" t="str">
        <f>IF(Thong_tin_chuc_vu_NV!A152="","",VLOOKUP(Thong_tin_chuc_vu_NV!A152,INPUT_Du_lieu_nhan_vien!$1:$1048576,29,0))</f>
        <v>THC</v>
      </c>
      <c r="J152" s="104" t="str">
        <f>IF(Thong_tin_chuc_vu_NV!A152="","",VLOOKUP(Thong_tin_chuc_vu_NV!A152,INPUT_Du_lieu_nhan_vien!$1:$1048576,30,0))</f>
        <v>PHCS</v>
      </c>
      <c r="K152" s="104" t="str">
        <f>IF(Thong_tin_chuc_vu_NV!A152="","",VLOOKUP(Thong_tin_chuc_vu_NV!A152,INPUT_Du_lieu_nhan_vien!$1:$1048576,31,0))</f>
        <v>HCM</v>
      </c>
      <c r="L152" s="104" t="str">
        <f>IF(Thong_tin_chuc_vu_NV!A355="","",VLOOKUP(Thong_tin_chuc_vu_NV!A355,INPUT_Du_lieu_nhan_vien!$1:$1048576,36,0))</f>
        <v>Nghỉ việc</v>
      </c>
      <c r="M152" s="117">
        <f>IF(Thong_tin_chuc_vu_NV!A355="","",VLOOKUP(Thong_tin_chuc_vu_NV!A355,INPUT_Du_lieu_nhan_vien!$1:$1048576,34,0))</f>
        <v>40952</v>
      </c>
      <c r="N152" s="104">
        <f>IF(Thong_tin_chuc_vu_NV!A355="","",VLOOKUP(Thong_tin_chuc_vu_NV!A355,INPUT_Du_lieu_nhan_vien!$1:$1048576,35,0))</f>
        <v>2</v>
      </c>
      <c r="O152" s="117">
        <f>IF(Thong_tin_chuc_vu_NV!A355="","",VLOOKUP(Thong_tin_chuc_vu_NV!A355,INPUT_Du_lieu_nhan_vien!$1:$1048576,37,0))</f>
        <v>0</v>
      </c>
      <c r="P152" s="117">
        <f>IF(Thong_tin_chuc_vu_NV!A355="","",VLOOKUP(Thong_tin_chuc_vu_NV!A355,INPUT_Du_lieu_nhan_vien!$1:$1048576,39,0))</f>
        <v>41126</v>
      </c>
    </row>
    <row r="153" spans="1:16" ht="19.5" hidden="1" customHeight="1" x14ac:dyDescent="0.2">
      <c r="A153" s="121">
        <f>IF(INPUT_Du_lieu_nhan_vien!A328="","",INPUT_Du_lieu_nhan_vien!A328)</f>
        <v>20303</v>
      </c>
      <c r="B153" s="121" t="str">
        <f>IF(A153="","",VLOOKUP(A153,INPUT_Du_lieu_nhan_vien!$1:$1048576,2,0))</f>
        <v>Đào Thu</v>
      </c>
      <c r="C153" s="121" t="str">
        <f>IF($A153="","",VLOOKUP($A153,INPUT_Du_lieu_nhan_vien!$1:$1048576,3,0))</f>
        <v>Ngân</v>
      </c>
      <c r="D153" s="104" t="str">
        <f>IF(A153="","",VLOOKUP(A153,INPUT_Du_lieu_nhan_vien!$1:$1048576,20,0))</f>
        <v>44/9A Khu Phố TT Nhà Bè, TPHCM</v>
      </c>
      <c r="E153" s="104" t="str">
        <f>IF($A153="","",VLOOKUP($A153,INPUT_Du_lieu_nhan_vien!$1:$1048576,17,0))</f>
        <v>0905664468</v>
      </c>
      <c r="F153" s="116" t="str">
        <f>IF(Thong_tin_chuc_vu_NV!A153="","",VLOOKUP(Thong_tin_chuc_vu_NV!A153,INPUT_Du_lieu_nhan_vien!$1:$1048576,27,0))</f>
        <v>1</v>
      </c>
      <c r="G153" s="104" t="str">
        <f>IF(Thong_tin_chuc_vu_NV!A153="","",VLOOKUP(Thong_tin_chuc_vu_NV!A153,INPUT_Du_lieu_nhan_vien!$1:$1048576,28,0))</f>
        <v>CB</v>
      </c>
      <c r="H153" s="104" t="str">
        <f>IF(Thong_tin_chuc_vu_NV!A153="","",VLOOKUP(Thong_tin_chuc_vu_NV!A153,INPUT_Du_lieu_nhan_vien!$1:$1048576,24,0))</f>
        <v>OS</v>
      </c>
      <c r="I153" s="104">
        <f>IF(Thong_tin_chuc_vu_NV!A153="","",VLOOKUP(Thong_tin_chuc_vu_NV!A153,INPUT_Du_lieu_nhan_vien!$1:$1048576,29,0))</f>
        <v>0</v>
      </c>
      <c r="J153" s="104">
        <f>IF(Thong_tin_chuc_vu_NV!A153="","",VLOOKUP(Thong_tin_chuc_vu_NV!A153,INPUT_Du_lieu_nhan_vien!$1:$1048576,30,0))</f>
        <v>0</v>
      </c>
      <c r="K153" s="104" t="str">
        <f>IF(Thong_tin_chuc_vu_NV!A153="","",VLOOKUP(Thong_tin_chuc_vu_NV!A153,INPUT_Du_lieu_nhan_vien!$1:$1048576,31,0))</f>
        <v>HCM</v>
      </c>
      <c r="L153" s="104" t="str">
        <f>IF(Thong_tin_chuc_vu_NV!A328="","",VLOOKUP(Thong_tin_chuc_vu_NV!A328,INPUT_Du_lieu_nhan_vien!$1:$1048576,36,0))</f>
        <v>Chính thức</v>
      </c>
      <c r="M153" s="117">
        <f>IF(Thong_tin_chuc_vu_NV!A328="","",VLOOKUP(Thong_tin_chuc_vu_NV!A328,INPUT_Du_lieu_nhan_vien!$1:$1048576,34,0))</f>
        <v>40707</v>
      </c>
      <c r="N153" s="104">
        <f>IF(Thong_tin_chuc_vu_NV!A328="","",VLOOKUP(Thong_tin_chuc_vu_NV!A328,INPUT_Du_lieu_nhan_vien!$1:$1048576,35,0))</f>
        <v>6</v>
      </c>
      <c r="O153" s="117" t="str">
        <f>IF(Thong_tin_chuc_vu_NV!A328="","",VLOOKUP(Thong_tin_chuc_vu_NV!A328,INPUT_Du_lieu_nhan_vien!$1:$1048576,37,0))</f>
        <v/>
      </c>
      <c r="P153" s="117">
        <f>IF(Thong_tin_chuc_vu_NV!A328="","",VLOOKUP(Thong_tin_chuc_vu_NV!A328,INPUT_Du_lieu_nhan_vien!$1:$1048576,39,0))</f>
        <v>0</v>
      </c>
    </row>
    <row r="154" spans="1:16" ht="19.5" hidden="1" customHeight="1" x14ac:dyDescent="0.2">
      <c r="A154" s="121">
        <f>IF(INPUT_Du_lieu_nhan_vien!A154="","",INPUT_Du_lieu_nhan_vien!A154)</f>
        <v>20128</v>
      </c>
      <c r="B154" s="121" t="str">
        <f>IF(A154="","",VLOOKUP(A154,INPUT_Du_lieu_nhan_vien!$1:$1048576,2,0))</f>
        <v>Trần Thị Bích</v>
      </c>
      <c r="C154" s="121" t="str">
        <f>IF($A154="","",VLOOKUP($A154,INPUT_Du_lieu_nhan_vien!$1:$1048576,3,0))</f>
        <v>Hồng</v>
      </c>
      <c r="D154" s="104" t="str">
        <f>IF(A154="","",VLOOKUP(A154,INPUT_Du_lieu_nhan_vien!$1:$1048576,20,0))</f>
        <v xml:space="preserve">196/1 Hoàng Hữu Nam, Long Thạnh Mỹ, Q9, HCM </v>
      </c>
      <c r="E154" s="104" t="str">
        <f>IF($A154="","",VLOOKUP($A154,INPUT_Du_lieu_nhan_vien!$1:$1048576,17,0))</f>
        <v>0902 836 065</v>
      </c>
      <c r="F154" s="116" t="str">
        <f>IF(Thong_tin_chuc_vu_NV!A154="","",VLOOKUP(Thong_tin_chuc_vu_NV!A154,INPUT_Du_lieu_nhan_vien!$1:$1048576,27,0))</f>
        <v>1</v>
      </c>
      <c r="G154" s="104" t="str">
        <f>IF(Thong_tin_chuc_vu_NV!A154="","",VLOOKUP(Thong_tin_chuc_vu_NV!A154,INPUT_Du_lieu_nhan_vien!$1:$1048576,28,0))</f>
        <v>CB</v>
      </c>
      <c r="H154" s="104" t="str">
        <f>IF(Thong_tin_chuc_vu_NV!A154="","",VLOOKUP(Thong_tin_chuc_vu_NV!A154,INPUT_Du_lieu_nhan_vien!$1:$1048576,24,0))</f>
        <v>OS</v>
      </c>
      <c r="I154" s="104" t="str">
        <f>IF(Thong_tin_chuc_vu_NV!A154="","",VLOOKUP(Thong_tin_chuc_vu_NV!A154,INPUT_Du_lieu_nhan_vien!$1:$1048576,29,0))</f>
        <v>TAW</v>
      </c>
      <c r="J154" s="104">
        <f>IF(Thong_tin_chuc_vu_NV!A154="","",VLOOKUP(Thong_tin_chuc_vu_NV!A154,INPUT_Du_lieu_nhan_vien!$1:$1048576,30,0))</f>
        <v>0</v>
      </c>
      <c r="K154" s="104" t="str">
        <f>IF(Thong_tin_chuc_vu_NV!A154="","",VLOOKUP(Thong_tin_chuc_vu_NV!A154,INPUT_Du_lieu_nhan_vien!$1:$1048576,31,0))</f>
        <v>HCM</v>
      </c>
      <c r="L154" s="104" t="str">
        <f>IF(Thong_tin_chuc_vu_NV!A154="","",VLOOKUP(Thong_tin_chuc_vu_NV!A154,INPUT_Du_lieu_nhan_vien!$1:$1048576,36,0))</f>
        <v>Nghỉ việc</v>
      </c>
      <c r="M154" s="117">
        <f>IF(Thong_tin_chuc_vu_NV!A154="","",VLOOKUP(Thong_tin_chuc_vu_NV!A154,INPUT_Du_lieu_nhan_vien!$1:$1048576,34,0))</f>
        <v>40063</v>
      </c>
      <c r="N154" s="104">
        <f>IF(Thong_tin_chuc_vu_NV!A154="","",VLOOKUP(Thong_tin_chuc_vu_NV!A154,INPUT_Du_lieu_nhan_vien!$1:$1048576,35,0))</f>
        <v>9</v>
      </c>
      <c r="O154" s="117" t="str">
        <f>IF(Thong_tin_chuc_vu_NV!A154="","",VLOOKUP(Thong_tin_chuc_vu_NV!A154,INPUT_Du_lieu_nhan_vien!$1:$1048576,37,0))</f>
        <v/>
      </c>
      <c r="P154" s="117">
        <f>IF(Thong_tin_chuc_vu_NV!A154="","",VLOOKUP(Thong_tin_chuc_vu_NV!A154,INPUT_Du_lieu_nhan_vien!$1:$1048576,39,0))</f>
        <v>40678</v>
      </c>
    </row>
    <row r="155" spans="1:16" ht="19.5" hidden="1" customHeight="1" x14ac:dyDescent="0.2">
      <c r="A155" s="121">
        <f>IF(INPUT_Du_lieu_nhan_vien!A155="","",INPUT_Du_lieu_nhan_vien!A155)</f>
        <v>20129</v>
      </c>
      <c r="B155" s="121" t="str">
        <f>IF(A155="","",VLOOKUP(A155,INPUT_Du_lieu_nhan_vien!$1:$1048576,2,0))</f>
        <v>Nguyễn Thị Thu</v>
      </c>
      <c r="C155" s="121" t="str">
        <f>IF($A155="","",VLOOKUP($A155,INPUT_Du_lieu_nhan_vien!$1:$1048576,3,0))</f>
        <v>Thoa</v>
      </c>
      <c r="D155" s="104" t="str">
        <f>IF(A155="","",VLOOKUP(A155,INPUT_Du_lieu_nhan_vien!$1:$1048576,20,0))</f>
        <v>34f, Ngô Tất Tố, F22, Bình Thạnh</v>
      </c>
      <c r="E155" s="104" t="str">
        <f>IF($A155="","",VLOOKUP($A155,INPUT_Du_lieu_nhan_vien!$1:$1048576,17,0))</f>
        <v>0988 607 455</v>
      </c>
      <c r="F155" s="116">
        <f>IF(Thong_tin_chuc_vu_NV!A155="","",VLOOKUP(Thong_tin_chuc_vu_NV!A155,INPUT_Du_lieu_nhan_vien!$1:$1048576,27,0))</f>
        <v>3</v>
      </c>
      <c r="G155" s="104" t="str">
        <f>IF(Thong_tin_chuc_vu_NV!A155="","",VLOOKUP(Thong_tin_chuc_vu_NV!A155,INPUT_Du_lieu_nhan_vien!$1:$1048576,28,0))</f>
        <v>QL</v>
      </c>
      <c r="H155" s="104" t="str">
        <f>IF(Thong_tin_chuc_vu_NV!A155="","",VLOOKUP(Thong_tin_chuc_vu_NV!A155,INPUT_Du_lieu_nhan_vien!$1:$1048576,24,0))</f>
        <v>PM1</v>
      </c>
      <c r="I155" s="104">
        <f>IF(Thong_tin_chuc_vu_NV!A155="","",VLOOKUP(Thong_tin_chuc_vu_NV!A155,INPUT_Du_lieu_nhan_vien!$1:$1048576,29,0))</f>
        <v>0</v>
      </c>
      <c r="J155" s="104">
        <f>IF(Thong_tin_chuc_vu_NV!A155="","",VLOOKUP(Thong_tin_chuc_vu_NV!A155,INPUT_Du_lieu_nhan_vien!$1:$1048576,30,0))</f>
        <v>0</v>
      </c>
      <c r="K155" s="104" t="str">
        <f>IF(Thong_tin_chuc_vu_NV!A155="","",VLOOKUP(Thong_tin_chuc_vu_NV!A155,INPUT_Du_lieu_nhan_vien!$1:$1048576,31,0))</f>
        <v>HCM</v>
      </c>
      <c r="L155" s="104" t="str">
        <f>IF(Thong_tin_chuc_vu_NV!A155="","",VLOOKUP(Thong_tin_chuc_vu_NV!A155,INPUT_Du_lieu_nhan_vien!$1:$1048576,36,0))</f>
        <v>Nghỉ việc</v>
      </c>
      <c r="M155" s="117">
        <f>IF(Thong_tin_chuc_vu_NV!A155="","",VLOOKUP(Thong_tin_chuc_vu_NV!A155,INPUT_Du_lieu_nhan_vien!$1:$1048576,34,0))</f>
        <v>0</v>
      </c>
      <c r="N155" s="104" t="str">
        <f>IF(Thong_tin_chuc_vu_NV!A155="","",VLOOKUP(Thong_tin_chuc_vu_NV!A155,INPUT_Du_lieu_nhan_vien!$1:$1048576,35,0))</f>
        <v/>
      </c>
      <c r="O155" s="117">
        <f>IF(Thong_tin_chuc_vu_NV!A155="","",VLOOKUP(Thong_tin_chuc_vu_NV!A155,INPUT_Du_lieu_nhan_vien!$1:$1048576,37,0))</f>
        <v>0</v>
      </c>
      <c r="P155" s="117">
        <f>IF(Thong_tin_chuc_vu_NV!A155="","",VLOOKUP(Thong_tin_chuc_vu_NV!A155,INPUT_Du_lieu_nhan_vien!$1:$1048576,39,0))</f>
        <v>40749</v>
      </c>
    </row>
    <row r="156" spans="1:16" ht="19.5" hidden="1" customHeight="1" x14ac:dyDescent="0.2">
      <c r="A156" s="121">
        <f>IF(INPUT_Du_lieu_nhan_vien!A31="","",INPUT_Du_lieu_nhan_vien!A31)</f>
        <v>20005</v>
      </c>
      <c r="B156" s="121" t="str">
        <f>IF(A156="","",VLOOKUP(A156,INPUT_Du_lieu_nhan_vien!$1:$1048576,2,0))</f>
        <v>Thái Thị Hạnh</v>
      </c>
      <c r="C156" s="121" t="str">
        <f>IF($A156="","",VLOOKUP($A156,INPUT_Du_lieu_nhan_vien!$1:$1048576,3,0))</f>
        <v>Nguyên</v>
      </c>
      <c r="D156" s="104" t="str">
        <f>IF(A156="","",VLOOKUP(A156,INPUT_Du_lieu_nhan_vien!$1:$1048576,20,0))</f>
        <v>3 ngách 135/26 Đội Cấn, Ba Đình, Hà Nội</v>
      </c>
      <c r="E156" s="104" t="str">
        <f>IF($A156="","",VLOOKUP($A156,INPUT_Du_lieu_nhan_vien!$1:$1048576,17,0))</f>
        <v>098 908 8375</v>
      </c>
      <c r="F156" s="116">
        <f>IF(Thong_tin_chuc_vu_NV!A156="","",VLOOKUP(Thong_tin_chuc_vu_NV!A156,INPUT_Du_lieu_nhan_vien!$1:$1048576,27,0))</f>
        <v>0</v>
      </c>
      <c r="G156" s="104">
        <f>IF(Thong_tin_chuc_vu_NV!A156="","",VLOOKUP(Thong_tin_chuc_vu_NV!A156,INPUT_Du_lieu_nhan_vien!$1:$1048576,28,0))</f>
        <v>0</v>
      </c>
      <c r="H156" s="104">
        <f>IF(Thong_tin_chuc_vu_NV!A156="","",VLOOKUP(Thong_tin_chuc_vu_NV!A156,INPUT_Du_lieu_nhan_vien!$1:$1048576,24,0))</f>
        <v>0</v>
      </c>
      <c r="I156" s="104">
        <f>IF(Thong_tin_chuc_vu_NV!A156="","",VLOOKUP(Thong_tin_chuc_vu_NV!A156,INPUT_Du_lieu_nhan_vien!$1:$1048576,29,0))</f>
        <v>0</v>
      </c>
      <c r="J156" s="104">
        <f>IF(Thong_tin_chuc_vu_NV!A156="","",VLOOKUP(Thong_tin_chuc_vu_NV!A156,INPUT_Du_lieu_nhan_vien!$1:$1048576,30,0))</f>
        <v>0</v>
      </c>
      <c r="K156" s="104" t="str">
        <f>IF(Thong_tin_chuc_vu_NV!A156="","",VLOOKUP(Thong_tin_chuc_vu_NV!A156,INPUT_Du_lieu_nhan_vien!$1:$1048576,31,0))</f>
        <v>HN</v>
      </c>
      <c r="L156" s="104" t="str">
        <f>IF(Thong_tin_chuc_vu_NV!A31="","",VLOOKUP(Thong_tin_chuc_vu_NV!A31,INPUT_Du_lieu_nhan_vien!$1:$1048576,36,0))</f>
        <v>Nghỉ việc</v>
      </c>
      <c r="M156" s="117">
        <f>IF(Thong_tin_chuc_vu_NV!A31="","",VLOOKUP(Thong_tin_chuc_vu_NV!A31,INPUT_Du_lieu_nhan_vien!$1:$1048576,34,0))</f>
        <v>0</v>
      </c>
      <c r="N156" s="104" t="str">
        <f>IF(Thong_tin_chuc_vu_NV!A31="","",VLOOKUP(Thong_tin_chuc_vu_NV!A31,INPUT_Du_lieu_nhan_vien!$1:$1048576,35,0))</f>
        <v/>
      </c>
      <c r="O156" s="117" t="str">
        <f>IF(Thong_tin_chuc_vu_NV!A31="","",VLOOKUP(Thong_tin_chuc_vu_NV!A31,INPUT_Du_lieu_nhan_vien!$1:$1048576,37,0))</f>
        <v/>
      </c>
      <c r="P156" s="117">
        <f>IF(Thong_tin_chuc_vu_NV!A31="","",VLOOKUP(Thong_tin_chuc_vu_NV!A31,INPUT_Du_lieu_nhan_vien!$1:$1048576,39,0))</f>
        <v>0</v>
      </c>
    </row>
    <row r="157" spans="1:16" ht="19.5" hidden="1" customHeight="1" x14ac:dyDescent="0.2">
      <c r="A157" s="121">
        <f>IF(INPUT_Du_lieu_nhan_vien!A152="","",INPUT_Du_lieu_nhan_vien!A152)</f>
        <v>20126</v>
      </c>
      <c r="B157" s="121" t="str">
        <f>IF(A157="","",VLOOKUP(A157,INPUT_Du_lieu_nhan_vien!$1:$1048576,2,0))</f>
        <v>Hoàng Thị</v>
      </c>
      <c r="C157" s="121" t="str">
        <f>IF($A157="","",VLOOKUP($A157,INPUT_Du_lieu_nhan_vien!$1:$1048576,3,0))</f>
        <v>Vinh</v>
      </c>
      <c r="D157" s="104" t="str">
        <f>IF(A157="","",VLOOKUP(A157,INPUT_Du_lieu_nhan_vien!$1:$1048576,20,0))</f>
        <v xml:space="preserve">Phường 17, Bình Thạnh, Hcm </v>
      </c>
      <c r="E157" s="104" t="str">
        <f>IF($A157="","",VLOOKUP($A157,INPUT_Du_lieu_nhan_vien!$1:$1048576,17,0))</f>
        <v>01696 777 345</v>
      </c>
      <c r="F157" s="116" t="str">
        <f>IF(Thong_tin_chuc_vu_NV!A157="","",VLOOKUP(Thong_tin_chuc_vu_NV!A157,INPUT_Du_lieu_nhan_vien!$1:$1048576,27,0))</f>
        <v>2</v>
      </c>
      <c r="G157" s="104" t="str">
        <f>IF(Thong_tin_chuc_vu_NV!A157="","",VLOOKUP(Thong_tin_chuc_vu_NV!A157,INPUT_Du_lieu_nhan_vien!$1:$1048576,28,0))</f>
        <v>CG</v>
      </c>
      <c r="H157" s="104" t="str">
        <f>IF(Thong_tin_chuc_vu_NV!A157="","",VLOOKUP(Thong_tin_chuc_vu_NV!A157,INPUT_Du_lieu_nhan_vien!$1:$1048576,24,0))</f>
        <v>NX</v>
      </c>
      <c r="I157" s="104" t="str">
        <f>IF(Thong_tin_chuc_vu_NV!A157="","",VLOOKUP(Thong_tin_chuc_vu_NV!A157,INPUT_Du_lieu_nhan_vien!$1:$1048576,29,0))</f>
        <v>TTV</v>
      </c>
      <c r="J157" s="104" t="str">
        <f>IF(Thong_tin_chuc_vu_NV!A157="","",VLOOKUP(Thong_tin_chuc_vu_NV!A157,INPUT_Du_lieu_nhan_vien!$1:$1048576,30,0))</f>
        <v>PTVS</v>
      </c>
      <c r="K157" s="104" t="str">
        <f>IF(Thong_tin_chuc_vu_NV!A157="","",VLOOKUP(Thong_tin_chuc_vu_NV!A157,INPUT_Du_lieu_nhan_vien!$1:$1048576,31,0))</f>
        <v>HCM</v>
      </c>
      <c r="L157" s="104" t="str">
        <f>IF(Thong_tin_chuc_vu_NV!A152="","",VLOOKUP(Thong_tin_chuc_vu_NV!A152,INPUT_Du_lieu_nhan_vien!$1:$1048576,36,0))</f>
        <v>Nghỉ việc</v>
      </c>
      <c r="M157" s="117">
        <f>IF(Thong_tin_chuc_vu_NV!A152="","",VLOOKUP(Thong_tin_chuc_vu_NV!A152,INPUT_Du_lieu_nhan_vien!$1:$1048576,34,0))</f>
        <v>40917</v>
      </c>
      <c r="N157" s="104">
        <f>IF(Thong_tin_chuc_vu_NV!A152="","",VLOOKUP(Thong_tin_chuc_vu_NV!A152,INPUT_Du_lieu_nhan_vien!$1:$1048576,35,0))</f>
        <v>1</v>
      </c>
      <c r="O157" s="117">
        <f>IF(Thong_tin_chuc_vu_NV!A152="","",VLOOKUP(Thong_tin_chuc_vu_NV!A152,INPUT_Du_lieu_nhan_vien!$1:$1048576,37,0))</f>
        <v>0</v>
      </c>
      <c r="P157" s="117">
        <f>IF(Thong_tin_chuc_vu_NV!A152="","",VLOOKUP(Thong_tin_chuc_vu_NV!A152,INPUT_Du_lieu_nhan_vien!$1:$1048576,39,0))</f>
        <v>41153</v>
      </c>
    </row>
    <row r="158" spans="1:16" ht="19.5" hidden="1" customHeight="1" x14ac:dyDescent="0.2">
      <c r="A158" s="121">
        <f>IF(INPUT_Du_lieu_nhan_vien!A158="","",INPUT_Du_lieu_nhan_vien!A158)</f>
        <v>20132</v>
      </c>
      <c r="B158" s="121" t="str">
        <f>IF(A158="","",VLOOKUP(A158,INPUT_Du_lieu_nhan_vien!$1:$1048576,2,0))</f>
        <v>Nguyễn Thị Thu</v>
      </c>
      <c r="C158" s="121" t="str">
        <f>IF($A158="","",VLOOKUP($A158,INPUT_Du_lieu_nhan_vien!$1:$1048576,3,0))</f>
        <v>Hương</v>
      </c>
      <c r="D158" s="104" t="str">
        <f>IF(A158="","",VLOOKUP(A158,INPUT_Du_lieu_nhan_vien!$1:$1048576,20,0))</f>
        <v xml:space="preserve">46 Phan Đình Giót, Thanh Xuân, HN </v>
      </c>
      <c r="E158" s="104" t="str">
        <f>IF($A158="","",VLOOKUP($A158,INPUT_Du_lieu_nhan_vien!$1:$1048576,17,0))</f>
        <v>0916978456</v>
      </c>
      <c r="F158" s="116" t="str">
        <f>IF(Thong_tin_chuc_vu_NV!A158="","",VLOOKUP(Thong_tin_chuc_vu_NV!A158,INPUT_Du_lieu_nhan_vien!$1:$1048576,27,0))</f>
        <v>1</v>
      </c>
      <c r="G158" s="104">
        <f>IF(Thong_tin_chuc_vu_NV!A158="","",VLOOKUP(Thong_tin_chuc_vu_NV!A158,INPUT_Du_lieu_nhan_vien!$1:$1048576,28,0))</f>
        <v>0</v>
      </c>
      <c r="H158" s="104" t="str">
        <f>IF(Thong_tin_chuc_vu_NV!A158="","",VLOOKUP(Thong_tin_chuc_vu_NV!A158,INPUT_Du_lieu_nhan_vien!$1:$1048576,24,0))</f>
        <v>NV</v>
      </c>
      <c r="I158" s="104" t="str">
        <f>IF(Thong_tin_chuc_vu_NV!A158="","",VLOOKUP(Thong_tin_chuc_vu_NV!A158,INPUT_Du_lieu_nhan_vien!$1:$1048576,29,0))</f>
        <v>THC</v>
      </c>
      <c r="J158" s="104">
        <f>IF(Thong_tin_chuc_vu_NV!A158="","",VLOOKUP(Thong_tin_chuc_vu_NV!A158,INPUT_Du_lieu_nhan_vien!$1:$1048576,30,0))</f>
        <v>0</v>
      </c>
      <c r="K158" s="104" t="str">
        <f>IF(Thong_tin_chuc_vu_NV!A158="","",VLOOKUP(Thong_tin_chuc_vu_NV!A158,INPUT_Du_lieu_nhan_vien!$1:$1048576,31,0))</f>
        <v>HN</v>
      </c>
      <c r="L158" s="104" t="str">
        <f>IF(Thong_tin_chuc_vu_NV!A158="","",VLOOKUP(Thong_tin_chuc_vu_NV!A158,INPUT_Du_lieu_nhan_vien!$1:$1048576,36,0))</f>
        <v>Nghỉ việc</v>
      </c>
      <c r="M158" s="117">
        <f>IF(Thong_tin_chuc_vu_NV!A158="","",VLOOKUP(Thong_tin_chuc_vu_NV!A158,INPUT_Du_lieu_nhan_vien!$1:$1048576,34,0))</f>
        <v>40063</v>
      </c>
      <c r="N158" s="104">
        <f>IF(Thong_tin_chuc_vu_NV!A158="","",VLOOKUP(Thong_tin_chuc_vu_NV!A158,INPUT_Du_lieu_nhan_vien!$1:$1048576,35,0))</f>
        <v>9</v>
      </c>
      <c r="O158" s="117" t="str">
        <f>IF(Thong_tin_chuc_vu_NV!A158="","",VLOOKUP(Thong_tin_chuc_vu_NV!A158,INPUT_Du_lieu_nhan_vien!$1:$1048576,37,0))</f>
        <v/>
      </c>
      <c r="P158" s="117">
        <f>IF(Thong_tin_chuc_vu_NV!A158="","",VLOOKUP(Thong_tin_chuc_vu_NV!A158,INPUT_Du_lieu_nhan_vien!$1:$1048576,39,0))</f>
        <v>0</v>
      </c>
    </row>
    <row r="159" spans="1:16" ht="19.5" hidden="1" customHeight="1" x14ac:dyDescent="0.2">
      <c r="A159" s="121">
        <f>IF(INPUT_Du_lieu_nhan_vien!A159="","",INPUT_Du_lieu_nhan_vien!A159)</f>
        <v>20133</v>
      </c>
      <c r="B159" s="121" t="str">
        <f>IF(A159="","",VLOOKUP(A159,INPUT_Du_lieu_nhan_vien!$1:$1048576,2,0))</f>
        <v>Bùi Việt</v>
      </c>
      <c r="C159" s="121" t="str">
        <f>IF($A159="","",VLOOKUP($A159,INPUT_Du_lieu_nhan_vien!$1:$1048576,3,0))</f>
        <v>Đức</v>
      </c>
      <c r="D159" s="104" t="str">
        <f>IF(A159="","",VLOOKUP(A159,INPUT_Du_lieu_nhan_vien!$1:$1048576,20,0))</f>
        <v xml:space="preserve"> </v>
      </c>
      <c r="E159" s="104">
        <f>IF($A159="","",VLOOKUP($A159,INPUT_Du_lieu_nhan_vien!$1:$1048576,17,0))</f>
        <v>0</v>
      </c>
      <c r="F159" s="116">
        <f>IF(Thong_tin_chuc_vu_NV!A159="","",VLOOKUP(Thong_tin_chuc_vu_NV!A159,INPUT_Du_lieu_nhan_vien!$1:$1048576,27,0))</f>
        <v>0</v>
      </c>
      <c r="G159" s="104">
        <f>IF(Thong_tin_chuc_vu_NV!A159="","",VLOOKUP(Thong_tin_chuc_vu_NV!A159,INPUT_Du_lieu_nhan_vien!$1:$1048576,28,0))</f>
        <v>0</v>
      </c>
      <c r="H159" s="104" t="str">
        <f>IF(Thong_tin_chuc_vu_NV!A159="","",VLOOKUP(Thong_tin_chuc_vu_NV!A159,INPUT_Du_lieu_nhan_vien!$1:$1048576,24,0))</f>
        <v>NV</v>
      </c>
      <c r="I159" s="104">
        <f>IF(Thong_tin_chuc_vu_NV!A159="","",VLOOKUP(Thong_tin_chuc_vu_NV!A159,INPUT_Du_lieu_nhan_vien!$1:$1048576,29,0))</f>
        <v>0</v>
      </c>
      <c r="J159" s="104">
        <f>IF(Thong_tin_chuc_vu_NV!A159="","",VLOOKUP(Thong_tin_chuc_vu_NV!A159,INPUT_Du_lieu_nhan_vien!$1:$1048576,30,0))</f>
        <v>0</v>
      </c>
      <c r="K159" s="104">
        <f>IF(Thong_tin_chuc_vu_NV!A159="","",VLOOKUP(Thong_tin_chuc_vu_NV!A159,INPUT_Du_lieu_nhan_vien!$1:$1048576,31,0))</f>
        <v>0</v>
      </c>
      <c r="L159" s="104" t="str">
        <f>IF(Thong_tin_chuc_vu_NV!A159="","",VLOOKUP(Thong_tin_chuc_vu_NV!A159,INPUT_Du_lieu_nhan_vien!$1:$1048576,36,0))</f>
        <v>Nghỉ việc</v>
      </c>
      <c r="M159" s="117">
        <f>IF(Thong_tin_chuc_vu_NV!A159="","",VLOOKUP(Thong_tin_chuc_vu_NV!A159,INPUT_Du_lieu_nhan_vien!$1:$1048576,34,0))</f>
        <v>0</v>
      </c>
      <c r="N159" s="104" t="str">
        <f>IF(Thong_tin_chuc_vu_NV!A159="","",VLOOKUP(Thong_tin_chuc_vu_NV!A159,INPUT_Du_lieu_nhan_vien!$1:$1048576,35,0))</f>
        <v/>
      </c>
      <c r="O159" s="117" t="str">
        <f>IF(Thong_tin_chuc_vu_NV!A159="","",VLOOKUP(Thong_tin_chuc_vu_NV!A159,INPUT_Du_lieu_nhan_vien!$1:$1048576,37,0))</f>
        <v/>
      </c>
      <c r="P159" s="117">
        <f>IF(Thong_tin_chuc_vu_NV!A159="","",VLOOKUP(Thong_tin_chuc_vu_NV!A159,INPUT_Du_lieu_nhan_vien!$1:$1048576,39,0))</f>
        <v>0</v>
      </c>
    </row>
    <row r="160" spans="1:16" ht="19.5" hidden="1" customHeight="1" x14ac:dyDescent="0.2">
      <c r="A160" s="121">
        <f>IF(INPUT_Du_lieu_nhan_vien!A322="","",INPUT_Du_lieu_nhan_vien!A322)</f>
        <v>20298</v>
      </c>
      <c r="B160" s="121" t="str">
        <f>IF(A160="","",VLOOKUP(A160,INPUT_Du_lieu_nhan_vien!$1:$1048576,2,0))</f>
        <v>Nguyễn Thị Mỹ</v>
      </c>
      <c r="C160" s="121" t="str">
        <f>IF($A160="","",VLOOKUP($A160,INPUT_Du_lieu_nhan_vien!$1:$1048576,3,0))</f>
        <v>Nga</v>
      </c>
      <c r="D160" s="104" t="str">
        <f>IF(A160="","",VLOOKUP(A160,INPUT_Du_lieu_nhan_vien!$1:$1048576,20,0))</f>
        <v>42A/1 ký túc xá Đại học luật, đường số 27, phường Hiệp Bình Chánh, Quận Thủ Đức, TP HCM.</v>
      </c>
      <c r="E160" s="104" t="str">
        <f>IF($A160="","",VLOOKUP($A160,INPUT_Du_lieu_nhan_vien!$1:$1048576,17,0))</f>
        <v>01659 926 596</v>
      </c>
      <c r="F160" s="116" t="str">
        <f>IF(Thong_tin_chuc_vu_NV!A160="","",VLOOKUP(Thong_tin_chuc_vu_NV!A160,INPUT_Du_lieu_nhan_vien!$1:$1048576,27,0))</f>
        <v>1</v>
      </c>
      <c r="G160" s="104" t="str">
        <f>IF(Thong_tin_chuc_vu_NV!A160="","",VLOOKUP(Thong_tin_chuc_vu_NV!A160,INPUT_Du_lieu_nhan_vien!$1:$1048576,28,0))</f>
        <v>CB</v>
      </c>
      <c r="H160" s="104" t="str">
        <f>IF(Thong_tin_chuc_vu_NV!A160="","",VLOOKUP(Thong_tin_chuc_vu_NV!A160,INPUT_Du_lieu_nhan_vien!$1:$1048576,24,0))</f>
        <v>OS</v>
      </c>
      <c r="I160" s="104" t="str">
        <f>IF(Thong_tin_chuc_vu_NV!A160="","",VLOOKUP(Thong_tin_chuc_vu_NV!A160,INPUT_Du_lieu_nhan_vien!$1:$1048576,29,0))</f>
        <v>THC</v>
      </c>
      <c r="J160" s="104" t="str">
        <f>IF(Thong_tin_chuc_vu_NV!A160="","",VLOOKUP(Thong_tin_chuc_vu_NV!A160,INPUT_Du_lieu_nhan_vien!$1:$1048576,30,0))</f>
        <v>PHCS</v>
      </c>
      <c r="K160" s="104" t="str">
        <f>IF(Thong_tin_chuc_vu_NV!A160="","",VLOOKUP(Thong_tin_chuc_vu_NV!A160,INPUT_Du_lieu_nhan_vien!$1:$1048576,31,0))</f>
        <v>HCM</v>
      </c>
      <c r="L160" s="104" t="str">
        <f>IF(Thong_tin_chuc_vu_NV!A322="","",VLOOKUP(Thong_tin_chuc_vu_NV!A322,INPUT_Du_lieu_nhan_vien!$1:$1048576,36,0))</f>
        <v>Nghỉ việc</v>
      </c>
      <c r="M160" s="117">
        <f>IF(Thong_tin_chuc_vu_NV!A322="","",VLOOKUP(Thong_tin_chuc_vu_NV!A322,INPUT_Du_lieu_nhan_vien!$1:$1048576,34,0))</f>
        <v>39527</v>
      </c>
      <c r="N160" s="104">
        <f>IF(Thong_tin_chuc_vu_NV!A322="","",VLOOKUP(Thong_tin_chuc_vu_NV!A322,INPUT_Du_lieu_nhan_vien!$1:$1048576,35,0))</f>
        <v>3</v>
      </c>
      <c r="O160" s="117" t="str">
        <f>IF(Thong_tin_chuc_vu_NV!A322="","",VLOOKUP(Thong_tin_chuc_vu_NV!A322,INPUT_Du_lieu_nhan_vien!$1:$1048576,37,0))</f>
        <v/>
      </c>
      <c r="P160" s="117">
        <f>IF(Thong_tin_chuc_vu_NV!A322="","",VLOOKUP(Thong_tin_chuc_vu_NV!A322,INPUT_Du_lieu_nhan_vien!$1:$1048576,39,0))</f>
        <v>0</v>
      </c>
    </row>
    <row r="161" spans="1:16" ht="19.5" hidden="1" customHeight="1" x14ac:dyDescent="0.2">
      <c r="A161" s="121">
        <f>IF(INPUT_Du_lieu_nhan_vien!A327="","",INPUT_Du_lieu_nhan_vien!A327)</f>
        <v>20302.2</v>
      </c>
      <c r="B161" s="121" t="str">
        <f>IF(A161="","",VLOOKUP(A161,INPUT_Du_lieu_nhan_vien!$1:$1048576,2,0))</f>
        <v>Nguyễn Thị Thanh</v>
      </c>
      <c r="C161" s="121" t="str">
        <f>IF($A161="","",VLOOKUP($A161,INPUT_Du_lieu_nhan_vien!$1:$1048576,3,0))</f>
        <v>Thảo</v>
      </c>
      <c r="D161" s="104" t="str">
        <f>IF(A161="","",VLOOKUP(A161,INPUT_Du_lieu_nhan_vien!$1:$1048576,20,0))</f>
        <v xml:space="preserve"> </v>
      </c>
      <c r="E161" s="104" t="str">
        <f>IF($A161="","",VLOOKUP($A161,INPUT_Du_lieu_nhan_vien!$1:$1048576,17,0))</f>
        <v/>
      </c>
      <c r="F161" s="116" t="str">
        <f>IF(Thong_tin_chuc_vu_NV!A161="","",VLOOKUP(Thong_tin_chuc_vu_NV!A161,INPUT_Du_lieu_nhan_vien!$1:$1048576,27,0))</f>
        <v>1</v>
      </c>
      <c r="G161" s="104" t="str">
        <f>IF(Thong_tin_chuc_vu_NV!A161="","",VLOOKUP(Thong_tin_chuc_vu_NV!A161,INPUT_Du_lieu_nhan_vien!$1:$1048576,28,0))</f>
        <v>CB</v>
      </c>
      <c r="H161" s="104" t="str">
        <f>IF(Thong_tin_chuc_vu_NV!A161="","",VLOOKUP(Thong_tin_chuc_vu_NV!A161,INPUT_Du_lieu_nhan_vien!$1:$1048576,24,0))</f>
        <v>OS</v>
      </c>
      <c r="I161" s="104">
        <f>IF(Thong_tin_chuc_vu_NV!A161="","",VLOOKUP(Thong_tin_chuc_vu_NV!A161,INPUT_Du_lieu_nhan_vien!$1:$1048576,29,0))</f>
        <v>0</v>
      </c>
      <c r="J161" s="104">
        <f>IF(Thong_tin_chuc_vu_NV!A161="","",VLOOKUP(Thong_tin_chuc_vu_NV!A161,INPUT_Du_lieu_nhan_vien!$1:$1048576,30,0))</f>
        <v>0</v>
      </c>
      <c r="K161" s="104">
        <f>IF(Thong_tin_chuc_vu_NV!A161="","",VLOOKUP(Thong_tin_chuc_vu_NV!A161,INPUT_Du_lieu_nhan_vien!$1:$1048576,31,0))</f>
        <v>0</v>
      </c>
      <c r="L161" s="104" t="str">
        <f>IF(Thong_tin_chuc_vu_NV!A327="","",VLOOKUP(Thong_tin_chuc_vu_NV!A327,INPUT_Du_lieu_nhan_vien!$1:$1048576,36,0))</f>
        <v>Chính thức</v>
      </c>
      <c r="M161" s="117">
        <f>IF(Thong_tin_chuc_vu_NV!A327="","",VLOOKUP(Thong_tin_chuc_vu_NV!A327,INPUT_Du_lieu_nhan_vien!$1:$1048576,34,0))</f>
        <v>40122</v>
      </c>
      <c r="N161" s="104">
        <f>IF(Thong_tin_chuc_vu_NV!A327="","",VLOOKUP(Thong_tin_chuc_vu_NV!A327,INPUT_Du_lieu_nhan_vien!$1:$1048576,35,0))</f>
        <v>11</v>
      </c>
      <c r="O161" s="117" t="str">
        <f>IF(Thong_tin_chuc_vu_NV!A327="","",VLOOKUP(Thong_tin_chuc_vu_NV!A327,INPUT_Du_lieu_nhan_vien!$1:$1048576,37,0))</f>
        <v/>
      </c>
      <c r="P161" s="117">
        <f>IF(Thong_tin_chuc_vu_NV!A327="","",VLOOKUP(Thong_tin_chuc_vu_NV!A327,INPUT_Du_lieu_nhan_vien!$1:$1048576,39,0))</f>
        <v>0</v>
      </c>
    </row>
    <row r="162" spans="1:16" ht="19.5" customHeight="1" x14ac:dyDescent="0.2">
      <c r="A162" s="121">
        <f>IF(INPUT_Du_lieu_nhan_vien!A162="","",INPUT_Du_lieu_nhan_vien!A162)</f>
        <v>20136</v>
      </c>
      <c r="B162" s="121" t="str">
        <f>IF(A162="","",VLOOKUP(A162,INPUT_Du_lieu_nhan_vien!$1:$1048576,2,0))</f>
        <v>Phạm Chí</v>
      </c>
      <c r="C162" s="121" t="str">
        <f>IF($A162="","",VLOOKUP($A162,INPUT_Du_lieu_nhan_vien!$1:$1048576,3,0))</f>
        <v>Kiên</v>
      </c>
      <c r="D162" s="104" t="str">
        <f>IF(A162="","",VLOOKUP(A162,INPUT_Du_lieu_nhan_vien!$1:$1048576,20,0))</f>
        <v xml:space="preserve">Số 17 Ngách 255/37 Cầu Giấy </v>
      </c>
      <c r="E162" s="104" t="str">
        <f>IF($A162="","",VLOOKUP($A162,INPUT_Du_lieu_nhan_vien!$1:$1048576,17,0))</f>
        <v>0916 616 266</v>
      </c>
      <c r="F162" s="116" t="str">
        <f>IF(Thong_tin_chuc_vu_NV!A162="","",VLOOKUP(Thong_tin_chuc_vu_NV!A162,INPUT_Du_lieu_nhan_vien!$1:$1048576,27,0))</f>
        <v>4</v>
      </c>
      <c r="G162" s="104" t="str">
        <f>IF(Thong_tin_chuc_vu_NV!A162="","",VLOOKUP(Thong_tin_chuc_vu_NV!A162,INPUT_Du_lieu_nhan_vien!$1:$1048576,28,0))</f>
        <v>QL</v>
      </c>
      <c r="H162" s="104" t="str">
        <f>IF(Thong_tin_chuc_vu_NV!A162="","",VLOOKUP(Thong_tin_chuc_vu_NV!A162,INPUT_Du_lieu_nhan_vien!$1:$1048576,24,0))</f>
        <v>TD1</v>
      </c>
      <c r="I162" s="104" t="str">
        <f>IF(Thong_tin_chuc_vu_NV!A162="","",VLOOKUP(Thong_tin_chuc_vu_NV!A162,INPUT_Du_lieu_nhan_vien!$1:$1048576,29,0))</f>
        <v>THR</v>
      </c>
      <c r="J162" s="104">
        <f>IF(Thong_tin_chuc_vu_NV!A162="","",VLOOKUP(Thong_tin_chuc_vu_NV!A162,INPUT_Du_lieu_nhan_vien!$1:$1048576,30,0))</f>
        <v>0</v>
      </c>
      <c r="K162" s="104" t="str">
        <f>IF(Thong_tin_chuc_vu_NV!A162="","",VLOOKUP(Thong_tin_chuc_vu_NV!A162,INPUT_Du_lieu_nhan_vien!$1:$1048576,31,0))</f>
        <v>HN</v>
      </c>
      <c r="L162" s="104" t="str">
        <f>IF(Thong_tin_chuc_vu_NV!A162="","",VLOOKUP(Thong_tin_chuc_vu_NV!A162,INPUT_Du_lieu_nhan_vien!$1:$1048576,36,0))</f>
        <v>Chính thức</v>
      </c>
      <c r="M162" s="117">
        <f>IF(Thong_tin_chuc_vu_NV!A162="","",VLOOKUP(Thong_tin_chuc_vu_NV!A162,INPUT_Du_lieu_nhan_vien!$1:$1048576,34,0))</f>
        <v>40070</v>
      </c>
      <c r="N162" s="104">
        <f>IF(Thong_tin_chuc_vu_NV!A162="","",VLOOKUP(Thong_tin_chuc_vu_NV!A162,INPUT_Du_lieu_nhan_vien!$1:$1048576,35,0))</f>
        <v>9</v>
      </c>
      <c r="O162" s="117" t="str">
        <f>IF(Thong_tin_chuc_vu_NV!A162="","",VLOOKUP(Thong_tin_chuc_vu_NV!A162,INPUT_Du_lieu_nhan_vien!$1:$1048576,37,0))</f>
        <v/>
      </c>
      <c r="P162" s="117">
        <f>IF(Thong_tin_chuc_vu_NV!A162="","",VLOOKUP(Thong_tin_chuc_vu_NV!A162,INPUT_Du_lieu_nhan_vien!$1:$1048576,39,0))</f>
        <v>0</v>
      </c>
    </row>
    <row r="163" spans="1:16" ht="19.5" hidden="1" customHeight="1" x14ac:dyDescent="0.2">
      <c r="A163" s="121">
        <f>IF(INPUT_Du_lieu_nhan_vien!A163="","",INPUT_Du_lieu_nhan_vien!A163)</f>
        <v>20137</v>
      </c>
      <c r="B163" s="121" t="str">
        <f>IF(A163="","",VLOOKUP(A163,INPUT_Du_lieu_nhan_vien!$1:$1048576,2,0))</f>
        <v>Nguyễn Vân Hồng</v>
      </c>
      <c r="C163" s="121" t="str">
        <f>IF($A163="","",VLOOKUP($A163,INPUT_Du_lieu_nhan_vien!$1:$1048576,3,0))</f>
        <v>Trang</v>
      </c>
      <c r="D163" s="104" t="str">
        <f>IF(A163="","",VLOOKUP(A163,INPUT_Du_lieu_nhan_vien!$1:$1048576,20,0))</f>
        <v>Số 7, Ngõ 103, Trương Định, Hbt, Hà Nội</v>
      </c>
      <c r="E163" s="104" t="str">
        <f>IF($A163="","",VLOOKUP($A163,INPUT_Du_lieu_nhan_vien!$1:$1048576,17,0))</f>
        <v>0932 287 322</v>
      </c>
      <c r="F163" s="116" t="str">
        <f>IF(Thong_tin_chuc_vu_NV!A163="","",VLOOKUP(Thong_tin_chuc_vu_NV!A163,INPUT_Du_lieu_nhan_vien!$1:$1048576,27,0))</f>
        <v>1</v>
      </c>
      <c r="G163" s="104" t="str">
        <f>IF(Thong_tin_chuc_vu_NV!A163="","",VLOOKUP(Thong_tin_chuc_vu_NV!A163,INPUT_Du_lieu_nhan_vien!$1:$1048576,28,0))</f>
        <v>CB</v>
      </c>
      <c r="H163" s="104" t="str">
        <f>IF(Thong_tin_chuc_vu_NV!A163="","",VLOOKUP(Thong_tin_chuc_vu_NV!A163,INPUT_Du_lieu_nhan_vien!$1:$1048576,24,0))</f>
        <v>OP</v>
      </c>
      <c r="I163" s="104" t="str">
        <f>IF(Thong_tin_chuc_vu_NV!A163="","",VLOOKUP(Thong_tin_chuc_vu_NV!A163,INPUT_Du_lieu_nhan_vien!$1:$1048576,29,0))</f>
        <v>TAD</v>
      </c>
      <c r="J163" s="104" t="str">
        <f>IF(Thong_tin_chuc_vu_NV!A163="","",VLOOKUP(Thong_tin_chuc_vu_NV!A163,INPUT_Du_lieu_nhan_vien!$1:$1048576,30,0))</f>
        <v>PADA</v>
      </c>
      <c r="K163" s="104" t="str">
        <f>IF(Thong_tin_chuc_vu_NV!A163="","",VLOOKUP(Thong_tin_chuc_vu_NV!A163,INPUT_Du_lieu_nhan_vien!$1:$1048576,31,0))</f>
        <v>HN</v>
      </c>
      <c r="L163" s="104" t="str">
        <f>IF(Thong_tin_chuc_vu_NV!A163="","",VLOOKUP(Thong_tin_chuc_vu_NV!A163,INPUT_Du_lieu_nhan_vien!$1:$1048576,36,0))</f>
        <v>Nghỉ việc</v>
      </c>
      <c r="M163" s="117">
        <f>IF(Thong_tin_chuc_vu_NV!A163="","",VLOOKUP(Thong_tin_chuc_vu_NV!A163,INPUT_Du_lieu_nhan_vien!$1:$1048576,34,0))</f>
        <v>0</v>
      </c>
      <c r="N163" s="104" t="str">
        <f>IF(Thong_tin_chuc_vu_NV!A163="","",VLOOKUP(Thong_tin_chuc_vu_NV!A163,INPUT_Du_lieu_nhan_vien!$1:$1048576,35,0))</f>
        <v/>
      </c>
      <c r="O163" s="117">
        <f>IF(Thong_tin_chuc_vu_NV!A163="","",VLOOKUP(Thong_tin_chuc_vu_NV!A163,INPUT_Du_lieu_nhan_vien!$1:$1048576,37,0))</f>
        <v>0</v>
      </c>
      <c r="P163" s="117">
        <f>IF(Thong_tin_chuc_vu_NV!A163="","",VLOOKUP(Thong_tin_chuc_vu_NV!A163,INPUT_Du_lieu_nhan_vien!$1:$1048576,39,0))</f>
        <v>41220</v>
      </c>
    </row>
    <row r="164" spans="1:16" ht="19.5" hidden="1" customHeight="1" x14ac:dyDescent="0.2">
      <c r="A164" s="121">
        <f>IF(INPUT_Du_lieu_nhan_vien!A164="","",INPUT_Du_lieu_nhan_vien!A164)</f>
        <v>20138</v>
      </c>
      <c r="B164" s="121" t="str">
        <f>IF(A164="","",VLOOKUP(A164,INPUT_Du_lieu_nhan_vien!$1:$1048576,2,0))</f>
        <v>Hà Thị Nhã</v>
      </c>
      <c r="C164" s="121" t="str">
        <f>IF($A164="","",VLOOKUP($A164,INPUT_Du_lieu_nhan_vien!$1:$1048576,3,0))</f>
        <v>Ca</v>
      </c>
      <c r="D164" s="104" t="str">
        <f>IF(A164="","",VLOOKUP(A164,INPUT_Du_lieu_nhan_vien!$1:$1048576,20,0))</f>
        <v xml:space="preserve">110b, Ấp 6, Xã Tân Thạch, Huyện Châu Thành, Tỉnh Bến Tre </v>
      </c>
      <c r="E164" s="104" t="str">
        <f>IF($A164="","",VLOOKUP($A164,INPUT_Du_lieu_nhan_vien!$1:$1048576,17,0))</f>
        <v>0977 464 283</v>
      </c>
      <c r="F164" s="116" t="str">
        <f>IF(Thong_tin_chuc_vu_NV!A164="","",VLOOKUP(Thong_tin_chuc_vu_NV!A164,INPUT_Du_lieu_nhan_vien!$1:$1048576,27,0))</f>
        <v>2</v>
      </c>
      <c r="G164" s="104" t="str">
        <f>IF(Thong_tin_chuc_vu_NV!A164="","",VLOOKUP(Thong_tin_chuc_vu_NV!A164,INPUT_Du_lieu_nhan_vien!$1:$1048576,28,0))</f>
        <v>QL</v>
      </c>
      <c r="H164" s="104" t="str">
        <f>IF(Thong_tin_chuc_vu_NV!A164="","",VLOOKUP(Thong_tin_chuc_vu_NV!A164,INPUT_Du_lieu_nhan_vien!$1:$1048576,24,0))</f>
        <v>NS</v>
      </c>
      <c r="I164" s="104" t="str">
        <f>IF(Thong_tin_chuc_vu_NV!A164="","",VLOOKUP(Thong_tin_chuc_vu_NV!A164,INPUT_Du_lieu_nhan_vien!$1:$1048576,29,0))</f>
        <v>THC</v>
      </c>
      <c r="J164" s="104">
        <f>IF(Thong_tin_chuc_vu_NV!A164="","",VLOOKUP(Thong_tin_chuc_vu_NV!A164,INPUT_Du_lieu_nhan_vien!$1:$1048576,30,0))</f>
        <v>0</v>
      </c>
      <c r="K164" s="104" t="str">
        <f>IF(Thong_tin_chuc_vu_NV!A164="","",VLOOKUP(Thong_tin_chuc_vu_NV!A164,INPUT_Du_lieu_nhan_vien!$1:$1048576,31,0))</f>
        <v>HCM</v>
      </c>
      <c r="L164" s="104" t="str">
        <f>IF(Thong_tin_chuc_vu_NV!A164="","",VLOOKUP(Thong_tin_chuc_vu_NV!A164,INPUT_Du_lieu_nhan_vien!$1:$1048576,36,0))</f>
        <v>Nghỉ việc</v>
      </c>
      <c r="M164" s="117">
        <f>IF(Thong_tin_chuc_vu_NV!A164="","",VLOOKUP(Thong_tin_chuc_vu_NV!A164,INPUT_Du_lieu_nhan_vien!$1:$1048576,34,0))</f>
        <v>40070</v>
      </c>
      <c r="N164" s="104">
        <f>IF(Thong_tin_chuc_vu_NV!A164="","",VLOOKUP(Thong_tin_chuc_vu_NV!A164,INPUT_Du_lieu_nhan_vien!$1:$1048576,35,0))</f>
        <v>9</v>
      </c>
      <c r="O164" s="117" t="str">
        <f>IF(Thong_tin_chuc_vu_NV!A164="","",VLOOKUP(Thong_tin_chuc_vu_NV!A164,INPUT_Du_lieu_nhan_vien!$1:$1048576,37,0))</f>
        <v/>
      </c>
      <c r="P164" s="117">
        <f>IF(Thong_tin_chuc_vu_NV!A164="","",VLOOKUP(Thong_tin_chuc_vu_NV!A164,INPUT_Du_lieu_nhan_vien!$1:$1048576,39,0))</f>
        <v>40900</v>
      </c>
    </row>
    <row r="165" spans="1:16" ht="19.5" hidden="1" customHeight="1" x14ac:dyDescent="0.2">
      <c r="A165" s="121">
        <f>IF(INPUT_Du_lieu_nhan_vien!A338="","",INPUT_Du_lieu_nhan_vien!A338)</f>
        <v>20312</v>
      </c>
      <c r="B165" s="121" t="str">
        <f>IF(A165="","",VLOOKUP(A165,INPUT_Du_lieu_nhan_vien!$1:$1048576,2,0))</f>
        <v>Kiều Ngọc</v>
      </c>
      <c r="C165" s="121" t="str">
        <f>IF($A165="","",VLOOKUP($A165,INPUT_Du_lieu_nhan_vien!$1:$1048576,3,0))</f>
        <v>Quý</v>
      </c>
      <c r="D165" s="104" t="str">
        <f>IF(A165="","",VLOOKUP(A165,INPUT_Du_lieu_nhan_vien!$1:$1048576,20,0))</f>
        <v xml:space="preserve">68/15 Nơ Trang Long, P13, Q.BT </v>
      </c>
      <c r="E165" s="104" t="str">
        <f>IF($A165="","",VLOOKUP($A165,INPUT_Du_lieu_nhan_vien!$1:$1048576,17,0))</f>
        <v>0909929567</v>
      </c>
      <c r="F165" s="116">
        <f>IF(Thong_tin_chuc_vu_NV!A165="","",VLOOKUP(Thong_tin_chuc_vu_NV!A165,INPUT_Du_lieu_nhan_vien!$1:$1048576,27,0))</f>
        <v>3</v>
      </c>
      <c r="G165" s="104" t="str">
        <f>IF(Thong_tin_chuc_vu_NV!A165="","",VLOOKUP(Thong_tin_chuc_vu_NV!A165,INPUT_Du_lieu_nhan_vien!$1:$1048576,28,0))</f>
        <v>QL</v>
      </c>
      <c r="H165" s="104" t="str">
        <f>IF(Thong_tin_chuc_vu_NV!A165="","",VLOOKUP(Thong_tin_chuc_vu_NV!A165,INPUT_Du_lieu_nhan_vien!$1:$1048576,24,0))</f>
        <v>PM1</v>
      </c>
      <c r="I165" s="104" t="str">
        <f>IF(Thong_tin_chuc_vu_NV!A165="","",VLOOKUP(Thong_tin_chuc_vu_NV!A165,INPUT_Du_lieu_nhan_vien!$1:$1048576,29,0))</f>
        <v>THC</v>
      </c>
      <c r="J165" s="104">
        <f>IF(Thong_tin_chuc_vu_NV!A165="","",VLOOKUP(Thong_tin_chuc_vu_NV!A165,INPUT_Du_lieu_nhan_vien!$1:$1048576,30,0))</f>
        <v>0</v>
      </c>
      <c r="K165" s="104" t="str">
        <f>IF(Thong_tin_chuc_vu_NV!A165="","",VLOOKUP(Thong_tin_chuc_vu_NV!A165,INPUT_Du_lieu_nhan_vien!$1:$1048576,31,0))</f>
        <v>HCM</v>
      </c>
      <c r="L165" s="104" t="str">
        <f>IF(Thong_tin_chuc_vu_NV!A338="","",VLOOKUP(Thong_tin_chuc_vu_NV!A338,INPUT_Du_lieu_nhan_vien!$1:$1048576,36,0))</f>
        <v>Nghỉ việc</v>
      </c>
      <c r="M165" s="117">
        <f>IF(Thong_tin_chuc_vu_NV!A338="","",VLOOKUP(Thong_tin_chuc_vu_NV!A338,INPUT_Du_lieu_nhan_vien!$1:$1048576,34,0))</f>
        <v>0</v>
      </c>
      <c r="N165" s="104" t="str">
        <f>IF(Thong_tin_chuc_vu_NV!A338="","",VLOOKUP(Thong_tin_chuc_vu_NV!A338,INPUT_Du_lieu_nhan_vien!$1:$1048576,35,0))</f>
        <v/>
      </c>
      <c r="O165" s="117">
        <f>IF(Thong_tin_chuc_vu_NV!A338="","",VLOOKUP(Thong_tin_chuc_vu_NV!A338,INPUT_Du_lieu_nhan_vien!$1:$1048576,37,0))</f>
        <v>0</v>
      </c>
      <c r="P165" s="117">
        <f>IF(Thong_tin_chuc_vu_NV!A338="","",VLOOKUP(Thong_tin_chuc_vu_NV!A338,INPUT_Du_lieu_nhan_vien!$1:$1048576,39,0))</f>
        <v>40698</v>
      </c>
    </row>
    <row r="166" spans="1:16" ht="19.5" hidden="1" customHeight="1" x14ac:dyDescent="0.2">
      <c r="A166" s="121">
        <f>IF(INPUT_Du_lieu_nhan_vien!A166="","",INPUT_Du_lieu_nhan_vien!A166)</f>
        <v>20140</v>
      </c>
      <c r="B166" s="121" t="str">
        <f>IF(A166="","",VLOOKUP(A166,INPUT_Du_lieu_nhan_vien!$1:$1048576,2,0))</f>
        <v>Lương Thị Thu</v>
      </c>
      <c r="C166" s="121" t="str">
        <f>IF($A166="","",VLOOKUP($A166,INPUT_Du_lieu_nhan_vien!$1:$1048576,3,0))</f>
        <v>Hường</v>
      </c>
      <c r="D166" s="104" t="str">
        <f>IF(A166="","",VLOOKUP(A166,INPUT_Du_lieu_nhan_vien!$1:$1048576,20,0))</f>
        <v xml:space="preserve">P202, G1, TT Xí nghiệp khảo sát thiết kế giao thông 2, Trung Liệt </v>
      </c>
      <c r="E166" s="104">
        <f>IF($A166="","",VLOOKUP($A166,INPUT_Du_lieu_nhan_vien!$1:$1048576,17,0))</f>
        <v>0</v>
      </c>
      <c r="F166" s="116">
        <f>IF(Thong_tin_chuc_vu_NV!A166="","",VLOOKUP(Thong_tin_chuc_vu_NV!A166,INPUT_Du_lieu_nhan_vien!$1:$1048576,27,0))</f>
        <v>1</v>
      </c>
      <c r="G166" s="104">
        <f>IF(Thong_tin_chuc_vu_NV!A166="","",VLOOKUP(Thong_tin_chuc_vu_NV!A166,INPUT_Du_lieu_nhan_vien!$1:$1048576,28,0))</f>
        <v>0</v>
      </c>
      <c r="H166" s="104">
        <f>IF(Thong_tin_chuc_vu_NV!A166="","",VLOOKUP(Thong_tin_chuc_vu_NV!A166,INPUT_Du_lieu_nhan_vien!$1:$1048576,24,0))</f>
        <v>0</v>
      </c>
      <c r="I166" s="104">
        <f>IF(Thong_tin_chuc_vu_NV!A166="","",VLOOKUP(Thong_tin_chuc_vu_NV!A166,INPUT_Du_lieu_nhan_vien!$1:$1048576,29,0))</f>
        <v>0</v>
      </c>
      <c r="J166" s="104">
        <f>IF(Thong_tin_chuc_vu_NV!A166="","",VLOOKUP(Thong_tin_chuc_vu_NV!A166,INPUT_Du_lieu_nhan_vien!$1:$1048576,30,0))</f>
        <v>0</v>
      </c>
      <c r="K166" s="104" t="str">
        <f>IF(Thong_tin_chuc_vu_NV!A166="","",VLOOKUP(Thong_tin_chuc_vu_NV!A166,INPUT_Du_lieu_nhan_vien!$1:$1048576,31,0))</f>
        <v>HN</v>
      </c>
      <c r="L166" s="104" t="str">
        <f>IF(Thong_tin_chuc_vu_NV!A166="","",VLOOKUP(Thong_tin_chuc_vu_NV!A166,INPUT_Du_lieu_nhan_vien!$1:$1048576,36,0))</f>
        <v>Nghỉ việc</v>
      </c>
      <c r="M166" s="117">
        <f>IF(Thong_tin_chuc_vu_NV!A166="","",VLOOKUP(Thong_tin_chuc_vu_NV!A166,INPUT_Du_lieu_nhan_vien!$1:$1048576,34,0))</f>
        <v>0</v>
      </c>
      <c r="N166" s="104" t="str">
        <f>IF(Thong_tin_chuc_vu_NV!A166="","",VLOOKUP(Thong_tin_chuc_vu_NV!A166,INPUT_Du_lieu_nhan_vien!$1:$1048576,35,0))</f>
        <v/>
      </c>
      <c r="O166" s="117" t="str">
        <f>IF(Thong_tin_chuc_vu_NV!A166="","",VLOOKUP(Thong_tin_chuc_vu_NV!A166,INPUT_Du_lieu_nhan_vien!$1:$1048576,37,0))</f>
        <v/>
      </c>
      <c r="P166" s="117">
        <f>IF(Thong_tin_chuc_vu_NV!A166="","",VLOOKUP(Thong_tin_chuc_vu_NV!A166,INPUT_Du_lieu_nhan_vien!$1:$1048576,39,0))</f>
        <v>0</v>
      </c>
    </row>
    <row r="167" spans="1:16" ht="19.5" hidden="1" customHeight="1" x14ac:dyDescent="0.2">
      <c r="A167" s="121">
        <f>IF(INPUT_Du_lieu_nhan_vien!A357="","",INPUT_Du_lieu_nhan_vien!A357)</f>
        <v>20331</v>
      </c>
      <c r="B167" s="121" t="str">
        <f>IF(A167="","",VLOOKUP(A167,INPUT_Du_lieu_nhan_vien!$1:$1048576,2,0))</f>
        <v>Nguyễn Phương</v>
      </c>
      <c r="C167" s="121" t="str">
        <f>IF($A167="","",VLOOKUP($A167,INPUT_Du_lieu_nhan_vien!$1:$1048576,3,0))</f>
        <v>Thảo</v>
      </c>
      <c r="D167" s="104" t="str">
        <f>IF(A167="","",VLOOKUP(A167,INPUT_Du_lieu_nhan_vien!$1:$1048576,20,0))</f>
        <v xml:space="preserve">16 ngõ 32A, Hào Nam, Đống Đa, Hà Nội </v>
      </c>
      <c r="E167" s="104" t="str">
        <f>IF($A167="","",VLOOKUP($A167,INPUT_Du_lieu_nhan_vien!$1:$1048576,17,0))</f>
        <v>0983 241 866</v>
      </c>
      <c r="F167" s="116">
        <f>IF(Thong_tin_chuc_vu_NV!A167="","",VLOOKUP(Thong_tin_chuc_vu_NV!A167,INPUT_Du_lieu_nhan_vien!$1:$1048576,27,0))</f>
        <v>3</v>
      </c>
      <c r="G167" s="104" t="str">
        <f>IF(Thong_tin_chuc_vu_NV!A167="","",VLOOKUP(Thong_tin_chuc_vu_NV!A167,INPUT_Du_lieu_nhan_vien!$1:$1048576,28,0))</f>
        <v>QL</v>
      </c>
      <c r="H167" s="104" t="str">
        <f>IF(Thong_tin_chuc_vu_NV!A167="","",VLOOKUP(Thong_tin_chuc_vu_NV!A167,INPUT_Du_lieu_nhan_vien!$1:$1048576,24,0))</f>
        <v>PM2</v>
      </c>
      <c r="I167" s="104" t="str">
        <f>IF(Thong_tin_chuc_vu_NV!A167="","",VLOOKUP(Thong_tin_chuc_vu_NV!A167,INPUT_Du_lieu_nhan_vien!$1:$1048576,29,0))</f>
        <v>TOS1</v>
      </c>
      <c r="J167" s="104" t="str">
        <f>IF(Thong_tin_chuc_vu_NV!A167="","",VLOOKUP(Thong_tin_chuc_vu_NV!A167,INPUT_Du_lieu_nhan_vien!$1:$1048576,30,0))</f>
        <v>POST</v>
      </c>
      <c r="K167" s="104" t="str">
        <f>IF(Thong_tin_chuc_vu_NV!A167="","",VLOOKUP(Thong_tin_chuc_vu_NV!A167,INPUT_Du_lieu_nhan_vien!$1:$1048576,31,0))</f>
        <v>HN</v>
      </c>
      <c r="L167" s="104" t="str">
        <f>IF(Thong_tin_chuc_vu_NV!A357="","",VLOOKUP(Thong_tin_chuc_vu_NV!A357,INPUT_Du_lieu_nhan_vien!$1:$1048576,36,0))</f>
        <v>Nghỉ việc</v>
      </c>
      <c r="M167" s="117">
        <f>IF(Thong_tin_chuc_vu_NV!A357="","",VLOOKUP(Thong_tin_chuc_vu_NV!A357,INPUT_Du_lieu_nhan_vien!$1:$1048576,34,0))</f>
        <v>41030</v>
      </c>
      <c r="N167" s="104">
        <f>IF(Thong_tin_chuc_vu_NV!A357="","",VLOOKUP(Thong_tin_chuc_vu_NV!A357,INPUT_Du_lieu_nhan_vien!$1:$1048576,35,0))</f>
        <v>5</v>
      </c>
      <c r="O167" s="117" t="str">
        <f>IF(Thong_tin_chuc_vu_NV!A357="","",VLOOKUP(Thong_tin_chuc_vu_NV!A357,INPUT_Du_lieu_nhan_vien!$1:$1048576,37,0))</f>
        <v/>
      </c>
      <c r="P167" s="117">
        <f>IF(Thong_tin_chuc_vu_NV!A357="","",VLOOKUP(Thong_tin_chuc_vu_NV!A357,INPUT_Du_lieu_nhan_vien!$1:$1048576,39,0))</f>
        <v>41309</v>
      </c>
    </row>
    <row r="168" spans="1:16" ht="19.5" hidden="1" customHeight="1" x14ac:dyDescent="0.2">
      <c r="A168" s="121">
        <f>IF(INPUT_Du_lieu_nhan_vien!A434="","",INPUT_Du_lieu_nhan_vien!A434)</f>
        <v>20408</v>
      </c>
      <c r="B168" s="121" t="str">
        <f>IF(A168="","",VLOOKUP(A168,INPUT_Du_lieu_nhan_vien!$1:$1048576,2,0))</f>
        <v>Phan Thế</v>
      </c>
      <c r="C168" s="121" t="str">
        <f>IF($A168="","",VLOOKUP($A168,INPUT_Du_lieu_nhan_vien!$1:$1048576,3,0))</f>
        <v>Công</v>
      </c>
      <c r="D168" s="104" t="str">
        <f>IF(A168="","",VLOOKUP(A168,INPUT_Du_lieu_nhan_vien!$1:$1048576,20,0))</f>
        <v xml:space="preserve">16B,ngách 354/177, ngõ 22 Tôn Thất Tùng, Đống Đa, HN </v>
      </c>
      <c r="E168" s="104" t="str">
        <f>IF($A168="","",VLOOKUP($A168,INPUT_Du_lieu_nhan_vien!$1:$1048576,17,0))</f>
        <v>0966 653 999</v>
      </c>
      <c r="F168" s="116" t="str">
        <f>IF(Thong_tin_chuc_vu_NV!A168="","",VLOOKUP(Thong_tin_chuc_vu_NV!A168,INPUT_Du_lieu_nhan_vien!$1:$1048576,27,0))</f>
        <v>3</v>
      </c>
      <c r="G168" s="104" t="str">
        <f>IF(Thong_tin_chuc_vu_NV!A168="","",VLOOKUP(Thong_tin_chuc_vu_NV!A168,INPUT_Du_lieu_nhan_vien!$1:$1048576,28,0))</f>
        <v>QL</v>
      </c>
      <c r="H168" s="104" t="str">
        <f>IF(Thong_tin_chuc_vu_NV!A168="","",VLOOKUP(Thong_tin_chuc_vu_NV!A168,INPUT_Du_lieu_nhan_vien!$1:$1048576,24,0))</f>
        <v>PM2</v>
      </c>
      <c r="I168" s="104" t="str">
        <f>IF(Thong_tin_chuc_vu_NV!A168="","",VLOOKUP(Thong_tin_chuc_vu_NV!A168,INPUT_Du_lieu_nhan_vien!$1:$1048576,29,0))</f>
        <v>TOS1</v>
      </c>
      <c r="J168" s="104" t="str">
        <f>IF(Thong_tin_chuc_vu_NV!A168="","",VLOOKUP(Thong_tin_chuc_vu_NV!A168,INPUT_Du_lieu_nhan_vien!$1:$1048576,30,0))</f>
        <v>POST</v>
      </c>
      <c r="K168" s="104" t="str">
        <f>IF(Thong_tin_chuc_vu_NV!A168="","",VLOOKUP(Thong_tin_chuc_vu_NV!A168,INPUT_Du_lieu_nhan_vien!$1:$1048576,31,0))</f>
        <v>HN</v>
      </c>
      <c r="L168" s="104" t="str">
        <f>IF(Thong_tin_chuc_vu_NV!A434="","",VLOOKUP(Thong_tin_chuc_vu_NV!A434,INPUT_Du_lieu_nhan_vien!$1:$1048576,36,0))</f>
        <v>Chính thức</v>
      </c>
      <c r="M168" s="117">
        <f>IF(Thong_tin_chuc_vu_NV!A434="","",VLOOKUP(Thong_tin_chuc_vu_NV!A434,INPUT_Du_lieu_nhan_vien!$1:$1048576,34,0))</f>
        <v>40049</v>
      </c>
      <c r="N168" s="104">
        <f>IF(Thong_tin_chuc_vu_NV!A434="","",VLOOKUP(Thong_tin_chuc_vu_NV!A434,INPUT_Du_lieu_nhan_vien!$1:$1048576,35,0))</f>
        <v>8</v>
      </c>
      <c r="O168" s="117" t="str">
        <f>IF(Thong_tin_chuc_vu_NV!A434="","",VLOOKUP(Thong_tin_chuc_vu_NV!A434,INPUT_Du_lieu_nhan_vien!$1:$1048576,37,0))</f>
        <v/>
      </c>
      <c r="P168" s="117">
        <f>IF(Thong_tin_chuc_vu_NV!A434="","",VLOOKUP(Thong_tin_chuc_vu_NV!A434,INPUT_Du_lieu_nhan_vien!$1:$1048576,39,0))</f>
        <v>0</v>
      </c>
    </row>
    <row r="169" spans="1:16" ht="19.5" hidden="1" customHeight="1" x14ac:dyDescent="0.2">
      <c r="A169" s="121">
        <f>IF(INPUT_Du_lieu_nhan_vien!A448="","",INPUT_Du_lieu_nhan_vien!A448)</f>
        <v>20422</v>
      </c>
      <c r="B169" s="121" t="str">
        <f>IF(A169="","",VLOOKUP(A169,INPUT_Du_lieu_nhan_vien!$1:$1048576,2,0))</f>
        <v>Đỗ Minh</v>
      </c>
      <c r="C169" s="121" t="str">
        <f>IF($A169="","",VLOOKUP($A169,INPUT_Du_lieu_nhan_vien!$1:$1048576,3,0))</f>
        <v>Ngân</v>
      </c>
      <c r="D169" s="104" t="str">
        <f>IF(A169="","",VLOOKUP(A169,INPUT_Du_lieu_nhan_vien!$1:$1048576,20,0))</f>
        <v>Số 30, tổ 26A, phường Thanh Lương, HBT, Hà Nội</v>
      </c>
      <c r="E169" s="104" t="str">
        <f>IF($A169="","",VLOOKUP($A169,INPUT_Du_lieu_nhan_vien!$1:$1048576,17,0))</f>
        <v>01696290028</v>
      </c>
      <c r="F169" s="116" t="str">
        <f>IF(Thong_tin_chuc_vu_NV!A169="","",VLOOKUP(Thong_tin_chuc_vu_NV!A169,INPUT_Du_lieu_nhan_vien!$1:$1048576,27,0))</f>
        <v>1</v>
      </c>
      <c r="G169" s="104" t="str">
        <f>IF(Thong_tin_chuc_vu_NV!A169="","",VLOOKUP(Thong_tin_chuc_vu_NV!A169,INPUT_Du_lieu_nhan_vien!$1:$1048576,28,0))</f>
        <v>CB</v>
      </c>
      <c r="H169" s="104" t="str">
        <f>IF(Thong_tin_chuc_vu_NV!A169="","",VLOOKUP(Thong_tin_chuc_vu_NV!A169,INPUT_Du_lieu_nhan_vien!$1:$1048576,24,0))</f>
        <v>OP</v>
      </c>
      <c r="I169" s="104" t="str">
        <f>IF(Thong_tin_chuc_vu_NV!A169="","",VLOOKUP(Thong_tin_chuc_vu_NV!A169,INPUT_Du_lieu_nhan_vien!$1:$1048576,29,0))</f>
        <v>TAW</v>
      </c>
      <c r="J169" s="104" t="str">
        <f>IF(Thong_tin_chuc_vu_NV!A169="","",VLOOKUP(Thong_tin_chuc_vu_NV!A169,INPUT_Du_lieu_nhan_vien!$1:$1048576,30,0))</f>
        <v>PAWM</v>
      </c>
      <c r="K169" s="104" t="str">
        <f>IF(Thong_tin_chuc_vu_NV!A169="","",VLOOKUP(Thong_tin_chuc_vu_NV!A169,INPUT_Du_lieu_nhan_vien!$1:$1048576,31,0))</f>
        <v>HN</v>
      </c>
      <c r="L169" s="104" t="str">
        <f>IF(Thong_tin_chuc_vu_NV!A448="","",VLOOKUP(Thong_tin_chuc_vu_NV!A448,INPUT_Du_lieu_nhan_vien!$1:$1048576,36,0))</f>
        <v>Chính thức</v>
      </c>
      <c r="M169" s="117">
        <f>IF(Thong_tin_chuc_vu_NV!A448="","",VLOOKUP(Thong_tin_chuc_vu_NV!A448,INPUT_Du_lieu_nhan_vien!$1:$1048576,34,0))</f>
        <v>40603</v>
      </c>
      <c r="N169" s="104">
        <f>IF(Thong_tin_chuc_vu_NV!A448="","",VLOOKUP(Thong_tin_chuc_vu_NV!A448,INPUT_Du_lieu_nhan_vien!$1:$1048576,35,0))</f>
        <v>3</v>
      </c>
      <c r="O169" s="117">
        <f>IF(Thong_tin_chuc_vu_NV!A448="","",VLOOKUP(Thong_tin_chuc_vu_NV!A448,INPUT_Du_lieu_nhan_vien!$1:$1048576,37,0))</f>
        <v>41091</v>
      </c>
      <c r="P169" s="117">
        <f>IF(Thong_tin_chuc_vu_NV!A448="","",VLOOKUP(Thong_tin_chuc_vu_NV!A448,INPUT_Du_lieu_nhan_vien!$1:$1048576,39,0))</f>
        <v>0</v>
      </c>
    </row>
    <row r="170" spans="1:16" ht="19.5" hidden="1" customHeight="1" x14ac:dyDescent="0.2">
      <c r="A170" s="121">
        <f>IF(INPUT_Du_lieu_nhan_vien!A170="","",INPUT_Du_lieu_nhan_vien!A170)</f>
        <v>20144</v>
      </c>
      <c r="B170" s="121" t="str">
        <f>IF(A170="","",VLOOKUP(A170,INPUT_Du_lieu_nhan_vien!$1:$1048576,2,0))</f>
        <v>Nguyễn Thùy</v>
      </c>
      <c r="C170" s="121" t="str">
        <f>IF($A170="","",VLOOKUP($A170,INPUT_Du_lieu_nhan_vien!$1:$1048576,3,0))</f>
        <v>Dung</v>
      </c>
      <c r="D170" s="104" t="str">
        <f>IF(A170="","",VLOOKUP(A170,INPUT_Du_lieu_nhan_vien!$1:$1048576,20,0))</f>
        <v xml:space="preserve">Nhà 12, Ngõ 181, Trường Chinh, Hà Nội </v>
      </c>
      <c r="E170" s="104" t="str">
        <f>IF($A170="","",VLOOKUP($A170,INPUT_Du_lieu_nhan_vien!$1:$1048576,17,0))</f>
        <v>0915 369 900</v>
      </c>
      <c r="F170" s="116">
        <f>IF(Thong_tin_chuc_vu_NV!A170="","",VLOOKUP(Thong_tin_chuc_vu_NV!A170,INPUT_Du_lieu_nhan_vien!$1:$1048576,27,0))</f>
        <v>3</v>
      </c>
      <c r="G170" s="104" t="str">
        <f>IF(Thong_tin_chuc_vu_NV!A170="","",VLOOKUP(Thong_tin_chuc_vu_NV!A170,INPUT_Du_lieu_nhan_vien!$1:$1048576,28,0))</f>
        <v>QL</v>
      </c>
      <c r="H170" s="104" t="str">
        <f>IF(Thong_tin_chuc_vu_NV!A170="","",VLOOKUP(Thong_tin_chuc_vu_NV!A170,INPUT_Du_lieu_nhan_vien!$1:$1048576,24,0))</f>
        <v>PM2</v>
      </c>
      <c r="I170" s="104" t="str">
        <f>IF(Thong_tin_chuc_vu_NV!A170="","",VLOOKUP(Thong_tin_chuc_vu_NV!A170,INPUT_Du_lieu_nhan_vien!$1:$1048576,29,0))</f>
        <v>TAW</v>
      </c>
      <c r="J170" s="104" t="str">
        <f>IF(Thong_tin_chuc_vu_NV!A170="","",VLOOKUP(Thong_tin_chuc_vu_NV!A170,INPUT_Du_lieu_nhan_vien!$1:$1048576,30,0))</f>
        <v>PAWM</v>
      </c>
      <c r="K170" s="104" t="str">
        <f>IF(Thong_tin_chuc_vu_NV!A170="","",VLOOKUP(Thong_tin_chuc_vu_NV!A170,INPUT_Du_lieu_nhan_vien!$1:$1048576,31,0))</f>
        <v>HN</v>
      </c>
      <c r="L170" s="104" t="str">
        <f>IF(Thong_tin_chuc_vu_NV!A170="","",VLOOKUP(Thong_tin_chuc_vu_NV!A170,INPUT_Du_lieu_nhan_vien!$1:$1048576,36,0))</f>
        <v>Chính thức</v>
      </c>
      <c r="M170" s="117">
        <f>IF(Thong_tin_chuc_vu_NV!A170="","",VLOOKUP(Thong_tin_chuc_vu_NV!A170,INPUT_Du_lieu_nhan_vien!$1:$1048576,34,0))</f>
        <v>40087</v>
      </c>
      <c r="N170" s="104">
        <f>IF(Thong_tin_chuc_vu_NV!A170="","",VLOOKUP(Thong_tin_chuc_vu_NV!A170,INPUT_Du_lieu_nhan_vien!$1:$1048576,35,0))</f>
        <v>10</v>
      </c>
      <c r="O170" s="117" t="str">
        <f>IF(Thong_tin_chuc_vu_NV!A170="","",VLOOKUP(Thong_tin_chuc_vu_NV!A170,INPUT_Du_lieu_nhan_vien!$1:$1048576,37,0))</f>
        <v/>
      </c>
      <c r="P170" s="117">
        <f>IF(Thong_tin_chuc_vu_NV!A170="","",VLOOKUP(Thong_tin_chuc_vu_NV!A170,INPUT_Du_lieu_nhan_vien!$1:$1048576,39,0))</f>
        <v>0</v>
      </c>
    </row>
    <row r="171" spans="1:16" ht="19.5" hidden="1" customHeight="1" x14ac:dyDescent="0.2">
      <c r="A171" s="121">
        <f>IF(INPUT_Du_lieu_nhan_vien!A171="","",INPUT_Du_lieu_nhan_vien!A171)</f>
        <v>20145</v>
      </c>
      <c r="B171" s="121" t="str">
        <f>IF(A171="","",VLOOKUP(A171,INPUT_Du_lieu_nhan_vien!$1:$1048576,2,0))</f>
        <v>Trần Minh</v>
      </c>
      <c r="C171" s="121" t="str">
        <f>IF($A171="","",VLOOKUP($A171,INPUT_Du_lieu_nhan_vien!$1:$1048576,3,0))</f>
        <v>Thu</v>
      </c>
      <c r="D171" s="104" t="str">
        <f>IF(A171="","",VLOOKUP(A171,INPUT_Du_lieu_nhan_vien!$1:$1048576,20,0))</f>
        <v xml:space="preserve">375, Hồng Hà, Hoàn Kiếm Hà Nội </v>
      </c>
      <c r="E171" s="104" t="str">
        <f>IF($A171="","",VLOOKUP($A171,INPUT_Du_lieu_nhan_vien!$1:$1048576,17,0))</f>
        <v>0982415751</v>
      </c>
      <c r="F171" s="116">
        <f>IF(Thong_tin_chuc_vu_NV!A171="","",VLOOKUP(Thong_tin_chuc_vu_NV!A171,INPUT_Du_lieu_nhan_vien!$1:$1048576,27,0))</f>
        <v>3</v>
      </c>
      <c r="G171" s="104" t="str">
        <f>IF(Thong_tin_chuc_vu_NV!A171="","",VLOOKUP(Thong_tin_chuc_vu_NV!A171,INPUT_Du_lieu_nhan_vien!$1:$1048576,28,0))</f>
        <v>QL</v>
      </c>
      <c r="H171" s="104" t="str">
        <f>IF(Thong_tin_chuc_vu_NV!A171="","",VLOOKUP(Thong_tin_chuc_vu_NV!A171,INPUT_Du_lieu_nhan_vien!$1:$1048576,24,0))</f>
        <v>PM2</v>
      </c>
      <c r="I171" s="104" t="str">
        <f>IF(Thong_tin_chuc_vu_NV!A171="","",VLOOKUP(Thong_tin_chuc_vu_NV!A171,INPUT_Du_lieu_nhan_vien!$1:$1048576,29,0))</f>
        <v>TOS1</v>
      </c>
      <c r="J171" s="104" t="str">
        <f>IF(Thong_tin_chuc_vu_NV!A171="","",VLOOKUP(Thong_tin_chuc_vu_NV!A171,INPUT_Du_lieu_nhan_vien!$1:$1048576,30,0))</f>
        <v>POSA</v>
      </c>
      <c r="K171" s="104" t="str">
        <f>IF(Thong_tin_chuc_vu_NV!A171="","",VLOOKUP(Thong_tin_chuc_vu_NV!A171,INPUT_Du_lieu_nhan_vien!$1:$1048576,31,0))</f>
        <v>HN</v>
      </c>
      <c r="L171" s="104" t="str">
        <f>IF(Thong_tin_chuc_vu_NV!A171="","",VLOOKUP(Thong_tin_chuc_vu_NV!A171,INPUT_Du_lieu_nhan_vien!$1:$1048576,36,0))</f>
        <v>Chính thức</v>
      </c>
      <c r="M171" s="117">
        <f>IF(Thong_tin_chuc_vu_NV!A171="","",VLOOKUP(Thong_tin_chuc_vu_NV!A171,INPUT_Du_lieu_nhan_vien!$1:$1048576,34,0))</f>
        <v>40087</v>
      </c>
      <c r="N171" s="104">
        <f>IF(Thong_tin_chuc_vu_NV!A171="","",VLOOKUP(Thong_tin_chuc_vu_NV!A171,INPUT_Du_lieu_nhan_vien!$1:$1048576,35,0))</f>
        <v>10</v>
      </c>
      <c r="O171" s="117" t="str">
        <f>IF(Thong_tin_chuc_vu_NV!A171="","",VLOOKUP(Thong_tin_chuc_vu_NV!A171,INPUT_Du_lieu_nhan_vien!$1:$1048576,37,0))</f>
        <v/>
      </c>
      <c r="P171" s="117">
        <f>IF(Thong_tin_chuc_vu_NV!A171="","",VLOOKUP(Thong_tin_chuc_vu_NV!A171,INPUT_Du_lieu_nhan_vien!$1:$1048576,39,0))</f>
        <v>0</v>
      </c>
    </row>
    <row r="172" spans="1:16" ht="19.5" hidden="1" customHeight="1" x14ac:dyDescent="0.2">
      <c r="A172" s="121">
        <f>IF(INPUT_Du_lieu_nhan_vien!A172="","",INPUT_Du_lieu_nhan_vien!A172)</f>
        <v>20146</v>
      </c>
      <c r="B172" s="121" t="str">
        <f>IF(A172="","",VLOOKUP(A172,INPUT_Du_lieu_nhan_vien!$1:$1048576,2,0))</f>
        <v>Phạm Minh</v>
      </c>
      <c r="C172" s="121" t="str">
        <f>IF($A172="","",VLOOKUP($A172,INPUT_Du_lieu_nhan_vien!$1:$1048576,3,0))</f>
        <v>Tâm</v>
      </c>
      <c r="D172" s="104" t="str">
        <f>IF(A172="","",VLOOKUP(A172,INPUT_Du_lieu_nhan_vien!$1:$1048576,20,0))</f>
        <v xml:space="preserve"> </v>
      </c>
      <c r="E172" s="104">
        <f>IF($A172="","",VLOOKUP($A172,INPUT_Du_lieu_nhan_vien!$1:$1048576,17,0))</f>
        <v>0</v>
      </c>
      <c r="F172" s="116">
        <f>IF(Thong_tin_chuc_vu_NV!A172="","",VLOOKUP(Thong_tin_chuc_vu_NV!A172,INPUT_Du_lieu_nhan_vien!$1:$1048576,27,0))</f>
        <v>3</v>
      </c>
      <c r="G172" s="104" t="str">
        <f>IF(Thong_tin_chuc_vu_NV!A172="","",VLOOKUP(Thong_tin_chuc_vu_NV!A172,INPUT_Du_lieu_nhan_vien!$1:$1048576,28,0))</f>
        <v>QL</v>
      </c>
      <c r="H172" s="104" t="str">
        <f>IF(Thong_tin_chuc_vu_NV!A172="","",VLOOKUP(Thong_tin_chuc_vu_NV!A172,INPUT_Du_lieu_nhan_vien!$1:$1048576,24,0))</f>
        <v>PM2</v>
      </c>
      <c r="I172" s="104">
        <f>IF(Thong_tin_chuc_vu_NV!A172="","",VLOOKUP(Thong_tin_chuc_vu_NV!A172,INPUT_Du_lieu_nhan_vien!$1:$1048576,29,0))</f>
        <v>0</v>
      </c>
      <c r="J172" s="104">
        <f>IF(Thong_tin_chuc_vu_NV!A172="","",VLOOKUP(Thong_tin_chuc_vu_NV!A172,INPUT_Du_lieu_nhan_vien!$1:$1048576,30,0))</f>
        <v>0</v>
      </c>
      <c r="K172" s="104">
        <f>IF(Thong_tin_chuc_vu_NV!A172="","",VLOOKUP(Thong_tin_chuc_vu_NV!A172,INPUT_Du_lieu_nhan_vien!$1:$1048576,31,0))</f>
        <v>0</v>
      </c>
      <c r="L172" s="104" t="str">
        <f>IF(Thong_tin_chuc_vu_NV!A172="","",VLOOKUP(Thong_tin_chuc_vu_NV!A172,INPUT_Du_lieu_nhan_vien!$1:$1048576,36,0))</f>
        <v>Nghỉ việc</v>
      </c>
      <c r="M172" s="117">
        <f>IF(Thong_tin_chuc_vu_NV!A172="","",VLOOKUP(Thong_tin_chuc_vu_NV!A172,INPUT_Du_lieu_nhan_vien!$1:$1048576,34,0))</f>
        <v>0</v>
      </c>
      <c r="N172" s="104" t="str">
        <f>IF(Thong_tin_chuc_vu_NV!A172="","",VLOOKUP(Thong_tin_chuc_vu_NV!A172,INPUT_Du_lieu_nhan_vien!$1:$1048576,35,0))</f>
        <v/>
      </c>
      <c r="O172" s="117" t="str">
        <f>IF(Thong_tin_chuc_vu_NV!A172="","",VLOOKUP(Thong_tin_chuc_vu_NV!A172,INPUT_Du_lieu_nhan_vien!$1:$1048576,37,0))</f>
        <v/>
      </c>
      <c r="P172" s="117">
        <f>IF(Thong_tin_chuc_vu_NV!A172="","",VLOOKUP(Thong_tin_chuc_vu_NV!A172,INPUT_Du_lieu_nhan_vien!$1:$1048576,39,0))</f>
        <v>0</v>
      </c>
    </row>
    <row r="173" spans="1:16" ht="19.5" hidden="1" customHeight="1" x14ac:dyDescent="0.2">
      <c r="A173" s="121">
        <f>IF(INPUT_Du_lieu_nhan_vien!A407="","",INPUT_Du_lieu_nhan_vien!A407)</f>
        <v>20381</v>
      </c>
      <c r="B173" s="121" t="str">
        <f>IF(A173="","",VLOOKUP(A173,INPUT_Du_lieu_nhan_vien!$1:$1048576,2,0))</f>
        <v>Trần Thị Huỳnh</v>
      </c>
      <c r="C173" s="121" t="str">
        <f>IF($A173="","",VLOOKUP($A173,INPUT_Du_lieu_nhan_vien!$1:$1048576,3,0))</f>
        <v>Anh</v>
      </c>
      <c r="D173" s="104" t="str">
        <f>IF(A173="","",VLOOKUP(A173,INPUT_Du_lieu_nhan_vien!$1:$1048576,20,0))</f>
        <v>666/64/35 đường 3/2, P.14, Q.10, Tp.HCM</v>
      </c>
      <c r="E173" s="104" t="str">
        <f>IF($A173="","",VLOOKUP($A173,INPUT_Du_lieu_nhan_vien!$1:$1048576,17,0))</f>
        <v>0902 440 420</v>
      </c>
      <c r="F173" s="116" t="str">
        <f>IF(Thong_tin_chuc_vu_NV!A173="","",VLOOKUP(Thong_tin_chuc_vu_NV!A173,INPUT_Du_lieu_nhan_vien!$1:$1048576,27,0))</f>
        <v>1</v>
      </c>
      <c r="G173" s="104" t="str">
        <f>IF(Thong_tin_chuc_vu_NV!A173="","",VLOOKUP(Thong_tin_chuc_vu_NV!A173,INPUT_Du_lieu_nhan_vien!$1:$1048576,28,0))</f>
        <v>CB</v>
      </c>
      <c r="H173" s="104" t="str">
        <f>IF(Thong_tin_chuc_vu_NV!A173="","",VLOOKUP(Thong_tin_chuc_vu_NV!A173,INPUT_Du_lieu_nhan_vien!$1:$1048576,24,0))</f>
        <v>OS</v>
      </c>
      <c r="I173" s="104" t="str">
        <f>IF(Thong_tin_chuc_vu_NV!A173="","",VLOOKUP(Thong_tin_chuc_vu_NV!A173,INPUT_Du_lieu_nhan_vien!$1:$1048576,29,0))</f>
        <v>THC</v>
      </c>
      <c r="J173" s="104" t="str">
        <f>IF(Thong_tin_chuc_vu_NV!A173="","",VLOOKUP(Thong_tin_chuc_vu_NV!A173,INPUT_Du_lieu_nhan_vien!$1:$1048576,30,0))</f>
        <v>PHCS</v>
      </c>
      <c r="K173" s="104" t="str">
        <f>IF(Thong_tin_chuc_vu_NV!A173="","",VLOOKUP(Thong_tin_chuc_vu_NV!A173,INPUT_Du_lieu_nhan_vien!$1:$1048576,31,0))</f>
        <v>HCM</v>
      </c>
      <c r="L173" s="104" t="str">
        <f>IF(Thong_tin_chuc_vu_NV!A407="","",VLOOKUP(Thong_tin_chuc_vu_NV!A407,INPUT_Du_lieu_nhan_vien!$1:$1048576,36,0))</f>
        <v>Nghỉ việc</v>
      </c>
      <c r="M173" s="117">
        <f>IF(Thong_tin_chuc_vu_NV!A407="","",VLOOKUP(Thong_tin_chuc_vu_NV!A407,INPUT_Du_lieu_nhan_vien!$1:$1048576,34,0))</f>
        <v>41061</v>
      </c>
      <c r="N173" s="104">
        <f>IF(Thong_tin_chuc_vu_NV!A407="","",VLOOKUP(Thong_tin_chuc_vu_NV!A407,INPUT_Du_lieu_nhan_vien!$1:$1048576,35,0))</f>
        <v>6</v>
      </c>
      <c r="O173" s="117">
        <f>IF(Thong_tin_chuc_vu_NV!A407="","",VLOOKUP(Thong_tin_chuc_vu_NV!A407,INPUT_Du_lieu_nhan_vien!$1:$1048576,37,0))</f>
        <v>0</v>
      </c>
      <c r="P173" s="117">
        <f>IF(Thong_tin_chuc_vu_NV!A407="","",VLOOKUP(Thong_tin_chuc_vu_NV!A407,INPUT_Du_lieu_nhan_vien!$1:$1048576,39,0))</f>
        <v>40179</v>
      </c>
    </row>
    <row r="174" spans="1:16" ht="19.5" hidden="1" customHeight="1" x14ac:dyDescent="0.2">
      <c r="A174" s="121">
        <f>IF(INPUT_Du_lieu_nhan_vien!A418="","",INPUT_Du_lieu_nhan_vien!A418)</f>
        <v>20392</v>
      </c>
      <c r="B174" s="121" t="str">
        <f>IF(A174="","",VLOOKUP(A174,INPUT_Du_lieu_nhan_vien!$1:$1048576,2,0))</f>
        <v>Đinh Hồng</v>
      </c>
      <c r="C174" s="121" t="str">
        <f>IF($A174="","",VLOOKUP($A174,INPUT_Du_lieu_nhan_vien!$1:$1048576,3,0))</f>
        <v>Lĩnh</v>
      </c>
      <c r="D174" s="104" t="str">
        <f>IF(A174="","",VLOOKUP(A174,INPUT_Du_lieu_nhan_vien!$1:$1048576,20,0))</f>
        <v>Tam Trinh, Mai Động, Hoàng Mai, Hà Nội</v>
      </c>
      <c r="E174" s="104" t="str">
        <f>IF($A174="","",VLOOKUP($A174,INPUT_Du_lieu_nhan_vien!$1:$1048576,17,0))</f>
        <v>01678334137</v>
      </c>
      <c r="F174" s="116" t="str">
        <f>IF(Thong_tin_chuc_vu_NV!A174="","",VLOOKUP(Thong_tin_chuc_vu_NV!A174,INPUT_Du_lieu_nhan_vien!$1:$1048576,27,0))</f>
        <v>1</v>
      </c>
      <c r="G174" s="104" t="str">
        <f>IF(Thong_tin_chuc_vu_NV!A174="","",VLOOKUP(Thong_tin_chuc_vu_NV!A174,INPUT_Du_lieu_nhan_vien!$1:$1048576,28,0))</f>
        <v>CB</v>
      </c>
      <c r="H174" s="104" t="str">
        <f>IF(Thong_tin_chuc_vu_NV!A174="","",VLOOKUP(Thong_tin_chuc_vu_NV!A174,INPUT_Du_lieu_nhan_vien!$1:$1048576,24,0))</f>
        <v>OX</v>
      </c>
      <c r="I174" s="104" t="str">
        <f>IF(Thong_tin_chuc_vu_NV!A174="","",VLOOKUP(Thong_tin_chuc_vu_NV!A174,INPUT_Du_lieu_nhan_vien!$1:$1048576,29,0))</f>
        <v>TIS</v>
      </c>
      <c r="J174" s="104" t="str">
        <f>IF(Thong_tin_chuc_vu_NV!A174="","",VLOOKUP(Thong_tin_chuc_vu_NV!A174,INPUT_Du_lieu_nhan_vien!$1:$1048576,30,0))</f>
        <v>PISD</v>
      </c>
      <c r="K174" s="104" t="str">
        <f>IF(Thong_tin_chuc_vu_NV!A174="","",VLOOKUP(Thong_tin_chuc_vu_NV!A174,INPUT_Du_lieu_nhan_vien!$1:$1048576,31,0))</f>
        <v>HN</v>
      </c>
      <c r="L174" s="104" t="str">
        <f>IF(Thong_tin_chuc_vu_NV!A418="","",VLOOKUP(Thong_tin_chuc_vu_NV!A418,INPUT_Du_lieu_nhan_vien!$1:$1048576,36,0))</f>
        <v>Nghỉ việc</v>
      </c>
      <c r="M174" s="117">
        <f>IF(Thong_tin_chuc_vu_NV!A418="","",VLOOKUP(Thong_tin_chuc_vu_NV!A418,INPUT_Du_lieu_nhan_vien!$1:$1048576,34,0))</f>
        <v>40770</v>
      </c>
      <c r="N174" s="104">
        <f>IF(Thong_tin_chuc_vu_NV!A418="","",VLOOKUP(Thong_tin_chuc_vu_NV!A418,INPUT_Du_lieu_nhan_vien!$1:$1048576,35,0))</f>
        <v>8</v>
      </c>
      <c r="O174" s="117" t="str">
        <f>IF(Thong_tin_chuc_vu_NV!A418="","",VLOOKUP(Thong_tin_chuc_vu_NV!A418,INPUT_Du_lieu_nhan_vien!$1:$1048576,37,0))</f>
        <v/>
      </c>
      <c r="P174" s="117">
        <f>IF(Thong_tin_chuc_vu_NV!A418="","",VLOOKUP(Thong_tin_chuc_vu_NV!A418,INPUT_Du_lieu_nhan_vien!$1:$1048576,39,0))</f>
        <v>40812</v>
      </c>
    </row>
    <row r="175" spans="1:16" ht="19.5" hidden="1" customHeight="1" x14ac:dyDescent="0.2">
      <c r="A175" s="121">
        <f>IF(INPUT_Du_lieu_nhan_vien!A436="","",INPUT_Du_lieu_nhan_vien!A436)</f>
        <v>20410</v>
      </c>
      <c r="B175" s="121" t="str">
        <f>IF(A175="","",VLOOKUP(A175,INPUT_Du_lieu_nhan_vien!$1:$1048576,2,0))</f>
        <v>Lê Thị Ánh</v>
      </c>
      <c r="C175" s="121" t="str">
        <f>IF($A175="","",VLOOKUP($A175,INPUT_Du_lieu_nhan_vien!$1:$1048576,3,0))</f>
        <v>Ly</v>
      </c>
      <c r="D175" s="104" t="str">
        <f>IF(A175="","",VLOOKUP(A175,INPUT_Du_lieu_nhan_vien!$1:$1048576,20,0))</f>
        <v xml:space="preserve">606/40 đường 302, quận 10, phường 14, HCM </v>
      </c>
      <c r="E175" s="104" t="str">
        <f>IF($A175="","",VLOOKUP($A175,INPUT_Du_lieu_nhan_vien!$1:$1048576,17,0))</f>
        <v>0909 846 438</v>
      </c>
      <c r="F175" s="116" t="str">
        <f>IF(Thong_tin_chuc_vu_NV!A175="","",VLOOKUP(Thong_tin_chuc_vu_NV!A175,INPUT_Du_lieu_nhan_vien!$1:$1048576,27,0))</f>
        <v>1</v>
      </c>
      <c r="G175" s="104" t="str">
        <f>IF(Thong_tin_chuc_vu_NV!A175="","",VLOOKUP(Thong_tin_chuc_vu_NV!A175,INPUT_Du_lieu_nhan_vien!$1:$1048576,28,0))</f>
        <v>CB</v>
      </c>
      <c r="H175" s="104" t="str">
        <f>IF(Thong_tin_chuc_vu_NV!A175="","",VLOOKUP(Thong_tin_chuc_vu_NV!A175,INPUT_Du_lieu_nhan_vien!$1:$1048576,24,0))</f>
        <v>OC</v>
      </c>
      <c r="I175" s="104" t="str">
        <f>IF(Thong_tin_chuc_vu_NV!A175="","",VLOOKUP(Thong_tin_chuc_vu_NV!A175,INPUT_Du_lieu_nhan_vien!$1:$1048576,29,0))</f>
        <v>TTV</v>
      </c>
      <c r="J175" s="104" t="str">
        <f>IF(Thong_tin_chuc_vu_NV!A175="","",VLOOKUP(Thong_tin_chuc_vu_NV!A175,INPUT_Du_lieu_nhan_vien!$1:$1048576,30,0))</f>
        <v>PTVS</v>
      </c>
      <c r="K175" s="104" t="str">
        <f>IF(Thong_tin_chuc_vu_NV!A175="","",VLOOKUP(Thong_tin_chuc_vu_NV!A175,INPUT_Du_lieu_nhan_vien!$1:$1048576,31,0))</f>
        <v>HCM</v>
      </c>
      <c r="L175" s="104" t="str">
        <f>IF(Thong_tin_chuc_vu_NV!A436="","",VLOOKUP(Thong_tin_chuc_vu_NV!A436,INPUT_Du_lieu_nhan_vien!$1:$1048576,36,0))</f>
        <v>Chính thức</v>
      </c>
      <c r="M175" s="117">
        <f>IF(Thong_tin_chuc_vu_NV!A436="","",VLOOKUP(Thong_tin_chuc_vu_NV!A436,INPUT_Du_lieu_nhan_vien!$1:$1048576,34,0))</f>
        <v>40238</v>
      </c>
      <c r="N175" s="104">
        <f>IF(Thong_tin_chuc_vu_NV!A436="","",VLOOKUP(Thong_tin_chuc_vu_NV!A436,INPUT_Du_lieu_nhan_vien!$1:$1048576,35,0))</f>
        <v>3</v>
      </c>
      <c r="O175" s="117">
        <f>IF(Thong_tin_chuc_vu_NV!A436="","",VLOOKUP(Thong_tin_chuc_vu_NV!A436,INPUT_Du_lieu_nhan_vien!$1:$1048576,37,0))</f>
        <v>41253</v>
      </c>
      <c r="P175" s="117">
        <f>IF(Thong_tin_chuc_vu_NV!A436="","",VLOOKUP(Thong_tin_chuc_vu_NV!A436,INPUT_Du_lieu_nhan_vien!$1:$1048576,39,0))</f>
        <v>0</v>
      </c>
    </row>
    <row r="176" spans="1:16" ht="19.5" hidden="1" customHeight="1" x14ac:dyDescent="0.2">
      <c r="A176" s="121">
        <f>IF(INPUT_Du_lieu_nhan_vien!A176="","",INPUT_Du_lieu_nhan_vien!A176)</f>
        <v>20150</v>
      </c>
      <c r="B176" s="121" t="str">
        <f>IF(A176="","",VLOOKUP(A176,INPUT_Du_lieu_nhan_vien!$1:$1048576,2,0))</f>
        <v>Hoàng Thu</v>
      </c>
      <c r="C176" s="121" t="str">
        <f>IF($A176="","",VLOOKUP($A176,INPUT_Du_lieu_nhan_vien!$1:$1048576,3,0))</f>
        <v>Phương</v>
      </c>
      <c r="D176" s="104" t="str">
        <f>IF(A176="","",VLOOKUP(A176,INPUT_Du_lieu_nhan_vien!$1:$1048576,20,0))</f>
        <v>10, Ngõ 111, Thanh Lân, Hà Nội</v>
      </c>
      <c r="E176" s="104" t="str">
        <f>IF($A176="","",VLOOKUP($A176,INPUT_Du_lieu_nhan_vien!$1:$1048576,17,0))</f>
        <v>0983 529 286</v>
      </c>
      <c r="F176" s="116" t="str">
        <f>IF(Thong_tin_chuc_vu_NV!A176="","",VLOOKUP(Thong_tin_chuc_vu_NV!A176,INPUT_Du_lieu_nhan_vien!$1:$1048576,27,0))</f>
        <v>1</v>
      </c>
      <c r="G176" s="104" t="str">
        <f>IF(Thong_tin_chuc_vu_NV!A176="","",VLOOKUP(Thong_tin_chuc_vu_NV!A176,INPUT_Du_lieu_nhan_vien!$1:$1048576,28,0))</f>
        <v>CB</v>
      </c>
      <c r="H176" s="104" t="str">
        <f>IF(Thong_tin_chuc_vu_NV!A176="","",VLOOKUP(Thong_tin_chuc_vu_NV!A176,INPUT_Du_lieu_nhan_vien!$1:$1048576,24,0))</f>
        <v>OX</v>
      </c>
      <c r="I176" s="104">
        <f>IF(Thong_tin_chuc_vu_NV!A176="","",VLOOKUP(Thong_tin_chuc_vu_NV!A176,INPUT_Du_lieu_nhan_vien!$1:$1048576,29,0))</f>
        <v>0</v>
      </c>
      <c r="J176" s="104">
        <f>IF(Thong_tin_chuc_vu_NV!A176="","",VLOOKUP(Thong_tin_chuc_vu_NV!A176,INPUT_Du_lieu_nhan_vien!$1:$1048576,30,0))</f>
        <v>0</v>
      </c>
      <c r="K176" s="104" t="str">
        <f>IF(Thong_tin_chuc_vu_NV!A176="","",VLOOKUP(Thong_tin_chuc_vu_NV!A176,INPUT_Du_lieu_nhan_vien!$1:$1048576,31,0))</f>
        <v>HN</v>
      </c>
      <c r="L176" s="104" t="str">
        <f>IF(Thong_tin_chuc_vu_NV!A176="","",VLOOKUP(Thong_tin_chuc_vu_NV!A176,INPUT_Du_lieu_nhan_vien!$1:$1048576,36,0))</f>
        <v>Nghỉ việc</v>
      </c>
      <c r="M176" s="117">
        <f>IF(Thong_tin_chuc_vu_NV!A176="","",VLOOKUP(Thong_tin_chuc_vu_NV!A176,INPUT_Du_lieu_nhan_vien!$1:$1048576,34,0))</f>
        <v>0</v>
      </c>
      <c r="N176" s="104" t="str">
        <f>IF(Thong_tin_chuc_vu_NV!A176="","",VLOOKUP(Thong_tin_chuc_vu_NV!A176,INPUT_Du_lieu_nhan_vien!$1:$1048576,35,0))</f>
        <v/>
      </c>
      <c r="O176" s="117">
        <f>IF(Thong_tin_chuc_vu_NV!A176="","",VLOOKUP(Thong_tin_chuc_vu_NV!A176,INPUT_Du_lieu_nhan_vien!$1:$1048576,37,0))</f>
        <v>0</v>
      </c>
      <c r="P176" s="117">
        <f>IF(Thong_tin_chuc_vu_NV!A176="","",VLOOKUP(Thong_tin_chuc_vu_NV!A176,INPUT_Du_lieu_nhan_vien!$1:$1048576,39,0))</f>
        <v>40663</v>
      </c>
    </row>
    <row r="177" spans="1:16" ht="19.5" hidden="1" customHeight="1" x14ac:dyDescent="0.2">
      <c r="A177" s="121">
        <f>IF(INPUT_Du_lieu_nhan_vien!A177="","",INPUT_Du_lieu_nhan_vien!A177)</f>
        <v>20152</v>
      </c>
      <c r="B177" s="121" t="str">
        <f>IF(A177="","",VLOOKUP(A177,INPUT_Du_lieu_nhan_vien!$1:$1048576,2,0))</f>
        <v>Vũ Thị Thanh</v>
      </c>
      <c r="C177" s="121" t="str">
        <f>IF($A177="","",VLOOKUP($A177,INPUT_Du_lieu_nhan_vien!$1:$1048576,3,0))</f>
        <v>Huyền</v>
      </c>
      <c r="D177" s="104" t="str">
        <f>IF(A177="","",VLOOKUP(A177,INPUT_Du_lieu_nhan_vien!$1:$1048576,20,0))</f>
        <v xml:space="preserve"> </v>
      </c>
      <c r="E177" s="104" t="str">
        <f>IF($A177="","",VLOOKUP($A177,INPUT_Du_lieu_nhan_vien!$1:$1048576,17,0))</f>
        <v>0985229213</v>
      </c>
      <c r="F177" s="116">
        <f>IF(Thong_tin_chuc_vu_NV!A177="","",VLOOKUP(Thong_tin_chuc_vu_NV!A177,INPUT_Du_lieu_nhan_vien!$1:$1048576,27,0))</f>
        <v>0</v>
      </c>
      <c r="G177" s="104">
        <f>IF(Thong_tin_chuc_vu_NV!A177="","",VLOOKUP(Thong_tin_chuc_vu_NV!A177,INPUT_Du_lieu_nhan_vien!$1:$1048576,28,0))</f>
        <v>0</v>
      </c>
      <c r="H177" s="104">
        <f>IF(Thong_tin_chuc_vu_NV!A177="","",VLOOKUP(Thong_tin_chuc_vu_NV!A177,INPUT_Du_lieu_nhan_vien!$1:$1048576,24,0))</f>
        <v>0</v>
      </c>
      <c r="I177" s="104">
        <f>IF(Thong_tin_chuc_vu_NV!A177="","",VLOOKUP(Thong_tin_chuc_vu_NV!A177,INPUT_Du_lieu_nhan_vien!$1:$1048576,29,0))</f>
        <v>0</v>
      </c>
      <c r="J177" s="104">
        <f>IF(Thong_tin_chuc_vu_NV!A177="","",VLOOKUP(Thong_tin_chuc_vu_NV!A177,INPUT_Du_lieu_nhan_vien!$1:$1048576,30,0))</f>
        <v>0</v>
      </c>
      <c r="K177" s="104" t="str">
        <f>IF(Thong_tin_chuc_vu_NV!A177="","",VLOOKUP(Thong_tin_chuc_vu_NV!A177,INPUT_Du_lieu_nhan_vien!$1:$1048576,31,0))</f>
        <v>HN</v>
      </c>
      <c r="L177" s="104" t="str">
        <f>IF(Thong_tin_chuc_vu_NV!A177="","",VLOOKUP(Thong_tin_chuc_vu_NV!A177,INPUT_Du_lieu_nhan_vien!$1:$1048576,36,0))</f>
        <v>Nghỉ việc</v>
      </c>
      <c r="M177" s="117">
        <f>IF(Thong_tin_chuc_vu_NV!A177="","",VLOOKUP(Thong_tin_chuc_vu_NV!A177,INPUT_Du_lieu_nhan_vien!$1:$1048576,34,0))</f>
        <v>0</v>
      </c>
      <c r="N177" s="104" t="str">
        <f>IF(Thong_tin_chuc_vu_NV!A177="","",VLOOKUP(Thong_tin_chuc_vu_NV!A177,INPUT_Du_lieu_nhan_vien!$1:$1048576,35,0))</f>
        <v/>
      </c>
      <c r="O177" s="117" t="str">
        <f>IF(Thong_tin_chuc_vu_NV!A177="","",VLOOKUP(Thong_tin_chuc_vu_NV!A177,INPUT_Du_lieu_nhan_vien!$1:$1048576,37,0))</f>
        <v/>
      </c>
      <c r="P177" s="117">
        <f>IF(Thong_tin_chuc_vu_NV!A177="","",VLOOKUP(Thong_tin_chuc_vu_NV!A177,INPUT_Du_lieu_nhan_vien!$1:$1048576,39,0))</f>
        <v>0</v>
      </c>
    </row>
    <row r="178" spans="1:16" ht="19.5" hidden="1" customHeight="1" x14ac:dyDescent="0.2">
      <c r="A178" s="121">
        <f>IF(INPUT_Du_lieu_nhan_vien!A178="","",INPUT_Du_lieu_nhan_vien!A178)</f>
        <v>20153</v>
      </c>
      <c r="B178" s="121" t="str">
        <f>IF(A178="","",VLOOKUP(A178,INPUT_Du_lieu_nhan_vien!$1:$1048576,2,0))</f>
        <v>Hà Thúy</v>
      </c>
      <c r="C178" s="121" t="str">
        <f>IF($A178="","",VLOOKUP($A178,INPUT_Du_lieu_nhan_vien!$1:$1048576,3,0))</f>
        <v>Hằng</v>
      </c>
      <c r="D178" s="104" t="str">
        <f>IF(A178="","",VLOOKUP(A178,INPUT_Du_lieu_nhan_vien!$1:$1048576,20,0))</f>
        <v xml:space="preserve">403, ĐN 2, Nhà I, Ngõ 319, Tam Trinh, Hoàng PRi, HN </v>
      </c>
      <c r="E178" s="104" t="str">
        <f>IF($A178="","",VLOOKUP($A178,INPUT_Du_lieu_nhan_vien!$1:$1048576,17,0))</f>
        <v>0988080609</v>
      </c>
      <c r="F178" s="116">
        <f>IF(Thong_tin_chuc_vu_NV!A178="","",VLOOKUP(Thong_tin_chuc_vu_NV!A178,INPUT_Du_lieu_nhan_vien!$1:$1048576,27,0))</f>
        <v>0</v>
      </c>
      <c r="G178" s="104">
        <f>IF(Thong_tin_chuc_vu_NV!A178="","",VLOOKUP(Thong_tin_chuc_vu_NV!A178,INPUT_Du_lieu_nhan_vien!$1:$1048576,28,0))</f>
        <v>0</v>
      </c>
      <c r="H178" s="104">
        <f>IF(Thong_tin_chuc_vu_NV!A178="","",VLOOKUP(Thong_tin_chuc_vu_NV!A178,INPUT_Du_lieu_nhan_vien!$1:$1048576,24,0))</f>
        <v>0</v>
      </c>
      <c r="I178" s="104">
        <f>IF(Thong_tin_chuc_vu_NV!A178="","",VLOOKUP(Thong_tin_chuc_vu_NV!A178,INPUT_Du_lieu_nhan_vien!$1:$1048576,29,0))</f>
        <v>0</v>
      </c>
      <c r="J178" s="104">
        <f>IF(Thong_tin_chuc_vu_NV!A178="","",VLOOKUP(Thong_tin_chuc_vu_NV!A178,INPUT_Du_lieu_nhan_vien!$1:$1048576,30,0))</f>
        <v>0</v>
      </c>
      <c r="K178" s="104" t="str">
        <f>IF(Thong_tin_chuc_vu_NV!A178="","",VLOOKUP(Thong_tin_chuc_vu_NV!A178,INPUT_Du_lieu_nhan_vien!$1:$1048576,31,0))</f>
        <v>HN</v>
      </c>
      <c r="L178" s="104" t="str">
        <f>IF(Thong_tin_chuc_vu_NV!A178="","",VLOOKUP(Thong_tin_chuc_vu_NV!A178,INPUT_Du_lieu_nhan_vien!$1:$1048576,36,0))</f>
        <v>Nghỉ việc</v>
      </c>
      <c r="M178" s="117">
        <f>IF(Thong_tin_chuc_vu_NV!A178="","",VLOOKUP(Thong_tin_chuc_vu_NV!A178,INPUT_Du_lieu_nhan_vien!$1:$1048576,34,0))</f>
        <v>0</v>
      </c>
      <c r="N178" s="104" t="str">
        <f>IF(Thong_tin_chuc_vu_NV!A178="","",VLOOKUP(Thong_tin_chuc_vu_NV!A178,INPUT_Du_lieu_nhan_vien!$1:$1048576,35,0))</f>
        <v/>
      </c>
      <c r="O178" s="117" t="str">
        <f>IF(Thong_tin_chuc_vu_NV!A178="","",VLOOKUP(Thong_tin_chuc_vu_NV!A178,INPUT_Du_lieu_nhan_vien!$1:$1048576,37,0))</f>
        <v/>
      </c>
      <c r="P178" s="117">
        <f>IF(Thong_tin_chuc_vu_NV!A178="","",VLOOKUP(Thong_tin_chuc_vu_NV!A178,INPUT_Du_lieu_nhan_vien!$1:$1048576,39,0))</f>
        <v>0</v>
      </c>
    </row>
    <row r="179" spans="1:16" ht="19.5" hidden="1" customHeight="1" x14ac:dyDescent="0.2">
      <c r="A179" s="121">
        <f>IF(INPUT_Du_lieu_nhan_vien!A440="","",INPUT_Du_lieu_nhan_vien!A440)</f>
        <v>20414</v>
      </c>
      <c r="B179" s="121" t="str">
        <f>IF(A179="","",VLOOKUP(A179,INPUT_Du_lieu_nhan_vien!$1:$1048576,2,0))</f>
        <v>Bùi Thị Diệu</v>
      </c>
      <c r="C179" s="121" t="str">
        <f>IF($A179="","",VLOOKUP($A179,INPUT_Du_lieu_nhan_vien!$1:$1048576,3,0))</f>
        <v>Mơ</v>
      </c>
      <c r="D179" s="104" t="str">
        <f>IF(A179="","",VLOOKUP(A179,INPUT_Du_lieu_nhan_vien!$1:$1048576,20,0))</f>
        <v xml:space="preserve">Lô E, c/c Bàu Cát 2, P.10, Q.TB
 </v>
      </c>
      <c r="E179" s="104" t="str">
        <f>IF($A179="","",VLOOKUP($A179,INPUT_Du_lieu_nhan_vien!$1:$1048576,17,0))</f>
        <v>0908 636 562</v>
      </c>
      <c r="F179" s="116">
        <f>IF(Thong_tin_chuc_vu_NV!A179="","",VLOOKUP(Thong_tin_chuc_vu_NV!A179,INPUT_Du_lieu_nhan_vien!$1:$1048576,27,0))</f>
        <v>3</v>
      </c>
      <c r="G179" s="104" t="str">
        <f>IF(Thong_tin_chuc_vu_NV!A179="","",VLOOKUP(Thong_tin_chuc_vu_NV!A179,INPUT_Du_lieu_nhan_vien!$1:$1048576,28,0))</f>
        <v>QL</v>
      </c>
      <c r="H179" s="104" t="str">
        <f>IF(Thong_tin_chuc_vu_NV!A179="","",VLOOKUP(Thong_tin_chuc_vu_NV!A179,INPUT_Du_lieu_nhan_vien!$1:$1048576,24,0))</f>
        <v>PM2</v>
      </c>
      <c r="I179" s="104" t="str">
        <f>IF(Thong_tin_chuc_vu_NV!A179="","",VLOOKUP(Thong_tin_chuc_vu_NV!A179,INPUT_Du_lieu_nhan_vien!$1:$1048576,29,0))</f>
        <v>TSG</v>
      </c>
      <c r="J179" s="104" t="str">
        <f>IF(Thong_tin_chuc_vu_NV!A179="","",VLOOKUP(Thong_tin_chuc_vu_NV!A179,INPUT_Du_lieu_nhan_vien!$1:$1048576,30,0))</f>
        <v>PSGH</v>
      </c>
      <c r="K179" s="104" t="str">
        <f>IF(Thong_tin_chuc_vu_NV!A179="","",VLOOKUP(Thong_tin_chuc_vu_NV!A179,INPUT_Du_lieu_nhan_vien!$1:$1048576,31,0))</f>
        <v>HCM</v>
      </c>
      <c r="L179" s="104" t="str">
        <f>IF(Thong_tin_chuc_vu_NV!A440="","",VLOOKUP(Thong_tin_chuc_vu_NV!A440,INPUT_Du_lieu_nhan_vien!$1:$1048576,36,0))</f>
        <v>Nghỉ việc</v>
      </c>
      <c r="M179" s="117">
        <f>IF(Thong_tin_chuc_vu_NV!A440="","",VLOOKUP(Thong_tin_chuc_vu_NV!A440,INPUT_Du_lieu_nhan_vien!$1:$1048576,34,0))</f>
        <v>40540</v>
      </c>
      <c r="N179" s="104">
        <f>IF(Thong_tin_chuc_vu_NV!A440="","",VLOOKUP(Thong_tin_chuc_vu_NV!A440,INPUT_Du_lieu_nhan_vien!$1:$1048576,35,0))</f>
        <v>12</v>
      </c>
      <c r="O179" s="117" t="str">
        <f>IF(Thong_tin_chuc_vu_NV!A440="","",VLOOKUP(Thong_tin_chuc_vu_NV!A440,INPUT_Du_lieu_nhan_vien!$1:$1048576,37,0))</f>
        <v/>
      </c>
      <c r="P179" s="117">
        <f>IF(Thong_tin_chuc_vu_NV!A440="","",VLOOKUP(Thong_tin_chuc_vu_NV!A440,INPUT_Du_lieu_nhan_vien!$1:$1048576,39,0))</f>
        <v>41456</v>
      </c>
    </row>
    <row r="180" spans="1:16" ht="19.5" hidden="1" customHeight="1" x14ac:dyDescent="0.2">
      <c r="A180" s="121">
        <f>IF(INPUT_Du_lieu_nhan_vien!A59="","",INPUT_Du_lieu_nhan_vien!A59)</f>
        <v>20033</v>
      </c>
      <c r="B180" s="121" t="str">
        <f>IF(A180="","",VLOOKUP(A180,INPUT_Du_lieu_nhan_vien!$1:$1048576,2,0))</f>
        <v>Phạm Thị Thu</v>
      </c>
      <c r="C180" s="121" t="str">
        <f>IF($A180="","",VLOOKUP($A180,INPUT_Du_lieu_nhan_vien!$1:$1048576,3,0))</f>
        <v>Hồng</v>
      </c>
      <c r="D180" s="104" t="str">
        <f>IF(A180="","",VLOOKUP(A180,INPUT_Du_lieu_nhan_vien!$1:$1048576,20,0))</f>
        <v xml:space="preserve">35A- Ngách 37/27- Dịch Vọng- Cầu Giấy </v>
      </c>
      <c r="E180" s="104" t="str">
        <f>IF($A180="","",VLOOKUP($A180,INPUT_Du_lieu_nhan_vien!$1:$1048576,17,0))</f>
        <v>097 956 9486</v>
      </c>
      <c r="F180" s="116">
        <f>IF(Thong_tin_chuc_vu_NV!A180="","",VLOOKUP(Thong_tin_chuc_vu_NV!A180,INPUT_Du_lieu_nhan_vien!$1:$1048576,27,0))</f>
        <v>0</v>
      </c>
      <c r="G180" s="104">
        <f>IF(Thong_tin_chuc_vu_NV!A180="","",VLOOKUP(Thong_tin_chuc_vu_NV!A180,INPUT_Du_lieu_nhan_vien!$1:$1048576,28,0))</f>
        <v>0</v>
      </c>
      <c r="H180" s="104">
        <f>IF(Thong_tin_chuc_vu_NV!A180="","",VLOOKUP(Thong_tin_chuc_vu_NV!A180,INPUT_Du_lieu_nhan_vien!$1:$1048576,24,0))</f>
        <v>0</v>
      </c>
      <c r="I180" s="104">
        <f>IF(Thong_tin_chuc_vu_NV!A180="","",VLOOKUP(Thong_tin_chuc_vu_NV!A180,INPUT_Du_lieu_nhan_vien!$1:$1048576,29,0))</f>
        <v>0</v>
      </c>
      <c r="J180" s="104">
        <f>IF(Thong_tin_chuc_vu_NV!A180="","",VLOOKUP(Thong_tin_chuc_vu_NV!A180,INPUT_Du_lieu_nhan_vien!$1:$1048576,30,0))</f>
        <v>0</v>
      </c>
      <c r="K180" s="104" t="str">
        <f>IF(Thong_tin_chuc_vu_NV!A180="","",VLOOKUP(Thong_tin_chuc_vu_NV!A180,INPUT_Du_lieu_nhan_vien!$1:$1048576,31,0))</f>
        <v>HN</v>
      </c>
      <c r="L180" s="104" t="str">
        <f>IF(Thong_tin_chuc_vu_NV!A59="","",VLOOKUP(Thong_tin_chuc_vu_NV!A59,INPUT_Du_lieu_nhan_vien!$1:$1048576,36,0))</f>
        <v>Chính thức</v>
      </c>
      <c r="M180" s="117">
        <f>IF(Thong_tin_chuc_vu_NV!A59="","",VLOOKUP(Thong_tin_chuc_vu_NV!A59,INPUT_Du_lieu_nhan_vien!$1:$1048576,34,0))</f>
        <v>40094</v>
      </c>
      <c r="N180" s="104">
        <f>IF(Thong_tin_chuc_vu_NV!A59="","",VLOOKUP(Thong_tin_chuc_vu_NV!A59,INPUT_Du_lieu_nhan_vien!$1:$1048576,35,0))</f>
        <v>10</v>
      </c>
      <c r="O180" s="117" t="str">
        <f>IF(Thong_tin_chuc_vu_NV!A59="","",VLOOKUP(Thong_tin_chuc_vu_NV!A59,INPUT_Du_lieu_nhan_vien!$1:$1048576,37,0))</f>
        <v/>
      </c>
      <c r="P180" s="117">
        <f>IF(Thong_tin_chuc_vu_NV!A59="","",VLOOKUP(Thong_tin_chuc_vu_NV!A59,INPUT_Du_lieu_nhan_vien!$1:$1048576,39,0))</f>
        <v>0</v>
      </c>
    </row>
    <row r="181" spans="1:16" ht="19.5" hidden="1" customHeight="1" x14ac:dyDescent="0.2">
      <c r="A181" s="121">
        <f>IF(INPUT_Du_lieu_nhan_vien!A86="","",INPUT_Du_lieu_nhan_vien!A86)</f>
        <v>20061</v>
      </c>
      <c r="B181" s="121" t="str">
        <f>IF(A181="","",VLOOKUP(A181,INPUT_Du_lieu_nhan_vien!$1:$1048576,2,0))</f>
        <v>Phạm Ngọc</v>
      </c>
      <c r="C181" s="121" t="str">
        <f>IF($A181="","",VLOOKUP($A181,INPUT_Du_lieu_nhan_vien!$1:$1048576,3,0))</f>
        <v>Lân</v>
      </c>
      <c r="D181" s="104" t="str">
        <f>IF(A181="","",VLOOKUP(A181,INPUT_Du_lieu_nhan_vien!$1:$1048576,20,0))</f>
        <v xml:space="preserve">Số 104a Ngõ 422 Đường Trương Định </v>
      </c>
      <c r="E181" s="104" t="str">
        <f>IF($A181="","",VLOOKUP($A181,INPUT_Du_lieu_nhan_vien!$1:$1048576,17,0))</f>
        <v>0983 613 968</v>
      </c>
      <c r="F181" s="116" t="str">
        <f>IF(Thong_tin_chuc_vu_NV!A181="","",VLOOKUP(Thong_tin_chuc_vu_NV!A181,INPUT_Du_lieu_nhan_vien!$1:$1048576,27,0))</f>
        <v>1</v>
      </c>
      <c r="G181" s="104" t="str">
        <f>IF(Thong_tin_chuc_vu_NV!A181="","",VLOOKUP(Thong_tin_chuc_vu_NV!A181,INPUT_Du_lieu_nhan_vien!$1:$1048576,28,0))</f>
        <v>CB</v>
      </c>
      <c r="H181" s="104" t="str">
        <f>IF(Thong_tin_chuc_vu_NV!A181="","",VLOOKUP(Thong_tin_chuc_vu_NV!A181,INPUT_Du_lieu_nhan_vien!$1:$1048576,24,0))</f>
        <v>OP</v>
      </c>
      <c r="I181" s="104" t="str">
        <f>IF(Thong_tin_chuc_vu_NV!A181="","",VLOOKUP(Thong_tin_chuc_vu_NV!A181,INPUT_Du_lieu_nhan_vien!$1:$1048576,29,0))</f>
        <v>TOS1</v>
      </c>
      <c r="J181" s="104" t="str">
        <f>IF(Thong_tin_chuc_vu_NV!A181="","",VLOOKUP(Thong_tin_chuc_vu_NV!A181,INPUT_Du_lieu_nhan_vien!$1:$1048576,30,0))</f>
        <v>POGH</v>
      </c>
      <c r="K181" s="104" t="str">
        <f>IF(Thong_tin_chuc_vu_NV!A181="","",VLOOKUP(Thong_tin_chuc_vu_NV!A181,INPUT_Du_lieu_nhan_vien!$1:$1048576,31,0))</f>
        <v>HN</v>
      </c>
      <c r="L181" s="104" t="str">
        <f>IF(Thong_tin_chuc_vu_NV!A86="","",VLOOKUP(Thong_tin_chuc_vu_NV!A86,INPUT_Du_lieu_nhan_vien!$1:$1048576,36,0))</f>
        <v>Nghỉ việc</v>
      </c>
      <c r="M181" s="117">
        <f>IF(Thong_tin_chuc_vu_NV!A86="","",VLOOKUP(Thong_tin_chuc_vu_NV!A86,INPUT_Du_lieu_nhan_vien!$1:$1048576,34,0))</f>
        <v>0</v>
      </c>
      <c r="N181" s="104" t="str">
        <f>IF(Thong_tin_chuc_vu_NV!A86="","",VLOOKUP(Thong_tin_chuc_vu_NV!A86,INPUT_Du_lieu_nhan_vien!$1:$1048576,35,0))</f>
        <v/>
      </c>
      <c r="O181" s="117" t="str">
        <f>IF(Thong_tin_chuc_vu_NV!A86="","",VLOOKUP(Thong_tin_chuc_vu_NV!A86,INPUT_Du_lieu_nhan_vien!$1:$1048576,37,0))</f>
        <v/>
      </c>
      <c r="P181" s="117">
        <f>IF(Thong_tin_chuc_vu_NV!A86="","",VLOOKUP(Thong_tin_chuc_vu_NV!A86,INPUT_Du_lieu_nhan_vien!$1:$1048576,39,0))</f>
        <v>0</v>
      </c>
    </row>
    <row r="182" spans="1:16" ht="19.5" hidden="1" customHeight="1" x14ac:dyDescent="0.2">
      <c r="A182" s="121">
        <f>IF(INPUT_Du_lieu_nhan_vien!A110="","",INPUT_Du_lieu_nhan_vien!A110)</f>
        <v>20084</v>
      </c>
      <c r="B182" s="121" t="str">
        <f>IF(A182="","",VLOOKUP(A182,INPUT_Du_lieu_nhan_vien!$1:$1048576,2,0))</f>
        <v>Nguyễn Kim Đức</v>
      </c>
      <c r="C182" s="121" t="str">
        <f>IF($A182="","",VLOOKUP($A182,INPUT_Du_lieu_nhan_vien!$1:$1048576,3,0))</f>
        <v>Anh</v>
      </c>
      <c r="D182" s="104" t="str">
        <f>IF(A182="","",VLOOKUP(A182,INPUT_Du_lieu_nhan_vien!$1:$1048576,20,0))</f>
        <v xml:space="preserve"> </v>
      </c>
      <c r="E182" s="104" t="str">
        <f>IF($A182="","",VLOOKUP($A182,INPUT_Du_lieu_nhan_vien!$1:$1048576,17,0))</f>
        <v/>
      </c>
      <c r="F182" s="116">
        <f>IF(Thong_tin_chuc_vu_NV!A182="","",VLOOKUP(Thong_tin_chuc_vu_NV!A182,INPUT_Du_lieu_nhan_vien!$1:$1048576,27,0))</f>
        <v>0</v>
      </c>
      <c r="G182" s="104">
        <f>IF(Thong_tin_chuc_vu_NV!A182="","",VLOOKUP(Thong_tin_chuc_vu_NV!A182,INPUT_Du_lieu_nhan_vien!$1:$1048576,28,0))</f>
        <v>0</v>
      </c>
      <c r="H182" s="104">
        <f>IF(Thong_tin_chuc_vu_NV!A182="","",VLOOKUP(Thong_tin_chuc_vu_NV!A182,INPUT_Du_lieu_nhan_vien!$1:$1048576,24,0))</f>
        <v>0</v>
      </c>
      <c r="I182" s="104">
        <f>IF(Thong_tin_chuc_vu_NV!A182="","",VLOOKUP(Thong_tin_chuc_vu_NV!A182,INPUT_Du_lieu_nhan_vien!$1:$1048576,29,0))</f>
        <v>0</v>
      </c>
      <c r="J182" s="104">
        <f>IF(Thong_tin_chuc_vu_NV!A182="","",VLOOKUP(Thong_tin_chuc_vu_NV!A182,INPUT_Du_lieu_nhan_vien!$1:$1048576,30,0))</f>
        <v>0</v>
      </c>
      <c r="K182" s="104" t="str">
        <f>IF(Thong_tin_chuc_vu_NV!A182="","",VLOOKUP(Thong_tin_chuc_vu_NV!A182,INPUT_Du_lieu_nhan_vien!$1:$1048576,31,0))</f>
        <v>HN</v>
      </c>
      <c r="L182" s="104" t="str">
        <f>IF(Thong_tin_chuc_vu_NV!A110="","",VLOOKUP(Thong_tin_chuc_vu_NV!A110,INPUT_Du_lieu_nhan_vien!$1:$1048576,36,0))</f>
        <v>Nghỉ việc</v>
      </c>
      <c r="M182" s="117">
        <f>IF(Thong_tin_chuc_vu_NV!A110="","",VLOOKUP(Thong_tin_chuc_vu_NV!A110,INPUT_Du_lieu_nhan_vien!$1:$1048576,34,0))</f>
        <v>40959</v>
      </c>
      <c r="N182" s="104">
        <f>IF(Thong_tin_chuc_vu_NV!A110="","",VLOOKUP(Thong_tin_chuc_vu_NV!A110,INPUT_Du_lieu_nhan_vien!$1:$1048576,35,0))</f>
        <v>2</v>
      </c>
      <c r="O182" s="117">
        <f>IF(Thong_tin_chuc_vu_NV!A110="","",VLOOKUP(Thong_tin_chuc_vu_NV!A110,INPUT_Du_lieu_nhan_vien!$1:$1048576,37,0))</f>
        <v>0</v>
      </c>
      <c r="P182" s="117">
        <f>IF(Thong_tin_chuc_vu_NV!A110="","",VLOOKUP(Thong_tin_chuc_vu_NV!A110,INPUT_Du_lieu_nhan_vien!$1:$1048576,39,0))</f>
        <v>41153</v>
      </c>
    </row>
    <row r="183" spans="1:16" ht="19.5" hidden="1" customHeight="1" x14ac:dyDescent="0.2">
      <c r="A183" s="121">
        <f>IF(INPUT_Du_lieu_nhan_vien!A133="","",INPUT_Du_lieu_nhan_vien!A133)</f>
        <v>20107</v>
      </c>
      <c r="B183" s="121" t="str">
        <f>IF(A183="","",VLOOKUP(A183,INPUT_Du_lieu_nhan_vien!$1:$1048576,2,0))</f>
        <v>Hồ Diệu</v>
      </c>
      <c r="C183" s="121" t="str">
        <f>IF($A183="","",VLOOKUP($A183,INPUT_Du_lieu_nhan_vien!$1:$1048576,3,0))</f>
        <v>Trang</v>
      </c>
      <c r="D183" s="104" t="str">
        <f>IF(A183="","",VLOOKUP(A183,INPUT_Du_lieu_nhan_vien!$1:$1048576,20,0))</f>
        <v xml:space="preserve">Số 8, Ngõ 1 Kim Mã, Ba Đình, Hà Nội </v>
      </c>
      <c r="E183" s="104" t="str">
        <f>IF($A183="","",VLOOKUP($A183,INPUT_Du_lieu_nhan_vien!$1:$1048576,17,0))</f>
        <v>0976 524 959</v>
      </c>
      <c r="F183" s="116">
        <f>IF(Thong_tin_chuc_vu_NV!A183="","",VLOOKUP(Thong_tin_chuc_vu_NV!A183,INPUT_Du_lieu_nhan_vien!$1:$1048576,27,0))</f>
        <v>3</v>
      </c>
      <c r="G183" s="104" t="str">
        <f>IF(Thong_tin_chuc_vu_NV!A183="","",VLOOKUP(Thong_tin_chuc_vu_NV!A183,INPUT_Du_lieu_nhan_vien!$1:$1048576,28,0))</f>
        <v>QL</v>
      </c>
      <c r="H183" s="104" t="str">
        <f>IF(Thong_tin_chuc_vu_NV!A183="","",VLOOKUP(Thong_tin_chuc_vu_NV!A183,INPUT_Du_lieu_nhan_vien!$1:$1048576,24,0))</f>
        <v>PM2</v>
      </c>
      <c r="I183" s="104" t="str">
        <f>IF(Thong_tin_chuc_vu_NV!A183="","",VLOOKUP(Thong_tin_chuc_vu_NV!A183,INPUT_Du_lieu_nhan_vien!$1:$1048576,29,0))</f>
        <v>THO</v>
      </c>
      <c r="J183" s="104">
        <f>IF(Thong_tin_chuc_vu_NV!A183="","",VLOOKUP(Thong_tin_chuc_vu_NV!A183,INPUT_Du_lieu_nhan_vien!$1:$1048576,30,0))</f>
        <v>0</v>
      </c>
      <c r="K183" s="104" t="str">
        <f>IF(Thong_tin_chuc_vu_NV!A183="","",VLOOKUP(Thong_tin_chuc_vu_NV!A183,INPUT_Du_lieu_nhan_vien!$1:$1048576,31,0))</f>
        <v>HN</v>
      </c>
      <c r="L183" s="104" t="str">
        <f>IF(Thong_tin_chuc_vu_NV!A133="","",VLOOKUP(Thong_tin_chuc_vu_NV!A133,INPUT_Du_lieu_nhan_vien!$1:$1048576,36,0))</f>
        <v>Chính thức</v>
      </c>
      <c r="M183" s="117">
        <f>IF(Thong_tin_chuc_vu_NV!A133="","",VLOOKUP(Thong_tin_chuc_vu_NV!A133,INPUT_Du_lieu_nhan_vien!$1:$1048576,34,0))</f>
        <v>40804</v>
      </c>
      <c r="N183" s="104">
        <f>IF(Thong_tin_chuc_vu_NV!A133="","",VLOOKUP(Thong_tin_chuc_vu_NV!A133,INPUT_Du_lieu_nhan_vien!$1:$1048576,35,0))</f>
        <v>9</v>
      </c>
      <c r="O183" s="117" t="str">
        <f>IF(Thong_tin_chuc_vu_NV!A133="","",VLOOKUP(Thong_tin_chuc_vu_NV!A133,INPUT_Du_lieu_nhan_vien!$1:$1048576,37,0))</f>
        <v/>
      </c>
      <c r="P183" s="117">
        <f>IF(Thong_tin_chuc_vu_NV!A133="","",VLOOKUP(Thong_tin_chuc_vu_NV!A133,INPUT_Du_lieu_nhan_vien!$1:$1048576,39,0))</f>
        <v>0</v>
      </c>
    </row>
    <row r="184" spans="1:16" ht="19.5" hidden="1" customHeight="1" x14ac:dyDescent="0.2">
      <c r="A184" s="121">
        <f>IF(INPUT_Du_lieu_nhan_vien!A184="","",INPUT_Du_lieu_nhan_vien!A184)</f>
        <v>20159</v>
      </c>
      <c r="B184" s="121" t="str">
        <f>IF(A184="","",VLOOKUP(A184,INPUT_Du_lieu_nhan_vien!$1:$1048576,2,0))</f>
        <v>Lê Thị</v>
      </c>
      <c r="C184" s="121" t="str">
        <f>IF($A184="","",VLOOKUP($A184,INPUT_Du_lieu_nhan_vien!$1:$1048576,3,0))</f>
        <v>Bích</v>
      </c>
      <c r="D184" s="104" t="str">
        <f>IF(A184="","",VLOOKUP(A184,INPUT_Du_lieu_nhan_vien!$1:$1048576,20,0))</f>
        <v xml:space="preserve">Số Nhà 12 Tổ 6 Phường Vĩnh Hưng, Hà Nội </v>
      </c>
      <c r="E184" s="104" t="str">
        <f>IF($A184="","",VLOOKUP($A184,INPUT_Du_lieu_nhan_vien!$1:$1048576,17,0))</f>
        <v>01665 301 909</v>
      </c>
      <c r="F184" s="116" t="str">
        <f>IF(Thong_tin_chuc_vu_NV!A184="","",VLOOKUP(Thong_tin_chuc_vu_NV!A184,INPUT_Du_lieu_nhan_vien!$1:$1048576,27,0))</f>
        <v>1</v>
      </c>
      <c r="G184" s="104" t="str">
        <f>IF(Thong_tin_chuc_vu_NV!A184="","",VLOOKUP(Thong_tin_chuc_vu_NV!A184,INPUT_Du_lieu_nhan_vien!$1:$1048576,28,0))</f>
        <v>CB</v>
      </c>
      <c r="H184" s="104" t="str">
        <f>IF(Thong_tin_chuc_vu_NV!A184="","",VLOOKUP(Thong_tin_chuc_vu_NV!A184,INPUT_Du_lieu_nhan_vien!$1:$1048576,24,0))</f>
        <v>SP</v>
      </c>
      <c r="I184" s="104" t="str">
        <f>IF(Thong_tin_chuc_vu_NV!A184="","",VLOOKUP(Thong_tin_chuc_vu_NV!A184,INPUT_Du_lieu_nhan_vien!$1:$1048576,29,0))</f>
        <v>TAD</v>
      </c>
      <c r="J184" s="104" t="str">
        <f>IF(Thong_tin_chuc_vu_NV!A184="","",VLOOKUP(Thong_tin_chuc_vu_NV!A184,INPUT_Du_lieu_nhan_vien!$1:$1048576,30,0))</f>
        <v>PADA</v>
      </c>
      <c r="K184" s="104" t="str">
        <f>IF(Thong_tin_chuc_vu_NV!A184="","",VLOOKUP(Thong_tin_chuc_vu_NV!A184,INPUT_Du_lieu_nhan_vien!$1:$1048576,31,0))</f>
        <v>HN</v>
      </c>
      <c r="L184" s="104" t="str">
        <f>IF(Thong_tin_chuc_vu_NV!A184="","",VLOOKUP(Thong_tin_chuc_vu_NV!A184,INPUT_Du_lieu_nhan_vien!$1:$1048576,36,0))</f>
        <v>Chính thức</v>
      </c>
      <c r="M184" s="117">
        <f>IF(Thong_tin_chuc_vu_NV!A184="","",VLOOKUP(Thong_tin_chuc_vu_NV!A184,INPUT_Du_lieu_nhan_vien!$1:$1048576,34,0))</f>
        <v>40106</v>
      </c>
      <c r="N184" s="104">
        <f>IF(Thong_tin_chuc_vu_NV!A184="","",VLOOKUP(Thong_tin_chuc_vu_NV!A184,INPUT_Du_lieu_nhan_vien!$1:$1048576,35,0))</f>
        <v>10</v>
      </c>
      <c r="O184" s="117" t="str">
        <f>IF(Thong_tin_chuc_vu_NV!A184="","",VLOOKUP(Thong_tin_chuc_vu_NV!A184,INPUT_Du_lieu_nhan_vien!$1:$1048576,37,0))</f>
        <v/>
      </c>
      <c r="P184" s="117">
        <f>IF(Thong_tin_chuc_vu_NV!A184="","",VLOOKUP(Thong_tin_chuc_vu_NV!A184,INPUT_Du_lieu_nhan_vien!$1:$1048576,39,0))</f>
        <v>0</v>
      </c>
    </row>
    <row r="185" spans="1:16" ht="19.5" hidden="1" customHeight="1" x14ac:dyDescent="0.2">
      <c r="A185" s="121">
        <f>IF(INPUT_Du_lieu_nhan_vien!A185="","",INPUT_Du_lieu_nhan_vien!A185)</f>
        <v>20160</v>
      </c>
      <c r="B185" s="121" t="str">
        <f>IF(A185="","",VLOOKUP(A185,INPUT_Du_lieu_nhan_vien!$1:$1048576,2,0))</f>
        <v>Đặng Thu</v>
      </c>
      <c r="C185" s="121" t="str">
        <f>IF($A185="","",VLOOKUP($A185,INPUT_Du_lieu_nhan_vien!$1:$1048576,3,0))</f>
        <v>Thủy</v>
      </c>
      <c r="D185" s="104" t="str">
        <f>IF(A185="","",VLOOKUP(A185,INPUT_Du_lieu_nhan_vien!$1:$1048576,20,0))</f>
        <v xml:space="preserve"> </v>
      </c>
      <c r="E185" s="104" t="str">
        <f>IF($A185="","",VLOOKUP($A185,INPUT_Du_lieu_nhan_vien!$1:$1048576,17,0))</f>
        <v/>
      </c>
      <c r="F185" s="116">
        <f>IF(Thong_tin_chuc_vu_NV!A185="","",VLOOKUP(Thong_tin_chuc_vu_NV!A185,INPUT_Du_lieu_nhan_vien!$1:$1048576,27,0))</f>
        <v>0</v>
      </c>
      <c r="G185" s="104" t="str">
        <f>IF(Thong_tin_chuc_vu_NV!A185="","",VLOOKUP(Thong_tin_chuc_vu_NV!A185,INPUT_Du_lieu_nhan_vien!$1:$1048576,28,0))</f>
        <v>CB</v>
      </c>
      <c r="H185" s="104">
        <f>IF(Thong_tin_chuc_vu_NV!A185="","",VLOOKUP(Thong_tin_chuc_vu_NV!A185,INPUT_Du_lieu_nhan_vien!$1:$1048576,24,0))</f>
        <v>0</v>
      </c>
      <c r="I185" s="104">
        <f>IF(Thong_tin_chuc_vu_NV!A185="","",VLOOKUP(Thong_tin_chuc_vu_NV!A185,INPUT_Du_lieu_nhan_vien!$1:$1048576,29,0))</f>
        <v>0</v>
      </c>
      <c r="J185" s="104">
        <f>IF(Thong_tin_chuc_vu_NV!A185="","",VLOOKUP(Thong_tin_chuc_vu_NV!A185,INPUT_Du_lieu_nhan_vien!$1:$1048576,30,0))</f>
        <v>0</v>
      </c>
      <c r="K185" s="104" t="str">
        <f>IF(Thong_tin_chuc_vu_NV!A185="","",VLOOKUP(Thong_tin_chuc_vu_NV!A185,INPUT_Du_lieu_nhan_vien!$1:$1048576,31,0))</f>
        <v>HN</v>
      </c>
      <c r="L185" s="104" t="str">
        <f>IF(Thong_tin_chuc_vu_NV!A185="","",VLOOKUP(Thong_tin_chuc_vu_NV!A185,INPUT_Du_lieu_nhan_vien!$1:$1048576,36,0))</f>
        <v>Nghỉ việc</v>
      </c>
      <c r="M185" s="117">
        <f>IF(Thong_tin_chuc_vu_NV!A185="","",VLOOKUP(Thong_tin_chuc_vu_NV!A185,INPUT_Du_lieu_nhan_vien!$1:$1048576,34,0))</f>
        <v>40106</v>
      </c>
      <c r="N185" s="104">
        <f>IF(Thong_tin_chuc_vu_NV!A185="","",VLOOKUP(Thong_tin_chuc_vu_NV!A185,INPUT_Du_lieu_nhan_vien!$1:$1048576,35,0))</f>
        <v>10</v>
      </c>
      <c r="O185" s="117" t="str">
        <f>IF(Thong_tin_chuc_vu_NV!A185="","",VLOOKUP(Thong_tin_chuc_vu_NV!A185,INPUT_Du_lieu_nhan_vien!$1:$1048576,37,0))</f>
        <v/>
      </c>
      <c r="P185" s="117">
        <f>IF(Thong_tin_chuc_vu_NV!A185="","",VLOOKUP(Thong_tin_chuc_vu_NV!A185,INPUT_Du_lieu_nhan_vien!$1:$1048576,39,0))</f>
        <v>0</v>
      </c>
    </row>
    <row r="186" spans="1:16" ht="19.5" hidden="1" customHeight="1" x14ac:dyDescent="0.2">
      <c r="A186" s="121">
        <f>IF(INPUT_Du_lieu_nhan_vien!A186="","",INPUT_Du_lieu_nhan_vien!A186)</f>
        <v>20161</v>
      </c>
      <c r="B186" s="121" t="str">
        <f>IF(A186="","",VLOOKUP(A186,INPUT_Du_lieu_nhan_vien!$1:$1048576,2,0))</f>
        <v>Hà Thị Ngọc</v>
      </c>
      <c r="C186" s="121" t="str">
        <f>IF($A186="","",VLOOKUP($A186,INPUT_Du_lieu_nhan_vien!$1:$1048576,3,0))</f>
        <v>Anh</v>
      </c>
      <c r="D186" s="104" t="str">
        <f>IF(A186="","",VLOOKUP(A186,INPUT_Du_lieu_nhan_vien!$1:$1048576,20,0))</f>
        <v xml:space="preserve">Số 36, Ngách 79, Cầu Giấy Hà Nội </v>
      </c>
      <c r="E186" s="104" t="str">
        <f>IF($A186="","",VLOOKUP($A186,INPUT_Du_lieu_nhan_vien!$1:$1048576,17,0))</f>
        <v>0936 572 466</v>
      </c>
      <c r="F186" s="116" t="str">
        <f>IF(Thong_tin_chuc_vu_NV!A186="","",VLOOKUP(Thong_tin_chuc_vu_NV!A186,INPUT_Du_lieu_nhan_vien!$1:$1048576,27,0))</f>
        <v>1</v>
      </c>
      <c r="G186" s="104" t="str">
        <f>IF(Thong_tin_chuc_vu_NV!A186="","",VLOOKUP(Thong_tin_chuc_vu_NV!A186,INPUT_Du_lieu_nhan_vien!$1:$1048576,28,0))</f>
        <v>CB</v>
      </c>
      <c r="H186" s="104" t="str">
        <f>IF(Thong_tin_chuc_vu_NV!A186="","",VLOOKUP(Thong_tin_chuc_vu_NV!A186,INPUT_Du_lieu_nhan_vien!$1:$1048576,24,0))</f>
        <v>OC</v>
      </c>
      <c r="I186" s="104" t="str">
        <f>IF(Thong_tin_chuc_vu_NV!A186="","",VLOOKUP(Thong_tin_chuc_vu_NV!A186,INPUT_Du_lieu_nhan_vien!$1:$1048576,29,0))</f>
        <v>TTN</v>
      </c>
      <c r="J186" s="104" t="str">
        <f>IF(Thong_tin_chuc_vu_NV!A186="","",VLOOKUP(Thong_tin_chuc_vu_NV!A186,INPUT_Du_lieu_nhan_vien!$1:$1048576,30,0))</f>
        <v>PTNS</v>
      </c>
      <c r="K186" s="104" t="str">
        <f>IF(Thong_tin_chuc_vu_NV!A186="","",VLOOKUP(Thong_tin_chuc_vu_NV!A186,INPUT_Du_lieu_nhan_vien!$1:$1048576,31,0))</f>
        <v>HN</v>
      </c>
      <c r="L186" s="104" t="str">
        <f>IF(Thong_tin_chuc_vu_NV!A186="","",VLOOKUP(Thong_tin_chuc_vu_NV!A186,INPUT_Du_lieu_nhan_vien!$1:$1048576,36,0))</f>
        <v>Chính thức</v>
      </c>
      <c r="M186" s="117">
        <f>IF(Thong_tin_chuc_vu_NV!A186="","",VLOOKUP(Thong_tin_chuc_vu_NV!A186,INPUT_Du_lieu_nhan_vien!$1:$1048576,34,0))</f>
        <v>40113</v>
      </c>
      <c r="N186" s="104">
        <f>IF(Thong_tin_chuc_vu_NV!A186="","",VLOOKUP(Thong_tin_chuc_vu_NV!A186,INPUT_Du_lieu_nhan_vien!$1:$1048576,35,0))</f>
        <v>10</v>
      </c>
      <c r="O186" s="117">
        <f>IF(Thong_tin_chuc_vu_NV!A186="","",VLOOKUP(Thong_tin_chuc_vu_NV!A186,INPUT_Du_lieu_nhan_vien!$1:$1048576,37,0))</f>
        <v>41122</v>
      </c>
      <c r="P186" s="117">
        <f>IF(Thong_tin_chuc_vu_NV!A186="","",VLOOKUP(Thong_tin_chuc_vu_NV!A186,INPUT_Du_lieu_nhan_vien!$1:$1048576,39,0))</f>
        <v>0</v>
      </c>
    </row>
    <row r="187" spans="1:16" ht="19.5" hidden="1" customHeight="1" x14ac:dyDescent="0.2">
      <c r="A187" s="121">
        <f>IF(INPUT_Du_lieu_nhan_vien!A187="","",INPUT_Du_lieu_nhan_vien!A187)</f>
        <v>20162</v>
      </c>
      <c r="B187" s="121" t="str">
        <f>IF(A187="","",VLOOKUP(A187,INPUT_Du_lieu_nhan_vien!$1:$1048576,2,0))</f>
        <v>Đinh Thị Thanh</v>
      </c>
      <c r="C187" s="121" t="str">
        <f>IF($A187="","",VLOOKUP($A187,INPUT_Du_lieu_nhan_vien!$1:$1048576,3,0))</f>
        <v>Tâm</v>
      </c>
      <c r="D187" s="104" t="str">
        <f>IF(A187="","",VLOOKUP(A187,INPUT_Du_lieu_nhan_vien!$1:$1048576,20,0))</f>
        <v xml:space="preserve">Số 4D, Ngõ 640, Ngách 51, Nguyễn Văn Cừ, Long Biên, Hà Nội </v>
      </c>
      <c r="E187" s="104" t="str">
        <f>IF($A187="","",VLOOKUP($A187,INPUT_Du_lieu_nhan_vien!$1:$1048576,17,0))</f>
        <v>0984 900 045</v>
      </c>
      <c r="F187" s="116" t="str">
        <f>IF(Thong_tin_chuc_vu_NV!A187="","",VLOOKUP(Thong_tin_chuc_vu_NV!A187,INPUT_Du_lieu_nhan_vien!$1:$1048576,27,0))</f>
        <v>2</v>
      </c>
      <c r="G187" s="104" t="str">
        <f>IF(Thong_tin_chuc_vu_NV!A187="","",VLOOKUP(Thong_tin_chuc_vu_NV!A187,INPUT_Du_lieu_nhan_vien!$1:$1048576,28,0))</f>
        <v>CG</v>
      </c>
      <c r="H187" s="104" t="str">
        <f>IF(Thong_tin_chuc_vu_NV!A187="","",VLOOKUP(Thong_tin_chuc_vu_NV!A187,INPUT_Du_lieu_nhan_vien!$1:$1048576,24,0))</f>
        <v>NX</v>
      </c>
      <c r="I187" s="104" t="str">
        <f>IF(Thong_tin_chuc_vu_NV!A187="","",VLOOKUP(Thong_tin_chuc_vu_NV!A187,INPUT_Du_lieu_nhan_vien!$1:$1048576,29,0))</f>
        <v>TOS1</v>
      </c>
      <c r="J187" s="104" t="str">
        <f>IF(Thong_tin_chuc_vu_NV!A187="","",VLOOKUP(Thong_tin_chuc_vu_NV!A187,INPUT_Du_lieu_nhan_vien!$1:$1048576,30,0))</f>
        <v>POGH</v>
      </c>
      <c r="K187" s="104" t="str">
        <f>IF(Thong_tin_chuc_vu_NV!A187="","",VLOOKUP(Thong_tin_chuc_vu_NV!A187,INPUT_Du_lieu_nhan_vien!$1:$1048576,31,0))</f>
        <v>HN</v>
      </c>
      <c r="L187" s="104" t="str">
        <f>IF(Thong_tin_chuc_vu_NV!A187="","",VLOOKUP(Thong_tin_chuc_vu_NV!A187,INPUT_Du_lieu_nhan_vien!$1:$1048576,36,0))</f>
        <v>Chính thức</v>
      </c>
      <c r="M187" s="117">
        <f>IF(Thong_tin_chuc_vu_NV!A187="","",VLOOKUP(Thong_tin_chuc_vu_NV!A187,INPUT_Du_lieu_nhan_vien!$1:$1048576,34,0))</f>
        <v>40112</v>
      </c>
      <c r="N187" s="104">
        <f>IF(Thong_tin_chuc_vu_NV!A187="","",VLOOKUP(Thong_tin_chuc_vu_NV!A187,INPUT_Du_lieu_nhan_vien!$1:$1048576,35,0))</f>
        <v>10</v>
      </c>
      <c r="O187" s="117" t="str">
        <f>IF(Thong_tin_chuc_vu_NV!A187="","",VLOOKUP(Thong_tin_chuc_vu_NV!A187,INPUT_Du_lieu_nhan_vien!$1:$1048576,37,0))</f>
        <v/>
      </c>
      <c r="P187" s="117">
        <f>IF(Thong_tin_chuc_vu_NV!A187="","",VLOOKUP(Thong_tin_chuc_vu_NV!A187,INPUT_Du_lieu_nhan_vien!$1:$1048576,39,0))</f>
        <v>0</v>
      </c>
    </row>
    <row r="188" spans="1:16" ht="19.5" hidden="1" customHeight="1" x14ac:dyDescent="0.2">
      <c r="A188" s="121">
        <f>IF(INPUT_Du_lieu_nhan_vien!A179="","",INPUT_Du_lieu_nhan_vien!A179)</f>
        <v>20154</v>
      </c>
      <c r="B188" s="121" t="str">
        <f>IF(A188="","",VLOOKUP(A188,INPUT_Du_lieu_nhan_vien!$1:$1048576,2,0))</f>
        <v>Nguyễn Xuân</v>
      </c>
      <c r="C188" s="121" t="str">
        <f>IF($A188="","",VLOOKUP($A188,INPUT_Du_lieu_nhan_vien!$1:$1048576,3,0))</f>
        <v>Bách</v>
      </c>
      <c r="D188" s="104" t="str">
        <f>IF(A188="","",VLOOKUP(A188,INPUT_Du_lieu_nhan_vien!$1:$1048576,20,0))</f>
        <v xml:space="preserve">Thị Trấn Me, Gia Viễn, Ninh Bình </v>
      </c>
      <c r="E188" s="104" t="str">
        <f>IF($A188="","",VLOOKUP($A188,INPUT_Du_lieu_nhan_vien!$1:$1048576,17,0))</f>
        <v>01688 900 928</v>
      </c>
      <c r="F188" s="116">
        <f>IF(Thong_tin_chuc_vu_NV!A188="","",VLOOKUP(Thong_tin_chuc_vu_NV!A188,INPUT_Du_lieu_nhan_vien!$1:$1048576,27,0))</f>
        <v>3</v>
      </c>
      <c r="G188" s="104" t="str">
        <f>IF(Thong_tin_chuc_vu_NV!A188="","",VLOOKUP(Thong_tin_chuc_vu_NV!A188,INPUT_Du_lieu_nhan_vien!$1:$1048576,28,0))</f>
        <v>QL</v>
      </c>
      <c r="H188" s="104" t="str">
        <f>IF(Thong_tin_chuc_vu_NV!A188="","",VLOOKUP(Thong_tin_chuc_vu_NV!A188,INPUT_Du_lieu_nhan_vien!$1:$1048576,24,0))</f>
        <v>PM1</v>
      </c>
      <c r="I188" s="104" t="str">
        <f>IF(Thong_tin_chuc_vu_NV!A188="","",VLOOKUP(Thong_tin_chuc_vu_NV!A188,INPUT_Du_lieu_nhan_vien!$1:$1048576,29,0))</f>
        <v>TDT</v>
      </c>
      <c r="J188" s="104" t="str">
        <f>IF(Thong_tin_chuc_vu_NV!A188="","",VLOOKUP(Thong_tin_chuc_vu_NV!A188,INPUT_Du_lieu_nhan_vien!$1:$1048576,30,0))</f>
        <v>PDTO</v>
      </c>
      <c r="K188" s="104" t="str">
        <f>IF(Thong_tin_chuc_vu_NV!A188="","",VLOOKUP(Thong_tin_chuc_vu_NV!A188,INPUT_Du_lieu_nhan_vien!$1:$1048576,31,0))</f>
        <v>HN</v>
      </c>
      <c r="L188" s="104" t="str">
        <f>IF(Thong_tin_chuc_vu_NV!A179="","",VLOOKUP(Thong_tin_chuc_vu_NV!A179,INPUT_Du_lieu_nhan_vien!$1:$1048576,36,0))</f>
        <v>Chính thức</v>
      </c>
      <c r="M188" s="117">
        <f>IF(Thong_tin_chuc_vu_NV!A179="","",VLOOKUP(Thong_tin_chuc_vu_NV!A179,INPUT_Du_lieu_nhan_vien!$1:$1048576,34,0))</f>
        <v>41091</v>
      </c>
      <c r="N188" s="104">
        <f>IF(Thong_tin_chuc_vu_NV!A179="","",VLOOKUP(Thong_tin_chuc_vu_NV!A179,INPUT_Du_lieu_nhan_vien!$1:$1048576,35,0))</f>
        <v>7</v>
      </c>
      <c r="O188" s="117" t="str">
        <f>IF(Thong_tin_chuc_vu_NV!A179="","",VLOOKUP(Thong_tin_chuc_vu_NV!A179,INPUT_Du_lieu_nhan_vien!$1:$1048576,37,0))</f>
        <v/>
      </c>
      <c r="P188" s="117">
        <f>IF(Thong_tin_chuc_vu_NV!A179="","",VLOOKUP(Thong_tin_chuc_vu_NV!A179,INPUT_Du_lieu_nhan_vien!$1:$1048576,39,0))</f>
        <v>0</v>
      </c>
    </row>
    <row r="189" spans="1:16" ht="19.5" hidden="1" customHeight="1" x14ac:dyDescent="0.2">
      <c r="A189" s="121">
        <f>IF(INPUT_Du_lieu_nhan_vien!A233="","",INPUT_Du_lieu_nhan_vien!A233)</f>
        <v>20208</v>
      </c>
      <c r="B189" s="121" t="str">
        <f>IF(A189="","",VLOOKUP(A189,INPUT_Du_lieu_nhan_vien!$1:$1048576,2,0))</f>
        <v>Ngô Thị</v>
      </c>
      <c r="C189" s="121" t="str">
        <f>IF($A189="","",VLOOKUP($A189,INPUT_Du_lieu_nhan_vien!$1:$1048576,3,0))</f>
        <v>Chi</v>
      </c>
      <c r="D189" s="104" t="str">
        <f>IF(A189="","",VLOOKUP(A189,INPUT_Du_lieu_nhan_vien!$1:$1048576,20,0))</f>
        <v xml:space="preserve">28/15, Kiều Sơn, Đằng Lâm, Hải An, Hải Phòng </v>
      </c>
      <c r="E189" s="104" t="str">
        <f>IF($A189="","",VLOOKUP($A189,INPUT_Du_lieu_nhan_vien!$1:$1048576,17,0))</f>
        <v>0934 338 236</v>
      </c>
      <c r="F189" s="116" t="str">
        <f>IF(Thong_tin_chuc_vu_NV!A189="","",VLOOKUP(Thong_tin_chuc_vu_NV!A189,INPUT_Du_lieu_nhan_vien!$1:$1048576,27,0))</f>
        <v>1</v>
      </c>
      <c r="G189" s="104" t="str">
        <f>IF(Thong_tin_chuc_vu_NV!A189="","",VLOOKUP(Thong_tin_chuc_vu_NV!A189,INPUT_Du_lieu_nhan_vien!$1:$1048576,28,0))</f>
        <v>CB</v>
      </c>
      <c r="H189" s="104" t="str">
        <f>IF(Thong_tin_chuc_vu_NV!A189="","",VLOOKUP(Thong_tin_chuc_vu_NV!A189,INPUT_Du_lieu_nhan_vien!$1:$1048576,24,0))</f>
        <v>OS</v>
      </c>
      <c r="I189" s="104" t="str">
        <f>IF(Thong_tin_chuc_vu_NV!A189="","",VLOOKUP(Thong_tin_chuc_vu_NV!A189,INPUT_Du_lieu_nhan_vien!$1:$1048576,29,0))</f>
        <v>TAW</v>
      </c>
      <c r="J189" s="104">
        <f>IF(Thong_tin_chuc_vu_NV!A189="","",VLOOKUP(Thong_tin_chuc_vu_NV!A189,INPUT_Du_lieu_nhan_vien!$1:$1048576,30,0))</f>
        <v>0</v>
      </c>
      <c r="K189" s="104" t="str">
        <f>IF(Thong_tin_chuc_vu_NV!A189="","",VLOOKUP(Thong_tin_chuc_vu_NV!A189,INPUT_Du_lieu_nhan_vien!$1:$1048576,31,0))</f>
        <v>HN</v>
      </c>
      <c r="L189" s="104" t="str">
        <f>IF(Thong_tin_chuc_vu_NV!A233="","",VLOOKUP(Thong_tin_chuc_vu_NV!A233,INPUT_Du_lieu_nhan_vien!$1:$1048576,36,0))</f>
        <v>Nghỉ việc</v>
      </c>
      <c r="M189" s="117">
        <f>IF(Thong_tin_chuc_vu_NV!A233="","",VLOOKUP(Thong_tin_chuc_vu_NV!A233,INPUT_Du_lieu_nhan_vien!$1:$1048576,34,0))</f>
        <v>40969</v>
      </c>
      <c r="N189" s="104">
        <f>IF(Thong_tin_chuc_vu_NV!A233="","",VLOOKUP(Thong_tin_chuc_vu_NV!A233,INPUT_Du_lieu_nhan_vien!$1:$1048576,35,0))</f>
        <v>3</v>
      </c>
      <c r="O189" s="117" t="str">
        <f>IF(Thong_tin_chuc_vu_NV!A233="","",VLOOKUP(Thong_tin_chuc_vu_NV!A233,INPUT_Du_lieu_nhan_vien!$1:$1048576,37,0))</f>
        <v/>
      </c>
      <c r="P189" s="117">
        <f>IF(Thong_tin_chuc_vu_NV!A233="","",VLOOKUP(Thong_tin_chuc_vu_NV!A233,INPUT_Du_lieu_nhan_vien!$1:$1048576,39,0))</f>
        <v>40970</v>
      </c>
    </row>
    <row r="190" spans="1:16" ht="19.5" hidden="1" customHeight="1" x14ac:dyDescent="0.2">
      <c r="A190" s="121">
        <f>IF(INPUT_Du_lieu_nhan_vien!A256="","",INPUT_Du_lieu_nhan_vien!A256)</f>
        <v>20231</v>
      </c>
      <c r="B190" s="121" t="str">
        <f>IF(A190="","",VLOOKUP(A190,INPUT_Du_lieu_nhan_vien!$1:$1048576,2,0))</f>
        <v>Phạm Thị Tuyết</v>
      </c>
      <c r="C190" s="121" t="str">
        <f>IF($A190="","",VLOOKUP($A190,INPUT_Du_lieu_nhan_vien!$1:$1048576,3,0))</f>
        <v>Nhung</v>
      </c>
      <c r="D190" s="104" t="str">
        <f>IF(A190="","",VLOOKUP(A190,INPUT_Du_lieu_nhan_vien!$1:$1048576,20,0))</f>
        <v xml:space="preserve">7.30c - Chung Cư Miếu Nổi - Q. Bình Thạnh </v>
      </c>
      <c r="E190" s="104" t="str">
        <f>IF($A190="","",VLOOKUP($A190,INPUT_Du_lieu_nhan_vien!$1:$1048576,17,0))</f>
        <v>0983 323 907</v>
      </c>
      <c r="F190" s="116" t="str">
        <f>IF(Thong_tin_chuc_vu_NV!A190="","",VLOOKUP(Thong_tin_chuc_vu_NV!A190,INPUT_Du_lieu_nhan_vien!$1:$1048576,27,0))</f>
        <v>2</v>
      </c>
      <c r="G190" s="104" t="str">
        <f>IF(Thong_tin_chuc_vu_NV!A190="","",VLOOKUP(Thong_tin_chuc_vu_NV!A190,INPUT_Du_lieu_nhan_vien!$1:$1048576,28,0))</f>
        <v>CG</v>
      </c>
      <c r="H190" s="104" t="str">
        <f>IF(Thong_tin_chuc_vu_NV!A190="","",VLOOKUP(Thong_tin_chuc_vu_NV!A190,INPUT_Du_lieu_nhan_vien!$1:$1048576,24,0))</f>
        <v>NX</v>
      </c>
      <c r="I190" s="104" t="str">
        <f>IF(Thong_tin_chuc_vu_NV!A190="","",VLOOKUP(Thong_tin_chuc_vu_NV!A190,INPUT_Du_lieu_nhan_vien!$1:$1048576,29,0))</f>
        <v>TTV</v>
      </c>
      <c r="J190" s="104" t="str">
        <f>IF(Thong_tin_chuc_vu_NV!A190="","",VLOOKUP(Thong_tin_chuc_vu_NV!A190,INPUT_Du_lieu_nhan_vien!$1:$1048576,30,0))</f>
        <v>PTVO</v>
      </c>
      <c r="K190" s="104" t="str">
        <f>IF(Thong_tin_chuc_vu_NV!A190="","",VLOOKUP(Thong_tin_chuc_vu_NV!A190,INPUT_Du_lieu_nhan_vien!$1:$1048576,31,0))</f>
        <v>HCM</v>
      </c>
      <c r="L190" s="104" t="str">
        <f>IF(Thong_tin_chuc_vu_NV!A256="","",VLOOKUP(Thong_tin_chuc_vu_NV!A256,INPUT_Du_lieu_nhan_vien!$1:$1048576,36,0))</f>
        <v>Nghỉ việc</v>
      </c>
      <c r="M190" s="117">
        <f>IF(Thong_tin_chuc_vu_NV!A256="","",VLOOKUP(Thong_tin_chuc_vu_NV!A256,INPUT_Du_lieu_nhan_vien!$1:$1048576,34,0))</f>
        <v>0</v>
      </c>
      <c r="N190" s="104" t="str">
        <f>IF(Thong_tin_chuc_vu_NV!A256="","",VLOOKUP(Thong_tin_chuc_vu_NV!A256,INPUT_Du_lieu_nhan_vien!$1:$1048576,35,0))</f>
        <v/>
      </c>
      <c r="O190" s="117">
        <f>IF(Thong_tin_chuc_vu_NV!A256="","",VLOOKUP(Thong_tin_chuc_vu_NV!A256,INPUT_Du_lieu_nhan_vien!$1:$1048576,37,0))</f>
        <v>0</v>
      </c>
      <c r="P190" s="117">
        <f>IF(Thong_tin_chuc_vu_NV!A256="","",VLOOKUP(Thong_tin_chuc_vu_NV!A256,INPUT_Du_lieu_nhan_vien!$1:$1048576,39,0))</f>
        <v>40633</v>
      </c>
    </row>
    <row r="191" spans="1:16" ht="19.5" hidden="1" customHeight="1" x14ac:dyDescent="0.2">
      <c r="A191" s="121">
        <f>IF(INPUT_Du_lieu_nhan_vien!A191="","",INPUT_Du_lieu_nhan_vien!A191)</f>
        <v>20166</v>
      </c>
      <c r="B191" s="121" t="str">
        <f>IF(A191="","",VLOOKUP(A191,INPUT_Du_lieu_nhan_vien!$1:$1048576,2,0))</f>
        <v>Đoàn Thị Huyền</v>
      </c>
      <c r="C191" s="121" t="str">
        <f>IF($A191="","",VLOOKUP($A191,INPUT_Du_lieu_nhan_vien!$1:$1048576,3,0))</f>
        <v>Trang</v>
      </c>
      <c r="D191" s="104" t="str">
        <f>IF(A191="","",VLOOKUP(A191,INPUT_Du_lieu_nhan_vien!$1:$1048576,20,0))</f>
        <v xml:space="preserve"> </v>
      </c>
      <c r="E191" s="104">
        <f>IF($A191="","",VLOOKUP($A191,INPUT_Du_lieu_nhan_vien!$1:$1048576,17,0))</f>
        <v>0</v>
      </c>
      <c r="F191" s="116">
        <f>IF(Thong_tin_chuc_vu_NV!A191="","",VLOOKUP(Thong_tin_chuc_vu_NV!A191,INPUT_Du_lieu_nhan_vien!$1:$1048576,27,0))</f>
        <v>0</v>
      </c>
      <c r="G191" s="104">
        <f>IF(Thong_tin_chuc_vu_NV!A191="","",VLOOKUP(Thong_tin_chuc_vu_NV!A191,INPUT_Du_lieu_nhan_vien!$1:$1048576,28,0))</f>
        <v>0</v>
      </c>
      <c r="H191" s="104" t="str">
        <f>IF(Thong_tin_chuc_vu_NV!A191="","",VLOOKUP(Thong_tin_chuc_vu_NV!A191,INPUT_Du_lieu_nhan_vien!$1:$1048576,24,0))</f>
        <v>NV</v>
      </c>
      <c r="I191" s="104">
        <f>IF(Thong_tin_chuc_vu_NV!A191="","",VLOOKUP(Thong_tin_chuc_vu_NV!A191,INPUT_Du_lieu_nhan_vien!$1:$1048576,29,0))</f>
        <v>0</v>
      </c>
      <c r="J191" s="104">
        <f>IF(Thong_tin_chuc_vu_NV!A191="","",VLOOKUP(Thong_tin_chuc_vu_NV!A191,INPUT_Du_lieu_nhan_vien!$1:$1048576,30,0))</f>
        <v>0</v>
      </c>
      <c r="K191" s="104">
        <f>IF(Thong_tin_chuc_vu_NV!A191="","",VLOOKUP(Thong_tin_chuc_vu_NV!A191,INPUT_Du_lieu_nhan_vien!$1:$1048576,31,0))</f>
        <v>0</v>
      </c>
      <c r="L191" s="104" t="str">
        <f>IF(Thong_tin_chuc_vu_NV!A191="","",VLOOKUP(Thong_tin_chuc_vu_NV!A191,INPUT_Du_lieu_nhan_vien!$1:$1048576,36,0))</f>
        <v>Nghỉ việc</v>
      </c>
      <c r="M191" s="117">
        <f>IF(Thong_tin_chuc_vu_NV!A191="","",VLOOKUP(Thong_tin_chuc_vu_NV!A191,INPUT_Du_lieu_nhan_vien!$1:$1048576,34,0))</f>
        <v>0</v>
      </c>
      <c r="N191" s="104" t="str">
        <f>IF(Thong_tin_chuc_vu_NV!A191="","",VLOOKUP(Thong_tin_chuc_vu_NV!A191,INPUT_Du_lieu_nhan_vien!$1:$1048576,35,0))</f>
        <v/>
      </c>
      <c r="O191" s="117" t="str">
        <f>IF(Thong_tin_chuc_vu_NV!A191="","",VLOOKUP(Thong_tin_chuc_vu_NV!A191,INPUT_Du_lieu_nhan_vien!$1:$1048576,37,0))</f>
        <v/>
      </c>
      <c r="P191" s="117">
        <f>IF(Thong_tin_chuc_vu_NV!A191="","",VLOOKUP(Thong_tin_chuc_vu_NV!A191,INPUT_Du_lieu_nhan_vien!$1:$1048576,39,0))</f>
        <v>0</v>
      </c>
    </row>
    <row r="192" spans="1:16" ht="19.5" hidden="1" customHeight="1" x14ac:dyDescent="0.2">
      <c r="A192" s="121">
        <f>IF(INPUT_Du_lieu_nhan_vien!A258="","",INPUT_Du_lieu_nhan_vien!A258)</f>
        <v>20233</v>
      </c>
      <c r="B192" s="121" t="str">
        <f>IF(A192="","",VLOOKUP(A192,INPUT_Du_lieu_nhan_vien!$1:$1048576,2,0))</f>
        <v>Nguyễn Thế</v>
      </c>
      <c r="C192" s="121" t="str">
        <f>IF($A192="","",VLOOKUP($A192,INPUT_Du_lieu_nhan_vien!$1:$1048576,3,0))</f>
        <v>Đức</v>
      </c>
      <c r="D192" s="104" t="str">
        <f>IF(A192="","",VLOOKUP(A192,INPUT_Du_lieu_nhan_vien!$1:$1048576,20,0))</f>
        <v xml:space="preserve">Số 4, Ngõ 133 Phùng Khoang Từ Liêm, Hà Nội </v>
      </c>
      <c r="E192" s="104" t="str">
        <f>IF($A192="","",VLOOKUP($A192,INPUT_Du_lieu_nhan_vien!$1:$1048576,17,0))</f>
        <v>0168 867 6686</v>
      </c>
      <c r="F192" s="116" t="str">
        <f>IF(Thong_tin_chuc_vu_NV!A192="","",VLOOKUP(Thong_tin_chuc_vu_NV!A192,INPUT_Du_lieu_nhan_vien!$1:$1048576,27,0))</f>
        <v>1</v>
      </c>
      <c r="G192" s="104" t="str">
        <f>IF(Thong_tin_chuc_vu_NV!A192="","",VLOOKUP(Thong_tin_chuc_vu_NV!A192,INPUT_Du_lieu_nhan_vien!$1:$1048576,28,0))</f>
        <v>CB</v>
      </c>
      <c r="H192" s="104" t="str">
        <f>IF(Thong_tin_chuc_vu_NV!A192="","",VLOOKUP(Thong_tin_chuc_vu_NV!A192,INPUT_Du_lieu_nhan_vien!$1:$1048576,24,0))</f>
        <v>OX</v>
      </c>
      <c r="I192" s="104" t="str">
        <f>IF(Thong_tin_chuc_vu_NV!A192="","",VLOOKUP(Thong_tin_chuc_vu_NV!A192,INPUT_Du_lieu_nhan_vien!$1:$1048576,29,0))</f>
        <v>TAL</v>
      </c>
      <c r="J192" s="104">
        <f>IF(Thong_tin_chuc_vu_NV!A192="","",VLOOKUP(Thong_tin_chuc_vu_NV!A192,INPUT_Du_lieu_nhan_vien!$1:$1048576,30,0))</f>
        <v>0</v>
      </c>
      <c r="K192" s="104" t="str">
        <f>IF(Thong_tin_chuc_vu_NV!A192="","",VLOOKUP(Thong_tin_chuc_vu_NV!A192,INPUT_Du_lieu_nhan_vien!$1:$1048576,31,0))</f>
        <v>HN</v>
      </c>
      <c r="L192" s="104" t="str">
        <f>IF(Thong_tin_chuc_vu_NV!A258="","",VLOOKUP(Thong_tin_chuc_vu_NV!A258,INPUT_Du_lieu_nhan_vien!$1:$1048576,36,0))</f>
        <v>Nghỉ việc</v>
      </c>
      <c r="M192" s="117">
        <f>IF(Thong_tin_chuc_vu_NV!A258="","",VLOOKUP(Thong_tin_chuc_vu_NV!A258,INPUT_Du_lieu_nhan_vien!$1:$1048576,34,0))</f>
        <v>0</v>
      </c>
      <c r="N192" s="104" t="str">
        <f>IF(Thong_tin_chuc_vu_NV!A258="","",VLOOKUP(Thong_tin_chuc_vu_NV!A258,INPUT_Du_lieu_nhan_vien!$1:$1048576,35,0))</f>
        <v/>
      </c>
      <c r="O192" s="117" t="str">
        <f>IF(Thong_tin_chuc_vu_NV!A258="","",VLOOKUP(Thong_tin_chuc_vu_NV!A258,INPUT_Du_lieu_nhan_vien!$1:$1048576,37,0))</f>
        <v/>
      </c>
      <c r="P192" s="117">
        <f>IF(Thong_tin_chuc_vu_NV!A258="","",VLOOKUP(Thong_tin_chuc_vu_NV!A258,INPUT_Du_lieu_nhan_vien!$1:$1048576,39,0))</f>
        <v>0</v>
      </c>
    </row>
    <row r="193" spans="1:16" ht="19.5" hidden="1" customHeight="1" x14ac:dyDescent="0.2">
      <c r="A193" s="121">
        <f>IF(INPUT_Du_lieu_nhan_vien!A193="","",INPUT_Du_lieu_nhan_vien!A193)</f>
        <v>20168</v>
      </c>
      <c r="B193" s="121" t="str">
        <f>IF(A193="","",VLOOKUP(A193,INPUT_Du_lieu_nhan_vien!$1:$1048576,2,0))</f>
        <v>Trần Thị</v>
      </c>
      <c r="C193" s="121" t="str">
        <f>IF($A193="","",VLOOKUP($A193,INPUT_Du_lieu_nhan_vien!$1:$1048576,3,0))</f>
        <v>Gái</v>
      </c>
      <c r="D193" s="104" t="str">
        <f>IF(A193="","",VLOOKUP(A193,INPUT_Du_lieu_nhan_vien!$1:$1048576,20,0))</f>
        <v>8a, Lê Thị Hồng, P17, Gò Vấp</v>
      </c>
      <c r="E193" s="104" t="str">
        <f>IF($A193="","",VLOOKUP($A193,INPUT_Du_lieu_nhan_vien!$1:$1048576,17,0))</f>
        <v>0986 748 158</v>
      </c>
      <c r="F193" s="116" t="str">
        <f>IF(Thong_tin_chuc_vu_NV!A193="","",VLOOKUP(Thong_tin_chuc_vu_NV!A193,INPUT_Du_lieu_nhan_vien!$1:$1048576,27,0))</f>
        <v>2</v>
      </c>
      <c r="G193" s="104" t="str">
        <f>IF(Thong_tin_chuc_vu_NV!A193="","",VLOOKUP(Thong_tin_chuc_vu_NV!A193,INPUT_Du_lieu_nhan_vien!$1:$1048576,28,0))</f>
        <v>CG</v>
      </c>
      <c r="H193" s="104" t="str">
        <f>IF(Thong_tin_chuc_vu_NV!A193="","",VLOOKUP(Thong_tin_chuc_vu_NV!A193,INPUT_Du_lieu_nhan_vien!$1:$1048576,24,0))</f>
        <v>NX</v>
      </c>
      <c r="I193" s="104">
        <f>IF(Thong_tin_chuc_vu_NV!A193="","",VLOOKUP(Thong_tin_chuc_vu_NV!A193,INPUT_Du_lieu_nhan_vien!$1:$1048576,29,0))</f>
        <v>0</v>
      </c>
      <c r="J193" s="104">
        <f>IF(Thong_tin_chuc_vu_NV!A193="","",VLOOKUP(Thong_tin_chuc_vu_NV!A193,INPUT_Du_lieu_nhan_vien!$1:$1048576,30,0))</f>
        <v>0</v>
      </c>
      <c r="K193" s="104" t="str">
        <f>IF(Thong_tin_chuc_vu_NV!A193="","",VLOOKUP(Thong_tin_chuc_vu_NV!A193,INPUT_Du_lieu_nhan_vien!$1:$1048576,31,0))</f>
        <v>HCM</v>
      </c>
      <c r="L193" s="104" t="str">
        <f>IF(Thong_tin_chuc_vu_NV!A193="","",VLOOKUP(Thong_tin_chuc_vu_NV!A193,INPUT_Du_lieu_nhan_vien!$1:$1048576,36,0))</f>
        <v>Nghỉ việc</v>
      </c>
      <c r="M193" s="117">
        <f>IF(Thong_tin_chuc_vu_NV!A193="","",VLOOKUP(Thong_tin_chuc_vu_NV!A193,INPUT_Du_lieu_nhan_vien!$1:$1048576,34,0))</f>
        <v>0</v>
      </c>
      <c r="N193" s="104" t="str">
        <f>IF(Thong_tin_chuc_vu_NV!A193="","",VLOOKUP(Thong_tin_chuc_vu_NV!A193,INPUT_Du_lieu_nhan_vien!$1:$1048576,35,0))</f>
        <v/>
      </c>
      <c r="O193" s="117">
        <f>IF(Thong_tin_chuc_vu_NV!A193="","",VLOOKUP(Thong_tin_chuc_vu_NV!A193,INPUT_Du_lieu_nhan_vien!$1:$1048576,37,0))</f>
        <v>0</v>
      </c>
      <c r="P193" s="117">
        <f>IF(Thong_tin_chuc_vu_NV!A193="","",VLOOKUP(Thong_tin_chuc_vu_NV!A193,INPUT_Du_lieu_nhan_vien!$1:$1048576,39,0))</f>
        <v>40744</v>
      </c>
    </row>
    <row r="194" spans="1:16" ht="19.5" hidden="1" customHeight="1" x14ac:dyDescent="0.2">
      <c r="A194" s="121">
        <f>IF(INPUT_Du_lieu_nhan_vien!A262="","",INPUT_Du_lieu_nhan_vien!A262)</f>
        <v>20237</v>
      </c>
      <c r="B194" s="121" t="str">
        <f>IF(A194="","",VLOOKUP(A194,INPUT_Du_lieu_nhan_vien!$1:$1048576,2,0))</f>
        <v>Tống Thị</v>
      </c>
      <c r="C194" s="121" t="str">
        <f>IF($A194="","",VLOOKUP($A194,INPUT_Du_lieu_nhan_vien!$1:$1048576,3,0))</f>
        <v>Hường</v>
      </c>
      <c r="D194" s="104" t="str">
        <f>IF(A194="","",VLOOKUP(A194,INPUT_Du_lieu_nhan_vien!$1:$1048576,20,0))</f>
        <v xml:space="preserve">Pháo Đài Láng, Láng Thượng, Đống Đa, Hà Nội </v>
      </c>
      <c r="E194" s="104" t="str">
        <f>IF($A194="","",VLOOKUP($A194,INPUT_Du_lieu_nhan_vien!$1:$1048576,17,0))</f>
        <v>0979 312 668</v>
      </c>
      <c r="F194" s="116" t="str">
        <f>IF(Thong_tin_chuc_vu_NV!A194="","",VLOOKUP(Thong_tin_chuc_vu_NV!A194,INPUT_Du_lieu_nhan_vien!$1:$1048576,27,0))</f>
        <v>1</v>
      </c>
      <c r="G194" s="104" t="str">
        <f>IF(Thong_tin_chuc_vu_NV!A194="","",VLOOKUP(Thong_tin_chuc_vu_NV!A194,INPUT_Du_lieu_nhan_vien!$1:$1048576,28,0))</f>
        <v>CB</v>
      </c>
      <c r="H194" s="104" t="str">
        <f>IF(Thong_tin_chuc_vu_NV!A194="","",VLOOKUP(Thong_tin_chuc_vu_NV!A194,INPUT_Du_lieu_nhan_vien!$1:$1048576,24,0))</f>
        <v>OP</v>
      </c>
      <c r="I194" s="104" t="str">
        <f>IF(Thong_tin_chuc_vu_NV!A194="","",VLOOKUP(Thong_tin_chuc_vu_NV!A194,INPUT_Du_lieu_nhan_vien!$1:$1048576,29,0))</f>
        <v>TOS1</v>
      </c>
      <c r="J194" s="104" t="str">
        <f>IF(Thong_tin_chuc_vu_NV!A194="","",VLOOKUP(Thong_tin_chuc_vu_NV!A194,INPUT_Du_lieu_nhan_vien!$1:$1048576,30,0))</f>
        <v>POSC</v>
      </c>
      <c r="K194" s="104" t="str">
        <f>IF(Thong_tin_chuc_vu_NV!A194="","",VLOOKUP(Thong_tin_chuc_vu_NV!A194,INPUT_Du_lieu_nhan_vien!$1:$1048576,31,0))</f>
        <v>HN</v>
      </c>
      <c r="L194" s="104" t="str">
        <f>IF(Thong_tin_chuc_vu_NV!A262="","",VLOOKUP(Thong_tin_chuc_vu_NV!A262,INPUT_Du_lieu_nhan_vien!$1:$1048576,36,0))</f>
        <v>Nghỉ việc</v>
      </c>
      <c r="M194" s="117">
        <f>IF(Thong_tin_chuc_vu_NV!A262="","",VLOOKUP(Thong_tin_chuc_vu_NV!A262,INPUT_Du_lieu_nhan_vien!$1:$1048576,34,0))</f>
        <v>0</v>
      </c>
      <c r="N194" s="104" t="str">
        <f>IF(Thong_tin_chuc_vu_NV!A262="","",VLOOKUP(Thong_tin_chuc_vu_NV!A262,INPUT_Du_lieu_nhan_vien!$1:$1048576,35,0))</f>
        <v/>
      </c>
      <c r="O194" s="117" t="str">
        <f>IF(Thong_tin_chuc_vu_NV!A262="","",VLOOKUP(Thong_tin_chuc_vu_NV!A262,INPUT_Du_lieu_nhan_vien!$1:$1048576,37,0))</f>
        <v/>
      </c>
      <c r="P194" s="117">
        <f>IF(Thong_tin_chuc_vu_NV!A262="","",VLOOKUP(Thong_tin_chuc_vu_NV!A262,INPUT_Du_lieu_nhan_vien!$1:$1048576,39,0))</f>
        <v>0</v>
      </c>
    </row>
    <row r="195" spans="1:16" ht="19.5" customHeight="1" x14ac:dyDescent="0.2">
      <c r="A195" s="121">
        <f>IF(INPUT_Du_lieu_nhan_vien!A286="","",INPUT_Du_lieu_nhan_vien!A286)</f>
        <v>20262</v>
      </c>
      <c r="B195" s="121" t="str">
        <f>IF(A195="","",VLOOKUP(A195,INPUT_Du_lieu_nhan_vien!$1:$1048576,2,0))</f>
        <v>Trần Mạnh</v>
      </c>
      <c r="C195" s="121" t="str">
        <f>IF($A195="","",VLOOKUP($A195,INPUT_Du_lieu_nhan_vien!$1:$1048576,3,0))</f>
        <v>Công</v>
      </c>
      <c r="D195" s="104" t="str">
        <f>IF(A195="","",VLOOKUP(A195,INPUT_Du_lieu_nhan_vien!$1:$1048576,20,0))</f>
        <v xml:space="preserve">P 1004, CT8A, Khu ĐT Văn Quán, Hà Đông </v>
      </c>
      <c r="E195" s="104" t="str">
        <f>IF($A195="","",VLOOKUP($A195,INPUT_Du_lieu_nhan_vien!$1:$1048576,17,0))</f>
        <v>0982 662 686</v>
      </c>
      <c r="F195" s="116" t="str">
        <f>IF(Thong_tin_chuc_vu_NV!A195="","",VLOOKUP(Thong_tin_chuc_vu_NV!A195,INPUT_Du_lieu_nhan_vien!$1:$1048576,27,0))</f>
        <v>4</v>
      </c>
      <c r="G195" s="104" t="str">
        <f>IF(Thong_tin_chuc_vu_NV!A195="","",VLOOKUP(Thong_tin_chuc_vu_NV!A195,INPUT_Du_lieu_nhan_vien!$1:$1048576,28,0))</f>
        <v>QL</v>
      </c>
      <c r="H195" s="104" t="str">
        <f>IF(Thong_tin_chuc_vu_NV!A195="","",VLOOKUP(Thong_tin_chuc_vu_NV!A195,INPUT_Du_lieu_nhan_vien!$1:$1048576,24,0))</f>
        <v>TD2</v>
      </c>
      <c r="I195" s="104" t="str">
        <f>IF(Thong_tin_chuc_vu_NV!A195="","",VLOOKUP(Thong_tin_chuc_vu_NV!A195,INPUT_Du_lieu_nhan_vien!$1:$1048576,29,0))</f>
        <v>TAE</v>
      </c>
      <c r="J195" s="104">
        <f>IF(Thong_tin_chuc_vu_NV!A195="","",VLOOKUP(Thong_tin_chuc_vu_NV!A195,INPUT_Du_lieu_nhan_vien!$1:$1048576,30,0))</f>
        <v>0</v>
      </c>
      <c r="K195" s="104" t="str">
        <f>IF(Thong_tin_chuc_vu_NV!A195="","",VLOOKUP(Thong_tin_chuc_vu_NV!A195,INPUT_Du_lieu_nhan_vien!$1:$1048576,31,0))</f>
        <v>HN</v>
      </c>
      <c r="L195" s="104" t="str">
        <f>IF(Thong_tin_chuc_vu_NV!A195="","",VLOOKUP(Thong_tin_chuc_vu_NV!A195,INPUT_Du_lieu_nhan_vien!$1:$1048576,36,0))</f>
        <v>Nghỉ việc</v>
      </c>
      <c r="M195" s="117">
        <f>IF(Thong_tin_chuc_vu_NV!A286="","",VLOOKUP(Thong_tin_chuc_vu_NV!A286,INPUT_Du_lieu_nhan_vien!$1:$1048576,34,0))</f>
        <v>40102</v>
      </c>
      <c r="N195" s="104">
        <f>IF(Thong_tin_chuc_vu_NV!A286="","",VLOOKUP(Thong_tin_chuc_vu_NV!A286,INPUT_Du_lieu_nhan_vien!$1:$1048576,35,0))</f>
        <v>10</v>
      </c>
      <c r="O195" s="117" t="str">
        <f>IF(Thong_tin_chuc_vu_NV!A286="","",VLOOKUP(Thong_tin_chuc_vu_NV!A286,INPUT_Du_lieu_nhan_vien!$1:$1048576,37,0))</f>
        <v/>
      </c>
      <c r="P195" s="117">
        <f>IF(Thong_tin_chuc_vu_NV!A286="","",VLOOKUP(Thong_tin_chuc_vu_NV!A286,INPUT_Du_lieu_nhan_vien!$1:$1048576,39,0))</f>
        <v>0</v>
      </c>
    </row>
    <row r="196" spans="1:16" ht="19.5" hidden="1" customHeight="1" x14ac:dyDescent="0.2">
      <c r="A196" s="121">
        <f>IF(INPUT_Du_lieu_nhan_vien!A294="","",INPUT_Du_lieu_nhan_vien!A294)</f>
        <v>20270</v>
      </c>
      <c r="B196" s="121" t="str">
        <f>IF(A196="","",VLOOKUP(A196,INPUT_Du_lieu_nhan_vien!$1:$1048576,2,0))</f>
        <v>Lê Trần Tuyết</v>
      </c>
      <c r="C196" s="121" t="str">
        <f>IF($A196="","",VLOOKUP($A196,INPUT_Du_lieu_nhan_vien!$1:$1048576,3,0))</f>
        <v>Nhung</v>
      </c>
      <c r="D196" s="104" t="str">
        <f>IF(A196="","",VLOOKUP(A196,INPUT_Du_lieu_nhan_vien!$1:$1048576,20,0))</f>
        <v xml:space="preserve">132/4C Thống Nhất, P16, Gò Vấp </v>
      </c>
      <c r="E196" s="104" t="str">
        <f>IF($A196="","",VLOOKUP($A196,INPUT_Du_lieu_nhan_vien!$1:$1048576,17,0))</f>
        <v>01228895512</v>
      </c>
      <c r="F196" s="116" t="str">
        <f>IF(Thong_tin_chuc_vu_NV!A196="","",VLOOKUP(Thong_tin_chuc_vu_NV!A196,INPUT_Du_lieu_nhan_vien!$1:$1048576,27,0))</f>
        <v>1</v>
      </c>
      <c r="G196" s="104" t="str">
        <f>IF(Thong_tin_chuc_vu_NV!A196="","",VLOOKUP(Thong_tin_chuc_vu_NV!A196,INPUT_Du_lieu_nhan_vien!$1:$1048576,28,0))</f>
        <v>CB</v>
      </c>
      <c r="H196" s="104" t="str">
        <f>IF(Thong_tin_chuc_vu_NV!A196="","",VLOOKUP(Thong_tin_chuc_vu_NV!A196,INPUT_Du_lieu_nhan_vien!$1:$1048576,24,0))</f>
        <v>OS</v>
      </c>
      <c r="I196" s="104" t="str">
        <f>IF(Thong_tin_chuc_vu_NV!A196="","",VLOOKUP(Thong_tin_chuc_vu_NV!A196,INPUT_Du_lieu_nhan_vien!$1:$1048576,29,0))</f>
        <v>THC</v>
      </c>
      <c r="J196" s="104">
        <f>IF(Thong_tin_chuc_vu_NV!A196="","",VLOOKUP(Thong_tin_chuc_vu_NV!A196,INPUT_Du_lieu_nhan_vien!$1:$1048576,30,0))</f>
        <v>0</v>
      </c>
      <c r="K196" s="104" t="str">
        <f>IF(Thong_tin_chuc_vu_NV!A196="","",VLOOKUP(Thong_tin_chuc_vu_NV!A196,INPUT_Du_lieu_nhan_vien!$1:$1048576,31,0))</f>
        <v>HCM</v>
      </c>
      <c r="L196" s="104" t="str">
        <f>IF(Thong_tin_chuc_vu_NV!A294="","",VLOOKUP(Thong_tin_chuc_vu_NV!A294,INPUT_Du_lieu_nhan_vien!$1:$1048576,36,0))</f>
        <v>Chính thức</v>
      </c>
      <c r="M196" s="117">
        <f>IF(Thong_tin_chuc_vu_NV!A294="","",VLOOKUP(Thong_tin_chuc_vu_NV!A294,INPUT_Du_lieu_nhan_vien!$1:$1048576,34,0))</f>
        <v>39532</v>
      </c>
      <c r="N196" s="104">
        <f>IF(Thong_tin_chuc_vu_NV!A294="","",VLOOKUP(Thong_tin_chuc_vu_NV!A294,INPUT_Du_lieu_nhan_vien!$1:$1048576,35,0))</f>
        <v>3</v>
      </c>
      <c r="O196" s="117" t="str">
        <f>IF(Thong_tin_chuc_vu_NV!A294="","",VLOOKUP(Thong_tin_chuc_vu_NV!A294,INPUT_Du_lieu_nhan_vien!$1:$1048576,37,0))</f>
        <v/>
      </c>
      <c r="P196" s="117">
        <f>IF(Thong_tin_chuc_vu_NV!A294="","",VLOOKUP(Thong_tin_chuc_vu_NV!A294,INPUT_Du_lieu_nhan_vien!$1:$1048576,39,0))</f>
        <v>0</v>
      </c>
    </row>
    <row r="197" spans="1:16" ht="19.5" hidden="1" customHeight="1" x14ac:dyDescent="0.2">
      <c r="A197" s="121">
        <f>IF(INPUT_Du_lieu_nhan_vien!A298="","",INPUT_Du_lieu_nhan_vien!A298)</f>
        <v>20274</v>
      </c>
      <c r="B197" s="121" t="str">
        <f>IF(A197="","",VLOOKUP(A197,INPUT_Du_lieu_nhan_vien!$1:$1048576,2,0))</f>
        <v>Nguyễn Thị Thanh</v>
      </c>
      <c r="C197" s="121" t="str">
        <f>IF($A197="","",VLOOKUP($A197,INPUT_Du_lieu_nhan_vien!$1:$1048576,3,0))</f>
        <v>Loan</v>
      </c>
      <c r="D197" s="104" t="str">
        <f>IF(A197="","",VLOOKUP(A197,INPUT_Du_lieu_nhan_vien!$1:$1048576,20,0))</f>
        <v xml:space="preserve">Số 43, Tổ 6, Khương Trung, Thanh Xuân, Hà Nội </v>
      </c>
      <c r="E197" s="104" t="str">
        <f>IF($A197="","",VLOOKUP($A197,INPUT_Du_lieu_nhan_vien!$1:$1048576,17,0))</f>
        <v>0988 303 586</v>
      </c>
      <c r="F197" s="116" t="str">
        <f>IF(Thong_tin_chuc_vu_NV!A197="","",VLOOKUP(Thong_tin_chuc_vu_NV!A197,INPUT_Du_lieu_nhan_vien!$1:$1048576,27,0))</f>
        <v>1</v>
      </c>
      <c r="G197" s="104" t="str">
        <f>IF(Thong_tin_chuc_vu_NV!A197="","",VLOOKUP(Thong_tin_chuc_vu_NV!A197,INPUT_Du_lieu_nhan_vien!$1:$1048576,28,0))</f>
        <v>CB</v>
      </c>
      <c r="H197" s="104" t="str">
        <f>IF(Thong_tin_chuc_vu_NV!A197="","",VLOOKUP(Thong_tin_chuc_vu_NV!A197,INPUT_Du_lieu_nhan_vien!$1:$1048576,24,0))</f>
        <v>OS</v>
      </c>
      <c r="I197" s="104" t="str">
        <f>IF(Thong_tin_chuc_vu_NV!A197="","",VLOOKUP(Thong_tin_chuc_vu_NV!A197,INPUT_Du_lieu_nhan_vien!$1:$1048576,29,0))</f>
        <v>TAW</v>
      </c>
      <c r="J197" s="104" t="str">
        <f>IF(Thong_tin_chuc_vu_NV!A197="","",VLOOKUP(Thong_tin_chuc_vu_NV!A197,INPUT_Du_lieu_nhan_vien!$1:$1048576,30,0))</f>
        <v>PAWS</v>
      </c>
      <c r="K197" s="104" t="str">
        <f>IF(Thong_tin_chuc_vu_NV!A197="","",VLOOKUP(Thong_tin_chuc_vu_NV!A197,INPUT_Du_lieu_nhan_vien!$1:$1048576,31,0))</f>
        <v>HN</v>
      </c>
      <c r="L197" s="104" t="str">
        <f>IF(Thong_tin_chuc_vu_NV!A298="","",VLOOKUP(Thong_tin_chuc_vu_NV!A298,INPUT_Du_lieu_nhan_vien!$1:$1048576,36,0))</f>
        <v>Nghỉ việc</v>
      </c>
      <c r="M197" s="117">
        <f>IF(Thong_tin_chuc_vu_NV!A298="","",VLOOKUP(Thong_tin_chuc_vu_NV!A298,INPUT_Du_lieu_nhan_vien!$1:$1048576,34,0))</f>
        <v>0</v>
      </c>
      <c r="N197" s="104" t="str">
        <f>IF(Thong_tin_chuc_vu_NV!A298="","",VLOOKUP(Thong_tin_chuc_vu_NV!A298,INPUT_Du_lieu_nhan_vien!$1:$1048576,35,0))</f>
        <v/>
      </c>
      <c r="O197" s="117" t="str">
        <f>IF(Thong_tin_chuc_vu_NV!A298="","",VLOOKUP(Thong_tin_chuc_vu_NV!A298,INPUT_Du_lieu_nhan_vien!$1:$1048576,37,0))</f>
        <v/>
      </c>
      <c r="P197" s="117">
        <f>IF(Thong_tin_chuc_vu_NV!A298="","",VLOOKUP(Thong_tin_chuc_vu_NV!A298,INPUT_Du_lieu_nhan_vien!$1:$1048576,39,0))</f>
        <v>0</v>
      </c>
    </row>
    <row r="198" spans="1:16" ht="19.5" hidden="1" customHeight="1" x14ac:dyDescent="0.2">
      <c r="A198" s="121">
        <f>IF(INPUT_Du_lieu_nhan_vien!A313="","",INPUT_Du_lieu_nhan_vien!A313)</f>
        <v>20289</v>
      </c>
      <c r="B198" s="121" t="str">
        <f>IF(A198="","",VLOOKUP(A198,INPUT_Du_lieu_nhan_vien!$1:$1048576,2,0))</f>
        <v>Nguyễn Minh</v>
      </c>
      <c r="C198" s="121" t="str">
        <f>IF($A198="","",VLOOKUP($A198,INPUT_Du_lieu_nhan_vien!$1:$1048576,3,0))</f>
        <v>Tuấn</v>
      </c>
      <c r="D198" s="104" t="str">
        <f>IF(A198="","",VLOOKUP(A198,INPUT_Du_lieu_nhan_vien!$1:$1048576,20,0))</f>
        <v>P102, C10, TT Quỳnh Mai, Q. HBT, Hà Nội</v>
      </c>
      <c r="E198" s="104" t="str">
        <f>IF($A198="","",VLOOKUP($A198,INPUT_Du_lieu_nhan_vien!$1:$1048576,17,0))</f>
        <v>0983566135</v>
      </c>
      <c r="F198" s="116" t="str">
        <f>IF(Thong_tin_chuc_vu_NV!A198="","",VLOOKUP(Thong_tin_chuc_vu_NV!A198,INPUT_Du_lieu_nhan_vien!$1:$1048576,27,0))</f>
        <v>1</v>
      </c>
      <c r="G198" s="104" t="str">
        <f>IF(Thong_tin_chuc_vu_NV!A198="","",VLOOKUP(Thong_tin_chuc_vu_NV!A198,INPUT_Du_lieu_nhan_vien!$1:$1048576,28,0))</f>
        <v>CB</v>
      </c>
      <c r="H198" s="104" t="str">
        <f>IF(Thong_tin_chuc_vu_NV!A198="","",VLOOKUP(Thong_tin_chuc_vu_NV!A198,INPUT_Du_lieu_nhan_vien!$1:$1048576,24,0))</f>
        <v>OP</v>
      </c>
      <c r="I198" s="104">
        <f>IF(Thong_tin_chuc_vu_NV!A198="","",VLOOKUP(Thong_tin_chuc_vu_NV!A198,INPUT_Du_lieu_nhan_vien!$1:$1048576,29,0))</f>
        <v>0</v>
      </c>
      <c r="J198" s="104">
        <f>IF(Thong_tin_chuc_vu_NV!A198="","",VLOOKUP(Thong_tin_chuc_vu_NV!A198,INPUT_Du_lieu_nhan_vien!$1:$1048576,30,0))</f>
        <v>0</v>
      </c>
      <c r="K198" s="104" t="str">
        <f>IF(Thong_tin_chuc_vu_NV!A198="","",VLOOKUP(Thong_tin_chuc_vu_NV!A198,INPUT_Du_lieu_nhan_vien!$1:$1048576,31,0))</f>
        <v>HN</v>
      </c>
      <c r="L198" s="104" t="str">
        <f>IF(Thong_tin_chuc_vu_NV!A313="","",VLOOKUP(Thong_tin_chuc_vu_NV!A313,INPUT_Du_lieu_nhan_vien!$1:$1048576,36,0))</f>
        <v>Nghỉ việc</v>
      </c>
      <c r="M198" s="117">
        <f>IF(Thong_tin_chuc_vu_NV!A313="","",VLOOKUP(Thong_tin_chuc_vu_NV!A313,INPUT_Du_lieu_nhan_vien!$1:$1048576,34,0))</f>
        <v>0</v>
      </c>
      <c r="N198" s="104" t="str">
        <f>IF(Thong_tin_chuc_vu_NV!A313="","",VLOOKUP(Thong_tin_chuc_vu_NV!A313,INPUT_Du_lieu_nhan_vien!$1:$1048576,35,0))</f>
        <v/>
      </c>
      <c r="O198" s="117">
        <f>IF(Thong_tin_chuc_vu_NV!A313="","",VLOOKUP(Thong_tin_chuc_vu_NV!A313,INPUT_Du_lieu_nhan_vien!$1:$1048576,37,0))</f>
        <v>0</v>
      </c>
      <c r="P198" s="117">
        <f>IF(Thong_tin_chuc_vu_NV!A313="","",VLOOKUP(Thong_tin_chuc_vu_NV!A313,INPUT_Du_lieu_nhan_vien!$1:$1048576,39,0))</f>
        <v>0</v>
      </c>
    </row>
    <row r="199" spans="1:16" ht="19.5" hidden="1" customHeight="1" x14ac:dyDescent="0.2">
      <c r="A199" s="121">
        <f>IF(INPUT_Du_lieu_nhan_vien!A321="","",INPUT_Du_lieu_nhan_vien!A321)</f>
        <v>20297</v>
      </c>
      <c r="B199" s="121" t="str">
        <f>IF(A199="","",VLOOKUP(A199,INPUT_Du_lieu_nhan_vien!$1:$1048576,2,0))</f>
        <v>Nguyễn Công</v>
      </c>
      <c r="C199" s="121" t="str">
        <f>IF($A199="","",VLOOKUP($A199,INPUT_Du_lieu_nhan_vien!$1:$1048576,3,0))</f>
        <v>Thành</v>
      </c>
      <c r="D199" s="104" t="str">
        <f>IF(A199="","",VLOOKUP(A199,INPUT_Du_lieu_nhan_vien!$1:$1048576,20,0))</f>
        <v xml:space="preserve">27/303 Lê Hoàng Phái. P.17, Q. Gò Vấp </v>
      </c>
      <c r="E199" s="104" t="str">
        <f>IF($A199="","",VLOOKUP($A199,INPUT_Du_lieu_nhan_vien!$1:$1048576,17,0))</f>
        <v>0987 101 081</v>
      </c>
      <c r="F199" s="116">
        <f>IF(Thong_tin_chuc_vu_NV!A199="","",VLOOKUP(Thong_tin_chuc_vu_NV!A199,INPUT_Du_lieu_nhan_vien!$1:$1048576,27,0))</f>
        <v>2</v>
      </c>
      <c r="G199" s="104" t="str">
        <f>IF(Thong_tin_chuc_vu_NV!A199="","",VLOOKUP(Thong_tin_chuc_vu_NV!A199,INPUT_Du_lieu_nhan_vien!$1:$1048576,28,0))</f>
        <v>CG</v>
      </c>
      <c r="H199" s="104" t="str">
        <f>IF(Thong_tin_chuc_vu_NV!A199="","",VLOOKUP(Thong_tin_chuc_vu_NV!A199,INPUT_Du_lieu_nhan_vien!$1:$1048576,24,0))</f>
        <v>NX</v>
      </c>
      <c r="I199" s="104" t="str">
        <f>IF(Thong_tin_chuc_vu_NV!A199="","",VLOOKUP(Thong_tin_chuc_vu_NV!A199,INPUT_Du_lieu_nhan_vien!$1:$1048576,29,0))</f>
        <v>TTV</v>
      </c>
      <c r="J199" s="104" t="str">
        <f>IF(Thong_tin_chuc_vu_NV!A199="","",VLOOKUP(Thong_tin_chuc_vu_NV!A199,INPUT_Du_lieu_nhan_vien!$1:$1048576,30,0))</f>
        <v>PTVO</v>
      </c>
      <c r="K199" s="104" t="str">
        <f>IF(Thong_tin_chuc_vu_NV!A199="","",VLOOKUP(Thong_tin_chuc_vu_NV!A199,INPUT_Du_lieu_nhan_vien!$1:$1048576,31,0))</f>
        <v>HCM</v>
      </c>
      <c r="L199" s="104" t="str">
        <f>IF(Thong_tin_chuc_vu_NV!A321="","",VLOOKUP(Thong_tin_chuc_vu_NV!A321,INPUT_Du_lieu_nhan_vien!$1:$1048576,36,0))</f>
        <v>Nghỉ việc</v>
      </c>
      <c r="M199" s="117">
        <f>IF(Thong_tin_chuc_vu_NV!A321="","",VLOOKUP(Thong_tin_chuc_vu_NV!A321,INPUT_Du_lieu_nhan_vien!$1:$1048576,34,0))</f>
        <v>41075</v>
      </c>
      <c r="N199" s="104">
        <f>IF(Thong_tin_chuc_vu_NV!A321="","",VLOOKUP(Thong_tin_chuc_vu_NV!A321,INPUT_Du_lieu_nhan_vien!$1:$1048576,35,0))</f>
        <v>6</v>
      </c>
      <c r="O199" s="117">
        <f>IF(Thong_tin_chuc_vu_NV!A321="","",VLOOKUP(Thong_tin_chuc_vu_NV!A321,INPUT_Du_lieu_nhan_vien!$1:$1048576,37,0))</f>
        <v>0</v>
      </c>
      <c r="P199" s="117">
        <f>IF(Thong_tin_chuc_vu_NV!A321="","",VLOOKUP(Thong_tin_chuc_vu_NV!A321,INPUT_Du_lieu_nhan_vien!$1:$1048576,39,0))</f>
        <v>41171</v>
      </c>
    </row>
    <row r="200" spans="1:16" ht="19.5" customHeight="1" x14ac:dyDescent="0.2">
      <c r="A200" s="121">
        <f>IF(INPUT_Du_lieu_nhan_vien!A200="","",INPUT_Du_lieu_nhan_vien!A200)</f>
        <v>20175</v>
      </c>
      <c r="B200" s="121" t="str">
        <f>IF(A200="","",VLOOKUP(A200,INPUT_Du_lieu_nhan_vien!$1:$1048576,2,0))</f>
        <v>Hạ Thị Thùy</v>
      </c>
      <c r="C200" s="121" t="str">
        <f>IF($A200="","",VLOOKUP($A200,INPUT_Du_lieu_nhan_vien!$1:$1048576,3,0))</f>
        <v>Trang</v>
      </c>
      <c r="D200" s="104" t="str">
        <f>IF(A200="","",VLOOKUP(A200,INPUT_Du_lieu_nhan_vien!$1:$1048576,20,0))</f>
        <v xml:space="preserve">18/14/A5 Nguyễn Thị Minh Khai, P. Đa Kao, QI, HCM </v>
      </c>
      <c r="E200" s="104" t="str">
        <f>IF($A200="","",VLOOKUP($A200,INPUT_Du_lieu_nhan_vien!$1:$1048576,17,0))</f>
        <v>0958 396 141</v>
      </c>
      <c r="F200" s="116" t="str">
        <f>IF(Thong_tin_chuc_vu_NV!A200="","",VLOOKUP(Thong_tin_chuc_vu_NV!A200,INPUT_Du_lieu_nhan_vien!$1:$1048576,27,0))</f>
        <v>4</v>
      </c>
      <c r="G200" s="104" t="str">
        <f>IF(Thong_tin_chuc_vu_NV!A200="","",VLOOKUP(Thong_tin_chuc_vu_NV!A200,INPUT_Du_lieu_nhan_vien!$1:$1048576,28,0))</f>
        <v>QL</v>
      </c>
      <c r="H200" s="104" t="str">
        <f>IF(Thong_tin_chuc_vu_NV!A200="","",VLOOKUP(Thong_tin_chuc_vu_NV!A200,INPUT_Du_lieu_nhan_vien!$1:$1048576,24,0))</f>
        <v>TD2</v>
      </c>
      <c r="I200" s="104" t="str">
        <f>IF(Thong_tin_chuc_vu_NV!A200="","",VLOOKUP(Thong_tin_chuc_vu_NV!A200,INPUT_Du_lieu_nhan_vien!$1:$1048576,29,0))</f>
        <v>TSA</v>
      </c>
      <c r="J200" s="104">
        <f>IF(Thong_tin_chuc_vu_NV!A200="","",VLOOKUP(Thong_tin_chuc_vu_NV!A200,INPUT_Du_lieu_nhan_vien!$1:$1048576,30,0))</f>
        <v>0</v>
      </c>
      <c r="K200" s="104" t="str">
        <f>IF(Thong_tin_chuc_vu_NV!A200="","",VLOOKUP(Thong_tin_chuc_vu_NV!A200,INPUT_Du_lieu_nhan_vien!$1:$1048576,31,0))</f>
        <v>HCM</v>
      </c>
      <c r="L200" s="104" t="str">
        <f>IF(Thong_tin_chuc_vu_NV!A200="","",VLOOKUP(Thong_tin_chuc_vu_NV!A200,INPUT_Du_lieu_nhan_vien!$1:$1048576,36,0))</f>
        <v>Nghỉ việc</v>
      </c>
      <c r="M200" s="117">
        <f>IF(Thong_tin_chuc_vu_NV!A200="","",VLOOKUP(Thong_tin_chuc_vu_NV!A200,INPUT_Du_lieu_nhan_vien!$1:$1048576,34,0))</f>
        <v>40147</v>
      </c>
      <c r="N200" s="104">
        <f>IF(Thong_tin_chuc_vu_NV!A200="","",VLOOKUP(Thong_tin_chuc_vu_NV!A200,INPUT_Du_lieu_nhan_vien!$1:$1048576,35,0))</f>
        <v>11</v>
      </c>
      <c r="O200" s="117" t="str">
        <f>IF(Thong_tin_chuc_vu_NV!A200="","",VLOOKUP(Thong_tin_chuc_vu_NV!A200,INPUT_Du_lieu_nhan_vien!$1:$1048576,37,0))</f>
        <v/>
      </c>
      <c r="P200" s="117">
        <f>IF(Thong_tin_chuc_vu_NV!A200="","",VLOOKUP(Thong_tin_chuc_vu_NV!A200,INPUT_Du_lieu_nhan_vien!$1:$1048576,39,0))</f>
        <v>41334</v>
      </c>
    </row>
    <row r="201" spans="1:16" ht="19.5" hidden="1" customHeight="1" x14ac:dyDescent="0.2">
      <c r="A201" s="121">
        <f>IF(INPUT_Du_lieu_nhan_vien!A201="","",INPUT_Du_lieu_nhan_vien!A201)</f>
        <v>20176</v>
      </c>
      <c r="B201" s="121" t="str">
        <f>IF(A201="","",VLOOKUP(A201,INPUT_Du_lieu_nhan_vien!$1:$1048576,2,0))</f>
        <v>Nguyễn Thị Thanh</v>
      </c>
      <c r="C201" s="121" t="str">
        <f>IF($A201="","",VLOOKUP($A201,INPUT_Du_lieu_nhan_vien!$1:$1048576,3,0))</f>
        <v>Nhàn</v>
      </c>
      <c r="D201" s="104" t="str">
        <f>IF(A201="","",VLOOKUP(A201,INPUT_Du_lieu_nhan_vien!$1:$1048576,20,0))</f>
        <v xml:space="preserve">Thụy Khuê, Sài Sơn, Quốc Oai, Hà Nội </v>
      </c>
      <c r="E201" s="104" t="str">
        <f>IF($A201="","",VLOOKUP($A201,INPUT_Du_lieu_nhan_vien!$1:$1048576,17,0))</f>
        <v>0953218190</v>
      </c>
      <c r="F201" s="116" t="str">
        <f>IF(Thong_tin_chuc_vu_NV!A201="","",VLOOKUP(Thong_tin_chuc_vu_NV!A201,INPUT_Du_lieu_nhan_vien!$1:$1048576,27,0))</f>
        <v>1</v>
      </c>
      <c r="G201" s="104" t="str">
        <f>IF(Thong_tin_chuc_vu_NV!A201="","",VLOOKUP(Thong_tin_chuc_vu_NV!A201,INPUT_Du_lieu_nhan_vien!$1:$1048576,28,0))</f>
        <v>CB</v>
      </c>
      <c r="H201" s="104" t="str">
        <f>IF(Thong_tin_chuc_vu_NV!A201="","",VLOOKUP(Thong_tin_chuc_vu_NV!A201,INPUT_Du_lieu_nhan_vien!$1:$1048576,24,0))</f>
        <v>OX</v>
      </c>
      <c r="I201" s="104" t="str">
        <f>IF(Thong_tin_chuc_vu_NV!A201="","",VLOOKUP(Thong_tin_chuc_vu_NV!A201,INPUT_Du_lieu_nhan_vien!$1:$1048576,29,0))</f>
        <v>TAW</v>
      </c>
      <c r="J201" s="104">
        <f>IF(Thong_tin_chuc_vu_NV!A201="","",VLOOKUP(Thong_tin_chuc_vu_NV!A201,INPUT_Du_lieu_nhan_vien!$1:$1048576,30,0))</f>
        <v>0</v>
      </c>
      <c r="K201" s="104" t="str">
        <f>IF(Thong_tin_chuc_vu_NV!A201="","",VLOOKUP(Thong_tin_chuc_vu_NV!A201,INPUT_Du_lieu_nhan_vien!$1:$1048576,31,0))</f>
        <v>HN</v>
      </c>
      <c r="L201" s="104" t="str">
        <f>IF(Thong_tin_chuc_vu_NV!A201="","",VLOOKUP(Thong_tin_chuc_vu_NV!A201,INPUT_Du_lieu_nhan_vien!$1:$1048576,36,0))</f>
        <v>Nghỉ việc</v>
      </c>
      <c r="M201" s="117">
        <f>IF(Thong_tin_chuc_vu_NV!A201="","",VLOOKUP(Thong_tin_chuc_vu_NV!A201,INPUT_Du_lieu_nhan_vien!$1:$1048576,34,0))</f>
        <v>40148</v>
      </c>
      <c r="N201" s="104">
        <f>IF(Thong_tin_chuc_vu_NV!A201="","",VLOOKUP(Thong_tin_chuc_vu_NV!A201,INPUT_Du_lieu_nhan_vien!$1:$1048576,35,0))</f>
        <v>12</v>
      </c>
      <c r="O201" s="117" t="str">
        <f>IF(Thong_tin_chuc_vu_NV!A201="","",VLOOKUP(Thong_tin_chuc_vu_NV!A201,INPUT_Du_lieu_nhan_vien!$1:$1048576,37,0))</f>
        <v/>
      </c>
      <c r="P201" s="117">
        <f>IF(Thong_tin_chuc_vu_NV!A201="","",VLOOKUP(Thong_tin_chuc_vu_NV!A201,INPUT_Du_lieu_nhan_vien!$1:$1048576,39,0))</f>
        <v>40618</v>
      </c>
    </row>
    <row r="202" spans="1:16" ht="19.5" hidden="1" customHeight="1" x14ac:dyDescent="0.2">
      <c r="A202" s="121">
        <f>IF(INPUT_Du_lieu_nhan_vien!A324="","",INPUT_Du_lieu_nhan_vien!A324)</f>
        <v>20300</v>
      </c>
      <c r="B202" s="121" t="str">
        <f>IF(A202="","",VLOOKUP(A202,INPUT_Du_lieu_nhan_vien!$1:$1048576,2,0))</f>
        <v>Phạm Văn</v>
      </c>
      <c r="C202" s="121" t="str">
        <f>IF($A202="","",VLOOKUP($A202,INPUT_Du_lieu_nhan_vien!$1:$1048576,3,0))</f>
        <v>Hoàn</v>
      </c>
      <c r="D202" s="104" t="str">
        <f>IF(A202="","",VLOOKUP(A202,INPUT_Du_lieu_nhan_vien!$1:$1048576,20,0))</f>
        <v>418 - Đường Xô viết nghệ tĩnh - Quận Bình Thạnh - TP Hồ Chí Minh</v>
      </c>
      <c r="E202" s="104" t="str">
        <f>IF($A202="","",VLOOKUP($A202,INPUT_Du_lieu_nhan_vien!$1:$1048576,17,0))</f>
        <v>0936001655</v>
      </c>
      <c r="F202" s="116" t="str">
        <f>IF(Thong_tin_chuc_vu_NV!A202="","",VLOOKUP(Thong_tin_chuc_vu_NV!A202,INPUT_Du_lieu_nhan_vien!$1:$1048576,27,0))</f>
        <v>1</v>
      </c>
      <c r="G202" s="104" t="str">
        <f>IF(Thong_tin_chuc_vu_NV!A202="","",VLOOKUP(Thong_tin_chuc_vu_NV!A202,INPUT_Du_lieu_nhan_vien!$1:$1048576,28,0))</f>
        <v>CB</v>
      </c>
      <c r="H202" s="104" t="str">
        <f>IF(Thong_tin_chuc_vu_NV!A202="","",VLOOKUP(Thong_tin_chuc_vu_NV!A202,INPUT_Du_lieu_nhan_vien!$1:$1048576,24,0))</f>
        <v>OP</v>
      </c>
      <c r="I202" s="104" t="str">
        <f>IF(Thong_tin_chuc_vu_NV!A202="","",VLOOKUP(Thong_tin_chuc_vu_NV!A202,INPUT_Du_lieu_nhan_vien!$1:$1048576,29,0))</f>
        <v>THC</v>
      </c>
      <c r="J202" s="104">
        <f>IF(Thong_tin_chuc_vu_NV!A202="","",VLOOKUP(Thong_tin_chuc_vu_NV!A202,INPUT_Du_lieu_nhan_vien!$1:$1048576,30,0))</f>
        <v>0</v>
      </c>
      <c r="K202" s="104" t="str">
        <f>IF(Thong_tin_chuc_vu_NV!A202="","",VLOOKUP(Thong_tin_chuc_vu_NV!A202,INPUT_Du_lieu_nhan_vien!$1:$1048576,31,0))</f>
        <v>HCM</v>
      </c>
      <c r="L202" s="104" t="str">
        <f>IF(Thong_tin_chuc_vu_NV!A324="","",VLOOKUP(Thong_tin_chuc_vu_NV!A324,INPUT_Du_lieu_nhan_vien!$1:$1048576,36,0))</f>
        <v>Chính thức</v>
      </c>
      <c r="M202" s="117">
        <f>IF(Thong_tin_chuc_vu_NV!A324="","",VLOOKUP(Thong_tin_chuc_vu_NV!A324,INPUT_Du_lieu_nhan_vien!$1:$1048576,34,0))</f>
        <v>39890</v>
      </c>
      <c r="N202" s="104">
        <f>IF(Thong_tin_chuc_vu_NV!A324="","",VLOOKUP(Thong_tin_chuc_vu_NV!A324,INPUT_Du_lieu_nhan_vien!$1:$1048576,35,0))</f>
        <v>3</v>
      </c>
      <c r="O202" s="117" t="str">
        <f>IF(Thong_tin_chuc_vu_NV!A324="","",VLOOKUP(Thong_tin_chuc_vu_NV!A324,INPUT_Du_lieu_nhan_vien!$1:$1048576,37,0))</f>
        <v/>
      </c>
      <c r="P202" s="117">
        <f>IF(Thong_tin_chuc_vu_NV!A324="","",VLOOKUP(Thong_tin_chuc_vu_NV!A324,INPUT_Du_lieu_nhan_vien!$1:$1048576,39,0))</f>
        <v>0</v>
      </c>
    </row>
    <row r="203" spans="1:16" ht="19.5" hidden="1" customHeight="1" x14ac:dyDescent="0.2">
      <c r="A203" s="121">
        <f>IF(INPUT_Du_lieu_nhan_vien!A203="","",INPUT_Du_lieu_nhan_vien!A203)</f>
        <v>20178</v>
      </c>
      <c r="B203" s="121" t="str">
        <f>IF(A203="","",VLOOKUP(A203,INPUT_Du_lieu_nhan_vien!$1:$1048576,2,0))</f>
        <v>Phạm Tiến</v>
      </c>
      <c r="C203" s="121" t="str">
        <f>IF($A203="","",VLOOKUP($A203,INPUT_Du_lieu_nhan_vien!$1:$1048576,3,0))</f>
        <v>Huy</v>
      </c>
      <c r="D203" s="104">
        <f>IF(A203="","",VLOOKUP(A203,INPUT_Du_lieu_nhan_vien!$1:$1048576,20,0))</f>
        <v>0</v>
      </c>
      <c r="E203" s="104" t="str">
        <f>IF($A203="","",VLOOKUP($A203,INPUT_Du_lieu_nhan_vien!$1:$1048576,17,0))</f>
        <v>0984811440</v>
      </c>
      <c r="F203" s="116" t="str">
        <f>IF(Thong_tin_chuc_vu_NV!A203="","",VLOOKUP(Thong_tin_chuc_vu_NV!A203,INPUT_Du_lieu_nhan_vien!$1:$1048576,27,0))</f>
        <v>1</v>
      </c>
      <c r="G203" s="104" t="str">
        <f>IF(Thong_tin_chuc_vu_NV!A203="","",VLOOKUP(Thong_tin_chuc_vu_NV!A203,INPUT_Du_lieu_nhan_vien!$1:$1048576,28,0))</f>
        <v>CB</v>
      </c>
      <c r="H203" s="104" t="str">
        <f>IF(Thong_tin_chuc_vu_NV!A203="","",VLOOKUP(Thong_tin_chuc_vu_NV!A203,INPUT_Du_lieu_nhan_vien!$1:$1048576,24,0))</f>
        <v>OX</v>
      </c>
      <c r="I203" s="104">
        <f>IF(Thong_tin_chuc_vu_NV!A203="","",VLOOKUP(Thong_tin_chuc_vu_NV!A203,INPUT_Du_lieu_nhan_vien!$1:$1048576,29,0))</f>
        <v>0</v>
      </c>
      <c r="J203" s="104">
        <f>IF(Thong_tin_chuc_vu_NV!A203="","",VLOOKUP(Thong_tin_chuc_vu_NV!A203,INPUT_Du_lieu_nhan_vien!$1:$1048576,30,0))</f>
        <v>0</v>
      </c>
      <c r="K203" s="104" t="str">
        <f>IF(Thong_tin_chuc_vu_NV!A203="","",VLOOKUP(Thong_tin_chuc_vu_NV!A203,INPUT_Du_lieu_nhan_vien!$1:$1048576,31,0))</f>
        <v>HN</v>
      </c>
      <c r="L203" s="104" t="str">
        <f>IF(Thong_tin_chuc_vu_NV!A203="","",VLOOKUP(Thong_tin_chuc_vu_NV!A203,INPUT_Du_lieu_nhan_vien!$1:$1048576,36,0))</f>
        <v>Nghỉ việc</v>
      </c>
      <c r="M203" s="117">
        <f>IF(Thong_tin_chuc_vu_NV!A203="","",VLOOKUP(Thong_tin_chuc_vu_NV!A203,INPUT_Du_lieu_nhan_vien!$1:$1048576,34,0))</f>
        <v>0</v>
      </c>
      <c r="N203" s="104" t="str">
        <f>IF(Thong_tin_chuc_vu_NV!A203="","",VLOOKUP(Thong_tin_chuc_vu_NV!A203,INPUT_Du_lieu_nhan_vien!$1:$1048576,35,0))</f>
        <v/>
      </c>
      <c r="O203" s="117">
        <f>IF(Thong_tin_chuc_vu_NV!A203="","",VLOOKUP(Thong_tin_chuc_vu_NV!A203,INPUT_Du_lieu_nhan_vien!$1:$1048576,37,0))</f>
        <v>0</v>
      </c>
      <c r="P203" s="117">
        <f>IF(Thong_tin_chuc_vu_NV!A203="","",VLOOKUP(Thong_tin_chuc_vu_NV!A203,INPUT_Du_lieu_nhan_vien!$1:$1048576,39,0))</f>
        <v>40663</v>
      </c>
    </row>
    <row r="204" spans="1:16" ht="19.5" hidden="1" customHeight="1" x14ac:dyDescent="0.2">
      <c r="A204" s="121">
        <f>IF(INPUT_Du_lieu_nhan_vien!A204="","",INPUT_Du_lieu_nhan_vien!A204)</f>
        <v>20179</v>
      </c>
      <c r="B204" s="121" t="str">
        <f>IF(A204="","",VLOOKUP(A204,INPUT_Du_lieu_nhan_vien!$1:$1048576,2,0))</f>
        <v>Trương Hữu</v>
      </c>
      <c r="C204" s="121" t="str">
        <f>IF($A204="","",VLOOKUP($A204,INPUT_Du_lieu_nhan_vien!$1:$1048576,3,0))</f>
        <v>Việt</v>
      </c>
      <c r="D204" s="104" t="str">
        <f>IF(A204="","",VLOOKUP(A204,INPUT_Du_lieu_nhan_vien!$1:$1048576,20,0))</f>
        <v xml:space="preserve">83 Ngách 564/32 Nguyễn Văn Cừ, Long Biên Hà Nội </v>
      </c>
      <c r="E204" s="104" t="str">
        <f>IF($A204="","",VLOOKUP($A204,INPUT_Du_lieu_nhan_vien!$1:$1048576,17,0))</f>
        <v>0985 865 247</v>
      </c>
      <c r="F204" s="116" t="str">
        <f>IF(Thong_tin_chuc_vu_NV!A204="","",VLOOKUP(Thong_tin_chuc_vu_NV!A204,INPUT_Du_lieu_nhan_vien!$1:$1048576,27,0))</f>
        <v>1</v>
      </c>
      <c r="G204" s="104" t="str">
        <f>IF(Thong_tin_chuc_vu_NV!A204="","",VLOOKUP(Thong_tin_chuc_vu_NV!A204,INPUT_Du_lieu_nhan_vien!$1:$1048576,28,0))</f>
        <v>CB</v>
      </c>
      <c r="H204" s="104" t="str">
        <f>IF(Thong_tin_chuc_vu_NV!A204="","",VLOOKUP(Thong_tin_chuc_vu_NV!A204,INPUT_Du_lieu_nhan_vien!$1:$1048576,24,0))</f>
        <v>OP</v>
      </c>
      <c r="I204" s="104" t="str">
        <f>IF(Thong_tin_chuc_vu_NV!A204="","",VLOOKUP(Thong_tin_chuc_vu_NV!A204,INPUT_Du_lieu_nhan_vien!$1:$1048576,29,0))</f>
        <v>TIS</v>
      </c>
      <c r="J204" s="104" t="str">
        <f>IF(Thong_tin_chuc_vu_NV!A204="","",VLOOKUP(Thong_tin_chuc_vu_NV!A204,INPUT_Du_lieu_nhan_vien!$1:$1048576,30,0))</f>
        <v>PISD</v>
      </c>
      <c r="K204" s="104" t="str">
        <f>IF(Thong_tin_chuc_vu_NV!A204="","",VLOOKUP(Thong_tin_chuc_vu_NV!A204,INPUT_Du_lieu_nhan_vien!$1:$1048576,31,0))</f>
        <v>HN</v>
      </c>
      <c r="L204" s="104" t="str">
        <f>IF(Thong_tin_chuc_vu_NV!A204="","",VLOOKUP(Thong_tin_chuc_vu_NV!A204,INPUT_Du_lieu_nhan_vien!$1:$1048576,36,0))</f>
        <v>Chính thức</v>
      </c>
      <c r="M204" s="117">
        <f>IF(Thong_tin_chuc_vu_NV!A204="","",VLOOKUP(Thong_tin_chuc_vu_NV!A204,INPUT_Du_lieu_nhan_vien!$1:$1048576,34,0))</f>
        <v>40148</v>
      </c>
      <c r="N204" s="104">
        <f>IF(Thong_tin_chuc_vu_NV!A204="","",VLOOKUP(Thong_tin_chuc_vu_NV!A204,INPUT_Du_lieu_nhan_vien!$1:$1048576,35,0))</f>
        <v>12</v>
      </c>
      <c r="O204" s="117" t="str">
        <f>IF(Thong_tin_chuc_vu_NV!A204="","",VLOOKUP(Thong_tin_chuc_vu_NV!A204,INPUT_Du_lieu_nhan_vien!$1:$1048576,37,0))</f>
        <v/>
      </c>
      <c r="P204" s="117">
        <f>IF(Thong_tin_chuc_vu_NV!A204="","",VLOOKUP(Thong_tin_chuc_vu_NV!A204,INPUT_Du_lieu_nhan_vien!$1:$1048576,39,0))</f>
        <v>0</v>
      </c>
    </row>
    <row r="205" spans="1:16" ht="19.5" hidden="1" customHeight="1" x14ac:dyDescent="0.2">
      <c r="A205" s="121">
        <f>IF(INPUT_Du_lieu_nhan_vien!A205="","",INPUT_Du_lieu_nhan_vien!A205)</f>
        <v>20180</v>
      </c>
      <c r="B205" s="121" t="str">
        <f>IF(A205="","",VLOOKUP(A205,INPUT_Du_lieu_nhan_vien!$1:$1048576,2,0))</f>
        <v>Phan Thị</v>
      </c>
      <c r="C205" s="121" t="str">
        <f>IF($A205="","",VLOOKUP($A205,INPUT_Du_lieu_nhan_vien!$1:$1048576,3,0))</f>
        <v>Hải</v>
      </c>
      <c r="D205" s="104" t="str">
        <f>IF(A205="","",VLOOKUP(A205,INPUT_Du_lieu_nhan_vien!$1:$1048576,20,0))</f>
        <v xml:space="preserve">65/61 Đỗ Xuân Hợp, Quận 9, HCM </v>
      </c>
      <c r="E205" s="104" t="str">
        <f>IF($A205="","",VLOOKUP($A205,INPUT_Du_lieu_nhan_vien!$1:$1048576,17,0))</f>
        <v>0907 040 630</v>
      </c>
      <c r="F205" s="116">
        <f>IF(Thong_tin_chuc_vu_NV!A205="","",VLOOKUP(Thong_tin_chuc_vu_NV!A205,INPUT_Du_lieu_nhan_vien!$1:$1048576,27,0))</f>
        <v>3</v>
      </c>
      <c r="G205" s="104" t="str">
        <f>IF(Thong_tin_chuc_vu_NV!A205="","",VLOOKUP(Thong_tin_chuc_vu_NV!A205,INPUT_Du_lieu_nhan_vien!$1:$1048576,28,0))</f>
        <v>QL</v>
      </c>
      <c r="H205" s="104" t="str">
        <f>IF(Thong_tin_chuc_vu_NV!A205="","",VLOOKUP(Thong_tin_chuc_vu_NV!A205,INPUT_Du_lieu_nhan_vien!$1:$1048576,24,0))</f>
        <v>PM1</v>
      </c>
      <c r="I205" s="104" t="str">
        <f>IF(Thong_tin_chuc_vu_NV!A205="","",VLOOKUP(Thong_tin_chuc_vu_NV!A205,INPUT_Du_lieu_nhan_vien!$1:$1048576,29,0))</f>
        <v>TSG</v>
      </c>
      <c r="J205" s="104" t="str">
        <f>IF(Thong_tin_chuc_vu_NV!A205="","",VLOOKUP(Thong_tin_chuc_vu_NV!A205,INPUT_Du_lieu_nhan_vien!$1:$1048576,30,0))</f>
        <v>PSGF</v>
      </c>
      <c r="K205" s="104" t="str">
        <f>IF(Thong_tin_chuc_vu_NV!A205="","",VLOOKUP(Thong_tin_chuc_vu_NV!A205,INPUT_Du_lieu_nhan_vien!$1:$1048576,31,0))</f>
        <v>HCM</v>
      </c>
      <c r="L205" s="104" t="str">
        <f>IF(Thong_tin_chuc_vu_NV!A205="","",VLOOKUP(Thong_tin_chuc_vu_NV!A205,INPUT_Du_lieu_nhan_vien!$1:$1048576,36,0))</f>
        <v>Chính thức</v>
      </c>
      <c r="M205" s="117">
        <f>IF(Thong_tin_chuc_vu_NV!A205="","",VLOOKUP(Thong_tin_chuc_vu_NV!A205,INPUT_Du_lieu_nhan_vien!$1:$1048576,34,0))</f>
        <v>40149</v>
      </c>
      <c r="N205" s="104">
        <f>IF(Thong_tin_chuc_vu_NV!A205="","",VLOOKUP(Thong_tin_chuc_vu_NV!A205,INPUT_Du_lieu_nhan_vien!$1:$1048576,35,0))</f>
        <v>12</v>
      </c>
      <c r="O205" s="117" t="str">
        <f>IF(Thong_tin_chuc_vu_NV!A205="","",VLOOKUP(Thong_tin_chuc_vu_NV!A205,INPUT_Du_lieu_nhan_vien!$1:$1048576,37,0))</f>
        <v/>
      </c>
      <c r="P205" s="117">
        <f>IF(Thong_tin_chuc_vu_NV!A205="","",VLOOKUP(Thong_tin_chuc_vu_NV!A205,INPUT_Du_lieu_nhan_vien!$1:$1048576,39,0))</f>
        <v>0</v>
      </c>
    </row>
    <row r="206" spans="1:16" ht="19.5" hidden="1" customHeight="1" x14ac:dyDescent="0.2">
      <c r="A206" s="121">
        <f>IF(INPUT_Du_lieu_nhan_vien!A206="","",INPUT_Du_lieu_nhan_vien!A206)</f>
        <v>20181</v>
      </c>
      <c r="B206" s="121" t="str">
        <f>IF(A206="","",VLOOKUP(A206,INPUT_Du_lieu_nhan_vien!$1:$1048576,2,0))</f>
        <v>Ninh Thị Thúy</v>
      </c>
      <c r="C206" s="121" t="str">
        <f>IF($A206="","",VLOOKUP($A206,INPUT_Du_lieu_nhan_vien!$1:$1048576,3,0))</f>
        <v>Hà</v>
      </c>
      <c r="D206" s="104" t="str">
        <f>IF(A206="","",VLOOKUP(A206,INPUT_Du_lieu_nhan_vien!$1:$1048576,20,0))</f>
        <v>17, Ngõ 97, Ngọc Thụy, Long Biên HN</v>
      </c>
      <c r="E206" s="104" t="str">
        <f>IF($A206="","",VLOOKUP($A206,INPUT_Du_lieu_nhan_vien!$1:$1048576,17,0))</f>
        <v>0988 750 797</v>
      </c>
      <c r="F206" s="116">
        <f>IF(Thong_tin_chuc_vu_NV!A206="","",VLOOKUP(Thong_tin_chuc_vu_NV!A206,INPUT_Du_lieu_nhan_vien!$1:$1048576,27,0))</f>
        <v>0</v>
      </c>
      <c r="G206" s="104">
        <f>IF(Thong_tin_chuc_vu_NV!A206="","",VLOOKUP(Thong_tin_chuc_vu_NV!A206,INPUT_Du_lieu_nhan_vien!$1:$1048576,28,0))</f>
        <v>0</v>
      </c>
      <c r="H206" s="104">
        <f>IF(Thong_tin_chuc_vu_NV!A206="","",VLOOKUP(Thong_tin_chuc_vu_NV!A206,INPUT_Du_lieu_nhan_vien!$1:$1048576,24,0))</f>
        <v>0</v>
      </c>
      <c r="I206" s="104">
        <f>IF(Thong_tin_chuc_vu_NV!A206="","",VLOOKUP(Thong_tin_chuc_vu_NV!A206,INPUT_Du_lieu_nhan_vien!$1:$1048576,29,0))</f>
        <v>0</v>
      </c>
      <c r="J206" s="104">
        <f>IF(Thong_tin_chuc_vu_NV!A206="","",VLOOKUP(Thong_tin_chuc_vu_NV!A206,INPUT_Du_lieu_nhan_vien!$1:$1048576,30,0))</f>
        <v>0</v>
      </c>
      <c r="K206" s="104" t="str">
        <f>IF(Thong_tin_chuc_vu_NV!A206="","",VLOOKUP(Thong_tin_chuc_vu_NV!A206,INPUT_Du_lieu_nhan_vien!$1:$1048576,31,0))</f>
        <v>HN</v>
      </c>
      <c r="L206" s="104" t="str">
        <f>IF(Thong_tin_chuc_vu_NV!A206="","",VLOOKUP(Thong_tin_chuc_vu_NV!A206,INPUT_Du_lieu_nhan_vien!$1:$1048576,36,0))</f>
        <v>Nghỉ việc</v>
      </c>
      <c r="M206" s="117">
        <f>IF(Thong_tin_chuc_vu_NV!A206="","",VLOOKUP(Thong_tin_chuc_vu_NV!A206,INPUT_Du_lieu_nhan_vien!$1:$1048576,34,0))</f>
        <v>0</v>
      </c>
      <c r="N206" s="104" t="str">
        <f>IF(Thong_tin_chuc_vu_NV!A206="","",VLOOKUP(Thong_tin_chuc_vu_NV!A206,INPUT_Du_lieu_nhan_vien!$1:$1048576,35,0))</f>
        <v/>
      </c>
      <c r="O206" s="117">
        <f>IF(Thong_tin_chuc_vu_NV!A206="","",VLOOKUP(Thong_tin_chuc_vu_NV!A206,INPUT_Du_lieu_nhan_vien!$1:$1048576,37,0))</f>
        <v>0</v>
      </c>
      <c r="P206" s="117">
        <f>IF(Thong_tin_chuc_vu_NV!A206="","",VLOOKUP(Thong_tin_chuc_vu_NV!A206,INPUT_Du_lieu_nhan_vien!$1:$1048576,39,0))</f>
        <v>0</v>
      </c>
    </row>
    <row r="207" spans="1:16" ht="19.5" hidden="1" customHeight="1" x14ac:dyDescent="0.2">
      <c r="A207" s="121">
        <f>IF(INPUT_Du_lieu_nhan_vien!A207="","",INPUT_Du_lieu_nhan_vien!A207)</f>
        <v>20182</v>
      </c>
      <c r="B207" s="121" t="str">
        <f>IF(A207="","",VLOOKUP(A207,INPUT_Du_lieu_nhan_vien!$1:$1048576,2,0))</f>
        <v>Nguyễn Hương</v>
      </c>
      <c r="C207" s="121" t="str">
        <f>IF($A207="","",VLOOKUP($A207,INPUT_Du_lieu_nhan_vien!$1:$1048576,3,0))</f>
        <v>Giang</v>
      </c>
      <c r="D207" s="104" t="str">
        <f>IF(A207="","",VLOOKUP(A207,INPUT_Du_lieu_nhan_vien!$1:$1048576,20,0))</f>
        <v xml:space="preserve">74, Bạch Mai, Hai Bà Trưng, Hà Nội </v>
      </c>
      <c r="E207" s="104" t="str">
        <f>IF($A207="","",VLOOKUP($A207,INPUT_Du_lieu_nhan_vien!$1:$1048576,17,0))</f>
        <v>0904 294 679</v>
      </c>
      <c r="F207" s="116">
        <f>IF(Thong_tin_chuc_vu_NV!A207="","",VLOOKUP(Thong_tin_chuc_vu_NV!A207,INPUT_Du_lieu_nhan_vien!$1:$1048576,27,0))</f>
        <v>3</v>
      </c>
      <c r="G207" s="104" t="str">
        <f>IF(Thong_tin_chuc_vu_NV!A207="","",VLOOKUP(Thong_tin_chuc_vu_NV!A207,INPUT_Du_lieu_nhan_vien!$1:$1048576,28,0))</f>
        <v>QL</v>
      </c>
      <c r="H207" s="104" t="str">
        <f>IF(Thong_tin_chuc_vu_NV!A207="","",VLOOKUP(Thong_tin_chuc_vu_NV!A207,INPUT_Du_lieu_nhan_vien!$1:$1048576,24,0))</f>
        <v>PM2</v>
      </c>
      <c r="I207" s="104" t="str">
        <f>IF(Thong_tin_chuc_vu_NV!A207="","",VLOOKUP(Thong_tin_chuc_vu_NV!A207,INPUT_Du_lieu_nhan_vien!$1:$1048576,29,0))</f>
        <v>TFP</v>
      </c>
      <c r="J207" s="104" t="str">
        <f>IF(Thong_tin_chuc_vu_NV!A207="","",VLOOKUP(Thong_tin_chuc_vu_NV!A207,INPUT_Du_lieu_nhan_vien!$1:$1048576,30,0))</f>
        <v>PFPC</v>
      </c>
      <c r="K207" s="104" t="str">
        <f>IF(Thong_tin_chuc_vu_NV!A207="","",VLOOKUP(Thong_tin_chuc_vu_NV!A207,INPUT_Du_lieu_nhan_vien!$1:$1048576,31,0))</f>
        <v>HN</v>
      </c>
      <c r="L207" s="104" t="str">
        <f>IF(Thong_tin_chuc_vu_NV!A207="","",VLOOKUP(Thong_tin_chuc_vu_NV!A207,INPUT_Du_lieu_nhan_vien!$1:$1048576,36,0))</f>
        <v>Chính thức</v>
      </c>
      <c r="M207" s="117">
        <f>IF(Thong_tin_chuc_vu_NV!A207="","",VLOOKUP(Thong_tin_chuc_vu_NV!A207,INPUT_Du_lieu_nhan_vien!$1:$1048576,34,0))</f>
        <v>40163</v>
      </c>
      <c r="N207" s="104">
        <f>IF(Thong_tin_chuc_vu_NV!A207="","",VLOOKUP(Thong_tin_chuc_vu_NV!A207,INPUT_Du_lieu_nhan_vien!$1:$1048576,35,0))</f>
        <v>12</v>
      </c>
      <c r="O207" s="117">
        <f>IF(Thong_tin_chuc_vu_NV!A207="","",VLOOKUP(Thong_tin_chuc_vu_NV!A207,INPUT_Du_lieu_nhan_vien!$1:$1048576,37,0))</f>
        <v>41134</v>
      </c>
      <c r="P207" s="117">
        <f>IF(Thong_tin_chuc_vu_NV!A207="","",VLOOKUP(Thong_tin_chuc_vu_NV!A207,INPUT_Du_lieu_nhan_vien!$1:$1048576,39,0))</f>
        <v>0</v>
      </c>
    </row>
    <row r="208" spans="1:16" ht="19.5" hidden="1" customHeight="1" x14ac:dyDescent="0.2">
      <c r="A208" s="121">
        <f>IF(INPUT_Du_lieu_nhan_vien!A208="","",INPUT_Du_lieu_nhan_vien!A208)</f>
        <v>20183</v>
      </c>
      <c r="B208" s="121" t="str">
        <f>IF(A208="","",VLOOKUP(A208,INPUT_Du_lieu_nhan_vien!$1:$1048576,2,0))</f>
        <v>Vũ Thị</v>
      </c>
      <c r="C208" s="121" t="str">
        <f>IF($A208="","",VLOOKUP($A208,INPUT_Du_lieu_nhan_vien!$1:$1048576,3,0))</f>
        <v>Trang</v>
      </c>
      <c r="D208" s="104" t="str">
        <f>IF(A208="","",VLOOKUP(A208,INPUT_Du_lieu_nhan_vien!$1:$1048576,20,0))</f>
        <v>Số 18/16, Ngõ 105, Hồ Tùng Mậu, Hà Nội</v>
      </c>
      <c r="E208" s="104" t="str">
        <f>IF($A208="","",VLOOKUP($A208,INPUT_Du_lieu_nhan_vien!$1:$1048576,17,0))</f>
        <v>0904 607 557</v>
      </c>
      <c r="F208" s="116" t="str">
        <f>IF(Thong_tin_chuc_vu_NV!A208="","",VLOOKUP(Thong_tin_chuc_vu_NV!A208,INPUT_Du_lieu_nhan_vien!$1:$1048576,27,0))</f>
        <v>1</v>
      </c>
      <c r="G208" s="104" t="str">
        <f>IF(Thong_tin_chuc_vu_NV!A208="","",VLOOKUP(Thong_tin_chuc_vu_NV!A208,INPUT_Du_lieu_nhan_vien!$1:$1048576,28,0))</f>
        <v>CB</v>
      </c>
      <c r="H208" s="104" t="str">
        <f>IF(Thong_tin_chuc_vu_NV!A208="","",VLOOKUP(Thong_tin_chuc_vu_NV!A208,INPUT_Du_lieu_nhan_vien!$1:$1048576,24,0))</f>
        <v>OP</v>
      </c>
      <c r="I208" s="104" t="str">
        <f>IF(Thong_tin_chuc_vu_NV!A208="","",VLOOKUP(Thong_tin_chuc_vu_NV!A208,INPUT_Du_lieu_nhan_vien!$1:$1048576,29,0))</f>
        <v>TNE</v>
      </c>
      <c r="J208" s="104">
        <f>IF(Thong_tin_chuc_vu_NV!A208="","",VLOOKUP(Thong_tin_chuc_vu_NV!A208,INPUT_Du_lieu_nhan_vien!$1:$1048576,30,0))</f>
        <v>0</v>
      </c>
      <c r="K208" s="104" t="str">
        <f>IF(Thong_tin_chuc_vu_NV!A208="","",VLOOKUP(Thong_tin_chuc_vu_NV!A208,INPUT_Du_lieu_nhan_vien!$1:$1048576,31,0))</f>
        <v>HN</v>
      </c>
      <c r="L208" s="104" t="str">
        <f>IF(Thong_tin_chuc_vu_NV!A208="","",VLOOKUP(Thong_tin_chuc_vu_NV!A208,INPUT_Du_lieu_nhan_vien!$1:$1048576,36,0))</f>
        <v>Nghỉ việc</v>
      </c>
      <c r="M208" s="117">
        <f>IF(Thong_tin_chuc_vu_NV!A208="","",VLOOKUP(Thong_tin_chuc_vu_NV!A208,INPUT_Du_lieu_nhan_vien!$1:$1048576,34,0))</f>
        <v>0</v>
      </c>
      <c r="N208" s="104" t="str">
        <f>IF(Thong_tin_chuc_vu_NV!A208="","",VLOOKUP(Thong_tin_chuc_vu_NV!A208,INPUT_Du_lieu_nhan_vien!$1:$1048576,35,0))</f>
        <v/>
      </c>
      <c r="O208" s="117">
        <f>IF(Thong_tin_chuc_vu_NV!A208="","",VLOOKUP(Thong_tin_chuc_vu_NV!A208,INPUT_Du_lieu_nhan_vien!$1:$1048576,37,0))</f>
        <v>0</v>
      </c>
      <c r="P208" s="117">
        <f>IF(Thong_tin_chuc_vu_NV!A208="","",VLOOKUP(Thong_tin_chuc_vu_NV!A208,INPUT_Du_lieu_nhan_vien!$1:$1048576,39,0))</f>
        <v>41247</v>
      </c>
    </row>
    <row r="209" spans="1:16" ht="19.5" hidden="1" customHeight="1" x14ac:dyDescent="0.2">
      <c r="A209" s="121">
        <f>IF(INPUT_Du_lieu_nhan_vien!A325="","",INPUT_Du_lieu_nhan_vien!A325)</f>
        <v>20301</v>
      </c>
      <c r="B209" s="121" t="str">
        <f>IF(A209="","",VLOOKUP(A209,INPUT_Du_lieu_nhan_vien!$1:$1048576,2,0))</f>
        <v>Trần Vũ Ngọc</v>
      </c>
      <c r="C209" s="121" t="str">
        <f>IF($A209="","",VLOOKUP($A209,INPUT_Du_lieu_nhan_vien!$1:$1048576,3,0))</f>
        <v>Hân</v>
      </c>
      <c r="D209" s="104" t="str">
        <f>IF(A209="","",VLOOKUP(A209,INPUT_Du_lieu_nhan_vien!$1:$1048576,20,0))</f>
        <v>731B Nguyễn Văn Quá, P.ĐHT, Q.12, TP.HCM</v>
      </c>
      <c r="E209" s="104" t="str">
        <f>IF($A209="","",VLOOKUP($A209,INPUT_Du_lieu_nhan_vien!$1:$1048576,17,0))</f>
        <v>01682033707</v>
      </c>
      <c r="F209" s="116" t="str">
        <f>IF(Thong_tin_chuc_vu_NV!A209="","",VLOOKUP(Thong_tin_chuc_vu_NV!A209,INPUT_Du_lieu_nhan_vien!$1:$1048576,27,0))</f>
        <v>1</v>
      </c>
      <c r="G209" s="104" t="str">
        <f>IF(Thong_tin_chuc_vu_NV!A209="","",VLOOKUP(Thong_tin_chuc_vu_NV!A209,INPUT_Du_lieu_nhan_vien!$1:$1048576,28,0))</f>
        <v>CB</v>
      </c>
      <c r="H209" s="104" t="str">
        <f>IF(Thong_tin_chuc_vu_NV!A209="","",VLOOKUP(Thong_tin_chuc_vu_NV!A209,INPUT_Du_lieu_nhan_vien!$1:$1048576,24,0))</f>
        <v>OP</v>
      </c>
      <c r="I209" s="104" t="str">
        <f>IF(Thong_tin_chuc_vu_NV!A209="","",VLOOKUP(Thong_tin_chuc_vu_NV!A209,INPUT_Du_lieu_nhan_vien!$1:$1048576,29,0))</f>
        <v>THC</v>
      </c>
      <c r="J209" s="104">
        <f>IF(Thong_tin_chuc_vu_NV!A209="","",VLOOKUP(Thong_tin_chuc_vu_NV!A209,INPUT_Du_lieu_nhan_vien!$1:$1048576,30,0))</f>
        <v>0</v>
      </c>
      <c r="K209" s="104" t="str">
        <f>IF(Thong_tin_chuc_vu_NV!A209="","",VLOOKUP(Thong_tin_chuc_vu_NV!A209,INPUT_Du_lieu_nhan_vien!$1:$1048576,31,0))</f>
        <v>HCM</v>
      </c>
      <c r="L209" s="104" t="str">
        <f>IF(Thong_tin_chuc_vu_NV!A325="","",VLOOKUP(Thong_tin_chuc_vu_NV!A325,INPUT_Du_lieu_nhan_vien!$1:$1048576,36,0))</f>
        <v>Nghỉ việc</v>
      </c>
      <c r="M209" s="117">
        <f>IF(Thong_tin_chuc_vu_NV!A325="","",VLOOKUP(Thong_tin_chuc_vu_NV!A325,INPUT_Du_lieu_nhan_vien!$1:$1048576,34,0))</f>
        <v>0</v>
      </c>
      <c r="N209" s="104" t="str">
        <f>IF(Thong_tin_chuc_vu_NV!A325="","",VLOOKUP(Thong_tin_chuc_vu_NV!A325,INPUT_Du_lieu_nhan_vien!$1:$1048576,35,0))</f>
        <v/>
      </c>
      <c r="O209" s="117" t="str">
        <f>IF(Thong_tin_chuc_vu_NV!A325="","",VLOOKUP(Thong_tin_chuc_vu_NV!A325,INPUT_Du_lieu_nhan_vien!$1:$1048576,37,0))</f>
        <v/>
      </c>
      <c r="P209" s="117">
        <f>IF(Thong_tin_chuc_vu_NV!A325="","",VLOOKUP(Thong_tin_chuc_vu_NV!A325,INPUT_Du_lieu_nhan_vien!$1:$1048576,39,0))</f>
        <v>40364</v>
      </c>
    </row>
    <row r="210" spans="1:16" ht="19.5" customHeight="1" x14ac:dyDescent="0.2">
      <c r="A210" s="121">
        <f>IF(INPUT_Du_lieu_nhan_vien!A346="","",INPUT_Du_lieu_nhan_vien!A346)</f>
        <v>20320</v>
      </c>
      <c r="B210" s="121" t="str">
        <f>IF(A210="","",VLOOKUP(A210,INPUT_Du_lieu_nhan_vien!$1:$1048576,2,0))</f>
        <v>Trần Mạnh</v>
      </c>
      <c r="C210" s="121" t="str">
        <f>IF($A210="","",VLOOKUP($A210,INPUT_Du_lieu_nhan_vien!$1:$1048576,3,0))</f>
        <v>Thắng</v>
      </c>
      <c r="D210" s="104" t="str">
        <f>IF(A210="","",VLOOKUP(A210,INPUT_Du_lieu_nhan_vien!$1:$1048576,20,0))</f>
        <v xml:space="preserve">Số 10, ngõ 93, Giáp Nhị, Hà Nội </v>
      </c>
      <c r="E210" s="104" t="str">
        <f>IF($A210="","",VLOOKUP($A210,INPUT_Du_lieu_nhan_vien!$1:$1048576,17,0))</f>
        <v>0123 9149 159</v>
      </c>
      <c r="F210" s="116" t="str">
        <f>IF(Thong_tin_chuc_vu_NV!A210="","",VLOOKUP(Thong_tin_chuc_vu_NV!A210,INPUT_Du_lieu_nhan_vien!$1:$1048576,27,0))</f>
        <v>4</v>
      </c>
      <c r="G210" s="104" t="str">
        <f>IF(Thong_tin_chuc_vu_NV!A210="","",VLOOKUP(Thong_tin_chuc_vu_NV!A210,INPUT_Du_lieu_nhan_vien!$1:$1048576,28,0))</f>
        <v>QL</v>
      </c>
      <c r="H210" s="104" t="str">
        <f>IF(Thong_tin_chuc_vu_NV!A210="","",VLOOKUP(Thong_tin_chuc_vu_NV!A210,INPUT_Du_lieu_nhan_vien!$1:$1048576,24,0))</f>
        <v>TD2</v>
      </c>
      <c r="I210" s="104" t="str">
        <f>IF(Thong_tin_chuc_vu_NV!A210="","",VLOOKUP(Thong_tin_chuc_vu_NV!A210,INPUT_Du_lieu_nhan_vien!$1:$1048576,29,0))</f>
        <v>TAE</v>
      </c>
      <c r="J210" s="104" t="str">
        <f>IF(Thong_tin_chuc_vu_NV!A210="","",VLOOKUP(Thong_tin_chuc_vu_NV!A210,INPUT_Du_lieu_nhan_vien!$1:$1048576,30,0))</f>
        <v>PAED</v>
      </c>
      <c r="K210" s="104" t="str">
        <f>IF(Thong_tin_chuc_vu_NV!A210="","",VLOOKUP(Thong_tin_chuc_vu_NV!A210,INPUT_Du_lieu_nhan_vien!$1:$1048576,31,0))</f>
        <v>HN</v>
      </c>
      <c r="L210" s="104" t="str">
        <f>IF(Thong_tin_chuc_vu_NV!A210="","",VLOOKUP(Thong_tin_chuc_vu_NV!A210,INPUT_Du_lieu_nhan_vien!$1:$1048576,36,0))</f>
        <v>Chính thức</v>
      </c>
      <c r="M210" s="117">
        <f>IF(Thong_tin_chuc_vu_NV!A346="","",VLOOKUP(Thong_tin_chuc_vu_NV!A346,INPUT_Du_lieu_nhan_vien!$1:$1048576,34,0))</f>
        <v>40909</v>
      </c>
      <c r="N210" s="104">
        <f>IF(Thong_tin_chuc_vu_NV!A346="","",VLOOKUP(Thong_tin_chuc_vu_NV!A346,INPUT_Du_lieu_nhan_vien!$1:$1048576,35,0))</f>
        <v>1</v>
      </c>
      <c r="O210" s="117" t="str">
        <f>IF(Thong_tin_chuc_vu_NV!A346="","",VLOOKUP(Thong_tin_chuc_vu_NV!A346,INPUT_Du_lieu_nhan_vien!$1:$1048576,37,0))</f>
        <v/>
      </c>
      <c r="P210" s="117">
        <f>IF(Thong_tin_chuc_vu_NV!A346="","",VLOOKUP(Thong_tin_chuc_vu_NV!A346,INPUT_Du_lieu_nhan_vien!$1:$1048576,39,0))</f>
        <v>41000</v>
      </c>
    </row>
    <row r="211" spans="1:16" ht="19.5" hidden="1" customHeight="1" x14ac:dyDescent="0.2">
      <c r="A211" s="121">
        <f>IF(INPUT_Du_lieu_nhan_vien!A358="","",INPUT_Du_lieu_nhan_vien!A358)</f>
        <v>20332</v>
      </c>
      <c r="B211" s="121" t="str">
        <f>IF(A211="","",VLOOKUP(A211,INPUT_Du_lieu_nhan_vien!$1:$1048576,2,0))</f>
        <v>Nguyễn Thị</v>
      </c>
      <c r="C211" s="121" t="str">
        <f>IF($A211="","",VLOOKUP($A211,INPUT_Du_lieu_nhan_vien!$1:$1048576,3,0))</f>
        <v>Nga</v>
      </c>
      <c r="D211" s="104" t="str">
        <f>IF(A211="","",VLOOKUP(A211,INPUT_Du_lieu_nhan_vien!$1:$1048576,20,0))</f>
        <v xml:space="preserve">SN 3, ngõ 77/9 Bùi Xương Trạch, TX, Hà Nội </v>
      </c>
      <c r="E211" s="104" t="str">
        <f>IF($A211="","",VLOOKUP($A211,INPUT_Du_lieu_nhan_vien!$1:$1048576,17,0))</f>
        <v>0936 109 818</v>
      </c>
      <c r="F211" s="116" t="str">
        <f>IF(Thong_tin_chuc_vu_NV!A211="","",VLOOKUP(Thong_tin_chuc_vu_NV!A211,INPUT_Du_lieu_nhan_vien!$1:$1048576,27,0))</f>
        <v>1</v>
      </c>
      <c r="G211" s="104" t="str">
        <f>IF(Thong_tin_chuc_vu_NV!A211="","",VLOOKUP(Thong_tin_chuc_vu_NV!A211,INPUT_Du_lieu_nhan_vien!$1:$1048576,28,0))</f>
        <v>CB</v>
      </c>
      <c r="H211" s="104" t="str">
        <f>IF(Thong_tin_chuc_vu_NV!A211="","",VLOOKUP(Thong_tin_chuc_vu_NV!A211,INPUT_Du_lieu_nhan_vien!$1:$1048576,24,0))</f>
        <v>OP</v>
      </c>
      <c r="I211" s="104" t="str">
        <f>IF(Thong_tin_chuc_vu_NV!A211="","",VLOOKUP(Thong_tin_chuc_vu_NV!A211,INPUT_Du_lieu_nhan_vien!$1:$1048576,29,0))</f>
        <v>TAW</v>
      </c>
      <c r="J211" s="104" t="str">
        <f>IF(Thong_tin_chuc_vu_NV!A211="","",VLOOKUP(Thong_tin_chuc_vu_NV!A211,INPUT_Du_lieu_nhan_vien!$1:$1048576,30,0))</f>
        <v>PAWS</v>
      </c>
      <c r="K211" s="104" t="str">
        <f>IF(Thong_tin_chuc_vu_NV!A211="","",VLOOKUP(Thong_tin_chuc_vu_NV!A211,INPUT_Du_lieu_nhan_vien!$1:$1048576,31,0))</f>
        <v>HN</v>
      </c>
      <c r="L211" s="104" t="str">
        <f>IF(Thong_tin_chuc_vu_NV!A358="","",VLOOKUP(Thong_tin_chuc_vu_NV!A358,INPUT_Du_lieu_nhan_vien!$1:$1048576,36,0))</f>
        <v>Nghỉ khác</v>
      </c>
      <c r="M211" s="117">
        <f>IF(Thong_tin_chuc_vu_NV!A358="","",VLOOKUP(Thong_tin_chuc_vu_NV!A358,INPUT_Du_lieu_nhan_vien!$1:$1048576,34,0))</f>
        <v>41171</v>
      </c>
      <c r="N211" s="104">
        <f>IF(Thong_tin_chuc_vu_NV!A358="","",VLOOKUP(Thong_tin_chuc_vu_NV!A358,INPUT_Du_lieu_nhan_vien!$1:$1048576,35,0))</f>
        <v>9</v>
      </c>
      <c r="O211" s="117">
        <f>IF(Thong_tin_chuc_vu_NV!A358="","",VLOOKUP(Thong_tin_chuc_vu_NV!A358,INPUT_Du_lieu_nhan_vien!$1:$1048576,37,0))</f>
        <v>41523</v>
      </c>
      <c r="P211" s="117">
        <f>IF(Thong_tin_chuc_vu_NV!A358="","",VLOOKUP(Thong_tin_chuc_vu_NV!A358,INPUT_Du_lieu_nhan_vien!$1:$1048576,39,0))</f>
        <v>0</v>
      </c>
    </row>
    <row r="212" spans="1:16" ht="19.5" hidden="1" customHeight="1" x14ac:dyDescent="0.2">
      <c r="A212" s="121">
        <f>IF(INPUT_Du_lieu_nhan_vien!A212="","",INPUT_Du_lieu_nhan_vien!A212)</f>
        <v>20187</v>
      </c>
      <c r="B212" s="121" t="str">
        <f>IF(A212="","",VLOOKUP(A212,INPUT_Du_lieu_nhan_vien!$1:$1048576,2,0))</f>
        <v>Phạm Thị</v>
      </c>
      <c r="C212" s="121" t="str">
        <f>IF($A212="","",VLOOKUP($A212,INPUT_Du_lieu_nhan_vien!$1:$1048576,3,0))</f>
        <v>Phương</v>
      </c>
      <c r="D212" s="104" t="str">
        <f>IF(A212="","",VLOOKUP(A212,INPUT_Du_lieu_nhan_vien!$1:$1048576,20,0))</f>
        <v>25/629 Giải Phóng, Hoàng PRi, HN</v>
      </c>
      <c r="E212" s="104" t="str">
        <f>IF($A212="","",VLOOKUP($A212,INPUT_Du_lieu_nhan_vien!$1:$1048576,17,0))</f>
        <v>0904 335 316</v>
      </c>
      <c r="F212" s="116" t="str">
        <f>IF(Thong_tin_chuc_vu_NV!A212="","",VLOOKUP(Thong_tin_chuc_vu_NV!A212,INPUT_Du_lieu_nhan_vien!$1:$1048576,27,0))</f>
        <v>1</v>
      </c>
      <c r="G212" s="104" t="str">
        <f>IF(Thong_tin_chuc_vu_NV!A212="","",VLOOKUP(Thong_tin_chuc_vu_NV!A212,INPUT_Du_lieu_nhan_vien!$1:$1048576,28,0))</f>
        <v>CB</v>
      </c>
      <c r="H212" s="104" t="str">
        <f>IF(Thong_tin_chuc_vu_NV!A212="","",VLOOKUP(Thong_tin_chuc_vu_NV!A212,INPUT_Du_lieu_nhan_vien!$1:$1048576,24,0))</f>
        <v>OP</v>
      </c>
      <c r="I212" s="104">
        <f>IF(Thong_tin_chuc_vu_NV!A212="","",VLOOKUP(Thong_tin_chuc_vu_NV!A212,INPUT_Du_lieu_nhan_vien!$1:$1048576,29,0))</f>
        <v>0</v>
      </c>
      <c r="J212" s="104">
        <f>IF(Thong_tin_chuc_vu_NV!A212="","",VLOOKUP(Thong_tin_chuc_vu_NV!A212,INPUT_Du_lieu_nhan_vien!$1:$1048576,30,0))</f>
        <v>0</v>
      </c>
      <c r="K212" s="104" t="str">
        <f>IF(Thong_tin_chuc_vu_NV!A212="","",VLOOKUP(Thong_tin_chuc_vu_NV!A212,INPUT_Du_lieu_nhan_vien!$1:$1048576,31,0))</f>
        <v>HN</v>
      </c>
      <c r="L212" s="104" t="str">
        <f>IF(Thong_tin_chuc_vu_NV!A212="","",VLOOKUP(Thong_tin_chuc_vu_NV!A212,INPUT_Du_lieu_nhan_vien!$1:$1048576,36,0))</f>
        <v>Nghỉ việc</v>
      </c>
      <c r="M212" s="117">
        <f>IF(Thong_tin_chuc_vu_NV!A212="","",VLOOKUP(Thong_tin_chuc_vu_NV!A212,INPUT_Du_lieu_nhan_vien!$1:$1048576,34,0))</f>
        <v>0</v>
      </c>
      <c r="N212" s="104" t="str">
        <f>IF(Thong_tin_chuc_vu_NV!A212="","",VLOOKUP(Thong_tin_chuc_vu_NV!A212,INPUT_Du_lieu_nhan_vien!$1:$1048576,35,0))</f>
        <v/>
      </c>
      <c r="O212" s="117">
        <f>IF(Thong_tin_chuc_vu_NV!A212="","",VLOOKUP(Thong_tin_chuc_vu_NV!A212,INPUT_Du_lieu_nhan_vien!$1:$1048576,37,0))</f>
        <v>0</v>
      </c>
      <c r="P212" s="117">
        <f>IF(Thong_tin_chuc_vu_NV!A212="","",VLOOKUP(Thong_tin_chuc_vu_NV!A212,INPUT_Du_lieu_nhan_vien!$1:$1048576,39,0))</f>
        <v>40421</v>
      </c>
    </row>
    <row r="213" spans="1:16" ht="19.5" hidden="1" customHeight="1" x14ac:dyDescent="0.2">
      <c r="A213" s="121">
        <f>IF(INPUT_Du_lieu_nhan_vien!A363="","",INPUT_Du_lieu_nhan_vien!A363)</f>
        <v>20337</v>
      </c>
      <c r="B213" s="121" t="str">
        <f>IF(A213="","",VLOOKUP(A213,INPUT_Du_lieu_nhan_vien!$1:$1048576,2,0))</f>
        <v>Lê Thị</v>
      </c>
      <c r="C213" s="121" t="str">
        <f>IF($A213="","",VLOOKUP($A213,INPUT_Du_lieu_nhan_vien!$1:$1048576,3,0))</f>
        <v>Đông</v>
      </c>
      <c r="D213" s="104" t="str">
        <f>IF(A213="","",VLOOKUP(A213,INPUT_Du_lieu_nhan_vien!$1:$1048576,20,0))</f>
        <v xml:space="preserve"> </v>
      </c>
      <c r="E213" s="104" t="str">
        <f>IF($A213="","",VLOOKUP($A213,INPUT_Du_lieu_nhan_vien!$1:$1048576,17,0))</f>
        <v>0978 640 311</v>
      </c>
      <c r="F213" s="116" t="str">
        <f>IF(Thong_tin_chuc_vu_NV!A213="","",VLOOKUP(Thong_tin_chuc_vu_NV!A213,INPUT_Du_lieu_nhan_vien!$1:$1048576,27,0))</f>
        <v>1</v>
      </c>
      <c r="G213" s="104" t="str">
        <f>IF(Thong_tin_chuc_vu_NV!A213="","",VLOOKUP(Thong_tin_chuc_vu_NV!A213,INPUT_Du_lieu_nhan_vien!$1:$1048576,28,0))</f>
        <v>CB</v>
      </c>
      <c r="H213" s="104" t="str">
        <f>IF(Thong_tin_chuc_vu_NV!A213="","",VLOOKUP(Thong_tin_chuc_vu_NV!A213,INPUT_Du_lieu_nhan_vien!$1:$1048576,24,0))</f>
        <v>OP</v>
      </c>
      <c r="I213" s="104" t="str">
        <f>IF(Thong_tin_chuc_vu_NV!A213="","",VLOOKUP(Thong_tin_chuc_vu_NV!A213,INPUT_Du_lieu_nhan_vien!$1:$1048576,29,0))</f>
        <v>TSG</v>
      </c>
      <c r="J213" s="104" t="str">
        <f>IF(Thong_tin_chuc_vu_NV!A213="","",VLOOKUP(Thong_tin_chuc_vu_NV!A213,INPUT_Du_lieu_nhan_vien!$1:$1048576,30,0))</f>
        <v>PSGH</v>
      </c>
      <c r="K213" s="104" t="str">
        <f>IF(Thong_tin_chuc_vu_NV!A213="","",VLOOKUP(Thong_tin_chuc_vu_NV!A213,INPUT_Du_lieu_nhan_vien!$1:$1048576,31,0))</f>
        <v>HCM</v>
      </c>
      <c r="L213" s="104" t="str">
        <f>IF(Thong_tin_chuc_vu_NV!A363="","",VLOOKUP(Thong_tin_chuc_vu_NV!A363,INPUT_Du_lieu_nhan_vien!$1:$1048576,36,0))</f>
        <v>Nghỉ việc</v>
      </c>
      <c r="M213" s="117">
        <f>IF(Thong_tin_chuc_vu_NV!A363="","",VLOOKUP(Thong_tin_chuc_vu_NV!A363,INPUT_Du_lieu_nhan_vien!$1:$1048576,34,0))</f>
        <v>0</v>
      </c>
      <c r="N213" s="104" t="str">
        <f>IF(Thong_tin_chuc_vu_NV!A363="","",VLOOKUP(Thong_tin_chuc_vu_NV!A363,INPUT_Du_lieu_nhan_vien!$1:$1048576,35,0))</f>
        <v/>
      </c>
      <c r="O213" s="117" t="str">
        <f>IF(Thong_tin_chuc_vu_NV!A363="","",VLOOKUP(Thong_tin_chuc_vu_NV!A363,INPUT_Du_lieu_nhan_vien!$1:$1048576,37,0))</f>
        <v/>
      </c>
      <c r="P213" s="117">
        <f>IF(Thong_tin_chuc_vu_NV!A363="","",VLOOKUP(Thong_tin_chuc_vu_NV!A363,INPUT_Du_lieu_nhan_vien!$1:$1048576,39,0))</f>
        <v>0</v>
      </c>
    </row>
    <row r="214" spans="1:16" ht="19.5" hidden="1" customHeight="1" x14ac:dyDescent="0.2">
      <c r="A214" s="121">
        <f>IF(INPUT_Du_lieu_nhan_vien!A214="","",INPUT_Du_lieu_nhan_vien!A214)</f>
        <v>20189</v>
      </c>
      <c r="B214" s="121" t="str">
        <f>IF(A214="","",VLOOKUP(A214,INPUT_Du_lieu_nhan_vien!$1:$1048576,2,0))</f>
        <v>Nguyễn Thị Thanh</v>
      </c>
      <c r="C214" s="121" t="str">
        <f>IF($A214="","",VLOOKUP($A214,INPUT_Du_lieu_nhan_vien!$1:$1048576,3,0))</f>
        <v>Thủy</v>
      </c>
      <c r="D214" s="104" t="str">
        <f>IF(A214="","",VLOOKUP(A214,INPUT_Du_lieu_nhan_vien!$1:$1048576,20,0))</f>
        <v xml:space="preserve"> </v>
      </c>
      <c r="E214" s="104" t="str">
        <f>IF($A214="","",VLOOKUP($A214,INPUT_Du_lieu_nhan_vien!$1:$1048576,17,0))</f>
        <v/>
      </c>
      <c r="F214" s="116" t="str">
        <f>IF(Thong_tin_chuc_vu_NV!A214="","",VLOOKUP(Thong_tin_chuc_vu_NV!A214,INPUT_Du_lieu_nhan_vien!$1:$1048576,27,0))</f>
        <v>1</v>
      </c>
      <c r="G214" s="104" t="str">
        <f>IF(Thong_tin_chuc_vu_NV!A214="","",VLOOKUP(Thong_tin_chuc_vu_NV!A214,INPUT_Du_lieu_nhan_vien!$1:$1048576,28,0))</f>
        <v>CB</v>
      </c>
      <c r="H214" s="104" t="str">
        <f>IF(Thong_tin_chuc_vu_NV!A214="","",VLOOKUP(Thong_tin_chuc_vu_NV!A214,INPUT_Du_lieu_nhan_vien!$1:$1048576,24,0))</f>
        <v>OP</v>
      </c>
      <c r="I214" s="104">
        <f>IF(Thong_tin_chuc_vu_NV!A214="","",VLOOKUP(Thong_tin_chuc_vu_NV!A214,INPUT_Du_lieu_nhan_vien!$1:$1048576,29,0))</f>
        <v>0</v>
      </c>
      <c r="J214" s="104">
        <f>IF(Thong_tin_chuc_vu_NV!A214="","",VLOOKUP(Thong_tin_chuc_vu_NV!A214,INPUT_Du_lieu_nhan_vien!$1:$1048576,30,0))</f>
        <v>0</v>
      </c>
      <c r="K214" s="104" t="str">
        <f>IF(Thong_tin_chuc_vu_NV!A214="","",VLOOKUP(Thong_tin_chuc_vu_NV!A214,INPUT_Du_lieu_nhan_vien!$1:$1048576,31,0))</f>
        <v>HN</v>
      </c>
      <c r="L214" s="104" t="str">
        <f>IF(Thong_tin_chuc_vu_NV!A214="","",VLOOKUP(Thong_tin_chuc_vu_NV!A214,INPUT_Du_lieu_nhan_vien!$1:$1048576,36,0))</f>
        <v>Nghỉ việc</v>
      </c>
      <c r="M214" s="117">
        <f>IF(Thong_tin_chuc_vu_NV!A214="","",VLOOKUP(Thong_tin_chuc_vu_NV!A214,INPUT_Du_lieu_nhan_vien!$1:$1048576,34,0))</f>
        <v>0</v>
      </c>
      <c r="N214" s="104" t="str">
        <f>IF(Thong_tin_chuc_vu_NV!A214="","",VLOOKUP(Thong_tin_chuc_vu_NV!A214,INPUT_Du_lieu_nhan_vien!$1:$1048576,35,0))</f>
        <v/>
      </c>
      <c r="O214" s="117" t="str">
        <f>IF(Thong_tin_chuc_vu_NV!A214="","",VLOOKUP(Thong_tin_chuc_vu_NV!A214,INPUT_Du_lieu_nhan_vien!$1:$1048576,37,0))</f>
        <v/>
      </c>
      <c r="P214" s="117">
        <f>IF(Thong_tin_chuc_vu_NV!A214="","",VLOOKUP(Thong_tin_chuc_vu_NV!A214,INPUT_Du_lieu_nhan_vien!$1:$1048576,39,0))</f>
        <v>0</v>
      </c>
    </row>
    <row r="215" spans="1:16" ht="19.5" hidden="1" customHeight="1" x14ac:dyDescent="0.2">
      <c r="A215" s="121">
        <f>IF(INPUT_Du_lieu_nhan_vien!A215="","",INPUT_Du_lieu_nhan_vien!A215)</f>
        <v>20190</v>
      </c>
      <c r="B215" s="121" t="str">
        <f>IF(A215="","",VLOOKUP(A215,INPUT_Du_lieu_nhan_vien!$1:$1048576,2,0))</f>
        <v>Vũ Thị Thúy</v>
      </c>
      <c r="C215" s="121" t="str">
        <f>IF($A215="","",VLOOKUP($A215,INPUT_Du_lieu_nhan_vien!$1:$1048576,3,0))</f>
        <v>Hằng</v>
      </c>
      <c r="D215" s="104" t="str">
        <f>IF(A215="","",VLOOKUP(A215,INPUT_Du_lieu_nhan_vien!$1:$1048576,20,0))</f>
        <v>4.9 Lô C - Chung Cư Bình Trưng - P.Bình Trưng Đông - Quận 2</v>
      </c>
      <c r="E215" s="104" t="str">
        <f>IF($A215="","",VLOOKUP($A215,INPUT_Du_lieu_nhan_vien!$1:$1048576,17,0))</f>
        <v>0984294087</v>
      </c>
      <c r="F215" s="116" t="str">
        <f>IF(Thong_tin_chuc_vu_NV!A215="","",VLOOKUP(Thong_tin_chuc_vu_NV!A215,INPUT_Du_lieu_nhan_vien!$1:$1048576,27,0))</f>
        <v>1</v>
      </c>
      <c r="G215" s="104" t="str">
        <f>IF(Thong_tin_chuc_vu_NV!A215="","",VLOOKUP(Thong_tin_chuc_vu_NV!A215,INPUT_Du_lieu_nhan_vien!$1:$1048576,28,0))</f>
        <v>CB</v>
      </c>
      <c r="H215" s="104" t="str">
        <f>IF(Thong_tin_chuc_vu_NV!A215="","",VLOOKUP(Thong_tin_chuc_vu_NV!A215,INPUT_Du_lieu_nhan_vien!$1:$1048576,24,0))</f>
        <v>OS</v>
      </c>
      <c r="I215" s="104">
        <f>IF(Thong_tin_chuc_vu_NV!A215="","",VLOOKUP(Thong_tin_chuc_vu_NV!A215,INPUT_Du_lieu_nhan_vien!$1:$1048576,29,0))</f>
        <v>0</v>
      </c>
      <c r="J215" s="104" t="str">
        <f>IF(Thong_tin_chuc_vu_NV!A215="","",VLOOKUP(Thong_tin_chuc_vu_NV!A215,INPUT_Du_lieu_nhan_vien!$1:$1048576,30,0))</f>
        <v>thc</v>
      </c>
      <c r="K215" s="104" t="str">
        <f>IF(Thong_tin_chuc_vu_NV!A215="","",VLOOKUP(Thong_tin_chuc_vu_NV!A215,INPUT_Du_lieu_nhan_vien!$1:$1048576,31,0))</f>
        <v>HCM</v>
      </c>
      <c r="L215" s="104" t="str">
        <f>IF(Thong_tin_chuc_vu_NV!A215="","",VLOOKUP(Thong_tin_chuc_vu_NV!A215,INPUT_Du_lieu_nhan_vien!$1:$1048576,36,0))</f>
        <v>Nghỉ việc</v>
      </c>
      <c r="M215" s="117">
        <f>IF(Thong_tin_chuc_vu_NV!A215="","",VLOOKUP(Thong_tin_chuc_vu_NV!A215,INPUT_Du_lieu_nhan_vien!$1:$1048576,34,0))</f>
        <v>0</v>
      </c>
      <c r="N215" s="104" t="str">
        <f>IF(Thong_tin_chuc_vu_NV!A215="","",VLOOKUP(Thong_tin_chuc_vu_NV!A215,INPUT_Du_lieu_nhan_vien!$1:$1048576,35,0))</f>
        <v/>
      </c>
      <c r="O215" s="117">
        <f>IF(Thong_tin_chuc_vu_NV!A215="","",VLOOKUP(Thong_tin_chuc_vu_NV!A215,INPUT_Du_lieu_nhan_vien!$1:$1048576,37,0))</f>
        <v>0</v>
      </c>
      <c r="P215" s="117">
        <f>IF(Thong_tin_chuc_vu_NV!A215="","",VLOOKUP(Thong_tin_chuc_vu_NV!A215,INPUT_Du_lieu_nhan_vien!$1:$1048576,39,0))</f>
        <v>41061</v>
      </c>
    </row>
    <row r="216" spans="1:16" ht="19.5" hidden="1" customHeight="1" x14ac:dyDescent="0.2">
      <c r="A216" s="121">
        <f>IF(INPUT_Du_lieu_nhan_vien!A216="","",INPUT_Du_lieu_nhan_vien!A216)</f>
        <v>20191</v>
      </c>
      <c r="B216" s="121" t="str">
        <f>IF(A216="","",VLOOKUP(A216,INPUT_Du_lieu_nhan_vien!$1:$1048576,2,0))</f>
        <v>Lê Ngọc Hương</v>
      </c>
      <c r="C216" s="121" t="str">
        <f>IF($A216="","",VLOOKUP($A216,INPUT_Du_lieu_nhan_vien!$1:$1048576,3,0))</f>
        <v>Vy</v>
      </c>
      <c r="D216" s="104" t="str">
        <f>IF(A216="","",VLOOKUP(A216,INPUT_Du_lieu_nhan_vien!$1:$1048576,20,0))</f>
        <v xml:space="preserve"> </v>
      </c>
      <c r="E216" s="104">
        <f>IF($A216="","",VLOOKUP($A216,INPUT_Du_lieu_nhan_vien!$1:$1048576,17,0))</f>
        <v>0</v>
      </c>
      <c r="F216" s="116">
        <f>IF(Thong_tin_chuc_vu_NV!A216="","",VLOOKUP(Thong_tin_chuc_vu_NV!A216,INPUT_Du_lieu_nhan_vien!$1:$1048576,27,0))</f>
        <v>0</v>
      </c>
      <c r="G216" s="104">
        <f>IF(Thong_tin_chuc_vu_NV!A216="","",VLOOKUP(Thong_tin_chuc_vu_NV!A216,INPUT_Du_lieu_nhan_vien!$1:$1048576,28,0))</f>
        <v>0</v>
      </c>
      <c r="H216" s="104" t="str">
        <f>IF(Thong_tin_chuc_vu_NV!A216="","",VLOOKUP(Thong_tin_chuc_vu_NV!A216,INPUT_Du_lieu_nhan_vien!$1:$1048576,24,0))</f>
        <v>NV</v>
      </c>
      <c r="I216" s="104">
        <f>IF(Thong_tin_chuc_vu_NV!A216="","",VLOOKUP(Thong_tin_chuc_vu_NV!A216,INPUT_Du_lieu_nhan_vien!$1:$1048576,29,0))</f>
        <v>0</v>
      </c>
      <c r="J216" s="104">
        <f>IF(Thong_tin_chuc_vu_NV!A216="","",VLOOKUP(Thong_tin_chuc_vu_NV!A216,INPUT_Du_lieu_nhan_vien!$1:$1048576,30,0))</f>
        <v>0</v>
      </c>
      <c r="K216" s="104">
        <f>IF(Thong_tin_chuc_vu_NV!A216="","",VLOOKUP(Thong_tin_chuc_vu_NV!A216,INPUT_Du_lieu_nhan_vien!$1:$1048576,31,0))</f>
        <v>0</v>
      </c>
      <c r="L216" s="104" t="str">
        <f>IF(Thong_tin_chuc_vu_NV!A216="","",VLOOKUP(Thong_tin_chuc_vu_NV!A216,INPUT_Du_lieu_nhan_vien!$1:$1048576,36,0))</f>
        <v>Nghỉ việc</v>
      </c>
      <c r="M216" s="117">
        <f>IF(Thong_tin_chuc_vu_NV!A216="","",VLOOKUP(Thong_tin_chuc_vu_NV!A216,INPUT_Du_lieu_nhan_vien!$1:$1048576,34,0))</f>
        <v>0</v>
      </c>
      <c r="N216" s="104" t="str">
        <f>IF(Thong_tin_chuc_vu_NV!A216="","",VLOOKUP(Thong_tin_chuc_vu_NV!A216,INPUT_Du_lieu_nhan_vien!$1:$1048576,35,0))</f>
        <v/>
      </c>
      <c r="O216" s="117" t="str">
        <f>IF(Thong_tin_chuc_vu_NV!A216="","",VLOOKUP(Thong_tin_chuc_vu_NV!A216,INPUT_Du_lieu_nhan_vien!$1:$1048576,37,0))</f>
        <v/>
      </c>
      <c r="P216" s="117">
        <f>IF(Thong_tin_chuc_vu_NV!A216="","",VLOOKUP(Thong_tin_chuc_vu_NV!A216,INPUT_Du_lieu_nhan_vien!$1:$1048576,39,0))</f>
        <v>0</v>
      </c>
    </row>
    <row r="217" spans="1:16" ht="19.5" hidden="1" customHeight="1" x14ac:dyDescent="0.2">
      <c r="A217" s="121">
        <f>IF(INPUT_Du_lieu_nhan_vien!A217="","",INPUT_Du_lieu_nhan_vien!A217)</f>
        <v>20192</v>
      </c>
      <c r="B217" s="121" t="str">
        <f>IF(A217="","",VLOOKUP(A217,INPUT_Du_lieu_nhan_vien!$1:$1048576,2,0))</f>
        <v>Trần Hoàng Cẩm</v>
      </c>
      <c r="C217" s="121" t="str">
        <f>IF($A217="","",VLOOKUP($A217,INPUT_Du_lieu_nhan_vien!$1:$1048576,3,0))</f>
        <v>Tú</v>
      </c>
      <c r="D217" s="104" t="str">
        <f>IF(A217="","",VLOOKUP(A217,INPUT_Du_lieu_nhan_vien!$1:$1048576,20,0))</f>
        <v>41B Cc 750/1BIS,  Nguyễn Kiệm, P04. Phú Nhuận, HCM</v>
      </c>
      <c r="E217" s="104" t="str">
        <f>IF($A217="","",VLOOKUP($A217,INPUT_Du_lieu_nhan_vien!$1:$1048576,17,0))</f>
        <v>0902 802 303</v>
      </c>
      <c r="F217" s="116" t="str">
        <f>IF(Thong_tin_chuc_vu_NV!A217="","",VLOOKUP(Thong_tin_chuc_vu_NV!A217,INPUT_Du_lieu_nhan_vien!$1:$1048576,27,0))</f>
        <v>1</v>
      </c>
      <c r="G217" s="104" t="str">
        <f>IF(Thong_tin_chuc_vu_NV!A217="","",VLOOKUP(Thong_tin_chuc_vu_NV!A217,INPUT_Du_lieu_nhan_vien!$1:$1048576,28,0))</f>
        <v>CB</v>
      </c>
      <c r="H217" s="104" t="str">
        <f>IF(Thong_tin_chuc_vu_NV!A217="","",VLOOKUP(Thong_tin_chuc_vu_NV!A217,INPUT_Du_lieu_nhan_vien!$1:$1048576,24,0))</f>
        <v>OP</v>
      </c>
      <c r="I217" s="104">
        <f>IF(Thong_tin_chuc_vu_NV!A217="","",VLOOKUP(Thong_tin_chuc_vu_NV!A217,INPUT_Du_lieu_nhan_vien!$1:$1048576,29,0))</f>
        <v>0</v>
      </c>
      <c r="J217" s="104">
        <f>IF(Thong_tin_chuc_vu_NV!A217="","",VLOOKUP(Thong_tin_chuc_vu_NV!A217,INPUT_Du_lieu_nhan_vien!$1:$1048576,30,0))</f>
        <v>0</v>
      </c>
      <c r="K217" s="104" t="str">
        <f>IF(Thong_tin_chuc_vu_NV!A217="","",VLOOKUP(Thong_tin_chuc_vu_NV!A217,INPUT_Du_lieu_nhan_vien!$1:$1048576,31,0))</f>
        <v>HCM</v>
      </c>
      <c r="L217" s="104" t="str">
        <f>IF(Thong_tin_chuc_vu_NV!A217="","",VLOOKUP(Thong_tin_chuc_vu_NV!A217,INPUT_Du_lieu_nhan_vien!$1:$1048576,36,0))</f>
        <v>Nghỉ việc</v>
      </c>
      <c r="M217" s="117">
        <f>IF(Thong_tin_chuc_vu_NV!A217="","",VLOOKUP(Thong_tin_chuc_vu_NV!A217,INPUT_Du_lieu_nhan_vien!$1:$1048576,34,0))</f>
        <v>0</v>
      </c>
      <c r="N217" s="104" t="str">
        <f>IF(Thong_tin_chuc_vu_NV!A217="","",VLOOKUP(Thong_tin_chuc_vu_NV!A217,INPUT_Du_lieu_nhan_vien!$1:$1048576,35,0))</f>
        <v/>
      </c>
      <c r="O217" s="117">
        <f>IF(Thong_tin_chuc_vu_NV!A217="","",VLOOKUP(Thong_tin_chuc_vu_NV!A217,INPUT_Du_lieu_nhan_vien!$1:$1048576,37,0))</f>
        <v>0</v>
      </c>
      <c r="P217" s="117">
        <f>IF(Thong_tin_chuc_vu_NV!A217="","",VLOOKUP(Thong_tin_chuc_vu_NV!A217,INPUT_Du_lieu_nhan_vien!$1:$1048576,39,0))</f>
        <v>40787</v>
      </c>
    </row>
    <row r="218" spans="1:16" ht="19.5" hidden="1" customHeight="1" x14ac:dyDescent="0.2">
      <c r="A218" s="121">
        <f>IF(INPUT_Du_lieu_nhan_vien!A372="","",INPUT_Du_lieu_nhan_vien!A372)</f>
        <v>20346</v>
      </c>
      <c r="B218" s="121" t="str">
        <f>IF(A218="","",VLOOKUP(A218,INPUT_Du_lieu_nhan_vien!$1:$1048576,2,0))</f>
        <v>Dương Quang</v>
      </c>
      <c r="C218" s="121" t="str">
        <f>IF($A218="","",VLOOKUP($A218,INPUT_Du_lieu_nhan_vien!$1:$1048576,3,0))</f>
        <v>Huy</v>
      </c>
      <c r="D218" s="104" t="str">
        <f>IF(A218="","",VLOOKUP(A218,INPUT_Du_lieu_nhan_vien!$1:$1048576,20,0))</f>
        <v>Số 2 ngách 15/47 ngõ Gốc Đề, tổ 29 Hoàng Văn Thụ, Hoàng Mai,HN</v>
      </c>
      <c r="E218" s="104" t="str">
        <f>IF($A218="","",VLOOKUP($A218,INPUT_Du_lieu_nhan_vien!$1:$1048576,17,0))</f>
        <v>0936210390</v>
      </c>
      <c r="F218" s="116" t="str">
        <f>IF(Thong_tin_chuc_vu_NV!A218="","",VLOOKUP(Thong_tin_chuc_vu_NV!A218,INPUT_Du_lieu_nhan_vien!$1:$1048576,27,0))</f>
        <v>1</v>
      </c>
      <c r="G218" s="104" t="str">
        <f>IF(Thong_tin_chuc_vu_NV!A218="","",VLOOKUP(Thong_tin_chuc_vu_NV!A218,INPUT_Du_lieu_nhan_vien!$1:$1048576,28,0))</f>
        <v>CB</v>
      </c>
      <c r="H218" s="104" t="str">
        <f>IF(Thong_tin_chuc_vu_NV!A218="","",VLOOKUP(Thong_tin_chuc_vu_NV!A218,INPUT_Du_lieu_nhan_vien!$1:$1048576,24,0))</f>
        <v>OP</v>
      </c>
      <c r="I218" s="104" t="str">
        <f>IF(Thong_tin_chuc_vu_NV!A218="","",VLOOKUP(Thong_tin_chuc_vu_NV!A218,INPUT_Du_lieu_nhan_vien!$1:$1048576,29,0))</f>
        <v>TAE</v>
      </c>
      <c r="J218" s="104" t="str">
        <f>IF(Thong_tin_chuc_vu_NV!A218="","",VLOOKUP(Thong_tin_chuc_vu_NV!A218,INPUT_Du_lieu_nhan_vien!$1:$1048576,30,0))</f>
        <v>PWED</v>
      </c>
      <c r="K218" s="104" t="str">
        <f>IF(Thong_tin_chuc_vu_NV!A218="","",VLOOKUP(Thong_tin_chuc_vu_NV!A218,INPUT_Du_lieu_nhan_vien!$1:$1048576,31,0))</f>
        <v>HN</v>
      </c>
      <c r="L218" s="104" t="str">
        <f>IF(Thong_tin_chuc_vu_NV!A372="","",VLOOKUP(Thong_tin_chuc_vu_NV!A372,INPUT_Du_lieu_nhan_vien!$1:$1048576,36,0))</f>
        <v>Nghỉ việc</v>
      </c>
      <c r="M218" s="117">
        <f>IF(Thong_tin_chuc_vu_NV!A372="","",VLOOKUP(Thong_tin_chuc_vu_NV!A372,INPUT_Du_lieu_nhan_vien!$1:$1048576,34,0))</f>
        <v>40476</v>
      </c>
      <c r="N218" s="104">
        <f>IF(Thong_tin_chuc_vu_NV!A372="","",VLOOKUP(Thong_tin_chuc_vu_NV!A372,INPUT_Du_lieu_nhan_vien!$1:$1048576,35,0))</f>
        <v>10</v>
      </c>
      <c r="O218" s="117" t="str">
        <f>IF(Thong_tin_chuc_vu_NV!A372="","",VLOOKUP(Thong_tin_chuc_vu_NV!A372,INPUT_Du_lieu_nhan_vien!$1:$1048576,37,0))</f>
        <v/>
      </c>
      <c r="P218" s="117">
        <f>IF(Thong_tin_chuc_vu_NV!A372="","",VLOOKUP(Thong_tin_chuc_vu_NV!A372,INPUT_Du_lieu_nhan_vien!$1:$1048576,39,0))</f>
        <v>40985</v>
      </c>
    </row>
    <row r="219" spans="1:16" ht="19.5" hidden="1" customHeight="1" x14ac:dyDescent="0.2">
      <c r="A219" s="121">
        <f>IF(INPUT_Du_lieu_nhan_vien!A219="","",INPUT_Du_lieu_nhan_vien!A219)</f>
        <v>20194</v>
      </c>
      <c r="B219" s="121" t="str">
        <f>IF(A219="","",VLOOKUP(A219,INPUT_Du_lieu_nhan_vien!$1:$1048576,2,0))</f>
        <v>Đào Thị</v>
      </c>
      <c r="C219" s="121" t="str">
        <f>IF($A219="","",VLOOKUP($A219,INPUT_Du_lieu_nhan_vien!$1:$1048576,3,0))</f>
        <v>Thành</v>
      </c>
      <c r="D219" s="104" t="str">
        <f>IF(A219="","",VLOOKUP(A219,INPUT_Du_lieu_nhan_vien!$1:$1048576,20,0))</f>
        <v xml:space="preserve">Thôn Phú Mỹ, Mỹ Đình, Từ Liêm, Hà Nội </v>
      </c>
      <c r="E219" s="104" t="str">
        <f>IF($A219="","",VLOOKUP($A219,INPUT_Du_lieu_nhan_vien!$1:$1048576,17,0))</f>
        <v>0986 926 638</v>
      </c>
      <c r="F219" s="116" t="str">
        <f>IF(Thong_tin_chuc_vu_NV!A219="","",VLOOKUP(Thong_tin_chuc_vu_NV!A219,INPUT_Du_lieu_nhan_vien!$1:$1048576,27,0))</f>
        <v>2</v>
      </c>
      <c r="G219" s="104" t="str">
        <f>IF(Thong_tin_chuc_vu_NV!A219="","",VLOOKUP(Thong_tin_chuc_vu_NV!A219,INPUT_Du_lieu_nhan_vien!$1:$1048576,28,0))</f>
        <v>CG</v>
      </c>
      <c r="H219" s="104" t="str">
        <f>IF(Thong_tin_chuc_vu_NV!A219="","",VLOOKUP(Thong_tin_chuc_vu_NV!A219,INPUT_Du_lieu_nhan_vien!$1:$1048576,24,0))</f>
        <v>NX</v>
      </c>
      <c r="I219" s="104" t="str">
        <f>IF(Thong_tin_chuc_vu_NV!A219="","",VLOOKUP(Thong_tin_chuc_vu_NV!A219,INPUT_Du_lieu_nhan_vien!$1:$1048576,29,0))</f>
        <v>TMH</v>
      </c>
      <c r="J219" s="104" t="str">
        <f>IF(Thong_tin_chuc_vu_NV!A219="","",VLOOKUP(Thong_tin_chuc_vu_NV!A219,INPUT_Du_lieu_nhan_vien!$1:$1048576,30,0))</f>
        <v>PMHS</v>
      </c>
      <c r="K219" s="104" t="str">
        <f>IF(Thong_tin_chuc_vu_NV!A219="","",VLOOKUP(Thong_tin_chuc_vu_NV!A219,INPUT_Du_lieu_nhan_vien!$1:$1048576,31,0))</f>
        <v>HN</v>
      </c>
      <c r="L219" s="104" t="str">
        <f>IF(Thong_tin_chuc_vu_NV!A219="","",VLOOKUP(Thong_tin_chuc_vu_NV!A219,INPUT_Du_lieu_nhan_vien!$1:$1048576,36,0))</f>
        <v>Nghỉ việc</v>
      </c>
      <c r="M219" s="117">
        <f>IF(Thong_tin_chuc_vu_NV!A219="","",VLOOKUP(Thong_tin_chuc_vu_NV!A219,INPUT_Du_lieu_nhan_vien!$1:$1048576,34,0))</f>
        <v>40241</v>
      </c>
      <c r="N219" s="104">
        <f>IF(Thong_tin_chuc_vu_NV!A219="","",VLOOKUP(Thong_tin_chuc_vu_NV!A219,INPUT_Du_lieu_nhan_vien!$1:$1048576,35,0))</f>
        <v>3</v>
      </c>
      <c r="O219" s="117">
        <f>IF(Thong_tin_chuc_vu_NV!A219="","",VLOOKUP(Thong_tin_chuc_vu_NV!A219,INPUT_Du_lieu_nhan_vien!$1:$1048576,37,0))</f>
        <v>41174</v>
      </c>
      <c r="P219" s="117">
        <f>IF(Thong_tin_chuc_vu_NV!A219="","",VLOOKUP(Thong_tin_chuc_vu_NV!A219,INPUT_Du_lieu_nhan_vien!$1:$1048576,39,0))</f>
        <v>41515</v>
      </c>
    </row>
    <row r="220" spans="1:16" ht="19.5" hidden="1" customHeight="1" x14ac:dyDescent="0.2">
      <c r="A220" s="121">
        <f>IF(INPUT_Du_lieu_nhan_vien!A220="","",INPUT_Du_lieu_nhan_vien!A220)</f>
        <v>20195</v>
      </c>
      <c r="B220" s="121" t="str">
        <f>IF(A220="","",VLOOKUP(A220,INPUT_Du_lieu_nhan_vien!$1:$1048576,2,0))</f>
        <v>Phạm Anh</v>
      </c>
      <c r="C220" s="121" t="str">
        <f>IF($A220="","",VLOOKUP($A220,INPUT_Du_lieu_nhan_vien!$1:$1048576,3,0))</f>
        <v>Tuấn</v>
      </c>
      <c r="D220" s="104" t="str">
        <f>IF(A220="","",VLOOKUP(A220,INPUT_Du_lieu_nhan_vien!$1:$1048576,20,0))</f>
        <v xml:space="preserve">48, Chính Kinh, Thanh Xuân, Hà Nội </v>
      </c>
      <c r="E220" s="104" t="str">
        <f>IF($A220="","",VLOOKUP($A220,INPUT_Du_lieu_nhan_vien!$1:$1048576,17,0))</f>
        <v>01694 669 241</v>
      </c>
      <c r="F220" s="116">
        <f>IF(Thong_tin_chuc_vu_NV!A220="","",VLOOKUP(Thong_tin_chuc_vu_NV!A220,INPUT_Du_lieu_nhan_vien!$1:$1048576,27,0))</f>
        <v>3</v>
      </c>
      <c r="G220" s="104" t="str">
        <f>IF(Thong_tin_chuc_vu_NV!A220="","",VLOOKUP(Thong_tin_chuc_vu_NV!A220,INPUT_Du_lieu_nhan_vien!$1:$1048576,28,0))</f>
        <v>QL</v>
      </c>
      <c r="H220" s="104" t="str">
        <f>IF(Thong_tin_chuc_vu_NV!A220="","",VLOOKUP(Thong_tin_chuc_vu_NV!A220,INPUT_Du_lieu_nhan_vien!$1:$1048576,24,0))</f>
        <v>PM2</v>
      </c>
      <c r="I220" s="104" t="str">
        <f>IF(Thong_tin_chuc_vu_NV!A220="","",VLOOKUP(Thong_tin_chuc_vu_NV!A220,INPUT_Du_lieu_nhan_vien!$1:$1048576,29,0))</f>
        <v>TIS</v>
      </c>
      <c r="J220" s="104" t="str">
        <f>IF(Thong_tin_chuc_vu_NV!A220="","",VLOOKUP(Thong_tin_chuc_vu_NV!A220,INPUT_Du_lieu_nhan_vien!$1:$1048576,30,0))</f>
        <v>PISO</v>
      </c>
      <c r="K220" s="104" t="str">
        <f>IF(Thong_tin_chuc_vu_NV!A220="","",VLOOKUP(Thong_tin_chuc_vu_NV!A220,INPUT_Du_lieu_nhan_vien!$1:$1048576,31,0))</f>
        <v>HN</v>
      </c>
      <c r="L220" s="104" t="str">
        <f>IF(Thong_tin_chuc_vu_NV!A220="","",VLOOKUP(Thong_tin_chuc_vu_NV!A220,INPUT_Du_lieu_nhan_vien!$1:$1048576,36,0))</f>
        <v>Chính thức</v>
      </c>
      <c r="M220" s="117">
        <f>IF(Thong_tin_chuc_vu_NV!A220="","",VLOOKUP(Thong_tin_chuc_vu_NV!A220,INPUT_Du_lieu_nhan_vien!$1:$1048576,34,0))</f>
        <v>40241</v>
      </c>
      <c r="N220" s="104">
        <f>IF(Thong_tin_chuc_vu_NV!A220="","",VLOOKUP(Thong_tin_chuc_vu_NV!A220,INPUT_Du_lieu_nhan_vien!$1:$1048576,35,0))</f>
        <v>3</v>
      </c>
      <c r="O220" s="117" t="str">
        <f>IF(Thong_tin_chuc_vu_NV!A220="","",VLOOKUP(Thong_tin_chuc_vu_NV!A220,INPUT_Du_lieu_nhan_vien!$1:$1048576,37,0))</f>
        <v/>
      </c>
      <c r="P220" s="117">
        <f>IF(Thong_tin_chuc_vu_NV!A220="","",VLOOKUP(Thong_tin_chuc_vu_NV!A220,INPUT_Du_lieu_nhan_vien!$1:$1048576,39,0))</f>
        <v>0</v>
      </c>
    </row>
    <row r="221" spans="1:16" ht="19.5" hidden="1" customHeight="1" x14ac:dyDescent="0.2">
      <c r="A221" s="121">
        <f>IF(INPUT_Du_lieu_nhan_vien!A221="","",INPUT_Du_lieu_nhan_vien!A221)</f>
        <v>20196</v>
      </c>
      <c r="B221" s="121" t="str">
        <f>IF(A221="","",VLOOKUP(A221,INPUT_Du_lieu_nhan_vien!$1:$1048576,2,0))</f>
        <v>Nguyễn Thị Quỳnh</v>
      </c>
      <c r="C221" s="121" t="str">
        <f>IF($A221="","",VLOOKUP($A221,INPUT_Du_lieu_nhan_vien!$1:$1048576,3,0))</f>
        <v>Anh</v>
      </c>
      <c r="D221" s="104" t="str">
        <f>IF(A221="","",VLOOKUP(A221,INPUT_Du_lieu_nhan_vien!$1:$1048576,20,0))</f>
        <v xml:space="preserve"> </v>
      </c>
      <c r="E221" s="104">
        <f>IF($A221="","",VLOOKUP($A221,INPUT_Du_lieu_nhan_vien!$1:$1048576,17,0))</f>
        <v>0</v>
      </c>
      <c r="F221" s="116">
        <f>IF(Thong_tin_chuc_vu_NV!A221="","",VLOOKUP(Thong_tin_chuc_vu_NV!A221,INPUT_Du_lieu_nhan_vien!$1:$1048576,27,0))</f>
        <v>0</v>
      </c>
      <c r="G221" s="104">
        <f>IF(Thong_tin_chuc_vu_NV!A221="","",VLOOKUP(Thong_tin_chuc_vu_NV!A221,INPUT_Du_lieu_nhan_vien!$1:$1048576,28,0))</f>
        <v>0</v>
      </c>
      <c r="H221" s="104" t="str">
        <f>IF(Thong_tin_chuc_vu_NV!A221="","",VLOOKUP(Thong_tin_chuc_vu_NV!A221,INPUT_Du_lieu_nhan_vien!$1:$1048576,24,0))</f>
        <v>NV</v>
      </c>
      <c r="I221" s="104">
        <f>IF(Thong_tin_chuc_vu_NV!A221="","",VLOOKUP(Thong_tin_chuc_vu_NV!A221,INPUT_Du_lieu_nhan_vien!$1:$1048576,29,0))</f>
        <v>0</v>
      </c>
      <c r="J221" s="104">
        <f>IF(Thong_tin_chuc_vu_NV!A221="","",VLOOKUP(Thong_tin_chuc_vu_NV!A221,INPUT_Du_lieu_nhan_vien!$1:$1048576,30,0))</f>
        <v>0</v>
      </c>
      <c r="K221" s="104">
        <f>IF(Thong_tin_chuc_vu_NV!A221="","",VLOOKUP(Thong_tin_chuc_vu_NV!A221,INPUT_Du_lieu_nhan_vien!$1:$1048576,31,0))</f>
        <v>0</v>
      </c>
      <c r="L221" s="104" t="str">
        <f>IF(Thong_tin_chuc_vu_NV!A221="","",VLOOKUP(Thong_tin_chuc_vu_NV!A221,INPUT_Du_lieu_nhan_vien!$1:$1048576,36,0))</f>
        <v>Nghỉ việc</v>
      </c>
      <c r="M221" s="117">
        <f>IF(Thong_tin_chuc_vu_NV!A221="","",VLOOKUP(Thong_tin_chuc_vu_NV!A221,INPUT_Du_lieu_nhan_vien!$1:$1048576,34,0))</f>
        <v>0</v>
      </c>
      <c r="N221" s="104" t="str">
        <f>IF(Thong_tin_chuc_vu_NV!A221="","",VLOOKUP(Thong_tin_chuc_vu_NV!A221,INPUT_Du_lieu_nhan_vien!$1:$1048576,35,0))</f>
        <v/>
      </c>
      <c r="O221" s="117" t="str">
        <f>IF(Thong_tin_chuc_vu_NV!A221="","",VLOOKUP(Thong_tin_chuc_vu_NV!A221,INPUT_Du_lieu_nhan_vien!$1:$1048576,37,0))</f>
        <v/>
      </c>
      <c r="P221" s="117">
        <f>IF(Thong_tin_chuc_vu_NV!A221="","",VLOOKUP(Thong_tin_chuc_vu_NV!A221,INPUT_Du_lieu_nhan_vien!$1:$1048576,39,0))</f>
        <v>40330</v>
      </c>
    </row>
    <row r="222" spans="1:16" ht="19.5" hidden="1" customHeight="1" x14ac:dyDescent="0.2">
      <c r="A222" s="121">
        <f>IF(INPUT_Du_lieu_nhan_vien!A373="","",INPUT_Du_lieu_nhan_vien!A373)</f>
        <v>20347</v>
      </c>
      <c r="B222" s="121" t="str">
        <f>IF(A222="","",VLOOKUP(A222,INPUT_Du_lieu_nhan_vien!$1:$1048576,2,0))</f>
        <v>Vũ Quang</v>
      </c>
      <c r="C222" s="121" t="str">
        <f>IF($A222="","",VLOOKUP($A222,INPUT_Du_lieu_nhan_vien!$1:$1048576,3,0))</f>
        <v>Huy</v>
      </c>
      <c r="D222" s="104" t="str">
        <f>IF(A222="","",VLOOKUP(A222,INPUT_Du_lieu_nhan_vien!$1:$1048576,20,0))</f>
        <v xml:space="preserve">10A hẻm 124/22/85, Âu Cơ, Từ Liêm, Tây Hồ, HN </v>
      </c>
      <c r="E222" s="104" t="str">
        <f>IF($A222="","",VLOOKUP($A222,INPUT_Du_lieu_nhan_vien!$1:$1048576,17,0))</f>
        <v>0989 205 925</v>
      </c>
      <c r="F222" s="116" t="str">
        <f>IF(Thong_tin_chuc_vu_NV!A222="","",VLOOKUP(Thong_tin_chuc_vu_NV!A222,INPUT_Du_lieu_nhan_vien!$1:$1048576,27,0))</f>
        <v>1</v>
      </c>
      <c r="G222" s="104" t="str">
        <f>IF(Thong_tin_chuc_vu_NV!A222="","",VLOOKUP(Thong_tin_chuc_vu_NV!A222,INPUT_Du_lieu_nhan_vien!$1:$1048576,28,0))</f>
        <v>CB</v>
      </c>
      <c r="H222" s="104" t="str">
        <f>IF(Thong_tin_chuc_vu_NV!A222="","",VLOOKUP(Thong_tin_chuc_vu_NV!A222,INPUT_Du_lieu_nhan_vien!$1:$1048576,24,0))</f>
        <v>OP</v>
      </c>
      <c r="I222" s="104" t="str">
        <f>IF(Thong_tin_chuc_vu_NV!A222="","",VLOOKUP(Thong_tin_chuc_vu_NV!A222,INPUT_Du_lieu_nhan_vien!$1:$1048576,29,0))</f>
        <v>TSZ</v>
      </c>
      <c r="J222" s="104" t="str">
        <f>IF(Thong_tin_chuc_vu_NV!A222="","",VLOOKUP(Thong_tin_chuc_vu_NV!A222,INPUT_Du_lieu_nhan_vien!$1:$1048576,30,0))</f>
        <v>PSZF</v>
      </c>
      <c r="K222" s="104" t="str">
        <f>IF(Thong_tin_chuc_vu_NV!A222="","",VLOOKUP(Thong_tin_chuc_vu_NV!A222,INPUT_Du_lieu_nhan_vien!$1:$1048576,31,0))</f>
        <v>HCM</v>
      </c>
      <c r="L222" s="104" t="str">
        <f>IF(Thong_tin_chuc_vu_NV!A373="","",VLOOKUP(Thong_tin_chuc_vu_NV!A373,INPUT_Du_lieu_nhan_vien!$1:$1048576,36,0))</f>
        <v>Nghỉ việc</v>
      </c>
      <c r="M222" s="117">
        <f>IF(Thong_tin_chuc_vu_NV!A373="","",VLOOKUP(Thong_tin_chuc_vu_NV!A373,INPUT_Du_lieu_nhan_vien!$1:$1048576,34,0))</f>
        <v>40770</v>
      </c>
      <c r="N222" s="104">
        <f>IF(Thong_tin_chuc_vu_NV!A373="","",VLOOKUP(Thong_tin_chuc_vu_NV!A373,INPUT_Du_lieu_nhan_vien!$1:$1048576,35,0))</f>
        <v>8</v>
      </c>
      <c r="O222" s="117">
        <f>IF(Thong_tin_chuc_vu_NV!A373="","",VLOOKUP(Thong_tin_chuc_vu_NV!A373,INPUT_Du_lieu_nhan_vien!$1:$1048576,37,0))</f>
        <v>0</v>
      </c>
      <c r="P222" s="117">
        <f>IF(Thong_tin_chuc_vu_NV!A373="","",VLOOKUP(Thong_tin_chuc_vu_NV!A373,INPUT_Du_lieu_nhan_vien!$1:$1048576,39,0))</f>
        <v>41213</v>
      </c>
    </row>
    <row r="223" spans="1:16" ht="19.5" hidden="1" customHeight="1" x14ac:dyDescent="0.2">
      <c r="A223" s="121">
        <f>IF(INPUT_Du_lieu_nhan_vien!A374="","",INPUT_Du_lieu_nhan_vien!A374)</f>
        <v>20348</v>
      </c>
      <c r="B223" s="121" t="str">
        <f>IF(A223="","",VLOOKUP(A223,INPUT_Du_lieu_nhan_vien!$1:$1048576,2,0))</f>
        <v>Đặng Thanh</v>
      </c>
      <c r="C223" s="121" t="str">
        <f>IF($A223="","",VLOOKUP($A223,INPUT_Du_lieu_nhan_vien!$1:$1048576,3,0))</f>
        <v>Hương</v>
      </c>
      <c r="D223" s="104" t="str">
        <f>IF(A223="","",VLOOKUP(A223,INPUT_Du_lieu_nhan_vien!$1:$1048576,20,0))</f>
        <v xml:space="preserve">Khu TT BV Thanh Trì, Tứ Hiệp, Thanh Trì, Hà Nội </v>
      </c>
      <c r="E223" s="104" t="str">
        <f>IF($A223="","",VLOOKUP($A223,INPUT_Du_lieu_nhan_vien!$1:$1048576,17,0))</f>
        <v>0978431288</v>
      </c>
      <c r="F223" s="116" t="str">
        <f>IF(Thong_tin_chuc_vu_NV!A223="","",VLOOKUP(Thong_tin_chuc_vu_NV!A223,INPUT_Du_lieu_nhan_vien!$1:$1048576,27,0))</f>
        <v>1</v>
      </c>
      <c r="G223" s="104" t="str">
        <f>IF(Thong_tin_chuc_vu_NV!A223="","",VLOOKUP(Thong_tin_chuc_vu_NV!A223,INPUT_Du_lieu_nhan_vien!$1:$1048576,28,0))</f>
        <v>CB</v>
      </c>
      <c r="H223" s="104" t="str">
        <f>IF(Thong_tin_chuc_vu_NV!A223="","",VLOOKUP(Thong_tin_chuc_vu_NV!A223,INPUT_Du_lieu_nhan_vien!$1:$1048576,24,0))</f>
        <v>OX</v>
      </c>
      <c r="I223" s="104" t="str">
        <f>IF(Thong_tin_chuc_vu_NV!A223="","",VLOOKUP(Thong_tin_chuc_vu_NV!A223,INPUT_Du_lieu_nhan_vien!$1:$1048576,29,0))</f>
        <v>THO</v>
      </c>
      <c r="J223" s="104">
        <f>IF(Thong_tin_chuc_vu_NV!A223="","",VLOOKUP(Thong_tin_chuc_vu_NV!A223,INPUT_Du_lieu_nhan_vien!$1:$1048576,30,0))</f>
        <v>0</v>
      </c>
      <c r="K223" s="104" t="str">
        <f>IF(Thong_tin_chuc_vu_NV!A223="","",VLOOKUP(Thong_tin_chuc_vu_NV!A223,INPUT_Du_lieu_nhan_vien!$1:$1048576,31,0))</f>
        <v>HN</v>
      </c>
      <c r="L223" s="104" t="str">
        <f>IF(Thong_tin_chuc_vu_NV!A374="","",VLOOKUP(Thong_tin_chuc_vu_NV!A374,INPUT_Du_lieu_nhan_vien!$1:$1048576,36,0))</f>
        <v>Nghỉ việc</v>
      </c>
      <c r="M223" s="117">
        <f>IF(Thong_tin_chuc_vu_NV!A374="","",VLOOKUP(Thong_tin_chuc_vu_NV!A374,INPUT_Du_lieu_nhan_vien!$1:$1048576,34,0))</f>
        <v>40794</v>
      </c>
      <c r="N223" s="104">
        <f>IF(Thong_tin_chuc_vu_NV!A374="","",VLOOKUP(Thong_tin_chuc_vu_NV!A374,INPUT_Du_lieu_nhan_vien!$1:$1048576,35,0))</f>
        <v>9</v>
      </c>
      <c r="O223" s="117" t="str">
        <f>IF(Thong_tin_chuc_vu_NV!A374="","",VLOOKUP(Thong_tin_chuc_vu_NV!A374,INPUT_Du_lieu_nhan_vien!$1:$1048576,37,0))</f>
        <v/>
      </c>
      <c r="P223" s="117">
        <f>IF(Thong_tin_chuc_vu_NV!A374="","",VLOOKUP(Thong_tin_chuc_vu_NV!A374,INPUT_Du_lieu_nhan_vien!$1:$1048576,39,0))</f>
        <v>40823</v>
      </c>
    </row>
    <row r="224" spans="1:16" ht="19.5" hidden="1" customHeight="1" x14ac:dyDescent="0.2">
      <c r="A224" s="121">
        <f>IF(INPUT_Du_lieu_nhan_vien!A224="","",INPUT_Du_lieu_nhan_vien!A224)</f>
        <v>20199</v>
      </c>
      <c r="B224" s="121" t="str">
        <f>IF(A224="","",VLOOKUP(A224,INPUT_Du_lieu_nhan_vien!$1:$1048576,2,0))</f>
        <v>Vũ Trí</v>
      </c>
      <c r="C224" s="121" t="str">
        <f>IF($A224="","",VLOOKUP($A224,INPUT_Du_lieu_nhan_vien!$1:$1048576,3,0))</f>
        <v>Bình</v>
      </c>
      <c r="D224" s="104" t="str">
        <f>IF(A224="","",VLOOKUP(A224,INPUT_Du_lieu_nhan_vien!$1:$1048576,20,0))</f>
        <v xml:space="preserve">26/44 Nguyễn An Ninh, Hoàng Mai, Hà Nội </v>
      </c>
      <c r="E224" s="104" t="str">
        <f>IF($A224="","",VLOOKUP($A224,INPUT_Du_lieu_nhan_vien!$1:$1048576,17,0))</f>
        <v>0936 748 789</v>
      </c>
      <c r="F224" s="116" t="str">
        <f>IF(Thong_tin_chuc_vu_NV!A224="","",VLOOKUP(Thong_tin_chuc_vu_NV!A224,INPUT_Du_lieu_nhan_vien!$1:$1048576,27,0))</f>
        <v>2</v>
      </c>
      <c r="G224" s="104" t="str">
        <f>IF(Thong_tin_chuc_vu_NV!A224="","",VLOOKUP(Thong_tin_chuc_vu_NV!A224,INPUT_Du_lieu_nhan_vien!$1:$1048576,28,0))</f>
        <v>CG</v>
      </c>
      <c r="H224" s="104" t="str">
        <f>IF(Thong_tin_chuc_vu_NV!A224="","",VLOOKUP(Thong_tin_chuc_vu_NV!A224,INPUT_Du_lieu_nhan_vien!$1:$1048576,24,0))</f>
        <v>NX</v>
      </c>
      <c r="I224" s="104" t="str">
        <f>IF(Thong_tin_chuc_vu_NV!A224="","",VLOOKUP(Thong_tin_chuc_vu_NV!A224,INPUT_Du_lieu_nhan_vien!$1:$1048576,29,0))</f>
        <v>TOS1</v>
      </c>
      <c r="J224" s="104" t="str">
        <f>IF(Thong_tin_chuc_vu_NV!A224="","",VLOOKUP(Thong_tin_chuc_vu_NV!A224,INPUT_Du_lieu_nhan_vien!$1:$1048576,30,0))</f>
        <v>POGH</v>
      </c>
      <c r="K224" s="104" t="str">
        <f>IF(Thong_tin_chuc_vu_NV!A224="","",VLOOKUP(Thong_tin_chuc_vu_NV!A224,INPUT_Du_lieu_nhan_vien!$1:$1048576,31,0))</f>
        <v>HN</v>
      </c>
      <c r="L224" s="104" t="str">
        <f>IF(Thong_tin_chuc_vu_NV!A224="","",VLOOKUP(Thong_tin_chuc_vu_NV!A224,INPUT_Du_lieu_nhan_vien!$1:$1048576,36,0))</f>
        <v>Chính thức</v>
      </c>
      <c r="M224" s="117">
        <f>IF(Thong_tin_chuc_vu_NV!A224="","",VLOOKUP(Thong_tin_chuc_vu_NV!A224,INPUT_Du_lieu_nhan_vien!$1:$1048576,34,0))</f>
        <v>40261</v>
      </c>
      <c r="N224" s="104">
        <f>IF(Thong_tin_chuc_vu_NV!A224="","",VLOOKUP(Thong_tin_chuc_vu_NV!A224,INPUT_Du_lieu_nhan_vien!$1:$1048576,35,0))</f>
        <v>3</v>
      </c>
      <c r="O224" s="117" t="str">
        <f>IF(Thong_tin_chuc_vu_NV!A224="","",VLOOKUP(Thong_tin_chuc_vu_NV!A224,INPUT_Du_lieu_nhan_vien!$1:$1048576,37,0))</f>
        <v/>
      </c>
      <c r="P224" s="117">
        <f>IF(Thong_tin_chuc_vu_NV!A224="","",VLOOKUP(Thong_tin_chuc_vu_NV!A224,INPUT_Du_lieu_nhan_vien!$1:$1048576,39,0))</f>
        <v>0</v>
      </c>
    </row>
    <row r="225" spans="1:16" ht="19.5" hidden="1" customHeight="1" x14ac:dyDescent="0.2">
      <c r="A225" s="121">
        <f>IF(INPUT_Du_lieu_nhan_vien!A225="","",INPUT_Du_lieu_nhan_vien!A225)</f>
        <v>20200</v>
      </c>
      <c r="B225" s="121" t="str">
        <f>IF(A225="","",VLOOKUP(A225,INPUT_Du_lieu_nhan_vien!$1:$1048576,2,0))</f>
        <v>Châu Thị Thùy</v>
      </c>
      <c r="C225" s="121" t="str">
        <f>IF($A225="","",VLOOKUP($A225,INPUT_Du_lieu_nhan_vien!$1:$1048576,3,0))</f>
        <v>Dương</v>
      </c>
      <c r="D225" s="104" t="str">
        <f>IF(A225="","",VLOOKUP(A225,INPUT_Du_lieu_nhan_vien!$1:$1048576,20,0))</f>
        <v xml:space="preserve"> </v>
      </c>
      <c r="E225" s="104" t="str">
        <f>IF($A225="","",VLOOKUP($A225,INPUT_Du_lieu_nhan_vien!$1:$1048576,17,0))</f>
        <v>0972 181 083</v>
      </c>
      <c r="F225" s="116" t="str">
        <f>IF(Thong_tin_chuc_vu_NV!A225="","",VLOOKUP(Thong_tin_chuc_vu_NV!A225,INPUT_Du_lieu_nhan_vien!$1:$1048576,27,0))</f>
        <v>1</v>
      </c>
      <c r="G225" s="104" t="str">
        <f>IF(Thong_tin_chuc_vu_NV!A225="","",VLOOKUP(Thong_tin_chuc_vu_NV!A225,INPUT_Du_lieu_nhan_vien!$1:$1048576,28,0))</f>
        <v>CB</v>
      </c>
      <c r="H225" s="104" t="str">
        <f>IF(Thong_tin_chuc_vu_NV!A225="","",VLOOKUP(Thong_tin_chuc_vu_NV!A225,INPUT_Du_lieu_nhan_vien!$1:$1048576,24,0))</f>
        <v>OC</v>
      </c>
      <c r="I225" s="104" t="str">
        <f>IF(Thong_tin_chuc_vu_NV!A225="","",VLOOKUP(Thong_tin_chuc_vu_NV!A225,INPUT_Du_lieu_nhan_vien!$1:$1048576,29,0))</f>
        <v>TMH</v>
      </c>
      <c r="J225" s="104" t="str">
        <f>IF(Thong_tin_chuc_vu_NV!A225="","",VLOOKUP(Thong_tin_chuc_vu_NV!A225,INPUT_Du_lieu_nhan_vien!$1:$1048576,30,0))</f>
        <v>PMHS</v>
      </c>
      <c r="K225" s="104" t="str">
        <f>IF(Thong_tin_chuc_vu_NV!A225="","",VLOOKUP(Thong_tin_chuc_vu_NV!A225,INPUT_Du_lieu_nhan_vien!$1:$1048576,31,0))</f>
        <v>HN</v>
      </c>
      <c r="L225" s="104" t="str">
        <f>IF(Thong_tin_chuc_vu_NV!A225="","",VLOOKUP(Thong_tin_chuc_vu_NV!A225,INPUT_Du_lieu_nhan_vien!$1:$1048576,36,0))</f>
        <v>Nghỉ khác</v>
      </c>
      <c r="M225" s="117">
        <f>IF(Thong_tin_chuc_vu_NV!A225="","",VLOOKUP(Thong_tin_chuc_vu_NV!A225,INPUT_Du_lieu_nhan_vien!$1:$1048576,34,0))</f>
        <v>40269</v>
      </c>
      <c r="N225" s="104">
        <f>IF(Thong_tin_chuc_vu_NV!A225="","",VLOOKUP(Thong_tin_chuc_vu_NV!A225,INPUT_Du_lieu_nhan_vien!$1:$1048576,35,0))</f>
        <v>4</v>
      </c>
      <c r="O225" s="117">
        <f>IF(Thong_tin_chuc_vu_NV!A225="","",VLOOKUP(Thong_tin_chuc_vu_NV!A225,INPUT_Du_lieu_nhan_vien!$1:$1048576,37,0))</f>
        <v>41214</v>
      </c>
      <c r="P225" s="117">
        <f>IF(Thong_tin_chuc_vu_NV!A225="","",VLOOKUP(Thong_tin_chuc_vu_NV!A225,INPUT_Du_lieu_nhan_vien!$1:$1048576,39,0))</f>
        <v>0</v>
      </c>
    </row>
    <row r="226" spans="1:16" ht="19.5" hidden="1" customHeight="1" x14ac:dyDescent="0.2">
      <c r="A226" s="121">
        <f>IF(INPUT_Du_lieu_nhan_vien!A375="","",INPUT_Du_lieu_nhan_vien!A375)</f>
        <v>20349</v>
      </c>
      <c r="B226" s="121" t="str">
        <f>IF(A226="","",VLOOKUP(A226,INPUT_Du_lieu_nhan_vien!$1:$1048576,2,0))</f>
        <v>Vũ Thị Hoài</v>
      </c>
      <c r="C226" s="121" t="str">
        <f>IF($A226="","",VLOOKUP($A226,INPUT_Du_lieu_nhan_vien!$1:$1048576,3,0))</f>
        <v>Nam</v>
      </c>
      <c r="D226" s="104" t="str">
        <f>IF(A226="","",VLOOKUP(A226,INPUT_Du_lieu_nhan_vien!$1:$1048576,20,0))</f>
        <v xml:space="preserve">P512, C7, Nam Thành Công, Láng Hạ, Đống Đa, HN </v>
      </c>
      <c r="E226" s="104" t="str">
        <f>IF($A226="","",VLOOKUP($A226,INPUT_Du_lieu_nhan_vien!$1:$1048576,17,0))</f>
        <v>0976 941 088</v>
      </c>
      <c r="F226" s="116" t="str">
        <f>IF(Thong_tin_chuc_vu_NV!A226="","",VLOOKUP(Thong_tin_chuc_vu_NV!A226,INPUT_Du_lieu_nhan_vien!$1:$1048576,27,0))</f>
        <v>1</v>
      </c>
      <c r="G226" s="104" t="str">
        <f>IF(Thong_tin_chuc_vu_NV!A226="","",VLOOKUP(Thong_tin_chuc_vu_NV!A226,INPUT_Du_lieu_nhan_vien!$1:$1048576,28,0))</f>
        <v>CB</v>
      </c>
      <c r="H226" s="104" t="str">
        <f>IF(Thong_tin_chuc_vu_NV!A226="","",VLOOKUP(Thong_tin_chuc_vu_NV!A226,INPUT_Du_lieu_nhan_vien!$1:$1048576,24,0))</f>
        <v>OP</v>
      </c>
      <c r="I226" s="104" t="str">
        <f>IF(Thong_tin_chuc_vu_NV!A226="","",VLOOKUP(Thong_tin_chuc_vu_NV!A226,INPUT_Du_lieu_nhan_vien!$1:$1048576,29,0))</f>
        <v>TAE</v>
      </c>
      <c r="J226" s="104" t="str">
        <f>IF(Thong_tin_chuc_vu_NV!A226="","",VLOOKUP(Thong_tin_chuc_vu_NV!A226,INPUT_Du_lieu_nhan_vien!$1:$1048576,30,0))</f>
        <v>PAED</v>
      </c>
      <c r="K226" s="104" t="str">
        <f>IF(Thong_tin_chuc_vu_NV!A226="","",VLOOKUP(Thong_tin_chuc_vu_NV!A226,INPUT_Du_lieu_nhan_vien!$1:$1048576,31,0))</f>
        <v>HN</v>
      </c>
      <c r="L226" s="104" t="str">
        <f>IF(Thong_tin_chuc_vu_NV!A375="","",VLOOKUP(Thong_tin_chuc_vu_NV!A375,INPUT_Du_lieu_nhan_vien!$1:$1048576,36,0))</f>
        <v>Nghỉ việc</v>
      </c>
      <c r="M226" s="117">
        <f>IF(Thong_tin_chuc_vu_NV!A375="","",VLOOKUP(Thong_tin_chuc_vu_NV!A375,INPUT_Du_lieu_nhan_vien!$1:$1048576,34,0))</f>
        <v>40756</v>
      </c>
      <c r="N226" s="104">
        <f>IF(Thong_tin_chuc_vu_NV!A375="","",VLOOKUP(Thong_tin_chuc_vu_NV!A375,INPUT_Du_lieu_nhan_vien!$1:$1048576,35,0))</f>
        <v>8</v>
      </c>
      <c r="O226" s="117" t="str">
        <f>IF(Thong_tin_chuc_vu_NV!A375="","",VLOOKUP(Thong_tin_chuc_vu_NV!A375,INPUT_Du_lieu_nhan_vien!$1:$1048576,37,0))</f>
        <v/>
      </c>
      <c r="P226" s="117">
        <f>IF(Thong_tin_chuc_vu_NV!A375="","",VLOOKUP(Thong_tin_chuc_vu_NV!A375,INPUT_Du_lieu_nhan_vien!$1:$1048576,39,0))</f>
        <v>40817</v>
      </c>
    </row>
    <row r="227" spans="1:16" ht="19.5" hidden="1" customHeight="1" x14ac:dyDescent="0.2">
      <c r="A227" s="121">
        <f>IF(INPUT_Du_lieu_nhan_vien!A227="","",INPUT_Du_lieu_nhan_vien!A227)</f>
        <v>20202</v>
      </c>
      <c r="B227" s="121" t="str">
        <f>IF(A227="","",VLOOKUP(A227,INPUT_Du_lieu_nhan_vien!$1:$1048576,2,0))</f>
        <v>Nguyễn Hoàng</v>
      </c>
      <c r="C227" s="121" t="str">
        <f>IF($A227="","",VLOOKUP($A227,INPUT_Du_lieu_nhan_vien!$1:$1048576,3,0))</f>
        <v>Sơn</v>
      </c>
      <c r="D227" s="104" t="str">
        <f>IF(A227="","",VLOOKUP(A227,INPUT_Du_lieu_nhan_vien!$1:$1048576,20,0))</f>
        <v>Lô A514 Chung Cư Chợ Quán, Trần Bình Trọng, Quận 5, Tp.hcm</v>
      </c>
      <c r="E227" s="104" t="str">
        <f>IF($A227="","",VLOOKUP($A227,INPUT_Du_lieu_nhan_vien!$1:$1048576,17,0))</f>
        <v>0982 238 922</v>
      </c>
      <c r="F227" s="116" t="str">
        <f>IF(Thong_tin_chuc_vu_NV!A227="","",VLOOKUP(Thong_tin_chuc_vu_NV!A227,INPUT_Du_lieu_nhan_vien!$1:$1048576,27,0))</f>
        <v>1</v>
      </c>
      <c r="G227" s="104" t="str">
        <f>IF(Thong_tin_chuc_vu_NV!A227="","",VLOOKUP(Thong_tin_chuc_vu_NV!A227,INPUT_Du_lieu_nhan_vien!$1:$1048576,28,0))</f>
        <v>CB</v>
      </c>
      <c r="H227" s="104" t="str">
        <f>IF(Thong_tin_chuc_vu_NV!A227="","",VLOOKUP(Thong_tin_chuc_vu_NV!A227,INPUT_Du_lieu_nhan_vien!$1:$1048576,24,0))</f>
        <v>OX</v>
      </c>
      <c r="I227" s="104">
        <f>IF(Thong_tin_chuc_vu_NV!A227="","",VLOOKUP(Thong_tin_chuc_vu_NV!A227,INPUT_Du_lieu_nhan_vien!$1:$1048576,29,0))</f>
        <v>0</v>
      </c>
      <c r="J227" s="104">
        <f>IF(Thong_tin_chuc_vu_NV!A227="","",VLOOKUP(Thong_tin_chuc_vu_NV!A227,INPUT_Du_lieu_nhan_vien!$1:$1048576,30,0))</f>
        <v>0</v>
      </c>
      <c r="K227" s="104" t="str">
        <f>IF(Thong_tin_chuc_vu_NV!A227="","",VLOOKUP(Thong_tin_chuc_vu_NV!A227,INPUT_Du_lieu_nhan_vien!$1:$1048576,31,0))</f>
        <v>HCM</v>
      </c>
      <c r="L227" s="104" t="str">
        <f>IF(Thong_tin_chuc_vu_NV!A227="","",VLOOKUP(Thong_tin_chuc_vu_NV!A227,INPUT_Du_lieu_nhan_vien!$1:$1048576,36,0))</f>
        <v>Nghỉ việc</v>
      </c>
      <c r="M227" s="117">
        <f>IF(Thong_tin_chuc_vu_NV!A227="","",VLOOKUP(Thong_tin_chuc_vu_NV!A227,INPUT_Du_lieu_nhan_vien!$1:$1048576,34,0))</f>
        <v>40303</v>
      </c>
      <c r="N227" s="104">
        <f>IF(Thong_tin_chuc_vu_NV!A227="","",VLOOKUP(Thong_tin_chuc_vu_NV!A227,INPUT_Du_lieu_nhan_vien!$1:$1048576,35,0))</f>
        <v>5</v>
      </c>
      <c r="O227" s="117">
        <f>IF(Thong_tin_chuc_vu_NV!A227="","",VLOOKUP(Thong_tin_chuc_vu_NV!A227,INPUT_Du_lieu_nhan_vien!$1:$1048576,37,0))</f>
        <v>0</v>
      </c>
      <c r="P227" s="117">
        <f>IF(Thong_tin_chuc_vu_NV!A227="","",VLOOKUP(Thong_tin_chuc_vu_NV!A227,INPUT_Du_lieu_nhan_vien!$1:$1048576,39,0))</f>
        <v>40610</v>
      </c>
    </row>
    <row r="228" spans="1:16" ht="19.5" hidden="1" customHeight="1" x14ac:dyDescent="0.2">
      <c r="A228" s="121">
        <f>IF(INPUT_Du_lieu_nhan_vien!A228="","",INPUT_Du_lieu_nhan_vien!A228)</f>
        <v>20203</v>
      </c>
      <c r="B228" s="121" t="str">
        <f>IF(A228="","",VLOOKUP(A228,INPUT_Du_lieu_nhan_vien!$1:$1048576,2,0))</f>
        <v>Nguyễn Thu</v>
      </c>
      <c r="C228" s="121" t="str">
        <f>IF($A228="","",VLOOKUP($A228,INPUT_Du_lieu_nhan_vien!$1:$1048576,3,0))</f>
        <v>Hiền</v>
      </c>
      <c r="D228" s="104" t="str">
        <f>IF(A228="","",VLOOKUP(A228,INPUT_Du_lieu_nhan_vien!$1:$1048576,20,0))</f>
        <v xml:space="preserve">79/98 Trần Văn Đang, P9, Q3, HCM. </v>
      </c>
      <c r="E228" s="104" t="str">
        <f>IF($A228="","",VLOOKUP($A228,INPUT_Du_lieu_nhan_vien!$1:$1048576,17,0))</f>
        <v>0908 331 698</v>
      </c>
      <c r="F228" s="116" t="str">
        <f>IF(Thong_tin_chuc_vu_NV!A228="","",VLOOKUP(Thong_tin_chuc_vu_NV!A228,INPUT_Du_lieu_nhan_vien!$1:$1048576,27,0))</f>
        <v>1</v>
      </c>
      <c r="G228" s="104" t="str">
        <f>IF(Thong_tin_chuc_vu_NV!A228="","",VLOOKUP(Thong_tin_chuc_vu_NV!A228,INPUT_Du_lieu_nhan_vien!$1:$1048576,28,0))</f>
        <v>CB</v>
      </c>
      <c r="H228" s="104" t="str">
        <f>IF(Thong_tin_chuc_vu_NV!A228="","",VLOOKUP(Thong_tin_chuc_vu_NV!A228,INPUT_Du_lieu_nhan_vien!$1:$1048576,24,0))</f>
        <v>OC</v>
      </c>
      <c r="I228" s="104" t="str">
        <f>IF(Thong_tin_chuc_vu_NV!A228="","",VLOOKUP(Thong_tin_chuc_vu_NV!A228,INPUT_Du_lieu_nhan_vien!$1:$1048576,29,0))</f>
        <v>TTV</v>
      </c>
      <c r="J228" s="104" t="str">
        <f>IF(Thong_tin_chuc_vu_NV!A228="","",VLOOKUP(Thong_tin_chuc_vu_NV!A228,INPUT_Du_lieu_nhan_vien!$1:$1048576,30,0))</f>
        <v>PTVS</v>
      </c>
      <c r="K228" s="104" t="str">
        <f>IF(Thong_tin_chuc_vu_NV!A228="","",VLOOKUP(Thong_tin_chuc_vu_NV!A228,INPUT_Du_lieu_nhan_vien!$1:$1048576,31,0))</f>
        <v>HCM</v>
      </c>
      <c r="L228" s="104" t="str">
        <f>IF(Thong_tin_chuc_vu_NV!A228="","",VLOOKUP(Thong_tin_chuc_vu_NV!A228,INPUT_Du_lieu_nhan_vien!$1:$1048576,36,0))</f>
        <v>Nghỉ việc</v>
      </c>
      <c r="M228" s="117">
        <f>IF(Thong_tin_chuc_vu_NV!A228="","",VLOOKUP(Thong_tin_chuc_vu_NV!A228,INPUT_Du_lieu_nhan_vien!$1:$1048576,34,0))</f>
        <v>40303</v>
      </c>
      <c r="N228" s="104">
        <f>IF(Thong_tin_chuc_vu_NV!A228="","",VLOOKUP(Thong_tin_chuc_vu_NV!A228,INPUT_Du_lieu_nhan_vien!$1:$1048576,35,0))</f>
        <v>5</v>
      </c>
      <c r="O228" s="117" t="str">
        <f>IF(Thong_tin_chuc_vu_NV!A228="","",VLOOKUP(Thong_tin_chuc_vu_NV!A228,INPUT_Du_lieu_nhan_vien!$1:$1048576,37,0))</f>
        <v/>
      </c>
      <c r="P228" s="117">
        <f>IF(Thong_tin_chuc_vu_NV!A228="","",VLOOKUP(Thong_tin_chuc_vu_NV!A228,INPUT_Du_lieu_nhan_vien!$1:$1048576,39,0))</f>
        <v>41496</v>
      </c>
    </row>
    <row r="229" spans="1:16" ht="19.5" hidden="1" customHeight="1" x14ac:dyDescent="0.2">
      <c r="A229" s="121">
        <f>IF(INPUT_Du_lieu_nhan_vien!A229="","",INPUT_Du_lieu_nhan_vien!A229)</f>
        <v>20204</v>
      </c>
      <c r="B229" s="121" t="str">
        <f>IF(A229="","",VLOOKUP(A229,INPUT_Du_lieu_nhan_vien!$1:$1048576,2,0))</f>
        <v>Phan Viết</v>
      </c>
      <c r="C229" s="121" t="str">
        <f>IF($A229="","",VLOOKUP($A229,INPUT_Du_lieu_nhan_vien!$1:$1048576,3,0))</f>
        <v>Dũng</v>
      </c>
      <c r="D229" s="104" t="str">
        <f>IF(A229="","",VLOOKUP(A229,INPUT_Du_lieu_nhan_vien!$1:$1048576,20,0))</f>
        <v>Tổ 4, P. Hương Sơn, Tp Thái Nguyên</v>
      </c>
      <c r="E229" s="104" t="str">
        <f>IF($A229="","",VLOOKUP($A229,INPUT_Du_lieu_nhan_vien!$1:$1048576,17,0))</f>
        <v>0977 306 626</v>
      </c>
      <c r="F229" s="116" t="str">
        <f>IF(Thong_tin_chuc_vu_NV!A229="","",VLOOKUP(Thong_tin_chuc_vu_NV!A229,INPUT_Du_lieu_nhan_vien!$1:$1048576,27,0))</f>
        <v>1</v>
      </c>
      <c r="G229" s="104" t="str">
        <f>IF(Thong_tin_chuc_vu_NV!A229="","",VLOOKUP(Thong_tin_chuc_vu_NV!A229,INPUT_Du_lieu_nhan_vien!$1:$1048576,28,0))</f>
        <v>CB</v>
      </c>
      <c r="H229" s="104" t="str">
        <f>IF(Thong_tin_chuc_vu_NV!A229="","",VLOOKUP(Thong_tin_chuc_vu_NV!A229,INPUT_Du_lieu_nhan_vien!$1:$1048576,24,0))</f>
        <v>OX</v>
      </c>
      <c r="I229" s="104">
        <f>IF(Thong_tin_chuc_vu_NV!A229="","",VLOOKUP(Thong_tin_chuc_vu_NV!A229,INPUT_Du_lieu_nhan_vien!$1:$1048576,29,0))</f>
        <v>0</v>
      </c>
      <c r="J229" s="104">
        <f>IF(Thong_tin_chuc_vu_NV!A229="","",VLOOKUP(Thong_tin_chuc_vu_NV!A229,INPUT_Du_lieu_nhan_vien!$1:$1048576,30,0))</f>
        <v>0</v>
      </c>
      <c r="K229" s="104" t="str">
        <f>IF(Thong_tin_chuc_vu_NV!A229="","",VLOOKUP(Thong_tin_chuc_vu_NV!A229,INPUT_Du_lieu_nhan_vien!$1:$1048576,31,0))</f>
        <v>HN</v>
      </c>
      <c r="L229" s="104" t="str">
        <f>IF(Thong_tin_chuc_vu_NV!A229="","",VLOOKUP(Thong_tin_chuc_vu_NV!A229,INPUT_Du_lieu_nhan_vien!$1:$1048576,36,0))</f>
        <v>Nghỉ việc</v>
      </c>
      <c r="M229" s="117">
        <f>IF(Thong_tin_chuc_vu_NV!A229="","",VLOOKUP(Thong_tin_chuc_vu_NV!A229,INPUT_Du_lieu_nhan_vien!$1:$1048576,34,0))</f>
        <v>40311</v>
      </c>
      <c r="N229" s="104">
        <f>IF(Thong_tin_chuc_vu_NV!A229="","",VLOOKUP(Thong_tin_chuc_vu_NV!A229,INPUT_Du_lieu_nhan_vien!$1:$1048576,35,0))</f>
        <v>5</v>
      </c>
      <c r="O229" s="117">
        <f>IF(Thong_tin_chuc_vu_NV!A229="","",VLOOKUP(Thong_tin_chuc_vu_NV!A229,INPUT_Du_lieu_nhan_vien!$1:$1048576,37,0))</f>
        <v>0</v>
      </c>
      <c r="P229" s="117">
        <f>IF(Thong_tin_chuc_vu_NV!A229="","",VLOOKUP(Thong_tin_chuc_vu_NV!A229,INPUT_Du_lieu_nhan_vien!$1:$1048576,39,0))</f>
        <v>40634</v>
      </c>
    </row>
    <row r="230" spans="1:16" ht="19.5" hidden="1" customHeight="1" x14ac:dyDescent="0.2">
      <c r="A230" s="121">
        <f>IF(INPUT_Du_lieu_nhan_vien!A385="","",INPUT_Du_lieu_nhan_vien!A385)</f>
        <v>20359</v>
      </c>
      <c r="B230" s="121" t="str">
        <f>IF(A230="","",VLOOKUP(A230,INPUT_Du_lieu_nhan_vien!$1:$1048576,2,0))</f>
        <v>Bùi Thu</v>
      </c>
      <c r="C230" s="121" t="str">
        <f>IF($A230="","",VLOOKUP($A230,INPUT_Du_lieu_nhan_vien!$1:$1048576,3,0))</f>
        <v>Hương</v>
      </c>
      <c r="D230" s="104" t="str">
        <f>IF(A230="","",VLOOKUP(A230,INPUT_Du_lieu_nhan_vien!$1:$1048576,20,0))</f>
        <v>Số 38, ngách 521/36, Cổ Nhuế, Từ Liêm, Hà Nội</v>
      </c>
      <c r="E230" s="104" t="str">
        <f>IF($A230="","",VLOOKUP($A230,INPUT_Du_lieu_nhan_vien!$1:$1048576,17,0))</f>
        <v>0966474888</v>
      </c>
      <c r="F230" s="116" t="str">
        <f>IF(Thong_tin_chuc_vu_NV!A230="","",VLOOKUP(Thong_tin_chuc_vu_NV!A230,INPUT_Du_lieu_nhan_vien!$1:$1048576,27,0))</f>
        <v>1</v>
      </c>
      <c r="G230" s="104" t="str">
        <f>IF(Thong_tin_chuc_vu_NV!A230="","",VLOOKUP(Thong_tin_chuc_vu_NV!A230,INPUT_Du_lieu_nhan_vien!$1:$1048576,28,0))</f>
        <v>CB</v>
      </c>
      <c r="H230" s="104" t="str">
        <f>IF(Thong_tin_chuc_vu_NV!A230="","",VLOOKUP(Thong_tin_chuc_vu_NV!A230,INPUT_Du_lieu_nhan_vien!$1:$1048576,24,0))</f>
        <v>OS</v>
      </c>
      <c r="I230" s="104" t="str">
        <f>IF(Thong_tin_chuc_vu_NV!A230="","",VLOOKUP(Thong_tin_chuc_vu_NV!A230,INPUT_Du_lieu_nhan_vien!$1:$1048576,29,0))</f>
        <v>TAW</v>
      </c>
      <c r="J230" s="104" t="str">
        <f>IF(Thong_tin_chuc_vu_NV!A230="","",VLOOKUP(Thong_tin_chuc_vu_NV!A230,INPUT_Du_lieu_nhan_vien!$1:$1048576,30,0))</f>
        <v>PAWS</v>
      </c>
      <c r="K230" s="104" t="str">
        <f>IF(Thong_tin_chuc_vu_NV!A230="","",VLOOKUP(Thong_tin_chuc_vu_NV!A230,INPUT_Du_lieu_nhan_vien!$1:$1048576,31,0))</f>
        <v>HN</v>
      </c>
      <c r="L230" s="104" t="str">
        <f>IF(Thong_tin_chuc_vu_NV!A385="","",VLOOKUP(Thong_tin_chuc_vu_NV!A385,INPUT_Du_lieu_nhan_vien!$1:$1048576,36,0))</f>
        <v>Nghỉ việc</v>
      </c>
      <c r="M230" s="117">
        <f>IF(Thong_tin_chuc_vu_NV!A385="","",VLOOKUP(Thong_tin_chuc_vu_NV!A385,INPUT_Du_lieu_nhan_vien!$1:$1048576,34,0))</f>
        <v>40988</v>
      </c>
      <c r="N230" s="104">
        <f>IF(Thong_tin_chuc_vu_NV!A385="","",VLOOKUP(Thong_tin_chuc_vu_NV!A385,INPUT_Du_lieu_nhan_vien!$1:$1048576,35,0))</f>
        <v>3</v>
      </c>
      <c r="O230" s="117" t="str">
        <f>IF(Thong_tin_chuc_vu_NV!A385="","",VLOOKUP(Thong_tin_chuc_vu_NV!A385,INPUT_Du_lieu_nhan_vien!$1:$1048576,37,0))</f>
        <v/>
      </c>
      <c r="P230" s="117">
        <f>IF(Thong_tin_chuc_vu_NV!A385="","",VLOOKUP(Thong_tin_chuc_vu_NV!A385,INPUT_Du_lieu_nhan_vien!$1:$1048576,39,0))</f>
        <v>41358</v>
      </c>
    </row>
    <row r="231" spans="1:16" ht="19.5" hidden="1" customHeight="1" x14ac:dyDescent="0.2">
      <c r="A231" s="121">
        <f>IF(INPUT_Du_lieu_nhan_vien!A231="","",INPUT_Du_lieu_nhan_vien!A231)</f>
        <v>20206</v>
      </c>
      <c r="B231" s="121" t="str">
        <f>IF(A231="","",VLOOKUP(A231,INPUT_Du_lieu_nhan_vien!$1:$1048576,2,0))</f>
        <v>Nguyễn Khánh</v>
      </c>
      <c r="C231" s="121" t="str">
        <f>IF($A231="","",VLOOKUP($A231,INPUT_Du_lieu_nhan_vien!$1:$1048576,3,0))</f>
        <v>Hà</v>
      </c>
      <c r="D231" s="104" t="str">
        <f>IF(A231="","",VLOOKUP(A231,INPUT_Du_lieu_nhan_vien!$1:$1048576,20,0))</f>
        <v xml:space="preserve">B5/19, Ngõ 3 TT Học Viện Quân Y Viện 103, Hà Đông, Hà Nội </v>
      </c>
      <c r="E231" s="104" t="str">
        <f>IF($A231="","",VLOOKUP($A231,INPUT_Du_lieu_nhan_vien!$1:$1048576,17,0))</f>
        <v>0918 561 688</v>
      </c>
      <c r="F231" s="116">
        <f>IF(Thong_tin_chuc_vu_NV!A231="","",VLOOKUP(Thong_tin_chuc_vu_NV!A231,INPUT_Du_lieu_nhan_vien!$1:$1048576,27,0))</f>
        <v>2</v>
      </c>
      <c r="G231" s="104" t="str">
        <f>IF(Thong_tin_chuc_vu_NV!A231="","",VLOOKUP(Thong_tin_chuc_vu_NV!A231,INPUT_Du_lieu_nhan_vien!$1:$1048576,28,0))</f>
        <v>CG</v>
      </c>
      <c r="H231" s="104" t="str">
        <f>IF(Thong_tin_chuc_vu_NV!A231="","",VLOOKUP(Thong_tin_chuc_vu_NV!A231,INPUT_Du_lieu_nhan_vien!$1:$1048576,24,0))</f>
        <v>NX</v>
      </c>
      <c r="I231" s="104" t="str">
        <f>IF(Thong_tin_chuc_vu_NV!A231="","",VLOOKUP(Thong_tin_chuc_vu_NV!A231,INPUT_Du_lieu_nhan_vien!$1:$1048576,29,0))</f>
        <v>TNE</v>
      </c>
      <c r="J231" s="104" t="str">
        <f>IF(Thong_tin_chuc_vu_NV!A231="","",VLOOKUP(Thong_tin_chuc_vu_NV!A231,INPUT_Du_lieu_nhan_vien!$1:$1048576,30,0))</f>
        <v>PNEO</v>
      </c>
      <c r="K231" s="104" t="str">
        <f>IF(Thong_tin_chuc_vu_NV!A231="","",VLOOKUP(Thong_tin_chuc_vu_NV!A231,INPUT_Du_lieu_nhan_vien!$1:$1048576,31,0))</f>
        <v>HN</v>
      </c>
      <c r="L231" s="104" t="str">
        <f>IF(Thong_tin_chuc_vu_NV!A231="","",VLOOKUP(Thong_tin_chuc_vu_NV!A231,INPUT_Du_lieu_nhan_vien!$1:$1048576,36,0))</f>
        <v>Chính thức</v>
      </c>
      <c r="M231" s="117">
        <f>IF(Thong_tin_chuc_vu_NV!A231="","",VLOOKUP(Thong_tin_chuc_vu_NV!A231,INPUT_Du_lieu_nhan_vien!$1:$1048576,34,0))</f>
        <v>40348</v>
      </c>
      <c r="N231" s="104">
        <f>IF(Thong_tin_chuc_vu_NV!A231="","",VLOOKUP(Thong_tin_chuc_vu_NV!A231,INPUT_Du_lieu_nhan_vien!$1:$1048576,35,0))</f>
        <v>6</v>
      </c>
      <c r="O231" s="117" t="str">
        <f>IF(Thong_tin_chuc_vu_NV!A231="","",VLOOKUP(Thong_tin_chuc_vu_NV!A231,INPUT_Du_lieu_nhan_vien!$1:$1048576,37,0))</f>
        <v/>
      </c>
      <c r="P231" s="117">
        <f>IF(Thong_tin_chuc_vu_NV!A231="","",VLOOKUP(Thong_tin_chuc_vu_NV!A231,INPUT_Du_lieu_nhan_vien!$1:$1048576,39,0))</f>
        <v>0</v>
      </c>
    </row>
    <row r="232" spans="1:16" ht="19.5" hidden="1" customHeight="1" x14ac:dyDescent="0.2">
      <c r="A232" s="121">
        <f>IF(INPUT_Du_lieu_nhan_vien!A387="","",INPUT_Du_lieu_nhan_vien!A387)</f>
        <v>20361</v>
      </c>
      <c r="B232" s="121" t="str">
        <f>IF(A232="","",VLOOKUP(A232,INPUT_Du_lieu_nhan_vien!$1:$1048576,2,0))</f>
        <v>Châu Thanh</v>
      </c>
      <c r="C232" s="121" t="str">
        <f>IF($A232="","",VLOOKUP($A232,INPUT_Du_lieu_nhan_vien!$1:$1048576,3,0))</f>
        <v>Trung</v>
      </c>
      <c r="D232" s="104" t="str">
        <f>IF(A232="","",VLOOKUP(A232,INPUT_Du_lieu_nhan_vien!$1:$1048576,20,0))</f>
        <v xml:space="preserve">45 Hồ Bá Kiện-Phường 15-Quận 10-HCM </v>
      </c>
      <c r="E232" s="104" t="str">
        <f>IF($A232="","",VLOOKUP($A232,INPUT_Du_lieu_nhan_vien!$1:$1048576,17,0))</f>
        <v>0915 389 905</v>
      </c>
      <c r="F232" s="116" t="str">
        <f>IF(Thong_tin_chuc_vu_NV!A232="","",VLOOKUP(Thong_tin_chuc_vu_NV!A232,INPUT_Du_lieu_nhan_vien!$1:$1048576,27,0))</f>
        <v>1</v>
      </c>
      <c r="G232" s="104" t="str">
        <f>IF(Thong_tin_chuc_vu_NV!A232="","",VLOOKUP(Thong_tin_chuc_vu_NV!A232,INPUT_Du_lieu_nhan_vien!$1:$1048576,28,0))</f>
        <v>CB</v>
      </c>
      <c r="H232" s="104" t="str">
        <f>IF(Thong_tin_chuc_vu_NV!A232="","",VLOOKUP(Thong_tin_chuc_vu_NV!A232,INPUT_Du_lieu_nhan_vien!$1:$1048576,24,0))</f>
        <v>OP</v>
      </c>
      <c r="I232" s="104" t="str">
        <f>IF(Thong_tin_chuc_vu_NV!A232="","",VLOOKUP(Thong_tin_chuc_vu_NV!A232,INPUT_Du_lieu_nhan_vien!$1:$1048576,29,0))</f>
        <v>TSG</v>
      </c>
      <c r="J232" s="104" t="str">
        <f>IF(Thong_tin_chuc_vu_NV!A232="","",VLOOKUP(Thong_tin_chuc_vu_NV!A232,INPUT_Du_lieu_nhan_vien!$1:$1048576,30,0))</f>
        <v>PSGH</v>
      </c>
      <c r="K232" s="104" t="str">
        <f>IF(Thong_tin_chuc_vu_NV!A232="","",VLOOKUP(Thong_tin_chuc_vu_NV!A232,INPUT_Du_lieu_nhan_vien!$1:$1048576,31,0))</f>
        <v>HCM</v>
      </c>
      <c r="L232" s="104" t="str">
        <f>IF(Thong_tin_chuc_vu_NV!A387="","",VLOOKUP(Thong_tin_chuc_vu_NV!A387,INPUT_Du_lieu_nhan_vien!$1:$1048576,36,0))</f>
        <v>Nghỉ việc</v>
      </c>
      <c r="M232" s="117">
        <f>IF(Thong_tin_chuc_vu_NV!A387="","",VLOOKUP(Thong_tin_chuc_vu_NV!A387,INPUT_Du_lieu_nhan_vien!$1:$1048576,34,0))</f>
        <v>0</v>
      </c>
      <c r="N232" s="104" t="str">
        <f>IF(Thong_tin_chuc_vu_NV!A387="","",VLOOKUP(Thong_tin_chuc_vu_NV!A387,INPUT_Du_lieu_nhan_vien!$1:$1048576,35,0))</f>
        <v/>
      </c>
      <c r="O232" s="117" t="str">
        <f>IF(Thong_tin_chuc_vu_NV!A387="","",VLOOKUP(Thong_tin_chuc_vu_NV!A387,INPUT_Du_lieu_nhan_vien!$1:$1048576,37,0))</f>
        <v/>
      </c>
      <c r="P232" s="117">
        <f>IF(Thong_tin_chuc_vu_NV!A387="","",VLOOKUP(Thong_tin_chuc_vu_NV!A387,INPUT_Du_lieu_nhan_vien!$1:$1048576,39,0))</f>
        <v>0</v>
      </c>
    </row>
    <row r="233" spans="1:16" ht="19.5" hidden="1" customHeight="1" x14ac:dyDescent="0.2">
      <c r="A233" s="121">
        <f>IF(INPUT_Du_lieu_nhan_vien!A403="","",INPUT_Du_lieu_nhan_vien!A403)</f>
        <v>20377</v>
      </c>
      <c r="B233" s="121" t="str">
        <f>IF(A233="","",VLOOKUP(A233,INPUT_Du_lieu_nhan_vien!$1:$1048576,2,0))</f>
        <v>Mai Cát</v>
      </c>
      <c r="C233" s="121" t="str">
        <f>IF($A233="","",VLOOKUP($A233,INPUT_Du_lieu_nhan_vien!$1:$1048576,3,0))</f>
        <v>Uyên</v>
      </c>
      <c r="D233" s="104" t="str">
        <f>IF(A233="","",VLOOKUP(A233,INPUT_Du_lieu_nhan_vien!$1:$1048576,20,0))</f>
        <v xml:space="preserve">98/6B Phan Văn Hân, P.17, Q. BT, TP.HCM </v>
      </c>
      <c r="E233" s="104" t="str">
        <f>IF($A233="","",VLOOKUP($A233,INPUT_Du_lieu_nhan_vien!$1:$1048576,17,0))</f>
        <v>01665 500 863</v>
      </c>
      <c r="F233" s="116" t="str">
        <f>IF(Thong_tin_chuc_vu_NV!A233="","",VLOOKUP(Thong_tin_chuc_vu_NV!A233,INPUT_Du_lieu_nhan_vien!$1:$1048576,27,0))</f>
        <v>1</v>
      </c>
      <c r="G233" s="104" t="str">
        <f>IF(Thong_tin_chuc_vu_NV!A233="","",VLOOKUP(Thong_tin_chuc_vu_NV!A233,INPUT_Du_lieu_nhan_vien!$1:$1048576,28,0))</f>
        <v>CB</v>
      </c>
      <c r="H233" s="104" t="str">
        <f>IF(Thong_tin_chuc_vu_NV!A233="","",VLOOKUP(Thong_tin_chuc_vu_NV!A233,INPUT_Du_lieu_nhan_vien!$1:$1048576,24,0))</f>
        <v>OS</v>
      </c>
      <c r="I233" s="104" t="str">
        <f>IF(Thong_tin_chuc_vu_NV!A233="","",VLOOKUP(Thong_tin_chuc_vu_NV!A233,INPUT_Du_lieu_nhan_vien!$1:$1048576,29,0))</f>
        <v>THC</v>
      </c>
      <c r="J233" s="104" t="str">
        <f>IF(Thong_tin_chuc_vu_NV!A233="","",VLOOKUP(Thong_tin_chuc_vu_NV!A233,INPUT_Du_lieu_nhan_vien!$1:$1048576,30,0))</f>
        <v>PHCS</v>
      </c>
      <c r="K233" s="104" t="str">
        <f>IF(Thong_tin_chuc_vu_NV!A233="","",VLOOKUP(Thong_tin_chuc_vu_NV!A233,INPUT_Du_lieu_nhan_vien!$1:$1048576,31,0))</f>
        <v>HCM</v>
      </c>
      <c r="L233" s="104" t="str">
        <f>IF(Thong_tin_chuc_vu_NV!A403="","",VLOOKUP(Thong_tin_chuc_vu_NV!A403,INPUT_Du_lieu_nhan_vien!$1:$1048576,36,0))</f>
        <v>Nghỉ việc</v>
      </c>
      <c r="M233" s="117">
        <f>IF(Thong_tin_chuc_vu_NV!A403="","",VLOOKUP(Thong_tin_chuc_vu_NV!A403,INPUT_Du_lieu_nhan_vien!$1:$1048576,34,0))</f>
        <v>41090</v>
      </c>
      <c r="N233" s="104">
        <f>IF(Thong_tin_chuc_vu_NV!A403="","",VLOOKUP(Thong_tin_chuc_vu_NV!A403,INPUT_Du_lieu_nhan_vien!$1:$1048576,35,0))</f>
        <v>6</v>
      </c>
      <c r="O233" s="117">
        <f>IF(Thong_tin_chuc_vu_NV!A403="","",VLOOKUP(Thong_tin_chuc_vu_NV!A403,INPUT_Du_lieu_nhan_vien!$1:$1048576,37,0))</f>
        <v>0</v>
      </c>
      <c r="P233" s="117">
        <f>IF(Thong_tin_chuc_vu_NV!A403="","",VLOOKUP(Thong_tin_chuc_vu_NV!A403,INPUT_Du_lieu_nhan_vien!$1:$1048576,39,0))</f>
        <v>41244</v>
      </c>
    </row>
    <row r="234" spans="1:16" ht="19.5" hidden="1" customHeight="1" x14ac:dyDescent="0.2">
      <c r="A234" s="121">
        <f>IF(INPUT_Du_lieu_nhan_vien!A234="","",INPUT_Du_lieu_nhan_vien!A234)</f>
        <v>20209</v>
      </c>
      <c r="B234" s="121" t="str">
        <f>IF(A234="","",VLOOKUP(A234,INPUT_Du_lieu_nhan_vien!$1:$1048576,2,0))</f>
        <v>Phạm Vũ Thu</v>
      </c>
      <c r="C234" s="121" t="str">
        <f>IF($A234="","",VLOOKUP($A234,INPUT_Du_lieu_nhan_vien!$1:$1048576,3,0))</f>
        <v>Thủy</v>
      </c>
      <c r="D234" s="104" t="str">
        <f>IF(A234="","",VLOOKUP(A234,INPUT_Du_lieu_nhan_vien!$1:$1048576,20,0))</f>
        <v xml:space="preserve">Số 253, Hai Bà Trưng, Cát Bà, Q Lê Chân, Hải Phòng </v>
      </c>
      <c r="E234" s="104" t="str">
        <f>IF($A234="","",VLOOKUP($A234,INPUT_Du_lieu_nhan_vien!$1:$1048576,17,0))</f>
        <v>0904 952 688</v>
      </c>
      <c r="F234" s="116" t="str">
        <f>IF(Thong_tin_chuc_vu_NV!A234="","",VLOOKUP(Thong_tin_chuc_vu_NV!A234,INPUT_Du_lieu_nhan_vien!$1:$1048576,27,0))</f>
        <v>1</v>
      </c>
      <c r="G234" s="104" t="str">
        <f>IF(Thong_tin_chuc_vu_NV!A234="","",VLOOKUP(Thong_tin_chuc_vu_NV!A234,INPUT_Du_lieu_nhan_vien!$1:$1048576,28,0))</f>
        <v>CB</v>
      </c>
      <c r="H234" s="104" t="str">
        <f>IF(Thong_tin_chuc_vu_NV!A234="","",VLOOKUP(Thong_tin_chuc_vu_NV!A234,INPUT_Du_lieu_nhan_vien!$1:$1048576,24,0))</f>
        <v>OS</v>
      </c>
      <c r="I234" s="104" t="str">
        <f>IF(Thong_tin_chuc_vu_NV!A234="","",VLOOKUP(Thong_tin_chuc_vu_NV!A234,INPUT_Du_lieu_nhan_vien!$1:$1048576,29,0))</f>
        <v>TAW</v>
      </c>
      <c r="J234" s="104">
        <f>IF(Thong_tin_chuc_vu_NV!A234="","",VLOOKUP(Thong_tin_chuc_vu_NV!A234,INPUT_Du_lieu_nhan_vien!$1:$1048576,30,0))</f>
        <v>0</v>
      </c>
      <c r="K234" s="104" t="str">
        <f>IF(Thong_tin_chuc_vu_NV!A234="","",VLOOKUP(Thong_tin_chuc_vu_NV!A234,INPUT_Du_lieu_nhan_vien!$1:$1048576,31,0))</f>
        <v>HN</v>
      </c>
      <c r="L234" s="104" t="str">
        <f>IF(Thong_tin_chuc_vu_NV!A234="","",VLOOKUP(Thong_tin_chuc_vu_NV!A234,INPUT_Du_lieu_nhan_vien!$1:$1048576,36,0))</f>
        <v>Nghỉ việc</v>
      </c>
      <c r="M234" s="117">
        <f>IF(Thong_tin_chuc_vu_NV!A234="","",VLOOKUP(Thong_tin_chuc_vu_NV!A234,INPUT_Du_lieu_nhan_vien!$1:$1048576,34,0))</f>
        <v>40179</v>
      </c>
      <c r="N234" s="104">
        <f>IF(Thong_tin_chuc_vu_NV!A234="","",VLOOKUP(Thong_tin_chuc_vu_NV!A234,INPUT_Du_lieu_nhan_vien!$1:$1048576,35,0))</f>
        <v>1</v>
      </c>
      <c r="O234" s="117" t="str">
        <f>IF(Thong_tin_chuc_vu_NV!A234="","",VLOOKUP(Thong_tin_chuc_vu_NV!A234,INPUT_Du_lieu_nhan_vien!$1:$1048576,37,0))</f>
        <v/>
      </c>
      <c r="P234" s="117">
        <f>IF(Thong_tin_chuc_vu_NV!A234="","",VLOOKUP(Thong_tin_chuc_vu_NV!A234,INPUT_Du_lieu_nhan_vien!$1:$1048576,39,0))</f>
        <v>40634</v>
      </c>
    </row>
    <row r="235" spans="1:16" ht="19.5" hidden="1" customHeight="1" x14ac:dyDescent="0.2">
      <c r="A235" s="121">
        <f>IF(INPUT_Du_lieu_nhan_vien!A235="","",INPUT_Du_lieu_nhan_vien!A235)</f>
        <v>20210</v>
      </c>
      <c r="B235" s="121" t="str">
        <f>IF(A235="","",VLOOKUP(A235,INPUT_Du_lieu_nhan_vien!$1:$1048576,2,0))</f>
        <v>Nguyễn Hồng</v>
      </c>
      <c r="C235" s="121" t="str">
        <f>IF($A235="","",VLOOKUP($A235,INPUT_Du_lieu_nhan_vien!$1:$1048576,3,0))</f>
        <v>Hải</v>
      </c>
      <c r="D235" s="104" t="str">
        <f>IF(A235="","",VLOOKUP(A235,INPUT_Du_lieu_nhan_vien!$1:$1048576,20,0))</f>
        <v xml:space="preserve">Số 3 Nhà C, Tổ 12b, Trung Liệt, Đống Đa, Hà Nội </v>
      </c>
      <c r="E235" s="104" t="str">
        <f>IF($A235="","",VLOOKUP($A235,INPUT_Du_lieu_nhan_vien!$1:$1048576,17,0))</f>
        <v>0988 017 988</v>
      </c>
      <c r="F235" s="116">
        <f>IF(Thong_tin_chuc_vu_NV!A235="","",VLOOKUP(Thong_tin_chuc_vu_NV!A235,INPUT_Du_lieu_nhan_vien!$1:$1048576,27,0))</f>
        <v>3</v>
      </c>
      <c r="G235" s="104" t="str">
        <f>IF(Thong_tin_chuc_vu_NV!A235="","",VLOOKUP(Thong_tin_chuc_vu_NV!A235,INPUT_Du_lieu_nhan_vien!$1:$1048576,28,0))</f>
        <v>QL</v>
      </c>
      <c r="H235" s="104" t="str">
        <f>IF(Thong_tin_chuc_vu_NV!A235="","",VLOOKUP(Thong_tin_chuc_vu_NV!A235,INPUT_Du_lieu_nhan_vien!$1:$1048576,24,0))</f>
        <v>PM2</v>
      </c>
      <c r="I235" s="104" t="str">
        <f>IF(Thong_tin_chuc_vu_NV!A235="","",VLOOKUP(Thong_tin_chuc_vu_NV!A235,INPUT_Du_lieu_nhan_vien!$1:$1048576,29,0))</f>
        <v>TAE</v>
      </c>
      <c r="J235" s="104" t="str">
        <f>IF(Thong_tin_chuc_vu_NV!A235="","",VLOOKUP(Thong_tin_chuc_vu_NV!A235,INPUT_Du_lieu_nhan_vien!$1:$1048576,30,0))</f>
        <v>PAED</v>
      </c>
      <c r="K235" s="104" t="str">
        <f>IF(Thong_tin_chuc_vu_NV!A235="","",VLOOKUP(Thong_tin_chuc_vu_NV!A235,INPUT_Du_lieu_nhan_vien!$1:$1048576,31,0))</f>
        <v>HN</v>
      </c>
      <c r="L235" s="104" t="str">
        <f>IF(Thong_tin_chuc_vu_NV!A235="","",VLOOKUP(Thong_tin_chuc_vu_NV!A235,INPUT_Du_lieu_nhan_vien!$1:$1048576,36,0))</f>
        <v>Chính thức</v>
      </c>
      <c r="M235" s="117">
        <f>IF(Thong_tin_chuc_vu_NV!A235="","",VLOOKUP(Thong_tin_chuc_vu_NV!A235,INPUT_Du_lieu_nhan_vien!$1:$1048576,34,0))</f>
        <v>40313</v>
      </c>
      <c r="N235" s="104">
        <f>IF(Thong_tin_chuc_vu_NV!A235="","",VLOOKUP(Thong_tin_chuc_vu_NV!A235,INPUT_Du_lieu_nhan_vien!$1:$1048576,35,0))</f>
        <v>5</v>
      </c>
      <c r="O235" s="117" t="str">
        <f>IF(Thong_tin_chuc_vu_NV!A235="","",VLOOKUP(Thong_tin_chuc_vu_NV!A235,INPUT_Du_lieu_nhan_vien!$1:$1048576,37,0))</f>
        <v/>
      </c>
      <c r="P235" s="117">
        <f>IF(Thong_tin_chuc_vu_NV!A235="","",VLOOKUP(Thong_tin_chuc_vu_NV!A235,INPUT_Du_lieu_nhan_vien!$1:$1048576,39,0))</f>
        <v>0</v>
      </c>
    </row>
    <row r="236" spans="1:16" ht="19.5" hidden="1" customHeight="1" x14ac:dyDescent="0.2">
      <c r="A236" s="121">
        <f>IF(INPUT_Du_lieu_nhan_vien!A406="","",INPUT_Du_lieu_nhan_vien!A406)</f>
        <v>20380</v>
      </c>
      <c r="B236" s="121" t="str">
        <f>IF(A236="","",VLOOKUP(A236,INPUT_Du_lieu_nhan_vien!$1:$1048576,2,0))</f>
        <v>Võ Phương</v>
      </c>
      <c r="C236" s="121" t="str">
        <f>IF($A236="","",VLOOKUP($A236,INPUT_Du_lieu_nhan_vien!$1:$1048576,3,0))</f>
        <v>Anh</v>
      </c>
      <c r="D236" s="104" t="str">
        <f>IF(A236="","",VLOOKUP(A236,INPUT_Du_lieu_nhan_vien!$1:$1048576,20,0))</f>
        <v>575/47 CMT8,P7,Q10,tphcm</v>
      </c>
      <c r="E236" s="104" t="str">
        <f>IF($A236="","",VLOOKUP($A236,INPUT_Du_lieu_nhan_vien!$1:$1048576,17,0))</f>
        <v>01223 800 060</v>
      </c>
      <c r="F236" s="116" t="str">
        <f>IF(Thong_tin_chuc_vu_NV!A236="","",VLOOKUP(Thong_tin_chuc_vu_NV!A236,INPUT_Du_lieu_nhan_vien!$1:$1048576,27,0))</f>
        <v>1</v>
      </c>
      <c r="G236" s="104" t="str">
        <f>IF(Thong_tin_chuc_vu_NV!A236="","",VLOOKUP(Thong_tin_chuc_vu_NV!A236,INPUT_Du_lieu_nhan_vien!$1:$1048576,28,0))</f>
        <v>CB</v>
      </c>
      <c r="H236" s="104" t="str">
        <f>IF(Thong_tin_chuc_vu_NV!A236="","",VLOOKUP(Thong_tin_chuc_vu_NV!A236,INPUT_Du_lieu_nhan_vien!$1:$1048576,24,0))</f>
        <v>OS</v>
      </c>
      <c r="I236" s="104" t="str">
        <f>IF(Thong_tin_chuc_vu_NV!A236="","",VLOOKUP(Thong_tin_chuc_vu_NV!A236,INPUT_Du_lieu_nhan_vien!$1:$1048576,29,0))</f>
        <v>THC</v>
      </c>
      <c r="J236" s="104" t="str">
        <f>IF(Thong_tin_chuc_vu_NV!A236="","",VLOOKUP(Thong_tin_chuc_vu_NV!A236,INPUT_Du_lieu_nhan_vien!$1:$1048576,30,0))</f>
        <v>PHCS</v>
      </c>
      <c r="K236" s="104" t="str">
        <f>IF(Thong_tin_chuc_vu_NV!A236="","",VLOOKUP(Thong_tin_chuc_vu_NV!A236,INPUT_Du_lieu_nhan_vien!$1:$1048576,31,0))</f>
        <v>HCM</v>
      </c>
      <c r="L236" s="104" t="str">
        <f>IF(Thong_tin_chuc_vu_NV!A406="","",VLOOKUP(Thong_tin_chuc_vu_NV!A406,INPUT_Du_lieu_nhan_vien!$1:$1048576,36,0))</f>
        <v>Chính thức</v>
      </c>
      <c r="M236" s="117">
        <f>IF(Thong_tin_chuc_vu_NV!A406="","",VLOOKUP(Thong_tin_chuc_vu_NV!A406,INPUT_Du_lieu_nhan_vien!$1:$1048576,34,0))</f>
        <v>41090</v>
      </c>
      <c r="N236" s="104">
        <f>IF(Thong_tin_chuc_vu_NV!A406="","",VLOOKUP(Thong_tin_chuc_vu_NV!A406,INPUT_Du_lieu_nhan_vien!$1:$1048576,35,0))</f>
        <v>6</v>
      </c>
      <c r="O236" s="117" t="str">
        <f>IF(Thong_tin_chuc_vu_NV!A406="","",VLOOKUP(Thong_tin_chuc_vu_NV!A406,INPUT_Du_lieu_nhan_vien!$1:$1048576,37,0))</f>
        <v/>
      </c>
      <c r="P236" s="117">
        <f>IF(Thong_tin_chuc_vu_NV!A406="","",VLOOKUP(Thong_tin_chuc_vu_NV!A406,INPUT_Du_lieu_nhan_vien!$1:$1048576,39,0))</f>
        <v>0</v>
      </c>
    </row>
    <row r="237" spans="1:16" ht="19.5" hidden="1" customHeight="1" x14ac:dyDescent="0.2">
      <c r="A237" s="121">
        <f>IF(INPUT_Du_lieu_nhan_vien!A412="","",INPUT_Du_lieu_nhan_vien!A412)</f>
        <v>20386</v>
      </c>
      <c r="B237" s="121" t="str">
        <f>IF(A237="","",VLOOKUP(A237,INPUT_Du_lieu_nhan_vien!$1:$1048576,2,0))</f>
        <v>Nguyễn Văn</v>
      </c>
      <c r="C237" s="121" t="str">
        <f>IF($A237="","",VLOOKUP($A237,INPUT_Du_lieu_nhan_vien!$1:$1048576,3,0))</f>
        <v>Phi</v>
      </c>
      <c r="D237" s="104" t="str">
        <f>IF(A237="","",VLOOKUP(A237,INPUT_Du_lieu_nhan_vien!$1:$1048576,20,0))</f>
        <v xml:space="preserve">Xóm 8, Yên Mĩ, Yên Mô, Ninh Bình </v>
      </c>
      <c r="E237" s="104" t="str">
        <f>IF($A237="","",VLOOKUP($A237,INPUT_Du_lieu_nhan_vien!$1:$1048576,17,0))</f>
        <v>0977 123 866</v>
      </c>
      <c r="F237" s="116" t="str">
        <f>IF(Thong_tin_chuc_vu_NV!A237="","",VLOOKUP(Thong_tin_chuc_vu_NV!A237,INPUT_Du_lieu_nhan_vien!$1:$1048576,27,0))</f>
        <v>1</v>
      </c>
      <c r="G237" s="104" t="str">
        <f>IF(Thong_tin_chuc_vu_NV!A237="","",VLOOKUP(Thong_tin_chuc_vu_NV!A237,INPUT_Du_lieu_nhan_vien!$1:$1048576,28,0))</f>
        <v>CB</v>
      </c>
      <c r="H237" s="104" t="str">
        <f>IF(Thong_tin_chuc_vu_NV!A237="","",VLOOKUP(Thong_tin_chuc_vu_NV!A237,INPUT_Du_lieu_nhan_vien!$1:$1048576,24,0))</f>
        <v>OP</v>
      </c>
      <c r="I237" s="104" t="str">
        <f>IF(Thong_tin_chuc_vu_NV!A237="","",VLOOKUP(Thong_tin_chuc_vu_NV!A237,INPUT_Du_lieu_nhan_vien!$1:$1048576,29,0))</f>
        <v>TIS</v>
      </c>
      <c r="J237" s="104" t="str">
        <f>IF(Thong_tin_chuc_vu_NV!A237="","",VLOOKUP(Thong_tin_chuc_vu_NV!A237,INPUT_Du_lieu_nhan_vien!$1:$1048576,30,0))</f>
        <v>PISD</v>
      </c>
      <c r="K237" s="104" t="str">
        <f>IF(Thong_tin_chuc_vu_NV!A237="","",VLOOKUP(Thong_tin_chuc_vu_NV!A237,INPUT_Du_lieu_nhan_vien!$1:$1048576,31,0))</f>
        <v>HN</v>
      </c>
      <c r="L237" s="104" t="str">
        <f>IF(Thong_tin_chuc_vu_NV!A412="","",VLOOKUP(Thong_tin_chuc_vu_NV!A412,INPUT_Du_lieu_nhan_vien!$1:$1048576,36,0))</f>
        <v>Nghỉ việc</v>
      </c>
      <c r="M237" s="117">
        <f>IF(Thong_tin_chuc_vu_NV!A412="","",VLOOKUP(Thong_tin_chuc_vu_NV!A412,INPUT_Du_lieu_nhan_vien!$1:$1048576,34,0))</f>
        <v>40105</v>
      </c>
      <c r="N237" s="104">
        <f>IF(Thong_tin_chuc_vu_NV!A412="","",VLOOKUP(Thong_tin_chuc_vu_NV!A412,INPUT_Du_lieu_nhan_vien!$1:$1048576,35,0))</f>
        <v>10</v>
      </c>
      <c r="O237" s="117" t="str">
        <f>IF(Thong_tin_chuc_vu_NV!A412="","",VLOOKUP(Thong_tin_chuc_vu_NV!A412,INPUT_Du_lieu_nhan_vien!$1:$1048576,37,0))</f>
        <v/>
      </c>
      <c r="P237" s="117">
        <f>IF(Thong_tin_chuc_vu_NV!A412="","",VLOOKUP(Thong_tin_chuc_vu_NV!A412,INPUT_Du_lieu_nhan_vien!$1:$1048576,39,0))</f>
        <v>0</v>
      </c>
    </row>
    <row r="238" spans="1:16" ht="19.5" hidden="1" customHeight="1" x14ac:dyDescent="0.2">
      <c r="A238" s="121">
        <f>IF(INPUT_Du_lieu_nhan_vien!A421="","",INPUT_Du_lieu_nhan_vien!A421)</f>
        <v>20395</v>
      </c>
      <c r="B238" s="121" t="str">
        <f>IF(A238="","",VLOOKUP(A238,INPUT_Du_lieu_nhan_vien!$1:$1048576,2,0))</f>
        <v>Nguyễn Thị Kim</v>
      </c>
      <c r="C238" s="121" t="str">
        <f>IF($A238="","",VLOOKUP($A238,INPUT_Du_lieu_nhan_vien!$1:$1048576,3,0))</f>
        <v>Loan</v>
      </c>
      <c r="D238" s="104" t="str">
        <f>IF(A238="","",VLOOKUP(A238,INPUT_Du_lieu_nhan_vien!$1:$1048576,20,0))</f>
        <v>278/5 Tô Hiến Thành, phường 5, quận 10, HCM</v>
      </c>
      <c r="E238" s="104" t="str">
        <f>IF($A238="","",VLOOKUP($A238,INPUT_Du_lieu_nhan_vien!$1:$1048576,17,0))</f>
        <v>0909846438</v>
      </c>
      <c r="F238" s="116" t="str">
        <f>IF(Thong_tin_chuc_vu_NV!A238="","",VLOOKUP(Thong_tin_chuc_vu_NV!A238,INPUT_Du_lieu_nhan_vien!$1:$1048576,27,0))</f>
        <v>1</v>
      </c>
      <c r="G238" s="104" t="str">
        <f>IF(Thong_tin_chuc_vu_NV!A238="","",VLOOKUP(Thong_tin_chuc_vu_NV!A238,INPUT_Du_lieu_nhan_vien!$1:$1048576,28,0))</f>
        <v>CB</v>
      </c>
      <c r="H238" s="104" t="str">
        <f>IF(Thong_tin_chuc_vu_NV!A238="","",VLOOKUP(Thong_tin_chuc_vu_NV!A238,INPUT_Du_lieu_nhan_vien!$1:$1048576,24,0))</f>
        <v>OP</v>
      </c>
      <c r="I238" s="104" t="str">
        <f>IF(Thong_tin_chuc_vu_NV!A238="","",VLOOKUP(Thong_tin_chuc_vu_NV!A238,INPUT_Du_lieu_nhan_vien!$1:$1048576,29,0))</f>
        <v>THC</v>
      </c>
      <c r="J238" s="104" t="str">
        <f>IF(Thong_tin_chuc_vu_NV!A238="","",VLOOKUP(Thong_tin_chuc_vu_NV!A238,INPUT_Du_lieu_nhan_vien!$1:$1048576,30,0))</f>
        <v>PHCC</v>
      </c>
      <c r="K238" s="104" t="str">
        <f>IF(Thong_tin_chuc_vu_NV!A238="","",VLOOKUP(Thong_tin_chuc_vu_NV!A238,INPUT_Du_lieu_nhan_vien!$1:$1048576,31,0))</f>
        <v>HCM</v>
      </c>
      <c r="L238" s="104" t="str">
        <f>IF(Thong_tin_chuc_vu_NV!A421="","",VLOOKUP(Thong_tin_chuc_vu_NV!A421,INPUT_Du_lieu_nhan_vien!$1:$1048576,36,0))</f>
        <v>Nghỉ việc</v>
      </c>
      <c r="M238" s="117">
        <f>IF(Thong_tin_chuc_vu_NV!A421="","",VLOOKUP(Thong_tin_chuc_vu_NV!A421,INPUT_Du_lieu_nhan_vien!$1:$1048576,34,0))</f>
        <v>40936</v>
      </c>
      <c r="N238" s="104">
        <f>IF(Thong_tin_chuc_vu_NV!A421="","",VLOOKUP(Thong_tin_chuc_vu_NV!A421,INPUT_Du_lieu_nhan_vien!$1:$1048576,35,0))</f>
        <v>1</v>
      </c>
      <c r="O238" s="117" t="str">
        <f>IF(Thong_tin_chuc_vu_NV!A421="","",VLOOKUP(Thong_tin_chuc_vu_NV!A421,INPUT_Du_lieu_nhan_vien!$1:$1048576,37,0))</f>
        <v/>
      </c>
      <c r="P238" s="117">
        <f>IF(Thong_tin_chuc_vu_NV!A421="","",VLOOKUP(Thong_tin_chuc_vu_NV!A421,INPUT_Du_lieu_nhan_vien!$1:$1048576,39,0))</f>
        <v>41401</v>
      </c>
    </row>
    <row r="239" spans="1:16" ht="19.5" hidden="1" customHeight="1" x14ac:dyDescent="0.2">
      <c r="A239" s="121">
        <f>IF(INPUT_Du_lieu_nhan_vien!A239="","",INPUT_Du_lieu_nhan_vien!A239)</f>
        <v>20214</v>
      </c>
      <c r="B239" s="121" t="str">
        <f>IF(A239="","",VLOOKUP(A239,INPUT_Du_lieu_nhan_vien!$1:$1048576,2,0))</f>
        <v>Đặng Thu</v>
      </c>
      <c r="C239" s="121" t="str">
        <f>IF($A239="","",VLOOKUP($A239,INPUT_Du_lieu_nhan_vien!$1:$1048576,3,0))</f>
        <v>Hường</v>
      </c>
      <c r="D239" s="104" t="str">
        <f>IF(A239="","",VLOOKUP(A239,INPUT_Du_lieu_nhan_vien!$1:$1048576,20,0))</f>
        <v xml:space="preserve"> </v>
      </c>
      <c r="E239" s="104">
        <f>IF($A239="","",VLOOKUP($A239,INPUT_Du_lieu_nhan_vien!$1:$1048576,17,0))</f>
        <v>0</v>
      </c>
      <c r="F239" s="116">
        <f>IF(Thong_tin_chuc_vu_NV!A239="","",VLOOKUP(Thong_tin_chuc_vu_NV!A239,INPUT_Du_lieu_nhan_vien!$1:$1048576,27,0))</f>
        <v>0</v>
      </c>
      <c r="G239" s="104">
        <f>IF(Thong_tin_chuc_vu_NV!A239="","",VLOOKUP(Thong_tin_chuc_vu_NV!A239,INPUT_Du_lieu_nhan_vien!$1:$1048576,28,0))</f>
        <v>0</v>
      </c>
      <c r="H239" s="104" t="str">
        <f>IF(Thong_tin_chuc_vu_NV!A239="","",VLOOKUP(Thong_tin_chuc_vu_NV!A239,INPUT_Du_lieu_nhan_vien!$1:$1048576,24,0))</f>
        <v>NV</v>
      </c>
      <c r="I239" s="104">
        <f>IF(Thong_tin_chuc_vu_NV!A239="","",VLOOKUP(Thong_tin_chuc_vu_NV!A239,INPUT_Du_lieu_nhan_vien!$1:$1048576,29,0))</f>
        <v>0</v>
      </c>
      <c r="J239" s="104">
        <f>IF(Thong_tin_chuc_vu_NV!A239="","",VLOOKUP(Thong_tin_chuc_vu_NV!A239,INPUT_Du_lieu_nhan_vien!$1:$1048576,30,0))</f>
        <v>0</v>
      </c>
      <c r="K239" s="104" t="str">
        <f>IF(Thong_tin_chuc_vu_NV!A239="","",VLOOKUP(Thong_tin_chuc_vu_NV!A239,INPUT_Du_lieu_nhan_vien!$1:$1048576,31,0))</f>
        <v>HN</v>
      </c>
      <c r="L239" s="104" t="str">
        <f>IF(Thong_tin_chuc_vu_NV!A239="","",VLOOKUP(Thong_tin_chuc_vu_NV!A239,INPUT_Du_lieu_nhan_vien!$1:$1048576,36,0))</f>
        <v>Nghỉ việc</v>
      </c>
      <c r="M239" s="117">
        <f>IF(Thong_tin_chuc_vu_NV!A239="","",VLOOKUP(Thong_tin_chuc_vu_NV!A239,INPUT_Du_lieu_nhan_vien!$1:$1048576,34,0))</f>
        <v>0</v>
      </c>
      <c r="N239" s="104" t="str">
        <f>IF(Thong_tin_chuc_vu_NV!A239="","",VLOOKUP(Thong_tin_chuc_vu_NV!A239,INPUT_Du_lieu_nhan_vien!$1:$1048576,35,0))</f>
        <v/>
      </c>
      <c r="O239" s="117" t="str">
        <f>IF(Thong_tin_chuc_vu_NV!A239="","",VLOOKUP(Thong_tin_chuc_vu_NV!A239,INPUT_Du_lieu_nhan_vien!$1:$1048576,37,0))</f>
        <v/>
      </c>
      <c r="P239" s="117">
        <f>IF(Thong_tin_chuc_vu_NV!A239="","",VLOOKUP(Thong_tin_chuc_vu_NV!A239,INPUT_Du_lieu_nhan_vien!$1:$1048576,39,0))</f>
        <v>0</v>
      </c>
    </row>
    <row r="240" spans="1:16" ht="19.5" hidden="1" customHeight="1" x14ac:dyDescent="0.2">
      <c r="A240" s="121">
        <f>IF(INPUT_Du_lieu_nhan_vien!A240="","",INPUT_Du_lieu_nhan_vien!A240)</f>
        <v>20215</v>
      </c>
      <c r="B240" s="121" t="str">
        <f>IF(A240="","",VLOOKUP(A240,INPUT_Du_lieu_nhan_vien!$1:$1048576,2,0))</f>
        <v>Nguyễn Thị</v>
      </c>
      <c r="C240" s="121" t="str">
        <f>IF($A240="","",VLOOKUP($A240,INPUT_Du_lieu_nhan_vien!$1:$1048576,3,0))</f>
        <v>Quỳnh</v>
      </c>
      <c r="D240" s="104" t="str">
        <f>IF(A240="","",VLOOKUP(A240,INPUT_Du_lieu_nhan_vien!$1:$1048576,20,0))</f>
        <v>Cầu Giấy, Hà Nội</v>
      </c>
      <c r="E240" s="104" t="str">
        <f>IF($A240="","",VLOOKUP($A240,INPUT_Du_lieu_nhan_vien!$1:$1048576,17,0))</f>
        <v>0976 053 585</v>
      </c>
      <c r="F240" s="116">
        <f>IF(Thong_tin_chuc_vu_NV!A240="","",VLOOKUP(Thong_tin_chuc_vu_NV!A240,INPUT_Du_lieu_nhan_vien!$1:$1048576,27,0))</f>
        <v>1</v>
      </c>
      <c r="G240" s="104" t="str">
        <f>IF(Thong_tin_chuc_vu_NV!A240="","",VLOOKUP(Thong_tin_chuc_vu_NV!A240,INPUT_Du_lieu_nhan_vien!$1:$1048576,28,0))</f>
        <v>CB</v>
      </c>
      <c r="H240" s="104" t="str">
        <f>IF(Thong_tin_chuc_vu_NV!A240="","",VLOOKUP(Thong_tin_chuc_vu_NV!A240,INPUT_Du_lieu_nhan_vien!$1:$1048576,24,0))</f>
        <v>OS</v>
      </c>
      <c r="I240" s="104" t="str">
        <f>IF(Thong_tin_chuc_vu_NV!A240="","",VLOOKUP(Thong_tin_chuc_vu_NV!A240,INPUT_Du_lieu_nhan_vien!$1:$1048576,29,0))</f>
        <v>TAW</v>
      </c>
      <c r="J240" s="104">
        <f>IF(Thong_tin_chuc_vu_NV!A240="","",VLOOKUP(Thong_tin_chuc_vu_NV!A240,INPUT_Du_lieu_nhan_vien!$1:$1048576,30,0))</f>
        <v>0</v>
      </c>
      <c r="K240" s="104" t="str">
        <f>IF(Thong_tin_chuc_vu_NV!A240="","",VLOOKUP(Thong_tin_chuc_vu_NV!A240,INPUT_Du_lieu_nhan_vien!$1:$1048576,31,0))</f>
        <v>HN</v>
      </c>
      <c r="L240" s="104" t="str">
        <f>IF(Thong_tin_chuc_vu_NV!A240="","",VLOOKUP(Thong_tin_chuc_vu_NV!A240,INPUT_Du_lieu_nhan_vien!$1:$1048576,36,0))</f>
        <v>Nghỉ việc</v>
      </c>
      <c r="M240" s="117">
        <f>IF(Thong_tin_chuc_vu_NV!A240="","",VLOOKUP(Thong_tin_chuc_vu_NV!A240,INPUT_Du_lieu_nhan_vien!$1:$1048576,34,0))</f>
        <v>40389</v>
      </c>
      <c r="N240" s="104">
        <f>IF(Thong_tin_chuc_vu_NV!A240="","",VLOOKUP(Thong_tin_chuc_vu_NV!A240,INPUT_Du_lieu_nhan_vien!$1:$1048576,35,0))</f>
        <v>7</v>
      </c>
      <c r="O240" s="117">
        <f>IF(Thong_tin_chuc_vu_NV!A240="","",VLOOKUP(Thong_tin_chuc_vu_NV!A240,INPUT_Du_lieu_nhan_vien!$1:$1048576,37,0))</f>
        <v>0</v>
      </c>
      <c r="P240" s="117">
        <f>IF(Thong_tin_chuc_vu_NV!A240="","",VLOOKUP(Thong_tin_chuc_vu_NV!A240,INPUT_Du_lieu_nhan_vien!$1:$1048576,39,0))</f>
        <v>40918</v>
      </c>
    </row>
    <row r="241" spans="1:16" ht="19.5" hidden="1" customHeight="1" x14ac:dyDescent="0.2">
      <c r="A241" s="121">
        <f>IF(INPUT_Du_lieu_nhan_vien!A437="","",INPUT_Du_lieu_nhan_vien!A437)</f>
        <v>20411</v>
      </c>
      <c r="B241" s="121" t="str">
        <f>IF(A241="","",VLOOKUP(A241,INPUT_Du_lieu_nhan_vien!$1:$1048576,2,0))</f>
        <v>Phan Thị Ngọc</v>
      </c>
      <c r="C241" s="121" t="str">
        <f>IF($A241="","",VLOOKUP($A241,INPUT_Du_lieu_nhan_vien!$1:$1048576,3,0))</f>
        <v>Tuyết</v>
      </c>
      <c r="D241" s="104" t="str">
        <f>IF(A241="","",VLOOKUP(A241,INPUT_Du_lieu_nhan_vien!$1:$1048576,20,0))</f>
        <v xml:space="preserve">36/8/a1 Giản Phóng, phường 4, Tân Bình, HNM </v>
      </c>
      <c r="E241" s="104" t="str">
        <f>IF($A241="","",VLOOKUP($A241,INPUT_Du_lieu_nhan_vien!$1:$1048576,17,0))</f>
        <v>0937365689</v>
      </c>
      <c r="F241" s="116" t="str">
        <f>IF(Thong_tin_chuc_vu_NV!A241="","",VLOOKUP(Thong_tin_chuc_vu_NV!A241,INPUT_Du_lieu_nhan_vien!$1:$1048576,27,0))</f>
        <v>1</v>
      </c>
      <c r="G241" s="104" t="str">
        <f>IF(Thong_tin_chuc_vu_NV!A241="","",VLOOKUP(Thong_tin_chuc_vu_NV!A241,INPUT_Du_lieu_nhan_vien!$1:$1048576,28,0))</f>
        <v>CB</v>
      </c>
      <c r="H241" s="104" t="str">
        <f>IF(Thong_tin_chuc_vu_NV!A241="","",VLOOKUP(Thong_tin_chuc_vu_NV!A241,INPUT_Du_lieu_nhan_vien!$1:$1048576,24,0))</f>
        <v>OP</v>
      </c>
      <c r="I241" s="104" t="str">
        <f>IF(Thong_tin_chuc_vu_NV!A241="","",VLOOKUP(Thong_tin_chuc_vu_NV!A241,INPUT_Du_lieu_nhan_vien!$1:$1048576,29,0))</f>
        <v>THC</v>
      </c>
      <c r="J241" s="104">
        <f>IF(Thong_tin_chuc_vu_NV!A241="","",VLOOKUP(Thong_tin_chuc_vu_NV!A241,INPUT_Du_lieu_nhan_vien!$1:$1048576,30,0))</f>
        <v>0</v>
      </c>
      <c r="K241" s="104" t="str">
        <f>IF(Thong_tin_chuc_vu_NV!A241="","",VLOOKUP(Thong_tin_chuc_vu_NV!A241,INPUT_Du_lieu_nhan_vien!$1:$1048576,31,0))</f>
        <v>HCM</v>
      </c>
      <c r="L241" s="104" t="str">
        <f>IF(Thong_tin_chuc_vu_NV!A437="","",VLOOKUP(Thong_tin_chuc_vu_NV!A437,INPUT_Du_lieu_nhan_vien!$1:$1048576,36,0))</f>
        <v>Nghỉ việc</v>
      </c>
      <c r="M241" s="117">
        <f>IF(Thong_tin_chuc_vu_NV!A437="","",VLOOKUP(Thong_tin_chuc_vu_NV!A437,INPUT_Du_lieu_nhan_vien!$1:$1048576,34,0))</f>
        <v>40375</v>
      </c>
      <c r="N241" s="104">
        <f>IF(Thong_tin_chuc_vu_NV!A437="","",VLOOKUP(Thong_tin_chuc_vu_NV!A437,INPUT_Du_lieu_nhan_vien!$1:$1048576,35,0))</f>
        <v>7</v>
      </c>
      <c r="O241" s="117">
        <f>IF(Thong_tin_chuc_vu_NV!A437="","",VLOOKUP(Thong_tin_chuc_vu_NV!A437,INPUT_Du_lieu_nhan_vien!$1:$1048576,37,0))</f>
        <v>0</v>
      </c>
      <c r="P241" s="117">
        <f>IF(Thong_tin_chuc_vu_NV!A437="","",VLOOKUP(Thong_tin_chuc_vu_NV!A437,INPUT_Du_lieu_nhan_vien!$1:$1048576,39,0))</f>
        <v>40647</v>
      </c>
    </row>
    <row r="242" spans="1:16" ht="19.5" hidden="1" customHeight="1" x14ac:dyDescent="0.2">
      <c r="A242" s="121">
        <f>IF(INPUT_Du_lieu_nhan_vien!A242="","",INPUT_Du_lieu_nhan_vien!A242)</f>
        <v>20217</v>
      </c>
      <c r="B242" s="121" t="str">
        <f>IF(A242="","",VLOOKUP(A242,INPUT_Du_lieu_nhan_vien!$1:$1048576,2,0))</f>
        <v>Vũ Thị</v>
      </c>
      <c r="C242" s="121" t="str">
        <f>IF($A242="","",VLOOKUP($A242,INPUT_Du_lieu_nhan_vien!$1:$1048576,3,0))</f>
        <v>Hiệp</v>
      </c>
      <c r="D242" s="104" t="str">
        <f>IF(A242="","",VLOOKUP(A242,INPUT_Du_lieu_nhan_vien!$1:$1048576,20,0))</f>
        <v>Số 64, Đường C12, Phường 13, Quận Tân Bình, HCM</v>
      </c>
      <c r="E242" s="104" t="str">
        <f>IF($A242="","",VLOOKUP($A242,INPUT_Du_lieu_nhan_vien!$1:$1048576,17,0))</f>
        <v>0904 149 877</v>
      </c>
      <c r="F242" s="116">
        <f>IF(Thong_tin_chuc_vu_NV!A242="","",VLOOKUP(Thong_tin_chuc_vu_NV!A242,INPUT_Du_lieu_nhan_vien!$1:$1048576,27,0))</f>
        <v>2</v>
      </c>
      <c r="G242" s="104" t="str">
        <f>IF(Thong_tin_chuc_vu_NV!A242="","",VLOOKUP(Thong_tin_chuc_vu_NV!A242,INPUT_Du_lieu_nhan_vien!$1:$1048576,28,0))</f>
        <v>QL</v>
      </c>
      <c r="H242" s="104" t="str">
        <f>IF(Thong_tin_chuc_vu_NV!A242="","",VLOOKUP(Thong_tin_chuc_vu_NV!A242,INPUT_Du_lieu_nhan_vien!$1:$1048576,24,0))</f>
        <v>NS</v>
      </c>
      <c r="I242" s="104">
        <f>IF(Thong_tin_chuc_vu_NV!A242="","",VLOOKUP(Thong_tin_chuc_vu_NV!A242,INPUT_Du_lieu_nhan_vien!$1:$1048576,29,0))</f>
        <v>0</v>
      </c>
      <c r="J242" s="104">
        <f>IF(Thong_tin_chuc_vu_NV!A242="","",VLOOKUP(Thong_tin_chuc_vu_NV!A242,INPUT_Du_lieu_nhan_vien!$1:$1048576,30,0))</f>
        <v>0</v>
      </c>
      <c r="K242" s="104" t="str">
        <f>IF(Thong_tin_chuc_vu_NV!A242="","",VLOOKUP(Thong_tin_chuc_vu_NV!A242,INPUT_Du_lieu_nhan_vien!$1:$1048576,31,0))</f>
        <v>HCM</v>
      </c>
      <c r="L242" s="104" t="str">
        <f>IF(Thong_tin_chuc_vu_NV!A242="","",VLOOKUP(Thong_tin_chuc_vu_NV!A242,INPUT_Du_lieu_nhan_vien!$1:$1048576,36,0))</f>
        <v>Nghỉ việc</v>
      </c>
      <c r="M242" s="117">
        <f>IF(Thong_tin_chuc_vu_NV!A242="","",VLOOKUP(Thong_tin_chuc_vu_NV!A242,INPUT_Du_lieu_nhan_vien!$1:$1048576,34,0))</f>
        <v>40372</v>
      </c>
      <c r="N242" s="104">
        <f>IF(Thong_tin_chuc_vu_NV!A242="","",VLOOKUP(Thong_tin_chuc_vu_NV!A242,INPUT_Du_lieu_nhan_vien!$1:$1048576,35,0))</f>
        <v>7</v>
      </c>
      <c r="O242" s="117">
        <f>IF(Thong_tin_chuc_vu_NV!A242="","",VLOOKUP(Thong_tin_chuc_vu_NV!A242,INPUT_Du_lieu_nhan_vien!$1:$1048576,37,0))</f>
        <v>0</v>
      </c>
      <c r="P242" s="117">
        <f>IF(Thong_tin_chuc_vu_NV!A242="","",VLOOKUP(Thong_tin_chuc_vu_NV!A242,INPUT_Du_lieu_nhan_vien!$1:$1048576,39,0))</f>
        <v>41153</v>
      </c>
    </row>
    <row r="243" spans="1:16" ht="19.5" hidden="1" customHeight="1" x14ac:dyDescent="0.2">
      <c r="A243" s="121">
        <f>IF(INPUT_Du_lieu_nhan_vien!A441="","",INPUT_Du_lieu_nhan_vien!A441)</f>
        <v>20415</v>
      </c>
      <c r="B243" s="121" t="str">
        <f>IF(A243="","",VLOOKUP(A243,INPUT_Du_lieu_nhan_vien!$1:$1048576,2,0))</f>
        <v>Lê Thị Kim</v>
      </c>
      <c r="C243" s="121" t="str">
        <f>IF($A243="","",VLOOKUP($A243,INPUT_Du_lieu_nhan_vien!$1:$1048576,3,0))</f>
        <v>Anh</v>
      </c>
      <c r="D243" s="104">
        <f>IF(A243="","",VLOOKUP(A243,INPUT_Du_lieu_nhan_vien!$1:$1048576,20,0))</f>
        <v>0</v>
      </c>
      <c r="E243" s="104" t="str">
        <f>IF($A243="","",VLOOKUP($A243,INPUT_Du_lieu_nhan_vien!$1:$1048576,17,0))</f>
        <v>01227643543</v>
      </c>
      <c r="F243" s="116" t="str">
        <f>IF(Thong_tin_chuc_vu_NV!A243="","",VLOOKUP(Thong_tin_chuc_vu_NV!A243,INPUT_Du_lieu_nhan_vien!$1:$1048576,27,0))</f>
        <v>1</v>
      </c>
      <c r="G243" s="104" t="str">
        <f>IF(Thong_tin_chuc_vu_NV!A243="","",VLOOKUP(Thong_tin_chuc_vu_NV!A243,INPUT_Du_lieu_nhan_vien!$1:$1048576,28,0))</f>
        <v>CB</v>
      </c>
      <c r="H243" s="104" t="str">
        <f>IF(Thong_tin_chuc_vu_NV!A243="","",VLOOKUP(Thong_tin_chuc_vu_NV!A243,INPUT_Du_lieu_nhan_vien!$1:$1048576,24,0))</f>
        <v>OP</v>
      </c>
      <c r="I243" s="104" t="str">
        <f>IF(Thong_tin_chuc_vu_NV!A243="","",VLOOKUP(Thong_tin_chuc_vu_NV!A243,INPUT_Du_lieu_nhan_vien!$1:$1048576,29,0))</f>
        <v>THC</v>
      </c>
      <c r="J243" s="104">
        <f>IF(Thong_tin_chuc_vu_NV!A243="","",VLOOKUP(Thong_tin_chuc_vu_NV!A243,INPUT_Du_lieu_nhan_vien!$1:$1048576,30,0))</f>
        <v>0</v>
      </c>
      <c r="K243" s="104" t="str">
        <f>IF(Thong_tin_chuc_vu_NV!A243="","",VLOOKUP(Thong_tin_chuc_vu_NV!A243,INPUT_Du_lieu_nhan_vien!$1:$1048576,31,0))</f>
        <v>HCM</v>
      </c>
      <c r="L243" s="104" t="str">
        <f>IF(Thong_tin_chuc_vu_NV!A441="","",VLOOKUP(Thong_tin_chuc_vu_NV!A441,INPUT_Du_lieu_nhan_vien!$1:$1048576,36,0))</f>
        <v>Nghỉ việc</v>
      </c>
      <c r="M243" s="117">
        <f>IF(Thong_tin_chuc_vu_NV!A441="","",VLOOKUP(Thong_tin_chuc_vu_NV!A441,INPUT_Du_lieu_nhan_vien!$1:$1048576,34,0))</f>
        <v>0</v>
      </c>
      <c r="N243" s="104" t="str">
        <f>IF(Thong_tin_chuc_vu_NV!A441="","",VLOOKUP(Thong_tin_chuc_vu_NV!A441,INPUT_Du_lieu_nhan_vien!$1:$1048576,35,0))</f>
        <v/>
      </c>
      <c r="O243" s="117" t="str">
        <f>IF(Thong_tin_chuc_vu_NV!A441="","",VLOOKUP(Thong_tin_chuc_vu_NV!A441,INPUT_Du_lieu_nhan_vien!$1:$1048576,37,0))</f>
        <v/>
      </c>
      <c r="P243" s="117">
        <f>IF(Thong_tin_chuc_vu_NV!A441="","",VLOOKUP(Thong_tin_chuc_vu_NV!A441,INPUT_Du_lieu_nhan_vien!$1:$1048576,39,0))</f>
        <v>0</v>
      </c>
    </row>
    <row r="244" spans="1:16" ht="19.5" hidden="1" customHeight="1" x14ac:dyDescent="0.2">
      <c r="A244" s="121">
        <f>IF(INPUT_Du_lieu_nhan_vien!A454="","",INPUT_Du_lieu_nhan_vien!A454)</f>
        <v>20428</v>
      </c>
      <c r="B244" s="121" t="str">
        <f>IF(A244="","",VLOOKUP(A244,INPUT_Du_lieu_nhan_vien!$1:$1048576,2,0))</f>
        <v>Bùi Thị Minh</v>
      </c>
      <c r="C244" s="121" t="str">
        <f>IF($A244="","",VLOOKUP($A244,INPUT_Du_lieu_nhan_vien!$1:$1048576,3,0))</f>
        <v>Huệ</v>
      </c>
      <c r="D244" s="104" t="str">
        <f>IF(A244="","",VLOOKUP(A244,INPUT_Du_lieu_nhan_vien!$1:$1048576,20,0))</f>
        <v xml:space="preserve">911 đường Hồng Hà, Hoàn Kiếm, HN </v>
      </c>
      <c r="E244" s="104" t="str">
        <f>IF($A244="","",VLOOKUP($A244,INPUT_Du_lieu_nhan_vien!$1:$1048576,17,0))</f>
        <v>0904988812</v>
      </c>
      <c r="F244" s="116" t="str">
        <f>IF(Thong_tin_chuc_vu_NV!A244="","",VLOOKUP(Thong_tin_chuc_vu_NV!A244,INPUT_Du_lieu_nhan_vien!$1:$1048576,27,0))</f>
        <v>2</v>
      </c>
      <c r="G244" s="104" t="str">
        <f>IF(Thong_tin_chuc_vu_NV!A244="","",VLOOKUP(Thong_tin_chuc_vu_NV!A244,INPUT_Du_lieu_nhan_vien!$1:$1048576,28,0))</f>
        <v>CG</v>
      </c>
      <c r="H244" s="104" t="str">
        <f>IF(Thong_tin_chuc_vu_NV!A244="","",VLOOKUP(Thong_tin_chuc_vu_NV!A244,INPUT_Du_lieu_nhan_vien!$1:$1048576,24,0))</f>
        <v>NX</v>
      </c>
      <c r="I244" s="104" t="str">
        <f>IF(Thong_tin_chuc_vu_NV!A244="","",VLOOKUP(Thong_tin_chuc_vu_NV!A244,INPUT_Du_lieu_nhan_vien!$1:$1048576,29,0))</f>
        <v>TMH</v>
      </c>
      <c r="J244" s="104" t="str">
        <f>IF(Thong_tin_chuc_vu_NV!A244="","",VLOOKUP(Thong_tin_chuc_vu_NV!A244,INPUT_Du_lieu_nhan_vien!$1:$1048576,30,0))</f>
        <v>PMHS</v>
      </c>
      <c r="K244" s="104" t="str">
        <f>IF(Thong_tin_chuc_vu_NV!A244="","",VLOOKUP(Thong_tin_chuc_vu_NV!A244,INPUT_Du_lieu_nhan_vien!$1:$1048576,31,0))</f>
        <v>HN</v>
      </c>
      <c r="L244" s="104" t="str">
        <f>IF(Thong_tin_chuc_vu_NV!A454="","",VLOOKUP(Thong_tin_chuc_vu_NV!A454,INPUT_Du_lieu_nhan_vien!$1:$1048576,36,0))</f>
        <v>Nghỉ việc</v>
      </c>
      <c r="M244" s="117">
        <f>IF(Thong_tin_chuc_vu_NV!A454="","",VLOOKUP(Thong_tin_chuc_vu_NV!A454,INPUT_Du_lieu_nhan_vien!$1:$1048576,34,0))</f>
        <v>40767</v>
      </c>
      <c r="N244" s="104">
        <f>IF(Thong_tin_chuc_vu_NV!A454="","",VLOOKUP(Thong_tin_chuc_vu_NV!A454,INPUT_Du_lieu_nhan_vien!$1:$1048576,35,0))</f>
        <v>8</v>
      </c>
      <c r="O244" s="117">
        <f>IF(Thong_tin_chuc_vu_NV!A454="","",VLOOKUP(Thong_tin_chuc_vu_NV!A454,INPUT_Du_lieu_nhan_vien!$1:$1048576,37,0))</f>
        <v>0</v>
      </c>
      <c r="P244" s="117">
        <f>IF(Thong_tin_chuc_vu_NV!A454="","",VLOOKUP(Thong_tin_chuc_vu_NV!A454,INPUT_Du_lieu_nhan_vien!$1:$1048576,39,0))</f>
        <v>41194</v>
      </c>
    </row>
    <row r="245" spans="1:16" ht="19.5" customHeight="1" x14ac:dyDescent="0.2">
      <c r="A245" s="121">
        <f>IF(INPUT_Du_lieu_nhan_vien!A57="","",INPUT_Du_lieu_nhan_vien!A57)</f>
        <v>20029</v>
      </c>
      <c r="B245" s="121" t="str">
        <f>IF(A245="","",VLOOKUP(A245,INPUT_Du_lieu_nhan_vien!$1:$1048576,2,0))</f>
        <v>Bùi Thị Xuân</v>
      </c>
      <c r="C245" s="121" t="str">
        <f>IF($A245="","",VLOOKUP($A245,INPUT_Du_lieu_nhan_vien!$1:$1048576,3,0))</f>
        <v>Thảo</v>
      </c>
      <c r="D245" s="104" t="str">
        <f>IF(A245="","",VLOOKUP(A245,INPUT_Du_lieu_nhan_vien!$1:$1048576,20,0))</f>
        <v xml:space="preserve">Số 22, Ngách 96, Ngõ Tự Do, Phường Đồng Tâm, Hai Bà Trưng, Hà Nội </v>
      </c>
      <c r="E245" s="104" t="str">
        <f>IF($A245="","",VLOOKUP($A245,INPUT_Du_lieu_nhan_vien!$1:$1048576,17,0))</f>
        <v>01668 182 183</v>
      </c>
      <c r="F245" s="116" t="str">
        <f>IF(Thong_tin_chuc_vu_NV!A245="","",VLOOKUP(Thong_tin_chuc_vu_NV!A245,INPUT_Du_lieu_nhan_vien!$1:$1048576,27,0))</f>
        <v>4</v>
      </c>
      <c r="G245" s="104" t="str">
        <f>IF(Thong_tin_chuc_vu_NV!A245="","",VLOOKUP(Thong_tin_chuc_vu_NV!A245,INPUT_Du_lieu_nhan_vien!$1:$1048576,28,0))</f>
        <v>QL</v>
      </c>
      <c r="H245" s="104" t="str">
        <f>IF(Thong_tin_chuc_vu_NV!A245="","",VLOOKUP(Thong_tin_chuc_vu_NV!A245,INPUT_Du_lieu_nhan_vien!$1:$1048576,24,0))</f>
        <v>TD1</v>
      </c>
      <c r="I245" s="104" t="str">
        <f>IF(Thong_tin_chuc_vu_NV!A245="","",VLOOKUP(Thong_tin_chuc_vu_NV!A245,INPUT_Du_lieu_nhan_vien!$1:$1048576,29,0))</f>
        <v>TAW</v>
      </c>
      <c r="J245" s="104">
        <f>IF(Thong_tin_chuc_vu_NV!A245="","",VLOOKUP(Thong_tin_chuc_vu_NV!A245,INPUT_Du_lieu_nhan_vien!$1:$1048576,30,0))</f>
        <v>0</v>
      </c>
      <c r="K245" s="104" t="str">
        <f>IF(Thong_tin_chuc_vu_NV!A245="","",VLOOKUP(Thong_tin_chuc_vu_NV!A245,INPUT_Du_lieu_nhan_vien!$1:$1048576,31,0))</f>
        <v>HN</v>
      </c>
      <c r="L245" s="104" t="str">
        <f>IF(Thong_tin_chuc_vu_NV!A245="","",VLOOKUP(Thong_tin_chuc_vu_NV!A245,INPUT_Du_lieu_nhan_vien!$1:$1048576,36,0))</f>
        <v>Chính thức</v>
      </c>
      <c r="M245" s="117">
        <f>IF(Thong_tin_chuc_vu_NV!A57="","",VLOOKUP(Thong_tin_chuc_vu_NV!A57,INPUT_Du_lieu_nhan_vien!$1:$1048576,34,0))</f>
        <v>0</v>
      </c>
      <c r="N245" s="104" t="str">
        <f>IF(Thong_tin_chuc_vu_NV!A57="","",VLOOKUP(Thong_tin_chuc_vu_NV!A57,INPUT_Du_lieu_nhan_vien!$1:$1048576,35,0))</f>
        <v/>
      </c>
      <c r="O245" s="117" t="str">
        <f>IF(Thong_tin_chuc_vu_NV!A57="","",VLOOKUP(Thong_tin_chuc_vu_NV!A57,INPUT_Du_lieu_nhan_vien!$1:$1048576,37,0))</f>
        <v/>
      </c>
      <c r="P245" s="117">
        <f>IF(Thong_tin_chuc_vu_NV!A57="","",VLOOKUP(Thong_tin_chuc_vu_NV!A57,INPUT_Du_lieu_nhan_vien!$1:$1048576,39,0))</f>
        <v>0</v>
      </c>
    </row>
    <row r="246" spans="1:16" ht="19.5" hidden="1" customHeight="1" x14ac:dyDescent="0.2">
      <c r="A246" s="121">
        <f>IF(INPUT_Du_lieu_nhan_vien!A246="","",INPUT_Du_lieu_nhan_vien!A246)</f>
        <v>20221</v>
      </c>
      <c r="B246" s="121" t="str">
        <f>IF(A246="","",VLOOKUP(A246,INPUT_Du_lieu_nhan_vien!$1:$1048576,2,0))</f>
        <v>Nguyễn Thị</v>
      </c>
      <c r="C246" s="121" t="str">
        <f>IF($A246="","",VLOOKUP($A246,INPUT_Du_lieu_nhan_vien!$1:$1048576,3,0))</f>
        <v>Thúy</v>
      </c>
      <c r="D246" s="104" t="str">
        <f>IF(A246="","",VLOOKUP(A246,INPUT_Du_lieu_nhan_vien!$1:$1048576,20,0))</f>
        <v xml:space="preserve">Số 575, Tổ 44, Định Công, Hoàng Mai, Hà Nội </v>
      </c>
      <c r="E246" s="104" t="str">
        <f>IF($A246="","",VLOOKUP($A246,INPUT_Du_lieu_nhan_vien!$1:$1048576,17,0))</f>
        <v>0915 607 178</v>
      </c>
      <c r="F246" s="116" t="str">
        <f>IF(Thong_tin_chuc_vu_NV!A246="","",VLOOKUP(Thong_tin_chuc_vu_NV!A246,INPUT_Du_lieu_nhan_vien!$1:$1048576,27,0))</f>
        <v>2</v>
      </c>
      <c r="G246" s="104" t="str">
        <f>IF(Thong_tin_chuc_vu_NV!A246="","",VLOOKUP(Thong_tin_chuc_vu_NV!A246,INPUT_Du_lieu_nhan_vien!$1:$1048576,28,0))</f>
        <v>CG</v>
      </c>
      <c r="H246" s="104" t="str">
        <f>IF(Thong_tin_chuc_vu_NV!A246="","",VLOOKUP(Thong_tin_chuc_vu_NV!A246,INPUT_Du_lieu_nhan_vien!$1:$1048576,24,0))</f>
        <v>NX</v>
      </c>
      <c r="I246" s="104" t="str">
        <f>IF(Thong_tin_chuc_vu_NV!A246="","",VLOOKUP(Thong_tin_chuc_vu_NV!A246,INPUT_Du_lieu_nhan_vien!$1:$1048576,29,0))</f>
        <v>TOS1</v>
      </c>
      <c r="J246" s="104" t="str">
        <f>IF(Thong_tin_chuc_vu_NV!A246="","",VLOOKUP(Thong_tin_chuc_vu_NV!A246,INPUT_Du_lieu_nhan_vien!$1:$1048576,30,0))</f>
        <v>POSO</v>
      </c>
      <c r="K246" s="104" t="str">
        <f>IF(Thong_tin_chuc_vu_NV!A246="","",VLOOKUP(Thong_tin_chuc_vu_NV!A246,INPUT_Du_lieu_nhan_vien!$1:$1048576,31,0))</f>
        <v>HN</v>
      </c>
      <c r="L246" s="104" t="str">
        <f>IF(Thong_tin_chuc_vu_NV!A246="","",VLOOKUP(Thong_tin_chuc_vu_NV!A246,INPUT_Du_lieu_nhan_vien!$1:$1048576,36,0))</f>
        <v>Chính thức</v>
      </c>
      <c r="M246" s="117">
        <f>IF(Thong_tin_chuc_vu_NV!A246="","",VLOOKUP(Thong_tin_chuc_vu_NV!A246,INPUT_Du_lieu_nhan_vien!$1:$1048576,34,0))</f>
        <v>40443</v>
      </c>
      <c r="N246" s="104">
        <f>IF(Thong_tin_chuc_vu_NV!A246="","",VLOOKUP(Thong_tin_chuc_vu_NV!A246,INPUT_Du_lieu_nhan_vien!$1:$1048576,35,0))</f>
        <v>9</v>
      </c>
      <c r="O246" s="117">
        <f>IF(Thong_tin_chuc_vu_NV!A246="","",VLOOKUP(Thong_tin_chuc_vu_NV!A246,INPUT_Du_lieu_nhan_vien!$1:$1048576,37,0))</f>
        <v>41165</v>
      </c>
      <c r="P246" s="117">
        <f>IF(Thong_tin_chuc_vu_NV!A246="","",VLOOKUP(Thong_tin_chuc_vu_NV!A246,INPUT_Du_lieu_nhan_vien!$1:$1048576,39,0))</f>
        <v>0</v>
      </c>
    </row>
    <row r="247" spans="1:16" ht="19.5" hidden="1" customHeight="1" x14ac:dyDescent="0.2">
      <c r="A247" s="121">
        <f>IF(INPUT_Du_lieu_nhan_vien!A232="","",INPUT_Du_lieu_nhan_vien!A232)</f>
        <v>20207</v>
      </c>
      <c r="B247" s="121" t="str">
        <f>IF(A247="","",VLOOKUP(A247,INPUT_Du_lieu_nhan_vien!$1:$1048576,2,0))</f>
        <v>Trần Thị Thùy</v>
      </c>
      <c r="C247" s="121" t="str">
        <f>IF($A247="","",VLOOKUP($A247,INPUT_Du_lieu_nhan_vien!$1:$1048576,3,0))</f>
        <v>Dương</v>
      </c>
      <c r="D247" s="104" t="str">
        <f>IF(A247="","",VLOOKUP(A247,INPUT_Du_lieu_nhan_vien!$1:$1048576,20,0))</f>
        <v>84/8 Bùi Đình Túy, P 24, Quận Bình Thạnh</v>
      </c>
      <c r="E247" s="104" t="str">
        <f>IF($A247="","",VLOOKUP($A247,INPUT_Du_lieu_nhan_vien!$1:$1048576,17,0))</f>
        <v>0908 911 344</v>
      </c>
      <c r="F247" s="116" t="str">
        <f>IF(Thong_tin_chuc_vu_NV!A247="","",VLOOKUP(Thong_tin_chuc_vu_NV!A247,INPUT_Du_lieu_nhan_vien!$1:$1048576,27,0))</f>
        <v>1</v>
      </c>
      <c r="G247" s="104" t="str">
        <f>IF(Thong_tin_chuc_vu_NV!A247="","",VLOOKUP(Thong_tin_chuc_vu_NV!A247,INPUT_Du_lieu_nhan_vien!$1:$1048576,28,0))</f>
        <v>CB</v>
      </c>
      <c r="H247" s="104">
        <f>IF(Thong_tin_chuc_vu_NV!A247="","",VLOOKUP(Thong_tin_chuc_vu_NV!A247,INPUT_Du_lieu_nhan_vien!$1:$1048576,24,0))</f>
        <v>0</v>
      </c>
      <c r="I247" s="104">
        <f>IF(Thong_tin_chuc_vu_NV!A247="","",VLOOKUP(Thong_tin_chuc_vu_NV!A247,INPUT_Du_lieu_nhan_vien!$1:$1048576,29,0))</f>
        <v>0</v>
      </c>
      <c r="J247" s="104">
        <f>IF(Thong_tin_chuc_vu_NV!A247="","",VLOOKUP(Thong_tin_chuc_vu_NV!A247,INPUT_Du_lieu_nhan_vien!$1:$1048576,30,0))</f>
        <v>0</v>
      </c>
      <c r="K247" s="104" t="str">
        <f>IF(Thong_tin_chuc_vu_NV!A247="","",VLOOKUP(Thong_tin_chuc_vu_NV!A247,INPUT_Du_lieu_nhan_vien!$1:$1048576,31,0))</f>
        <v>HCM</v>
      </c>
      <c r="L247" s="104" t="str">
        <f>IF(Thong_tin_chuc_vu_NV!A232="","",VLOOKUP(Thong_tin_chuc_vu_NV!A232,INPUT_Du_lieu_nhan_vien!$1:$1048576,36,0))</f>
        <v>Chính thức</v>
      </c>
      <c r="M247" s="117">
        <f>IF(Thong_tin_chuc_vu_NV!A232="","",VLOOKUP(Thong_tin_chuc_vu_NV!A232,INPUT_Du_lieu_nhan_vien!$1:$1048576,34,0))</f>
        <v>41019</v>
      </c>
      <c r="N247" s="104">
        <f>IF(Thong_tin_chuc_vu_NV!A232="","",VLOOKUP(Thong_tin_chuc_vu_NV!A232,INPUT_Du_lieu_nhan_vien!$1:$1048576,35,0))</f>
        <v>4</v>
      </c>
      <c r="O247" s="117" t="str">
        <f>IF(Thong_tin_chuc_vu_NV!A232="","",VLOOKUP(Thong_tin_chuc_vu_NV!A232,INPUT_Du_lieu_nhan_vien!$1:$1048576,37,0))</f>
        <v/>
      </c>
      <c r="P247" s="117">
        <f>IF(Thong_tin_chuc_vu_NV!A232="","",VLOOKUP(Thong_tin_chuc_vu_NV!A232,INPUT_Du_lieu_nhan_vien!$1:$1048576,39,0))</f>
        <v>0</v>
      </c>
    </row>
    <row r="248" spans="1:16" ht="19.5" hidden="1" customHeight="1" x14ac:dyDescent="0.2">
      <c r="A248" s="121">
        <f>IF(INPUT_Du_lieu_nhan_vien!A160="","",INPUT_Du_lieu_nhan_vien!A160)</f>
        <v>20134</v>
      </c>
      <c r="B248" s="121" t="str">
        <f>IF(A248="","",VLOOKUP(A248,INPUT_Du_lieu_nhan_vien!$1:$1048576,2,0))</f>
        <v>Đỗ Thị</v>
      </c>
      <c r="C248" s="121" t="str">
        <f>IF($A248="","",VLOOKUP($A248,INPUT_Du_lieu_nhan_vien!$1:$1048576,3,0))</f>
        <v>Ngọc</v>
      </c>
      <c r="D248" s="104" t="str">
        <f>IF(A248="","",VLOOKUP(A248,INPUT_Du_lieu_nhan_vien!$1:$1048576,20,0))</f>
        <v>20, Ngách 251/8 Nguyễn Khang</v>
      </c>
      <c r="E248" s="104" t="str">
        <f>IF($A248="","",VLOOKUP($A248,INPUT_Du_lieu_nhan_vien!$1:$1048576,17,0))</f>
        <v>01252 757 588</v>
      </c>
      <c r="F248" s="116" t="str">
        <f>IF(Thong_tin_chuc_vu_NV!A248="","",VLOOKUP(Thong_tin_chuc_vu_NV!A248,INPUT_Du_lieu_nhan_vien!$1:$1048576,27,0))</f>
        <v>1</v>
      </c>
      <c r="G248" s="104">
        <f>IF(Thong_tin_chuc_vu_NV!A248="","",VLOOKUP(Thong_tin_chuc_vu_NV!A248,INPUT_Du_lieu_nhan_vien!$1:$1048576,28,0))</f>
        <v>0</v>
      </c>
      <c r="H248" s="104">
        <f>IF(Thong_tin_chuc_vu_NV!A248="","",VLOOKUP(Thong_tin_chuc_vu_NV!A248,INPUT_Du_lieu_nhan_vien!$1:$1048576,24,0))</f>
        <v>0</v>
      </c>
      <c r="I248" s="104">
        <f>IF(Thong_tin_chuc_vu_NV!A248="","",VLOOKUP(Thong_tin_chuc_vu_NV!A248,INPUT_Du_lieu_nhan_vien!$1:$1048576,29,0))</f>
        <v>0</v>
      </c>
      <c r="J248" s="104">
        <f>IF(Thong_tin_chuc_vu_NV!A248="","",VLOOKUP(Thong_tin_chuc_vu_NV!A248,INPUT_Du_lieu_nhan_vien!$1:$1048576,30,0))</f>
        <v>0</v>
      </c>
      <c r="K248" s="104" t="str">
        <f>IF(Thong_tin_chuc_vu_NV!A248="","",VLOOKUP(Thong_tin_chuc_vu_NV!A248,INPUT_Du_lieu_nhan_vien!$1:$1048576,31,0))</f>
        <v>HN</v>
      </c>
      <c r="L248" s="104" t="str">
        <f>IF(Thong_tin_chuc_vu_NV!A160="","",VLOOKUP(Thong_tin_chuc_vu_NV!A160,INPUT_Du_lieu_nhan_vien!$1:$1048576,36,0))</f>
        <v>Nghỉ việc</v>
      </c>
      <c r="M248" s="117">
        <f>IF(Thong_tin_chuc_vu_NV!A160="","",VLOOKUP(Thong_tin_chuc_vu_NV!A160,INPUT_Du_lieu_nhan_vien!$1:$1048576,34,0))</f>
        <v>40831</v>
      </c>
      <c r="N248" s="104">
        <f>IF(Thong_tin_chuc_vu_NV!A160="","",VLOOKUP(Thong_tin_chuc_vu_NV!A160,INPUT_Du_lieu_nhan_vien!$1:$1048576,35,0))</f>
        <v>10</v>
      </c>
      <c r="O248" s="117">
        <f>IF(Thong_tin_chuc_vu_NV!A160="","",VLOOKUP(Thong_tin_chuc_vu_NV!A160,INPUT_Du_lieu_nhan_vien!$1:$1048576,37,0))</f>
        <v>0</v>
      </c>
      <c r="P248" s="117">
        <f>IF(Thong_tin_chuc_vu_NV!A160="","",VLOOKUP(Thong_tin_chuc_vu_NV!A160,INPUT_Du_lieu_nhan_vien!$1:$1048576,39,0))</f>
        <v>41153</v>
      </c>
    </row>
    <row r="249" spans="1:16" ht="19.5" hidden="1" customHeight="1" x14ac:dyDescent="0.2">
      <c r="A249" s="121">
        <f>IF(INPUT_Du_lieu_nhan_vien!A249="","",INPUT_Du_lieu_nhan_vien!A249)</f>
        <v>20224</v>
      </c>
      <c r="B249" s="121" t="str">
        <f>IF(A249="","",VLOOKUP(A249,INPUT_Du_lieu_nhan_vien!$1:$1048576,2,0))</f>
        <v>Nguyễn Thị Bích</v>
      </c>
      <c r="C249" s="121" t="str">
        <f>IF($A249="","",VLOOKUP($A249,INPUT_Du_lieu_nhan_vien!$1:$1048576,3,0))</f>
        <v>Quỳnh</v>
      </c>
      <c r="D249" s="104" t="str">
        <f>IF(A249="","",VLOOKUP(A249,INPUT_Du_lieu_nhan_vien!$1:$1048576,20,0))</f>
        <v xml:space="preserve">74 Giảng Võ, Đống Đa, Hà Nội </v>
      </c>
      <c r="E249" s="104" t="str">
        <f>IF($A249="","",VLOOKUP($A249,INPUT_Du_lieu_nhan_vien!$1:$1048576,17,0))</f>
        <v>0983 959 696</v>
      </c>
      <c r="F249" s="116">
        <f>IF(Thong_tin_chuc_vu_NV!A249="","",VLOOKUP(Thong_tin_chuc_vu_NV!A249,INPUT_Du_lieu_nhan_vien!$1:$1048576,27,0))</f>
        <v>3</v>
      </c>
      <c r="G249" s="104" t="str">
        <f>IF(Thong_tin_chuc_vu_NV!A249="","",VLOOKUP(Thong_tin_chuc_vu_NV!A249,INPUT_Du_lieu_nhan_vien!$1:$1048576,28,0))</f>
        <v>QL</v>
      </c>
      <c r="H249" s="104" t="str">
        <f>IF(Thong_tin_chuc_vu_NV!A249="","",VLOOKUP(Thong_tin_chuc_vu_NV!A249,INPUT_Du_lieu_nhan_vien!$1:$1048576,24,0))</f>
        <v>PM2</v>
      </c>
      <c r="I249" s="104" t="str">
        <f>IF(Thong_tin_chuc_vu_NV!A249="","",VLOOKUP(Thong_tin_chuc_vu_NV!A249,INPUT_Du_lieu_nhan_vien!$1:$1048576,29,0))</f>
        <v>TMH</v>
      </c>
      <c r="J249" s="104" t="str">
        <f>IF(Thong_tin_chuc_vu_NV!A249="","",VLOOKUP(Thong_tin_chuc_vu_NV!A249,INPUT_Du_lieu_nhan_vien!$1:$1048576,30,0))</f>
        <v>PMHS</v>
      </c>
      <c r="K249" s="104" t="str">
        <f>IF(Thong_tin_chuc_vu_NV!A249="","",VLOOKUP(Thong_tin_chuc_vu_NV!A249,INPUT_Du_lieu_nhan_vien!$1:$1048576,31,0))</f>
        <v>HN</v>
      </c>
      <c r="L249" s="104" t="str">
        <f>IF(Thong_tin_chuc_vu_NV!A249="","",VLOOKUP(Thong_tin_chuc_vu_NV!A249,INPUT_Du_lieu_nhan_vien!$1:$1048576,36,0))</f>
        <v>Chính thức</v>
      </c>
      <c r="M249" s="117">
        <f>IF(Thong_tin_chuc_vu_NV!A249="","",VLOOKUP(Thong_tin_chuc_vu_NV!A249,INPUT_Du_lieu_nhan_vien!$1:$1048576,34,0))</f>
        <v>40461</v>
      </c>
      <c r="N249" s="104">
        <f>IF(Thong_tin_chuc_vu_NV!A249="","",VLOOKUP(Thong_tin_chuc_vu_NV!A249,INPUT_Du_lieu_nhan_vien!$1:$1048576,35,0))</f>
        <v>10</v>
      </c>
      <c r="O249" s="117">
        <f>IF(Thong_tin_chuc_vu_NV!A249="","",VLOOKUP(Thong_tin_chuc_vu_NV!A249,INPUT_Du_lieu_nhan_vien!$1:$1048576,37,0))</f>
        <v>41227</v>
      </c>
      <c r="P249" s="117">
        <f>IF(Thong_tin_chuc_vu_NV!A249="","",VLOOKUP(Thong_tin_chuc_vu_NV!A249,INPUT_Du_lieu_nhan_vien!$1:$1048576,39,0))</f>
        <v>0</v>
      </c>
    </row>
    <row r="250" spans="1:16" ht="19.5" hidden="1" customHeight="1" x14ac:dyDescent="0.2">
      <c r="A250" s="121">
        <f>IF(INPUT_Du_lieu_nhan_vien!A250="","",INPUT_Du_lieu_nhan_vien!A250)</f>
        <v>20225</v>
      </c>
      <c r="B250" s="121" t="str">
        <f>IF(A250="","",VLOOKUP(A250,INPUT_Du_lieu_nhan_vien!$1:$1048576,2,0))</f>
        <v>Trần Thị Phương</v>
      </c>
      <c r="C250" s="121" t="str">
        <f>IF($A250="","",VLOOKUP($A250,INPUT_Du_lieu_nhan_vien!$1:$1048576,3,0))</f>
        <v>Thảo</v>
      </c>
      <c r="D250" s="104" t="str">
        <f>IF(A250="","",VLOOKUP(A250,INPUT_Du_lieu_nhan_vien!$1:$1048576,20,0))</f>
        <v xml:space="preserve">Nhà 1, Ngách 64/29, Ngõ 64 Phan Đình Giót </v>
      </c>
      <c r="E250" s="104" t="str">
        <f>IF($A250="","",VLOOKUP($A250,INPUT_Du_lieu_nhan_vien!$1:$1048576,17,0))</f>
        <v/>
      </c>
      <c r="F250" s="116">
        <f>IF(Thong_tin_chuc_vu_NV!A250="","",VLOOKUP(Thong_tin_chuc_vu_NV!A250,INPUT_Du_lieu_nhan_vien!$1:$1048576,27,0))</f>
        <v>0</v>
      </c>
      <c r="G250" s="104">
        <f>IF(Thong_tin_chuc_vu_NV!A250="","",VLOOKUP(Thong_tin_chuc_vu_NV!A250,INPUT_Du_lieu_nhan_vien!$1:$1048576,28,0))</f>
        <v>0</v>
      </c>
      <c r="H250" s="104">
        <f>IF(Thong_tin_chuc_vu_NV!A250="","",VLOOKUP(Thong_tin_chuc_vu_NV!A250,INPUT_Du_lieu_nhan_vien!$1:$1048576,24,0))</f>
        <v>0</v>
      </c>
      <c r="I250" s="104">
        <f>IF(Thong_tin_chuc_vu_NV!A250="","",VLOOKUP(Thong_tin_chuc_vu_NV!A250,INPUT_Du_lieu_nhan_vien!$1:$1048576,29,0))</f>
        <v>0</v>
      </c>
      <c r="J250" s="104">
        <f>IF(Thong_tin_chuc_vu_NV!A250="","",VLOOKUP(Thong_tin_chuc_vu_NV!A250,INPUT_Du_lieu_nhan_vien!$1:$1048576,30,0))</f>
        <v>0</v>
      </c>
      <c r="K250" s="104" t="str">
        <f>IF(Thong_tin_chuc_vu_NV!A250="","",VLOOKUP(Thong_tin_chuc_vu_NV!A250,INPUT_Du_lieu_nhan_vien!$1:$1048576,31,0))</f>
        <v>HN</v>
      </c>
      <c r="L250" s="104" t="str">
        <f>IF(Thong_tin_chuc_vu_NV!A250="","",VLOOKUP(Thong_tin_chuc_vu_NV!A250,INPUT_Du_lieu_nhan_vien!$1:$1048576,36,0))</f>
        <v>Nghỉ việc</v>
      </c>
      <c r="M250" s="117">
        <f>IF(Thong_tin_chuc_vu_NV!A250="","",VLOOKUP(Thong_tin_chuc_vu_NV!A250,INPUT_Du_lieu_nhan_vien!$1:$1048576,34,0))</f>
        <v>40422</v>
      </c>
      <c r="N250" s="104">
        <f>IF(Thong_tin_chuc_vu_NV!A250="","",VLOOKUP(Thong_tin_chuc_vu_NV!A250,INPUT_Du_lieu_nhan_vien!$1:$1048576,35,0))</f>
        <v>9</v>
      </c>
      <c r="O250" s="117" t="str">
        <f>IF(Thong_tin_chuc_vu_NV!A250="","",VLOOKUP(Thong_tin_chuc_vu_NV!A250,INPUT_Du_lieu_nhan_vien!$1:$1048576,37,0))</f>
        <v/>
      </c>
      <c r="P250" s="117">
        <f>IF(Thong_tin_chuc_vu_NV!A250="","",VLOOKUP(Thong_tin_chuc_vu_NV!A250,INPUT_Du_lieu_nhan_vien!$1:$1048576,39,0))</f>
        <v>0</v>
      </c>
    </row>
    <row r="251" spans="1:16" ht="19.5" hidden="1" customHeight="1" x14ac:dyDescent="0.2">
      <c r="A251" s="121">
        <f>IF(INPUT_Du_lieu_nhan_vien!A210="","",INPUT_Du_lieu_nhan_vien!A210)</f>
        <v>20185</v>
      </c>
      <c r="B251" s="121" t="str">
        <f>IF(A251="","",VLOOKUP(A251,INPUT_Du_lieu_nhan_vien!$1:$1048576,2,0))</f>
        <v>Nguyễn Thị</v>
      </c>
      <c r="C251" s="121" t="str">
        <f>IF($A251="","",VLOOKUP($A251,INPUT_Du_lieu_nhan_vien!$1:$1048576,3,0))</f>
        <v>Son</v>
      </c>
      <c r="D251" s="104" t="str">
        <f>IF(A251="","",VLOOKUP(A251,INPUT_Du_lieu_nhan_vien!$1:$1048576,20,0))</f>
        <v xml:space="preserve">Nhà 5b, Ngõ77, Ngách 77/9, Bùi Xương Trạch, Thanh Xuân, Hà Nội </v>
      </c>
      <c r="E251" s="104" t="str">
        <f>IF($A251="","",VLOOKUP($A251,INPUT_Du_lieu_nhan_vien!$1:$1048576,17,0))</f>
        <v>0989 794 339</v>
      </c>
      <c r="F251" s="116" t="str">
        <f>IF(Thong_tin_chuc_vu_NV!A251="","",VLOOKUP(Thong_tin_chuc_vu_NV!A251,INPUT_Du_lieu_nhan_vien!$1:$1048576,27,0))</f>
        <v>1</v>
      </c>
      <c r="G251" s="104" t="str">
        <f>IF(Thong_tin_chuc_vu_NV!A251="","",VLOOKUP(Thong_tin_chuc_vu_NV!A251,INPUT_Du_lieu_nhan_vien!$1:$1048576,28,0))</f>
        <v>CB</v>
      </c>
      <c r="H251" s="104" t="str">
        <f>IF(Thong_tin_chuc_vu_NV!A251="","",VLOOKUP(Thong_tin_chuc_vu_NV!A251,INPUT_Du_lieu_nhan_vien!$1:$1048576,24,0))</f>
        <v>OP</v>
      </c>
      <c r="I251" s="104" t="str">
        <f>IF(Thong_tin_chuc_vu_NV!A251="","",VLOOKUP(Thong_tin_chuc_vu_NV!A251,INPUT_Du_lieu_nhan_vien!$1:$1048576,29,0))</f>
        <v>TOS1</v>
      </c>
      <c r="J251" s="104" t="str">
        <f>IF(Thong_tin_chuc_vu_NV!A251="","",VLOOKUP(Thong_tin_chuc_vu_NV!A251,INPUT_Du_lieu_nhan_vien!$1:$1048576,30,0))</f>
        <v>POSO</v>
      </c>
      <c r="K251" s="104" t="str">
        <f>IF(Thong_tin_chuc_vu_NV!A251="","",VLOOKUP(Thong_tin_chuc_vu_NV!A251,INPUT_Du_lieu_nhan_vien!$1:$1048576,31,0))</f>
        <v>HN</v>
      </c>
      <c r="L251" s="104" t="str">
        <f>IF(Thong_tin_chuc_vu_NV!A210="","",VLOOKUP(Thong_tin_chuc_vu_NV!A210,INPUT_Du_lieu_nhan_vien!$1:$1048576,36,0))</f>
        <v>Chính thức</v>
      </c>
      <c r="M251" s="117">
        <f>IF(Thong_tin_chuc_vu_NV!A210="","",VLOOKUP(Thong_tin_chuc_vu_NV!A210,INPUT_Du_lieu_nhan_vien!$1:$1048576,34,0))</f>
        <v>40909</v>
      </c>
      <c r="N251" s="104">
        <f>IF(Thong_tin_chuc_vu_NV!A210="","",VLOOKUP(Thong_tin_chuc_vu_NV!A210,INPUT_Du_lieu_nhan_vien!$1:$1048576,35,0))</f>
        <v>1</v>
      </c>
      <c r="O251" s="117" t="str">
        <f>IF(Thong_tin_chuc_vu_NV!A210="","",VLOOKUP(Thong_tin_chuc_vu_NV!A210,INPUT_Du_lieu_nhan_vien!$1:$1048576,37,0))</f>
        <v/>
      </c>
      <c r="P251" s="117">
        <f>IF(Thong_tin_chuc_vu_NV!A210="","",VLOOKUP(Thong_tin_chuc_vu_NV!A210,INPUT_Du_lieu_nhan_vien!$1:$1048576,39,0))</f>
        <v>0</v>
      </c>
    </row>
    <row r="252" spans="1:16" ht="19.5" hidden="1" customHeight="1" x14ac:dyDescent="0.2">
      <c r="A252" s="121">
        <f>IF(INPUT_Du_lieu_nhan_vien!A252="","",INPUT_Du_lieu_nhan_vien!A252)</f>
        <v>20227</v>
      </c>
      <c r="B252" s="121" t="str">
        <f>IF(A252="","",VLOOKUP(A252,INPUT_Du_lieu_nhan_vien!$1:$1048576,2,0))</f>
        <v>Nguyễn Thị Tường</v>
      </c>
      <c r="C252" s="121" t="str">
        <f>IF($A252="","",VLOOKUP($A252,INPUT_Du_lieu_nhan_vien!$1:$1048576,3,0))</f>
        <v>Vi</v>
      </c>
      <c r="D252" s="104" t="str">
        <f>IF(A252="","",VLOOKUP(A252,INPUT_Du_lieu_nhan_vien!$1:$1048576,20,0))</f>
        <v xml:space="preserve">227 Nguyễn Oanh, F5, Q Gò Vấp, Tp.hcm </v>
      </c>
      <c r="E252" s="104" t="str">
        <f>IF($A252="","",VLOOKUP($A252,INPUT_Du_lieu_nhan_vien!$1:$1048576,17,0))</f>
        <v>0933 754 429</v>
      </c>
      <c r="F252" s="116">
        <f>IF(Thong_tin_chuc_vu_NV!A252="","",VLOOKUP(Thong_tin_chuc_vu_NV!A252,INPUT_Du_lieu_nhan_vien!$1:$1048576,27,0))</f>
        <v>0</v>
      </c>
      <c r="G252" s="104">
        <f>IF(Thong_tin_chuc_vu_NV!A252="","",VLOOKUP(Thong_tin_chuc_vu_NV!A252,INPUT_Du_lieu_nhan_vien!$1:$1048576,28,0))</f>
        <v>0</v>
      </c>
      <c r="H252" s="104">
        <f>IF(Thong_tin_chuc_vu_NV!A252="","",VLOOKUP(Thong_tin_chuc_vu_NV!A252,INPUT_Du_lieu_nhan_vien!$1:$1048576,24,0))</f>
        <v>0</v>
      </c>
      <c r="I252" s="104">
        <f>IF(Thong_tin_chuc_vu_NV!A252="","",VLOOKUP(Thong_tin_chuc_vu_NV!A252,INPUT_Du_lieu_nhan_vien!$1:$1048576,29,0))</f>
        <v>0</v>
      </c>
      <c r="J252" s="104">
        <f>IF(Thong_tin_chuc_vu_NV!A252="","",VLOOKUP(Thong_tin_chuc_vu_NV!A252,INPUT_Du_lieu_nhan_vien!$1:$1048576,30,0))</f>
        <v>0</v>
      </c>
      <c r="K252" s="104" t="str">
        <f>IF(Thong_tin_chuc_vu_NV!A252="","",VLOOKUP(Thong_tin_chuc_vu_NV!A252,INPUT_Du_lieu_nhan_vien!$1:$1048576,31,0))</f>
        <v>HCM</v>
      </c>
      <c r="L252" s="104" t="str">
        <f>IF(Thong_tin_chuc_vu_NV!A252="","",VLOOKUP(Thong_tin_chuc_vu_NV!A252,INPUT_Du_lieu_nhan_vien!$1:$1048576,36,0))</f>
        <v>Nghỉ việc</v>
      </c>
      <c r="M252" s="117">
        <f>IF(Thong_tin_chuc_vu_NV!A252="","",VLOOKUP(Thong_tin_chuc_vu_NV!A252,INPUT_Du_lieu_nhan_vien!$1:$1048576,34,0))</f>
        <v>40427</v>
      </c>
      <c r="N252" s="104">
        <f>IF(Thong_tin_chuc_vu_NV!A252="","",VLOOKUP(Thong_tin_chuc_vu_NV!A252,INPUT_Du_lieu_nhan_vien!$1:$1048576,35,0))</f>
        <v>9</v>
      </c>
      <c r="O252" s="117" t="str">
        <f>IF(Thong_tin_chuc_vu_NV!A252="","",VLOOKUP(Thong_tin_chuc_vu_NV!A252,INPUT_Du_lieu_nhan_vien!$1:$1048576,37,0))</f>
        <v/>
      </c>
      <c r="P252" s="117">
        <f>IF(Thong_tin_chuc_vu_NV!A252="","",VLOOKUP(Thong_tin_chuc_vu_NV!A252,INPUT_Du_lieu_nhan_vien!$1:$1048576,39,0))</f>
        <v>0</v>
      </c>
    </row>
    <row r="253" spans="1:16" ht="19.5" hidden="1" customHeight="1" x14ac:dyDescent="0.2">
      <c r="A253" s="121">
        <f>IF(INPUT_Du_lieu_nhan_vien!A253="","",INPUT_Du_lieu_nhan_vien!A253)</f>
        <v>20228</v>
      </c>
      <c r="B253" s="121" t="str">
        <f>IF(A253="","",VLOOKUP(A253,INPUT_Du_lieu_nhan_vien!$1:$1048576,2,0))</f>
        <v>Nguyễn Thị Thanh</v>
      </c>
      <c r="C253" s="121" t="str">
        <f>IF($A253="","",VLOOKUP($A253,INPUT_Du_lieu_nhan_vien!$1:$1048576,3,0))</f>
        <v>Xuân</v>
      </c>
      <c r="D253" s="104" t="str">
        <f>IF(A253="","",VLOOKUP(A253,INPUT_Du_lieu_nhan_vien!$1:$1048576,20,0))</f>
        <v xml:space="preserve">107/32E LẦU 1 NGÔ NHÂN TỊNH, P02, Q06, TP.HCM </v>
      </c>
      <c r="E253" s="104" t="str">
        <f>IF($A253="","",VLOOKUP($A253,INPUT_Du_lieu_nhan_vien!$1:$1048576,17,0))</f>
        <v>0937 367 574</v>
      </c>
      <c r="F253" s="116" t="str">
        <f>IF(Thong_tin_chuc_vu_NV!A253="","",VLOOKUP(Thong_tin_chuc_vu_NV!A253,INPUT_Du_lieu_nhan_vien!$1:$1048576,27,0))</f>
        <v>1</v>
      </c>
      <c r="G253" s="104" t="str">
        <f>IF(Thong_tin_chuc_vu_NV!A253="","",VLOOKUP(Thong_tin_chuc_vu_NV!A253,INPUT_Du_lieu_nhan_vien!$1:$1048576,28,0))</f>
        <v>CB</v>
      </c>
      <c r="H253" s="104" t="str">
        <f>IF(Thong_tin_chuc_vu_NV!A253="","",VLOOKUP(Thong_tin_chuc_vu_NV!A253,INPUT_Du_lieu_nhan_vien!$1:$1048576,24,0))</f>
        <v>OP</v>
      </c>
      <c r="I253" s="104">
        <f>IF(Thong_tin_chuc_vu_NV!A253="","",VLOOKUP(Thong_tin_chuc_vu_NV!A253,INPUT_Du_lieu_nhan_vien!$1:$1048576,29,0))</f>
        <v>0</v>
      </c>
      <c r="J253" s="104">
        <f>IF(Thong_tin_chuc_vu_NV!A253="","",VLOOKUP(Thong_tin_chuc_vu_NV!A253,INPUT_Du_lieu_nhan_vien!$1:$1048576,30,0))</f>
        <v>0</v>
      </c>
      <c r="K253" s="104" t="str">
        <f>IF(Thong_tin_chuc_vu_NV!A253="","",VLOOKUP(Thong_tin_chuc_vu_NV!A253,INPUT_Du_lieu_nhan_vien!$1:$1048576,31,0))</f>
        <v>HCM</v>
      </c>
      <c r="L253" s="104" t="str">
        <f>IF(Thong_tin_chuc_vu_NV!A253="","",VLOOKUP(Thong_tin_chuc_vu_NV!A253,INPUT_Du_lieu_nhan_vien!$1:$1048576,36,0))</f>
        <v>Nghỉ việc</v>
      </c>
      <c r="M253" s="117">
        <f>IF(Thong_tin_chuc_vu_NV!A253="","",VLOOKUP(Thong_tin_chuc_vu_NV!A253,INPUT_Du_lieu_nhan_vien!$1:$1048576,34,0))</f>
        <v>40427</v>
      </c>
      <c r="N253" s="104">
        <f>IF(Thong_tin_chuc_vu_NV!A253="","",VLOOKUP(Thong_tin_chuc_vu_NV!A253,INPUT_Du_lieu_nhan_vien!$1:$1048576,35,0))</f>
        <v>9</v>
      </c>
      <c r="O253" s="117" t="str">
        <f>IF(Thong_tin_chuc_vu_NV!A253="","",VLOOKUP(Thong_tin_chuc_vu_NV!A253,INPUT_Du_lieu_nhan_vien!$1:$1048576,37,0))</f>
        <v/>
      </c>
      <c r="P253" s="117">
        <f>IF(Thong_tin_chuc_vu_NV!A253="","",VLOOKUP(Thong_tin_chuc_vu_NV!A253,INPUT_Du_lieu_nhan_vien!$1:$1048576,39,0))</f>
        <v>41214</v>
      </c>
    </row>
    <row r="254" spans="1:16" ht="19.5" hidden="1" customHeight="1" x14ac:dyDescent="0.2">
      <c r="A254" s="121">
        <f>IF(INPUT_Du_lieu_nhan_vien!A254="","",INPUT_Du_lieu_nhan_vien!A254)</f>
        <v>20229</v>
      </c>
      <c r="B254" s="121" t="str">
        <f>IF(A254="","",VLOOKUP(A254,INPUT_Du_lieu_nhan_vien!$1:$1048576,2,0))</f>
        <v>Trần Thị Hoa</v>
      </c>
      <c r="C254" s="121" t="str">
        <f>IF($A254="","",VLOOKUP($A254,INPUT_Du_lieu_nhan_vien!$1:$1048576,3,0))</f>
        <v>Hồng</v>
      </c>
      <c r="D254" s="104" t="str">
        <f>IF(A254="","",VLOOKUP(A254,INPUT_Du_lieu_nhan_vien!$1:$1048576,20,0))</f>
        <v xml:space="preserve">68/84 Đồng Nai, P15, Q10, Tphcm </v>
      </c>
      <c r="E254" s="104" t="str">
        <f>IF($A254="","",VLOOKUP($A254,INPUT_Du_lieu_nhan_vien!$1:$1048576,17,0))</f>
        <v>0986 353 816</v>
      </c>
      <c r="F254" s="116" t="str">
        <f>IF(Thong_tin_chuc_vu_NV!A254="","",VLOOKUP(Thong_tin_chuc_vu_NV!A254,INPUT_Du_lieu_nhan_vien!$1:$1048576,27,0))</f>
        <v>1</v>
      </c>
      <c r="G254" s="104" t="str">
        <f>IF(Thong_tin_chuc_vu_NV!A254="","",VLOOKUP(Thong_tin_chuc_vu_NV!A254,INPUT_Du_lieu_nhan_vien!$1:$1048576,28,0))</f>
        <v>CB</v>
      </c>
      <c r="H254" s="104" t="str">
        <f>IF(Thong_tin_chuc_vu_NV!A254="","",VLOOKUP(Thong_tin_chuc_vu_NV!A254,INPUT_Du_lieu_nhan_vien!$1:$1048576,24,0))</f>
        <v>OP</v>
      </c>
      <c r="I254" s="104" t="str">
        <f>IF(Thong_tin_chuc_vu_NV!A254="","",VLOOKUP(Thong_tin_chuc_vu_NV!A254,INPUT_Du_lieu_nhan_vien!$1:$1048576,29,0))</f>
        <v>THC</v>
      </c>
      <c r="J254" s="104">
        <f>IF(Thong_tin_chuc_vu_NV!A254="","",VLOOKUP(Thong_tin_chuc_vu_NV!A254,INPUT_Du_lieu_nhan_vien!$1:$1048576,30,0))</f>
        <v>0</v>
      </c>
      <c r="K254" s="104" t="str">
        <f>IF(Thong_tin_chuc_vu_NV!A254="","",VLOOKUP(Thong_tin_chuc_vu_NV!A254,INPUT_Du_lieu_nhan_vien!$1:$1048576,31,0))</f>
        <v>HCM</v>
      </c>
      <c r="L254" s="104" t="str">
        <f>IF(Thong_tin_chuc_vu_NV!A254="","",VLOOKUP(Thong_tin_chuc_vu_NV!A254,INPUT_Du_lieu_nhan_vien!$1:$1048576,36,0))</f>
        <v>Nghỉ việc</v>
      </c>
      <c r="M254" s="117">
        <f>IF(Thong_tin_chuc_vu_NV!A254="","",VLOOKUP(Thong_tin_chuc_vu_NV!A254,INPUT_Du_lieu_nhan_vien!$1:$1048576,34,0))</f>
        <v>40430</v>
      </c>
      <c r="N254" s="104">
        <f>IF(Thong_tin_chuc_vu_NV!A254="","",VLOOKUP(Thong_tin_chuc_vu_NV!A254,INPUT_Du_lieu_nhan_vien!$1:$1048576,35,0))</f>
        <v>9</v>
      </c>
      <c r="O254" s="117" t="str">
        <f>IF(Thong_tin_chuc_vu_NV!A254="","",VLOOKUP(Thong_tin_chuc_vu_NV!A254,INPUT_Du_lieu_nhan_vien!$1:$1048576,37,0))</f>
        <v/>
      </c>
      <c r="P254" s="117">
        <f>IF(Thong_tin_chuc_vu_NV!A254="","",VLOOKUP(Thong_tin_chuc_vu_NV!A254,INPUT_Du_lieu_nhan_vien!$1:$1048576,39,0))</f>
        <v>40861</v>
      </c>
    </row>
    <row r="255" spans="1:16" ht="19.5" hidden="1" customHeight="1" x14ac:dyDescent="0.2">
      <c r="A255" s="121">
        <f>IF(INPUT_Du_lieu_nhan_vien!A255="","",INPUT_Du_lieu_nhan_vien!A255)</f>
        <v>20230</v>
      </c>
      <c r="B255" s="121" t="str">
        <f>IF(A255="","",VLOOKUP(A255,INPUT_Du_lieu_nhan_vien!$1:$1048576,2,0))</f>
        <v>Trần Thị Hồng</v>
      </c>
      <c r="C255" s="121" t="str">
        <f>IF($A255="","",VLOOKUP($A255,INPUT_Du_lieu_nhan_vien!$1:$1048576,3,0))</f>
        <v>Đào</v>
      </c>
      <c r="D255" s="104" t="str">
        <f>IF(A255="","",VLOOKUP(A255,INPUT_Du_lieu_nhan_vien!$1:$1048576,20,0))</f>
        <v xml:space="preserve">6l Ngô Sĩ Liên, Phường 14, Quận 08, Tp. Hồ Chí Minh </v>
      </c>
      <c r="E255" s="104" t="str">
        <f>IF($A255="","",VLOOKUP($A255,INPUT_Du_lieu_nhan_vien!$1:$1048576,17,0))</f>
        <v>090 680 6273</v>
      </c>
      <c r="F255" s="116">
        <f>IF(Thong_tin_chuc_vu_NV!A255="","",VLOOKUP(Thong_tin_chuc_vu_NV!A255,INPUT_Du_lieu_nhan_vien!$1:$1048576,27,0))</f>
        <v>0</v>
      </c>
      <c r="G255" s="104">
        <f>IF(Thong_tin_chuc_vu_NV!A255="","",VLOOKUP(Thong_tin_chuc_vu_NV!A255,INPUT_Du_lieu_nhan_vien!$1:$1048576,28,0))</f>
        <v>0</v>
      </c>
      <c r="H255" s="104">
        <f>IF(Thong_tin_chuc_vu_NV!A255="","",VLOOKUP(Thong_tin_chuc_vu_NV!A255,INPUT_Du_lieu_nhan_vien!$1:$1048576,24,0))</f>
        <v>0</v>
      </c>
      <c r="I255" s="104" t="str">
        <f>IF(Thong_tin_chuc_vu_NV!A255="","",VLOOKUP(Thong_tin_chuc_vu_NV!A255,INPUT_Du_lieu_nhan_vien!$1:$1048576,29,0))</f>
        <v>THC</v>
      </c>
      <c r="J255" s="104">
        <f>IF(Thong_tin_chuc_vu_NV!A255="","",VLOOKUP(Thong_tin_chuc_vu_NV!A255,INPUT_Du_lieu_nhan_vien!$1:$1048576,30,0))</f>
        <v>0</v>
      </c>
      <c r="K255" s="104" t="str">
        <f>IF(Thong_tin_chuc_vu_NV!A255="","",VLOOKUP(Thong_tin_chuc_vu_NV!A255,INPUT_Du_lieu_nhan_vien!$1:$1048576,31,0))</f>
        <v>HCM</v>
      </c>
      <c r="L255" s="104" t="str">
        <f>IF(Thong_tin_chuc_vu_NV!A255="","",VLOOKUP(Thong_tin_chuc_vu_NV!A255,INPUT_Du_lieu_nhan_vien!$1:$1048576,36,0))</f>
        <v>Nghỉ việc</v>
      </c>
      <c r="M255" s="117">
        <f>IF(Thong_tin_chuc_vu_NV!A255="","",VLOOKUP(Thong_tin_chuc_vu_NV!A255,INPUT_Du_lieu_nhan_vien!$1:$1048576,34,0))</f>
        <v>40436</v>
      </c>
      <c r="N255" s="104">
        <f>IF(Thong_tin_chuc_vu_NV!A255="","",VLOOKUP(Thong_tin_chuc_vu_NV!A255,INPUT_Du_lieu_nhan_vien!$1:$1048576,35,0))</f>
        <v>9</v>
      </c>
      <c r="O255" s="117" t="str">
        <f>IF(Thong_tin_chuc_vu_NV!A255="","",VLOOKUP(Thong_tin_chuc_vu_NV!A255,INPUT_Du_lieu_nhan_vien!$1:$1048576,37,0))</f>
        <v/>
      </c>
      <c r="P255" s="117">
        <f>IF(Thong_tin_chuc_vu_NV!A255="","",VLOOKUP(Thong_tin_chuc_vu_NV!A255,INPUT_Du_lieu_nhan_vien!$1:$1048576,39,0))</f>
        <v>0</v>
      </c>
    </row>
    <row r="256" spans="1:16" ht="19.5" hidden="1" customHeight="1" x14ac:dyDescent="0.2">
      <c r="A256" s="121">
        <f>IF(INPUT_Du_lieu_nhan_vien!A28="","",INPUT_Du_lieu_nhan_vien!A28)</f>
        <v>20002</v>
      </c>
      <c r="B256" s="121" t="str">
        <f>IF(A256="","",VLOOKUP(A256,INPUT_Du_lieu_nhan_vien!$1:$1048576,2,0))</f>
        <v>Hồ Thị Thanh</v>
      </c>
      <c r="C256" s="121" t="str">
        <f>IF($A256="","",VLOOKUP($A256,INPUT_Du_lieu_nhan_vien!$1:$1048576,3,0))</f>
        <v>Mai</v>
      </c>
      <c r="D256" s="104" t="str">
        <f>IF(A256="","",VLOOKUP(A256,INPUT_Du_lieu_nhan_vien!$1:$1048576,20,0))</f>
        <v>466 Đường Láng, Phường Láng Hạ, Đống Đa, Hà Nội.</v>
      </c>
      <c r="E256" s="104" t="str">
        <f>IF($A256="","",VLOOKUP($A256,INPUT_Du_lieu_nhan_vien!$1:$1048576,17,0))</f>
        <v>0912 509 596</v>
      </c>
      <c r="F256" s="116">
        <f>IF(Thong_tin_chuc_vu_NV!A256="","",VLOOKUP(Thong_tin_chuc_vu_NV!A256,INPUT_Du_lieu_nhan_vien!$1:$1048576,27,0))</f>
        <v>1</v>
      </c>
      <c r="G256" s="104" t="str">
        <f>IF(Thong_tin_chuc_vu_NV!A256="","",VLOOKUP(Thong_tin_chuc_vu_NV!A256,INPUT_Du_lieu_nhan_vien!$1:$1048576,28,0))</f>
        <v>CB</v>
      </c>
      <c r="H256" s="104" t="str">
        <f>IF(Thong_tin_chuc_vu_NV!A256="","",VLOOKUP(Thong_tin_chuc_vu_NV!A256,INPUT_Du_lieu_nhan_vien!$1:$1048576,24,0))</f>
        <v>OX</v>
      </c>
      <c r="I256" s="104" t="str">
        <f>IF(Thong_tin_chuc_vu_NV!A256="","",VLOOKUP(Thong_tin_chuc_vu_NV!A256,INPUT_Du_lieu_nhan_vien!$1:$1048576,29,0))</f>
        <v>TAD</v>
      </c>
      <c r="J256" s="104">
        <f>IF(Thong_tin_chuc_vu_NV!A256="","",VLOOKUP(Thong_tin_chuc_vu_NV!A256,INPUT_Du_lieu_nhan_vien!$1:$1048576,30,0))</f>
        <v>0</v>
      </c>
      <c r="K256" s="104" t="str">
        <f>IF(Thong_tin_chuc_vu_NV!A256="","",VLOOKUP(Thong_tin_chuc_vu_NV!A256,INPUT_Du_lieu_nhan_vien!$1:$1048576,31,0))</f>
        <v>HN</v>
      </c>
      <c r="L256" s="104" t="str">
        <f>IF(Thong_tin_chuc_vu_NV!A28="","",VLOOKUP(Thong_tin_chuc_vu_NV!A28,INPUT_Du_lieu_nhan_vien!$1:$1048576,36,0))</f>
        <v>Chính thức</v>
      </c>
      <c r="M256" s="117">
        <f>IF(Thong_tin_chuc_vu_NV!A28="","",VLOOKUP(Thong_tin_chuc_vu_NV!A28,INPUT_Du_lieu_nhan_vien!$1:$1048576,34,0))</f>
        <v>39532</v>
      </c>
      <c r="N256" s="104">
        <f>IF(Thong_tin_chuc_vu_NV!A28="","",VLOOKUP(Thong_tin_chuc_vu_NV!A28,INPUT_Du_lieu_nhan_vien!$1:$1048576,35,0))</f>
        <v>3</v>
      </c>
      <c r="O256" s="117" t="str">
        <f>IF(Thong_tin_chuc_vu_NV!A28="","",VLOOKUP(Thong_tin_chuc_vu_NV!A28,INPUT_Du_lieu_nhan_vien!$1:$1048576,37,0))</f>
        <v/>
      </c>
      <c r="P256" s="117">
        <f>IF(Thong_tin_chuc_vu_NV!A28="","",VLOOKUP(Thong_tin_chuc_vu_NV!A28,INPUT_Du_lieu_nhan_vien!$1:$1048576,39,0))</f>
        <v>0</v>
      </c>
    </row>
    <row r="257" spans="1:16" ht="19.5" hidden="1" customHeight="1" x14ac:dyDescent="0.2">
      <c r="A257" s="121">
        <f>IF(INPUT_Du_lieu_nhan_vien!A32="","",INPUT_Du_lieu_nhan_vien!A32)</f>
        <v>20005</v>
      </c>
      <c r="B257" s="121" t="str">
        <f>IF(A257="","",VLOOKUP(A257,INPUT_Du_lieu_nhan_vien!$1:$1048576,2,0))</f>
        <v>Thái Thị Hạnh</v>
      </c>
      <c r="C257" s="121" t="str">
        <f>IF($A257="","",VLOOKUP($A257,INPUT_Du_lieu_nhan_vien!$1:$1048576,3,0))</f>
        <v>Nguyên</v>
      </c>
      <c r="D257" s="104" t="str">
        <f>IF(A257="","",VLOOKUP(A257,INPUT_Du_lieu_nhan_vien!$1:$1048576,20,0))</f>
        <v>3 ngách 135/26 Đội Cấn, Ba Đình, Hà Nội</v>
      </c>
      <c r="E257" s="104" t="str">
        <f>IF($A257="","",VLOOKUP($A257,INPUT_Du_lieu_nhan_vien!$1:$1048576,17,0))</f>
        <v>098 908 8375</v>
      </c>
      <c r="F257" s="116">
        <f>IF(Thong_tin_chuc_vu_NV!A257="","",VLOOKUP(Thong_tin_chuc_vu_NV!A257,INPUT_Du_lieu_nhan_vien!$1:$1048576,27,0))</f>
        <v>0</v>
      </c>
      <c r="G257" s="104">
        <f>IF(Thong_tin_chuc_vu_NV!A257="","",VLOOKUP(Thong_tin_chuc_vu_NV!A257,INPUT_Du_lieu_nhan_vien!$1:$1048576,28,0))</f>
        <v>0</v>
      </c>
      <c r="H257" s="104">
        <f>IF(Thong_tin_chuc_vu_NV!A257="","",VLOOKUP(Thong_tin_chuc_vu_NV!A257,INPUT_Du_lieu_nhan_vien!$1:$1048576,24,0))</f>
        <v>0</v>
      </c>
      <c r="I257" s="104">
        <f>IF(Thong_tin_chuc_vu_NV!A257="","",VLOOKUP(Thong_tin_chuc_vu_NV!A257,INPUT_Du_lieu_nhan_vien!$1:$1048576,29,0))</f>
        <v>0</v>
      </c>
      <c r="J257" s="104">
        <f>IF(Thong_tin_chuc_vu_NV!A257="","",VLOOKUP(Thong_tin_chuc_vu_NV!A257,INPUT_Du_lieu_nhan_vien!$1:$1048576,30,0))</f>
        <v>0</v>
      </c>
      <c r="K257" s="104" t="str">
        <f>IF(Thong_tin_chuc_vu_NV!A257="","",VLOOKUP(Thong_tin_chuc_vu_NV!A257,INPUT_Du_lieu_nhan_vien!$1:$1048576,31,0))</f>
        <v>HN</v>
      </c>
      <c r="L257" s="104" t="str">
        <f>IF(Thong_tin_chuc_vu_NV!A32="","",VLOOKUP(Thong_tin_chuc_vu_NV!A32,INPUT_Du_lieu_nhan_vien!$1:$1048576,36,0))</f>
        <v>Nghỉ việc</v>
      </c>
      <c r="M257" s="117">
        <f>IF(Thong_tin_chuc_vu_NV!A32="","",VLOOKUP(Thong_tin_chuc_vu_NV!A32,INPUT_Du_lieu_nhan_vien!$1:$1048576,34,0))</f>
        <v>39630</v>
      </c>
      <c r="N257" s="104">
        <f>IF(Thong_tin_chuc_vu_NV!A32="","",VLOOKUP(Thong_tin_chuc_vu_NV!A32,INPUT_Du_lieu_nhan_vien!$1:$1048576,35,0))</f>
        <v>7</v>
      </c>
      <c r="O257" s="117" t="str">
        <f>IF(Thong_tin_chuc_vu_NV!A32="","",VLOOKUP(Thong_tin_chuc_vu_NV!A32,INPUT_Du_lieu_nhan_vien!$1:$1048576,37,0))</f>
        <v/>
      </c>
      <c r="P257" s="117">
        <f>IF(Thong_tin_chuc_vu_NV!A32="","",VLOOKUP(Thong_tin_chuc_vu_NV!A32,INPUT_Du_lieu_nhan_vien!$1:$1048576,39,0))</f>
        <v>40546</v>
      </c>
    </row>
    <row r="258" spans="1:16" ht="19.5" hidden="1" customHeight="1" x14ac:dyDescent="0.2">
      <c r="A258" s="121">
        <f>IF(INPUT_Du_lieu_nhan_vien!A182="","",INPUT_Du_lieu_nhan_vien!A182)</f>
        <v>20157</v>
      </c>
      <c r="B258" s="121" t="str">
        <f>IF(A258="","",VLOOKUP(A258,INPUT_Du_lieu_nhan_vien!$1:$1048576,2,0))</f>
        <v>Huỳnh Ngọc</v>
      </c>
      <c r="C258" s="121" t="str">
        <f>IF($A258="","",VLOOKUP($A258,INPUT_Du_lieu_nhan_vien!$1:$1048576,3,0))</f>
        <v>Anh</v>
      </c>
      <c r="D258" s="104" t="str">
        <f>IF(A258="","",VLOOKUP(A258,INPUT_Du_lieu_nhan_vien!$1:$1048576,20,0))</f>
        <v xml:space="preserve"> </v>
      </c>
      <c r="E258" s="104">
        <f>IF($A258="","",VLOOKUP($A258,INPUT_Du_lieu_nhan_vien!$1:$1048576,17,0))</f>
        <v>0</v>
      </c>
      <c r="F258" s="116">
        <f>IF(Thong_tin_chuc_vu_NV!A258="","",VLOOKUP(Thong_tin_chuc_vu_NV!A258,INPUT_Du_lieu_nhan_vien!$1:$1048576,27,0))</f>
        <v>0</v>
      </c>
      <c r="G258" s="104">
        <f>IF(Thong_tin_chuc_vu_NV!A258="","",VLOOKUP(Thong_tin_chuc_vu_NV!A258,INPUT_Du_lieu_nhan_vien!$1:$1048576,28,0))</f>
        <v>0</v>
      </c>
      <c r="H258" s="104" t="str">
        <f>IF(Thong_tin_chuc_vu_NV!A258="","",VLOOKUP(Thong_tin_chuc_vu_NV!A258,INPUT_Du_lieu_nhan_vien!$1:$1048576,24,0))</f>
        <v>CB_VH_BA</v>
      </c>
      <c r="I258" s="104">
        <f>IF(Thong_tin_chuc_vu_NV!A258="","",VLOOKUP(Thong_tin_chuc_vu_NV!A258,INPUT_Du_lieu_nhan_vien!$1:$1048576,29,0))</f>
        <v>0</v>
      </c>
      <c r="J258" s="104">
        <f>IF(Thong_tin_chuc_vu_NV!A258="","",VLOOKUP(Thong_tin_chuc_vu_NV!A258,INPUT_Du_lieu_nhan_vien!$1:$1048576,30,0))</f>
        <v>0</v>
      </c>
      <c r="K258" s="104">
        <f>IF(Thong_tin_chuc_vu_NV!A258="","",VLOOKUP(Thong_tin_chuc_vu_NV!A258,INPUT_Du_lieu_nhan_vien!$1:$1048576,31,0))</f>
        <v>0</v>
      </c>
      <c r="L258" s="104" t="str">
        <f>IF(Thong_tin_chuc_vu_NV!A182="","",VLOOKUP(Thong_tin_chuc_vu_NV!A182,INPUT_Du_lieu_nhan_vien!$1:$1048576,36,0))</f>
        <v>Nghỉ việc</v>
      </c>
      <c r="M258" s="117">
        <f>IF(Thong_tin_chuc_vu_NV!A182="","",VLOOKUP(Thong_tin_chuc_vu_NV!A182,INPUT_Du_lieu_nhan_vien!$1:$1048576,34,0))</f>
        <v>0</v>
      </c>
      <c r="N258" s="104" t="str">
        <f>IF(Thong_tin_chuc_vu_NV!A182="","",VLOOKUP(Thong_tin_chuc_vu_NV!A182,INPUT_Du_lieu_nhan_vien!$1:$1048576,35,0))</f>
        <v/>
      </c>
      <c r="O258" s="117" t="str">
        <f>IF(Thong_tin_chuc_vu_NV!A182="","",VLOOKUP(Thong_tin_chuc_vu_NV!A182,INPUT_Du_lieu_nhan_vien!$1:$1048576,37,0))</f>
        <v/>
      </c>
      <c r="P258" s="117">
        <f>IF(Thong_tin_chuc_vu_NV!A182="","",VLOOKUP(Thong_tin_chuc_vu_NV!A182,INPUT_Du_lieu_nhan_vien!$1:$1048576,39,0))</f>
        <v>0</v>
      </c>
    </row>
    <row r="259" spans="1:16" ht="19.5" hidden="1" customHeight="1" x14ac:dyDescent="0.2">
      <c r="A259" s="121">
        <f>IF(INPUT_Du_lieu_nhan_vien!A259="","",INPUT_Du_lieu_nhan_vien!A259)</f>
        <v>20234</v>
      </c>
      <c r="B259" s="121" t="str">
        <f>IF(A259="","",VLOOKUP(A259,INPUT_Du_lieu_nhan_vien!$1:$1048576,2,0))</f>
        <v>Bùi Thanh</v>
      </c>
      <c r="C259" s="121" t="str">
        <f>IF($A259="","",VLOOKUP($A259,INPUT_Du_lieu_nhan_vien!$1:$1048576,3,0))</f>
        <v>Sĩ</v>
      </c>
      <c r="D259" s="104" t="str">
        <f>IF(A259="","",VLOOKUP(A259,INPUT_Du_lieu_nhan_vien!$1:$1048576,20,0))</f>
        <v xml:space="preserve">27/31 Cộng Hòa, Phường 4, Quận Tân Bình, Tphcm </v>
      </c>
      <c r="E259" s="104" t="str">
        <f>IF($A259="","",VLOOKUP($A259,INPUT_Du_lieu_nhan_vien!$1:$1048576,17,0))</f>
        <v>0918 464 237</v>
      </c>
      <c r="F259" s="116">
        <f>IF(Thong_tin_chuc_vu_NV!A259="","",VLOOKUP(Thong_tin_chuc_vu_NV!A259,INPUT_Du_lieu_nhan_vien!$1:$1048576,27,0))</f>
        <v>0</v>
      </c>
      <c r="G259" s="104">
        <f>IF(Thong_tin_chuc_vu_NV!A259="","",VLOOKUP(Thong_tin_chuc_vu_NV!A259,INPUT_Du_lieu_nhan_vien!$1:$1048576,28,0))</f>
        <v>0</v>
      </c>
      <c r="H259" s="104">
        <f>IF(Thong_tin_chuc_vu_NV!A259="","",VLOOKUP(Thong_tin_chuc_vu_NV!A259,INPUT_Du_lieu_nhan_vien!$1:$1048576,24,0))</f>
        <v>0</v>
      </c>
      <c r="I259" s="104">
        <f>IF(Thong_tin_chuc_vu_NV!A259="","",VLOOKUP(Thong_tin_chuc_vu_NV!A259,INPUT_Du_lieu_nhan_vien!$1:$1048576,29,0))</f>
        <v>0</v>
      </c>
      <c r="J259" s="104">
        <f>IF(Thong_tin_chuc_vu_NV!A259="","",VLOOKUP(Thong_tin_chuc_vu_NV!A259,INPUT_Du_lieu_nhan_vien!$1:$1048576,30,0))</f>
        <v>0</v>
      </c>
      <c r="K259" s="104" t="str">
        <f>IF(Thong_tin_chuc_vu_NV!A259="","",VLOOKUP(Thong_tin_chuc_vu_NV!A259,INPUT_Du_lieu_nhan_vien!$1:$1048576,31,0))</f>
        <v>HCM</v>
      </c>
      <c r="L259" s="104" t="str">
        <f>IF(Thong_tin_chuc_vu_NV!A259="","",VLOOKUP(Thong_tin_chuc_vu_NV!A259,INPUT_Du_lieu_nhan_vien!$1:$1048576,36,0))</f>
        <v>Nghỉ việc</v>
      </c>
      <c r="M259" s="117">
        <f>IF(Thong_tin_chuc_vu_NV!A259="","",VLOOKUP(Thong_tin_chuc_vu_NV!A259,INPUT_Du_lieu_nhan_vien!$1:$1048576,34,0))</f>
        <v>40455</v>
      </c>
      <c r="N259" s="104">
        <f>IF(Thong_tin_chuc_vu_NV!A259="","",VLOOKUP(Thong_tin_chuc_vu_NV!A259,INPUT_Du_lieu_nhan_vien!$1:$1048576,35,0))</f>
        <v>10</v>
      </c>
      <c r="O259" s="117" t="str">
        <f>IF(Thong_tin_chuc_vu_NV!A259="","",VLOOKUP(Thong_tin_chuc_vu_NV!A259,INPUT_Du_lieu_nhan_vien!$1:$1048576,37,0))</f>
        <v/>
      </c>
      <c r="P259" s="117">
        <f>IF(Thong_tin_chuc_vu_NV!A259="","",VLOOKUP(Thong_tin_chuc_vu_NV!A259,INPUT_Du_lieu_nhan_vien!$1:$1048576,39,0))</f>
        <v>0</v>
      </c>
    </row>
    <row r="260" spans="1:16" ht="19.5" hidden="1" customHeight="1" x14ac:dyDescent="0.2">
      <c r="A260" s="121">
        <f>IF(INPUT_Du_lieu_nhan_vien!A260="","",INPUT_Du_lieu_nhan_vien!A260)</f>
        <v>20235</v>
      </c>
      <c r="B260" s="121" t="str">
        <f>IF(A260="","",VLOOKUP(A260,INPUT_Du_lieu_nhan_vien!$1:$1048576,2,0))</f>
        <v>Huỳnh Văn</v>
      </c>
      <c r="C260" s="121" t="str">
        <f>IF($A260="","",VLOOKUP($A260,INPUT_Du_lieu_nhan_vien!$1:$1048576,3,0))</f>
        <v>Xuân</v>
      </c>
      <c r="D260" s="104" t="str">
        <f>IF(A260="","",VLOOKUP(A260,INPUT_Du_lieu_nhan_vien!$1:$1048576,20,0))</f>
        <v xml:space="preserve">12 Văn Côi, P14, Quận Tân Bình </v>
      </c>
      <c r="E260" s="104" t="str">
        <f>IF($A260="","",VLOOKUP($A260,INPUT_Du_lieu_nhan_vien!$1:$1048576,17,0))</f>
        <v>0907 386 691</v>
      </c>
      <c r="F260" s="116">
        <f>IF(Thong_tin_chuc_vu_NV!A260="","",VLOOKUP(Thong_tin_chuc_vu_NV!A260,INPUT_Du_lieu_nhan_vien!$1:$1048576,27,0))</f>
        <v>1</v>
      </c>
      <c r="G260" s="104" t="str">
        <f>IF(Thong_tin_chuc_vu_NV!A260="","",VLOOKUP(Thong_tin_chuc_vu_NV!A260,INPUT_Du_lieu_nhan_vien!$1:$1048576,28,0))</f>
        <v>CB</v>
      </c>
      <c r="H260" s="104" t="str">
        <f>IF(Thong_tin_chuc_vu_NV!A260="","",VLOOKUP(Thong_tin_chuc_vu_NV!A260,INPUT_Du_lieu_nhan_vien!$1:$1048576,24,0))</f>
        <v>OX</v>
      </c>
      <c r="I260" s="104">
        <f>IF(Thong_tin_chuc_vu_NV!A260="","",VLOOKUP(Thong_tin_chuc_vu_NV!A260,INPUT_Du_lieu_nhan_vien!$1:$1048576,29,0))</f>
        <v>0</v>
      </c>
      <c r="J260" s="104">
        <f>IF(Thong_tin_chuc_vu_NV!A260="","",VLOOKUP(Thong_tin_chuc_vu_NV!A260,INPUT_Du_lieu_nhan_vien!$1:$1048576,30,0))</f>
        <v>0</v>
      </c>
      <c r="K260" s="104" t="str">
        <f>IF(Thong_tin_chuc_vu_NV!A260="","",VLOOKUP(Thong_tin_chuc_vu_NV!A260,INPUT_Du_lieu_nhan_vien!$1:$1048576,31,0))</f>
        <v>HCM</v>
      </c>
      <c r="L260" s="104" t="str">
        <f>IF(Thong_tin_chuc_vu_NV!A260="","",VLOOKUP(Thong_tin_chuc_vu_NV!A260,INPUT_Du_lieu_nhan_vien!$1:$1048576,36,0))</f>
        <v>Nghỉ việc</v>
      </c>
      <c r="M260" s="117">
        <f>IF(Thong_tin_chuc_vu_NV!A260="","",VLOOKUP(Thong_tin_chuc_vu_NV!A260,INPUT_Du_lieu_nhan_vien!$1:$1048576,34,0))</f>
        <v>40455</v>
      </c>
      <c r="N260" s="104">
        <f>IF(Thong_tin_chuc_vu_NV!A260="","",VLOOKUP(Thong_tin_chuc_vu_NV!A260,INPUT_Du_lieu_nhan_vien!$1:$1048576,35,0))</f>
        <v>10</v>
      </c>
      <c r="O260" s="117" t="str">
        <f>IF(Thong_tin_chuc_vu_NV!A260="","",VLOOKUP(Thong_tin_chuc_vu_NV!A260,INPUT_Du_lieu_nhan_vien!$1:$1048576,37,0))</f>
        <v/>
      </c>
      <c r="P260" s="117">
        <f>IF(Thong_tin_chuc_vu_NV!A260="","",VLOOKUP(Thong_tin_chuc_vu_NV!A260,INPUT_Du_lieu_nhan_vien!$1:$1048576,39,0))</f>
        <v>40974</v>
      </c>
    </row>
    <row r="261" spans="1:16" ht="19.5" hidden="1" customHeight="1" x14ac:dyDescent="0.2">
      <c r="A261" s="121">
        <f>IF(INPUT_Du_lieu_nhan_vien!A261="","",INPUT_Du_lieu_nhan_vien!A261)</f>
        <v>20236</v>
      </c>
      <c r="B261" s="121" t="str">
        <f>IF(A261="","",VLOOKUP(A261,INPUT_Du_lieu_nhan_vien!$1:$1048576,2,0))</f>
        <v>Nguyễn Sơn</v>
      </c>
      <c r="C261" s="121" t="str">
        <f>IF($A261="","",VLOOKUP($A261,INPUT_Du_lieu_nhan_vien!$1:$1048576,3,0))</f>
        <v>Tùng</v>
      </c>
      <c r="D261" s="104" t="str">
        <f>IF(A261="","",VLOOKUP(A261,INPUT_Du_lieu_nhan_vien!$1:$1048576,20,0))</f>
        <v xml:space="preserve">74, Giảng Võ, Cát Linh Đống Đa, Hà Nội </v>
      </c>
      <c r="E261" s="104" t="str">
        <f>IF($A261="","",VLOOKUP($A261,INPUT_Du_lieu_nhan_vien!$1:$1048576,17,0))</f>
        <v>0917 511 411</v>
      </c>
      <c r="F261" s="116">
        <f>IF(Thong_tin_chuc_vu_NV!A261="","",VLOOKUP(Thong_tin_chuc_vu_NV!A261,INPUT_Du_lieu_nhan_vien!$1:$1048576,27,0))</f>
        <v>3</v>
      </c>
      <c r="G261" s="104" t="str">
        <f>IF(Thong_tin_chuc_vu_NV!A261="","",VLOOKUP(Thong_tin_chuc_vu_NV!A261,INPUT_Du_lieu_nhan_vien!$1:$1048576,28,0))</f>
        <v>QL</v>
      </c>
      <c r="H261" s="104" t="str">
        <f>IF(Thong_tin_chuc_vu_NV!A261="","",VLOOKUP(Thong_tin_chuc_vu_NV!A261,INPUT_Du_lieu_nhan_vien!$1:$1048576,24,0))</f>
        <v>PM2</v>
      </c>
      <c r="I261" s="104" t="str">
        <f>IF(Thong_tin_chuc_vu_NV!A261="","",VLOOKUP(Thong_tin_chuc_vu_NV!A261,INPUT_Du_lieu_nhan_vien!$1:$1048576,29,0))</f>
        <v>TTN</v>
      </c>
      <c r="J261" s="104" t="str">
        <f>IF(Thong_tin_chuc_vu_NV!A261="","",VLOOKUP(Thong_tin_chuc_vu_NV!A261,INPUT_Du_lieu_nhan_vien!$1:$1048576,30,0))</f>
        <v>PTNO</v>
      </c>
      <c r="K261" s="104" t="str">
        <f>IF(Thong_tin_chuc_vu_NV!A261="","",VLOOKUP(Thong_tin_chuc_vu_NV!A261,INPUT_Du_lieu_nhan_vien!$1:$1048576,31,0))</f>
        <v>HN</v>
      </c>
      <c r="L261" s="104" t="str">
        <f>IF(Thong_tin_chuc_vu_NV!A261="","",VLOOKUP(Thong_tin_chuc_vu_NV!A261,INPUT_Du_lieu_nhan_vien!$1:$1048576,36,0))</f>
        <v>Chính thức</v>
      </c>
      <c r="M261" s="117">
        <f>IF(Thong_tin_chuc_vu_NV!A261="","",VLOOKUP(Thong_tin_chuc_vu_NV!A261,INPUT_Du_lieu_nhan_vien!$1:$1048576,34,0))</f>
        <v>40523</v>
      </c>
      <c r="N261" s="104">
        <f>IF(Thong_tin_chuc_vu_NV!A261="","",VLOOKUP(Thong_tin_chuc_vu_NV!A261,INPUT_Du_lieu_nhan_vien!$1:$1048576,35,0))</f>
        <v>12</v>
      </c>
      <c r="O261" s="117" t="str">
        <f>IF(Thong_tin_chuc_vu_NV!A261="","",VLOOKUP(Thong_tin_chuc_vu_NV!A261,INPUT_Du_lieu_nhan_vien!$1:$1048576,37,0))</f>
        <v/>
      </c>
      <c r="P261" s="117">
        <f>IF(Thong_tin_chuc_vu_NV!A261="","",VLOOKUP(Thong_tin_chuc_vu_NV!A261,INPUT_Du_lieu_nhan_vien!$1:$1048576,39,0))</f>
        <v>0</v>
      </c>
    </row>
    <row r="262" spans="1:16" ht="19.5" hidden="1" customHeight="1" x14ac:dyDescent="0.2">
      <c r="A262" s="121">
        <f>IF(INPUT_Du_lieu_nhan_vien!A279="","",INPUT_Du_lieu_nhan_vien!A279)</f>
        <v>20254</v>
      </c>
      <c r="B262" s="121" t="str">
        <f>IF(A262="","",VLOOKUP(A262,INPUT_Du_lieu_nhan_vien!$1:$1048576,2,0))</f>
        <v>Nguyễn Thị Thúy</v>
      </c>
      <c r="C262" s="121" t="str">
        <f>IF($A262="","",VLOOKUP($A262,INPUT_Du_lieu_nhan_vien!$1:$1048576,3,0))</f>
        <v>Trang</v>
      </c>
      <c r="D262" s="104" t="str">
        <f>IF(A262="","",VLOOKUP(A262,INPUT_Du_lieu_nhan_vien!$1:$1048576,20,0))</f>
        <v xml:space="preserve"> </v>
      </c>
      <c r="E262" s="104" t="str">
        <f>IF($A262="","",VLOOKUP($A262,INPUT_Du_lieu_nhan_vien!$1:$1048576,17,0))</f>
        <v/>
      </c>
      <c r="F262" s="116">
        <f>IF(Thong_tin_chuc_vu_NV!A262="","",VLOOKUP(Thong_tin_chuc_vu_NV!A262,INPUT_Du_lieu_nhan_vien!$1:$1048576,27,0))</f>
        <v>0</v>
      </c>
      <c r="G262" s="104">
        <f>IF(Thong_tin_chuc_vu_NV!A262="","",VLOOKUP(Thong_tin_chuc_vu_NV!A262,INPUT_Du_lieu_nhan_vien!$1:$1048576,28,0))</f>
        <v>0</v>
      </c>
      <c r="H262" s="104">
        <f>IF(Thong_tin_chuc_vu_NV!A262="","",VLOOKUP(Thong_tin_chuc_vu_NV!A262,INPUT_Du_lieu_nhan_vien!$1:$1048576,24,0))</f>
        <v>0</v>
      </c>
      <c r="I262" s="104">
        <f>IF(Thong_tin_chuc_vu_NV!A262="","",VLOOKUP(Thong_tin_chuc_vu_NV!A262,INPUT_Du_lieu_nhan_vien!$1:$1048576,29,0))</f>
        <v>0</v>
      </c>
      <c r="J262" s="104">
        <f>IF(Thong_tin_chuc_vu_NV!A262="","",VLOOKUP(Thong_tin_chuc_vu_NV!A262,INPUT_Du_lieu_nhan_vien!$1:$1048576,30,0))</f>
        <v>0</v>
      </c>
      <c r="K262" s="104" t="str">
        <f>IF(Thong_tin_chuc_vu_NV!A262="","",VLOOKUP(Thong_tin_chuc_vu_NV!A262,INPUT_Du_lieu_nhan_vien!$1:$1048576,31,0))</f>
        <v>HCM</v>
      </c>
      <c r="L262" s="104" t="str">
        <f>IF(Thong_tin_chuc_vu_NV!A279="","",VLOOKUP(Thong_tin_chuc_vu_NV!A279,INPUT_Du_lieu_nhan_vien!$1:$1048576,36,0))</f>
        <v>Nghỉ việc</v>
      </c>
      <c r="M262" s="117">
        <f>IF(Thong_tin_chuc_vu_NV!A279="","",VLOOKUP(Thong_tin_chuc_vu_NV!A279,INPUT_Du_lieu_nhan_vien!$1:$1048576,34,0))</f>
        <v>0</v>
      </c>
      <c r="N262" s="104" t="str">
        <f>IF(Thong_tin_chuc_vu_NV!A279="","",VLOOKUP(Thong_tin_chuc_vu_NV!A279,INPUT_Du_lieu_nhan_vien!$1:$1048576,35,0))</f>
        <v/>
      </c>
      <c r="O262" s="117">
        <f>IF(Thong_tin_chuc_vu_NV!A279="","",VLOOKUP(Thong_tin_chuc_vu_NV!A279,INPUT_Du_lieu_nhan_vien!$1:$1048576,37,0))</f>
        <v>0</v>
      </c>
      <c r="P262" s="117">
        <f>IF(Thong_tin_chuc_vu_NV!A279="","",VLOOKUP(Thong_tin_chuc_vu_NV!A279,INPUT_Du_lieu_nhan_vien!$1:$1048576,39,0))</f>
        <v>0</v>
      </c>
    </row>
    <row r="263" spans="1:16" ht="19.5" hidden="1" customHeight="1" x14ac:dyDescent="0.2">
      <c r="A263" s="121">
        <f>IF(INPUT_Du_lieu_nhan_vien!A263="","",INPUT_Du_lieu_nhan_vien!A263)</f>
        <v>20238</v>
      </c>
      <c r="B263" s="121" t="str">
        <f>IF(A263="","",VLOOKUP(A263,INPUT_Du_lieu_nhan_vien!$1:$1048576,2,0))</f>
        <v>Bùi Thị Thảo</v>
      </c>
      <c r="C263" s="121" t="str">
        <f>IF($A263="","",VLOOKUP($A263,INPUT_Du_lieu_nhan_vien!$1:$1048576,3,0))</f>
        <v>Nguyên</v>
      </c>
      <c r="D263" s="104" t="str">
        <f>IF(A263="","",VLOOKUP(A263,INPUT_Du_lieu_nhan_vien!$1:$1048576,20,0))</f>
        <v>489/23a/30b Huỳnh Văn Bánh , Phường 13, Quận Phú Nhuận, Tp Hcm</v>
      </c>
      <c r="E263" s="104" t="str">
        <f>IF($A263="","",VLOOKUP($A263,INPUT_Du_lieu_nhan_vien!$1:$1048576,17,0))</f>
        <v>0987 348 146</v>
      </c>
      <c r="F263" s="116">
        <f>IF(Thong_tin_chuc_vu_NV!A263="","",VLOOKUP(Thong_tin_chuc_vu_NV!A263,INPUT_Du_lieu_nhan_vien!$1:$1048576,27,0))</f>
        <v>2</v>
      </c>
      <c r="G263" s="104" t="str">
        <f>IF(Thong_tin_chuc_vu_NV!A263="","",VLOOKUP(Thong_tin_chuc_vu_NV!A263,INPUT_Du_lieu_nhan_vien!$1:$1048576,28,0))</f>
        <v>QL</v>
      </c>
      <c r="H263" s="104" t="str">
        <f>IF(Thong_tin_chuc_vu_NV!A263="","",VLOOKUP(Thong_tin_chuc_vu_NV!A263,INPUT_Du_lieu_nhan_vien!$1:$1048576,24,0))</f>
        <v>NS</v>
      </c>
      <c r="I263" s="104">
        <f>IF(Thong_tin_chuc_vu_NV!A263="","",VLOOKUP(Thong_tin_chuc_vu_NV!A263,INPUT_Du_lieu_nhan_vien!$1:$1048576,29,0))</f>
        <v>0</v>
      </c>
      <c r="J263" s="104">
        <f>IF(Thong_tin_chuc_vu_NV!A263="","",VLOOKUP(Thong_tin_chuc_vu_NV!A263,INPUT_Du_lieu_nhan_vien!$1:$1048576,30,0))</f>
        <v>0</v>
      </c>
      <c r="K263" s="104" t="str">
        <f>IF(Thong_tin_chuc_vu_NV!A263="","",VLOOKUP(Thong_tin_chuc_vu_NV!A263,INPUT_Du_lieu_nhan_vien!$1:$1048576,31,0))</f>
        <v>HCM</v>
      </c>
      <c r="L263" s="104" t="str">
        <f>IF(Thong_tin_chuc_vu_NV!A263="","",VLOOKUP(Thong_tin_chuc_vu_NV!A263,INPUT_Du_lieu_nhan_vien!$1:$1048576,36,0))</f>
        <v>Nghỉ việc</v>
      </c>
      <c r="M263" s="117">
        <f>IF(Thong_tin_chuc_vu_NV!A263="","",VLOOKUP(Thong_tin_chuc_vu_NV!A263,INPUT_Du_lieu_nhan_vien!$1:$1048576,34,0))</f>
        <v>40531</v>
      </c>
      <c r="N263" s="104">
        <f>IF(Thong_tin_chuc_vu_NV!A263="","",VLOOKUP(Thong_tin_chuc_vu_NV!A263,INPUT_Du_lieu_nhan_vien!$1:$1048576,35,0))</f>
        <v>12</v>
      </c>
      <c r="O263" s="117">
        <f>IF(Thong_tin_chuc_vu_NV!A263="","",VLOOKUP(Thong_tin_chuc_vu_NV!A263,INPUT_Du_lieu_nhan_vien!$1:$1048576,37,0))</f>
        <v>0</v>
      </c>
      <c r="P263" s="117">
        <f>IF(Thong_tin_chuc_vu_NV!A263="","",VLOOKUP(Thong_tin_chuc_vu_NV!A263,INPUT_Du_lieu_nhan_vien!$1:$1048576,39,0))</f>
        <v>41062</v>
      </c>
    </row>
    <row r="264" spans="1:16" ht="19.5" hidden="1" customHeight="1" x14ac:dyDescent="0.2">
      <c r="A264" s="121">
        <f>IF(INPUT_Du_lieu_nhan_vien!A264="","",INPUT_Du_lieu_nhan_vien!A264)</f>
        <v>20239</v>
      </c>
      <c r="B264" s="121" t="str">
        <f>IF(A264="","",VLOOKUP(A264,INPUT_Du_lieu_nhan_vien!$1:$1048576,2,0))</f>
        <v>Thái Thị Huỳnh</v>
      </c>
      <c r="C264" s="121" t="str">
        <f>IF($A264="","",VLOOKUP($A264,INPUT_Du_lieu_nhan_vien!$1:$1048576,3,0))</f>
        <v>Mai</v>
      </c>
      <c r="D264" s="104" t="str">
        <f>IF(A264="","",VLOOKUP(A264,INPUT_Du_lieu_nhan_vien!$1:$1048576,20,0))</f>
        <v xml:space="preserve">25/31 Cửu Long, Phường 2, Tân Bình, Tp Hồ Chí Minh </v>
      </c>
      <c r="E264" s="104" t="str">
        <f>IF($A264="","",VLOOKUP($A264,INPUT_Du_lieu_nhan_vien!$1:$1048576,17,0))</f>
        <v>0908 024 501</v>
      </c>
      <c r="F264" s="116">
        <f>IF(Thong_tin_chuc_vu_NV!A264="","",VLOOKUP(Thong_tin_chuc_vu_NV!A264,INPUT_Du_lieu_nhan_vien!$1:$1048576,27,0))</f>
        <v>1</v>
      </c>
      <c r="G264" s="104" t="str">
        <f>IF(Thong_tin_chuc_vu_NV!A264="","",VLOOKUP(Thong_tin_chuc_vu_NV!A264,INPUT_Du_lieu_nhan_vien!$1:$1048576,28,0))</f>
        <v>CB</v>
      </c>
      <c r="H264" s="104" t="str">
        <f>IF(Thong_tin_chuc_vu_NV!A264="","",VLOOKUP(Thong_tin_chuc_vu_NV!A264,INPUT_Du_lieu_nhan_vien!$1:$1048576,24,0))</f>
        <v>OX</v>
      </c>
      <c r="I264" s="104" t="str">
        <f>IF(Thong_tin_chuc_vu_NV!A264="","",VLOOKUP(Thong_tin_chuc_vu_NV!A264,INPUT_Du_lieu_nhan_vien!$1:$1048576,29,0))</f>
        <v>THC</v>
      </c>
      <c r="J264" s="104">
        <f>IF(Thong_tin_chuc_vu_NV!A264="","",VLOOKUP(Thong_tin_chuc_vu_NV!A264,INPUT_Du_lieu_nhan_vien!$1:$1048576,30,0))</f>
        <v>0</v>
      </c>
      <c r="K264" s="104" t="str">
        <f>IF(Thong_tin_chuc_vu_NV!A264="","",VLOOKUP(Thong_tin_chuc_vu_NV!A264,INPUT_Du_lieu_nhan_vien!$1:$1048576,31,0))</f>
        <v>HCM</v>
      </c>
      <c r="L264" s="104" t="str">
        <f>IF(Thong_tin_chuc_vu_NV!A264="","",VLOOKUP(Thong_tin_chuc_vu_NV!A264,INPUT_Du_lieu_nhan_vien!$1:$1048576,36,0))</f>
        <v>Nghỉ việc</v>
      </c>
      <c r="M264" s="117">
        <f>IF(Thong_tin_chuc_vu_NV!A264="","",VLOOKUP(Thong_tin_chuc_vu_NV!A264,INPUT_Du_lieu_nhan_vien!$1:$1048576,34,0))</f>
        <v>40476</v>
      </c>
      <c r="N264" s="104">
        <f>IF(Thong_tin_chuc_vu_NV!A264="","",VLOOKUP(Thong_tin_chuc_vu_NV!A264,INPUT_Du_lieu_nhan_vien!$1:$1048576,35,0))</f>
        <v>10</v>
      </c>
      <c r="O264" s="117" t="str">
        <f>IF(Thong_tin_chuc_vu_NV!A264="","",VLOOKUP(Thong_tin_chuc_vu_NV!A264,INPUT_Du_lieu_nhan_vien!$1:$1048576,37,0))</f>
        <v/>
      </c>
      <c r="P264" s="117">
        <f>IF(Thong_tin_chuc_vu_NV!A264="","",VLOOKUP(Thong_tin_chuc_vu_NV!A264,INPUT_Du_lieu_nhan_vien!$1:$1048576,39,0))</f>
        <v>40544</v>
      </c>
    </row>
    <row r="265" spans="1:16" ht="19.5" hidden="1" customHeight="1" x14ac:dyDescent="0.2">
      <c r="A265" s="121">
        <f>IF(INPUT_Du_lieu_nhan_vien!A365="","",INPUT_Du_lieu_nhan_vien!A365)</f>
        <v>20339</v>
      </c>
      <c r="B265" s="121" t="str">
        <f>IF(A265="","",VLOOKUP(A265,INPUT_Du_lieu_nhan_vien!$1:$1048576,2,0))</f>
        <v>Nguyễn Thị</v>
      </c>
      <c r="C265" s="121" t="str">
        <f>IF($A265="","",VLOOKUP($A265,INPUT_Du_lieu_nhan_vien!$1:$1048576,3,0))</f>
        <v>Nhàn</v>
      </c>
      <c r="D265" s="104" t="str">
        <f>IF(A265="","",VLOOKUP(A265,INPUT_Du_lieu_nhan_vien!$1:$1048576,20,0))</f>
        <v xml:space="preserve">Số 107, ngõ 79, phố Yên Duyên, phường Yên Sở, Hà Nội </v>
      </c>
      <c r="E265" s="104" t="str">
        <f>IF($A265="","",VLOOKUP($A265,INPUT_Du_lieu_nhan_vien!$1:$1048576,17,0))</f>
        <v>0966527528</v>
      </c>
      <c r="F265" s="116" t="str">
        <f>IF(Thong_tin_chuc_vu_NV!A265="","",VLOOKUP(Thong_tin_chuc_vu_NV!A265,INPUT_Du_lieu_nhan_vien!$1:$1048576,27,0))</f>
        <v>1</v>
      </c>
      <c r="G265" s="104" t="str">
        <f>IF(Thong_tin_chuc_vu_NV!A265="","",VLOOKUP(Thong_tin_chuc_vu_NV!A265,INPUT_Du_lieu_nhan_vien!$1:$1048576,28,0))</f>
        <v>CB</v>
      </c>
      <c r="H265" s="104" t="str">
        <f>IF(Thong_tin_chuc_vu_NV!A265="","",VLOOKUP(Thong_tin_chuc_vu_NV!A265,INPUT_Du_lieu_nhan_vien!$1:$1048576,24,0))</f>
        <v>OP</v>
      </c>
      <c r="I265" s="104" t="str">
        <f>IF(Thong_tin_chuc_vu_NV!A265="","",VLOOKUP(Thong_tin_chuc_vu_NV!A265,INPUT_Du_lieu_nhan_vien!$1:$1048576,29,0))</f>
        <v>TAD</v>
      </c>
      <c r="J265" s="104" t="str">
        <f>IF(Thong_tin_chuc_vu_NV!A265="","",VLOOKUP(Thong_tin_chuc_vu_NV!A265,INPUT_Du_lieu_nhan_vien!$1:$1048576,30,0))</f>
        <v>PADA</v>
      </c>
      <c r="K265" s="104" t="str">
        <f>IF(Thong_tin_chuc_vu_NV!A265="","",VLOOKUP(Thong_tin_chuc_vu_NV!A265,INPUT_Du_lieu_nhan_vien!$1:$1048576,31,0))</f>
        <v>HN</v>
      </c>
      <c r="L265" s="104" t="str">
        <f>IF(Thong_tin_chuc_vu_NV!A365="","",VLOOKUP(Thong_tin_chuc_vu_NV!A365,INPUT_Du_lieu_nhan_vien!$1:$1048576,36,0))</f>
        <v>Nghỉ việc</v>
      </c>
      <c r="M265" s="117">
        <f>IF(Thong_tin_chuc_vu_NV!A365="","",VLOOKUP(Thong_tin_chuc_vu_NV!A365,INPUT_Du_lieu_nhan_vien!$1:$1048576,34,0))</f>
        <v>0</v>
      </c>
      <c r="N265" s="104" t="str">
        <f>IF(Thong_tin_chuc_vu_NV!A365="","",VLOOKUP(Thong_tin_chuc_vu_NV!A365,INPUT_Du_lieu_nhan_vien!$1:$1048576,35,0))</f>
        <v/>
      </c>
      <c r="O265" s="117" t="str">
        <f>IF(Thong_tin_chuc_vu_NV!A365="","",VLOOKUP(Thong_tin_chuc_vu_NV!A365,INPUT_Du_lieu_nhan_vien!$1:$1048576,37,0))</f>
        <v/>
      </c>
      <c r="P265" s="117">
        <f>IF(Thong_tin_chuc_vu_NV!A365="","",VLOOKUP(Thong_tin_chuc_vu_NV!A365,INPUT_Du_lieu_nhan_vien!$1:$1048576,39,0))</f>
        <v>0</v>
      </c>
    </row>
    <row r="266" spans="1:16" ht="19.5" hidden="1" customHeight="1" x14ac:dyDescent="0.2">
      <c r="A266" s="121">
        <f>IF(INPUT_Du_lieu_nhan_vien!A266="","",INPUT_Du_lieu_nhan_vien!A266)</f>
        <v>20241</v>
      </c>
      <c r="B266" s="121" t="str">
        <f>IF(A266="","",VLOOKUP(A266,INPUT_Du_lieu_nhan_vien!$1:$1048576,2,0))</f>
        <v>Phùng Thị Hải</v>
      </c>
      <c r="C266" s="121" t="str">
        <f>IF($A266="","",VLOOKUP($A266,INPUT_Du_lieu_nhan_vien!$1:$1048576,3,0))</f>
        <v>Linh</v>
      </c>
      <c r="D266" s="104" t="str">
        <f>IF(A266="","",VLOOKUP(A266,INPUT_Du_lieu_nhan_vien!$1:$1048576,20,0))</f>
        <v xml:space="preserve">400/6, Xô Viết Nghệ Tính, Phường 25. Quận Bình Thạnh, Tp. Hcm </v>
      </c>
      <c r="E266" s="104" t="str">
        <f>IF($A266="","",VLOOKUP($A266,INPUT_Du_lieu_nhan_vien!$1:$1048576,17,0))</f>
        <v>0933 713 133</v>
      </c>
      <c r="F266" s="116">
        <f>IF(Thong_tin_chuc_vu_NV!A266="","",VLOOKUP(Thong_tin_chuc_vu_NV!A266,INPUT_Du_lieu_nhan_vien!$1:$1048576,27,0))</f>
        <v>3</v>
      </c>
      <c r="G266" s="104" t="str">
        <f>IF(Thong_tin_chuc_vu_NV!A266="","",VLOOKUP(Thong_tin_chuc_vu_NV!A266,INPUT_Du_lieu_nhan_vien!$1:$1048576,28,0))</f>
        <v>QL</v>
      </c>
      <c r="H266" s="104" t="str">
        <f>IF(Thong_tin_chuc_vu_NV!A266="","",VLOOKUP(Thong_tin_chuc_vu_NV!A266,INPUT_Du_lieu_nhan_vien!$1:$1048576,24,0))</f>
        <v>PM2</v>
      </c>
      <c r="I266" s="104" t="str">
        <f>IF(Thong_tin_chuc_vu_NV!A266="","",VLOOKUP(Thong_tin_chuc_vu_NV!A266,INPUT_Du_lieu_nhan_vien!$1:$1048576,29,0))</f>
        <v>TSA</v>
      </c>
      <c r="J266" s="104" t="str">
        <f>IF(Thong_tin_chuc_vu_NV!A266="","",VLOOKUP(Thong_tin_chuc_vu_NV!A266,INPUT_Du_lieu_nhan_vien!$1:$1048576,30,0))</f>
        <v>PSAS</v>
      </c>
      <c r="K266" s="104" t="str">
        <f>IF(Thong_tin_chuc_vu_NV!A266="","",VLOOKUP(Thong_tin_chuc_vu_NV!A266,INPUT_Du_lieu_nhan_vien!$1:$1048576,31,0))</f>
        <v>HCM</v>
      </c>
      <c r="L266" s="104" t="str">
        <f>IF(Thong_tin_chuc_vu_NV!A266="","",VLOOKUP(Thong_tin_chuc_vu_NV!A266,INPUT_Du_lieu_nhan_vien!$1:$1048576,36,0))</f>
        <v>Chính thức</v>
      </c>
      <c r="M266" s="117">
        <f>IF(Thong_tin_chuc_vu_NV!A266="","",VLOOKUP(Thong_tin_chuc_vu_NV!A266,INPUT_Du_lieu_nhan_vien!$1:$1048576,34,0))</f>
        <v>40537</v>
      </c>
      <c r="N266" s="104">
        <f>IF(Thong_tin_chuc_vu_NV!A266="","",VLOOKUP(Thong_tin_chuc_vu_NV!A266,INPUT_Du_lieu_nhan_vien!$1:$1048576,35,0))</f>
        <v>12</v>
      </c>
      <c r="O266" s="117" t="str">
        <f>IF(Thong_tin_chuc_vu_NV!A266="","",VLOOKUP(Thong_tin_chuc_vu_NV!A266,INPUT_Du_lieu_nhan_vien!$1:$1048576,37,0))</f>
        <v/>
      </c>
      <c r="P266" s="117">
        <f>IF(Thong_tin_chuc_vu_NV!A266="","",VLOOKUP(Thong_tin_chuc_vu_NV!A266,INPUT_Du_lieu_nhan_vien!$1:$1048576,39,0))</f>
        <v>0</v>
      </c>
    </row>
    <row r="267" spans="1:16" ht="19.5" hidden="1" customHeight="1" x14ac:dyDescent="0.2">
      <c r="A267" s="121">
        <f>IF(INPUT_Du_lieu_nhan_vien!A267="","",INPUT_Du_lieu_nhan_vien!A267)</f>
        <v>20242</v>
      </c>
      <c r="B267" s="121" t="str">
        <f>IF(A267="","",VLOOKUP(A267,INPUT_Du_lieu_nhan_vien!$1:$1048576,2,0))</f>
        <v>Nông Hoàng Ngọc</v>
      </c>
      <c r="C267" s="121" t="str">
        <f>IF($A267="","",VLOOKUP($A267,INPUT_Du_lieu_nhan_vien!$1:$1048576,3,0))</f>
        <v>Viễn</v>
      </c>
      <c r="D267" s="104" t="str">
        <f>IF(A267="","",VLOOKUP(A267,INPUT_Du_lieu_nhan_vien!$1:$1048576,20,0))</f>
        <v xml:space="preserve">185/8/4 Thống Nhất, P.12, Q.gò Vấp, Tp.hcm </v>
      </c>
      <c r="E267" s="104" t="str">
        <f>IF($A267="","",VLOOKUP($A267,INPUT_Du_lieu_nhan_vien!$1:$1048576,17,0))</f>
        <v>0905 470 877</v>
      </c>
      <c r="F267" s="116">
        <f>IF(Thong_tin_chuc_vu_NV!A267="","",VLOOKUP(Thong_tin_chuc_vu_NV!A267,INPUT_Du_lieu_nhan_vien!$1:$1048576,27,0))</f>
        <v>1</v>
      </c>
      <c r="G267" s="104" t="str">
        <f>IF(Thong_tin_chuc_vu_NV!A267="","",VLOOKUP(Thong_tin_chuc_vu_NV!A267,INPUT_Du_lieu_nhan_vien!$1:$1048576,28,0))</f>
        <v>CB</v>
      </c>
      <c r="H267" s="104" t="str">
        <f>IF(Thong_tin_chuc_vu_NV!A267="","",VLOOKUP(Thong_tin_chuc_vu_NV!A267,INPUT_Du_lieu_nhan_vien!$1:$1048576,24,0))</f>
        <v>OS</v>
      </c>
      <c r="I267" s="104" t="str">
        <f>IF(Thong_tin_chuc_vu_NV!A267="","",VLOOKUP(Thong_tin_chuc_vu_NV!A267,INPUT_Du_lieu_nhan_vien!$1:$1048576,29,0))</f>
        <v>THC</v>
      </c>
      <c r="J267" s="104">
        <f>IF(Thong_tin_chuc_vu_NV!A267="","",VLOOKUP(Thong_tin_chuc_vu_NV!A267,INPUT_Du_lieu_nhan_vien!$1:$1048576,30,0))</f>
        <v>0</v>
      </c>
      <c r="K267" s="104" t="str">
        <f>IF(Thong_tin_chuc_vu_NV!A267="","",VLOOKUP(Thong_tin_chuc_vu_NV!A267,INPUT_Du_lieu_nhan_vien!$1:$1048576,31,0))</f>
        <v>HCM</v>
      </c>
      <c r="L267" s="104" t="str">
        <f>IF(Thong_tin_chuc_vu_NV!A267="","",VLOOKUP(Thong_tin_chuc_vu_NV!A267,INPUT_Du_lieu_nhan_vien!$1:$1048576,36,0))</f>
        <v>Nghỉ việc</v>
      </c>
      <c r="M267" s="117">
        <f>IF(Thong_tin_chuc_vu_NV!A267="","",VLOOKUP(Thong_tin_chuc_vu_NV!A267,INPUT_Du_lieu_nhan_vien!$1:$1048576,34,0))</f>
        <v>40476</v>
      </c>
      <c r="N267" s="104">
        <f>IF(Thong_tin_chuc_vu_NV!A267="","",VLOOKUP(Thong_tin_chuc_vu_NV!A267,INPUT_Du_lieu_nhan_vien!$1:$1048576,35,0))</f>
        <v>10</v>
      </c>
      <c r="O267" s="117" t="str">
        <f>IF(Thong_tin_chuc_vu_NV!A267="","",VLOOKUP(Thong_tin_chuc_vu_NV!A267,INPUT_Du_lieu_nhan_vien!$1:$1048576,37,0))</f>
        <v/>
      </c>
      <c r="P267" s="117">
        <f>IF(Thong_tin_chuc_vu_NV!A267="","",VLOOKUP(Thong_tin_chuc_vu_NV!A267,INPUT_Du_lieu_nhan_vien!$1:$1048576,39,0))</f>
        <v>40787</v>
      </c>
    </row>
    <row r="268" spans="1:16" ht="19.5" hidden="1" customHeight="1" x14ac:dyDescent="0.2">
      <c r="A268" s="121">
        <f>IF(INPUT_Du_lieu_nhan_vien!A268="","",INPUT_Du_lieu_nhan_vien!A268)</f>
        <v>20243</v>
      </c>
      <c r="B268" s="121" t="str">
        <f>IF(A268="","",VLOOKUP(A268,INPUT_Du_lieu_nhan_vien!$1:$1048576,2,0))</f>
        <v>Đoàn Thanh</v>
      </c>
      <c r="C268" s="121" t="str">
        <f>IF($A268="","",VLOOKUP($A268,INPUT_Du_lieu_nhan_vien!$1:$1048576,3,0))</f>
        <v>Tân</v>
      </c>
      <c r="D268" s="104" t="str">
        <f>IF(A268="","",VLOOKUP(A268,INPUT_Du_lieu_nhan_vien!$1:$1048576,20,0))</f>
        <v xml:space="preserve">237, K3, Cầu Diễn, Từ Liêm, Hà Nội </v>
      </c>
      <c r="E268" s="104" t="str">
        <f>IF($A268="","",VLOOKUP($A268,INPUT_Du_lieu_nhan_vien!$1:$1048576,17,0))</f>
        <v>0907 282 269</v>
      </c>
      <c r="F268" s="116" t="str">
        <f>IF(Thong_tin_chuc_vu_NV!A268="","",VLOOKUP(Thong_tin_chuc_vu_NV!A268,INPUT_Du_lieu_nhan_vien!$1:$1048576,27,0))</f>
        <v>1</v>
      </c>
      <c r="G268" s="104" t="str">
        <f>IF(Thong_tin_chuc_vu_NV!A268="","",VLOOKUP(Thong_tin_chuc_vu_NV!A268,INPUT_Du_lieu_nhan_vien!$1:$1048576,28,0))</f>
        <v>CB</v>
      </c>
      <c r="H268" s="104" t="str">
        <f>IF(Thong_tin_chuc_vu_NV!A268="","",VLOOKUP(Thong_tin_chuc_vu_NV!A268,INPUT_Du_lieu_nhan_vien!$1:$1048576,24,0))</f>
        <v>OX</v>
      </c>
      <c r="I268" s="104" t="str">
        <f>IF(Thong_tin_chuc_vu_NV!A268="","",VLOOKUP(Thong_tin_chuc_vu_NV!A268,INPUT_Du_lieu_nhan_vien!$1:$1048576,29,0))</f>
        <v>TAD</v>
      </c>
      <c r="J268" s="104">
        <f>IF(Thong_tin_chuc_vu_NV!A268="","",VLOOKUP(Thong_tin_chuc_vu_NV!A268,INPUT_Du_lieu_nhan_vien!$1:$1048576,30,0))</f>
        <v>0</v>
      </c>
      <c r="K268" s="104" t="str">
        <f>IF(Thong_tin_chuc_vu_NV!A268="","",VLOOKUP(Thong_tin_chuc_vu_NV!A268,INPUT_Du_lieu_nhan_vien!$1:$1048576,31,0))</f>
        <v>HN</v>
      </c>
      <c r="L268" s="104" t="str">
        <f>IF(Thong_tin_chuc_vu_NV!A268="","",VLOOKUP(Thong_tin_chuc_vu_NV!A268,INPUT_Du_lieu_nhan_vien!$1:$1048576,36,0))</f>
        <v>Nghỉ việc</v>
      </c>
      <c r="M268" s="117">
        <f>IF(Thong_tin_chuc_vu_NV!A268="","",VLOOKUP(Thong_tin_chuc_vu_NV!A268,INPUT_Du_lieu_nhan_vien!$1:$1048576,34,0))</f>
        <v>40476</v>
      </c>
      <c r="N268" s="104">
        <f>IF(Thong_tin_chuc_vu_NV!A268="","",VLOOKUP(Thong_tin_chuc_vu_NV!A268,INPUT_Du_lieu_nhan_vien!$1:$1048576,35,0))</f>
        <v>10</v>
      </c>
      <c r="O268" s="117" t="str">
        <f>IF(Thong_tin_chuc_vu_NV!A268="","",VLOOKUP(Thong_tin_chuc_vu_NV!A268,INPUT_Du_lieu_nhan_vien!$1:$1048576,37,0))</f>
        <v/>
      </c>
      <c r="P268" s="117">
        <f>IF(Thong_tin_chuc_vu_NV!A268="","",VLOOKUP(Thong_tin_chuc_vu_NV!A268,INPUT_Du_lieu_nhan_vien!$1:$1048576,39,0))</f>
        <v>40620</v>
      </c>
    </row>
    <row r="269" spans="1:16" ht="19.5" hidden="1" customHeight="1" x14ac:dyDescent="0.2">
      <c r="A269" s="121">
        <f>IF(INPUT_Du_lieu_nhan_vien!A269="","",INPUT_Du_lieu_nhan_vien!A269)</f>
        <v>20244</v>
      </c>
      <c r="B269" s="121" t="str">
        <f>IF(A269="","",VLOOKUP(A269,INPUT_Du_lieu_nhan_vien!$1:$1048576,2,0))</f>
        <v>Vũ Thị Phương</v>
      </c>
      <c r="C269" s="121" t="str">
        <f>IF($A269="","",VLOOKUP($A269,INPUT_Du_lieu_nhan_vien!$1:$1048576,3,0))</f>
        <v>Nhung</v>
      </c>
      <c r="D269" s="104" t="str">
        <f>IF(A269="","",VLOOKUP(A269,INPUT_Du_lieu_nhan_vien!$1:$1048576,20,0))</f>
        <v xml:space="preserve">110a, Phạm Ngọc Thạch, Đống Đa, Hà Nội </v>
      </c>
      <c r="E269" s="104" t="str">
        <f>IF($A269="","",VLOOKUP($A269,INPUT_Du_lieu_nhan_vien!$1:$1048576,17,0))</f>
        <v>0975 335 892</v>
      </c>
      <c r="F269" s="116">
        <f>IF(Thong_tin_chuc_vu_NV!A269="","",VLOOKUP(Thong_tin_chuc_vu_NV!A269,INPUT_Du_lieu_nhan_vien!$1:$1048576,27,0))</f>
        <v>0</v>
      </c>
      <c r="G269" s="104">
        <f>IF(Thong_tin_chuc_vu_NV!A269="","",VLOOKUP(Thong_tin_chuc_vu_NV!A269,INPUT_Du_lieu_nhan_vien!$1:$1048576,28,0))</f>
        <v>0</v>
      </c>
      <c r="H269" s="104">
        <f>IF(Thong_tin_chuc_vu_NV!A269="","",VLOOKUP(Thong_tin_chuc_vu_NV!A269,INPUT_Du_lieu_nhan_vien!$1:$1048576,24,0))</f>
        <v>0</v>
      </c>
      <c r="I269" s="104">
        <f>IF(Thong_tin_chuc_vu_NV!A269="","",VLOOKUP(Thong_tin_chuc_vu_NV!A269,INPUT_Du_lieu_nhan_vien!$1:$1048576,29,0))</f>
        <v>0</v>
      </c>
      <c r="J269" s="104">
        <f>IF(Thong_tin_chuc_vu_NV!A269="","",VLOOKUP(Thong_tin_chuc_vu_NV!A269,INPUT_Du_lieu_nhan_vien!$1:$1048576,30,0))</f>
        <v>0</v>
      </c>
      <c r="K269" s="104" t="str">
        <f>IF(Thong_tin_chuc_vu_NV!A269="","",VLOOKUP(Thong_tin_chuc_vu_NV!A269,INPUT_Du_lieu_nhan_vien!$1:$1048576,31,0))</f>
        <v>HN</v>
      </c>
      <c r="L269" s="104" t="str">
        <f>IF(Thong_tin_chuc_vu_NV!A269="","",VLOOKUP(Thong_tin_chuc_vu_NV!A269,INPUT_Du_lieu_nhan_vien!$1:$1048576,36,0))</f>
        <v>Nghỉ việc</v>
      </c>
      <c r="M269" s="117">
        <f>IF(Thong_tin_chuc_vu_NV!A269="","",VLOOKUP(Thong_tin_chuc_vu_NV!A269,INPUT_Du_lieu_nhan_vien!$1:$1048576,34,0))</f>
        <v>40477</v>
      </c>
      <c r="N269" s="104">
        <f>IF(Thong_tin_chuc_vu_NV!A269="","",VLOOKUP(Thong_tin_chuc_vu_NV!A269,INPUT_Du_lieu_nhan_vien!$1:$1048576,35,0))</f>
        <v>10</v>
      </c>
      <c r="O269" s="117" t="str">
        <f>IF(Thong_tin_chuc_vu_NV!A269="","",VLOOKUP(Thong_tin_chuc_vu_NV!A269,INPUT_Du_lieu_nhan_vien!$1:$1048576,37,0))</f>
        <v/>
      </c>
      <c r="P269" s="117">
        <f>IF(Thong_tin_chuc_vu_NV!A269="","",VLOOKUP(Thong_tin_chuc_vu_NV!A269,INPUT_Du_lieu_nhan_vien!$1:$1048576,39,0))</f>
        <v>0</v>
      </c>
    </row>
    <row r="270" spans="1:16" ht="19.5" hidden="1" customHeight="1" x14ac:dyDescent="0.2">
      <c r="A270" s="121">
        <f>IF(INPUT_Du_lieu_nhan_vien!A270="","",INPUT_Du_lieu_nhan_vien!A270)</f>
        <v>20245</v>
      </c>
      <c r="B270" s="121" t="str">
        <f>IF(A270="","",VLOOKUP(A270,INPUT_Du_lieu_nhan_vien!$1:$1048576,2,0))</f>
        <v>Lê Thùy</v>
      </c>
      <c r="C270" s="121" t="str">
        <f>IF($A270="","",VLOOKUP($A270,INPUT_Du_lieu_nhan_vien!$1:$1048576,3,0))</f>
        <v>Dung</v>
      </c>
      <c r="D270" s="104" t="str">
        <f>IF(A270="","",VLOOKUP(A270,INPUT_Du_lieu_nhan_vien!$1:$1048576,20,0))</f>
        <v xml:space="preserve">Sôố 12, Khu 3, Mai Dịch, Cầu Giấy, HN </v>
      </c>
      <c r="E270" s="104" t="str">
        <f>IF($A270="","",VLOOKUP($A270,INPUT_Du_lieu_nhan_vien!$1:$1048576,17,0))</f>
        <v>0982 309 899</v>
      </c>
      <c r="F270" s="116" t="str">
        <f>IF(Thong_tin_chuc_vu_NV!A270="","",VLOOKUP(Thong_tin_chuc_vu_NV!A270,INPUT_Du_lieu_nhan_vien!$1:$1048576,27,0))</f>
        <v>1</v>
      </c>
      <c r="G270" s="104" t="str">
        <f>IF(Thong_tin_chuc_vu_NV!A270="","",VLOOKUP(Thong_tin_chuc_vu_NV!A270,INPUT_Du_lieu_nhan_vien!$1:$1048576,28,0))</f>
        <v>CB</v>
      </c>
      <c r="H270" s="104" t="str">
        <f>IF(Thong_tin_chuc_vu_NV!A270="","",VLOOKUP(Thong_tin_chuc_vu_NV!A270,INPUT_Du_lieu_nhan_vien!$1:$1048576,24,0))</f>
        <v>OP</v>
      </c>
      <c r="I270" s="104" t="str">
        <f>IF(Thong_tin_chuc_vu_NV!A270="","",VLOOKUP(Thong_tin_chuc_vu_NV!A270,INPUT_Du_lieu_nhan_vien!$1:$1048576,29,0))</f>
        <v>TAE</v>
      </c>
      <c r="J270" s="104" t="str">
        <f>IF(Thong_tin_chuc_vu_NV!A270="","",VLOOKUP(Thong_tin_chuc_vu_NV!A270,INPUT_Du_lieu_nhan_vien!$1:$1048576,30,0))</f>
        <v>PAED</v>
      </c>
      <c r="K270" s="104" t="str">
        <f>IF(Thong_tin_chuc_vu_NV!A270="","",VLOOKUP(Thong_tin_chuc_vu_NV!A270,INPUT_Du_lieu_nhan_vien!$1:$1048576,31,0))</f>
        <v>HN</v>
      </c>
      <c r="L270" s="104" t="str">
        <f>IF(Thong_tin_chuc_vu_NV!A270="","",VLOOKUP(Thong_tin_chuc_vu_NV!A270,INPUT_Du_lieu_nhan_vien!$1:$1048576,36,0))</f>
        <v>Nghỉ việc</v>
      </c>
      <c r="M270" s="117">
        <f>IF(Thong_tin_chuc_vu_NV!A270="","",VLOOKUP(Thong_tin_chuc_vu_NV!A270,INPUT_Du_lieu_nhan_vien!$1:$1048576,34,0))</f>
        <v>40497</v>
      </c>
      <c r="N270" s="104">
        <f>IF(Thong_tin_chuc_vu_NV!A270="","",VLOOKUP(Thong_tin_chuc_vu_NV!A270,INPUT_Du_lieu_nhan_vien!$1:$1048576,35,0))</f>
        <v>11</v>
      </c>
      <c r="O270" s="117" t="str">
        <f>IF(Thong_tin_chuc_vu_NV!A270="","",VLOOKUP(Thong_tin_chuc_vu_NV!A270,INPUT_Du_lieu_nhan_vien!$1:$1048576,37,0))</f>
        <v/>
      </c>
      <c r="P270" s="117">
        <f>IF(Thong_tin_chuc_vu_NV!A270="","",VLOOKUP(Thong_tin_chuc_vu_NV!A270,INPUT_Du_lieu_nhan_vien!$1:$1048576,39,0))</f>
        <v>41183</v>
      </c>
    </row>
    <row r="271" spans="1:16" ht="19.5" hidden="1" customHeight="1" x14ac:dyDescent="0.2">
      <c r="A271" s="121">
        <f>IF(INPUT_Du_lieu_nhan_vien!A271="","",INPUT_Du_lieu_nhan_vien!A271)</f>
        <v>20246</v>
      </c>
      <c r="B271" s="121" t="str">
        <f>IF(A271="","",VLOOKUP(A271,INPUT_Du_lieu_nhan_vien!$1:$1048576,2,0))</f>
        <v>Tống Thị</v>
      </c>
      <c r="C271" s="121" t="str">
        <f>IF($A271="","",VLOOKUP($A271,INPUT_Du_lieu_nhan_vien!$1:$1048576,3,0))</f>
        <v>Hà</v>
      </c>
      <c r="D271" s="104" t="str">
        <f>IF(A271="","",VLOOKUP(A271,INPUT_Du_lieu_nhan_vien!$1:$1048576,20,0))</f>
        <v xml:space="preserve">Thanh Xuân, Hà Nội </v>
      </c>
      <c r="E271" s="104" t="str">
        <f>IF($A271="","",VLOOKUP($A271,INPUT_Du_lieu_nhan_vien!$1:$1048576,17,0))</f>
        <v>0945163237</v>
      </c>
      <c r="F271" s="116">
        <f>IF(Thong_tin_chuc_vu_NV!A271="","",VLOOKUP(Thong_tin_chuc_vu_NV!A271,INPUT_Du_lieu_nhan_vien!$1:$1048576,27,0))</f>
        <v>1</v>
      </c>
      <c r="G271" s="104" t="str">
        <f>IF(Thong_tin_chuc_vu_NV!A271="","",VLOOKUP(Thong_tin_chuc_vu_NV!A271,INPUT_Du_lieu_nhan_vien!$1:$1048576,28,0))</f>
        <v>CB</v>
      </c>
      <c r="H271" s="104" t="str">
        <f>IF(Thong_tin_chuc_vu_NV!A271="","",VLOOKUP(Thong_tin_chuc_vu_NV!A271,INPUT_Du_lieu_nhan_vien!$1:$1048576,24,0))</f>
        <v>OS</v>
      </c>
      <c r="I271" s="104" t="str">
        <f>IF(Thong_tin_chuc_vu_NV!A271="","",VLOOKUP(Thong_tin_chuc_vu_NV!A271,INPUT_Du_lieu_nhan_vien!$1:$1048576,29,0))</f>
        <v>TAW</v>
      </c>
      <c r="J271" s="104">
        <f>IF(Thong_tin_chuc_vu_NV!A271="","",VLOOKUP(Thong_tin_chuc_vu_NV!A271,INPUT_Du_lieu_nhan_vien!$1:$1048576,30,0))</f>
        <v>0</v>
      </c>
      <c r="K271" s="104" t="str">
        <f>IF(Thong_tin_chuc_vu_NV!A271="","",VLOOKUP(Thong_tin_chuc_vu_NV!A271,INPUT_Du_lieu_nhan_vien!$1:$1048576,31,0))</f>
        <v>HN</v>
      </c>
      <c r="L271" s="104" t="str">
        <f>IF(Thong_tin_chuc_vu_NV!A271="","",VLOOKUP(Thong_tin_chuc_vu_NV!A271,INPUT_Du_lieu_nhan_vien!$1:$1048576,36,0))</f>
        <v>Nghỉ việc</v>
      </c>
      <c r="M271" s="117">
        <f>IF(Thong_tin_chuc_vu_NV!A271="","",VLOOKUP(Thong_tin_chuc_vu_NV!A271,INPUT_Du_lieu_nhan_vien!$1:$1048576,34,0))</f>
        <v>40497</v>
      </c>
      <c r="N271" s="104">
        <f>IF(Thong_tin_chuc_vu_NV!A271="","",VLOOKUP(Thong_tin_chuc_vu_NV!A271,INPUT_Du_lieu_nhan_vien!$1:$1048576,35,0))</f>
        <v>11</v>
      </c>
      <c r="O271" s="117" t="str">
        <f>IF(Thong_tin_chuc_vu_NV!A271="","",VLOOKUP(Thong_tin_chuc_vu_NV!A271,INPUT_Du_lieu_nhan_vien!$1:$1048576,37,0))</f>
        <v/>
      </c>
      <c r="P271" s="117">
        <f>IF(Thong_tin_chuc_vu_NV!A271="","",VLOOKUP(Thong_tin_chuc_vu_NV!A271,INPUT_Du_lieu_nhan_vien!$1:$1048576,39,0))</f>
        <v>40868</v>
      </c>
    </row>
    <row r="272" spans="1:16" ht="19.5" hidden="1" customHeight="1" x14ac:dyDescent="0.2">
      <c r="A272" s="121">
        <f>IF(INPUT_Du_lieu_nhan_vien!A45="","",INPUT_Du_lieu_nhan_vien!A45)</f>
        <v>20018</v>
      </c>
      <c r="B272" s="121" t="str">
        <f>IF(A272="","",VLOOKUP(A272,INPUT_Du_lieu_nhan_vien!$1:$1048576,2,0))</f>
        <v>Phạm Thị Hương</v>
      </c>
      <c r="C272" s="121" t="str">
        <f>IF($A272="","",VLOOKUP($A272,INPUT_Du_lieu_nhan_vien!$1:$1048576,3,0))</f>
        <v>Giang</v>
      </c>
      <c r="D272" s="104" t="str">
        <f>IF(A272="","",VLOOKUP(A272,INPUT_Du_lieu_nhan_vien!$1:$1048576,20,0))</f>
        <v xml:space="preserve">Phòng 511, nhà C2, khu tập thể Vĩnh Hồ, quận Đống Đa, Hà Nội </v>
      </c>
      <c r="E272" s="104" t="str">
        <f>IF($A272="","",VLOOKUP($A272,INPUT_Du_lieu_nhan_vien!$1:$1048576,17,0))</f>
        <v>0975781606</v>
      </c>
      <c r="F272" s="116">
        <f>IF(Thong_tin_chuc_vu_NV!A272="","",VLOOKUP(Thong_tin_chuc_vu_NV!A272,INPUT_Du_lieu_nhan_vien!$1:$1048576,27,0))</f>
        <v>1</v>
      </c>
      <c r="G272" s="104" t="str">
        <f>IF(Thong_tin_chuc_vu_NV!A272="","",VLOOKUP(Thong_tin_chuc_vu_NV!A272,INPUT_Du_lieu_nhan_vien!$1:$1048576,28,0))</f>
        <v>CB</v>
      </c>
      <c r="H272" s="104" t="str">
        <f>IF(Thong_tin_chuc_vu_NV!A272="","",VLOOKUP(Thong_tin_chuc_vu_NV!A272,INPUT_Du_lieu_nhan_vien!$1:$1048576,24,0))</f>
        <v>OX</v>
      </c>
      <c r="I272" s="104" t="str">
        <f>IF(Thong_tin_chuc_vu_NV!A272="","",VLOOKUP(Thong_tin_chuc_vu_NV!A272,INPUT_Du_lieu_nhan_vien!$1:$1048576,29,0))</f>
        <v>TCW</v>
      </c>
      <c r="J272" s="104">
        <f>IF(Thong_tin_chuc_vu_NV!A272="","",VLOOKUP(Thong_tin_chuc_vu_NV!A272,INPUT_Du_lieu_nhan_vien!$1:$1048576,30,0))</f>
        <v>0</v>
      </c>
      <c r="K272" s="104" t="str">
        <f>IF(Thong_tin_chuc_vu_NV!A272="","",VLOOKUP(Thong_tin_chuc_vu_NV!A272,INPUT_Du_lieu_nhan_vien!$1:$1048576,31,0))</f>
        <v>HN</v>
      </c>
      <c r="L272" s="104" t="str">
        <f>IF(Thong_tin_chuc_vu_NV!A45="","",VLOOKUP(Thong_tin_chuc_vu_NV!A45,INPUT_Du_lieu_nhan_vien!$1:$1048576,36,0))</f>
        <v>Nghỉ việc</v>
      </c>
      <c r="M272" s="117">
        <f>IF(Thong_tin_chuc_vu_NV!A45="","",VLOOKUP(Thong_tin_chuc_vu_NV!A45,INPUT_Du_lieu_nhan_vien!$1:$1048576,34,0))</f>
        <v>0</v>
      </c>
      <c r="N272" s="104" t="str">
        <f>IF(Thong_tin_chuc_vu_NV!A45="","",VLOOKUP(Thong_tin_chuc_vu_NV!A45,INPUT_Du_lieu_nhan_vien!$1:$1048576,35,0))</f>
        <v/>
      </c>
      <c r="O272" s="117" t="str">
        <f>IF(Thong_tin_chuc_vu_NV!A45="","",VLOOKUP(Thong_tin_chuc_vu_NV!A45,INPUT_Du_lieu_nhan_vien!$1:$1048576,37,0))</f>
        <v/>
      </c>
      <c r="P272" s="117">
        <f>IF(Thong_tin_chuc_vu_NV!A45="","",VLOOKUP(Thong_tin_chuc_vu_NV!A45,INPUT_Du_lieu_nhan_vien!$1:$1048576,39,0))</f>
        <v>0</v>
      </c>
    </row>
    <row r="273" spans="1:16" ht="19.5" hidden="1" customHeight="1" x14ac:dyDescent="0.2">
      <c r="A273" s="121">
        <f>IF(INPUT_Du_lieu_nhan_vien!A273="","",INPUT_Du_lieu_nhan_vien!A273)</f>
        <v>20248</v>
      </c>
      <c r="B273" s="121" t="str">
        <f>IF(A273="","",VLOOKUP(A273,INPUT_Du_lieu_nhan_vien!$1:$1048576,2,0))</f>
        <v>Trần Thị Khánh</v>
      </c>
      <c r="C273" s="121" t="str">
        <f>IF($A273="","",VLOOKUP($A273,INPUT_Du_lieu_nhan_vien!$1:$1048576,3,0))</f>
        <v>Linh</v>
      </c>
      <c r="D273" s="104" t="str">
        <f>IF(A273="","",VLOOKUP(A273,INPUT_Du_lieu_nhan_vien!$1:$1048576,20,0))</f>
        <v xml:space="preserve">Tổ 3, Phúc Đồng, Long Biên, HN </v>
      </c>
      <c r="E273" s="104" t="str">
        <f>IF($A273="","",VLOOKUP($A273,INPUT_Du_lieu_nhan_vien!$1:$1048576,17,0))</f>
        <v>0988 182 099</v>
      </c>
      <c r="F273" s="116">
        <f>IF(Thong_tin_chuc_vu_NV!A273="","",VLOOKUP(Thong_tin_chuc_vu_NV!A273,INPUT_Du_lieu_nhan_vien!$1:$1048576,27,0))</f>
        <v>3</v>
      </c>
      <c r="G273" s="104" t="str">
        <f>IF(Thong_tin_chuc_vu_NV!A273="","",VLOOKUP(Thong_tin_chuc_vu_NV!A273,INPUT_Du_lieu_nhan_vien!$1:$1048576,28,0))</f>
        <v>QL</v>
      </c>
      <c r="H273" s="104" t="str">
        <f>IF(Thong_tin_chuc_vu_NV!A273="","",VLOOKUP(Thong_tin_chuc_vu_NV!A273,INPUT_Du_lieu_nhan_vien!$1:$1048576,24,0))</f>
        <v>PM2</v>
      </c>
      <c r="I273" s="104" t="str">
        <f>IF(Thong_tin_chuc_vu_NV!A273="","",VLOOKUP(Thong_tin_chuc_vu_NV!A273,INPUT_Du_lieu_nhan_vien!$1:$1048576,29,0))</f>
        <v>TAW</v>
      </c>
      <c r="J273" s="104" t="str">
        <f>IF(Thong_tin_chuc_vu_NV!A273="","",VLOOKUP(Thong_tin_chuc_vu_NV!A273,INPUT_Du_lieu_nhan_vien!$1:$1048576,30,0))</f>
        <v>PAWS</v>
      </c>
      <c r="K273" s="104" t="str">
        <f>IF(Thong_tin_chuc_vu_NV!A273="","",VLOOKUP(Thong_tin_chuc_vu_NV!A273,INPUT_Du_lieu_nhan_vien!$1:$1048576,31,0))</f>
        <v>HN</v>
      </c>
      <c r="L273" s="104" t="str">
        <f>IF(Thong_tin_chuc_vu_NV!A273="","",VLOOKUP(Thong_tin_chuc_vu_NV!A273,INPUT_Du_lieu_nhan_vien!$1:$1048576,36,0))</f>
        <v>Chính thức</v>
      </c>
      <c r="M273" s="117">
        <f>IF(Thong_tin_chuc_vu_NV!A273="","",VLOOKUP(Thong_tin_chuc_vu_NV!A273,INPUT_Du_lieu_nhan_vien!$1:$1048576,34,0))</f>
        <v>40527</v>
      </c>
      <c r="N273" s="104">
        <f>IF(Thong_tin_chuc_vu_NV!A273="","",VLOOKUP(Thong_tin_chuc_vu_NV!A273,INPUT_Du_lieu_nhan_vien!$1:$1048576,35,0))</f>
        <v>12</v>
      </c>
      <c r="O273" s="117" t="str">
        <f>IF(Thong_tin_chuc_vu_NV!A273="","",VLOOKUP(Thong_tin_chuc_vu_NV!A273,INPUT_Du_lieu_nhan_vien!$1:$1048576,37,0))</f>
        <v/>
      </c>
      <c r="P273" s="117">
        <f>IF(Thong_tin_chuc_vu_NV!A273="","",VLOOKUP(Thong_tin_chuc_vu_NV!A273,INPUT_Du_lieu_nhan_vien!$1:$1048576,39,0))</f>
        <v>0</v>
      </c>
    </row>
    <row r="274" spans="1:16" ht="19.5" hidden="1" customHeight="1" x14ac:dyDescent="0.2">
      <c r="A274" s="121">
        <f>IF(INPUT_Du_lieu_nhan_vien!A274="","",INPUT_Du_lieu_nhan_vien!A274)</f>
        <v>20249</v>
      </c>
      <c r="B274" s="121" t="str">
        <f>IF(A274="","",VLOOKUP(A274,INPUT_Du_lieu_nhan_vien!$1:$1048576,2,0))</f>
        <v>Nguyễn Hải</v>
      </c>
      <c r="C274" s="121" t="str">
        <f>IF($A274="","",VLOOKUP($A274,INPUT_Du_lieu_nhan_vien!$1:$1048576,3,0))</f>
        <v>Hà</v>
      </c>
      <c r="D274" s="104" t="str">
        <f>IF(A274="","",VLOOKUP(A274,INPUT_Du_lieu_nhan_vien!$1:$1048576,20,0))</f>
        <v xml:space="preserve">Số 27, Ngõ 13, Lĩnh Nam, Hoàng Mai, HN </v>
      </c>
      <c r="E274" s="104" t="str">
        <f>IF($A274="","",VLOOKUP($A274,INPUT_Du_lieu_nhan_vien!$1:$1048576,17,0))</f>
        <v>098 355 6617</v>
      </c>
      <c r="F274" s="116">
        <f>IF(Thong_tin_chuc_vu_NV!A274="","",VLOOKUP(Thong_tin_chuc_vu_NV!A274,INPUT_Du_lieu_nhan_vien!$1:$1048576,27,0))</f>
        <v>3</v>
      </c>
      <c r="G274" s="104" t="str">
        <f>IF(Thong_tin_chuc_vu_NV!A274="","",VLOOKUP(Thong_tin_chuc_vu_NV!A274,INPUT_Du_lieu_nhan_vien!$1:$1048576,28,0))</f>
        <v>QL</v>
      </c>
      <c r="H274" s="104" t="str">
        <f>IF(Thong_tin_chuc_vu_NV!A274="","",VLOOKUP(Thong_tin_chuc_vu_NV!A274,INPUT_Du_lieu_nhan_vien!$1:$1048576,24,0))</f>
        <v>PM1</v>
      </c>
      <c r="I274" s="104">
        <f>IF(Thong_tin_chuc_vu_NV!A274="","",VLOOKUP(Thong_tin_chuc_vu_NV!A274,INPUT_Du_lieu_nhan_vien!$1:$1048576,29,0))</f>
        <v>0</v>
      </c>
      <c r="J274" s="104">
        <f>IF(Thong_tin_chuc_vu_NV!A274="","",VLOOKUP(Thong_tin_chuc_vu_NV!A274,INPUT_Du_lieu_nhan_vien!$1:$1048576,30,0))</f>
        <v>0</v>
      </c>
      <c r="K274" s="104" t="str">
        <f>IF(Thong_tin_chuc_vu_NV!A274="","",VLOOKUP(Thong_tin_chuc_vu_NV!A274,INPUT_Du_lieu_nhan_vien!$1:$1048576,31,0))</f>
        <v>HN</v>
      </c>
      <c r="L274" s="104" t="str">
        <f>IF(Thong_tin_chuc_vu_NV!A274="","",VLOOKUP(Thong_tin_chuc_vu_NV!A274,INPUT_Du_lieu_nhan_vien!$1:$1048576,36,0))</f>
        <v>Nghỉ việc</v>
      </c>
      <c r="M274" s="117">
        <f>IF(Thong_tin_chuc_vu_NV!A274="","",VLOOKUP(Thong_tin_chuc_vu_NV!A274,INPUT_Du_lieu_nhan_vien!$1:$1048576,34,0))</f>
        <v>40528</v>
      </c>
      <c r="N274" s="104">
        <f>IF(Thong_tin_chuc_vu_NV!A274="","",VLOOKUP(Thong_tin_chuc_vu_NV!A274,INPUT_Du_lieu_nhan_vien!$1:$1048576,35,0))</f>
        <v>12</v>
      </c>
      <c r="O274" s="117" t="str">
        <f>IF(Thong_tin_chuc_vu_NV!A274="","",VLOOKUP(Thong_tin_chuc_vu_NV!A274,INPUT_Du_lieu_nhan_vien!$1:$1048576,37,0))</f>
        <v/>
      </c>
      <c r="P274" s="117">
        <f>IF(Thong_tin_chuc_vu_NV!A274="","",VLOOKUP(Thong_tin_chuc_vu_NV!A274,INPUT_Du_lieu_nhan_vien!$1:$1048576,39,0))</f>
        <v>41000</v>
      </c>
    </row>
    <row r="275" spans="1:16" ht="19.5" hidden="1" customHeight="1" x14ac:dyDescent="0.2">
      <c r="A275" s="121">
        <f>IF(INPUT_Du_lieu_nhan_vien!A192="","",INPUT_Du_lieu_nhan_vien!A192)</f>
        <v>20167</v>
      </c>
      <c r="B275" s="121" t="str">
        <f>IF(A275="","",VLOOKUP(A275,INPUT_Du_lieu_nhan_vien!$1:$1048576,2,0))</f>
        <v>Chu Hoài</v>
      </c>
      <c r="C275" s="121" t="str">
        <f>IF($A275="","",VLOOKUP($A275,INPUT_Du_lieu_nhan_vien!$1:$1048576,3,0))</f>
        <v>Thương</v>
      </c>
      <c r="D275" s="104" t="str">
        <f>IF(A275="","",VLOOKUP(A275,INPUT_Du_lieu_nhan_vien!$1:$1048576,20,0))</f>
        <v xml:space="preserve">23/13 Đường Tl.04 Khu Phố 3A, Thạnh Lộc, quận 12, HCM </v>
      </c>
      <c r="E275" s="104" t="str">
        <f>IF($A275="","",VLOOKUP($A275,INPUT_Du_lieu_nhan_vien!$1:$1048576,17,0))</f>
        <v>0917 545 808</v>
      </c>
      <c r="F275" s="116" t="str">
        <f>IF(Thong_tin_chuc_vu_NV!A275="","",VLOOKUP(Thong_tin_chuc_vu_NV!A275,INPUT_Du_lieu_nhan_vien!$1:$1048576,27,0))</f>
        <v>1</v>
      </c>
      <c r="G275" s="104" t="str">
        <f>IF(Thong_tin_chuc_vu_NV!A275="","",VLOOKUP(Thong_tin_chuc_vu_NV!A275,INPUT_Du_lieu_nhan_vien!$1:$1048576,28,0))</f>
        <v>CB</v>
      </c>
      <c r="H275" s="104" t="str">
        <f>IF(Thong_tin_chuc_vu_NV!A275="","",VLOOKUP(Thong_tin_chuc_vu_NV!A275,INPUT_Du_lieu_nhan_vien!$1:$1048576,24,0))</f>
        <v>OS</v>
      </c>
      <c r="I275" s="104" t="str">
        <f>IF(Thong_tin_chuc_vu_NV!A275="","",VLOOKUP(Thong_tin_chuc_vu_NV!A275,INPUT_Du_lieu_nhan_vien!$1:$1048576,29,0))</f>
        <v>TSA</v>
      </c>
      <c r="J275" s="104" t="str">
        <f>IF(Thong_tin_chuc_vu_NV!A275="","",VLOOKUP(Thong_tin_chuc_vu_NV!A275,INPUT_Du_lieu_nhan_vien!$1:$1048576,30,0))</f>
        <v>PSAS</v>
      </c>
      <c r="K275" s="104" t="str">
        <f>IF(Thong_tin_chuc_vu_NV!A275="","",VLOOKUP(Thong_tin_chuc_vu_NV!A275,INPUT_Du_lieu_nhan_vien!$1:$1048576,31,0))</f>
        <v>HCM</v>
      </c>
      <c r="L275" s="104" t="str">
        <f>IF(Thong_tin_chuc_vu_NV!A192="","",VLOOKUP(Thong_tin_chuc_vu_NV!A192,INPUT_Du_lieu_nhan_vien!$1:$1048576,36,0))</f>
        <v>Nghỉ việc</v>
      </c>
      <c r="M275" s="117">
        <f>IF(Thong_tin_chuc_vu_NV!A192="","",VLOOKUP(Thong_tin_chuc_vu_NV!A192,INPUT_Du_lieu_nhan_vien!$1:$1048576,34,0))</f>
        <v>40455</v>
      </c>
      <c r="N275" s="104">
        <f>IF(Thong_tin_chuc_vu_NV!A192="","",VLOOKUP(Thong_tin_chuc_vu_NV!A192,INPUT_Du_lieu_nhan_vien!$1:$1048576,35,0))</f>
        <v>10</v>
      </c>
      <c r="O275" s="117" t="str">
        <f>IF(Thong_tin_chuc_vu_NV!A192="","",VLOOKUP(Thong_tin_chuc_vu_NV!A192,INPUT_Du_lieu_nhan_vien!$1:$1048576,37,0))</f>
        <v/>
      </c>
      <c r="P275" s="117">
        <f>IF(Thong_tin_chuc_vu_NV!A192="","",VLOOKUP(Thong_tin_chuc_vu_NV!A192,INPUT_Du_lieu_nhan_vien!$1:$1048576,39,0))</f>
        <v>40633</v>
      </c>
    </row>
    <row r="276" spans="1:16" ht="19.5" hidden="1" customHeight="1" x14ac:dyDescent="0.2">
      <c r="A276" s="121">
        <f>IF(INPUT_Du_lieu_nhan_vien!A236="","",INPUT_Du_lieu_nhan_vien!A236)</f>
        <v>20211</v>
      </c>
      <c r="B276" s="121" t="str">
        <f>IF(A276="","",VLOOKUP(A276,INPUT_Du_lieu_nhan_vien!$1:$1048576,2,0))</f>
        <v>Nguyễn Văn</v>
      </c>
      <c r="C276" s="121" t="str">
        <f>IF($A276="","",VLOOKUP($A276,INPUT_Du_lieu_nhan_vien!$1:$1048576,3,0))</f>
        <v>Đồng</v>
      </c>
      <c r="D276" s="104" t="str">
        <f>IF(A276="","",VLOOKUP(A276,INPUT_Du_lieu_nhan_vien!$1:$1048576,20,0))</f>
        <v xml:space="preserve">7/204 Cao Lỗ - P4 - Q8 - HCM </v>
      </c>
      <c r="E276" s="104" t="str">
        <f>IF($A276="","",VLOOKUP($A276,INPUT_Du_lieu_nhan_vien!$1:$1048576,17,0))</f>
        <v>01262 692 764</v>
      </c>
      <c r="F276" s="116">
        <f>IF(Thong_tin_chuc_vu_NV!A276="","",VLOOKUP(Thong_tin_chuc_vu_NV!A276,INPUT_Du_lieu_nhan_vien!$1:$1048576,27,0))</f>
        <v>0</v>
      </c>
      <c r="G276" s="104">
        <f>IF(Thong_tin_chuc_vu_NV!A276="","",VLOOKUP(Thong_tin_chuc_vu_NV!A276,INPUT_Du_lieu_nhan_vien!$1:$1048576,28,0))</f>
        <v>0</v>
      </c>
      <c r="H276" s="104">
        <f>IF(Thong_tin_chuc_vu_NV!A276="","",VLOOKUP(Thong_tin_chuc_vu_NV!A276,INPUT_Du_lieu_nhan_vien!$1:$1048576,24,0))</f>
        <v>0</v>
      </c>
      <c r="I276" s="104">
        <f>IF(Thong_tin_chuc_vu_NV!A276="","",VLOOKUP(Thong_tin_chuc_vu_NV!A276,INPUT_Du_lieu_nhan_vien!$1:$1048576,29,0))</f>
        <v>0</v>
      </c>
      <c r="J276" s="104">
        <f>IF(Thong_tin_chuc_vu_NV!A276="","",VLOOKUP(Thong_tin_chuc_vu_NV!A276,INPUT_Du_lieu_nhan_vien!$1:$1048576,30,0))</f>
        <v>0</v>
      </c>
      <c r="K276" s="104" t="str">
        <f>IF(Thong_tin_chuc_vu_NV!A276="","",VLOOKUP(Thong_tin_chuc_vu_NV!A276,INPUT_Du_lieu_nhan_vien!$1:$1048576,31,0))</f>
        <v>HCM</v>
      </c>
      <c r="L276" s="104" t="str">
        <f>IF(Thong_tin_chuc_vu_NV!A236="","",VLOOKUP(Thong_tin_chuc_vu_NV!A236,INPUT_Du_lieu_nhan_vien!$1:$1048576,36,0))</f>
        <v>Nghỉ việc</v>
      </c>
      <c r="M276" s="117">
        <f>IF(Thong_tin_chuc_vu_NV!A236="","",VLOOKUP(Thong_tin_chuc_vu_NV!A236,INPUT_Du_lieu_nhan_vien!$1:$1048576,34,0))</f>
        <v>41047</v>
      </c>
      <c r="N276" s="104">
        <f>IF(Thong_tin_chuc_vu_NV!A236="","",VLOOKUP(Thong_tin_chuc_vu_NV!A236,INPUT_Du_lieu_nhan_vien!$1:$1048576,35,0))</f>
        <v>5</v>
      </c>
      <c r="O276" s="117">
        <f>IF(Thong_tin_chuc_vu_NV!A236="","",VLOOKUP(Thong_tin_chuc_vu_NV!A236,INPUT_Du_lieu_nhan_vien!$1:$1048576,37,0))</f>
        <v>0</v>
      </c>
      <c r="P276" s="117">
        <f>IF(Thong_tin_chuc_vu_NV!A236="","",VLOOKUP(Thong_tin_chuc_vu_NV!A236,INPUT_Du_lieu_nhan_vien!$1:$1048576,39,0))</f>
        <v>0</v>
      </c>
    </row>
    <row r="277" spans="1:16" ht="19.5" hidden="1" customHeight="1" x14ac:dyDescent="0.2">
      <c r="A277" s="121">
        <f>IF(INPUT_Du_lieu_nhan_vien!A277="","",INPUT_Du_lieu_nhan_vien!A277)</f>
        <v>20252</v>
      </c>
      <c r="B277" s="121" t="str">
        <f>IF(A277="","",VLOOKUP(A277,INPUT_Du_lieu_nhan_vien!$1:$1048576,2,0))</f>
        <v>Lê Thị</v>
      </c>
      <c r="C277" s="121" t="str">
        <f>IF($A277="","",VLOOKUP($A277,INPUT_Du_lieu_nhan_vien!$1:$1048576,3,0))</f>
        <v>Nga</v>
      </c>
      <c r="D277" s="104" t="str">
        <f>IF(A277="","",VLOOKUP(A277,INPUT_Du_lieu_nhan_vien!$1:$1048576,20,0))</f>
        <v xml:space="preserve">18A/309 CC Huỳnh Văn Chính, P Phú Trung, Q Tân Phú </v>
      </c>
      <c r="E277" s="104" t="str">
        <f>IF($A277="","",VLOOKUP($A277,INPUT_Du_lieu_nhan_vien!$1:$1048576,17,0))</f>
        <v>0933 832 868</v>
      </c>
      <c r="F277" s="116">
        <f>IF(Thong_tin_chuc_vu_NV!A277="","",VLOOKUP(Thong_tin_chuc_vu_NV!A277,INPUT_Du_lieu_nhan_vien!$1:$1048576,27,0))</f>
        <v>3</v>
      </c>
      <c r="G277" s="104" t="str">
        <f>IF(Thong_tin_chuc_vu_NV!A277="","",VLOOKUP(Thong_tin_chuc_vu_NV!A277,INPUT_Du_lieu_nhan_vien!$1:$1048576,28,0))</f>
        <v>QL</v>
      </c>
      <c r="H277" s="104" t="str">
        <f>IF(Thong_tin_chuc_vu_NV!A277="","",VLOOKUP(Thong_tin_chuc_vu_NV!A277,INPUT_Du_lieu_nhan_vien!$1:$1048576,24,0))</f>
        <v>PM2</v>
      </c>
      <c r="I277" s="104" t="str">
        <f>IF(Thong_tin_chuc_vu_NV!A277="","",VLOOKUP(Thong_tin_chuc_vu_NV!A277,INPUT_Du_lieu_nhan_vien!$1:$1048576,29,0))</f>
        <v>TTV</v>
      </c>
      <c r="J277" s="104" t="str">
        <f>IF(Thong_tin_chuc_vu_NV!A277="","",VLOOKUP(Thong_tin_chuc_vu_NV!A277,INPUT_Du_lieu_nhan_vien!$1:$1048576,30,0))</f>
        <v>PTVS</v>
      </c>
      <c r="K277" s="104" t="str">
        <f>IF(Thong_tin_chuc_vu_NV!A277="","",VLOOKUP(Thong_tin_chuc_vu_NV!A277,INPUT_Du_lieu_nhan_vien!$1:$1048576,31,0))</f>
        <v>HCM</v>
      </c>
      <c r="L277" s="104" t="str">
        <f>IF(Thong_tin_chuc_vu_NV!A277="","",VLOOKUP(Thong_tin_chuc_vu_NV!A277,INPUT_Du_lieu_nhan_vien!$1:$1048576,36,0))</f>
        <v>Chính thức</v>
      </c>
      <c r="M277" s="117">
        <f>IF(Thong_tin_chuc_vu_NV!A277="","",VLOOKUP(Thong_tin_chuc_vu_NV!A277,INPUT_Du_lieu_nhan_vien!$1:$1048576,34,0))</f>
        <v>40606</v>
      </c>
      <c r="N277" s="104">
        <f>IF(Thong_tin_chuc_vu_NV!A277="","",VLOOKUP(Thong_tin_chuc_vu_NV!A277,INPUT_Du_lieu_nhan_vien!$1:$1048576,35,0))</f>
        <v>3</v>
      </c>
      <c r="O277" s="117" t="str">
        <f>IF(Thong_tin_chuc_vu_NV!A277="","",VLOOKUP(Thong_tin_chuc_vu_NV!A277,INPUT_Du_lieu_nhan_vien!$1:$1048576,37,0))</f>
        <v/>
      </c>
      <c r="P277" s="117">
        <f>IF(Thong_tin_chuc_vu_NV!A277="","",VLOOKUP(Thong_tin_chuc_vu_NV!A277,INPUT_Du_lieu_nhan_vien!$1:$1048576,39,0))</f>
        <v>0</v>
      </c>
    </row>
    <row r="278" spans="1:16" ht="19.5" hidden="1" customHeight="1" x14ac:dyDescent="0.2">
      <c r="A278" s="121">
        <f>IF(INPUT_Du_lieu_nhan_vien!A278="","",INPUT_Du_lieu_nhan_vien!A278)</f>
        <v>20253</v>
      </c>
      <c r="B278" s="121" t="str">
        <f>IF(A278="","",VLOOKUP(A278,INPUT_Du_lieu_nhan_vien!$1:$1048576,2,0))</f>
        <v>Nguyễn Thị Minh</v>
      </c>
      <c r="C278" s="121" t="str">
        <f>IF($A278="","",VLOOKUP($A278,INPUT_Du_lieu_nhan_vien!$1:$1048576,3,0))</f>
        <v>Phượng</v>
      </c>
      <c r="D278" s="104" t="str">
        <f>IF(A278="","",VLOOKUP(A278,INPUT_Du_lieu_nhan_vien!$1:$1048576,20,0))</f>
        <v xml:space="preserve">P301 lô M, CC Bàu Cát, đường Vườn Lan, F10, TB </v>
      </c>
      <c r="E278" s="104" t="str">
        <f>IF($A278="","",VLOOKUP($A278,INPUT_Du_lieu_nhan_vien!$1:$1048576,17,0))</f>
        <v>0935 798 855</v>
      </c>
      <c r="F278" s="116">
        <f>IF(Thong_tin_chuc_vu_NV!A278="","",VLOOKUP(Thong_tin_chuc_vu_NV!A278,INPUT_Du_lieu_nhan_vien!$1:$1048576,27,0))</f>
        <v>3</v>
      </c>
      <c r="G278" s="104" t="str">
        <f>IF(Thong_tin_chuc_vu_NV!A278="","",VLOOKUP(Thong_tin_chuc_vu_NV!A278,INPUT_Du_lieu_nhan_vien!$1:$1048576,28,0))</f>
        <v>QL</v>
      </c>
      <c r="H278" s="104" t="str">
        <f>IF(Thong_tin_chuc_vu_NV!A278="","",VLOOKUP(Thong_tin_chuc_vu_NV!A278,INPUT_Du_lieu_nhan_vien!$1:$1048576,24,0))</f>
        <v>PM1</v>
      </c>
      <c r="I278" s="104" t="str">
        <f>IF(Thong_tin_chuc_vu_NV!A278="","",VLOOKUP(Thong_tin_chuc_vu_NV!A278,INPUT_Du_lieu_nhan_vien!$1:$1048576,29,0))</f>
        <v>TTV</v>
      </c>
      <c r="J278" s="104" t="str">
        <f>IF(Thong_tin_chuc_vu_NV!A278="","",VLOOKUP(Thong_tin_chuc_vu_NV!A278,INPUT_Du_lieu_nhan_vien!$1:$1048576,30,0))</f>
        <v>PTVO</v>
      </c>
      <c r="K278" s="104" t="str">
        <f>IF(Thong_tin_chuc_vu_NV!A278="","",VLOOKUP(Thong_tin_chuc_vu_NV!A278,INPUT_Du_lieu_nhan_vien!$1:$1048576,31,0))</f>
        <v>HCM</v>
      </c>
      <c r="L278" s="104" t="str">
        <f>IF(Thong_tin_chuc_vu_NV!A278="","",VLOOKUP(Thong_tin_chuc_vu_NV!A278,INPUT_Du_lieu_nhan_vien!$1:$1048576,36,0))</f>
        <v>Chính thức</v>
      </c>
      <c r="M278" s="117">
        <f>IF(Thong_tin_chuc_vu_NV!A278="","",VLOOKUP(Thong_tin_chuc_vu_NV!A278,INPUT_Du_lieu_nhan_vien!$1:$1048576,34,0))</f>
        <v>40603</v>
      </c>
      <c r="N278" s="104">
        <f>IF(Thong_tin_chuc_vu_NV!A278="","",VLOOKUP(Thong_tin_chuc_vu_NV!A278,INPUT_Du_lieu_nhan_vien!$1:$1048576,35,0))</f>
        <v>3</v>
      </c>
      <c r="O278" s="117" t="str">
        <f>IF(Thong_tin_chuc_vu_NV!A278="","",VLOOKUP(Thong_tin_chuc_vu_NV!A278,INPUT_Du_lieu_nhan_vien!$1:$1048576,37,0))</f>
        <v/>
      </c>
      <c r="P278" s="117">
        <f>IF(Thong_tin_chuc_vu_NV!A278="","",VLOOKUP(Thong_tin_chuc_vu_NV!A278,INPUT_Du_lieu_nhan_vien!$1:$1048576,39,0))</f>
        <v>0</v>
      </c>
    </row>
    <row r="279" spans="1:16" ht="19.5" hidden="1" customHeight="1" x14ac:dyDescent="0.2">
      <c r="A279" s="121">
        <f>IF(INPUT_Du_lieu_nhan_vien!A247="","",INPUT_Du_lieu_nhan_vien!A247)</f>
        <v>20222</v>
      </c>
      <c r="B279" s="121" t="str">
        <f>IF(A279="","",VLOOKUP(A279,INPUT_Du_lieu_nhan_vien!$1:$1048576,2,0))</f>
        <v>Vương Quyết</v>
      </c>
      <c r="C279" s="121" t="str">
        <f>IF($A279="","",VLOOKUP($A279,INPUT_Du_lieu_nhan_vien!$1:$1048576,3,0))</f>
        <v>Thắng</v>
      </c>
      <c r="D279" s="104" t="str">
        <f>IF(A279="","",VLOOKUP(A279,INPUT_Du_lieu_nhan_vien!$1:$1048576,20,0))</f>
        <v>363, Bạch Đằng, Chương Dương, Hoàn Kiếm, Hà Nội</v>
      </c>
      <c r="E279" s="104" t="str">
        <f>IF($A279="","",VLOOKUP($A279,INPUT_Du_lieu_nhan_vien!$1:$1048576,17,0))</f>
        <v>0944 344 898</v>
      </c>
      <c r="F279" s="116">
        <f>IF(Thong_tin_chuc_vu_NV!A279="","",VLOOKUP(Thong_tin_chuc_vu_NV!A279,INPUT_Du_lieu_nhan_vien!$1:$1048576,27,0))</f>
        <v>1</v>
      </c>
      <c r="G279" s="104" t="str">
        <f>IF(Thong_tin_chuc_vu_NV!A279="","",VLOOKUP(Thong_tin_chuc_vu_NV!A279,INPUT_Du_lieu_nhan_vien!$1:$1048576,28,0))</f>
        <v>CB</v>
      </c>
      <c r="H279" s="104" t="str">
        <f>IF(Thong_tin_chuc_vu_NV!A279="","",VLOOKUP(Thong_tin_chuc_vu_NV!A279,INPUT_Du_lieu_nhan_vien!$1:$1048576,24,0))</f>
        <v>OX</v>
      </c>
      <c r="I279" s="104" t="str">
        <f>IF(Thong_tin_chuc_vu_NV!A279="","",VLOOKUP(Thong_tin_chuc_vu_NV!A279,INPUT_Du_lieu_nhan_vien!$1:$1048576,29,0))</f>
        <v>TAW</v>
      </c>
      <c r="J279" s="104">
        <f>IF(Thong_tin_chuc_vu_NV!A279="","",VLOOKUP(Thong_tin_chuc_vu_NV!A279,INPUT_Du_lieu_nhan_vien!$1:$1048576,30,0))</f>
        <v>0</v>
      </c>
      <c r="K279" s="104" t="str">
        <f>IF(Thong_tin_chuc_vu_NV!A279="","",VLOOKUP(Thong_tin_chuc_vu_NV!A279,INPUT_Du_lieu_nhan_vien!$1:$1048576,31,0))</f>
        <v>HN</v>
      </c>
      <c r="L279" s="104" t="str">
        <f>IF(Thong_tin_chuc_vu_NV!A247="","",VLOOKUP(Thong_tin_chuc_vu_NV!A247,INPUT_Du_lieu_nhan_vien!$1:$1048576,36,0))</f>
        <v>Nghỉ việc</v>
      </c>
      <c r="M279" s="117">
        <f>IF(Thong_tin_chuc_vu_NV!A247="","",VLOOKUP(Thong_tin_chuc_vu_NV!A247,INPUT_Du_lieu_nhan_vien!$1:$1048576,34,0))</f>
        <v>0</v>
      </c>
      <c r="N279" s="104" t="str">
        <f>IF(Thong_tin_chuc_vu_NV!A247="","",VLOOKUP(Thong_tin_chuc_vu_NV!A247,INPUT_Du_lieu_nhan_vien!$1:$1048576,35,0))</f>
        <v/>
      </c>
      <c r="O279" s="117">
        <f>IF(Thong_tin_chuc_vu_NV!A247="","",VLOOKUP(Thong_tin_chuc_vu_NV!A247,INPUT_Du_lieu_nhan_vien!$1:$1048576,37,0))</f>
        <v>0</v>
      </c>
      <c r="P279" s="117">
        <f>IF(Thong_tin_chuc_vu_NV!A247="","",VLOOKUP(Thong_tin_chuc_vu_NV!A247,INPUT_Du_lieu_nhan_vien!$1:$1048576,39,0))</f>
        <v>0</v>
      </c>
    </row>
    <row r="280" spans="1:16" ht="19.5" hidden="1" customHeight="1" x14ac:dyDescent="0.2">
      <c r="A280" s="121">
        <f>IF(INPUT_Du_lieu_nhan_vien!A280="","",INPUT_Du_lieu_nhan_vien!A280)</f>
        <v>20255</v>
      </c>
      <c r="B280" s="121" t="str">
        <f>IF(A280="","",VLOOKUP(A280,INPUT_Du_lieu_nhan_vien!$1:$1048576,2,0))</f>
        <v>Hoàng Minh</v>
      </c>
      <c r="C280" s="121" t="str">
        <f>IF($A280="","",VLOOKUP($A280,INPUT_Du_lieu_nhan_vien!$1:$1048576,3,0))</f>
        <v>Thông</v>
      </c>
      <c r="D280" s="104" t="str">
        <f>IF(A280="","",VLOOKUP(A280,INPUT_Du_lieu_nhan_vien!$1:$1048576,20,0))</f>
        <v xml:space="preserve">338/51/3A Âu Cơ, P10, Quận Tân Bình, TPHCM </v>
      </c>
      <c r="E280" s="104" t="str">
        <f>IF($A280="","",VLOOKUP($A280,INPUT_Du_lieu_nhan_vien!$1:$1048576,17,0))</f>
        <v>0933 233 292</v>
      </c>
      <c r="F280" s="116" t="str">
        <f>IF(Thong_tin_chuc_vu_NV!A280="","",VLOOKUP(Thong_tin_chuc_vu_NV!A280,INPUT_Du_lieu_nhan_vien!$1:$1048576,27,0))</f>
        <v>1</v>
      </c>
      <c r="G280" s="104" t="str">
        <f>IF(Thong_tin_chuc_vu_NV!A280="","",VLOOKUP(Thong_tin_chuc_vu_NV!A280,INPUT_Du_lieu_nhan_vien!$1:$1048576,28,0))</f>
        <v>CB</v>
      </c>
      <c r="H280" s="104" t="str">
        <f>IF(Thong_tin_chuc_vu_NV!A280="","",VLOOKUP(Thong_tin_chuc_vu_NV!A280,INPUT_Du_lieu_nhan_vien!$1:$1048576,24,0))</f>
        <v>OP</v>
      </c>
      <c r="I280" s="104" t="str">
        <f>IF(Thong_tin_chuc_vu_NV!A280="","",VLOOKUP(Thong_tin_chuc_vu_NV!A280,INPUT_Du_lieu_nhan_vien!$1:$1048576,29,0))</f>
        <v>THC</v>
      </c>
      <c r="J280" s="104">
        <f>IF(Thong_tin_chuc_vu_NV!A280="","",VLOOKUP(Thong_tin_chuc_vu_NV!A280,INPUT_Du_lieu_nhan_vien!$1:$1048576,30,0))</f>
        <v>0</v>
      </c>
      <c r="K280" s="104" t="str">
        <f>IF(Thong_tin_chuc_vu_NV!A280="","",VLOOKUP(Thong_tin_chuc_vu_NV!A280,INPUT_Du_lieu_nhan_vien!$1:$1048576,31,0))</f>
        <v>HCM</v>
      </c>
      <c r="L280" s="104" t="str">
        <f>IF(Thong_tin_chuc_vu_NV!A280="","",VLOOKUP(Thong_tin_chuc_vu_NV!A280,INPUT_Du_lieu_nhan_vien!$1:$1048576,36,0))</f>
        <v>Nghỉ việc</v>
      </c>
      <c r="M280" s="117">
        <f>IF(Thong_tin_chuc_vu_NV!A280="","",VLOOKUP(Thong_tin_chuc_vu_NV!A280,INPUT_Du_lieu_nhan_vien!$1:$1048576,34,0))</f>
        <v>40560</v>
      </c>
      <c r="N280" s="104">
        <f>IF(Thong_tin_chuc_vu_NV!A280="","",VLOOKUP(Thong_tin_chuc_vu_NV!A280,INPUT_Du_lieu_nhan_vien!$1:$1048576,35,0))</f>
        <v>1</v>
      </c>
      <c r="O280" s="117" t="str">
        <f>IF(Thong_tin_chuc_vu_NV!A280="","",VLOOKUP(Thong_tin_chuc_vu_NV!A280,INPUT_Du_lieu_nhan_vien!$1:$1048576,37,0))</f>
        <v/>
      </c>
      <c r="P280" s="117">
        <f>IF(Thong_tin_chuc_vu_NV!A280="","",VLOOKUP(Thong_tin_chuc_vu_NV!A280,INPUT_Du_lieu_nhan_vien!$1:$1048576,39,0))</f>
        <v>40603</v>
      </c>
    </row>
    <row r="281" spans="1:16" ht="19.5" hidden="1" customHeight="1" x14ac:dyDescent="0.2">
      <c r="A281" s="121">
        <f>IF(INPUT_Du_lieu_nhan_vien!A281="","",INPUT_Du_lieu_nhan_vien!A281)</f>
        <v>20256</v>
      </c>
      <c r="B281" s="121" t="str">
        <f>IF(A281="","",VLOOKUP(A281,INPUT_Du_lieu_nhan_vien!$1:$1048576,2,0))</f>
        <v>Chung Thị Huyền</v>
      </c>
      <c r="C281" s="121" t="str">
        <f>IF($A281="","",VLOOKUP($A281,INPUT_Du_lieu_nhan_vien!$1:$1048576,3,0))</f>
        <v>Trân</v>
      </c>
      <c r="D281" s="104" t="str">
        <f>IF(A281="","",VLOOKUP(A281,INPUT_Du_lieu_nhan_vien!$1:$1048576,20,0))</f>
        <v xml:space="preserve">121A/15C Hậu Giang, Phường 5, Quận 6, TP Hồ Chí Minh </v>
      </c>
      <c r="E281" s="104" t="str">
        <f>IF($A281="","",VLOOKUP($A281,INPUT_Du_lieu_nhan_vien!$1:$1048576,17,0))</f>
        <v>0938 717 248</v>
      </c>
      <c r="F281" s="116" t="str">
        <f>IF(Thong_tin_chuc_vu_NV!A281="","",VLOOKUP(Thong_tin_chuc_vu_NV!A281,INPUT_Du_lieu_nhan_vien!$1:$1048576,27,0))</f>
        <v>2</v>
      </c>
      <c r="G281" s="104" t="str">
        <f>IF(Thong_tin_chuc_vu_NV!A281="","",VLOOKUP(Thong_tin_chuc_vu_NV!A281,INPUT_Du_lieu_nhan_vien!$1:$1048576,28,0))</f>
        <v>CG</v>
      </c>
      <c r="H281" s="104" t="str">
        <f>IF(Thong_tin_chuc_vu_NV!A281="","",VLOOKUP(Thong_tin_chuc_vu_NV!A281,INPUT_Du_lieu_nhan_vien!$1:$1048576,24,0))</f>
        <v>NX</v>
      </c>
      <c r="I281" s="104" t="str">
        <f>IF(Thong_tin_chuc_vu_NV!A281="","",VLOOKUP(Thong_tin_chuc_vu_NV!A281,INPUT_Du_lieu_nhan_vien!$1:$1048576,29,0))</f>
        <v>TSA</v>
      </c>
      <c r="J281" s="104" t="str">
        <f>IF(Thong_tin_chuc_vu_NV!A281="","",VLOOKUP(Thong_tin_chuc_vu_NV!A281,INPUT_Du_lieu_nhan_vien!$1:$1048576,30,0))</f>
        <v>PSAS</v>
      </c>
      <c r="K281" s="104" t="str">
        <f>IF(Thong_tin_chuc_vu_NV!A281="","",VLOOKUP(Thong_tin_chuc_vu_NV!A281,INPUT_Du_lieu_nhan_vien!$1:$1048576,31,0))</f>
        <v>HCM</v>
      </c>
      <c r="L281" s="104" t="str">
        <f>IF(Thong_tin_chuc_vu_NV!A281="","",VLOOKUP(Thong_tin_chuc_vu_NV!A281,INPUT_Du_lieu_nhan_vien!$1:$1048576,36,0))</f>
        <v>Chính thức</v>
      </c>
      <c r="M281" s="117">
        <f>IF(Thong_tin_chuc_vu_NV!A281="","",VLOOKUP(Thong_tin_chuc_vu_NV!A281,INPUT_Du_lieu_nhan_vien!$1:$1048576,34,0))</f>
        <v>40619</v>
      </c>
      <c r="N281" s="104">
        <f>IF(Thong_tin_chuc_vu_NV!A281="","",VLOOKUP(Thong_tin_chuc_vu_NV!A281,INPUT_Du_lieu_nhan_vien!$1:$1048576,35,0))</f>
        <v>3</v>
      </c>
      <c r="O281" s="117" t="str">
        <f>IF(Thong_tin_chuc_vu_NV!A281="","",VLOOKUP(Thong_tin_chuc_vu_NV!A281,INPUT_Du_lieu_nhan_vien!$1:$1048576,37,0))</f>
        <v/>
      </c>
      <c r="P281" s="117">
        <f>IF(Thong_tin_chuc_vu_NV!A281="","",VLOOKUP(Thong_tin_chuc_vu_NV!A281,INPUT_Du_lieu_nhan_vien!$1:$1048576,39,0))</f>
        <v>0</v>
      </c>
    </row>
    <row r="282" spans="1:16" ht="19.5" hidden="1" customHeight="1" x14ac:dyDescent="0.2">
      <c r="A282" s="121">
        <f>IF(INPUT_Du_lieu_nhan_vien!A282="","",INPUT_Du_lieu_nhan_vien!A282)</f>
        <v>20257</v>
      </c>
      <c r="B282" s="121" t="str">
        <f>IF(A282="","",VLOOKUP(A282,INPUT_Du_lieu_nhan_vien!$1:$1048576,2,0))</f>
        <v>Nguyễn Thị Thanh</v>
      </c>
      <c r="C282" s="121" t="str">
        <f>IF($A282="","",VLOOKUP($A282,INPUT_Du_lieu_nhan_vien!$1:$1048576,3,0))</f>
        <v>Nga</v>
      </c>
      <c r="D282" s="104" t="str">
        <f>IF(A282="","",VLOOKUP(A282,INPUT_Du_lieu_nhan_vien!$1:$1048576,20,0))</f>
        <v>276 Đội Cung, Q11, TPHCM</v>
      </c>
      <c r="E282" s="104" t="str">
        <f>IF($A282="","",VLOOKUP($A282,INPUT_Du_lieu_nhan_vien!$1:$1048576,17,0))</f>
        <v>097 505 6568</v>
      </c>
      <c r="F282" s="116" t="str">
        <f>IF(Thong_tin_chuc_vu_NV!A282="","",VLOOKUP(Thong_tin_chuc_vu_NV!A282,INPUT_Du_lieu_nhan_vien!$1:$1048576,27,0))</f>
        <v>1</v>
      </c>
      <c r="G282" s="104" t="str">
        <f>IF(Thong_tin_chuc_vu_NV!A282="","",VLOOKUP(Thong_tin_chuc_vu_NV!A282,INPUT_Du_lieu_nhan_vien!$1:$1048576,28,0))</f>
        <v>CB</v>
      </c>
      <c r="H282" s="104" t="str">
        <f>IF(Thong_tin_chuc_vu_NV!A282="","",VLOOKUP(Thong_tin_chuc_vu_NV!A282,INPUT_Du_lieu_nhan_vien!$1:$1048576,24,0))</f>
        <v>OP</v>
      </c>
      <c r="I282" s="104" t="str">
        <f>IF(Thong_tin_chuc_vu_NV!A282="","",VLOOKUP(Thong_tin_chuc_vu_NV!A282,INPUT_Du_lieu_nhan_vien!$1:$1048576,29,0))</f>
        <v>THC</v>
      </c>
      <c r="J282" s="104" t="str">
        <f>IF(Thong_tin_chuc_vu_NV!A282="","",VLOOKUP(Thong_tin_chuc_vu_NV!A282,INPUT_Du_lieu_nhan_vien!$1:$1048576,30,0))</f>
        <v>PHCF</v>
      </c>
      <c r="K282" s="104" t="str">
        <f>IF(Thong_tin_chuc_vu_NV!A282="","",VLOOKUP(Thong_tin_chuc_vu_NV!A282,INPUT_Du_lieu_nhan_vien!$1:$1048576,31,0))</f>
        <v>HCM</v>
      </c>
      <c r="L282" s="104" t="str">
        <f>IF(Thong_tin_chuc_vu_NV!A282="","",VLOOKUP(Thong_tin_chuc_vu_NV!A282,INPUT_Du_lieu_nhan_vien!$1:$1048576,36,0))</f>
        <v>Nghỉ việc</v>
      </c>
      <c r="M282" s="117">
        <f>IF(Thong_tin_chuc_vu_NV!A282="","",VLOOKUP(Thong_tin_chuc_vu_NV!A282,INPUT_Du_lieu_nhan_vien!$1:$1048576,34,0))</f>
        <v>40618</v>
      </c>
      <c r="N282" s="104">
        <f>IF(Thong_tin_chuc_vu_NV!A282="","",VLOOKUP(Thong_tin_chuc_vu_NV!A282,INPUT_Du_lieu_nhan_vien!$1:$1048576,35,0))</f>
        <v>3</v>
      </c>
      <c r="O282" s="117">
        <f>IF(Thong_tin_chuc_vu_NV!A282="","",VLOOKUP(Thong_tin_chuc_vu_NV!A282,INPUT_Du_lieu_nhan_vien!$1:$1048576,37,0))</f>
        <v>0</v>
      </c>
      <c r="P282" s="117">
        <f>IF(Thong_tin_chuc_vu_NV!A282="","",VLOOKUP(Thong_tin_chuc_vu_NV!A282,INPUT_Du_lieu_nhan_vien!$1:$1048576,39,0))</f>
        <v>41271</v>
      </c>
    </row>
    <row r="283" spans="1:16" ht="19.5" hidden="1" customHeight="1" x14ac:dyDescent="0.2">
      <c r="A283" s="121">
        <f>IF(INPUT_Du_lieu_nhan_vien!A132="","",INPUT_Du_lieu_nhan_vien!A132)</f>
        <v>20106</v>
      </c>
      <c r="B283" s="121" t="str">
        <f>IF(A283="","",VLOOKUP(A283,INPUT_Du_lieu_nhan_vien!$1:$1048576,2,0))</f>
        <v>Nguyễn Thu</v>
      </c>
      <c r="C283" s="121" t="str">
        <f>IF($A283="","",VLOOKUP($A283,INPUT_Du_lieu_nhan_vien!$1:$1048576,3,0))</f>
        <v>Hiền</v>
      </c>
      <c r="D283" s="104" t="str">
        <f>IF(A283="","",VLOOKUP(A283,INPUT_Du_lieu_nhan_vien!$1:$1048576,20,0))</f>
        <v xml:space="preserve">1371, Đường Giải Phóng, Hoàng Liệt, Hoàng Pri, Hà Nội </v>
      </c>
      <c r="E283" s="104" t="str">
        <f>IF($A283="","",VLOOKUP($A283,INPUT_Du_lieu_nhan_vien!$1:$1048576,17,0))</f>
        <v>0979 010 072</v>
      </c>
      <c r="F283" s="116" t="str">
        <f>IF(Thong_tin_chuc_vu_NV!A283="","",VLOOKUP(Thong_tin_chuc_vu_NV!A283,INPUT_Du_lieu_nhan_vien!$1:$1048576,27,0))</f>
        <v>1</v>
      </c>
      <c r="G283" s="104" t="str">
        <f>IF(Thong_tin_chuc_vu_NV!A283="","",VLOOKUP(Thong_tin_chuc_vu_NV!A283,INPUT_Du_lieu_nhan_vien!$1:$1048576,28,0))</f>
        <v>CB</v>
      </c>
      <c r="H283" s="104" t="str">
        <f>IF(Thong_tin_chuc_vu_NV!A283="","",VLOOKUP(Thong_tin_chuc_vu_NV!A283,INPUT_Du_lieu_nhan_vien!$1:$1048576,24,0))</f>
        <v>OP</v>
      </c>
      <c r="I283" s="104" t="str">
        <f>IF(Thong_tin_chuc_vu_NV!A283="","",VLOOKUP(Thong_tin_chuc_vu_NV!A283,INPUT_Du_lieu_nhan_vien!$1:$1048576,29,0))</f>
        <v>THO</v>
      </c>
      <c r="J283" s="104">
        <f>IF(Thong_tin_chuc_vu_NV!A283="","",VLOOKUP(Thong_tin_chuc_vu_NV!A283,INPUT_Du_lieu_nhan_vien!$1:$1048576,30,0))</f>
        <v>0</v>
      </c>
      <c r="K283" s="104" t="str">
        <f>IF(Thong_tin_chuc_vu_NV!A283="","",VLOOKUP(Thong_tin_chuc_vu_NV!A283,INPUT_Du_lieu_nhan_vien!$1:$1048576,31,0))</f>
        <v>HN</v>
      </c>
      <c r="L283" s="104" t="str">
        <f>IF(Thong_tin_chuc_vu_NV!A132="","",VLOOKUP(Thong_tin_chuc_vu_NV!A132,INPUT_Du_lieu_nhan_vien!$1:$1048576,36,0))</f>
        <v>Nghỉ việc</v>
      </c>
      <c r="M283" s="117">
        <f>IF(Thong_tin_chuc_vu_NV!A132="","",VLOOKUP(Thong_tin_chuc_vu_NV!A132,INPUT_Du_lieu_nhan_vien!$1:$1048576,34,0))</f>
        <v>40543</v>
      </c>
      <c r="N283" s="104">
        <f>IF(Thong_tin_chuc_vu_NV!A132="","",VLOOKUP(Thong_tin_chuc_vu_NV!A132,INPUT_Du_lieu_nhan_vien!$1:$1048576,35,0))</f>
        <v>12</v>
      </c>
      <c r="O283" s="117" t="str">
        <f>IF(Thong_tin_chuc_vu_NV!A132="","",VLOOKUP(Thong_tin_chuc_vu_NV!A132,INPUT_Du_lieu_nhan_vien!$1:$1048576,37,0))</f>
        <v/>
      </c>
      <c r="P283" s="117">
        <f>IF(Thong_tin_chuc_vu_NV!A132="","",VLOOKUP(Thong_tin_chuc_vu_NV!A132,INPUT_Du_lieu_nhan_vien!$1:$1048576,39,0))</f>
        <v>0</v>
      </c>
    </row>
    <row r="284" spans="1:16" ht="19.5" hidden="1" customHeight="1" x14ac:dyDescent="0.2">
      <c r="A284" s="121">
        <f>IF(INPUT_Du_lieu_nhan_vien!A284="","",INPUT_Du_lieu_nhan_vien!A284)</f>
        <v>20260</v>
      </c>
      <c r="B284" s="121" t="str">
        <f>IF(A284="","",VLOOKUP(A284,INPUT_Du_lieu_nhan_vien!$1:$1048576,2,0))</f>
        <v>Trần Thu</v>
      </c>
      <c r="C284" s="121" t="str">
        <f>IF($A284="","",VLOOKUP($A284,INPUT_Du_lieu_nhan_vien!$1:$1048576,3,0))</f>
        <v>Vân</v>
      </c>
      <c r="D284" s="104" t="str">
        <f>IF(A284="","",VLOOKUP(A284,INPUT_Du_lieu_nhan_vien!$1:$1048576,20,0))</f>
        <v xml:space="preserve">Số 44, Ngõ 276, Phố Đại Từ, Phường Đại Kim, Q.Hoàng Mai, Hà Nội </v>
      </c>
      <c r="E284" s="104" t="str">
        <f>IF($A284="","",VLOOKUP($A284,INPUT_Du_lieu_nhan_vien!$1:$1048576,17,0))</f>
        <v>0942 415 989</v>
      </c>
      <c r="F284" s="116" t="str">
        <f>IF(Thong_tin_chuc_vu_NV!A284="","",VLOOKUP(Thong_tin_chuc_vu_NV!A284,INPUT_Du_lieu_nhan_vien!$1:$1048576,27,0))</f>
        <v>2</v>
      </c>
      <c r="G284" s="104" t="str">
        <f>IF(Thong_tin_chuc_vu_NV!A284="","",VLOOKUP(Thong_tin_chuc_vu_NV!A284,INPUT_Du_lieu_nhan_vien!$1:$1048576,28,0))</f>
        <v>CG</v>
      </c>
      <c r="H284" s="104" t="str">
        <f>IF(Thong_tin_chuc_vu_NV!A284="","",VLOOKUP(Thong_tin_chuc_vu_NV!A284,INPUT_Du_lieu_nhan_vien!$1:$1048576,24,0))</f>
        <v>NX</v>
      </c>
      <c r="I284" s="104" t="str">
        <f>IF(Thong_tin_chuc_vu_NV!A284="","",VLOOKUP(Thong_tin_chuc_vu_NV!A284,INPUT_Du_lieu_nhan_vien!$1:$1048576,29,0))</f>
        <v>TIS</v>
      </c>
      <c r="J284" s="104" t="str">
        <f>IF(Thong_tin_chuc_vu_NV!A284="","",VLOOKUP(Thong_tin_chuc_vu_NV!A284,INPUT_Du_lieu_nhan_vien!$1:$1048576,30,0))</f>
        <v>PISD</v>
      </c>
      <c r="K284" s="104" t="str">
        <f>IF(Thong_tin_chuc_vu_NV!A284="","",VLOOKUP(Thong_tin_chuc_vu_NV!A284,INPUT_Du_lieu_nhan_vien!$1:$1048576,31,0))</f>
        <v>HN</v>
      </c>
      <c r="L284" s="104" t="str">
        <f>IF(Thong_tin_chuc_vu_NV!A284="","",VLOOKUP(Thong_tin_chuc_vu_NV!A284,INPUT_Du_lieu_nhan_vien!$1:$1048576,36,0))</f>
        <v>Chính thức</v>
      </c>
      <c r="M284" s="117">
        <f>IF(Thong_tin_chuc_vu_NV!A284="","",VLOOKUP(Thong_tin_chuc_vu_NV!A284,INPUT_Du_lieu_nhan_vien!$1:$1048576,34,0))</f>
        <v>40544</v>
      </c>
      <c r="N284" s="104">
        <f>IF(Thong_tin_chuc_vu_NV!A284="","",VLOOKUP(Thong_tin_chuc_vu_NV!A284,INPUT_Du_lieu_nhan_vien!$1:$1048576,35,0))</f>
        <v>1</v>
      </c>
      <c r="O284" s="117" t="str">
        <f>IF(Thong_tin_chuc_vu_NV!A284="","",VLOOKUP(Thong_tin_chuc_vu_NV!A284,INPUT_Du_lieu_nhan_vien!$1:$1048576,37,0))</f>
        <v/>
      </c>
      <c r="P284" s="117">
        <f>IF(Thong_tin_chuc_vu_NV!A284="","",VLOOKUP(Thong_tin_chuc_vu_NV!A284,INPUT_Du_lieu_nhan_vien!$1:$1048576,39,0))</f>
        <v>0</v>
      </c>
    </row>
    <row r="285" spans="1:16" ht="19.5" hidden="1" customHeight="1" x14ac:dyDescent="0.2">
      <c r="A285" s="121">
        <f>IF(INPUT_Du_lieu_nhan_vien!A285="","",INPUT_Du_lieu_nhan_vien!A285)</f>
        <v>20261</v>
      </c>
      <c r="B285" s="121" t="str">
        <f>IF(A285="","",VLOOKUP(A285,INPUT_Du_lieu_nhan_vien!$1:$1048576,2,0))</f>
        <v>Đặng Lê Linh</v>
      </c>
      <c r="C285" s="121" t="str">
        <f>IF($A285="","",VLOOKUP($A285,INPUT_Du_lieu_nhan_vien!$1:$1048576,3,0))</f>
        <v>Chi</v>
      </c>
      <c r="D285" s="104" t="str">
        <f>IF(A285="","",VLOOKUP(A285,INPUT_Du_lieu_nhan_vien!$1:$1048576,20,0))</f>
        <v xml:space="preserve">Số 04, Tập thể ủy ban khoa học nông nghiệp, Kim Mã, Ba Đình, HN </v>
      </c>
      <c r="E285" s="104" t="str">
        <f>IF($A285="","",VLOOKUP($A285,INPUT_Du_lieu_nhan_vien!$1:$1048576,17,0))</f>
        <v>0959 202 898</v>
      </c>
      <c r="F285" s="116" t="str">
        <f>IF(Thong_tin_chuc_vu_NV!A285="","",VLOOKUP(Thong_tin_chuc_vu_NV!A285,INPUT_Du_lieu_nhan_vien!$1:$1048576,27,0))</f>
        <v>2</v>
      </c>
      <c r="G285" s="104" t="str">
        <f>IF(Thong_tin_chuc_vu_NV!A285="","",VLOOKUP(Thong_tin_chuc_vu_NV!A285,INPUT_Du_lieu_nhan_vien!$1:$1048576,28,0))</f>
        <v>CG</v>
      </c>
      <c r="H285" s="104" t="str">
        <f>IF(Thong_tin_chuc_vu_NV!A285="","",VLOOKUP(Thong_tin_chuc_vu_NV!A285,INPUT_Du_lieu_nhan_vien!$1:$1048576,24,0))</f>
        <v>NX</v>
      </c>
      <c r="I285" s="104" t="str">
        <f>IF(Thong_tin_chuc_vu_NV!A285="","",VLOOKUP(Thong_tin_chuc_vu_NV!A285,INPUT_Du_lieu_nhan_vien!$1:$1048576,29,0))</f>
        <v>TNE</v>
      </c>
      <c r="J285" s="104" t="str">
        <f>IF(Thong_tin_chuc_vu_NV!A285="","",VLOOKUP(Thong_tin_chuc_vu_NV!A285,INPUT_Du_lieu_nhan_vien!$1:$1048576,30,0))</f>
        <v>PNEO</v>
      </c>
      <c r="K285" s="104" t="str">
        <f>IF(Thong_tin_chuc_vu_NV!A285="","",VLOOKUP(Thong_tin_chuc_vu_NV!A285,INPUT_Du_lieu_nhan_vien!$1:$1048576,31,0))</f>
        <v>HN</v>
      </c>
      <c r="L285" s="104" t="str">
        <f>IF(Thong_tin_chuc_vu_NV!A285="","",VLOOKUP(Thong_tin_chuc_vu_NV!A285,INPUT_Du_lieu_nhan_vien!$1:$1048576,36,0))</f>
        <v>Chính thức</v>
      </c>
      <c r="M285" s="117">
        <f>IF(Thong_tin_chuc_vu_NV!A285="","",VLOOKUP(Thong_tin_chuc_vu_NV!A285,INPUT_Du_lieu_nhan_vien!$1:$1048576,34,0))</f>
        <v>40575</v>
      </c>
      <c r="N285" s="104">
        <f>IF(Thong_tin_chuc_vu_NV!A285="","",VLOOKUP(Thong_tin_chuc_vu_NV!A285,INPUT_Du_lieu_nhan_vien!$1:$1048576,35,0))</f>
        <v>2</v>
      </c>
      <c r="O285" s="117" t="str">
        <f>IF(Thong_tin_chuc_vu_NV!A285="","",VLOOKUP(Thong_tin_chuc_vu_NV!A285,INPUT_Du_lieu_nhan_vien!$1:$1048576,37,0))</f>
        <v/>
      </c>
      <c r="P285" s="117">
        <f>IF(Thong_tin_chuc_vu_NV!A285="","",VLOOKUP(Thong_tin_chuc_vu_NV!A285,INPUT_Du_lieu_nhan_vien!$1:$1048576,39,0))</f>
        <v>0</v>
      </c>
    </row>
    <row r="286" spans="1:16" ht="19.5" customHeight="1" x14ac:dyDescent="0.2">
      <c r="A286" s="121">
        <f>IF(INPUT_Du_lieu_nhan_vien!A180="","",INPUT_Du_lieu_nhan_vien!A180)</f>
        <v>20155</v>
      </c>
      <c r="B286" s="121" t="str">
        <f>IF(A286="","",VLOOKUP(A286,INPUT_Du_lieu_nhan_vien!$1:$1048576,2,0))</f>
        <v>Đặng Thị Thuy</v>
      </c>
      <c r="C286" s="121" t="str">
        <f>IF($A286="","",VLOOKUP($A286,INPUT_Du_lieu_nhan_vien!$1:$1048576,3,0))</f>
        <v>Thùy</v>
      </c>
      <c r="D286" s="104" t="str">
        <f>IF(A286="","",VLOOKUP(A286,INPUT_Du_lieu_nhan_vien!$1:$1048576,20,0))</f>
        <v xml:space="preserve">A3/22c, Ấp 1, Vĩnh Lộc B, Bình Chánh, HCM </v>
      </c>
      <c r="E286" s="104" t="str">
        <f>IF($A286="","",VLOOKUP($A286,INPUT_Du_lieu_nhan_vien!$1:$1048576,17,0))</f>
        <v>0977015424</v>
      </c>
      <c r="F286" s="116" t="str">
        <f>IF(Thong_tin_chuc_vu_NV!A286="","",VLOOKUP(Thong_tin_chuc_vu_NV!A286,INPUT_Du_lieu_nhan_vien!$1:$1048576,27,0))</f>
        <v>4</v>
      </c>
      <c r="G286" s="104" t="str">
        <f>IF(Thong_tin_chuc_vu_NV!A286="","",VLOOKUP(Thong_tin_chuc_vu_NV!A286,INPUT_Du_lieu_nhan_vien!$1:$1048576,28,0))</f>
        <v>QL</v>
      </c>
      <c r="H286" s="104" t="str">
        <f>IF(Thong_tin_chuc_vu_NV!A286="","",VLOOKUP(Thong_tin_chuc_vu_NV!A286,INPUT_Du_lieu_nhan_vien!$1:$1048576,24,0))</f>
        <v>TD1</v>
      </c>
      <c r="I286" s="104" t="str">
        <f>IF(Thong_tin_chuc_vu_NV!A286="","",VLOOKUP(Thong_tin_chuc_vu_NV!A286,INPUT_Du_lieu_nhan_vien!$1:$1048576,29,0))</f>
        <v>TSA</v>
      </c>
      <c r="J286" s="104">
        <f>IF(Thong_tin_chuc_vu_NV!A286="","",VLOOKUP(Thong_tin_chuc_vu_NV!A286,INPUT_Du_lieu_nhan_vien!$1:$1048576,30,0))</f>
        <v>0</v>
      </c>
      <c r="K286" s="104" t="str">
        <f>IF(Thong_tin_chuc_vu_NV!A286="","",VLOOKUP(Thong_tin_chuc_vu_NV!A286,INPUT_Du_lieu_nhan_vien!$1:$1048576,31,0))</f>
        <v>HCM</v>
      </c>
      <c r="L286" s="104" t="str">
        <f>IF(Thong_tin_chuc_vu_NV!A286="","",VLOOKUP(Thong_tin_chuc_vu_NV!A286,INPUT_Du_lieu_nhan_vien!$1:$1048576,36,0))</f>
        <v>Chính thức</v>
      </c>
      <c r="M286" s="117">
        <f>IF(Thong_tin_chuc_vu_NV!A180="","",VLOOKUP(Thong_tin_chuc_vu_NV!A180,INPUT_Du_lieu_nhan_vien!$1:$1048576,34,0))</f>
        <v>39532</v>
      </c>
      <c r="N286" s="104">
        <f>IF(Thong_tin_chuc_vu_NV!A180="","",VLOOKUP(Thong_tin_chuc_vu_NV!A180,INPUT_Du_lieu_nhan_vien!$1:$1048576,35,0))</f>
        <v>3</v>
      </c>
      <c r="O286" s="117" t="str">
        <f>IF(Thong_tin_chuc_vu_NV!A180="","",VLOOKUP(Thong_tin_chuc_vu_NV!A180,INPUT_Du_lieu_nhan_vien!$1:$1048576,37,0))</f>
        <v/>
      </c>
      <c r="P286" s="117">
        <f>IF(Thong_tin_chuc_vu_NV!A180="","",VLOOKUP(Thong_tin_chuc_vu_NV!A180,INPUT_Du_lieu_nhan_vien!$1:$1048576,39,0))</f>
        <v>40037</v>
      </c>
    </row>
    <row r="287" spans="1:16" ht="19.5" hidden="1" customHeight="1" x14ac:dyDescent="0.2">
      <c r="A287" s="121">
        <f>IF(INPUT_Du_lieu_nhan_vien!A243="","",INPUT_Du_lieu_nhan_vien!A243)</f>
        <v>20218</v>
      </c>
      <c r="B287" s="121" t="str">
        <f>IF(A287="","",VLOOKUP(A287,INPUT_Du_lieu_nhan_vien!$1:$1048576,2,0))</f>
        <v>Phan Thị Diễm</v>
      </c>
      <c r="C287" s="121" t="str">
        <f>IF($A287="","",VLOOKUP($A287,INPUT_Du_lieu_nhan_vien!$1:$1048576,3,0))</f>
        <v>Trinh</v>
      </c>
      <c r="D287" s="104" t="str">
        <f>IF(A287="","",VLOOKUP(A287,INPUT_Du_lieu_nhan_vien!$1:$1048576,20,0))</f>
        <v>113A, Quang Trung, P. Tăng Nhơn Phú B, Quận 9, HCM</v>
      </c>
      <c r="E287" s="104" t="str">
        <f>IF($A287="","",VLOOKUP($A287,INPUT_Du_lieu_nhan_vien!$1:$1048576,17,0))</f>
        <v>0984 533 557</v>
      </c>
      <c r="F287" s="116" t="str">
        <f>IF(Thong_tin_chuc_vu_NV!A287="","",VLOOKUP(Thong_tin_chuc_vu_NV!A287,INPUT_Du_lieu_nhan_vien!$1:$1048576,27,0))</f>
        <v>1</v>
      </c>
      <c r="G287" s="104" t="str">
        <f>IF(Thong_tin_chuc_vu_NV!A287="","",VLOOKUP(Thong_tin_chuc_vu_NV!A287,INPUT_Du_lieu_nhan_vien!$1:$1048576,28,0))</f>
        <v>CB</v>
      </c>
      <c r="H287" s="104" t="str">
        <f>IF(Thong_tin_chuc_vu_NV!A287="","",VLOOKUP(Thong_tin_chuc_vu_NV!A287,INPUT_Du_lieu_nhan_vien!$1:$1048576,24,0))</f>
        <v>OP</v>
      </c>
      <c r="I287" s="104">
        <f>IF(Thong_tin_chuc_vu_NV!A287="","",VLOOKUP(Thong_tin_chuc_vu_NV!A287,INPUT_Du_lieu_nhan_vien!$1:$1048576,29,0))</f>
        <v>0</v>
      </c>
      <c r="J287" s="104">
        <f>IF(Thong_tin_chuc_vu_NV!A287="","",VLOOKUP(Thong_tin_chuc_vu_NV!A287,INPUT_Du_lieu_nhan_vien!$1:$1048576,30,0))</f>
        <v>0</v>
      </c>
      <c r="K287" s="104" t="str">
        <f>IF(Thong_tin_chuc_vu_NV!A287="","",VLOOKUP(Thong_tin_chuc_vu_NV!A287,INPUT_Du_lieu_nhan_vien!$1:$1048576,31,0))</f>
        <v>HCM</v>
      </c>
      <c r="L287" s="104" t="str">
        <f>IF(Thong_tin_chuc_vu_NV!A243="","",VLOOKUP(Thong_tin_chuc_vu_NV!A243,INPUT_Du_lieu_nhan_vien!$1:$1048576,36,0))</f>
        <v>Nghỉ việc</v>
      </c>
      <c r="M287" s="117">
        <f>IF(Thong_tin_chuc_vu_NV!A243="","",VLOOKUP(Thong_tin_chuc_vu_NV!A243,INPUT_Du_lieu_nhan_vien!$1:$1048576,34,0))</f>
        <v>0</v>
      </c>
      <c r="N287" s="104" t="str">
        <f>IF(Thong_tin_chuc_vu_NV!A243="","",VLOOKUP(Thong_tin_chuc_vu_NV!A243,INPUT_Du_lieu_nhan_vien!$1:$1048576,35,0))</f>
        <v/>
      </c>
      <c r="O287" s="117">
        <f>IF(Thong_tin_chuc_vu_NV!A243="","",VLOOKUP(Thong_tin_chuc_vu_NV!A243,INPUT_Du_lieu_nhan_vien!$1:$1048576,37,0))</f>
        <v>0</v>
      </c>
      <c r="P287" s="117">
        <f>IF(Thong_tin_chuc_vu_NV!A243="","",VLOOKUP(Thong_tin_chuc_vu_NV!A243,INPUT_Du_lieu_nhan_vien!$1:$1048576,39,0))</f>
        <v>41089</v>
      </c>
    </row>
    <row r="288" spans="1:16" ht="19.5" hidden="1" customHeight="1" x14ac:dyDescent="0.2">
      <c r="A288" s="121">
        <f>IF(INPUT_Du_lieu_nhan_vien!A352="","",INPUT_Du_lieu_nhan_vien!A352)</f>
        <v>20326</v>
      </c>
      <c r="B288" s="121" t="str">
        <f>IF(A288="","",VLOOKUP(A288,INPUT_Du_lieu_nhan_vien!$1:$1048576,2,0))</f>
        <v>Triệu Bích</v>
      </c>
      <c r="C288" s="121" t="str">
        <f>IF($A288="","",VLOOKUP($A288,INPUT_Du_lieu_nhan_vien!$1:$1048576,3,0))</f>
        <v>Hảo</v>
      </c>
      <c r="D288" s="104" t="str">
        <f>IF(A288="","",VLOOKUP(A288,INPUT_Du_lieu_nhan_vien!$1:$1048576,20,0))</f>
        <v xml:space="preserve">Tổ 34, Lĩnh Nam, Hoàng Mai, Hà Nội </v>
      </c>
      <c r="E288" s="104" t="str">
        <f>IF($A288="","",VLOOKUP($A288,INPUT_Du_lieu_nhan_vien!$1:$1048576,17,0))</f>
        <v>0983588351</v>
      </c>
      <c r="F288" s="116">
        <f>IF(Thong_tin_chuc_vu_NV!A288="","",VLOOKUP(Thong_tin_chuc_vu_NV!A288,INPUT_Du_lieu_nhan_vien!$1:$1048576,27,0))</f>
        <v>3</v>
      </c>
      <c r="G288" s="104" t="str">
        <f>IF(Thong_tin_chuc_vu_NV!A288="","",VLOOKUP(Thong_tin_chuc_vu_NV!A288,INPUT_Du_lieu_nhan_vien!$1:$1048576,28,0))</f>
        <v>QL</v>
      </c>
      <c r="H288" s="104" t="str">
        <f>IF(Thong_tin_chuc_vu_NV!A288="","",VLOOKUP(Thong_tin_chuc_vu_NV!A288,INPUT_Du_lieu_nhan_vien!$1:$1048576,24,0))</f>
        <v>PM2</v>
      </c>
      <c r="I288" s="104" t="str">
        <f>IF(Thong_tin_chuc_vu_NV!A288="","",VLOOKUP(Thong_tin_chuc_vu_NV!A288,INPUT_Du_lieu_nhan_vien!$1:$1048576,29,0))</f>
        <v>TAW</v>
      </c>
      <c r="J288" s="104" t="str">
        <f>IF(Thong_tin_chuc_vu_NV!A288="","",VLOOKUP(Thong_tin_chuc_vu_NV!A288,INPUT_Du_lieu_nhan_vien!$1:$1048576,30,0))</f>
        <v>PAWS</v>
      </c>
      <c r="K288" s="104" t="str">
        <f>IF(Thong_tin_chuc_vu_NV!A288="","",VLOOKUP(Thong_tin_chuc_vu_NV!A288,INPUT_Du_lieu_nhan_vien!$1:$1048576,31,0))</f>
        <v>HN</v>
      </c>
      <c r="L288" s="104" t="str">
        <f>IF(Thong_tin_chuc_vu_NV!A352="","",VLOOKUP(Thong_tin_chuc_vu_NV!A352,INPUT_Du_lieu_nhan_vien!$1:$1048576,36,0))</f>
        <v>Nghỉ việc</v>
      </c>
      <c r="M288" s="117">
        <f>IF(Thong_tin_chuc_vu_NV!A352="","",VLOOKUP(Thong_tin_chuc_vu_NV!A352,INPUT_Du_lieu_nhan_vien!$1:$1048576,34,0))</f>
        <v>40695</v>
      </c>
      <c r="N288" s="104">
        <f>IF(Thong_tin_chuc_vu_NV!A352="","",VLOOKUP(Thong_tin_chuc_vu_NV!A352,INPUT_Du_lieu_nhan_vien!$1:$1048576,35,0))</f>
        <v>6</v>
      </c>
      <c r="O288" s="117" t="str">
        <f>IF(Thong_tin_chuc_vu_NV!A352="","",VLOOKUP(Thong_tin_chuc_vu_NV!A352,INPUT_Du_lieu_nhan_vien!$1:$1048576,37,0))</f>
        <v/>
      </c>
      <c r="P288" s="117">
        <f>IF(Thong_tin_chuc_vu_NV!A352="","",VLOOKUP(Thong_tin_chuc_vu_NV!A352,INPUT_Du_lieu_nhan_vien!$1:$1048576,39,0))</f>
        <v>41122</v>
      </c>
    </row>
    <row r="289" spans="1:16" ht="19.5" hidden="1" customHeight="1" x14ac:dyDescent="0.2">
      <c r="A289" s="121">
        <f>IF(INPUT_Du_lieu_nhan_vien!A147="","",INPUT_Du_lieu_nhan_vien!A147)</f>
        <v>20121</v>
      </c>
      <c r="B289" s="121" t="str">
        <f>IF(A289="","",VLOOKUP(A289,INPUT_Du_lieu_nhan_vien!$1:$1048576,2,0))</f>
        <v>Lê Thị Ngọc</v>
      </c>
      <c r="C289" s="121" t="str">
        <f>IF($A289="","",VLOOKUP($A289,INPUT_Du_lieu_nhan_vien!$1:$1048576,3,0))</f>
        <v>Mỹ</v>
      </c>
      <c r="D289" s="104" t="str">
        <f>IF(A289="","",VLOOKUP(A289,INPUT_Du_lieu_nhan_vien!$1:$1048576,20,0))</f>
        <v xml:space="preserve">Số 46 Tổ 31 Đại Kim, Hoàng Mai, Hà Nội </v>
      </c>
      <c r="E289" s="104" t="str">
        <f>IF($A289="","",VLOOKUP($A289,INPUT_Du_lieu_nhan_vien!$1:$1048576,17,0))</f>
        <v>0936 773 728</v>
      </c>
      <c r="F289" s="116" t="str">
        <f>IF(Thong_tin_chuc_vu_NV!A289="","",VLOOKUP(Thong_tin_chuc_vu_NV!A289,INPUT_Du_lieu_nhan_vien!$1:$1048576,27,0))</f>
        <v>1</v>
      </c>
      <c r="G289" s="104" t="str">
        <f>IF(Thong_tin_chuc_vu_NV!A289="","",VLOOKUP(Thong_tin_chuc_vu_NV!A289,INPUT_Du_lieu_nhan_vien!$1:$1048576,28,0))</f>
        <v>CB</v>
      </c>
      <c r="H289" s="104" t="str">
        <f>IF(Thong_tin_chuc_vu_NV!A289="","",VLOOKUP(Thong_tin_chuc_vu_NV!A289,INPUT_Du_lieu_nhan_vien!$1:$1048576,24,0))</f>
        <v>OP</v>
      </c>
      <c r="I289" s="104" t="str">
        <f>IF(Thong_tin_chuc_vu_NV!A289="","",VLOOKUP(Thong_tin_chuc_vu_NV!A289,INPUT_Du_lieu_nhan_vien!$1:$1048576,29,0))</f>
        <v>TAW</v>
      </c>
      <c r="J289" s="104" t="str">
        <f>IF(Thong_tin_chuc_vu_NV!A289="","",VLOOKUP(Thong_tin_chuc_vu_NV!A289,INPUT_Du_lieu_nhan_vien!$1:$1048576,30,0))</f>
        <v>PAWS</v>
      </c>
      <c r="K289" s="104" t="str">
        <f>IF(Thong_tin_chuc_vu_NV!A289="","",VLOOKUP(Thong_tin_chuc_vu_NV!A289,INPUT_Du_lieu_nhan_vien!$1:$1048576,31,0))</f>
        <v>HN</v>
      </c>
      <c r="L289" s="104" t="str">
        <f>IF(Thong_tin_chuc_vu_NV!A147="","",VLOOKUP(Thong_tin_chuc_vu_NV!A147,INPUT_Du_lieu_nhan_vien!$1:$1048576,36,0))</f>
        <v>Nghỉ việc</v>
      </c>
      <c r="M289" s="117">
        <f>IF(Thong_tin_chuc_vu_NV!A147="","",VLOOKUP(Thong_tin_chuc_vu_NV!A147,INPUT_Du_lieu_nhan_vien!$1:$1048576,34,0))</f>
        <v>40543</v>
      </c>
      <c r="N289" s="104">
        <f>IF(Thong_tin_chuc_vu_NV!A147="","",VLOOKUP(Thong_tin_chuc_vu_NV!A147,INPUT_Du_lieu_nhan_vien!$1:$1048576,35,0))</f>
        <v>12</v>
      </c>
      <c r="O289" s="117" t="str">
        <f>IF(Thong_tin_chuc_vu_NV!A147="","",VLOOKUP(Thong_tin_chuc_vu_NV!A147,INPUT_Du_lieu_nhan_vien!$1:$1048576,37,0))</f>
        <v/>
      </c>
      <c r="P289" s="117">
        <f>IF(Thong_tin_chuc_vu_NV!A147="","",VLOOKUP(Thong_tin_chuc_vu_NV!A147,INPUT_Du_lieu_nhan_vien!$1:$1048576,39,0))</f>
        <v>0</v>
      </c>
    </row>
    <row r="290" spans="1:16" ht="19.5" hidden="1" customHeight="1" x14ac:dyDescent="0.2">
      <c r="A290" s="121">
        <f>IF(INPUT_Du_lieu_nhan_vien!A290="","",INPUT_Du_lieu_nhan_vien!A290)</f>
        <v>20266</v>
      </c>
      <c r="B290" s="121" t="str">
        <f>IF(A290="","",VLOOKUP(A290,INPUT_Du_lieu_nhan_vien!$1:$1048576,2,0))</f>
        <v>Nguyễn Tuấn</v>
      </c>
      <c r="C290" s="121" t="str">
        <f>IF($A290="","",VLOOKUP($A290,INPUT_Du_lieu_nhan_vien!$1:$1048576,3,0))</f>
        <v>Hưng</v>
      </c>
      <c r="D290" s="104" t="str">
        <f>IF(A290="","",VLOOKUP(A290,INPUT_Du_lieu_nhan_vien!$1:$1048576,20,0))</f>
        <v xml:space="preserve">P 1004, CT8A, Khu ĐT Văn Quán, Hà Đông </v>
      </c>
      <c r="E290" s="104" t="str">
        <f>IF($A290="","",VLOOKUP($A290,INPUT_Du_lieu_nhan_vien!$1:$1048576,17,0))</f>
        <v>0978 415 402</v>
      </c>
      <c r="F290" s="116">
        <f>IF(Thong_tin_chuc_vu_NV!A290="","",VLOOKUP(Thong_tin_chuc_vu_NV!A290,INPUT_Du_lieu_nhan_vien!$1:$1048576,27,0))</f>
        <v>1</v>
      </c>
      <c r="G290" s="104" t="str">
        <f>IF(Thong_tin_chuc_vu_NV!A290="","",VLOOKUP(Thong_tin_chuc_vu_NV!A290,INPUT_Du_lieu_nhan_vien!$1:$1048576,28,0))</f>
        <v>CB</v>
      </c>
      <c r="H290" s="104" t="str">
        <f>IF(Thong_tin_chuc_vu_NV!A290="","",VLOOKUP(Thong_tin_chuc_vu_NV!A290,INPUT_Du_lieu_nhan_vien!$1:$1048576,24,0))</f>
        <v>OX</v>
      </c>
      <c r="I290" s="104">
        <f>IF(Thong_tin_chuc_vu_NV!A290="","",VLOOKUP(Thong_tin_chuc_vu_NV!A290,INPUT_Du_lieu_nhan_vien!$1:$1048576,29,0))</f>
        <v>0</v>
      </c>
      <c r="J290" s="104">
        <f>IF(Thong_tin_chuc_vu_NV!A290="","",VLOOKUP(Thong_tin_chuc_vu_NV!A290,INPUT_Du_lieu_nhan_vien!$1:$1048576,30,0))</f>
        <v>0</v>
      </c>
      <c r="K290" s="104" t="str">
        <f>IF(Thong_tin_chuc_vu_NV!A290="","",VLOOKUP(Thong_tin_chuc_vu_NV!A290,INPUT_Du_lieu_nhan_vien!$1:$1048576,31,0))</f>
        <v>HN</v>
      </c>
      <c r="L290" s="104" t="str">
        <f>IF(Thong_tin_chuc_vu_NV!A290="","",VLOOKUP(Thong_tin_chuc_vu_NV!A290,INPUT_Du_lieu_nhan_vien!$1:$1048576,36,0))</f>
        <v>Nghỉ việc</v>
      </c>
      <c r="M290" s="117">
        <f>IF(Thong_tin_chuc_vu_NV!A290="","",VLOOKUP(Thong_tin_chuc_vu_NV!A290,INPUT_Du_lieu_nhan_vien!$1:$1048576,34,0))</f>
        <v>40603</v>
      </c>
      <c r="N290" s="104">
        <f>IF(Thong_tin_chuc_vu_NV!A290="","",VLOOKUP(Thong_tin_chuc_vu_NV!A290,INPUT_Du_lieu_nhan_vien!$1:$1048576,35,0))</f>
        <v>3</v>
      </c>
      <c r="O290" s="117" t="str">
        <f>IF(Thong_tin_chuc_vu_NV!A290="","",VLOOKUP(Thong_tin_chuc_vu_NV!A290,INPUT_Du_lieu_nhan_vien!$1:$1048576,37,0))</f>
        <v/>
      </c>
      <c r="P290" s="117">
        <f>IF(Thong_tin_chuc_vu_NV!A290="","",VLOOKUP(Thong_tin_chuc_vu_NV!A290,INPUT_Du_lieu_nhan_vien!$1:$1048576,39,0))</f>
        <v>41000</v>
      </c>
    </row>
    <row r="291" spans="1:16" ht="19.5" hidden="1" customHeight="1" x14ac:dyDescent="0.2">
      <c r="A291" s="121">
        <f>IF(INPUT_Du_lieu_nhan_vien!A291="","",INPUT_Du_lieu_nhan_vien!A291)</f>
        <v>20267</v>
      </c>
      <c r="B291" s="121" t="str">
        <f>IF(A291="","",VLOOKUP(A291,INPUT_Du_lieu_nhan_vien!$1:$1048576,2,0))</f>
        <v>Nguyễn Đình</v>
      </c>
      <c r="C291" s="121" t="str">
        <f>IF($A291="","",VLOOKUP($A291,INPUT_Du_lieu_nhan_vien!$1:$1048576,3,0))</f>
        <v>Chớn</v>
      </c>
      <c r="D291" s="104" t="str">
        <f>IF(A291="","",VLOOKUP(A291,INPUT_Du_lieu_nhan_vien!$1:$1048576,20,0))</f>
        <v xml:space="preserve">Số 39, đường Nguyễn Bá Huân, Phường Thảo Điền, Quận 2, TPHCM </v>
      </c>
      <c r="E291" s="104" t="str">
        <f>IF($A291="","",VLOOKUP($A291,INPUT_Du_lieu_nhan_vien!$1:$1048576,17,0))</f>
        <v>0908956105</v>
      </c>
      <c r="F291" s="116">
        <f>IF(Thong_tin_chuc_vu_NV!A291="","",VLOOKUP(Thong_tin_chuc_vu_NV!A291,INPUT_Du_lieu_nhan_vien!$1:$1048576,27,0))</f>
        <v>1</v>
      </c>
      <c r="G291" s="104" t="str">
        <f>IF(Thong_tin_chuc_vu_NV!A291="","",VLOOKUP(Thong_tin_chuc_vu_NV!A291,INPUT_Du_lieu_nhan_vien!$1:$1048576,28,0))</f>
        <v>QL</v>
      </c>
      <c r="H291" s="104" t="str">
        <f>IF(Thong_tin_chuc_vu_NV!A291="","",VLOOKUP(Thong_tin_chuc_vu_NV!A291,INPUT_Du_lieu_nhan_vien!$1:$1048576,24,0))</f>
        <v>NS</v>
      </c>
      <c r="I291" s="104" t="str">
        <f>IF(Thong_tin_chuc_vu_NV!A291="","",VLOOKUP(Thong_tin_chuc_vu_NV!A291,INPUT_Du_lieu_nhan_vien!$1:$1048576,29,0))</f>
        <v>THC</v>
      </c>
      <c r="J291" s="104">
        <f>IF(Thong_tin_chuc_vu_NV!A291="","",VLOOKUP(Thong_tin_chuc_vu_NV!A291,INPUT_Du_lieu_nhan_vien!$1:$1048576,30,0))</f>
        <v>0</v>
      </c>
      <c r="K291" s="104" t="str">
        <f>IF(Thong_tin_chuc_vu_NV!A291="","",VLOOKUP(Thong_tin_chuc_vu_NV!A291,INPUT_Du_lieu_nhan_vien!$1:$1048576,31,0))</f>
        <v>HCM</v>
      </c>
      <c r="L291" s="104" t="str">
        <f>IF(Thong_tin_chuc_vu_NV!A291="","",VLOOKUP(Thong_tin_chuc_vu_NV!A291,INPUT_Du_lieu_nhan_vien!$1:$1048576,36,0))</f>
        <v>Nghỉ việc</v>
      </c>
      <c r="M291" s="117">
        <f>IF(Thong_tin_chuc_vu_NV!A291="","",VLOOKUP(Thong_tin_chuc_vu_NV!A291,INPUT_Du_lieu_nhan_vien!$1:$1048576,34,0))</f>
        <v>40634</v>
      </c>
      <c r="N291" s="104">
        <f>IF(Thong_tin_chuc_vu_NV!A291="","",VLOOKUP(Thong_tin_chuc_vu_NV!A291,INPUT_Du_lieu_nhan_vien!$1:$1048576,35,0))</f>
        <v>4</v>
      </c>
      <c r="O291" s="117" t="str">
        <f>IF(Thong_tin_chuc_vu_NV!A291="","",VLOOKUP(Thong_tin_chuc_vu_NV!A291,INPUT_Du_lieu_nhan_vien!$1:$1048576,37,0))</f>
        <v/>
      </c>
      <c r="P291" s="117">
        <f>IF(Thong_tin_chuc_vu_NV!A291="","",VLOOKUP(Thong_tin_chuc_vu_NV!A291,INPUT_Du_lieu_nhan_vien!$1:$1048576,39,0))</f>
        <v>40892</v>
      </c>
    </row>
    <row r="292" spans="1:16" ht="19.5" hidden="1" customHeight="1" x14ac:dyDescent="0.2">
      <c r="A292" s="121">
        <f>IF(INPUT_Du_lieu_nhan_vien!A190="","",INPUT_Du_lieu_nhan_vien!A190)</f>
        <v>20165</v>
      </c>
      <c r="B292" s="121" t="str">
        <f>IF(A292="","",VLOOKUP(A292,INPUT_Du_lieu_nhan_vien!$1:$1048576,2,0))</f>
        <v>Phạm Kim</v>
      </c>
      <c r="C292" s="121" t="str">
        <f>IF($A292="","",VLOOKUP($A292,INPUT_Du_lieu_nhan_vien!$1:$1048576,3,0))</f>
        <v>Nương</v>
      </c>
      <c r="D292" s="104" t="str">
        <f>IF(A292="","",VLOOKUP(A292,INPUT_Du_lieu_nhan_vien!$1:$1048576,20,0))</f>
        <v xml:space="preserve">Số 16, Cụm 11, Tân Xuân, Xuân Đỉnh, Từ Liêm, Hà Nội </v>
      </c>
      <c r="E292" s="104" t="str">
        <f>IF($A292="","",VLOOKUP($A292,INPUT_Du_lieu_nhan_vien!$1:$1048576,17,0))</f>
        <v>0984 794 845</v>
      </c>
      <c r="F292" s="116" t="str">
        <f>IF(Thong_tin_chuc_vu_NV!A292="","",VLOOKUP(Thong_tin_chuc_vu_NV!A292,INPUT_Du_lieu_nhan_vien!$1:$1048576,27,0))</f>
        <v>1</v>
      </c>
      <c r="G292" s="104" t="str">
        <f>IF(Thong_tin_chuc_vu_NV!A292="","",VLOOKUP(Thong_tin_chuc_vu_NV!A292,INPUT_Du_lieu_nhan_vien!$1:$1048576,28,0))</f>
        <v>CB</v>
      </c>
      <c r="H292" s="104" t="str">
        <f>IF(Thong_tin_chuc_vu_NV!A292="","",VLOOKUP(Thong_tin_chuc_vu_NV!A292,INPUT_Du_lieu_nhan_vien!$1:$1048576,24,0))</f>
        <v>OS</v>
      </c>
      <c r="I292" s="104" t="str">
        <f>IF(Thong_tin_chuc_vu_NV!A292="","",VLOOKUP(Thong_tin_chuc_vu_NV!A292,INPUT_Du_lieu_nhan_vien!$1:$1048576,29,0))</f>
        <v>TAW</v>
      </c>
      <c r="J292" s="104">
        <f>IF(Thong_tin_chuc_vu_NV!A292="","",VLOOKUP(Thong_tin_chuc_vu_NV!A292,INPUT_Du_lieu_nhan_vien!$1:$1048576,30,0))</f>
        <v>0</v>
      </c>
      <c r="K292" s="104" t="str">
        <f>IF(Thong_tin_chuc_vu_NV!A292="","",VLOOKUP(Thong_tin_chuc_vu_NV!A292,INPUT_Du_lieu_nhan_vien!$1:$1048576,31,0))</f>
        <v>HN</v>
      </c>
      <c r="L292" s="104" t="str">
        <f>IF(Thong_tin_chuc_vu_NV!A190="","",VLOOKUP(Thong_tin_chuc_vu_NV!A190,INPUT_Du_lieu_nhan_vien!$1:$1048576,36,0))</f>
        <v>Chính thức</v>
      </c>
      <c r="M292" s="117">
        <f>IF(Thong_tin_chuc_vu_NV!A190="","",VLOOKUP(Thong_tin_chuc_vu_NV!A190,INPUT_Du_lieu_nhan_vien!$1:$1048576,34,0))</f>
        <v>40502</v>
      </c>
      <c r="N292" s="104">
        <f>IF(Thong_tin_chuc_vu_NV!A190="","",VLOOKUP(Thong_tin_chuc_vu_NV!A190,INPUT_Du_lieu_nhan_vien!$1:$1048576,35,0))</f>
        <v>11</v>
      </c>
      <c r="O292" s="117" t="str">
        <f>IF(Thong_tin_chuc_vu_NV!A190="","",VLOOKUP(Thong_tin_chuc_vu_NV!A190,INPUT_Du_lieu_nhan_vien!$1:$1048576,37,0))</f>
        <v/>
      </c>
      <c r="P292" s="117">
        <f>IF(Thong_tin_chuc_vu_NV!A190="","",VLOOKUP(Thong_tin_chuc_vu_NV!A190,INPUT_Du_lieu_nhan_vien!$1:$1048576,39,0))</f>
        <v>0</v>
      </c>
    </row>
    <row r="293" spans="1:16" ht="19.5" hidden="1" customHeight="1" x14ac:dyDescent="0.2">
      <c r="A293" s="121">
        <f>IF(INPUT_Du_lieu_nhan_vien!A509="","",INPUT_Du_lieu_nhan_vien!A509)</f>
        <v>20483</v>
      </c>
      <c r="B293" s="121" t="str">
        <f>IF(A293="","",VLOOKUP(A293,INPUT_Du_lieu_nhan_vien!$1:$1048576,2,0))</f>
        <v>Nguyen Thi Minh</v>
      </c>
      <c r="C293" s="121" t="str">
        <f>IF($A293="","",VLOOKUP($A293,INPUT_Du_lieu_nhan_vien!$1:$1048576,3,0))</f>
        <v>Phuc</v>
      </c>
      <c r="D293" s="104">
        <f>IF(A293="","",VLOOKUP(A293,INPUT_Du_lieu_nhan_vien!$1:$1048576,20,0))</f>
        <v>0</v>
      </c>
      <c r="E293" s="104">
        <f>IF($A293="","",VLOOKUP($A293,INPUT_Du_lieu_nhan_vien!$1:$1048576,17,0))</f>
        <v>0</v>
      </c>
      <c r="F293" s="116" t="str">
        <f>IF(Thong_tin_chuc_vu_NV!A293="","",VLOOKUP(Thong_tin_chuc_vu_NV!A293,INPUT_Du_lieu_nhan_vien!$1:$1048576,27,0))</f>
        <v>1</v>
      </c>
      <c r="G293" s="104" t="str">
        <f>IF(Thong_tin_chuc_vu_NV!A293="","",VLOOKUP(Thong_tin_chuc_vu_NV!A293,INPUT_Du_lieu_nhan_vien!$1:$1048576,28,0))</f>
        <v>CB</v>
      </c>
      <c r="H293" s="104" t="str">
        <f>IF(Thong_tin_chuc_vu_NV!A293="","",VLOOKUP(Thong_tin_chuc_vu_NV!A293,INPUT_Du_lieu_nhan_vien!$1:$1048576,24,0))</f>
        <v>OP</v>
      </c>
      <c r="I293" s="104" t="str">
        <f>IF(Thong_tin_chuc_vu_NV!A293="","",VLOOKUP(Thong_tin_chuc_vu_NV!A293,INPUT_Du_lieu_nhan_vien!$1:$1048576,29,0))</f>
        <v>THC</v>
      </c>
      <c r="J293" s="104" t="str">
        <f>IF(Thong_tin_chuc_vu_NV!A293="","",VLOOKUP(Thong_tin_chuc_vu_NV!A293,INPUT_Du_lieu_nhan_vien!$1:$1048576,30,0))</f>
        <v>PHCS</v>
      </c>
      <c r="K293" s="104" t="str">
        <f>IF(Thong_tin_chuc_vu_NV!A293="","",VLOOKUP(Thong_tin_chuc_vu_NV!A293,INPUT_Du_lieu_nhan_vien!$1:$1048576,31,0))</f>
        <v>HCM</v>
      </c>
      <c r="L293" s="104" t="str">
        <f>IF(Thong_tin_chuc_vu_NV!A509="","",VLOOKUP(Thong_tin_chuc_vu_NV!A509,INPUT_Du_lieu_nhan_vien!$1:$1048576,36,0))</f>
        <v>Nghỉ việc</v>
      </c>
      <c r="M293" s="117">
        <f>IF(Thong_tin_chuc_vu_NV!A509="","",VLOOKUP(Thong_tin_chuc_vu_NV!A509,INPUT_Du_lieu_nhan_vien!$1:$1048576,34,0))</f>
        <v>0</v>
      </c>
      <c r="N293" s="104" t="str">
        <f>IF(Thong_tin_chuc_vu_NV!A509="","",VLOOKUP(Thong_tin_chuc_vu_NV!A509,INPUT_Du_lieu_nhan_vien!$1:$1048576,35,0))</f>
        <v/>
      </c>
      <c r="O293" s="117" t="str">
        <f>IF(Thong_tin_chuc_vu_NV!A509="","",VLOOKUP(Thong_tin_chuc_vu_NV!A509,INPUT_Du_lieu_nhan_vien!$1:$1048576,37,0))</f>
        <v/>
      </c>
      <c r="P293" s="117">
        <f>IF(Thong_tin_chuc_vu_NV!A509="","",VLOOKUP(Thong_tin_chuc_vu_NV!A509,INPUT_Du_lieu_nhan_vien!$1:$1048576,39,0))</f>
        <v>0</v>
      </c>
    </row>
    <row r="294" spans="1:16" ht="19.5" hidden="1" customHeight="1" x14ac:dyDescent="0.2">
      <c r="A294" s="121">
        <f>IF(INPUT_Du_lieu_nhan_vien!A36="","",INPUT_Du_lieu_nhan_vien!A36)</f>
        <v>20009</v>
      </c>
      <c r="B294" s="121" t="str">
        <f>IF(A294="","",VLOOKUP(A294,INPUT_Du_lieu_nhan_vien!$1:$1048576,2,0))</f>
        <v>Bùi Thị</v>
      </c>
      <c r="C294" s="121" t="str">
        <f>IF($A294="","",VLOOKUP($A294,INPUT_Du_lieu_nhan_vien!$1:$1048576,3,0))</f>
        <v>Nga</v>
      </c>
      <c r="D294" s="104" t="str">
        <f>IF(A294="","",VLOOKUP(A294,INPUT_Du_lieu_nhan_vien!$1:$1048576,20,0))</f>
        <v xml:space="preserve">201 Minh Khai </v>
      </c>
      <c r="E294" s="104" t="str">
        <f>IF($A294="","",VLOOKUP($A294,INPUT_Du_lieu_nhan_vien!$1:$1048576,17,0))</f>
        <v>0912 486 428</v>
      </c>
      <c r="F294" s="116">
        <f>IF(Thong_tin_chuc_vu_NV!A294="","",VLOOKUP(Thong_tin_chuc_vu_NV!A294,INPUT_Du_lieu_nhan_vien!$1:$1048576,27,0))</f>
        <v>3</v>
      </c>
      <c r="G294" s="104" t="str">
        <f>IF(Thong_tin_chuc_vu_NV!A294="","",VLOOKUP(Thong_tin_chuc_vu_NV!A294,INPUT_Du_lieu_nhan_vien!$1:$1048576,28,0))</f>
        <v>QL</v>
      </c>
      <c r="H294" s="104" t="str">
        <f>IF(Thong_tin_chuc_vu_NV!A294="","",VLOOKUP(Thong_tin_chuc_vu_NV!A294,INPUT_Du_lieu_nhan_vien!$1:$1048576,24,0))</f>
        <v>PM1</v>
      </c>
      <c r="I294" s="104" t="str">
        <f>IF(Thong_tin_chuc_vu_NV!A294="","",VLOOKUP(Thong_tin_chuc_vu_NV!A294,INPUT_Du_lieu_nhan_vien!$1:$1048576,29,0))</f>
        <v>TOS1</v>
      </c>
      <c r="J294" s="104" t="str">
        <f>IF(Thong_tin_chuc_vu_NV!A294="","",VLOOKUP(Thong_tin_chuc_vu_NV!A294,INPUT_Du_lieu_nhan_vien!$1:$1048576,30,0))</f>
        <v>POGH</v>
      </c>
      <c r="K294" s="104" t="str">
        <f>IF(Thong_tin_chuc_vu_NV!A294="","",VLOOKUP(Thong_tin_chuc_vu_NV!A294,INPUT_Du_lieu_nhan_vien!$1:$1048576,31,0))</f>
        <v>HN</v>
      </c>
      <c r="L294" s="104" t="str">
        <f>IF(Thong_tin_chuc_vu_NV!A36="","",VLOOKUP(Thong_tin_chuc_vu_NV!A36,INPUT_Du_lieu_nhan_vien!$1:$1048576,36,0))</f>
        <v>Nghỉ việc</v>
      </c>
      <c r="M294" s="117">
        <f>IF(Thong_tin_chuc_vu_NV!A36="","",VLOOKUP(Thong_tin_chuc_vu_NV!A36,INPUT_Du_lieu_nhan_vien!$1:$1048576,34,0))</f>
        <v>39777</v>
      </c>
      <c r="N294" s="104">
        <f>IF(Thong_tin_chuc_vu_NV!A36="","",VLOOKUP(Thong_tin_chuc_vu_NV!A36,INPUT_Du_lieu_nhan_vien!$1:$1048576,35,0))</f>
        <v>11</v>
      </c>
      <c r="O294" s="117" t="str">
        <f>IF(Thong_tin_chuc_vu_NV!A36="","",VLOOKUP(Thong_tin_chuc_vu_NV!A36,INPUT_Du_lieu_nhan_vien!$1:$1048576,37,0))</f>
        <v/>
      </c>
      <c r="P294" s="117">
        <f>IF(Thong_tin_chuc_vu_NV!A36="","",VLOOKUP(Thong_tin_chuc_vu_NV!A36,INPUT_Du_lieu_nhan_vien!$1:$1048576,39,0))</f>
        <v>0</v>
      </c>
    </row>
    <row r="295" spans="1:16" ht="19.5" hidden="1" customHeight="1" x14ac:dyDescent="0.2">
      <c r="A295" s="121">
        <f>IF(INPUT_Du_lieu_nhan_vien!A295="","",INPUT_Du_lieu_nhan_vien!A295)</f>
        <v>20271</v>
      </c>
      <c r="B295" s="121" t="str">
        <f>IF(A295="","",VLOOKUP(A295,INPUT_Du_lieu_nhan_vien!$1:$1048576,2,0))</f>
        <v>Nguyễn Thị</v>
      </c>
      <c r="C295" s="121" t="str">
        <f>IF($A295="","",VLOOKUP($A295,INPUT_Du_lieu_nhan_vien!$1:$1048576,3,0))</f>
        <v>Tình</v>
      </c>
      <c r="D295" s="104" t="str">
        <f>IF(A295="","",VLOOKUP(A295,INPUT_Du_lieu_nhan_vien!$1:$1048576,20,0))</f>
        <v>419/14/27 Đường 48, P.Hiệp Bình Chánh, Q. Thủ Đức, TP.HCM</v>
      </c>
      <c r="E295" s="104" t="str">
        <f>IF($A295="","",VLOOKUP($A295,INPUT_Du_lieu_nhan_vien!$1:$1048576,17,0))</f>
        <v>0909147278</v>
      </c>
      <c r="F295" s="116" t="str">
        <f>IF(Thong_tin_chuc_vu_NV!A295="","",VLOOKUP(Thong_tin_chuc_vu_NV!A295,INPUT_Du_lieu_nhan_vien!$1:$1048576,27,0))</f>
        <v>1</v>
      </c>
      <c r="G295" s="104" t="str">
        <f>IF(Thong_tin_chuc_vu_NV!A295="","",VLOOKUP(Thong_tin_chuc_vu_NV!A295,INPUT_Du_lieu_nhan_vien!$1:$1048576,28,0))</f>
        <v>CB</v>
      </c>
      <c r="H295" s="104" t="str">
        <f>IF(Thong_tin_chuc_vu_NV!A295="","",VLOOKUP(Thong_tin_chuc_vu_NV!A295,INPUT_Du_lieu_nhan_vien!$1:$1048576,24,0))</f>
        <v>OP</v>
      </c>
      <c r="I295" s="104" t="str">
        <f>IF(Thong_tin_chuc_vu_NV!A295="","",VLOOKUP(Thong_tin_chuc_vu_NV!A295,INPUT_Du_lieu_nhan_vien!$1:$1048576,29,0))</f>
        <v>THC</v>
      </c>
      <c r="J295" s="104" t="str">
        <f>IF(Thong_tin_chuc_vu_NV!A295="","",VLOOKUP(Thong_tin_chuc_vu_NV!A295,INPUT_Du_lieu_nhan_vien!$1:$1048576,30,0))</f>
        <v>PHCS</v>
      </c>
      <c r="K295" s="104" t="str">
        <f>IF(Thong_tin_chuc_vu_NV!A295="","",VLOOKUP(Thong_tin_chuc_vu_NV!A295,INPUT_Du_lieu_nhan_vien!$1:$1048576,31,0))</f>
        <v>HCM</v>
      </c>
      <c r="L295" s="104" t="str">
        <f>IF(Thong_tin_chuc_vu_NV!A295="","",VLOOKUP(Thong_tin_chuc_vu_NV!A295,INPUT_Du_lieu_nhan_vien!$1:$1048576,36,0))</f>
        <v>Nghỉ việc</v>
      </c>
      <c r="M295" s="117">
        <f>IF(Thong_tin_chuc_vu_NV!A295="","",VLOOKUP(Thong_tin_chuc_vu_NV!A295,INPUT_Du_lieu_nhan_vien!$1:$1048576,34,0))</f>
        <v>40742</v>
      </c>
      <c r="N295" s="104">
        <f>IF(Thong_tin_chuc_vu_NV!A295="","",VLOOKUP(Thong_tin_chuc_vu_NV!A295,INPUT_Du_lieu_nhan_vien!$1:$1048576,35,0))</f>
        <v>7</v>
      </c>
      <c r="O295" s="117">
        <f>IF(Thong_tin_chuc_vu_NV!A295="","",VLOOKUP(Thong_tin_chuc_vu_NV!A295,INPUT_Du_lieu_nhan_vien!$1:$1048576,37,0))</f>
        <v>0</v>
      </c>
      <c r="P295" s="117">
        <f>IF(Thong_tin_chuc_vu_NV!A295="","",VLOOKUP(Thong_tin_chuc_vu_NV!A295,INPUT_Du_lieu_nhan_vien!$1:$1048576,39,0))</f>
        <v>41168</v>
      </c>
    </row>
    <row r="296" spans="1:16" ht="19.5" hidden="1" customHeight="1" x14ac:dyDescent="0.2">
      <c r="A296" s="121">
        <f>IF(INPUT_Du_lieu_nhan_vien!A73="","",INPUT_Du_lieu_nhan_vien!A73)</f>
        <v>20047</v>
      </c>
      <c r="B296" s="121" t="str">
        <f>IF(A296="","",VLOOKUP(A296,INPUT_Du_lieu_nhan_vien!$1:$1048576,2,0))</f>
        <v>Lê Trung</v>
      </c>
      <c r="C296" s="121" t="str">
        <f>IF($A296="","",VLOOKUP($A296,INPUT_Du_lieu_nhan_vien!$1:$1048576,3,0))</f>
        <v>Kiên</v>
      </c>
      <c r="D296" s="104" t="str">
        <f>IF(A296="","",VLOOKUP(A296,INPUT_Du_lieu_nhan_vien!$1:$1048576,20,0))</f>
        <v>Ngõ An Sơn- Đại La- Hà Nội</v>
      </c>
      <c r="E296" s="104" t="str">
        <f>IF($A296="","",VLOOKUP($A296,INPUT_Du_lieu_nhan_vien!$1:$1048576,17,0))</f>
        <v>0126 203 5417</v>
      </c>
      <c r="F296" s="116">
        <f>IF(Thong_tin_chuc_vu_NV!A296="","",VLOOKUP(Thong_tin_chuc_vu_NV!A296,INPUT_Du_lieu_nhan_vien!$1:$1048576,27,0))</f>
        <v>0</v>
      </c>
      <c r="G296" s="104">
        <f>IF(Thong_tin_chuc_vu_NV!A296="","",VLOOKUP(Thong_tin_chuc_vu_NV!A296,INPUT_Du_lieu_nhan_vien!$1:$1048576,28,0))</f>
        <v>0</v>
      </c>
      <c r="H296" s="104">
        <f>IF(Thong_tin_chuc_vu_NV!A296="","",VLOOKUP(Thong_tin_chuc_vu_NV!A296,INPUT_Du_lieu_nhan_vien!$1:$1048576,24,0))</f>
        <v>0</v>
      </c>
      <c r="I296" s="104">
        <f>IF(Thong_tin_chuc_vu_NV!A296="","",VLOOKUP(Thong_tin_chuc_vu_NV!A296,INPUT_Du_lieu_nhan_vien!$1:$1048576,29,0))</f>
        <v>0</v>
      </c>
      <c r="J296" s="104">
        <f>IF(Thong_tin_chuc_vu_NV!A296="","",VLOOKUP(Thong_tin_chuc_vu_NV!A296,INPUT_Du_lieu_nhan_vien!$1:$1048576,30,0))</f>
        <v>0</v>
      </c>
      <c r="K296" s="104" t="str">
        <f>IF(Thong_tin_chuc_vu_NV!A296="","",VLOOKUP(Thong_tin_chuc_vu_NV!A296,INPUT_Du_lieu_nhan_vien!$1:$1048576,31,0))</f>
        <v>HN</v>
      </c>
      <c r="L296" s="104" t="str">
        <f>IF(Thong_tin_chuc_vu_NV!A73="","",VLOOKUP(Thong_tin_chuc_vu_NV!A73,INPUT_Du_lieu_nhan_vien!$1:$1048576,36,0))</f>
        <v>Chính thức</v>
      </c>
      <c r="M296" s="117">
        <f>IF(Thong_tin_chuc_vu_NV!A73="","",VLOOKUP(Thong_tin_chuc_vu_NV!A73,INPUT_Du_lieu_nhan_vien!$1:$1048576,34,0))</f>
        <v>40894</v>
      </c>
      <c r="N296" s="104">
        <f>IF(Thong_tin_chuc_vu_NV!A73="","",VLOOKUP(Thong_tin_chuc_vu_NV!A73,INPUT_Du_lieu_nhan_vien!$1:$1048576,35,0))</f>
        <v>12</v>
      </c>
      <c r="O296" s="117" t="str">
        <f>IF(Thong_tin_chuc_vu_NV!A73="","",VLOOKUP(Thong_tin_chuc_vu_NV!A73,INPUT_Du_lieu_nhan_vien!$1:$1048576,37,0))</f>
        <v/>
      </c>
      <c r="P296" s="117">
        <f>IF(Thong_tin_chuc_vu_NV!A73="","",VLOOKUP(Thong_tin_chuc_vu_NV!A73,INPUT_Du_lieu_nhan_vien!$1:$1048576,39,0))</f>
        <v>0</v>
      </c>
    </row>
    <row r="297" spans="1:16" ht="19.5" hidden="1" customHeight="1" x14ac:dyDescent="0.2">
      <c r="A297" s="121">
        <f>IF(INPUT_Du_lieu_nhan_vien!A167="","",INPUT_Du_lieu_nhan_vien!A167)</f>
        <v>20141</v>
      </c>
      <c r="B297" s="121" t="str">
        <f>IF(A297="","",VLOOKUP(A297,INPUT_Du_lieu_nhan_vien!$1:$1048576,2,0))</f>
        <v>Nguyễn Thị</v>
      </c>
      <c r="C297" s="121" t="str">
        <f>IF($A297="","",VLOOKUP($A297,INPUT_Du_lieu_nhan_vien!$1:$1048576,3,0))</f>
        <v>Huệ</v>
      </c>
      <c r="D297" s="104" t="str">
        <f>IF(A297="","",VLOOKUP(A297,INPUT_Du_lieu_nhan_vien!$1:$1048576,20,0))</f>
        <v xml:space="preserve">301, Cư Xá, Thanh Đa, Bình Thạnh, HCM </v>
      </c>
      <c r="E297" s="104" t="str">
        <f>IF($A297="","",VLOOKUP($A297,INPUT_Du_lieu_nhan_vien!$1:$1048576,17,0))</f>
        <v>0903 617 847</v>
      </c>
      <c r="F297" s="116" t="str">
        <f>IF(Thong_tin_chuc_vu_NV!A297="","",VLOOKUP(Thong_tin_chuc_vu_NV!A297,INPUT_Du_lieu_nhan_vien!$1:$1048576,27,0))</f>
        <v>1</v>
      </c>
      <c r="G297" s="104" t="str">
        <f>IF(Thong_tin_chuc_vu_NV!A297="","",VLOOKUP(Thong_tin_chuc_vu_NV!A297,INPUT_Du_lieu_nhan_vien!$1:$1048576,28,0))</f>
        <v>CB</v>
      </c>
      <c r="H297" s="104" t="str">
        <f>IF(Thong_tin_chuc_vu_NV!A297="","",VLOOKUP(Thong_tin_chuc_vu_NV!A297,INPUT_Du_lieu_nhan_vien!$1:$1048576,24,0))</f>
        <v>OS</v>
      </c>
      <c r="I297" s="104">
        <f>IF(Thong_tin_chuc_vu_NV!A297="","",VLOOKUP(Thong_tin_chuc_vu_NV!A297,INPUT_Du_lieu_nhan_vien!$1:$1048576,29,0))</f>
        <v>0</v>
      </c>
      <c r="J297" s="104">
        <f>IF(Thong_tin_chuc_vu_NV!A297="","",VLOOKUP(Thong_tin_chuc_vu_NV!A297,INPUT_Du_lieu_nhan_vien!$1:$1048576,30,0))</f>
        <v>0</v>
      </c>
      <c r="K297" s="104" t="str">
        <f>IF(Thong_tin_chuc_vu_NV!A297="","",VLOOKUP(Thong_tin_chuc_vu_NV!A297,INPUT_Du_lieu_nhan_vien!$1:$1048576,31,0))</f>
        <v>HN</v>
      </c>
      <c r="L297" s="104" t="str">
        <f>IF(Thong_tin_chuc_vu_NV!A167="","",VLOOKUP(Thong_tin_chuc_vu_NV!A167,INPUT_Du_lieu_nhan_vien!$1:$1048576,36,0))</f>
        <v>Chính thức</v>
      </c>
      <c r="M297" s="117">
        <f>IF(Thong_tin_chuc_vu_NV!A167="","",VLOOKUP(Thong_tin_chuc_vu_NV!A167,INPUT_Du_lieu_nhan_vien!$1:$1048576,34,0))</f>
        <v>40909</v>
      </c>
      <c r="N297" s="104">
        <f>IF(Thong_tin_chuc_vu_NV!A167="","",VLOOKUP(Thong_tin_chuc_vu_NV!A167,INPUT_Du_lieu_nhan_vien!$1:$1048576,35,0))</f>
        <v>1</v>
      </c>
      <c r="O297" s="117" t="str">
        <f>IF(Thong_tin_chuc_vu_NV!A167="","",VLOOKUP(Thong_tin_chuc_vu_NV!A167,INPUT_Du_lieu_nhan_vien!$1:$1048576,37,0))</f>
        <v/>
      </c>
      <c r="P297" s="117">
        <f>IF(Thong_tin_chuc_vu_NV!A167="","",VLOOKUP(Thong_tin_chuc_vu_NV!A167,INPUT_Du_lieu_nhan_vien!$1:$1048576,39,0))</f>
        <v>0</v>
      </c>
    </row>
    <row r="298" spans="1:16" ht="19.5" hidden="1" customHeight="1" x14ac:dyDescent="0.2">
      <c r="A298" s="121">
        <f>IF(INPUT_Du_lieu_nhan_vien!A169="","",INPUT_Du_lieu_nhan_vien!A169)</f>
        <v>20143</v>
      </c>
      <c r="B298" s="121" t="str">
        <f>IF(A298="","",VLOOKUP(A298,INPUT_Du_lieu_nhan_vien!$1:$1048576,2,0))</f>
        <v>Nguyễn Thị</v>
      </c>
      <c r="C298" s="121" t="str">
        <f>IF($A298="","",VLOOKUP($A298,INPUT_Du_lieu_nhan_vien!$1:$1048576,3,0))</f>
        <v>Thiêm</v>
      </c>
      <c r="D298" s="104" t="str">
        <f>IF(A298="","",VLOOKUP(A298,INPUT_Du_lieu_nhan_vien!$1:$1048576,20,0))</f>
        <v xml:space="preserve">Số Nhà 47, Ngọc Khánh, Quận Ba Đình, Hà Nội. </v>
      </c>
      <c r="E298" s="104" t="str">
        <f>IF($A298="","",VLOOKUP($A298,INPUT_Du_lieu_nhan_vien!$1:$1048576,17,0))</f>
        <v>0972 973 123</v>
      </c>
      <c r="F298" s="116" t="str">
        <f>IF(Thong_tin_chuc_vu_NV!A298="","",VLOOKUP(Thong_tin_chuc_vu_NV!A298,INPUT_Du_lieu_nhan_vien!$1:$1048576,27,0))</f>
        <v>1</v>
      </c>
      <c r="G298" s="104">
        <f>IF(Thong_tin_chuc_vu_NV!A298="","",VLOOKUP(Thong_tin_chuc_vu_NV!A298,INPUT_Du_lieu_nhan_vien!$1:$1048576,28,0))</f>
        <v>0</v>
      </c>
      <c r="H298" s="104">
        <f>IF(Thong_tin_chuc_vu_NV!A298="","",VLOOKUP(Thong_tin_chuc_vu_NV!A298,INPUT_Du_lieu_nhan_vien!$1:$1048576,24,0))</f>
        <v>0</v>
      </c>
      <c r="I298" s="104">
        <f>IF(Thong_tin_chuc_vu_NV!A298="","",VLOOKUP(Thong_tin_chuc_vu_NV!A298,INPUT_Du_lieu_nhan_vien!$1:$1048576,29,0))</f>
        <v>0</v>
      </c>
      <c r="J298" s="104">
        <f>IF(Thong_tin_chuc_vu_NV!A298="","",VLOOKUP(Thong_tin_chuc_vu_NV!A298,INPUT_Du_lieu_nhan_vien!$1:$1048576,30,0))</f>
        <v>0</v>
      </c>
      <c r="K298" s="104" t="str">
        <f>IF(Thong_tin_chuc_vu_NV!A298="","",VLOOKUP(Thong_tin_chuc_vu_NV!A298,INPUT_Du_lieu_nhan_vien!$1:$1048576,31,0))</f>
        <v>HN</v>
      </c>
      <c r="L298" s="104" t="str">
        <f>IF(Thong_tin_chuc_vu_NV!A169="","",VLOOKUP(Thong_tin_chuc_vu_NV!A169,INPUT_Du_lieu_nhan_vien!$1:$1048576,36,0))</f>
        <v>Nghỉ việc</v>
      </c>
      <c r="M298" s="117">
        <f>IF(Thong_tin_chuc_vu_NV!A169="","",VLOOKUP(Thong_tin_chuc_vu_NV!A169,INPUT_Du_lieu_nhan_vien!$1:$1048576,34,0))</f>
        <v>41090</v>
      </c>
      <c r="N298" s="104">
        <f>IF(Thong_tin_chuc_vu_NV!A169="","",VLOOKUP(Thong_tin_chuc_vu_NV!A169,INPUT_Du_lieu_nhan_vien!$1:$1048576,35,0))</f>
        <v>6</v>
      </c>
      <c r="O298" s="117">
        <f>IF(Thong_tin_chuc_vu_NV!A169="","",VLOOKUP(Thong_tin_chuc_vu_NV!A169,INPUT_Du_lieu_nhan_vien!$1:$1048576,37,0))</f>
        <v>0</v>
      </c>
      <c r="P298" s="117">
        <f>IF(Thong_tin_chuc_vu_NV!A169="","",VLOOKUP(Thong_tin_chuc_vu_NV!A169,INPUT_Du_lieu_nhan_vien!$1:$1048576,39,0))</f>
        <v>0</v>
      </c>
    </row>
    <row r="299" spans="1:16" ht="19.5" hidden="1" customHeight="1" x14ac:dyDescent="0.2">
      <c r="A299" s="121">
        <f>IF(INPUT_Du_lieu_nhan_vien!A189="","",INPUT_Du_lieu_nhan_vien!A189)</f>
        <v>20164</v>
      </c>
      <c r="B299" s="121" t="str">
        <f>IF(A299="","",VLOOKUP(A299,INPUT_Du_lieu_nhan_vien!$1:$1048576,2,0))</f>
        <v xml:space="preserve">Hoàng Thu </v>
      </c>
      <c r="C299" s="121" t="str">
        <f>IF($A299="","",VLOOKUP($A299,INPUT_Du_lieu_nhan_vien!$1:$1048576,3,0))</f>
        <v>Hiền</v>
      </c>
      <c r="D299" s="104" t="str">
        <f>IF(A299="","",VLOOKUP(A299,INPUT_Du_lieu_nhan_vien!$1:$1048576,20,0))</f>
        <v xml:space="preserve"> </v>
      </c>
      <c r="E299" s="104">
        <f>IF($A299="","",VLOOKUP($A299,INPUT_Du_lieu_nhan_vien!$1:$1048576,17,0))</f>
        <v>0</v>
      </c>
      <c r="F299" s="116">
        <f>IF(Thong_tin_chuc_vu_NV!A299="","",VLOOKUP(Thong_tin_chuc_vu_NV!A299,INPUT_Du_lieu_nhan_vien!$1:$1048576,27,0))</f>
        <v>0</v>
      </c>
      <c r="G299" s="104">
        <f>IF(Thong_tin_chuc_vu_NV!A299="","",VLOOKUP(Thong_tin_chuc_vu_NV!A299,INPUT_Du_lieu_nhan_vien!$1:$1048576,28,0))</f>
        <v>0</v>
      </c>
      <c r="H299" s="104" t="str">
        <f>IF(Thong_tin_chuc_vu_NV!A299="","",VLOOKUP(Thong_tin_chuc_vu_NV!A299,INPUT_Du_lieu_nhan_vien!$1:$1048576,24,0))</f>
        <v>NV</v>
      </c>
      <c r="I299" s="104">
        <f>IF(Thong_tin_chuc_vu_NV!A299="","",VLOOKUP(Thong_tin_chuc_vu_NV!A299,INPUT_Du_lieu_nhan_vien!$1:$1048576,29,0))</f>
        <v>0</v>
      </c>
      <c r="J299" s="104">
        <f>IF(Thong_tin_chuc_vu_NV!A299="","",VLOOKUP(Thong_tin_chuc_vu_NV!A299,INPUT_Du_lieu_nhan_vien!$1:$1048576,30,0))</f>
        <v>0</v>
      </c>
      <c r="K299" s="104">
        <f>IF(Thong_tin_chuc_vu_NV!A299="","",VLOOKUP(Thong_tin_chuc_vu_NV!A299,INPUT_Du_lieu_nhan_vien!$1:$1048576,31,0))</f>
        <v>0</v>
      </c>
      <c r="L299" s="104" t="str">
        <f>IF(Thong_tin_chuc_vu_NV!A189="","",VLOOKUP(Thong_tin_chuc_vu_NV!A189,INPUT_Du_lieu_nhan_vien!$1:$1048576,36,0))</f>
        <v>Nghỉ việc</v>
      </c>
      <c r="M299" s="117">
        <f>IF(Thong_tin_chuc_vu_NV!A189="","",VLOOKUP(Thong_tin_chuc_vu_NV!A189,INPUT_Du_lieu_nhan_vien!$1:$1048576,34,0))</f>
        <v>40179</v>
      </c>
      <c r="N299" s="104">
        <f>IF(Thong_tin_chuc_vu_NV!A189="","",VLOOKUP(Thong_tin_chuc_vu_NV!A189,INPUT_Du_lieu_nhan_vien!$1:$1048576,35,0))</f>
        <v>1</v>
      </c>
      <c r="O299" s="117" t="str">
        <f>IF(Thong_tin_chuc_vu_NV!A189="","",VLOOKUP(Thong_tin_chuc_vu_NV!A189,INPUT_Du_lieu_nhan_vien!$1:$1048576,37,0))</f>
        <v/>
      </c>
      <c r="P299" s="117">
        <f>IF(Thong_tin_chuc_vu_NV!A189="","",VLOOKUP(Thong_tin_chuc_vu_NV!A189,INPUT_Du_lieu_nhan_vien!$1:$1048576,39,0))</f>
        <v>40634</v>
      </c>
    </row>
    <row r="300" spans="1:16" ht="19.5" hidden="1" customHeight="1" x14ac:dyDescent="0.2">
      <c r="A300" s="121">
        <f>IF(INPUT_Du_lieu_nhan_vien!A195="","",INPUT_Du_lieu_nhan_vien!A195)</f>
        <v>20170</v>
      </c>
      <c r="B300" s="121" t="str">
        <f>IF(A300="","",VLOOKUP(A300,INPUT_Du_lieu_nhan_vien!$1:$1048576,2,0))</f>
        <v>Nguyễn Xuân</v>
      </c>
      <c r="C300" s="121" t="str">
        <f>IF($A300="","",VLOOKUP($A300,INPUT_Du_lieu_nhan_vien!$1:$1048576,3,0))</f>
        <v>Đại</v>
      </c>
      <c r="D300" s="104" t="str">
        <f>IF(A300="","",VLOOKUP(A300,INPUT_Du_lieu_nhan_vien!$1:$1048576,20,0))</f>
        <v>Thôn Trung, Dương Hà, Gia Lâm, Hà Nội</v>
      </c>
      <c r="E300" s="104" t="str">
        <f>IF($A300="","",VLOOKUP($A300,INPUT_Du_lieu_nhan_vien!$1:$1048576,17,0))</f>
        <v>01228 310 909</v>
      </c>
      <c r="F300" s="116" t="str">
        <f>IF(Thong_tin_chuc_vu_NV!A300="","",VLOOKUP(Thong_tin_chuc_vu_NV!A300,INPUT_Du_lieu_nhan_vien!$1:$1048576,27,0))</f>
        <v>1</v>
      </c>
      <c r="G300" s="104" t="str">
        <f>IF(Thong_tin_chuc_vu_NV!A300="","",VLOOKUP(Thong_tin_chuc_vu_NV!A300,INPUT_Du_lieu_nhan_vien!$1:$1048576,28,0))</f>
        <v>CB</v>
      </c>
      <c r="H300" s="104" t="str">
        <f>IF(Thong_tin_chuc_vu_NV!A300="","",VLOOKUP(Thong_tin_chuc_vu_NV!A300,INPUT_Du_lieu_nhan_vien!$1:$1048576,24,0))</f>
        <v>OP</v>
      </c>
      <c r="I300" s="104" t="str">
        <f>IF(Thong_tin_chuc_vu_NV!A300="","",VLOOKUP(Thong_tin_chuc_vu_NV!A300,INPUT_Du_lieu_nhan_vien!$1:$1048576,29,0))</f>
        <v>THO</v>
      </c>
      <c r="J300" s="104" t="str">
        <f>IF(Thong_tin_chuc_vu_NV!A300="","",VLOOKUP(Thong_tin_chuc_vu_NV!A300,INPUT_Du_lieu_nhan_vien!$1:$1048576,30,0))</f>
        <v>PHOD</v>
      </c>
      <c r="K300" s="104" t="str">
        <f>IF(Thong_tin_chuc_vu_NV!A300="","",VLOOKUP(Thong_tin_chuc_vu_NV!A300,INPUT_Du_lieu_nhan_vien!$1:$1048576,31,0))</f>
        <v>HN</v>
      </c>
      <c r="L300" s="104" t="str">
        <f>IF(Thong_tin_chuc_vu_NV!A195="","",VLOOKUP(Thong_tin_chuc_vu_NV!A195,INPUT_Du_lieu_nhan_vien!$1:$1048576,36,0))</f>
        <v>Nghỉ việc</v>
      </c>
      <c r="M300" s="117">
        <f>IF(Thong_tin_chuc_vu_NV!A195="","",VLOOKUP(Thong_tin_chuc_vu_NV!A195,INPUT_Du_lieu_nhan_vien!$1:$1048576,34,0))</f>
        <v>40452</v>
      </c>
      <c r="N300" s="104">
        <f>IF(Thong_tin_chuc_vu_NV!A195="","",VLOOKUP(Thong_tin_chuc_vu_NV!A195,INPUT_Du_lieu_nhan_vien!$1:$1048576,35,0))</f>
        <v>10</v>
      </c>
      <c r="O300" s="117" t="str">
        <f>IF(Thong_tin_chuc_vu_NV!A195="","",VLOOKUP(Thong_tin_chuc_vu_NV!A195,INPUT_Du_lieu_nhan_vien!$1:$1048576,37,0))</f>
        <v/>
      </c>
      <c r="P300" s="117">
        <f>IF(Thong_tin_chuc_vu_NV!A195="","",VLOOKUP(Thong_tin_chuc_vu_NV!A195,INPUT_Du_lieu_nhan_vien!$1:$1048576,39,0))</f>
        <v>0</v>
      </c>
    </row>
    <row r="301" spans="1:16" ht="19.5" hidden="1" customHeight="1" x14ac:dyDescent="0.2">
      <c r="A301" s="121">
        <f>IF(INPUT_Du_lieu_nhan_vien!A301="","",INPUT_Du_lieu_nhan_vien!A301)</f>
        <v>20277</v>
      </c>
      <c r="B301" s="121" t="str">
        <f>IF(A301="","",VLOOKUP(A301,INPUT_Du_lieu_nhan_vien!$1:$1048576,2,0))</f>
        <v>Nguyễn Thị</v>
      </c>
      <c r="C301" s="121" t="str">
        <f>IF($A301="","",VLOOKUP($A301,INPUT_Du_lieu_nhan_vien!$1:$1048576,3,0))</f>
        <v>Thu</v>
      </c>
      <c r="D301" s="104" t="str">
        <f>IF(A301="","",VLOOKUP(A301,INPUT_Du_lieu_nhan_vien!$1:$1048576,20,0))</f>
        <v xml:space="preserve">Số 264, tập thể 918 sân bay Gia Lâm </v>
      </c>
      <c r="E301" s="104" t="str">
        <f>IF($A301="","",VLOOKUP($A301,INPUT_Du_lieu_nhan_vien!$1:$1048576,17,0))</f>
        <v>0984 721 982</v>
      </c>
      <c r="F301" s="116" t="str">
        <f>IF(Thong_tin_chuc_vu_NV!A301="","",VLOOKUP(Thong_tin_chuc_vu_NV!A301,INPUT_Du_lieu_nhan_vien!$1:$1048576,27,0))</f>
        <v>1</v>
      </c>
      <c r="G301" s="104" t="str">
        <f>IF(Thong_tin_chuc_vu_NV!A301="","",VLOOKUP(Thong_tin_chuc_vu_NV!A301,INPUT_Du_lieu_nhan_vien!$1:$1048576,28,0))</f>
        <v>CB</v>
      </c>
      <c r="H301" s="104" t="str">
        <f>IF(Thong_tin_chuc_vu_NV!A301="","",VLOOKUP(Thong_tin_chuc_vu_NV!A301,INPUT_Du_lieu_nhan_vien!$1:$1048576,24,0))</f>
        <v>OS</v>
      </c>
      <c r="I301" s="104" t="str">
        <f>IF(Thong_tin_chuc_vu_NV!A301="","",VLOOKUP(Thong_tin_chuc_vu_NV!A301,INPUT_Du_lieu_nhan_vien!$1:$1048576,29,0))</f>
        <v>TAW</v>
      </c>
      <c r="J301" s="104" t="str">
        <f>IF(Thong_tin_chuc_vu_NV!A301="","",VLOOKUP(Thong_tin_chuc_vu_NV!A301,INPUT_Du_lieu_nhan_vien!$1:$1048576,30,0))</f>
        <v>PAWS</v>
      </c>
      <c r="K301" s="104" t="str">
        <f>IF(Thong_tin_chuc_vu_NV!A301="","",VLOOKUP(Thong_tin_chuc_vu_NV!A301,INPUT_Du_lieu_nhan_vien!$1:$1048576,31,0))</f>
        <v>HN</v>
      </c>
      <c r="L301" s="104" t="str">
        <f>IF(Thong_tin_chuc_vu_NV!A301="","",VLOOKUP(Thong_tin_chuc_vu_NV!A301,INPUT_Du_lieu_nhan_vien!$1:$1048576,36,0))</f>
        <v>Nghỉ khác</v>
      </c>
      <c r="M301" s="117">
        <f>IF(Thong_tin_chuc_vu_NV!A301="","",VLOOKUP(Thong_tin_chuc_vu_NV!A301,INPUT_Du_lieu_nhan_vien!$1:$1048576,34,0))</f>
        <v>41365</v>
      </c>
      <c r="N301" s="104">
        <f>IF(Thong_tin_chuc_vu_NV!A301="","",VLOOKUP(Thong_tin_chuc_vu_NV!A301,INPUT_Du_lieu_nhan_vien!$1:$1048576,35,0))</f>
        <v>4</v>
      </c>
      <c r="O301" s="117">
        <f>IF(Thong_tin_chuc_vu_NV!A301="","",VLOOKUP(Thong_tin_chuc_vu_NV!A301,INPUT_Du_lieu_nhan_vien!$1:$1048576,37,0))</f>
        <v>41587</v>
      </c>
      <c r="P301" s="117">
        <f>IF(Thong_tin_chuc_vu_NV!A301="","",VLOOKUP(Thong_tin_chuc_vu_NV!A301,INPUT_Du_lieu_nhan_vien!$1:$1048576,39,0))</f>
        <v>0</v>
      </c>
    </row>
    <row r="302" spans="1:16" ht="19.5" hidden="1" customHeight="1" x14ac:dyDescent="0.2">
      <c r="A302" s="121">
        <f>IF(INPUT_Du_lieu_nhan_vien!A196="","",INPUT_Du_lieu_nhan_vien!A196)</f>
        <v>20171</v>
      </c>
      <c r="B302" s="121" t="str">
        <f>IF(A302="","",VLOOKUP(A302,INPUT_Du_lieu_nhan_vien!$1:$1048576,2,0))</f>
        <v>Nguyễn Phương</v>
      </c>
      <c r="C302" s="121" t="str">
        <f>IF($A302="","",VLOOKUP($A302,INPUT_Du_lieu_nhan_vien!$1:$1048576,3,0))</f>
        <v>Loan</v>
      </c>
      <c r="D302" s="104" t="str">
        <f>IF(A302="","",VLOOKUP(A302,INPUT_Du_lieu_nhan_vien!$1:$1048576,20,0))</f>
        <v xml:space="preserve">23/15/6 An Dương Vương, Tây Hồ, Hà Nội </v>
      </c>
      <c r="E302" s="104" t="str">
        <f>IF($A302="","",VLOOKUP($A302,INPUT_Du_lieu_nhan_vien!$1:$1048576,17,0))</f>
        <v>01666 596 589</v>
      </c>
      <c r="F302" s="116" t="str">
        <f>IF(Thong_tin_chuc_vu_NV!A302="","",VLOOKUP(Thong_tin_chuc_vu_NV!A302,INPUT_Du_lieu_nhan_vien!$1:$1048576,27,0))</f>
        <v>1</v>
      </c>
      <c r="G302" s="104" t="str">
        <f>IF(Thong_tin_chuc_vu_NV!A302="","",VLOOKUP(Thong_tin_chuc_vu_NV!A302,INPUT_Du_lieu_nhan_vien!$1:$1048576,28,0))</f>
        <v>CB</v>
      </c>
      <c r="H302" s="104" t="str">
        <f>IF(Thong_tin_chuc_vu_NV!A302="","",VLOOKUP(Thong_tin_chuc_vu_NV!A302,INPUT_Du_lieu_nhan_vien!$1:$1048576,24,0))</f>
        <v>OP</v>
      </c>
      <c r="I302" s="104" t="str">
        <f>IF(Thong_tin_chuc_vu_NV!A302="","",VLOOKUP(Thong_tin_chuc_vu_NV!A302,INPUT_Du_lieu_nhan_vien!$1:$1048576,29,0))</f>
        <v>TOS1</v>
      </c>
      <c r="J302" s="104" t="str">
        <f>IF(Thong_tin_chuc_vu_NV!A302="","",VLOOKUP(Thong_tin_chuc_vu_NV!A302,INPUT_Du_lieu_nhan_vien!$1:$1048576,30,0))</f>
        <v>POSC</v>
      </c>
      <c r="K302" s="104" t="str">
        <f>IF(Thong_tin_chuc_vu_NV!A302="","",VLOOKUP(Thong_tin_chuc_vu_NV!A302,INPUT_Du_lieu_nhan_vien!$1:$1048576,31,0))</f>
        <v>HN</v>
      </c>
      <c r="L302" s="104" t="str">
        <f>IF(Thong_tin_chuc_vu_NV!A196="","",VLOOKUP(Thong_tin_chuc_vu_NV!A196,INPUT_Du_lieu_nhan_vien!$1:$1048576,36,0))</f>
        <v>Nghỉ việc</v>
      </c>
      <c r="M302" s="117">
        <f>IF(Thong_tin_chuc_vu_NV!A196="","",VLOOKUP(Thong_tin_chuc_vu_NV!A196,INPUT_Du_lieu_nhan_vien!$1:$1048576,34,0))</f>
        <v>40681</v>
      </c>
      <c r="N302" s="104">
        <f>IF(Thong_tin_chuc_vu_NV!A196="","",VLOOKUP(Thong_tin_chuc_vu_NV!A196,INPUT_Du_lieu_nhan_vien!$1:$1048576,35,0))</f>
        <v>5</v>
      </c>
      <c r="O302" s="117" t="str">
        <f>IF(Thong_tin_chuc_vu_NV!A196="","",VLOOKUP(Thong_tin_chuc_vu_NV!A196,INPUT_Du_lieu_nhan_vien!$1:$1048576,37,0))</f>
        <v/>
      </c>
      <c r="P302" s="117">
        <f>IF(Thong_tin_chuc_vu_NV!A196="","",VLOOKUP(Thong_tin_chuc_vu_NV!A196,INPUT_Du_lieu_nhan_vien!$1:$1048576,39,0))</f>
        <v>40722</v>
      </c>
    </row>
    <row r="303" spans="1:16" ht="19.5" hidden="1" customHeight="1" x14ac:dyDescent="0.2">
      <c r="A303" s="121">
        <f>IF(INPUT_Du_lieu_nhan_vien!A303="","",INPUT_Du_lieu_nhan_vien!A303)</f>
        <v>20279</v>
      </c>
      <c r="B303" s="121" t="str">
        <f>IF(A303="","",VLOOKUP(A303,INPUT_Du_lieu_nhan_vien!$1:$1048576,2,0))</f>
        <v>Lương Hoàng</v>
      </c>
      <c r="C303" s="121" t="str">
        <f>IF($A303="","",VLOOKUP($A303,INPUT_Du_lieu_nhan_vien!$1:$1048576,3,0))</f>
        <v>Nam</v>
      </c>
      <c r="D303" s="104" t="str">
        <f>IF(A303="","",VLOOKUP(A303,INPUT_Du_lieu_nhan_vien!$1:$1048576,20,0))</f>
        <v xml:space="preserve">Nhà 3, Ngõ 251, Vũ Hữu, Thanh Xuân, Hà Nội </v>
      </c>
      <c r="E303" s="104" t="str">
        <f>IF($A303="","",VLOOKUP($A303,INPUT_Du_lieu_nhan_vien!$1:$1048576,17,0))</f>
        <v>0989 066 582</v>
      </c>
      <c r="F303" s="116" t="str">
        <f>IF(Thong_tin_chuc_vu_NV!A303="","",VLOOKUP(Thong_tin_chuc_vu_NV!A303,INPUT_Du_lieu_nhan_vien!$1:$1048576,27,0))</f>
        <v>1</v>
      </c>
      <c r="G303" s="104" t="str">
        <f>IF(Thong_tin_chuc_vu_NV!A303="","",VLOOKUP(Thong_tin_chuc_vu_NV!A303,INPUT_Du_lieu_nhan_vien!$1:$1048576,28,0))</f>
        <v>CB</v>
      </c>
      <c r="H303" s="104" t="str">
        <f>IF(Thong_tin_chuc_vu_NV!A303="","",VLOOKUP(Thong_tin_chuc_vu_NV!A303,INPUT_Du_lieu_nhan_vien!$1:$1048576,24,0))</f>
        <v>OP</v>
      </c>
      <c r="I303" s="104" t="str">
        <f>IF(Thong_tin_chuc_vu_NV!A303="","",VLOOKUP(Thong_tin_chuc_vu_NV!A303,INPUT_Du_lieu_nhan_vien!$1:$1048576,29,0))</f>
        <v>TAW</v>
      </c>
      <c r="J303" s="104" t="str">
        <f>IF(Thong_tin_chuc_vu_NV!A303="","",VLOOKUP(Thong_tin_chuc_vu_NV!A303,INPUT_Du_lieu_nhan_vien!$1:$1048576,30,0))</f>
        <v>PAWM</v>
      </c>
      <c r="K303" s="104" t="str">
        <f>IF(Thong_tin_chuc_vu_NV!A303="","",VLOOKUP(Thong_tin_chuc_vu_NV!A303,INPUT_Du_lieu_nhan_vien!$1:$1048576,31,0))</f>
        <v>HN</v>
      </c>
      <c r="L303" s="104" t="str">
        <f>IF(Thong_tin_chuc_vu_NV!A303="","",VLOOKUP(Thong_tin_chuc_vu_NV!A303,INPUT_Du_lieu_nhan_vien!$1:$1048576,36,0))</f>
        <v>Nghỉ việc</v>
      </c>
      <c r="M303" s="117">
        <f>IF(Thong_tin_chuc_vu_NV!A303="","",VLOOKUP(Thong_tin_chuc_vu_NV!A303,INPUT_Du_lieu_nhan_vien!$1:$1048576,34,0))</f>
        <v>40768</v>
      </c>
      <c r="N303" s="104">
        <f>IF(Thong_tin_chuc_vu_NV!A303="","",VLOOKUP(Thong_tin_chuc_vu_NV!A303,INPUT_Du_lieu_nhan_vien!$1:$1048576,35,0))</f>
        <v>8</v>
      </c>
      <c r="O303" s="117" t="str">
        <f>IF(Thong_tin_chuc_vu_NV!A303="","",VLOOKUP(Thong_tin_chuc_vu_NV!A303,INPUT_Du_lieu_nhan_vien!$1:$1048576,37,0))</f>
        <v/>
      </c>
      <c r="P303" s="117">
        <f>IF(Thong_tin_chuc_vu_NV!A303="","",VLOOKUP(Thong_tin_chuc_vu_NV!A303,INPUT_Du_lieu_nhan_vien!$1:$1048576,39,0))</f>
        <v>41291</v>
      </c>
    </row>
    <row r="304" spans="1:16" ht="19.5" hidden="1" customHeight="1" x14ac:dyDescent="0.2">
      <c r="A304" s="121">
        <f>IF(INPUT_Du_lieu_nhan_vien!A304="","",INPUT_Du_lieu_nhan_vien!A304)</f>
        <v>20280</v>
      </c>
      <c r="B304" s="121" t="str">
        <f>IF(A304="","",VLOOKUP(A304,INPUT_Du_lieu_nhan_vien!$1:$1048576,2,0))</f>
        <v>Vũ Tuấn</v>
      </c>
      <c r="C304" s="121" t="str">
        <f>IF($A304="","",VLOOKUP($A304,INPUT_Du_lieu_nhan_vien!$1:$1048576,3,0))</f>
        <v>Anh</v>
      </c>
      <c r="D304" s="104" t="str">
        <f>IF(A304="","",VLOOKUP(A304,INPUT_Du_lieu_nhan_vien!$1:$1048576,20,0))</f>
        <v xml:space="preserve">8/326 Nguyễn Trãi, Hà Nội </v>
      </c>
      <c r="E304" s="104" t="str">
        <f>IF($A304="","",VLOOKUP($A304,INPUT_Du_lieu_nhan_vien!$1:$1048576,17,0))</f>
        <v>0986574333</v>
      </c>
      <c r="F304" s="116" t="str">
        <f>IF(Thong_tin_chuc_vu_NV!A304="","",VLOOKUP(Thong_tin_chuc_vu_NV!A304,INPUT_Du_lieu_nhan_vien!$1:$1048576,27,0))</f>
        <v>1</v>
      </c>
      <c r="G304" s="104" t="str">
        <f>IF(Thong_tin_chuc_vu_NV!A304="","",VLOOKUP(Thong_tin_chuc_vu_NV!A304,INPUT_Du_lieu_nhan_vien!$1:$1048576,28,0))</f>
        <v>CB</v>
      </c>
      <c r="H304" s="104" t="str">
        <f>IF(Thong_tin_chuc_vu_NV!A304="","",VLOOKUP(Thong_tin_chuc_vu_NV!A304,INPUT_Du_lieu_nhan_vien!$1:$1048576,24,0))</f>
        <v>OX</v>
      </c>
      <c r="I304" s="104">
        <f>IF(Thong_tin_chuc_vu_NV!A304="","",VLOOKUP(Thong_tin_chuc_vu_NV!A304,INPUT_Du_lieu_nhan_vien!$1:$1048576,29,0))</f>
        <v>0</v>
      </c>
      <c r="J304" s="104">
        <f>IF(Thong_tin_chuc_vu_NV!A304="","",VLOOKUP(Thong_tin_chuc_vu_NV!A304,INPUT_Du_lieu_nhan_vien!$1:$1048576,30,0))</f>
        <v>0</v>
      </c>
      <c r="K304" s="104" t="str">
        <f>IF(Thong_tin_chuc_vu_NV!A304="","",VLOOKUP(Thong_tin_chuc_vu_NV!A304,INPUT_Du_lieu_nhan_vien!$1:$1048576,31,0))</f>
        <v>HN</v>
      </c>
      <c r="L304" s="104" t="str">
        <f>IF(Thong_tin_chuc_vu_NV!A304="","",VLOOKUP(Thong_tin_chuc_vu_NV!A304,INPUT_Du_lieu_nhan_vien!$1:$1048576,36,0))</f>
        <v>Nghỉ việc</v>
      </c>
      <c r="M304" s="117">
        <f>IF(Thong_tin_chuc_vu_NV!A304="","",VLOOKUP(Thong_tin_chuc_vu_NV!A304,INPUT_Du_lieu_nhan_vien!$1:$1048576,34,0))</f>
        <v>40717</v>
      </c>
      <c r="N304" s="104">
        <f>IF(Thong_tin_chuc_vu_NV!A304="","",VLOOKUP(Thong_tin_chuc_vu_NV!A304,INPUT_Du_lieu_nhan_vien!$1:$1048576,35,0))</f>
        <v>6</v>
      </c>
      <c r="O304" s="117" t="str">
        <f>IF(Thong_tin_chuc_vu_NV!A304="","",VLOOKUP(Thong_tin_chuc_vu_NV!A304,INPUT_Du_lieu_nhan_vien!$1:$1048576,37,0))</f>
        <v/>
      </c>
      <c r="P304" s="117">
        <f>IF(Thong_tin_chuc_vu_NV!A304="","",VLOOKUP(Thong_tin_chuc_vu_NV!A304,INPUT_Du_lieu_nhan_vien!$1:$1048576,39,0))</f>
        <v>41000</v>
      </c>
    </row>
    <row r="305" spans="1:16" ht="19.5" hidden="1" customHeight="1" x14ac:dyDescent="0.2">
      <c r="A305" s="121">
        <f>IF(INPUT_Du_lieu_nhan_vien!A211="","",INPUT_Du_lieu_nhan_vien!A211)</f>
        <v>20186</v>
      </c>
      <c r="B305" s="121" t="str">
        <f>IF(A305="","",VLOOKUP(A305,INPUT_Du_lieu_nhan_vien!$1:$1048576,2,0))</f>
        <v>Nguyễn Thị Thu</v>
      </c>
      <c r="C305" s="121" t="str">
        <f>IF($A305="","",VLOOKUP($A305,INPUT_Du_lieu_nhan_vien!$1:$1048576,3,0))</f>
        <v>Hương</v>
      </c>
      <c r="D305" s="104" t="str">
        <f>IF(A305="","",VLOOKUP(A305,INPUT_Du_lieu_nhan_vien!$1:$1048576,20,0))</f>
        <v xml:space="preserve"> </v>
      </c>
      <c r="E305" s="104">
        <f>IF($A305="","",VLOOKUP($A305,INPUT_Du_lieu_nhan_vien!$1:$1048576,17,0))</f>
        <v>0</v>
      </c>
      <c r="F305" s="116">
        <f>IF(Thong_tin_chuc_vu_NV!A305="","",VLOOKUP(Thong_tin_chuc_vu_NV!A305,INPUT_Du_lieu_nhan_vien!$1:$1048576,27,0))</f>
        <v>0</v>
      </c>
      <c r="G305" s="104">
        <f>IF(Thong_tin_chuc_vu_NV!A305="","",VLOOKUP(Thong_tin_chuc_vu_NV!A305,INPUT_Du_lieu_nhan_vien!$1:$1048576,28,0))</f>
        <v>0</v>
      </c>
      <c r="H305" s="104" t="str">
        <f>IF(Thong_tin_chuc_vu_NV!A305="","",VLOOKUP(Thong_tin_chuc_vu_NV!A305,INPUT_Du_lieu_nhan_vien!$1:$1048576,24,0))</f>
        <v>NV</v>
      </c>
      <c r="I305" s="104">
        <f>IF(Thong_tin_chuc_vu_NV!A305="","",VLOOKUP(Thong_tin_chuc_vu_NV!A305,INPUT_Du_lieu_nhan_vien!$1:$1048576,29,0))</f>
        <v>0</v>
      </c>
      <c r="J305" s="104">
        <f>IF(Thong_tin_chuc_vu_NV!A305="","",VLOOKUP(Thong_tin_chuc_vu_NV!A305,INPUT_Du_lieu_nhan_vien!$1:$1048576,30,0))</f>
        <v>0</v>
      </c>
      <c r="K305" s="104">
        <f>IF(Thong_tin_chuc_vu_NV!A305="","",VLOOKUP(Thong_tin_chuc_vu_NV!A305,INPUT_Du_lieu_nhan_vien!$1:$1048576,31,0))</f>
        <v>0</v>
      </c>
      <c r="L305" s="104" t="str">
        <f>IF(Thong_tin_chuc_vu_NV!A211="","",VLOOKUP(Thong_tin_chuc_vu_NV!A211,INPUT_Du_lieu_nhan_vien!$1:$1048576,36,0))</f>
        <v>Chính thức</v>
      </c>
      <c r="M305" s="117">
        <f>IF(Thong_tin_chuc_vu_NV!A211="","",VLOOKUP(Thong_tin_chuc_vu_NV!A211,INPUT_Du_lieu_nhan_vien!$1:$1048576,34,0))</f>
        <v>40924</v>
      </c>
      <c r="N305" s="104">
        <f>IF(Thong_tin_chuc_vu_NV!A211="","",VLOOKUP(Thong_tin_chuc_vu_NV!A211,INPUT_Du_lieu_nhan_vien!$1:$1048576,35,0))</f>
        <v>1</v>
      </c>
      <c r="O305" s="117" t="str">
        <f>IF(Thong_tin_chuc_vu_NV!A211="","",VLOOKUP(Thong_tin_chuc_vu_NV!A211,INPUT_Du_lieu_nhan_vien!$1:$1048576,37,0))</f>
        <v/>
      </c>
      <c r="P305" s="117">
        <f>IF(Thong_tin_chuc_vu_NV!A211="","",VLOOKUP(Thong_tin_chuc_vu_NV!A211,INPUT_Du_lieu_nhan_vien!$1:$1048576,39,0))</f>
        <v>0</v>
      </c>
    </row>
    <row r="306" spans="1:16" ht="19.5" hidden="1" customHeight="1" x14ac:dyDescent="0.2">
      <c r="A306" s="121">
        <f>IF(INPUT_Du_lieu_nhan_vien!A345="","",INPUT_Du_lieu_nhan_vien!A345)</f>
        <v>20319</v>
      </c>
      <c r="B306" s="121" t="str">
        <f>IF(A306="","",VLOOKUP(A306,INPUT_Du_lieu_nhan_vien!$1:$1048576,2,0))</f>
        <v>Nguyễn Vân</v>
      </c>
      <c r="C306" s="121" t="str">
        <f>IF($A306="","",VLOOKUP($A306,INPUT_Du_lieu_nhan_vien!$1:$1048576,3,0))</f>
        <v>Hương</v>
      </c>
      <c r="D306" s="104" t="str">
        <f>IF(A306="","",VLOOKUP(A306,INPUT_Du_lieu_nhan_vien!$1:$1048576,20,0))</f>
        <v xml:space="preserve">Số 9, dãy B, ngõ 2, Quang Trung, Hà Đông, Hà Nội </v>
      </c>
      <c r="E306" s="104" t="str">
        <f>IF($A306="","",VLOOKUP($A306,INPUT_Du_lieu_nhan_vien!$1:$1048576,17,0))</f>
        <v>0979 348 857</v>
      </c>
      <c r="F306" s="116" t="str">
        <f>IF(Thong_tin_chuc_vu_NV!A306="","",VLOOKUP(Thong_tin_chuc_vu_NV!A306,INPUT_Du_lieu_nhan_vien!$1:$1048576,27,0))</f>
        <v>1</v>
      </c>
      <c r="G306" s="104" t="str">
        <f>IF(Thong_tin_chuc_vu_NV!A306="","",VLOOKUP(Thong_tin_chuc_vu_NV!A306,INPUT_Du_lieu_nhan_vien!$1:$1048576,28,0))</f>
        <v>CB</v>
      </c>
      <c r="H306" s="104" t="str">
        <f>IF(Thong_tin_chuc_vu_NV!A306="","",VLOOKUP(Thong_tin_chuc_vu_NV!A306,INPUT_Du_lieu_nhan_vien!$1:$1048576,24,0))</f>
        <v>OP</v>
      </c>
      <c r="I306" s="104" t="str">
        <f>IF(Thong_tin_chuc_vu_NV!A306="","",VLOOKUP(Thong_tin_chuc_vu_NV!A306,INPUT_Du_lieu_nhan_vien!$1:$1048576,29,0))</f>
        <v>TAW</v>
      </c>
      <c r="J306" s="104" t="str">
        <f>IF(Thong_tin_chuc_vu_NV!A306="","",VLOOKUP(Thong_tin_chuc_vu_NV!A306,INPUT_Du_lieu_nhan_vien!$1:$1048576,30,0))</f>
        <v>PAWC</v>
      </c>
      <c r="K306" s="104" t="str">
        <f>IF(Thong_tin_chuc_vu_NV!A306="","",VLOOKUP(Thong_tin_chuc_vu_NV!A306,INPUT_Du_lieu_nhan_vien!$1:$1048576,31,0))</f>
        <v>HN</v>
      </c>
      <c r="L306" s="104" t="str">
        <f>IF(Thong_tin_chuc_vu_NV!A345="","",VLOOKUP(Thong_tin_chuc_vu_NV!A345,INPUT_Du_lieu_nhan_vien!$1:$1048576,36,0))</f>
        <v>Thử việc</v>
      </c>
      <c r="M306" s="117">
        <f>IF(Thong_tin_chuc_vu_NV!A345="","",VLOOKUP(Thong_tin_chuc_vu_NV!A345,INPUT_Du_lieu_nhan_vien!$1:$1048576,34,0))</f>
        <v>0</v>
      </c>
      <c r="N306" s="104" t="str">
        <f>IF(Thong_tin_chuc_vu_NV!A345="","",VLOOKUP(Thong_tin_chuc_vu_NV!A345,INPUT_Du_lieu_nhan_vien!$1:$1048576,35,0))</f>
        <v/>
      </c>
      <c r="O306" s="117" t="str">
        <f>IF(Thong_tin_chuc_vu_NV!A345="","",VLOOKUP(Thong_tin_chuc_vu_NV!A345,INPUT_Du_lieu_nhan_vien!$1:$1048576,37,0))</f>
        <v/>
      </c>
      <c r="P306" s="117">
        <f>IF(Thong_tin_chuc_vu_NV!A345="","",VLOOKUP(Thong_tin_chuc_vu_NV!A345,INPUT_Du_lieu_nhan_vien!$1:$1048576,39,0))</f>
        <v>41442</v>
      </c>
    </row>
    <row r="307" spans="1:16" ht="19.5" hidden="1" customHeight="1" x14ac:dyDescent="0.2">
      <c r="A307" s="121">
        <f>IF(INPUT_Du_lieu_nhan_vien!A307="","",INPUT_Du_lieu_nhan_vien!A307)</f>
        <v>20283</v>
      </c>
      <c r="B307" s="121" t="str">
        <f>IF(A307="","",VLOOKUP(A307,INPUT_Du_lieu_nhan_vien!$1:$1048576,2,0))</f>
        <v>Lê Thị Kim</v>
      </c>
      <c r="C307" s="121" t="str">
        <f>IF($A307="","",VLOOKUP($A307,INPUT_Du_lieu_nhan_vien!$1:$1048576,3,0))</f>
        <v>Anh</v>
      </c>
      <c r="D307" s="104" t="str">
        <f>IF(A307="","",VLOOKUP(A307,INPUT_Du_lieu_nhan_vien!$1:$1048576,20,0))</f>
        <v xml:space="preserve">Số 2, Ngõ 329, đường Cầu Giấy, Hà Nội </v>
      </c>
      <c r="E307" s="104" t="str">
        <f>IF($A307="","",VLOOKUP($A307,INPUT_Du_lieu_nhan_vien!$1:$1048576,17,0))</f>
        <v>0989066582</v>
      </c>
      <c r="F307" s="116" t="str">
        <f>IF(Thong_tin_chuc_vu_NV!A307="","",VLOOKUP(Thong_tin_chuc_vu_NV!A307,INPUT_Du_lieu_nhan_vien!$1:$1048576,27,0))</f>
        <v>1</v>
      </c>
      <c r="G307" s="104" t="str">
        <f>IF(Thong_tin_chuc_vu_NV!A307="","",VLOOKUP(Thong_tin_chuc_vu_NV!A307,INPUT_Du_lieu_nhan_vien!$1:$1048576,28,0))</f>
        <v>CB</v>
      </c>
      <c r="H307" s="104" t="str">
        <f>IF(Thong_tin_chuc_vu_NV!A307="","",VLOOKUP(Thong_tin_chuc_vu_NV!A307,INPUT_Du_lieu_nhan_vien!$1:$1048576,24,0))</f>
        <v>OS</v>
      </c>
      <c r="I307" s="104" t="str">
        <f>IF(Thong_tin_chuc_vu_NV!A307="","",VLOOKUP(Thong_tin_chuc_vu_NV!A307,INPUT_Du_lieu_nhan_vien!$1:$1048576,29,0))</f>
        <v>TIS</v>
      </c>
      <c r="J307" s="104">
        <f>IF(Thong_tin_chuc_vu_NV!A307="","",VLOOKUP(Thong_tin_chuc_vu_NV!A307,INPUT_Du_lieu_nhan_vien!$1:$1048576,30,0))</f>
        <v>0</v>
      </c>
      <c r="K307" s="104" t="str">
        <f>IF(Thong_tin_chuc_vu_NV!A307="","",VLOOKUP(Thong_tin_chuc_vu_NV!A307,INPUT_Du_lieu_nhan_vien!$1:$1048576,31,0))</f>
        <v>HN</v>
      </c>
      <c r="L307" s="104" t="str">
        <f>IF(Thong_tin_chuc_vu_NV!A307="","",VLOOKUP(Thong_tin_chuc_vu_NV!A307,INPUT_Du_lieu_nhan_vien!$1:$1048576,36,0))</f>
        <v>Nghỉ việc</v>
      </c>
      <c r="M307" s="117">
        <f>IF(Thong_tin_chuc_vu_NV!A307="","",VLOOKUP(Thong_tin_chuc_vu_NV!A307,INPUT_Du_lieu_nhan_vien!$1:$1048576,34,0))</f>
        <v>40730</v>
      </c>
      <c r="N307" s="104">
        <f>IF(Thong_tin_chuc_vu_NV!A307="","",VLOOKUP(Thong_tin_chuc_vu_NV!A307,INPUT_Du_lieu_nhan_vien!$1:$1048576,35,0))</f>
        <v>7</v>
      </c>
      <c r="O307" s="117" t="str">
        <f>IF(Thong_tin_chuc_vu_NV!A307="","",VLOOKUP(Thong_tin_chuc_vu_NV!A307,INPUT_Du_lieu_nhan_vien!$1:$1048576,37,0))</f>
        <v/>
      </c>
      <c r="P307" s="117">
        <f>IF(Thong_tin_chuc_vu_NV!A307="","",VLOOKUP(Thong_tin_chuc_vu_NV!A307,INPUT_Du_lieu_nhan_vien!$1:$1048576,39,0))</f>
        <v>40877</v>
      </c>
    </row>
    <row r="308" spans="1:16" ht="19.5" hidden="1" customHeight="1" x14ac:dyDescent="0.2">
      <c r="A308" s="121">
        <f>IF(INPUT_Du_lieu_nhan_vien!A308="","",INPUT_Du_lieu_nhan_vien!A308)</f>
        <v>20284</v>
      </c>
      <c r="B308" s="121" t="str">
        <f>IF(A308="","",VLOOKUP(A308,INPUT_Du_lieu_nhan_vien!$1:$1048576,2,0))</f>
        <v>Nguyễn Thị</v>
      </c>
      <c r="C308" s="121" t="str">
        <f>IF($A308="","",VLOOKUP($A308,INPUT_Du_lieu_nhan_vien!$1:$1048576,3,0))</f>
        <v>Xoan</v>
      </c>
      <c r="D308" s="104" t="str">
        <f>IF(A308="","",VLOOKUP(A308,INPUT_Du_lieu_nhan_vien!$1:$1048576,20,0))</f>
        <v xml:space="preserve"> </v>
      </c>
      <c r="E308" s="104" t="str">
        <f>IF($A308="","",VLOOKUP($A308,INPUT_Du_lieu_nhan_vien!$1:$1048576,17,0))</f>
        <v/>
      </c>
      <c r="F308" s="116" t="str">
        <f>IF(Thong_tin_chuc_vu_NV!A308="","",VLOOKUP(Thong_tin_chuc_vu_NV!A308,INPUT_Du_lieu_nhan_vien!$1:$1048576,27,0))</f>
        <v>1</v>
      </c>
      <c r="G308" s="104" t="str">
        <f>IF(Thong_tin_chuc_vu_NV!A308="","",VLOOKUP(Thong_tin_chuc_vu_NV!A308,INPUT_Du_lieu_nhan_vien!$1:$1048576,28,0))</f>
        <v>CB</v>
      </c>
      <c r="H308" s="104" t="str">
        <f>IF(Thong_tin_chuc_vu_NV!A308="","",VLOOKUP(Thong_tin_chuc_vu_NV!A308,INPUT_Du_lieu_nhan_vien!$1:$1048576,24,0))</f>
        <v>OX</v>
      </c>
      <c r="I308" s="104" t="str">
        <f>IF(Thong_tin_chuc_vu_NV!A308="","",VLOOKUP(Thong_tin_chuc_vu_NV!A308,INPUT_Du_lieu_nhan_vien!$1:$1048576,29,0))</f>
        <v>TWE</v>
      </c>
      <c r="J308" s="104">
        <f>IF(Thong_tin_chuc_vu_NV!A308="","",VLOOKUP(Thong_tin_chuc_vu_NV!A308,INPUT_Du_lieu_nhan_vien!$1:$1048576,30,0))</f>
        <v>0</v>
      </c>
      <c r="K308" s="104" t="str">
        <f>IF(Thong_tin_chuc_vu_NV!A308="","",VLOOKUP(Thong_tin_chuc_vu_NV!A308,INPUT_Du_lieu_nhan_vien!$1:$1048576,31,0))</f>
        <v>HN</v>
      </c>
      <c r="L308" s="104" t="str">
        <f>IF(Thong_tin_chuc_vu_NV!A308="","",VLOOKUP(Thong_tin_chuc_vu_NV!A308,INPUT_Du_lieu_nhan_vien!$1:$1048576,36,0))</f>
        <v>Nghỉ việc</v>
      </c>
      <c r="M308" s="117">
        <f>IF(Thong_tin_chuc_vu_NV!A308="","",VLOOKUP(Thong_tin_chuc_vu_NV!A308,INPUT_Du_lieu_nhan_vien!$1:$1048576,34,0))</f>
        <v>40731</v>
      </c>
      <c r="N308" s="104">
        <f>IF(Thong_tin_chuc_vu_NV!A308="","",VLOOKUP(Thong_tin_chuc_vu_NV!A308,INPUT_Du_lieu_nhan_vien!$1:$1048576,35,0))</f>
        <v>7</v>
      </c>
      <c r="O308" s="117" t="str">
        <f>IF(Thong_tin_chuc_vu_NV!A308="","",VLOOKUP(Thong_tin_chuc_vu_NV!A308,INPUT_Du_lieu_nhan_vien!$1:$1048576,37,0))</f>
        <v/>
      </c>
      <c r="P308" s="117">
        <f>IF(Thong_tin_chuc_vu_NV!A308="","",VLOOKUP(Thong_tin_chuc_vu_NV!A308,INPUT_Du_lieu_nhan_vien!$1:$1048576,39,0))</f>
        <v>40822</v>
      </c>
    </row>
    <row r="309" spans="1:16" ht="19.5" hidden="1" customHeight="1" x14ac:dyDescent="0.2">
      <c r="A309" s="121">
        <f>IF(INPUT_Du_lieu_nhan_vien!A309="","",INPUT_Du_lieu_nhan_vien!A309)</f>
        <v>20285</v>
      </c>
      <c r="B309" s="121" t="str">
        <f>IF(A309="","",VLOOKUP(A309,INPUT_Du_lieu_nhan_vien!$1:$1048576,2,0))</f>
        <v>Lê Thị</v>
      </c>
      <c r="C309" s="121" t="str">
        <f>IF($A309="","",VLOOKUP($A309,INPUT_Du_lieu_nhan_vien!$1:$1048576,3,0))</f>
        <v>Thủy</v>
      </c>
      <c r="D309" s="104" t="str">
        <f>IF(A309="","",VLOOKUP(A309,INPUT_Du_lieu_nhan_vien!$1:$1048576,20,0))</f>
        <v>Số 289/7 đường Ung Văn Khiêm, phường 25,, Quận Bình Thạnh,HCM</v>
      </c>
      <c r="E309" s="104" t="str">
        <f>IF($A309="","",VLOOKUP($A309,INPUT_Du_lieu_nhan_vien!$1:$1048576,17,0))</f>
        <v>0904097103</v>
      </c>
      <c r="F309" s="116" t="str">
        <f>IF(Thong_tin_chuc_vu_NV!A309="","",VLOOKUP(Thong_tin_chuc_vu_NV!A309,INPUT_Du_lieu_nhan_vien!$1:$1048576,27,0))</f>
        <v>1</v>
      </c>
      <c r="G309" s="104" t="str">
        <f>IF(Thong_tin_chuc_vu_NV!A309="","",VLOOKUP(Thong_tin_chuc_vu_NV!A309,INPUT_Du_lieu_nhan_vien!$1:$1048576,28,0))</f>
        <v>CB</v>
      </c>
      <c r="H309" s="104" t="str">
        <f>IF(Thong_tin_chuc_vu_NV!A309="","",VLOOKUP(Thong_tin_chuc_vu_NV!A309,INPUT_Du_lieu_nhan_vien!$1:$1048576,24,0))</f>
        <v>OP</v>
      </c>
      <c r="I309" s="104" t="str">
        <f>IF(Thong_tin_chuc_vu_NV!A309="","",VLOOKUP(Thong_tin_chuc_vu_NV!A309,INPUT_Du_lieu_nhan_vien!$1:$1048576,29,0))</f>
        <v>THC</v>
      </c>
      <c r="J309" s="104" t="str">
        <f>IF(Thong_tin_chuc_vu_NV!A309="","",VLOOKUP(Thong_tin_chuc_vu_NV!A309,INPUT_Du_lieu_nhan_vien!$1:$1048576,30,0))</f>
        <v>PHCH</v>
      </c>
      <c r="K309" s="104" t="str">
        <f>IF(Thong_tin_chuc_vu_NV!A309="","",VLOOKUP(Thong_tin_chuc_vu_NV!A309,INPUT_Du_lieu_nhan_vien!$1:$1048576,31,0))</f>
        <v>HCM</v>
      </c>
      <c r="L309" s="104" t="str">
        <f>IF(Thong_tin_chuc_vu_NV!A309="","",VLOOKUP(Thong_tin_chuc_vu_NV!A309,INPUT_Du_lieu_nhan_vien!$1:$1048576,36,0))</f>
        <v>Nghỉ việc</v>
      </c>
      <c r="M309" s="117">
        <f>IF(Thong_tin_chuc_vu_NV!A309="","",VLOOKUP(Thong_tin_chuc_vu_NV!A309,INPUT_Du_lieu_nhan_vien!$1:$1048576,34,0))</f>
        <v>40803</v>
      </c>
      <c r="N309" s="104">
        <f>IF(Thong_tin_chuc_vu_NV!A309="","",VLOOKUP(Thong_tin_chuc_vu_NV!A309,INPUT_Du_lieu_nhan_vien!$1:$1048576,35,0))</f>
        <v>9</v>
      </c>
      <c r="O309" s="117">
        <f>IF(Thong_tin_chuc_vu_NV!A309="","",VLOOKUP(Thong_tin_chuc_vu_NV!A309,INPUT_Du_lieu_nhan_vien!$1:$1048576,37,0))</f>
        <v>0</v>
      </c>
      <c r="P309" s="117">
        <f>IF(Thong_tin_chuc_vu_NV!A309="","",VLOOKUP(Thong_tin_chuc_vu_NV!A309,INPUT_Du_lieu_nhan_vien!$1:$1048576,39,0))</f>
        <v>0</v>
      </c>
    </row>
    <row r="310" spans="1:16" ht="19.5" hidden="1" customHeight="1" x14ac:dyDescent="0.2">
      <c r="A310" s="121">
        <f>IF(INPUT_Du_lieu_nhan_vien!A359="","",INPUT_Du_lieu_nhan_vien!A359)</f>
        <v>20333</v>
      </c>
      <c r="B310" s="121" t="str">
        <f>IF(A310="","",VLOOKUP(A310,INPUT_Du_lieu_nhan_vien!$1:$1048576,2,0))</f>
        <v>Trần Thu</v>
      </c>
      <c r="C310" s="121" t="str">
        <f>IF($A310="","",VLOOKUP($A310,INPUT_Du_lieu_nhan_vien!$1:$1048576,3,0))</f>
        <v>Trang</v>
      </c>
      <c r="D310" s="104" t="str">
        <f>IF(A310="","",VLOOKUP(A310,INPUT_Du_lieu_nhan_vien!$1:$1048576,20,0))</f>
        <v xml:space="preserve">25/33 Nguyễn Khiết, Phúc Tân, Hoàn Kiếm, Hà Nội </v>
      </c>
      <c r="E310" s="104" t="str">
        <f>IF($A310="","",VLOOKUP($A310,INPUT_Du_lieu_nhan_vien!$1:$1048576,17,0))</f>
        <v>0914 888 682</v>
      </c>
      <c r="F310" s="116" t="str">
        <f>IF(Thong_tin_chuc_vu_NV!A310="","",VLOOKUP(Thong_tin_chuc_vu_NV!A310,INPUT_Du_lieu_nhan_vien!$1:$1048576,27,0))</f>
        <v>1</v>
      </c>
      <c r="G310" s="104" t="str">
        <f>IF(Thong_tin_chuc_vu_NV!A310="","",VLOOKUP(Thong_tin_chuc_vu_NV!A310,INPUT_Du_lieu_nhan_vien!$1:$1048576,28,0))</f>
        <v>CB</v>
      </c>
      <c r="H310" s="104" t="str">
        <f>IF(Thong_tin_chuc_vu_NV!A310="","",VLOOKUP(Thong_tin_chuc_vu_NV!A310,INPUT_Du_lieu_nhan_vien!$1:$1048576,24,0))</f>
        <v>OP</v>
      </c>
      <c r="I310" s="104" t="str">
        <f>IF(Thong_tin_chuc_vu_NV!A310="","",VLOOKUP(Thong_tin_chuc_vu_NV!A310,INPUT_Du_lieu_nhan_vien!$1:$1048576,29,0))</f>
        <v>TOS1</v>
      </c>
      <c r="J310" s="104" t="str">
        <f>IF(Thong_tin_chuc_vu_NV!A310="","",VLOOKUP(Thong_tin_chuc_vu_NV!A310,INPUT_Du_lieu_nhan_vien!$1:$1048576,30,0))</f>
        <v>POSA</v>
      </c>
      <c r="K310" s="104" t="str">
        <f>IF(Thong_tin_chuc_vu_NV!A310="","",VLOOKUP(Thong_tin_chuc_vu_NV!A310,INPUT_Du_lieu_nhan_vien!$1:$1048576,31,0))</f>
        <v>HN</v>
      </c>
      <c r="L310" s="104" t="str">
        <f>IF(Thong_tin_chuc_vu_NV!A359="","",VLOOKUP(Thong_tin_chuc_vu_NV!A359,INPUT_Du_lieu_nhan_vien!$1:$1048576,36,0))</f>
        <v>Nghỉ việc</v>
      </c>
      <c r="M310" s="117">
        <f>IF(Thong_tin_chuc_vu_NV!A359="","",VLOOKUP(Thong_tin_chuc_vu_NV!A359,INPUT_Du_lieu_nhan_vien!$1:$1048576,34,0))</f>
        <v>41106</v>
      </c>
      <c r="N310" s="104">
        <f>IF(Thong_tin_chuc_vu_NV!A359="","",VLOOKUP(Thong_tin_chuc_vu_NV!A359,INPUT_Du_lieu_nhan_vien!$1:$1048576,35,0))</f>
        <v>7</v>
      </c>
      <c r="O310" s="117">
        <f>IF(Thong_tin_chuc_vu_NV!A359="","",VLOOKUP(Thong_tin_chuc_vu_NV!A359,INPUT_Du_lieu_nhan_vien!$1:$1048576,37,0))</f>
        <v>0</v>
      </c>
      <c r="P310" s="117">
        <f>IF(Thong_tin_chuc_vu_NV!A359="","",VLOOKUP(Thong_tin_chuc_vu_NV!A359,INPUT_Du_lieu_nhan_vien!$1:$1048576,39,0))</f>
        <v>41229</v>
      </c>
    </row>
    <row r="311" spans="1:16" ht="19.5" hidden="1" customHeight="1" x14ac:dyDescent="0.2">
      <c r="A311" s="121">
        <f>IF(INPUT_Du_lieu_nhan_vien!A361="","",INPUT_Du_lieu_nhan_vien!A361)</f>
        <v>20335</v>
      </c>
      <c r="B311" s="121" t="str">
        <f>IF(A311="","",VLOOKUP(A311,INPUT_Du_lieu_nhan_vien!$1:$1048576,2,0))</f>
        <v>Thái Thị Như</v>
      </c>
      <c r="C311" s="121" t="str">
        <f>IF($A311="","",VLOOKUP($A311,INPUT_Du_lieu_nhan_vien!$1:$1048576,3,0))</f>
        <v>Vinh</v>
      </c>
      <c r="D311" s="104" t="str">
        <f>IF(A311="","",VLOOKUP(A311,INPUT_Du_lieu_nhan_vien!$1:$1048576,20,0))</f>
        <v xml:space="preserve">293/148E CMT8, F14,Q Tân Bình </v>
      </c>
      <c r="E311" s="104" t="str">
        <f>IF($A311="","",VLOOKUP($A311,INPUT_Du_lieu_nhan_vien!$1:$1048576,17,0))</f>
        <v>0903869600</v>
      </c>
      <c r="F311" s="116" t="str">
        <f>IF(Thong_tin_chuc_vu_NV!A311="","",VLOOKUP(Thong_tin_chuc_vu_NV!A311,INPUT_Du_lieu_nhan_vien!$1:$1048576,27,0))</f>
        <v>1</v>
      </c>
      <c r="G311" s="104" t="str">
        <f>IF(Thong_tin_chuc_vu_NV!A311="","",VLOOKUP(Thong_tin_chuc_vu_NV!A311,INPUT_Du_lieu_nhan_vien!$1:$1048576,28,0))</f>
        <v>CB</v>
      </c>
      <c r="H311" s="104" t="str">
        <f>IF(Thong_tin_chuc_vu_NV!A311="","",VLOOKUP(Thong_tin_chuc_vu_NV!A311,INPUT_Du_lieu_nhan_vien!$1:$1048576,24,0))</f>
        <v>OS</v>
      </c>
      <c r="I311" s="104" t="str">
        <f>IF(Thong_tin_chuc_vu_NV!A311="","",VLOOKUP(Thong_tin_chuc_vu_NV!A311,INPUT_Du_lieu_nhan_vien!$1:$1048576,29,0))</f>
        <v>THC</v>
      </c>
      <c r="J311" s="104">
        <f>IF(Thong_tin_chuc_vu_NV!A311="","",VLOOKUP(Thong_tin_chuc_vu_NV!A311,INPUT_Du_lieu_nhan_vien!$1:$1048576,30,0))</f>
        <v>0</v>
      </c>
      <c r="K311" s="104" t="str">
        <f>IF(Thong_tin_chuc_vu_NV!A311="","",VLOOKUP(Thong_tin_chuc_vu_NV!A311,INPUT_Du_lieu_nhan_vien!$1:$1048576,31,0))</f>
        <v>HCM</v>
      </c>
      <c r="L311" s="104" t="str">
        <f>IF(Thong_tin_chuc_vu_NV!A361="","",VLOOKUP(Thong_tin_chuc_vu_NV!A361,INPUT_Du_lieu_nhan_vien!$1:$1048576,36,0))</f>
        <v>Nghỉ khác</v>
      </c>
      <c r="M311" s="117">
        <f>IF(Thong_tin_chuc_vu_NV!A361="","",VLOOKUP(Thong_tin_chuc_vu_NV!A361,INPUT_Du_lieu_nhan_vien!$1:$1048576,34,0))</f>
        <v>39953</v>
      </c>
      <c r="N311" s="104">
        <f>IF(Thong_tin_chuc_vu_NV!A361="","",VLOOKUP(Thong_tin_chuc_vu_NV!A361,INPUT_Du_lieu_nhan_vien!$1:$1048576,35,0))</f>
        <v>5</v>
      </c>
      <c r="O311" s="117">
        <f>IF(Thong_tin_chuc_vu_NV!A361="","",VLOOKUP(Thong_tin_chuc_vu_NV!A361,INPUT_Du_lieu_nhan_vien!$1:$1048576,37,0))</f>
        <v>41449</v>
      </c>
      <c r="P311" s="117">
        <f>IF(Thong_tin_chuc_vu_NV!A361="","",VLOOKUP(Thong_tin_chuc_vu_NV!A361,INPUT_Du_lieu_nhan_vien!$1:$1048576,39,0))</f>
        <v>0</v>
      </c>
    </row>
    <row r="312" spans="1:16" ht="19.5" hidden="1" customHeight="1" x14ac:dyDescent="0.2">
      <c r="A312" s="121">
        <f>IF(INPUT_Du_lieu_nhan_vien!A312="","",INPUT_Du_lieu_nhan_vien!A312)</f>
        <v>20288</v>
      </c>
      <c r="B312" s="121" t="str">
        <f>IF(A312="","",VLOOKUP(A312,INPUT_Du_lieu_nhan_vien!$1:$1048576,2,0))</f>
        <v>Vũ Hương</v>
      </c>
      <c r="C312" s="121" t="str">
        <f>IF($A312="","",VLOOKUP($A312,INPUT_Du_lieu_nhan_vien!$1:$1048576,3,0))</f>
        <v>Giang</v>
      </c>
      <c r="D312" s="104" t="str">
        <f>IF(A312="","",VLOOKUP(A312,INPUT_Du_lieu_nhan_vien!$1:$1048576,20,0))</f>
        <v xml:space="preserve"> </v>
      </c>
      <c r="E312" s="104" t="str">
        <f>IF($A312="","",VLOOKUP($A312,INPUT_Du_lieu_nhan_vien!$1:$1048576,17,0))</f>
        <v>0987426266</v>
      </c>
      <c r="F312" s="116" t="str">
        <f>IF(Thong_tin_chuc_vu_NV!A312="","",VLOOKUP(Thong_tin_chuc_vu_NV!A312,INPUT_Du_lieu_nhan_vien!$1:$1048576,27,0))</f>
        <v>1</v>
      </c>
      <c r="G312" s="104" t="str">
        <f>IF(Thong_tin_chuc_vu_NV!A312="","",VLOOKUP(Thong_tin_chuc_vu_NV!A312,INPUT_Du_lieu_nhan_vien!$1:$1048576,28,0))</f>
        <v>CB</v>
      </c>
      <c r="H312" s="104" t="str">
        <f>IF(Thong_tin_chuc_vu_NV!A312="","",VLOOKUP(Thong_tin_chuc_vu_NV!A312,INPUT_Du_lieu_nhan_vien!$1:$1048576,24,0))</f>
        <v>OX</v>
      </c>
      <c r="I312" s="104">
        <f>IF(Thong_tin_chuc_vu_NV!A312="","",VLOOKUP(Thong_tin_chuc_vu_NV!A312,INPUT_Du_lieu_nhan_vien!$1:$1048576,29,0))</f>
        <v>0</v>
      </c>
      <c r="J312" s="104">
        <f>IF(Thong_tin_chuc_vu_NV!A312="","",VLOOKUP(Thong_tin_chuc_vu_NV!A312,INPUT_Du_lieu_nhan_vien!$1:$1048576,30,0))</f>
        <v>0</v>
      </c>
      <c r="K312" s="104" t="str">
        <f>IF(Thong_tin_chuc_vu_NV!A312="","",VLOOKUP(Thong_tin_chuc_vu_NV!A312,INPUT_Du_lieu_nhan_vien!$1:$1048576,31,0))</f>
        <v>HN</v>
      </c>
      <c r="L312" s="104" t="str">
        <f>IF(Thong_tin_chuc_vu_NV!A312="","",VLOOKUP(Thong_tin_chuc_vu_NV!A312,INPUT_Du_lieu_nhan_vien!$1:$1048576,36,0))</f>
        <v>Nghỉ việc</v>
      </c>
      <c r="M312" s="117">
        <f>IF(Thong_tin_chuc_vu_NV!A312="","",VLOOKUP(Thong_tin_chuc_vu_NV!A312,INPUT_Du_lieu_nhan_vien!$1:$1048576,34,0))</f>
        <v>40803</v>
      </c>
      <c r="N312" s="104">
        <f>IF(Thong_tin_chuc_vu_NV!A312="","",VLOOKUP(Thong_tin_chuc_vu_NV!A312,INPUT_Du_lieu_nhan_vien!$1:$1048576,35,0))</f>
        <v>9</v>
      </c>
      <c r="O312" s="117" t="str">
        <f>IF(Thong_tin_chuc_vu_NV!A312="","",VLOOKUP(Thong_tin_chuc_vu_NV!A312,INPUT_Du_lieu_nhan_vien!$1:$1048576,37,0))</f>
        <v/>
      </c>
      <c r="P312" s="117">
        <f>IF(Thong_tin_chuc_vu_NV!A312="","",VLOOKUP(Thong_tin_chuc_vu_NV!A312,INPUT_Du_lieu_nhan_vien!$1:$1048576,39,0))</f>
        <v>41030</v>
      </c>
    </row>
    <row r="313" spans="1:16" ht="19.5" hidden="1" customHeight="1" x14ac:dyDescent="0.2">
      <c r="A313" s="121">
        <f>IF(INPUT_Du_lieu_nhan_vien!A199="","",INPUT_Du_lieu_nhan_vien!A199)</f>
        <v>20174</v>
      </c>
      <c r="B313" s="121" t="str">
        <f>IF(A313="","",VLOOKUP(A313,INPUT_Du_lieu_nhan_vien!$1:$1048576,2,0))</f>
        <v>Trần Thị Khánh</v>
      </c>
      <c r="C313" s="121" t="str">
        <f>IF($A313="","",VLOOKUP($A313,INPUT_Du_lieu_nhan_vien!$1:$1048576,3,0))</f>
        <v>Hòa</v>
      </c>
      <c r="D313" s="104" t="str">
        <f>IF(A313="","",VLOOKUP(A313,INPUT_Du_lieu_nhan_vien!$1:$1048576,20,0))</f>
        <v>Số 3/199 Ngõ Thổ Quan 1, Ô Chợ Dừa, Hà Nội</v>
      </c>
      <c r="E313" s="104" t="str">
        <f>IF($A313="","",VLOOKUP($A313,INPUT_Du_lieu_nhan_vien!$1:$1048576,17,0))</f>
        <v>0989 134 996</v>
      </c>
      <c r="F313" s="116" t="str">
        <f>IF(Thong_tin_chuc_vu_NV!A313="","",VLOOKUP(Thong_tin_chuc_vu_NV!A313,INPUT_Du_lieu_nhan_vien!$1:$1048576,27,0))</f>
        <v>1</v>
      </c>
      <c r="G313" s="104" t="str">
        <f>IF(Thong_tin_chuc_vu_NV!A313="","",VLOOKUP(Thong_tin_chuc_vu_NV!A313,INPUT_Du_lieu_nhan_vien!$1:$1048576,28,0))</f>
        <v>CB</v>
      </c>
      <c r="H313" s="104" t="str">
        <f>IF(Thong_tin_chuc_vu_NV!A313="","",VLOOKUP(Thong_tin_chuc_vu_NV!A313,INPUT_Du_lieu_nhan_vien!$1:$1048576,24,0))</f>
        <v>OP</v>
      </c>
      <c r="I313" s="104">
        <f>IF(Thong_tin_chuc_vu_NV!A313="","",VLOOKUP(Thong_tin_chuc_vu_NV!A313,INPUT_Du_lieu_nhan_vien!$1:$1048576,29,0))</f>
        <v>0</v>
      </c>
      <c r="J313" s="104">
        <f>IF(Thong_tin_chuc_vu_NV!A313="","",VLOOKUP(Thong_tin_chuc_vu_NV!A313,INPUT_Du_lieu_nhan_vien!$1:$1048576,30,0))</f>
        <v>0</v>
      </c>
      <c r="K313" s="104" t="str">
        <f>IF(Thong_tin_chuc_vu_NV!A313="","",VLOOKUP(Thong_tin_chuc_vu_NV!A313,INPUT_Du_lieu_nhan_vien!$1:$1048576,31,0))</f>
        <v>HN</v>
      </c>
      <c r="L313" s="104" t="str">
        <f>IF(Thong_tin_chuc_vu_NV!A199="","",VLOOKUP(Thong_tin_chuc_vu_NV!A199,INPUT_Du_lieu_nhan_vien!$1:$1048576,36,0))</f>
        <v>Chính thức</v>
      </c>
      <c r="M313" s="117">
        <f>IF(Thong_tin_chuc_vu_NV!A199="","",VLOOKUP(Thong_tin_chuc_vu_NV!A199,INPUT_Du_lieu_nhan_vien!$1:$1048576,34,0))</f>
        <v>40832</v>
      </c>
      <c r="N313" s="104">
        <f>IF(Thong_tin_chuc_vu_NV!A199="","",VLOOKUP(Thong_tin_chuc_vu_NV!A199,INPUT_Du_lieu_nhan_vien!$1:$1048576,35,0))</f>
        <v>10</v>
      </c>
      <c r="O313" s="117" t="str">
        <f>IF(Thong_tin_chuc_vu_NV!A199="","",VLOOKUP(Thong_tin_chuc_vu_NV!A199,INPUT_Du_lieu_nhan_vien!$1:$1048576,37,0))</f>
        <v/>
      </c>
      <c r="P313" s="117">
        <f>IF(Thong_tin_chuc_vu_NV!A199="","",VLOOKUP(Thong_tin_chuc_vu_NV!A199,INPUT_Du_lieu_nhan_vien!$1:$1048576,39,0))</f>
        <v>0</v>
      </c>
    </row>
    <row r="314" spans="1:16" ht="19.5" hidden="1" customHeight="1" x14ac:dyDescent="0.2">
      <c r="A314" s="121">
        <f>IF(INPUT_Du_lieu_nhan_vien!A244="","",INPUT_Du_lieu_nhan_vien!A244)</f>
        <v>20219</v>
      </c>
      <c r="B314" s="121" t="str">
        <f>IF(A314="","",VLOOKUP(A314,INPUT_Du_lieu_nhan_vien!$1:$1048576,2,0))</f>
        <v>Phạm Thị Hiền</v>
      </c>
      <c r="C314" s="121" t="str">
        <f>IF($A314="","",VLOOKUP($A314,INPUT_Du_lieu_nhan_vien!$1:$1048576,3,0))</f>
        <v>Trang</v>
      </c>
      <c r="D314" s="104" t="str">
        <f>IF(A314="","",VLOOKUP(A314,INPUT_Du_lieu_nhan_vien!$1:$1048576,20,0))</f>
        <v xml:space="preserve">Xóm lẻ, Triều Khúc, Tân Triều, Thanh Trì, HN </v>
      </c>
      <c r="E314" s="104" t="str">
        <f>IF($A314="","",VLOOKUP($A314,INPUT_Du_lieu_nhan_vien!$1:$1048576,17,0))</f>
        <v>0983 321 090</v>
      </c>
      <c r="F314" s="116">
        <f>IF(Thong_tin_chuc_vu_NV!A314="","",VLOOKUP(Thong_tin_chuc_vu_NV!A314,INPUT_Du_lieu_nhan_vien!$1:$1048576,27,0))</f>
        <v>0</v>
      </c>
      <c r="G314" s="104">
        <f>IF(Thong_tin_chuc_vu_NV!A314="","",VLOOKUP(Thong_tin_chuc_vu_NV!A314,INPUT_Du_lieu_nhan_vien!$1:$1048576,28,0))</f>
        <v>0</v>
      </c>
      <c r="H314" s="104">
        <f>IF(Thong_tin_chuc_vu_NV!A314="","",VLOOKUP(Thong_tin_chuc_vu_NV!A314,INPUT_Du_lieu_nhan_vien!$1:$1048576,24,0))</f>
        <v>0</v>
      </c>
      <c r="I314" s="104">
        <f>IF(Thong_tin_chuc_vu_NV!A314="","",VLOOKUP(Thong_tin_chuc_vu_NV!A314,INPUT_Du_lieu_nhan_vien!$1:$1048576,29,0))</f>
        <v>0</v>
      </c>
      <c r="J314" s="104">
        <f>IF(Thong_tin_chuc_vu_NV!A314="","",VLOOKUP(Thong_tin_chuc_vu_NV!A314,INPUT_Du_lieu_nhan_vien!$1:$1048576,30,0))</f>
        <v>0</v>
      </c>
      <c r="K314" s="104" t="str">
        <f>IF(Thong_tin_chuc_vu_NV!A314="","",VLOOKUP(Thong_tin_chuc_vu_NV!A314,INPUT_Du_lieu_nhan_vien!$1:$1048576,31,0))</f>
        <v>HN</v>
      </c>
      <c r="L314" s="104" t="str">
        <f>IF(Thong_tin_chuc_vu_NV!A244="","",VLOOKUP(Thong_tin_chuc_vu_NV!A244,INPUT_Du_lieu_nhan_vien!$1:$1048576,36,0))</f>
        <v>Chính thức</v>
      </c>
      <c r="M314" s="117">
        <f>IF(Thong_tin_chuc_vu_NV!A244="","",VLOOKUP(Thong_tin_chuc_vu_NV!A244,INPUT_Du_lieu_nhan_vien!$1:$1048576,34,0))</f>
        <v>41091</v>
      </c>
      <c r="N314" s="104">
        <f>IF(Thong_tin_chuc_vu_NV!A244="","",VLOOKUP(Thong_tin_chuc_vu_NV!A244,INPUT_Du_lieu_nhan_vien!$1:$1048576,35,0))</f>
        <v>7</v>
      </c>
      <c r="O314" s="117" t="str">
        <f>IF(Thong_tin_chuc_vu_NV!A244="","",VLOOKUP(Thong_tin_chuc_vu_NV!A244,INPUT_Du_lieu_nhan_vien!$1:$1048576,37,0))</f>
        <v/>
      </c>
      <c r="P314" s="117">
        <f>IF(Thong_tin_chuc_vu_NV!A244="","",VLOOKUP(Thong_tin_chuc_vu_NV!A244,INPUT_Du_lieu_nhan_vien!$1:$1048576,39,0))</f>
        <v>0</v>
      </c>
    </row>
    <row r="315" spans="1:16" ht="19.5" hidden="1" customHeight="1" x14ac:dyDescent="0.2">
      <c r="A315" s="121">
        <f>IF(INPUT_Du_lieu_nhan_vien!A419="","",INPUT_Du_lieu_nhan_vien!A419)</f>
        <v>20393</v>
      </c>
      <c r="B315" s="121" t="str">
        <f>IF(A315="","",VLOOKUP(A315,INPUT_Du_lieu_nhan_vien!$1:$1048576,2,0))</f>
        <v>Lê Đặng Lộc</v>
      </c>
      <c r="C315" s="121" t="str">
        <f>IF($A315="","",VLOOKUP($A315,INPUT_Du_lieu_nhan_vien!$1:$1048576,3,0))</f>
        <v>An</v>
      </c>
      <c r="D315" s="104" t="str">
        <f>IF(A315="","",VLOOKUP(A315,INPUT_Du_lieu_nhan_vien!$1:$1048576,20,0))</f>
        <v>356 Đỗ Xuân Hợp - Phường Phước Bình - Quận 9 - TPHCM</v>
      </c>
      <c r="E315" s="104" t="str">
        <f>IF($A315="","",VLOOKUP($A315,INPUT_Du_lieu_nhan_vien!$1:$1048576,17,0))</f>
        <v>0946925276</v>
      </c>
      <c r="F315" s="116" t="str">
        <f>IF(Thong_tin_chuc_vu_NV!A315="","",VLOOKUP(Thong_tin_chuc_vu_NV!A315,INPUT_Du_lieu_nhan_vien!$1:$1048576,27,0))</f>
        <v>1</v>
      </c>
      <c r="G315" s="104" t="str">
        <f>IF(Thong_tin_chuc_vu_NV!A315="","",VLOOKUP(Thong_tin_chuc_vu_NV!A315,INPUT_Du_lieu_nhan_vien!$1:$1048576,28,0))</f>
        <v>CB</v>
      </c>
      <c r="H315" s="104" t="str">
        <f>IF(Thong_tin_chuc_vu_NV!A315="","",VLOOKUP(Thong_tin_chuc_vu_NV!A315,INPUT_Du_lieu_nhan_vien!$1:$1048576,24,0))</f>
        <v>OP</v>
      </c>
      <c r="I315" s="104" t="str">
        <f>IF(Thong_tin_chuc_vu_NV!A315="","",VLOOKUP(Thong_tin_chuc_vu_NV!A315,INPUT_Du_lieu_nhan_vien!$1:$1048576,29,0))</f>
        <v>THC</v>
      </c>
      <c r="J315" s="104">
        <f>IF(Thong_tin_chuc_vu_NV!A315="","",VLOOKUP(Thong_tin_chuc_vu_NV!A315,INPUT_Du_lieu_nhan_vien!$1:$1048576,30,0))</f>
        <v>0</v>
      </c>
      <c r="K315" s="104" t="str">
        <f>IF(Thong_tin_chuc_vu_NV!A315="","",VLOOKUP(Thong_tin_chuc_vu_NV!A315,INPUT_Du_lieu_nhan_vien!$1:$1048576,31,0))</f>
        <v>HCM</v>
      </c>
      <c r="L315" s="104" t="str">
        <f>IF(Thong_tin_chuc_vu_NV!A419="","",VLOOKUP(Thong_tin_chuc_vu_NV!A419,INPUT_Du_lieu_nhan_vien!$1:$1048576,36,0))</f>
        <v>Nghỉ việc</v>
      </c>
      <c r="M315" s="117">
        <f>IF(Thong_tin_chuc_vu_NV!A419="","",VLOOKUP(Thong_tin_chuc_vu_NV!A419,INPUT_Du_lieu_nhan_vien!$1:$1048576,34,0))</f>
        <v>0</v>
      </c>
      <c r="N315" s="104" t="str">
        <f>IF(Thong_tin_chuc_vu_NV!A419="","",VLOOKUP(Thong_tin_chuc_vu_NV!A419,INPUT_Du_lieu_nhan_vien!$1:$1048576,35,0))</f>
        <v/>
      </c>
      <c r="O315" s="117" t="str">
        <f>IF(Thong_tin_chuc_vu_NV!A419="","",VLOOKUP(Thong_tin_chuc_vu_NV!A419,INPUT_Du_lieu_nhan_vien!$1:$1048576,37,0))</f>
        <v/>
      </c>
      <c r="P315" s="117">
        <f>IF(Thong_tin_chuc_vu_NV!A419="","",VLOOKUP(Thong_tin_chuc_vu_NV!A419,INPUT_Du_lieu_nhan_vien!$1:$1048576,39,0))</f>
        <v>40878</v>
      </c>
    </row>
    <row r="316" spans="1:16" ht="19.5" hidden="1" customHeight="1" x14ac:dyDescent="0.2">
      <c r="A316" s="121">
        <f>IF(INPUT_Du_lieu_nhan_vien!A370="","",INPUT_Du_lieu_nhan_vien!A370)</f>
        <v>20344</v>
      </c>
      <c r="B316" s="121" t="str">
        <f>IF(A316="","",VLOOKUP(A316,INPUT_Du_lieu_nhan_vien!$1:$1048576,2,0))</f>
        <v>Trần Thị Bích</v>
      </c>
      <c r="C316" s="121" t="str">
        <f>IF($A316="","",VLOOKUP($A316,INPUT_Du_lieu_nhan_vien!$1:$1048576,3,0))</f>
        <v>Lộc</v>
      </c>
      <c r="D316" s="104" t="str">
        <f>IF(A316="","",VLOOKUP(A316,INPUT_Du_lieu_nhan_vien!$1:$1048576,20,0))</f>
        <v>4/74 Lê Đức Thọ, P15, GV</v>
      </c>
      <c r="E316" s="104" t="str">
        <f>IF($A316="","",VLOOKUP($A316,INPUT_Du_lieu_nhan_vien!$1:$1048576,17,0))</f>
        <v>0909373075</v>
      </c>
      <c r="F316" s="116" t="str">
        <f>IF(Thong_tin_chuc_vu_NV!A316="","",VLOOKUP(Thong_tin_chuc_vu_NV!A316,INPUT_Du_lieu_nhan_vien!$1:$1048576,27,0))</f>
        <v>1</v>
      </c>
      <c r="G316" s="104" t="str">
        <f>IF(Thong_tin_chuc_vu_NV!A316="","",VLOOKUP(Thong_tin_chuc_vu_NV!A316,INPUT_Du_lieu_nhan_vien!$1:$1048576,28,0))</f>
        <v>CB</v>
      </c>
      <c r="H316" s="104" t="str">
        <f>IF(Thong_tin_chuc_vu_NV!A316="","",VLOOKUP(Thong_tin_chuc_vu_NV!A316,INPUT_Du_lieu_nhan_vien!$1:$1048576,24,0))</f>
        <v>OP</v>
      </c>
      <c r="I316" s="104" t="str">
        <f>IF(Thong_tin_chuc_vu_NV!A316="","",VLOOKUP(Thong_tin_chuc_vu_NV!A316,INPUT_Du_lieu_nhan_vien!$1:$1048576,29,0))</f>
        <v>THC</v>
      </c>
      <c r="J316" s="104" t="str">
        <f>IF(Thong_tin_chuc_vu_NV!A316="","",VLOOKUP(Thong_tin_chuc_vu_NV!A316,INPUT_Du_lieu_nhan_vien!$1:$1048576,30,0))</f>
        <v>PHCO</v>
      </c>
      <c r="K316" s="104" t="str">
        <f>IF(Thong_tin_chuc_vu_NV!A316="","",VLOOKUP(Thong_tin_chuc_vu_NV!A316,INPUT_Du_lieu_nhan_vien!$1:$1048576,31,0))</f>
        <v>HCM</v>
      </c>
      <c r="L316" s="104" t="str">
        <f>IF(Thong_tin_chuc_vu_NV!A370="","",VLOOKUP(Thong_tin_chuc_vu_NV!A370,INPUT_Du_lieu_nhan_vien!$1:$1048576,36,0))</f>
        <v>Nghỉ việc</v>
      </c>
      <c r="M316" s="117">
        <f>IF(Thong_tin_chuc_vu_NV!A370="","",VLOOKUP(Thong_tin_chuc_vu_NV!A370,INPUT_Du_lieu_nhan_vien!$1:$1048576,34,0))</f>
        <v>40343</v>
      </c>
      <c r="N316" s="104">
        <f>IF(Thong_tin_chuc_vu_NV!A370="","",VLOOKUP(Thong_tin_chuc_vu_NV!A370,INPUT_Du_lieu_nhan_vien!$1:$1048576,35,0))</f>
        <v>6</v>
      </c>
      <c r="O316" s="117" t="str">
        <f>IF(Thong_tin_chuc_vu_NV!A370="","",VLOOKUP(Thong_tin_chuc_vu_NV!A370,INPUT_Du_lieu_nhan_vien!$1:$1048576,37,0))</f>
        <v/>
      </c>
      <c r="P316" s="117">
        <f>IF(Thong_tin_chuc_vu_NV!A370="","",VLOOKUP(Thong_tin_chuc_vu_NV!A370,INPUT_Du_lieu_nhan_vien!$1:$1048576,39,0))</f>
        <v>0</v>
      </c>
    </row>
    <row r="317" spans="1:16" ht="19.5" hidden="1" customHeight="1" x14ac:dyDescent="0.2">
      <c r="A317" s="121">
        <f>IF(INPUT_Du_lieu_nhan_vien!A399="","",INPUT_Du_lieu_nhan_vien!A399)</f>
        <v>20373</v>
      </c>
      <c r="B317" s="121" t="str">
        <f>IF(A317="","",VLOOKUP(A317,INPUT_Du_lieu_nhan_vien!$1:$1048576,2,0))</f>
        <v>Trần Phương</v>
      </c>
      <c r="C317" s="121" t="str">
        <f>IF($A317="","",VLOOKUP($A317,INPUT_Du_lieu_nhan_vien!$1:$1048576,3,0))</f>
        <v>Khuyên</v>
      </c>
      <c r="D317" s="104" t="str">
        <f>IF(A317="","",VLOOKUP(A317,INPUT_Du_lieu_nhan_vien!$1:$1048576,20,0))</f>
        <v xml:space="preserve"> </v>
      </c>
      <c r="E317" s="104" t="str">
        <f>IF($A317="","",VLOOKUP($A317,INPUT_Du_lieu_nhan_vien!$1:$1048576,17,0))</f>
        <v>0978 059 599</v>
      </c>
      <c r="F317" s="116">
        <f>IF(Thong_tin_chuc_vu_NV!A317="","",VLOOKUP(Thong_tin_chuc_vu_NV!A317,INPUT_Du_lieu_nhan_vien!$1:$1048576,27,0))</f>
        <v>2</v>
      </c>
      <c r="G317" s="104" t="str">
        <f>IF(Thong_tin_chuc_vu_NV!A317="","",VLOOKUP(Thong_tin_chuc_vu_NV!A317,INPUT_Du_lieu_nhan_vien!$1:$1048576,28,0))</f>
        <v>CG</v>
      </c>
      <c r="H317" s="104" t="str">
        <f>IF(Thong_tin_chuc_vu_NV!A317="","",VLOOKUP(Thong_tin_chuc_vu_NV!A317,INPUT_Du_lieu_nhan_vien!$1:$1048576,24,0))</f>
        <v>NX</v>
      </c>
      <c r="I317" s="104" t="str">
        <f>IF(Thong_tin_chuc_vu_NV!A317="","",VLOOKUP(Thong_tin_chuc_vu_NV!A317,INPUT_Du_lieu_nhan_vien!$1:$1048576,29,0))</f>
        <v>TTV</v>
      </c>
      <c r="J317" s="104" t="str">
        <f>IF(Thong_tin_chuc_vu_NV!A317="","",VLOOKUP(Thong_tin_chuc_vu_NV!A317,INPUT_Du_lieu_nhan_vien!$1:$1048576,30,0))</f>
        <v>PTVS</v>
      </c>
      <c r="K317" s="104" t="str">
        <f>IF(Thong_tin_chuc_vu_NV!A317="","",VLOOKUP(Thong_tin_chuc_vu_NV!A317,INPUT_Du_lieu_nhan_vien!$1:$1048576,31,0))</f>
        <v>HCM</v>
      </c>
      <c r="L317" s="104" t="str">
        <f>IF(Thong_tin_chuc_vu_NV!A399="","",VLOOKUP(Thong_tin_chuc_vu_NV!A399,INPUT_Du_lieu_nhan_vien!$1:$1048576,36,0))</f>
        <v>Nghỉ việc</v>
      </c>
      <c r="M317" s="117">
        <f>IF(Thong_tin_chuc_vu_NV!A399="","",VLOOKUP(Thong_tin_chuc_vu_NV!A399,INPUT_Du_lieu_nhan_vien!$1:$1048576,34,0))</f>
        <v>41060</v>
      </c>
      <c r="N317" s="104">
        <f>IF(Thong_tin_chuc_vu_NV!A399="","",VLOOKUP(Thong_tin_chuc_vu_NV!A399,INPUT_Du_lieu_nhan_vien!$1:$1048576,35,0))</f>
        <v>5</v>
      </c>
      <c r="O317" s="117">
        <f>IF(Thong_tin_chuc_vu_NV!A399="","",VLOOKUP(Thong_tin_chuc_vu_NV!A399,INPUT_Du_lieu_nhan_vien!$1:$1048576,37,0))</f>
        <v>0</v>
      </c>
      <c r="P317" s="117">
        <f>IF(Thong_tin_chuc_vu_NV!A399="","",VLOOKUP(Thong_tin_chuc_vu_NV!A399,INPUT_Du_lieu_nhan_vien!$1:$1048576,39,0))</f>
        <v>41060</v>
      </c>
    </row>
    <row r="318" spans="1:16" ht="19.5" hidden="1" customHeight="1" x14ac:dyDescent="0.2">
      <c r="A318" s="121">
        <f>IF(INPUT_Du_lieu_nhan_vien!A318="","",INPUT_Du_lieu_nhan_vien!A318)</f>
        <v>20294</v>
      </c>
      <c r="B318" s="121" t="str">
        <f>IF(A318="","",VLOOKUP(A318,INPUT_Du_lieu_nhan_vien!$1:$1048576,2,0))</f>
        <v>Lê Thị</v>
      </c>
      <c r="C318" s="121" t="str">
        <f>IF($A318="","",VLOOKUP($A318,INPUT_Du_lieu_nhan_vien!$1:$1048576,3,0))</f>
        <v>Mai</v>
      </c>
      <c r="D318" s="104" t="str">
        <f>IF(A318="","",VLOOKUP(A318,INPUT_Du_lieu_nhan_vien!$1:$1048576,20,0))</f>
        <v xml:space="preserve">Lô B, làu 1, Phòng 114 chưng cư Hà Kiều, đường Dương Quảng Hàm, P5, Quận Gò Vấp </v>
      </c>
      <c r="E318" s="104" t="str">
        <f>IF($A318="","",VLOOKUP($A318,INPUT_Du_lieu_nhan_vien!$1:$1048576,17,0))</f>
        <v>0907 893 171</v>
      </c>
      <c r="F318" s="116">
        <f>IF(Thong_tin_chuc_vu_NV!A318="","",VLOOKUP(Thong_tin_chuc_vu_NV!A318,INPUT_Du_lieu_nhan_vien!$1:$1048576,27,0))</f>
        <v>3</v>
      </c>
      <c r="G318" s="104" t="str">
        <f>IF(Thong_tin_chuc_vu_NV!A318="","",VLOOKUP(Thong_tin_chuc_vu_NV!A318,INPUT_Du_lieu_nhan_vien!$1:$1048576,28,0))</f>
        <v>QL</v>
      </c>
      <c r="H318" s="104" t="str">
        <f>IF(Thong_tin_chuc_vu_NV!A318="","",VLOOKUP(Thong_tin_chuc_vu_NV!A318,INPUT_Du_lieu_nhan_vien!$1:$1048576,24,0))</f>
        <v>PM1</v>
      </c>
      <c r="I318" s="104" t="str">
        <f>IF(Thong_tin_chuc_vu_NV!A318="","",VLOOKUP(Thong_tin_chuc_vu_NV!A318,INPUT_Du_lieu_nhan_vien!$1:$1048576,29,0))</f>
        <v>TSG</v>
      </c>
      <c r="J318" s="104" t="str">
        <f>IF(Thong_tin_chuc_vu_NV!A318="","",VLOOKUP(Thong_tin_chuc_vu_NV!A318,INPUT_Du_lieu_nhan_vien!$1:$1048576,30,0))</f>
        <v>PSGN</v>
      </c>
      <c r="K318" s="104" t="str">
        <f>IF(Thong_tin_chuc_vu_NV!A318="","",VLOOKUP(Thong_tin_chuc_vu_NV!A318,INPUT_Du_lieu_nhan_vien!$1:$1048576,31,0))</f>
        <v>HCM</v>
      </c>
      <c r="L318" s="104" t="str">
        <f>IF(Thong_tin_chuc_vu_NV!A318="","",VLOOKUP(Thong_tin_chuc_vu_NV!A318,INPUT_Du_lieu_nhan_vien!$1:$1048576,36,0))</f>
        <v>Chính thức</v>
      </c>
      <c r="M318" s="117">
        <f>IF(Thong_tin_chuc_vu_NV!A318="","",VLOOKUP(Thong_tin_chuc_vu_NV!A318,INPUT_Du_lieu_nhan_vien!$1:$1048576,34,0))</f>
        <v>40817</v>
      </c>
      <c r="N318" s="104">
        <f>IF(Thong_tin_chuc_vu_NV!A318="","",VLOOKUP(Thong_tin_chuc_vu_NV!A318,INPUT_Du_lieu_nhan_vien!$1:$1048576,35,0))</f>
        <v>10</v>
      </c>
      <c r="O318" s="117" t="str">
        <f>IF(Thong_tin_chuc_vu_NV!A318="","",VLOOKUP(Thong_tin_chuc_vu_NV!A318,INPUT_Du_lieu_nhan_vien!$1:$1048576,37,0))</f>
        <v/>
      </c>
      <c r="P318" s="117">
        <f>IF(Thong_tin_chuc_vu_NV!A318="","",VLOOKUP(Thong_tin_chuc_vu_NV!A318,INPUT_Du_lieu_nhan_vien!$1:$1048576,39,0))</f>
        <v>0</v>
      </c>
    </row>
    <row r="319" spans="1:16" ht="19.5" hidden="1" customHeight="1" x14ac:dyDescent="0.2">
      <c r="A319" s="121">
        <f>IF(INPUT_Du_lieu_nhan_vien!A422="","",INPUT_Du_lieu_nhan_vien!A422)</f>
        <v>20396</v>
      </c>
      <c r="B319" s="121" t="str">
        <f>IF(A319="","",VLOOKUP(A319,INPUT_Du_lieu_nhan_vien!$1:$1048576,2,0))</f>
        <v>Lê Thị Ngọc</v>
      </c>
      <c r="C319" s="121" t="str">
        <f>IF($A319="","",VLOOKUP($A319,INPUT_Du_lieu_nhan_vien!$1:$1048576,3,0))</f>
        <v>Hồi</v>
      </c>
      <c r="D319" s="104" t="str">
        <f>IF(A319="","",VLOOKUP(A319,INPUT_Du_lieu_nhan_vien!$1:$1048576,20,0))</f>
        <v xml:space="preserve"> </v>
      </c>
      <c r="E319" s="104" t="str">
        <f>IF($A319="","",VLOOKUP($A319,INPUT_Du_lieu_nhan_vien!$1:$1048576,17,0))</f>
        <v>0975 270 096</v>
      </c>
      <c r="F319" s="116" t="str">
        <f>IF(Thong_tin_chuc_vu_NV!A319="","",VLOOKUP(Thong_tin_chuc_vu_NV!A319,INPUT_Du_lieu_nhan_vien!$1:$1048576,27,0))</f>
        <v>1</v>
      </c>
      <c r="G319" s="104" t="str">
        <f>IF(Thong_tin_chuc_vu_NV!A319="","",VLOOKUP(Thong_tin_chuc_vu_NV!A319,INPUT_Du_lieu_nhan_vien!$1:$1048576,28,0))</f>
        <v>CB</v>
      </c>
      <c r="H319" s="104" t="str">
        <f>IF(Thong_tin_chuc_vu_NV!A319="","",VLOOKUP(Thong_tin_chuc_vu_NV!A319,INPUT_Du_lieu_nhan_vien!$1:$1048576,24,0))</f>
        <v>OP</v>
      </c>
      <c r="I319" s="104" t="str">
        <f>IF(Thong_tin_chuc_vu_NV!A319="","",VLOOKUP(Thong_tin_chuc_vu_NV!A319,INPUT_Du_lieu_nhan_vien!$1:$1048576,29,0))</f>
        <v>TOS1</v>
      </c>
      <c r="J319" s="104" t="str">
        <f>IF(Thong_tin_chuc_vu_NV!A319="","",VLOOKUP(Thong_tin_chuc_vu_NV!A319,INPUT_Du_lieu_nhan_vien!$1:$1048576,30,0))</f>
        <v>POSO</v>
      </c>
      <c r="K319" s="104" t="str">
        <f>IF(Thong_tin_chuc_vu_NV!A319="","",VLOOKUP(Thong_tin_chuc_vu_NV!A319,INPUT_Du_lieu_nhan_vien!$1:$1048576,31,0))</f>
        <v>HN</v>
      </c>
      <c r="L319" s="104" t="str">
        <f>IF(Thong_tin_chuc_vu_NV!A422="","",VLOOKUP(Thong_tin_chuc_vu_NV!A422,INPUT_Du_lieu_nhan_vien!$1:$1048576,36,0))</f>
        <v>Nghỉ việc</v>
      </c>
      <c r="M319" s="117">
        <f>IF(Thong_tin_chuc_vu_NV!A422="","",VLOOKUP(Thong_tin_chuc_vu_NV!A422,INPUT_Du_lieu_nhan_vien!$1:$1048576,34,0))</f>
        <v>41030</v>
      </c>
      <c r="N319" s="104">
        <f>IF(Thong_tin_chuc_vu_NV!A422="","",VLOOKUP(Thong_tin_chuc_vu_NV!A422,INPUT_Du_lieu_nhan_vien!$1:$1048576,35,0))</f>
        <v>5</v>
      </c>
      <c r="O319" s="117" t="str">
        <f>IF(Thong_tin_chuc_vu_NV!A422="","",VLOOKUP(Thong_tin_chuc_vu_NV!A422,INPUT_Du_lieu_nhan_vien!$1:$1048576,37,0))</f>
        <v/>
      </c>
      <c r="P319" s="117">
        <f>IF(Thong_tin_chuc_vu_NV!A422="","",VLOOKUP(Thong_tin_chuc_vu_NV!A422,INPUT_Du_lieu_nhan_vien!$1:$1048576,39,0))</f>
        <v>41583</v>
      </c>
    </row>
    <row r="320" spans="1:16" ht="19.5" hidden="1" customHeight="1" x14ac:dyDescent="0.2">
      <c r="A320" s="121">
        <f>IF(INPUT_Du_lieu_nhan_vien!A320="","",INPUT_Du_lieu_nhan_vien!A320)</f>
        <v>20296</v>
      </c>
      <c r="B320" s="121" t="str">
        <f>IF(A320="","",VLOOKUP(A320,INPUT_Du_lieu_nhan_vien!$1:$1048576,2,0))</f>
        <v>Văn Minh</v>
      </c>
      <c r="C320" s="121" t="str">
        <f>IF($A320="","",VLOOKUP($A320,INPUT_Du_lieu_nhan_vien!$1:$1048576,3,0))</f>
        <v>Châu</v>
      </c>
      <c r="D320" s="104" t="str">
        <f>IF(A320="","",VLOOKUP(A320,INPUT_Du_lieu_nhan_vien!$1:$1048576,20,0))</f>
        <v xml:space="preserve">1406 - C1 Cao ốc Thạnh Mỹ Lợi, Quận 2 Tp.HCM </v>
      </c>
      <c r="E320" s="104" t="str">
        <f>IF($A320="","",VLOOKUP($A320,INPUT_Du_lieu_nhan_vien!$1:$1048576,17,0))</f>
        <v>0982952694</v>
      </c>
      <c r="F320" s="116" t="str">
        <f>IF(Thong_tin_chuc_vu_NV!A320="","",VLOOKUP(Thong_tin_chuc_vu_NV!A320,INPUT_Du_lieu_nhan_vien!$1:$1048576,27,0))</f>
        <v>1</v>
      </c>
      <c r="G320" s="104" t="str">
        <f>IF(Thong_tin_chuc_vu_NV!A320="","",VLOOKUP(Thong_tin_chuc_vu_NV!A320,INPUT_Du_lieu_nhan_vien!$1:$1048576,28,0))</f>
        <v>CB</v>
      </c>
      <c r="H320" s="104" t="str">
        <f>IF(Thong_tin_chuc_vu_NV!A320="","",VLOOKUP(Thong_tin_chuc_vu_NV!A320,INPUT_Du_lieu_nhan_vien!$1:$1048576,24,0))</f>
        <v>OS</v>
      </c>
      <c r="I320" s="104" t="str">
        <f>IF(Thong_tin_chuc_vu_NV!A320="","",VLOOKUP(Thong_tin_chuc_vu_NV!A320,INPUT_Du_lieu_nhan_vien!$1:$1048576,29,0))</f>
        <v>THC</v>
      </c>
      <c r="J320" s="104">
        <f>IF(Thong_tin_chuc_vu_NV!A320="","",VLOOKUP(Thong_tin_chuc_vu_NV!A320,INPUT_Du_lieu_nhan_vien!$1:$1048576,30,0))</f>
        <v>0</v>
      </c>
      <c r="K320" s="104" t="str">
        <f>IF(Thong_tin_chuc_vu_NV!A320="","",VLOOKUP(Thong_tin_chuc_vu_NV!A320,INPUT_Du_lieu_nhan_vien!$1:$1048576,31,0))</f>
        <v>HCM</v>
      </c>
      <c r="L320" s="104" t="str">
        <f>IF(Thong_tin_chuc_vu_NV!A320="","",VLOOKUP(Thong_tin_chuc_vu_NV!A320,INPUT_Du_lieu_nhan_vien!$1:$1048576,36,0))</f>
        <v>Nghỉ việc</v>
      </c>
      <c r="M320" s="117">
        <f>IF(Thong_tin_chuc_vu_NV!A320="","",VLOOKUP(Thong_tin_chuc_vu_NV!A320,INPUT_Du_lieu_nhan_vien!$1:$1048576,34,0))</f>
        <v>40771</v>
      </c>
      <c r="N320" s="104">
        <f>IF(Thong_tin_chuc_vu_NV!A320="","",VLOOKUP(Thong_tin_chuc_vu_NV!A320,INPUT_Du_lieu_nhan_vien!$1:$1048576,35,0))</f>
        <v>8</v>
      </c>
      <c r="O320" s="117" t="str">
        <f>IF(Thong_tin_chuc_vu_NV!A320="","",VLOOKUP(Thong_tin_chuc_vu_NV!A320,INPUT_Du_lieu_nhan_vien!$1:$1048576,37,0))</f>
        <v/>
      </c>
      <c r="P320" s="117">
        <f>IF(Thong_tin_chuc_vu_NV!A320="","",VLOOKUP(Thong_tin_chuc_vu_NV!A320,INPUT_Du_lieu_nhan_vien!$1:$1048576,39,0))</f>
        <v>40783</v>
      </c>
    </row>
    <row r="321" spans="1:16" ht="19.5" hidden="1" customHeight="1" x14ac:dyDescent="0.2">
      <c r="A321" s="121">
        <f>IF(INPUT_Du_lieu_nhan_vien!A435="","",INPUT_Du_lieu_nhan_vien!A435)</f>
        <v>20409</v>
      </c>
      <c r="B321" s="121" t="str">
        <f>IF(A321="","",VLOOKUP(A321,INPUT_Du_lieu_nhan_vien!$1:$1048576,2,0))</f>
        <v>Trần Thị Thanh</v>
      </c>
      <c r="C321" s="121" t="str">
        <f>IF($A321="","",VLOOKUP($A321,INPUT_Du_lieu_nhan_vien!$1:$1048576,3,0))</f>
        <v>Vân</v>
      </c>
      <c r="D321" s="104" t="str">
        <f>IF(A321="","",VLOOKUP(A321,INPUT_Du_lieu_nhan_vien!$1:$1048576,20,0))</f>
        <v>82/66 Ngọc Lâm, Quận Long Biên, HN</v>
      </c>
      <c r="E321" s="104" t="str">
        <f>IF($A321="","",VLOOKUP($A321,INPUT_Du_lieu_nhan_vien!$1:$1048576,17,0))</f>
        <v>0987801331</v>
      </c>
      <c r="F321" s="116" t="str">
        <f>IF(Thong_tin_chuc_vu_NV!A321="","",VLOOKUP(Thong_tin_chuc_vu_NV!A321,INPUT_Du_lieu_nhan_vien!$1:$1048576,27,0))</f>
        <v>1</v>
      </c>
      <c r="G321" s="104" t="str">
        <f>IF(Thong_tin_chuc_vu_NV!A321="","",VLOOKUP(Thong_tin_chuc_vu_NV!A321,INPUT_Du_lieu_nhan_vien!$1:$1048576,28,0))</f>
        <v>CB</v>
      </c>
      <c r="H321" s="104" t="str">
        <f>IF(Thong_tin_chuc_vu_NV!A321="","",VLOOKUP(Thong_tin_chuc_vu_NV!A321,INPUT_Du_lieu_nhan_vien!$1:$1048576,24,0))</f>
        <v>OP</v>
      </c>
      <c r="I321" s="104" t="str">
        <f>IF(Thong_tin_chuc_vu_NV!A321="","",VLOOKUP(Thong_tin_chuc_vu_NV!A321,INPUT_Du_lieu_nhan_vien!$1:$1048576,29,0))</f>
        <v>TIC</v>
      </c>
      <c r="J321" s="104">
        <f>IF(Thong_tin_chuc_vu_NV!A321="","",VLOOKUP(Thong_tin_chuc_vu_NV!A321,INPUT_Du_lieu_nhan_vien!$1:$1048576,30,0))</f>
        <v>0</v>
      </c>
      <c r="K321" s="104" t="str">
        <f>IF(Thong_tin_chuc_vu_NV!A321="","",VLOOKUP(Thong_tin_chuc_vu_NV!A321,INPUT_Du_lieu_nhan_vien!$1:$1048576,31,0))</f>
        <v>HN</v>
      </c>
      <c r="L321" s="104" t="str">
        <f>IF(Thong_tin_chuc_vu_NV!A435="","",VLOOKUP(Thong_tin_chuc_vu_NV!A435,INPUT_Du_lieu_nhan_vien!$1:$1048576,36,0))</f>
        <v>Nghỉ việc</v>
      </c>
      <c r="M321" s="117">
        <f>IF(Thong_tin_chuc_vu_NV!A435="","",VLOOKUP(Thong_tin_chuc_vu_NV!A435,INPUT_Du_lieu_nhan_vien!$1:$1048576,34,0))</f>
        <v>40730</v>
      </c>
      <c r="N321" s="104">
        <f>IF(Thong_tin_chuc_vu_NV!A435="","",VLOOKUP(Thong_tin_chuc_vu_NV!A435,INPUT_Du_lieu_nhan_vien!$1:$1048576,35,0))</f>
        <v>7</v>
      </c>
      <c r="O321" s="117" t="str">
        <f>IF(Thong_tin_chuc_vu_NV!A435="","",VLOOKUP(Thong_tin_chuc_vu_NV!A435,INPUT_Du_lieu_nhan_vien!$1:$1048576,37,0))</f>
        <v/>
      </c>
      <c r="P321" s="117">
        <f>IF(Thong_tin_chuc_vu_NV!A435="","",VLOOKUP(Thong_tin_chuc_vu_NV!A435,INPUT_Du_lieu_nhan_vien!$1:$1048576,39,0))</f>
        <v>41334</v>
      </c>
    </row>
    <row r="322" spans="1:16" ht="19.5" hidden="1" customHeight="1" x14ac:dyDescent="0.2">
      <c r="A322" s="121">
        <f>IF(INPUT_Du_lieu_nhan_vien!A33="","",INPUT_Du_lieu_nhan_vien!A33)</f>
        <v>20006</v>
      </c>
      <c r="B322" s="121" t="str">
        <f>IF(A322="","",VLOOKUP(A322,INPUT_Du_lieu_nhan_vien!$1:$1048576,2,0))</f>
        <v>Phạm Đức</v>
      </c>
      <c r="C322" s="121" t="str">
        <f>IF($A322="","",VLOOKUP($A322,INPUT_Du_lieu_nhan_vien!$1:$1048576,3,0))</f>
        <v>Hiếu</v>
      </c>
      <c r="D322" s="104" t="str">
        <f>IF(A322="","",VLOOKUP(A322,INPUT_Du_lieu_nhan_vien!$1:$1048576,20,0))</f>
        <v xml:space="preserve">8 Ngõ 167 Tân Mai, Hoàng Mai, Hà Nội </v>
      </c>
      <c r="E322" s="104" t="str">
        <f>IF($A322="","",VLOOKUP($A322,INPUT_Du_lieu_nhan_vien!$1:$1048576,17,0))</f>
        <v>0983 818 985</v>
      </c>
      <c r="F322" s="116" t="str">
        <f>IF(Thong_tin_chuc_vu_NV!A322="","",VLOOKUP(Thong_tin_chuc_vu_NV!A322,INPUT_Du_lieu_nhan_vien!$1:$1048576,27,0))</f>
        <v>1</v>
      </c>
      <c r="G322" s="104" t="str">
        <f>IF(Thong_tin_chuc_vu_NV!A322="","",VLOOKUP(Thong_tin_chuc_vu_NV!A322,INPUT_Du_lieu_nhan_vien!$1:$1048576,28,0))</f>
        <v>CB</v>
      </c>
      <c r="H322" s="104" t="str">
        <f>IF(Thong_tin_chuc_vu_NV!A322="","",VLOOKUP(Thong_tin_chuc_vu_NV!A322,INPUT_Du_lieu_nhan_vien!$1:$1048576,24,0))</f>
        <v>OX</v>
      </c>
      <c r="I322" s="104">
        <f>IF(Thong_tin_chuc_vu_NV!A322="","",VLOOKUP(Thong_tin_chuc_vu_NV!A322,INPUT_Du_lieu_nhan_vien!$1:$1048576,29,0))</f>
        <v>0</v>
      </c>
      <c r="J322" s="104">
        <f>IF(Thong_tin_chuc_vu_NV!A322="","",VLOOKUP(Thong_tin_chuc_vu_NV!A322,INPUT_Du_lieu_nhan_vien!$1:$1048576,30,0))</f>
        <v>0</v>
      </c>
      <c r="K322" s="104" t="str">
        <f>IF(Thong_tin_chuc_vu_NV!A322="","",VLOOKUP(Thong_tin_chuc_vu_NV!A322,INPUT_Du_lieu_nhan_vien!$1:$1048576,31,0))</f>
        <v>HN</v>
      </c>
      <c r="L322" s="104" t="str">
        <f>IF(Thong_tin_chuc_vu_NV!A33="","",VLOOKUP(Thong_tin_chuc_vu_NV!A33,INPUT_Du_lieu_nhan_vien!$1:$1048576,36,0))</f>
        <v>Chính thức</v>
      </c>
      <c r="M322" s="117">
        <f>IF(Thong_tin_chuc_vu_NV!A33="","",VLOOKUP(Thong_tin_chuc_vu_NV!A33,INPUT_Du_lieu_nhan_vien!$1:$1048576,34,0))</f>
        <v>39630</v>
      </c>
      <c r="N322" s="104">
        <f>IF(Thong_tin_chuc_vu_NV!A33="","",VLOOKUP(Thong_tin_chuc_vu_NV!A33,INPUT_Du_lieu_nhan_vien!$1:$1048576,35,0))</f>
        <v>7</v>
      </c>
      <c r="O322" s="117" t="str">
        <f>IF(Thong_tin_chuc_vu_NV!A33="","",VLOOKUP(Thong_tin_chuc_vu_NV!A33,INPUT_Du_lieu_nhan_vien!$1:$1048576,37,0))</f>
        <v/>
      </c>
      <c r="P322" s="117">
        <f>IF(Thong_tin_chuc_vu_NV!A33="","",VLOOKUP(Thong_tin_chuc_vu_NV!A33,INPUT_Du_lieu_nhan_vien!$1:$1048576,39,0))</f>
        <v>0</v>
      </c>
    </row>
    <row r="323" spans="1:16" ht="19.5" hidden="1" customHeight="1" x14ac:dyDescent="0.2">
      <c r="A323" s="121">
        <f>IF(INPUT_Du_lieu_nhan_vien!A323="","",INPUT_Du_lieu_nhan_vien!A323)</f>
        <v>20299</v>
      </c>
      <c r="B323" s="121" t="str">
        <f>IF(A323="","",VLOOKUP(A323,INPUT_Du_lieu_nhan_vien!$1:$1048576,2,0))</f>
        <v>Vi Thị</v>
      </c>
      <c r="C323" s="121" t="str">
        <f>IF($A323="","",VLOOKUP($A323,INPUT_Du_lieu_nhan_vien!$1:$1048576,3,0))</f>
        <v>Hằng</v>
      </c>
      <c r="D323" s="104" t="str">
        <f>IF(A323="","",VLOOKUP(A323,INPUT_Du_lieu_nhan_vien!$1:$1048576,20,0))</f>
        <v>61A/61B, Phan Huy Ích, Phường 5, Quận Gò Vấp, HCM.</v>
      </c>
      <c r="E323" s="104" t="str">
        <f>IF($A323="","",VLOOKUP($A323,INPUT_Du_lieu_nhan_vien!$1:$1048576,17,0))</f>
        <v>0973739296</v>
      </c>
      <c r="F323" s="116" t="str">
        <f>IF(Thong_tin_chuc_vu_NV!A323="","",VLOOKUP(Thong_tin_chuc_vu_NV!A323,INPUT_Du_lieu_nhan_vien!$1:$1048576,27,0))</f>
        <v>1</v>
      </c>
      <c r="G323" s="104" t="str">
        <f>IF(Thong_tin_chuc_vu_NV!A323="","",VLOOKUP(Thong_tin_chuc_vu_NV!A323,INPUT_Du_lieu_nhan_vien!$1:$1048576,28,0))</f>
        <v>CB</v>
      </c>
      <c r="H323" s="104" t="str">
        <f>IF(Thong_tin_chuc_vu_NV!A323="","",VLOOKUP(Thong_tin_chuc_vu_NV!A323,INPUT_Du_lieu_nhan_vien!$1:$1048576,24,0))</f>
        <v>OP</v>
      </c>
      <c r="I323" s="104" t="str">
        <f>IF(Thong_tin_chuc_vu_NV!A323="","",VLOOKUP(Thong_tin_chuc_vu_NV!A323,INPUT_Du_lieu_nhan_vien!$1:$1048576,29,0))</f>
        <v>THC</v>
      </c>
      <c r="J323" s="104" t="str">
        <f>IF(Thong_tin_chuc_vu_NV!A323="","",VLOOKUP(Thong_tin_chuc_vu_NV!A323,INPUT_Du_lieu_nhan_vien!$1:$1048576,30,0))</f>
        <v>PHCO</v>
      </c>
      <c r="K323" s="104" t="str">
        <f>IF(Thong_tin_chuc_vu_NV!A323="","",VLOOKUP(Thong_tin_chuc_vu_NV!A323,INPUT_Du_lieu_nhan_vien!$1:$1048576,31,0))</f>
        <v>HCM</v>
      </c>
      <c r="L323" s="104" t="str">
        <f>IF(Thong_tin_chuc_vu_NV!A323="","",VLOOKUP(Thong_tin_chuc_vu_NV!A323,INPUT_Du_lieu_nhan_vien!$1:$1048576,36,0))</f>
        <v>Nghỉ việc</v>
      </c>
      <c r="M323" s="117">
        <f>IF(Thong_tin_chuc_vu_NV!A323="","",VLOOKUP(Thong_tin_chuc_vu_NV!A323,INPUT_Du_lieu_nhan_vien!$1:$1048576,34,0))</f>
        <v>40896</v>
      </c>
      <c r="N323" s="104">
        <f>IF(Thong_tin_chuc_vu_NV!A323="","",VLOOKUP(Thong_tin_chuc_vu_NV!A323,INPUT_Du_lieu_nhan_vien!$1:$1048576,35,0))</f>
        <v>12</v>
      </c>
      <c r="O323" s="117">
        <f>IF(Thong_tin_chuc_vu_NV!A323="","",VLOOKUP(Thong_tin_chuc_vu_NV!A323,INPUT_Du_lieu_nhan_vien!$1:$1048576,37,0))</f>
        <v>0</v>
      </c>
      <c r="P323" s="117">
        <f>IF(Thong_tin_chuc_vu_NV!A323="","",VLOOKUP(Thong_tin_chuc_vu_NV!A323,INPUT_Du_lieu_nhan_vien!$1:$1048576,39,0))</f>
        <v>41153</v>
      </c>
    </row>
    <row r="324" spans="1:16" ht="19.5" customHeight="1" x14ac:dyDescent="0.2">
      <c r="A324" s="121">
        <f>IF(INPUT_Du_lieu_nhan_vien!A78="","",INPUT_Du_lieu_nhan_vien!A78)</f>
        <v>20052</v>
      </c>
      <c r="B324" s="121" t="str">
        <f>IF(A324="","",VLOOKUP(A324,INPUT_Du_lieu_nhan_vien!$1:$1048576,2,0))</f>
        <v>Trần Vũ Việt</v>
      </c>
      <c r="C324" s="121" t="str">
        <f>IF($A324="","",VLOOKUP($A324,INPUT_Du_lieu_nhan_vien!$1:$1048576,3,0))</f>
        <v>Hà</v>
      </c>
      <c r="D324" s="104" t="str">
        <f>IF(A324="","",VLOOKUP(A324,INPUT_Du_lieu_nhan_vien!$1:$1048576,20,0))</f>
        <v xml:space="preserve">Số 78, Tổ 44, Phường Trung Tự, Đống Đa, Hà Nội </v>
      </c>
      <c r="E324" s="104" t="str">
        <f>IF($A324="","",VLOOKUP($A324,INPUT_Du_lieu_nhan_vien!$1:$1048576,17,0))</f>
        <v>0983 061 583</v>
      </c>
      <c r="F324" s="116" t="str">
        <f>IF(Thong_tin_chuc_vu_NV!A324="","",VLOOKUP(Thong_tin_chuc_vu_NV!A324,INPUT_Du_lieu_nhan_vien!$1:$1048576,27,0))</f>
        <v>4</v>
      </c>
      <c r="G324" s="104" t="str">
        <f>IF(Thong_tin_chuc_vu_NV!A324="","",VLOOKUP(Thong_tin_chuc_vu_NV!A324,INPUT_Du_lieu_nhan_vien!$1:$1048576,28,0))</f>
        <v>QL</v>
      </c>
      <c r="H324" s="104" t="str">
        <f>IF(Thong_tin_chuc_vu_NV!A324="","",VLOOKUP(Thong_tin_chuc_vu_NV!A324,INPUT_Du_lieu_nhan_vien!$1:$1048576,24,0))</f>
        <v>TD2</v>
      </c>
      <c r="I324" s="104" t="str">
        <f>IF(Thong_tin_chuc_vu_NV!A324="","",VLOOKUP(Thong_tin_chuc_vu_NV!A324,INPUT_Du_lieu_nhan_vien!$1:$1048576,29,0))</f>
        <v>TOS1</v>
      </c>
      <c r="J324" s="104">
        <f>IF(Thong_tin_chuc_vu_NV!A324="","",VLOOKUP(Thong_tin_chuc_vu_NV!A324,INPUT_Du_lieu_nhan_vien!$1:$1048576,30,0))</f>
        <v>0</v>
      </c>
      <c r="K324" s="104" t="str">
        <f>IF(Thong_tin_chuc_vu_NV!A324="","",VLOOKUP(Thong_tin_chuc_vu_NV!A324,INPUT_Du_lieu_nhan_vien!$1:$1048576,31,0))</f>
        <v>HN</v>
      </c>
      <c r="L324" s="104" t="str">
        <f>IF(Thong_tin_chuc_vu_NV!A324="","",VLOOKUP(Thong_tin_chuc_vu_NV!A324,INPUT_Du_lieu_nhan_vien!$1:$1048576,36,0))</f>
        <v>Chính thức</v>
      </c>
      <c r="M324" s="117">
        <f>IF(Thong_tin_chuc_vu_NV!A78="","",VLOOKUP(Thong_tin_chuc_vu_NV!A78,INPUT_Du_lieu_nhan_vien!$1:$1048576,34,0))</f>
        <v>41013</v>
      </c>
      <c r="N324" s="104">
        <f>IF(Thong_tin_chuc_vu_NV!A78="","",VLOOKUP(Thong_tin_chuc_vu_NV!A78,INPUT_Du_lieu_nhan_vien!$1:$1048576,35,0))</f>
        <v>4</v>
      </c>
      <c r="O324" s="117" t="str">
        <f>IF(Thong_tin_chuc_vu_NV!A78="","",VLOOKUP(Thong_tin_chuc_vu_NV!A78,INPUT_Du_lieu_nhan_vien!$1:$1048576,37,0))</f>
        <v/>
      </c>
      <c r="P324" s="117">
        <f>IF(Thong_tin_chuc_vu_NV!A78="","",VLOOKUP(Thong_tin_chuc_vu_NV!A78,INPUT_Du_lieu_nhan_vien!$1:$1048576,39,0))</f>
        <v>0</v>
      </c>
    </row>
    <row r="325" spans="1:16" ht="19.5" hidden="1" customHeight="1" x14ac:dyDescent="0.2">
      <c r="A325" s="121">
        <f>IF(INPUT_Du_lieu_nhan_vien!A168="","",INPUT_Du_lieu_nhan_vien!A168)</f>
        <v>20142</v>
      </c>
      <c r="B325" s="121" t="str">
        <f>IF(A325="","",VLOOKUP(A325,INPUT_Du_lieu_nhan_vien!$1:$1048576,2,0))</f>
        <v>Dương Thị Thúy</v>
      </c>
      <c r="C325" s="121" t="str">
        <f>IF($A325="","",VLOOKUP($A325,INPUT_Du_lieu_nhan_vien!$1:$1048576,3,0))</f>
        <v>Ân</v>
      </c>
      <c r="D325" s="104" t="str">
        <f>IF(A325="","",VLOOKUP(A325,INPUT_Du_lieu_nhan_vien!$1:$1048576,20,0))</f>
        <v xml:space="preserve">50, nguyễn Văn Công, Gò Vấp, HCM </v>
      </c>
      <c r="E325" s="104" t="str">
        <f>IF($A325="","",VLOOKUP($A325,INPUT_Du_lieu_nhan_vien!$1:$1048576,17,0))</f>
        <v>0939 029 087</v>
      </c>
      <c r="F325" s="116">
        <f>IF(Thong_tin_chuc_vu_NV!A325="","",VLOOKUP(Thong_tin_chuc_vu_NV!A325,INPUT_Du_lieu_nhan_vien!$1:$1048576,27,0))</f>
        <v>1</v>
      </c>
      <c r="G325" s="104">
        <f>IF(Thong_tin_chuc_vu_NV!A325="","",VLOOKUP(Thong_tin_chuc_vu_NV!A325,INPUT_Du_lieu_nhan_vien!$1:$1048576,28,0))</f>
        <v>0</v>
      </c>
      <c r="H325" s="104">
        <f>IF(Thong_tin_chuc_vu_NV!A325="","",VLOOKUP(Thong_tin_chuc_vu_NV!A325,INPUT_Du_lieu_nhan_vien!$1:$1048576,24,0))</f>
        <v>0</v>
      </c>
      <c r="I325" s="104">
        <f>IF(Thong_tin_chuc_vu_NV!A325="","",VLOOKUP(Thong_tin_chuc_vu_NV!A325,INPUT_Du_lieu_nhan_vien!$1:$1048576,29,0))</f>
        <v>0</v>
      </c>
      <c r="J325" s="104">
        <f>IF(Thong_tin_chuc_vu_NV!A325="","",VLOOKUP(Thong_tin_chuc_vu_NV!A325,INPUT_Du_lieu_nhan_vien!$1:$1048576,30,0))</f>
        <v>0</v>
      </c>
      <c r="K325" s="104" t="str">
        <f>IF(Thong_tin_chuc_vu_NV!A325="","",VLOOKUP(Thong_tin_chuc_vu_NV!A325,INPUT_Du_lieu_nhan_vien!$1:$1048576,31,0))</f>
        <v>HN</v>
      </c>
      <c r="L325" s="104" t="str">
        <f>IF(Thong_tin_chuc_vu_NV!A168="","",VLOOKUP(Thong_tin_chuc_vu_NV!A168,INPUT_Du_lieu_nhan_vien!$1:$1048576,36,0))</f>
        <v>Chính thức</v>
      </c>
      <c r="M325" s="117">
        <f>IF(Thong_tin_chuc_vu_NV!A168="","",VLOOKUP(Thong_tin_chuc_vu_NV!A168,INPUT_Du_lieu_nhan_vien!$1:$1048576,34,0))</f>
        <v>41040</v>
      </c>
      <c r="N325" s="104">
        <f>IF(Thong_tin_chuc_vu_NV!A168="","",VLOOKUP(Thong_tin_chuc_vu_NV!A168,INPUT_Du_lieu_nhan_vien!$1:$1048576,35,0))</f>
        <v>5</v>
      </c>
      <c r="O325" s="117" t="str">
        <f>IF(Thong_tin_chuc_vu_NV!A168="","",VLOOKUP(Thong_tin_chuc_vu_NV!A168,INPUT_Du_lieu_nhan_vien!$1:$1048576,37,0))</f>
        <v/>
      </c>
      <c r="P325" s="117">
        <f>IF(Thong_tin_chuc_vu_NV!A168="","",VLOOKUP(Thong_tin_chuc_vu_NV!A168,INPUT_Du_lieu_nhan_vien!$1:$1048576,39,0))</f>
        <v>0</v>
      </c>
    </row>
    <row r="326" spans="1:16" ht="19.5" hidden="1" customHeight="1" x14ac:dyDescent="0.2">
      <c r="A326" s="121">
        <f>IF(INPUT_Du_lieu_nhan_vien!A326="","",INPUT_Du_lieu_nhan_vien!A326)</f>
        <v>20302</v>
      </c>
      <c r="B326" s="121" t="str">
        <f>IF(A326="","",VLOOKUP(A326,INPUT_Du_lieu_nhan_vien!$1:$1048576,2,0))</f>
        <v>Huỳnh Thị Lệ</v>
      </c>
      <c r="C326" s="121" t="str">
        <f>IF($A326="","",VLOOKUP($A326,INPUT_Du_lieu_nhan_vien!$1:$1048576,3,0))</f>
        <v>Dung</v>
      </c>
      <c r="D326" s="104" t="str">
        <f>IF(A326="","",VLOOKUP(A326,INPUT_Du_lieu_nhan_vien!$1:$1048576,20,0))</f>
        <v xml:space="preserve">58/7G, Đồng Nai, Quận 10 </v>
      </c>
      <c r="E326" s="104" t="str">
        <f>IF($A326="","",VLOOKUP($A326,INPUT_Du_lieu_nhan_vien!$1:$1048576,17,0))</f>
        <v>0978 499 843</v>
      </c>
      <c r="F326" s="116" t="str">
        <f>IF(Thong_tin_chuc_vu_NV!A326="","",VLOOKUP(Thong_tin_chuc_vu_NV!A326,INPUT_Du_lieu_nhan_vien!$1:$1048576,27,0))</f>
        <v>1</v>
      </c>
      <c r="G326" s="104" t="str">
        <f>IF(Thong_tin_chuc_vu_NV!A326="","",VLOOKUP(Thong_tin_chuc_vu_NV!A326,INPUT_Du_lieu_nhan_vien!$1:$1048576,28,0))</f>
        <v>CB</v>
      </c>
      <c r="H326" s="104" t="str">
        <f>IF(Thong_tin_chuc_vu_NV!A326="","",VLOOKUP(Thong_tin_chuc_vu_NV!A326,INPUT_Du_lieu_nhan_vien!$1:$1048576,24,0))</f>
        <v>OC</v>
      </c>
      <c r="I326" s="104" t="str">
        <f>IF(Thong_tin_chuc_vu_NV!A326="","",VLOOKUP(Thong_tin_chuc_vu_NV!A326,INPUT_Du_lieu_nhan_vien!$1:$1048576,29,0))</f>
        <v>TTV</v>
      </c>
      <c r="J326" s="104" t="str">
        <f>IF(Thong_tin_chuc_vu_NV!A326="","",VLOOKUP(Thong_tin_chuc_vu_NV!A326,INPUT_Du_lieu_nhan_vien!$1:$1048576,30,0))</f>
        <v>PTVS</v>
      </c>
      <c r="K326" s="104" t="str">
        <f>IF(Thong_tin_chuc_vu_NV!A326="","",VLOOKUP(Thong_tin_chuc_vu_NV!A326,INPUT_Du_lieu_nhan_vien!$1:$1048576,31,0))</f>
        <v>HCM</v>
      </c>
      <c r="L326" s="104" t="str">
        <f>IF(Thong_tin_chuc_vu_NV!A326="","",VLOOKUP(Thong_tin_chuc_vu_NV!A326,INPUT_Du_lieu_nhan_vien!$1:$1048576,36,0))</f>
        <v>Chính thức</v>
      </c>
      <c r="M326" s="117">
        <f>IF(Thong_tin_chuc_vu_NV!A326="","",VLOOKUP(Thong_tin_chuc_vu_NV!A326,INPUT_Du_lieu_nhan_vien!$1:$1048576,34,0))</f>
        <v>40859</v>
      </c>
      <c r="N326" s="104">
        <f>IF(Thong_tin_chuc_vu_NV!A326="","",VLOOKUP(Thong_tin_chuc_vu_NV!A326,INPUT_Du_lieu_nhan_vien!$1:$1048576,35,0))</f>
        <v>11</v>
      </c>
      <c r="O326" s="117" t="str">
        <f>IF(Thong_tin_chuc_vu_NV!A326="","",VLOOKUP(Thong_tin_chuc_vu_NV!A326,INPUT_Du_lieu_nhan_vien!$1:$1048576,37,0))</f>
        <v/>
      </c>
      <c r="P326" s="117">
        <f>IF(Thong_tin_chuc_vu_NV!A326="","",VLOOKUP(Thong_tin_chuc_vu_NV!A326,INPUT_Du_lieu_nhan_vien!$1:$1048576,39,0))</f>
        <v>0</v>
      </c>
    </row>
    <row r="327" spans="1:16" ht="19.5" customHeight="1" x14ac:dyDescent="0.2">
      <c r="A327" s="121">
        <f>IF(INPUT_Du_lieu_nhan_vien!A194="","",INPUT_Du_lieu_nhan_vien!A194)</f>
        <v>20169</v>
      </c>
      <c r="B327" s="121" t="str">
        <f>IF(A327="","",VLOOKUP(A327,INPUT_Du_lieu_nhan_vien!$1:$1048576,2,0))</f>
        <v>Nguyễn Danh</v>
      </c>
      <c r="C327" s="121" t="str">
        <f>IF($A327="","",VLOOKUP($A327,INPUT_Du_lieu_nhan_vien!$1:$1048576,3,0))</f>
        <v>Tú</v>
      </c>
      <c r="D327" s="104" t="str">
        <f>IF(A327="","",VLOOKUP(A327,INPUT_Du_lieu_nhan_vien!$1:$1048576,20,0))</f>
        <v xml:space="preserve">92b Lý Thường Kiệt, Hai Bà Trưng, Hà Nội </v>
      </c>
      <c r="E327" s="104" t="str">
        <f>IF($A327="","",VLOOKUP($A327,INPUT_Du_lieu_nhan_vien!$1:$1048576,17,0))</f>
        <v>0904 257 115</v>
      </c>
      <c r="F327" s="116" t="str">
        <f>IF(Thong_tin_chuc_vu_NV!A327="","",VLOOKUP(Thong_tin_chuc_vu_NV!A327,INPUT_Du_lieu_nhan_vien!$1:$1048576,27,0))</f>
        <v>4</v>
      </c>
      <c r="G327" s="104" t="str">
        <f>IF(Thong_tin_chuc_vu_NV!A327="","",VLOOKUP(Thong_tin_chuc_vu_NV!A327,INPUT_Du_lieu_nhan_vien!$1:$1048576,28,0))</f>
        <v>QL</v>
      </c>
      <c r="H327" s="104" t="str">
        <f>IF(Thong_tin_chuc_vu_NV!A327="","",VLOOKUP(Thong_tin_chuc_vu_NV!A327,INPUT_Du_lieu_nhan_vien!$1:$1048576,24,0))</f>
        <v>TD1</v>
      </c>
      <c r="I327" s="104" t="str">
        <f>IF(Thong_tin_chuc_vu_NV!A327="","",VLOOKUP(Thong_tin_chuc_vu_NV!A327,INPUT_Du_lieu_nhan_vien!$1:$1048576,29,0))</f>
        <v>TFP</v>
      </c>
      <c r="J327" s="104">
        <f>IF(Thong_tin_chuc_vu_NV!A327="","",VLOOKUP(Thong_tin_chuc_vu_NV!A327,INPUT_Du_lieu_nhan_vien!$1:$1048576,30,0))</f>
        <v>0</v>
      </c>
      <c r="K327" s="104" t="str">
        <f>IF(Thong_tin_chuc_vu_NV!A327="","",VLOOKUP(Thong_tin_chuc_vu_NV!A327,INPUT_Du_lieu_nhan_vien!$1:$1048576,31,0))</f>
        <v>HN</v>
      </c>
      <c r="L327" s="104" t="str">
        <f>IF(Thong_tin_chuc_vu_NV!A327="","",VLOOKUP(Thong_tin_chuc_vu_NV!A327,INPUT_Du_lieu_nhan_vien!$1:$1048576,36,0))</f>
        <v>Chính thức</v>
      </c>
      <c r="M327" s="117">
        <f>IF(Thong_tin_chuc_vu_NV!A194="","",VLOOKUP(Thong_tin_chuc_vu_NV!A194,INPUT_Du_lieu_nhan_vien!$1:$1048576,34,0))</f>
        <v>40523</v>
      </c>
      <c r="N327" s="104">
        <f>IF(Thong_tin_chuc_vu_NV!A194="","",VLOOKUP(Thong_tin_chuc_vu_NV!A194,INPUT_Du_lieu_nhan_vien!$1:$1048576,35,0))</f>
        <v>12</v>
      </c>
      <c r="O327" s="117">
        <f>IF(Thong_tin_chuc_vu_NV!A194="","",VLOOKUP(Thong_tin_chuc_vu_NV!A194,INPUT_Du_lieu_nhan_vien!$1:$1048576,37,0))</f>
        <v>41209</v>
      </c>
      <c r="P327" s="117">
        <f>IF(Thong_tin_chuc_vu_NV!A194="","",VLOOKUP(Thong_tin_chuc_vu_NV!A194,INPUT_Du_lieu_nhan_vien!$1:$1048576,39,0))</f>
        <v>0</v>
      </c>
    </row>
    <row r="328" spans="1:16" ht="19.5" hidden="1" customHeight="1" x14ac:dyDescent="0.2">
      <c r="A328" s="121">
        <f>IF(INPUT_Du_lieu_nhan_vien!A299="","",INPUT_Du_lieu_nhan_vien!A299)</f>
        <v>20275</v>
      </c>
      <c r="B328" s="121" t="str">
        <f>IF(A328="","",VLOOKUP(A328,INPUT_Du_lieu_nhan_vien!$1:$1048576,2,0))</f>
        <v>Trần Tuệ</v>
      </c>
      <c r="C328" s="121" t="str">
        <f>IF($A328="","",VLOOKUP($A328,INPUT_Du_lieu_nhan_vien!$1:$1048576,3,0))</f>
        <v>An</v>
      </c>
      <c r="D328" s="104" t="str">
        <f>IF(A328="","",VLOOKUP(A328,INPUT_Du_lieu_nhan_vien!$1:$1048576,20,0))</f>
        <v xml:space="preserve">86C, Tổ 18B, Tương Mai, Hoàng Mai, Hà Nội </v>
      </c>
      <c r="E328" s="104" t="str">
        <f>IF($A328="","",VLOOKUP($A328,INPUT_Du_lieu_nhan_vien!$1:$1048576,17,0))</f>
        <v>01656 060 031</v>
      </c>
      <c r="F328" s="116" t="str">
        <f>IF(Thong_tin_chuc_vu_NV!A328="","",VLOOKUP(Thong_tin_chuc_vu_NV!A328,INPUT_Du_lieu_nhan_vien!$1:$1048576,27,0))</f>
        <v>1</v>
      </c>
      <c r="G328" s="104" t="str">
        <f>IF(Thong_tin_chuc_vu_NV!A328="","",VLOOKUP(Thong_tin_chuc_vu_NV!A328,INPUT_Du_lieu_nhan_vien!$1:$1048576,28,0))</f>
        <v>CB</v>
      </c>
      <c r="H328" s="104" t="str">
        <f>IF(Thong_tin_chuc_vu_NV!A328="","",VLOOKUP(Thong_tin_chuc_vu_NV!A328,INPUT_Du_lieu_nhan_vien!$1:$1048576,24,0))</f>
        <v>OP</v>
      </c>
      <c r="I328" s="104" t="str">
        <f>IF(Thong_tin_chuc_vu_NV!A328="","",VLOOKUP(Thong_tin_chuc_vu_NV!A328,INPUT_Du_lieu_nhan_vien!$1:$1048576,29,0))</f>
        <v>TOS1</v>
      </c>
      <c r="J328" s="104" t="str">
        <f>IF(Thong_tin_chuc_vu_NV!A328="","",VLOOKUP(Thong_tin_chuc_vu_NV!A328,INPUT_Du_lieu_nhan_vien!$1:$1048576,30,0))</f>
        <v>POST</v>
      </c>
      <c r="K328" s="104" t="str">
        <f>IF(Thong_tin_chuc_vu_NV!A328="","",VLOOKUP(Thong_tin_chuc_vu_NV!A328,INPUT_Du_lieu_nhan_vien!$1:$1048576,31,0))</f>
        <v>HN</v>
      </c>
      <c r="L328" s="104" t="str">
        <f>IF(Thong_tin_chuc_vu_NV!A299="","",VLOOKUP(Thong_tin_chuc_vu_NV!A299,INPUT_Du_lieu_nhan_vien!$1:$1048576,36,0))</f>
        <v>Nghỉ việc</v>
      </c>
      <c r="M328" s="117">
        <f>IF(Thong_tin_chuc_vu_NV!A299="","",VLOOKUP(Thong_tin_chuc_vu_NV!A299,INPUT_Du_lieu_nhan_vien!$1:$1048576,34,0))</f>
        <v>0</v>
      </c>
      <c r="N328" s="104" t="str">
        <f>IF(Thong_tin_chuc_vu_NV!A299="","",VLOOKUP(Thong_tin_chuc_vu_NV!A299,INPUT_Du_lieu_nhan_vien!$1:$1048576,35,0))</f>
        <v/>
      </c>
      <c r="O328" s="117" t="str">
        <f>IF(Thong_tin_chuc_vu_NV!A299="","",VLOOKUP(Thong_tin_chuc_vu_NV!A299,INPUT_Du_lieu_nhan_vien!$1:$1048576,37,0))</f>
        <v/>
      </c>
      <c r="P328" s="117">
        <f>IF(Thong_tin_chuc_vu_NV!A299="","",VLOOKUP(Thong_tin_chuc_vu_NV!A299,INPUT_Du_lieu_nhan_vien!$1:$1048576,39,0))</f>
        <v>0</v>
      </c>
    </row>
    <row r="329" spans="1:16" ht="19.5" hidden="1" customHeight="1" x14ac:dyDescent="0.2">
      <c r="A329" s="121">
        <f>IF(INPUT_Du_lieu_nhan_vien!A223="","",INPUT_Du_lieu_nhan_vien!A223)</f>
        <v>20198</v>
      </c>
      <c r="B329" s="121" t="str">
        <f>IF(A329="","",VLOOKUP(A329,INPUT_Du_lieu_nhan_vien!$1:$1048576,2,0))</f>
        <v>Nguyễn Diệu Thảo</v>
      </c>
      <c r="C329" s="121" t="str">
        <f>IF($A329="","",VLOOKUP($A329,INPUT_Du_lieu_nhan_vien!$1:$1048576,3,0))</f>
        <v>Nguyên</v>
      </c>
      <c r="D329" s="104" t="str">
        <f>IF(A329="","",VLOOKUP(A329,INPUT_Du_lieu_nhan_vien!$1:$1048576,20,0))</f>
        <v xml:space="preserve">40 Nguyễn Quang Bích, P.13, Q.tân Bình </v>
      </c>
      <c r="E329" s="104" t="str">
        <f>IF($A329="","",VLOOKUP($A329,INPUT_Du_lieu_nhan_vien!$1:$1048576,17,0))</f>
        <v>0979 210 820</v>
      </c>
      <c r="F329" s="116">
        <f>IF(Thong_tin_chuc_vu_NV!A329="","",VLOOKUP(Thong_tin_chuc_vu_NV!A329,INPUT_Du_lieu_nhan_vien!$1:$1048576,27,0))</f>
        <v>1</v>
      </c>
      <c r="G329" s="104" t="str">
        <f>IF(Thong_tin_chuc_vu_NV!A329="","",VLOOKUP(Thong_tin_chuc_vu_NV!A329,INPUT_Du_lieu_nhan_vien!$1:$1048576,28,0))</f>
        <v>CB</v>
      </c>
      <c r="H329" s="104" t="str">
        <f>IF(Thong_tin_chuc_vu_NV!A329="","",VLOOKUP(Thong_tin_chuc_vu_NV!A329,INPUT_Du_lieu_nhan_vien!$1:$1048576,24,0))</f>
        <v>NS</v>
      </c>
      <c r="I329" s="104" t="str">
        <f>IF(Thong_tin_chuc_vu_NV!A329="","",VLOOKUP(Thong_tin_chuc_vu_NV!A329,INPUT_Du_lieu_nhan_vien!$1:$1048576,29,0))</f>
        <v>THC</v>
      </c>
      <c r="J329" s="104">
        <f>IF(Thong_tin_chuc_vu_NV!A329="","",VLOOKUP(Thong_tin_chuc_vu_NV!A329,INPUT_Du_lieu_nhan_vien!$1:$1048576,30,0))</f>
        <v>0</v>
      </c>
      <c r="K329" s="104" t="str">
        <f>IF(Thong_tin_chuc_vu_NV!A329="","",VLOOKUP(Thong_tin_chuc_vu_NV!A329,INPUT_Du_lieu_nhan_vien!$1:$1048576,31,0))</f>
        <v>HCM</v>
      </c>
      <c r="L329" s="104" t="str">
        <f>IF(Thong_tin_chuc_vu_NV!A223="","",VLOOKUP(Thong_tin_chuc_vu_NV!A223,INPUT_Du_lieu_nhan_vien!$1:$1048576,36,0))</f>
        <v>Nghỉ việc</v>
      </c>
      <c r="M329" s="117">
        <f>IF(Thong_tin_chuc_vu_NV!A223="","",VLOOKUP(Thong_tin_chuc_vu_NV!A223,INPUT_Du_lieu_nhan_vien!$1:$1048576,34,0))</f>
        <v>41183</v>
      </c>
      <c r="N329" s="104">
        <f>IF(Thong_tin_chuc_vu_NV!A223="","",VLOOKUP(Thong_tin_chuc_vu_NV!A223,INPUT_Du_lieu_nhan_vien!$1:$1048576,35,0))</f>
        <v>10</v>
      </c>
      <c r="O329" s="117" t="str">
        <f>IF(Thong_tin_chuc_vu_NV!A223="","",VLOOKUP(Thong_tin_chuc_vu_NV!A223,INPUT_Du_lieu_nhan_vien!$1:$1048576,37,0))</f>
        <v/>
      </c>
      <c r="P329" s="117">
        <f>IF(Thong_tin_chuc_vu_NV!A223="","",VLOOKUP(Thong_tin_chuc_vu_NV!A223,INPUT_Du_lieu_nhan_vien!$1:$1048576,39,0))</f>
        <v>40969</v>
      </c>
    </row>
    <row r="330" spans="1:16" ht="19.5" hidden="1" customHeight="1" x14ac:dyDescent="0.2">
      <c r="A330" s="121">
        <f>IF(INPUT_Du_lieu_nhan_vien!A222="","",INPUT_Du_lieu_nhan_vien!A222)</f>
        <v>20197</v>
      </c>
      <c r="B330" s="121" t="str">
        <f>IF(A330="","",VLOOKUP(A330,INPUT_Du_lieu_nhan_vien!$1:$1048576,2,0))</f>
        <v>Nguyễn Thị</v>
      </c>
      <c r="C330" s="121" t="str">
        <f>IF($A330="","",VLOOKUP($A330,INPUT_Du_lieu_nhan_vien!$1:$1048576,3,0))</f>
        <v>Lơ</v>
      </c>
      <c r="D330" s="104" t="str">
        <f>IF(A330="","",VLOOKUP(A330,INPUT_Du_lieu_nhan_vien!$1:$1048576,20,0))</f>
        <v xml:space="preserve">56, Ngách 164/85 Vương Thừa Vũ, Thanh Xuân, Hà Nội </v>
      </c>
      <c r="E330" s="104" t="str">
        <f>IF($A330="","",VLOOKUP($A330,INPUT_Du_lieu_nhan_vien!$1:$1048576,17,0))</f>
        <v>01227 397 398</v>
      </c>
      <c r="F330" s="116" t="str">
        <f>IF(Thong_tin_chuc_vu_NV!A330="","",VLOOKUP(Thong_tin_chuc_vu_NV!A330,INPUT_Du_lieu_nhan_vien!$1:$1048576,27,0))</f>
        <v>2</v>
      </c>
      <c r="G330" s="104" t="str">
        <f>IF(Thong_tin_chuc_vu_NV!A330="","",VLOOKUP(Thong_tin_chuc_vu_NV!A330,INPUT_Du_lieu_nhan_vien!$1:$1048576,28,0))</f>
        <v>CG</v>
      </c>
      <c r="H330" s="104" t="str">
        <f>IF(Thong_tin_chuc_vu_NV!A330="","",VLOOKUP(Thong_tin_chuc_vu_NV!A330,INPUT_Du_lieu_nhan_vien!$1:$1048576,24,0))</f>
        <v>NX</v>
      </c>
      <c r="I330" s="104" t="str">
        <f>IF(Thong_tin_chuc_vu_NV!A330="","",VLOOKUP(Thong_tin_chuc_vu_NV!A330,INPUT_Du_lieu_nhan_vien!$1:$1048576,29,0))</f>
        <v>TFP</v>
      </c>
      <c r="J330" s="104" t="str">
        <f>IF(Thong_tin_chuc_vu_NV!A330="","",VLOOKUP(Thong_tin_chuc_vu_NV!A330,INPUT_Du_lieu_nhan_vien!$1:$1048576,30,0))</f>
        <v>PFPC</v>
      </c>
      <c r="K330" s="104" t="str">
        <f>IF(Thong_tin_chuc_vu_NV!A330="","",VLOOKUP(Thong_tin_chuc_vu_NV!A330,INPUT_Du_lieu_nhan_vien!$1:$1048576,31,0))</f>
        <v>HN</v>
      </c>
      <c r="L330" s="104" t="str">
        <f>IF(Thong_tin_chuc_vu_NV!A222="","",VLOOKUP(Thong_tin_chuc_vu_NV!A222,INPUT_Du_lieu_nhan_vien!$1:$1048576,36,0))</f>
        <v>Nghỉ việc</v>
      </c>
      <c r="M330" s="117">
        <f>IF(Thong_tin_chuc_vu_NV!A222="","",VLOOKUP(Thong_tin_chuc_vu_NV!A222,INPUT_Du_lieu_nhan_vien!$1:$1048576,34,0))</f>
        <v>40969</v>
      </c>
      <c r="N330" s="104">
        <f>IF(Thong_tin_chuc_vu_NV!A222="","",VLOOKUP(Thong_tin_chuc_vu_NV!A222,INPUT_Du_lieu_nhan_vien!$1:$1048576,35,0))</f>
        <v>3</v>
      </c>
      <c r="O330" s="117" t="str">
        <f>IF(Thong_tin_chuc_vu_NV!A222="","",VLOOKUP(Thong_tin_chuc_vu_NV!A222,INPUT_Du_lieu_nhan_vien!$1:$1048576,37,0))</f>
        <v/>
      </c>
      <c r="P330" s="117">
        <f>IF(Thong_tin_chuc_vu_NV!A222="","",VLOOKUP(Thong_tin_chuc_vu_NV!A222,INPUT_Du_lieu_nhan_vien!$1:$1048576,39,0))</f>
        <v>41392</v>
      </c>
    </row>
    <row r="331" spans="1:16" ht="19.5" hidden="1" customHeight="1" x14ac:dyDescent="0.2">
      <c r="A331" s="121">
        <f>IF(INPUT_Du_lieu_nhan_vien!A331="","",INPUT_Du_lieu_nhan_vien!A331)</f>
        <v>20305</v>
      </c>
      <c r="B331" s="121" t="str">
        <f>IF(A331="","",VLOOKUP(A331,INPUT_Du_lieu_nhan_vien!$1:$1048576,2,0))</f>
        <v xml:space="preserve"> Doãn Đức</v>
      </c>
      <c r="C331" s="121" t="str">
        <f>IF($A331="","",VLOOKUP($A331,INPUT_Du_lieu_nhan_vien!$1:$1048576,3,0))</f>
        <v>Hiển</v>
      </c>
      <c r="D331" s="104" t="str">
        <f>IF(A331="","",VLOOKUP(A331,INPUT_Du_lieu_nhan_vien!$1:$1048576,20,0))</f>
        <v xml:space="preserve"> </v>
      </c>
      <c r="E331" s="104" t="str">
        <f>IF($A331="","",VLOOKUP($A331,INPUT_Du_lieu_nhan_vien!$1:$1048576,17,0))</f>
        <v>0976371984</v>
      </c>
      <c r="F331" s="116" t="str">
        <f>IF(Thong_tin_chuc_vu_NV!A331="","",VLOOKUP(Thong_tin_chuc_vu_NV!A331,INPUT_Du_lieu_nhan_vien!$1:$1048576,27,0))</f>
        <v>1</v>
      </c>
      <c r="G331" s="104" t="str">
        <f>IF(Thong_tin_chuc_vu_NV!A331="","",VLOOKUP(Thong_tin_chuc_vu_NV!A331,INPUT_Du_lieu_nhan_vien!$1:$1048576,28,0))</f>
        <v>CB</v>
      </c>
      <c r="H331" s="104" t="str">
        <f>IF(Thong_tin_chuc_vu_NV!A331="","",VLOOKUP(Thong_tin_chuc_vu_NV!A331,INPUT_Du_lieu_nhan_vien!$1:$1048576,24,0))</f>
        <v>OP</v>
      </c>
      <c r="I331" s="104">
        <f>IF(Thong_tin_chuc_vu_NV!A331="","",VLOOKUP(Thong_tin_chuc_vu_NV!A331,INPUT_Du_lieu_nhan_vien!$1:$1048576,29,0))</f>
        <v>0</v>
      </c>
      <c r="J331" s="104">
        <f>IF(Thong_tin_chuc_vu_NV!A331="","",VLOOKUP(Thong_tin_chuc_vu_NV!A331,INPUT_Du_lieu_nhan_vien!$1:$1048576,30,0))</f>
        <v>0</v>
      </c>
      <c r="K331" s="104" t="str">
        <f>IF(Thong_tin_chuc_vu_NV!A331="","",VLOOKUP(Thong_tin_chuc_vu_NV!A331,INPUT_Du_lieu_nhan_vien!$1:$1048576,31,0))</f>
        <v>HCM</v>
      </c>
      <c r="L331" s="104" t="str">
        <f>IF(Thong_tin_chuc_vu_NV!A331="","",VLOOKUP(Thong_tin_chuc_vu_NV!A331,INPUT_Du_lieu_nhan_vien!$1:$1048576,36,0))</f>
        <v>Nghỉ việc</v>
      </c>
      <c r="M331" s="117">
        <f>IF(Thong_tin_chuc_vu_NV!A331="","",VLOOKUP(Thong_tin_chuc_vu_NV!A331,INPUT_Du_lieu_nhan_vien!$1:$1048576,34,0))</f>
        <v>0</v>
      </c>
      <c r="N331" s="104" t="str">
        <f>IF(Thong_tin_chuc_vu_NV!A331="","",VLOOKUP(Thong_tin_chuc_vu_NV!A331,INPUT_Du_lieu_nhan_vien!$1:$1048576,35,0))</f>
        <v/>
      </c>
      <c r="O331" s="117" t="str">
        <f>IF(Thong_tin_chuc_vu_NV!A331="","",VLOOKUP(Thong_tin_chuc_vu_NV!A331,INPUT_Du_lieu_nhan_vien!$1:$1048576,37,0))</f>
        <v/>
      </c>
      <c r="P331" s="117">
        <f>IF(Thong_tin_chuc_vu_NV!A331="","",VLOOKUP(Thong_tin_chuc_vu_NV!A331,INPUT_Du_lieu_nhan_vien!$1:$1048576,39,0))</f>
        <v>0</v>
      </c>
    </row>
    <row r="332" spans="1:16" ht="19.5" hidden="1" customHeight="1" x14ac:dyDescent="0.2">
      <c r="A332" s="121">
        <f>IF(INPUT_Du_lieu_nhan_vien!A127="","",INPUT_Du_lieu_nhan_vien!A127)</f>
        <v>20101</v>
      </c>
      <c r="B332" s="121" t="str">
        <f>IF(A332="","",VLOOKUP(A332,INPUT_Du_lieu_nhan_vien!$1:$1048576,2,0))</f>
        <v>Trần Thị Thanh</v>
      </c>
      <c r="C332" s="121" t="str">
        <f>IF($A332="","",VLOOKUP($A332,INPUT_Du_lieu_nhan_vien!$1:$1048576,3,0))</f>
        <v>Huyền</v>
      </c>
      <c r="D332" s="104" t="str">
        <f>IF(A332="","",VLOOKUP(A332,INPUT_Du_lieu_nhan_vien!$1:$1048576,20,0))</f>
        <v xml:space="preserve"> </v>
      </c>
      <c r="E332" s="104">
        <f>IF($A332="","",VLOOKUP($A332,INPUT_Du_lieu_nhan_vien!$1:$1048576,17,0))</f>
        <v>0</v>
      </c>
      <c r="F332" s="116">
        <f>IF(Thong_tin_chuc_vu_NV!A332="","",VLOOKUP(Thong_tin_chuc_vu_NV!A332,INPUT_Du_lieu_nhan_vien!$1:$1048576,27,0))</f>
        <v>0</v>
      </c>
      <c r="G332" s="104">
        <f>IF(Thong_tin_chuc_vu_NV!A332="","",VLOOKUP(Thong_tin_chuc_vu_NV!A332,INPUT_Du_lieu_nhan_vien!$1:$1048576,28,0))</f>
        <v>0</v>
      </c>
      <c r="H332" s="104" t="str">
        <f>IF(Thong_tin_chuc_vu_NV!A332="","",VLOOKUP(Thong_tin_chuc_vu_NV!A332,INPUT_Du_lieu_nhan_vien!$1:$1048576,24,0))</f>
        <v>NV</v>
      </c>
      <c r="I332" s="104">
        <f>IF(Thong_tin_chuc_vu_NV!A332="","",VLOOKUP(Thong_tin_chuc_vu_NV!A332,INPUT_Du_lieu_nhan_vien!$1:$1048576,29,0))</f>
        <v>0</v>
      </c>
      <c r="J332" s="104">
        <f>IF(Thong_tin_chuc_vu_NV!A332="","",VLOOKUP(Thong_tin_chuc_vu_NV!A332,INPUT_Du_lieu_nhan_vien!$1:$1048576,30,0))</f>
        <v>0</v>
      </c>
      <c r="K332" s="104">
        <f>IF(Thong_tin_chuc_vu_NV!A332="","",VLOOKUP(Thong_tin_chuc_vu_NV!A332,INPUT_Du_lieu_nhan_vien!$1:$1048576,31,0))</f>
        <v>0</v>
      </c>
      <c r="L332" s="104" t="str">
        <f>IF(Thong_tin_chuc_vu_NV!A127="","",VLOOKUP(Thong_tin_chuc_vu_NV!A127,INPUT_Du_lieu_nhan_vien!$1:$1048576,36,0))</f>
        <v>Chính thức</v>
      </c>
      <c r="M332" s="117">
        <f>IF(Thong_tin_chuc_vu_NV!A127="","",VLOOKUP(Thong_tin_chuc_vu_NV!A127,INPUT_Du_lieu_nhan_vien!$1:$1048576,34,0))</f>
        <v>40148</v>
      </c>
      <c r="N332" s="104">
        <f>IF(Thong_tin_chuc_vu_NV!A127="","",VLOOKUP(Thong_tin_chuc_vu_NV!A127,INPUT_Du_lieu_nhan_vien!$1:$1048576,35,0))</f>
        <v>12</v>
      </c>
      <c r="O332" s="117">
        <f>IF(Thong_tin_chuc_vu_NV!A127="","",VLOOKUP(Thong_tin_chuc_vu_NV!A127,INPUT_Du_lieu_nhan_vien!$1:$1048576,37,0))</f>
        <v>41214</v>
      </c>
      <c r="P332" s="117">
        <f>IF(Thong_tin_chuc_vu_NV!A127="","",VLOOKUP(Thong_tin_chuc_vu_NV!A127,INPUT_Du_lieu_nhan_vien!$1:$1048576,39,0))</f>
        <v>0</v>
      </c>
    </row>
    <row r="333" spans="1:16" ht="19.5" hidden="1" customHeight="1" x14ac:dyDescent="0.2">
      <c r="A333" s="121">
        <f>IF(INPUT_Du_lieu_nhan_vien!A333="","",INPUT_Du_lieu_nhan_vien!A333)</f>
        <v>20307</v>
      </c>
      <c r="B333" s="121" t="str">
        <f>IF(A333="","",VLOOKUP(A333,INPUT_Du_lieu_nhan_vien!$1:$1048576,2,0))</f>
        <v>Lê Thị</v>
      </c>
      <c r="C333" s="121" t="str">
        <f>IF($A333="","",VLOOKUP($A333,INPUT_Du_lieu_nhan_vien!$1:$1048576,3,0))</f>
        <v>Thu</v>
      </c>
      <c r="D333" s="104" t="str">
        <f>IF(A333="","",VLOOKUP(A333,INPUT_Du_lieu_nhan_vien!$1:$1048576,20,0))</f>
        <v xml:space="preserve">71/3 Bùi Đình Túy, P.12, Bình Thạnh, TPHCM </v>
      </c>
      <c r="E333" s="104" t="str">
        <f>IF($A333="","",VLOOKUP($A333,INPUT_Du_lieu_nhan_vien!$1:$1048576,17,0))</f>
        <v>01667874094</v>
      </c>
      <c r="F333" s="116" t="str">
        <f>IF(Thong_tin_chuc_vu_NV!A333="","",VLOOKUP(Thong_tin_chuc_vu_NV!A333,INPUT_Du_lieu_nhan_vien!$1:$1048576,27,0))</f>
        <v>1</v>
      </c>
      <c r="G333" s="104" t="str">
        <f>IF(Thong_tin_chuc_vu_NV!A333="","",VLOOKUP(Thong_tin_chuc_vu_NV!A333,INPUT_Du_lieu_nhan_vien!$1:$1048576,28,0))</f>
        <v>CB</v>
      </c>
      <c r="H333" s="104" t="str">
        <f>IF(Thong_tin_chuc_vu_NV!A333="","",VLOOKUP(Thong_tin_chuc_vu_NV!A333,INPUT_Du_lieu_nhan_vien!$1:$1048576,24,0))</f>
        <v>OS</v>
      </c>
      <c r="I333" s="104" t="str">
        <f>IF(Thong_tin_chuc_vu_NV!A333="","",VLOOKUP(Thong_tin_chuc_vu_NV!A333,INPUT_Du_lieu_nhan_vien!$1:$1048576,29,0))</f>
        <v>TAW</v>
      </c>
      <c r="J333" s="104" t="str">
        <f>IF(Thong_tin_chuc_vu_NV!A333="","",VLOOKUP(Thong_tin_chuc_vu_NV!A333,INPUT_Du_lieu_nhan_vien!$1:$1048576,30,0))</f>
        <v>PAWP</v>
      </c>
      <c r="K333" s="104" t="str">
        <f>IF(Thong_tin_chuc_vu_NV!A333="","",VLOOKUP(Thong_tin_chuc_vu_NV!A333,INPUT_Du_lieu_nhan_vien!$1:$1048576,31,0))</f>
        <v>HN</v>
      </c>
      <c r="L333" s="104" t="str">
        <f>IF(Thong_tin_chuc_vu_NV!A333="","",VLOOKUP(Thong_tin_chuc_vu_NV!A333,INPUT_Du_lieu_nhan_vien!$1:$1048576,36,0))</f>
        <v>Nghỉ việc</v>
      </c>
      <c r="M333" s="117">
        <f>IF(Thong_tin_chuc_vu_NV!A333="","",VLOOKUP(Thong_tin_chuc_vu_NV!A333,INPUT_Du_lieu_nhan_vien!$1:$1048576,34,0))</f>
        <v>40770</v>
      </c>
      <c r="N333" s="104">
        <f>IF(Thong_tin_chuc_vu_NV!A333="","",VLOOKUP(Thong_tin_chuc_vu_NV!A333,INPUT_Du_lieu_nhan_vien!$1:$1048576,35,0))</f>
        <v>8</v>
      </c>
      <c r="O333" s="117" t="str">
        <f>IF(Thong_tin_chuc_vu_NV!A333="","",VLOOKUP(Thong_tin_chuc_vu_NV!A333,INPUT_Du_lieu_nhan_vien!$1:$1048576,37,0))</f>
        <v/>
      </c>
      <c r="P333" s="117">
        <f>IF(Thong_tin_chuc_vu_NV!A333="","",VLOOKUP(Thong_tin_chuc_vu_NV!A333,INPUT_Du_lieu_nhan_vien!$1:$1048576,39,0))</f>
        <v>40817</v>
      </c>
    </row>
    <row r="334" spans="1:16" ht="19.5" hidden="1" customHeight="1" x14ac:dyDescent="0.2">
      <c r="A334" s="121">
        <f>IF(INPUT_Du_lieu_nhan_vien!A334="","",INPUT_Du_lieu_nhan_vien!A334)</f>
        <v>20308</v>
      </c>
      <c r="B334" s="121" t="str">
        <f>IF(A334="","",VLOOKUP(A334,INPUT_Du_lieu_nhan_vien!$1:$1048576,2,0))</f>
        <v>Vũ Thị</v>
      </c>
      <c r="C334" s="121" t="str">
        <f>IF($A334="","",VLOOKUP($A334,INPUT_Du_lieu_nhan_vien!$1:$1048576,3,0))</f>
        <v>Quyên</v>
      </c>
      <c r="D334" s="104" t="str">
        <f>IF(A334="","",VLOOKUP(A334,INPUT_Du_lieu_nhan_vien!$1:$1048576,20,0))</f>
        <v xml:space="preserve">số 6  phố Tây kết - Hai Bà Trưng - Hà Nội </v>
      </c>
      <c r="E334" s="104" t="str">
        <f>IF($A334="","",VLOOKUP($A334,INPUT_Du_lieu_nhan_vien!$1:$1048576,17,0))</f>
        <v>0986660231</v>
      </c>
      <c r="F334" s="116" t="str">
        <f>IF(Thong_tin_chuc_vu_NV!A334="","",VLOOKUP(Thong_tin_chuc_vu_NV!A334,INPUT_Du_lieu_nhan_vien!$1:$1048576,27,0))</f>
        <v>1</v>
      </c>
      <c r="G334" s="104" t="str">
        <f>IF(Thong_tin_chuc_vu_NV!A334="","",VLOOKUP(Thong_tin_chuc_vu_NV!A334,INPUT_Du_lieu_nhan_vien!$1:$1048576,28,0))</f>
        <v>CB</v>
      </c>
      <c r="H334" s="104" t="str">
        <f>IF(Thong_tin_chuc_vu_NV!A334="","",VLOOKUP(Thong_tin_chuc_vu_NV!A334,INPUT_Du_lieu_nhan_vien!$1:$1048576,24,0))</f>
        <v>OP</v>
      </c>
      <c r="I334" s="104" t="str">
        <f>IF(Thong_tin_chuc_vu_NV!A334="","",VLOOKUP(Thong_tin_chuc_vu_NV!A334,INPUT_Du_lieu_nhan_vien!$1:$1048576,29,0))</f>
        <v>TFP</v>
      </c>
      <c r="J334" s="104" t="str">
        <f>IF(Thong_tin_chuc_vu_NV!A334="","",VLOOKUP(Thong_tin_chuc_vu_NV!A334,INPUT_Du_lieu_nhan_vien!$1:$1048576,30,0))</f>
        <v>PFPC</v>
      </c>
      <c r="K334" s="104" t="str">
        <f>IF(Thong_tin_chuc_vu_NV!A334="","",VLOOKUP(Thong_tin_chuc_vu_NV!A334,INPUT_Du_lieu_nhan_vien!$1:$1048576,31,0))</f>
        <v>HN</v>
      </c>
      <c r="L334" s="104" t="str">
        <f>IF(Thong_tin_chuc_vu_NV!A334="","",VLOOKUP(Thong_tin_chuc_vu_NV!A334,INPUT_Du_lieu_nhan_vien!$1:$1048576,36,0))</f>
        <v>Chính thức</v>
      </c>
      <c r="M334" s="117">
        <f>IF(Thong_tin_chuc_vu_NV!A334="","",VLOOKUP(Thong_tin_chuc_vu_NV!A334,INPUT_Du_lieu_nhan_vien!$1:$1048576,34,0))</f>
        <v>40816</v>
      </c>
      <c r="N334" s="104">
        <f>IF(Thong_tin_chuc_vu_NV!A334="","",VLOOKUP(Thong_tin_chuc_vu_NV!A334,INPUT_Du_lieu_nhan_vien!$1:$1048576,35,0))</f>
        <v>9</v>
      </c>
      <c r="O334" s="117">
        <f>IF(Thong_tin_chuc_vu_NV!A334="","",VLOOKUP(Thong_tin_chuc_vu_NV!A334,INPUT_Du_lieu_nhan_vien!$1:$1048576,37,0))</f>
        <v>41172</v>
      </c>
      <c r="P334" s="117">
        <f>IF(Thong_tin_chuc_vu_NV!A334="","",VLOOKUP(Thong_tin_chuc_vu_NV!A334,INPUT_Du_lieu_nhan_vien!$1:$1048576,39,0))</f>
        <v>0</v>
      </c>
    </row>
    <row r="335" spans="1:16" ht="19.5" hidden="1" customHeight="1" x14ac:dyDescent="0.2">
      <c r="A335" s="121">
        <f>IF(INPUT_Du_lieu_nhan_vien!A183="","",INPUT_Du_lieu_nhan_vien!A183)</f>
        <v>20158</v>
      </c>
      <c r="B335" s="121" t="str">
        <f>IF(A335="","",VLOOKUP(A335,INPUT_Du_lieu_nhan_vien!$1:$1048576,2,0))</f>
        <v>Vũ Phương</v>
      </c>
      <c r="C335" s="121" t="str">
        <f>IF($A335="","",VLOOKUP($A335,INPUT_Du_lieu_nhan_vien!$1:$1048576,3,0))</f>
        <v>Thảo</v>
      </c>
      <c r="D335" s="104" t="str">
        <f>IF(A335="","",VLOOKUP(A335,INPUT_Du_lieu_nhan_vien!$1:$1048576,20,0))</f>
        <v xml:space="preserve">Hiền Lương, Hiền Linh, Sóc Sơn, Hà Nội </v>
      </c>
      <c r="E335" s="104" t="str">
        <f>IF($A335="","",VLOOKUP($A335,INPUT_Du_lieu_nhan_vien!$1:$1048576,17,0))</f>
        <v>0936217136</v>
      </c>
      <c r="F335" s="116" t="str">
        <f>IF(Thong_tin_chuc_vu_NV!A335="","",VLOOKUP(Thong_tin_chuc_vu_NV!A335,INPUT_Du_lieu_nhan_vien!$1:$1048576,27,0))</f>
        <v>1</v>
      </c>
      <c r="G335" s="104" t="str">
        <f>IF(Thong_tin_chuc_vu_NV!A335="","",VLOOKUP(Thong_tin_chuc_vu_NV!A335,INPUT_Du_lieu_nhan_vien!$1:$1048576,28,0))</f>
        <v>CB</v>
      </c>
      <c r="H335" s="104" t="str">
        <f>IF(Thong_tin_chuc_vu_NV!A335="","",VLOOKUP(Thong_tin_chuc_vu_NV!A335,INPUT_Du_lieu_nhan_vien!$1:$1048576,24,0))</f>
        <v>OX</v>
      </c>
      <c r="I335" s="104" t="str">
        <f>IF(Thong_tin_chuc_vu_NV!A335="","",VLOOKUP(Thong_tin_chuc_vu_NV!A335,INPUT_Du_lieu_nhan_vien!$1:$1048576,29,0))</f>
        <v>THO</v>
      </c>
      <c r="J335" s="104">
        <f>IF(Thong_tin_chuc_vu_NV!A335="","",VLOOKUP(Thong_tin_chuc_vu_NV!A335,INPUT_Du_lieu_nhan_vien!$1:$1048576,30,0))</f>
        <v>0</v>
      </c>
      <c r="K335" s="104" t="str">
        <f>IF(Thong_tin_chuc_vu_NV!A335="","",VLOOKUP(Thong_tin_chuc_vu_NV!A335,INPUT_Du_lieu_nhan_vien!$1:$1048576,31,0))</f>
        <v>HN</v>
      </c>
      <c r="L335" s="104" t="str">
        <f>IF(Thong_tin_chuc_vu_NV!A183="","",VLOOKUP(Thong_tin_chuc_vu_NV!A183,INPUT_Du_lieu_nhan_vien!$1:$1048576,36,0))</f>
        <v>Nghỉ việc</v>
      </c>
      <c r="M335" s="117">
        <f>IF(Thong_tin_chuc_vu_NV!A183="","",VLOOKUP(Thong_tin_chuc_vu_NV!A183,INPUT_Du_lieu_nhan_vien!$1:$1048576,34,0))</f>
        <v>40035</v>
      </c>
      <c r="N335" s="104">
        <f>IF(Thong_tin_chuc_vu_NV!A183="","",VLOOKUP(Thong_tin_chuc_vu_NV!A183,INPUT_Du_lieu_nhan_vien!$1:$1048576,35,0))</f>
        <v>8</v>
      </c>
      <c r="O335" s="117" t="str">
        <f>IF(Thong_tin_chuc_vu_NV!A183="","",VLOOKUP(Thong_tin_chuc_vu_NV!A183,INPUT_Du_lieu_nhan_vien!$1:$1048576,37,0))</f>
        <v/>
      </c>
      <c r="P335" s="117">
        <f>IF(Thong_tin_chuc_vu_NV!A183="","",VLOOKUP(Thong_tin_chuc_vu_NV!A183,INPUT_Du_lieu_nhan_vien!$1:$1048576,39,0))</f>
        <v>40707</v>
      </c>
    </row>
    <row r="336" spans="1:16" ht="19.5" hidden="1" customHeight="1" x14ac:dyDescent="0.2">
      <c r="A336" s="121">
        <f>IF(INPUT_Du_lieu_nhan_vien!A188="","",INPUT_Du_lieu_nhan_vien!A188)</f>
        <v>20163</v>
      </c>
      <c r="B336" s="121" t="str">
        <f>IF(A336="","",VLOOKUP(A336,INPUT_Du_lieu_nhan_vien!$1:$1048576,2,0))</f>
        <v>Trần Thị Bích</v>
      </c>
      <c r="C336" s="121" t="str">
        <f>IF($A336="","",VLOOKUP($A336,INPUT_Du_lieu_nhan_vien!$1:$1048576,3,0))</f>
        <v>Hảo</v>
      </c>
      <c r="D336" s="104" t="str">
        <f>IF(A336="","",VLOOKUP(A336,INPUT_Du_lieu_nhan_vien!$1:$1048576,20,0))</f>
        <v xml:space="preserve">17, Ngõ 76, Vân Hồ 3, Hai Bà Trưng, Hà Nội </v>
      </c>
      <c r="E336" s="104" t="str">
        <f>IF($A336="","",VLOOKUP($A336,INPUT_Du_lieu_nhan_vien!$1:$1048576,17,0))</f>
        <v>0912 220 581</v>
      </c>
      <c r="F336" s="116" t="str">
        <f>IF(Thong_tin_chuc_vu_NV!A336="","",VLOOKUP(Thong_tin_chuc_vu_NV!A336,INPUT_Du_lieu_nhan_vien!$1:$1048576,27,0))</f>
        <v>1</v>
      </c>
      <c r="G336" s="104" t="str">
        <f>IF(Thong_tin_chuc_vu_NV!A336="","",VLOOKUP(Thong_tin_chuc_vu_NV!A336,INPUT_Du_lieu_nhan_vien!$1:$1048576,28,0))</f>
        <v>CB</v>
      </c>
      <c r="H336" s="104" t="str">
        <f>IF(Thong_tin_chuc_vu_NV!A336="","",VLOOKUP(Thong_tin_chuc_vu_NV!A336,INPUT_Du_lieu_nhan_vien!$1:$1048576,24,0))</f>
        <v>OC</v>
      </c>
      <c r="I336" s="104" t="str">
        <f>IF(Thong_tin_chuc_vu_NV!A336="","",VLOOKUP(Thong_tin_chuc_vu_NV!A336,INPUT_Du_lieu_nhan_vien!$1:$1048576,29,0))</f>
        <v>TMH</v>
      </c>
      <c r="J336" s="104" t="str">
        <f>IF(Thong_tin_chuc_vu_NV!A336="","",VLOOKUP(Thong_tin_chuc_vu_NV!A336,INPUT_Du_lieu_nhan_vien!$1:$1048576,30,0))</f>
        <v>PMHS</v>
      </c>
      <c r="K336" s="104" t="str">
        <f>IF(Thong_tin_chuc_vu_NV!A336="","",VLOOKUP(Thong_tin_chuc_vu_NV!A336,INPUT_Du_lieu_nhan_vien!$1:$1048576,31,0))</f>
        <v>HN</v>
      </c>
      <c r="L336" s="104" t="str">
        <f>IF(Thong_tin_chuc_vu_NV!A188="","",VLOOKUP(Thong_tin_chuc_vu_NV!A188,INPUT_Du_lieu_nhan_vien!$1:$1048576,36,0))</f>
        <v>Chính thức</v>
      </c>
      <c r="M336" s="117">
        <f>IF(Thong_tin_chuc_vu_NV!A188="","",VLOOKUP(Thong_tin_chuc_vu_NV!A188,INPUT_Du_lieu_nhan_vien!$1:$1048576,34,0))</f>
        <v>40101</v>
      </c>
      <c r="N336" s="104">
        <f>IF(Thong_tin_chuc_vu_NV!A188="","",VLOOKUP(Thong_tin_chuc_vu_NV!A188,INPUT_Du_lieu_nhan_vien!$1:$1048576,35,0))</f>
        <v>10</v>
      </c>
      <c r="O336" s="117" t="str">
        <f>IF(Thong_tin_chuc_vu_NV!A188="","",VLOOKUP(Thong_tin_chuc_vu_NV!A188,INPUT_Du_lieu_nhan_vien!$1:$1048576,37,0))</f>
        <v/>
      </c>
      <c r="P336" s="117">
        <f>IF(Thong_tin_chuc_vu_NV!A188="","",VLOOKUP(Thong_tin_chuc_vu_NV!A188,INPUT_Du_lieu_nhan_vien!$1:$1048576,39,0))</f>
        <v>0</v>
      </c>
    </row>
    <row r="337" spans="1:16" ht="19.5" hidden="1" customHeight="1" x14ac:dyDescent="0.2">
      <c r="A337" s="121">
        <f>IF(INPUT_Du_lieu_nhan_vien!A337="","",INPUT_Du_lieu_nhan_vien!A337)</f>
        <v>20311</v>
      </c>
      <c r="B337" s="121" t="str">
        <f>IF(A337="","",VLOOKUP(A337,INPUT_Du_lieu_nhan_vien!$1:$1048576,2,0))</f>
        <v>Lâm Thị Ngọc</v>
      </c>
      <c r="C337" s="121" t="str">
        <f>IF($A337="","",VLOOKUP($A337,INPUT_Du_lieu_nhan_vien!$1:$1048576,3,0))</f>
        <v>Huệ</v>
      </c>
      <c r="D337" s="104" t="str">
        <f>IF(A337="","",VLOOKUP(A337,INPUT_Du_lieu_nhan_vien!$1:$1048576,20,0))</f>
        <v>Sạp 105 chợ Cầu Ông Lãnh Phường Cầu Ông Lãnh, Quận 1</v>
      </c>
      <c r="E337" s="104" t="str">
        <f>IF($A337="","",VLOOKUP($A337,INPUT_Du_lieu_nhan_vien!$1:$1048576,17,0))</f>
        <v>0908644727
0938771505</v>
      </c>
      <c r="F337" s="116" t="str">
        <f>IF(Thong_tin_chuc_vu_NV!A337="","",VLOOKUP(Thong_tin_chuc_vu_NV!A337,INPUT_Du_lieu_nhan_vien!$1:$1048576,27,0))</f>
        <v>1</v>
      </c>
      <c r="G337" s="104" t="str">
        <f>IF(Thong_tin_chuc_vu_NV!A337="","",VLOOKUP(Thong_tin_chuc_vu_NV!A337,INPUT_Du_lieu_nhan_vien!$1:$1048576,28,0))</f>
        <v>CB</v>
      </c>
      <c r="H337" s="104" t="str">
        <f>IF(Thong_tin_chuc_vu_NV!A337="","",VLOOKUP(Thong_tin_chuc_vu_NV!A337,INPUT_Du_lieu_nhan_vien!$1:$1048576,24,0))</f>
        <v>OP</v>
      </c>
      <c r="I337" s="104" t="str">
        <f>IF(Thong_tin_chuc_vu_NV!A337="","",VLOOKUP(Thong_tin_chuc_vu_NV!A337,INPUT_Du_lieu_nhan_vien!$1:$1048576,29,0))</f>
        <v>THC</v>
      </c>
      <c r="J337" s="104" t="str">
        <f>IF(Thong_tin_chuc_vu_NV!A337="","",VLOOKUP(Thong_tin_chuc_vu_NV!A337,INPUT_Du_lieu_nhan_vien!$1:$1048576,30,0))</f>
        <v>PHCS</v>
      </c>
      <c r="K337" s="104" t="str">
        <f>IF(Thong_tin_chuc_vu_NV!A337="","",VLOOKUP(Thong_tin_chuc_vu_NV!A337,INPUT_Du_lieu_nhan_vien!$1:$1048576,31,0))</f>
        <v>HCM</v>
      </c>
      <c r="L337" s="104" t="str">
        <f>IF(Thong_tin_chuc_vu_NV!A337="","",VLOOKUP(Thong_tin_chuc_vu_NV!A337,INPUT_Du_lieu_nhan_vien!$1:$1048576,36,0))</f>
        <v>Nghỉ việc</v>
      </c>
      <c r="M337" s="117">
        <f>IF(Thong_tin_chuc_vu_NV!A337="","",VLOOKUP(Thong_tin_chuc_vu_NV!A337,INPUT_Du_lieu_nhan_vien!$1:$1048576,34,0))</f>
        <v>40880</v>
      </c>
      <c r="N337" s="104">
        <f>IF(Thong_tin_chuc_vu_NV!A337="","",VLOOKUP(Thong_tin_chuc_vu_NV!A337,INPUT_Du_lieu_nhan_vien!$1:$1048576,35,0))</f>
        <v>12</v>
      </c>
      <c r="O337" s="117">
        <f>IF(Thong_tin_chuc_vu_NV!A337="","",VLOOKUP(Thong_tin_chuc_vu_NV!A337,INPUT_Du_lieu_nhan_vien!$1:$1048576,37,0))</f>
        <v>0</v>
      </c>
      <c r="P337" s="117">
        <f>IF(Thong_tin_chuc_vu_NV!A337="","",VLOOKUP(Thong_tin_chuc_vu_NV!A337,INPUT_Du_lieu_nhan_vien!$1:$1048576,39,0))</f>
        <v>40118</v>
      </c>
    </row>
    <row r="338" spans="1:16" ht="19.5" hidden="1" customHeight="1" x14ac:dyDescent="0.2">
      <c r="A338" s="121">
        <f>IF(INPUT_Du_lieu_nhan_vien!A209="","",INPUT_Du_lieu_nhan_vien!A209)</f>
        <v>20184</v>
      </c>
      <c r="B338" s="121" t="str">
        <f>IF(A338="","",VLOOKUP(A338,INPUT_Du_lieu_nhan_vien!$1:$1048576,2,0))</f>
        <v>Nguyễn Hoàng</v>
      </c>
      <c r="C338" s="121" t="str">
        <f>IF($A338="","",VLOOKUP($A338,INPUT_Du_lieu_nhan_vien!$1:$1048576,3,0))</f>
        <v>Giang</v>
      </c>
      <c r="D338" s="104" t="str">
        <f>IF(A338="","",VLOOKUP(A338,INPUT_Du_lieu_nhan_vien!$1:$1048576,20,0))</f>
        <v>Số 28, Ngách 29/21 Thụy Khuê, Tây Hồ</v>
      </c>
      <c r="E338" s="104" t="str">
        <f>IF($A338="","",VLOOKUP($A338,INPUT_Du_lieu_nhan_vien!$1:$1048576,17,0))</f>
        <v>0947 082 314</v>
      </c>
      <c r="F338" s="116" t="str">
        <f>IF(Thong_tin_chuc_vu_NV!A338="","",VLOOKUP(Thong_tin_chuc_vu_NV!A338,INPUT_Du_lieu_nhan_vien!$1:$1048576,27,0))</f>
        <v>1</v>
      </c>
      <c r="G338" s="104" t="str">
        <f>IF(Thong_tin_chuc_vu_NV!A338="","",VLOOKUP(Thong_tin_chuc_vu_NV!A338,INPUT_Du_lieu_nhan_vien!$1:$1048576,28,0))</f>
        <v>CB</v>
      </c>
      <c r="H338" s="104" t="str">
        <f>IF(Thong_tin_chuc_vu_NV!A338="","",VLOOKUP(Thong_tin_chuc_vu_NV!A338,INPUT_Du_lieu_nhan_vien!$1:$1048576,24,0))</f>
        <v>OP</v>
      </c>
      <c r="I338" s="104" t="str">
        <f>IF(Thong_tin_chuc_vu_NV!A338="","",VLOOKUP(Thong_tin_chuc_vu_NV!A338,INPUT_Du_lieu_nhan_vien!$1:$1048576,29,0))</f>
        <v>THO</v>
      </c>
      <c r="J338" s="104">
        <f>IF(Thong_tin_chuc_vu_NV!A338="","",VLOOKUP(Thong_tin_chuc_vu_NV!A338,INPUT_Du_lieu_nhan_vien!$1:$1048576,30,0))</f>
        <v>0</v>
      </c>
      <c r="K338" s="104" t="str">
        <f>IF(Thong_tin_chuc_vu_NV!A338="","",VLOOKUP(Thong_tin_chuc_vu_NV!A338,INPUT_Du_lieu_nhan_vien!$1:$1048576,31,0))</f>
        <v>HN</v>
      </c>
      <c r="L338" s="104" t="str">
        <f>IF(Thong_tin_chuc_vu_NV!A209="","",VLOOKUP(Thong_tin_chuc_vu_NV!A209,INPUT_Du_lieu_nhan_vien!$1:$1048576,36,0))</f>
        <v>Nghỉ việc</v>
      </c>
      <c r="M338" s="117">
        <f>IF(Thong_tin_chuc_vu_NV!A209="","",VLOOKUP(Thong_tin_chuc_vu_NV!A209,INPUT_Du_lieu_nhan_vien!$1:$1048576,34,0))</f>
        <v>40858</v>
      </c>
      <c r="N338" s="104">
        <f>IF(Thong_tin_chuc_vu_NV!A209="","",VLOOKUP(Thong_tin_chuc_vu_NV!A209,INPUT_Du_lieu_nhan_vien!$1:$1048576,35,0))</f>
        <v>11</v>
      </c>
      <c r="O338" s="117">
        <f>IF(Thong_tin_chuc_vu_NV!A209="","",VLOOKUP(Thong_tin_chuc_vu_NV!A209,INPUT_Du_lieu_nhan_vien!$1:$1048576,37,0))</f>
        <v>0</v>
      </c>
      <c r="P338" s="117">
        <f>IF(Thong_tin_chuc_vu_NV!A209="","",VLOOKUP(Thong_tin_chuc_vu_NV!A209,INPUT_Du_lieu_nhan_vien!$1:$1048576,39,0))</f>
        <v>41189</v>
      </c>
    </row>
    <row r="339" spans="1:16" ht="19.5" hidden="1" customHeight="1" x14ac:dyDescent="0.2">
      <c r="A339" s="121">
        <f>IF(INPUT_Du_lieu_nhan_vien!A339="","",INPUT_Du_lieu_nhan_vien!A339)</f>
        <v>20313</v>
      </c>
      <c r="B339" s="121" t="str">
        <f>IF(A339="","",VLOOKUP(A339,INPUT_Du_lieu_nhan_vien!$1:$1048576,2,0))</f>
        <v>Bùi Thị Hải</v>
      </c>
      <c r="C339" s="121" t="str">
        <f>IF($A339="","",VLOOKUP($A339,INPUT_Du_lieu_nhan_vien!$1:$1048576,3,0))</f>
        <v>Yến</v>
      </c>
      <c r="D339" s="104" t="str">
        <f>IF(A339="","",VLOOKUP(A339,INPUT_Du_lieu_nhan_vien!$1:$1048576,20,0))</f>
        <v xml:space="preserve">Số 11 ngách 7/16 Thái Thịnh, Đống Đa, Hà Nội. </v>
      </c>
      <c r="E339" s="104" t="str">
        <f>IF($A339="","",VLOOKUP($A339,INPUT_Du_lieu_nhan_vien!$1:$1048576,17,0))</f>
        <v>0985 057 687</v>
      </c>
      <c r="F339" s="116">
        <f>IF(Thong_tin_chuc_vu_NV!A339="","",VLOOKUP(Thong_tin_chuc_vu_NV!A339,INPUT_Du_lieu_nhan_vien!$1:$1048576,27,0))</f>
        <v>3</v>
      </c>
      <c r="G339" s="104" t="str">
        <f>IF(Thong_tin_chuc_vu_NV!A339="","",VLOOKUP(Thong_tin_chuc_vu_NV!A339,INPUT_Du_lieu_nhan_vien!$1:$1048576,28,0))</f>
        <v>QL</v>
      </c>
      <c r="H339" s="104" t="str">
        <f>IF(Thong_tin_chuc_vu_NV!A339="","",VLOOKUP(Thong_tin_chuc_vu_NV!A339,INPUT_Du_lieu_nhan_vien!$1:$1048576,24,0))</f>
        <v>PM2</v>
      </c>
      <c r="I339" s="104" t="str">
        <f>IF(Thong_tin_chuc_vu_NV!A339="","",VLOOKUP(Thong_tin_chuc_vu_NV!A339,INPUT_Du_lieu_nhan_vien!$1:$1048576,29,0))</f>
        <v>TAE</v>
      </c>
      <c r="J339" s="104" t="str">
        <f>IF(Thong_tin_chuc_vu_NV!A339="","",VLOOKUP(Thong_tin_chuc_vu_NV!A339,INPUT_Du_lieu_nhan_vien!$1:$1048576,30,0))</f>
        <v>PAEF</v>
      </c>
      <c r="K339" s="104" t="str">
        <f>IF(Thong_tin_chuc_vu_NV!A339="","",VLOOKUP(Thong_tin_chuc_vu_NV!A339,INPUT_Du_lieu_nhan_vien!$1:$1048576,31,0))</f>
        <v>HN</v>
      </c>
      <c r="L339" s="104" t="str">
        <f>IF(Thong_tin_chuc_vu_NV!A339="","",VLOOKUP(Thong_tin_chuc_vu_NV!A339,INPUT_Du_lieu_nhan_vien!$1:$1048576,36,0))</f>
        <v>Chính thức</v>
      </c>
      <c r="M339" s="117">
        <f>IF(Thong_tin_chuc_vu_NV!A339="","",VLOOKUP(Thong_tin_chuc_vu_NV!A339,INPUT_Du_lieu_nhan_vien!$1:$1048576,34,0))</f>
        <v>40887</v>
      </c>
      <c r="N339" s="104">
        <f>IF(Thong_tin_chuc_vu_NV!A339="","",VLOOKUP(Thong_tin_chuc_vu_NV!A339,INPUT_Du_lieu_nhan_vien!$1:$1048576,35,0))</f>
        <v>12</v>
      </c>
      <c r="O339" s="117" t="str">
        <f>IF(Thong_tin_chuc_vu_NV!A339="","",VLOOKUP(Thong_tin_chuc_vu_NV!A339,INPUT_Du_lieu_nhan_vien!$1:$1048576,37,0))</f>
        <v/>
      </c>
      <c r="P339" s="117">
        <f>IF(Thong_tin_chuc_vu_NV!A339="","",VLOOKUP(Thong_tin_chuc_vu_NV!A339,INPUT_Du_lieu_nhan_vien!$1:$1048576,39,0))</f>
        <v>0</v>
      </c>
    </row>
    <row r="340" spans="1:16" ht="19.5" hidden="1" customHeight="1" x14ac:dyDescent="0.2">
      <c r="A340" s="121">
        <f>IF(INPUT_Du_lieu_nhan_vien!A340="","",INPUT_Du_lieu_nhan_vien!A340)</f>
        <v>20314</v>
      </c>
      <c r="B340" s="121" t="str">
        <f>IF(A340="","",VLOOKUP(A340,INPUT_Du_lieu_nhan_vien!$1:$1048576,2,0))</f>
        <v>Chu Thị</v>
      </c>
      <c r="C340" s="121" t="str">
        <f>IF($A340="","",VLOOKUP($A340,INPUT_Du_lieu_nhan_vien!$1:$1048576,3,0))</f>
        <v>Thủy</v>
      </c>
      <c r="D340" s="104" t="str">
        <f>IF(A340="","",VLOOKUP(A340,INPUT_Du_lieu_nhan_vien!$1:$1048576,20,0))</f>
        <v xml:space="preserve">Phòng 205A, khu TT B10 Kim Liên </v>
      </c>
      <c r="E340" s="104" t="str">
        <f>IF($A340="","",VLOOKUP($A340,INPUT_Du_lieu_nhan_vien!$1:$1048576,17,0))</f>
        <v>0984 757 687</v>
      </c>
      <c r="F340" s="116" t="str">
        <f>IF(Thong_tin_chuc_vu_NV!A340="","",VLOOKUP(Thong_tin_chuc_vu_NV!A340,INPUT_Du_lieu_nhan_vien!$1:$1048576,27,0))</f>
        <v>1</v>
      </c>
      <c r="G340" s="104" t="str">
        <f>IF(Thong_tin_chuc_vu_NV!A340="","",VLOOKUP(Thong_tin_chuc_vu_NV!A340,INPUT_Du_lieu_nhan_vien!$1:$1048576,28,0))</f>
        <v>CB</v>
      </c>
      <c r="H340" s="104" t="str">
        <f>IF(Thong_tin_chuc_vu_NV!A340="","",VLOOKUP(Thong_tin_chuc_vu_NV!A340,INPUT_Du_lieu_nhan_vien!$1:$1048576,24,0))</f>
        <v>OX</v>
      </c>
      <c r="I340" s="104">
        <f>IF(Thong_tin_chuc_vu_NV!A340="","",VLOOKUP(Thong_tin_chuc_vu_NV!A340,INPUT_Du_lieu_nhan_vien!$1:$1048576,29,0))</f>
        <v>0</v>
      </c>
      <c r="J340" s="104">
        <f>IF(Thong_tin_chuc_vu_NV!A340="","",VLOOKUP(Thong_tin_chuc_vu_NV!A340,INPUT_Du_lieu_nhan_vien!$1:$1048576,30,0))</f>
        <v>0</v>
      </c>
      <c r="K340" s="104" t="str">
        <f>IF(Thong_tin_chuc_vu_NV!A340="","",VLOOKUP(Thong_tin_chuc_vu_NV!A340,INPUT_Du_lieu_nhan_vien!$1:$1048576,31,0))</f>
        <v>HN</v>
      </c>
      <c r="L340" s="104" t="str">
        <f>IF(Thong_tin_chuc_vu_NV!A340="","",VLOOKUP(Thong_tin_chuc_vu_NV!A340,INPUT_Du_lieu_nhan_vien!$1:$1048576,36,0))</f>
        <v>Nghỉ việc</v>
      </c>
      <c r="M340" s="117">
        <f>IF(Thong_tin_chuc_vu_NV!A340="","",VLOOKUP(Thong_tin_chuc_vu_NV!A340,INPUT_Du_lieu_nhan_vien!$1:$1048576,34,0))</f>
        <v>40840</v>
      </c>
      <c r="N340" s="104">
        <f>IF(Thong_tin_chuc_vu_NV!A340="","",VLOOKUP(Thong_tin_chuc_vu_NV!A340,INPUT_Du_lieu_nhan_vien!$1:$1048576,35,0))</f>
        <v>10</v>
      </c>
      <c r="O340" s="117" t="str">
        <f>IF(Thong_tin_chuc_vu_NV!A340="","",VLOOKUP(Thong_tin_chuc_vu_NV!A340,INPUT_Du_lieu_nhan_vien!$1:$1048576,37,0))</f>
        <v/>
      </c>
      <c r="P340" s="117">
        <f>IF(Thong_tin_chuc_vu_NV!A340="","",VLOOKUP(Thong_tin_chuc_vu_NV!A340,INPUT_Du_lieu_nhan_vien!$1:$1048576,39,0))</f>
        <v>40909</v>
      </c>
    </row>
    <row r="341" spans="1:16" ht="19.5" hidden="1" customHeight="1" x14ac:dyDescent="0.2">
      <c r="A341" s="121">
        <f>IF(INPUT_Du_lieu_nhan_vien!A341="","",INPUT_Du_lieu_nhan_vien!A341)</f>
        <v>20315</v>
      </c>
      <c r="B341" s="121" t="str">
        <f>IF(A341="","",VLOOKUP(A341,INPUT_Du_lieu_nhan_vien!$1:$1048576,2,0))</f>
        <v>Đinh Thị Phương</v>
      </c>
      <c r="C341" s="121" t="str">
        <f>IF($A341="","",VLOOKUP($A341,INPUT_Du_lieu_nhan_vien!$1:$1048576,3,0))</f>
        <v>Dung</v>
      </c>
      <c r="D341" s="104" t="str">
        <f>IF(A341="","",VLOOKUP(A341,INPUT_Du_lieu_nhan_vien!$1:$1048576,20,0))</f>
        <v xml:space="preserve">116/10 Bành Văn Trân, P.7, Q. Tân Bình, TP.HCM </v>
      </c>
      <c r="E341" s="104" t="str">
        <f>IF($A341="","",VLOOKUP($A341,INPUT_Du_lieu_nhan_vien!$1:$1048576,17,0))</f>
        <v>01696652804</v>
      </c>
      <c r="F341" s="116" t="str">
        <f>IF(Thong_tin_chuc_vu_NV!A341="","",VLOOKUP(Thong_tin_chuc_vu_NV!A341,INPUT_Du_lieu_nhan_vien!$1:$1048576,27,0))</f>
        <v>1</v>
      </c>
      <c r="G341" s="104" t="str">
        <f>IF(Thong_tin_chuc_vu_NV!A341="","",VLOOKUP(Thong_tin_chuc_vu_NV!A341,INPUT_Du_lieu_nhan_vien!$1:$1048576,28,0))</f>
        <v>CB</v>
      </c>
      <c r="H341" s="104" t="str">
        <f>IF(Thong_tin_chuc_vu_NV!A341="","",VLOOKUP(Thong_tin_chuc_vu_NV!A341,INPUT_Du_lieu_nhan_vien!$1:$1048576,24,0))</f>
        <v>OP</v>
      </c>
      <c r="I341" s="104" t="str">
        <f>IF(Thong_tin_chuc_vu_NV!A341="","",VLOOKUP(Thong_tin_chuc_vu_NV!A341,INPUT_Du_lieu_nhan_vien!$1:$1048576,29,0))</f>
        <v>THC</v>
      </c>
      <c r="J341" s="104">
        <f>IF(Thong_tin_chuc_vu_NV!A341="","",VLOOKUP(Thong_tin_chuc_vu_NV!A341,INPUT_Du_lieu_nhan_vien!$1:$1048576,30,0))</f>
        <v>0</v>
      </c>
      <c r="K341" s="104" t="str">
        <f>IF(Thong_tin_chuc_vu_NV!A341="","",VLOOKUP(Thong_tin_chuc_vu_NV!A341,INPUT_Du_lieu_nhan_vien!$1:$1048576,31,0))</f>
        <v>HCM</v>
      </c>
      <c r="L341" s="104" t="str">
        <f>IF(Thong_tin_chuc_vu_NV!A341="","",VLOOKUP(Thong_tin_chuc_vu_NV!A341,INPUT_Du_lieu_nhan_vien!$1:$1048576,36,0))</f>
        <v>Nghỉ việc</v>
      </c>
      <c r="M341" s="117">
        <f>IF(Thong_tin_chuc_vu_NV!A341="","",VLOOKUP(Thong_tin_chuc_vu_NV!A341,INPUT_Du_lieu_nhan_vien!$1:$1048576,34,0))</f>
        <v>40812</v>
      </c>
      <c r="N341" s="104">
        <f>IF(Thong_tin_chuc_vu_NV!A341="","",VLOOKUP(Thong_tin_chuc_vu_NV!A341,INPUT_Du_lieu_nhan_vien!$1:$1048576,35,0))</f>
        <v>9</v>
      </c>
      <c r="O341" s="117" t="str">
        <f>IF(Thong_tin_chuc_vu_NV!A341="","",VLOOKUP(Thong_tin_chuc_vu_NV!A341,INPUT_Du_lieu_nhan_vien!$1:$1048576,37,0))</f>
        <v/>
      </c>
      <c r="P341" s="117">
        <f>IF(Thong_tin_chuc_vu_NV!A341="","",VLOOKUP(Thong_tin_chuc_vu_NV!A341,INPUT_Du_lieu_nhan_vien!$1:$1048576,39,0))</f>
        <v>40871</v>
      </c>
    </row>
    <row r="342" spans="1:16" ht="19.5" hidden="1" customHeight="1" x14ac:dyDescent="0.2">
      <c r="A342" s="121">
        <f>IF(INPUT_Du_lieu_nhan_vien!A342="","",INPUT_Du_lieu_nhan_vien!A342)</f>
        <v>20316</v>
      </c>
      <c r="B342" s="121" t="str">
        <f>IF(A342="","",VLOOKUP(A342,INPUT_Du_lieu_nhan_vien!$1:$1048576,2,0))</f>
        <v>Nguyễn Thị</v>
      </c>
      <c r="C342" s="121" t="str">
        <f>IF($A342="","",VLOOKUP($A342,INPUT_Du_lieu_nhan_vien!$1:$1048576,3,0))</f>
        <v>Hường</v>
      </c>
      <c r="D342" s="104" t="str">
        <f>IF(A342="","",VLOOKUP(A342,INPUT_Du_lieu_nhan_vien!$1:$1048576,20,0))</f>
        <v xml:space="preserve">B6, TT ĐH Mỏ địa chất - Hoàng Quốc Việt - Cầu Giấy </v>
      </c>
      <c r="E342" s="104" t="str">
        <f>IF($A342="","",VLOOKUP($A342,INPUT_Du_lieu_nhan_vien!$1:$1048576,17,0))</f>
        <v>0983 611 477</v>
      </c>
      <c r="F342" s="116">
        <f>IF(Thong_tin_chuc_vu_NV!A342="","",VLOOKUP(Thong_tin_chuc_vu_NV!A342,INPUT_Du_lieu_nhan_vien!$1:$1048576,27,0))</f>
        <v>2</v>
      </c>
      <c r="G342" s="104" t="str">
        <f>IF(Thong_tin_chuc_vu_NV!A342="","",VLOOKUP(Thong_tin_chuc_vu_NV!A342,INPUT_Du_lieu_nhan_vien!$1:$1048576,28,0))</f>
        <v>CG</v>
      </c>
      <c r="H342" s="104" t="str">
        <f>IF(Thong_tin_chuc_vu_NV!A342="","",VLOOKUP(Thong_tin_chuc_vu_NV!A342,INPUT_Du_lieu_nhan_vien!$1:$1048576,24,0))</f>
        <v>NX</v>
      </c>
      <c r="I342" s="104" t="str">
        <f>IF(Thong_tin_chuc_vu_NV!A342="","",VLOOKUP(Thong_tin_chuc_vu_NV!A342,INPUT_Du_lieu_nhan_vien!$1:$1048576,29,0))</f>
        <v>TAW</v>
      </c>
      <c r="J342" s="104" t="str">
        <f>IF(Thong_tin_chuc_vu_NV!A342="","",VLOOKUP(Thong_tin_chuc_vu_NV!A342,INPUT_Du_lieu_nhan_vien!$1:$1048576,30,0))</f>
        <v>PAWS</v>
      </c>
      <c r="K342" s="104" t="str">
        <f>IF(Thong_tin_chuc_vu_NV!A342="","",VLOOKUP(Thong_tin_chuc_vu_NV!A342,INPUT_Du_lieu_nhan_vien!$1:$1048576,31,0))</f>
        <v>HN</v>
      </c>
      <c r="L342" s="104" t="str">
        <f>IF(Thong_tin_chuc_vu_NV!A342="","",VLOOKUP(Thong_tin_chuc_vu_NV!A342,INPUT_Du_lieu_nhan_vien!$1:$1048576,36,0))</f>
        <v>Chính thức</v>
      </c>
      <c r="M342" s="117">
        <f>IF(Thong_tin_chuc_vu_NV!A342="","",VLOOKUP(Thong_tin_chuc_vu_NV!A342,INPUT_Du_lieu_nhan_vien!$1:$1048576,34,0))</f>
        <v>40873</v>
      </c>
      <c r="N342" s="104">
        <f>IF(Thong_tin_chuc_vu_NV!A342="","",VLOOKUP(Thong_tin_chuc_vu_NV!A342,INPUT_Du_lieu_nhan_vien!$1:$1048576,35,0))</f>
        <v>11</v>
      </c>
      <c r="O342" s="117" t="str">
        <f>IF(Thong_tin_chuc_vu_NV!A342="","",VLOOKUP(Thong_tin_chuc_vu_NV!A342,INPUT_Du_lieu_nhan_vien!$1:$1048576,37,0))</f>
        <v/>
      </c>
      <c r="P342" s="117">
        <f>IF(Thong_tin_chuc_vu_NV!A342="","",VLOOKUP(Thong_tin_chuc_vu_NV!A342,INPUT_Du_lieu_nhan_vien!$1:$1048576,39,0))</f>
        <v>0</v>
      </c>
    </row>
    <row r="343" spans="1:16" ht="19.5" hidden="1" customHeight="1" x14ac:dyDescent="0.2">
      <c r="A343" s="121">
        <f>IF(INPUT_Du_lieu_nhan_vien!A343="","",INPUT_Du_lieu_nhan_vien!A343)</f>
        <v>20317</v>
      </c>
      <c r="B343" s="121" t="str">
        <f>IF(A343="","",VLOOKUP(A343,INPUT_Du_lieu_nhan_vien!$1:$1048576,2,0))</f>
        <v>Vũ Thị Minh</v>
      </c>
      <c r="C343" s="121" t="str">
        <f>IF($A343="","",VLOOKUP($A343,INPUT_Du_lieu_nhan_vien!$1:$1048576,3,0))</f>
        <v>Nguyệt</v>
      </c>
      <c r="D343" s="104" t="str">
        <f>IF(A343="","",VLOOKUP(A343,INPUT_Du_lieu_nhan_vien!$1:$1048576,20,0))</f>
        <v xml:space="preserve">32 C18 K300 Cộng Hòa, F12, Tân Bình. TPHCM </v>
      </c>
      <c r="E343" s="104" t="str">
        <f>IF($A343="","",VLOOKUP($A343,INPUT_Du_lieu_nhan_vien!$1:$1048576,17,0))</f>
        <v>0948 262 619</v>
      </c>
      <c r="F343" s="116" t="str">
        <f>IF(Thong_tin_chuc_vu_NV!A343="","",VLOOKUP(Thong_tin_chuc_vu_NV!A343,INPUT_Du_lieu_nhan_vien!$1:$1048576,27,0))</f>
        <v>1</v>
      </c>
      <c r="G343" s="104" t="str">
        <f>IF(Thong_tin_chuc_vu_NV!A343="","",VLOOKUP(Thong_tin_chuc_vu_NV!A343,INPUT_Du_lieu_nhan_vien!$1:$1048576,28,0))</f>
        <v>CB</v>
      </c>
      <c r="H343" s="104" t="str">
        <f>IF(Thong_tin_chuc_vu_NV!A343="","",VLOOKUP(Thong_tin_chuc_vu_NV!A343,INPUT_Du_lieu_nhan_vien!$1:$1048576,24,0))</f>
        <v>OP</v>
      </c>
      <c r="I343" s="104" t="str">
        <f>IF(Thong_tin_chuc_vu_NV!A343="","",VLOOKUP(Thong_tin_chuc_vu_NV!A343,INPUT_Du_lieu_nhan_vien!$1:$1048576,29,0))</f>
        <v>TSA</v>
      </c>
      <c r="J343" s="104" t="str">
        <f>IF(Thong_tin_chuc_vu_NV!A343="","",VLOOKUP(Thong_tin_chuc_vu_NV!A343,INPUT_Du_lieu_nhan_vien!$1:$1048576,30,0))</f>
        <v>PSAH</v>
      </c>
      <c r="K343" s="104" t="str">
        <f>IF(Thong_tin_chuc_vu_NV!A343="","",VLOOKUP(Thong_tin_chuc_vu_NV!A343,INPUT_Du_lieu_nhan_vien!$1:$1048576,31,0))</f>
        <v>HCM</v>
      </c>
      <c r="L343" s="104" t="str">
        <f>IF(Thong_tin_chuc_vu_NV!A343="","",VLOOKUP(Thong_tin_chuc_vu_NV!A343,INPUT_Du_lieu_nhan_vien!$1:$1048576,36,0))</f>
        <v>Chính thức</v>
      </c>
      <c r="M343" s="117">
        <f>IF(Thong_tin_chuc_vu_NV!A343="","",VLOOKUP(Thong_tin_chuc_vu_NV!A343,INPUT_Du_lieu_nhan_vien!$1:$1048576,34,0))</f>
        <v>40901</v>
      </c>
      <c r="N343" s="104">
        <f>IF(Thong_tin_chuc_vu_NV!A343="","",VLOOKUP(Thong_tin_chuc_vu_NV!A343,INPUT_Du_lieu_nhan_vien!$1:$1048576,35,0))</f>
        <v>12</v>
      </c>
      <c r="O343" s="117" t="str">
        <f>IF(Thong_tin_chuc_vu_NV!A343="","",VLOOKUP(Thong_tin_chuc_vu_NV!A343,INPUT_Du_lieu_nhan_vien!$1:$1048576,37,0))</f>
        <v/>
      </c>
      <c r="P343" s="117">
        <f>IF(Thong_tin_chuc_vu_NV!A343="","",VLOOKUP(Thong_tin_chuc_vu_NV!A343,INPUT_Du_lieu_nhan_vien!$1:$1048576,39,0))</f>
        <v>0</v>
      </c>
    </row>
    <row r="344" spans="1:16" ht="19.5" hidden="1" customHeight="1" x14ac:dyDescent="0.2">
      <c r="A344" s="121">
        <f>IF(INPUT_Du_lieu_nhan_vien!A344="","",INPUT_Du_lieu_nhan_vien!A344)</f>
        <v>20318</v>
      </c>
      <c r="B344" s="121" t="str">
        <f>IF(A344="","",VLOOKUP(A344,INPUT_Du_lieu_nhan_vien!$1:$1048576,2,0))</f>
        <v>Trần Thị</v>
      </c>
      <c r="C344" s="121" t="str">
        <f>IF($A344="","",VLOOKUP($A344,INPUT_Du_lieu_nhan_vien!$1:$1048576,3,0))</f>
        <v>Mai</v>
      </c>
      <c r="D344" s="104" t="str">
        <f>IF(A344="","",VLOOKUP(A344,INPUT_Du_lieu_nhan_vien!$1:$1048576,20,0))</f>
        <v>Ung Văn Khiêm, P25, Q. Bình Thạnh</v>
      </c>
      <c r="E344" s="104" t="str">
        <f>IF($A344="","",VLOOKUP($A344,INPUT_Du_lieu_nhan_vien!$1:$1048576,17,0))</f>
        <v>0977105460</v>
      </c>
      <c r="F344" s="116" t="str">
        <f>IF(Thong_tin_chuc_vu_NV!A344="","",VLOOKUP(Thong_tin_chuc_vu_NV!A344,INPUT_Du_lieu_nhan_vien!$1:$1048576,27,0))</f>
        <v>1</v>
      </c>
      <c r="G344" s="104" t="str">
        <f>IF(Thong_tin_chuc_vu_NV!A344="","",VLOOKUP(Thong_tin_chuc_vu_NV!A344,INPUT_Du_lieu_nhan_vien!$1:$1048576,28,0))</f>
        <v>CB</v>
      </c>
      <c r="H344" s="104" t="str">
        <f>IF(Thong_tin_chuc_vu_NV!A344="","",VLOOKUP(Thong_tin_chuc_vu_NV!A344,INPUT_Du_lieu_nhan_vien!$1:$1048576,24,0))</f>
        <v>OS</v>
      </c>
      <c r="I344" s="104" t="str">
        <f>IF(Thong_tin_chuc_vu_NV!A344="","",VLOOKUP(Thong_tin_chuc_vu_NV!A344,INPUT_Du_lieu_nhan_vien!$1:$1048576,29,0))</f>
        <v>THC</v>
      </c>
      <c r="J344" s="104" t="str">
        <f>IF(Thong_tin_chuc_vu_NV!A344="","",VLOOKUP(Thong_tin_chuc_vu_NV!A344,INPUT_Du_lieu_nhan_vien!$1:$1048576,30,0))</f>
        <v>PHCS</v>
      </c>
      <c r="K344" s="104" t="str">
        <f>IF(Thong_tin_chuc_vu_NV!A344="","",VLOOKUP(Thong_tin_chuc_vu_NV!A344,INPUT_Du_lieu_nhan_vien!$1:$1048576,31,0))</f>
        <v>HCM</v>
      </c>
      <c r="L344" s="104" t="str">
        <f>IF(Thong_tin_chuc_vu_NV!A344="","",VLOOKUP(Thong_tin_chuc_vu_NV!A344,INPUT_Du_lieu_nhan_vien!$1:$1048576,36,0))</f>
        <v>Nghỉ việc</v>
      </c>
      <c r="M344" s="117">
        <f>IF(Thong_tin_chuc_vu_NV!A344="","",VLOOKUP(Thong_tin_chuc_vu_NV!A344,INPUT_Du_lieu_nhan_vien!$1:$1048576,34,0))</f>
        <v>40900</v>
      </c>
      <c r="N344" s="104">
        <f>IF(Thong_tin_chuc_vu_NV!A344="","",VLOOKUP(Thong_tin_chuc_vu_NV!A344,INPUT_Du_lieu_nhan_vien!$1:$1048576,35,0))</f>
        <v>12</v>
      </c>
      <c r="O344" s="117">
        <f>IF(Thong_tin_chuc_vu_NV!A344="","",VLOOKUP(Thong_tin_chuc_vu_NV!A344,INPUT_Du_lieu_nhan_vien!$1:$1048576,37,0))</f>
        <v>0</v>
      </c>
      <c r="P344" s="117">
        <f>IF(Thong_tin_chuc_vu_NV!A344="","",VLOOKUP(Thong_tin_chuc_vu_NV!A344,INPUT_Du_lieu_nhan_vien!$1:$1048576,39,0))</f>
        <v>41153</v>
      </c>
    </row>
    <row r="345" spans="1:16" ht="19.5" hidden="1" customHeight="1" x14ac:dyDescent="0.2">
      <c r="A345" s="121">
        <f>IF(INPUT_Du_lieu_nhan_vien!A336="","",INPUT_Du_lieu_nhan_vien!A336)</f>
        <v>20310</v>
      </c>
      <c r="B345" s="121" t="str">
        <f>IF(A345="","",VLOOKUP(A345,INPUT_Du_lieu_nhan_vien!$1:$1048576,2,0))</f>
        <v>Phạm Văn</v>
      </c>
      <c r="C345" s="121" t="str">
        <f>IF($A345="","",VLOOKUP($A345,INPUT_Du_lieu_nhan_vien!$1:$1048576,3,0))</f>
        <v>Diễn</v>
      </c>
      <c r="D345" s="104" t="str">
        <f>IF(A345="","",VLOOKUP(A345,INPUT_Du_lieu_nhan_vien!$1:$1048576,20,0))</f>
        <v xml:space="preserve">93/12/10 Giáp Nhị - Thịnh Liệt, Hoàng Mai - Hà Nội. </v>
      </c>
      <c r="E345" s="104" t="str">
        <f>IF($A345="","",VLOOKUP($A345,INPUT_Du_lieu_nhan_vien!$1:$1048576,17,0))</f>
        <v>0903 212 282</v>
      </c>
      <c r="F345" s="116" t="str">
        <f>IF(Thong_tin_chuc_vu_NV!A345="","",VLOOKUP(Thong_tin_chuc_vu_NV!A345,INPUT_Du_lieu_nhan_vien!$1:$1048576,27,0))</f>
        <v>1</v>
      </c>
      <c r="G345" s="104" t="str">
        <f>IF(Thong_tin_chuc_vu_NV!A345="","",VLOOKUP(Thong_tin_chuc_vu_NV!A345,INPUT_Du_lieu_nhan_vien!$1:$1048576,28,0))</f>
        <v>CB</v>
      </c>
      <c r="H345" s="104" t="str">
        <f>IF(Thong_tin_chuc_vu_NV!A345="","",VLOOKUP(Thong_tin_chuc_vu_NV!A345,INPUT_Du_lieu_nhan_vien!$1:$1048576,24,0))</f>
        <v>OP</v>
      </c>
      <c r="I345" s="104" t="str">
        <f>IF(Thong_tin_chuc_vu_NV!A345="","",VLOOKUP(Thong_tin_chuc_vu_NV!A345,INPUT_Du_lieu_nhan_vien!$1:$1048576,29,0))</f>
        <v>TPE</v>
      </c>
      <c r="J345" s="104">
        <f>IF(Thong_tin_chuc_vu_NV!A345="","",VLOOKUP(Thong_tin_chuc_vu_NV!A345,INPUT_Du_lieu_nhan_vien!$1:$1048576,30,0))</f>
        <v>0</v>
      </c>
      <c r="K345" s="104" t="str">
        <f>IF(Thong_tin_chuc_vu_NV!A345="","",VLOOKUP(Thong_tin_chuc_vu_NV!A345,INPUT_Du_lieu_nhan_vien!$1:$1048576,31,0))</f>
        <v>HN</v>
      </c>
      <c r="L345" s="104" t="str">
        <f>IF(Thong_tin_chuc_vu_NV!A336="","",VLOOKUP(Thong_tin_chuc_vu_NV!A336,INPUT_Du_lieu_nhan_vien!$1:$1048576,36,0))</f>
        <v>Chính thức</v>
      </c>
      <c r="M345" s="117">
        <f>IF(Thong_tin_chuc_vu_NV!A336="","",VLOOKUP(Thong_tin_chuc_vu_NV!A336,INPUT_Du_lieu_nhan_vien!$1:$1048576,34,0))</f>
        <v>40115</v>
      </c>
      <c r="N345" s="104">
        <f>IF(Thong_tin_chuc_vu_NV!A336="","",VLOOKUP(Thong_tin_chuc_vu_NV!A336,INPUT_Du_lieu_nhan_vien!$1:$1048576,35,0))</f>
        <v>10</v>
      </c>
      <c r="O345" s="117" t="str">
        <f>IF(Thong_tin_chuc_vu_NV!A336="","",VLOOKUP(Thong_tin_chuc_vu_NV!A336,INPUT_Du_lieu_nhan_vien!$1:$1048576,37,0))</f>
        <v/>
      </c>
      <c r="P345" s="117">
        <f>IF(Thong_tin_chuc_vu_NV!A336="","",VLOOKUP(Thong_tin_chuc_vu_NV!A336,INPUT_Du_lieu_nhan_vien!$1:$1048576,39,0))</f>
        <v>0</v>
      </c>
    </row>
    <row r="346" spans="1:16" ht="19.5" hidden="1" customHeight="1" x14ac:dyDescent="0.2">
      <c r="A346" s="121">
        <f>IF(INPUT_Du_lieu_nhan_vien!A371="","",INPUT_Du_lieu_nhan_vien!A371)</f>
        <v>20345</v>
      </c>
      <c r="B346" s="121" t="str">
        <f>IF(A346="","",VLOOKUP(A346,INPUT_Du_lieu_nhan_vien!$1:$1048576,2,0))</f>
        <v>Nguyễn Thị</v>
      </c>
      <c r="C346" s="121" t="str">
        <f>IF($A346="","",VLOOKUP($A346,INPUT_Du_lieu_nhan_vien!$1:$1048576,3,0))</f>
        <v>Hà</v>
      </c>
      <c r="D346" s="104" t="str">
        <f>IF(A346="","",VLOOKUP(A346,INPUT_Du_lieu_nhan_vien!$1:$1048576,20,0))</f>
        <v xml:space="preserve">SN 24, ngõ 67 Đình Thôn, Mỹ Đình, Từ Liêm, HN </v>
      </c>
      <c r="E346" s="104" t="str">
        <f>IF($A346="","",VLOOKUP($A346,INPUT_Du_lieu_nhan_vien!$1:$1048576,17,0))</f>
        <v>0982368266</v>
      </c>
      <c r="F346" s="116">
        <f>IF(Thong_tin_chuc_vu_NV!A346="","",VLOOKUP(Thong_tin_chuc_vu_NV!A346,INPUT_Du_lieu_nhan_vien!$1:$1048576,27,0))</f>
        <v>3</v>
      </c>
      <c r="G346" s="104" t="str">
        <f>IF(Thong_tin_chuc_vu_NV!A346="","",VLOOKUP(Thong_tin_chuc_vu_NV!A346,INPUT_Du_lieu_nhan_vien!$1:$1048576,28,0))</f>
        <v>QL</v>
      </c>
      <c r="H346" s="104" t="str">
        <f>IF(Thong_tin_chuc_vu_NV!A346="","",VLOOKUP(Thong_tin_chuc_vu_NV!A346,INPUT_Du_lieu_nhan_vien!$1:$1048576,24,0))</f>
        <v>PM1</v>
      </c>
      <c r="I346" s="104" t="str">
        <f>IF(Thong_tin_chuc_vu_NV!A346="","",VLOOKUP(Thong_tin_chuc_vu_NV!A346,INPUT_Du_lieu_nhan_vien!$1:$1048576,29,0))</f>
        <v>THO</v>
      </c>
      <c r="J346" s="104" t="str">
        <f>IF(Thong_tin_chuc_vu_NV!A346="","",VLOOKUP(Thong_tin_chuc_vu_NV!A346,INPUT_Du_lieu_nhan_vien!$1:$1048576,30,0))</f>
        <v>PHOD</v>
      </c>
      <c r="K346" s="104" t="str">
        <f>IF(Thong_tin_chuc_vu_NV!A346="","",VLOOKUP(Thong_tin_chuc_vu_NV!A346,INPUT_Du_lieu_nhan_vien!$1:$1048576,31,0))</f>
        <v>HN</v>
      </c>
      <c r="L346" s="104" t="str">
        <f>IF(Thong_tin_chuc_vu_NV!A371="","",VLOOKUP(Thong_tin_chuc_vu_NV!A371,INPUT_Du_lieu_nhan_vien!$1:$1048576,36,0))</f>
        <v>Chính thức</v>
      </c>
      <c r="M346" s="117">
        <f>IF(Thong_tin_chuc_vu_NV!A371="","",VLOOKUP(Thong_tin_chuc_vu_NV!A371,INPUT_Du_lieu_nhan_vien!$1:$1048576,34,0))</f>
        <v>40310</v>
      </c>
      <c r="N346" s="104">
        <f>IF(Thong_tin_chuc_vu_NV!A371="","",VLOOKUP(Thong_tin_chuc_vu_NV!A371,INPUT_Du_lieu_nhan_vien!$1:$1048576,35,0))</f>
        <v>5</v>
      </c>
      <c r="O346" s="117" t="str">
        <f>IF(Thong_tin_chuc_vu_NV!A371="","",VLOOKUP(Thong_tin_chuc_vu_NV!A371,INPUT_Du_lieu_nhan_vien!$1:$1048576,37,0))</f>
        <v/>
      </c>
      <c r="P346" s="117">
        <f>IF(Thong_tin_chuc_vu_NV!A371="","",VLOOKUP(Thong_tin_chuc_vu_NV!A371,INPUT_Du_lieu_nhan_vien!$1:$1048576,39,0))</f>
        <v>0</v>
      </c>
    </row>
    <row r="347" spans="1:16" ht="19.5" hidden="1" customHeight="1" x14ac:dyDescent="0.2">
      <c r="A347" s="121">
        <f>IF(INPUT_Du_lieu_nhan_vien!A347="","",INPUT_Du_lieu_nhan_vien!A347)</f>
        <v>20321</v>
      </c>
      <c r="B347" s="121" t="str">
        <f>IF(A347="","",VLOOKUP(A347,INPUT_Du_lieu_nhan_vien!$1:$1048576,2,0))</f>
        <v>Nguyễn Thùy</v>
      </c>
      <c r="C347" s="121" t="str">
        <f>IF($A347="","",VLOOKUP($A347,INPUT_Du_lieu_nhan_vien!$1:$1048576,3,0))</f>
        <v>Dung</v>
      </c>
      <c r="D347" s="104" t="str">
        <f>IF(A347="","",VLOOKUP(A347,INPUT_Du_lieu_nhan_vien!$1:$1048576,20,0))</f>
        <v xml:space="preserve">Cầu Giấy, Hà Nội </v>
      </c>
      <c r="E347" s="104" t="str">
        <f>IF($A347="","",VLOOKUP($A347,INPUT_Du_lieu_nhan_vien!$1:$1048576,17,0))</f>
        <v>0977999131</v>
      </c>
      <c r="F347" s="116" t="str">
        <f>IF(Thong_tin_chuc_vu_NV!A347="","",VLOOKUP(Thong_tin_chuc_vu_NV!A347,INPUT_Du_lieu_nhan_vien!$1:$1048576,27,0))</f>
        <v>1</v>
      </c>
      <c r="G347" s="104" t="str">
        <f>IF(Thong_tin_chuc_vu_NV!A347="","",VLOOKUP(Thong_tin_chuc_vu_NV!A347,INPUT_Du_lieu_nhan_vien!$1:$1048576,28,0))</f>
        <v>CB</v>
      </c>
      <c r="H347" s="104" t="str">
        <f>IF(Thong_tin_chuc_vu_NV!A347="","",VLOOKUP(Thong_tin_chuc_vu_NV!A347,INPUT_Du_lieu_nhan_vien!$1:$1048576,24,0))</f>
        <v>OX</v>
      </c>
      <c r="I347" s="104" t="str">
        <f>IF(Thong_tin_chuc_vu_NV!A347="","",VLOOKUP(Thong_tin_chuc_vu_NV!A347,INPUT_Du_lieu_nhan_vien!$1:$1048576,29,0))</f>
        <v>TWE</v>
      </c>
      <c r="J347" s="104">
        <f>IF(Thong_tin_chuc_vu_NV!A347="","",VLOOKUP(Thong_tin_chuc_vu_NV!A347,INPUT_Du_lieu_nhan_vien!$1:$1048576,30,0))</f>
        <v>0</v>
      </c>
      <c r="K347" s="104" t="str">
        <f>IF(Thong_tin_chuc_vu_NV!A347="","",VLOOKUP(Thong_tin_chuc_vu_NV!A347,INPUT_Du_lieu_nhan_vien!$1:$1048576,31,0))</f>
        <v>HN</v>
      </c>
      <c r="L347" s="104" t="str">
        <f>IF(Thong_tin_chuc_vu_NV!A347="","",VLOOKUP(Thong_tin_chuc_vu_NV!A347,INPUT_Du_lieu_nhan_vien!$1:$1048576,36,0))</f>
        <v>Nghỉ việc</v>
      </c>
      <c r="M347" s="117">
        <f>IF(Thong_tin_chuc_vu_NV!A347="","",VLOOKUP(Thong_tin_chuc_vu_NV!A347,INPUT_Du_lieu_nhan_vien!$1:$1048576,34,0))</f>
        <v>0</v>
      </c>
      <c r="N347" s="104" t="str">
        <f>IF(Thong_tin_chuc_vu_NV!A347="","",VLOOKUP(Thong_tin_chuc_vu_NV!A347,INPUT_Du_lieu_nhan_vien!$1:$1048576,35,0))</f>
        <v/>
      </c>
      <c r="O347" s="117" t="str">
        <f>IF(Thong_tin_chuc_vu_NV!A347="","",VLOOKUP(Thong_tin_chuc_vu_NV!A347,INPUT_Du_lieu_nhan_vien!$1:$1048576,37,0))</f>
        <v/>
      </c>
      <c r="P347" s="117">
        <f>IF(Thong_tin_chuc_vu_NV!A347="","",VLOOKUP(Thong_tin_chuc_vu_NV!A347,INPUT_Du_lieu_nhan_vien!$1:$1048576,39,0))</f>
        <v>40882</v>
      </c>
    </row>
    <row r="348" spans="1:16" ht="19.5" hidden="1" customHeight="1" x14ac:dyDescent="0.2">
      <c r="A348" s="121">
        <f>IF(INPUT_Du_lieu_nhan_vien!A257="","",INPUT_Du_lieu_nhan_vien!A257)</f>
        <v>20232</v>
      </c>
      <c r="B348" s="121" t="str">
        <f>IF(A348="","",VLOOKUP(A348,INPUT_Du_lieu_nhan_vien!$1:$1048576,2,0))</f>
        <v>Đồng Thị Sen</v>
      </c>
      <c r="C348" s="121" t="str">
        <f>IF($A348="","",VLOOKUP($A348,INPUT_Du_lieu_nhan_vien!$1:$1048576,3,0))</f>
        <v>Nga</v>
      </c>
      <c r="D348" s="104" t="str">
        <f>IF(A348="","",VLOOKUP(A348,INPUT_Du_lieu_nhan_vien!$1:$1048576,20,0))</f>
        <v>Số 21, Hẻm 54/14/3, Ngõ 54, Ngọc Hồi Hoàng Mai, Hà Nội</v>
      </c>
      <c r="E348" s="104" t="str">
        <f>IF($A348="","",VLOOKUP($A348,INPUT_Du_lieu_nhan_vien!$1:$1048576,17,0))</f>
        <v>0983 032323</v>
      </c>
      <c r="F348" s="116" t="str">
        <f>IF(Thong_tin_chuc_vu_NV!A348="","",VLOOKUP(Thong_tin_chuc_vu_NV!A348,INPUT_Du_lieu_nhan_vien!$1:$1048576,27,0))</f>
        <v>1</v>
      </c>
      <c r="G348" s="104" t="str">
        <f>IF(Thong_tin_chuc_vu_NV!A348="","",VLOOKUP(Thong_tin_chuc_vu_NV!A348,INPUT_Du_lieu_nhan_vien!$1:$1048576,28,0))</f>
        <v>CB</v>
      </c>
      <c r="H348" s="104" t="str">
        <f>IF(Thong_tin_chuc_vu_NV!A348="","",VLOOKUP(Thong_tin_chuc_vu_NV!A348,INPUT_Du_lieu_nhan_vien!$1:$1048576,24,0))</f>
        <v>OX</v>
      </c>
      <c r="I348" s="104">
        <f>IF(Thong_tin_chuc_vu_NV!A348="","",VLOOKUP(Thong_tin_chuc_vu_NV!A348,INPUT_Du_lieu_nhan_vien!$1:$1048576,29,0))</f>
        <v>0</v>
      </c>
      <c r="J348" s="104">
        <f>IF(Thong_tin_chuc_vu_NV!A348="","",VLOOKUP(Thong_tin_chuc_vu_NV!A348,INPUT_Du_lieu_nhan_vien!$1:$1048576,30,0))</f>
        <v>0</v>
      </c>
      <c r="K348" s="104" t="str">
        <f>IF(Thong_tin_chuc_vu_NV!A348="","",VLOOKUP(Thong_tin_chuc_vu_NV!A348,INPUT_Du_lieu_nhan_vien!$1:$1048576,31,0))</f>
        <v>HN</v>
      </c>
      <c r="L348" s="104" t="str">
        <f>IF(Thong_tin_chuc_vu_NV!A257="","",VLOOKUP(Thong_tin_chuc_vu_NV!A257,INPUT_Du_lieu_nhan_vien!$1:$1048576,36,0))</f>
        <v>Nghỉ việc</v>
      </c>
      <c r="M348" s="117">
        <f>IF(Thong_tin_chuc_vu_NV!A257="","",VLOOKUP(Thong_tin_chuc_vu_NV!A257,INPUT_Du_lieu_nhan_vien!$1:$1048576,34,0))</f>
        <v>0</v>
      </c>
      <c r="N348" s="104" t="str">
        <f>IF(Thong_tin_chuc_vu_NV!A257="","",VLOOKUP(Thong_tin_chuc_vu_NV!A257,INPUT_Du_lieu_nhan_vien!$1:$1048576,35,0))</f>
        <v/>
      </c>
      <c r="O348" s="117">
        <f>IF(Thong_tin_chuc_vu_NV!A257="","",VLOOKUP(Thong_tin_chuc_vu_NV!A257,INPUT_Du_lieu_nhan_vien!$1:$1048576,37,0))</f>
        <v>0</v>
      </c>
      <c r="P348" s="117">
        <f>IF(Thong_tin_chuc_vu_NV!A257="","",VLOOKUP(Thong_tin_chuc_vu_NV!A257,INPUT_Du_lieu_nhan_vien!$1:$1048576,39,0))</f>
        <v>40527</v>
      </c>
    </row>
    <row r="349" spans="1:16" ht="19.5" hidden="1" customHeight="1" x14ac:dyDescent="0.2">
      <c r="A349" s="121">
        <f>IF(INPUT_Du_lieu_nhan_vien!A293="","",INPUT_Du_lieu_nhan_vien!A293)</f>
        <v>20269</v>
      </c>
      <c r="B349" s="121" t="str">
        <f>IF(A349="","",VLOOKUP(A349,INPUT_Du_lieu_nhan_vien!$1:$1048576,2,0))</f>
        <v>Lê Đức</v>
      </c>
      <c r="C349" s="121" t="str">
        <f>IF($A349="","",VLOOKUP($A349,INPUT_Du_lieu_nhan_vien!$1:$1048576,3,0))</f>
        <v>Thuận</v>
      </c>
      <c r="D349" s="104" t="str">
        <f>IF(A349="","",VLOOKUP(A349,INPUT_Du_lieu_nhan_vien!$1:$1048576,20,0))</f>
        <v xml:space="preserve">47, Đường số 06, Khu Bình Đăng, P6, Quận 8, TPHCM </v>
      </c>
      <c r="E349" s="104" t="str">
        <f>IF($A349="","",VLOOKUP($A349,INPUT_Du_lieu_nhan_vien!$1:$1048576,17,0))</f>
        <v>0902405034</v>
      </c>
      <c r="F349" s="116">
        <f>IF(Thong_tin_chuc_vu_NV!A349="","",VLOOKUP(Thong_tin_chuc_vu_NV!A349,INPUT_Du_lieu_nhan_vien!$1:$1048576,27,0))</f>
        <v>1</v>
      </c>
      <c r="G349" s="104" t="str">
        <f>IF(Thong_tin_chuc_vu_NV!A349="","",VLOOKUP(Thong_tin_chuc_vu_NV!A349,INPUT_Du_lieu_nhan_vien!$1:$1048576,28,0))</f>
        <v>CB</v>
      </c>
      <c r="H349" s="104" t="str">
        <f>IF(Thong_tin_chuc_vu_NV!A349="","",VLOOKUP(Thong_tin_chuc_vu_NV!A349,INPUT_Du_lieu_nhan_vien!$1:$1048576,24,0))</f>
        <v>OX</v>
      </c>
      <c r="I349" s="104" t="str">
        <f>IF(Thong_tin_chuc_vu_NV!A349="","",VLOOKUP(Thong_tin_chuc_vu_NV!A349,INPUT_Du_lieu_nhan_vien!$1:$1048576,29,0))</f>
        <v>THC</v>
      </c>
      <c r="J349" s="104">
        <f>IF(Thong_tin_chuc_vu_NV!A349="","",VLOOKUP(Thong_tin_chuc_vu_NV!A349,INPUT_Du_lieu_nhan_vien!$1:$1048576,30,0))</f>
        <v>0</v>
      </c>
      <c r="K349" s="104" t="str">
        <f>IF(Thong_tin_chuc_vu_NV!A349="","",VLOOKUP(Thong_tin_chuc_vu_NV!A349,INPUT_Du_lieu_nhan_vien!$1:$1048576,31,0))</f>
        <v>HCM</v>
      </c>
      <c r="L349" s="104" t="str">
        <f>IF(Thong_tin_chuc_vu_NV!A293="","",VLOOKUP(Thong_tin_chuc_vu_NV!A293,INPUT_Du_lieu_nhan_vien!$1:$1048576,36,0))</f>
        <v>Nghỉ việc</v>
      </c>
      <c r="M349" s="117">
        <f>IF(Thong_tin_chuc_vu_NV!A293="","",VLOOKUP(Thong_tin_chuc_vu_NV!A293,INPUT_Du_lieu_nhan_vien!$1:$1048576,34,0))</f>
        <v>0</v>
      </c>
      <c r="N349" s="104" t="str">
        <f>IF(Thong_tin_chuc_vu_NV!A293="","",VLOOKUP(Thong_tin_chuc_vu_NV!A293,INPUT_Du_lieu_nhan_vien!$1:$1048576,35,0))</f>
        <v/>
      </c>
      <c r="O349" s="117">
        <f>IF(Thong_tin_chuc_vu_NV!A293="","",VLOOKUP(Thong_tin_chuc_vu_NV!A293,INPUT_Du_lieu_nhan_vien!$1:$1048576,37,0))</f>
        <v>0</v>
      </c>
      <c r="P349" s="117">
        <f>IF(Thong_tin_chuc_vu_NV!A293="","",VLOOKUP(Thong_tin_chuc_vu_NV!A293,INPUT_Du_lieu_nhan_vien!$1:$1048576,39,0))</f>
        <v>41265</v>
      </c>
    </row>
    <row r="350" spans="1:16" ht="19.5" hidden="1" customHeight="1" x14ac:dyDescent="0.2">
      <c r="A350" s="121">
        <f>IF(INPUT_Du_lieu_nhan_vien!A350="","",INPUT_Du_lieu_nhan_vien!A350)</f>
        <v>20324</v>
      </c>
      <c r="B350" s="121" t="str">
        <f>IF(A350="","",VLOOKUP(A350,INPUT_Du_lieu_nhan_vien!$1:$1048576,2,0))</f>
        <v>Huỳnh Việt</v>
      </c>
      <c r="C350" s="121" t="str">
        <f>IF($A350="","",VLOOKUP($A350,INPUT_Du_lieu_nhan_vien!$1:$1048576,3,0))</f>
        <v>Lào</v>
      </c>
      <c r="D350" s="104" t="str">
        <f>IF(A350="","",VLOOKUP(A350,INPUT_Du_lieu_nhan_vien!$1:$1048576,20,0))</f>
        <v xml:space="preserve"> </v>
      </c>
      <c r="E350" s="104" t="str">
        <f>IF($A350="","",VLOOKUP($A350,INPUT_Du_lieu_nhan_vien!$1:$1048576,17,0))</f>
        <v>0912 097 772</v>
      </c>
      <c r="F350" s="116" t="str">
        <f>IF(Thong_tin_chuc_vu_NV!A350="","",VLOOKUP(Thong_tin_chuc_vu_NV!A350,INPUT_Du_lieu_nhan_vien!$1:$1048576,27,0))</f>
        <v>1</v>
      </c>
      <c r="G350" s="104" t="str">
        <f>IF(Thong_tin_chuc_vu_NV!A350="","",VLOOKUP(Thong_tin_chuc_vu_NV!A350,INPUT_Du_lieu_nhan_vien!$1:$1048576,28,0))</f>
        <v>CB</v>
      </c>
      <c r="H350" s="104" t="str">
        <f>IF(Thong_tin_chuc_vu_NV!A350="","",VLOOKUP(Thong_tin_chuc_vu_NV!A350,INPUT_Du_lieu_nhan_vien!$1:$1048576,24,0))</f>
        <v>OC</v>
      </c>
      <c r="I350" s="104" t="str">
        <f>IF(Thong_tin_chuc_vu_NV!A350="","",VLOOKUP(Thong_tin_chuc_vu_NV!A350,INPUT_Du_lieu_nhan_vien!$1:$1048576,29,0))</f>
        <v>TTV</v>
      </c>
      <c r="J350" s="104" t="str">
        <f>IF(Thong_tin_chuc_vu_NV!A350="","",VLOOKUP(Thong_tin_chuc_vu_NV!A350,INPUT_Du_lieu_nhan_vien!$1:$1048576,30,0))</f>
        <v>PTVS</v>
      </c>
      <c r="K350" s="104" t="str">
        <f>IF(Thong_tin_chuc_vu_NV!A350="","",VLOOKUP(Thong_tin_chuc_vu_NV!A350,INPUT_Du_lieu_nhan_vien!$1:$1048576,31,0))</f>
        <v>HCM</v>
      </c>
      <c r="L350" s="104" t="str">
        <f>IF(Thong_tin_chuc_vu_NV!A350="","",VLOOKUP(Thong_tin_chuc_vu_NV!A350,INPUT_Du_lieu_nhan_vien!$1:$1048576,36,0))</f>
        <v>Chính thức</v>
      </c>
      <c r="M350" s="117">
        <f>IF(Thong_tin_chuc_vu_NV!A350="","",VLOOKUP(Thong_tin_chuc_vu_NV!A350,INPUT_Du_lieu_nhan_vien!$1:$1048576,34,0))</f>
        <v>40909</v>
      </c>
      <c r="N350" s="104">
        <f>IF(Thong_tin_chuc_vu_NV!A350="","",VLOOKUP(Thong_tin_chuc_vu_NV!A350,INPUT_Du_lieu_nhan_vien!$1:$1048576,35,0))</f>
        <v>1</v>
      </c>
      <c r="O350" s="117" t="str">
        <f>IF(Thong_tin_chuc_vu_NV!A350="","",VLOOKUP(Thong_tin_chuc_vu_NV!A350,INPUT_Du_lieu_nhan_vien!$1:$1048576,37,0))</f>
        <v/>
      </c>
      <c r="P350" s="117">
        <f>IF(Thong_tin_chuc_vu_NV!A350="","",VLOOKUP(Thong_tin_chuc_vu_NV!A350,INPUT_Du_lieu_nhan_vien!$1:$1048576,39,0))</f>
        <v>0</v>
      </c>
    </row>
    <row r="351" spans="1:16" ht="19.5" hidden="1" customHeight="1" x14ac:dyDescent="0.2">
      <c r="A351" s="121">
        <f>IF(INPUT_Du_lieu_nhan_vien!A351="","",INPUT_Du_lieu_nhan_vien!A351)</f>
        <v>20325</v>
      </c>
      <c r="B351" s="121" t="str">
        <f>IF(A351="","",VLOOKUP(A351,INPUT_Du_lieu_nhan_vien!$1:$1048576,2,0))</f>
        <v>Lê Thị Bích</v>
      </c>
      <c r="C351" s="121" t="str">
        <f>IF($A351="","",VLOOKUP($A351,INPUT_Du_lieu_nhan_vien!$1:$1048576,3,0))</f>
        <v>Ngọc</v>
      </c>
      <c r="D351" s="104" t="str">
        <f>IF(A351="","",VLOOKUP(A351,INPUT_Du_lieu_nhan_vien!$1:$1048576,20,0))</f>
        <v xml:space="preserve">Số 18, ngách 255/50, Dịch Vọng, Cầu Giấy, Hà Nội </v>
      </c>
      <c r="E351" s="104" t="str">
        <f>IF($A351="","",VLOOKUP($A351,INPUT_Du_lieu_nhan_vien!$1:$1048576,17,0))</f>
        <v>01674 530 060</v>
      </c>
      <c r="F351" s="116" t="str">
        <f>IF(Thong_tin_chuc_vu_NV!A351="","",VLOOKUP(Thong_tin_chuc_vu_NV!A351,INPUT_Du_lieu_nhan_vien!$1:$1048576,27,0))</f>
        <v>1</v>
      </c>
      <c r="G351" s="104" t="str">
        <f>IF(Thong_tin_chuc_vu_NV!A351="","",VLOOKUP(Thong_tin_chuc_vu_NV!A351,INPUT_Du_lieu_nhan_vien!$1:$1048576,28,0))</f>
        <v>CB</v>
      </c>
      <c r="H351" s="104" t="str">
        <f>IF(Thong_tin_chuc_vu_NV!A351="","",VLOOKUP(Thong_tin_chuc_vu_NV!A351,INPUT_Du_lieu_nhan_vien!$1:$1048576,24,0))</f>
        <v>OP</v>
      </c>
      <c r="I351" s="104" t="str">
        <f>IF(Thong_tin_chuc_vu_NV!A351="","",VLOOKUP(Thong_tin_chuc_vu_NV!A351,INPUT_Du_lieu_nhan_vien!$1:$1048576,29,0))</f>
        <v>TOS1</v>
      </c>
      <c r="J351" s="104" t="str">
        <f>IF(Thong_tin_chuc_vu_NV!A351="","",VLOOKUP(Thong_tin_chuc_vu_NV!A351,INPUT_Du_lieu_nhan_vien!$1:$1048576,30,0))</f>
        <v>POST</v>
      </c>
      <c r="K351" s="104" t="str">
        <f>IF(Thong_tin_chuc_vu_NV!A351="","",VLOOKUP(Thong_tin_chuc_vu_NV!A351,INPUT_Du_lieu_nhan_vien!$1:$1048576,31,0))</f>
        <v>HN</v>
      </c>
      <c r="L351" s="104" t="str">
        <f>IF(Thong_tin_chuc_vu_NV!A351="","",VLOOKUP(Thong_tin_chuc_vu_NV!A351,INPUT_Du_lieu_nhan_vien!$1:$1048576,36,0))</f>
        <v>Chính thức</v>
      </c>
      <c r="M351" s="117">
        <f>IF(Thong_tin_chuc_vu_NV!A351="","",VLOOKUP(Thong_tin_chuc_vu_NV!A351,INPUT_Du_lieu_nhan_vien!$1:$1048576,34,0))</f>
        <v>40909</v>
      </c>
      <c r="N351" s="104">
        <f>IF(Thong_tin_chuc_vu_NV!A351="","",VLOOKUP(Thong_tin_chuc_vu_NV!A351,INPUT_Du_lieu_nhan_vien!$1:$1048576,35,0))</f>
        <v>1</v>
      </c>
      <c r="O351" s="117" t="str">
        <f>IF(Thong_tin_chuc_vu_NV!A351="","",VLOOKUP(Thong_tin_chuc_vu_NV!A351,INPUT_Du_lieu_nhan_vien!$1:$1048576,37,0))</f>
        <v/>
      </c>
      <c r="P351" s="117">
        <f>IF(Thong_tin_chuc_vu_NV!A351="","",VLOOKUP(Thong_tin_chuc_vu_NV!A351,INPUT_Du_lieu_nhan_vien!$1:$1048576,39,0))</f>
        <v>0</v>
      </c>
    </row>
    <row r="352" spans="1:16" ht="19.5" hidden="1" customHeight="1" x14ac:dyDescent="0.2">
      <c r="A352" s="121">
        <f>IF(INPUT_Du_lieu_nhan_vien!A297="","",INPUT_Du_lieu_nhan_vien!A297)</f>
        <v>20273</v>
      </c>
      <c r="B352" s="121" t="str">
        <f>IF(A352="","",VLOOKUP(A352,INPUT_Du_lieu_nhan_vien!$1:$1048576,2,0))</f>
        <v>Nguyễn Quang</v>
      </c>
      <c r="C352" s="121" t="str">
        <f>IF($A352="","",VLOOKUP($A352,INPUT_Du_lieu_nhan_vien!$1:$1048576,3,0))</f>
        <v>Trọng</v>
      </c>
      <c r="D352" s="104" t="str">
        <f>IF(A352="","",VLOOKUP(A352,INPUT_Du_lieu_nhan_vien!$1:$1048576,20,0))</f>
        <v xml:space="preserve">P305, 4F, Trung Yên, Yên Hòa, Cầu Giấy, HN </v>
      </c>
      <c r="E352" s="104" t="str">
        <f>IF($A352="","",VLOOKUP($A352,INPUT_Du_lieu_nhan_vien!$1:$1048576,17,0))</f>
        <v>01663332959</v>
      </c>
      <c r="F352" s="116" t="str">
        <f>IF(Thong_tin_chuc_vu_NV!A352="","",VLOOKUP(Thong_tin_chuc_vu_NV!A352,INPUT_Du_lieu_nhan_vien!$1:$1048576,27,0))</f>
        <v>1</v>
      </c>
      <c r="G352" s="104" t="str">
        <f>IF(Thong_tin_chuc_vu_NV!A352="","",VLOOKUP(Thong_tin_chuc_vu_NV!A352,INPUT_Du_lieu_nhan_vien!$1:$1048576,28,0))</f>
        <v>CB</v>
      </c>
      <c r="H352" s="104" t="str">
        <f>IF(Thong_tin_chuc_vu_NV!A352="","",VLOOKUP(Thong_tin_chuc_vu_NV!A352,INPUT_Du_lieu_nhan_vien!$1:$1048576,24,0))</f>
        <v>OP</v>
      </c>
      <c r="I352" s="104">
        <f>IF(Thong_tin_chuc_vu_NV!A352="","",VLOOKUP(Thong_tin_chuc_vu_NV!A352,INPUT_Du_lieu_nhan_vien!$1:$1048576,29,0))</f>
        <v>0</v>
      </c>
      <c r="J352" s="104">
        <f>IF(Thong_tin_chuc_vu_NV!A352="","",VLOOKUP(Thong_tin_chuc_vu_NV!A352,INPUT_Du_lieu_nhan_vien!$1:$1048576,30,0))</f>
        <v>0</v>
      </c>
      <c r="K352" s="104" t="str">
        <f>IF(Thong_tin_chuc_vu_NV!A352="","",VLOOKUP(Thong_tin_chuc_vu_NV!A352,INPUT_Du_lieu_nhan_vien!$1:$1048576,31,0))</f>
        <v>HN</v>
      </c>
      <c r="L352" s="104" t="str">
        <f>IF(Thong_tin_chuc_vu_NV!A297="","",VLOOKUP(Thong_tin_chuc_vu_NV!A297,INPUT_Du_lieu_nhan_vien!$1:$1048576,36,0))</f>
        <v>Nghỉ việc</v>
      </c>
      <c r="M352" s="117">
        <f>IF(Thong_tin_chuc_vu_NV!A297="","",VLOOKUP(Thong_tin_chuc_vu_NV!A297,INPUT_Du_lieu_nhan_vien!$1:$1048576,34,0))</f>
        <v>40084</v>
      </c>
      <c r="N352" s="104">
        <f>IF(Thong_tin_chuc_vu_NV!A297="","",VLOOKUP(Thong_tin_chuc_vu_NV!A297,INPUT_Du_lieu_nhan_vien!$1:$1048576,35,0))</f>
        <v>9</v>
      </c>
      <c r="O352" s="117" t="str">
        <f>IF(Thong_tin_chuc_vu_NV!A297="","",VLOOKUP(Thong_tin_chuc_vu_NV!A297,INPUT_Du_lieu_nhan_vien!$1:$1048576,37,0))</f>
        <v/>
      </c>
      <c r="P352" s="117">
        <f>IF(Thong_tin_chuc_vu_NV!A297="","",VLOOKUP(Thong_tin_chuc_vu_NV!A297,INPUT_Du_lieu_nhan_vien!$1:$1048576,39,0))</f>
        <v>40644</v>
      </c>
    </row>
    <row r="353" spans="1:16" ht="19.5" hidden="1" customHeight="1" x14ac:dyDescent="0.2">
      <c r="A353" s="121">
        <f>IF(INPUT_Du_lieu_nhan_vien!A311="","",INPUT_Du_lieu_nhan_vien!A311)</f>
        <v>20287</v>
      </c>
      <c r="B353" s="121" t="str">
        <f>IF(A353="","",VLOOKUP(A353,INPUT_Du_lieu_nhan_vien!$1:$1048576,2,0))</f>
        <v>Nguyễn Thị Thu</v>
      </c>
      <c r="C353" s="121" t="str">
        <f>IF($A353="","",VLOOKUP($A353,INPUT_Du_lieu_nhan_vien!$1:$1048576,3,0))</f>
        <v>Hà</v>
      </c>
      <c r="D353" s="104" t="str">
        <f>IF(A353="","",VLOOKUP(A353,INPUT_Du_lieu_nhan_vien!$1:$1048576,20,0))</f>
        <v xml:space="preserve">Sôố 1, hẻm 124/22/47 Âu Cơ, Tây Hồ, Hà Nội </v>
      </c>
      <c r="E353" s="104" t="str">
        <f>IF($A353="","",VLOOKUP($A353,INPUT_Du_lieu_nhan_vien!$1:$1048576,17,0))</f>
        <v>0975830980</v>
      </c>
      <c r="F353" s="116" t="str">
        <f>IF(Thong_tin_chuc_vu_NV!A353="","",VLOOKUP(Thong_tin_chuc_vu_NV!A353,INPUT_Du_lieu_nhan_vien!$1:$1048576,27,0))</f>
        <v>1</v>
      </c>
      <c r="G353" s="104" t="str">
        <f>IF(Thong_tin_chuc_vu_NV!A353="","",VLOOKUP(Thong_tin_chuc_vu_NV!A353,INPUT_Du_lieu_nhan_vien!$1:$1048576,28,0))</f>
        <v>CB</v>
      </c>
      <c r="H353" s="104" t="str">
        <f>IF(Thong_tin_chuc_vu_NV!A353="","",VLOOKUP(Thong_tin_chuc_vu_NV!A353,INPUT_Du_lieu_nhan_vien!$1:$1048576,24,0))</f>
        <v>OX</v>
      </c>
      <c r="I353" s="104">
        <f>IF(Thong_tin_chuc_vu_NV!A353="","",VLOOKUP(Thong_tin_chuc_vu_NV!A353,INPUT_Du_lieu_nhan_vien!$1:$1048576,29,0))</f>
        <v>0</v>
      </c>
      <c r="J353" s="104">
        <f>IF(Thong_tin_chuc_vu_NV!A353="","",VLOOKUP(Thong_tin_chuc_vu_NV!A353,INPUT_Du_lieu_nhan_vien!$1:$1048576,30,0))</f>
        <v>0</v>
      </c>
      <c r="K353" s="104" t="str">
        <f>IF(Thong_tin_chuc_vu_NV!A353="","",VLOOKUP(Thong_tin_chuc_vu_NV!A353,INPUT_Du_lieu_nhan_vien!$1:$1048576,31,0))</f>
        <v>HN</v>
      </c>
      <c r="L353" s="104" t="str">
        <f>IF(Thong_tin_chuc_vu_NV!A311="","",VLOOKUP(Thong_tin_chuc_vu_NV!A311,INPUT_Du_lieu_nhan_vien!$1:$1048576,36,0))</f>
        <v>Nghỉ việc</v>
      </c>
      <c r="M353" s="117">
        <f>IF(Thong_tin_chuc_vu_NV!A311="","",VLOOKUP(Thong_tin_chuc_vu_NV!A311,INPUT_Du_lieu_nhan_vien!$1:$1048576,34,0))</f>
        <v>0</v>
      </c>
      <c r="N353" s="104" t="str">
        <f>IF(Thong_tin_chuc_vu_NV!A311="","",VLOOKUP(Thong_tin_chuc_vu_NV!A311,INPUT_Du_lieu_nhan_vien!$1:$1048576,35,0))</f>
        <v/>
      </c>
      <c r="O353" s="117" t="str">
        <f>IF(Thong_tin_chuc_vu_NV!A311="","",VLOOKUP(Thong_tin_chuc_vu_NV!A311,INPUT_Du_lieu_nhan_vien!$1:$1048576,37,0))</f>
        <v/>
      </c>
      <c r="P353" s="117">
        <f>IF(Thong_tin_chuc_vu_NV!A311="","",VLOOKUP(Thong_tin_chuc_vu_NV!A311,INPUT_Du_lieu_nhan_vien!$1:$1048576,39,0))</f>
        <v>40882</v>
      </c>
    </row>
    <row r="354" spans="1:16" ht="19.5" hidden="1" customHeight="1" x14ac:dyDescent="0.2">
      <c r="A354" s="121">
        <f>IF(INPUT_Du_lieu_nhan_vien!A348="","",INPUT_Du_lieu_nhan_vien!A348)</f>
        <v>20322</v>
      </c>
      <c r="B354" s="121" t="str">
        <f>IF(A354="","",VLOOKUP(A354,INPUT_Du_lieu_nhan_vien!$1:$1048576,2,0))</f>
        <v>Lê Thị</v>
      </c>
      <c r="C354" s="121" t="str">
        <f>IF($A354="","",VLOOKUP($A354,INPUT_Du_lieu_nhan_vien!$1:$1048576,3,0))</f>
        <v>Thủy</v>
      </c>
      <c r="D354" s="104">
        <f>IF(A354="","",VLOOKUP(A354,INPUT_Du_lieu_nhan_vien!$1:$1048576,20,0))</f>
        <v>0</v>
      </c>
      <c r="E354" s="104">
        <f>IF($A354="","",VLOOKUP($A354,INPUT_Du_lieu_nhan_vien!$1:$1048576,17,0))</f>
        <v>0</v>
      </c>
      <c r="F354" s="116">
        <f>IF(Thong_tin_chuc_vu_NV!A354="","",VLOOKUP(Thong_tin_chuc_vu_NV!A354,INPUT_Du_lieu_nhan_vien!$1:$1048576,27,0))</f>
        <v>0</v>
      </c>
      <c r="G354" s="104">
        <f>IF(Thong_tin_chuc_vu_NV!A354="","",VLOOKUP(Thong_tin_chuc_vu_NV!A354,INPUT_Du_lieu_nhan_vien!$1:$1048576,28,0))</f>
        <v>0</v>
      </c>
      <c r="H354" s="104">
        <f>IF(Thong_tin_chuc_vu_NV!A354="","",VLOOKUP(Thong_tin_chuc_vu_NV!A354,INPUT_Du_lieu_nhan_vien!$1:$1048576,24,0))</f>
        <v>0</v>
      </c>
      <c r="I354" s="104" t="str">
        <f>IF(Thong_tin_chuc_vu_NV!A354="","",VLOOKUP(Thong_tin_chuc_vu_NV!A354,INPUT_Du_lieu_nhan_vien!$1:$1048576,29,0))</f>
        <v>THO</v>
      </c>
      <c r="J354" s="104">
        <f>IF(Thong_tin_chuc_vu_NV!A354="","",VLOOKUP(Thong_tin_chuc_vu_NV!A354,INPUT_Du_lieu_nhan_vien!$1:$1048576,30,0))</f>
        <v>0</v>
      </c>
      <c r="K354" s="104" t="str">
        <f>IF(Thong_tin_chuc_vu_NV!A354="","",VLOOKUP(Thong_tin_chuc_vu_NV!A354,INPUT_Du_lieu_nhan_vien!$1:$1048576,31,0))</f>
        <v>HN</v>
      </c>
      <c r="L354" s="104" t="str">
        <f>IF(Thong_tin_chuc_vu_NV!A348="","",VLOOKUP(Thong_tin_chuc_vu_NV!A348,INPUT_Du_lieu_nhan_vien!$1:$1048576,36,0))</f>
        <v>Nghỉ việc</v>
      </c>
      <c r="M354" s="117">
        <f>IF(Thong_tin_chuc_vu_NV!A348="","",VLOOKUP(Thong_tin_chuc_vu_NV!A348,INPUT_Du_lieu_nhan_vien!$1:$1048576,34,0))</f>
        <v>40506</v>
      </c>
      <c r="N354" s="104">
        <f>IF(Thong_tin_chuc_vu_NV!A348="","",VLOOKUP(Thong_tin_chuc_vu_NV!A348,INPUT_Du_lieu_nhan_vien!$1:$1048576,35,0))</f>
        <v>11</v>
      </c>
      <c r="O354" s="117">
        <f>IF(Thong_tin_chuc_vu_NV!A348="","",VLOOKUP(Thong_tin_chuc_vu_NV!A348,INPUT_Du_lieu_nhan_vien!$1:$1048576,37,0))</f>
        <v>0</v>
      </c>
      <c r="P354" s="117">
        <f>IF(Thong_tin_chuc_vu_NV!A348="","",VLOOKUP(Thong_tin_chuc_vu_NV!A348,INPUT_Du_lieu_nhan_vien!$1:$1048576,39,0))</f>
        <v>40625</v>
      </c>
    </row>
    <row r="355" spans="1:16" ht="19.5" hidden="1" customHeight="1" x14ac:dyDescent="0.2">
      <c r="A355" s="121">
        <f>IF(INPUT_Du_lieu_nhan_vien!A367="","",INPUT_Du_lieu_nhan_vien!A367)</f>
        <v>20341</v>
      </c>
      <c r="B355" s="121" t="str">
        <f>IF(A355="","",VLOOKUP(A355,INPUT_Du_lieu_nhan_vien!$1:$1048576,2,0))</f>
        <v>Nguyễn Thị</v>
      </c>
      <c r="C355" s="121" t="str">
        <f>IF($A355="","",VLOOKUP($A355,INPUT_Du_lieu_nhan_vien!$1:$1048576,3,0))</f>
        <v>Mai</v>
      </c>
      <c r="D355" s="104" t="str">
        <f>IF(A355="","",VLOOKUP(A355,INPUT_Du_lieu_nhan_vien!$1:$1048576,20,0))</f>
        <v>Bùi Xương Trạch, Thanh Xuân, Hà Nội</v>
      </c>
      <c r="E355" s="104" t="str">
        <f>IF($A355="","",VLOOKUP($A355,INPUT_Du_lieu_nhan_vien!$1:$1048576,17,0))</f>
        <v>0983227874</v>
      </c>
      <c r="F355" s="116" t="str">
        <f>IF(Thong_tin_chuc_vu_NV!A355="","",VLOOKUP(Thong_tin_chuc_vu_NV!A355,INPUT_Du_lieu_nhan_vien!$1:$1048576,27,0))</f>
        <v>1</v>
      </c>
      <c r="G355" s="104" t="str">
        <f>IF(Thong_tin_chuc_vu_NV!A355="","",VLOOKUP(Thong_tin_chuc_vu_NV!A355,INPUT_Du_lieu_nhan_vien!$1:$1048576,28,0))</f>
        <v>CB</v>
      </c>
      <c r="H355" s="104" t="str">
        <f>IF(Thong_tin_chuc_vu_NV!A355="","",VLOOKUP(Thong_tin_chuc_vu_NV!A355,INPUT_Du_lieu_nhan_vien!$1:$1048576,24,0))</f>
        <v>OP</v>
      </c>
      <c r="I355" s="104" t="str">
        <f>IF(Thong_tin_chuc_vu_NV!A355="","",VLOOKUP(Thong_tin_chuc_vu_NV!A355,INPUT_Du_lieu_nhan_vien!$1:$1048576,29,0))</f>
        <v>THR</v>
      </c>
      <c r="J355" s="104" t="str">
        <f>IF(Thong_tin_chuc_vu_NV!A355="","",VLOOKUP(Thong_tin_chuc_vu_NV!A355,INPUT_Du_lieu_nhan_vien!$1:$1048576,30,0))</f>
        <v>PHRS</v>
      </c>
      <c r="K355" s="104" t="str">
        <f>IF(Thong_tin_chuc_vu_NV!A355="","",VLOOKUP(Thong_tin_chuc_vu_NV!A355,INPUT_Du_lieu_nhan_vien!$1:$1048576,31,0))</f>
        <v>HN</v>
      </c>
      <c r="L355" s="104" t="str">
        <f>IF(Thong_tin_chuc_vu_NV!A367="","",VLOOKUP(Thong_tin_chuc_vu_NV!A367,INPUT_Du_lieu_nhan_vien!$1:$1048576,36,0))</f>
        <v>Nghỉ việc</v>
      </c>
      <c r="M355" s="117">
        <f>IF(Thong_tin_chuc_vu_NV!A367="","",VLOOKUP(Thong_tin_chuc_vu_NV!A367,INPUT_Du_lieu_nhan_vien!$1:$1048576,34,0))</f>
        <v>40193</v>
      </c>
      <c r="N355" s="104">
        <f>IF(Thong_tin_chuc_vu_NV!A367="","",VLOOKUP(Thong_tin_chuc_vu_NV!A367,INPUT_Du_lieu_nhan_vien!$1:$1048576,35,0))</f>
        <v>1</v>
      </c>
      <c r="O355" s="117" t="str">
        <f>IF(Thong_tin_chuc_vu_NV!A367="","",VLOOKUP(Thong_tin_chuc_vu_NV!A367,INPUT_Du_lieu_nhan_vien!$1:$1048576,37,0))</f>
        <v/>
      </c>
      <c r="P355" s="117">
        <f>IF(Thong_tin_chuc_vu_NV!A367="","",VLOOKUP(Thong_tin_chuc_vu_NV!A367,INPUT_Du_lieu_nhan_vien!$1:$1048576,39,0))</f>
        <v>41358</v>
      </c>
    </row>
    <row r="356" spans="1:16" ht="19.5" hidden="1" customHeight="1" x14ac:dyDescent="0.2">
      <c r="A356" s="121">
        <f>IF(INPUT_Du_lieu_nhan_vien!A356="","",INPUT_Du_lieu_nhan_vien!A356)</f>
        <v>20330</v>
      </c>
      <c r="B356" s="121" t="str">
        <f>IF(A356="","",VLOOKUP(A356,INPUT_Du_lieu_nhan_vien!$1:$1048576,2,0))</f>
        <v>Nguyễn Bình Bảo</v>
      </c>
      <c r="C356" s="121" t="str">
        <f>IF($A356="","",VLOOKUP($A356,INPUT_Du_lieu_nhan_vien!$1:$1048576,3,0))</f>
        <v>Uyên</v>
      </c>
      <c r="D356" s="104" t="str">
        <f>IF(A356="","",VLOOKUP(A356,INPUT_Du_lieu_nhan_vien!$1:$1048576,20,0))</f>
        <v>số 45, đường D11, Tân Thạnh , Tân Phú</v>
      </c>
      <c r="E356" s="104" t="str">
        <f>IF($A356="","",VLOOKUP($A356,INPUT_Du_lieu_nhan_vien!$1:$1048576,17,0))</f>
        <v>0979079711</v>
      </c>
      <c r="F356" s="116" t="str">
        <f>IF(Thong_tin_chuc_vu_NV!A356="","",VLOOKUP(Thong_tin_chuc_vu_NV!A356,INPUT_Du_lieu_nhan_vien!$1:$1048576,27,0))</f>
        <v>1</v>
      </c>
      <c r="G356" s="104" t="str">
        <f>IF(Thong_tin_chuc_vu_NV!A356="","",VLOOKUP(Thong_tin_chuc_vu_NV!A356,INPUT_Du_lieu_nhan_vien!$1:$1048576,28,0))</f>
        <v>CB</v>
      </c>
      <c r="H356" s="104" t="str">
        <f>IF(Thong_tin_chuc_vu_NV!A356="","",VLOOKUP(Thong_tin_chuc_vu_NV!A356,INPUT_Du_lieu_nhan_vien!$1:$1048576,24,0))</f>
        <v>OP</v>
      </c>
      <c r="I356" s="104" t="str">
        <f>IF(Thong_tin_chuc_vu_NV!A356="","",VLOOKUP(Thong_tin_chuc_vu_NV!A356,INPUT_Du_lieu_nhan_vien!$1:$1048576,29,0))</f>
        <v>THC</v>
      </c>
      <c r="J356" s="104" t="str">
        <f>IF(Thong_tin_chuc_vu_NV!A356="","",VLOOKUP(Thong_tin_chuc_vu_NV!A356,INPUT_Du_lieu_nhan_vien!$1:$1048576,30,0))</f>
        <v>PHCS</v>
      </c>
      <c r="K356" s="104" t="str">
        <f>IF(Thong_tin_chuc_vu_NV!A356="","",VLOOKUP(Thong_tin_chuc_vu_NV!A356,INPUT_Du_lieu_nhan_vien!$1:$1048576,31,0))</f>
        <v>HCM</v>
      </c>
      <c r="L356" s="104" t="str">
        <f>IF(Thong_tin_chuc_vu_NV!A356="","",VLOOKUP(Thong_tin_chuc_vu_NV!A356,INPUT_Du_lieu_nhan_vien!$1:$1048576,36,0))</f>
        <v>Nghỉ việc</v>
      </c>
      <c r="M356" s="117">
        <f>IF(Thong_tin_chuc_vu_NV!A356="","",VLOOKUP(Thong_tin_chuc_vu_NV!A356,INPUT_Du_lieu_nhan_vien!$1:$1048576,34,0))</f>
        <v>40917</v>
      </c>
      <c r="N356" s="104">
        <f>IF(Thong_tin_chuc_vu_NV!A356="","",VLOOKUP(Thong_tin_chuc_vu_NV!A356,INPUT_Du_lieu_nhan_vien!$1:$1048576,35,0))</f>
        <v>1</v>
      </c>
      <c r="O356" s="117">
        <f>IF(Thong_tin_chuc_vu_NV!A356="","",VLOOKUP(Thong_tin_chuc_vu_NV!A356,INPUT_Du_lieu_nhan_vien!$1:$1048576,37,0))</f>
        <v>0</v>
      </c>
      <c r="P356" s="117">
        <f>IF(Thong_tin_chuc_vu_NV!A356="","",VLOOKUP(Thong_tin_chuc_vu_NV!A356,INPUT_Du_lieu_nhan_vien!$1:$1048576,39,0))</f>
        <v>41153</v>
      </c>
    </row>
    <row r="357" spans="1:16" ht="19.5" hidden="1" customHeight="1" x14ac:dyDescent="0.2">
      <c r="A357" s="121">
        <f>IF(INPUT_Du_lieu_nhan_vien!A394="","",INPUT_Du_lieu_nhan_vien!A394)</f>
        <v>20368</v>
      </c>
      <c r="B357" s="121" t="str">
        <f>IF(A357="","",VLOOKUP(A357,INPUT_Du_lieu_nhan_vien!$1:$1048576,2,0))</f>
        <v>Nguyễn Thị</v>
      </c>
      <c r="C357" s="121" t="str">
        <f>IF($A357="","",VLOOKUP($A357,INPUT_Du_lieu_nhan_vien!$1:$1048576,3,0))</f>
        <v>Vân</v>
      </c>
      <c r="D357" s="104" t="str">
        <f>IF(A357="","",VLOOKUP(A357,INPUT_Du_lieu_nhan_vien!$1:$1048576,20,0))</f>
        <v xml:space="preserve">Minh Khai, Hai Bà Trưng, Hà Nội </v>
      </c>
      <c r="E357" s="104" t="str">
        <f>IF($A357="","",VLOOKUP($A357,INPUT_Du_lieu_nhan_vien!$1:$1048576,17,0))</f>
        <v>0983 786 589</v>
      </c>
      <c r="F357" s="116" t="str">
        <f>IF(Thong_tin_chuc_vu_NV!A357="","",VLOOKUP(Thong_tin_chuc_vu_NV!A357,INPUT_Du_lieu_nhan_vien!$1:$1048576,27,0))</f>
        <v>1</v>
      </c>
      <c r="G357" s="104" t="str">
        <f>IF(Thong_tin_chuc_vu_NV!A357="","",VLOOKUP(Thong_tin_chuc_vu_NV!A357,INPUT_Du_lieu_nhan_vien!$1:$1048576,28,0))</f>
        <v>CB</v>
      </c>
      <c r="H357" s="104" t="str">
        <f>IF(Thong_tin_chuc_vu_NV!A357="","",VLOOKUP(Thong_tin_chuc_vu_NV!A357,INPUT_Du_lieu_nhan_vien!$1:$1048576,24,0))</f>
        <v>OP</v>
      </c>
      <c r="I357" s="104" t="str">
        <f>IF(Thong_tin_chuc_vu_NV!A357="","",VLOOKUP(Thong_tin_chuc_vu_NV!A357,INPUT_Du_lieu_nhan_vien!$1:$1048576,29,0))</f>
        <v>TAW</v>
      </c>
      <c r="J357" s="104" t="str">
        <f>IF(Thong_tin_chuc_vu_NV!A357="","",VLOOKUP(Thong_tin_chuc_vu_NV!A357,INPUT_Du_lieu_nhan_vien!$1:$1048576,30,0))</f>
        <v>PAWM</v>
      </c>
      <c r="K357" s="104" t="str">
        <f>IF(Thong_tin_chuc_vu_NV!A357="","",VLOOKUP(Thong_tin_chuc_vu_NV!A357,INPUT_Du_lieu_nhan_vien!$1:$1048576,31,0))</f>
        <v>HN</v>
      </c>
      <c r="L357" s="104" t="str">
        <f>IF(Thong_tin_chuc_vu_NV!A394="","",VLOOKUP(Thong_tin_chuc_vu_NV!A394,INPUT_Du_lieu_nhan_vien!$1:$1048576,36,0))</f>
        <v>Nghỉ việc</v>
      </c>
      <c r="M357" s="117">
        <f>IF(Thong_tin_chuc_vu_NV!A394="","",VLOOKUP(Thong_tin_chuc_vu_NV!A394,INPUT_Du_lieu_nhan_vien!$1:$1048576,34,0))</f>
        <v>0</v>
      </c>
      <c r="N357" s="104" t="str">
        <f>IF(Thong_tin_chuc_vu_NV!A394="","",VLOOKUP(Thong_tin_chuc_vu_NV!A394,INPUT_Du_lieu_nhan_vien!$1:$1048576,35,0))</f>
        <v/>
      </c>
      <c r="O357" s="117" t="str">
        <f>IF(Thong_tin_chuc_vu_NV!A394="","",VLOOKUP(Thong_tin_chuc_vu_NV!A394,INPUT_Du_lieu_nhan_vien!$1:$1048576,37,0))</f>
        <v/>
      </c>
      <c r="P357" s="117">
        <f>IF(Thong_tin_chuc_vu_NV!A394="","",VLOOKUP(Thong_tin_chuc_vu_NV!A394,INPUT_Du_lieu_nhan_vien!$1:$1048576,39,0))</f>
        <v>0</v>
      </c>
    </row>
    <row r="358" spans="1:16" ht="19.5" hidden="1" customHeight="1" x14ac:dyDescent="0.2">
      <c r="A358" s="121">
        <f>IF(INPUT_Du_lieu_nhan_vien!A460="","",INPUT_Du_lieu_nhan_vien!A460)</f>
        <v>20434</v>
      </c>
      <c r="B358" s="121" t="str">
        <f>IF(A358="","",VLOOKUP(A358,INPUT_Du_lieu_nhan_vien!$1:$1048576,2,0))</f>
        <v>Phạm Phương</v>
      </c>
      <c r="C358" s="121" t="str">
        <f>IF($A358="","",VLOOKUP($A358,INPUT_Du_lieu_nhan_vien!$1:$1048576,3,0))</f>
        <v>Linh</v>
      </c>
      <c r="D358" s="104" t="str">
        <f>IF(A358="","",VLOOKUP(A358,INPUT_Du_lieu_nhan_vien!$1:$1048576,20,0))</f>
        <v>42 ngách 155/206 Trường Chinh, Hoàng Mai Hà Nội</v>
      </c>
      <c r="E358" s="104" t="str">
        <f>IF($A358="","",VLOOKUP($A358,INPUT_Du_lieu_nhan_vien!$1:$1048576,17,0))</f>
        <v>0904085959</v>
      </c>
      <c r="F358" s="116" t="str">
        <f>IF(Thong_tin_chuc_vu_NV!A358="","",VLOOKUP(Thong_tin_chuc_vu_NV!A358,INPUT_Du_lieu_nhan_vien!$1:$1048576,27,0))</f>
        <v>1</v>
      </c>
      <c r="G358" s="104" t="str">
        <f>IF(Thong_tin_chuc_vu_NV!A358="","",VLOOKUP(Thong_tin_chuc_vu_NV!A358,INPUT_Du_lieu_nhan_vien!$1:$1048576,28,0))</f>
        <v>CB</v>
      </c>
      <c r="H358" s="104" t="str">
        <f>IF(Thong_tin_chuc_vu_NV!A358="","",VLOOKUP(Thong_tin_chuc_vu_NV!A358,INPUT_Du_lieu_nhan_vien!$1:$1048576,24,0))</f>
        <v>OP</v>
      </c>
      <c r="I358" s="104" t="str">
        <f>IF(Thong_tin_chuc_vu_NV!A358="","",VLOOKUP(Thong_tin_chuc_vu_NV!A358,INPUT_Du_lieu_nhan_vien!$1:$1048576,29,0))</f>
        <v>TFP</v>
      </c>
      <c r="J358" s="104" t="str">
        <f>IF(Thong_tin_chuc_vu_NV!A358="","",VLOOKUP(Thong_tin_chuc_vu_NV!A358,INPUT_Du_lieu_nhan_vien!$1:$1048576,30,0))</f>
        <v>PFPC</v>
      </c>
      <c r="K358" s="104" t="str">
        <f>IF(Thong_tin_chuc_vu_NV!A358="","",VLOOKUP(Thong_tin_chuc_vu_NV!A358,INPUT_Du_lieu_nhan_vien!$1:$1048576,31,0))</f>
        <v>HN</v>
      </c>
      <c r="L358" s="104" t="str">
        <f>IF(Thong_tin_chuc_vu_NV!A460="","",VLOOKUP(Thong_tin_chuc_vu_NV!A460,INPUT_Du_lieu_nhan_vien!$1:$1048576,36,0))</f>
        <v>Nghỉ việc</v>
      </c>
      <c r="M358" s="117">
        <f>IF(Thong_tin_chuc_vu_NV!A460="","",VLOOKUP(Thong_tin_chuc_vu_NV!A460,INPUT_Du_lieu_nhan_vien!$1:$1048576,34,0))</f>
        <v>0</v>
      </c>
      <c r="N358" s="104" t="str">
        <f>IF(Thong_tin_chuc_vu_NV!A460="","",VLOOKUP(Thong_tin_chuc_vu_NV!A460,INPUT_Du_lieu_nhan_vien!$1:$1048576,35,0))</f>
        <v/>
      </c>
      <c r="O358" s="117" t="str">
        <f>IF(Thong_tin_chuc_vu_NV!A460="","",VLOOKUP(Thong_tin_chuc_vu_NV!A460,INPUT_Du_lieu_nhan_vien!$1:$1048576,37,0))</f>
        <v/>
      </c>
      <c r="P358" s="117">
        <f>IF(Thong_tin_chuc_vu_NV!A460="","",VLOOKUP(Thong_tin_chuc_vu_NV!A460,INPUT_Du_lieu_nhan_vien!$1:$1048576,39,0))</f>
        <v>0</v>
      </c>
    </row>
    <row r="359" spans="1:16" ht="19.5" customHeight="1" x14ac:dyDescent="0.2">
      <c r="A359" s="121">
        <f>IF(INPUT_Du_lieu_nhan_vien!A470="","",INPUT_Du_lieu_nhan_vien!A470)</f>
        <v>20444</v>
      </c>
      <c r="B359" s="121" t="str">
        <f>IF(A359="","",VLOOKUP(A359,INPUT_Du_lieu_nhan_vien!$1:$1048576,2,0))</f>
        <v>Lê Quang</v>
      </c>
      <c r="C359" s="121" t="str">
        <f>IF($A359="","",VLOOKUP($A359,INPUT_Du_lieu_nhan_vien!$1:$1048576,3,0))</f>
        <v>Anh</v>
      </c>
      <c r="D359" s="104">
        <f>IF(A359="","",VLOOKUP(A359,INPUT_Du_lieu_nhan_vien!$1:$1048576,20,0))</f>
        <v>0</v>
      </c>
      <c r="E359" s="104">
        <f>IF($A359="","",VLOOKUP($A359,INPUT_Du_lieu_nhan_vien!$1:$1048576,17,0))</f>
        <v>0</v>
      </c>
      <c r="F359" s="116" t="str">
        <f>IF(Thong_tin_chuc_vu_NV!A359="","",VLOOKUP(Thong_tin_chuc_vu_NV!A359,INPUT_Du_lieu_nhan_vien!$1:$1048576,27,0))</f>
        <v>4</v>
      </c>
      <c r="G359" s="104" t="str">
        <f>IF(Thong_tin_chuc_vu_NV!A359="","",VLOOKUP(Thong_tin_chuc_vu_NV!A359,INPUT_Du_lieu_nhan_vien!$1:$1048576,28,0))</f>
        <v>QL</v>
      </c>
      <c r="H359" s="104" t="str">
        <f>IF(Thong_tin_chuc_vu_NV!A359="","",VLOOKUP(Thong_tin_chuc_vu_NV!A359,INPUT_Du_lieu_nhan_vien!$1:$1048576,24,0))</f>
        <v>TD1</v>
      </c>
      <c r="I359" s="104" t="str">
        <f>IF(Thong_tin_chuc_vu_NV!A359="","",VLOOKUP(Thong_tin_chuc_vu_NV!A359,INPUT_Du_lieu_nhan_vien!$1:$1048576,29,0))</f>
        <v>TAH</v>
      </c>
      <c r="J359" s="104">
        <f>IF(Thong_tin_chuc_vu_NV!A359="","",VLOOKUP(Thong_tin_chuc_vu_NV!A359,INPUT_Du_lieu_nhan_vien!$1:$1048576,30,0))</f>
        <v>0</v>
      </c>
      <c r="K359" s="104" t="str">
        <f>IF(Thong_tin_chuc_vu_NV!A359="","",VLOOKUP(Thong_tin_chuc_vu_NV!A359,INPUT_Du_lieu_nhan_vien!$1:$1048576,31,0))</f>
        <v>HCM</v>
      </c>
      <c r="L359" s="104" t="str">
        <f>IF(Thong_tin_chuc_vu_NV!A359="","",VLOOKUP(Thong_tin_chuc_vu_NV!A359,INPUT_Du_lieu_nhan_vien!$1:$1048576,36,0))</f>
        <v>Nghỉ việc</v>
      </c>
      <c r="M359" s="117">
        <f>IF(Thong_tin_chuc_vu_NV!A470="","",VLOOKUP(Thong_tin_chuc_vu_NV!A470,INPUT_Du_lieu_nhan_vien!$1:$1048576,34,0))</f>
        <v>0</v>
      </c>
      <c r="N359" s="104" t="str">
        <f>IF(Thong_tin_chuc_vu_NV!A470="","",VLOOKUP(Thong_tin_chuc_vu_NV!A470,INPUT_Du_lieu_nhan_vien!$1:$1048576,35,0))</f>
        <v/>
      </c>
      <c r="O359" s="117">
        <f>IF(Thong_tin_chuc_vu_NV!A470="","",VLOOKUP(Thong_tin_chuc_vu_NV!A470,INPUT_Du_lieu_nhan_vien!$1:$1048576,37,0))</f>
        <v>0</v>
      </c>
      <c r="P359" s="117">
        <f>IF(Thong_tin_chuc_vu_NV!A470="","",VLOOKUP(Thong_tin_chuc_vu_NV!A470,INPUT_Du_lieu_nhan_vien!$1:$1048576,39,0))</f>
        <v>40805</v>
      </c>
    </row>
    <row r="360" spans="1:16" ht="19.5" hidden="1" customHeight="1" x14ac:dyDescent="0.2">
      <c r="A360" s="121">
        <f>IF(INPUT_Du_lieu_nhan_vien!A287="","",INPUT_Du_lieu_nhan_vien!A287)</f>
        <v>20263</v>
      </c>
      <c r="B360" s="121" t="str">
        <f>IF(A360="","",VLOOKUP(A360,INPUT_Du_lieu_nhan_vien!$1:$1048576,2,0))</f>
        <v>Đỗ Xuân</v>
      </c>
      <c r="C360" s="121" t="str">
        <f>IF($A360="","",VLOOKUP($A360,INPUT_Du_lieu_nhan_vien!$1:$1048576,3,0))</f>
        <v>Khoa</v>
      </c>
      <c r="D360" s="104" t="str">
        <f>IF(A360="","",VLOOKUP(A360,INPUT_Du_lieu_nhan_vien!$1:$1048576,20,0))</f>
        <v xml:space="preserve">101 C3, Nghĩa Tân, Cầu Giấy, HN </v>
      </c>
      <c r="E360" s="104" t="str">
        <f>IF($A360="","",VLOOKUP($A360,INPUT_Du_lieu_nhan_vien!$1:$1048576,17,0))</f>
        <v>01999 78 2222</v>
      </c>
      <c r="F360" s="116">
        <f>IF(Thong_tin_chuc_vu_NV!A360="","",VLOOKUP(Thong_tin_chuc_vu_NV!A360,INPUT_Du_lieu_nhan_vien!$1:$1048576,27,0))</f>
        <v>3</v>
      </c>
      <c r="G360" s="104" t="str">
        <f>IF(Thong_tin_chuc_vu_NV!A360="","",VLOOKUP(Thong_tin_chuc_vu_NV!A360,INPUT_Du_lieu_nhan_vien!$1:$1048576,28,0))</f>
        <v>QL</v>
      </c>
      <c r="H360" s="104" t="str">
        <f>IF(Thong_tin_chuc_vu_NV!A360="","",VLOOKUP(Thong_tin_chuc_vu_NV!A360,INPUT_Du_lieu_nhan_vien!$1:$1048576,24,0))</f>
        <v>PM1</v>
      </c>
      <c r="I360" s="104" t="str">
        <f>IF(Thong_tin_chuc_vu_NV!A360="","",VLOOKUP(Thong_tin_chuc_vu_NV!A360,INPUT_Du_lieu_nhan_vien!$1:$1048576,29,0))</f>
        <v>TPT</v>
      </c>
      <c r="J360" s="104">
        <f>IF(Thong_tin_chuc_vu_NV!A360="","",VLOOKUP(Thong_tin_chuc_vu_NV!A360,INPUT_Du_lieu_nhan_vien!$1:$1048576,30,0))</f>
        <v>0</v>
      </c>
      <c r="K360" s="104" t="str">
        <f>IF(Thong_tin_chuc_vu_NV!A360="","",VLOOKUP(Thong_tin_chuc_vu_NV!A360,INPUT_Du_lieu_nhan_vien!$1:$1048576,31,0))</f>
        <v>HN</v>
      </c>
      <c r="L360" s="104" t="str">
        <f>IF(Thong_tin_chuc_vu_NV!A287="","",VLOOKUP(Thong_tin_chuc_vu_NV!A287,INPUT_Du_lieu_nhan_vien!$1:$1048576,36,0))</f>
        <v>Nghỉ việc</v>
      </c>
      <c r="M360" s="117">
        <f>IF(Thong_tin_chuc_vu_NV!A287="","",VLOOKUP(Thong_tin_chuc_vu_NV!A287,INPUT_Du_lieu_nhan_vien!$1:$1048576,34,0))</f>
        <v>40372</v>
      </c>
      <c r="N360" s="104">
        <f>IF(Thong_tin_chuc_vu_NV!A287="","",VLOOKUP(Thong_tin_chuc_vu_NV!A287,INPUT_Du_lieu_nhan_vien!$1:$1048576,35,0))</f>
        <v>7</v>
      </c>
      <c r="O360" s="117">
        <f>IF(Thong_tin_chuc_vu_NV!A287="","",VLOOKUP(Thong_tin_chuc_vu_NV!A287,INPUT_Du_lieu_nhan_vien!$1:$1048576,37,0))</f>
        <v>0</v>
      </c>
      <c r="P360" s="117">
        <f>IF(Thong_tin_chuc_vu_NV!A287="","",VLOOKUP(Thong_tin_chuc_vu_NV!A287,INPUT_Du_lieu_nhan_vien!$1:$1048576,39,0))</f>
        <v>0</v>
      </c>
    </row>
    <row r="361" spans="1:16" ht="19.5" hidden="1" customHeight="1" x14ac:dyDescent="0.2">
      <c r="A361" s="121">
        <f>IF(INPUT_Du_lieu_nhan_vien!A93="","",INPUT_Du_lieu_nhan_vien!A93)</f>
        <v>20068</v>
      </c>
      <c r="B361" s="121" t="str">
        <f>IF(A361="","",VLOOKUP(A361,INPUT_Du_lieu_nhan_vien!$1:$1048576,2,0))</f>
        <v>Phạm Thị</v>
      </c>
      <c r="C361" s="121" t="str">
        <f>IF($A361="","",VLOOKUP($A361,INPUT_Du_lieu_nhan_vien!$1:$1048576,3,0))</f>
        <v>Thu</v>
      </c>
      <c r="D361" s="104" t="str">
        <f>IF(A361="","",VLOOKUP(A361,INPUT_Du_lieu_nhan_vien!$1:$1048576,20,0))</f>
        <v xml:space="preserve">Số Nhà 14, Khu Tt Cục Csgt Đường Bộ, Đường Sắt, Ngõ 364 Giải Phóng, Hoàng Pri </v>
      </c>
      <c r="E361" s="104" t="str">
        <f>IF($A361="","",VLOOKUP($A361,INPUT_Du_lieu_nhan_vien!$1:$1048576,17,0))</f>
        <v>01666 641 559</v>
      </c>
      <c r="F361" s="116" t="str">
        <f>IF(Thong_tin_chuc_vu_NV!A361="","",VLOOKUP(Thong_tin_chuc_vu_NV!A361,INPUT_Du_lieu_nhan_vien!$1:$1048576,27,0))</f>
        <v>2</v>
      </c>
      <c r="G361" s="104" t="str">
        <f>IF(Thong_tin_chuc_vu_NV!A361="","",VLOOKUP(Thong_tin_chuc_vu_NV!A361,INPUT_Du_lieu_nhan_vien!$1:$1048576,28,0))</f>
        <v>CG</v>
      </c>
      <c r="H361" s="104" t="str">
        <f>IF(Thong_tin_chuc_vu_NV!A361="","",VLOOKUP(Thong_tin_chuc_vu_NV!A361,INPUT_Du_lieu_nhan_vien!$1:$1048576,24,0))</f>
        <v>NX</v>
      </c>
      <c r="I361" s="104" t="str">
        <f>IF(Thong_tin_chuc_vu_NV!A361="","",VLOOKUP(Thong_tin_chuc_vu_NV!A361,INPUT_Du_lieu_nhan_vien!$1:$1048576,29,0))</f>
        <v>TOS1</v>
      </c>
      <c r="J361" s="104" t="str">
        <f>IF(Thong_tin_chuc_vu_NV!A361="","",VLOOKUP(Thong_tin_chuc_vu_NV!A361,INPUT_Du_lieu_nhan_vien!$1:$1048576,30,0))</f>
        <v>POSA</v>
      </c>
      <c r="K361" s="104" t="str">
        <f>IF(Thong_tin_chuc_vu_NV!A361="","",VLOOKUP(Thong_tin_chuc_vu_NV!A361,INPUT_Du_lieu_nhan_vien!$1:$1048576,31,0))</f>
        <v>HN</v>
      </c>
      <c r="L361" s="104" t="str">
        <f>IF(Thong_tin_chuc_vu_NV!A93="","",VLOOKUP(Thong_tin_chuc_vu_NV!A93,INPUT_Du_lieu_nhan_vien!$1:$1048576,36,0))</f>
        <v>Nghỉ việc</v>
      </c>
      <c r="M361" s="117">
        <f>IF(Thong_tin_chuc_vu_NV!A93="","",VLOOKUP(Thong_tin_chuc_vu_NV!A93,INPUT_Du_lieu_nhan_vien!$1:$1048576,34,0))</f>
        <v>0</v>
      </c>
      <c r="N361" s="104" t="str">
        <f>IF(Thong_tin_chuc_vu_NV!A93="","",VLOOKUP(Thong_tin_chuc_vu_NV!A93,INPUT_Du_lieu_nhan_vien!$1:$1048576,35,0))</f>
        <v/>
      </c>
      <c r="O361" s="117">
        <f>IF(Thong_tin_chuc_vu_NV!A93="","",VLOOKUP(Thong_tin_chuc_vu_NV!A93,INPUT_Du_lieu_nhan_vien!$1:$1048576,37,0))</f>
        <v>0</v>
      </c>
      <c r="P361" s="117">
        <f>IF(Thong_tin_chuc_vu_NV!A93="","",VLOOKUP(Thong_tin_chuc_vu_NV!A93,INPUT_Du_lieu_nhan_vien!$1:$1048576,39,0))</f>
        <v>40917</v>
      </c>
    </row>
    <row r="362" spans="1:16" ht="19.5" hidden="1" customHeight="1" x14ac:dyDescent="0.2">
      <c r="A362" s="121">
        <f>IF(INPUT_Du_lieu_nhan_vien!A362="","",INPUT_Du_lieu_nhan_vien!A362)</f>
        <v>20336</v>
      </c>
      <c r="B362" s="121" t="str">
        <f>IF(A362="","",VLOOKUP(A362,INPUT_Du_lieu_nhan_vien!$1:$1048576,2,0))</f>
        <v>Võ Ngọc</v>
      </c>
      <c r="C362" s="121" t="str">
        <f>IF($A362="","",VLOOKUP($A362,INPUT_Du_lieu_nhan_vien!$1:$1048576,3,0))</f>
        <v>Tuyền</v>
      </c>
      <c r="D362" s="104" t="str">
        <f>IF(A362="","",VLOOKUP(A362,INPUT_Du_lieu_nhan_vien!$1:$1048576,20,0))</f>
        <v xml:space="preserve">187 A CMT8 , P4 , Q3 </v>
      </c>
      <c r="E362" s="104" t="str">
        <f>IF($A362="","",VLOOKUP($A362,INPUT_Du_lieu_nhan_vien!$1:$1048576,17,0))</f>
        <v>0907 586 167</v>
      </c>
      <c r="F362" s="116" t="str">
        <f>IF(Thong_tin_chuc_vu_NV!A362="","",VLOOKUP(Thong_tin_chuc_vu_NV!A362,INPUT_Du_lieu_nhan_vien!$1:$1048576,27,0))</f>
        <v>1</v>
      </c>
      <c r="G362" s="104" t="str">
        <f>IF(Thong_tin_chuc_vu_NV!A362="","",VLOOKUP(Thong_tin_chuc_vu_NV!A362,INPUT_Du_lieu_nhan_vien!$1:$1048576,28,0))</f>
        <v>CB</v>
      </c>
      <c r="H362" s="104" t="str">
        <f>IF(Thong_tin_chuc_vu_NV!A362="","",VLOOKUP(Thong_tin_chuc_vu_NV!A362,INPUT_Du_lieu_nhan_vien!$1:$1048576,24,0))</f>
        <v>OP</v>
      </c>
      <c r="I362" s="104" t="str">
        <f>IF(Thong_tin_chuc_vu_NV!A362="","",VLOOKUP(Thong_tin_chuc_vu_NV!A362,INPUT_Du_lieu_nhan_vien!$1:$1048576,29,0))</f>
        <v>TSA</v>
      </c>
      <c r="J362" s="104" t="str">
        <f>IF(Thong_tin_chuc_vu_NV!A362="","",VLOOKUP(Thong_tin_chuc_vu_NV!A362,INPUT_Du_lieu_nhan_vien!$1:$1048576,30,0))</f>
        <v>PSAS</v>
      </c>
      <c r="K362" s="104" t="str">
        <f>IF(Thong_tin_chuc_vu_NV!A362="","",VLOOKUP(Thong_tin_chuc_vu_NV!A362,INPUT_Du_lieu_nhan_vien!$1:$1048576,31,0))</f>
        <v>HCM</v>
      </c>
      <c r="L362" s="104" t="str">
        <f>IF(Thong_tin_chuc_vu_NV!A362="","",VLOOKUP(Thong_tin_chuc_vu_NV!A362,INPUT_Du_lieu_nhan_vien!$1:$1048576,36,0))</f>
        <v>Chính thức</v>
      </c>
      <c r="M362" s="117">
        <f>IF(Thong_tin_chuc_vu_NV!A362="","",VLOOKUP(Thong_tin_chuc_vu_NV!A362,INPUT_Du_lieu_nhan_vien!$1:$1048576,34,0))</f>
        <v>40936</v>
      </c>
      <c r="N362" s="104">
        <f>IF(Thong_tin_chuc_vu_NV!A362="","",VLOOKUP(Thong_tin_chuc_vu_NV!A362,INPUT_Du_lieu_nhan_vien!$1:$1048576,35,0))</f>
        <v>1</v>
      </c>
      <c r="O362" s="117" t="str">
        <f>IF(Thong_tin_chuc_vu_NV!A362="","",VLOOKUP(Thong_tin_chuc_vu_NV!A362,INPUT_Du_lieu_nhan_vien!$1:$1048576,37,0))</f>
        <v/>
      </c>
      <c r="P362" s="117">
        <f>IF(Thong_tin_chuc_vu_NV!A362="","",VLOOKUP(Thong_tin_chuc_vu_NV!A362,INPUT_Du_lieu_nhan_vien!$1:$1048576,39,0))</f>
        <v>0</v>
      </c>
    </row>
    <row r="363" spans="1:16" ht="19.5" hidden="1" customHeight="1" x14ac:dyDescent="0.2">
      <c r="A363" s="121">
        <f>IF(INPUT_Du_lieu_nhan_vien!A98="","",INPUT_Du_lieu_nhan_vien!A98)</f>
        <v>20072</v>
      </c>
      <c r="B363" s="121" t="str">
        <f>IF(A363="","",VLOOKUP(A363,INPUT_Du_lieu_nhan_vien!$1:$1048576,2,0))</f>
        <v>Lê Thị Hoàng</v>
      </c>
      <c r="C363" s="121" t="str">
        <f>IF($A363="","",VLOOKUP($A363,INPUT_Du_lieu_nhan_vien!$1:$1048576,3,0))</f>
        <v>Anh</v>
      </c>
      <c r="D363" s="104" t="str">
        <f>IF(A363="","",VLOOKUP(A363,INPUT_Du_lieu_nhan_vien!$1:$1048576,20,0))</f>
        <v xml:space="preserve">123b, lô 9 cư xá Thanh Đa, Phường 27, Quận Bình Thạnh, TP.HCM </v>
      </c>
      <c r="E363" s="104" t="str">
        <f>IF($A363="","",VLOOKUP($A363,INPUT_Du_lieu_nhan_vien!$1:$1048576,17,0))</f>
        <v>098 988 9797</v>
      </c>
      <c r="F363" s="116">
        <f>IF(Thong_tin_chuc_vu_NV!A363="","",VLOOKUP(Thong_tin_chuc_vu_NV!A363,INPUT_Du_lieu_nhan_vien!$1:$1048576,27,0))</f>
        <v>0</v>
      </c>
      <c r="G363" s="104">
        <f>IF(Thong_tin_chuc_vu_NV!A363="","",VLOOKUP(Thong_tin_chuc_vu_NV!A363,INPUT_Du_lieu_nhan_vien!$1:$1048576,28,0))</f>
        <v>0</v>
      </c>
      <c r="H363" s="104">
        <f>IF(Thong_tin_chuc_vu_NV!A363="","",VLOOKUP(Thong_tin_chuc_vu_NV!A363,INPUT_Du_lieu_nhan_vien!$1:$1048576,24,0))</f>
        <v>0</v>
      </c>
      <c r="I363" s="104">
        <f>IF(Thong_tin_chuc_vu_NV!A363="","",VLOOKUP(Thong_tin_chuc_vu_NV!A363,INPUT_Du_lieu_nhan_vien!$1:$1048576,29,0))</f>
        <v>0</v>
      </c>
      <c r="J363" s="104">
        <f>IF(Thong_tin_chuc_vu_NV!A363="","",VLOOKUP(Thong_tin_chuc_vu_NV!A363,INPUT_Du_lieu_nhan_vien!$1:$1048576,30,0))</f>
        <v>0</v>
      </c>
      <c r="K363" s="104" t="str">
        <f>IF(Thong_tin_chuc_vu_NV!A363="","",VLOOKUP(Thong_tin_chuc_vu_NV!A363,INPUT_Du_lieu_nhan_vien!$1:$1048576,31,0))</f>
        <v>HCM</v>
      </c>
      <c r="L363" s="104" t="str">
        <f>IF(Thong_tin_chuc_vu_NV!A98="","",VLOOKUP(Thong_tin_chuc_vu_NV!A98,INPUT_Du_lieu_nhan_vien!$1:$1048576,36,0))</f>
        <v>Nghỉ việc</v>
      </c>
      <c r="M363" s="117">
        <f>IF(Thong_tin_chuc_vu_NV!A98="","",VLOOKUP(Thong_tin_chuc_vu_NV!A98,INPUT_Du_lieu_nhan_vien!$1:$1048576,34,0))</f>
        <v>0</v>
      </c>
      <c r="N363" s="104" t="str">
        <f>IF(Thong_tin_chuc_vu_NV!A98="","",VLOOKUP(Thong_tin_chuc_vu_NV!A98,INPUT_Du_lieu_nhan_vien!$1:$1048576,35,0))</f>
        <v/>
      </c>
      <c r="O363" s="117" t="str">
        <f>IF(Thong_tin_chuc_vu_NV!A98="","",VLOOKUP(Thong_tin_chuc_vu_NV!A98,INPUT_Du_lieu_nhan_vien!$1:$1048576,37,0))</f>
        <v/>
      </c>
      <c r="P363" s="117">
        <f>IF(Thong_tin_chuc_vu_NV!A98="","",VLOOKUP(Thong_tin_chuc_vu_NV!A98,INPUT_Du_lieu_nhan_vien!$1:$1048576,39,0))</f>
        <v>0</v>
      </c>
    </row>
    <row r="364" spans="1:16" ht="19.5" hidden="1" customHeight="1" x14ac:dyDescent="0.2">
      <c r="A364" s="121">
        <f>IF(INPUT_Du_lieu_nhan_vien!A131="","",INPUT_Du_lieu_nhan_vien!A131)</f>
        <v>20105</v>
      </c>
      <c r="B364" s="121" t="str">
        <f>IF(A364="","",VLOOKUP(A364,INPUT_Du_lieu_nhan_vien!$1:$1048576,2,0))</f>
        <v>Lê Thị Thu</v>
      </c>
      <c r="C364" s="121" t="str">
        <f>IF($A364="","",VLOOKUP($A364,INPUT_Du_lieu_nhan_vien!$1:$1048576,3,0))</f>
        <v>Cúc</v>
      </c>
      <c r="D364" s="104" t="str">
        <f>IF(A364="","",VLOOKUP(A364,INPUT_Du_lieu_nhan_vien!$1:$1048576,20,0))</f>
        <v xml:space="preserve">SN 35 ngõ 317 Bùi Xương Trạch, tổ 4, Định Công, Hoàng Mai, HN </v>
      </c>
      <c r="E364" s="104" t="str">
        <f>IF($A364="","",VLOOKUP($A364,INPUT_Du_lieu_nhan_vien!$1:$1048576,17,0))</f>
        <v>098 871 2513</v>
      </c>
      <c r="F364" s="116">
        <f>IF(Thong_tin_chuc_vu_NV!A364="","",VLOOKUP(Thong_tin_chuc_vu_NV!A364,INPUT_Du_lieu_nhan_vien!$1:$1048576,27,0))</f>
        <v>0</v>
      </c>
      <c r="G364" s="104">
        <f>IF(Thong_tin_chuc_vu_NV!A364="","",VLOOKUP(Thong_tin_chuc_vu_NV!A364,INPUT_Du_lieu_nhan_vien!$1:$1048576,28,0))</f>
        <v>0</v>
      </c>
      <c r="H364" s="104">
        <f>IF(Thong_tin_chuc_vu_NV!A364="","",VLOOKUP(Thong_tin_chuc_vu_NV!A364,INPUT_Du_lieu_nhan_vien!$1:$1048576,24,0))</f>
        <v>0</v>
      </c>
      <c r="I364" s="104">
        <f>IF(Thong_tin_chuc_vu_NV!A364="","",VLOOKUP(Thong_tin_chuc_vu_NV!A364,INPUT_Du_lieu_nhan_vien!$1:$1048576,29,0))</f>
        <v>0</v>
      </c>
      <c r="J364" s="104">
        <f>IF(Thong_tin_chuc_vu_NV!A364="","",VLOOKUP(Thong_tin_chuc_vu_NV!A364,INPUT_Du_lieu_nhan_vien!$1:$1048576,30,0))</f>
        <v>0</v>
      </c>
      <c r="K364" s="104" t="str">
        <f>IF(Thong_tin_chuc_vu_NV!A364="","",VLOOKUP(Thong_tin_chuc_vu_NV!A364,INPUT_Du_lieu_nhan_vien!$1:$1048576,31,0))</f>
        <v>HN</v>
      </c>
      <c r="L364" s="104" t="str">
        <f>IF(Thong_tin_chuc_vu_NV!A131="","",VLOOKUP(Thong_tin_chuc_vu_NV!A131,INPUT_Du_lieu_nhan_vien!$1:$1048576,36,0))</f>
        <v>Chính thức</v>
      </c>
      <c r="M364" s="117">
        <f>IF(Thong_tin_chuc_vu_NV!A131="","",VLOOKUP(Thong_tin_chuc_vu_NV!A131,INPUT_Du_lieu_nhan_vien!$1:$1048576,34,0))</f>
        <v>40375</v>
      </c>
      <c r="N364" s="104">
        <f>IF(Thong_tin_chuc_vu_NV!A131="","",VLOOKUP(Thong_tin_chuc_vu_NV!A131,INPUT_Du_lieu_nhan_vien!$1:$1048576,35,0))</f>
        <v>7</v>
      </c>
      <c r="O364" s="117" t="str">
        <f>IF(Thong_tin_chuc_vu_NV!A131="","",VLOOKUP(Thong_tin_chuc_vu_NV!A131,INPUT_Du_lieu_nhan_vien!$1:$1048576,37,0))</f>
        <v/>
      </c>
      <c r="P364" s="117">
        <f>IF(Thong_tin_chuc_vu_NV!A131="","",VLOOKUP(Thong_tin_chuc_vu_NV!A131,INPUT_Du_lieu_nhan_vien!$1:$1048576,39,0))</f>
        <v>0</v>
      </c>
    </row>
    <row r="365" spans="1:16" ht="19.5" hidden="1" customHeight="1" x14ac:dyDescent="0.2">
      <c r="A365" s="121">
        <f>IF(INPUT_Du_lieu_nhan_vien!A173="","",INPUT_Du_lieu_nhan_vien!A173)</f>
        <v>20147</v>
      </c>
      <c r="B365" s="121" t="str">
        <f>IF(A365="","",VLOOKUP(A365,INPUT_Du_lieu_nhan_vien!$1:$1048576,2,0))</f>
        <v>Chu Thị Thu</v>
      </c>
      <c r="C365" s="121" t="str">
        <f>IF($A365="","",VLOOKUP($A365,INPUT_Du_lieu_nhan_vien!$1:$1048576,3,0))</f>
        <v>Trang</v>
      </c>
      <c r="D365" s="104" t="str">
        <f>IF(A365="","",VLOOKUP(A365,INPUT_Du_lieu_nhan_vien!$1:$1048576,20,0))</f>
        <v xml:space="preserve"> </v>
      </c>
      <c r="E365" s="104" t="str">
        <f>IF($A365="","",VLOOKUP($A365,INPUT_Du_lieu_nhan_vien!$1:$1048576,17,0))</f>
        <v/>
      </c>
      <c r="F365" s="116" t="str">
        <f>IF(Thong_tin_chuc_vu_NV!A365="","",VLOOKUP(Thong_tin_chuc_vu_NV!A365,INPUT_Du_lieu_nhan_vien!$1:$1048576,27,0))</f>
        <v>1</v>
      </c>
      <c r="G365" s="104">
        <f>IF(Thong_tin_chuc_vu_NV!A365="","",VLOOKUP(Thong_tin_chuc_vu_NV!A365,INPUT_Du_lieu_nhan_vien!$1:$1048576,28,0))</f>
        <v>0</v>
      </c>
      <c r="H365" s="104">
        <f>IF(Thong_tin_chuc_vu_NV!A365="","",VLOOKUP(Thong_tin_chuc_vu_NV!A365,INPUT_Du_lieu_nhan_vien!$1:$1048576,24,0))</f>
        <v>0</v>
      </c>
      <c r="I365" s="104">
        <f>IF(Thong_tin_chuc_vu_NV!A365="","",VLOOKUP(Thong_tin_chuc_vu_NV!A365,INPUT_Du_lieu_nhan_vien!$1:$1048576,29,0))</f>
        <v>0</v>
      </c>
      <c r="J365" s="104">
        <f>IF(Thong_tin_chuc_vu_NV!A365="","",VLOOKUP(Thong_tin_chuc_vu_NV!A365,INPUT_Du_lieu_nhan_vien!$1:$1048576,30,0))</f>
        <v>0</v>
      </c>
      <c r="K365" s="104" t="str">
        <f>IF(Thong_tin_chuc_vu_NV!A365="","",VLOOKUP(Thong_tin_chuc_vu_NV!A365,INPUT_Du_lieu_nhan_vien!$1:$1048576,31,0))</f>
        <v>HN</v>
      </c>
      <c r="L365" s="104" t="str">
        <f>IF(Thong_tin_chuc_vu_NV!A173="","",VLOOKUP(Thong_tin_chuc_vu_NV!A173,INPUT_Du_lieu_nhan_vien!$1:$1048576,36,0))</f>
        <v>Nghỉ việc</v>
      </c>
      <c r="M365" s="117">
        <f>IF(Thong_tin_chuc_vu_NV!A173="","",VLOOKUP(Thong_tin_chuc_vu_NV!A173,INPUT_Du_lieu_nhan_vien!$1:$1048576,34,0))</f>
        <v>41047</v>
      </c>
      <c r="N365" s="104">
        <f>IF(Thong_tin_chuc_vu_NV!A173="","",VLOOKUP(Thong_tin_chuc_vu_NV!A173,INPUT_Du_lieu_nhan_vien!$1:$1048576,35,0))</f>
        <v>5</v>
      </c>
      <c r="O365" s="117">
        <f>IF(Thong_tin_chuc_vu_NV!A173="","",VLOOKUP(Thong_tin_chuc_vu_NV!A173,INPUT_Du_lieu_nhan_vien!$1:$1048576,37,0))</f>
        <v>0</v>
      </c>
      <c r="P365" s="117">
        <f>IF(Thong_tin_chuc_vu_NV!A173="","",VLOOKUP(Thong_tin_chuc_vu_NV!A173,INPUT_Du_lieu_nhan_vien!$1:$1048576,39,0))</f>
        <v>0</v>
      </c>
    </row>
    <row r="366" spans="1:16" ht="19.5" hidden="1" customHeight="1" x14ac:dyDescent="0.2">
      <c r="A366" s="121">
        <f>IF(INPUT_Du_lieu_nhan_vien!A366="","",INPUT_Du_lieu_nhan_vien!A366)</f>
        <v>20340</v>
      </c>
      <c r="B366" s="121" t="str">
        <f>IF(A366="","",VLOOKUP(A366,INPUT_Du_lieu_nhan_vien!$1:$1048576,2,0))</f>
        <v>Lương Tuyết</v>
      </c>
      <c r="C366" s="121" t="str">
        <f>IF($A366="","",VLOOKUP($A366,INPUT_Du_lieu_nhan_vien!$1:$1048576,3,0))</f>
        <v>Nga</v>
      </c>
      <c r="D366" s="104" t="str">
        <f>IF(A366="","",VLOOKUP(A366,INPUT_Du_lieu_nhan_vien!$1:$1048576,20,0))</f>
        <v>37/13/3 Ngô Tất Tố P.21 .Bình Thạnh Tp. HCM</v>
      </c>
      <c r="E366" s="104" t="str">
        <f>IF($A366="","",VLOOKUP($A366,INPUT_Du_lieu_nhan_vien!$1:$1048576,17,0))</f>
        <v>0903877847</v>
      </c>
      <c r="F366" s="116" t="str">
        <f>IF(Thong_tin_chuc_vu_NV!A366="","",VLOOKUP(Thong_tin_chuc_vu_NV!A366,INPUT_Du_lieu_nhan_vien!$1:$1048576,27,0))</f>
        <v>1</v>
      </c>
      <c r="G366" s="104" t="str">
        <f>IF(Thong_tin_chuc_vu_NV!A366="","",VLOOKUP(Thong_tin_chuc_vu_NV!A366,INPUT_Du_lieu_nhan_vien!$1:$1048576,28,0))</f>
        <v>CB</v>
      </c>
      <c r="H366" s="104" t="str">
        <f>IF(Thong_tin_chuc_vu_NV!A366="","",VLOOKUP(Thong_tin_chuc_vu_NV!A366,INPUT_Du_lieu_nhan_vien!$1:$1048576,24,0))</f>
        <v>OS</v>
      </c>
      <c r="I366" s="104" t="str">
        <f>IF(Thong_tin_chuc_vu_NV!A366="","",VLOOKUP(Thong_tin_chuc_vu_NV!A366,INPUT_Du_lieu_nhan_vien!$1:$1048576,29,0))</f>
        <v>THC</v>
      </c>
      <c r="J366" s="104" t="str">
        <f>IF(Thong_tin_chuc_vu_NV!A366="","",VLOOKUP(Thong_tin_chuc_vu_NV!A366,INPUT_Du_lieu_nhan_vien!$1:$1048576,30,0))</f>
        <v>PHCS</v>
      </c>
      <c r="K366" s="104" t="str">
        <f>IF(Thong_tin_chuc_vu_NV!A366="","",VLOOKUP(Thong_tin_chuc_vu_NV!A366,INPUT_Du_lieu_nhan_vien!$1:$1048576,31,0))</f>
        <v>HCM</v>
      </c>
      <c r="L366" s="104" t="str">
        <f>IF(Thong_tin_chuc_vu_NV!A366="","",VLOOKUP(Thong_tin_chuc_vu_NV!A366,INPUT_Du_lieu_nhan_vien!$1:$1048576,36,0))</f>
        <v>Nghỉ việc</v>
      </c>
      <c r="M366" s="117">
        <f>IF(Thong_tin_chuc_vu_NV!A366="","",VLOOKUP(Thong_tin_chuc_vu_NV!A366,INPUT_Du_lieu_nhan_vien!$1:$1048576,34,0))</f>
        <v>40938</v>
      </c>
      <c r="N366" s="104">
        <f>IF(Thong_tin_chuc_vu_NV!A366="","",VLOOKUP(Thong_tin_chuc_vu_NV!A366,INPUT_Du_lieu_nhan_vien!$1:$1048576,35,0))</f>
        <v>1</v>
      </c>
      <c r="O366" s="117">
        <f>IF(Thong_tin_chuc_vu_NV!A366="","",VLOOKUP(Thong_tin_chuc_vu_NV!A366,INPUT_Du_lieu_nhan_vien!$1:$1048576,37,0))</f>
        <v>0</v>
      </c>
      <c r="P366" s="117">
        <f>IF(Thong_tin_chuc_vu_NV!A366="","",VLOOKUP(Thong_tin_chuc_vu_NV!A366,INPUT_Du_lieu_nhan_vien!$1:$1048576,39,0))</f>
        <v>41153</v>
      </c>
    </row>
    <row r="367" spans="1:16" ht="19.5" hidden="1" customHeight="1" x14ac:dyDescent="0.2">
      <c r="A367" s="121">
        <f>IF(INPUT_Du_lieu_nhan_vien!A213="","",INPUT_Du_lieu_nhan_vien!A213)</f>
        <v>20188</v>
      </c>
      <c r="B367" s="121" t="str">
        <f>IF(A367="","",VLOOKUP(A367,INPUT_Du_lieu_nhan_vien!$1:$1048576,2,0))</f>
        <v>Thân Thị</v>
      </c>
      <c r="C367" s="121" t="str">
        <f>IF($A367="","",VLOOKUP($A367,INPUT_Du_lieu_nhan_vien!$1:$1048576,3,0))</f>
        <v>Khuyên</v>
      </c>
      <c r="D367" s="104" t="str">
        <f>IF(A367="","",VLOOKUP(A367,INPUT_Du_lieu_nhan_vien!$1:$1048576,20,0))</f>
        <v xml:space="preserve">272, Nam Dư, Hoàng Mai, Hà Nội </v>
      </c>
      <c r="E367" s="104" t="str">
        <f>IF($A367="","",VLOOKUP($A367,INPUT_Du_lieu_nhan_vien!$1:$1048576,17,0))</f>
        <v>0983 280 617</v>
      </c>
      <c r="F367" s="116" t="str">
        <f>IF(Thong_tin_chuc_vu_NV!A367="","",VLOOKUP(Thong_tin_chuc_vu_NV!A367,INPUT_Du_lieu_nhan_vien!$1:$1048576,27,0))</f>
        <v>1</v>
      </c>
      <c r="G367" s="104" t="str">
        <f>IF(Thong_tin_chuc_vu_NV!A367="","",VLOOKUP(Thong_tin_chuc_vu_NV!A367,INPUT_Du_lieu_nhan_vien!$1:$1048576,28,0))</f>
        <v>CB</v>
      </c>
      <c r="H367" s="104" t="str">
        <f>IF(Thong_tin_chuc_vu_NV!A367="","",VLOOKUP(Thong_tin_chuc_vu_NV!A367,INPUT_Du_lieu_nhan_vien!$1:$1048576,24,0))</f>
        <v>OP</v>
      </c>
      <c r="I367" s="104" t="str">
        <f>IF(Thong_tin_chuc_vu_NV!A367="","",VLOOKUP(Thong_tin_chuc_vu_NV!A367,INPUT_Du_lieu_nhan_vien!$1:$1048576,29,0))</f>
        <v>TOS1</v>
      </c>
      <c r="J367" s="104" t="str">
        <f>IF(Thong_tin_chuc_vu_NV!A367="","",VLOOKUP(Thong_tin_chuc_vu_NV!A367,INPUT_Du_lieu_nhan_vien!$1:$1048576,30,0))</f>
        <v>POSO</v>
      </c>
      <c r="K367" s="104" t="str">
        <f>IF(Thong_tin_chuc_vu_NV!A367="","",VLOOKUP(Thong_tin_chuc_vu_NV!A367,INPUT_Du_lieu_nhan_vien!$1:$1048576,31,0))</f>
        <v>HN</v>
      </c>
      <c r="L367" s="104" t="str">
        <f>IF(Thong_tin_chuc_vu_NV!A213="","",VLOOKUP(Thong_tin_chuc_vu_NV!A213,INPUT_Du_lieu_nhan_vien!$1:$1048576,36,0))</f>
        <v>Nghỉ việc</v>
      </c>
      <c r="M367" s="117">
        <f>IF(Thong_tin_chuc_vu_NV!A213="","",VLOOKUP(Thong_tin_chuc_vu_NV!A213,INPUT_Du_lieu_nhan_vien!$1:$1048576,34,0))</f>
        <v>40940</v>
      </c>
      <c r="N367" s="104">
        <f>IF(Thong_tin_chuc_vu_NV!A213="","",VLOOKUP(Thong_tin_chuc_vu_NV!A213,INPUT_Du_lieu_nhan_vien!$1:$1048576,35,0))</f>
        <v>2</v>
      </c>
      <c r="O367" s="117" t="str">
        <f>IF(Thong_tin_chuc_vu_NV!A213="","",VLOOKUP(Thong_tin_chuc_vu_NV!A213,INPUT_Du_lieu_nhan_vien!$1:$1048576,37,0))</f>
        <v/>
      </c>
      <c r="P367" s="117">
        <f>IF(Thong_tin_chuc_vu_NV!A213="","",VLOOKUP(Thong_tin_chuc_vu_NV!A213,INPUT_Du_lieu_nhan_vien!$1:$1048576,39,0))</f>
        <v>41335</v>
      </c>
    </row>
    <row r="368" spans="1:16" ht="19.5" customHeight="1" x14ac:dyDescent="0.2">
      <c r="A368" s="121">
        <f>IF(INPUT_Du_lieu_nhan_vien!A368="","",INPUT_Du_lieu_nhan_vien!A368)</f>
        <v>20342</v>
      </c>
      <c r="B368" s="121" t="str">
        <f>IF(A368="","",VLOOKUP(A368,INPUT_Du_lieu_nhan_vien!$1:$1048576,2,0))</f>
        <v>Nguyễn Ngọc Hoàng</v>
      </c>
      <c r="C368" s="121" t="str">
        <f>IF($A368="","",VLOOKUP($A368,INPUT_Du_lieu_nhan_vien!$1:$1048576,3,0))</f>
        <v>Cầm</v>
      </c>
      <c r="D368" s="104" t="str">
        <f>IF(A368="","",VLOOKUP(A368,INPUT_Du_lieu_nhan_vien!$1:$1048576,20,0))</f>
        <v xml:space="preserve">1014/1 Cách Mạng Tháng 8, P5, Q.Tân Bình, Tp.HCM </v>
      </c>
      <c r="E368" s="104" t="str">
        <f>IF($A368="","",VLOOKUP($A368,INPUT_Du_lieu_nhan_vien!$1:$1048576,17,0))</f>
        <v>0918 599 569</v>
      </c>
      <c r="F368" s="116" t="str">
        <f>IF(Thong_tin_chuc_vu_NV!A368="","",VLOOKUP(Thong_tin_chuc_vu_NV!A368,INPUT_Du_lieu_nhan_vien!$1:$1048576,27,0))</f>
        <v>4</v>
      </c>
      <c r="G368" s="104" t="str">
        <f>IF(Thong_tin_chuc_vu_NV!A368="","",VLOOKUP(Thong_tin_chuc_vu_NV!A368,INPUT_Du_lieu_nhan_vien!$1:$1048576,28,0))</f>
        <v>QL</v>
      </c>
      <c r="H368" s="104" t="str">
        <f>IF(Thong_tin_chuc_vu_NV!A368="","",VLOOKUP(Thong_tin_chuc_vu_NV!A368,INPUT_Du_lieu_nhan_vien!$1:$1048576,24,0))</f>
        <v>TD2</v>
      </c>
      <c r="I368" s="104" t="str">
        <f>IF(Thong_tin_chuc_vu_NV!A368="","",VLOOKUP(Thong_tin_chuc_vu_NV!A368,INPUT_Du_lieu_nhan_vien!$1:$1048576,29,0))</f>
        <v>TTV</v>
      </c>
      <c r="J368" s="104" t="str">
        <f>IF(Thong_tin_chuc_vu_NV!A368="","",VLOOKUP(Thong_tin_chuc_vu_NV!A368,INPUT_Du_lieu_nhan_vien!$1:$1048576,30,0))</f>
        <v>PTVS</v>
      </c>
      <c r="K368" s="104" t="str">
        <f>IF(Thong_tin_chuc_vu_NV!A368="","",VLOOKUP(Thong_tin_chuc_vu_NV!A368,INPUT_Du_lieu_nhan_vien!$1:$1048576,31,0))</f>
        <v>HCM</v>
      </c>
      <c r="L368" s="104" t="str">
        <f>IF(Thong_tin_chuc_vu_NV!A368="","",VLOOKUP(Thong_tin_chuc_vu_NV!A368,INPUT_Du_lieu_nhan_vien!$1:$1048576,36,0))</f>
        <v>Chính thức</v>
      </c>
      <c r="M368" s="117">
        <f>IF(Thong_tin_chuc_vu_NV!A368="","",VLOOKUP(Thong_tin_chuc_vu_NV!A368,INPUT_Du_lieu_nhan_vien!$1:$1048576,34,0))</f>
        <v>40954</v>
      </c>
      <c r="N368" s="104">
        <f>IF(Thong_tin_chuc_vu_NV!A368="","",VLOOKUP(Thong_tin_chuc_vu_NV!A368,INPUT_Du_lieu_nhan_vien!$1:$1048576,35,0))</f>
        <v>2</v>
      </c>
      <c r="O368" s="117" t="str">
        <f>IF(Thong_tin_chuc_vu_NV!A368="","",VLOOKUP(Thong_tin_chuc_vu_NV!A368,INPUT_Du_lieu_nhan_vien!$1:$1048576,37,0))</f>
        <v/>
      </c>
      <c r="P368" s="117">
        <f>IF(Thong_tin_chuc_vu_NV!A368="","",VLOOKUP(Thong_tin_chuc_vu_NV!A368,INPUT_Du_lieu_nhan_vien!$1:$1048576,39,0))</f>
        <v>0</v>
      </c>
    </row>
    <row r="369" spans="1:16" ht="19.5" hidden="1" customHeight="1" x14ac:dyDescent="0.2">
      <c r="A369" s="121">
        <f>IF(INPUT_Du_lieu_nhan_vien!A226="","",INPUT_Du_lieu_nhan_vien!A226)</f>
        <v>20201</v>
      </c>
      <c r="B369" s="121" t="str">
        <f>IF(A369="","",VLOOKUP(A369,INPUT_Du_lieu_nhan_vien!$1:$1048576,2,0))</f>
        <v>Lê Thị</v>
      </c>
      <c r="C369" s="121" t="str">
        <f>IF($A369="","",VLOOKUP($A369,INPUT_Du_lieu_nhan_vien!$1:$1048576,3,0))</f>
        <v>Giang</v>
      </c>
      <c r="D369" s="104" t="str">
        <f>IF(A369="","",VLOOKUP(A369,INPUT_Du_lieu_nhan_vien!$1:$1048576,20,0))</f>
        <v xml:space="preserve">48, Ngõ 105 Ngách 2/39 Xuân La, Tây Hồ, Hà Nội </v>
      </c>
      <c r="E369" s="104" t="str">
        <f>IF($A369="","",VLOOKUP($A369,INPUT_Du_lieu_nhan_vien!$1:$1048576,17,0))</f>
        <v>0902 232 069</v>
      </c>
      <c r="F369" s="116" t="str">
        <f>IF(Thong_tin_chuc_vu_NV!A369="","",VLOOKUP(Thong_tin_chuc_vu_NV!A369,INPUT_Du_lieu_nhan_vien!$1:$1048576,27,0))</f>
        <v>2</v>
      </c>
      <c r="G369" s="104" t="str">
        <f>IF(Thong_tin_chuc_vu_NV!A369="","",VLOOKUP(Thong_tin_chuc_vu_NV!A369,INPUT_Du_lieu_nhan_vien!$1:$1048576,28,0))</f>
        <v>CG</v>
      </c>
      <c r="H369" s="104" t="str">
        <f>IF(Thong_tin_chuc_vu_NV!A369="","",VLOOKUP(Thong_tin_chuc_vu_NV!A369,INPUT_Du_lieu_nhan_vien!$1:$1048576,24,0))</f>
        <v>NX</v>
      </c>
      <c r="I369" s="104" t="str">
        <f>IF(Thong_tin_chuc_vu_NV!A369="","",VLOOKUP(Thong_tin_chuc_vu_NV!A369,INPUT_Du_lieu_nhan_vien!$1:$1048576,29,0))</f>
        <v>TMH</v>
      </c>
      <c r="J369" s="104" t="str">
        <f>IF(Thong_tin_chuc_vu_NV!A369="","",VLOOKUP(Thong_tin_chuc_vu_NV!A369,INPUT_Du_lieu_nhan_vien!$1:$1048576,30,0))</f>
        <v>PMHS</v>
      </c>
      <c r="K369" s="104" t="str">
        <f>IF(Thong_tin_chuc_vu_NV!A369="","",VLOOKUP(Thong_tin_chuc_vu_NV!A369,INPUT_Du_lieu_nhan_vien!$1:$1048576,31,0))</f>
        <v>HN</v>
      </c>
      <c r="L369" s="104" t="str">
        <f>IF(Thong_tin_chuc_vu_NV!A226="","",VLOOKUP(Thong_tin_chuc_vu_NV!A226,INPUT_Du_lieu_nhan_vien!$1:$1048576,36,0))</f>
        <v>Chính thức</v>
      </c>
      <c r="M369" s="117">
        <f>IF(Thong_tin_chuc_vu_NV!A226="","",VLOOKUP(Thong_tin_chuc_vu_NV!A226,INPUT_Du_lieu_nhan_vien!$1:$1048576,34,0))</f>
        <v>41000</v>
      </c>
      <c r="N369" s="104">
        <f>IF(Thong_tin_chuc_vu_NV!A226="","",VLOOKUP(Thong_tin_chuc_vu_NV!A226,INPUT_Du_lieu_nhan_vien!$1:$1048576,35,0))</f>
        <v>4</v>
      </c>
      <c r="O369" s="117" t="str">
        <f>IF(Thong_tin_chuc_vu_NV!A226="","",VLOOKUP(Thong_tin_chuc_vu_NV!A226,INPUT_Du_lieu_nhan_vien!$1:$1048576,37,0))</f>
        <v/>
      </c>
      <c r="P369" s="117">
        <f>IF(Thong_tin_chuc_vu_NV!A226="","",VLOOKUP(Thong_tin_chuc_vu_NV!A226,INPUT_Du_lieu_nhan_vien!$1:$1048576,39,0))</f>
        <v>0</v>
      </c>
    </row>
    <row r="370" spans="1:16" ht="19.5" hidden="1" customHeight="1" x14ac:dyDescent="0.2">
      <c r="A370" s="121">
        <f>IF(INPUT_Du_lieu_nhan_vien!A241="","",INPUT_Du_lieu_nhan_vien!A241)</f>
        <v>20216</v>
      </c>
      <c r="B370" s="121" t="str">
        <f>IF(A370="","",VLOOKUP(A370,INPUT_Du_lieu_nhan_vien!$1:$1048576,2,0))</f>
        <v>Võ Nguyên</v>
      </c>
      <c r="C370" s="121" t="str">
        <f>IF($A370="","",VLOOKUP($A370,INPUT_Du_lieu_nhan_vien!$1:$1048576,3,0))</f>
        <v>Vũ</v>
      </c>
      <c r="D370" s="104" t="str">
        <f>IF(A370="","",VLOOKUP(A370,INPUT_Du_lieu_nhan_vien!$1:$1048576,20,0))</f>
        <v xml:space="preserve">Lâm Văn Bền, Q.7, Tp. HCM </v>
      </c>
      <c r="E370" s="104" t="str">
        <f>IF($A370="","",VLOOKUP($A370,INPUT_Du_lieu_nhan_vien!$1:$1048576,17,0))</f>
        <v>01211 133 848</v>
      </c>
      <c r="F370" s="116">
        <f>IF(Thong_tin_chuc_vu_NV!A370="","",VLOOKUP(Thong_tin_chuc_vu_NV!A370,INPUT_Du_lieu_nhan_vien!$1:$1048576,27,0))</f>
        <v>0</v>
      </c>
      <c r="G370" s="104">
        <f>IF(Thong_tin_chuc_vu_NV!A370="","",VLOOKUP(Thong_tin_chuc_vu_NV!A370,INPUT_Du_lieu_nhan_vien!$1:$1048576,28,0))</f>
        <v>0</v>
      </c>
      <c r="H370" s="104">
        <f>IF(Thong_tin_chuc_vu_NV!A370="","",VLOOKUP(Thong_tin_chuc_vu_NV!A370,INPUT_Du_lieu_nhan_vien!$1:$1048576,24,0))</f>
        <v>0</v>
      </c>
      <c r="I370" s="104">
        <f>IF(Thong_tin_chuc_vu_NV!A370="","",VLOOKUP(Thong_tin_chuc_vu_NV!A370,INPUT_Du_lieu_nhan_vien!$1:$1048576,29,0))</f>
        <v>0</v>
      </c>
      <c r="J370" s="104">
        <f>IF(Thong_tin_chuc_vu_NV!A370="","",VLOOKUP(Thong_tin_chuc_vu_NV!A370,INPUT_Du_lieu_nhan_vien!$1:$1048576,30,0))</f>
        <v>0</v>
      </c>
      <c r="K370" s="104" t="str">
        <f>IF(Thong_tin_chuc_vu_NV!A370="","",VLOOKUP(Thong_tin_chuc_vu_NV!A370,INPUT_Du_lieu_nhan_vien!$1:$1048576,31,0))</f>
        <v>HCM</v>
      </c>
      <c r="L370" s="104" t="str">
        <f>IF(Thong_tin_chuc_vu_NV!A241="","",VLOOKUP(Thong_tin_chuc_vu_NV!A241,INPUT_Du_lieu_nhan_vien!$1:$1048576,36,0))</f>
        <v>Nghỉ việc</v>
      </c>
      <c r="M370" s="117">
        <f>IF(Thong_tin_chuc_vu_NV!A241="","",VLOOKUP(Thong_tin_chuc_vu_NV!A241,INPUT_Du_lieu_nhan_vien!$1:$1048576,34,0))</f>
        <v>0</v>
      </c>
      <c r="N370" s="104" t="str">
        <f>IF(Thong_tin_chuc_vu_NV!A241="","",VLOOKUP(Thong_tin_chuc_vu_NV!A241,INPUT_Du_lieu_nhan_vien!$1:$1048576,35,0))</f>
        <v/>
      </c>
      <c r="O370" s="117" t="str">
        <f>IF(Thong_tin_chuc_vu_NV!A241="","",VLOOKUP(Thong_tin_chuc_vu_NV!A241,INPUT_Du_lieu_nhan_vien!$1:$1048576,37,0))</f>
        <v/>
      </c>
      <c r="P370" s="117">
        <f>IF(Thong_tin_chuc_vu_NV!A241="","",VLOOKUP(Thong_tin_chuc_vu_NV!A241,INPUT_Du_lieu_nhan_vien!$1:$1048576,39,0))</f>
        <v>0</v>
      </c>
    </row>
    <row r="371" spans="1:16" ht="19.5" hidden="1" customHeight="1" x14ac:dyDescent="0.2">
      <c r="A371" s="121">
        <f>IF(INPUT_Du_lieu_nhan_vien!A251="","",INPUT_Du_lieu_nhan_vien!A251)</f>
        <v>20226</v>
      </c>
      <c r="B371" s="121" t="str">
        <f>IF(A371="","",VLOOKUP(A371,INPUT_Du_lieu_nhan_vien!$1:$1048576,2,0))</f>
        <v>Nguyễn Thị</v>
      </c>
      <c r="C371" s="121" t="str">
        <f>IF($A371="","",VLOOKUP($A371,INPUT_Du_lieu_nhan_vien!$1:$1048576,3,0))</f>
        <v>Tâm</v>
      </c>
      <c r="D371" s="104" t="str">
        <f>IF(A371="","",VLOOKUP(A371,INPUT_Du_lieu_nhan_vien!$1:$1048576,20,0))</f>
        <v xml:space="preserve">456/39D, Cao Thắng Nối Dài, P12. Q10, HCM </v>
      </c>
      <c r="E371" s="104" t="str">
        <f>IF($A371="","",VLOOKUP($A371,INPUT_Du_lieu_nhan_vien!$1:$1048576,17,0))</f>
        <v>0907 749 643</v>
      </c>
      <c r="F371" s="116">
        <f>IF(Thong_tin_chuc_vu_NV!A371="","",VLOOKUP(Thong_tin_chuc_vu_NV!A371,INPUT_Du_lieu_nhan_vien!$1:$1048576,27,0))</f>
        <v>3</v>
      </c>
      <c r="G371" s="104" t="str">
        <f>IF(Thong_tin_chuc_vu_NV!A371="","",VLOOKUP(Thong_tin_chuc_vu_NV!A371,INPUT_Du_lieu_nhan_vien!$1:$1048576,28,0))</f>
        <v>QL</v>
      </c>
      <c r="H371" s="104" t="str">
        <f>IF(Thong_tin_chuc_vu_NV!A371="","",VLOOKUP(Thong_tin_chuc_vu_NV!A371,INPUT_Du_lieu_nhan_vien!$1:$1048576,24,0))</f>
        <v>PM2</v>
      </c>
      <c r="I371" s="104" t="str">
        <f>IF(Thong_tin_chuc_vu_NV!A371="","",VLOOKUP(Thong_tin_chuc_vu_NV!A371,INPUT_Du_lieu_nhan_vien!$1:$1048576,29,0))</f>
        <v>TSA</v>
      </c>
      <c r="J371" s="104" t="str">
        <f>IF(Thong_tin_chuc_vu_NV!A371="","",VLOOKUP(Thong_tin_chuc_vu_NV!A371,INPUT_Du_lieu_nhan_vien!$1:$1048576,30,0))</f>
        <v>PSAS</v>
      </c>
      <c r="K371" s="104" t="str">
        <f>IF(Thong_tin_chuc_vu_NV!A371="","",VLOOKUP(Thong_tin_chuc_vu_NV!A371,INPUT_Du_lieu_nhan_vien!$1:$1048576,31,0))</f>
        <v>HCM</v>
      </c>
      <c r="L371" s="104" t="str">
        <f>IF(Thong_tin_chuc_vu_NV!A251="","",VLOOKUP(Thong_tin_chuc_vu_NV!A251,INPUT_Du_lieu_nhan_vien!$1:$1048576,36,0))</f>
        <v>Chính thức</v>
      </c>
      <c r="M371" s="117">
        <f>IF(Thong_tin_chuc_vu_NV!A251="","",VLOOKUP(Thong_tin_chuc_vu_NV!A251,INPUT_Du_lieu_nhan_vien!$1:$1048576,34,0))</f>
        <v>40183</v>
      </c>
      <c r="N371" s="104">
        <f>IF(Thong_tin_chuc_vu_NV!A251="","",VLOOKUP(Thong_tin_chuc_vu_NV!A251,INPUT_Du_lieu_nhan_vien!$1:$1048576,35,0))</f>
        <v>1</v>
      </c>
      <c r="O371" s="117" t="str">
        <f>IF(Thong_tin_chuc_vu_NV!A251="","",VLOOKUP(Thong_tin_chuc_vu_NV!A251,INPUT_Du_lieu_nhan_vien!$1:$1048576,37,0))</f>
        <v/>
      </c>
      <c r="P371" s="117">
        <f>IF(Thong_tin_chuc_vu_NV!A251="","",VLOOKUP(Thong_tin_chuc_vu_NV!A251,INPUT_Du_lieu_nhan_vien!$1:$1048576,39,0))</f>
        <v>0</v>
      </c>
    </row>
    <row r="372" spans="1:16" ht="19.5" hidden="1" customHeight="1" x14ac:dyDescent="0.2">
      <c r="A372" s="121">
        <f>IF(INPUT_Du_lieu_nhan_vien!A265="","",INPUT_Du_lieu_nhan_vien!A265)</f>
        <v>20240</v>
      </c>
      <c r="B372" s="121" t="str">
        <f>IF(A372="","",VLOOKUP(A372,INPUT_Du_lieu_nhan_vien!$1:$1048576,2,0))</f>
        <v>Nguyễn Thị Thùy</v>
      </c>
      <c r="C372" s="121" t="str">
        <f>IF($A372="","",VLOOKUP($A372,INPUT_Du_lieu_nhan_vien!$1:$1048576,3,0))</f>
        <v>Dung</v>
      </c>
      <c r="D372" s="104" t="str">
        <f>IF(A372="","",VLOOKUP(A372,INPUT_Du_lieu_nhan_vien!$1:$1048576,20,0))</f>
        <v xml:space="preserve">1/15 Trần Tấn, P. Tân Sơn Nhì, Q. Tân Phú </v>
      </c>
      <c r="E372" s="104" t="str">
        <f>IF($A372="","",VLOOKUP($A372,INPUT_Du_lieu_nhan_vien!$1:$1048576,17,0))</f>
        <v>0937 584 009</v>
      </c>
      <c r="F372" s="116" t="str">
        <f>IF(Thong_tin_chuc_vu_NV!A372="","",VLOOKUP(Thong_tin_chuc_vu_NV!A372,INPUT_Du_lieu_nhan_vien!$1:$1048576,27,0))</f>
        <v>1</v>
      </c>
      <c r="G372" s="104" t="str">
        <f>IF(Thong_tin_chuc_vu_NV!A372="","",VLOOKUP(Thong_tin_chuc_vu_NV!A372,INPUT_Du_lieu_nhan_vien!$1:$1048576,28,0))</f>
        <v>CB</v>
      </c>
      <c r="H372" s="104" t="str">
        <f>IF(Thong_tin_chuc_vu_NV!A372="","",VLOOKUP(Thong_tin_chuc_vu_NV!A372,INPUT_Du_lieu_nhan_vien!$1:$1048576,24,0))</f>
        <v>OP</v>
      </c>
      <c r="I372" s="104">
        <f>IF(Thong_tin_chuc_vu_NV!A372="","",VLOOKUP(Thong_tin_chuc_vu_NV!A372,INPUT_Du_lieu_nhan_vien!$1:$1048576,29,0))</f>
        <v>0</v>
      </c>
      <c r="J372" s="104">
        <f>IF(Thong_tin_chuc_vu_NV!A372="","",VLOOKUP(Thong_tin_chuc_vu_NV!A372,INPUT_Du_lieu_nhan_vien!$1:$1048576,30,0))</f>
        <v>0</v>
      </c>
      <c r="K372" s="104" t="str">
        <f>IF(Thong_tin_chuc_vu_NV!A372="","",VLOOKUP(Thong_tin_chuc_vu_NV!A372,INPUT_Du_lieu_nhan_vien!$1:$1048576,31,0))</f>
        <v>HCM</v>
      </c>
      <c r="L372" s="104" t="str">
        <f>IF(Thong_tin_chuc_vu_NV!A265="","",VLOOKUP(Thong_tin_chuc_vu_NV!A265,INPUT_Du_lieu_nhan_vien!$1:$1048576,36,0))</f>
        <v>Chính thức</v>
      </c>
      <c r="M372" s="117">
        <f>IF(Thong_tin_chuc_vu_NV!A265="","",VLOOKUP(Thong_tin_chuc_vu_NV!A265,INPUT_Du_lieu_nhan_vien!$1:$1048576,34,0))</f>
        <v>40938</v>
      </c>
      <c r="N372" s="104">
        <f>IF(Thong_tin_chuc_vu_NV!A265="","",VLOOKUP(Thong_tin_chuc_vu_NV!A265,INPUT_Du_lieu_nhan_vien!$1:$1048576,35,0))</f>
        <v>1</v>
      </c>
      <c r="O372" s="117" t="str">
        <f>IF(Thong_tin_chuc_vu_NV!A265="","",VLOOKUP(Thong_tin_chuc_vu_NV!A265,INPUT_Du_lieu_nhan_vien!$1:$1048576,37,0))</f>
        <v/>
      </c>
      <c r="P372" s="117">
        <f>IF(Thong_tin_chuc_vu_NV!A265="","",VLOOKUP(Thong_tin_chuc_vu_NV!A265,INPUT_Du_lieu_nhan_vien!$1:$1048576,39,0))</f>
        <v>0</v>
      </c>
    </row>
    <row r="373" spans="1:16" ht="19.5" hidden="1" customHeight="1" x14ac:dyDescent="0.2">
      <c r="A373" s="121">
        <f>IF(INPUT_Du_lieu_nhan_vien!A302="","",INPUT_Du_lieu_nhan_vien!A302)</f>
        <v>20278</v>
      </c>
      <c r="B373" s="121" t="str">
        <f>IF(A373="","",VLOOKUP(A373,INPUT_Du_lieu_nhan_vien!$1:$1048576,2,0))</f>
        <v>Nguyễn Thị Thanh</v>
      </c>
      <c r="C373" s="121" t="str">
        <f>IF($A373="","",VLOOKUP($A373,INPUT_Du_lieu_nhan_vien!$1:$1048576,3,0))</f>
        <v>Xuân</v>
      </c>
      <c r="D373" s="104" t="str">
        <f>IF(A373="","",VLOOKUP(A373,INPUT_Du_lieu_nhan_vien!$1:$1048576,20,0))</f>
        <v>Hòa Trung, Di Linh, Lâm Đồng</v>
      </c>
      <c r="E373" s="104" t="str">
        <f>IF($A373="","",VLOOKUP($A373,INPUT_Du_lieu_nhan_vien!$1:$1048576,17,0))</f>
        <v>01689665234</v>
      </c>
      <c r="F373" s="116" t="str">
        <f>IF(Thong_tin_chuc_vu_NV!A373="","",VLOOKUP(Thong_tin_chuc_vu_NV!A373,INPUT_Du_lieu_nhan_vien!$1:$1048576,27,0))</f>
        <v>1</v>
      </c>
      <c r="G373" s="104" t="str">
        <f>IF(Thong_tin_chuc_vu_NV!A373="","",VLOOKUP(Thong_tin_chuc_vu_NV!A373,INPUT_Du_lieu_nhan_vien!$1:$1048576,28,0))</f>
        <v>CB</v>
      </c>
      <c r="H373" s="104" t="str">
        <f>IF(Thong_tin_chuc_vu_NV!A373="","",VLOOKUP(Thong_tin_chuc_vu_NV!A373,INPUT_Du_lieu_nhan_vien!$1:$1048576,24,0))</f>
        <v>OP</v>
      </c>
      <c r="I373" s="104" t="str">
        <f>IF(Thong_tin_chuc_vu_NV!A373="","",VLOOKUP(Thong_tin_chuc_vu_NV!A373,INPUT_Du_lieu_nhan_vien!$1:$1048576,29,0))</f>
        <v>THC</v>
      </c>
      <c r="J373" s="104" t="str">
        <f>IF(Thong_tin_chuc_vu_NV!A373="","",VLOOKUP(Thong_tin_chuc_vu_NV!A373,INPUT_Du_lieu_nhan_vien!$1:$1048576,30,0))</f>
        <v>PHCC</v>
      </c>
      <c r="K373" s="104" t="str">
        <f>IF(Thong_tin_chuc_vu_NV!A373="","",VLOOKUP(Thong_tin_chuc_vu_NV!A373,INPUT_Du_lieu_nhan_vien!$1:$1048576,31,0))</f>
        <v>HCM</v>
      </c>
      <c r="L373" s="104" t="str">
        <f>IF(Thong_tin_chuc_vu_NV!A302="","",VLOOKUP(Thong_tin_chuc_vu_NV!A302,INPUT_Du_lieu_nhan_vien!$1:$1048576,36,0))</f>
        <v>Chính thức</v>
      </c>
      <c r="M373" s="117">
        <f>IF(Thong_tin_chuc_vu_NV!A302="","",VLOOKUP(Thong_tin_chuc_vu_NV!A302,INPUT_Du_lieu_nhan_vien!$1:$1048576,34,0))</f>
        <v>40133</v>
      </c>
      <c r="N373" s="104">
        <f>IF(Thong_tin_chuc_vu_NV!A302="","",VLOOKUP(Thong_tin_chuc_vu_NV!A302,INPUT_Du_lieu_nhan_vien!$1:$1048576,35,0))</f>
        <v>11</v>
      </c>
      <c r="O373" s="117" t="str">
        <f>IF(Thong_tin_chuc_vu_NV!A302="","",VLOOKUP(Thong_tin_chuc_vu_NV!A302,INPUT_Du_lieu_nhan_vien!$1:$1048576,37,0))</f>
        <v/>
      </c>
      <c r="P373" s="117">
        <f>IF(Thong_tin_chuc_vu_NV!A302="","",VLOOKUP(Thong_tin_chuc_vu_NV!A302,INPUT_Du_lieu_nhan_vien!$1:$1048576,39,0))</f>
        <v>0</v>
      </c>
    </row>
    <row r="374" spans="1:16" ht="19.5" hidden="1" customHeight="1" x14ac:dyDescent="0.2">
      <c r="A374" s="121">
        <f>IF(INPUT_Du_lieu_nhan_vien!A316="","",INPUT_Du_lieu_nhan_vien!A316)</f>
        <v>20292</v>
      </c>
      <c r="B374" s="121" t="str">
        <f>IF(A374="","",VLOOKUP(A374,INPUT_Du_lieu_nhan_vien!$1:$1048576,2,0))</f>
        <v>Trần Thanh</v>
      </c>
      <c r="C374" s="121" t="str">
        <f>IF($A374="","",VLOOKUP($A374,INPUT_Du_lieu_nhan_vien!$1:$1048576,3,0))</f>
        <v>Thảo</v>
      </c>
      <c r="D374" s="104" t="str">
        <f>IF(A374="","",VLOOKUP(A374,INPUT_Du_lieu_nhan_vien!$1:$1048576,20,0))</f>
        <v xml:space="preserve">Quận 6, TPHCM </v>
      </c>
      <c r="E374" s="104" t="str">
        <f>IF($A374="","",VLOOKUP($A374,INPUT_Du_lieu_nhan_vien!$1:$1048576,17,0))</f>
        <v>0984198159</v>
      </c>
      <c r="F374" s="116" t="str">
        <f>IF(Thong_tin_chuc_vu_NV!A374="","",VLOOKUP(Thong_tin_chuc_vu_NV!A374,INPUT_Du_lieu_nhan_vien!$1:$1048576,27,0))</f>
        <v>1</v>
      </c>
      <c r="G374" s="104" t="str">
        <f>IF(Thong_tin_chuc_vu_NV!A374="","",VLOOKUP(Thong_tin_chuc_vu_NV!A374,INPUT_Du_lieu_nhan_vien!$1:$1048576,28,0))</f>
        <v>CB</v>
      </c>
      <c r="H374" s="104" t="str">
        <f>IF(Thong_tin_chuc_vu_NV!A374="","",VLOOKUP(Thong_tin_chuc_vu_NV!A374,INPUT_Du_lieu_nhan_vien!$1:$1048576,24,0))</f>
        <v>OS</v>
      </c>
      <c r="I374" s="104" t="str">
        <f>IF(Thong_tin_chuc_vu_NV!A374="","",VLOOKUP(Thong_tin_chuc_vu_NV!A374,INPUT_Du_lieu_nhan_vien!$1:$1048576,29,0))</f>
        <v>THC</v>
      </c>
      <c r="J374" s="104">
        <f>IF(Thong_tin_chuc_vu_NV!A374="","",VLOOKUP(Thong_tin_chuc_vu_NV!A374,INPUT_Du_lieu_nhan_vien!$1:$1048576,30,0))</f>
        <v>0</v>
      </c>
      <c r="K374" s="104" t="str">
        <f>IF(Thong_tin_chuc_vu_NV!A374="","",VLOOKUP(Thong_tin_chuc_vu_NV!A374,INPUT_Du_lieu_nhan_vien!$1:$1048576,31,0))</f>
        <v>HCM</v>
      </c>
      <c r="L374" s="104" t="str">
        <f>IF(Thong_tin_chuc_vu_NV!A316="","",VLOOKUP(Thong_tin_chuc_vu_NV!A316,INPUT_Du_lieu_nhan_vien!$1:$1048576,36,0))</f>
        <v>Nghỉ việc</v>
      </c>
      <c r="M374" s="117">
        <f>IF(Thong_tin_chuc_vu_NV!A316="","",VLOOKUP(Thong_tin_chuc_vu_NV!A316,INPUT_Du_lieu_nhan_vien!$1:$1048576,34,0))</f>
        <v>40964</v>
      </c>
      <c r="N374" s="104">
        <f>IF(Thong_tin_chuc_vu_NV!A316="","",VLOOKUP(Thong_tin_chuc_vu_NV!A316,INPUT_Du_lieu_nhan_vien!$1:$1048576,35,0))</f>
        <v>2</v>
      </c>
      <c r="O374" s="117">
        <f>IF(Thong_tin_chuc_vu_NV!A316="","",VLOOKUP(Thong_tin_chuc_vu_NV!A316,INPUT_Du_lieu_nhan_vien!$1:$1048576,37,0))</f>
        <v>0</v>
      </c>
      <c r="P374" s="117">
        <f>IF(Thong_tin_chuc_vu_NV!A316="","",VLOOKUP(Thong_tin_chuc_vu_NV!A316,INPUT_Du_lieu_nhan_vien!$1:$1048576,39,0))</f>
        <v>41153</v>
      </c>
    </row>
    <row r="375" spans="1:16" ht="19.5" hidden="1" customHeight="1" x14ac:dyDescent="0.2">
      <c r="A375" s="121">
        <f>IF(INPUT_Du_lieu_nhan_vien!A317="","",INPUT_Du_lieu_nhan_vien!A317)</f>
        <v>20293</v>
      </c>
      <c r="B375" s="121" t="str">
        <f>IF(A375="","",VLOOKUP(A375,INPUT_Du_lieu_nhan_vien!$1:$1048576,2,0))</f>
        <v>Cao Thị Ngọc</v>
      </c>
      <c r="C375" s="121" t="str">
        <f>IF($A375="","",VLOOKUP($A375,INPUT_Du_lieu_nhan_vien!$1:$1048576,3,0))</f>
        <v>Phượng</v>
      </c>
      <c r="D375" s="104" t="str">
        <f>IF(A375="","",VLOOKUP(A375,INPUT_Du_lieu_nhan_vien!$1:$1048576,20,0))</f>
        <v xml:space="preserve">42A/1 ký túc xá Đại học luật, đường số 27, phường Hiệp Bình Chánh, Quận Thủ Đức, TP HCM. </v>
      </c>
      <c r="E375" s="104" t="str">
        <f>IF($A375="","",VLOOKUP($A375,INPUT_Du_lieu_nhan_vien!$1:$1048576,17,0))</f>
        <v>01208332062,
 01659926596</v>
      </c>
      <c r="F375" s="116" t="str">
        <f>IF(Thong_tin_chuc_vu_NV!A375="","",VLOOKUP(Thong_tin_chuc_vu_NV!A375,INPUT_Du_lieu_nhan_vien!$1:$1048576,27,0))</f>
        <v>1</v>
      </c>
      <c r="G375" s="104" t="str">
        <f>IF(Thong_tin_chuc_vu_NV!A375="","",VLOOKUP(Thong_tin_chuc_vu_NV!A375,INPUT_Du_lieu_nhan_vien!$1:$1048576,28,0))</f>
        <v>CB</v>
      </c>
      <c r="H375" s="104" t="str">
        <f>IF(Thong_tin_chuc_vu_NV!A375="","",VLOOKUP(Thong_tin_chuc_vu_NV!A375,INPUT_Du_lieu_nhan_vien!$1:$1048576,24,0))</f>
        <v>OS</v>
      </c>
      <c r="I375" s="104" t="str">
        <f>IF(Thong_tin_chuc_vu_NV!A375="","",VLOOKUP(Thong_tin_chuc_vu_NV!A375,INPUT_Du_lieu_nhan_vien!$1:$1048576,29,0))</f>
        <v>THC</v>
      </c>
      <c r="J375" s="104">
        <f>IF(Thong_tin_chuc_vu_NV!A375="","",VLOOKUP(Thong_tin_chuc_vu_NV!A375,INPUT_Du_lieu_nhan_vien!$1:$1048576,30,0))</f>
        <v>0</v>
      </c>
      <c r="K375" s="104" t="str">
        <f>IF(Thong_tin_chuc_vu_NV!A375="","",VLOOKUP(Thong_tin_chuc_vu_NV!A375,INPUT_Du_lieu_nhan_vien!$1:$1048576,31,0))</f>
        <v>HCM</v>
      </c>
      <c r="L375" s="104" t="str">
        <f>IF(Thong_tin_chuc_vu_NV!A317="","",VLOOKUP(Thong_tin_chuc_vu_NV!A317,INPUT_Du_lieu_nhan_vien!$1:$1048576,36,0))</f>
        <v>Chính thức</v>
      </c>
      <c r="M375" s="117">
        <f>IF(Thong_tin_chuc_vu_NV!A317="","",VLOOKUP(Thong_tin_chuc_vu_NV!A317,INPUT_Du_lieu_nhan_vien!$1:$1048576,34,0))</f>
        <v>41048</v>
      </c>
      <c r="N375" s="104">
        <f>IF(Thong_tin_chuc_vu_NV!A317="","",VLOOKUP(Thong_tin_chuc_vu_NV!A317,INPUT_Du_lieu_nhan_vien!$1:$1048576,35,0))</f>
        <v>5</v>
      </c>
      <c r="O375" s="117" t="str">
        <f>IF(Thong_tin_chuc_vu_NV!A317="","",VLOOKUP(Thong_tin_chuc_vu_NV!A317,INPUT_Du_lieu_nhan_vien!$1:$1048576,37,0))</f>
        <v/>
      </c>
      <c r="P375" s="117">
        <f>IF(Thong_tin_chuc_vu_NV!A317="","",VLOOKUP(Thong_tin_chuc_vu_NV!A317,INPUT_Du_lieu_nhan_vien!$1:$1048576,39,0))</f>
        <v>0</v>
      </c>
    </row>
    <row r="376" spans="1:16" ht="19.5" hidden="1" customHeight="1" x14ac:dyDescent="0.2">
      <c r="A376" s="121">
        <f>IF(INPUT_Du_lieu_nhan_vien!A376="","",INPUT_Du_lieu_nhan_vien!A376)</f>
        <v>20350</v>
      </c>
      <c r="B376" s="121" t="str">
        <f>IF(A376="","",VLOOKUP(A376,INPUT_Du_lieu_nhan_vien!$1:$1048576,2,0))</f>
        <v>Hoàng Thị</v>
      </c>
      <c r="C376" s="121" t="str">
        <f>IF($A376="","",VLOOKUP($A376,INPUT_Du_lieu_nhan_vien!$1:$1048576,3,0))</f>
        <v>Huệ</v>
      </c>
      <c r="D376" s="104" t="str">
        <f>IF(A376="","",VLOOKUP(A376,INPUT_Du_lieu_nhan_vien!$1:$1048576,20,0))</f>
        <v xml:space="preserve">P506, nhà G1, ngõ 82, Phạm Ngọc Thạch, Quảng Ninh </v>
      </c>
      <c r="E376" s="104" t="str">
        <f>IF($A376="","",VLOOKUP($A376,INPUT_Du_lieu_nhan_vien!$1:$1048576,17,0))</f>
        <v>01222 324 033</v>
      </c>
      <c r="F376" s="116" t="str">
        <f>IF(Thong_tin_chuc_vu_NV!A376="","",VLOOKUP(Thong_tin_chuc_vu_NV!A376,INPUT_Du_lieu_nhan_vien!$1:$1048576,27,0))</f>
        <v>1</v>
      </c>
      <c r="G376" s="104" t="str">
        <f>IF(Thong_tin_chuc_vu_NV!A376="","",VLOOKUP(Thong_tin_chuc_vu_NV!A376,INPUT_Du_lieu_nhan_vien!$1:$1048576,28,0))</f>
        <v>CB</v>
      </c>
      <c r="H376" s="104" t="str">
        <f>IF(Thong_tin_chuc_vu_NV!A376="","",VLOOKUP(Thong_tin_chuc_vu_NV!A376,INPUT_Du_lieu_nhan_vien!$1:$1048576,24,0))</f>
        <v>OP</v>
      </c>
      <c r="I376" s="104" t="str">
        <f>IF(Thong_tin_chuc_vu_NV!A376="","",VLOOKUP(Thong_tin_chuc_vu_NV!A376,INPUT_Du_lieu_nhan_vien!$1:$1048576,29,0))</f>
        <v>TOS1</v>
      </c>
      <c r="J376" s="104" t="str">
        <f>IF(Thong_tin_chuc_vu_NV!A376="","",VLOOKUP(Thong_tin_chuc_vu_NV!A376,INPUT_Du_lieu_nhan_vien!$1:$1048576,30,0))</f>
        <v>POST</v>
      </c>
      <c r="K376" s="104" t="str">
        <f>IF(Thong_tin_chuc_vu_NV!A376="","",VLOOKUP(Thong_tin_chuc_vu_NV!A376,INPUT_Du_lieu_nhan_vien!$1:$1048576,31,0))</f>
        <v>HN</v>
      </c>
      <c r="L376" s="104" t="str">
        <f>IF(Thong_tin_chuc_vu_NV!A376="","",VLOOKUP(Thong_tin_chuc_vu_NV!A376,INPUT_Du_lieu_nhan_vien!$1:$1048576,36,0))</f>
        <v>Chính thức</v>
      </c>
      <c r="M376" s="117">
        <f>IF(Thong_tin_chuc_vu_NV!A376="","",VLOOKUP(Thong_tin_chuc_vu_NV!A376,INPUT_Du_lieu_nhan_vien!$1:$1048576,34,0))</f>
        <v>40978</v>
      </c>
      <c r="N376" s="104">
        <f>IF(Thong_tin_chuc_vu_NV!A376="","",VLOOKUP(Thong_tin_chuc_vu_NV!A376,INPUT_Du_lieu_nhan_vien!$1:$1048576,35,0))</f>
        <v>3</v>
      </c>
      <c r="O376" s="117" t="str">
        <f>IF(Thong_tin_chuc_vu_NV!A376="","",VLOOKUP(Thong_tin_chuc_vu_NV!A376,INPUT_Du_lieu_nhan_vien!$1:$1048576,37,0))</f>
        <v/>
      </c>
      <c r="P376" s="117">
        <f>IF(Thong_tin_chuc_vu_NV!A376="","",VLOOKUP(Thong_tin_chuc_vu_NV!A376,INPUT_Du_lieu_nhan_vien!$1:$1048576,39,0))</f>
        <v>0</v>
      </c>
    </row>
    <row r="377" spans="1:16" ht="19.5" hidden="1" customHeight="1" x14ac:dyDescent="0.2">
      <c r="A377" s="121">
        <f>IF(INPUT_Du_lieu_nhan_vien!A335="","",INPUT_Du_lieu_nhan_vien!A335)</f>
        <v>20309</v>
      </c>
      <c r="B377" s="121" t="str">
        <f>IF(A377="","",VLOOKUP(A377,INPUT_Du_lieu_nhan_vien!$1:$1048576,2,0))</f>
        <v>Nguyễn Năng</v>
      </c>
      <c r="C377" s="121" t="str">
        <f>IF($A377="","",VLOOKUP($A377,INPUT_Du_lieu_nhan_vien!$1:$1048576,3,0))</f>
        <v>Duy</v>
      </c>
      <c r="D377" s="104" t="str">
        <f>IF(A377="","",VLOOKUP(A377,INPUT_Du_lieu_nhan_vien!$1:$1048576,20,0))</f>
        <v xml:space="preserve"> </v>
      </c>
      <c r="E377" s="104" t="str">
        <f>IF($A377="","",VLOOKUP($A377,INPUT_Du_lieu_nhan_vien!$1:$1048576,17,0))</f>
        <v/>
      </c>
      <c r="F377" s="116" t="str">
        <f>IF(Thong_tin_chuc_vu_NV!A377="","",VLOOKUP(Thong_tin_chuc_vu_NV!A377,INPUT_Du_lieu_nhan_vien!$1:$1048576,27,0))</f>
        <v>1</v>
      </c>
      <c r="G377" s="104" t="str">
        <f>IF(Thong_tin_chuc_vu_NV!A377="","",VLOOKUP(Thong_tin_chuc_vu_NV!A377,INPUT_Du_lieu_nhan_vien!$1:$1048576,28,0))</f>
        <v>CB</v>
      </c>
      <c r="H377" s="104" t="str">
        <f>IF(Thong_tin_chuc_vu_NV!A377="","",VLOOKUP(Thong_tin_chuc_vu_NV!A377,INPUT_Du_lieu_nhan_vien!$1:$1048576,24,0))</f>
        <v>OX</v>
      </c>
      <c r="I377" s="104" t="str">
        <f>IF(Thong_tin_chuc_vu_NV!A377="","",VLOOKUP(Thong_tin_chuc_vu_NV!A377,INPUT_Du_lieu_nhan_vien!$1:$1048576,29,0))</f>
        <v>TWE</v>
      </c>
      <c r="J377" s="104">
        <f>IF(Thong_tin_chuc_vu_NV!A377="","",VLOOKUP(Thong_tin_chuc_vu_NV!A377,INPUT_Du_lieu_nhan_vien!$1:$1048576,30,0))</f>
        <v>0</v>
      </c>
      <c r="K377" s="104" t="str">
        <f>IF(Thong_tin_chuc_vu_NV!A377="","",VLOOKUP(Thong_tin_chuc_vu_NV!A377,INPUT_Du_lieu_nhan_vien!$1:$1048576,31,0))</f>
        <v>HN</v>
      </c>
      <c r="L377" s="104" t="str">
        <f>IF(Thong_tin_chuc_vu_NV!A335="","",VLOOKUP(Thong_tin_chuc_vu_NV!A335,INPUT_Du_lieu_nhan_vien!$1:$1048576,36,0))</f>
        <v>Nghỉ việc</v>
      </c>
      <c r="M377" s="117">
        <f>IF(Thong_tin_chuc_vu_NV!A335="","",VLOOKUP(Thong_tin_chuc_vu_NV!A335,INPUT_Du_lieu_nhan_vien!$1:$1048576,34,0))</f>
        <v>0</v>
      </c>
      <c r="N377" s="104" t="str">
        <f>IF(Thong_tin_chuc_vu_NV!A335="","",VLOOKUP(Thong_tin_chuc_vu_NV!A335,INPUT_Du_lieu_nhan_vien!$1:$1048576,35,0))</f>
        <v/>
      </c>
      <c r="O377" s="117" t="str">
        <f>IF(Thong_tin_chuc_vu_NV!A335="","",VLOOKUP(Thong_tin_chuc_vu_NV!A335,INPUT_Du_lieu_nhan_vien!$1:$1048576,37,0))</f>
        <v/>
      </c>
      <c r="P377" s="117">
        <f>IF(Thong_tin_chuc_vu_NV!A335="","",VLOOKUP(Thong_tin_chuc_vu_NV!A335,INPUT_Du_lieu_nhan_vien!$1:$1048576,39,0))</f>
        <v>40620</v>
      </c>
    </row>
    <row r="378" spans="1:16" ht="19.5" hidden="1" customHeight="1" x14ac:dyDescent="0.2">
      <c r="A378" s="121">
        <f>IF(INPUT_Du_lieu_nhan_vien!A354="","",INPUT_Du_lieu_nhan_vien!A354)</f>
        <v>20328</v>
      </c>
      <c r="B378" s="121" t="str">
        <f>IF(A378="","",VLOOKUP(A378,INPUT_Du_lieu_nhan_vien!$1:$1048576,2,0))</f>
        <v>Nguyễn Thị Anh</v>
      </c>
      <c r="C378" s="121" t="str">
        <f>IF($A378="","",VLOOKUP($A378,INPUT_Du_lieu_nhan_vien!$1:$1048576,3,0))</f>
        <v>Thư</v>
      </c>
      <c r="D378" s="104" t="str">
        <f>IF(A378="","",VLOOKUP(A378,INPUT_Du_lieu_nhan_vien!$1:$1048576,20,0))</f>
        <v xml:space="preserve">122/32K An Bình p5 q5 </v>
      </c>
      <c r="E378" s="104" t="str">
        <f>IF($A378="","",VLOOKUP($A378,INPUT_Du_lieu_nhan_vien!$1:$1048576,17,0))</f>
        <v>0909 930 358</v>
      </c>
      <c r="F378" s="116" t="str">
        <f>IF(Thong_tin_chuc_vu_NV!A378="","",VLOOKUP(Thong_tin_chuc_vu_NV!A378,INPUT_Du_lieu_nhan_vien!$1:$1048576,27,0))</f>
        <v>2</v>
      </c>
      <c r="G378" s="104" t="str">
        <f>IF(Thong_tin_chuc_vu_NV!A378="","",VLOOKUP(Thong_tin_chuc_vu_NV!A378,INPUT_Du_lieu_nhan_vien!$1:$1048576,28,0))</f>
        <v>CG</v>
      </c>
      <c r="H378" s="104" t="str">
        <f>IF(Thong_tin_chuc_vu_NV!A378="","",VLOOKUP(Thong_tin_chuc_vu_NV!A378,INPUT_Du_lieu_nhan_vien!$1:$1048576,24,0))</f>
        <v>NX</v>
      </c>
      <c r="I378" s="104" t="str">
        <f>IF(Thong_tin_chuc_vu_NV!A378="","",VLOOKUP(Thong_tin_chuc_vu_NV!A378,INPUT_Du_lieu_nhan_vien!$1:$1048576,29,0))</f>
        <v>TSZ</v>
      </c>
      <c r="J378" s="104" t="str">
        <f>IF(Thong_tin_chuc_vu_NV!A378="","",VLOOKUP(Thong_tin_chuc_vu_NV!A378,INPUT_Du_lieu_nhan_vien!$1:$1048576,30,0))</f>
        <v>PSZQ</v>
      </c>
      <c r="K378" s="104" t="str">
        <f>IF(Thong_tin_chuc_vu_NV!A378="","",VLOOKUP(Thong_tin_chuc_vu_NV!A378,INPUT_Du_lieu_nhan_vien!$1:$1048576,31,0))</f>
        <v>HCM</v>
      </c>
      <c r="L378" s="104" t="str">
        <f>IF(Thong_tin_chuc_vu_NV!A354="","",VLOOKUP(Thong_tin_chuc_vu_NV!A354,INPUT_Du_lieu_nhan_vien!$1:$1048576,36,0))</f>
        <v>Nghỉ việc</v>
      </c>
      <c r="M378" s="117">
        <f>IF(Thong_tin_chuc_vu_NV!A354="","",VLOOKUP(Thong_tin_chuc_vu_NV!A354,INPUT_Du_lieu_nhan_vien!$1:$1048576,34,0))</f>
        <v>0</v>
      </c>
      <c r="N378" s="104" t="str">
        <f>IF(Thong_tin_chuc_vu_NV!A354="","",VLOOKUP(Thong_tin_chuc_vu_NV!A354,INPUT_Du_lieu_nhan_vien!$1:$1048576,35,0))</f>
        <v/>
      </c>
      <c r="O378" s="117">
        <f>IF(Thong_tin_chuc_vu_NV!A354="","",VLOOKUP(Thong_tin_chuc_vu_NV!A354,INPUT_Du_lieu_nhan_vien!$1:$1048576,37,0))</f>
        <v>0</v>
      </c>
      <c r="P378" s="117">
        <f>IF(Thong_tin_chuc_vu_NV!A354="","",VLOOKUP(Thong_tin_chuc_vu_NV!A354,INPUT_Du_lieu_nhan_vien!$1:$1048576,39,0))</f>
        <v>41122</v>
      </c>
    </row>
    <row r="379" spans="1:16" ht="19.5" hidden="1" customHeight="1" x14ac:dyDescent="0.2">
      <c r="A379" s="121">
        <f>IF(INPUT_Du_lieu_nhan_vien!A379="","",INPUT_Du_lieu_nhan_vien!A379)</f>
        <v>20353</v>
      </c>
      <c r="B379" s="121" t="str">
        <f>IF(A379="","",VLOOKUP(A379,INPUT_Du_lieu_nhan_vien!$1:$1048576,2,0))</f>
        <v>Trần Thu</v>
      </c>
      <c r="C379" s="121" t="str">
        <f>IF($A379="","",VLOOKUP($A379,INPUT_Du_lieu_nhan_vien!$1:$1048576,3,0))</f>
        <v>Thủy</v>
      </c>
      <c r="D379" s="104">
        <f>IF(A379="","",VLOOKUP(A379,INPUT_Du_lieu_nhan_vien!$1:$1048576,20,0))</f>
        <v>0</v>
      </c>
      <c r="E379" s="104" t="str">
        <f>IF($A379="","",VLOOKUP($A379,INPUT_Du_lieu_nhan_vien!$1:$1048576,17,0))</f>
        <v>0984226611</v>
      </c>
      <c r="F379" s="116" t="str">
        <f>IF(Thong_tin_chuc_vu_NV!A379="","",VLOOKUP(Thong_tin_chuc_vu_NV!A379,INPUT_Du_lieu_nhan_vien!$1:$1048576,27,0))</f>
        <v>1</v>
      </c>
      <c r="G379" s="104" t="str">
        <f>IF(Thong_tin_chuc_vu_NV!A379="","",VLOOKUP(Thong_tin_chuc_vu_NV!A379,INPUT_Du_lieu_nhan_vien!$1:$1048576,28,0))</f>
        <v>CB</v>
      </c>
      <c r="H379" s="104" t="str">
        <f>IF(Thong_tin_chuc_vu_NV!A379="","",VLOOKUP(Thong_tin_chuc_vu_NV!A379,INPUT_Du_lieu_nhan_vien!$1:$1048576,24,0))</f>
        <v>OP</v>
      </c>
      <c r="I379" s="104" t="str">
        <f>IF(Thong_tin_chuc_vu_NV!A379="","",VLOOKUP(Thong_tin_chuc_vu_NV!A379,INPUT_Du_lieu_nhan_vien!$1:$1048576,29,0))</f>
        <v>TAW</v>
      </c>
      <c r="J379" s="104" t="str">
        <f>IF(Thong_tin_chuc_vu_NV!A379="","",VLOOKUP(Thong_tin_chuc_vu_NV!A379,INPUT_Du_lieu_nhan_vien!$1:$1048576,30,0))</f>
        <v>PAWT</v>
      </c>
      <c r="K379" s="104" t="str">
        <f>IF(Thong_tin_chuc_vu_NV!A379="","",VLOOKUP(Thong_tin_chuc_vu_NV!A379,INPUT_Du_lieu_nhan_vien!$1:$1048576,31,0))</f>
        <v>HN</v>
      </c>
      <c r="L379" s="104" t="str">
        <f>IF(Thong_tin_chuc_vu_NV!A379="","",VLOOKUP(Thong_tin_chuc_vu_NV!A379,INPUT_Du_lieu_nhan_vien!$1:$1048576,36,0))</f>
        <v>Nghỉ việc</v>
      </c>
      <c r="M379" s="117">
        <f>IF(Thong_tin_chuc_vu_NV!A379="","",VLOOKUP(Thong_tin_chuc_vu_NV!A379,INPUT_Du_lieu_nhan_vien!$1:$1048576,34,0))</f>
        <v>41011</v>
      </c>
      <c r="N379" s="104">
        <f>IF(Thong_tin_chuc_vu_NV!A379="","",VLOOKUP(Thong_tin_chuc_vu_NV!A379,INPUT_Du_lieu_nhan_vien!$1:$1048576,35,0))</f>
        <v>4</v>
      </c>
      <c r="O379" s="117">
        <f>IF(Thong_tin_chuc_vu_NV!A379="","",VLOOKUP(Thong_tin_chuc_vu_NV!A379,INPUT_Du_lieu_nhan_vien!$1:$1048576,37,0))</f>
        <v>0</v>
      </c>
      <c r="P379" s="117">
        <f>IF(Thong_tin_chuc_vu_NV!A379="","",VLOOKUP(Thong_tin_chuc_vu_NV!A379,INPUT_Du_lieu_nhan_vien!$1:$1048576,39,0))</f>
        <v>41242</v>
      </c>
    </row>
    <row r="380" spans="1:16" ht="19.5" hidden="1" customHeight="1" x14ac:dyDescent="0.2">
      <c r="A380" s="121">
        <f>IF(INPUT_Du_lieu_nhan_vien!A380="","",INPUT_Du_lieu_nhan_vien!A380)</f>
        <v>20354</v>
      </c>
      <c r="B380" s="121" t="str">
        <f>IF(A380="","",VLOOKUP(A380,INPUT_Du_lieu_nhan_vien!$1:$1048576,2,0))</f>
        <v>Nghiêm Thu</v>
      </c>
      <c r="C380" s="121" t="str">
        <f>IF($A380="","",VLOOKUP($A380,INPUT_Du_lieu_nhan_vien!$1:$1048576,3,0))</f>
        <v>Trang</v>
      </c>
      <c r="D380" s="104" t="str">
        <f>IF(A380="","",VLOOKUP(A380,INPUT_Du_lieu_nhan_vien!$1:$1048576,20,0))</f>
        <v>Số 28, ngách 53, ngõ 285 Đội Cấn, Ba Đình, Hà Nội</v>
      </c>
      <c r="E380" s="104" t="str">
        <f>IF($A380="","",VLOOKUP($A380,INPUT_Du_lieu_nhan_vien!$1:$1048576,17,0))</f>
        <v>0932343188</v>
      </c>
      <c r="F380" s="116" t="str">
        <f>IF(Thong_tin_chuc_vu_NV!A380="","",VLOOKUP(Thong_tin_chuc_vu_NV!A380,INPUT_Du_lieu_nhan_vien!$1:$1048576,27,0))</f>
        <v>1</v>
      </c>
      <c r="G380" s="104" t="str">
        <f>IF(Thong_tin_chuc_vu_NV!A380="","",VLOOKUP(Thong_tin_chuc_vu_NV!A380,INPUT_Du_lieu_nhan_vien!$1:$1048576,28,0))</f>
        <v>CB</v>
      </c>
      <c r="H380" s="104" t="str">
        <f>IF(Thong_tin_chuc_vu_NV!A380="","",VLOOKUP(Thong_tin_chuc_vu_NV!A380,INPUT_Du_lieu_nhan_vien!$1:$1048576,24,0))</f>
        <v>OS</v>
      </c>
      <c r="I380" s="104" t="str">
        <f>IF(Thong_tin_chuc_vu_NV!A380="","",VLOOKUP(Thong_tin_chuc_vu_NV!A380,INPUT_Du_lieu_nhan_vien!$1:$1048576,29,0))</f>
        <v>TAW</v>
      </c>
      <c r="J380" s="104">
        <f>IF(Thong_tin_chuc_vu_NV!A380="","",VLOOKUP(Thong_tin_chuc_vu_NV!A380,INPUT_Du_lieu_nhan_vien!$1:$1048576,30,0))</f>
        <v>0</v>
      </c>
      <c r="K380" s="104" t="str">
        <f>IF(Thong_tin_chuc_vu_NV!A380="","",VLOOKUP(Thong_tin_chuc_vu_NV!A380,INPUT_Du_lieu_nhan_vien!$1:$1048576,31,0))</f>
        <v>HN</v>
      </c>
      <c r="L380" s="104" t="str">
        <f>IF(Thong_tin_chuc_vu_NV!A380="","",VLOOKUP(Thong_tin_chuc_vu_NV!A380,INPUT_Du_lieu_nhan_vien!$1:$1048576,36,0))</f>
        <v>Nghỉ việc</v>
      </c>
      <c r="M380" s="117">
        <f>IF(Thong_tin_chuc_vu_NV!A380="","",VLOOKUP(Thong_tin_chuc_vu_NV!A380,INPUT_Du_lieu_nhan_vien!$1:$1048576,34,0))</f>
        <v>41011</v>
      </c>
      <c r="N380" s="104">
        <f>IF(Thong_tin_chuc_vu_NV!A380="","",VLOOKUP(Thong_tin_chuc_vu_NV!A380,INPUT_Du_lieu_nhan_vien!$1:$1048576,35,0))</f>
        <v>4</v>
      </c>
      <c r="O380" s="117">
        <f>IF(Thong_tin_chuc_vu_NV!A380="","",VLOOKUP(Thong_tin_chuc_vu_NV!A380,INPUT_Du_lieu_nhan_vien!$1:$1048576,37,0))</f>
        <v>0</v>
      </c>
      <c r="P380" s="117">
        <f>IF(Thong_tin_chuc_vu_NV!A380="","",VLOOKUP(Thong_tin_chuc_vu_NV!A380,INPUT_Du_lieu_nhan_vien!$1:$1048576,39,0))</f>
        <v>41061</v>
      </c>
    </row>
    <row r="381" spans="1:16" ht="19.5" hidden="1" customHeight="1" x14ac:dyDescent="0.2">
      <c r="A381" s="121">
        <f>IF(INPUT_Du_lieu_nhan_vien!A381="","",INPUT_Du_lieu_nhan_vien!A381)</f>
        <v>20355</v>
      </c>
      <c r="B381" s="121" t="str">
        <f>IF(A381="","",VLOOKUP(A381,INPUT_Du_lieu_nhan_vien!$1:$1048576,2,0))</f>
        <v>Hồ Thị Thu</v>
      </c>
      <c r="C381" s="121" t="str">
        <f>IF($A381="","",VLOOKUP($A381,INPUT_Du_lieu_nhan_vien!$1:$1048576,3,0))</f>
        <v>Thủy</v>
      </c>
      <c r="D381" s="104" t="str">
        <f>IF(A381="","",VLOOKUP(A381,INPUT_Du_lieu_nhan_vien!$1:$1048576,20,0))</f>
        <v xml:space="preserve">686/72/45 CMT8, P11, Q3, Tp HCM </v>
      </c>
      <c r="E381" s="104" t="str">
        <f>IF($A381="","",VLOOKUP($A381,INPUT_Du_lieu_nhan_vien!$1:$1048576,17,0))</f>
        <v>0989 470 935</v>
      </c>
      <c r="F381" s="116" t="str">
        <f>IF(Thong_tin_chuc_vu_NV!A381="","",VLOOKUP(Thong_tin_chuc_vu_NV!A381,INPUT_Du_lieu_nhan_vien!$1:$1048576,27,0))</f>
        <v>1</v>
      </c>
      <c r="G381" s="104" t="str">
        <f>IF(Thong_tin_chuc_vu_NV!A381="","",VLOOKUP(Thong_tin_chuc_vu_NV!A381,INPUT_Du_lieu_nhan_vien!$1:$1048576,28,0))</f>
        <v>CB</v>
      </c>
      <c r="H381" s="104" t="str">
        <f>IF(Thong_tin_chuc_vu_NV!A381="","",VLOOKUP(Thong_tin_chuc_vu_NV!A381,INPUT_Du_lieu_nhan_vien!$1:$1048576,24,0))</f>
        <v>OP</v>
      </c>
      <c r="I381" s="104" t="str">
        <f>IF(Thong_tin_chuc_vu_NV!A381="","",VLOOKUP(Thong_tin_chuc_vu_NV!A381,INPUT_Du_lieu_nhan_vien!$1:$1048576,29,0))</f>
        <v>TTV</v>
      </c>
      <c r="J381" s="104" t="str">
        <f>IF(Thong_tin_chuc_vu_NV!A381="","",VLOOKUP(Thong_tin_chuc_vu_NV!A381,INPUT_Du_lieu_nhan_vien!$1:$1048576,30,0))</f>
        <v>PTVG</v>
      </c>
      <c r="K381" s="104" t="str">
        <f>IF(Thong_tin_chuc_vu_NV!A381="","",VLOOKUP(Thong_tin_chuc_vu_NV!A381,INPUT_Du_lieu_nhan_vien!$1:$1048576,31,0))</f>
        <v>HCM</v>
      </c>
      <c r="L381" s="104" t="str">
        <f>IF(Thong_tin_chuc_vu_NV!A381="","",VLOOKUP(Thong_tin_chuc_vu_NV!A381,INPUT_Du_lieu_nhan_vien!$1:$1048576,36,0))</f>
        <v>Chính thức</v>
      </c>
      <c r="M381" s="117">
        <f>IF(Thong_tin_chuc_vu_NV!A381="","",VLOOKUP(Thong_tin_chuc_vu_NV!A381,INPUT_Du_lieu_nhan_vien!$1:$1048576,34,0))</f>
        <v>41426</v>
      </c>
      <c r="N381" s="104">
        <f>IF(Thong_tin_chuc_vu_NV!A381="","",VLOOKUP(Thong_tin_chuc_vu_NV!A381,INPUT_Du_lieu_nhan_vien!$1:$1048576,35,0))</f>
        <v>6</v>
      </c>
      <c r="O381" s="117" t="str">
        <f>IF(Thong_tin_chuc_vu_NV!A381="","",VLOOKUP(Thong_tin_chuc_vu_NV!A381,INPUT_Du_lieu_nhan_vien!$1:$1048576,37,0))</f>
        <v/>
      </c>
      <c r="P381" s="117">
        <f>IF(Thong_tin_chuc_vu_NV!A381="","",VLOOKUP(Thong_tin_chuc_vu_NV!A381,INPUT_Du_lieu_nhan_vien!$1:$1048576,39,0))</f>
        <v>0</v>
      </c>
    </row>
    <row r="382" spans="1:16" ht="19.5" hidden="1" customHeight="1" x14ac:dyDescent="0.2">
      <c r="A382" s="121">
        <f>IF(INPUT_Du_lieu_nhan_vien!A377="","",INPUT_Du_lieu_nhan_vien!A377)</f>
        <v>20351</v>
      </c>
      <c r="B382" s="121" t="str">
        <f>IF(A382="","",VLOOKUP(A382,INPUT_Du_lieu_nhan_vien!$1:$1048576,2,0))</f>
        <v>Nguyễn Thị</v>
      </c>
      <c r="C382" s="121" t="str">
        <f>IF($A382="","",VLOOKUP($A382,INPUT_Du_lieu_nhan_vien!$1:$1048576,3,0))</f>
        <v>Thảo</v>
      </c>
      <c r="D382" s="104" t="str">
        <f>IF(A382="","",VLOOKUP(A382,INPUT_Du_lieu_nhan_vien!$1:$1048576,20,0))</f>
        <v xml:space="preserve">Ngõ 140, Nguyễn Xiển, Thanh Xuân, Hà Nội </v>
      </c>
      <c r="E382" s="104" t="str">
        <f>IF($A382="","",VLOOKUP($A382,INPUT_Du_lieu_nhan_vien!$1:$1048576,17,0))</f>
        <v>0979094628</v>
      </c>
      <c r="F382" s="116" t="str">
        <f>IF(Thong_tin_chuc_vu_NV!A382="","",VLOOKUP(Thong_tin_chuc_vu_NV!A382,INPUT_Du_lieu_nhan_vien!$1:$1048576,27,0))</f>
        <v>1</v>
      </c>
      <c r="G382" s="104" t="str">
        <f>IF(Thong_tin_chuc_vu_NV!A382="","",VLOOKUP(Thong_tin_chuc_vu_NV!A382,INPUT_Du_lieu_nhan_vien!$1:$1048576,28,0))</f>
        <v>CB</v>
      </c>
      <c r="H382" s="104" t="str">
        <f>IF(Thong_tin_chuc_vu_NV!A382="","",VLOOKUP(Thong_tin_chuc_vu_NV!A382,INPUT_Du_lieu_nhan_vien!$1:$1048576,24,0))</f>
        <v>OS</v>
      </c>
      <c r="I382" s="104" t="str">
        <f>IF(Thong_tin_chuc_vu_NV!A382="","",VLOOKUP(Thong_tin_chuc_vu_NV!A382,INPUT_Du_lieu_nhan_vien!$1:$1048576,29,0))</f>
        <v>TAW</v>
      </c>
      <c r="J382" s="104" t="str">
        <f>IF(Thong_tin_chuc_vu_NV!A382="","",VLOOKUP(Thong_tin_chuc_vu_NV!A382,INPUT_Du_lieu_nhan_vien!$1:$1048576,30,0))</f>
        <v>PAWS</v>
      </c>
      <c r="K382" s="104" t="str">
        <f>IF(Thong_tin_chuc_vu_NV!A382="","",VLOOKUP(Thong_tin_chuc_vu_NV!A382,INPUT_Du_lieu_nhan_vien!$1:$1048576,31,0))</f>
        <v>HN</v>
      </c>
      <c r="L382" s="104" t="str">
        <f>IF(Thong_tin_chuc_vu_NV!A377="","",VLOOKUP(Thong_tin_chuc_vu_NV!A377,INPUT_Du_lieu_nhan_vien!$1:$1048576,36,0))</f>
        <v>Nghỉ việc</v>
      </c>
      <c r="M382" s="117">
        <f>IF(Thong_tin_chuc_vu_NV!A377="","",VLOOKUP(Thong_tin_chuc_vu_NV!A377,INPUT_Du_lieu_nhan_vien!$1:$1048576,34,0))</f>
        <v>40813</v>
      </c>
      <c r="N382" s="104">
        <f>IF(Thong_tin_chuc_vu_NV!A377="","",VLOOKUP(Thong_tin_chuc_vu_NV!A377,INPUT_Du_lieu_nhan_vien!$1:$1048576,35,0))</f>
        <v>9</v>
      </c>
      <c r="O382" s="117" t="str">
        <f>IF(Thong_tin_chuc_vu_NV!A377="","",VLOOKUP(Thong_tin_chuc_vu_NV!A377,INPUT_Du_lieu_nhan_vien!$1:$1048576,37,0))</f>
        <v/>
      </c>
      <c r="P382" s="117">
        <f>IF(Thong_tin_chuc_vu_NV!A377="","",VLOOKUP(Thong_tin_chuc_vu_NV!A377,INPUT_Du_lieu_nhan_vien!$1:$1048576,39,0))</f>
        <v>40833</v>
      </c>
    </row>
    <row r="383" spans="1:16" ht="19.5" hidden="1" customHeight="1" x14ac:dyDescent="0.2">
      <c r="A383" s="121">
        <f>IF(INPUT_Du_lieu_nhan_vien!A383="","",INPUT_Du_lieu_nhan_vien!A383)</f>
        <v>20357</v>
      </c>
      <c r="B383" s="121" t="str">
        <f>IF(A383="","",VLOOKUP(A383,INPUT_Du_lieu_nhan_vien!$1:$1048576,2,0))</f>
        <v>Nguyễn Hồng</v>
      </c>
      <c r="C383" s="121" t="str">
        <f>IF($A383="","",VLOOKUP($A383,INPUT_Du_lieu_nhan_vien!$1:$1048576,3,0))</f>
        <v>Chi</v>
      </c>
      <c r="D383" s="104" t="str">
        <f>IF(A383="","",VLOOKUP(A383,INPUT_Du_lieu_nhan_vien!$1:$1048576,20,0))</f>
        <v xml:space="preserve">14 Mê Linh, Bình Thạnh,tp HCM </v>
      </c>
      <c r="E383" s="104" t="str">
        <f>IF($A383="","",VLOOKUP($A383,INPUT_Du_lieu_nhan_vien!$1:$1048576,17,0))</f>
        <v>0937 353 438</v>
      </c>
      <c r="F383" s="116" t="str">
        <f>IF(Thong_tin_chuc_vu_NV!A383="","",VLOOKUP(Thong_tin_chuc_vu_NV!A383,INPUT_Du_lieu_nhan_vien!$1:$1048576,27,0))</f>
        <v>1</v>
      </c>
      <c r="G383" s="104" t="str">
        <f>IF(Thong_tin_chuc_vu_NV!A383="","",VLOOKUP(Thong_tin_chuc_vu_NV!A383,INPUT_Du_lieu_nhan_vien!$1:$1048576,28,0))</f>
        <v>CB</v>
      </c>
      <c r="H383" s="104" t="str">
        <f>IF(Thong_tin_chuc_vu_NV!A383="","",VLOOKUP(Thong_tin_chuc_vu_NV!A383,INPUT_Du_lieu_nhan_vien!$1:$1048576,24,0))</f>
        <v>OS</v>
      </c>
      <c r="I383" s="104" t="str">
        <f>IF(Thong_tin_chuc_vu_NV!A383="","",VLOOKUP(Thong_tin_chuc_vu_NV!A383,INPUT_Du_lieu_nhan_vien!$1:$1048576,29,0))</f>
        <v>TSA</v>
      </c>
      <c r="J383" s="104" t="str">
        <f>IF(Thong_tin_chuc_vu_NV!A383="","",VLOOKUP(Thong_tin_chuc_vu_NV!A383,INPUT_Du_lieu_nhan_vien!$1:$1048576,30,0))</f>
        <v>PSAS</v>
      </c>
      <c r="K383" s="104" t="str">
        <f>IF(Thong_tin_chuc_vu_NV!A383="","",VLOOKUP(Thong_tin_chuc_vu_NV!A383,INPUT_Du_lieu_nhan_vien!$1:$1048576,31,0))</f>
        <v>HCM</v>
      </c>
      <c r="L383" s="104" t="str">
        <f>IF(Thong_tin_chuc_vu_NV!A383="","",VLOOKUP(Thong_tin_chuc_vu_NV!A383,INPUT_Du_lieu_nhan_vien!$1:$1048576,36,0))</f>
        <v>Chính thức</v>
      </c>
      <c r="M383" s="117">
        <f>IF(Thong_tin_chuc_vu_NV!A383="","",VLOOKUP(Thong_tin_chuc_vu_NV!A383,INPUT_Du_lieu_nhan_vien!$1:$1048576,34,0))</f>
        <v>41013</v>
      </c>
      <c r="N383" s="104">
        <f>IF(Thong_tin_chuc_vu_NV!A383="","",VLOOKUP(Thong_tin_chuc_vu_NV!A383,INPUT_Du_lieu_nhan_vien!$1:$1048576,35,0))</f>
        <v>4</v>
      </c>
      <c r="O383" s="117" t="str">
        <f>IF(Thong_tin_chuc_vu_NV!A383="","",VLOOKUP(Thong_tin_chuc_vu_NV!A383,INPUT_Du_lieu_nhan_vien!$1:$1048576,37,0))</f>
        <v/>
      </c>
      <c r="P383" s="117">
        <f>IF(Thong_tin_chuc_vu_NV!A383="","",VLOOKUP(Thong_tin_chuc_vu_NV!A383,INPUT_Du_lieu_nhan_vien!$1:$1048576,39,0))</f>
        <v>0</v>
      </c>
    </row>
    <row r="384" spans="1:16" ht="19.5" hidden="1" customHeight="1" x14ac:dyDescent="0.2">
      <c r="A384" s="121">
        <f>IF(INPUT_Du_lieu_nhan_vien!A378="","",INPUT_Du_lieu_nhan_vien!A378)</f>
        <v>20352</v>
      </c>
      <c r="B384" s="121" t="str">
        <f>IF(A384="","",VLOOKUP(A384,INPUT_Du_lieu_nhan_vien!$1:$1048576,2,0))</f>
        <v>Nguyễn Thị</v>
      </c>
      <c r="C384" s="121" t="str">
        <f>IF($A384="","",VLOOKUP($A384,INPUT_Du_lieu_nhan_vien!$1:$1048576,3,0))</f>
        <v>Nga</v>
      </c>
      <c r="D384" s="104" t="str">
        <f>IF(A384="","",VLOOKUP(A384,INPUT_Du_lieu_nhan_vien!$1:$1048576,20,0))</f>
        <v xml:space="preserve">SN 41, ngõ 122/46/14 Kim Giang, Hoàng Mai </v>
      </c>
      <c r="E384" s="104" t="str">
        <f>IF($A384="","",VLOOKUP($A384,INPUT_Du_lieu_nhan_vien!$1:$1048576,17,0))</f>
        <v>0988 407 940</v>
      </c>
      <c r="F384" s="116">
        <f>IF(Thong_tin_chuc_vu_NV!A384="","",VLOOKUP(Thong_tin_chuc_vu_NV!A384,INPUT_Du_lieu_nhan_vien!$1:$1048576,27,0))</f>
        <v>2</v>
      </c>
      <c r="G384" s="104" t="str">
        <f>IF(Thong_tin_chuc_vu_NV!A384="","",VLOOKUP(Thong_tin_chuc_vu_NV!A384,INPUT_Du_lieu_nhan_vien!$1:$1048576,28,0))</f>
        <v>CG</v>
      </c>
      <c r="H384" s="104" t="str">
        <f>IF(Thong_tin_chuc_vu_NV!A384="","",VLOOKUP(Thong_tin_chuc_vu_NV!A384,INPUT_Du_lieu_nhan_vien!$1:$1048576,24,0))</f>
        <v>NX</v>
      </c>
      <c r="I384" s="104" t="str">
        <f>IF(Thong_tin_chuc_vu_NV!A384="","",VLOOKUP(Thong_tin_chuc_vu_NV!A384,INPUT_Du_lieu_nhan_vien!$1:$1048576,29,0))</f>
        <v>TAW</v>
      </c>
      <c r="J384" s="104" t="str">
        <f>IF(Thong_tin_chuc_vu_NV!A384="","",VLOOKUP(Thong_tin_chuc_vu_NV!A384,INPUT_Du_lieu_nhan_vien!$1:$1048576,30,0))</f>
        <v>PAWS</v>
      </c>
      <c r="K384" s="104" t="str">
        <f>IF(Thong_tin_chuc_vu_NV!A384="","",VLOOKUP(Thong_tin_chuc_vu_NV!A384,INPUT_Du_lieu_nhan_vien!$1:$1048576,31,0))</f>
        <v>HN</v>
      </c>
      <c r="L384" s="104" t="str">
        <f>IF(Thong_tin_chuc_vu_NV!A378="","",VLOOKUP(Thong_tin_chuc_vu_NV!A378,INPUT_Du_lieu_nhan_vien!$1:$1048576,36,0))</f>
        <v>Nghỉ việc</v>
      </c>
      <c r="M384" s="117">
        <f>IF(Thong_tin_chuc_vu_NV!A378="","",VLOOKUP(Thong_tin_chuc_vu_NV!A378,INPUT_Du_lieu_nhan_vien!$1:$1048576,34,0))</f>
        <v>40918</v>
      </c>
      <c r="N384" s="104">
        <f>IF(Thong_tin_chuc_vu_NV!A378="","",VLOOKUP(Thong_tin_chuc_vu_NV!A378,INPUT_Du_lieu_nhan_vien!$1:$1048576,35,0))</f>
        <v>1</v>
      </c>
      <c r="O384" s="117" t="str">
        <f>IF(Thong_tin_chuc_vu_NV!A378="","",VLOOKUP(Thong_tin_chuc_vu_NV!A378,INPUT_Du_lieu_nhan_vien!$1:$1048576,37,0))</f>
        <v/>
      </c>
      <c r="P384" s="117">
        <f>IF(Thong_tin_chuc_vu_NV!A378="","",VLOOKUP(Thong_tin_chuc_vu_NV!A378,INPUT_Du_lieu_nhan_vien!$1:$1048576,39,0))</f>
        <v>0</v>
      </c>
    </row>
    <row r="385" spans="1:16" ht="19.5" hidden="1" customHeight="1" x14ac:dyDescent="0.2">
      <c r="A385" s="121">
        <f>IF(INPUT_Du_lieu_nhan_vien!A388="","",INPUT_Du_lieu_nhan_vien!A388)</f>
        <v>20539</v>
      </c>
      <c r="B385" s="121" t="str">
        <f>IF(A385="","",VLOOKUP(A385,INPUT_Du_lieu_nhan_vien!$1:$1048576,2,0))</f>
        <v>Lê Hồng</v>
      </c>
      <c r="C385" s="121" t="str">
        <f>IF($A385="","",VLOOKUP($A385,INPUT_Du_lieu_nhan_vien!$1:$1048576,3,0))</f>
        <v>Minh</v>
      </c>
      <c r="D385" s="104" t="str">
        <f>IF(A385="","",VLOOKUP(A385,INPUT_Du_lieu_nhan_vien!$1:$1048576,20,0))</f>
        <v xml:space="preserve">Số 32 ngõ 252 Minh Khai, Hà Nội </v>
      </c>
      <c r="E385" s="104" t="str">
        <f>IF($A385="","",VLOOKUP($A385,INPUT_Du_lieu_nhan_vien!$1:$1048576,17,0))</f>
        <v>0982 160 788</v>
      </c>
      <c r="F385" s="116" t="str">
        <f>IF(Thong_tin_chuc_vu_NV!A385="","",VLOOKUP(Thong_tin_chuc_vu_NV!A385,INPUT_Du_lieu_nhan_vien!$1:$1048576,27,0))</f>
        <v>1</v>
      </c>
      <c r="G385" s="104" t="str">
        <f>IF(Thong_tin_chuc_vu_NV!A385="","",VLOOKUP(Thong_tin_chuc_vu_NV!A385,INPUT_Du_lieu_nhan_vien!$1:$1048576,28,0))</f>
        <v>CB</v>
      </c>
      <c r="H385" s="104" t="str">
        <f>IF(Thong_tin_chuc_vu_NV!A385="","",VLOOKUP(Thong_tin_chuc_vu_NV!A385,INPUT_Du_lieu_nhan_vien!$1:$1048576,24,0))</f>
        <v>OP</v>
      </c>
      <c r="I385" s="104" t="str">
        <f>IF(Thong_tin_chuc_vu_NV!A385="","",VLOOKUP(Thong_tin_chuc_vu_NV!A385,INPUT_Du_lieu_nhan_vien!$1:$1048576,29,0))</f>
        <v>TAW</v>
      </c>
      <c r="J385" s="104" t="str">
        <f>IF(Thong_tin_chuc_vu_NV!A385="","",VLOOKUP(Thong_tin_chuc_vu_NV!A385,INPUT_Du_lieu_nhan_vien!$1:$1048576,30,0))</f>
        <v>PAWP</v>
      </c>
      <c r="K385" s="104" t="str">
        <f>IF(Thong_tin_chuc_vu_NV!A385="","",VLOOKUP(Thong_tin_chuc_vu_NV!A385,INPUT_Du_lieu_nhan_vien!$1:$1048576,31,0))</f>
        <v>HN</v>
      </c>
      <c r="L385" s="104" t="str">
        <f>IF(Thong_tin_chuc_vu_NV!A388="","",VLOOKUP(Thong_tin_chuc_vu_NV!A388,INPUT_Du_lieu_nhan_vien!$1:$1048576,36,0))</f>
        <v>Chính thức</v>
      </c>
      <c r="M385" s="117">
        <f>IF(Thong_tin_chuc_vu_NV!A388="","",VLOOKUP(Thong_tin_chuc_vu_NV!A388,INPUT_Du_lieu_nhan_vien!$1:$1048576,34,0))</f>
        <v>41365</v>
      </c>
      <c r="N385" s="104">
        <f>IF(Thong_tin_chuc_vu_NV!A388="","",VLOOKUP(Thong_tin_chuc_vu_NV!A388,INPUT_Du_lieu_nhan_vien!$1:$1048576,35,0))</f>
        <v>4</v>
      </c>
      <c r="O385" s="117" t="str">
        <f>IF(Thong_tin_chuc_vu_NV!A388="","",VLOOKUP(Thong_tin_chuc_vu_NV!A388,INPUT_Du_lieu_nhan_vien!$1:$1048576,37,0))</f>
        <v/>
      </c>
      <c r="P385" s="117">
        <f>IF(Thong_tin_chuc_vu_NV!A388="","",VLOOKUP(Thong_tin_chuc_vu_NV!A388,INPUT_Du_lieu_nhan_vien!$1:$1048576,39,0))</f>
        <v>0</v>
      </c>
    </row>
    <row r="386" spans="1:16" ht="19.5" hidden="1" customHeight="1" x14ac:dyDescent="0.2">
      <c r="A386" s="121">
        <f>IF(INPUT_Du_lieu_nhan_vien!A386="","",INPUT_Du_lieu_nhan_vien!A386)</f>
        <v>20360</v>
      </c>
      <c r="B386" s="121" t="str">
        <f>IF(A386="","",VLOOKUP(A386,INPUT_Du_lieu_nhan_vien!$1:$1048576,2,0))</f>
        <v>Nguyễn Thị Hương</v>
      </c>
      <c r="C386" s="121" t="str">
        <f>IF($A386="","",VLOOKUP($A386,INPUT_Du_lieu_nhan_vien!$1:$1048576,3,0))</f>
        <v>Giang</v>
      </c>
      <c r="D386" s="104" t="str">
        <f>IF(A386="","",VLOOKUP(A386,INPUT_Du_lieu_nhan_vien!$1:$1048576,20,0))</f>
        <v xml:space="preserve">Mễ Trì Thượng, Mễ Trì, Từ Liêm, Hà Nội </v>
      </c>
      <c r="E386" s="104" t="str">
        <f>IF($A386="","",VLOOKUP($A386,INPUT_Du_lieu_nhan_vien!$1:$1048576,17,0))</f>
        <v>0982 224 222
0922 993 686</v>
      </c>
      <c r="F386" s="116" t="str">
        <f>IF(Thong_tin_chuc_vu_NV!A386="","",VLOOKUP(Thong_tin_chuc_vu_NV!A386,INPUT_Du_lieu_nhan_vien!$1:$1048576,27,0))</f>
        <v>1</v>
      </c>
      <c r="G386" s="104" t="str">
        <f>IF(Thong_tin_chuc_vu_NV!A386="","",VLOOKUP(Thong_tin_chuc_vu_NV!A386,INPUT_Du_lieu_nhan_vien!$1:$1048576,28,0))</f>
        <v>CB</v>
      </c>
      <c r="H386" s="104" t="str">
        <f>IF(Thong_tin_chuc_vu_NV!A386="","",VLOOKUP(Thong_tin_chuc_vu_NV!A386,INPUT_Du_lieu_nhan_vien!$1:$1048576,24,0))</f>
        <v>OP</v>
      </c>
      <c r="I386" s="104" t="str">
        <f>IF(Thong_tin_chuc_vu_NV!A386="","",VLOOKUP(Thong_tin_chuc_vu_NV!A386,INPUT_Du_lieu_nhan_vien!$1:$1048576,29,0))</f>
        <v>TAW</v>
      </c>
      <c r="J386" s="104" t="str">
        <f>IF(Thong_tin_chuc_vu_NV!A386="","",VLOOKUP(Thong_tin_chuc_vu_NV!A386,INPUT_Du_lieu_nhan_vien!$1:$1048576,30,0))</f>
        <v>PAWS</v>
      </c>
      <c r="K386" s="104" t="str">
        <f>IF(Thong_tin_chuc_vu_NV!A386="","",VLOOKUP(Thong_tin_chuc_vu_NV!A386,INPUT_Du_lieu_nhan_vien!$1:$1048576,31,0))</f>
        <v>HN</v>
      </c>
      <c r="L386" s="104" t="str">
        <f>IF(Thong_tin_chuc_vu_NV!A386="","",VLOOKUP(Thong_tin_chuc_vu_NV!A386,INPUT_Du_lieu_nhan_vien!$1:$1048576,36,0))</f>
        <v>Nghỉ việc</v>
      </c>
      <c r="M386" s="117">
        <f>IF(Thong_tin_chuc_vu_NV!A386="","",VLOOKUP(Thong_tin_chuc_vu_NV!A386,INPUT_Du_lieu_nhan_vien!$1:$1048576,34,0))</f>
        <v>41020</v>
      </c>
      <c r="N386" s="104">
        <f>IF(Thong_tin_chuc_vu_NV!A386="","",VLOOKUP(Thong_tin_chuc_vu_NV!A386,INPUT_Du_lieu_nhan_vien!$1:$1048576,35,0))</f>
        <v>4</v>
      </c>
      <c r="O386" s="117" t="str">
        <f>IF(Thong_tin_chuc_vu_NV!A386="","",VLOOKUP(Thong_tin_chuc_vu_NV!A386,INPUT_Du_lieu_nhan_vien!$1:$1048576,37,0))</f>
        <v/>
      </c>
      <c r="P386" s="117">
        <f>IF(Thong_tin_chuc_vu_NV!A386="","",VLOOKUP(Thong_tin_chuc_vu_NV!A386,INPUT_Du_lieu_nhan_vien!$1:$1048576,39,0))</f>
        <v>41309</v>
      </c>
    </row>
    <row r="387" spans="1:16" ht="19.5" hidden="1" customHeight="1" x14ac:dyDescent="0.2">
      <c r="A387" s="121">
        <f>IF(INPUT_Du_lieu_nhan_vien!A391="","",INPUT_Du_lieu_nhan_vien!A391)</f>
        <v>20365</v>
      </c>
      <c r="B387" s="121" t="str">
        <f>IF(A387="","",VLOOKUP(A387,INPUT_Du_lieu_nhan_vien!$1:$1048576,2,0))</f>
        <v>Chu Thị Thu</v>
      </c>
      <c r="C387" s="121" t="str">
        <f>IF($A387="","",VLOOKUP($A387,INPUT_Du_lieu_nhan_vien!$1:$1048576,3,0))</f>
        <v>Hà</v>
      </c>
      <c r="D387" s="104" t="str">
        <f>IF(A387="","",VLOOKUP(A387,INPUT_Du_lieu_nhan_vien!$1:$1048576,20,0))</f>
        <v xml:space="preserve">P707, nhà chung cư A4, Hàm Nghi, Từ Liêm, HN </v>
      </c>
      <c r="E387" s="104" t="str">
        <f>IF($A387="","",VLOOKUP($A387,INPUT_Du_lieu_nhan_vien!$1:$1048576,17,0))</f>
        <v>0972 014 898</v>
      </c>
      <c r="F387" s="116" t="str">
        <f>IF(Thong_tin_chuc_vu_NV!A387="","",VLOOKUP(Thong_tin_chuc_vu_NV!A387,INPUT_Du_lieu_nhan_vien!$1:$1048576,27,0))</f>
        <v>1</v>
      </c>
      <c r="G387" s="104" t="str">
        <f>IF(Thong_tin_chuc_vu_NV!A387="","",VLOOKUP(Thong_tin_chuc_vu_NV!A387,INPUT_Du_lieu_nhan_vien!$1:$1048576,28,0))</f>
        <v>CB</v>
      </c>
      <c r="H387" s="104" t="str">
        <f>IF(Thong_tin_chuc_vu_NV!A387="","",VLOOKUP(Thong_tin_chuc_vu_NV!A387,INPUT_Du_lieu_nhan_vien!$1:$1048576,24,0))</f>
        <v>OS</v>
      </c>
      <c r="I387" s="104" t="str">
        <f>IF(Thong_tin_chuc_vu_NV!A387="","",VLOOKUP(Thong_tin_chuc_vu_NV!A387,INPUT_Du_lieu_nhan_vien!$1:$1048576,29,0))</f>
        <v>TAW</v>
      </c>
      <c r="J387" s="104">
        <f>IF(Thong_tin_chuc_vu_NV!A387="","",VLOOKUP(Thong_tin_chuc_vu_NV!A387,INPUT_Du_lieu_nhan_vien!$1:$1048576,30,0))</f>
        <v>0</v>
      </c>
      <c r="K387" s="104" t="str">
        <f>IF(Thong_tin_chuc_vu_NV!A387="","",VLOOKUP(Thong_tin_chuc_vu_NV!A387,INPUT_Du_lieu_nhan_vien!$1:$1048576,31,0))</f>
        <v>HN</v>
      </c>
      <c r="L387" s="104" t="str">
        <f>IF(Thong_tin_chuc_vu_NV!A391="","",VLOOKUP(Thong_tin_chuc_vu_NV!A391,INPUT_Du_lieu_nhan_vien!$1:$1048576,36,0))</f>
        <v>Chính thức</v>
      </c>
      <c r="M387" s="117">
        <f>IF(Thong_tin_chuc_vu_NV!A391="","",VLOOKUP(Thong_tin_chuc_vu_NV!A391,INPUT_Du_lieu_nhan_vien!$1:$1048576,34,0))</f>
        <v>41060</v>
      </c>
      <c r="N387" s="104">
        <f>IF(Thong_tin_chuc_vu_NV!A391="","",VLOOKUP(Thong_tin_chuc_vu_NV!A391,INPUT_Du_lieu_nhan_vien!$1:$1048576,35,0))</f>
        <v>5</v>
      </c>
      <c r="O387" s="117" t="str">
        <f>IF(Thong_tin_chuc_vu_NV!A391="","",VLOOKUP(Thong_tin_chuc_vu_NV!A391,INPUT_Du_lieu_nhan_vien!$1:$1048576,37,0))</f>
        <v/>
      </c>
      <c r="P387" s="117">
        <f>IF(Thong_tin_chuc_vu_NV!A391="","",VLOOKUP(Thong_tin_chuc_vu_NV!A391,INPUT_Du_lieu_nhan_vien!$1:$1048576,39,0))</f>
        <v>0</v>
      </c>
    </row>
    <row r="388" spans="1:16" ht="19.5" hidden="1" customHeight="1" x14ac:dyDescent="0.2">
      <c r="A388" s="121">
        <f>IF(INPUT_Du_lieu_nhan_vien!A392="","",INPUT_Du_lieu_nhan_vien!A392)</f>
        <v>20366</v>
      </c>
      <c r="B388" s="121" t="str">
        <f>IF(A388="","",VLOOKUP(A388,INPUT_Du_lieu_nhan_vien!$1:$1048576,2,0))</f>
        <v>Hoàng Thủy</v>
      </c>
      <c r="C388" s="121" t="str">
        <f>IF($A388="","",VLOOKUP($A388,INPUT_Du_lieu_nhan_vien!$1:$1048576,3,0))</f>
        <v>Nguyên</v>
      </c>
      <c r="D388" s="104" t="str">
        <f>IF(A388="","",VLOOKUP(A388,INPUT_Du_lieu_nhan_vien!$1:$1048576,20,0))</f>
        <v xml:space="preserve">606A Làng Sinh viên hacinco, Nhân Chính, Thanh Xuân, HN </v>
      </c>
      <c r="E388" s="104" t="str">
        <f>IF($A388="","",VLOOKUP($A388,INPUT_Du_lieu_nhan_vien!$1:$1048576,17,0))</f>
        <v>0978 461 713</v>
      </c>
      <c r="F388" s="116" t="str">
        <f>IF(Thong_tin_chuc_vu_NV!A388="","",VLOOKUP(Thong_tin_chuc_vu_NV!A388,INPUT_Du_lieu_nhan_vien!$1:$1048576,27,0))</f>
        <v>1</v>
      </c>
      <c r="G388" s="104" t="str">
        <f>IF(Thong_tin_chuc_vu_NV!A388="","",VLOOKUP(Thong_tin_chuc_vu_NV!A388,INPUT_Du_lieu_nhan_vien!$1:$1048576,28,0))</f>
        <v>CB</v>
      </c>
      <c r="H388" s="104" t="str">
        <f>IF(Thong_tin_chuc_vu_NV!A388="","",VLOOKUP(Thong_tin_chuc_vu_NV!A388,INPUT_Du_lieu_nhan_vien!$1:$1048576,24,0))</f>
        <v>OS</v>
      </c>
      <c r="I388" s="104" t="str">
        <f>IF(Thong_tin_chuc_vu_NV!A388="","",VLOOKUP(Thong_tin_chuc_vu_NV!A388,INPUT_Du_lieu_nhan_vien!$1:$1048576,29,0))</f>
        <v>TAW</v>
      </c>
      <c r="J388" s="104" t="str">
        <f>IF(Thong_tin_chuc_vu_NV!A388="","",VLOOKUP(Thong_tin_chuc_vu_NV!A388,INPUT_Du_lieu_nhan_vien!$1:$1048576,30,0))</f>
        <v>PAWS</v>
      </c>
      <c r="K388" s="104" t="str">
        <f>IF(Thong_tin_chuc_vu_NV!A388="","",VLOOKUP(Thong_tin_chuc_vu_NV!A388,INPUT_Du_lieu_nhan_vien!$1:$1048576,31,0))</f>
        <v>HN</v>
      </c>
      <c r="L388" s="104" t="str">
        <f>IF(Thong_tin_chuc_vu_NV!A392="","",VLOOKUP(Thong_tin_chuc_vu_NV!A392,INPUT_Du_lieu_nhan_vien!$1:$1048576,36,0))</f>
        <v>Chính thức</v>
      </c>
      <c r="M388" s="117">
        <f>IF(Thong_tin_chuc_vu_NV!A392="","",VLOOKUP(Thong_tin_chuc_vu_NV!A392,INPUT_Du_lieu_nhan_vien!$1:$1048576,34,0))</f>
        <v>41030</v>
      </c>
      <c r="N388" s="104">
        <f>IF(Thong_tin_chuc_vu_NV!A392="","",VLOOKUP(Thong_tin_chuc_vu_NV!A392,INPUT_Du_lieu_nhan_vien!$1:$1048576,35,0))</f>
        <v>5</v>
      </c>
      <c r="O388" s="117" t="str">
        <f>IF(Thong_tin_chuc_vu_NV!A392="","",VLOOKUP(Thong_tin_chuc_vu_NV!A392,INPUT_Du_lieu_nhan_vien!$1:$1048576,37,0))</f>
        <v/>
      </c>
      <c r="P388" s="117">
        <f>IF(Thong_tin_chuc_vu_NV!A392="","",VLOOKUP(Thong_tin_chuc_vu_NV!A392,INPUT_Du_lieu_nhan_vien!$1:$1048576,39,0))</f>
        <v>0</v>
      </c>
    </row>
    <row r="389" spans="1:16" ht="19.5" hidden="1" customHeight="1" x14ac:dyDescent="0.2">
      <c r="A389" s="121">
        <f>IF(INPUT_Du_lieu_nhan_vien!A389="","",INPUT_Du_lieu_nhan_vien!A389)</f>
        <v>20363</v>
      </c>
      <c r="B389" s="121" t="str">
        <f>IF(A389="","",VLOOKUP(A389,INPUT_Du_lieu_nhan_vien!$1:$1048576,2,0))</f>
        <v>Bùi Thị</v>
      </c>
      <c r="C389" s="121" t="str">
        <f>IF($A389="","",VLOOKUP($A389,INPUT_Du_lieu_nhan_vien!$1:$1048576,3,0))</f>
        <v>Hoài</v>
      </c>
      <c r="D389" s="104" t="str">
        <f>IF(A389="","",VLOOKUP(A389,INPUT_Du_lieu_nhan_vien!$1:$1048576,20,0))</f>
        <v xml:space="preserve">Số 6B, ngách 74/3, Trường Chinh, Đống Đa, Hà Nội </v>
      </c>
      <c r="E389" s="104" t="str">
        <f>IF($A389="","",VLOOKUP($A389,INPUT_Du_lieu_nhan_vien!$1:$1048576,17,0))</f>
        <v>01683 997 128</v>
      </c>
      <c r="F389" s="116" t="str">
        <f>IF(Thong_tin_chuc_vu_NV!A389="","",VLOOKUP(Thong_tin_chuc_vu_NV!A389,INPUT_Du_lieu_nhan_vien!$1:$1048576,27,0))</f>
        <v>1</v>
      </c>
      <c r="G389" s="104" t="str">
        <f>IF(Thong_tin_chuc_vu_NV!A389="","",VLOOKUP(Thong_tin_chuc_vu_NV!A389,INPUT_Du_lieu_nhan_vien!$1:$1048576,28,0))</f>
        <v>CB</v>
      </c>
      <c r="H389" s="104" t="str">
        <f>IF(Thong_tin_chuc_vu_NV!A389="","",VLOOKUP(Thong_tin_chuc_vu_NV!A389,INPUT_Du_lieu_nhan_vien!$1:$1048576,24,0))</f>
        <v>OS</v>
      </c>
      <c r="I389" s="104" t="str">
        <f>IF(Thong_tin_chuc_vu_NV!A389="","",VLOOKUP(Thong_tin_chuc_vu_NV!A389,INPUT_Du_lieu_nhan_vien!$1:$1048576,29,0))</f>
        <v>TAW</v>
      </c>
      <c r="J389" s="104" t="str">
        <f>IF(Thong_tin_chuc_vu_NV!A389="","",VLOOKUP(Thong_tin_chuc_vu_NV!A389,INPUT_Du_lieu_nhan_vien!$1:$1048576,30,0))</f>
        <v>PAWS</v>
      </c>
      <c r="K389" s="104" t="str">
        <f>IF(Thong_tin_chuc_vu_NV!A389="","",VLOOKUP(Thong_tin_chuc_vu_NV!A389,INPUT_Du_lieu_nhan_vien!$1:$1048576,31,0))</f>
        <v>HN</v>
      </c>
      <c r="L389" s="104" t="str">
        <f>IF(Thong_tin_chuc_vu_NV!A389="","",VLOOKUP(Thong_tin_chuc_vu_NV!A389,INPUT_Du_lieu_nhan_vien!$1:$1048576,36,0))</f>
        <v>Chính thức</v>
      </c>
      <c r="M389" s="117">
        <f>IF(Thong_tin_chuc_vu_NV!A389="","",VLOOKUP(Thong_tin_chuc_vu_NV!A389,INPUT_Du_lieu_nhan_vien!$1:$1048576,34,0))</f>
        <v>41020</v>
      </c>
      <c r="N389" s="104">
        <f>IF(Thong_tin_chuc_vu_NV!A389="","",VLOOKUP(Thong_tin_chuc_vu_NV!A389,INPUT_Du_lieu_nhan_vien!$1:$1048576,35,0))</f>
        <v>4</v>
      </c>
      <c r="O389" s="117" t="str">
        <f>IF(Thong_tin_chuc_vu_NV!A389="","",VLOOKUP(Thong_tin_chuc_vu_NV!A389,INPUT_Du_lieu_nhan_vien!$1:$1048576,37,0))</f>
        <v/>
      </c>
      <c r="P389" s="117">
        <f>IF(Thong_tin_chuc_vu_NV!A389="","",VLOOKUP(Thong_tin_chuc_vu_NV!A389,INPUT_Du_lieu_nhan_vien!$1:$1048576,39,0))</f>
        <v>0</v>
      </c>
    </row>
    <row r="390" spans="1:16" ht="19.5" hidden="1" customHeight="1" x14ac:dyDescent="0.2">
      <c r="A390" s="121">
        <f>IF(INPUT_Du_lieu_nhan_vien!A390="","",INPUT_Du_lieu_nhan_vien!A390)</f>
        <v>20364</v>
      </c>
      <c r="B390" s="121" t="str">
        <f>IF(A390="","",VLOOKUP(A390,INPUT_Du_lieu_nhan_vien!$1:$1048576,2,0))</f>
        <v>Trần Thị</v>
      </c>
      <c r="C390" s="121" t="str">
        <f>IF($A390="","",VLOOKUP($A390,INPUT_Du_lieu_nhan_vien!$1:$1048576,3,0))</f>
        <v>Hằng</v>
      </c>
      <c r="D390" s="104" t="str">
        <f>IF(A390="","",VLOOKUP(A390,INPUT_Du_lieu_nhan_vien!$1:$1048576,20,0))</f>
        <v xml:space="preserve">Sôố 1, ngách 201/21 Đê Tô Hoàng, Cầu Dền, HN </v>
      </c>
      <c r="E390" s="104" t="str">
        <f>IF($A390="","",VLOOKUP($A390,INPUT_Du_lieu_nhan_vien!$1:$1048576,17,0))</f>
        <v>0975833510
0942722388</v>
      </c>
      <c r="F390" s="116" t="str">
        <f>IF(Thong_tin_chuc_vu_NV!A390="","",VLOOKUP(Thong_tin_chuc_vu_NV!A390,INPUT_Du_lieu_nhan_vien!$1:$1048576,27,0))</f>
        <v>1</v>
      </c>
      <c r="G390" s="104" t="str">
        <f>IF(Thong_tin_chuc_vu_NV!A390="","",VLOOKUP(Thong_tin_chuc_vu_NV!A390,INPUT_Du_lieu_nhan_vien!$1:$1048576,28,0))</f>
        <v>CB</v>
      </c>
      <c r="H390" s="104" t="str">
        <f>IF(Thong_tin_chuc_vu_NV!A390="","",VLOOKUP(Thong_tin_chuc_vu_NV!A390,INPUT_Du_lieu_nhan_vien!$1:$1048576,24,0))</f>
        <v>OP</v>
      </c>
      <c r="I390" s="104" t="str">
        <f>IF(Thong_tin_chuc_vu_NV!A390="","",VLOOKUP(Thong_tin_chuc_vu_NV!A390,INPUT_Du_lieu_nhan_vien!$1:$1048576,29,0))</f>
        <v>TAW</v>
      </c>
      <c r="J390" s="104" t="str">
        <f>IF(Thong_tin_chuc_vu_NV!A390="","",VLOOKUP(Thong_tin_chuc_vu_NV!A390,INPUT_Du_lieu_nhan_vien!$1:$1048576,30,0))</f>
        <v>PAWM</v>
      </c>
      <c r="K390" s="104" t="str">
        <f>IF(Thong_tin_chuc_vu_NV!A390="","",VLOOKUP(Thong_tin_chuc_vu_NV!A390,INPUT_Du_lieu_nhan_vien!$1:$1048576,31,0))</f>
        <v>HN</v>
      </c>
      <c r="L390" s="104" t="str">
        <f>IF(Thong_tin_chuc_vu_NV!A390="","",VLOOKUP(Thong_tin_chuc_vu_NV!A390,INPUT_Du_lieu_nhan_vien!$1:$1048576,36,0))</f>
        <v>Nghỉ việc</v>
      </c>
      <c r="M390" s="117">
        <f>IF(Thong_tin_chuc_vu_NV!A390="","",VLOOKUP(Thong_tin_chuc_vu_NV!A390,INPUT_Du_lieu_nhan_vien!$1:$1048576,34,0))</f>
        <v>40988</v>
      </c>
      <c r="N390" s="104">
        <f>IF(Thong_tin_chuc_vu_NV!A390="","",VLOOKUP(Thong_tin_chuc_vu_NV!A390,INPUT_Du_lieu_nhan_vien!$1:$1048576,35,0))</f>
        <v>3</v>
      </c>
      <c r="O390" s="117" t="str">
        <f>IF(Thong_tin_chuc_vu_NV!A390="","",VLOOKUP(Thong_tin_chuc_vu_NV!A390,INPUT_Du_lieu_nhan_vien!$1:$1048576,37,0))</f>
        <v/>
      </c>
      <c r="P390" s="117">
        <f>IF(Thong_tin_chuc_vu_NV!A390="","",VLOOKUP(Thong_tin_chuc_vu_NV!A390,INPUT_Du_lieu_nhan_vien!$1:$1048576,39,0))</f>
        <v>41557</v>
      </c>
    </row>
    <row r="391" spans="1:16" ht="19.5" hidden="1" customHeight="1" x14ac:dyDescent="0.2">
      <c r="A391" s="121">
        <f>IF(INPUT_Du_lieu_nhan_vien!A396="","",INPUT_Du_lieu_nhan_vien!A396)</f>
        <v>20370</v>
      </c>
      <c r="B391" s="121" t="str">
        <f>IF(A391="","",VLOOKUP(A391,INPUT_Du_lieu_nhan_vien!$1:$1048576,2,0))</f>
        <v>Nguyễn Thanh</v>
      </c>
      <c r="C391" s="121" t="str">
        <f>IF($A391="","",VLOOKUP($A391,INPUT_Du_lieu_nhan_vien!$1:$1048576,3,0))</f>
        <v>Thủy</v>
      </c>
      <c r="D391" s="104" t="str">
        <f>IF(A391="","",VLOOKUP(A391,INPUT_Du_lieu_nhan_vien!$1:$1048576,20,0))</f>
        <v xml:space="preserve">Tổ 10, cụm 1, Xuân La, Tây Hồ, Hà Nội </v>
      </c>
      <c r="E391" s="104" t="str">
        <f>IF($A391="","",VLOOKUP($A391,INPUT_Du_lieu_nhan_vien!$1:$1048576,17,0))</f>
        <v>0936123958</v>
      </c>
      <c r="F391" s="116">
        <f>IF(Thong_tin_chuc_vu_NV!A391="","",VLOOKUP(Thong_tin_chuc_vu_NV!A391,INPUT_Du_lieu_nhan_vien!$1:$1048576,27,0))</f>
        <v>3</v>
      </c>
      <c r="G391" s="104" t="str">
        <f>IF(Thong_tin_chuc_vu_NV!A391="","",VLOOKUP(Thong_tin_chuc_vu_NV!A391,INPUT_Du_lieu_nhan_vien!$1:$1048576,28,0))</f>
        <v>QL</v>
      </c>
      <c r="H391" s="104" t="str">
        <f>IF(Thong_tin_chuc_vu_NV!A391="","",VLOOKUP(Thong_tin_chuc_vu_NV!A391,INPUT_Du_lieu_nhan_vien!$1:$1048576,24,0))</f>
        <v>PM2</v>
      </c>
      <c r="I391" s="104" t="str">
        <f>IF(Thong_tin_chuc_vu_NV!A391="","",VLOOKUP(Thong_tin_chuc_vu_NV!A391,INPUT_Du_lieu_nhan_vien!$1:$1048576,29,0))</f>
        <v>TAW</v>
      </c>
      <c r="J391" s="104" t="str">
        <f>IF(Thong_tin_chuc_vu_NV!A391="","",VLOOKUP(Thong_tin_chuc_vu_NV!A391,INPUT_Du_lieu_nhan_vien!$1:$1048576,30,0))</f>
        <v>PAWD</v>
      </c>
      <c r="K391" s="104" t="str">
        <f>IF(Thong_tin_chuc_vu_NV!A391="","",VLOOKUP(Thong_tin_chuc_vu_NV!A391,INPUT_Du_lieu_nhan_vien!$1:$1048576,31,0))</f>
        <v>HN</v>
      </c>
      <c r="L391" s="104" t="str">
        <f>IF(Thong_tin_chuc_vu_NV!A396="","",VLOOKUP(Thong_tin_chuc_vu_NV!A396,INPUT_Du_lieu_nhan_vien!$1:$1048576,36,0))</f>
        <v>Nghỉ việc</v>
      </c>
      <c r="M391" s="117">
        <f>IF(Thong_tin_chuc_vu_NV!A396="","",VLOOKUP(Thong_tin_chuc_vu_NV!A396,INPUT_Du_lieu_nhan_vien!$1:$1048576,34,0))</f>
        <v>41054</v>
      </c>
      <c r="N391" s="104">
        <f>IF(Thong_tin_chuc_vu_NV!A396="","",VLOOKUP(Thong_tin_chuc_vu_NV!A396,INPUT_Du_lieu_nhan_vien!$1:$1048576,35,0))</f>
        <v>5</v>
      </c>
      <c r="O391" s="117">
        <f>IF(Thong_tin_chuc_vu_NV!A396="","",VLOOKUP(Thong_tin_chuc_vu_NV!A396,INPUT_Du_lieu_nhan_vien!$1:$1048576,37,0))</f>
        <v>0</v>
      </c>
      <c r="P391" s="117">
        <f>IF(Thong_tin_chuc_vu_NV!A396="","",VLOOKUP(Thong_tin_chuc_vu_NV!A396,INPUT_Du_lieu_nhan_vien!$1:$1048576,39,0))</f>
        <v>41243</v>
      </c>
    </row>
    <row r="392" spans="1:16" ht="19.5" hidden="1" customHeight="1" x14ac:dyDescent="0.2">
      <c r="A392" s="121">
        <f>IF(INPUT_Du_lieu_nhan_vien!A398="","",INPUT_Du_lieu_nhan_vien!A398)</f>
        <v>20372</v>
      </c>
      <c r="B392" s="121" t="str">
        <f>IF(A392="","",VLOOKUP(A392,INPUT_Du_lieu_nhan_vien!$1:$1048576,2,0))</f>
        <v>Trần Thị Khắc</v>
      </c>
      <c r="C392" s="121" t="str">
        <f>IF($A392="","",VLOOKUP($A392,INPUT_Du_lieu_nhan_vien!$1:$1048576,3,0))</f>
        <v>Hiếu</v>
      </c>
      <c r="D392" s="104" t="str">
        <f>IF(A392="","",VLOOKUP(A392,INPUT_Du_lieu_nhan_vien!$1:$1048576,20,0))</f>
        <v xml:space="preserve">10 Đường 38 - P.Tân Tạo - Q.Bình Tân - TPHCM </v>
      </c>
      <c r="E392" s="104" t="str">
        <f>IF($A392="","",VLOOKUP($A392,INPUT_Du_lieu_nhan_vien!$1:$1048576,17,0))</f>
        <v>0908 327 920</v>
      </c>
      <c r="F392" s="116" t="str">
        <f>IF(Thong_tin_chuc_vu_NV!A392="","",VLOOKUP(Thong_tin_chuc_vu_NV!A392,INPUT_Du_lieu_nhan_vien!$1:$1048576,27,0))</f>
        <v>1</v>
      </c>
      <c r="G392" s="104" t="str">
        <f>IF(Thong_tin_chuc_vu_NV!A392="","",VLOOKUP(Thong_tin_chuc_vu_NV!A392,INPUT_Du_lieu_nhan_vien!$1:$1048576,28,0))</f>
        <v>CB</v>
      </c>
      <c r="H392" s="104" t="str">
        <f>IF(Thong_tin_chuc_vu_NV!A392="","",VLOOKUP(Thong_tin_chuc_vu_NV!A392,INPUT_Du_lieu_nhan_vien!$1:$1048576,24,0))</f>
        <v>OC</v>
      </c>
      <c r="I392" s="104" t="str">
        <f>IF(Thong_tin_chuc_vu_NV!A392="","",VLOOKUP(Thong_tin_chuc_vu_NV!A392,INPUT_Du_lieu_nhan_vien!$1:$1048576,29,0))</f>
        <v>TTV</v>
      </c>
      <c r="J392" s="104" t="str">
        <f>IF(Thong_tin_chuc_vu_NV!A392="","",VLOOKUP(Thong_tin_chuc_vu_NV!A392,INPUT_Du_lieu_nhan_vien!$1:$1048576,30,0))</f>
        <v>PTVS</v>
      </c>
      <c r="K392" s="104" t="str">
        <f>IF(Thong_tin_chuc_vu_NV!A392="","",VLOOKUP(Thong_tin_chuc_vu_NV!A392,INPUT_Du_lieu_nhan_vien!$1:$1048576,31,0))</f>
        <v>HCM</v>
      </c>
      <c r="L392" s="104" t="str">
        <f>IF(Thong_tin_chuc_vu_NV!A398="","",VLOOKUP(Thong_tin_chuc_vu_NV!A398,INPUT_Du_lieu_nhan_vien!$1:$1048576,36,0))</f>
        <v>Chính thức</v>
      </c>
      <c r="M392" s="117">
        <f>IF(Thong_tin_chuc_vu_NV!A398="","",VLOOKUP(Thong_tin_chuc_vu_NV!A398,INPUT_Du_lieu_nhan_vien!$1:$1048576,34,0))</f>
        <v>41061</v>
      </c>
      <c r="N392" s="104">
        <f>IF(Thong_tin_chuc_vu_NV!A398="","",VLOOKUP(Thong_tin_chuc_vu_NV!A398,INPUT_Du_lieu_nhan_vien!$1:$1048576,35,0))</f>
        <v>6</v>
      </c>
      <c r="O392" s="117" t="str">
        <f>IF(Thong_tin_chuc_vu_NV!A398="","",VLOOKUP(Thong_tin_chuc_vu_NV!A398,INPUT_Du_lieu_nhan_vien!$1:$1048576,37,0))</f>
        <v/>
      </c>
      <c r="P392" s="117">
        <f>IF(Thong_tin_chuc_vu_NV!A398="","",VLOOKUP(Thong_tin_chuc_vu_NV!A398,INPUT_Du_lieu_nhan_vien!$1:$1048576,39,0))</f>
        <v>0</v>
      </c>
    </row>
    <row r="393" spans="1:16" ht="19.5" hidden="1" customHeight="1" x14ac:dyDescent="0.2">
      <c r="A393" s="121">
        <f>IF(INPUT_Du_lieu_nhan_vien!A393="","",INPUT_Du_lieu_nhan_vien!A393)</f>
        <v>20367</v>
      </c>
      <c r="B393" s="121" t="str">
        <f>IF(A393="","",VLOOKUP(A393,INPUT_Du_lieu_nhan_vien!$1:$1048576,2,0))</f>
        <v>Trần Thị Hồng</v>
      </c>
      <c r="C393" s="121" t="str">
        <f>IF($A393="","",VLOOKUP($A393,INPUT_Du_lieu_nhan_vien!$1:$1048576,3,0))</f>
        <v>Nhung</v>
      </c>
      <c r="D393" s="104" t="str">
        <f>IF(A393="","",VLOOKUP(A393,INPUT_Du_lieu_nhan_vien!$1:$1048576,20,0))</f>
        <v xml:space="preserve">12/121 Đại La, Hai Bà Trưng, Hà Nội </v>
      </c>
      <c r="E393" s="104" t="str">
        <f>IF($A393="","",VLOOKUP($A393,INPUT_Du_lieu_nhan_vien!$1:$1048576,17,0))</f>
        <v>0988  277 792</v>
      </c>
      <c r="F393" s="116" t="str">
        <f>IF(Thong_tin_chuc_vu_NV!A393="","",VLOOKUP(Thong_tin_chuc_vu_NV!A393,INPUT_Du_lieu_nhan_vien!$1:$1048576,27,0))</f>
        <v>1</v>
      </c>
      <c r="G393" s="104" t="str">
        <f>IF(Thong_tin_chuc_vu_NV!A393="","",VLOOKUP(Thong_tin_chuc_vu_NV!A393,INPUT_Du_lieu_nhan_vien!$1:$1048576,28,0))</f>
        <v>CB</v>
      </c>
      <c r="H393" s="104" t="str">
        <f>IF(Thong_tin_chuc_vu_NV!A393="","",VLOOKUP(Thong_tin_chuc_vu_NV!A393,INPUT_Du_lieu_nhan_vien!$1:$1048576,24,0))</f>
        <v>OS</v>
      </c>
      <c r="I393" s="104" t="str">
        <f>IF(Thong_tin_chuc_vu_NV!A393="","",VLOOKUP(Thong_tin_chuc_vu_NV!A393,INPUT_Du_lieu_nhan_vien!$1:$1048576,29,0))</f>
        <v>TAW</v>
      </c>
      <c r="J393" s="104" t="str">
        <f>IF(Thong_tin_chuc_vu_NV!A393="","",VLOOKUP(Thong_tin_chuc_vu_NV!A393,INPUT_Du_lieu_nhan_vien!$1:$1048576,30,0))</f>
        <v>PAWS</v>
      </c>
      <c r="K393" s="104" t="str">
        <f>IF(Thong_tin_chuc_vu_NV!A393="","",VLOOKUP(Thong_tin_chuc_vu_NV!A393,INPUT_Du_lieu_nhan_vien!$1:$1048576,31,0))</f>
        <v>HN</v>
      </c>
      <c r="L393" s="104" t="str">
        <f>IF(Thong_tin_chuc_vu_NV!A393="","",VLOOKUP(Thong_tin_chuc_vu_NV!A393,INPUT_Du_lieu_nhan_vien!$1:$1048576,36,0))</f>
        <v>Nghỉ việc</v>
      </c>
      <c r="M393" s="117">
        <f>IF(Thong_tin_chuc_vu_NV!A393="","",VLOOKUP(Thong_tin_chuc_vu_NV!A393,INPUT_Du_lieu_nhan_vien!$1:$1048576,34,0))</f>
        <v>41030</v>
      </c>
      <c r="N393" s="104">
        <f>IF(Thong_tin_chuc_vu_NV!A393="","",VLOOKUP(Thong_tin_chuc_vu_NV!A393,INPUT_Du_lieu_nhan_vien!$1:$1048576,35,0))</f>
        <v>5</v>
      </c>
      <c r="O393" s="117" t="str">
        <f>IF(Thong_tin_chuc_vu_NV!A393="","",VLOOKUP(Thong_tin_chuc_vu_NV!A393,INPUT_Du_lieu_nhan_vien!$1:$1048576,37,0))</f>
        <v/>
      </c>
      <c r="P393" s="117">
        <f>IF(Thong_tin_chuc_vu_NV!A393="","",VLOOKUP(Thong_tin_chuc_vu_NV!A393,INPUT_Du_lieu_nhan_vien!$1:$1048576,39,0))</f>
        <v>0</v>
      </c>
    </row>
    <row r="394" spans="1:16" ht="19.5" hidden="1" customHeight="1" x14ac:dyDescent="0.2">
      <c r="A394" s="121">
        <f>IF(INPUT_Du_lieu_nhan_vien!A402="","",INPUT_Du_lieu_nhan_vien!A402)</f>
        <v>20376</v>
      </c>
      <c r="B394" s="121" t="str">
        <f>IF(A394="","",VLOOKUP(A394,INPUT_Du_lieu_nhan_vien!$1:$1048576,2,0))</f>
        <v>Nguyễn Thụy</v>
      </c>
      <c r="C394" s="121" t="str">
        <f>IF($A394="","",VLOOKUP($A394,INPUT_Du_lieu_nhan_vien!$1:$1048576,3,0))</f>
        <v>Vy</v>
      </c>
      <c r="D394" s="104" t="str">
        <f>IF(A394="","",VLOOKUP(A394,INPUT_Du_lieu_nhan_vien!$1:$1048576,20,0))</f>
        <v xml:space="preserve">118/173 Phan Huy Ích P15 Q.Tân Bình </v>
      </c>
      <c r="E394" s="104" t="str">
        <f>IF($A394="","",VLOOKUP($A394,INPUT_Du_lieu_nhan_vien!$1:$1048576,17,0))</f>
        <v>0938764748</v>
      </c>
      <c r="F394" s="116">
        <f>IF(Thong_tin_chuc_vu_NV!A394="","",VLOOKUP(Thong_tin_chuc_vu_NV!A394,INPUT_Du_lieu_nhan_vien!$1:$1048576,27,0))</f>
        <v>1</v>
      </c>
      <c r="G394" s="104" t="str">
        <f>IF(Thong_tin_chuc_vu_NV!A394="","",VLOOKUP(Thong_tin_chuc_vu_NV!A394,INPUT_Du_lieu_nhan_vien!$1:$1048576,28,0))</f>
        <v>CB</v>
      </c>
      <c r="H394" s="104" t="str">
        <f>IF(Thong_tin_chuc_vu_NV!A394="","",VLOOKUP(Thong_tin_chuc_vu_NV!A394,INPUT_Du_lieu_nhan_vien!$1:$1048576,24,0))</f>
        <v>OX</v>
      </c>
      <c r="I394" s="104" t="str">
        <f>IF(Thong_tin_chuc_vu_NV!A394="","",VLOOKUP(Thong_tin_chuc_vu_NV!A394,INPUT_Du_lieu_nhan_vien!$1:$1048576,29,0))</f>
        <v>THO</v>
      </c>
      <c r="J394" s="104">
        <f>IF(Thong_tin_chuc_vu_NV!A394="","",VLOOKUP(Thong_tin_chuc_vu_NV!A394,INPUT_Du_lieu_nhan_vien!$1:$1048576,30,0))</f>
        <v>0</v>
      </c>
      <c r="K394" s="104" t="str">
        <f>IF(Thong_tin_chuc_vu_NV!A394="","",VLOOKUP(Thong_tin_chuc_vu_NV!A394,INPUT_Du_lieu_nhan_vien!$1:$1048576,31,0))</f>
        <v>HCM</v>
      </c>
      <c r="L394" s="104" t="str">
        <f>IF(Thong_tin_chuc_vu_NV!A402="","",VLOOKUP(Thong_tin_chuc_vu_NV!A402,INPUT_Du_lieu_nhan_vien!$1:$1048576,36,0))</f>
        <v>Nghỉ việc</v>
      </c>
      <c r="M394" s="117">
        <f>IF(Thong_tin_chuc_vu_NV!A402="","",VLOOKUP(Thong_tin_chuc_vu_NV!A402,INPUT_Du_lieu_nhan_vien!$1:$1048576,34,0))</f>
        <v>41070</v>
      </c>
      <c r="N394" s="104">
        <f>IF(Thong_tin_chuc_vu_NV!A402="","",VLOOKUP(Thong_tin_chuc_vu_NV!A402,INPUT_Du_lieu_nhan_vien!$1:$1048576,35,0))</f>
        <v>6</v>
      </c>
      <c r="O394" s="117">
        <f>IF(Thong_tin_chuc_vu_NV!A402="","",VLOOKUP(Thong_tin_chuc_vu_NV!A402,INPUT_Du_lieu_nhan_vien!$1:$1048576,37,0))</f>
        <v>0</v>
      </c>
      <c r="P394" s="117">
        <f>IF(Thong_tin_chuc_vu_NV!A402="","",VLOOKUP(Thong_tin_chuc_vu_NV!A402,INPUT_Du_lieu_nhan_vien!$1:$1048576,39,0))</f>
        <v>41227</v>
      </c>
    </row>
    <row r="395" spans="1:16" ht="19.5" hidden="1" customHeight="1" x14ac:dyDescent="0.2">
      <c r="A395" s="121">
        <f>IF(INPUT_Du_lieu_nhan_vien!A395="","",INPUT_Du_lieu_nhan_vien!A395)</f>
        <v>20369</v>
      </c>
      <c r="B395" s="121" t="str">
        <f>IF(A395="","",VLOOKUP(A395,INPUT_Du_lieu_nhan_vien!$1:$1048576,2,0))</f>
        <v>Phạm Tiến</v>
      </c>
      <c r="C395" s="121" t="str">
        <f>IF($A395="","",VLOOKUP($A395,INPUT_Du_lieu_nhan_vien!$1:$1048576,3,0))</f>
        <v>Vinh</v>
      </c>
      <c r="D395" s="104" t="str">
        <f>IF(A395="","",VLOOKUP(A395,INPUT_Du_lieu_nhan_vien!$1:$1048576,20,0))</f>
        <v xml:space="preserve">Yên Xá, Tân Triều, Thanh Xuân, Hà Nội </v>
      </c>
      <c r="E395" s="104" t="str">
        <f>IF($A395="","",VLOOKUP($A395,INPUT_Du_lieu_nhan_vien!$1:$1048576,17,0))</f>
        <v>0975 723 331</v>
      </c>
      <c r="F395" s="116">
        <f>IF(Thong_tin_chuc_vu_NV!A395="","",VLOOKUP(Thong_tin_chuc_vu_NV!A395,INPUT_Du_lieu_nhan_vien!$1:$1048576,27,0))</f>
        <v>2</v>
      </c>
      <c r="G395" s="104" t="str">
        <f>IF(Thong_tin_chuc_vu_NV!A395="","",VLOOKUP(Thong_tin_chuc_vu_NV!A395,INPUT_Du_lieu_nhan_vien!$1:$1048576,28,0))</f>
        <v>CG</v>
      </c>
      <c r="H395" s="104" t="str">
        <f>IF(Thong_tin_chuc_vu_NV!A395="","",VLOOKUP(Thong_tin_chuc_vu_NV!A395,INPUT_Du_lieu_nhan_vien!$1:$1048576,24,0))</f>
        <v>NX</v>
      </c>
      <c r="I395" s="104" t="str">
        <f>IF(Thong_tin_chuc_vu_NV!A395="","",VLOOKUP(Thong_tin_chuc_vu_NV!A395,INPUT_Du_lieu_nhan_vien!$1:$1048576,29,0))</f>
        <v>TAW</v>
      </c>
      <c r="J395" s="104" t="str">
        <f>IF(Thong_tin_chuc_vu_NV!A395="","",VLOOKUP(Thong_tin_chuc_vu_NV!A395,INPUT_Du_lieu_nhan_vien!$1:$1048576,30,0))</f>
        <v>PAWM</v>
      </c>
      <c r="K395" s="104" t="str">
        <f>IF(Thong_tin_chuc_vu_NV!A395="","",VLOOKUP(Thong_tin_chuc_vu_NV!A395,INPUT_Du_lieu_nhan_vien!$1:$1048576,31,0))</f>
        <v>HN</v>
      </c>
      <c r="L395" s="104" t="str">
        <f>IF(Thong_tin_chuc_vu_NV!A395="","",VLOOKUP(Thong_tin_chuc_vu_NV!A395,INPUT_Du_lieu_nhan_vien!$1:$1048576,36,0))</f>
        <v>Chính thức</v>
      </c>
      <c r="M395" s="117">
        <f>IF(Thong_tin_chuc_vu_NV!A395="","",VLOOKUP(Thong_tin_chuc_vu_NV!A395,INPUT_Du_lieu_nhan_vien!$1:$1048576,34,0))</f>
        <v>41030</v>
      </c>
      <c r="N395" s="104">
        <f>IF(Thong_tin_chuc_vu_NV!A395="","",VLOOKUP(Thong_tin_chuc_vu_NV!A395,INPUT_Du_lieu_nhan_vien!$1:$1048576,35,0))</f>
        <v>5</v>
      </c>
      <c r="O395" s="117" t="str">
        <f>IF(Thong_tin_chuc_vu_NV!A395="","",VLOOKUP(Thong_tin_chuc_vu_NV!A395,INPUT_Du_lieu_nhan_vien!$1:$1048576,37,0))</f>
        <v/>
      </c>
      <c r="P395" s="117">
        <f>IF(Thong_tin_chuc_vu_NV!A395="","",VLOOKUP(Thong_tin_chuc_vu_NV!A395,INPUT_Du_lieu_nhan_vien!$1:$1048576,39,0))</f>
        <v>0</v>
      </c>
    </row>
    <row r="396" spans="1:16" ht="19.5" hidden="1" customHeight="1" x14ac:dyDescent="0.2">
      <c r="A396" s="121">
        <f>IF(INPUT_Du_lieu_nhan_vien!A415="","",INPUT_Du_lieu_nhan_vien!A415)</f>
        <v>20389</v>
      </c>
      <c r="B396" s="121" t="str">
        <f>IF(A396="","",VLOOKUP(A396,INPUT_Du_lieu_nhan_vien!$1:$1048576,2,0))</f>
        <v>Trịnh Phương</v>
      </c>
      <c r="C396" s="121" t="str">
        <f>IF($A396="","",VLOOKUP($A396,INPUT_Du_lieu_nhan_vien!$1:$1048576,3,0))</f>
        <v>Minh</v>
      </c>
      <c r="D396" s="104" t="str">
        <f>IF(A396="","",VLOOKUP(A396,INPUT_Du_lieu_nhan_vien!$1:$1048576,20,0))</f>
        <v>17 Ngõ 4, Vân Hồ 2, Lê Đại Hành, HBT, HN</v>
      </c>
      <c r="E396" s="104" t="str">
        <f>IF($A396="","",VLOOKUP($A396,INPUT_Du_lieu_nhan_vien!$1:$1048576,17,0))</f>
        <v>0972888585</v>
      </c>
      <c r="F396" s="116" t="str">
        <f>IF(Thong_tin_chuc_vu_NV!A396="","",VLOOKUP(Thong_tin_chuc_vu_NV!A396,INPUT_Du_lieu_nhan_vien!$1:$1048576,27,0))</f>
        <v>1</v>
      </c>
      <c r="G396" s="104" t="str">
        <f>IF(Thong_tin_chuc_vu_NV!A396="","",VLOOKUP(Thong_tin_chuc_vu_NV!A396,INPUT_Du_lieu_nhan_vien!$1:$1048576,28,0))</f>
        <v>CB</v>
      </c>
      <c r="H396" s="104" t="str">
        <f>IF(Thong_tin_chuc_vu_NV!A396="","",VLOOKUP(Thong_tin_chuc_vu_NV!A396,INPUT_Du_lieu_nhan_vien!$1:$1048576,24,0))</f>
        <v>OP</v>
      </c>
      <c r="I396" s="104" t="str">
        <f>IF(Thong_tin_chuc_vu_NV!A396="","",VLOOKUP(Thong_tin_chuc_vu_NV!A396,INPUT_Du_lieu_nhan_vien!$1:$1048576,29,0))</f>
        <v>TAW</v>
      </c>
      <c r="J396" s="104" t="str">
        <f>IF(Thong_tin_chuc_vu_NV!A396="","",VLOOKUP(Thong_tin_chuc_vu_NV!A396,INPUT_Du_lieu_nhan_vien!$1:$1048576,30,0))</f>
        <v>PAWS</v>
      </c>
      <c r="K396" s="104" t="str">
        <f>IF(Thong_tin_chuc_vu_NV!A396="","",VLOOKUP(Thong_tin_chuc_vu_NV!A396,INPUT_Du_lieu_nhan_vien!$1:$1048576,31,0))</f>
        <v>HN</v>
      </c>
      <c r="L396" s="104" t="str">
        <f>IF(Thong_tin_chuc_vu_NV!A415="","",VLOOKUP(Thong_tin_chuc_vu_NV!A415,INPUT_Du_lieu_nhan_vien!$1:$1048576,36,0))</f>
        <v>Nghỉ việc</v>
      </c>
      <c r="M396" s="117">
        <f>IF(Thong_tin_chuc_vu_NV!A415="","",VLOOKUP(Thong_tin_chuc_vu_NV!A415,INPUT_Du_lieu_nhan_vien!$1:$1048576,34,0))</f>
        <v>41029</v>
      </c>
      <c r="N396" s="104">
        <f>IF(Thong_tin_chuc_vu_NV!A415="","",VLOOKUP(Thong_tin_chuc_vu_NV!A415,INPUT_Du_lieu_nhan_vien!$1:$1048576,35,0))</f>
        <v>4</v>
      </c>
      <c r="O396" s="117">
        <f>IF(Thong_tin_chuc_vu_NV!A415="","",VLOOKUP(Thong_tin_chuc_vu_NV!A415,INPUT_Du_lieu_nhan_vien!$1:$1048576,37,0))</f>
        <v>0</v>
      </c>
      <c r="P396" s="117">
        <f>IF(Thong_tin_chuc_vu_NV!A415="","",VLOOKUP(Thong_tin_chuc_vu_NV!A415,INPUT_Du_lieu_nhan_vien!$1:$1048576,39,0))</f>
        <v>41244</v>
      </c>
    </row>
    <row r="397" spans="1:16" ht="19.5" hidden="1" customHeight="1" x14ac:dyDescent="0.2">
      <c r="A397" s="121">
        <f>IF(INPUT_Du_lieu_nhan_vien!A423="","",INPUT_Du_lieu_nhan_vien!A423)</f>
        <v>20397</v>
      </c>
      <c r="B397" s="121" t="str">
        <f>IF(A397="","",VLOOKUP(A397,INPUT_Du_lieu_nhan_vien!$1:$1048576,2,0))</f>
        <v>Đào Mạnh</v>
      </c>
      <c r="C397" s="121" t="str">
        <f>IF($A397="","",VLOOKUP($A397,INPUT_Du_lieu_nhan_vien!$1:$1048576,3,0))</f>
        <v>Thắng</v>
      </c>
      <c r="D397" s="104" t="str">
        <f>IF(A397="","",VLOOKUP(A397,INPUT_Du_lieu_nhan_vien!$1:$1048576,20,0))</f>
        <v xml:space="preserve">Thôn Thiết Ứng, xã Vân Hà, huyện Đông Anh, HN </v>
      </c>
      <c r="E397" s="104" t="str">
        <f>IF($A397="","",VLOOKUP($A397,INPUT_Du_lieu_nhan_vien!$1:$1048576,17,0))</f>
        <v>01647 110 719</v>
      </c>
      <c r="F397" s="116">
        <f>IF(Thong_tin_chuc_vu_NV!A397="","",VLOOKUP(Thong_tin_chuc_vu_NV!A397,INPUT_Du_lieu_nhan_vien!$1:$1048576,27,0))</f>
        <v>2</v>
      </c>
      <c r="G397" s="104" t="str">
        <f>IF(Thong_tin_chuc_vu_NV!A397="","",VLOOKUP(Thong_tin_chuc_vu_NV!A397,INPUT_Du_lieu_nhan_vien!$1:$1048576,28,0))</f>
        <v>CG</v>
      </c>
      <c r="H397" s="104" t="str">
        <f>IF(Thong_tin_chuc_vu_NV!A397="","",VLOOKUP(Thong_tin_chuc_vu_NV!A397,INPUT_Du_lieu_nhan_vien!$1:$1048576,24,0))</f>
        <v>NX</v>
      </c>
      <c r="I397" s="104" t="str">
        <f>IF(Thong_tin_chuc_vu_NV!A397="","",VLOOKUP(Thong_tin_chuc_vu_NV!A397,INPUT_Du_lieu_nhan_vien!$1:$1048576,29,0))</f>
        <v>TRD</v>
      </c>
      <c r="J397" s="104">
        <f>IF(Thong_tin_chuc_vu_NV!A397="","",VLOOKUP(Thong_tin_chuc_vu_NV!A397,INPUT_Du_lieu_nhan_vien!$1:$1048576,30,0))</f>
        <v>0</v>
      </c>
      <c r="K397" s="104" t="str">
        <f>IF(Thong_tin_chuc_vu_NV!A397="","",VLOOKUP(Thong_tin_chuc_vu_NV!A397,INPUT_Du_lieu_nhan_vien!$1:$1048576,31,0))</f>
        <v>HN</v>
      </c>
      <c r="L397" s="104" t="str">
        <f>IF(Thong_tin_chuc_vu_NV!A423="","",VLOOKUP(Thong_tin_chuc_vu_NV!A423,INPUT_Du_lieu_nhan_vien!$1:$1048576,36,0))</f>
        <v>Chính thức</v>
      </c>
      <c r="M397" s="117">
        <f>IF(Thong_tin_chuc_vu_NV!A423="","",VLOOKUP(Thong_tin_chuc_vu_NV!A423,INPUT_Du_lieu_nhan_vien!$1:$1048576,34,0))</f>
        <v>40527</v>
      </c>
      <c r="N397" s="104">
        <f>IF(Thong_tin_chuc_vu_NV!A423="","",VLOOKUP(Thong_tin_chuc_vu_NV!A423,INPUT_Du_lieu_nhan_vien!$1:$1048576,35,0))</f>
        <v>12</v>
      </c>
      <c r="O397" s="117" t="str">
        <f>IF(Thong_tin_chuc_vu_NV!A423="","",VLOOKUP(Thong_tin_chuc_vu_NV!A423,INPUT_Du_lieu_nhan_vien!$1:$1048576,37,0))</f>
        <v/>
      </c>
      <c r="P397" s="117">
        <f>IF(Thong_tin_chuc_vu_NV!A423="","",VLOOKUP(Thong_tin_chuc_vu_NV!A423,INPUT_Du_lieu_nhan_vien!$1:$1048576,39,0))</f>
        <v>0</v>
      </c>
    </row>
    <row r="398" spans="1:16" ht="19.5" hidden="1" customHeight="1" x14ac:dyDescent="0.2">
      <c r="A398" s="121">
        <f>IF(INPUT_Du_lieu_nhan_vien!A428="","",INPUT_Du_lieu_nhan_vien!A428)</f>
        <v>20402</v>
      </c>
      <c r="B398" s="121" t="str">
        <f>IF(A398="","",VLOOKUP(A398,INPUT_Du_lieu_nhan_vien!$1:$1048576,2,0))</f>
        <v>Lê Trà</v>
      </c>
      <c r="C398" s="121" t="str">
        <f>IF($A398="","",VLOOKUP($A398,INPUT_Du_lieu_nhan_vien!$1:$1048576,3,0))</f>
        <v>My</v>
      </c>
      <c r="D398" s="104" t="str">
        <f>IF(A398="","",VLOOKUP(A398,INPUT_Du_lieu_nhan_vien!$1:$1048576,20,0))</f>
        <v xml:space="preserve">14/7 Hà Trì I, Hà Cầu, Hà Đông, Hà Nội </v>
      </c>
      <c r="E398" s="104" t="str">
        <f>IF($A398="","",VLOOKUP($A398,INPUT_Du_lieu_nhan_vien!$1:$1048576,17,0))</f>
        <v>0915 662 985</v>
      </c>
      <c r="F398" s="116" t="str">
        <f>IF(Thong_tin_chuc_vu_NV!A398="","",VLOOKUP(Thong_tin_chuc_vu_NV!A398,INPUT_Du_lieu_nhan_vien!$1:$1048576,27,0))</f>
        <v>1</v>
      </c>
      <c r="G398" s="104" t="str">
        <f>IF(Thong_tin_chuc_vu_NV!A398="","",VLOOKUP(Thong_tin_chuc_vu_NV!A398,INPUT_Du_lieu_nhan_vien!$1:$1048576,28,0))</f>
        <v>CB</v>
      </c>
      <c r="H398" s="104" t="str">
        <f>IF(Thong_tin_chuc_vu_NV!A398="","",VLOOKUP(Thong_tin_chuc_vu_NV!A398,INPUT_Du_lieu_nhan_vien!$1:$1048576,24,0))</f>
        <v>OC</v>
      </c>
      <c r="I398" s="104" t="str">
        <f>IF(Thong_tin_chuc_vu_NV!A398="","",VLOOKUP(Thong_tin_chuc_vu_NV!A398,INPUT_Du_lieu_nhan_vien!$1:$1048576,29,0))</f>
        <v>TMH</v>
      </c>
      <c r="J398" s="104" t="str">
        <f>IF(Thong_tin_chuc_vu_NV!A398="","",VLOOKUP(Thong_tin_chuc_vu_NV!A398,INPUT_Du_lieu_nhan_vien!$1:$1048576,30,0))</f>
        <v>PMHS</v>
      </c>
      <c r="K398" s="104" t="str">
        <f>IF(Thong_tin_chuc_vu_NV!A398="","",VLOOKUP(Thong_tin_chuc_vu_NV!A398,INPUT_Du_lieu_nhan_vien!$1:$1048576,31,0))</f>
        <v>HN</v>
      </c>
      <c r="L398" s="104" t="str">
        <f>IF(Thong_tin_chuc_vu_NV!A428="","",VLOOKUP(Thong_tin_chuc_vu_NV!A428,INPUT_Du_lieu_nhan_vien!$1:$1048576,36,0))</f>
        <v>Nghỉ việc</v>
      </c>
      <c r="M398" s="117">
        <f>IF(Thong_tin_chuc_vu_NV!A428="","",VLOOKUP(Thong_tin_chuc_vu_NV!A428,INPUT_Du_lieu_nhan_vien!$1:$1048576,34,0))</f>
        <v>40810</v>
      </c>
      <c r="N398" s="104">
        <f>IF(Thong_tin_chuc_vu_NV!A428="","",VLOOKUP(Thong_tin_chuc_vu_NV!A428,INPUT_Du_lieu_nhan_vien!$1:$1048576,35,0))</f>
        <v>9</v>
      </c>
      <c r="O398" s="117" t="str">
        <f>IF(Thong_tin_chuc_vu_NV!A428="","",VLOOKUP(Thong_tin_chuc_vu_NV!A428,INPUT_Du_lieu_nhan_vien!$1:$1048576,37,0))</f>
        <v/>
      </c>
      <c r="P398" s="117">
        <f>IF(Thong_tin_chuc_vu_NV!A428="","",VLOOKUP(Thong_tin_chuc_vu_NV!A428,INPUT_Du_lieu_nhan_vien!$1:$1048576,39,0))</f>
        <v>40763</v>
      </c>
    </row>
    <row r="399" spans="1:16" ht="19.5" hidden="1" customHeight="1" x14ac:dyDescent="0.2">
      <c r="A399" s="121">
        <f>IF(INPUT_Du_lieu_nhan_vien!A429="","",INPUT_Du_lieu_nhan_vien!A429)</f>
        <v>20403</v>
      </c>
      <c r="B399" s="121" t="str">
        <f>IF(A399="","",VLOOKUP(A399,INPUT_Du_lieu_nhan_vien!$1:$1048576,2,0))</f>
        <v>Hoàng Ngọc</v>
      </c>
      <c r="C399" s="121" t="str">
        <f>IF($A399="","",VLOOKUP($A399,INPUT_Du_lieu_nhan_vien!$1:$1048576,3,0))</f>
        <v>Linh</v>
      </c>
      <c r="D399" s="104" t="str">
        <f>IF(A399="","",VLOOKUP(A399,INPUT_Du_lieu_nhan_vien!$1:$1048576,20,0))</f>
        <v>39 Đoàn Thị Điểm, Đống Đa, HN</v>
      </c>
      <c r="E399" s="104" t="str">
        <f>IF($A399="","",VLOOKUP($A399,INPUT_Du_lieu_nhan_vien!$1:$1048576,17,0))</f>
        <v>0903246840</v>
      </c>
      <c r="F399" s="116" t="str">
        <f>IF(Thong_tin_chuc_vu_NV!A399="","",VLOOKUP(Thong_tin_chuc_vu_NV!A399,INPUT_Du_lieu_nhan_vien!$1:$1048576,27,0))</f>
        <v>1</v>
      </c>
      <c r="G399" s="104" t="str">
        <f>IF(Thong_tin_chuc_vu_NV!A399="","",VLOOKUP(Thong_tin_chuc_vu_NV!A399,INPUT_Du_lieu_nhan_vien!$1:$1048576,28,0))</f>
        <v>CB</v>
      </c>
      <c r="H399" s="104" t="str">
        <f>IF(Thong_tin_chuc_vu_NV!A399="","",VLOOKUP(Thong_tin_chuc_vu_NV!A399,INPUT_Du_lieu_nhan_vien!$1:$1048576,24,0))</f>
        <v>OP</v>
      </c>
      <c r="I399" s="104" t="str">
        <f>IF(Thong_tin_chuc_vu_NV!A399="","",VLOOKUP(Thong_tin_chuc_vu_NV!A399,INPUT_Du_lieu_nhan_vien!$1:$1048576,29,0))</f>
        <v>THO</v>
      </c>
      <c r="J399" s="104">
        <f>IF(Thong_tin_chuc_vu_NV!A399="","",VLOOKUP(Thong_tin_chuc_vu_NV!A399,INPUT_Du_lieu_nhan_vien!$1:$1048576,30,0))</f>
        <v>0</v>
      </c>
      <c r="K399" s="104" t="str">
        <f>IF(Thong_tin_chuc_vu_NV!A399="","",VLOOKUP(Thong_tin_chuc_vu_NV!A399,INPUT_Du_lieu_nhan_vien!$1:$1048576,31,0))</f>
        <v>HN</v>
      </c>
      <c r="L399" s="104" t="str">
        <f>IF(Thong_tin_chuc_vu_NV!A429="","",VLOOKUP(Thong_tin_chuc_vu_NV!A429,INPUT_Du_lieu_nhan_vien!$1:$1048576,36,0))</f>
        <v>Nghỉ khác</v>
      </c>
      <c r="M399" s="117">
        <f>IF(Thong_tin_chuc_vu_NV!A429="","",VLOOKUP(Thong_tin_chuc_vu_NV!A429,INPUT_Du_lieu_nhan_vien!$1:$1048576,34,0))</f>
        <v>41091</v>
      </c>
      <c r="N399" s="104">
        <f>IF(Thong_tin_chuc_vu_NV!A429="","",VLOOKUP(Thong_tin_chuc_vu_NV!A429,INPUT_Du_lieu_nhan_vien!$1:$1048576,35,0))</f>
        <v>7</v>
      </c>
      <c r="O399" s="117">
        <f>IF(Thong_tin_chuc_vu_NV!A429="","",VLOOKUP(Thong_tin_chuc_vu_NV!A429,INPUT_Du_lieu_nhan_vien!$1:$1048576,37,0))</f>
        <v>41505</v>
      </c>
      <c r="P399" s="117">
        <f>IF(Thong_tin_chuc_vu_NV!A429="","",VLOOKUP(Thong_tin_chuc_vu_NV!A429,INPUT_Du_lieu_nhan_vien!$1:$1048576,39,0))</f>
        <v>0</v>
      </c>
    </row>
    <row r="400" spans="1:16" ht="19.5" hidden="1" customHeight="1" x14ac:dyDescent="0.2">
      <c r="A400" s="121">
        <f>IF(INPUT_Du_lieu_nhan_vien!A400="","",INPUT_Du_lieu_nhan_vien!A400)</f>
        <v>20374</v>
      </c>
      <c r="B400" s="121" t="str">
        <f>IF(A400="","",VLOOKUP(A400,INPUT_Du_lieu_nhan_vien!$1:$1048576,2,0))</f>
        <v>Nguyễn Thị Trang</v>
      </c>
      <c r="C400" s="121" t="str">
        <f>IF($A400="","",VLOOKUP($A400,INPUT_Du_lieu_nhan_vien!$1:$1048576,3,0))</f>
        <v>Nhung</v>
      </c>
      <c r="D400" s="104" t="str">
        <f>IF(A400="","",VLOOKUP(A400,INPUT_Du_lieu_nhan_vien!$1:$1048576,20,0))</f>
        <v xml:space="preserve">2/4 Chấn Hưng Phường 6 Quận tân Bình </v>
      </c>
      <c r="E400" s="104" t="str">
        <f>IF($A400="","",VLOOKUP($A400,INPUT_Du_lieu_nhan_vien!$1:$1048576,17,0))</f>
        <v>01256521455</v>
      </c>
      <c r="F400" s="116" t="str">
        <f>IF(Thong_tin_chuc_vu_NV!A400="","",VLOOKUP(Thong_tin_chuc_vu_NV!A400,INPUT_Du_lieu_nhan_vien!$1:$1048576,27,0))</f>
        <v>1</v>
      </c>
      <c r="G400" s="104" t="str">
        <f>IF(Thong_tin_chuc_vu_NV!A400="","",VLOOKUP(Thong_tin_chuc_vu_NV!A400,INPUT_Du_lieu_nhan_vien!$1:$1048576,28,0))</f>
        <v>CB</v>
      </c>
      <c r="H400" s="104" t="str">
        <f>IF(Thong_tin_chuc_vu_NV!A400="","",VLOOKUP(Thong_tin_chuc_vu_NV!A400,INPUT_Du_lieu_nhan_vien!$1:$1048576,24,0))</f>
        <v>OP</v>
      </c>
      <c r="I400" s="104" t="str">
        <f>IF(Thong_tin_chuc_vu_NV!A400="","",VLOOKUP(Thong_tin_chuc_vu_NV!A400,INPUT_Du_lieu_nhan_vien!$1:$1048576,29,0))</f>
        <v>THC</v>
      </c>
      <c r="J400" s="104" t="str">
        <f>IF(Thong_tin_chuc_vu_NV!A400="","",VLOOKUP(Thong_tin_chuc_vu_NV!A400,INPUT_Du_lieu_nhan_vien!$1:$1048576,30,0))</f>
        <v>PHCC</v>
      </c>
      <c r="K400" s="104" t="str">
        <f>IF(Thong_tin_chuc_vu_NV!A400="","",VLOOKUP(Thong_tin_chuc_vu_NV!A400,INPUT_Du_lieu_nhan_vien!$1:$1048576,31,0))</f>
        <v>HCM</v>
      </c>
      <c r="L400" s="104" t="str">
        <f>IF(Thong_tin_chuc_vu_NV!A400="","",VLOOKUP(Thong_tin_chuc_vu_NV!A400,INPUT_Du_lieu_nhan_vien!$1:$1048576,36,0))</f>
        <v>Nghỉ việc</v>
      </c>
      <c r="M400" s="117">
        <f>IF(Thong_tin_chuc_vu_NV!A400="","",VLOOKUP(Thong_tin_chuc_vu_NV!A400,INPUT_Du_lieu_nhan_vien!$1:$1048576,34,0))</f>
        <v>41009</v>
      </c>
      <c r="N400" s="104">
        <f>IF(Thong_tin_chuc_vu_NV!A400="","",VLOOKUP(Thong_tin_chuc_vu_NV!A400,INPUT_Du_lieu_nhan_vien!$1:$1048576,35,0))</f>
        <v>4</v>
      </c>
      <c r="O400" s="117" t="str">
        <f>IF(Thong_tin_chuc_vu_NV!A400="","",VLOOKUP(Thong_tin_chuc_vu_NV!A400,INPUT_Du_lieu_nhan_vien!$1:$1048576,37,0))</f>
        <v/>
      </c>
      <c r="P400" s="117">
        <f>IF(Thong_tin_chuc_vu_NV!A400="","",VLOOKUP(Thong_tin_chuc_vu_NV!A400,INPUT_Du_lieu_nhan_vien!$1:$1048576,39,0))</f>
        <v>41003</v>
      </c>
    </row>
    <row r="401" spans="1:16" ht="19.5" hidden="1" customHeight="1" x14ac:dyDescent="0.2">
      <c r="A401" s="121">
        <f>IF(INPUT_Du_lieu_nhan_vien!A401="","",INPUT_Du_lieu_nhan_vien!A401)</f>
        <v>20375</v>
      </c>
      <c r="B401" s="121" t="str">
        <f>IF(A401="","",VLOOKUP(A401,INPUT_Du_lieu_nhan_vien!$1:$1048576,2,0))</f>
        <v>Nguyễn Thị Mỹ</v>
      </c>
      <c r="C401" s="121" t="str">
        <f>IF($A401="","",VLOOKUP($A401,INPUT_Du_lieu_nhan_vien!$1:$1048576,3,0))</f>
        <v>Lợi</v>
      </c>
      <c r="D401" s="104" t="str">
        <f>IF(A401="","",VLOOKUP(A401,INPUT_Du_lieu_nhan_vien!$1:$1048576,20,0))</f>
        <v xml:space="preserve"> </v>
      </c>
      <c r="E401" s="104" t="str">
        <f>IF($A401="","",VLOOKUP($A401,INPUT_Du_lieu_nhan_vien!$1:$1048576,17,0))</f>
        <v>0909 857 570</v>
      </c>
      <c r="F401" s="116" t="str">
        <f>IF(Thong_tin_chuc_vu_NV!A401="","",VLOOKUP(Thong_tin_chuc_vu_NV!A401,INPUT_Du_lieu_nhan_vien!$1:$1048576,27,0))</f>
        <v>1</v>
      </c>
      <c r="G401" s="104" t="str">
        <f>IF(Thong_tin_chuc_vu_NV!A401="","",VLOOKUP(Thong_tin_chuc_vu_NV!A401,INPUT_Du_lieu_nhan_vien!$1:$1048576,28,0))</f>
        <v>CB</v>
      </c>
      <c r="H401" s="104" t="str">
        <f>IF(Thong_tin_chuc_vu_NV!A401="","",VLOOKUP(Thong_tin_chuc_vu_NV!A401,INPUT_Du_lieu_nhan_vien!$1:$1048576,24,0))</f>
        <v>OC</v>
      </c>
      <c r="I401" s="104" t="str">
        <f>IF(Thong_tin_chuc_vu_NV!A401="","",VLOOKUP(Thong_tin_chuc_vu_NV!A401,INPUT_Du_lieu_nhan_vien!$1:$1048576,29,0))</f>
        <v>TTV</v>
      </c>
      <c r="J401" s="104" t="str">
        <f>IF(Thong_tin_chuc_vu_NV!A401="","",VLOOKUP(Thong_tin_chuc_vu_NV!A401,INPUT_Du_lieu_nhan_vien!$1:$1048576,30,0))</f>
        <v>PTVS</v>
      </c>
      <c r="K401" s="104" t="str">
        <f>IF(Thong_tin_chuc_vu_NV!A401="","",VLOOKUP(Thong_tin_chuc_vu_NV!A401,INPUT_Du_lieu_nhan_vien!$1:$1048576,31,0))</f>
        <v>HCM</v>
      </c>
      <c r="L401" s="104" t="str">
        <f>IF(Thong_tin_chuc_vu_NV!A401="","",VLOOKUP(Thong_tin_chuc_vu_NV!A401,INPUT_Du_lieu_nhan_vien!$1:$1048576,36,0))</f>
        <v>Chính thức</v>
      </c>
      <c r="M401" s="117">
        <f>IF(Thong_tin_chuc_vu_NV!A401="","",VLOOKUP(Thong_tin_chuc_vu_NV!A401,INPUT_Du_lieu_nhan_vien!$1:$1048576,34,0))</f>
        <v>41048</v>
      </c>
      <c r="N401" s="104">
        <f>IF(Thong_tin_chuc_vu_NV!A401="","",VLOOKUP(Thong_tin_chuc_vu_NV!A401,INPUT_Du_lieu_nhan_vien!$1:$1048576,35,0))</f>
        <v>5</v>
      </c>
      <c r="O401" s="117" t="str">
        <f>IF(Thong_tin_chuc_vu_NV!A401="","",VLOOKUP(Thong_tin_chuc_vu_NV!A401,INPUT_Du_lieu_nhan_vien!$1:$1048576,37,0))</f>
        <v/>
      </c>
      <c r="P401" s="117">
        <f>IF(Thong_tin_chuc_vu_NV!A401="","",VLOOKUP(Thong_tin_chuc_vu_NV!A401,INPUT_Du_lieu_nhan_vien!$1:$1048576,39,0))</f>
        <v>0</v>
      </c>
    </row>
    <row r="402" spans="1:16" ht="19.5" hidden="1" customHeight="1" x14ac:dyDescent="0.2">
      <c r="A402" s="121">
        <f>IF(INPUT_Du_lieu_nhan_vien!A430="","",INPUT_Du_lieu_nhan_vien!A430)</f>
        <v>20404</v>
      </c>
      <c r="B402" s="121" t="str">
        <f>IF(A402="","",VLOOKUP(A402,INPUT_Du_lieu_nhan_vien!$1:$1048576,2,0))</f>
        <v>Nguyễn Thị Kim</v>
      </c>
      <c r="C402" s="121" t="str">
        <f>IF($A402="","",VLOOKUP($A402,INPUT_Du_lieu_nhan_vien!$1:$1048576,3,0))</f>
        <v>Dung</v>
      </c>
      <c r="D402" s="104" t="str">
        <f>IF(A402="","",VLOOKUP(A402,INPUT_Du_lieu_nhan_vien!$1:$1048576,20,0))</f>
        <v>Số 1, ngách 177/24 Định Công, Hoàng Mai, HN</v>
      </c>
      <c r="E402" s="104" t="str">
        <f>IF($A402="","",VLOOKUP($A402,INPUT_Du_lieu_nhan_vien!$1:$1048576,17,0))</f>
        <v>0974617605</v>
      </c>
      <c r="F402" s="116" t="str">
        <f>IF(Thong_tin_chuc_vu_NV!A402="","",VLOOKUP(Thong_tin_chuc_vu_NV!A402,INPUT_Du_lieu_nhan_vien!$1:$1048576,27,0))</f>
        <v>1</v>
      </c>
      <c r="G402" s="104" t="str">
        <f>IF(Thong_tin_chuc_vu_NV!A402="","",VLOOKUP(Thong_tin_chuc_vu_NV!A402,INPUT_Du_lieu_nhan_vien!$1:$1048576,28,0))</f>
        <v>CB</v>
      </c>
      <c r="H402" s="104" t="str">
        <f>IF(Thong_tin_chuc_vu_NV!A402="","",VLOOKUP(Thong_tin_chuc_vu_NV!A402,INPUT_Du_lieu_nhan_vien!$1:$1048576,24,0))</f>
        <v>OP</v>
      </c>
      <c r="I402" s="104" t="str">
        <f>IF(Thong_tin_chuc_vu_NV!A402="","",VLOOKUP(Thong_tin_chuc_vu_NV!A402,INPUT_Du_lieu_nhan_vien!$1:$1048576,29,0))</f>
        <v>TAW</v>
      </c>
      <c r="J402" s="104" t="str">
        <f>IF(Thong_tin_chuc_vu_NV!A402="","",VLOOKUP(Thong_tin_chuc_vu_NV!A402,INPUT_Du_lieu_nhan_vien!$1:$1048576,30,0))</f>
        <v>PAWS</v>
      </c>
      <c r="K402" s="104" t="str">
        <f>IF(Thong_tin_chuc_vu_NV!A402="","",VLOOKUP(Thong_tin_chuc_vu_NV!A402,INPUT_Du_lieu_nhan_vien!$1:$1048576,31,0))</f>
        <v>HN</v>
      </c>
      <c r="L402" s="104" t="str">
        <f>IF(Thong_tin_chuc_vu_NV!A430="","",VLOOKUP(Thong_tin_chuc_vu_NV!A430,INPUT_Du_lieu_nhan_vien!$1:$1048576,36,0))</f>
        <v>Nghỉ việc</v>
      </c>
      <c r="M402" s="117">
        <f>IF(Thong_tin_chuc_vu_NV!A430="","",VLOOKUP(Thong_tin_chuc_vu_NV!A430,INPUT_Du_lieu_nhan_vien!$1:$1048576,34,0))</f>
        <v>40695</v>
      </c>
      <c r="N402" s="104">
        <f>IF(Thong_tin_chuc_vu_NV!A430="","",VLOOKUP(Thong_tin_chuc_vu_NV!A430,INPUT_Du_lieu_nhan_vien!$1:$1048576,35,0))</f>
        <v>6</v>
      </c>
      <c r="O402" s="117" t="str">
        <f>IF(Thong_tin_chuc_vu_NV!A430="","",VLOOKUP(Thong_tin_chuc_vu_NV!A430,INPUT_Du_lieu_nhan_vien!$1:$1048576,37,0))</f>
        <v/>
      </c>
      <c r="P402" s="117">
        <f>IF(Thong_tin_chuc_vu_NV!A430="","",VLOOKUP(Thong_tin_chuc_vu_NV!A430,INPUT_Du_lieu_nhan_vien!$1:$1048576,39,0))</f>
        <v>40755</v>
      </c>
    </row>
    <row r="403" spans="1:16" ht="19.5" hidden="1" customHeight="1" x14ac:dyDescent="0.2">
      <c r="A403" s="121">
        <f>IF(INPUT_Du_lieu_nhan_vien!A442="","",INPUT_Du_lieu_nhan_vien!A442)</f>
        <v>20416</v>
      </c>
      <c r="B403" s="121" t="str">
        <f>IF(A403="","",VLOOKUP(A403,INPUT_Du_lieu_nhan_vien!$1:$1048576,2,0))</f>
        <v>Nguyễn Thanh</v>
      </c>
      <c r="C403" s="121" t="str">
        <f>IF($A403="","",VLOOKUP($A403,INPUT_Du_lieu_nhan_vien!$1:$1048576,3,0))</f>
        <v>Bình</v>
      </c>
      <c r="D403" s="104" t="str">
        <f>IF(A403="","",VLOOKUP(A403,INPUT_Du_lieu_nhan_vien!$1:$1048576,20,0))</f>
        <v>8/18B, Chánh Hưng, P4, Q8, HCM</v>
      </c>
      <c r="E403" s="104" t="str">
        <f>IF($A403="","",VLOOKUP($A403,INPUT_Du_lieu_nhan_vien!$1:$1048576,17,0))</f>
        <v>0906498472</v>
      </c>
      <c r="F403" s="116" t="str">
        <f>IF(Thong_tin_chuc_vu_NV!A403="","",VLOOKUP(Thong_tin_chuc_vu_NV!A403,INPUT_Du_lieu_nhan_vien!$1:$1048576,27,0))</f>
        <v>1</v>
      </c>
      <c r="G403" s="104" t="str">
        <f>IF(Thong_tin_chuc_vu_NV!A403="","",VLOOKUP(Thong_tin_chuc_vu_NV!A403,INPUT_Du_lieu_nhan_vien!$1:$1048576,28,0))</f>
        <v>CB</v>
      </c>
      <c r="H403" s="104" t="str">
        <f>IF(Thong_tin_chuc_vu_NV!A403="","",VLOOKUP(Thong_tin_chuc_vu_NV!A403,INPUT_Du_lieu_nhan_vien!$1:$1048576,24,0))</f>
        <v>OP</v>
      </c>
      <c r="I403" s="104" t="str">
        <f>IF(Thong_tin_chuc_vu_NV!A403="","",VLOOKUP(Thong_tin_chuc_vu_NV!A403,INPUT_Du_lieu_nhan_vien!$1:$1048576,29,0))</f>
        <v>THC</v>
      </c>
      <c r="J403" s="104" t="str">
        <f>IF(Thong_tin_chuc_vu_NV!A403="","",VLOOKUP(Thong_tin_chuc_vu_NV!A403,INPUT_Du_lieu_nhan_vien!$1:$1048576,30,0))</f>
        <v>PHCS</v>
      </c>
      <c r="K403" s="104" t="str">
        <f>IF(Thong_tin_chuc_vu_NV!A403="","",VLOOKUP(Thong_tin_chuc_vu_NV!A403,INPUT_Du_lieu_nhan_vien!$1:$1048576,31,0))</f>
        <v>HCM</v>
      </c>
      <c r="L403" s="104" t="str">
        <f>IF(Thong_tin_chuc_vu_NV!A442="","",VLOOKUP(Thong_tin_chuc_vu_NV!A442,INPUT_Du_lieu_nhan_vien!$1:$1048576,36,0))</f>
        <v>Chính thức</v>
      </c>
      <c r="M403" s="117">
        <f>IF(Thong_tin_chuc_vu_NV!A442="","",VLOOKUP(Thong_tin_chuc_vu_NV!A442,INPUT_Du_lieu_nhan_vien!$1:$1048576,34,0))</f>
        <v>40065</v>
      </c>
      <c r="N403" s="104">
        <f>IF(Thong_tin_chuc_vu_NV!A442="","",VLOOKUP(Thong_tin_chuc_vu_NV!A442,INPUT_Du_lieu_nhan_vien!$1:$1048576,35,0))</f>
        <v>9</v>
      </c>
      <c r="O403" s="117" t="str">
        <f>IF(Thong_tin_chuc_vu_NV!A442="","",VLOOKUP(Thong_tin_chuc_vu_NV!A442,INPUT_Du_lieu_nhan_vien!$1:$1048576,37,0))</f>
        <v/>
      </c>
      <c r="P403" s="117">
        <f>IF(Thong_tin_chuc_vu_NV!A442="","",VLOOKUP(Thong_tin_chuc_vu_NV!A442,INPUT_Du_lieu_nhan_vien!$1:$1048576,39,0))</f>
        <v>0</v>
      </c>
    </row>
    <row r="404" spans="1:16" ht="19.5" hidden="1" customHeight="1" x14ac:dyDescent="0.2">
      <c r="A404" s="121">
        <f>IF(INPUT_Du_lieu_nhan_vien!A443="","",INPUT_Du_lieu_nhan_vien!A443)</f>
        <v>20417</v>
      </c>
      <c r="B404" s="121" t="str">
        <f>IF(A404="","",VLOOKUP(A404,INPUT_Du_lieu_nhan_vien!$1:$1048576,2,0))</f>
        <v>Nguyễn Thị Xuân</v>
      </c>
      <c r="C404" s="121" t="str">
        <f>IF($A404="","",VLOOKUP($A404,INPUT_Du_lieu_nhan_vien!$1:$1048576,3,0))</f>
        <v>Trang</v>
      </c>
      <c r="D404" s="104">
        <f>IF(A404="","",VLOOKUP(A404,INPUT_Du_lieu_nhan_vien!$1:$1048576,20,0))</f>
        <v>0</v>
      </c>
      <c r="E404" s="104" t="str">
        <f>IF($A404="","",VLOOKUP($A404,INPUT_Du_lieu_nhan_vien!$1:$1048576,17,0))</f>
        <v>01212159149</v>
      </c>
      <c r="F404" s="116" t="str">
        <f>IF(Thong_tin_chuc_vu_NV!A404="","",VLOOKUP(Thong_tin_chuc_vu_NV!A404,INPUT_Du_lieu_nhan_vien!$1:$1048576,27,0))</f>
        <v>1</v>
      </c>
      <c r="G404" s="104" t="str">
        <f>IF(Thong_tin_chuc_vu_NV!A404="","",VLOOKUP(Thong_tin_chuc_vu_NV!A404,INPUT_Du_lieu_nhan_vien!$1:$1048576,28,0))</f>
        <v>CB</v>
      </c>
      <c r="H404" s="104" t="str">
        <f>IF(Thong_tin_chuc_vu_NV!A404="","",VLOOKUP(Thong_tin_chuc_vu_NV!A404,INPUT_Du_lieu_nhan_vien!$1:$1048576,24,0))</f>
        <v>OP</v>
      </c>
      <c r="I404" s="104" t="str">
        <f>IF(Thong_tin_chuc_vu_NV!A404="","",VLOOKUP(Thong_tin_chuc_vu_NV!A404,INPUT_Du_lieu_nhan_vien!$1:$1048576,29,0))</f>
        <v>THC</v>
      </c>
      <c r="J404" s="104" t="str">
        <f>IF(Thong_tin_chuc_vu_NV!A404="","",VLOOKUP(Thong_tin_chuc_vu_NV!A404,INPUT_Du_lieu_nhan_vien!$1:$1048576,30,0))</f>
        <v>PHCS</v>
      </c>
      <c r="K404" s="104" t="str">
        <f>IF(Thong_tin_chuc_vu_NV!A404="","",VLOOKUP(Thong_tin_chuc_vu_NV!A404,INPUT_Du_lieu_nhan_vien!$1:$1048576,31,0))</f>
        <v>HCM</v>
      </c>
      <c r="L404" s="104" t="str">
        <f>IF(Thong_tin_chuc_vu_NV!A443="","",VLOOKUP(Thong_tin_chuc_vu_NV!A443,INPUT_Du_lieu_nhan_vien!$1:$1048576,36,0))</f>
        <v>Nghỉ việc</v>
      </c>
      <c r="M404" s="117">
        <f>IF(Thong_tin_chuc_vu_NV!A443="","",VLOOKUP(Thong_tin_chuc_vu_NV!A443,INPUT_Du_lieu_nhan_vien!$1:$1048576,34,0))</f>
        <v>0</v>
      </c>
      <c r="N404" s="104" t="str">
        <f>IF(Thong_tin_chuc_vu_NV!A443="","",VLOOKUP(Thong_tin_chuc_vu_NV!A443,INPUT_Du_lieu_nhan_vien!$1:$1048576,35,0))</f>
        <v/>
      </c>
      <c r="O404" s="117" t="str">
        <f>IF(Thong_tin_chuc_vu_NV!A443="","",VLOOKUP(Thong_tin_chuc_vu_NV!A443,INPUT_Du_lieu_nhan_vien!$1:$1048576,37,0))</f>
        <v/>
      </c>
      <c r="P404" s="117">
        <f>IF(Thong_tin_chuc_vu_NV!A443="","",VLOOKUP(Thong_tin_chuc_vu_NV!A443,INPUT_Du_lieu_nhan_vien!$1:$1048576,39,0))</f>
        <v>0</v>
      </c>
    </row>
    <row r="405" spans="1:16" ht="19.5" hidden="1" customHeight="1" x14ac:dyDescent="0.2">
      <c r="A405" s="121">
        <f>IF(INPUT_Du_lieu_nhan_vien!A405="","",INPUT_Du_lieu_nhan_vien!A405)</f>
        <v>20379</v>
      </c>
      <c r="B405" s="121" t="str">
        <f>IF(A405="","",VLOOKUP(A405,INPUT_Du_lieu_nhan_vien!$1:$1048576,2,0))</f>
        <v>Mai Thị Mỹ</v>
      </c>
      <c r="C405" s="121" t="str">
        <f>IF($A405="","",VLOOKUP($A405,INPUT_Du_lieu_nhan_vien!$1:$1048576,3,0))</f>
        <v>Phụng</v>
      </c>
      <c r="D405" s="104" t="str">
        <f>IF(A405="","",VLOOKUP(A405,INPUT_Du_lieu_nhan_vien!$1:$1048576,20,0))</f>
        <v>416/2 tThạch Lam, Phú Thạnh, Tân Phú</v>
      </c>
      <c r="E405" s="104" t="str">
        <f>IF($A405="","",VLOOKUP($A405,INPUT_Du_lieu_nhan_vien!$1:$1048576,17,0))</f>
        <v>01222991035</v>
      </c>
      <c r="F405" s="116" t="str">
        <f>IF(Thong_tin_chuc_vu_NV!A405="","",VLOOKUP(Thong_tin_chuc_vu_NV!A405,INPUT_Du_lieu_nhan_vien!$1:$1048576,27,0))</f>
        <v>1</v>
      </c>
      <c r="G405" s="104" t="str">
        <f>IF(Thong_tin_chuc_vu_NV!A405="","",VLOOKUP(Thong_tin_chuc_vu_NV!A405,INPUT_Du_lieu_nhan_vien!$1:$1048576,28,0))</f>
        <v>CB</v>
      </c>
      <c r="H405" s="104" t="str">
        <f>IF(Thong_tin_chuc_vu_NV!A405="","",VLOOKUP(Thong_tin_chuc_vu_NV!A405,INPUT_Du_lieu_nhan_vien!$1:$1048576,24,0))</f>
        <v>OS</v>
      </c>
      <c r="I405" s="104" t="str">
        <f>IF(Thong_tin_chuc_vu_NV!A405="","",VLOOKUP(Thong_tin_chuc_vu_NV!A405,INPUT_Du_lieu_nhan_vien!$1:$1048576,29,0))</f>
        <v>THC</v>
      </c>
      <c r="J405" s="104" t="str">
        <f>IF(Thong_tin_chuc_vu_NV!A405="","",VLOOKUP(Thong_tin_chuc_vu_NV!A405,INPUT_Du_lieu_nhan_vien!$1:$1048576,30,0))</f>
        <v>PHCS</v>
      </c>
      <c r="K405" s="104" t="str">
        <f>IF(Thong_tin_chuc_vu_NV!A405="","",VLOOKUP(Thong_tin_chuc_vu_NV!A405,INPUT_Du_lieu_nhan_vien!$1:$1048576,31,0))</f>
        <v>HCM</v>
      </c>
      <c r="L405" s="104" t="str">
        <f>IF(Thong_tin_chuc_vu_NV!A405="","",VLOOKUP(Thong_tin_chuc_vu_NV!A405,INPUT_Du_lieu_nhan_vien!$1:$1048576,36,0))</f>
        <v>Nghỉ việc</v>
      </c>
      <c r="M405" s="117">
        <f>IF(Thong_tin_chuc_vu_NV!A405="","",VLOOKUP(Thong_tin_chuc_vu_NV!A405,INPUT_Du_lieu_nhan_vien!$1:$1048576,34,0))</f>
        <v>41047</v>
      </c>
      <c r="N405" s="104">
        <f>IF(Thong_tin_chuc_vu_NV!A405="","",VLOOKUP(Thong_tin_chuc_vu_NV!A405,INPUT_Du_lieu_nhan_vien!$1:$1048576,35,0))</f>
        <v>5</v>
      </c>
      <c r="O405" s="117">
        <f>IF(Thong_tin_chuc_vu_NV!A405="","",VLOOKUP(Thong_tin_chuc_vu_NV!A405,INPUT_Du_lieu_nhan_vien!$1:$1048576,37,0))</f>
        <v>0</v>
      </c>
      <c r="P405" s="117">
        <f>IF(Thong_tin_chuc_vu_NV!A405="","",VLOOKUP(Thong_tin_chuc_vu_NV!A405,INPUT_Du_lieu_nhan_vien!$1:$1048576,39,0))</f>
        <v>41153</v>
      </c>
    </row>
    <row r="406" spans="1:16" ht="19.5" hidden="1" customHeight="1" x14ac:dyDescent="0.2">
      <c r="A406" s="121">
        <f>IF(INPUT_Du_lieu_nhan_vien!A444="","",INPUT_Du_lieu_nhan_vien!A444)</f>
        <v>20418</v>
      </c>
      <c r="B406" s="121" t="str">
        <f>IF(A406="","",VLOOKUP(A406,INPUT_Du_lieu_nhan_vien!$1:$1048576,2,0))</f>
        <v>Phan Thị Thu</v>
      </c>
      <c r="C406" s="121" t="str">
        <f>IF($A406="","",VLOOKUP($A406,INPUT_Du_lieu_nhan_vien!$1:$1048576,3,0))</f>
        <v>Thảo</v>
      </c>
      <c r="D406" s="104" t="str">
        <f>IF(A406="","",VLOOKUP(A406,INPUT_Du_lieu_nhan_vien!$1:$1048576,20,0))</f>
        <v xml:space="preserve">Phú Thuận 2, Đồng Phú, Long Hồ, Vĩnh Long
 </v>
      </c>
      <c r="E406" s="104" t="str">
        <f>IF($A406="","",VLOOKUP($A406,INPUT_Du_lieu_nhan_vien!$1:$1048576,17,0))</f>
        <v>0916 087 538</v>
      </c>
      <c r="F406" s="116" t="str">
        <f>IF(Thong_tin_chuc_vu_NV!A406="","",VLOOKUP(Thong_tin_chuc_vu_NV!A406,INPUT_Du_lieu_nhan_vien!$1:$1048576,27,0))</f>
        <v>1</v>
      </c>
      <c r="G406" s="104" t="str">
        <f>IF(Thong_tin_chuc_vu_NV!A406="","",VLOOKUP(Thong_tin_chuc_vu_NV!A406,INPUT_Du_lieu_nhan_vien!$1:$1048576,28,0))</f>
        <v>CB</v>
      </c>
      <c r="H406" s="104" t="str">
        <f>IF(Thong_tin_chuc_vu_NV!A406="","",VLOOKUP(Thong_tin_chuc_vu_NV!A406,INPUT_Du_lieu_nhan_vien!$1:$1048576,24,0))</f>
        <v>OS</v>
      </c>
      <c r="I406" s="104" t="str">
        <f>IF(Thong_tin_chuc_vu_NV!A406="","",VLOOKUP(Thong_tin_chuc_vu_NV!A406,INPUT_Du_lieu_nhan_vien!$1:$1048576,29,0))</f>
        <v>TSA</v>
      </c>
      <c r="J406" s="104" t="str">
        <f>IF(Thong_tin_chuc_vu_NV!A406="","",VLOOKUP(Thong_tin_chuc_vu_NV!A406,INPUT_Du_lieu_nhan_vien!$1:$1048576,30,0))</f>
        <v>PSAS</v>
      </c>
      <c r="K406" s="104" t="str">
        <f>IF(Thong_tin_chuc_vu_NV!A406="","",VLOOKUP(Thong_tin_chuc_vu_NV!A406,INPUT_Du_lieu_nhan_vien!$1:$1048576,31,0))</f>
        <v>HCM</v>
      </c>
      <c r="L406" s="104" t="str">
        <f>IF(Thong_tin_chuc_vu_NV!A444="","",VLOOKUP(Thong_tin_chuc_vu_NV!A444,INPUT_Du_lieu_nhan_vien!$1:$1048576,36,0))</f>
        <v>Nghỉ việc</v>
      </c>
      <c r="M406" s="117">
        <f>IF(Thong_tin_chuc_vu_NV!A444="","",VLOOKUP(Thong_tin_chuc_vu_NV!A444,INPUT_Du_lieu_nhan_vien!$1:$1048576,34,0))</f>
        <v>40299</v>
      </c>
      <c r="N406" s="104">
        <f>IF(Thong_tin_chuc_vu_NV!A444="","",VLOOKUP(Thong_tin_chuc_vu_NV!A444,INPUT_Du_lieu_nhan_vien!$1:$1048576,35,0))</f>
        <v>5</v>
      </c>
      <c r="O406" s="117" t="str">
        <f>IF(Thong_tin_chuc_vu_NV!A444="","",VLOOKUP(Thong_tin_chuc_vu_NV!A444,INPUT_Du_lieu_nhan_vien!$1:$1048576,37,0))</f>
        <v/>
      </c>
      <c r="P406" s="117">
        <f>IF(Thong_tin_chuc_vu_NV!A444="","",VLOOKUP(Thong_tin_chuc_vu_NV!A444,INPUT_Du_lieu_nhan_vien!$1:$1048576,39,0))</f>
        <v>40664</v>
      </c>
    </row>
    <row r="407" spans="1:16" ht="19.5" hidden="1" customHeight="1" x14ac:dyDescent="0.2">
      <c r="A407" s="121">
        <f>IF(INPUT_Du_lieu_nhan_vien!A432="","",INPUT_Du_lieu_nhan_vien!A432)</f>
        <v>20406</v>
      </c>
      <c r="B407" s="121" t="str">
        <f>IF(A407="","",VLOOKUP(A407,INPUT_Du_lieu_nhan_vien!$1:$1048576,2,0))</f>
        <v>Nguyễn Thị Ngọc</v>
      </c>
      <c r="C407" s="121" t="str">
        <f>IF($A407="","",VLOOKUP($A407,INPUT_Du_lieu_nhan_vien!$1:$1048576,3,0))</f>
        <v>Hường</v>
      </c>
      <c r="D407" s="104" t="str">
        <f>IF(A407="","",VLOOKUP(A407,INPUT_Du_lieu_nhan_vien!$1:$1048576,20,0))</f>
        <v>P5, E1, TT 8/3, Kim Ngưu, Q. HBT, HN</v>
      </c>
      <c r="E407" s="104" t="str">
        <f>IF($A407="","",VLOOKUP($A407,INPUT_Du_lieu_nhan_vien!$1:$1048576,17,0))</f>
        <v>0987805921</v>
      </c>
      <c r="F407" s="116" t="str">
        <f>IF(Thong_tin_chuc_vu_NV!A407="","",VLOOKUP(Thong_tin_chuc_vu_NV!A407,INPUT_Du_lieu_nhan_vien!$1:$1048576,27,0))</f>
        <v>1</v>
      </c>
      <c r="G407" s="104" t="str">
        <f>IF(Thong_tin_chuc_vu_NV!A407="","",VLOOKUP(Thong_tin_chuc_vu_NV!A407,INPUT_Du_lieu_nhan_vien!$1:$1048576,28,0))</f>
        <v>CB</v>
      </c>
      <c r="H407" s="104" t="str">
        <f>IF(Thong_tin_chuc_vu_NV!A407="","",VLOOKUP(Thong_tin_chuc_vu_NV!A407,INPUT_Du_lieu_nhan_vien!$1:$1048576,24,0))</f>
        <v>OS</v>
      </c>
      <c r="I407" s="104" t="str">
        <f>IF(Thong_tin_chuc_vu_NV!A407="","",VLOOKUP(Thong_tin_chuc_vu_NV!A407,INPUT_Du_lieu_nhan_vien!$1:$1048576,29,0))</f>
        <v>TAW</v>
      </c>
      <c r="J407" s="104" t="str">
        <f>IF(Thong_tin_chuc_vu_NV!A407="","",VLOOKUP(Thong_tin_chuc_vu_NV!A407,INPUT_Du_lieu_nhan_vien!$1:$1048576,30,0))</f>
        <v>PAWS</v>
      </c>
      <c r="K407" s="104" t="str">
        <f>IF(Thong_tin_chuc_vu_NV!A407="","",VLOOKUP(Thong_tin_chuc_vu_NV!A407,INPUT_Du_lieu_nhan_vien!$1:$1048576,31,0))</f>
        <v>HN</v>
      </c>
      <c r="L407" s="104" t="str">
        <f>IF(Thong_tin_chuc_vu_NV!A432="","",VLOOKUP(Thong_tin_chuc_vu_NV!A432,INPUT_Du_lieu_nhan_vien!$1:$1048576,36,0))</f>
        <v>Nghỉ việc</v>
      </c>
      <c r="M407" s="117">
        <f>IF(Thong_tin_chuc_vu_NV!A432="","",VLOOKUP(Thong_tin_chuc_vu_NV!A432,INPUT_Du_lieu_nhan_vien!$1:$1048576,34,0))</f>
        <v>41153</v>
      </c>
      <c r="N407" s="104">
        <f>IF(Thong_tin_chuc_vu_NV!A432="","",VLOOKUP(Thong_tin_chuc_vu_NV!A432,INPUT_Du_lieu_nhan_vien!$1:$1048576,35,0))</f>
        <v>9</v>
      </c>
      <c r="O407" s="117">
        <f>IF(Thong_tin_chuc_vu_NV!A432="","",VLOOKUP(Thong_tin_chuc_vu_NV!A432,INPUT_Du_lieu_nhan_vien!$1:$1048576,37,0))</f>
        <v>0</v>
      </c>
      <c r="P407" s="117">
        <f>IF(Thong_tin_chuc_vu_NV!A432="","",VLOOKUP(Thong_tin_chuc_vu_NV!A432,INPUT_Du_lieu_nhan_vien!$1:$1048576,39,0))</f>
        <v>41258</v>
      </c>
    </row>
    <row r="408" spans="1:16" ht="19.5" hidden="1" customHeight="1" x14ac:dyDescent="0.2">
      <c r="A408" s="121">
        <f>IF(INPUT_Du_lieu_nhan_vien!A408="","",INPUT_Du_lieu_nhan_vien!A408)</f>
        <v>20382</v>
      </c>
      <c r="B408" s="121" t="str">
        <f>IF(A408="","",VLOOKUP(A408,INPUT_Du_lieu_nhan_vien!$1:$1048576,2,0))</f>
        <v>Nguyễn Tuấn</v>
      </c>
      <c r="C408" s="121" t="str">
        <f>IF($A408="","",VLOOKUP($A408,INPUT_Du_lieu_nhan_vien!$1:$1048576,3,0))</f>
        <v>Anh</v>
      </c>
      <c r="D408" s="104" t="str">
        <f>IF(A408="","",VLOOKUP(A408,INPUT_Du_lieu_nhan_vien!$1:$1048576,20,0))</f>
        <v xml:space="preserve">Nhà 14D3, ngõ 19 Định Công, Hoàng Mai, hà Nội </v>
      </c>
      <c r="E408" s="104" t="str">
        <f>IF($A408="","",VLOOKUP($A408,INPUT_Du_lieu_nhan_vien!$1:$1048576,17,0))</f>
        <v>0976 842 821</v>
      </c>
      <c r="F408" s="116" t="str">
        <f>IF(Thong_tin_chuc_vu_NV!A408="","",VLOOKUP(Thong_tin_chuc_vu_NV!A408,INPUT_Du_lieu_nhan_vien!$1:$1048576,27,0))</f>
        <v>2</v>
      </c>
      <c r="G408" s="104" t="str">
        <f>IF(Thong_tin_chuc_vu_NV!A408="","",VLOOKUP(Thong_tin_chuc_vu_NV!A408,INPUT_Du_lieu_nhan_vien!$1:$1048576,28,0))</f>
        <v>CG</v>
      </c>
      <c r="H408" s="104" t="str">
        <f>IF(Thong_tin_chuc_vu_NV!A408="","",VLOOKUP(Thong_tin_chuc_vu_NV!A408,INPUT_Du_lieu_nhan_vien!$1:$1048576,24,0))</f>
        <v>NX</v>
      </c>
      <c r="I408" s="104" t="str">
        <f>IF(Thong_tin_chuc_vu_NV!A408="","",VLOOKUP(Thong_tin_chuc_vu_NV!A408,INPUT_Du_lieu_nhan_vien!$1:$1048576,29,0))</f>
        <v>TOS1</v>
      </c>
      <c r="J408" s="104" t="str">
        <f>IF(Thong_tin_chuc_vu_NV!A408="","",VLOOKUP(Thong_tin_chuc_vu_NV!A408,INPUT_Du_lieu_nhan_vien!$1:$1048576,30,0))</f>
        <v>POSO</v>
      </c>
      <c r="K408" s="104" t="str">
        <f>IF(Thong_tin_chuc_vu_NV!A408="","",VLOOKUP(Thong_tin_chuc_vu_NV!A408,INPUT_Du_lieu_nhan_vien!$1:$1048576,31,0))</f>
        <v>HN</v>
      </c>
      <c r="L408" s="104" t="str">
        <f>IF(Thong_tin_chuc_vu_NV!A408="","",VLOOKUP(Thong_tin_chuc_vu_NV!A408,INPUT_Du_lieu_nhan_vien!$1:$1048576,36,0))</f>
        <v>Chính thức</v>
      </c>
      <c r="M408" s="117">
        <f>IF(Thong_tin_chuc_vu_NV!A408="","",VLOOKUP(Thong_tin_chuc_vu_NV!A408,INPUT_Du_lieu_nhan_vien!$1:$1048576,34,0))</f>
        <v>41030</v>
      </c>
      <c r="N408" s="104">
        <f>IF(Thong_tin_chuc_vu_NV!A408="","",VLOOKUP(Thong_tin_chuc_vu_NV!A408,INPUT_Du_lieu_nhan_vien!$1:$1048576,35,0))</f>
        <v>5</v>
      </c>
      <c r="O408" s="117" t="str">
        <f>IF(Thong_tin_chuc_vu_NV!A408="","",VLOOKUP(Thong_tin_chuc_vu_NV!A408,INPUT_Du_lieu_nhan_vien!$1:$1048576,37,0))</f>
        <v/>
      </c>
      <c r="P408" s="117">
        <f>IF(Thong_tin_chuc_vu_NV!A408="","",VLOOKUP(Thong_tin_chuc_vu_NV!A408,INPUT_Du_lieu_nhan_vien!$1:$1048576,39,0))</f>
        <v>0</v>
      </c>
    </row>
    <row r="409" spans="1:16" ht="19.5" hidden="1" customHeight="1" x14ac:dyDescent="0.2">
      <c r="A409" s="121">
        <f>IF(INPUT_Du_lieu_nhan_vien!A409="","",INPUT_Du_lieu_nhan_vien!A409)</f>
        <v>20383</v>
      </c>
      <c r="B409" s="121" t="str">
        <f>IF(A409="","",VLOOKUP(A409,INPUT_Du_lieu_nhan_vien!$1:$1048576,2,0))</f>
        <v>Phạm Đình</v>
      </c>
      <c r="C409" s="121" t="str">
        <f>IF($A409="","",VLOOKUP($A409,INPUT_Du_lieu_nhan_vien!$1:$1048576,3,0))</f>
        <v>Phong</v>
      </c>
      <c r="D409" s="104" t="str">
        <f>IF(A409="","",VLOOKUP(A409,INPUT_Du_lieu_nhan_vien!$1:$1048576,20,0))</f>
        <v>92 Lý Thường Kiệt, Hoàn Kiếm, HN</v>
      </c>
      <c r="E409" s="104" t="str">
        <f>IF($A409="","",VLOOKUP($A409,INPUT_Du_lieu_nhan_vien!$1:$1048576,17,0))</f>
        <v>0984 478 144</v>
      </c>
      <c r="F409" s="116" t="str">
        <f>IF(Thong_tin_chuc_vu_NV!A409="","",VLOOKUP(Thong_tin_chuc_vu_NV!A409,INPUT_Du_lieu_nhan_vien!$1:$1048576,27,0))</f>
        <v>1</v>
      </c>
      <c r="G409" s="104" t="str">
        <f>IF(Thong_tin_chuc_vu_NV!A409="","",VLOOKUP(Thong_tin_chuc_vu_NV!A409,INPUT_Du_lieu_nhan_vien!$1:$1048576,28,0))</f>
        <v>CB</v>
      </c>
      <c r="H409" s="104" t="str">
        <f>IF(Thong_tin_chuc_vu_NV!A409="","",VLOOKUP(Thong_tin_chuc_vu_NV!A409,INPUT_Du_lieu_nhan_vien!$1:$1048576,24,0))</f>
        <v>OP</v>
      </c>
      <c r="I409" s="104" t="str">
        <f>IF(Thong_tin_chuc_vu_NV!A409="","",VLOOKUP(Thong_tin_chuc_vu_NV!A409,INPUT_Du_lieu_nhan_vien!$1:$1048576,29,0))</f>
        <v>THO</v>
      </c>
      <c r="J409" s="104" t="str">
        <f>IF(Thong_tin_chuc_vu_NV!A409="","",VLOOKUP(Thong_tin_chuc_vu_NV!A409,INPUT_Du_lieu_nhan_vien!$1:$1048576,30,0))</f>
        <v>PHOO</v>
      </c>
      <c r="K409" s="104" t="str">
        <f>IF(Thong_tin_chuc_vu_NV!A409="","",VLOOKUP(Thong_tin_chuc_vu_NV!A409,INPUT_Du_lieu_nhan_vien!$1:$1048576,31,0))</f>
        <v>HN</v>
      </c>
      <c r="L409" s="104" t="str">
        <f>IF(Thong_tin_chuc_vu_NV!A409="","",VLOOKUP(Thong_tin_chuc_vu_NV!A409,INPUT_Du_lieu_nhan_vien!$1:$1048576,36,0))</f>
        <v>Nghỉ việc</v>
      </c>
      <c r="M409" s="117">
        <f>IF(Thong_tin_chuc_vu_NV!A409="","",VLOOKUP(Thong_tin_chuc_vu_NV!A409,INPUT_Du_lieu_nhan_vien!$1:$1048576,34,0))</f>
        <v>41029</v>
      </c>
      <c r="N409" s="104">
        <f>IF(Thong_tin_chuc_vu_NV!A409="","",VLOOKUP(Thong_tin_chuc_vu_NV!A409,INPUT_Du_lieu_nhan_vien!$1:$1048576,35,0))</f>
        <v>4</v>
      </c>
      <c r="O409" s="117">
        <f>IF(Thong_tin_chuc_vu_NV!A409="","",VLOOKUP(Thong_tin_chuc_vu_NV!A409,INPUT_Du_lieu_nhan_vien!$1:$1048576,37,0))</f>
        <v>0</v>
      </c>
      <c r="P409" s="117">
        <f>IF(Thong_tin_chuc_vu_NV!A409="","",VLOOKUP(Thong_tin_chuc_vu_NV!A409,INPUT_Du_lieu_nhan_vien!$1:$1048576,39,0))</f>
        <v>41137</v>
      </c>
    </row>
    <row r="410" spans="1:16" ht="19.5" hidden="1" customHeight="1" x14ac:dyDescent="0.2">
      <c r="A410" s="121">
        <f>IF(INPUT_Du_lieu_nhan_vien!A410="","",INPUT_Du_lieu_nhan_vien!A410)</f>
        <v>20384</v>
      </c>
      <c r="B410" s="121" t="str">
        <f>IF(A410="","",VLOOKUP(A410,INPUT_Du_lieu_nhan_vien!$1:$1048576,2,0))</f>
        <v>Nguyễn Thùy</v>
      </c>
      <c r="C410" s="121" t="str">
        <f>IF($A410="","",VLOOKUP($A410,INPUT_Du_lieu_nhan_vien!$1:$1048576,3,0))</f>
        <v>Linh</v>
      </c>
      <c r="D410" s="104" t="str">
        <f>IF(A410="","",VLOOKUP(A410,INPUT_Du_lieu_nhan_vien!$1:$1048576,20,0))</f>
        <v>P618, CT6, Khu Đô thị Định Công, Hoàng Mai, HN</v>
      </c>
      <c r="E410" s="104" t="str">
        <f>IF($A410="","",VLOOKUP($A410,INPUT_Du_lieu_nhan_vien!$1:$1048576,17,0))</f>
        <v>0946688123</v>
      </c>
      <c r="F410" s="116" t="str">
        <f>IF(Thong_tin_chuc_vu_NV!A410="","",VLOOKUP(Thong_tin_chuc_vu_NV!A410,INPUT_Du_lieu_nhan_vien!$1:$1048576,27,0))</f>
        <v>1</v>
      </c>
      <c r="G410" s="104" t="str">
        <f>IF(Thong_tin_chuc_vu_NV!A410="","",VLOOKUP(Thong_tin_chuc_vu_NV!A410,INPUT_Du_lieu_nhan_vien!$1:$1048576,28,0))</f>
        <v>CB</v>
      </c>
      <c r="H410" s="104" t="str">
        <f>IF(Thong_tin_chuc_vu_NV!A410="","",VLOOKUP(Thong_tin_chuc_vu_NV!A410,INPUT_Du_lieu_nhan_vien!$1:$1048576,24,0))</f>
        <v>OP</v>
      </c>
      <c r="I410" s="104" t="str">
        <f>IF(Thong_tin_chuc_vu_NV!A410="","",VLOOKUP(Thong_tin_chuc_vu_NV!A410,INPUT_Du_lieu_nhan_vien!$1:$1048576,29,0))</f>
        <v>THO</v>
      </c>
      <c r="J410" s="104" t="str">
        <f>IF(Thong_tin_chuc_vu_NV!A410="","",VLOOKUP(Thong_tin_chuc_vu_NV!A410,INPUT_Du_lieu_nhan_vien!$1:$1048576,30,0))</f>
        <v>PHOS</v>
      </c>
      <c r="K410" s="104" t="str">
        <f>IF(Thong_tin_chuc_vu_NV!A410="","",VLOOKUP(Thong_tin_chuc_vu_NV!A410,INPUT_Du_lieu_nhan_vien!$1:$1048576,31,0))</f>
        <v>HN</v>
      </c>
      <c r="L410" s="104" t="str">
        <f>IF(Thong_tin_chuc_vu_NV!A410="","",VLOOKUP(Thong_tin_chuc_vu_NV!A410,INPUT_Du_lieu_nhan_vien!$1:$1048576,36,0))</f>
        <v>Nghỉ việc</v>
      </c>
      <c r="M410" s="117">
        <f>IF(Thong_tin_chuc_vu_NV!A410="","",VLOOKUP(Thong_tin_chuc_vu_NV!A410,INPUT_Du_lieu_nhan_vien!$1:$1048576,34,0))</f>
        <v>41029</v>
      </c>
      <c r="N410" s="104">
        <f>IF(Thong_tin_chuc_vu_NV!A410="","",VLOOKUP(Thong_tin_chuc_vu_NV!A410,INPUT_Du_lieu_nhan_vien!$1:$1048576,35,0))</f>
        <v>4</v>
      </c>
      <c r="O410" s="117">
        <f>IF(Thong_tin_chuc_vu_NV!A410="","",VLOOKUP(Thong_tin_chuc_vu_NV!A410,INPUT_Du_lieu_nhan_vien!$1:$1048576,37,0))</f>
        <v>0</v>
      </c>
      <c r="P410" s="117">
        <f>IF(Thong_tin_chuc_vu_NV!A410="","",VLOOKUP(Thong_tin_chuc_vu_NV!A410,INPUT_Du_lieu_nhan_vien!$1:$1048576,39,0))</f>
        <v>41183</v>
      </c>
    </row>
    <row r="411" spans="1:16" ht="19.5" hidden="1" customHeight="1" x14ac:dyDescent="0.2">
      <c r="A411" s="121">
        <f>IF(INPUT_Du_lieu_nhan_vien!A134="","",INPUT_Du_lieu_nhan_vien!A134)</f>
        <v>20108</v>
      </c>
      <c r="B411" s="121" t="str">
        <f>IF(A411="","",VLOOKUP(A411,INPUT_Du_lieu_nhan_vien!$1:$1048576,2,0))</f>
        <v>Nguyễn Thị</v>
      </c>
      <c r="C411" s="121" t="str">
        <f>IF($A411="","",VLOOKUP($A411,INPUT_Du_lieu_nhan_vien!$1:$1048576,3,0))</f>
        <v>Trâm</v>
      </c>
      <c r="D411" s="104" t="str">
        <f>IF(A411="","",VLOOKUP(A411,INPUT_Du_lieu_nhan_vien!$1:$1048576,20,0))</f>
        <v xml:space="preserve">5/2/81 Lạc Long Quân </v>
      </c>
      <c r="E411" s="104" t="str">
        <f>IF($A411="","",VLOOKUP($A411,INPUT_Du_lieu_nhan_vien!$1:$1048576,17,0))</f>
        <v/>
      </c>
      <c r="F411" s="116">
        <f>IF(Thong_tin_chuc_vu_NV!A411="","",VLOOKUP(Thong_tin_chuc_vu_NV!A411,INPUT_Du_lieu_nhan_vien!$1:$1048576,27,0))</f>
        <v>0</v>
      </c>
      <c r="G411" s="104">
        <f>IF(Thong_tin_chuc_vu_NV!A411="","",VLOOKUP(Thong_tin_chuc_vu_NV!A411,INPUT_Du_lieu_nhan_vien!$1:$1048576,28,0))</f>
        <v>0</v>
      </c>
      <c r="H411" s="104">
        <f>IF(Thong_tin_chuc_vu_NV!A411="","",VLOOKUP(Thong_tin_chuc_vu_NV!A411,INPUT_Du_lieu_nhan_vien!$1:$1048576,24,0))</f>
        <v>0</v>
      </c>
      <c r="I411" s="104">
        <f>IF(Thong_tin_chuc_vu_NV!A411="","",VLOOKUP(Thong_tin_chuc_vu_NV!A411,INPUT_Du_lieu_nhan_vien!$1:$1048576,29,0))</f>
        <v>0</v>
      </c>
      <c r="J411" s="104">
        <f>IF(Thong_tin_chuc_vu_NV!A411="","",VLOOKUP(Thong_tin_chuc_vu_NV!A411,INPUT_Du_lieu_nhan_vien!$1:$1048576,30,0))</f>
        <v>0</v>
      </c>
      <c r="K411" s="104" t="str">
        <f>IF(Thong_tin_chuc_vu_NV!A411="","",VLOOKUP(Thong_tin_chuc_vu_NV!A411,INPUT_Du_lieu_nhan_vien!$1:$1048576,31,0))</f>
        <v>HN</v>
      </c>
      <c r="L411" s="104" t="str">
        <f>IF(Thong_tin_chuc_vu_NV!A134="","",VLOOKUP(Thong_tin_chuc_vu_NV!A134,INPUT_Du_lieu_nhan_vien!$1:$1048576,36,0))</f>
        <v>Nghỉ việc</v>
      </c>
      <c r="M411" s="117">
        <f>IF(Thong_tin_chuc_vu_NV!A134="","",VLOOKUP(Thong_tin_chuc_vu_NV!A134,INPUT_Du_lieu_nhan_vien!$1:$1048576,34,0))</f>
        <v>40042</v>
      </c>
      <c r="N411" s="104">
        <f>IF(Thong_tin_chuc_vu_NV!A134="","",VLOOKUP(Thong_tin_chuc_vu_NV!A134,INPUT_Du_lieu_nhan_vien!$1:$1048576,35,0))</f>
        <v>8</v>
      </c>
      <c r="O411" s="117" t="str">
        <f>IF(Thong_tin_chuc_vu_NV!A134="","",VLOOKUP(Thong_tin_chuc_vu_NV!A134,INPUT_Du_lieu_nhan_vien!$1:$1048576,37,0))</f>
        <v/>
      </c>
      <c r="P411" s="117">
        <f>IF(Thong_tin_chuc_vu_NV!A134="","",VLOOKUP(Thong_tin_chuc_vu_NV!A134,INPUT_Du_lieu_nhan_vien!$1:$1048576,39,0))</f>
        <v>41364</v>
      </c>
    </row>
    <row r="412" spans="1:16" ht="19.5" hidden="1" customHeight="1" x14ac:dyDescent="0.2">
      <c r="A412" s="121">
        <f>IF(INPUT_Du_lieu_nhan_vien!A181="","",INPUT_Du_lieu_nhan_vien!A181)</f>
        <v>20156</v>
      </c>
      <c r="B412" s="121" t="str">
        <f>IF(A412="","",VLOOKUP(A412,INPUT_Du_lieu_nhan_vien!$1:$1048576,2,0))</f>
        <v>Nguyễn Thế Việt</v>
      </c>
      <c r="C412" s="121" t="str">
        <f>IF($A412="","",VLOOKUP($A412,INPUT_Du_lieu_nhan_vien!$1:$1048576,3,0))</f>
        <v>Phương</v>
      </c>
      <c r="D412" s="104" t="str">
        <f>IF(A412="","",VLOOKUP(A412,INPUT_Du_lieu_nhan_vien!$1:$1048576,20,0))</f>
        <v xml:space="preserve">Số 9, Hàng Trống, Hoàn Kiếm, Hà Nội </v>
      </c>
      <c r="E412" s="104" t="str">
        <f>IF($A412="","",VLOOKUP($A412,INPUT_Du_lieu_nhan_vien!$1:$1048576,17,0))</f>
        <v>0974 748 800</v>
      </c>
      <c r="F412" s="116">
        <f>IF(Thong_tin_chuc_vu_NV!A412="","",VLOOKUP(Thong_tin_chuc_vu_NV!A412,INPUT_Du_lieu_nhan_vien!$1:$1048576,27,0))</f>
        <v>0</v>
      </c>
      <c r="G412" s="104">
        <f>IF(Thong_tin_chuc_vu_NV!A412="","",VLOOKUP(Thong_tin_chuc_vu_NV!A412,INPUT_Du_lieu_nhan_vien!$1:$1048576,28,0))</f>
        <v>0</v>
      </c>
      <c r="H412" s="104">
        <f>IF(Thong_tin_chuc_vu_NV!A412="","",VLOOKUP(Thong_tin_chuc_vu_NV!A412,INPUT_Du_lieu_nhan_vien!$1:$1048576,24,0))</f>
        <v>0</v>
      </c>
      <c r="I412" s="104">
        <f>IF(Thong_tin_chuc_vu_NV!A412="","",VLOOKUP(Thong_tin_chuc_vu_NV!A412,INPUT_Du_lieu_nhan_vien!$1:$1048576,29,0))</f>
        <v>0</v>
      </c>
      <c r="J412" s="104">
        <f>IF(Thong_tin_chuc_vu_NV!A412="","",VLOOKUP(Thong_tin_chuc_vu_NV!A412,INPUT_Du_lieu_nhan_vien!$1:$1048576,30,0))</f>
        <v>0</v>
      </c>
      <c r="K412" s="104" t="str">
        <f>IF(Thong_tin_chuc_vu_NV!A412="","",VLOOKUP(Thong_tin_chuc_vu_NV!A412,INPUT_Du_lieu_nhan_vien!$1:$1048576,31,0))</f>
        <v>HN</v>
      </c>
      <c r="L412" s="104" t="str">
        <f>IF(Thong_tin_chuc_vu_NV!A181="","",VLOOKUP(Thong_tin_chuc_vu_NV!A181,INPUT_Du_lieu_nhan_vien!$1:$1048576,36,0))</f>
        <v>Chính thức</v>
      </c>
      <c r="M412" s="117">
        <f>IF(Thong_tin_chuc_vu_NV!A181="","",VLOOKUP(Thong_tin_chuc_vu_NV!A181,INPUT_Du_lieu_nhan_vien!$1:$1048576,34,0))</f>
        <v>39949</v>
      </c>
      <c r="N412" s="104">
        <f>IF(Thong_tin_chuc_vu_NV!A181="","",VLOOKUP(Thong_tin_chuc_vu_NV!A181,INPUT_Du_lieu_nhan_vien!$1:$1048576,35,0))</f>
        <v>5</v>
      </c>
      <c r="O412" s="117" t="str">
        <f>IF(Thong_tin_chuc_vu_NV!A181="","",VLOOKUP(Thong_tin_chuc_vu_NV!A181,INPUT_Du_lieu_nhan_vien!$1:$1048576,37,0))</f>
        <v/>
      </c>
      <c r="P412" s="117">
        <f>IF(Thong_tin_chuc_vu_NV!A181="","",VLOOKUP(Thong_tin_chuc_vu_NV!A181,INPUT_Du_lieu_nhan_vien!$1:$1048576,39,0))</f>
        <v>0</v>
      </c>
    </row>
    <row r="413" spans="1:16" ht="19.5" hidden="1" customHeight="1" x14ac:dyDescent="0.2">
      <c r="A413" s="121">
        <f>IF(INPUT_Du_lieu_nhan_vien!A413="","",INPUT_Du_lieu_nhan_vien!A413)</f>
        <v>20387</v>
      </c>
      <c r="B413" s="121" t="str">
        <f>IF(A413="","",VLOOKUP(A413,INPUT_Du_lieu_nhan_vien!$1:$1048576,2,0))</f>
        <v>Tô Thị Hạnh</v>
      </c>
      <c r="C413" s="121" t="str">
        <f>IF($A413="","",VLOOKUP($A413,INPUT_Du_lieu_nhan_vien!$1:$1048576,3,0))</f>
        <v>Nguyên</v>
      </c>
      <c r="D413" s="104" t="str">
        <f>IF(A413="","",VLOOKUP(A413,INPUT_Du_lieu_nhan_vien!$1:$1048576,20,0))</f>
        <v>Số 109 ngách 1/62/23 ngõ 1 Bùi Xương Trạch, Thanh Xuân, HN</v>
      </c>
      <c r="E413" s="104" t="str">
        <f>IF($A413="","",VLOOKUP($A413,INPUT_Du_lieu_nhan_vien!$1:$1048576,17,0))</f>
        <v>0936466649</v>
      </c>
      <c r="F413" s="116" t="str">
        <f>IF(Thong_tin_chuc_vu_NV!A413="","",VLOOKUP(Thong_tin_chuc_vu_NV!A413,INPUT_Du_lieu_nhan_vien!$1:$1048576,27,0))</f>
        <v>1</v>
      </c>
      <c r="G413" s="104" t="str">
        <f>IF(Thong_tin_chuc_vu_NV!A413="","",VLOOKUP(Thong_tin_chuc_vu_NV!A413,INPUT_Du_lieu_nhan_vien!$1:$1048576,28,0))</f>
        <v>CB</v>
      </c>
      <c r="H413" s="104" t="str">
        <f>IF(Thong_tin_chuc_vu_NV!A413="","",VLOOKUP(Thong_tin_chuc_vu_NV!A413,INPUT_Du_lieu_nhan_vien!$1:$1048576,24,0))</f>
        <v>OP</v>
      </c>
      <c r="I413" s="104" t="str">
        <f>IF(Thong_tin_chuc_vu_NV!A413="","",VLOOKUP(Thong_tin_chuc_vu_NV!A413,INPUT_Du_lieu_nhan_vien!$1:$1048576,29,0))</f>
        <v>TRD</v>
      </c>
      <c r="J413" s="104">
        <f>IF(Thong_tin_chuc_vu_NV!A413="","",VLOOKUP(Thong_tin_chuc_vu_NV!A413,INPUT_Du_lieu_nhan_vien!$1:$1048576,30,0))</f>
        <v>0</v>
      </c>
      <c r="K413" s="104" t="str">
        <f>IF(Thong_tin_chuc_vu_NV!A413="","",VLOOKUP(Thong_tin_chuc_vu_NV!A413,INPUT_Du_lieu_nhan_vien!$1:$1048576,31,0))</f>
        <v>HN</v>
      </c>
      <c r="L413" s="104" t="str">
        <f>IF(Thong_tin_chuc_vu_NV!A413="","",VLOOKUP(Thong_tin_chuc_vu_NV!A413,INPUT_Du_lieu_nhan_vien!$1:$1048576,36,0))</f>
        <v>Nghỉ việc</v>
      </c>
      <c r="M413" s="117">
        <f>IF(Thong_tin_chuc_vu_NV!A413="","",VLOOKUP(Thong_tin_chuc_vu_NV!A413,INPUT_Du_lieu_nhan_vien!$1:$1048576,34,0))</f>
        <v>41044</v>
      </c>
      <c r="N413" s="104">
        <f>IF(Thong_tin_chuc_vu_NV!A413="","",VLOOKUP(Thong_tin_chuc_vu_NV!A413,INPUT_Du_lieu_nhan_vien!$1:$1048576,35,0))</f>
        <v>5</v>
      </c>
      <c r="O413" s="117">
        <f>IF(Thong_tin_chuc_vu_NV!A413="","",VLOOKUP(Thong_tin_chuc_vu_NV!A413,INPUT_Du_lieu_nhan_vien!$1:$1048576,37,0))</f>
        <v>0</v>
      </c>
      <c r="P413" s="117">
        <f>IF(Thong_tin_chuc_vu_NV!A413="","",VLOOKUP(Thong_tin_chuc_vu_NV!A413,INPUT_Du_lieu_nhan_vien!$1:$1048576,39,0))</f>
        <v>41134</v>
      </c>
    </row>
    <row r="414" spans="1:16" ht="19.5" hidden="1" customHeight="1" x14ac:dyDescent="0.2">
      <c r="A414" s="121">
        <f>IF(INPUT_Du_lieu_nhan_vien!A414="","",INPUT_Du_lieu_nhan_vien!A414)</f>
        <v>20388</v>
      </c>
      <c r="B414" s="121" t="str">
        <f>IF(A414="","",VLOOKUP(A414,INPUT_Du_lieu_nhan_vien!$1:$1048576,2,0))</f>
        <v>Hoàng Thị Thu</v>
      </c>
      <c r="C414" s="121" t="str">
        <f>IF($A414="","",VLOOKUP($A414,INPUT_Du_lieu_nhan_vien!$1:$1048576,3,0))</f>
        <v>Trà</v>
      </c>
      <c r="D414" s="104" t="str">
        <f>IF(A414="","",VLOOKUP(A414,INPUT_Du_lieu_nhan_vien!$1:$1048576,20,0))</f>
        <v xml:space="preserve">103, nhà B2, ngõ 7, Lương Ngọc Quyến, Văn Quán, HN </v>
      </c>
      <c r="E414" s="104" t="str">
        <f>IF($A414="","",VLOOKUP($A414,INPUT_Du_lieu_nhan_vien!$1:$1048576,17,0))</f>
        <v>0914 753 848</v>
      </c>
      <c r="F414" s="116" t="str">
        <f>IF(Thong_tin_chuc_vu_NV!A414="","",VLOOKUP(Thong_tin_chuc_vu_NV!A414,INPUT_Du_lieu_nhan_vien!$1:$1048576,27,0))</f>
        <v>1</v>
      </c>
      <c r="G414" s="104" t="str">
        <f>IF(Thong_tin_chuc_vu_NV!A414="","",VLOOKUP(Thong_tin_chuc_vu_NV!A414,INPUT_Du_lieu_nhan_vien!$1:$1048576,28,0))</f>
        <v>CB</v>
      </c>
      <c r="H414" s="104" t="str">
        <f>IF(Thong_tin_chuc_vu_NV!A414="","",VLOOKUP(Thong_tin_chuc_vu_NV!A414,INPUT_Du_lieu_nhan_vien!$1:$1048576,24,0))</f>
        <v>OP</v>
      </c>
      <c r="I414" s="104" t="str">
        <f>IF(Thong_tin_chuc_vu_NV!A414="","",VLOOKUP(Thong_tin_chuc_vu_NV!A414,INPUT_Du_lieu_nhan_vien!$1:$1048576,29,0))</f>
        <v>TAW</v>
      </c>
      <c r="J414" s="104" t="str">
        <f>IF(Thong_tin_chuc_vu_NV!A414="","",VLOOKUP(Thong_tin_chuc_vu_NV!A414,INPUT_Du_lieu_nhan_vien!$1:$1048576,30,0))</f>
        <v>PAWM</v>
      </c>
      <c r="K414" s="104" t="str">
        <f>IF(Thong_tin_chuc_vu_NV!A414="","",VLOOKUP(Thong_tin_chuc_vu_NV!A414,INPUT_Du_lieu_nhan_vien!$1:$1048576,31,0))</f>
        <v>HN</v>
      </c>
      <c r="L414" s="104" t="str">
        <f>IF(Thong_tin_chuc_vu_NV!A414="","",VLOOKUP(Thong_tin_chuc_vu_NV!A414,INPUT_Du_lieu_nhan_vien!$1:$1048576,36,0))</f>
        <v>Chính thức</v>
      </c>
      <c r="M414" s="117">
        <f>IF(Thong_tin_chuc_vu_NV!A414="","",VLOOKUP(Thong_tin_chuc_vu_NV!A414,INPUT_Du_lieu_nhan_vien!$1:$1048576,34,0))</f>
        <v>41051</v>
      </c>
      <c r="N414" s="104">
        <f>IF(Thong_tin_chuc_vu_NV!A414="","",VLOOKUP(Thong_tin_chuc_vu_NV!A414,INPUT_Du_lieu_nhan_vien!$1:$1048576,35,0))</f>
        <v>5</v>
      </c>
      <c r="O414" s="117" t="str">
        <f>IF(Thong_tin_chuc_vu_NV!A414="","",VLOOKUP(Thong_tin_chuc_vu_NV!A414,INPUT_Du_lieu_nhan_vien!$1:$1048576,37,0))</f>
        <v/>
      </c>
      <c r="P414" s="117">
        <f>IF(Thong_tin_chuc_vu_NV!A414="","",VLOOKUP(Thong_tin_chuc_vu_NV!A414,INPUT_Du_lieu_nhan_vien!$1:$1048576,39,0))</f>
        <v>0</v>
      </c>
    </row>
    <row r="415" spans="1:16" ht="19.5" hidden="1" customHeight="1" x14ac:dyDescent="0.2">
      <c r="A415" s="121">
        <f>IF(INPUT_Du_lieu_nhan_vien!A397="","",INPUT_Du_lieu_nhan_vien!A397)</f>
        <v>20371</v>
      </c>
      <c r="B415" s="121" t="str">
        <f>IF(A415="","",VLOOKUP(A415,INPUT_Du_lieu_nhan_vien!$1:$1048576,2,0))</f>
        <v>Nguyễn Thị Tuyết</v>
      </c>
      <c r="C415" s="121" t="str">
        <f>IF($A415="","",VLOOKUP($A415,INPUT_Du_lieu_nhan_vien!$1:$1048576,3,0))</f>
        <v>Mai</v>
      </c>
      <c r="D415" s="104" t="str">
        <f>IF(A415="","",VLOOKUP(A415,INPUT_Du_lieu_nhan_vien!$1:$1048576,20,0))</f>
        <v>Số 339 Nguyễn Xí, Bình Thạn, TP HCM</v>
      </c>
      <c r="E415" s="104" t="str">
        <f>IF($A415="","",VLOOKUP($A415,INPUT_Du_lieu_nhan_vien!$1:$1048576,17,0))</f>
        <v>0977 975 836</v>
      </c>
      <c r="F415" s="116" t="str">
        <f>IF(Thong_tin_chuc_vu_NV!A415="","",VLOOKUP(Thong_tin_chuc_vu_NV!A415,INPUT_Du_lieu_nhan_vien!$1:$1048576,27,0))</f>
        <v>1</v>
      </c>
      <c r="G415" s="104" t="str">
        <f>IF(Thong_tin_chuc_vu_NV!A415="","",VLOOKUP(Thong_tin_chuc_vu_NV!A415,INPUT_Du_lieu_nhan_vien!$1:$1048576,28,0))</f>
        <v>CB</v>
      </c>
      <c r="H415" s="104" t="str">
        <f>IF(Thong_tin_chuc_vu_NV!A415="","",VLOOKUP(Thong_tin_chuc_vu_NV!A415,INPUT_Du_lieu_nhan_vien!$1:$1048576,24,0))</f>
        <v>OP</v>
      </c>
      <c r="I415" s="104" t="str">
        <f>IF(Thong_tin_chuc_vu_NV!A415="","",VLOOKUP(Thong_tin_chuc_vu_NV!A415,INPUT_Du_lieu_nhan_vien!$1:$1048576,29,0))</f>
        <v>THC</v>
      </c>
      <c r="J415" s="104" t="str">
        <f>IF(Thong_tin_chuc_vu_NV!A415="","",VLOOKUP(Thong_tin_chuc_vu_NV!A415,INPUT_Du_lieu_nhan_vien!$1:$1048576,30,0))</f>
        <v>PHCC</v>
      </c>
      <c r="K415" s="104" t="str">
        <f>IF(Thong_tin_chuc_vu_NV!A415="","",VLOOKUP(Thong_tin_chuc_vu_NV!A415,INPUT_Du_lieu_nhan_vien!$1:$1048576,31,0))</f>
        <v>HCM</v>
      </c>
      <c r="L415" s="104" t="str">
        <f>IF(Thong_tin_chuc_vu_NV!A397="","",VLOOKUP(Thong_tin_chuc_vu_NV!A397,INPUT_Du_lieu_nhan_vien!$1:$1048576,36,0))</f>
        <v>Chính thức</v>
      </c>
      <c r="M415" s="117">
        <f>IF(Thong_tin_chuc_vu_NV!A397="","",VLOOKUP(Thong_tin_chuc_vu_NV!A397,INPUT_Du_lieu_nhan_vien!$1:$1048576,34,0))</f>
        <v>41526</v>
      </c>
      <c r="N415" s="104">
        <f>IF(Thong_tin_chuc_vu_NV!A397="","",VLOOKUP(Thong_tin_chuc_vu_NV!A397,INPUT_Du_lieu_nhan_vien!$1:$1048576,35,0))</f>
        <v>9</v>
      </c>
      <c r="O415" s="117" t="str">
        <f>IF(Thong_tin_chuc_vu_NV!A397="","",VLOOKUP(Thong_tin_chuc_vu_NV!A397,INPUT_Du_lieu_nhan_vien!$1:$1048576,37,0))</f>
        <v/>
      </c>
      <c r="P415" s="117">
        <f>IF(Thong_tin_chuc_vu_NV!A397="","",VLOOKUP(Thong_tin_chuc_vu_NV!A397,INPUT_Du_lieu_nhan_vien!$1:$1048576,39,0))</f>
        <v>0</v>
      </c>
    </row>
    <row r="416" spans="1:16" ht="19.5" hidden="1" customHeight="1" x14ac:dyDescent="0.2">
      <c r="A416" s="121">
        <f>IF(INPUT_Du_lieu_nhan_vien!A416="","",INPUT_Du_lieu_nhan_vien!A416)</f>
        <v>20390</v>
      </c>
      <c r="B416" s="121" t="str">
        <f>IF(A416="","",VLOOKUP(A416,INPUT_Du_lieu_nhan_vien!$1:$1048576,2,0))</f>
        <v>Bùi Thị Hương</v>
      </c>
      <c r="C416" s="121" t="str">
        <f>IF($A416="","",VLOOKUP($A416,INPUT_Du_lieu_nhan_vien!$1:$1048576,3,0))</f>
        <v>Hạnh</v>
      </c>
      <c r="D416" s="104" t="str">
        <f>IF(A416="","",VLOOKUP(A416,INPUT_Du_lieu_nhan_vien!$1:$1048576,20,0))</f>
        <v>Xóm 4, Thôn Thượng, Mễ Trì, Từ Liêm, HN</v>
      </c>
      <c r="E416" s="104" t="str">
        <f>IF($A416="","",VLOOKUP($A416,INPUT_Du_lieu_nhan_vien!$1:$1048576,17,0))</f>
        <v>0989628686</v>
      </c>
      <c r="F416" s="116" t="str">
        <f>IF(Thong_tin_chuc_vu_NV!A416="","",VLOOKUP(Thong_tin_chuc_vu_NV!A416,INPUT_Du_lieu_nhan_vien!$1:$1048576,27,0))</f>
        <v>1</v>
      </c>
      <c r="G416" s="104" t="str">
        <f>IF(Thong_tin_chuc_vu_NV!A416="","",VLOOKUP(Thong_tin_chuc_vu_NV!A416,INPUT_Du_lieu_nhan_vien!$1:$1048576,28,0))</f>
        <v>CB</v>
      </c>
      <c r="H416" s="104" t="str">
        <f>IF(Thong_tin_chuc_vu_NV!A416="","",VLOOKUP(Thong_tin_chuc_vu_NV!A416,INPUT_Du_lieu_nhan_vien!$1:$1048576,24,0))</f>
        <v>OS</v>
      </c>
      <c r="I416" s="104" t="str">
        <f>IF(Thong_tin_chuc_vu_NV!A416="","",VLOOKUP(Thong_tin_chuc_vu_NV!A416,INPUT_Du_lieu_nhan_vien!$1:$1048576,29,0))</f>
        <v>TAW</v>
      </c>
      <c r="J416" s="104" t="str">
        <f>IF(Thong_tin_chuc_vu_NV!A416="","",VLOOKUP(Thong_tin_chuc_vu_NV!A416,INPUT_Du_lieu_nhan_vien!$1:$1048576,30,0))</f>
        <v>PAWS</v>
      </c>
      <c r="K416" s="104" t="str">
        <f>IF(Thong_tin_chuc_vu_NV!A416="","",VLOOKUP(Thong_tin_chuc_vu_NV!A416,INPUT_Du_lieu_nhan_vien!$1:$1048576,31,0))</f>
        <v>HN</v>
      </c>
      <c r="L416" s="104" t="str">
        <f>IF(Thong_tin_chuc_vu_NV!A416="","",VLOOKUP(Thong_tin_chuc_vu_NV!A416,INPUT_Du_lieu_nhan_vien!$1:$1048576,36,0))</f>
        <v>Nghỉ việc</v>
      </c>
      <c r="M416" s="117">
        <f>IF(Thong_tin_chuc_vu_NV!A416="","",VLOOKUP(Thong_tin_chuc_vu_NV!A416,INPUT_Du_lieu_nhan_vien!$1:$1048576,34,0))</f>
        <v>41054</v>
      </c>
      <c r="N416" s="104">
        <f>IF(Thong_tin_chuc_vu_NV!A416="","",VLOOKUP(Thong_tin_chuc_vu_NV!A416,INPUT_Du_lieu_nhan_vien!$1:$1048576,35,0))</f>
        <v>5</v>
      </c>
      <c r="O416" s="117">
        <f>IF(Thong_tin_chuc_vu_NV!A416="","",VLOOKUP(Thong_tin_chuc_vu_NV!A416,INPUT_Du_lieu_nhan_vien!$1:$1048576,37,0))</f>
        <v>0</v>
      </c>
      <c r="P416" s="117">
        <f>IF(Thong_tin_chuc_vu_NV!A416="","",VLOOKUP(Thong_tin_chuc_vu_NV!A416,INPUT_Du_lieu_nhan_vien!$1:$1048576,39,0))</f>
        <v>0</v>
      </c>
    </row>
    <row r="417" spans="1:16" ht="19.5" hidden="1" customHeight="1" x14ac:dyDescent="0.2">
      <c r="A417" s="121">
        <f>IF(INPUT_Du_lieu_nhan_vien!A417="","",INPUT_Du_lieu_nhan_vien!A417)</f>
        <v>20391</v>
      </c>
      <c r="B417" s="121" t="str">
        <f>IF(A417="","",VLOOKUP(A417,INPUT_Du_lieu_nhan_vien!$1:$1048576,2,0))</f>
        <v>Trịnh Thị</v>
      </c>
      <c r="C417" s="121" t="str">
        <f>IF($A417="","",VLOOKUP($A417,INPUT_Du_lieu_nhan_vien!$1:$1048576,3,0))</f>
        <v>Hằng</v>
      </c>
      <c r="D417" s="104" t="str">
        <f>IF(A417="","",VLOOKUP(A417,INPUT_Du_lieu_nhan_vien!$1:$1048576,20,0))</f>
        <v>P305/A1 Tập thể Kim Giang, Thanh Xuân, Hà Nội</v>
      </c>
      <c r="E417" s="104" t="str">
        <f>IF($A417="","",VLOOKUP($A417,INPUT_Du_lieu_nhan_vien!$1:$1048576,17,0))</f>
        <v>0902186292</v>
      </c>
      <c r="F417" s="116" t="str">
        <f>IF(Thong_tin_chuc_vu_NV!A417="","",VLOOKUP(Thong_tin_chuc_vu_NV!A417,INPUT_Du_lieu_nhan_vien!$1:$1048576,27,0))</f>
        <v>1</v>
      </c>
      <c r="G417" s="104" t="str">
        <f>IF(Thong_tin_chuc_vu_NV!A417="","",VLOOKUP(Thong_tin_chuc_vu_NV!A417,INPUT_Du_lieu_nhan_vien!$1:$1048576,28,0))</f>
        <v>CB</v>
      </c>
      <c r="H417" s="104" t="str">
        <f>IF(Thong_tin_chuc_vu_NV!A417="","",VLOOKUP(Thong_tin_chuc_vu_NV!A417,INPUT_Du_lieu_nhan_vien!$1:$1048576,24,0))</f>
        <v>OS</v>
      </c>
      <c r="I417" s="104" t="str">
        <f>IF(Thong_tin_chuc_vu_NV!A417="","",VLOOKUP(Thong_tin_chuc_vu_NV!A417,INPUT_Du_lieu_nhan_vien!$1:$1048576,29,0))</f>
        <v>TAW</v>
      </c>
      <c r="J417" s="104" t="str">
        <f>IF(Thong_tin_chuc_vu_NV!A417="","",VLOOKUP(Thong_tin_chuc_vu_NV!A417,INPUT_Du_lieu_nhan_vien!$1:$1048576,30,0))</f>
        <v>PAWS</v>
      </c>
      <c r="K417" s="104" t="str">
        <f>IF(Thong_tin_chuc_vu_NV!A417="","",VLOOKUP(Thong_tin_chuc_vu_NV!A417,INPUT_Du_lieu_nhan_vien!$1:$1048576,31,0))</f>
        <v>HN</v>
      </c>
      <c r="L417" s="104" t="str">
        <f>IF(Thong_tin_chuc_vu_NV!A417="","",VLOOKUP(Thong_tin_chuc_vu_NV!A417,INPUT_Du_lieu_nhan_vien!$1:$1048576,36,0))</f>
        <v>Nghỉ việc</v>
      </c>
      <c r="M417" s="117">
        <f>IF(Thong_tin_chuc_vu_NV!A417="","",VLOOKUP(Thong_tin_chuc_vu_NV!A417,INPUT_Du_lieu_nhan_vien!$1:$1048576,34,0))</f>
        <v>41054</v>
      </c>
      <c r="N417" s="104">
        <f>IF(Thong_tin_chuc_vu_NV!A417="","",VLOOKUP(Thong_tin_chuc_vu_NV!A417,INPUT_Du_lieu_nhan_vien!$1:$1048576,35,0))</f>
        <v>5</v>
      </c>
      <c r="O417" s="117">
        <f>IF(Thong_tin_chuc_vu_NV!A417="","",VLOOKUP(Thong_tin_chuc_vu_NV!A417,INPUT_Du_lieu_nhan_vien!$1:$1048576,37,0))</f>
        <v>0</v>
      </c>
      <c r="P417" s="117">
        <f>IF(Thong_tin_chuc_vu_NV!A417="","",VLOOKUP(Thong_tin_chuc_vu_NV!A417,INPUT_Du_lieu_nhan_vien!$1:$1048576,39,0))</f>
        <v>41069</v>
      </c>
    </row>
    <row r="418" spans="1:16" ht="19.5" customHeight="1" x14ac:dyDescent="0.2">
      <c r="A418" s="121">
        <f>IF(INPUT_Du_lieu_nhan_vien!A319="","",INPUT_Du_lieu_nhan_vien!A319)</f>
        <v>20295</v>
      </c>
      <c r="B418" s="121" t="str">
        <f>IF(A418="","",VLOOKUP(A418,INPUT_Du_lieu_nhan_vien!$1:$1048576,2,0))</f>
        <v>Trần Quốc</v>
      </c>
      <c r="C418" s="121" t="str">
        <f>IF($A418="","",VLOOKUP($A418,INPUT_Du_lieu_nhan_vien!$1:$1048576,3,0))</f>
        <v>Vũ</v>
      </c>
      <c r="D418" s="104" t="str">
        <f>IF(A418="","",VLOOKUP(A418,INPUT_Du_lieu_nhan_vien!$1:$1048576,20,0))</f>
        <v xml:space="preserve">75/7F Lâm Văn Bền, P.Tân Thuận Tây, Q.7, Tp.Hồ Chí Minh </v>
      </c>
      <c r="E418" s="104" t="str">
        <f>IF($A418="","",VLOOKUP($A418,INPUT_Du_lieu_nhan_vien!$1:$1048576,17,0))</f>
        <v>0908323322</v>
      </c>
      <c r="F418" s="116" t="str">
        <f>IF(Thong_tin_chuc_vu_NV!A418="","",VLOOKUP(Thong_tin_chuc_vu_NV!A418,INPUT_Du_lieu_nhan_vien!$1:$1048576,27,0))</f>
        <v>4</v>
      </c>
      <c r="G418" s="104" t="str">
        <f>IF(Thong_tin_chuc_vu_NV!A418="","",VLOOKUP(Thong_tin_chuc_vu_NV!A418,INPUT_Du_lieu_nhan_vien!$1:$1048576,28,0))</f>
        <v>QL</v>
      </c>
      <c r="H418" s="104" t="str">
        <f>IF(Thong_tin_chuc_vu_NV!A418="","",VLOOKUP(Thong_tin_chuc_vu_NV!A418,INPUT_Du_lieu_nhan_vien!$1:$1048576,24,0))</f>
        <v>TD2</v>
      </c>
      <c r="I418" s="104" t="str">
        <f>IF(Thong_tin_chuc_vu_NV!A418="","",VLOOKUP(Thong_tin_chuc_vu_NV!A418,INPUT_Du_lieu_nhan_vien!$1:$1048576,29,0))</f>
        <v>THC</v>
      </c>
      <c r="J418" s="104">
        <f>IF(Thong_tin_chuc_vu_NV!A418="","",VLOOKUP(Thong_tin_chuc_vu_NV!A418,INPUT_Du_lieu_nhan_vien!$1:$1048576,30,0))</f>
        <v>0</v>
      </c>
      <c r="K418" s="104" t="str">
        <f>IF(Thong_tin_chuc_vu_NV!A418="","",VLOOKUP(Thong_tin_chuc_vu_NV!A418,INPUT_Du_lieu_nhan_vien!$1:$1048576,31,0))</f>
        <v>HCM</v>
      </c>
      <c r="L418" s="104" t="str">
        <f>IF(Thong_tin_chuc_vu_NV!A418="","",VLOOKUP(Thong_tin_chuc_vu_NV!A418,INPUT_Du_lieu_nhan_vien!$1:$1048576,36,0))</f>
        <v>Nghỉ việc</v>
      </c>
      <c r="M418" s="117">
        <f>IF(Thong_tin_chuc_vu_NV!A319="","",VLOOKUP(Thong_tin_chuc_vu_NV!A319,INPUT_Du_lieu_nhan_vien!$1:$1048576,34,0))</f>
        <v>41061</v>
      </c>
      <c r="N418" s="104">
        <f>IF(Thong_tin_chuc_vu_NV!A319="","",VLOOKUP(Thong_tin_chuc_vu_NV!A319,INPUT_Du_lieu_nhan_vien!$1:$1048576,35,0))</f>
        <v>6</v>
      </c>
      <c r="O418" s="117" t="str">
        <f>IF(Thong_tin_chuc_vu_NV!A319="","",VLOOKUP(Thong_tin_chuc_vu_NV!A319,INPUT_Du_lieu_nhan_vien!$1:$1048576,37,0))</f>
        <v/>
      </c>
      <c r="P418" s="117">
        <f>IF(Thong_tin_chuc_vu_NV!A319="","",VLOOKUP(Thong_tin_chuc_vu_NV!A319,INPUT_Du_lieu_nhan_vien!$1:$1048576,39,0))</f>
        <v>41306</v>
      </c>
    </row>
    <row r="419" spans="1:16" ht="19.5" hidden="1" customHeight="1" x14ac:dyDescent="0.2">
      <c r="A419" s="121">
        <f>IF(INPUT_Du_lieu_nhan_vien!A353="","",INPUT_Du_lieu_nhan_vien!A353)</f>
        <v>20327</v>
      </c>
      <c r="B419" s="121" t="str">
        <f>IF(A419="","",VLOOKUP(A419,INPUT_Du_lieu_nhan_vien!$1:$1048576,2,0))</f>
        <v>Quách Thị Hồng</v>
      </c>
      <c r="C419" s="121" t="str">
        <f>IF($A419="","",VLOOKUP($A419,INPUT_Du_lieu_nhan_vien!$1:$1048576,3,0))</f>
        <v>Vân</v>
      </c>
      <c r="D419" s="104" t="str">
        <f>IF(A419="","",VLOOKUP(A419,INPUT_Du_lieu_nhan_vien!$1:$1048576,20,0))</f>
        <v xml:space="preserve">61A - 61B đường 38, P.12, Q.Gò Vấp, Tp.HCM </v>
      </c>
      <c r="E419" s="104" t="str">
        <f>IF($A419="","",VLOOKUP($A419,INPUT_Du_lieu_nhan_vien!$1:$1048576,17,0))</f>
        <v>0932787477</v>
      </c>
      <c r="F419" s="116" t="str">
        <f>IF(Thong_tin_chuc_vu_NV!A419="","",VLOOKUP(Thong_tin_chuc_vu_NV!A419,INPUT_Du_lieu_nhan_vien!$1:$1048576,27,0))</f>
        <v>1</v>
      </c>
      <c r="G419" s="104" t="str">
        <f>IF(Thong_tin_chuc_vu_NV!A419="","",VLOOKUP(Thong_tin_chuc_vu_NV!A419,INPUT_Du_lieu_nhan_vien!$1:$1048576,28,0))</f>
        <v>CB</v>
      </c>
      <c r="H419" s="104" t="str">
        <f>IF(Thong_tin_chuc_vu_NV!A419="","",VLOOKUP(Thong_tin_chuc_vu_NV!A419,INPUT_Du_lieu_nhan_vien!$1:$1048576,24,0))</f>
        <v>OS</v>
      </c>
      <c r="I419" s="104" t="str">
        <f>IF(Thong_tin_chuc_vu_NV!A419="","",VLOOKUP(Thong_tin_chuc_vu_NV!A419,INPUT_Du_lieu_nhan_vien!$1:$1048576,29,0))</f>
        <v>THC</v>
      </c>
      <c r="J419" s="104">
        <f>IF(Thong_tin_chuc_vu_NV!A419="","",VLOOKUP(Thong_tin_chuc_vu_NV!A419,INPUT_Du_lieu_nhan_vien!$1:$1048576,30,0))</f>
        <v>0</v>
      </c>
      <c r="K419" s="104" t="str">
        <f>IF(Thong_tin_chuc_vu_NV!A419="","",VLOOKUP(Thong_tin_chuc_vu_NV!A419,INPUT_Du_lieu_nhan_vien!$1:$1048576,31,0))</f>
        <v>HCM</v>
      </c>
      <c r="L419" s="104" t="str">
        <f>IF(Thong_tin_chuc_vu_NV!A353="","",VLOOKUP(Thong_tin_chuc_vu_NV!A353,INPUT_Du_lieu_nhan_vien!$1:$1048576,36,0))</f>
        <v>Nghỉ việc</v>
      </c>
      <c r="M419" s="117">
        <f>IF(Thong_tin_chuc_vu_NV!A353="","",VLOOKUP(Thong_tin_chuc_vu_NV!A353,INPUT_Du_lieu_nhan_vien!$1:$1048576,34,0))</f>
        <v>40742</v>
      </c>
      <c r="N419" s="104">
        <f>IF(Thong_tin_chuc_vu_NV!A353="","",VLOOKUP(Thong_tin_chuc_vu_NV!A353,INPUT_Du_lieu_nhan_vien!$1:$1048576,35,0))</f>
        <v>7</v>
      </c>
      <c r="O419" s="117" t="str">
        <f>IF(Thong_tin_chuc_vu_NV!A353="","",VLOOKUP(Thong_tin_chuc_vu_NV!A353,INPUT_Du_lieu_nhan_vien!$1:$1048576,37,0))</f>
        <v/>
      </c>
      <c r="P419" s="117">
        <f>IF(Thong_tin_chuc_vu_NV!A353="","",VLOOKUP(Thong_tin_chuc_vu_NV!A353,INPUT_Du_lieu_nhan_vien!$1:$1048576,39,0))</f>
        <v>40912</v>
      </c>
    </row>
    <row r="420" spans="1:16" ht="19.5" hidden="1" customHeight="1" x14ac:dyDescent="0.2">
      <c r="A420" s="121">
        <f>IF(INPUT_Du_lieu_nhan_vien!A420="","",INPUT_Du_lieu_nhan_vien!A420)</f>
        <v>20394</v>
      </c>
      <c r="B420" s="121" t="str">
        <f>IF(A420="","",VLOOKUP(A420,INPUT_Du_lieu_nhan_vien!$1:$1048576,2,0))</f>
        <v>Trần Thị Thùy</v>
      </c>
      <c r="C420" s="121" t="str">
        <f>IF($A420="","",VLOOKUP($A420,INPUT_Du_lieu_nhan_vien!$1:$1048576,3,0))</f>
        <v>Giang</v>
      </c>
      <c r="D420" s="104" t="str">
        <f>IF(A420="","",VLOOKUP(A420,INPUT_Du_lieu_nhan_vien!$1:$1048576,20,0))</f>
        <v xml:space="preserve">P506 Tập thể Ngân hàng Chùa Bộc, Đống Đa, HN </v>
      </c>
      <c r="E420" s="104" t="str">
        <f>IF($A420="","",VLOOKUP($A420,INPUT_Du_lieu_nhan_vien!$1:$1048576,17,0))</f>
        <v>0943 149 980</v>
      </c>
      <c r="F420" s="116" t="str">
        <f>IF(Thong_tin_chuc_vu_NV!A420="","",VLOOKUP(Thong_tin_chuc_vu_NV!A420,INPUT_Du_lieu_nhan_vien!$1:$1048576,27,0))</f>
        <v>1</v>
      </c>
      <c r="G420" s="104" t="str">
        <f>IF(Thong_tin_chuc_vu_NV!A420="","",VLOOKUP(Thong_tin_chuc_vu_NV!A420,INPUT_Du_lieu_nhan_vien!$1:$1048576,28,0))</f>
        <v>CB</v>
      </c>
      <c r="H420" s="104" t="str">
        <f>IF(Thong_tin_chuc_vu_NV!A420="","",VLOOKUP(Thong_tin_chuc_vu_NV!A420,INPUT_Du_lieu_nhan_vien!$1:$1048576,24,0))</f>
        <v>OS</v>
      </c>
      <c r="I420" s="104" t="str">
        <f>IF(Thong_tin_chuc_vu_NV!A420="","",VLOOKUP(Thong_tin_chuc_vu_NV!A420,INPUT_Du_lieu_nhan_vien!$1:$1048576,29,0))</f>
        <v>THC</v>
      </c>
      <c r="J420" s="104">
        <f>IF(Thong_tin_chuc_vu_NV!A420="","",VLOOKUP(Thong_tin_chuc_vu_NV!A420,INPUT_Du_lieu_nhan_vien!$1:$1048576,30,0))</f>
        <v>0</v>
      </c>
      <c r="K420" s="104" t="str">
        <f>IF(Thong_tin_chuc_vu_NV!A420="","",VLOOKUP(Thong_tin_chuc_vu_NV!A420,INPUT_Du_lieu_nhan_vien!$1:$1048576,31,0))</f>
        <v>HN</v>
      </c>
      <c r="L420" s="104" t="str">
        <f>IF(Thong_tin_chuc_vu_NV!A420="","",VLOOKUP(Thong_tin_chuc_vu_NV!A420,INPUT_Du_lieu_nhan_vien!$1:$1048576,36,0))</f>
        <v>Nghỉ việc</v>
      </c>
      <c r="M420" s="117">
        <f>IF(Thong_tin_chuc_vu_NV!A420="","",VLOOKUP(Thong_tin_chuc_vu_NV!A420,INPUT_Du_lieu_nhan_vien!$1:$1048576,34,0))</f>
        <v>41009</v>
      </c>
      <c r="N420" s="104">
        <f>IF(Thong_tin_chuc_vu_NV!A420="","",VLOOKUP(Thong_tin_chuc_vu_NV!A420,INPUT_Du_lieu_nhan_vien!$1:$1048576,35,0))</f>
        <v>4</v>
      </c>
      <c r="O420" s="117" t="str">
        <f>IF(Thong_tin_chuc_vu_NV!A420="","",VLOOKUP(Thong_tin_chuc_vu_NV!A420,INPUT_Du_lieu_nhan_vien!$1:$1048576,37,0))</f>
        <v/>
      </c>
      <c r="P420" s="117">
        <f>IF(Thong_tin_chuc_vu_NV!A420="","",VLOOKUP(Thong_tin_chuc_vu_NV!A420,INPUT_Du_lieu_nhan_vien!$1:$1048576,39,0))</f>
        <v>0</v>
      </c>
    </row>
    <row r="421" spans="1:16" ht="19.5" hidden="1" customHeight="1" x14ac:dyDescent="0.2">
      <c r="A421" s="121">
        <f>IF(INPUT_Du_lieu_nhan_vien!A364="","",INPUT_Du_lieu_nhan_vien!A364)</f>
        <v>20338</v>
      </c>
      <c r="B421" s="121" t="str">
        <f>IF(A421="","",VLOOKUP(A421,INPUT_Du_lieu_nhan_vien!$1:$1048576,2,0))</f>
        <v>Nguyễn Thị</v>
      </c>
      <c r="C421" s="121" t="str">
        <f>IF($A421="","",VLOOKUP($A421,INPUT_Du_lieu_nhan_vien!$1:$1048576,3,0))</f>
        <v>Nháng</v>
      </c>
      <c r="D421" s="104" t="str">
        <f>IF(A421="","",VLOOKUP(A421,INPUT_Du_lieu_nhan_vien!$1:$1048576,20,0))</f>
        <v xml:space="preserve">Số nhà 3, 77/9, Bùi Xương Trạch, Thanh Xuân, HN </v>
      </c>
      <c r="E421" s="104" t="str">
        <f>IF($A421="","",VLOOKUP($A421,INPUT_Du_lieu_nhan_vien!$1:$1048576,17,0))</f>
        <v>0982 99 625</v>
      </c>
      <c r="F421" s="116" t="str">
        <f>IF(Thong_tin_chuc_vu_NV!A421="","",VLOOKUP(Thong_tin_chuc_vu_NV!A421,INPUT_Du_lieu_nhan_vien!$1:$1048576,27,0))</f>
        <v>1</v>
      </c>
      <c r="G421" s="104" t="str">
        <f>IF(Thong_tin_chuc_vu_NV!A421="","",VLOOKUP(Thong_tin_chuc_vu_NV!A421,INPUT_Du_lieu_nhan_vien!$1:$1048576,28,0))</f>
        <v>CB</v>
      </c>
      <c r="H421" s="104" t="str">
        <f>IF(Thong_tin_chuc_vu_NV!A421="","",VLOOKUP(Thong_tin_chuc_vu_NV!A421,INPUT_Du_lieu_nhan_vien!$1:$1048576,24,0))</f>
        <v>OP</v>
      </c>
      <c r="I421" s="104" t="str">
        <f>IF(Thong_tin_chuc_vu_NV!A421="","",VLOOKUP(Thong_tin_chuc_vu_NV!A421,INPUT_Du_lieu_nhan_vien!$1:$1048576,29,0))</f>
        <v>TAE</v>
      </c>
      <c r="J421" s="104" t="str">
        <f>IF(Thong_tin_chuc_vu_NV!A421="","",VLOOKUP(Thong_tin_chuc_vu_NV!A421,INPUT_Du_lieu_nhan_vien!$1:$1048576,30,0))</f>
        <v>PAED</v>
      </c>
      <c r="K421" s="104" t="str">
        <f>IF(Thong_tin_chuc_vu_NV!A421="","",VLOOKUP(Thong_tin_chuc_vu_NV!A421,INPUT_Du_lieu_nhan_vien!$1:$1048576,31,0))</f>
        <v>HN</v>
      </c>
      <c r="L421" s="104" t="str">
        <f>IF(Thong_tin_chuc_vu_NV!A364="","",VLOOKUP(Thong_tin_chuc_vu_NV!A364,INPUT_Du_lieu_nhan_vien!$1:$1048576,36,0))</f>
        <v>Nghỉ việc</v>
      </c>
      <c r="M421" s="117">
        <f>IF(Thong_tin_chuc_vu_NV!A364="","",VLOOKUP(Thong_tin_chuc_vu_NV!A364,INPUT_Du_lieu_nhan_vien!$1:$1048576,34,0))</f>
        <v>0</v>
      </c>
      <c r="N421" s="104" t="str">
        <f>IF(Thong_tin_chuc_vu_NV!A364="","",VLOOKUP(Thong_tin_chuc_vu_NV!A364,INPUT_Du_lieu_nhan_vien!$1:$1048576,35,0))</f>
        <v/>
      </c>
      <c r="O421" s="117" t="str">
        <f>IF(Thong_tin_chuc_vu_NV!A364="","",VLOOKUP(Thong_tin_chuc_vu_NV!A364,INPUT_Du_lieu_nhan_vien!$1:$1048576,37,0))</f>
        <v/>
      </c>
      <c r="P421" s="117">
        <f>IF(Thong_tin_chuc_vu_NV!A364="","",VLOOKUP(Thong_tin_chuc_vu_NV!A364,INPUT_Du_lieu_nhan_vien!$1:$1048576,39,0))</f>
        <v>40179</v>
      </c>
    </row>
    <row r="422" spans="1:16" ht="19.5" hidden="1" customHeight="1" x14ac:dyDescent="0.2">
      <c r="A422" s="121">
        <f>IF(INPUT_Du_lieu_nhan_vien!A404="","",INPUT_Du_lieu_nhan_vien!A404)</f>
        <v>20378</v>
      </c>
      <c r="B422" s="121" t="str">
        <f>IF(A422="","",VLOOKUP(A422,INPUT_Du_lieu_nhan_vien!$1:$1048576,2,0))</f>
        <v>Lê Thị</v>
      </c>
      <c r="C422" s="121" t="str">
        <f>IF($A422="","",VLOOKUP($A422,INPUT_Du_lieu_nhan_vien!$1:$1048576,3,0))</f>
        <v>Hưởng</v>
      </c>
      <c r="D422" s="104" t="str">
        <f>IF(A422="","",VLOOKUP(A422,INPUT_Du_lieu_nhan_vien!$1:$1048576,20,0))</f>
        <v xml:space="preserve">37/7/11 Lũy Bán Bích - Tân Thới hòa - Tân Phú - Hồ Chí Minh </v>
      </c>
      <c r="E422" s="104" t="str">
        <f>IF($A422="","",VLOOKUP($A422,INPUT_Du_lieu_nhan_vien!$1:$1048576,17,0))</f>
        <v>0985 002 516</v>
      </c>
      <c r="F422" s="116" t="str">
        <f>IF(Thong_tin_chuc_vu_NV!A422="","",VLOOKUP(Thong_tin_chuc_vu_NV!A422,INPUT_Du_lieu_nhan_vien!$1:$1048576,27,0))</f>
        <v>1</v>
      </c>
      <c r="G422" s="104" t="str">
        <f>IF(Thong_tin_chuc_vu_NV!A422="","",VLOOKUP(Thong_tin_chuc_vu_NV!A422,INPUT_Du_lieu_nhan_vien!$1:$1048576,28,0))</f>
        <v>CB</v>
      </c>
      <c r="H422" s="104" t="str">
        <f>IF(Thong_tin_chuc_vu_NV!A422="","",VLOOKUP(Thong_tin_chuc_vu_NV!A422,INPUT_Du_lieu_nhan_vien!$1:$1048576,24,0))</f>
        <v>OS</v>
      </c>
      <c r="I422" s="104" t="str">
        <f>IF(Thong_tin_chuc_vu_NV!A422="","",VLOOKUP(Thong_tin_chuc_vu_NV!A422,INPUT_Du_lieu_nhan_vien!$1:$1048576,29,0))</f>
        <v>TSA</v>
      </c>
      <c r="J422" s="104" t="str">
        <f>IF(Thong_tin_chuc_vu_NV!A422="","",VLOOKUP(Thong_tin_chuc_vu_NV!A422,INPUT_Du_lieu_nhan_vien!$1:$1048576,30,0))</f>
        <v>PSAS</v>
      </c>
      <c r="K422" s="104" t="str">
        <f>IF(Thong_tin_chuc_vu_NV!A422="","",VLOOKUP(Thong_tin_chuc_vu_NV!A422,INPUT_Du_lieu_nhan_vien!$1:$1048576,31,0))</f>
        <v>HCM</v>
      </c>
      <c r="L422" s="104" t="str">
        <f>IF(Thong_tin_chuc_vu_NV!A404="","",VLOOKUP(Thong_tin_chuc_vu_NV!A404,INPUT_Du_lieu_nhan_vien!$1:$1048576,36,0))</f>
        <v>Nghỉ việc</v>
      </c>
      <c r="M422" s="117">
        <f>IF(Thong_tin_chuc_vu_NV!A404="","",VLOOKUP(Thong_tin_chuc_vu_NV!A404,INPUT_Du_lieu_nhan_vien!$1:$1048576,34,0))</f>
        <v>41090</v>
      </c>
      <c r="N422" s="104">
        <f>IF(Thong_tin_chuc_vu_NV!A404="","",VLOOKUP(Thong_tin_chuc_vu_NV!A404,INPUT_Du_lieu_nhan_vien!$1:$1048576,35,0))</f>
        <v>6</v>
      </c>
      <c r="O422" s="117">
        <f>IF(Thong_tin_chuc_vu_NV!A404="","",VLOOKUP(Thong_tin_chuc_vu_NV!A404,INPUT_Du_lieu_nhan_vien!$1:$1048576,37,0))</f>
        <v>0</v>
      </c>
      <c r="P422" s="117">
        <f>IF(Thong_tin_chuc_vu_NV!A404="","",VLOOKUP(Thong_tin_chuc_vu_NV!A404,INPUT_Du_lieu_nhan_vien!$1:$1048576,39,0))</f>
        <v>41153</v>
      </c>
    </row>
    <row r="423" spans="1:16" ht="19.5" hidden="1" customHeight="1" x14ac:dyDescent="0.2">
      <c r="A423" s="121">
        <f>IF(INPUT_Du_lieu_nhan_vien!A272="","",INPUT_Du_lieu_nhan_vien!A272)</f>
        <v>20247</v>
      </c>
      <c r="B423" s="121" t="str">
        <f>IF(A423="","",VLOOKUP(A423,INPUT_Du_lieu_nhan_vien!$1:$1048576,2,0))</f>
        <v>Đặng Thị Minh</v>
      </c>
      <c r="C423" s="121" t="str">
        <f>IF($A423="","",VLOOKUP($A423,INPUT_Du_lieu_nhan_vien!$1:$1048576,3,0))</f>
        <v>Tâm</v>
      </c>
      <c r="D423" s="104" t="str">
        <f>IF(A423="","",VLOOKUP(A423,INPUT_Du_lieu_nhan_vien!$1:$1048576,20,0))</f>
        <v xml:space="preserve">45A, ngách 65/378 Thụy Khuê, Tây Hồ </v>
      </c>
      <c r="E423" s="104" t="str">
        <f>IF($A423="","",VLOOKUP($A423,INPUT_Du_lieu_nhan_vien!$1:$1048576,17,0))</f>
        <v>0987 250 984</v>
      </c>
      <c r="F423" s="116" t="str">
        <f>IF(Thong_tin_chuc_vu_NV!A423="","",VLOOKUP(Thong_tin_chuc_vu_NV!A423,INPUT_Du_lieu_nhan_vien!$1:$1048576,27,0))</f>
        <v>1</v>
      </c>
      <c r="G423" s="104" t="str">
        <f>IF(Thong_tin_chuc_vu_NV!A423="","",VLOOKUP(Thong_tin_chuc_vu_NV!A423,INPUT_Du_lieu_nhan_vien!$1:$1048576,28,0))</f>
        <v>CB</v>
      </c>
      <c r="H423" s="104" t="str">
        <f>IF(Thong_tin_chuc_vu_NV!A423="","",VLOOKUP(Thong_tin_chuc_vu_NV!A423,INPUT_Du_lieu_nhan_vien!$1:$1048576,24,0))</f>
        <v>OP</v>
      </c>
      <c r="I423" s="104" t="str">
        <f>IF(Thong_tin_chuc_vu_NV!A423="","",VLOOKUP(Thong_tin_chuc_vu_NV!A423,INPUT_Du_lieu_nhan_vien!$1:$1048576,29,0))</f>
        <v>TAW</v>
      </c>
      <c r="J423" s="104" t="str">
        <f>IF(Thong_tin_chuc_vu_NV!A423="","",VLOOKUP(Thong_tin_chuc_vu_NV!A423,INPUT_Du_lieu_nhan_vien!$1:$1048576,30,0))</f>
        <v>PAWT</v>
      </c>
      <c r="K423" s="104" t="str">
        <f>IF(Thong_tin_chuc_vu_NV!A423="","",VLOOKUP(Thong_tin_chuc_vu_NV!A423,INPUT_Du_lieu_nhan_vien!$1:$1048576,31,0))</f>
        <v>HN</v>
      </c>
      <c r="L423" s="104" t="str">
        <f>IF(Thong_tin_chuc_vu_NV!A272="","",VLOOKUP(Thong_tin_chuc_vu_NV!A272,INPUT_Du_lieu_nhan_vien!$1:$1048576,36,0))</f>
        <v>Nghỉ việc</v>
      </c>
      <c r="M423" s="117">
        <f>IF(Thong_tin_chuc_vu_NV!A272="","",VLOOKUP(Thong_tin_chuc_vu_NV!A272,INPUT_Du_lieu_nhan_vien!$1:$1048576,34,0))</f>
        <v>39532</v>
      </c>
      <c r="N423" s="104">
        <f>IF(Thong_tin_chuc_vu_NV!A272="","",VLOOKUP(Thong_tin_chuc_vu_NV!A272,INPUT_Du_lieu_nhan_vien!$1:$1048576,35,0))</f>
        <v>3</v>
      </c>
      <c r="O423" s="117" t="str">
        <f>IF(Thong_tin_chuc_vu_NV!A272="","",VLOOKUP(Thong_tin_chuc_vu_NV!A272,INPUT_Du_lieu_nhan_vien!$1:$1048576,37,0))</f>
        <v/>
      </c>
      <c r="P423" s="117">
        <f>IF(Thong_tin_chuc_vu_NV!A272="","",VLOOKUP(Thong_tin_chuc_vu_NV!A272,INPUT_Du_lieu_nhan_vien!$1:$1048576,39,0))</f>
        <v>40026</v>
      </c>
    </row>
    <row r="424" spans="1:16" ht="19.5" hidden="1" customHeight="1" x14ac:dyDescent="0.2">
      <c r="A424" s="121">
        <f>IF(INPUT_Du_lieu_nhan_vien!A424="","",INPUT_Du_lieu_nhan_vien!A424)</f>
        <v>20398</v>
      </c>
      <c r="B424" s="121" t="str">
        <f>IF(A424="","",VLOOKUP(A424,INPUT_Du_lieu_nhan_vien!$1:$1048576,2,0))</f>
        <v>Nguyễn Tiến</v>
      </c>
      <c r="C424" s="121" t="str">
        <f>IF($A424="","",VLOOKUP($A424,INPUT_Du_lieu_nhan_vien!$1:$1048576,3,0))</f>
        <v>Hưng</v>
      </c>
      <c r="D424" s="104" t="str">
        <f>IF(A424="","",VLOOKUP(A424,INPUT_Du_lieu_nhan_vien!$1:$1048576,20,0))</f>
        <v>502 I, KTT Thanh Mai, Hoàng Mai, HN</v>
      </c>
      <c r="E424" s="104" t="str">
        <f>IF($A424="","",VLOOKUP($A424,INPUT_Du_lieu_nhan_vien!$1:$1048576,17,0))</f>
        <v>0976 246 890</v>
      </c>
      <c r="F424" s="116" t="str">
        <f>IF(Thong_tin_chuc_vu_NV!A424="","",VLOOKUP(Thong_tin_chuc_vu_NV!A424,INPUT_Du_lieu_nhan_vien!$1:$1048576,27,0))</f>
        <v>1</v>
      </c>
      <c r="G424" s="104" t="str">
        <f>IF(Thong_tin_chuc_vu_NV!A424="","",VLOOKUP(Thong_tin_chuc_vu_NV!A424,INPUT_Du_lieu_nhan_vien!$1:$1048576,28,0))</f>
        <v>CB</v>
      </c>
      <c r="H424" s="104" t="str">
        <f>IF(Thong_tin_chuc_vu_NV!A424="","",VLOOKUP(Thong_tin_chuc_vu_NV!A424,INPUT_Du_lieu_nhan_vien!$1:$1048576,24,0))</f>
        <v>OP</v>
      </c>
      <c r="I424" s="104" t="str">
        <f>IF(Thong_tin_chuc_vu_NV!A424="","",VLOOKUP(Thong_tin_chuc_vu_NV!A424,INPUT_Du_lieu_nhan_vien!$1:$1048576,29,0))</f>
        <v>TIS</v>
      </c>
      <c r="J424" s="104" t="str">
        <f>IF(Thong_tin_chuc_vu_NV!A424="","",VLOOKUP(Thong_tin_chuc_vu_NV!A424,INPUT_Du_lieu_nhan_vien!$1:$1048576,30,0))</f>
        <v>PISD</v>
      </c>
      <c r="K424" s="104" t="str">
        <f>IF(Thong_tin_chuc_vu_NV!A424="","",VLOOKUP(Thong_tin_chuc_vu_NV!A424,INPUT_Du_lieu_nhan_vien!$1:$1048576,31,0))</f>
        <v>HN</v>
      </c>
      <c r="L424" s="104" t="str">
        <f>IF(Thong_tin_chuc_vu_NV!A424="","",VLOOKUP(Thong_tin_chuc_vu_NV!A424,INPUT_Du_lieu_nhan_vien!$1:$1048576,36,0))</f>
        <v>Nghỉ việc</v>
      </c>
      <c r="M424" s="117">
        <f>IF(Thong_tin_chuc_vu_NV!A424="","",VLOOKUP(Thong_tin_chuc_vu_NV!A424,INPUT_Du_lieu_nhan_vien!$1:$1048576,34,0))</f>
        <v>41060</v>
      </c>
      <c r="N424" s="104">
        <f>IF(Thong_tin_chuc_vu_NV!A424="","",VLOOKUP(Thong_tin_chuc_vu_NV!A424,INPUT_Du_lieu_nhan_vien!$1:$1048576,35,0))</f>
        <v>5</v>
      </c>
      <c r="O424" s="117">
        <f>IF(Thong_tin_chuc_vu_NV!A424="","",VLOOKUP(Thong_tin_chuc_vu_NV!A424,INPUT_Du_lieu_nhan_vien!$1:$1048576,37,0))</f>
        <v>0</v>
      </c>
      <c r="P424" s="117">
        <f>IF(Thong_tin_chuc_vu_NV!A424="","",VLOOKUP(Thong_tin_chuc_vu_NV!A424,INPUT_Du_lieu_nhan_vien!$1:$1048576,39,0))</f>
        <v>41193</v>
      </c>
    </row>
    <row r="425" spans="1:16" ht="19.5" hidden="1" customHeight="1" x14ac:dyDescent="0.2">
      <c r="A425" s="121">
        <f>IF(INPUT_Du_lieu_nhan_vien!A306="","",INPUT_Du_lieu_nhan_vien!A306)</f>
        <v>20282</v>
      </c>
      <c r="B425" s="121" t="str">
        <f>IF(A425="","",VLOOKUP(A425,INPUT_Du_lieu_nhan_vien!$1:$1048576,2,0))</f>
        <v>Phạm Thị</v>
      </c>
      <c r="C425" s="121" t="str">
        <f>IF($A425="","",VLOOKUP($A425,INPUT_Du_lieu_nhan_vien!$1:$1048576,3,0))</f>
        <v>Duyên</v>
      </c>
      <c r="D425" s="104" t="str">
        <f>IF(A425="","",VLOOKUP(A425,INPUT_Du_lieu_nhan_vien!$1:$1048576,20,0))</f>
        <v xml:space="preserve">Số 51, Xuân La, Tây Hồ, Hà Nội </v>
      </c>
      <c r="E425" s="104" t="str">
        <f>IF($A425="","",VLOOKUP($A425,INPUT_Du_lieu_nhan_vien!$1:$1048576,17,0))</f>
        <v>0986 535 218</v>
      </c>
      <c r="F425" s="116" t="str">
        <f>IF(Thong_tin_chuc_vu_NV!A425="","",VLOOKUP(Thong_tin_chuc_vu_NV!A425,INPUT_Du_lieu_nhan_vien!$1:$1048576,27,0))</f>
        <v>2</v>
      </c>
      <c r="G425" s="104" t="str">
        <f>IF(Thong_tin_chuc_vu_NV!A425="","",VLOOKUP(Thong_tin_chuc_vu_NV!A425,INPUT_Du_lieu_nhan_vien!$1:$1048576,28,0))</f>
        <v>CG</v>
      </c>
      <c r="H425" s="104" t="str">
        <f>IF(Thong_tin_chuc_vu_NV!A425="","",VLOOKUP(Thong_tin_chuc_vu_NV!A425,INPUT_Du_lieu_nhan_vien!$1:$1048576,24,0))</f>
        <v>NX</v>
      </c>
      <c r="I425" s="104" t="str">
        <f>IF(Thong_tin_chuc_vu_NV!A425="","",VLOOKUP(Thong_tin_chuc_vu_NV!A425,INPUT_Du_lieu_nhan_vien!$1:$1048576,29,0))</f>
        <v>TAW</v>
      </c>
      <c r="J425" s="104" t="str">
        <f>IF(Thong_tin_chuc_vu_NV!A425="","",VLOOKUP(Thong_tin_chuc_vu_NV!A425,INPUT_Du_lieu_nhan_vien!$1:$1048576,30,0))</f>
        <v>PAWS</v>
      </c>
      <c r="K425" s="104" t="str">
        <f>IF(Thong_tin_chuc_vu_NV!A425="","",VLOOKUP(Thong_tin_chuc_vu_NV!A425,INPUT_Du_lieu_nhan_vien!$1:$1048576,31,0))</f>
        <v>HN</v>
      </c>
      <c r="L425" s="104" t="str">
        <f>IF(Thong_tin_chuc_vu_NV!A306="","",VLOOKUP(Thong_tin_chuc_vu_NV!A306,INPUT_Du_lieu_nhan_vien!$1:$1048576,36,0))</f>
        <v>Chính thức</v>
      </c>
      <c r="M425" s="117">
        <f>IF(Thong_tin_chuc_vu_NV!A306="","",VLOOKUP(Thong_tin_chuc_vu_NV!A306,INPUT_Du_lieu_nhan_vien!$1:$1048576,34,0))</f>
        <v>40878</v>
      </c>
      <c r="N425" s="104">
        <f>IF(Thong_tin_chuc_vu_NV!A306="","",VLOOKUP(Thong_tin_chuc_vu_NV!A306,INPUT_Du_lieu_nhan_vien!$1:$1048576,35,0))</f>
        <v>12</v>
      </c>
      <c r="O425" s="117" t="str">
        <f>IF(Thong_tin_chuc_vu_NV!A306="","",VLOOKUP(Thong_tin_chuc_vu_NV!A306,INPUT_Du_lieu_nhan_vien!$1:$1048576,37,0))</f>
        <v/>
      </c>
      <c r="P425" s="117">
        <f>IF(Thong_tin_chuc_vu_NV!A306="","",VLOOKUP(Thong_tin_chuc_vu_NV!A306,INPUT_Du_lieu_nhan_vien!$1:$1048576,39,0))</f>
        <v>0</v>
      </c>
    </row>
    <row r="426" spans="1:16" ht="19.5" hidden="1" customHeight="1" x14ac:dyDescent="0.2">
      <c r="A426" s="121">
        <f>IF(INPUT_Du_lieu_nhan_vien!A426="","",INPUT_Du_lieu_nhan_vien!A426)</f>
        <v>20400</v>
      </c>
      <c r="B426" s="121" t="str">
        <f>IF(A426="","",VLOOKUP(A426,INPUT_Du_lieu_nhan_vien!$1:$1048576,2,0))</f>
        <v>Nguyễn Thị Tú</v>
      </c>
      <c r="C426" s="121" t="str">
        <f>IF($A426="","",VLOOKUP($A426,INPUT_Du_lieu_nhan_vien!$1:$1048576,3,0))</f>
        <v>Uyên</v>
      </c>
      <c r="D426" s="104" t="str">
        <f>IF(A426="","",VLOOKUP(A426,INPUT_Du_lieu_nhan_vien!$1:$1048576,20,0))</f>
        <v xml:space="preserve">I320 C/cư KCN Tân Bình, P.Tây Thạnh, Q.Tân Phú, TP.HCM </v>
      </c>
      <c r="E426" s="104" t="str">
        <f>IF($A426="","",VLOOKUP($A426,INPUT_Du_lieu_nhan_vien!$1:$1048576,17,0))</f>
        <v>0937 973 324</v>
      </c>
      <c r="F426" s="116" t="str">
        <f>IF(Thong_tin_chuc_vu_NV!A426="","",VLOOKUP(Thong_tin_chuc_vu_NV!A426,INPUT_Du_lieu_nhan_vien!$1:$1048576,27,0))</f>
        <v>1</v>
      </c>
      <c r="G426" s="104" t="str">
        <f>IF(Thong_tin_chuc_vu_NV!A426="","",VLOOKUP(Thong_tin_chuc_vu_NV!A426,INPUT_Du_lieu_nhan_vien!$1:$1048576,28,0))</f>
        <v>CB</v>
      </c>
      <c r="H426" s="104" t="str">
        <f>IF(Thong_tin_chuc_vu_NV!A426="","",VLOOKUP(Thong_tin_chuc_vu_NV!A426,INPUT_Du_lieu_nhan_vien!$1:$1048576,24,0))</f>
        <v>OP</v>
      </c>
      <c r="I426" s="104" t="str">
        <f>IF(Thong_tin_chuc_vu_NV!A426="","",VLOOKUP(Thong_tin_chuc_vu_NV!A426,INPUT_Du_lieu_nhan_vien!$1:$1048576,29,0))</f>
        <v>TSG</v>
      </c>
      <c r="J426" s="104" t="str">
        <f>IF(Thong_tin_chuc_vu_NV!A426="","",VLOOKUP(Thong_tin_chuc_vu_NV!A426,INPUT_Du_lieu_nhan_vien!$1:$1048576,30,0))</f>
        <v>PSGF</v>
      </c>
      <c r="K426" s="104" t="str">
        <f>IF(Thong_tin_chuc_vu_NV!A426="","",VLOOKUP(Thong_tin_chuc_vu_NV!A426,INPUT_Du_lieu_nhan_vien!$1:$1048576,31,0))</f>
        <v>HCM</v>
      </c>
      <c r="L426" s="104" t="str">
        <f>IF(Thong_tin_chuc_vu_NV!A426="","",VLOOKUP(Thong_tin_chuc_vu_NV!A426,INPUT_Du_lieu_nhan_vien!$1:$1048576,36,0))</f>
        <v>Nghỉ việc</v>
      </c>
      <c r="M426" s="117">
        <f>IF(Thong_tin_chuc_vu_NV!A426="","",VLOOKUP(Thong_tin_chuc_vu_NV!A426,INPUT_Du_lieu_nhan_vien!$1:$1048576,34,0))</f>
        <v>41061</v>
      </c>
      <c r="N426" s="104">
        <f>IF(Thong_tin_chuc_vu_NV!A426="","",VLOOKUP(Thong_tin_chuc_vu_NV!A426,INPUT_Du_lieu_nhan_vien!$1:$1048576,35,0))</f>
        <v>6</v>
      </c>
      <c r="O426" s="117" t="str">
        <f>IF(Thong_tin_chuc_vu_NV!A426="","",VLOOKUP(Thong_tin_chuc_vu_NV!A426,INPUT_Du_lieu_nhan_vien!$1:$1048576,37,0))</f>
        <v/>
      </c>
      <c r="P426" s="117">
        <f>IF(Thong_tin_chuc_vu_NV!A426="","",VLOOKUP(Thong_tin_chuc_vu_NV!A426,INPUT_Du_lieu_nhan_vien!$1:$1048576,39,0))</f>
        <v>41378</v>
      </c>
    </row>
    <row r="427" spans="1:16" ht="19.5" hidden="1" customHeight="1" x14ac:dyDescent="0.2">
      <c r="A427" s="121">
        <f>IF(INPUT_Du_lieu_nhan_vien!A248="","",INPUT_Du_lieu_nhan_vien!A248)</f>
        <v>20223</v>
      </c>
      <c r="B427" s="121" t="str">
        <f>IF(A427="","",VLOOKUP(A427,INPUT_Du_lieu_nhan_vien!$1:$1048576,2,0))</f>
        <v>Hoàng Diệu</v>
      </c>
      <c r="C427" s="121" t="str">
        <f>IF($A427="","",VLOOKUP($A427,INPUT_Du_lieu_nhan_vien!$1:$1048576,3,0))</f>
        <v>Linh</v>
      </c>
      <c r="D427" s="104" t="str">
        <f>IF(A427="","",VLOOKUP(A427,INPUT_Du_lieu_nhan_vien!$1:$1048576,20,0))</f>
        <v xml:space="preserve">Số 33 Hẻm 8/34/28 Khu Tt 28b Điện Biên Phủ, Ba Đình, Hà Nội </v>
      </c>
      <c r="E427" s="104" t="str">
        <f>IF($A427="","",VLOOKUP($A427,INPUT_Du_lieu_nhan_vien!$1:$1048576,17,0))</f>
        <v>0912 668 923</v>
      </c>
      <c r="F427" s="116">
        <f>IF(Thong_tin_chuc_vu_NV!A427="","",VLOOKUP(Thong_tin_chuc_vu_NV!A427,INPUT_Du_lieu_nhan_vien!$1:$1048576,27,0))</f>
        <v>2</v>
      </c>
      <c r="G427" s="104" t="str">
        <f>IF(Thong_tin_chuc_vu_NV!A427="","",VLOOKUP(Thong_tin_chuc_vu_NV!A427,INPUT_Du_lieu_nhan_vien!$1:$1048576,28,0))</f>
        <v>CG</v>
      </c>
      <c r="H427" s="104" t="str">
        <f>IF(Thong_tin_chuc_vu_NV!A427="","",VLOOKUP(Thong_tin_chuc_vu_NV!A427,INPUT_Du_lieu_nhan_vien!$1:$1048576,24,0))</f>
        <v>NX</v>
      </c>
      <c r="I427" s="104" t="str">
        <f>IF(Thong_tin_chuc_vu_NV!A427="","",VLOOKUP(Thong_tin_chuc_vu_NV!A427,INPUT_Du_lieu_nhan_vien!$1:$1048576,29,0))</f>
        <v>TDT</v>
      </c>
      <c r="J427" s="104" t="str">
        <f>IF(Thong_tin_chuc_vu_NV!A427="","",VLOOKUP(Thong_tin_chuc_vu_NV!A427,INPUT_Du_lieu_nhan_vien!$1:$1048576,30,0))</f>
        <v>PDTS</v>
      </c>
      <c r="K427" s="104" t="str">
        <f>IF(Thong_tin_chuc_vu_NV!A427="","",VLOOKUP(Thong_tin_chuc_vu_NV!A427,INPUT_Du_lieu_nhan_vien!$1:$1048576,31,0))</f>
        <v>HN</v>
      </c>
      <c r="L427" s="104" t="str">
        <f>IF(Thong_tin_chuc_vu_NV!A248="","",VLOOKUP(Thong_tin_chuc_vu_NV!A248,INPUT_Du_lieu_nhan_vien!$1:$1048576,36,0))</f>
        <v>Nghỉ việc</v>
      </c>
      <c r="M427" s="117">
        <f>IF(Thong_tin_chuc_vu_NV!A248="","",VLOOKUP(Thong_tin_chuc_vu_NV!A248,INPUT_Du_lieu_nhan_vien!$1:$1048576,34,0))</f>
        <v>0</v>
      </c>
      <c r="N427" s="104" t="str">
        <f>IF(Thong_tin_chuc_vu_NV!A248="","",VLOOKUP(Thong_tin_chuc_vu_NV!A248,INPUT_Du_lieu_nhan_vien!$1:$1048576,35,0))</f>
        <v/>
      </c>
      <c r="O427" s="117">
        <f>IF(Thong_tin_chuc_vu_NV!A248="","",VLOOKUP(Thong_tin_chuc_vu_NV!A248,INPUT_Du_lieu_nhan_vien!$1:$1048576,37,0))</f>
        <v>0</v>
      </c>
      <c r="P427" s="117">
        <f>IF(Thong_tin_chuc_vu_NV!A248="","",VLOOKUP(Thong_tin_chuc_vu_NV!A248,INPUT_Du_lieu_nhan_vien!$1:$1048576,39,0))</f>
        <v>0</v>
      </c>
    </row>
    <row r="428" spans="1:16" ht="19.5" hidden="1" customHeight="1" x14ac:dyDescent="0.2">
      <c r="A428" s="121">
        <f>IF(INPUT_Du_lieu_nhan_vien!A315="","",INPUT_Du_lieu_nhan_vien!A315)</f>
        <v>20291</v>
      </c>
      <c r="B428" s="121" t="str">
        <f>IF(A428="","",VLOOKUP(A428,INPUT_Du_lieu_nhan_vien!$1:$1048576,2,0))</f>
        <v>Phạm Thị Hồng</v>
      </c>
      <c r="C428" s="121" t="str">
        <f>IF($A428="","",VLOOKUP($A428,INPUT_Du_lieu_nhan_vien!$1:$1048576,3,0))</f>
        <v>Thắm</v>
      </c>
      <c r="D428" s="104" t="str">
        <f>IF(A428="","",VLOOKUP(A428,INPUT_Du_lieu_nhan_vien!$1:$1048576,20,0))</f>
        <v xml:space="preserve">Số 23/77/211 phường Khương Trung, quận Thanh Xuân, HN </v>
      </c>
      <c r="E428" s="104" t="str">
        <f>IF($A428="","",VLOOKUP($A428,INPUT_Du_lieu_nhan_vien!$1:$1048576,17,0))</f>
        <v>01674544198</v>
      </c>
      <c r="F428" s="116" t="str">
        <f>IF(Thong_tin_chuc_vu_NV!A428="","",VLOOKUP(Thong_tin_chuc_vu_NV!A428,INPUT_Du_lieu_nhan_vien!$1:$1048576,27,0))</f>
        <v>1</v>
      </c>
      <c r="G428" s="104" t="str">
        <f>IF(Thong_tin_chuc_vu_NV!A428="","",VLOOKUP(Thong_tin_chuc_vu_NV!A428,INPUT_Du_lieu_nhan_vien!$1:$1048576,28,0))</f>
        <v>CB</v>
      </c>
      <c r="H428" s="104" t="str">
        <f>IF(Thong_tin_chuc_vu_NV!A428="","",VLOOKUP(Thong_tin_chuc_vu_NV!A428,INPUT_Du_lieu_nhan_vien!$1:$1048576,24,0))</f>
        <v>OP</v>
      </c>
      <c r="I428" s="104">
        <f>IF(Thong_tin_chuc_vu_NV!A428="","",VLOOKUP(Thong_tin_chuc_vu_NV!A428,INPUT_Du_lieu_nhan_vien!$1:$1048576,29,0))</f>
        <v>0</v>
      </c>
      <c r="J428" s="104">
        <f>IF(Thong_tin_chuc_vu_NV!A428="","",VLOOKUP(Thong_tin_chuc_vu_NV!A428,INPUT_Du_lieu_nhan_vien!$1:$1048576,30,0))</f>
        <v>0</v>
      </c>
      <c r="K428" s="104" t="str">
        <f>IF(Thong_tin_chuc_vu_NV!A428="","",VLOOKUP(Thong_tin_chuc_vu_NV!A428,INPUT_Du_lieu_nhan_vien!$1:$1048576,31,0))</f>
        <v>HN</v>
      </c>
      <c r="L428" s="104" t="str">
        <f>IF(Thong_tin_chuc_vu_NV!A315="","",VLOOKUP(Thong_tin_chuc_vu_NV!A315,INPUT_Du_lieu_nhan_vien!$1:$1048576,36,0))</f>
        <v>Nghỉ việc</v>
      </c>
      <c r="M428" s="117">
        <f>IF(Thong_tin_chuc_vu_NV!A315="","",VLOOKUP(Thong_tin_chuc_vu_NV!A315,INPUT_Du_lieu_nhan_vien!$1:$1048576,34,0))</f>
        <v>41054</v>
      </c>
      <c r="N428" s="104">
        <f>IF(Thong_tin_chuc_vu_NV!A315="","",VLOOKUP(Thong_tin_chuc_vu_NV!A315,INPUT_Du_lieu_nhan_vien!$1:$1048576,35,0))</f>
        <v>5</v>
      </c>
      <c r="O428" s="117">
        <f>IF(Thong_tin_chuc_vu_NV!A315="","",VLOOKUP(Thong_tin_chuc_vu_NV!A315,INPUT_Du_lieu_nhan_vien!$1:$1048576,37,0))</f>
        <v>0</v>
      </c>
      <c r="P428" s="117">
        <f>IF(Thong_tin_chuc_vu_NV!A315="","",VLOOKUP(Thong_tin_chuc_vu_NV!A315,INPUT_Du_lieu_nhan_vien!$1:$1048576,39,0))</f>
        <v>41059</v>
      </c>
    </row>
    <row r="429" spans="1:16" ht="19.5" hidden="1" customHeight="1" x14ac:dyDescent="0.2">
      <c r="A429" s="121">
        <f>IF(INPUT_Du_lieu_nhan_vien!A451="","",INPUT_Du_lieu_nhan_vien!A451)</f>
        <v>20425</v>
      </c>
      <c r="B429" s="121" t="str">
        <f>IF(A429="","",VLOOKUP(A429,INPUT_Du_lieu_nhan_vien!$1:$1048576,2,0))</f>
        <v>Nguyễn Thị Hương</v>
      </c>
      <c r="C429" s="121" t="str">
        <f>IF($A429="","",VLOOKUP($A429,INPUT_Du_lieu_nhan_vien!$1:$1048576,3,0))</f>
        <v>Giang</v>
      </c>
      <c r="D429" s="104" t="str">
        <f>IF(A429="","",VLOOKUP(A429,INPUT_Du_lieu_nhan_vien!$1:$1048576,20,0))</f>
        <v xml:space="preserve">Số 101 Lô 7. Phúc Xá, Ba Đình, HN </v>
      </c>
      <c r="E429" s="104" t="str">
        <f>IF($A429="","",VLOOKUP($A429,INPUT_Du_lieu_nhan_vien!$1:$1048576,17,0))</f>
        <v>0919 851 986</v>
      </c>
      <c r="F429" s="116" t="str">
        <f>IF(Thong_tin_chuc_vu_NV!A429="","",VLOOKUP(Thong_tin_chuc_vu_NV!A429,INPUT_Du_lieu_nhan_vien!$1:$1048576,27,0))</f>
        <v>1</v>
      </c>
      <c r="G429" s="104" t="str">
        <f>IF(Thong_tin_chuc_vu_NV!A429="","",VLOOKUP(Thong_tin_chuc_vu_NV!A429,INPUT_Du_lieu_nhan_vien!$1:$1048576,28,0))</f>
        <v>CB</v>
      </c>
      <c r="H429" s="104" t="str">
        <f>IF(Thong_tin_chuc_vu_NV!A429="","",VLOOKUP(Thong_tin_chuc_vu_NV!A429,INPUT_Du_lieu_nhan_vien!$1:$1048576,24,0))</f>
        <v>OC</v>
      </c>
      <c r="I429" s="104" t="str">
        <f>IF(Thong_tin_chuc_vu_NV!A429="","",VLOOKUP(Thong_tin_chuc_vu_NV!A429,INPUT_Du_lieu_nhan_vien!$1:$1048576,29,0))</f>
        <v>TMH</v>
      </c>
      <c r="J429" s="104" t="str">
        <f>IF(Thong_tin_chuc_vu_NV!A429="","",VLOOKUP(Thong_tin_chuc_vu_NV!A429,INPUT_Du_lieu_nhan_vien!$1:$1048576,30,0))</f>
        <v>PMHS</v>
      </c>
      <c r="K429" s="104" t="str">
        <f>IF(Thong_tin_chuc_vu_NV!A429="","",VLOOKUP(Thong_tin_chuc_vu_NV!A429,INPUT_Du_lieu_nhan_vien!$1:$1048576,31,0))</f>
        <v>HN</v>
      </c>
      <c r="L429" s="104" t="str">
        <f>IF(Thong_tin_chuc_vu_NV!A451="","",VLOOKUP(Thong_tin_chuc_vu_NV!A451,INPUT_Du_lieu_nhan_vien!$1:$1048576,36,0))</f>
        <v>Chính thức</v>
      </c>
      <c r="M429" s="117">
        <f>IF(Thong_tin_chuc_vu_NV!A451="","",VLOOKUP(Thong_tin_chuc_vu_NV!A451,INPUT_Du_lieu_nhan_vien!$1:$1048576,34,0))</f>
        <v>40695</v>
      </c>
      <c r="N429" s="104">
        <f>IF(Thong_tin_chuc_vu_NV!A451="","",VLOOKUP(Thong_tin_chuc_vu_NV!A451,INPUT_Du_lieu_nhan_vien!$1:$1048576,35,0))</f>
        <v>6</v>
      </c>
      <c r="O429" s="117" t="str">
        <f>IF(Thong_tin_chuc_vu_NV!A451="","",VLOOKUP(Thong_tin_chuc_vu_NV!A451,INPUT_Du_lieu_nhan_vien!$1:$1048576,37,0))</f>
        <v/>
      </c>
      <c r="P429" s="117">
        <f>IF(Thong_tin_chuc_vu_NV!A451="","",VLOOKUP(Thong_tin_chuc_vu_NV!A451,INPUT_Du_lieu_nhan_vien!$1:$1048576,39,0))</f>
        <v>0</v>
      </c>
    </row>
    <row r="430" spans="1:16" ht="19.5" hidden="1" customHeight="1" x14ac:dyDescent="0.2">
      <c r="A430" s="121">
        <f>IF(INPUT_Du_lieu_nhan_vien!A296="","",INPUT_Du_lieu_nhan_vien!A296)</f>
        <v>20272</v>
      </c>
      <c r="B430" s="121" t="str">
        <f>IF(A430="","",VLOOKUP(A430,INPUT_Du_lieu_nhan_vien!$1:$1048576,2,0))</f>
        <v>Châu Thị Tố</v>
      </c>
      <c r="C430" s="121" t="str">
        <f>IF($A430="","",VLOOKUP($A430,INPUT_Du_lieu_nhan_vien!$1:$1048576,3,0))</f>
        <v>Trâm</v>
      </c>
      <c r="D430" s="104" t="str">
        <f>IF(A430="","",VLOOKUP(A430,INPUT_Du_lieu_nhan_vien!$1:$1048576,20,0))</f>
        <v xml:space="preserve">128/16 Bành Văn Trân, P7, Q.Tân Bình, TPHCM </v>
      </c>
      <c r="E430" s="104" t="str">
        <f>IF($A430="","",VLOOKUP($A430,INPUT_Du_lieu_nhan_vien!$1:$1048576,17,0))</f>
        <v>0979499407</v>
      </c>
      <c r="F430" s="116" t="str">
        <f>IF(Thong_tin_chuc_vu_NV!A430="","",VLOOKUP(Thong_tin_chuc_vu_NV!A430,INPUT_Du_lieu_nhan_vien!$1:$1048576,27,0))</f>
        <v>1</v>
      </c>
      <c r="G430" s="104" t="str">
        <f>IF(Thong_tin_chuc_vu_NV!A430="","",VLOOKUP(Thong_tin_chuc_vu_NV!A430,INPUT_Du_lieu_nhan_vien!$1:$1048576,28,0))</f>
        <v>CB</v>
      </c>
      <c r="H430" s="104" t="str">
        <f>IF(Thong_tin_chuc_vu_NV!A430="","",VLOOKUP(Thong_tin_chuc_vu_NV!A430,INPUT_Du_lieu_nhan_vien!$1:$1048576,24,0))</f>
        <v>OX</v>
      </c>
      <c r="I430" s="104" t="str">
        <f>IF(Thong_tin_chuc_vu_NV!A430="","",VLOOKUP(Thong_tin_chuc_vu_NV!A430,INPUT_Du_lieu_nhan_vien!$1:$1048576,29,0))</f>
        <v>THC</v>
      </c>
      <c r="J430" s="104">
        <f>IF(Thong_tin_chuc_vu_NV!A430="","",VLOOKUP(Thong_tin_chuc_vu_NV!A430,INPUT_Du_lieu_nhan_vien!$1:$1048576,30,0))</f>
        <v>0</v>
      </c>
      <c r="K430" s="104" t="str">
        <f>IF(Thong_tin_chuc_vu_NV!A430="","",VLOOKUP(Thong_tin_chuc_vu_NV!A430,INPUT_Du_lieu_nhan_vien!$1:$1048576,31,0))</f>
        <v>HCM</v>
      </c>
      <c r="L430" s="104" t="str">
        <f>IF(Thong_tin_chuc_vu_NV!A296="","",VLOOKUP(Thong_tin_chuc_vu_NV!A296,INPUT_Du_lieu_nhan_vien!$1:$1048576,36,0))</f>
        <v>Nghỉ việc</v>
      </c>
      <c r="M430" s="117">
        <f>IF(Thong_tin_chuc_vu_NV!A296="","",VLOOKUP(Thong_tin_chuc_vu_NV!A296,INPUT_Du_lieu_nhan_vien!$1:$1048576,34,0))</f>
        <v>0</v>
      </c>
      <c r="N430" s="104" t="str">
        <f>IF(Thong_tin_chuc_vu_NV!A296="","",VLOOKUP(Thong_tin_chuc_vu_NV!A296,INPUT_Du_lieu_nhan_vien!$1:$1048576,35,0))</f>
        <v/>
      </c>
      <c r="O430" s="117">
        <f>IF(Thong_tin_chuc_vu_NV!A296="","",VLOOKUP(Thong_tin_chuc_vu_NV!A296,INPUT_Du_lieu_nhan_vien!$1:$1048576,37,0))</f>
        <v>0</v>
      </c>
      <c r="P430" s="117">
        <f>IF(Thong_tin_chuc_vu_NV!A296="","",VLOOKUP(Thong_tin_chuc_vu_NV!A296,INPUT_Du_lieu_nhan_vien!$1:$1048576,39,0))</f>
        <v>0</v>
      </c>
    </row>
    <row r="431" spans="1:16" ht="19.5" hidden="1" customHeight="1" x14ac:dyDescent="0.2">
      <c r="A431" s="121">
        <f>IF(INPUT_Du_lieu_nhan_vien!A431="","",INPUT_Du_lieu_nhan_vien!A431)</f>
        <v>20405</v>
      </c>
      <c r="B431" s="121" t="str">
        <f>IF(A431="","",VLOOKUP(A431,INPUT_Du_lieu_nhan_vien!$1:$1048576,2,0))</f>
        <v>Nguyễn Thị</v>
      </c>
      <c r="C431" s="121" t="str">
        <f>IF($A431="","",VLOOKUP($A431,INPUT_Du_lieu_nhan_vien!$1:$1048576,3,0))</f>
        <v>Thơ</v>
      </c>
      <c r="D431" s="104" t="str">
        <f>IF(A431="","",VLOOKUP(A431,INPUT_Du_lieu_nhan_vien!$1:$1048576,20,0))</f>
        <v xml:space="preserve">Số 14, ngõ 120 Định Công Hạ, Hoàng Mai, HN </v>
      </c>
      <c r="E431" s="104" t="str">
        <f>IF($A431="","",VLOOKUP($A431,INPUT_Du_lieu_nhan_vien!$1:$1048576,17,0))</f>
        <v>0936 622 218</v>
      </c>
      <c r="F431" s="116" t="str">
        <f>IF(Thong_tin_chuc_vu_NV!A431="","",VLOOKUP(Thong_tin_chuc_vu_NV!A431,INPUT_Du_lieu_nhan_vien!$1:$1048576,27,0))</f>
        <v>1</v>
      </c>
      <c r="G431" s="104" t="str">
        <f>IF(Thong_tin_chuc_vu_NV!A431="","",VLOOKUP(Thong_tin_chuc_vu_NV!A431,INPUT_Du_lieu_nhan_vien!$1:$1048576,28,0))</f>
        <v>CB</v>
      </c>
      <c r="H431" s="104" t="str">
        <f>IF(Thong_tin_chuc_vu_NV!A431="","",VLOOKUP(Thong_tin_chuc_vu_NV!A431,INPUT_Du_lieu_nhan_vien!$1:$1048576,24,0))</f>
        <v>OS</v>
      </c>
      <c r="I431" s="104" t="str">
        <f>IF(Thong_tin_chuc_vu_NV!A431="","",VLOOKUP(Thong_tin_chuc_vu_NV!A431,INPUT_Du_lieu_nhan_vien!$1:$1048576,29,0))</f>
        <v>TAW</v>
      </c>
      <c r="J431" s="104" t="str">
        <f>IF(Thong_tin_chuc_vu_NV!A431="","",VLOOKUP(Thong_tin_chuc_vu_NV!A431,INPUT_Du_lieu_nhan_vien!$1:$1048576,30,0))</f>
        <v>PAWS</v>
      </c>
      <c r="K431" s="104" t="str">
        <f>IF(Thong_tin_chuc_vu_NV!A431="","",VLOOKUP(Thong_tin_chuc_vu_NV!A431,INPUT_Du_lieu_nhan_vien!$1:$1048576,31,0))</f>
        <v>HN</v>
      </c>
      <c r="L431" s="104" t="str">
        <f>IF(Thong_tin_chuc_vu_NV!A431="","",VLOOKUP(Thong_tin_chuc_vu_NV!A431,INPUT_Du_lieu_nhan_vien!$1:$1048576,36,0))</f>
        <v>Chính thức</v>
      </c>
      <c r="M431" s="117">
        <f>IF(Thong_tin_chuc_vu_NV!A431="","",VLOOKUP(Thong_tin_chuc_vu_NV!A431,INPUT_Du_lieu_nhan_vien!$1:$1048576,34,0))</f>
        <v>41061</v>
      </c>
      <c r="N431" s="104">
        <f>IF(Thong_tin_chuc_vu_NV!A431="","",VLOOKUP(Thong_tin_chuc_vu_NV!A431,INPUT_Du_lieu_nhan_vien!$1:$1048576,35,0))</f>
        <v>6</v>
      </c>
      <c r="O431" s="117" t="str">
        <f>IF(Thong_tin_chuc_vu_NV!A431="","",VLOOKUP(Thong_tin_chuc_vu_NV!A431,INPUT_Du_lieu_nhan_vien!$1:$1048576,37,0))</f>
        <v/>
      </c>
      <c r="P431" s="117">
        <f>IF(Thong_tin_chuc_vu_NV!A431="","",VLOOKUP(Thong_tin_chuc_vu_NV!A431,INPUT_Du_lieu_nhan_vien!$1:$1048576,39,0))</f>
        <v>0</v>
      </c>
    </row>
    <row r="432" spans="1:16" ht="19.5" hidden="1" customHeight="1" x14ac:dyDescent="0.2">
      <c r="A432" s="121">
        <f>IF(INPUT_Du_lieu_nhan_vien!A459="","",INPUT_Du_lieu_nhan_vien!A459)</f>
        <v>20433</v>
      </c>
      <c r="B432" s="121" t="str">
        <f>IF(A432="","",VLOOKUP(A432,INPUT_Du_lieu_nhan_vien!$1:$1048576,2,0))</f>
        <v>Nguyễn Thị Phương</v>
      </c>
      <c r="C432" s="121" t="str">
        <f>IF($A432="","",VLOOKUP($A432,INPUT_Du_lieu_nhan_vien!$1:$1048576,3,0))</f>
        <v>Châm</v>
      </c>
      <c r="D432" s="104" t="str">
        <f>IF(A432="","",VLOOKUP(A432,INPUT_Du_lieu_nhan_vien!$1:$1048576,20,0))</f>
        <v>450 Nguyễn Thị Minh Khai, P 5 Q3, TP HCM</v>
      </c>
      <c r="E432" s="104" t="str">
        <f>IF($A432="","",VLOOKUP($A432,INPUT_Du_lieu_nhan_vien!$1:$1048576,17,0))</f>
        <v>0989961442</v>
      </c>
      <c r="F432" s="116">
        <f>IF(Thong_tin_chuc_vu_NV!A432="","",VLOOKUP(Thong_tin_chuc_vu_NV!A432,INPUT_Du_lieu_nhan_vien!$1:$1048576,27,0))</f>
        <v>3</v>
      </c>
      <c r="G432" s="104" t="str">
        <f>IF(Thong_tin_chuc_vu_NV!A432="","",VLOOKUP(Thong_tin_chuc_vu_NV!A432,INPUT_Du_lieu_nhan_vien!$1:$1048576,28,0))</f>
        <v>QL</v>
      </c>
      <c r="H432" s="104" t="str">
        <f>IF(Thong_tin_chuc_vu_NV!A432="","",VLOOKUP(Thong_tin_chuc_vu_NV!A432,INPUT_Du_lieu_nhan_vien!$1:$1048576,24,0))</f>
        <v>PM1</v>
      </c>
      <c r="I432" s="104" t="str">
        <f>IF(Thong_tin_chuc_vu_NV!A432="","",VLOOKUP(Thong_tin_chuc_vu_NV!A432,INPUT_Du_lieu_nhan_vien!$1:$1048576,29,0))</f>
        <v>THC</v>
      </c>
      <c r="J432" s="104" t="str">
        <f>IF(Thong_tin_chuc_vu_NV!A432="","",VLOOKUP(Thong_tin_chuc_vu_NV!A432,INPUT_Du_lieu_nhan_vien!$1:$1048576,30,0))</f>
        <v>PHCH</v>
      </c>
      <c r="K432" s="104" t="str">
        <f>IF(Thong_tin_chuc_vu_NV!A432="","",VLOOKUP(Thong_tin_chuc_vu_NV!A432,INPUT_Du_lieu_nhan_vien!$1:$1048576,31,0))</f>
        <v>HCM</v>
      </c>
      <c r="L432" s="104" t="str">
        <f>IF(Thong_tin_chuc_vu_NV!A459="","",VLOOKUP(Thong_tin_chuc_vu_NV!A459,INPUT_Du_lieu_nhan_vien!$1:$1048576,36,0))</f>
        <v>Nghỉ việc</v>
      </c>
      <c r="M432" s="117">
        <f>IF(Thong_tin_chuc_vu_NV!A459="","",VLOOKUP(Thong_tin_chuc_vu_NV!A459,INPUT_Du_lieu_nhan_vien!$1:$1048576,34,0))</f>
        <v>40865</v>
      </c>
      <c r="N432" s="104">
        <f>IF(Thong_tin_chuc_vu_NV!A459="","",VLOOKUP(Thong_tin_chuc_vu_NV!A459,INPUT_Du_lieu_nhan_vien!$1:$1048576,35,0))</f>
        <v>11</v>
      </c>
      <c r="O432" s="117">
        <f>IF(Thong_tin_chuc_vu_NV!A459="","",VLOOKUP(Thong_tin_chuc_vu_NV!A459,INPUT_Du_lieu_nhan_vien!$1:$1048576,37,0))</f>
        <v>0</v>
      </c>
      <c r="P432" s="117">
        <f>IF(Thong_tin_chuc_vu_NV!A459="","",VLOOKUP(Thong_tin_chuc_vu_NV!A459,INPUT_Du_lieu_nhan_vien!$1:$1048576,39,0))</f>
        <v>40870</v>
      </c>
    </row>
    <row r="433" spans="1:16" ht="19.5" hidden="1" customHeight="1" x14ac:dyDescent="0.2">
      <c r="A433" s="121">
        <f>IF(INPUT_Du_lieu_nhan_vien!A433="","",INPUT_Du_lieu_nhan_vien!A433)</f>
        <v>20407</v>
      </c>
      <c r="B433" s="121" t="str">
        <f>IF(A433="","",VLOOKUP(A433,INPUT_Du_lieu_nhan_vien!$1:$1048576,2,0))</f>
        <v>Nguyễn Thị</v>
      </c>
      <c r="C433" s="121" t="str">
        <f>IF($A433="","",VLOOKUP($A433,INPUT_Du_lieu_nhan_vien!$1:$1048576,3,0))</f>
        <v>Tâm</v>
      </c>
      <c r="D433" s="104" t="str">
        <f>IF(A433="","",VLOOKUP(A433,INPUT_Du_lieu_nhan_vien!$1:$1048576,20,0))</f>
        <v xml:space="preserve">14/41/342 Khương Đình, Thanh Xuân, HN </v>
      </c>
      <c r="E433" s="104" t="str">
        <f>IF($A433="","",VLOOKUP($A433,INPUT_Du_lieu_nhan_vien!$1:$1048576,17,0))</f>
        <v>0978548014</v>
      </c>
      <c r="F433" s="116" t="str">
        <f>IF(Thong_tin_chuc_vu_NV!A433="","",VLOOKUP(Thong_tin_chuc_vu_NV!A433,INPUT_Du_lieu_nhan_vien!$1:$1048576,27,0))</f>
        <v>1</v>
      </c>
      <c r="G433" s="104" t="str">
        <f>IF(Thong_tin_chuc_vu_NV!A433="","",VLOOKUP(Thong_tin_chuc_vu_NV!A433,INPUT_Du_lieu_nhan_vien!$1:$1048576,28,0))</f>
        <v>CB</v>
      </c>
      <c r="H433" s="104" t="str">
        <f>IF(Thong_tin_chuc_vu_NV!A433="","",VLOOKUP(Thong_tin_chuc_vu_NV!A433,INPUT_Du_lieu_nhan_vien!$1:$1048576,24,0))</f>
        <v>OS</v>
      </c>
      <c r="I433" s="104" t="str">
        <f>IF(Thong_tin_chuc_vu_NV!A433="","",VLOOKUP(Thong_tin_chuc_vu_NV!A433,INPUT_Du_lieu_nhan_vien!$1:$1048576,29,0))</f>
        <v>THO</v>
      </c>
      <c r="J433" s="104">
        <f>IF(Thong_tin_chuc_vu_NV!A433="","",VLOOKUP(Thong_tin_chuc_vu_NV!A433,INPUT_Du_lieu_nhan_vien!$1:$1048576,30,0))</f>
        <v>0</v>
      </c>
      <c r="K433" s="104" t="str">
        <f>IF(Thong_tin_chuc_vu_NV!A433="","",VLOOKUP(Thong_tin_chuc_vu_NV!A433,INPUT_Du_lieu_nhan_vien!$1:$1048576,31,0))</f>
        <v>HN</v>
      </c>
      <c r="L433" s="104" t="str">
        <f>IF(Thong_tin_chuc_vu_NV!A433="","",VLOOKUP(Thong_tin_chuc_vu_NV!A433,INPUT_Du_lieu_nhan_vien!$1:$1048576,36,0))</f>
        <v>Nghỉ việc</v>
      </c>
      <c r="M433" s="117">
        <f>IF(Thong_tin_chuc_vu_NV!A433="","",VLOOKUP(Thong_tin_chuc_vu_NV!A433,INPUT_Du_lieu_nhan_vien!$1:$1048576,34,0))</f>
        <v>0</v>
      </c>
      <c r="N433" s="104" t="str">
        <f>IF(Thong_tin_chuc_vu_NV!A433="","",VLOOKUP(Thong_tin_chuc_vu_NV!A433,INPUT_Du_lieu_nhan_vien!$1:$1048576,35,0))</f>
        <v/>
      </c>
      <c r="O433" s="117" t="str">
        <f>IF(Thong_tin_chuc_vu_NV!A433="","",VLOOKUP(Thong_tin_chuc_vu_NV!A433,INPUT_Du_lieu_nhan_vien!$1:$1048576,37,0))</f>
        <v/>
      </c>
      <c r="P433" s="117">
        <f>IF(Thong_tin_chuc_vu_NV!A433="","",VLOOKUP(Thong_tin_chuc_vu_NV!A433,INPUT_Du_lieu_nhan_vien!$1:$1048576,39,0))</f>
        <v>0</v>
      </c>
    </row>
    <row r="434" spans="1:16" ht="19.5" hidden="1" customHeight="1" x14ac:dyDescent="0.2">
      <c r="A434" s="121">
        <f>IF(INPUT_Du_lieu_nhan_vien!A140="","",INPUT_Du_lieu_nhan_vien!A140)</f>
        <v>20114</v>
      </c>
      <c r="B434" s="121" t="str">
        <f>IF(A434="","",VLOOKUP(A434,INPUT_Du_lieu_nhan_vien!$1:$1048576,2,0))</f>
        <v>Hoàng Thị</v>
      </c>
      <c r="C434" s="121" t="str">
        <f>IF($A434="","",VLOOKUP($A434,INPUT_Du_lieu_nhan_vien!$1:$1048576,3,0))</f>
        <v>Xuân</v>
      </c>
      <c r="D434" s="104" t="str">
        <f>IF(A434="","",VLOOKUP(A434,INPUT_Du_lieu_nhan_vien!$1:$1048576,20,0))</f>
        <v xml:space="preserve">Sôố 4, Ngõ 2 Quagn Trung Hà Đông </v>
      </c>
      <c r="E434" s="104" t="str">
        <f>IF($A434="","",VLOOKUP($A434,INPUT_Du_lieu_nhan_vien!$1:$1048576,17,0))</f>
        <v>0906 040 285</v>
      </c>
      <c r="F434" s="116">
        <f>IF(Thong_tin_chuc_vu_NV!A434="","",VLOOKUP(Thong_tin_chuc_vu_NV!A434,INPUT_Du_lieu_nhan_vien!$1:$1048576,27,0))</f>
        <v>3</v>
      </c>
      <c r="G434" s="104" t="str">
        <f>IF(Thong_tin_chuc_vu_NV!A434="","",VLOOKUP(Thong_tin_chuc_vu_NV!A434,INPUT_Du_lieu_nhan_vien!$1:$1048576,28,0))</f>
        <v>QL</v>
      </c>
      <c r="H434" s="104" t="str">
        <f>IF(Thong_tin_chuc_vu_NV!A434="","",VLOOKUP(Thong_tin_chuc_vu_NV!A434,INPUT_Du_lieu_nhan_vien!$1:$1048576,24,0))</f>
        <v>PM2</v>
      </c>
      <c r="I434" s="104" t="str">
        <f>IF(Thong_tin_chuc_vu_NV!A434="","",VLOOKUP(Thong_tin_chuc_vu_NV!A434,INPUT_Du_lieu_nhan_vien!$1:$1048576,29,0))</f>
        <v>TTN</v>
      </c>
      <c r="J434" s="104" t="str">
        <f>IF(Thong_tin_chuc_vu_NV!A434="","",VLOOKUP(Thong_tin_chuc_vu_NV!A434,INPUT_Du_lieu_nhan_vien!$1:$1048576,30,0))</f>
        <v>PTNO</v>
      </c>
      <c r="K434" s="104" t="str">
        <f>IF(Thong_tin_chuc_vu_NV!A434="","",VLOOKUP(Thong_tin_chuc_vu_NV!A434,INPUT_Du_lieu_nhan_vien!$1:$1048576,31,0))</f>
        <v>HN</v>
      </c>
      <c r="L434" s="104" t="str">
        <f>IF(Thong_tin_chuc_vu_NV!A140="","",VLOOKUP(Thong_tin_chuc_vu_NV!A140,INPUT_Du_lieu_nhan_vien!$1:$1048576,36,0))</f>
        <v>Nghỉ việc</v>
      </c>
      <c r="M434" s="117">
        <f>IF(Thong_tin_chuc_vu_NV!A140="","",VLOOKUP(Thong_tin_chuc_vu_NV!A140,INPUT_Du_lieu_nhan_vien!$1:$1048576,34,0))</f>
        <v>41153</v>
      </c>
      <c r="N434" s="104">
        <f>IF(Thong_tin_chuc_vu_NV!A140="","",VLOOKUP(Thong_tin_chuc_vu_NV!A140,INPUT_Du_lieu_nhan_vien!$1:$1048576,35,0))</f>
        <v>9</v>
      </c>
      <c r="O434" s="117" t="str">
        <f>IF(Thong_tin_chuc_vu_NV!A140="","",VLOOKUP(Thong_tin_chuc_vu_NV!A140,INPUT_Du_lieu_nhan_vien!$1:$1048576,37,0))</f>
        <v/>
      </c>
      <c r="P434" s="117">
        <f>IF(Thong_tin_chuc_vu_NV!A140="","",VLOOKUP(Thong_tin_chuc_vu_NV!A140,INPUT_Du_lieu_nhan_vien!$1:$1048576,39,0))</f>
        <v>41365</v>
      </c>
    </row>
    <row r="435" spans="1:16" ht="19.5" hidden="1" customHeight="1" x14ac:dyDescent="0.2">
      <c r="A435" s="121">
        <f>IF(INPUT_Du_lieu_nhan_vien!A314="","",INPUT_Du_lieu_nhan_vien!A314)</f>
        <v>20290</v>
      </c>
      <c r="B435" s="121" t="str">
        <f>IF(A435="","",VLOOKUP(A435,INPUT_Du_lieu_nhan_vien!$1:$1048576,2,0))</f>
        <v>Đào Thanh</v>
      </c>
      <c r="C435" s="121" t="str">
        <f>IF($A435="","",VLOOKUP($A435,INPUT_Du_lieu_nhan_vien!$1:$1048576,3,0))</f>
        <v>Bình</v>
      </c>
      <c r="D435" s="104" t="str">
        <f>IF(A435="","",VLOOKUP(A435,INPUT_Du_lieu_nhan_vien!$1:$1048576,20,0))</f>
        <v xml:space="preserve">Số 9B, ngõ 25, đường Tây Hồ, Quảng An, Tây Hồ, Hà Nội </v>
      </c>
      <c r="E435" s="104" t="str">
        <f>IF($A435="","",VLOOKUP($A435,INPUT_Du_lieu_nhan_vien!$1:$1048576,17,0))</f>
        <v>0942 248 839</v>
      </c>
      <c r="F435" s="116" t="str">
        <f>IF(Thong_tin_chuc_vu_NV!A435="","",VLOOKUP(Thong_tin_chuc_vu_NV!A435,INPUT_Du_lieu_nhan_vien!$1:$1048576,27,0))</f>
        <v>2</v>
      </c>
      <c r="G435" s="104" t="str">
        <f>IF(Thong_tin_chuc_vu_NV!A435="","",VLOOKUP(Thong_tin_chuc_vu_NV!A435,INPUT_Du_lieu_nhan_vien!$1:$1048576,28,0))</f>
        <v>CG</v>
      </c>
      <c r="H435" s="104" t="str">
        <f>IF(Thong_tin_chuc_vu_NV!A435="","",VLOOKUP(Thong_tin_chuc_vu_NV!A435,INPUT_Du_lieu_nhan_vien!$1:$1048576,24,0))</f>
        <v>NX</v>
      </c>
      <c r="I435" s="104" t="str">
        <f>IF(Thong_tin_chuc_vu_NV!A435="","",VLOOKUP(Thong_tin_chuc_vu_NV!A435,INPUT_Du_lieu_nhan_vien!$1:$1048576,29,0))</f>
        <v>TOS1</v>
      </c>
      <c r="J435" s="104" t="str">
        <f>IF(Thong_tin_chuc_vu_NV!A435="","",VLOOKUP(Thong_tin_chuc_vu_NV!A435,INPUT_Du_lieu_nhan_vien!$1:$1048576,30,0))</f>
        <v>POST</v>
      </c>
      <c r="K435" s="104" t="str">
        <f>IF(Thong_tin_chuc_vu_NV!A435="","",VLOOKUP(Thong_tin_chuc_vu_NV!A435,INPUT_Du_lieu_nhan_vien!$1:$1048576,31,0))</f>
        <v>HN</v>
      </c>
      <c r="L435" s="104" t="str">
        <f>IF(Thong_tin_chuc_vu_NV!A314="","",VLOOKUP(Thong_tin_chuc_vu_NV!A314,INPUT_Du_lieu_nhan_vien!$1:$1048576,36,0))</f>
        <v>Nghỉ việc</v>
      </c>
      <c r="M435" s="117">
        <f>IF(Thong_tin_chuc_vu_NV!A314="","",VLOOKUP(Thong_tin_chuc_vu_NV!A314,INPUT_Du_lieu_nhan_vien!$1:$1048576,34,0))</f>
        <v>0</v>
      </c>
      <c r="N435" s="104" t="str">
        <f>IF(Thong_tin_chuc_vu_NV!A314="","",VLOOKUP(Thong_tin_chuc_vu_NV!A314,INPUT_Du_lieu_nhan_vien!$1:$1048576,35,0))</f>
        <v/>
      </c>
      <c r="O435" s="117" t="str">
        <f>IF(Thong_tin_chuc_vu_NV!A314="","",VLOOKUP(Thong_tin_chuc_vu_NV!A314,INPUT_Du_lieu_nhan_vien!$1:$1048576,37,0))</f>
        <v/>
      </c>
      <c r="P435" s="117">
        <f>IF(Thong_tin_chuc_vu_NV!A314="","",VLOOKUP(Thong_tin_chuc_vu_NV!A314,INPUT_Du_lieu_nhan_vien!$1:$1048576,39,0))</f>
        <v>0</v>
      </c>
    </row>
    <row r="436" spans="1:16" ht="19.5" hidden="1" customHeight="1" x14ac:dyDescent="0.2">
      <c r="A436" s="121">
        <f>IF(INPUT_Du_lieu_nhan_vien!A218="","",INPUT_Du_lieu_nhan_vien!A218)</f>
        <v>20193</v>
      </c>
      <c r="B436" s="121" t="str">
        <f>IF(A436="","",VLOOKUP(A436,INPUT_Du_lieu_nhan_vien!$1:$1048576,2,0))</f>
        <v>Nguyễn Thị</v>
      </c>
      <c r="C436" s="121" t="str">
        <f>IF($A436="","",VLOOKUP($A436,INPUT_Du_lieu_nhan_vien!$1:$1048576,3,0))</f>
        <v>Loan</v>
      </c>
      <c r="D436" s="104" t="str">
        <f>IF(A436="","",VLOOKUP(A436,INPUT_Du_lieu_nhan_vien!$1:$1048576,20,0))</f>
        <v xml:space="preserve">Cụm 2 Tân Hội, Đan Phượng, Hà Nội </v>
      </c>
      <c r="E436" s="104" t="str">
        <f>IF($A436="","",VLOOKUP($A436,INPUT_Du_lieu_nhan_vien!$1:$1048576,17,0))</f>
        <v>0978 772 066</v>
      </c>
      <c r="F436" s="116" t="str">
        <f>IF(Thong_tin_chuc_vu_NV!A436="","",VLOOKUP(Thong_tin_chuc_vu_NV!A436,INPUT_Du_lieu_nhan_vien!$1:$1048576,27,0))</f>
        <v>1</v>
      </c>
      <c r="G436" s="104" t="str">
        <f>IF(Thong_tin_chuc_vu_NV!A436="","",VLOOKUP(Thong_tin_chuc_vu_NV!A436,INPUT_Du_lieu_nhan_vien!$1:$1048576,28,0))</f>
        <v>CB</v>
      </c>
      <c r="H436" s="104" t="str">
        <f>IF(Thong_tin_chuc_vu_NV!A436="","",VLOOKUP(Thong_tin_chuc_vu_NV!A436,INPUT_Du_lieu_nhan_vien!$1:$1048576,24,0))</f>
        <v>OP</v>
      </c>
      <c r="I436" s="104" t="str">
        <f>IF(Thong_tin_chuc_vu_NV!A436="","",VLOOKUP(Thong_tin_chuc_vu_NV!A436,INPUT_Du_lieu_nhan_vien!$1:$1048576,29,0))</f>
        <v>TOS1</v>
      </c>
      <c r="J436" s="104" t="str">
        <f>IF(Thong_tin_chuc_vu_NV!A436="","",VLOOKUP(Thong_tin_chuc_vu_NV!A436,INPUT_Du_lieu_nhan_vien!$1:$1048576,30,0))</f>
        <v>POSO</v>
      </c>
      <c r="K436" s="104" t="str">
        <f>IF(Thong_tin_chuc_vu_NV!A436="","",VLOOKUP(Thong_tin_chuc_vu_NV!A436,INPUT_Du_lieu_nhan_vien!$1:$1048576,31,0))</f>
        <v>HN</v>
      </c>
      <c r="L436" s="104" t="str">
        <f>IF(Thong_tin_chuc_vu_NV!A218="","",VLOOKUP(Thong_tin_chuc_vu_NV!A218,INPUT_Du_lieu_nhan_vien!$1:$1048576,36,0))</f>
        <v>Nghỉ việc</v>
      </c>
      <c r="M436" s="117">
        <f>IF(Thong_tin_chuc_vu_NV!A218="","",VLOOKUP(Thong_tin_chuc_vu_NV!A218,INPUT_Du_lieu_nhan_vien!$1:$1048576,34,0))</f>
        <v>0</v>
      </c>
      <c r="N436" s="104" t="str">
        <f>IF(Thong_tin_chuc_vu_NV!A218="","",VLOOKUP(Thong_tin_chuc_vu_NV!A218,INPUT_Du_lieu_nhan_vien!$1:$1048576,35,0))</f>
        <v/>
      </c>
      <c r="O436" s="117">
        <f>IF(Thong_tin_chuc_vu_NV!A218="","",VLOOKUP(Thong_tin_chuc_vu_NV!A218,INPUT_Du_lieu_nhan_vien!$1:$1048576,37,0))</f>
        <v>0</v>
      </c>
      <c r="P436" s="117">
        <f>IF(Thong_tin_chuc_vu_NV!A218="","",VLOOKUP(Thong_tin_chuc_vu_NV!A218,INPUT_Du_lieu_nhan_vien!$1:$1048576,39,0))</f>
        <v>41122</v>
      </c>
    </row>
    <row r="437" spans="1:16" ht="19.5" hidden="1" customHeight="1" x14ac:dyDescent="0.2">
      <c r="A437" s="121">
        <f>IF(INPUT_Du_lieu_nhan_vien!A238="","",INPUT_Du_lieu_nhan_vien!A238)</f>
        <v>20213</v>
      </c>
      <c r="B437" s="121" t="str">
        <f>IF(A437="","",VLOOKUP(A437,INPUT_Du_lieu_nhan_vien!$1:$1048576,2,0))</f>
        <v>Đinh Thị Mai</v>
      </c>
      <c r="C437" s="121" t="str">
        <f>IF($A437="","",VLOOKUP($A437,INPUT_Du_lieu_nhan_vien!$1:$1048576,3,0))</f>
        <v>Anh</v>
      </c>
      <c r="D437" s="104" t="str">
        <f>IF(A437="","",VLOOKUP(A437,INPUT_Du_lieu_nhan_vien!$1:$1048576,20,0))</f>
        <v>Số 6, Ngõ 77/10 Bùi Xương Trạch, Thanh Xuân, Hà Nội</v>
      </c>
      <c r="E437" s="104" t="str">
        <f>IF($A437="","",VLOOKUP($A437,INPUT_Du_lieu_nhan_vien!$1:$1048576,17,0))</f>
        <v>0987 894 045</v>
      </c>
      <c r="F437" s="116" t="str">
        <f>IF(Thong_tin_chuc_vu_NV!A437="","",VLOOKUP(Thong_tin_chuc_vu_NV!A437,INPUT_Du_lieu_nhan_vien!$1:$1048576,27,0))</f>
        <v>1</v>
      </c>
      <c r="G437" s="104" t="str">
        <f>IF(Thong_tin_chuc_vu_NV!A437="","",VLOOKUP(Thong_tin_chuc_vu_NV!A437,INPUT_Du_lieu_nhan_vien!$1:$1048576,28,0))</f>
        <v>CB</v>
      </c>
      <c r="H437" s="104" t="str">
        <f>IF(Thong_tin_chuc_vu_NV!A437="","",VLOOKUP(Thong_tin_chuc_vu_NV!A437,INPUT_Du_lieu_nhan_vien!$1:$1048576,24,0))</f>
        <v>OP</v>
      </c>
      <c r="I437" s="104">
        <f>IF(Thong_tin_chuc_vu_NV!A437="","",VLOOKUP(Thong_tin_chuc_vu_NV!A437,INPUT_Du_lieu_nhan_vien!$1:$1048576,29,0))</f>
        <v>0</v>
      </c>
      <c r="J437" s="104">
        <f>IF(Thong_tin_chuc_vu_NV!A437="","",VLOOKUP(Thong_tin_chuc_vu_NV!A437,INPUT_Du_lieu_nhan_vien!$1:$1048576,30,0))</f>
        <v>0</v>
      </c>
      <c r="K437" s="104" t="str">
        <f>IF(Thong_tin_chuc_vu_NV!A437="","",VLOOKUP(Thong_tin_chuc_vu_NV!A437,INPUT_Du_lieu_nhan_vien!$1:$1048576,31,0))</f>
        <v>HN</v>
      </c>
      <c r="L437" s="104" t="str">
        <f>IF(Thong_tin_chuc_vu_NV!A238="","",VLOOKUP(Thong_tin_chuc_vu_NV!A238,INPUT_Du_lieu_nhan_vien!$1:$1048576,36,0))</f>
        <v>Nghỉ việc</v>
      </c>
      <c r="M437" s="117">
        <f>IF(Thong_tin_chuc_vu_NV!A238="","",VLOOKUP(Thong_tin_chuc_vu_NV!A238,INPUT_Du_lieu_nhan_vien!$1:$1048576,34,0))</f>
        <v>41060</v>
      </c>
      <c r="N437" s="104">
        <f>IF(Thong_tin_chuc_vu_NV!A238="","",VLOOKUP(Thong_tin_chuc_vu_NV!A238,INPUT_Du_lieu_nhan_vien!$1:$1048576,35,0))</f>
        <v>5</v>
      </c>
      <c r="O437" s="117">
        <f>IF(Thong_tin_chuc_vu_NV!A238="","",VLOOKUP(Thong_tin_chuc_vu_NV!A238,INPUT_Du_lieu_nhan_vien!$1:$1048576,37,0))</f>
        <v>0</v>
      </c>
      <c r="P437" s="117">
        <f>IF(Thong_tin_chuc_vu_NV!A238="","",VLOOKUP(Thong_tin_chuc_vu_NV!A238,INPUT_Du_lieu_nhan_vien!$1:$1048576,39,0))</f>
        <v>41153</v>
      </c>
    </row>
    <row r="438" spans="1:16" ht="19.5" hidden="1" customHeight="1" x14ac:dyDescent="0.2">
      <c r="A438" s="121">
        <f>IF(INPUT_Du_lieu_nhan_vien!A438="","",INPUT_Du_lieu_nhan_vien!A438)</f>
        <v>20412</v>
      </c>
      <c r="B438" s="121" t="str">
        <f>IF(A438="","",VLOOKUP(A438,INPUT_Du_lieu_nhan_vien!$1:$1048576,2,0))</f>
        <v>Nguyễn Thị</v>
      </c>
      <c r="C438" s="121" t="str">
        <f>IF($A438="","",VLOOKUP($A438,INPUT_Du_lieu_nhan_vien!$1:$1048576,3,0))</f>
        <v>Vy</v>
      </c>
      <c r="D438" s="104" t="str">
        <f>IF(A438="","",VLOOKUP(A438,INPUT_Du_lieu_nhan_vien!$1:$1048576,20,0))</f>
        <v xml:space="preserve"> </v>
      </c>
      <c r="E438" s="104" t="str">
        <f>IF($A438="","",VLOOKUP($A438,INPUT_Du_lieu_nhan_vien!$1:$1048576,17,0))</f>
        <v/>
      </c>
      <c r="F438" s="116" t="str">
        <f>IF(Thong_tin_chuc_vu_NV!A438="","",VLOOKUP(Thong_tin_chuc_vu_NV!A438,INPUT_Du_lieu_nhan_vien!$1:$1048576,27,0))</f>
        <v>1</v>
      </c>
      <c r="G438" s="104" t="str">
        <f>IF(Thong_tin_chuc_vu_NV!A438="","",VLOOKUP(Thong_tin_chuc_vu_NV!A438,INPUT_Du_lieu_nhan_vien!$1:$1048576,28,0))</f>
        <v>CB</v>
      </c>
      <c r="H438" s="104" t="str">
        <f>IF(Thong_tin_chuc_vu_NV!A438="","",VLOOKUP(Thong_tin_chuc_vu_NV!A438,INPUT_Du_lieu_nhan_vien!$1:$1048576,24,0))</f>
        <v>OP</v>
      </c>
      <c r="I438" s="104" t="str">
        <f>IF(Thong_tin_chuc_vu_NV!A438="","",VLOOKUP(Thong_tin_chuc_vu_NV!A438,INPUT_Du_lieu_nhan_vien!$1:$1048576,29,0))</f>
        <v>TAW</v>
      </c>
      <c r="J438" s="104">
        <f>IF(Thong_tin_chuc_vu_NV!A438="","",VLOOKUP(Thong_tin_chuc_vu_NV!A438,INPUT_Du_lieu_nhan_vien!$1:$1048576,30,0))</f>
        <v>0</v>
      </c>
      <c r="K438" s="104" t="str">
        <f>IF(Thong_tin_chuc_vu_NV!A438="","",VLOOKUP(Thong_tin_chuc_vu_NV!A438,INPUT_Du_lieu_nhan_vien!$1:$1048576,31,0))</f>
        <v>HN</v>
      </c>
      <c r="L438" s="104" t="str">
        <f>IF(Thong_tin_chuc_vu_NV!A438="","",VLOOKUP(Thong_tin_chuc_vu_NV!A438,INPUT_Du_lieu_nhan_vien!$1:$1048576,36,0))</f>
        <v>Nghỉ việc</v>
      </c>
      <c r="M438" s="117">
        <f>IF(Thong_tin_chuc_vu_NV!A438="","",VLOOKUP(Thong_tin_chuc_vu_NV!A438,INPUT_Du_lieu_nhan_vien!$1:$1048576,34,0))</f>
        <v>0</v>
      </c>
      <c r="N438" s="104" t="str">
        <f>IF(Thong_tin_chuc_vu_NV!A438="","",VLOOKUP(Thong_tin_chuc_vu_NV!A438,INPUT_Du_lieu_nhan_vien!$1:$1048576,35,0))</f>
        <v/>
      </c>
      <c r="O438" s="117" t="str">
        <f>IF(Thong_tin_chuc_vu_NV!A438="","",VLOOKUP(Thong_tin_chuc_vu_NV!A438,INPUT_Du_lieu_nhan_vien!$1:$1048576,37,0))</f>
        <v/>
      </c>
      <c r="P438" s="117">
        <f>IF(Thong_tin_chuc_vu_NV!A438="","",VLOOKUP(Thong_tin_chuc_vu_NV!A438,INPUT_Du_lieu_nhan_vien!$1:$1048576,39,0))</f>
        <v>0</v>
      </c>
    </row>
    <row r="439" spans="1:16" ht="19.5" hidden="1" customHeight="1" x14ac:dyDescent="0.2">
      <c r="A439" s="121">
        <f>IF(INPUT_Du_lieu_nhan_vien!A439="","",INPUT_Du_lieu_nhan_vien!A439)</f>
        <v>20413</v>
      </c>
      <c r="B439" s="121" t="str">
        <f>IF(A439="","",VLOOKUP(A439,INPUT_Du_lieu_nhan_vien!$1:$1048576,2,0))</f>
        <v>Lê Khắc</v>
      </c>
      <c r="C439" s="121" t="str">
        <f>IF($A439="","",VLOOKUP($A439,INPUT_Du_lieu_nhan_vien!$1:$1048576,3,0))</f>
        <v>Thế</v>
      </c>
      <c r="D439" s="104" t="str">
        <f>IF(A439="","",VLOOKUP(A439,INPUT_Du_lieu_nhan_vien!$1:$1048576,20,0))</f>
        <v xml:space="preserve">Số 35A, ngõ 254/71 Minh Khai, Hai Bà Trưng, Hà Nội </v>
      </c>
      <c r="E439" s="104" t="str">
        <f>IF($A439="","",VLOOKUP($A439,INPUT_Du_lieu_nhan_vien!$1:$1048576,17,0))</f>
        <v>01682 077 618</v>
      </c>
      <c r="F439" s="116" t="str">
        <f>IF(Thong_tin_chuc_vu_NV!A439="","",VLOOKUP(Thong_tin_chuc_vu_NV!A439,INPUT_Du_lieu_nhan_vien!$1:$1048576,27,0))</f>
        <v>1</v>
      </c>
      <c r="G439" s="104" t="str">
        <f>IF(Thong_tin_chuc_vu_NV!A439="","",VLOOKUP(Thong_tin_chuc_vu_NV!A439,INPUT_Du_lieu_nhan_vien!$1:$1048576,28,0))</f>
        <v>CB</v>
      </c>
      <c r="H439" s="104" t="str">
        <f>IF(Thong_tin_chuc_vu_NV!A439="","",VLOOKUP(Thong_tin_chuc_vu_NV!A439,INPUT_Du_lieu_nhan_vien!$1:$1048576,24,0))</f>
        <v>OP</v>
      </c>
      <c r="I439" s="104" t="str">
        <f>IF(Thong_tin_chuc_vu_NV!A439="","",VLOOKUP(Thong_tin_chuc_vu_NV!A439,INPUT_Du_lieu_nhan_vien!$1:$1048576,29,0))</f>
        <v>TIS</v>
      </c>
      <c r="J439" s="104" t="str">
        <f>IF(Thong_tin_chuc_vu_NV!A439="","",VLOOKUP(Thong_tin_chuc_vu_NV!A439,INPUT_Du_lieu_nhan_vien!$1:$1048576,30,0))</f>
        <v>PISD</v>
      </c>
      <c r="K439" s="104" t="str">
        <f>IF(Thong_tin_chuc_vu_NV!A439="","",VLOOKUP(Thong_tin_chuc_vu_NV!A439,INPUT_Du_lieu_nhan_vien!$1:$1048576,31,0))</f>
        <v>HN</v>
      </c>
      <c r="L439" s="104" t="str">
        <f>IF(Thong_tin_chuc_vu_NV!A439="","",VLOOKUP(Thong_tin_chuc_vu_NV!A439,INPUT_Du_lieu_nhan_vien!$1:$1048576,36,0))</f>
        <v>Chính thức</v>
      </c>
      <c r="M439" s="117">
        <f>IF(Thong_tin_chuc_vu_NV!A439="","",VLOOKUP(Thong_tin_chuc_vu_NV!A439,INPUT_Du_lieu_nhan_vien!$1:$1048576,34,0))</f>
        <v>41061</v>
      </c>
      <c r="N439" s="104">
        <f>IF(Thong_tin_chuc_vu_NV!A439="","",VLOOKUP(Thong_tin_chuc_vu_NV!A439,INPUT_Du_lieu_nhan_vien!$1:$1048576,35,0))</f>
        <v>6</v>
      </c>
      <c r="O439" s="117" t="str">
        <f>IF(Thong_tin_chuc_vu_NV!A439="","",VLOOKUP(Thong_tin_chuc_vu_NV!A439,INPUT_Du_lieu_nhan_vien!$1:$1048576,37,0))</f>
        <v/>
      </c>
      <c r="P439" s="117">
        <f>IF(Thong_tin_chuc_vu_NV!A439="","",VLOOKUP(Thong_tin_chuc_vu_NV!A439,INPUT_Du_lieu_nhan_vien!$1:$1048576,39,0))</f>
        <v>0</v>
      </c>
    </row>
    <row r="440" spans="1:16" ht="19.5" hidden="1" customHeight="1" x14ac:dyDescent="0.2">
      <c r="A440" s="121">
        <f>IF(INPUT_Du_lieu_nhan_vien!A275="","",INPUT_Du_lieu_nhan_vien!A275)</f>
        <v>20250</v>
      </c>
      <c r="B440" s="121" t="str">
        <f>IF(A440="","",VLOOKUP(A440,INPUT_Du_lieu_nhan_vien!$1:$1048576,2,0))</f>
        <v>Lê Trí</v>
      </c>
      <c r="C440" s="121" t="str">
        <f>IF($A440="","",VLOOKUP($A440,INPUT_Du_lieu_nhan_vien!$1:$1048576,3,0))</f>
        <v>Dũng</v>
      </c>
      <c r="D440" s="104" t="str">
        <f>IF(A440="","",VLOOKUP(A440,INPUT_Du_lieu_nhan_vien!$1:$1048576,20,0))</f>
        <v xml:space="preserve">296/18 Tây Thạnh, Q. Tân Phú, TP Hồ Chí Minh </v>
      </c>
      <c r="E440" s="104" t="str">
        <f>IF($A440="","",VLOOKUP($A440,INPUT_Du_lieu_nhan_vien!$1:$1048576,17,0))</f>
        <v>01669 570 848</v>
      </c>
      <c r="F440" s="116">
        <f>IF(Thong_tin_chuc_vu_NV!A440="","",VLOOKUP(Thong_tin_chuc_vu_NV!A440,INPUT_Du_lieu_nhan_vien!$1:$1048576,27,0))</f>
        <v>1</v>
      </c>
      <c r="G440" s="104" t="str">
        <f>IF(Thong_tin_chuc_vu_NV!A440="","",VLOOKUP(Thong_tin_chuc_vu_NV!A440,INPUT_Du_lieu_nhan_vien!$1:$1048576,28,0))</f>
        <v>CB</v>
      </c>
      <c r="H440" s="104" t="str">
        <f>IF(Thong_tin_chuc_vu_NV!A440="","",VLOOKUP(Thong_tin_chuc_vu_NV!A440,INPUT_Du_lieu_nhan_vien!$1:$1048576,24,0))</f>
        <v>SP</v>
      </c>
      <c r="I440" s="104" t="str">
        <f>IF(Thong_tin_chuc_vu_NV!A440="","",VLOOKUP(Thong_tin_chuc_vu_NV!A440,INPUT_Du_lieu_nhan_vien!$1:$1048576,29,0))</f>
        <v>TSG</v>
      </c>
      <c r="J440" s="104" t="str">
        <f>IF(Thong_tin_chuc_vu_NV!A440="","",VLOOKUP(Thong_tin_chuc_vu_NV!A440,INPUT_Du_lieu_nhan_vien!$1:$1048576,30,0))</f>
        <v>PSGH</v>
      </c>
      <c r="K440" s="104" t="str">
        <f>IF(Thong_tin_chuc_vu_NV!A440="","",VLOOKUP(Thong_tin_chuc_vu_NV!A440,INPUT_Du_lieu_nhan_vien!$1:$1048576,31,0))</f>
        <v>HCM</v>
      </c>
      <c r="L440" s="104" t="str">
        <f>IF(Thong_tin_chuc_vu_NV!A275="","",VLOOKUP(Thong_tin_chuc_vu_NV!A275,INPUT_Du_lieu_nhan_vien!$1:$1048576,36,0))</f>
        <v>Nghỉ việc</v>
      </c>
      <c r="M440" s="117">
        <f>IF(Thong_tin_chuc_vu_NV!A275="","",VLOOKUP(Thong_tin_chuc_vu_NV!A275,INPUT_Du_lieu_nhan_vien!$1:$1048576,34,0))</f>
        <v>40120</v>
      </c>
      <c r="N440" s="104">
        <f>IF(Thong_tin_chuc_vu_NV!A275="","",VLOOKUP(Thong_tin_chuc_vu_NV!A275,INPUT_Du_lieu_nhan_vien!$1:$1048576,35,0))</f>
        <v>11</v>
      </c>
      <c r="O440" s="117" t="str">
        <f>IF(Thong_tin_chuc_vu_NV!A275="","",VLOOKUP(Thong_tin_chuc_vu_NV!A275,INPUT_Du_lieu_nhan_vien!$1:$1048576,37,0))</f>
        <v/>
      </c>
      <c r="P440" s="117">
        <f>IF(Thong_tin_chuc_vu_NV!A275="","",VLOOKUP(Thong_tin_chuc_vu_NV!A275,INPUT_Du_lieu_nhan_vien!$1:$1048576,39,0))</f>
        <v>41573</v>
      </c>
    </row>
    <row r="441" spans="1:16" ht="19.5" hidden="1" customHeight="1" x14ac:dyDescent="0.2">
      <c r="A441" s="121">
        <f>IF(INPUT_Du_lieu_nhan_vien!A138="","",INPUT_Du_lieu_nhan_vien!A138)</f>
        <v>20112</v>
      </c>
      <c r="B441" s="121" t="str">
        <f>IF(A441="","",VLOOKUP(A441,INPUT_Du_lieu_nhan_vien!$1:$1048576,2,0))</f>
        <v>Nguyễn Ngọc</v>
      </c>
      <c r="C441" s="121" t="str">
        <f>IF($A441="","",VLOOKUP($A441,INPUT_Du_lieu_nhan_vien!$1:$1048576,3,0))</f>
        <v>Bích</v>
      </c>
      <c r="D441" s="104" t="str">
        <f>IF(A441="","",VLOOKUP(A441,INPUT_Du_lieu_nhan_vien!$1:$1048576,20,0))</f>
        <v xml:space="preserve"> </v>
      </c>
      <c r="E441" s="104">
        <f>IF($A441="","",VLOOKUP($A441,INPUT_Du_lieu_nhan_vien!$1:$1048576,17,0))</f>
        <v>0</v>
      </c>
      <c r="F441" s="116">
        <f>IF(Thong_tin_chuc_vu_NV!A441="","",VLOOKUP(Thong_tin_chuc_vu_NV!A441,INPUT_Du_lieu_nhan_vien!$1:$1048576,27,0))</f>
        <v>0</v>
      </c>
      <c r="G441" s="104">
        <f>IF(Thong_tin_chuc_vu_NV!A441="","",VLOOKUP(Thong_tin_chuc_vu_NV!A441,INPUT_Du_lieu_nhan_vien!$1:$1048576,28,0))</f>
        <v>0</v>
      </c>
      <c r="H441" s="104" t="str">
        <f>IF(Thong_tin_chuc_vu_NV!A441="","",VLOOKUP(Thong_tin_chuc_vu_NV!A441,INPUT_Du_lieu_nhan_vien!$1:$1048576,24,0))</f>
        <v>NV</v>
      </c>
      <c r="I441" s="104">
        <f>IF(Thong_tin_chuc_vu_NV!A441="","",VLOOKUP(Thong_tin_chuc_vu_NV!A441,INPUT_Du_lieu_nhan_vien!$1:$1048576,29,0))</f>
        <v>0</v>
      </c>
      <c r="J441" s="104">
        <f>IF(Thong_tin_chuc_vu_NV!A441="","",VLOOKUP(Thong_tin_chuc_vu_NV!A441,INPUT_Du_lieu_nhan_vien!$1:$1048576,30,0))</f>
        <v>0</v>
      </c>
      <c r="K441" s="104">
        <f>IF(Thong_tin_chuc_vu_NV!A441="","",VLOOKUP(Thong_tin_chuc_vu_NV!A441,INPUT_Du_lieu_nhan_vien!$1:$1048576,31,0))</f>
        <v>0</v>
      </c>
      <c r="L441" s="104" t="str">
        <f>IF(Thong_tin_chuc_vu_NV!A138="","",VLOOKUP(Thong_tin_chuc_vu_NV!A138,INPUT_Du_lieu_nhan_vien!$1:$1048576,36,0))</f>
        <v>Nghỉ khác</v>
      </c>
      <c r="M441" s="117">
        <f>IF(Thong_tin_chuc_vu_NV!A138="","",VLOOKUP(Thong_tin_chuc_vu_NV!A138,INPUT_Du_lieu_nhan_vien!$1:$1048576,34,0))</f>
        <v>41013</v>
      </c>
      <c r="N441" s="104">
        <f>IF(Thong_tin_chuc_vu_NV!A138="","",VLOOKUP(Thong_tin_chuc_vu_NV!A138,INPUT_Du_lieu_nhan_vien!$1:$1048576,35,0))</f>
        <v>4</v>
      </c>
      <c r="O441" s="117">
        <f>IF(Thong_tin_chuc_vu_NV!A138="","",VLOOKUP(Thong_tin_chuc_vu_NV!A138,INPUT_Du_lieu_nhan_vien!$1:$1048576,37,0))</f>
        <v>41561</v>
      </c>
      <c r="P441" s="117">
        <f>IF(Thong_tin_chuc_vu_NV!A138="","",VLOOKUP(Thong_tin_chuc_vu_NV!A138,INPUT_Du_lieu_nhan_vien!$1:$1048576,39,0))</f>
        <v>0</v>
      </c>
    </row>
    <row r="442" spans="1:16" ht="19.5" hidden="1" customHeight="1" x14ac:dyDescent="0.2">
      <c r="A442" s="121">
        <f>IF(INPUT_Du_lieu_nhan_vien!A156="","",INPUT_Du_lieu_nhan_vien!A156)</f>
        <v>20130</v>
      </c>
      <c r="B442" s="121" t="str">
        <f>IF(A442="","",VLOOKUP(A442,INPUT_Du_lieu_nhan_vien!$1:$1048576,2,0))</f>
        <v>Lê Thị Kim</v>
      </c>
      <c r="C442" s="121" t="str">
        <f>IF($A442="","",VLOOKUP($A442,INPUT_Du_lieu_nhan_vien!$1:$1048576,3,0))</f>
        <v>Hằng</v>
      </c>
      <c r="D442" s="104" t="str">
        <f>IF(A442="","",VLOOKUP(A442,INPUT_Du_lieu_nhan_vien!$1:$1048576,20,0))</f>
        <v xml:space="preserve">7/28 Đường C1, Cộng Hòa, P 13 </v>
      </c>
      <c r="E442" s="104" t="str">
        <f>IF($A442="","",VLOOKUP($A442,INPUT_Du_lieu_nhan_vien!$1:$1048576,17,0))</f>
        <v>0976 425 338</v>
      </c>
      <c r="F442" s="116" t="str">
        <f>IF(Thong_tin_chuc_vu_NV!A442="","",VLOOKUP(Thong_tin_chuc_vu_NV!A442,INPUT_Du_lieu_nhan_vien!$1:$1048576,27,0))</f>
        <v>2</v>
      </c>
      <c r="G442" s="104" t="str">
        <f>IF(Thong_tin_chuc_vu_NV!A442="","",VLOOKUP(Thong_tin_chuc_vu_NV!A442,INPUT_Du_lieu_nhan_vien!$1:$1048576,28,0))</f>
        <v>CG</v>
      </c>
      <c r="H442" s="104" t="str">
        <f>IF(Thong_tin_chuc_vu_NV!A442="","",VLOOKUP(Thong_tin_chuc_vu_NV!A442,INPUT_Du_lieu_nhan_vien!$1:$1048576,24,0))</f>
        <v>NX</v>
      </c>
      <c r="I442" s="104" t="str">
        <f>IF(Thong_tin_chuc_vu_NV!A442="","",VLOOKUP(Thong_tin_chuc_vu_NV!A442,INPUT_Du_lieu_nhan_vien!$1:$1048576,29,0))</f>
        <v>TTV</v>
      </c>
      <c r="J442" s="104" t="str">
        <f>IF(Thong_tin_chuc_vu_NV!A442="","",VLOOKUP(Thong_tin_chuc_vu_NV!A442,INPUT_Du_lieu_nhan_vien!$1:$1048576,30,0))</f>
        <v>PTVG</v>
      </c>
      <c r="K442" s="104" t="str">
        <f>IF(Thong_tin_chuc_vu_NV!A442="","",VLOOKUP(Thong_tin_chuc_vu_NV!A442,INPUT_Du_lieu_nhan_vien!$1:$1048576,31,0))</f>
        <v>HCM</v>
      </c>
      <c r="L442" s="104" t="str">
        <f>IF(Thong_tin_chuc_vu_NV!A156="","",VLOOKUP(Thong_tin_chuc_vu_NV!A156,INPUT_Du_lieu_nhan_vien!$1:$1048576,36,0))</f>
        <v>Nghỉ việc</v>
      </c>
      <c r="M442" s="117">
        <f>IF(Thong_tin_chuc_vu_NV!A156="","",VLOOKUP(Thong_tin_chuc_vu_NV!A156,INPUT_Du_lieu_nhan_vien!$1:$1048576,34,0))</f>
        <v>0</v>
      </c>
      <c r="N442" s="104" t="str">
        <f>IF(Thong_tin_chuc_vu_NV!A156="","",VLOOKUP(Thong_tin_chuc_vu_NV!A156,INPUT_Du_lieu_nhan_vien!$1:$1048576,35,0))</f>
        <v/>
      </c>
      <c r="O442" s="117">
        <f>IF(Thong_tin_chuc_vu_NV!A156="","",VLOOKUP(Thong_tin_chuc_vu_NV!A156,INPUT_Du_lieu_nhan_vien!$1:$1048576,37,0))</f>
        <v>0</v>
      </c>
      <c r="P442" s="117">
        <f>IF(Thong_tin_chuc_vu_NV!A156="","",VLOOKUP(Thong_tin_chuc_vu_NV!A156,INPUT_Du_lieu_nhan_vien!$1:$1048576,39,0))</f>
        <v>40527</v>
      </c>
    </row>
    <row r="443" spans="1:16" ht="19.5" hidden="1" customHeight="1" x14ac:dyDescent="0.2">
      <c r="A443" s="121">
        <f>IF(INPUT_Du_lieu_nhan_vien!A197="","",INPUT_Du_lieu_nhan_vien!A197)</f>
        <v>20172</v>
      </c>
      <c r="B443" s="121" t="str">
        <f>IF(A443="","",VLOOKUP(A443,INPUT_Du_lieu_nhan_vien!$1:$1048576,2,0))</f>
        <v>Kiều Mai</v>
      </c>
      <c r="C443" s="121" t="str">
        <f>IF($A443="","",VLOOKUP($A443,INPUT_Du_lieu_nhan_vien!$1:$1048576,3,0))</f>
        <v>Trang</v>
      </c>
      <c r="D443" s="104" t="str">
        <f>IF(A443="","",VLOOKUP(A443,INPUT_Du_lieu_nhan_vien!$1:$1048576,20,0))</f>
        <v xml:space="preserve">Tân Tiến, Hưng Dũng, TP Vinh, NA </v>
      </c>
      <c r="E443" s="104" t="str">
        <f>IF($A443="","",VLOOKUP($A443,INPUT_Du_lieu_nhan_vien!$1:$1048576,17,0))</f>
        <v>0916983939</v>
      </c>
      <c r="F443" s="116" t="str">
        <f>IF(Thong_tin_chuc_vu_NV!A443="","",VLOOKUP(Thong_tin_chuc_vu_NV!A443,INPUT_Du_lieu_nhan_vien!$1:$1048576,27,0))</f>
        <v>1</v>
      </c>
      <c r="G443" s="104" t="str">
        <f>IF(Thong_tin_chuc_vu_NV!A443="","",VLOOKUP(Thong_tin_chuc_vu_NV!A443,INPUT_Du_lieu_nhan_vien!$1:$1048576,28,0))</f>
        <v>CB</v>
      </c>
      <c r="H443" s="104" t="str">
        <f>IF(Thong_tin_chuc_vu_NV!A443="","",VLOOKUP(Thong_tin_chuc_vu_NV!A443,INPUT_Du_lieu_nhan_vien!$1:$1048576,24,0))</f>
        <v>OP</v>
      </c>
      <c r="I443" s="104">
        <f>IF(Thong_tin_chuc_vu_NV!A443="","",VLOOKUP(Thong_tin_chuc_vu_NV!A443,INPUT_Du_lieu_nhan_vien!$1:$1048576,29,0))</f>
        <v>0</v>
      </c>
      <c r="J443" s="104">
        <f>IF(Thong_tin_chuc_vu_NV!A443="","",VLOOKUP(Thong_tin_chuc_vu_NV!A443,INPUT_Du_lieu_nhan_vien!$1:$1048576,30,0))</f>
        <v>0</v>
      </c>
      <c r="K443" s="104" t="str">
        <f>IF(Thong_tin_chuc_vu_NV!A443="","",VLOOKUP(Thong_tin_chuc_vu_NV!A443,INPUT_Du_lieu_nhan_vien!$1:$1048576,31,0))</f>
        <v>HN</v>
      </c>
      <c r="L443" s="104" t="str">
        <f>IF(Thong_tin_chuc_vu_NV!A197="","",VLOOKUP(Thong_tin_chuc_vu_NV!A197,INPUT_Du_lieu_nhan_vien!$1:$1048576,36,0))</f>
        <v>Nghỉ việc</v>
      </c>
      <c r="M443" s="117">
        <f>IF(Thong_tin_chuc_vu_NV!A197="","",VLOOKUP(Thong_tin_chuc_vu_NV!A197,INPUT_Du_lieu_nhan_vien!$1:$1048576,34,0))</f>
        <v>40757</v>
      </c>
      <c r="N443" s="104">
        <f>IF(Thong_tin_chuc_vu_NV!A197="","",VLOOKUP(Thong_tin_chuc_vu_NV!A197,INPUT_Du_lieu_nhan_vien!$1:$1048576,35,0))</f>
        <v>8</v>
      </c>
      <c r="O443" s="117">
        <f>IF(Thong_tin_chuc_vu_NV!A197="","",VLOOKUP(Thong_tin_chuc_vu_NV!A197,INPUT_Du_lieu_nhan_vien!$1:$1048576,37,0))</f>
        <v>41244</v>
      </c>
      <c r="P443" s="117">
        <f>IF(Thong_tin_chuc_vu_NV!A197="","",VLOOKUP(Thong_tin_chuc_vu_NV!A197,INPUT_Du_lieu_nhan_vien!$1:$1048576,39,0))</f>
        <v>41512</v>
      </c>
    </row>
    <row r="444" spans="1:16" ht="19.5" hidden="1" customHeight="1" x14ac:dyDescent="0.2">
      <c r="A444" s="121">
        <f>IF(INPUT_Du_lieu_nhan_vien!A237="","",INPUT_Du_lieu_nhan_vien!A237)</f>
        <v>20212</v>
      </c>
      <c r="B444" s="121" t="str">
        <f>IF(A444="","",VLOOKUP(A444,INPUT_Du_lieu_nhan_vien!$1:$1048576,2,0))</f>
        <v>Huỳnh Huy</v>
      </c>
      <c r="C444" s="121" t="str">
        <f>IF($A444="","",VLOOKUP($A444,INPUT_Du_lieu_nhan_vien!$1:$1048576,3,0))</f>
        <v>Minh</v>
      </c>
      <c r="D444" s="104" t="str">
        <f>IF(A444="","",VLOOKUP(A444,INPUT_Du_lieu_nhan_vien!$1:$1048576,20,0))</f>
        <v xml:space="preserve">50H4, TT Nguyễn Công Trứ,  Phố Huế, Hai Bà Trưng, Hà Nội </v>
      </c>
      <c r="E444" s="104" t="str">
        <f>IF($A444="","",VLOOKUP($A444,INPUT_Du_lieu_nhan_vien!$1:$1048576,17,0))</f>
        <v>0904 726 289</v>
      </c>
      <c r="F444" s="116">
        <f>IF(Thong_tin_chuc_vu_NV!A444="","",VLOOKUP(Thong_tin_chuc_vu_NV!A444,INPUT_Du_lieu_nhan_vien!$1:$1048576,27,0))</f>
        <v>1</v>
      </c>
      <c r="G444" s="104" t="str">
        <f>IF(Thong_tin_chuc_vu_NV!A444="","",VLOOKUP(Thong_tin_chuc_vu_NV!A444,INPUT_Du_lieu_nhan_vien!$1:$1048576,28,0))</f>
        <v>CB</v>
      </c>
      <c r="H444" s="104" t="str">
        <f>IF(Thong_tin_chuc_vu_NV!A444="","",VLOOKUP(Thong_tin_chuc_vu_NV!A444,INPUT_Du_lieu_nhan_vien!$1:$1048576,24,0))</f>
        <v>OX</v>
      </c>
      <c r="I444" s="104" t="str">
        <f>IF(Thong_tin_chuc_vu_NV!A444="","",VLOOKUP(Thong_tin_chuc_vu_NV!A444,INPUT_Du_lieu_nhan_vien!$1:$1048576,29,0))</f>
        <v>TAW</v>
      </c>
      <c r="J444" s="104">
        <f>IF(Thong_tin_chuc_vu_NV!A444="","",VLOOKUP(Thong_tin_chuc_vu_NV!A444,INPUT_Du_lieu_nhan_vien!$1:$1048576,30,0))</f>
        <v>0</v>
      </c>
      <c r="K444" s="104" t="str">
        <f>IF(Thong_tin_chuc_vu_NV!A444="","",VLOOKUP(Thong_tin_chuc_vu_NV!A444,INPUT_Du_lieu_nhan_vien!$1:$1048576,31,0))</f>
        <v>HN</v>
      </c>
      <c r="L444" s="104" t="str">
        <f>IF(Thong_tin_chuc_vu_NV!A237="","",VLOOKUP(Thong_tin_chuc_vu_NV!A237,INPUT_Du_lieu_nhan_vien!$1:$1048576,36,0))</f>
        <v>Nghỉ việc</v>
      </c>
      <c r="M444" s="117">
        <f>IF(Thong_tin_chuc_vu_NV!A237="","",VLOOKUP(Thong_tin_chuc_vu_NV!A237,INPUT_Du_lieu_nhan_vien!$1:$1048576,34,0))</f>
        <v>41030</v>
      </c>
      <c r="N444" s="104">
        <f>IF(Thong_tin_chuc_vu_NV!A237="","",VLOOKUP(Thong_tin_chuc_vu_NV!A237,INPUT_Du_lieu_nhan_vien!$1:$1048576,35,0))</f>
        <v>5</v>
      </c>
      <c r="O444" s="117" t="str">
        <f>IF(Thong_tin_chuc_vu_NV!A237="","",VLOOKUP(Thong_tin_chuc_vu_NV!A237,INPUT_Du_lieu_nhan_vien!$1:$1048576,37,0))</f>
        <v/>
      </c>
      <c r="P444" s="117">
        <f>IF(Thong_tin_chuc_vu_NV!A237="","",VLOOKUP(Thong_tin_chuc_vu_NV!A237,INPUT_Du_lieu_nhan_vien!$1:$1048576,39,0))</f>
        <v>41425</v>
      </c>
    </row>
    <row r="445" spans="1:16" ht="19.5" hidden="1" customHeight="1" x14ac:dyDescent="0.2">
      <c r="A445" s="121">
        <f>IF(INPUT_Du_lieu_nhan_vien!A445="","",INPUT_Du_lieu_nhan_vien!A445)</f>
        <v>20419</v>
      </c>
      <c r="B445" s="121" t="str">
        <f>IF(A445="","",VLOOKUP(A445,INPUT_Du_lieu_nhan_vien!$1:$1048576,2,0))</f>
        <v>Phạm Anh</v>
      </c>
      <c r="C445" s="121" t="str">
        <f>IF($A445="","",VLOOKUP($A445,INPUT_Du_lieu_nhan_vien!$1:$1048576,3,0))</f>
        <v>Tuấn</v>
      </c>
      <c r="D445" s="104" t="str">
        <f>IF(A445="","",VLOOKUP(A445,INPUT_Du_lieu_nhan_vien!$1:$1048576,20,0))</f>
        <v xml:space="preserve">716-F4, Khu đô thị Yên Hòa, Cầu Giấy </v>
      </c>
      <c r="E445" s="104" t="str">
        <f>IF($A445="","",VLOOKUP($A445,INPUT_Du_lieu_nhan_vien!$1:$1048576,17,0))</f>
        <v>0902 050 189</v>
      </c>
      <c r="F445" s="116" t="str">
        <f>IF(Thong_tin_chuc_vu_NV!A445="","",VLOOKUP(Thong_tin_chuc_vu_NV!A445,INPUT_Du_lieu_nhan_vien!$1:$1048576,27,0))</f>
        <v>2</v>
      </c>
      <c r="G445" s="104" t="str">
        <f>IF(Thong_tin_chuc_vu_NV!A445="","",VLOOKUP(Thong_tin_chuc_vu_NV!A445,INPUT_Du_lieu_nhan_vien!$1:$1048576,28,0))</f>
        <v>CG</v>
      </c>
      <c r="H445" s="104" t="str">
        <f>IF(Thong_tin_chuc_vu_NV!A445="","",VLOOKUP(Thong_tin_chuc_vu_NV!A445,INPUT_Du_lieu_nhan_vien!$1:$1048576,24,0))</f>
        <v>NX</v>
      </c>
      <c r="I445" s="104" t="str">
        <f>IF(Thong_tin_chuc_vu_NV!A445="","",VLOOKUP(Thong_tin_chuc_vu_NV!A445,INPUT_Du_lieu_nhan_vien!$1:$1048576,29,0))</f>
        <v>TAW</v>
      </c>
      <c r="J445" s="104" t="str">
        <f>IF(Thong_tin_chuc_vu_NV!A445="","",VLOOKUP(Thong_tin_chuc_vu_NV!A445,INPUT_Du_lieu_nhan_vien!$1:$1048576,30,0))</f>
        <v>PAWC</v>
      </c>
      <c r="K445" s="104" t="str">
        <f>IF(Thong_tin_chuc_vu_NV!A445="","",VLOOKUP(Thong_tin_chuc_vu_NV!A445,INPUT_Du_lieu_nhan_vien!$1:$1048576,31,0))</f>
        <v>HN</v>
      </c>
      <c r="L445" s="104" t="str">
        <f>IF(Thong_tin_chuc_vu_NV!A445="","",VLOOKUP(Thong_tin_chuc_vu_NV!A445,INPUT_Du_lieu_nhan_vien!$1:$1048576,36,0))</f>
        <v>Chính thức</v>
      </c>
      <c r="M445" s="117">
        <f>IF(Thong_tin_chuc_vu_NV!A445="","",VLOOKUP(Thong_tin_chuc_vu_NV!A445,INPUT_Du_lieu_nhan_vien!$1:$1048576,34,0))</f>
        <v>41091</v>
      </c>
      <c r="N445" s="104">
        <f>IF(Thong_tin_chuc_vu_NV!A445="","",VLOOKUP(Thong_tin_chuc_vu_NV!A445,INPUT_Du_lieu_nhan_vien!$1:$1048576,35,0))</f>
        <v>7</v>
      </c>
      <c r="O445" s="117" t="str">
        <f>IF(Thong_tin_chuc_vu_NV!A445="","",VLOOKUP(Thong_tin_chuc_vu_NV!A445,INPUT_Du_lieu_nhan_vien!$1:$1048576,37,0))</f>
        <v/>
      </c>
      <c r="P445" s="117">
        <f>IF(Thong_tin_chuc_vu_NV!A445="","",VLOOKUP(Thong_tin_chuc_vu_NV!A445,INPUT_Du_lieu_nhan_vien!$1:$1048576,39,0))</f>
        <v>0</v>
      </c>
    </row>
    <row r="446" spans="1:16" ht="19.5" hidden="1" customHeight="1" x14ac:dyDescent="0.2">
      <c r="A446" s="121">
        <f>IF(INPUT_Du_lieu_nhan_vien!A446="","",INPUT_Du_lieu_nhan_vien!A446)</f>
        <v>20420</v>
      </c>
      <c r="B446" s="121" t="str">
        <f>IF(A446="","",VLOOKUP(A446,INPUT_Du_lieu_nhan_vien!$1:$1048576,2,0))</f>
        <v>Trần Thanh</v>
      </c>
      <c r="C446" s="121" t="str">
        <f>IF($A446="","",VLOOKUP($A446,INPUT_Du_lieu_nhan_vien!$1:$1048576,3,0))</f>
        <v>Hoa</v>
      </c>
      <c r="D446" s="104" t="str">
        <f>IF(A446="","",VLOOKUP(A446,INPUT_Du_lieu_nhan_vien!$1:$1048576,20,0))</f>
        <v xml:space="preserve">Sôố 16, ngõ 378 Hoàng Hoa Thám, Tây Hồ, Hà Nội </v>
      </c>
      <c r="E446" s="104" t="str">
        <f>IF($A446="","",VLOOKUP($A446,INPUT_Du_lieu_nhan_vien!$1:$1048576,17,0))</f>
        <v>0987 537 830</v>
      </c>
      <c r="F446" s="116" t="str">
        <f>IF(Thong_tin_chuc_vu_NV!A446="","",VLOOKUP(Thong_tin_chuc_vu_NV!A446,INPUT_Du_lieu_nhan_vien!$1:$1048576,27,0))</f>
        <v>1</v>
      </c>
      <c r="G446" s="104" t="str">
        <f>IF(Thong_tin_chuc_vu_NV!A446="","",VLOOKUP(Thong_tin_chuc_vu_NV!A446,INPUT_Du_lieu_nhan_vien!$1:$1048576,28,0))</f>
        <v>CB</v>
      </c>
      <c r="H446" s="104" t="str">
        <f>IF(Thong_tin_chuc_vu_NV!A446="","",VLOOKUP(Thong_tin_chuc_vu_NV!A446,INPUT_Du_lieu_nhan_vien!$1:$1048576,24,0))</f>
        <v>OP</v>
      </c>
      <c r="I446" s="104" t="str">
        <f>IF(Thong_tin_chuc_vu_NV!A446="","",VLOOKUP(Thong_tin_chuc_vu_NV!A446,INPUT_Du_lieu_nhan_vien!$1:$1048576,29,0))</f>
        <v>TAE</v>
      </c>
      <c r="J446" s="104" t="str">
        <f>IF(Thong_tin_chuc_vu_NV!A446="","",VLOOKUP(Thong_tin_chuc_vu_NV!A446,INPUT_Du_lieu_nhan_vien!$1:$1048576,30,0))</f>
        <v>PAEF</v>
      </c>
      <c r="K446" s="104" t="str">
        <f>IF(Thong_tin_chuc_vu_NV!A446="","",VLOOKUP(Thong_tin_chuc_vu_NV!A446,INPUT_Du_lieu_nhan_vien!$1:$1048576,31,0))</f>
        <v>HN</v>
      </c>
      <c r="L446" s="104" t="str">
        <f>IF(Thong_tin_chuc_vu_NV!A446="","",VLOOKUP(Thong_tin_chuc_vu_NV!A446,INPUT_Du_lieu_nhan_vien!$1:$1048576,36,0))</f>
        <v>nghỉ việc</v>
      </c>
      <c r="M446" s="117">
        <f>IF(Thong_tin_chuc_vu_NV!A446="","",VLOOKUP(Thong_tin_chuc_vu_NV!A446,INPUT_Du_lieu_nhan_vien!$1:$1048576,34,0))</f>
        <v>41091</v>
      </c>
      <c r="N446" s="104">
        <f>IF(Thong_tin_chuc_vu_NV!A446="","",VLOOKUP(Thong_tin_chuc_vu_NV!A446,INPUT_Du_lieu_nhan_vien!$1:$1048576,35,0))</f>
        <v>7</v>
      </c>
      <c r="O446" s="117" t="str">
        <f>IF(Thong_tin_chuc_vu_NV!A446="","",VLOOKUP(Thong_tin_chuc_vu_NV!A446,INPUT_Du_lieu_nhan_vien!$1:$1048576,37,0))</f>
        <v/>
      </c>
      <c r="P446" s="117">
        <f>IF(Thong_tin_chuc_vu_NV!A446="","",VLOOKUP(Thong_tin_chuc_vu_NV!A446,INPUT_Du_lieu_nhan_vien!$1:$1048576,39,0))</f>
        <v>41379</v>
      </c>
    </row>
    <row r="447" spans="1:16" ht="19.5" hidden="1" customHeight="1" x14ac:dyDescent="0.2">
      <c r="A447" s="121">
        <f>IF(INPUT_Du_lieu_nhan_vien!A447="","",INPUT_Du_lieu_nhan_vien!A447)</f>
        <v>20421</v>
      </c>
      <c r="B447" s="121" t="str">
        <f>IF(A447="","",VLOOKUP(A447,INPUT_Du_lieu_nhan_vien!$1:$1048576,2,0))</f>
        <v>Chu Lan</v>
      </c>
      <c r="C447" s="121" t="str">
        <f>IF($A447="","",VLOOKUP($A447,INPUT_Du_lieu_nhan_vien!$1:$1048576,3,0))</f>
        <v>Phương</v>
      </c>
      <c r="D447" s="104" t="str">
        <f>IF(A447="","",VLOOKUP(A447,INPUT_Du_lieu_nhan_vien!$1:$1048576,20,0))</f>
        <v>Phòng 43-B2- Tập thể Văn Chương Hà Nội</v>
      </c>
      <c r="E447" s="104" t="str">
        <f>IF($A447="","",VLOOKUP($A447,INPUT_Du_lieu_nhan_vien!$1:$1048576,17,0))</f>
        <v>0979 618 270</v>
      </c>
      <c r="F447" s="116" t="str">
        <f>IF(Thong_tin_chuc_vu_NV!A447="","",VLOOKUP(Thong_tin_chuc_vu_NV!A447,INPUT_Du_lieu_nhan_vien!$1:$1048576,27,0))</f>
        <v>1</v>
      </c>
      <c r="G447" s="104" t="str">
        <f>IF(Thong_tin_chuc_vu_NV!A447="","",VLOOKUP(Thong_tin_chuc_vu_NV!A447,INPUT_Du_lieu_nhan_vien!$1:$1048576,28,0))</f>
        <v>CB</v>
      </c>
      <c r="H447" s="104" t="str">
        <f>IF(Thong_tin_chuc_vu_NV!A447="","",VLOOKUP(Thong_tin_chuc_vu_NV!A447,INPUT_Du_lieu_nhan_vien!$1:$1048576,24,0))</f>
        <v>OP</v>
      </c>
      <c r="I447" s="104" t="str">
        <f>IF(Thong_tin_chuc_vu_NV!A447="","",VLOOKUP(Thong_tin_chuc_vu_NV!A447,INPUT_Du_lieu_nhan_vien!$1:$1048576,29,0))</f>
        <v>TAW</v>
      </c>
      <c r="J447" s="104" t="str">
        <f>IF(Thong_tin_chuc_vu_NV!A447="","",VLOOKUP(Thong_tin_chuc_vu_NV!A447,INPUT_Du_lieu_nhan_vien!$1:$1048576,30,0))</f>
        <v>PAWM</v>
      </c>
      <c r="K447" s="104" t="str">
        <f>IF(Thong_tin_chuc_vu_NV!A447="","",VLOOKUP(Thong_tin_chuc_vu_NV!A447,INPUT_Du_lieu_nhan_vien!$1:$1048576,31,0))</f>
        <v>HN</v>
      </c>
      <c r="L447" s="104" t="str">
        <f>IF(Thong_tin_chuc_vu_NV!A447="","",VLOOKUP(Thong_tin_chuc_vu_NV!A447,INPUT_Du_lieu_nhan_vien!$1:$1048576,36,0))</f>
        <v>Chính thức</v>
      </c>
      <c r="M447" s="117">
        <f>IF(Thong_tin_chuc_vu_NV!A447="","",VLOOKUP(Thong_tin_chuc_vu_NV!A447,INPUT_Du_lieu_nhan_vien!$1:$1048576,34,0))</f>
        <v>41061</v>
      </c>
      <c r="N447" s="104">
        <f>IF(Thong_tin_chuc_vu_NV!A447="","",VLOOKUP(Thong_tin_chuc_vu_NV!A447,INPUT_Du_lieu_nhan_vien!$1:$1048576,35,0))</f>
        <v>6</v>
      </c>
      <c r="O447" s="117">
        <f>IF(Thong_tin_chuc_vu_NV!A447="","",VLOOKUP(Thong_tin_chuc_vu_NV!A447,INPUT_Du_lieu_nhan_vien!$1:$1048576,37,0))</f>
        <v>41487</v>
      </c>
      <c r="P447" s="117">
        <f>IF(Thong_tin_chuc_vu_NV!A447="","",VLOOKUP(Thong_tin_chuc_vu_NV!A447,INPUT_Du_lieu_nhan_vien!$1:$1048576,39,0))</f>
        <v>0</v>
      </c>
    </row>
    <row r="448" spans="1:16" ht="19.5" hidden="1" customHeight="1" x14ac:dyDescent="0.2">
      <c r="A448" s="121">
        <f>IF(INPUT_Du_lieu_nhan_vien!A276="","",INPUT_Du_lieu_nhan_vien!A276)</f>
        <v>20251</v>
      </c>
      <c r="B448" s="121" t="str">
        <f>IF(A448="","",VLOOKUP(A448,INPUT_Du_lieu_nhan_vien!$1:$1048576,2,0))</f>
        <v>Lê Minh</v>
      </c>
      <c r="C448" s="121" t="str">
        <f>IF($A448="","",VLOOKUP($A448,INPUT_Du_lieu_nhan_vien!$1:$1048576,3,0))</f>
        <v>Thư</v>
      </c>
      <c r="D448" s="104" t="str">
        <f>IF(A448="","",VLOOKUP(A448,INPUT_Du_lieu_nhan_vien!$1:$1048576,20,0))</f>
        <v xml:space="preserve">Số 16, ngách 15, Ngõ 46, Phạm Ngọc Thạch, Đống Đa, HN </v>
      </c>
      <c r="E448" s="104" t="str">
        <f>IF($A448="","",VLOOKUP($A448,INPUT_Du_lieu_nhan_vien!$1:$1048576,17,0))</f>
        <v>0936 085 333</v>
      </c>
      <c r="F448" s="116" t="str">
        <f>IF(Thong_tin_chuc_vu_NV!A448="","",VLOOKUP(Thong_tin_chuc_vu_NV!A448,INPUT_Du_lieu_nhan_vien!$1:$1048576,27,0))</f>
        <v>2</v>
      </c>
      <c r="G448" s="104" t="str">
        <f>IF(Thong_tin_chuc_vu_NV!A448="","",VLOOKUP(Thong_tin_chuc_vu_NV!A448,INPUT_Du_lieu_nhan_vien!$1:$1048576,28,0))</f>
        <v>CG</v>
      </c>
      <c r="H448" s="104" t="str">
        <f>IF(Thong_tin_chuc_vu_NV!A448="","",VLOOKUP(Thong_tin_chuc_vu_NV!A448,INPUT_Du_lieu_nhan_vien!$1:$1048576,24,0))</f>
        <v>NX</v>
      </c>
      <c r="I448" s="104" t="str">
        <f>IF(Thong_tin_chuc_vu_NV!A448="","",VLOOKUP(Thong_tin_chuc_vu_NV!A448,INPUT_Du_lieu_nhan_vien!$1:$1048576,29,0))</f>
        <v>TFP</v>
      </c>
      <c r="J448" s="104" t="str">
        <f>IF(Thong_tin_chuc_vu_NV!A448="","",VLOOKUP(Thong_tin_chuc_vu_NV!A448,INPUT_Du_lieu_nhan_vien!$1:$1048576,30,0))</f>
        <v>PFPD</v>
      </c>
      <c r="K448" s="104" t="str">
        <f>IF(Thong_tin_chuc_vu_NV!A448="","",VLOOKUP(Thong_tin_chuc_vu_NV!A448,INPUT_Du_lieu_nhan_vien!$1:$1048576,31,0))</f>
        <v>HN</v>
      </c>
      <c r="L448" s="104" t="str">
        <f>IF(Thong_tin_chuc_vu_NV!A276="","",VLOOKUP(Thong_tin_chuc_vu_NV!A276,INPUT_Du_lieu_nhan_vien!$1:$1048576,36,0))</f>
        <v>Nghỉ việc</v>
      </c>
      <c r="M448" s="117">
        <f>IF(Thong_tin_chuc_vu_NV!A276="","",VLOOKUP(Thong_tin_chuc_vu_NV!A276,INPUT_Du_lieu_nhan_vien!$1:$1048576,34,0))</f>
        <v>40299</v>
      </c>
      <c r="N448" s="104">
        <f>IF(Thong_tin_chuc_vu_NV!A276="","",VLOOKUP(Thong_tin_chuc_vu_NV!A276,INPUT_Du_lieu_nhan_vien!$1:$1048576,35,0))</f>
        <v>5</v>
      </c>
      <c r="O448" s="117" t="str">
        <f>IF(Thong_tin_chuc_vu_NV!A276="","",VLOOKUP(Thong_tin_chuc_vu_NV!A276,INPUT_Du_lieu_nhan_vien!$1:$1048576,37,0))</f>
        <v/>
      </c>
      <c r="P448" s="117">
        <f>IF(Thong_tin_chuc_vu_NV!A276="","",VLOOKUP(Thong_tin_chuc_vu_NV!A276,INPUT_Du_lieu_nhan_vien!$1:$1048576,39,0))</f>
        <v>0</v>
      </c>
    </row>
    <row r="449" spans="1:16" ht="19.5" hidden="1" customHeight="1" x14ac:dyDescent="0.2">
      <c r="A449" s="121">
        <f>IF(INPUT_Du_lieu_nhan_vien!A449="","",INPUT_Du_lieu_nhan_vien!A449)</f>
        <v>20423</v>
      </c>
      <c r="B449" s="121" t="str">
        <f>IF(A449="","",VLOOKUP(A449,INPUT_Du_lieu_nhan_vien!$1:$1048576,2,0))</f>
        <v>Phạm Thị</v>
      </c>
      <c r="C449" s="121" t="str">
        <f>IF($A449="","",VLOOKUP($A449,INPUT_Du_lieu_nhan_vien!$1:$1048576,3,0))</f>
        <v>Hương</v>
      </c>
      <c r="D449" s="104" t="str">
        <f>IF(A449="","",VLOOKUP(A449,INPUT_Du_lieu_nhan_vien!$1:$1048576,20,0))</f>
        <v>Đông Ngạc, Từ Liêm, HN</v>
      </c>
      <c r="E449" s="104" t="str">
        <f>IF($A449="","",VLOOKUP($A449,INPUT_Du_lieu_nhan_vien!$1:$1048576,17,0))</f>
        <v>0978562778</v>
      </c>
      <c r="F449" s="116" t="str">
        <f>IF(Thong_tin_chuc_vu_NV!A449="","",VLOOKUP(Thong_tin_chuc_vu_NV!A449,INPUT_Du_lieu_nhan_vien!$1:$1048576,27,0))</f>
        <v>1</v>
      </c>
      <c r="G449" s="104" t="str">
        <f>IF(Thong_tin_chuc_vu_NV!A449="","",VLOOKUP(Thong_tin_chuc_vu_NV!A449,INPUT_Du_lieu_nhan_vien!$1:$1048576,28,0))</f>
        <v>CB</v>
      </c>
      <c r="H449" s="104" t="str">
        <f>IF(Thong_tin_chuc_vu_NV!A449="","",VLOOKUP(Thong_tin_chuc_vu_NV!A449,INPUT_Du_lieu_nhan_vien!$1:$1048576,24,0))</f>
        <v>OP</v>
      </c>
      <c r="I449" s="104" t="str">
        <f>IF(Thong_tin_chuc_vu_NV!A449="","",VLOOKUP(Thong_tin_chuc_vu_NV!A449,INPUT_Du_lieu_nhan_vien!$1:$1048576,29,0))</f>
        <v>TAW</v>
      </c>
      <c r="J449" s="104" t="str">
        <f>IF(Thong_tin_chuc_vu_NV!A449="","",VLOOKUP(Thong_tin_chuc_vu_NV!A449,INPUT_Du_lieu_nhan_vien!$1:$1048576,30,0))</f>
        <v>PAWS</v>
      </c>
      <c r="K449" s="104" t="str">
        <f>IF(Thong_tin_chuc_vu_NV!A449="","",VLOOKUP(Thong_tin_chuc_vu_NV!A449,INPUT_Du_lieu_nhan_vien!$1:$1048576,31,0))</f>
        <v>HN</v>
      </c>
      <c r="L449" s="104" t="str">
        <f>IF(Thong_tin_chuc_vu_NV!A449="","",VLOOKUP(Thong_tin_chuc_vu_NV!A449,INPUT_Du_lieu_nhan_vien!$1:$1048576,36,0))</f>
        <v>Nghỉ việc</v>
      </c>
      <c r="M449" s="117">
        <f>IF(Thong_tin_chuc_vu_NV!A449="","",VLOOKUP(Thong_tin_chuc_vu_NV!A449,INPUT_Du_lieu_nhan_vien!$1:$1048576,34,0))</f>
        <v>41106</v>
      </c>
      <c r="N449" s="104">
        <f>IF(Thong_tin_chuc_vu_NV!A449="","",VLOOKUP(Thong_tin_chuc_vu_NV!A449,INPUT_Du_lieu_nhan_vien!$1:$1048576,35,0))</f>
        <v>7</v>
      </c>
      <c r="O449" s="117">
        <f>IF(Thong_tin_chuc_vu_NV!A449="","",VLOOKUP(Thong_tin_chuc_vu_NV!A449,INPUT_Du_lieu_nhan_vien!$1:$1048576,37,0))</f>
        <v>0</v>
      </c>
      <c r="P449" s="117">
        <f>IF(Thong_tin_chuc_vu_NV!A449="","",VLOOKUP(Thong_tin_chuc_vu_NV!A449,INPUT_Du_lieu_nhan_vien!$1:$1048576,39,0))</f>
        <v>41227</v>
      </c>
    </row>
    <row r="450" spans="1:16" ht="19.5" hidden="1" customHeight="1" x14ac:dyDescent="0.2">
      <c r="A450" s="121">
        <f>IF(INPUT_Du_lieu_nhan_vien!A450="","",INPUT_Du_lieu_nhan_vien!A450)</f>
        <v>20424</v>
      </c>
      <c r="B450" s="121" t="str">
        <f>IF(A450="","",VLOOKUP(A450,INPUT_Du_lieu_nhan_vien!$1:$1048576,2,0))</f>
        <v>Đỗ Thị Thái</v>
      </c>
      <c r="C450" s="121" t="str">
        <f>IF($A450="","",VLOOKUP($A450,INPUT_Du_lieu_nhan_vien!$1:$1048576,3,0))</f>
        <v>Ninh</v>
      </c>
      <c r="D450" s="104" t="str">
        <f>IF(A450="","",VLOOKUP(A450,INPUT_Du_lieu_nhan_vien!$1:$1048576,20,0))</f>
        <v>48 Thợ Nhuộm Trần Hưng Đạo Hà Nội</v>
      </c>
      <c r="E450" s="104" t="str">
        <f>IF($A450="","",VLOOKUP($A450,INPUT_Du_lieu_nhan_vien!$1:$1048576,17,0))</f>
        <v>0984 170 184</v>
      </c>
      <c r="F450" s="116" t="str">
        <f>IF(Thong_tin_chuc_vu_NV!A450="","",VLOOKUP(Thong_tin_chuc_vu_NV!A450,INPUT_Du_lieu_nhan_vien!$1:$1048576,27,0))</f>
        <v>1</v>
      </c>
      <c r="G450" s="104" t="str">
        <f>IF(Thong_tin_chuc_vu_NV!A450="","",VLOOKUP(Thong_tin_chuc_vu_NV!A450,INPUT_Du_lieu_nhan_vien!$1:$1048576,28,0))</f>
        <v>CB</v>
      </c>
      <c r="H450" s="104" t="str">
        <f>IF(Thong_tin_chuc_vu_NV!A450="","",VLOOKUP(Thong_tin_chuc_vu_NV!A450,INPUT_Du_lieu_nhan_vien!$1:$1048576,24,0))</f>
        <v>OS</v>
      </c>
      <c r="I450" s="104" t="str">
        <f>IF(Thong_tin_chuc_vu_NV!A450="","",VLOOKUP(Thong_tin_chuc_vu_NV!A450,INPUT_Du_lieu_nhan_vien!$1:$1048576,29,0))</f>
        <v>TAW</v>
      </c>
      <c r="J450" s="104" t="str">
        <f>IF(Thong_tin_chuc_vu_NV!A450="","",VLOOKUP(Thong_tin_chuc_vu_NV!A450,INPUT_Du_lieu_nhan_vien!$1:$1048576,30,0))</f>
        <v>PAWS</v>
      </c>
      <c r="K450" s="104" t="str">
        <f>IF(Thong_tin_chuc_vu_NV!A450="","",VLOOKUP(Thong_tin_chuc_vu_NV!A450,INPUT_Du_lieu_nhan_vien!$1:$1048576,31,0))</f>
        <v>HN</v>
      </c>
      <c r="L450" s="104" t="str">
        <f>IF(Thong_tin_chuc_vu_NV!A450="","",VLOOKUP(Thong_tin_chuc_vu_NV!A450,INPUT_Du_lieu_nhan_vien!$1:$1048576,36,0))</f>
        <v>Chính thức</v>
      </c>
      <c r="M450" s="117">
        <f>IF(Thong_tin_chuc_vu_NV!A450="","",VLOOKUP(Thong_tin_chuc_vu_NV!A450,INPUT_Du_lieu_nhan_vien!$1:$1048576,34,0))</f>
        <v>41365</v>
      </c>
      <c r="N450" s="104">
        <f>IF(Thong_tin_chuc_vu_NV!A450="","",VLOOKUP(Thong_tin_chuc_vu_NV!A450,INPUT_Du_lieu_nhan_vien!$1:$1048576,35,0))</f>
        <v>4</v>
      </c>
      <c r="O450" s="117" t="str">
        <f>IF(Thong_tin_chuc_vu_NV!A450="","",VLOOKUP(Thong_tin_chuc_vu_NV!A450,INPUT_Du_lieu_nhan_vien!$1:$1048576,37,0))</f>
        <v/>
      </c>
      <c r="P450" s="117">
        <f>IF(Thong_tin_chuc_vu_NV!A450="","",VLOOKUP(Thong_tin_chuc_vu_NV!A450,INPUT_Du_lieu_nhan_vien!$1:$1048576,39,0))</f>
        <v>0</v>
      </c>
    </row>
    <row r="451" spans="1:16" ht="19.5" hidden="1" customHeight="1" x14ac:dyDescent="0.2">
      <c r="A451" s="121">
        <f>IF(INPUT_Du_lieu_nhan_vien!A292="","",INPUT_Du_lieu_nhan_vien!A292)</f>
        <v>20268</v>
      </c>
      <c r="B451" s="121" t="str">
        <f>IF(A451="","",VLOOKUP(A451,INPUT_Du_lieu_nhan_vien!$1:$1048576,2,0))</f>
        <v>Đỗ Thị Kim</v>
      </c>
      <c r="C451" s="121" t="str">
        <f>IF($A451="","",VLOOKUP($A451,INPUT_Du_lieu_nhan_vien!$1:$1048576,3,0))</f>
        <v>Thuyền</v>
      </c>
      <c r="D451" s="104" t="str">
        <f>IF(A451="","",VLOOKUP(A451,INPUT_Du_lieu_nhan_vien!$1:$1048576,20,0))</f>
        <v xml:space="preserve">489A/23A/112 Huỳnh Văn Bách, Phường 13, Q. Phú Nhuận </v>
      </c>
      <c r="E451" s="104" t="str">
        <f>IF($A451="","",VLOOKUP($A451,INPUT_Du_lieu_nhan_vien!$1:$1048576,17,0))</f>
        <v>0976 562 378</v>
      </c>
      <c r="F451" s="116">
        <f>IF(Thong_tin_chuc_vu_NV!A451="","",VLOOKUP(Thong_tin_chuc_vu_NV!A451,INPUT_Du_lieu_nhan_vien!$1:$1048576,27,0))</f>
        <v>1</v>
      </c>
      <c r="G451" s="104" t="str">
        <f>IF(Thong_tin_chuc_vu_NV!A451="","",VLOOKUP(Thong_tin_chuc_vu_NV!A451,INPUT_Du_lieu_nhan_vien!$1:$1048576,28,0))</f>
        <v>CB</v>
      </c>
      <c r="H451" s="104" t="str">
        <f>IF(Thong_tin_chuc_vu_NV!A451="","",VLOOKUP(Thong_tin_chuc_vu_NV!A451,INPUT_Du_lieu_nhan_vien!$1:$1048576,24,0))</f>
        <v>OS</v>
      </c>
      <c r="I451" s="104" t="str">
        <f>IF(Thong_tin_chuc_vu_NV!A451="","",VLOOKUP(Thong_tin_chuc_vu_NV!A451,INPUT_Du_lieu_nhan_vien!$1:$1048576,29,0))</f>
        <v>TSA</v>
      </c>
      <c r="J451" s="104" t="str">
        <f>IF(Thong_tin_chuc_vu_NV!A451="","",VLOOKUP(Thong_tin_chuc_vu_NV!A451,INPUT_Du_lieu_nhan_vien!$1:$1048576,30,0))</f>
        <v>PSAS</v>
      </c>
      <c r="K451" s="104" t="str">
        <f>IF(Thong_tin_chuc_vu_NV!A451="","",VLOOKUP(Thong_tin_chuc_vu_NV!A451,INPUT_Du_lieu_nhan_vien!$1:$1048576,31,0))</f>
        <v>HCM</v>
      </c>
      <c r="L451" s="104" t="str">
        <f>IF(Thong_tin_chuc_vu_NV!A292="","",VLOOKUP(Thong_tin_chuc_vu_NV!A292,INPUT_Du_lieu_nhan_vien!$1:$1048576,36,0))</f>
        <v>Nghỉ việc</v>
      </c>
      <c r="M451" s="117">
        <f>IF(Thong_tin_chuc_vu_NV!A292="","",VLOOKUP(Thong_tin_chuc_vu_NV!A292,INPUT_Du_lieu_nhan_vien!$1:$1048576,34,0))</f>
        <v>40119</v>
      </c>
      <c r="N451" s="104">
        <f>IF(Thong_tin_chuc_vu_NV!A292="","",VLOOKUP(Thong_tin_chuc_vu_NV!A292,INPUT_Du_lieu_nhan_vien!$1:$1048576,35,0))</f>
        <v>11</v>
      </c>
      <c r="O451" s="117" t="str">
        <f>IF(Thong_tin_chuc_vu_NV!A292="","",VLOOKUP(Thong_tin_chuc_vu_NV!A292,INPUT_Du_lieu_nhan_vien!$1:$1048576,37,0))</f>
        <v/>
      </c>
      <c r="P451" s="117">
        <f>IF(Thong_tin_chuc_vu_NV!A292="","",VLOOKUP(Thong_tin_chuc_vu_NV!A292,INPUT_Du_lieu_nhan_vien!$1:$1048576,39,0))</f>
        <v>40119</v>
      </c>
    </row>
    <row r="452" spans="1:16" ht="19.5" customHeight="1" x14ac:dyDescent="0.2">
      <c r="A452" s="121">
        <f>IF(INPUT_Du_lieu_nhan_vien!A452="","",INPUT_Du_lieu_nhan_vien!A452)</f>
        <v>20426</v>
      </c>
      <c r="B452" s="121" t="str">
        <f>IF(A452="","",VLOOKUP(A452,INPUT_Du_lieu_nhan_vien!$1:$1048576,2,0))</f>
        <v>Phạm Hằng</v>
      </c>
      <c r="C452" s="121" t="str">
        <f>IF($A452="","",VLOOKUP($A452,INPUT_Du_lieu_nhan_vien!$1:$1048576,3,0))</f>
        <v>Nga</v>
      </c>
      <c r="D452" s="104" t="str">
        <f>IF(A452="","",VLOOKUP(A452,INPUT_Du_lieu_nhan_vien!$1:$1048576,20,0))</f>
        <v xml:space="preserve">Số 2A, hẻm 173/68/41, Hoàng Hoa Thám, HN </v>
      </c>
      <c r="E452" s="104" t="str">
        <f>IF($A452="","",VLOOKUP($A452,INPUT_Du_lieu_nhan_vien!$1:$1048576,17,0))</f>
        <v>0987 521 567</v>
      </c>
      <c r="F452" s="116" t="str">
        <f>IF(Thong_tin_chuc_vu_NV!A452="","",VLOOKUP(Thong_tin_chuc_vu_NV!A452,INPUT_Du_lieu_nhan_vien!$1:$1048576,27,0))</f>
        <v>4</v>
      </c>
      <c r="G452" s="104" t="str">
        <f>IF(Thong_tin_chuc_vu_NV!A452="","",VLOOKUP(Thong_tin_chuc_vu_NV!A452,INPUT_Du_lieu_nhan_vien!$1:$1048576,28,0))</f>
        <v>QL</v>
      </c>
      <c r="H452" s="104" t="str">
        <f>IF(Thong_tin_chuc_vu_NV!A452="","",VLOOKUP(Thong_tin_chuc_vu_NV!A452,INPUT_Du_lieu_nhan_vien!$1:$1048576,24,0))</f>
        <v>TD2</v>
      </c>
      <c r="I452" s="104" t="str">
        <f>IF(Thong_tin_chuc_vu_NV!A452="","",VLOOKUP(Thong_tin_chuc_vu_NV!A452,INPUT_Du_lieu_nhan_vien!$1:$1048576,29,0))</f>
        <v>THR</v>
      </c>
      <c r="J452" s="104">
        <f>IF(Thong_tin_chuc_vu_NV!A452="","",VLOOKUP(Thong_tin_chuc_vu_NV!A452,INPUT_Du_lieu_nhan_vien!$1:$1048576,30,0))</f>
        <v>0</v>
      </c>
      <c r="K452" s="104" t="str">
        <f>IF(Thong_tin_chuc_vu_NV!A452="","",VLOOKUP(Thong_tin_chuc_vu_NV!A452,INPUT_Du_lieu_nhan_vien!$1:$1048576,31,0))</f>
        <v>HN</v>
      </c>
      <c r="L452" s="104" t="str">
        <f>IF(Thong_tin_chuc_vu_NV!A452="","",VLOOKUP(Thong_tin_chuc_vu_NV!A452,INPUT_Du_lieu_nhan_vien!$1:$1048576,36,0))</f>
        <v>Chính thức</v>
      </c>
      <c r="M452" s="117">
        <f>IF(Thong_tin_chuc_vu_NV!A452="","",VLOOKUP(Thong_tin_chuc_vu_NV!A452,INPUT_Du_lieu_nhan_vien!$1:$1048576,34,0))</f>
        <v>41083</v>
      </c>
      <c r="N452" s="104">
        <f>IF(Thong_tin_chuc_vu_NV!A452="","",VLOOKUP(Thong_tin_chuc_vu_NV!A452,INPUT_Du_lieu_nhan_vien!$1:$1048576,35,0))</f>
        <v>6</v>
      </c>
      <c r="O452" s="117">
        <f>IF(Thong_tin_chuc_vu_NV!A452="","",VLOOKUP(Thong_tin_chuc_vu_NV!A452,INPUT_Du_lieu_nhan_vien!$1:$1048576,37,0))</f>
        <v>41338</v>
      </c>
      <c r="P452" s="117">
        <f>IF(Thong_tin_chuc_vu_NV!A452="","",VLOOKUP(Thong_tin_chuc_vu_NV!A452,INPUT_Du_lieu_nhan_vien!$1:$1048576,39,0))</f>
        <v>0</v>
      </c>
    </row>
    <row r="453" spans="1:16" ht="19.5" hidden="1" customHeight="1" x14ac:dyDescent="0.2">
      <c r="A453" s="121">
        <f>IF(INPUT_Du_lieu_nhan_vien!A453="","",INPUT_Du_lieu_nhan_vien!A453)</f>
        <v>20427</v>
      </c>
      <c r="B453" s="121" t="str">
        <f>IF(A453="","",VLOOKUP(A453,INPUT_Du_lieu_nhan_vien!$1:$1048576,2,0))</f>
        <v>Nguyễn Quỳnh</v>
      </c>
      <c r="C453" s="121" t="str">
        <f>IF($A453="","",VLOOKUP($A453,INPUT_Du_lieu_nhan_vien!$1:$1048576,3,0))</f>
        <v>Trang</v>
      </c>
      <c r="D453" s="104" t="str">
        <f>IF(A453="","",VLOOKUP(A453,INPUT_Du_lieu_nhan_vien!$1:$1048576,20,0))</f>
        <v>Số 101, ngõ 143, phố chợ Khâm Thiên</v>
      </c>
      <c r="E453" s="104" t="str">
        <f>IF($A453="","",VLOOKUP($A453,INPUT_Du_lieu_nhan_vien!$1:$1048576,17,0))</f>
        <v>0984888438</v>
      </c>
      <c r="F453" s="116" t="str">
        <f>IF(Thong_tin_chuc_vu_NV!A453="","",VLOOKUP(Thong_tin_chuc_vu_NV!A453,INPUT_Du_lieu_nhan_vien!$1:$1048576,27,0))</f>
        <v>1</v>
      </c>
      <c r="G453" s="104" t="str">
        <f>IF(Thong_tin_chuc_vu_NV!A453="","",VLOOKUP(Thong_tin_chuc_vu_NV!A453,INPUT_Du_lieu_nhan_vien!$1:$1048576,28,0))</f>
        <v>CB</v>
      </c>
      <c r="H453" s="104" t="str">
        <f>IF(Thong_tin_chuc_vu_NV!A453="","",VLOOKUP(Thong_tin_chuc_vu_NV!A453,INPUT_Du_lieu_nhan_vien!$1:$1048576,24,0))</f>
        <v>OP</v>
      </c>
      <c r="I453" s="104">
        <f>IF(Thong_tin_chuc_vu_NV!A453="","",VLOOKUP(Thong_tin_chuc_vu_NV!A453,INPUT_Du_lieu_nhan_vien!$1:$1048576,29,0))</f>
        <v>0</v>
      </c>
      <c r="J453" s="104">
        <f>IF(Thong_tin_chuc_vu_NV!A453="","",VLOOKUP(Thong_tin_chuc_vu_NV!A453,INPUT_Du_lieu_nhan_vien!$1:$1048576,30,0))</f>
        <v>0</v>
      </c>
      <c r="K453" s="104" t="str">
        <f>IF(Thong_tin_chuc_vu_NV!A453="","",VLOOKUP(Thong_tin_chuc_vu_NV!A453,INPUT_Du_lieu_nhan_vien!$1:$1048576,31,0))</f>
        <v>HN</v>
      </c>
      <c r="L453" s="104" t="str">
        <f>IF(Thong_tin_chuc_vu_NV!A453="","",VLOOKUP(Thong_tin_chuc_vu_NV!A453,INPUT_Du_lieu_nhan_vien!$1:$1048576,36,0))</f>
        <v>Nghỉ việc</v>
      </c>
      <c r="M453" s="117">
        <f>IF(Thong_tin_chuc_vu_NV!A453="","",VLOOKUP(Thong_tin_chuc_vu_NV!A453,INPUT_Du_lieu_nhan_vien!$1:$1048576,34,0))</f>
        <v>41090</v>
      </c>
      <c r="N453" s="104">
        <f>IF(Thong_tin_chuc_vu_NV!A453="","",VLOOKUP(Thong_tin_chuc_vu_NV!A453,INPUT_Du_lieu_nhan_vien!$1:$1048576,35,0))</f>
        <v>6</v>
      </c>
      <c r="O453" s="117">
        <f>IF(Thong_tin_chuc_vu_NV!A453="","",VLOOKUP(Thong_tin_chuc_vu_NV!A453,INPUT_Du_lieu_nhan_vien!$1:$1048576,37,0))</f>
        <v>0</v>
      </c>
      <c r="P453" s="117">
        <f>IF(Thong_tin_chuc_vu_NV!A453="","",VLOOKUP(Thong_tin_chuc_vu_NV!A453,INPUT_Du_lieu_nhan_vien!$1:$1048576,39,0))</f>
        <v>0</v>
      </c>
    </row>
    <row r="454" spans="1:16" ht="19.5" hidden="1" customHeight="1" x14ac:dyDescent="0.2">
      <c r="A454" s="121">
        <f>IF(INPUT_Du_lieu_nhan_vien!A300="","",INPUT_Du_lieu_nhan_vien!A300)</f>
        <v>20276</v>
      </c>
      <c r="B454" s="121" t="str">
        <f>IF(A454="","",VLOOKUP(A454,INPUT_Du_lieu_nhan_vien!$1:$1048576,2,0))</f>
        <v>Trương Thị Thu</v>
      </c>
      <c r="C454" s="121" t="str">
        <f>IF($A454="","",VLOOKUP($A454,INPUT_Du_lieu_nhan_vien!$1:$1048576,3,0))</f>
        <v>Hà</v>
      </c>
      <c r="D454" s="104" t="str">
        <f>IF(A454="","",VLOOKUP(A454,INPUT_Du_lieu_nhan_vien!$1:$1048576,20,0))</f>
        <v>28 Nguyễn Trường Tộ, Ba Đình, Hà Nội</v>
      </c>
      <c r="E454" s="104" t="str">
        <f>IF($A454="","",VLOOKUP($A454,INPUT_Du_lieu_nhan_vien!$1:$1048576,17,0))</f>
        <v>0947606055</v>
      </c>
      <c r="F454" s="116" t="str">
        <f>IF(Thong_tin_chuc_vu_NV!A454="","",VLOOKUP(Thong_tin_chuc_vu_NV!A454,INPUT_Du_lieu_nhan_vien!$1:$1048576,27,0))</f>
        <v>2</v>
      </c>
      <c r="G454" s="104" t="str">
        <f>IF(Thong_tin_chuc_vu_NV!A454="","",VLOOKUP(Thong_tin_chuc_vu_NV!A454,INPUT_Du_lieu_nhan_vien!$1:$1048576,28,0))</f>
        <v>CG</v>
      </c>
      <c r="H454" s="104" t="str">
        <f>IF(Thong_tin_chuc_vu_NV!A454="","",VLOOKUP(Thong_tin_chuc_vu_NV!A454,INPUT_Du_lieu_nhan_vien!$1:$1048576,24,0))</f>
        <v>NX</v>
      </c>
      <c r="I454" s="104" t="str">
        <f>IF(Thong_tin_chuc_vu_NV!A454="","",VLOOKUP(Thong_tin_chuc_vu_NV!A454,INPUT_Du_lieu_nhan_vien!$1:$1048576,29,0))</f>
        <v>TAW</v>
      </c>
      <c r="J454" s="104" t="str">
        <f>IF(Thong_tin_chuc_vu_NV!A454="","",VLOOKUP(Thong_tin_chuc_vu_NV!A454,INPUT_Du_lieu_nhan_vien!$1:$1048576,30,0))</f>
        <v>PAWT</v>
      </c>
      <c r="K454" s="104" t="str">
        <f>IF(Thong_tin_chuc_vu_NV!A454="","",VLOOKUP(Thong_tin_chuc_vu_NV!A454,INPUT_Du_lieu_nhan_vien!$1:$1048576,31,0))</f>
        <v>HN</v>
      </c>
      <c r="L454" s="104" t="str">
        <f>IF(Thong_tin_chuc_vu_NV!A300="","",VLOOKUP(Thong_tin_chuc_vu_NV!A300,INPUT_Du_lieu_nhan_vien!$1:$1048576,36,0))</f>
        <v>Nghỉ việc</v>
      </c>
      <c r="M454" s="117">
        <f>IF(Thong_tin_chuc_vu_NV!A300="","",VLOOKUP(Thong_tin_chuc_vu_NV!A300,INPUT_Du_lieu_nhan_vien!$1:$1048576,34,0))</f>
        <v>0</v>
      </c>
      <c r="N454" s="104" t="str">
        <f>IF(Thong_tin_chuc_vu_NV!A300="","",VLOOKUP(Thong_tin_chuc_vu_NV!A300,INPUT_Du_lieu_nhan_vien!$1:$1048576,35,0))</f>
        <v/>
      </c>
      <c r="O454" s="117">
        <f>IF(Thong_tin_chuc_vu_NV!A300="","",VLOOKUP(Thong_tin_chuc_vu_NV!A300,INPUT_Du_lieu_nhan_vien!$1:$1048576,37,0))</f>
        <v>0</v>
      </c>
      <c r="P454" s="117">
        <f>IF(Thong_tin_chuc_vu_NV!A300="","",VLOOKUP(Thong_tin_chuc_vu_NV!A300,INPUT_Du_lieu_nhan_vien!$1:$1048576,39,0))</f>
        <v>41183</v>
      </c>
    </row>
    <row r="455" spans="1:16" ht="19.5" hidden="1" customHeight="1" x14ac:dyDescent="0.2">
      <c r="A455" s="121">
        <f>IF(INPUT_Du_lieu_nhan_vien!A455="","",INPUT_Du_lieu_nhan_vien!A455)</f>
        <v>20429</v>
      </c>
      <c r="B455" s="121" t="str">
        <f>IF(A455="","",VLOOKUP(A455,INPUT_Du_lieu_nhan_vien!$1:$1048576,2,0))</f>
        <v>Nguyễn Kim</v>
      </c>
      <c r="C455" s="121" t="str">
        <f>IF($A455="","",VLOOKUP($A455,INPUT_Du_lieu_nhan_vien!$1:$1048576,3,0))</f>
        <v>Ngân</v>
      </c>
      <c r="D455" s="104" t="str">
        <f>IF(A455="","",VLOOKUP(A455,INPUT_Du_lieu_nhan_vien!$1:$1048576,20,0))</f>
        <v>F505-A1-TT Viện N/cứu Khoa học Thủy Lợi, P. Trung Liệt, Q. Đống Đa h</v>
      </c>
      <c r="E455" s="104" t="str">
        <f>IF($A455="","",VLOOKUP($A455,INPUT_Du_lieu_nhan_vien!$1:$1048576,17,0))</f>
        <v>0989579333</v>
      </c>
      <c r="F455" s="116">
        <f>IF(Thong_tin_chuc_vu_NV!A455="","",VLOOKUP(Thong_tin_chuc_vu_NV!A455,INPUT_Du_lieu_nhan_vien!$1:$1048576,27,0))</f>
        <v>3</v>
      </c>
      <c r="G455" s="104" t="str">
        <f>IF(Thong_tin_chuc_vu_NV!A455="","",VLOOKUP(Thong_tin_chuc_vu_NV!A455,INPUT_Du_lieu_nhan_vien!$1:$1048576,28,0))</f>
        <v>QL</v>
      </c>
      <c r="H455" s="104" t="str">
        <f>IF(Thong_tin_chuc_vu_NV!A455="","",VLOOKUP(Thong_tin_chuc_vu_NV!A455,INPUT_Du_lieu_nhan_vien!$1:$1048576,24,0))</f>
        <v>PM1</v>
      </c>
      <c r="I455" s="104" t="str">
        <f>IF(Thong_tin_chuc_vu_NV!A455="","",VLOOKUP(Thong_tin_chuc_vu_NV!A455,INPUT_Du_lieu_nhan_vien!$1:$1048576,29,0))</f>
        <v>TFP</v>
      </c>
      <c r="J455" s="104" t="str">
        <f>IF(Thong_tin_chuc_vu_NV!A455="","",VLOOKUP(Thong_tin_chuc_vu_NV!A455,INPUT_Du_lieu_nhan_vien!$1:$1048576,30,0))</f>
        <v>PFPC</v>
      </c>
      <c r="K455" s="104" t="str">
        <f>IF(Thong_tin_chuc_vu_NV!A455="","",VLOOKUP(Thong_tin_chuc_vu_NV!A455,INPUT_Du_lieu_nhan_vien!$1:$1048576,31,0))</f>
        <v>HN</v>
      </c>
      <c r="L455" s="104" t="str">
        <f>IF(Thong_tin_chuc_vu_NV!A455="","",VLOOKUP(Thong_tin_chuc_vu_NV!A455,INPUT_Du_lieu_nhan_vien!$1:$1048576,36,0))</f>
        <v>Nghỉ việc</v>
      </c>
      <c r="M455" s="117">
        <f>IF(Thong_tin_chuc_vu_NV!A455="","",VLOOKUP(Thong_tin_chuc_vu_NV!A455,INPUT_Du_lieu_nhan_vien!$1:$1048576,34,0))</f>
        <v>41100</v>
      </c>
      <c r="N455" s="104">
        <f>IF(Thong_tin_chuc_vu_NV!A455="","",VLOOKUP(Thong_tin_chuc_vu_NV!A455,INPUT_Du_lieu_nhan_vien!$1:$1048576,35,0))</f>
        <v>7</v>
      </c>
      <c r="O455" s="117" t="str">
        <f>IF(Thong_tin_chuc_vu_NV!A455="","",VLOOKUP(Thong_tin_chuc_vu_NV!A455,INPUT_Du_lieu_nhan_vien!$1:$1048576,37,0))</f>
        <v/>
      </c>
      <c r="P455" s="117">
        <f>IF(Thong_tin_chuc_vu_NV!A455="","",VLOOKUP(Thong_tin_chuc_vu_NV!A455,INPUT_Du_lieu_nhan_vien!$1:$1048576,39,0))</f>
        <v>41384</v>
      </c>
    </row>
    <row r="456" spans="1:16" ht="19.5" hidden="1" customHeight="1" x14ac:dyDescent="0.2">
      <c r="A456" s="121">
        <f>IF(INPUT_Du_lieu_nhan_vien!A456="","",INPUT_Du_lieu_nhan_vien!A456)</f>
        <v>20430</v>
      </c>
      <c r="B456" s="121" t="str">
        <f>IF(A456="","",VLOOKUP(A456,INPUT_Du_lieu_nhan_vien!$1:$1048576,2,0))</f>
        <v>Vũ Thị Ngọc</v>
      </c>
      <c r="C456" s="121" t="str">
        <f>IF($A456="","",VLOOKUP($A456,INPUT_Du_lieu_nhan_vien!$1:$1048576,3,0))</f>
        <v>Bích</v>
      </c>
      <c r="D456" s="104" t="str">
        <f>IF(A456="","",VLOOKUP(A456,INPUT_Du_lieu_nhan_vien!$1:$1048576,20,0))</f>
        <v xml:space="preserve">98 Chùa Bộc, Đống Đa, Hà Nội
 </v>
      </c>
      <c r="E456" s="104" t="str">
        <f>IF($A456="","",VLOOKUP($A456,INPUT_Du_lieu_nhan_vien!$1:$1048576,17,0))</f>
        <v>01696897196</v>
      </c>
      <c r="F456" s="116" t="str">
        <f>IF(Thong_tin_chuc_vu_NV!A456="","",VLOOKUP(Thong_tin_chuc_vu_NV!A456,INPUT_Du_lieu_nhan_vien!$1:$1048576,27,0))</f>
        <v>1</v>
      </c>
      <c r="G456" s="104" t="str">
        <f>IF(Thong_tin_chuc_vu_NV!A456="","",VLOOKUP(Thong_tin_chuc_vu_NV!A456,INPUT_Du_lieu_nhan_vien!$1:$1048576,28,0))</f>
        <v>CB</v>
      </c>
      <c r="H456" s="104" t="str">
        <f>IF(Thong_tin_chuc_vu_NV!A456="","",VLOOKUP(Thong_tin_chuc_vu_NV!A456,INPUT_Du_lieu_nhan_vien!$1:$1048576,24,0))</f>
        <v>OP</v>
      </c>
      <c r="I456" s="104" t="str">
        <f>IF(Thong_tin_chuc_vu_NV!A456="","",VLOOKUP(Thong_tin_chuc_vu_NV!A456,INPUT_Du_lieu_nhan_vien!$1:$1048576,29,0))</f>
        <v>TAW</v>
      </c>
      <c r="J456" s="104" t="str">
        <f>IF(Thong_tin_chuc_vu_NV!A456="","",VLOOKUP(Thong_tin_chuc_vu_NV!A456,INPUT_Du_lieu_nhan_vien!$1:$1048576,30,0))</f>
        <v>PAWS</v>
      </c>
      <c r="K456" s="104" t="str">
        <f>IF(Thong_tin_chuc_vu_NV!A456="","",VLOOKUP(Thong_tin_chuc_vu_NV!A456,INPUT_Du_lieu_nhan_vien!$1:$1048576,31,0))</f>
        <v>HN</v>
      </c>
      <c r="L456" s="104" t="str">
        <f>IF(Thong_tin_chuc_vu_NV!A456="","",VLOOKUP(Thong_tin_chuc_vu_NV!A456,INPUT_Du_lieu_nhan_vien!$1:$1048576,36,0))</f>
        <v>Chính thức</v>
      </c>
      <c r="M456" s="117">
        <f>IF(Thong_tin_chuc_vu_NV!A456="","",VLOOKUP(Thong_tin_chuc_vu_NV!A456,INPUT_Du_lieu_nhan_vien!$1:$1048576,34,0))</f>
        <v>41139</v>
      </c>
      <c r="N456" s="104">
        <f>IF(Thong_tin_chuc_vu_NV!A456="","",VLOOKUP(Thong_tin_chuc_vu_NV!A456,INPUT_Du_lieu_nhan_vien!$1:$1048576,35,0))</f>
        <v>8</v>
      </c>
      <c r="O456" s="117" t="str">
        <f>IF(Thong_tin_chuc_vu_NV!A456="","",VLOOKUP(Thong_tin_chuc_vu_NV!A456,INPUT_Du_lieu_nhan_vien!$1:$1048576,37,0))</f>
        <v/>
      </c>
      <c r="P456" s="117">
        <f>IF(Thong_tin_chuc_vu_NV!A456="","",VLOOKUP(Thong_tin_chuc_vu_NV!A456,INPUT_Du_lieu_nhan_vien!$1:$1048576,39,0))</f>
        <v>0</v>
      </c>
    </row>
    <row r="457" spans="1:16" ht="19.5" hidden="1" customHeight="1" x14ac:dyDescent="0.2">
      <c r="A457" s="121">
        <f>IF(INPUT_Du_lieu_nhan_vien!A457="","",INPUT_Du_lieu_nhan_vien!A457)</f>
        <v>20431</v>
      </c>
      <c r="B457" s="121" t="str">
        <f>IF(A457="","",VLOOKUP(A457,INPUT_Du_lieu_nhan_vien!$1:$1048576,2,0))</f>
        <v>Vũ Thúy</v>
      </c>
      <c r="C457" s="121" t="str">
        <f>IF($A457="","",VLOOKUP($A457,INPUT_Du_lieu_nhan_vien!$1:$1048576,3,0))</f>
        <v>Ngọc</v>
      </c>
      <c r="D457" s="104">
        <f>IF(A457="","",VLOOKUP(A457,INPUT_Du_lieu_nhan_vien!$1:$1048576,20,0))</f>
        <v>0</v>
      </c>
      <c r="E457" s="104">
        <f>IF($A457="","",VLOOKUP($A457,INPUT_Du_lieu_nhan_vien!$1:$1048576,17,0))</f>
        <v>0</v>
      </c>
      <c r="F457" s="116" t="str">
        <f>IF(Thong_tin_chuc_vu_NV!A457="","",VLOOKUP(Thong_tin_chuc_vu_NV!A457,INPUT_Du_lieu_nhan_vien!$1:$1048576,27,0))</f>
        <v>1</v>
      </c>
      <c r="G457" s="104" t="str">
        <f>IF(Thong_tin_chuc_vu_NV!A457="","",VLOOKUP(Thong_tin_chuc_vu_NV!A457,INPUT_Du_lieu_nhan_vien!$1:$1048576,28,0))</f>
        <v>CB</v>
      </c>
      <c r="H457" s="104" t="str">
        <f>IF(Thong_tin_chuc_vu_NV!A457="","",VLOOKUP(Thong_tin_chuc_vu_NV!A457,INPUT_Du_lieu_nhan_vien!$1:$1048576,24,0))</f>
        <v>OP</v>
      </c>
      <c r="I457" s="104" t="str">
        <f>IF(Thong_tin_chuc_vu_NV!A457="","",VLOOKUP(Thong_tin_chuc_vu_NV!A457,INPUT_Du_lieu_nhan_vien!$1:$1048576,29,0))</f>
        <v>THO</v>
      </c>
      <c r="J457" s="104">
        <f>IF(Thong_tin_chuc_vu_NV!A457="","",VLOOKUP(Thong_tin_chuc_vu_NV!A457,INPUT_Du_lieu_nhan_vien!$1:$1048576,30,0))</f>
        <v>0</v>
      </c>
      <c r="K457" s="104" t="str">
        <f>IF(Thong_tin_chuc_vu_NV!A457="","",VLOOKUP(Thong_tin_chuc_vu_NV!A457,INPUT_Du_lieu_nhan_vien!$1:$1048576,31,0))</f>
        <v>HN</v>
      </c>
      <c r="L457" s="104" t="str">
        <f>IF(Thong_tin_chuc_vu_NV!A457="","",VLOOKUP(Thong_tin_chuc_vu_NV!A457,INPUT_Du_lieu_nhan_vien!$1:$1048576,36,0))</f>
        <v>Nghỉ việc</v>
      </c>
      <c r="M457" s="117">
        <f>IF(Thong_tin_chuc_vu_NV!A457="","",VLOOKUP(Thong_tin_chuc_vu_NV!A457,INPUT_Du_lieu_nhan_vien!$1:$1048576,34,0))</f>
        <v>0</v>
      </c>
      <c r="N457" s="104" t="str">
        <f>IF(Thong_tin_chuc_vu_NV!A457="","",VLOOKUP(Thong_tin_chuc_vu_NV!A457,INPUT_Du_lieu_nhan_vien!$1:$1048576,35,0))</f>
        <v/>
      </c>
      <c r="O457" s="117">
        <f>IF(Thong_tin_chuc_vu_NV!A457="","",VLOOKUP(Thong_tin_chuc_vu_NV!A457,INPUT_Du_lieu_nhan_vien!$1:$1048576,37,0))</f>
        <v>0</v>
      </c>
      <c r="P457" s="117">
        <f>IF(Thong_tin_chuc_vu_NV!A457="","",VLOOKUP(Thong_tin_chuc_vu_NV!A457,INPUT_Du_lieu_nhan_vien!$1:$1048576,39,0))</f>
        <v>41122</v>
      </c>
    </row>
    <row r="458" spans="1:16" ht="19.5" hidden="1" customHeight="1" x14ac:dyDescent="0.2">
      <c r="A458" s="121">
        <f>IF(INPUT_Du_lieu_nhan_vien!A458="","",INPUT_Du_lieu_nhan_vien!A458)</f>
        <v>20432</v>
      </c>
      <c r="B458" s="121" t="str">
        <f>IF(A458="","",VLOOKUP(A458,INPUT_Du_lieu_nhan_vien!$1:$1048576,2,0))</f>
        <v>Dương Thanh</v>
      </c>
      <c r="C458" s="121" t="str">
        <f>IF($A458="","",VLOOKUP($A458,INPUT_Du_lieu_nhan_vien!$1:$1048576,3,0))</f>
        <v>Việt</v>
      </c>
      <c r="D458" s="104" t="str">
        <f>IF(A458="","",VLOOKUP(A458,INPUT_Du_lieu_nhan_vien!$1:$1048576,20,0))</f>
        <v>84/18 chiến thắng, p.9, q.phú nhuận
 Hồ Chí Minh</v>
      </c>
      <c r="E458" s="104" t="str">
        <f>IF($A458="","",VLOOKUP($A458,INPUT_Du_lieu_nhan_vien!$1:$1048576,17,0))</f>
        <v>0902 820 931</v>
      </c>
      <c r="F458" s="116" t="str">
        <f>IF(Thong_tin_chuc_vu_NV!A458="","",VLOOKUP(Thong_tin_chuc_vu_NV!A458,INPUT_Du_lieu_nhan_vien!$1:$1048576,27,0))</f>
        <v>1</v>
      </c>
      <c r="G458" s="104" t="str">
        <f>IF(Thong_tin_chuc_vu_NV!A458="","",VLOOKUP(Thong_tin_chuc_vu_NV!A458,INPUT_Du_lieu_nhan_vien!$1:$1048576,28,0))</f>
        <v>CB</v>
      </c>
      <c r="H458" s="104" t="str">
        <f>IF(Thong_tin_chuc_vu_NV!A458="","",VLOOKUP(Thong_tin_chuc_vu_NV!A458,INPUT_Du_lieu_nhan_vien!$1:$1048576,24,0))</f>
        <v>OP</v>
      </c>
      <c r="I458" s="104" t="str">
        <f>IF(Thong_tin_chuc_vu_NV!A458="","",VLOOKUP(Thong_tin_chuc_vu_NV!A458,INPUT_Du_lieu_nhan_vien!$1:$1048576,29,0))</f>
        <v>TSG</v>
      </c>
      <c r="J458" s="104" t="str">
        <f>IF(Thong_tin_chuc_vu_NV!A458="","",VLOOKUP(Thong_tin_chuc_vu_NV!A458,INPUT_Du_lieu_nhan_vien!$1:$1048576,30,0))</f>
        <v>PSGH</v>
      </c>
      <c r="K458" s="104" t="str">
        <f>IF(Thong_tin_chuc_vu_NV!A458="","",VLOOKUP(Thong_tin_chuc_vu_NV!A458,INPUT_Du_lieu_nhan_vien!$1:$1048576,31,0))</f>
        <v>HCM</v>
      </c>
      <c r="L458" s="104" t="str">
        <f>IF(Thong_tin_chuc_vu_NV!A458="","",VLOOKUP(Thong_tin_chuc_vu_NV!A458,INPUT_Du_lieu_nhan_vien!$1:$1048576,36,0))</f>
        <v>Chính thức</v>
      </c>
      <c r="M458" s="117">
        <f>IF(Thong_tin_chuc_vu_NV!A458="","",VLOOKUP(Thong_tin_chuc_vu_NV!A458,INPUT_Du_lieu_nhan_vien!$1:$1048576,34,0))</f>
        <v>41122</v>
      </c>
      <c r="N458" s="104">
        <f>IF(Thong_tin_chuc_vu_NV!A458="","",VLOOKUP(Thong_tin_chuc_vu_NV!A458,INPUT_Du_lieu_nhan_vien!$1:$1048576,35,0))</f>
        <v>8</v>
      </c>
      <c r="O458" s="117" t="str">
        <f>IF(Thong_tin_chuc_vu_NV!A458="","",VLOOKUP(Thong_tin_chuc_vu_NV!A458,INPUT_Du_lieu_nhan_vien!$1:$1048576,37,0))</f>
        <v/>
      </c>
      <c r="P458" s="117">
        <f>IF(Thong_tin_chuc_vu_NV!A458="","",VLOOKUP(Thong_tin_chuc_vu_NV!A458,INPUT_Du_lieu_nhan_vien!$1:$1048576,39,0))</f>
        <v>0</v>
      </c>
    </row>
    <row r="459" spans="1:16" ht="19.5" hidden="1" customHeight="1" x14ac:dyDescent="0.2">
      <c r="A459" s="121">
        <f>IF(INPUT_Du_lieu_nhan_vien!A329="","",INPUT_Du_lieu_nhan_vien!A329)</f>
        <v>20304</v>
      </c>
      <c r="B459" s="121" t="str">
        <f>IF(A459="","",VLOOKUP(A459,INPUT_Du_lieu_nhan_vien!$1:$1048576,2,0))</f>
        <v>Cao Thị</v>
      </c>
      <c r="C459" s="121" t="str">
        <f>IF($A459="","",VLOOKUP($A459,INPUT_Du_lieu_nhan_vien!$1:$1048576,3,0))</f>
        <v>Quỳnh</v>
      </c>
      <c r="D459" s="104" t="str">
        <f>IF(A459="","",VLOOKUP(A459,INPUT_Du_lieu_nhan_vien!$1:$1048576,20,0))</f>
        <v>160/47/6 Phan Huy Ichs, F12, Gò Vấp</v>
      </c>
      <c r="E459" s="104" t="str">
        <f>IF($A459="","",VLOOKUP($A459,INPUT_Du_lieu_nhan_vien!$1:$1048576,17,0))</f>
        <v>0973076241</v>
      </c>
      <c r="F459" s="116" t="str">
        <f>IF(Thong_tin_chuc_vu_NV!A459="","",VLOOKUP(Thong_tin_chuc_vu_NV!A459,INPUT_Du_lieu_nhan_vien!$1:$1048576,27,0))</f>
        <v>1</v>
      </c>
      <c r="G459" s="104" t="str">
        <f>IF(Thong_tin_chuc_vu_NV!A459="","",VLOOKUP(Thong_tin_chuc_vu_NV!A459,INPUT_Du_lieu_nhan_vien!$1:$1048576,28,0))</f>
        <v>CB</v>
      </c>
      <c r="H459" s="104" t="str">
        <f>IF(Thong_tin_chuc_vu_NV!A459="","",VLOOKUP(Thong_tin_chuc_vu_NV!A459,INPUT_Du_lieu_nhan_vien!$1:$1048576,24,0))</f>
        <v>OS</v>
      </c>
      <c r="I459" s="104">
        <f>IF(Thong_tin_chuc_vu_NV!A459="","",VLOOKUP(Thong_tin_chuc_vu_NV!A459,INPUT_Du_lieu_nhan_vien!$1:$1048576,29,0))</f>
        <v>0</v>
      </c>
      <c r="J459" s="104">
        <f>IF(Thong_tin_chuc_vu_NV!A459="","",VLOOKUP(Thong_tin_chuc_vu_NV!A459,INPUT_Du_lieu_nhan_vien!$1:$1048576,30,0))</f>
        <v>0</v>
      </c>
      <c r="K459" s="104" t="str">
        <f>IF(Thong_tin_chuc_vu_NV!A459="","",VLOOKUP(Thong_tin_chuc_vu_NV!A459,INPUT_Du_lieu_nhan_vien!$1:$1048576,31,0))</f>
        <v>HCM</v>
      </c>
      <c r="L459" s="104" t="str">
        <f>IF(Thong_tin_chuc_vu_NV!A329="","",VLOOKUP(Thong_tin_chuc_vu_NV!A329,INPUT_Du_lieu_nhan_vien!$1:$1048576,36,0))</f>
        <v>Nghỉ việc</v>
      </c>
      <c r="M459" s="117">
        <f>IF(Thong_tin_chuc_vu_NV!A329="","",VLOOKUP(Thong_tin_chuc_vu_NV!A329,INPUT_Du_lieu_nhan_vien!$1:$1048576,34,0))</f>
        <v>40260</v>
      </c>
      <c r="N459" s="104">
        <f>IF(Thong_tin_chuc_vu_NV!A329="","",VLOOKUP(Thong_tin_chuc_vu_NV!A329,INPUT_Du_lieu_nhan_vien!$1:$1048576,35,0))</f>
        <v>3</v>
      </c>
      <c r="O459" s="117" t="str">
        <f>IF(Thong_tin_chuc_vu_NV!A329="","",VLOOKUP(Thong_tin_chuc_vu_NV!A329,INPUT_Du_lieu_nhan_vien!$1:$1048576,37,0))</f>
        <v/>
      </c>
      <c r="P459" s="117">
        <f>IF(Thong_tin_chuc_vu_NV!A329="","",VLOOKUP(Thong_tin_chuc_vu_NV!A329,INPUT_Du_lieu_nhan_vien!$1:$1048576,39,0))</f>
        <v>40725</v>
      </c>
    </row>
    <row r="460" spans="1:16" ht="19.5" hidden="1" customHeight="1" x14ac:dyDescent="0.2">
      <c r="A460" s="121">
        <f>IF(INPUT_Du_lieu_nhan_vien!A330="","",INPUT_Du_lieu_nhan_vien!A330)</f>
        <v>20305</v>
      </c>
      <c r="B460" s="121" t="str">
        <f>IF(A460="","",VLOOKUP(A460,INPUT_Du_lieu_nhan_vien!$1:$1048576,2,0))</f>
        <v xml:space="preserve"> Doãn Đức</v>
      </c>
      <c r="C460" s="121" t="str">
        <f>IF($A460="","",VLOOKUP($A460,INPUT_Du_lieu_nhan_vien!$1:$1048576,3,0))</f>
        <v>Hiển</v>
      </c>
      <c r="D460" s="104" t="str">
        <f>IF(A460="","",VLOOKUP(A460,INPUT_Du_lieu_nhan_vien!$1:$1048576,20,0))</f>
        <v xml:space="preserve"> </v>
      </c>
      <c r="E460" s="104" t="str">
        <f>IF($A460="","",VLOOKUP($A460,INPUT_Du_lieu_nhan_vien!$1:$1048576,17,0))</f>
        <v>0976371984</v>
      </c>
      <c r="F460" s="116" t="str">
        <f>IF(Thong_tin_chuc_vu_NV!A460="","",VLOOKUP(Thong_tin_chuc_vu_NV!A460,INPUT_Du_lieu_nhan_vien!$1:$1048576,27,0))</f>
        <v>1</v>
      </c>
      <c r="G460" s="104" t="str">
        <f>IF(Thong_tin_chuc_vu_NV!A460="","",VLOOKUP(Thong_tin_chuc_vu_NV!A460,INPUT_Du_lieu_nhan_vien!$1:$1048576,28,0))</f>
        <v>CB</v>
      </c>
      <c r="H460" s="104" t="str">
        <f>IF(Thong_tin_chuc_vu_NV!A460="","",VLOOKUP(Thong_tin_chuc_vu_NV!A460,INPUT_Du_lieu_nhan_vien!$1:$1048576,24,0))</f>
        <v>OP</v>
      </c>
      <c r="I460" s="104">
        <f>IF(Thong_tin_chuc_vu_NV!A460="","",VLOOKUP(Thong_tin_chuc_vu_NV!A460,INPUT_Du_lieu_nhan_vien!$1:$1048576,29,0))</f>
        <v>0</v>
      </c>
      <c r="J460" s="104">
        <f>IF(Thong_tin_chuc_vu_NV!A460="","",VLOOKUP(Thong_tin_chuc_vu_NV!A460,INPUT_Du_lieu_nhan_vien!$1:$1048576,30,0))</f>
        <v>0</v>
      </c>
      <c r="K460" s="104" t="str">
        <f>IF(Thong_tin_chuc_vu_NV!A460="","",VLOOKUP(Thong_tin_chuc_vu_NV!A460,INPUT_Du_lieu_nhan_vien!$1:$1048576,31,0))</f>
        <v>HCM</v>
      </c>
      <c r="L460" s="104" t="str">
        <f>IF(Thong_tin_chuc_vu_NV!A330="","",VLOOKUP(Thong_tin_chuc_vu_NV!A330,INPUT_Du_lieu_nhan_vien!$1:$1048576,36,0))</f>
        <v>Chính thức</v>
      </c>
      <c r="M460" s="117">
        <f>IF(Thong_tin_chuc_vu_NV!A330="","",VLOOKUP(Thong_tin_chuc_vu_NV!A330,INPUT_Du_lieu_nhan_vien!$1:$1048576,34,0))</f>
        <v>40245</v>
      </c>
      <c r="N460" s="104">
        <f>IF(Thong_tin_chuc_vu_NV!A330="","",VLOOKUP(Thong_tin_chuc_vu_NV!A330,INPUT_Du_lieu_nhan_vien!$1:$1048576,35,0))</f>
        <v>3</v>
      </c>
      <c r="O460" s="117" t="str">
        <f>IF(Thong_tin_chuc_vu_NV!A330="","",VLOOKUP(Thong_tin_chuc_vu_NV!A330,INPUT_Du_lieu_nhan_vien!$1:$1048576,37,0))</f>
        <v/>
      </c>
      <c r="P460" s="117">
        <f>IF(Thong_tin_chuc_vu_NV!A330="","",VLOOKUP(Thong_tin_chuc_vu_NV!A330,INPUT_Du_lieu_nhan_vien!$1:$1048576,39,0))</f>
        <v>0</v>
      </c>
    </row>
    <row r="461" spans="1:16" ht="19.5" customHeight="1" x14ac:dyDescent="0.2">
      <c r="A461" s="121">
        <f>IF(INPUT_Du_lieu_nhan_vien!A461="","",INPUT_Du_lieu_nhan_vien!A461)</f>
        <v>20435</v>
      </c>
      <c r="B461" s="121" t="str">
        <f>IF(A461="","",VLOOKUP(A461,INPUT_Du_lieu_nhan_vien!$1:$1048576,2,0))</f>
        <v>Phạm Thị Thanh</v>
      </c>
      <c r="C461" s="121" t="str">
        <f>IF($A461="","",VLOOKUP($A461,INPUT_Du_lieu_nhan_vien!$1:$1048576,3,0))</f>
        <v>Mỹ</v>
      </c>
      <c r="D461" s="104" t="str">
        <f>IF(A461="","",VLOOKUP(A461,INPUT_Du_lieu_nhan_vien!$1:$1048576,20,0))</f>
        <v xml:space="preserve">Số 78, Ngõ 193, /32 Phường Bồ Đề, Long Biên, HN
 </v>
      </c>
      <c r="E461" s="104" t="str">
        <f>IF($A461="","",VLOOKUP($A461,INPUT_Du_lieu_nhan_vien!$1:$1048576,17,0))</f>
        <v>0903000124</v>
      </c>
      <c r="F461" s="116" t="str">
        <f>IF(Thong_tin_chuc_vu_NV!A461="","",VLOOKUP(Thong_tin_chuc_vu_NV!A461,INPUT_Du_lieu_nhan_vien!$1:$1048576,27,0))</f>
        <v>4</v>
      </c>
      <c r="G461" s="104" t="str">
        <f>IF(Thong_tin_chuc_vu_NV!A461="","",VLOOKUP(Thong_tin_chuc_vu_NV!A461,INPUT_Du_lieu_nhan_vien!$1:$1048576,28,0))</f>
        <v>QL</v>
      </c>
      <c r="H461" s="104" t="str">
        <f>IF(Thong_tin_chuc_vu_NV!A461="","",VLOOKUP(Thong_tin_chuc_vu_NV!A461,INPUT_Du_lieu_nhan_vien!$1:$1048576,24,0))</f>
        <v>TD1</v>
      </c>
      <c r="I461" s="104" t="str">
        <f>IF(Thong_tin_chuc_vu_NV!A461="","",VLOOKUP(Thong_tin_chuc_vu_NV!A461,INPUT_Du_lieu_nhan_vien!$1:$1048576,29,0))</f>
        <v>TIC</v>
      </c>
      <c r="J461" s="104">
        <f>IF(Thong_tin_chuc_vu_NV!A461="","",VLOOKUP(Thong_tin_chuc_vu_NV!A461,INPUT_Du_lieu_nhan_vien!$1:$1048576,30,0))</f>
        <v>0</v>
      </c>
      <c r="K461" s="104" t="str">
        <f>IF(Thong_tin_chuc_vu_NV!A461="","",VLOOKUP(Thong_tin_chuc_vu_NV!A461,INPUT_Du_lieu_nhan_vien!$1:$1048576,31,0))</f>
        <v>HN</v>
      </c>
      <c r="L461" s="104" t="str">
        <f>IF(Thong_tin_chuc_vu_NV!A461="","",VLOOKUP(Thong_tin_chuc_vu_NV!A461,INPUT_Du_lieu_nhan_vien!$1:$1048576,36,0))</f>
        <v>Nghỉ việc</v>
      </c>
      <c r="M461" s="117">
        <f>IF(Thong_tin_chuc_vu_NV!A461="","",VLOOKUP(Thong_tin_chuc_vu_NV!A461,INPUT_Du_lieu_nhan_vien!$1:$1048576,34,0))</f>
        <v>41091</v>
      </c>
      <c r="N461" s="104">
        <f>IF(Thong_tin_chuc_vu_NV!A461="","",VLOOKUP(Thong_tin_chuc_vu_NV!A461,INPUT_Du_lieu_nhan_vien!$1:$1048576,35,0))</f>
        <v>7</v>
      </c>
      <c r="O461" s="117" t="str">
        <f>IF(Thong_tin_chuc_vu_NV!A461="","",VLOOKUP(Thong_tin_chuc_vu_NV!A461,INPUT_Du_lieu_nhan_vien!$1:$1048576,37,0))</f>
        <v/>
      </c>
      <c r="P461" s="117">
        <f>IF(Thong_tin_chuc_vu_NV!A461="","",VLOOKUP(Thong_tin_chuc_vu_NV!A461,INPUT_Du_lieu_nhan_vien!$1:$1048576,39,0))</f>
        <v>41384</v>
      </c>
    </row>
    <row r="462" spans="1:16" ht="19.5" hidden="1" customHeight="1" x14ac:dyDescent="0.2">
      <c r="A462" s="121">
        <f>IF(INPUT_Du_lieu_nhan_vien!A462="","",INPUT_Du_lieu_nhan_vien!A462)</f>
        <v>20436</v>
      </c>
      <c r="B462" s="121" t="str">
        <f>IF(A462="","",VLOOKUP(A462,INPUT_Du_lieu_nhan_vien!$1:$1048576,2,0))</f>
        <v>Lê Hồng</v>
      </c>
      <c r="C462" s="121" t="str">
        <f>IF($A462="","",VLOOKUP($A462,INPUT_Du_lieu_nhan_vien!$1:$1048576,3,0))</f>
        <v>Phong</v>
      </c>
      <c r="D462" s="104" t="str">
        <f>IF(A462="","",VLOOKUP(A462,INPUT_Du_lieu_nhan_vien!$1:$1048576,20,0))</f>
        <v>Sôố7 Ngách42, Ngõ 143 Khâm Thiên Hà Nội</v>
      </c>
      <c r="E462" s="104" t="str">
        <f>IF($A462="","",VLOOKUP($A462,INPUT_Du_lieu_nhan_vien!$1:$1048576,17,0))</f>
        <v>01234485790</v>
      </c>
      <c r="F462" s="116" t="str">
        <f>IF(Thong_tin_chuc_vu_NV!A462="","",VLOOKUP(Thong_tin_chuc_vu_NV!A462,INPUT_Du_lieu_nhan_vien!$1:$1048576,27,0))</f>
        <v>1</v>
      </c>
      <c r="G462" s="104" t="str">
        <f>IF(Thong_tin_chuc_vu_NV!A462="","",VLOOKUP(Thong_tin_chuc_vu_NV!A462,INPUT_Du_lieu_nhan_vien!$1:$1048576,28,0))</f>
        <v>CB</v>
      </c>
      <c r="H462" s="104">
        <f>IF(Thong_tin_chuc_vu_NV!A462="","",VLOOKUP(Thong_tin_chuc_vu_NV!A462,INPUT_Du_lieu_nhan_vien!$1:$1048576,24,0))</f>
        <v>0</v>
      </c>
      <c r="I462" s="104" t="str">
        <f>IF(Thong_tin_chuc_vu_NV!A462="","",VLOOKUP(Thong_tin_chuc_vu_NV!A462,INPUT_Du_lieu_nhan_vien!$1:$1048576,29,0))</f>
        <v>TIS</v>
      </c>
      <c r="J462" s="104" t="str">
        <f>IF(Thong_tin_chuc_vu_NV!A462="","",VLOOKUP(Thong_tin_chuc_vu_NV!A462,INPUT_Du_lieu_nhan_vien!$1:$1048576,30,0))</f>
        <v>PISO</v>
      </c>
      <c r="K462" s="104" t="str">
        <f>IF(Thong_tin_chuc_vu_NV!A462="","",VLOOKUP(Thong_tin_chuc_vu_NV!A462,INPUT_Du_lieu_nhan_vien!$1:$1048576,31,0))</f>
        <v>HN</v>
      </c>
      <c r="L462" s="104" t="str">
        <f>IF(Thong_tin_chuc_vu_NV!A462="","",VLOOKUP(Thong_tin_chuc_vu_NV!A462,INPUT_Du_lieu_nhan_vien!$1:$1048576,36,0))</f>
        <v>Nghỉ việc</v>
      </c>
      <c r="M462" s="117">
        <f>IF(Thong_tin_chuc_vu_NV!A462="","",VLOOKUP(Thong_tin_chuc_vu_NV!A462,INPUT_Du_lieu_nhan_vien!$1:$1048576,34,0))</f>
        <v>41091</v>
      </c>
      <c r="N462" s="104">
        <f>IF(Thong_tin_chuc_vu_NV!A462="","",VLOOKUP(Thong_tin_chuc_vu_NV!A462,INPUT_Du_lieu_nhan_vien!$1:$1048576,35,0))</f>
        <v>7</v>
      </c>
      <c r="O462" s="117">
        <f>IF(Thong_tin_chuc_vu_NV!A462="","",VLOOKUP(Thong_tin_chuc_vu_NV!A462,INPUT_Du_lieu_nhan_vien!$1:$1048576,37,0))</f>
        <v>0</v>
      </c>
      <c r="P462" s="117">
        <f>IF(Thong_tin_chuc_vu_NV!A462="","",VLOOKUP(Thong_tin_chuc_vu_NV!A462,INPUT_Du_lieu_nhan_vien!$1:$1048576,39,0))</f>
        <v>41202</v>
      </c>
    </row>
    <row r="463" spans="1:16" ht="19.5" hidden="1" customHeight="1" x14ac:dyDescent="0.2">
      <c r="A463" s="121">
        <f>IF(INPUT_Du_lieu_nhan_vien!A463="","",INPUT_Du_lieu_nhan_vien!A463)</f>
        <v>20437</v>
      </c>
      <c r="B463" s="121" t="str">
        <f>IF(A463="","",VLOOKUP(A463,INPUT_Du_lieu_nhan_vien!$1:$1048576,2,0))</f>
        <v>Nguyễn Tuấn</v>
      </c>
      <c r="C463" s="121" t="str">
        <f>IF($A463="","",VLOOKUP($A463,INPUT_Du_lieu_nhan_vien!$1:$1048576,3,0))</f>
        <v>Anh</v>
      </c>
      <c r="D463" s="104" t="str">
        <f>IF(A463="","",VLOOKUP(A463,INPUT_Du_lieu_nhan_vien!$1:$1048576,20,0))</f>
        <v>Số 19, Ngõ 141, Quan Nhân, Nhân Chính, Thanh Xuân, Hà Nội</v>
      </c>
      <c r="E463" s="104" t="str">
        <f>IF($A463="","",VLOOKUP($A463,INPUT_Du_lieu_nhan_vien!$1:$1048576,17,0))</f>
        <v>01249556242</v>
      </c>
      <c r="F463" s="116" t="str">
        <f>IF(Thong_tin_chuc_vu_NV!A463="","",VLOOKUP(Thong_tin_chuc_vu_NV!A463,INPUT_Du_lieu_nhan_vien!$1:$1048576,27,0))</f>
        <v>1</v>
      </c>
      <c r="G463" s="104" t="str">
        <f>IF(Thong_tin_chuc_vu_NV!A463="","",VLOOKUP(Thong_tin_chuc_vu_NV!A463,INPUT_Du_lieu_nhan_vien!$1:$1048576,28,0))</f>
        <v>CB</v>
      </c>
      <c r="H463" s="104">
        <f>IF(Thong_tin_chuc_vu_NV!A463="","",VLOOKUP(Thong_tin_chuc_vu_NV!A463,INPUT_Du_lieu_nhan_vien!$1:$1048576,24,0))</f>
        <v>0</v>
      </c>
      <c r="I463" s="104" t="str">
        <f>IF(Thong_tin_chuc_vu_NV!A463="","",VLOOKUP(Thong_tin_chuc_vu_NV!A463,INPUT_Du_lieu_nhan_vien!$1:$1048576,29,0))</f>
        <v>TAE</v>
      </c>
      <c r="J463" s="104">
        <f>IF(Thong_tin_chuc_vu_NV!A463="","",VLOOKUP(Thong_tin_chuc_vu_NV!A463,INPUT_Du_lieu_nhan_vien!$1:$1048576,30,0))</f>
        <v>0</v>
      </c>
      <c r="K463" s="104" t="str">
        <f>IF(Thong_tin_chuc_vu_NV!A463="","",VLOOKUP(Thong_tin_chuc_vu_NV!A463,INPUT_Du_lieu_nhan_vien!$1:$1048576,31,0))</f>
        <v>HN</v>
      </c>
      <c r="L463" s="104" t="str">
        <f>IF(Thong_tin_chuc_vu_NV!A463="","",VLOOKUP(Thong_tin_chuc_vu_NV!A463,INPUT_Du_lieu_nhan_vien!$1:$1048576,36,0))</f>
        <v>Nghỉ việc</v>
      </c>
      <c r="M463" s="117">
        <f>IF(Thong_tin_chuc_vu_NV!A463="","",VLOOKUP(Thong_tin_chuc_vu_NV!A463,INPUT_Du_lieu_nhan_vien!$1:$1048576,34,0))</f>
        <v>41162</v>
      </c>
      <c r="N463" s="104">
        <f>IF(Thong_tin_chuc_vu_NV!A463="","",VLOOKUP(Thong_tin_chuc_vu_NV!A463,INPUT_Du_lieu_nhan_vien!$1:$1048576,35,0))</f>
        <v>9</v>
      </c>
      <c r="O463" s="117">
        <f>IF(Thong_tin_chuc_vu_NV!A463="","",VLOOKUP(Thong_tin_chuc_vu_NV!A463,INPUT_Du_lieu_nhan_vien!$1:$1048576,37,0))</f>
        <v>0</v>
      </c>
      <c r="P463" s="117">
        <f>IF(Thong_tin_chuc_vu_NV!A463="","",VLOOKUP(Thong_tin_chuc_vu_NV!A463,INPUT_Du_lieu_nhan_vien!$1:$1048576,39,0))</f>
        <v>41223</v>
      </c>
    </row>
    <row r="464" spans="1:16" ht="19.5" hidden="1" customHeight="1" x14ac:dyDescent="0.2">
      <c r="A464" s="121">
        <f>IF(INPUT_Du_lieu_nhan_vien!A464="","",INPUT_Du_lieu_nhan_vien!A464)</f>
        <v>20438</v>
      </c>
      <c r="B464" s="121" t="str">
        <f>IF(A464="","",VLOOKUP(A464,INPUT_Du_lieu_nhan_vien!$1:$1048576,2,0))</f>
        <v>Trần Thế</v>
      </c>
      <c r="C464" s="121" t="str">
        <f>IF($A464="","",VLOOKUP($A464,INPUT_Du_lieu_nhan_vien!$1:$1048576,3,0))</f>
        <v>Nữ</v>
      </c>
      <c r="D464" s="104" t="str">
        <f>IF(A464="","",VLOOKUP(A464,INPUT_Du_lieu_nhan_vien!$1:$1048576,20,0))</f>
        <v>Thôn Đình, Đại Mỗ, Từ Liêm, Hà Nội
 Hà Nội</v>
      </c>
      <c r="E464" s="104" t="str">
        <f>IF($A464="","",VLOOKUP($A464,INPUT_Du_lieu_nhan_vien!$1:$1048576,17,0))</f>
        <v>0904078067</v>
      </c>
      <c r="F464" s="116" t="str">
        <f>IF(Thong_tin_chuc_vu_NV!A464="","",VLOOKUP(Thong_tin_chuc_vu_NV!A464,INPUT_Du_lieu_nhan_vien!$1:$1048576,27,0))</f>
        <v>2</v>
      </c>
      <c r="G464" s="104" t="str">
        <f>IF(Thong_tin_chuc_vu_NV!A464="","",VLOOKUP(Thong_tin_chuc_vu_NV!A464,INPUT_Du_lieu_nhan_vien!$1:$1048576,28,0))</f>
        <v>CG</v>
      </c>
      <c r="H464" s="104" t="str">
        <f>IF(Thong_tin_chuc_vu_NV!A464="","",VLOOKUP(Thong_tin_chuc_vu_NV!A464,INPUT_Du_lieu_nhan_vien!$1:$1048576,24,0))</f>
        <v>NX</v>
      </c>
      <c r="I464" s="104" t="str">
        <f>IF(Thong_tin_chuc_vu_NV!A464="","",VLOOKUP(Thong_tin_chuc_vu_NV!A464,INPUT_Du_lieu_nhan_vien!$1:$1048576,29,0))</f>
        <v>TOS1</v>
      </c>
      <c r="J464" s="104" t="str">
        <f>IF(Thong_tin_chuc_vu_NV!A464="","",VLOOKUP(Thong_tin_chuc_vu_NV!A464,INPUT_Du_lieu_nhan_vien!$1:$1048576,30,0))</f>
        <v>POST</v>
      </c>
      <c r="K464" s="104" t="str">
        <f>IF(Thong_tin_chuc_vu_NV!A464="","",VLOOKUP(Thong_tin_chuc_vu_NV!A464,INPUT_Du_lieu_nhan_vien!$1:$1048576,31,0))</f>
        <v>HN</v>
      </c>
      <c r="L464" s="104" t="str">
        <f>IF(Thong_tin_chuc_vu_NV!A464="","",VLOOKUP(Thong_tin_chuc_vu_NV!A464,INPUT_Du_lieu_nhan_vien!$1:$1048576,36,0))</f>
        <v>Chính thức</v>
      </c>
      <c r="M464" s="117">
        <f>IF(Thong_tin_chuc_vu_NV!A464="","",VLOOKUP(Thong_tin_chuc_vu_NV!A464,INPUT_Du_lieu_nhan_vien!$1:$1048576,34,0))</f>
        <v>41153</v>
      </c>
      <c r="N464" s="104">
        <f>IF(Thong_tin_chuc_vu_NV!A464="","",VLOOKUP(Thong_tin_chuc_vu_NV!A464,INPUT_Du_lieu_nhan_vien!$1:$1048576,35,0))</f>
        <v>9</v>
      </c>
      <c r="O464" s="117" t="str">
        <f>IF(Thong_tin_chuc_vu_NV!A464="","",VLOOKUP(Thong_tin_chuc_vu_NV!A464,INPUT_Du_lieu_nhan_vien!$1:$1048576,37,0))</f>
        <v/>
      </c>
      <c r="P464" s="117">
        <f>IF(Thong_tin_chuc_vu_NV!A464="","",VLOOKUP(Thong_tin_chuc_vu_NV!A464,INPUT_Du_lieu_nhan_vien!$1:$1048576,39,0))</f>
        <v>0</v>
      </c>
    </row>
    <row r="465" spans="1:16" ht="19.5" hidden="1" customHeight="1" x14ac:dyDescent="0.2">
      <c r="A465" s="121">
        <f>IF(INPUT_Du_lieu_nhan_vien!A465="","",INPUT_Du_lieu_nhan_vien!A465)</f>
        <v>20439</v>
      </c>
      <c r="B465" s="121" t="str">
        <f>IF(A465="","",VLOOKUP(A465,INPUT_Du_lieu_nhan_vien!$1:$1048576,2,0))</f>
        <v>Lê Nguyễn Thanh</v>
      </c>
      <c r="C465" s="121" t="str">
        <f>IF($A465="","",VLOOKUP($A465,INPUT_Du_lieu_nhan_vien!$1:$1048576,3,0))</f>
        <v>Thanh</v>
      </c>
      <c r="D465" s="104" t="str">
        <f>IF(A465="","",VLOOKUP(A465,INPUT_Du_lieu_nhan_vien!$1:$1048576,20,0))</f>
        <v>281 Hòa Hảo, P4, Q 10, TP Hồ Chí Minh
 Hồ Chí Minh</v>
      </c>
      <c r="E465" s="104" t="str">
        <f>IF($A465="","",VLOOKUP($A465,INPUT_Du_lieu_nhan_vien!$1:$1048576,17,0))</f>
        <v>0918696787</v>
      </c>
      <c r="F465" s="116" t="str">
        <f>IF(Thong_tin_chuc_vu_NV!A465="","",VLOOKUP(Thong_tin_chuc_vu_NV!A465,INPUT_Du_lieu_nhan_vien!$1:$1048576,27,0))</f>
        <v>1</v>
      </c>
      <c r="G465" s="104" t="str">
        <f>IF(Thong_tin_chuc_vu_NV!A465="","",VLOOKUP(Thong_tin_chuc_vu_NV!A465,INPUT_Du_lieu_nhan_vien!$1:$1048576,28,0))</f>
        <v>CB</v>
      </c>
      <c r="H465" s="104" t="str">
        <f>IF(Thong_tin_chuc_vu_NV!A465="","",VLOOKUP(Thong_tin_chuc_vu_NV!A465,INPUT_Du_lieu_nhan_vien!$1:$1048576,24,0))</f>
        <v>OP</v>
      </c>
      <c r="I465" s="104" t="str">
        <f>IF(Thong_tin_chuc_vu_NV!A465="","",VLOOKUP(Thong_tin_chuc_vu_NV!A465,INPUT_Du_lieu_nhan_vien!$1:$1048576,29,0))</f>
        <v>TTV</v>
      </c>
      <c r="J465" s="104" t="str">
        <f>IF(Thong_tin_chuc_vu_NV!A465="","",VLOOKUP(Thong_tin_chuc_vu_NV!A465,INPUT_Du_lieu_nhan_vien!$1:$1048576,30,0))</f>
        <v>PTVG</v>
      </c>
      <c r="K465" s="104" t="str">
        <f>IF(Thong_tin_chuc_vu_NV!A465="","",VLOOKUP(Thong_tin_chuc_vu_NV!A465,INPUT_Du_lieu_nhan_vien!$1:$1048576,31,0))</f>
        <v>HCM</v>
      </c>
      <c r="L465" s="104" t="str">
        <f>IF(Thong_tin_chuc_vu_NV!A465="","",VLOOKUP(Thong_tin_chuc_vu_NV!A465,INPUT_Du_lieu_nhan_vien!$1:$1048576,36,0))</f>
        <v>Nghỉ việc</v>
      </c>
      <c r="M465" s="117">
        <f>IF(Thong_tin_chuc_vu_NV!A465="","",VLOOKUP(Thong_tin_chuc_vu_NV!A465,INPUT_Du_lieu_nhan_vien!$1:$1048576,34,0))</f>
        <v>41153</v>
      </c>
      <c r="N465" s="104">
        <f>IF(Thong_tin_chuc_vu_NV!A465="","",VLOOKUP(Thong_tin_chuc_vu_NV!A465,INPUT_Du_lieu_nhan_vien!$1:$1048576,35,0))</f>
        <v>9</v>
      </c>
      <c r="O465" s="117" t="str">
        <f>IF(Thong_tin_chuc_vu_NV!A465="","",VLOOKUP(Thong_tin_chuc_vu_NV!A465,INPUT_Du_lieu_nhan_vien!$1:$1048576,37,0))</f>
        <v/>
      </c>
      <c r="P465" s="117">
        <f>IF(Thong_tin_chuc_vu_NV!A465="","",VLOOKUP(Thong_tin_chuc_vu_NV!A465,INPUT_Du_lieu_nhan_vien!$1:$1048576,39,0))</f>
        <v>41362</v>
      </c>
    </row>
    <row r="466" spans="1:16" ht="19.5" hidden="1" customHeight="1" x14ac:dyDescent="0.2">
      <c r="A466" s="121">
        <f>IF(INPUT_Du_lieu_nhan_vien!A466="","",INPUT_Du_lieu_nhan_vien!A466)</f>
        <v>20440</v>
      </c>
      <c r="B466" s="121" t="str">
        <f>IF(A466="","",VLOOKUP(A466,INPUT_Du_lieu_nhan_vien!$1:$1048576,2,0))</f>
        <v>Phạm Hải</v>
      </c>
      <c r="C466" s="121" t="str">
        <f>IF($A466="","",VLOOKUP($A466,INPUT_Du_lieu_nhan_vien!$1:$1048576,3,0))</f>
        <v>Yến</v>
      </c>
      <c r="D466" s="104" t="str">
        <f>IF(A466="","",VLOOKUP(A466,INPUT_Du_lieu_nhan_vien!$1:$1048576,20,0))</f>
        <v>Số nhà 33, ngách 96/2, ngõ 48, Ngô Gia Tự - P. Việt Hưng- Q Long Biên Hà Nội</v>
      </c>
      <c r="E466" s="104" t="str">
        <f>IF($A466="","",VLOOKUP($A466,INPUT_Du_lieu_nhan_vien!$1:$1048576,17,0))</f>
        <v>0917686087</v>
      </c>
      <c r="F466" s="116" t="str">
        <f>IF(Thong_tin_chuc_vu_NV!A466="","",VLOOKUP(Thong_tin_chuc_vu_NV!A466,INPUT_Du_lieu_nhan_vien!$1:$1048576,27,0))</f>
        <v>1</v>
      </c>
      <c r="G466" s="104" t="str">
        <f>IF(Thong_tin_chuc_vu_NV!A466="","",VLOOKUP(Thong_tin_chuc_vu_NV!A466,INPUT_Du_lieu_nhan_vien!$1:$1048576,28,0))</f>
        <v>CB</v>
      </c>
      <c r="H466" s="104" t="str">
        <f>IF(Thong_tin_chuc_vu_NV!A466="","",VLOOKUP(Thong_tin_chuc_vu_NV!A466,INPUT_Du_lieu_nhan_vien!$1:$1048576,24,0))</f>
        <v>OP</v>
      </c>
      <c r="I466" s="104" t="str">
        <f>IF(Thong_tin_chuc_vu_NV!A466="","",VLOOKUP(Thong_tin_chuc_vu_NV!A466,INPUT_Du_lieu_nhan_vien!$1:$1048576,29,0))</f>
        <v>TOS1</v>
      </c>
      <c r="J466" s="104" t="str">
        <f>IF(Thong_tin_chuc_vu_NV!A466="","",VLOOKUP(Thong_tin_chuc_vu_NV!A466,INPUT_Du_lieu_nhan_vien!$1:$1048576,30,0))</f>
        <v>POSA</v>
      </c>
      <c r="K466" s="104" t="str">
        <f>IF(Thong_tin_chuc_vu_NV!A466="","",VLOOKUP(Thong_tin_chuc_vu_NV!A466,INPUT_Du_lieu_nhan_vien!$1:$1048576,31,0))</f>
        <v>HN</v>
      </c>
      <c r="L466" s="104" t="str">
        <f>IF(Thong_tin_chuc_vu_NV!A466="","",VLOOKUP(Thong_tin_chuc_vu_NV!A466,INPUT_Du_lieu_nhan_vien!$1:$1048576,36,0))</f>
        <v>Chính thức</v>
      </c>
      <c r="M466" s="117">
        <f>IF(Thong_tin_chuc_vu_NV!A466="","",VLOOKUP(Thong_tin_chuc_vu_NV!A466,INPUT_Du_lieu_nhan_vien!$1:$1048576,34,0))</f>
        <v>41131</v>
      </c>
      <c r="N466" s="104">
        <f>IF(Thong_tin_chuc_vu_NV!A466="","",VLOOKUP(Thong_tin_chuc_vu_NV!A466,INPUT_Du_lieu_nhan_vien!$1:$1048576,35,0))</f>
        <v>8</v>
      </c>
      <c r="O466" s="117" t="str">
        <f>IF(Thong_tin_chuc_vu_NV!A466="","",VLOOKUP(Thong_tin_chuc_vu_NV!A466,INPUT_Du_lieu_nhan_vien!$1:$1048576,37,0))</f>
        <v/>
      </c>
      <c r="P466" s="117">
        <f>IF(Thong_tin_chuc_vu_NV!A466="","",VLOOKUP(Thong_tin_chuc_vu_NV!A466,INPUT_Du_lieu_nhan_vien!$1:$1048576,39,0))</f>
        <v>0</v>
      </c>
    </row>
    <row r="467" spans="1:16" ht="19.5" hidden="1" customHeight="1" x14ac:dyDescent="0.2">
      <c r="A467" s="121">
        <f>IF(INPUT_Du_lieu_nhan_vien!A467="","",INPUT_Du_lieu_nhan_vien!A467)</f>
        <v>20441</v>
      </c>
      <c r="B467" s="121" t="str">
        <f>IF(A467="","",VLOOKUP(A467,INPUT_Du_lieu_nhan_vien!$1:$1048576,2,0))</f>
        <v>Hoàng Văn</v>
      </c>
      <c r="C467" s="121" t="str">
        <f>IF($A467="","",VLOOKUP($A467,INPUT_Du_lieu_nhan_vien!$1:$1048576,3,0))</f>
        <v>Thắng</v>
      </c>
      <c r="D467" s="104">
        <f>IF(A467="","",VLOOKUP(A467,INPUT_Du_lieu_nhan_vien!$1:$1048576,20,0))</f>
        <v>0</v>
      </c>
      <c r="E467" s="104">
        <f>IF($A467="","",VLOOKUP($A467,INPUT_Du_lieu_nhan_vien!$1:$1048576,17,0))</f>
        <v>0</v>
      </c>
      <c r="F467" s="116" t="str">
        <f>IF(Thong_tin_chuc_vu_NV!A467="","",VLOOKUP(Thong_tin_chuc_vu_NV!A467,INPUT_Du_lieu_nhan_vien!$1:$1048576,27,0))</f>
        <v>1</v>
      </c>
      <c r="G467" s="104" t="str">
        <f>IF(Thong_tin_chuc_vu_NV!A467="","",VLOOKUP(Thong_tin_chuc_vu_NV!A467,INPUT_Du_lieu_nhan_vien!$1:$1048576,28,0))</f>
        <v>CB</v>
      </c>
      <c r="H467" s="104" t="str">
        <f>IF(Thong_tin_chuc_vu_NV!A467="","",VLOOKUP(Thong_tin_chuc_vu_NV!A467,INPUT_Du_lieu_nhan_vien!$1:$1048576,24,0))</f>
        <v>OP</v>
      </c>
      <c r="I467" s="104" t="str">
        <f>IF(Thong_tin_chuc_vu_NV!A467="","",VLOOKUP(Thong_tin_chuc_vu_NV!A467,INPUT_Du_lieu_nhan_vien!$1:$1048576,29,0))</f>
        <v>THC</v>
      </c>
      <c r="J467" s="104" t="str">
        <f>IF(Thong_tin_chuc_vu_NV!A467="","",VLOOKUP(Thong_tin_chuc_vu_NV!A467,INPUT_Du_lieu_nhan_vien!$1:$1048576,30,0))</f>
        <v>PHCO</v>
      </c>
      <c r="K467" s="104" t="str">
        <f>IF(Thong_tin_chuc_vu_NV!A467="","",VLOOKUP(Thong_tin_chuc_vu_NV!A467,INPUT_Du_lieu_nhan_vien!$1:$1048576,31,0))</f>
        <v>HCM</v>
      </c>
      <c r="L467" s="104" t="str">
        <f>IF(Thong_tin_chuc_vu_NV!A467="","",VLOOKUP(Thong_tin_chuc_vu_NV!A467,INPUT_Du_lieu_nhan_vien!$1:$1048576,36,0))</f>
        <v>Nghỉ việc</v>
      </c>
      <c r="M467" s="117">
        <f>IF(Thong_tin_chuc_vu_NV!A467="","",VLOOKUP(Thong_tin_chuc_vu_NV!A467,INPUT_Du_lieu_nhan_vien!$1:$1048576,34,0))</f>
        <v>41162</v>
      </c>
      <c r="N467" s="104">
        <f>IF(Thong_tin_chuc_vu_NV!A467="","",VLOOKUP(Thong_tin_chuc_vu_NV!A467,INPUT_Du_lieu_nhan_vien!$1:$1048576,35,0))</f>
        <v>9</v>
      </c>
      <c r="O467" s="117">
        <f>IF(Thong_tin_chuc_vu_NV!A467="","",VLOOKUP(Thong_tin_chuc_vu_NV!A467,INPUT_Du_lieu_nhan_vien!$1:$1048576,37,0))</f>
        <v>0</v>
      </c>
      <c r="P467" s="117">
        <f>IF(Thong_tin_chuc_vu_NV!A467="","",VLOOKUP(Thong_tin_chuc_vu_NV!A467,INPUT_Du_lieu_nhan_vien!$1:$1048576,39,0))</f>
        <v>41244</v>
      </c>
    </row>
    <row r="468" spans="1:16" ht="19.5" hidden="1" customHeight="1" x14ac:dyDescent="0.2">
      <c r="A468" s="121">
        <f>IF(INPUT_Du_lieu_nhan_vien!A468="","",INPUT_Du_lieu_nhan_vien!A468)</f>
        <v>20442</v>
      </c>
      <c r="B468" s="121" t="str">
        <f>IF(A468="","",VLOOKUP(A468,INPUT_Du_lieu_nhan_vien!$1:$1048576,2,0))</f>
        <v>Trần Thị</v>
      </c>
      <c r="C468" s="121" t="str">
        <f>IF($A468="","",VLOOKUP($A468,INPUT_Du_lieu_nhan_vien!$1:$1048576,3,0))</f>
        <v>Hoan</v>
      </c>
      <c r="D468" s="104" t="str">
        <f>IF(A468="","",VLOOKUP(A468,INPUT_Du_lieu_nhan_vien!$1:$1048576,20,0))</f>
        <v>254 Đường Giải Phóng, T Xuân Hà Nội</v>
      </c>
      <c r="E468" s="104" t="str">
        <f>IF($A468="","",VLOOKUP($A468,INPUT_Du_lieu_nhan_vien!$1:$1048576,17,0))</f>
        <v>0983122281</v>
      </c>
      <c r="F468" s="116" t="str">
        <f>IF(Thong_tin_chuc_vu_NV!A468="","",VLOOKUP(Thong_tin_chuc_vu_NV!A468,INPUT_Du_lieu_nhan_vien!$1:$1048576,27,0))</f>
        <v>1</v>
      </c>
      <c r="G468" s="104" t="str">
        <f>IF(Thong_tin_chuc_vu_NV!A468="","",VLOOKUP(Thong_tin_chuc_vu_NV!A468,INPUT_Du_lieu_nhan_vien!$1:$1048576,28,0))</f>
        <v>CB</v>
      </c>
      <c r="H468" s="104" t="str">
        <f>IF(Thong_tin_chuc_vu_NV!A468="","",VLOOKUP(Thong_tin_chuc_vu_NV!A468,INPUT_Du_lieu_nhan_vien!$1:$1048576,24,0))</f>
        <v>OC</v>
      </c>
      <c r="I468" s="104" t="str">
        <f>IF(Thong_tin_chuc_vu_NV!A468="","",VLOOKUP(Thong_tin_chuc_vu_NV!A468,INPUT_Du_lieu_nhan_vien!$1:$1048576,29,0))</f>
        <v>TNE</v>
      </c>
      <c r="J468" s="104" t="str">
        <f>IF(Thong_tin_chuc_vu_NV!A468="","",VLOOKUP(Thong_tin_chuc_vu_NV!A468,INPUT_Du_lieu_nhan_vien!$1:$1048576,30,0))</f>
        <v>PNES</v>
      </c>
      <c r="K468" s="104" t="str">
        <f>IF(Thong_tin_chuc_vu_NV!A468="","",VLOOKUP(Thong_tin_chuc_vu_NV!A468,INPUT_Du_lieu_nhan_vien!$1:$1048576,31,0))</f>
        <v>HN</v>
      </c>
      <c r="L468" s="104" t="str">
        <f>IF(Thong_tin_chuc_vu_NV!A468="","",VLOOKUP(Thong_tin_chuc_vu_NV!A468,INPUT_Du_lieu_nhan_vien!$1:$1048576,36,0))</f>
        <v>Chính thức</v>
      </c>
      <c r="M468" s="117">
        <f>IF(Thong_tin_chuc_vu_NV!A468="","",VLOOKUP(Thong_tin_chuc_vu_NV!A468,INPUT_Du_lieu_nhan_vien!$1:$1048576,34,0))</f>
        <v>41164</v>
      </c>
      <c r="N468" s="104">
        <f>IF(Thong_tin_chuc_vu_NV!A468="","",VLOOKUP(Thong_tin_chuc_vu_NV!A468,INPUT_Du_lieu_nhan_vien!$1:$1048576,35,0))</f>
        <v>9</v>
      </c>
      <c r="O468" s="117" t="str">
        <f>IF(Thong_tin_chuc_vu_NV!A468="","",VLOOKUP(Thong_tin_chuc_vu_NV!A468,INPUT_Du_lieu_nhan_vien!$1:$1048576,37,0))</f>
        <v/>
      </c>
      <c r="P468" s="117">
        <f>IF(Thong_tin_chuc_vu_NV!A468="","",VLOOKUP(Thong_tin_chuc_vu_NV!A468,INPUT_Du_lieu_nhan_vien!$1:$1048576,39,0))</f>
        <v>0</v>
      </c>
    </row>
    <row r="469" spans="1:16" ht="19.5" hidden="1" customHeight="1" x14ac:dyDescent="0.2">
      <c r="A469" s="121">
        <f>IF(INPUT_Du_lieu_nhan_vien!A469="","",INPUT_Du_lieu_nhan_vien!A469)</f>
        <v>20443</v>
      </c>
      <c r="B469" s="121" t="str">
        <f>IF(A469="","",VLOOKUP(A469,INPUT_Du_lieu_nhan_vien!$1:$1048576,2,0))</f>
        <v>Bùi Thị</v>
      </c>
      <c r="C469" s="121" t="str">
        <f>IF($A469="","",VLOOKUP($A469,INPUT_Du_lieu_nhan_vien!$1:$1048576,3,0))</f>
        <v>Thủy</v>
      </c>
      <c r="D469" s="104">
        <f>IF(A469="","",VLOOKUP(A469,INPUT_Du_lieu_nhan_vien!$1:$1048576,20,0))</f>
        <v>0</v>
      </c>
      <c r="E469" s="104">
        <f>IF($A469="","",VLOOKUP($A469,INPUT_Du_lieu_nhan_vien!$1:$1048576,17,0))</f>
        <v>0</v>
      </c>
      <c r="F469" s="116" t="str">
        <f>IF(Thong_tin_chuc_vu_NV!A469="","",VLOOKUP(Thong_tin_chuc_vu_NV!A469,INPUT_Du_lieu_nhan_vien!$1:$1048576,27,0))</f>
        <v>1</v>
      </c>
      <c r="G469" s="104" t="str">
        <f>IF(Thong_tin_chuc_vu_NV!A469="","",VLOOKUP(Thong_tin_chuc_vu_NV!A469,INPUT_Du_lieu_nhan_vien!$1:$1048576,28,0))</f>
        <v>CB</v>
      </c>
      <c r="H469" s="104" t="str">
        <f>IF(Thong_tin_chuc_vu_NV!A469="","",VLOOKUP(Thong_tin_chuc_vu_NV!A469,INPUT_Du_lieu_nhan_vien!$1:$1048576,24,0))</f>
        <v>OP</v>
      </c>
      <c r="I469" s="104" t="str">
        <f>IF(Thong_tin_chuc_vu_NV!A469="","",VLOOKUP(Thong_tin_chuc_vu_NV!A469,INPUT_Du_lieu_nhan_vien!$1:$1048576,29,0))</f>
        <v>TAE</v>
      </c>
      <c r="J469" s="104">
        <f>IF(Thong_tin_chuc_vu_NV!A469="","",VLOOKUP(Thong_tin_chuc_vu_NV!A469,INPUT_Du_lieu_nhan_vien!$1:$1048576,30,0))</f>
        <v>0</v>
      </c>
      <c r="K469" s="104" t="str">
        <f>IF(Thong_tin_chuc_vu_NV!A469="","",VLOOKUP(Thong_tin_chuc_vu_NV!A469,INPUT_Du_lieu_nhan_vien!$1:$1048576,31,0))</f>
        <v>HN</v>
      </c>
      <c r="L469" s="104" t="str">
        <f>IF(Thong_tin_chuc_vu_NV!A469="","",VLOOKUP(Thong_tin_chuc_vu_NV!A469,INPUT_Du_lieu_nhan_vien!$1:$1048576,36,0))</f>
        <v>Nghỉ việc</v>
      </c>
      <c r="M469" s="117">
        <f>IF(Thong_tin_chuc_vu_NV!A469="","",VLOOKUP(Thong_tin_chuc_vu_NV!A469,INPUT_Du_lieu_nhan_vien!$1:$1048576,34,0))</f>
        <v>41153</v>
      </c>
      <c r="N469" s="104">
        <f>IF(Thong_tin_chuc_vu_NV!A469="","",VLOOKUP(Thong_tin_chuc_vu_NV!A469,INPUT_Du_lieu_nhan_vien!$1:$1048576,35,0))</f>
        <v>9</v>
      </c>
      <c r="O469" s="117">
        <f>IF(Thong_tin_chuc_vu_NV!A469="","",VLOOKUP(Thong_tin_chuc_vu_NV!A469,INPUT_Du_lieu_nhan_vien!$1:$1048576,37,0))</f>
        <v>0</v>
      </c>
      <c r="P469" s="117">
        <f>IF(Thong_tin_chuc_vu_NV!A469="","",VLOOKUP(Thong_tin_chuc_vu_NV!A469,INPUT_Du_lieu_nhan_vien!$1:$1048576,39,0))</f>
        <v>41228</v>
      </c>
    </row>
    <row r="470" spans="1:16" ht="19.5" hidden="1" customHeight="1" x14ac:dyDescent="0.2">
      <c r="A470" s="121">
        <f>IF(INPUT_Du_lieu_nhan_vien!A332="","",INPUT_Du_lieu_nhan_vien!A332)</f>
        <v>20306</v>
      </c>
      <c r="B470" s="121" t="str">
        <f>IF(A470="","",VLOOKUP(A470,INPUT_Du_lieu_nhan_vien!$1:$1048576,2,0))</f>
        <v>Nguyễn Thị Thanh</v>
      </c>
      <c r="C470" s="121" t="str">
        <f>IF($A470="","",VLOOKUP($A470,INPUT_Du_lieu_nhan_vien!$1:$1048576,3,0))</f>
        <v>Thảo</v>
      </c>
      <c r="D470" s="104">
        <f>IF(A470="","",VLOOKUP(A470,INPUT_Du_lieu_nhan_vien!$1:$1048576,20,0))</f>
        <v>0</v>
      </c>
      <c r="E470" s="104">
        <f>IF($A470="","",VLOOKUP($A470,INPUT_Du_lieu_nhan_vien!$1:$1048576,17,0))</f>
        <v>0</v>
      </c>
      <c r="F470" s="116" t="str">
        <f>IF(Thong_tin_chuc_vu_NV!A470="","",VLOOKUP(Thong_tin_chuc_vu_NV!A470,INPUT_Du_lieu_nhan_vien!$1:$1048576,27,0))</f>
        <v>1</v>
      </c>
      <c r="G470" s="104" t="str">
        <f>IF(Thong_tin_chuc_vu_NV!A470="","",VLOOKUP(Thong_tin_chuc_vu_NV!A470,INPUT_Du_lieu_nhan_vien!$1:$1048576,28,0))</f>
        <v>CB</v>
      </c>
      <c r="H470" s="104" t="str">
        <f>IF(Thong_tin_chuc_vu_NV!A470="","",VLOOKUP(Thong_tin_chuc_vu_NV!A470,INPUT_Du_lieu_nhan_vien!$1:$1048576,24,0))</f>
        <v>OS</v>
      </c>
      <c r="I470" s="104" t="str">
        <f>IF(Thong_tin_chuc_vu_NV!A470="","",VLOOKUP(Thong_tin_chuc_vu_NV!A470,INPUT_Du_lieu_nhan_vien!$1:$1048576,29,0))</f>
        <v>TAF</v>
      </c>
      <c r="J470" s="104">
        <f>IF(Thong_tin_chuc_vu_NV!A470="","",VLOOKUP(Thong_tin_chuc_vu_NV!A470,INPUT_Du_lieu_nhan_vien!$1:$1048576,30,0))</f>
        <v>0</v>
      </c>
      <c r="K470" s="104" t="str">
        <f>IF(Thong_tin_chuc_vu_NV!A470="","",VLOOKUP(Thong_tin_chuc_vu_NV!A470,INPUT_Du_lieu_nhan_vien!$1:$1048576,31,0))</f>
        <v>HCM</v>
      </c>
      <c r="L470" s="104" t="str">
        <f>IF(Thong_tin_chuc_vu_NV!A332="","",VLOOKUP(Thong_tin_chuc_vu_NV!A332,INPUT_Du_lieu_nhan_vien!$1:$1048576,36,0))</f>
        <v>Nghỉ việc</v>
      </c>
      <c r="M470" s="117">
        <f>IF(Thong_tin_chuc_vu_NV!A332="","",VLOOKUP(Thong_tin_chuc_vu_NV!A332,INPUT_Du_lieu_nhan_vien!$1:$1048576,34,0))</f>
        <v>0</v>
      </c>
      <c r="N470" s="104" t="str">
        <f>IF(Thong_tin_chuc_vu_NV!A332="","",VLOOKUP(Thong_tin_chuc_vu_NV!A332,INPUT_Du_lieu_nhan_vien!$1:$1048576,35,0))</f>
        <v/>
      </c>
      <c r="O470" s="117" t="str">
        <f>IF(Thong_tin_chuc_vu_NV!A332="","",VLOOKUP(Thong_tin_chuc_vu_NV!A332,INPUT_Du_lieu_nhan_vien!$1:$1048576,37,0))</f>
        <v/>
      </c>
      <c r="P470" s="117">
        <f>IF(Thong_tin_chuc_vu_NV!A332="","",VLOOKUP(Thong_tin_chuc_vu_NV!A332,INPUT_Du_lieu_nhan_vien!$1:$1048576,39,0))</f>
        <v>0</v>
      </c>
    </row>
    <row r="471" spans="1:16" ht="19.5" hidden="1" customHeight="1" x14ac:dyDescent="0.2">
      <c r="A471" s="121">
        <f>IF(INPUT_Du_lieu_nhan_vien!A349="","",INPUT_Du_lieu_nhan_vien!A349)</f>
        <v>20323</v>
      </c>
      <c r="B471" s="121" t="str">
        <f>IF(A471="","",VLOOKUP(A471,INPUT_Du_lieu_nhan_vien!$1:$1048576,2,0))</f>
        <v>Lê Thị Thanh</v>
      </c>
      <c r="C471" s="121" t="str">
        <f>IF($A471="","",VLOOKUP($A471,INPUT_Du_lieu_nhan_vien!$1:$1048576,3,0))</f>
        <v>Hương</v>
      </c>
      <c r="D471" s="104" t="str">
        <f>IF(A471="","",VLOOKUP(A471,INPUT_Du_lieu_nhan_vien!$1:$1048576,20,0))</f>
        <v xml:space="preserve"> </v>
      </c>
      <c r="E471" s="104" t="str">
        <f>IF($A471="","",VLOOKUP($A471,INPUT_Du_lieu_nhan_vien!$1:$1048576,17,0))</f>
        <v>01688 738 262</v>
      </c>
      <c r="F471" s="116" t="str">
        <f>IF(Thong_tin_chuc_vu_NV!A471="","",VLOOKUP(Thong_tin_chuc_vu_NV!A471,INPUT_Du_lieu_nhan_vien!$1:$1048576,27,0))</f>
        <v>1</v>
      </c>
      <c r="G471" s="104" t="str">
        <f>IF(Thong_tin_chuc_vu_NV!A471="","",VLOOKUP(Thong_tin_chuc_vu_NV!A471,INPUT_Du_lieu_nhan_vien!$1:$1048576,28,0))</f>
        <v>CB</v>
      </c>
      <c r="H471" s="104" t="str">
        <f>IF(Thong_tin_chuc_vu_NV!A471="","",VLOOKUP(Thong_tin_chuc_vu_NV!A471,INPUT_Du_lieu_nhan_vien!$1:$1048576,24,0))</f>
        <v>OP</v>
      </c>
      <c r="I471" s="104" t="str">
        <f>IF(Thong_tin_chuc_vu_NV!A471="","",VLOOKUP(Thong_tin_chuc_vu_NV!A471,INPUT_Du_lieu_nhan_vien!$1:$1048576,29,0))</f>
        <v>TTV</v>
      </c>
      <c r="J471" s="104" t="str">
        <f>IF(Thong_tin_chuc_vu_NV!A471="","",VLOOKUP(Thong_tin_chuc_vu_NV!A471,INPUT_Du_lieu_nhan_vien!$1:$1048576,30,0))</f>
        <v>PTVS</v>
      </c>
      <c r="K471" s="104" t="str">
        <f>IF(Thong_tin_chuc_vu_NV!A471="","",VLOOKUP(Thong_tin_chuc_vu_NV!A471,INPUT_Du_lieu_nhan_vien!$1:$1048576,31,0))</f>
        <v>HCM</v>
      </c>
      <c r="L471" s="104" t="str">
        <f>IF(Thong_tin_chuc_vu_NV!A349="","",VLOOKUP(Thong_tin_chuc_vu_NV!A349,INPUT_Du_lieu_nhan_vien!$1:$1048576,36,0))</f>
        <v>Nghỉ việc</v>
      </c>
      <c r="M471" s="117">
        <f>IF(Thong_tin_chuc_vu_NV!A349="","",VLOOKUP(Thong_tin_chuc_vu_NV!A349,INPUT_Du_lieu_nhan_vien!$1:$1048576,34,0))</f>
        <v>40667</v>
      </c>
      <c r="N471" s="104">
        <f>IF(Thong_tin_chuc_vu_NV!A349="","",VLOOKUP(Thong_tin_chuc_vu_NV!A349,INPUT_Du_lieu_nhan_vien!$1:$1048576,35,0))</f>
        <v>5</v>
      </c>
      <c r="O471" s="117" t="str">
        <f>IF(Thong_tin_chuc_vu_NV!A349="","",VLOOKUP(Thong_tin_chuc_vu_NV!A349,INPUT_Du_lieu_nhan_vien!$1:$1048576,37,0))</f>
        <v/>
      </c>
      <c r="P471" s="117">
        <f>IF(Thong_tin_chuc_vu_NV!A349="","",VLOOKUP(Thong_tin_chuc_vu_NV!A349,INPUT_Du_lieu_nhan_vien!$1:$1048576,39,0))</f>
        <v>40674</v>
      </c>
    </row>
    <row r="472" spans="1:16" ht="19.5" hidden="1" customHeight="1" x14ac:dyDescent="0.2">
      <c r="A472" s="121">
        <f>IF(INPUT_Du_lieu_nhan_vien!A472="","",INPUT_Du_lieu_nhan_vien!A472)</f>
        <v>20446</v>
      </c>
      <c r="B472" s="121" t="str">
        <f>IF(A472="","",VLOOKUP(A472,INPUT_Du_lieu_nhan_vien!$1:$1048576,2,0))</f>
        <v>Lê Hiền</v>
      </c>
      <c r="C472" s="121" t="str">
        <f>IF($A472="","",VLOOKUP($A472,INPUT_Du_lieu_nhan_vien!$1:$1048576,3,0))</f>
        <v>Trang</v>
      </c>
      <c r="D472" s="104" t="str">
        <f>IF(A472="","",VLOOKUP(A472,INPUT_Du_lieu_nhan_vien!$1:$1048576,20,0))</f>
        <v xml:space="preserve"> </v>
      </c>
      <c r="E472" s="104" t="str">
        <f>IF($A472="","",VLOOKUP($A472,INPUT_Du_lieu_nhan_vien!$1:$1048576,17,0))</f>
        <v>'0933015686</v>
      </c>
      <c r="F472" s="116" t="str">
        <f>IF(Thong_tin_chuc_vu_NV!A472="","",VLOOKUP(Thong_tin_chuc_vu_NV!A472,INPUT_Du_lieu_nhan_vien!$1:$1048576,27,0))</f>
        <v>1</v>
      </c>
      <c r="G472" s="104" t="str">
        <f>IF(Thong_tin_chuc_vu_NV!A472="","",VLOOKUP(Thong_tin_chuc_vu_NV!A472,INPUT_Du_lieu_nhan_vien!$1:$1048576,28,0))</f>
        <v>CB</v>
      </c>
      <c r="H472" s="104" t="str">
        <f>IF(Thong_tin_chuc_vu_NV!A472="","",VLOOKUP(Thong_tin_chuc_vu_NV!A472,INPUT_Du_lieu_nhan_vien!$1:$1048576,24,0))</f>
        <v>OS</v>
      </c>
      <c r="I472" s="104" t="str">
        <f>IF(Thong_tin_chuc_vu_NV!A472="","",VLOOKUP(Thong_tin_chuc_vu_NV!A472,INPUT_Du_lieu_nhan_vien!$1:$1048576,29,0))</f>
        <v>TAW</v>
      </c>
      <c r="J472" s="104" t="str">
        <f>IF(Thong_tin_chuc_vu_NV!A472="","",VLOOKUP(Thong_tin_chuc_vu_NV!A472,INPUT_Du_lieu_nhan_vien!$1:$1048576,30,0))</f>
        <v>PAWS</v>
      </c>
      <c r="K472" s="104" t="str">
        <f>IF(Thong_tin_chuc_vu_NV!A472="","",VLOOKUP(Thong_tin_chuc_vu_NV!A472,INPUT_Du_lieu_nhan_vien!$1:$1048576,31,0))</f>
        <v>HN</v>
      </c>
      <c r="L472" s="104" t="str">
        <f>IF(Thong_tin_chuc_vu_NV!A472="","",VLOOKUP(Thong_tin_chuc_vu_NV!A472,INPUT_Du_lieu_nhan_vien!$1:$1048576,36,0))</f>
        <v>Chính thức</v>
      </c>
      <c r="M472" s="117">
        <f>IF(Thong_tin_chuc_vu_NV!A472="","",VLOOKUP(Thong_tin_chuc_vu_NV!A472,INPUT_Du_lieu_nhan_vien!$1:$1048576,34,0))</f>
        <v>41365</v>
      </c>
      <c r="N472" s="104">
        <f>IF(Thong_tin_chuc_vu_NV!A472="","",VLOOKUP(Thong_tin_chuc_vu_NV!A472,INPUT_Du_lieu_nhan_vien!$1:$1048576,35,0))</f>
        <v>4</v>
      </c>
      <c r="O472" s="117" t="str">
        <f>IF(Thong_tin_chuc_vu_NV!A472="","",VLOOKUP(Thong_tin_chuc_vu_NV!A472,INPUT_Du_lieu_nhan_vien!$1:$1048576,37,0))</f>
        <v/>
      </c>
      <c r="P472" s="117">
        <f>IF(Thong_tin_chuc_vu_NV!A472="","",VLOOKUP(Thong_tin_chuc_vu_NV!A472,INPUT_Du_lieu_nhan_vien!$1:$1048576,39,0))</f>
        <v>0</v>
      </c>
    </row>
    <row r="473" spans="1:16" ht="19.5" hidden="1" customHeight="1" x14ac:dyDescent="0.2">
      <c r="A473" s="121">
        <f>IF(INPUT_Du_lieu_nhan_vien!A473="","",INPUT_Du_lieu_nhan_vien!A473)</f>
        <v>20447</v>
      </c>
      <c r="B473" s="121" t="str">
        <f>IF(A473="","",VLOOKUP(A473,INPUT_Du_lieu_nhan_vien!$1:$1048576,2,0))</f>
        <v>Lê Thị Hoa</v>
      </c>
      <c r="C473" s="121" t="str">
        <f>IF($A473="","",VLOOKUP($A473,INPUT_Du_lieu_nhan_vien!$1:$1048576,3,0))</f>
        <v>Cúc</v>
      </c>
      <c r="D473" s="104">
        <f>IF(A473="","",VLOOKUP(A473,INPUT_Du_lieu_nhan_vien!$1:$1048576,20,0))</f>
        <v>0</v>
      </c>
      <c r="E473" s="104">
        <f>IF($A473="","",VLOOKUP($A473,INPUT_Du_lieu_nhan_vien!$1:$1048576,17,0))</f>
        <v>0</v>
      </c>
      <c r="F473" s="116" t="str">
        <f>IF(Thong_tin_chuc_vu_NV!A473="","",VLOOKUP(Thong_tin_chuc_vu_NV!A473,INPUT_Du_lieu_nhan_vien!$1:$1048576,27,0))</f>
        <v>1</v>
      </c>
      <c r="G473" s="104" t="str">
        <f>IF(Thong_tin_chuc_vu_NV!A473="","",VLOOKUP(Thong_tin_chuc_vu_NV!A473,INPUT_Du_lieu_nhan_vien!$1:$1048576,28,0))</f>
        <v>CB</v>
      </c>
      <c r="H473" s="104" t="str">
        <f>IF(Thong_tin_chuc_vu_NV!A473="","",VLOOKUP(Thong_tin_chuc_vu_NV!A473,INPUT_Du_lieu_nhan_vien!$1:$1048576,24,0))</f>
        <v>OP</v>
      </c>
      <c r="I473" s="104" t="str">
        <f>IF(Thong_tin_chuc_vu_NV!A473="","",VLOOKUP(Thong_tin_chuc_vu_NV!A473,INPUT_Du_lieu_nhan_vien!$1:$1048576,29,0))</f>
        <v>TAW</v>
      </c>
      <c r="J473" s="104" t="str">
        <f>IF(Thong_tin_chuc_vu_NV!A473="","",VLOOKUP(Thong_tin_chuc_vu_NV!A473,INPUT_Du_lieu_nhan_vien!$1:$1048576,30,0))</f>
        <v>PAWS</v>
      </c>
      <c r="K473" s="104" t="str">
        <f>IF(Thong_tin_chuc_vu_NV!A473="","",VLOOKUP(Thong_tin_chuc_vu_NV!A473,INPUT_Du_lieu_nhan_vien!$1:$1048576,31,0))</f>
        <v>HN</v>
      </c>
      <c r="L473" s="104" t="str">
        <f>IF(Thong_tin_chuc_vu_NV!A473="","",VLOOKUP(Thong_tin_chuc_vu_NV!A473,INPUT_Du_lieu_nhan_vien!$1:$1048576,36,0))</f>
        <v>Nghỉ việc</v>
      </c>
      <c r="M473" s="117">
        <f>IF(Thong_tin_chuc_vu_NV!A473="","",VLOOKUP(Thong_tin_chuc_vu_NV!A473,INPUT_Du_lieu_nhan_vien!$1:$1048576,34,0))</f>
        <v>0</v>
      </c>
      <c r="N473" s="104" t="str">
        <f>IF(Thong_tin_chuc_vu_NV!A473="","",VLOOKUP(Thong_tin_chuc_vu_NV!A473,INPUT_Du_lieu_nhan_vien!$1:$1048576,35,0))</f>
        <v/>
      </c>
      <c r="O473" s="117">
        <f>IF(Thong_tin_chuc_vu_NV!A473="","",VLOOKUP(Thong_tin_chuc_vu_NV!A473,INPUT_Du_lieu_nhan_vien!$1:$1048576,37,0))</f>
        <v>0</v>
      </c>
      <c r="P473" s="117">
        <f>IF(Thong_tin_chuc_vu_NV!A473="","",VLOOKUP(Thong_tin_chuc_vu_NV!A473,INPUT_Du_lieu_nhan_vien!$1:$1048576,39,0))</f>
        <v>41131</v>
      </c>
    </row>
    <row r="474" spans="1:16" ht="19.5" hidden="1" customHeight="1" x14ac:dyDescent="0.2">
      <c r="A474" s="121">
        <f>IF(INPUT_Du_lieu_nhan_vien!A474="","",INPUT_Du_lieu_nhan_vien!A474)</f>
        <v>20448</v>
      </c>
      <c r="B474" s="121" t="str">
        <f>IF(A474="","",VLOOKUP(A474,INPUT_Du_lieu_nhan_vien!$1:$1048576,2,0))</f>
        <v>Đỗ Thị</v>
      </c>
      <c r="C474" s="121" t="str">
        <f>IF($A474="","",VLOOKUP($A474,INPUT_Du_lieu_nhan_vien!$1:$1048576,3,0))</f>
        <v>Đương</v>
      </c>
      <c r="D474" s="104" t="str">
        <f>IF(A474="","",VLOOKUP(A474,INPUT_Du_lieu_nhan_vien!$1:$1048576,20,0))</f>
        <v>Cát Quế. Hoài Đức, Hà Tây</v>
      </c>
      <c r="E474" s="104">
        <f>IF($A474="","",VLOOKUP($A474,INPUT_Du_lieu_nhan_vien!$1:$1048576,17,0))</f>
        <v>0</v>
      </c>
      <c r="F474" s="116" t="str">
        <f>IF(Thong_tin_chuc_vu_NV!A474="","",VLOOKUP(Thong_tin_chuc_vu_NV!A474,INPUT_Du_lieu_nhan_vien!$1:$1048576,27,0))</f>
        <v>1</v>
      </c>
      <c r="G474" s="104" t="str">
        <f>IF(Thong_tin_chuc_vu_NV!A474="","",VLOOKUP(Thong_tin_chuc_vu_NV!A474,INPUT_Du_lieu_nhan_vien!$1:$1048576,28,0))</f>
        <v>CB</v>
      </c>
      <c r="H474" s="104" t="str">
        <f>IF(Thong_tin_chuc_vu_NV!A474="","",VLOOKUP(Thong_tin_chuc_vu_NV!A474,INPUT_Du_lieu_nhan_vien!$1:$1048576,24,0))</f>
        <v>OP</v>
      </c>
      <c r="I474" s="104" t="str">
        <f>IF(Thong_tin_chuc_vu_NV!A474="","",VLOOKUP(Thong_tin_chuc_vu_NV!A474,INPUT_Du_lieu_nhan_vien!$1:$1048576,29,0))</f>
        <v>TAW</v>
      </c>
      <c r="J474" s="104" t="str">
        <f>IF(Thong_tin_chuc_vu_NV!A474="","",VLOOKUP(Thong_tin_chuc_vu_NV!A474,INPUT_Du_lieu_nhan_vien!$1:$1048576,30,0))</f>
        <v>PAWS</v>
      </c>
      <c r="K474" s="104" t="str">
        <f>IF(Thong_tin_chuc_vu_NV!A474="","",VLOOKUP(Thong_tin_chuc_vu_NV!A474,INPUT_Du_lieu_nhan_vien!$1:$1048576,31,0))</f>
        <v>HN</v>
      </c>
      <c r="L474" s="104" t="str">
        <f>IF(Thong_tin_chuc_vu_NV!A474="","",VLOOKUP(Thong_tin_chuc_vu_NV!A474,INPUT_Du_lieu_nhan_vien!$1:$1048576,36,0))</f>
        <v>Nghỉ việc</v>
      </c>
      <c r="M474" s="117">
        <f>IF(Thong_tin_chuc_vu_NV!A474="","",VLOOKUP(Thong_tin_chuc_vu_NV!A474,INPUT_Du_lieu_nhan_vien!$1:$1048576,34,0))</f>
        <v>0</v>
      </c>
      <c r="N474" s="104" t="str">
        <f>IF(Thong_tin_chuc_vu_NV!A474="","",VLOOKUP(Thong_tin_chuc_vu_NV!A474,INPUT_Du_lieu_nhan_vien!$1:$1048576,35,0))</f>
        <v/>
      </c>
      <c r="O474" s="117">
        <f>IF(Thong_tin_chuc_vu_NV!A474="","",VLOOKUP(Thong_tin_chuc_vu_NV!A474,INPUT_Du_lieu_nhan_vien!$1:$1048576,37,0))</f>
        <v>0</v>
      </c>
      <c r="P474" s="117">
        <f>IF(Thong_tin_chuc_vu_NV!A474="","",VLOOKUP(Thong_tin_chuc_vu_NV!A474,INPUT_Du_lieu_nhan_vien!$1:$1048576,39,0))</f>
        <v>41131</v>
      </c>
    </row>
    <row r="475" spans="1:16" ht="19.5" hidden="1" customHeight="1" x14ac:dyDescent="0.2">
      <c r="A475" s="121">
        <f>IF(INPUT_Du_lieu_nhan_vien!A475="","",INPUT_Du_lieu_nhan_vien!A475)</f>
        <v>20449</v>
      </c>
      <c r="B475" s="121" t="str">
        <f>IF(A475="","",VLOOKUP(A475,INPUT_Du_lieu_nhan_vien!$1:$1048576,2,0))</f>
        <v>Phạm Thị Thúy</v>
      </c>
      <c r="C475" s="121" t="str">
        <f>IF($A475="","",VLOOKUP($A475,INPUT_Du_lieu_nhan_vien!$1:$1048576,3,0))</f>
        <v>Lan</v>
      </c>
      <c r="D475" s="104" t="str">
        <f>IF(A475="","",VLOOKUP(A475,INPUT_Du_lieu_nhan_vien!$1:$1048576,20,0))</f>
        <v xml:space="preserve">Thôn Đồng Niên, Xã Tự Lan, Việt Yên, Bắc Giang </v>
      </c>
      <c r="E475" s="104" t="str">
        <f>IF($A475="","",VLOOKUP($A475,INPUT_Du_lieu_nhan_vien!$1:$1048576,17,0))</f>
        <v>0973971616</v>
      </c>
      <c r="F475" s="116" t="str">
        <f>IF(Thong_tin_chuc_vu_NV!A475="","",VLOOKUP(Thong_tin_chuc_vu_NV!A475,INPUT_Du_lieu_nhan_vien!$1:$1048576,27,0))</f>
        <v>1</v>
      </c>
      <c r="G475" s="104" t="str">
        <f>IF(Thong_tin_chuc_vu_NV!A475="","",VLOOKUP(Thong_tin_chuc_vu_NV!A475,INPUT_Du_lieu_nhan_vien!$1:$1048576,28,0))</f>
        <v>CB</v>
      </c>
      <c r="H475" s="104" t="str">
        <f>IF(Thong_tin_chuc_vu_NV!A475="","",VLOOKUP(Thong_tin_chuc_vu_NV!A475,INPUT_Du_lieu_nhan_vien!$1:$1048576,24,0))</f>
        <v>OS</v>
      </c>
      <c r="I475" s="104" t="str">
        <f>IF(Thong_tin_chuc_vu_NV!A475="","",VLOOKUP(Thong_tin_chuc_vu_NV!A475,INPUT_Du_lieu_nhan_vien!$1:$1048576,29,0))</f>
        <v>TAW</v>
      </c>
      <c r="J475" s="104" t="str">
        <f>IF(Thong_tin_chuc_vu_NV!A475="","",VLOOKUP(Thong_tin_chuc_vu_NV!A475,INPUT_Du_lieu_nhan_vien!$1:$1048576,30,0))</f>
        <v>PAWS</v>
      </c>
      <c r="K475" s="104" t="str">
        <f>IF(Thong_tin_chuc_vu_NV!A475="","",VLOOKUP(Thong_tin_chuc_vu_NV!A475,INPUT_Du_lieu_nhan_vien!$1:$1048576,31,0))</f>
        <v>HN</v>
      </c>
      <c r="L475" s="104" t="str">
        <f>IF(Thong_tin_chuc_vu_NV!A475="","",VLOOKUP(Thong_tin_chuc_vu_NV!A475,INPUT_Du_lieu_nhan_vien!$1:$1048576,36,0))</f>
        <v>Chính thức</v>
      </c>
      <c r="M475" s="117">
        <f>IF(Thong_tin_chuc_vu_NV!A475="","",VLOOKUP(Thong_tin_chuc_vu_NV!A475,INPUT_Du_lieu_nhan_vien!$1:$1048576,34,0))</f>
        <v>41365</v>
      </c>
      <c r="N475" s="104">
        <f>IF(Thong_tin_chuc_vu_NV!A475="","",VLOOKUP(Thong_tin_chuc_vu_NV!A475,INPUT_Du_lieu_nhan_vien!$1:$1048576,35,0))</f>
        <v>4</v>
      </c>
      <c r="O475" s="117" t="str">
        <f>IF(Thong_tin_chuc_vu_NV!A475="","",VLOOKUP(Thong_tin_chuc_vu_NV!A475,INPUT_Du_lieu_nhan_vien!$1:$1048576,37,0))</f>
        <v/>
      </c>
      <c r="P475" s="117">
        <f>IF(Thong_tin_chuc_vu_NV!A475="","",VLOOKUP(Thong_tin_chuc_vu_NV!A475,INPUT_Du_lieu_nhan_vien!$1:$1048576,39,0))</f>
        <v>0</v>
      </c>
    </row>
    <row r="476" spans="1:16" ht="19.5" hidden="1" customHeight="1" x14ac:dyDescent="0.2">
      <c r="A476" s="121">
        <f>IF(INPUT_Du_lieu_nhan_vien!A476="","",INPUT_Du_lieu_nhan_vien!A476)</f>
        <v>20450</v>
      </c>
      <c r="B476" s="121" t="str">
        <f>IF(A476="","",VLOOKUP(A476,INPUT_Du_lieu_nhan_vien!$1:$1048576,2,0))</f>
        <v>Nguyễn Hải</v>
      </c>
      <c r="C476" s="121" t="str">
        <f>IF($A476="","",VLOOKUP($A476,INPUT_Du_lieu_nhan_vien!$1:$1048576,3,0))</f>
        <v>Yến</v>
      </c>
      <c r="D476" s="104" t="str">
        <f>IF(A476="","",VLOOKUP(A476,INPUT_Du_lieu_nhan_vien!$1:$1048576,20,0))</f>
        <v>Chính kinh, Thanh Xuân, Hà Nội</v>
      </c>
      <c r="E476" s="104" t="str">
        <f>IF($A476="","",VLOOKUP($A476,INPUT_Du_lieu_nhan_vien!$1:$1048576,17,0))</f>
        <v>0977247327</v>
      </c>
      <c r="F476" s="116" t="str">
        <f>IF(Thong_tin_chuc_vu_NV!A476="","",VLOOKUP(Thong_tin_chuc_vu_NV!A476,INPUT_Du_lieu_nhan_vien!$1:$1048576,27,0))</f>
        <v>1</v>
      </c>
      <c r="G476" s="104" t="str">
        <f>IF(Thong_tin_chuc_vu_NV!A476="","",VLOOKUP(Thong_tin_chuc_vu_NV!A476,INPUT_Du_lieu_nhan_vien!$1:$1048576,28,0))</f>
        <v>CB</v>
      </c>
      <c r="H476" s="104" t="str">
        <f>IF(Thong_tin_chuc_vu_NV!A476="","",VLOOKUP(Thong_tin_chuc_vu_NV!A476,INPUT_Du_lieu_nhan_vien!$1:$1048576,24,0))</f>
        <v>OP</v>
      </c>
      <c r="I476" s="104" t="str">
        <f>IF(Thong_tin_chuc_vu_NV!A476="","",VLOOKUP(Thong_tin_chuc_vu_NV!A476,INPUT_Du_lieu_nhan_vien!$1:$1048576,29,0))</f>
        <v>TAE</v>
      </c>
      <c r="J476" s="104">
        <f>IF(Thong_tin_chuc_vu_NV!A476="","",VLOOKUP(Thong_tin_chuc_vu_NV!A476,INPUT_Du_lieu_nhan_vien!$1:$1048576,30,0))</f>
        <v>0</v>
      </c>
      <c r="K476" s="104" t="str">
        <f>IF(Thong_tin_chuc_vu_NV!A476="","",VLOOKUP(Thong_tin_chuc_vu_NV!A476,INPUT_Du_lieu_nhan_vien!$1:$1048576,31,0))</f>
        <v>HN</v>
      </c>
      <c r="L476" s="104" t="str">
        <f>IF(Thong_tin_chuc_vu_NV!A476="","",VLOOKUP(Thong_tin_chuc_vu_NV!A476,INPUT_Du_lieu_nhan_vien!$1:$1048576,36,0))</f>
        <v>Nghỉ việc</v>
      </c>
      <c r="M476" s="117">
        <f>IF(Thong_tin_chuc_vu_NV!A476="","",VLOOKUP(Thong_tin_chuc_vu_NV!A476,INPUT_Du_lieu_nhan_vien!$1:$1048576,34,0))</f>
        <v>0</v>
      </c>
      <c r="N476" s="104" t="str">
        <f>IF(Thong_tin_chuc_vu_NV!A476="","",VLOOKUP(Thong_tin_chuc_vu_NV!A476,INPUT_Du_lieu_nhan_vien!$1:$1048576,35,0))</f>
        <v/>
      </c>
      <c r="O476" s="117">
        <f>IF(Thong_tin_chuc_vu_NV!A476="","",VLOOKUP(Thong_tin_chuc_vu_NV!A476,INPUT_Du_lieu_nhan_vien!$1:$1048576,37,0))</f>
        <v>0</v>
      </c>
      <c r="P476" s="117">
        <f>IF(Thong_tin_chuc_vu_NV!A476="","",VLOOKUP(Thong_tin_chuc_vu_NV!A476,INPUT_Du_lieu_nhan_vien!$1:$1048576,39,0))</f>
        <v>41216</v>
      </c>
    </row>
    <row r="477" spans="1:16" ht="19.5" hidden="1" customHeight="1" x14ac:dyDescent="0.2">
      <c r="A477" s="121">
        <f>IF(INPUT_Du_lieu_nhan_vien!A477="","",INPUT_Du_lieu_nhan_vien!A477)</f>
        <v>20451</v>
      </c>
      <c r="B477" s="121" t="str">
        <f>IF(A477="","",VLOOKUP(A477,INPUT_Du_lieu_nhan_vien!$1:$1048576,2,0))</f>
        <v>Trịnh Thu</v>
      </c>
      <c r="C477" s="121" t="str">
        <f>IF($A477="","",VLOOKUP($A477,INPUT_Du_lieu_nhan_vien!$1:$1048576,3,0))</f>
        <v>Hương</v>
      </c>
      <c r="D477" s="104" t="str">
        <f>IF(A477="","",VLOOKUP(A477,INPUT_Du_lieu_nhan_vien!$1:$1048576,20,0))</f>
        <v>Chung cư 183, ngõ 183 Hoàng Văn Thái, Hà Nội</v>
      </c>
      <c r="E477" s="104" t="str">
        <f>IF($A477="","",VLOOKUP($A477,INPUT_Du_lieu_nhan_vien!$1:$1048576,17,0))</f>
        <v>0978456866</v>
      </c>
      <c r="F477" s="116" t="str">
        <f>IF(Thong_tin_chuc_vu_NV!A477="","",VLOOKUP(Thong_tin_chuc_vu_NV!A477,INPUT_Du_lieu_nhan_vien!$1:$1048576,27,0))</f>
        <v>1</v>
      </c>
      <c r="G477" s="104" t="str">
        <f>IF(Thong_tin_chuc_vu_NV!A477="","",VLOOKUP(Thong_tin_chuc_vu_NV!A477,INPUT_Du_lieu_nhan_vien!$1:$1048576,28,0))</f>
        <v>CB</v>
      </c>
      <c r="H477" s="104" t="str">
        <f>IF(Thong_tin_chuc_vu_NV!A477="","",VLOOKUP(Thong_tin_chuc_vu_NV!A477,INPUT_Du_lieu_nhan_vien!$1:$1048576,24,0))</f>
        <v>OP</v>
      </c>
      <c r="I477" s="104" t="str">
        <f>IF(Thong_tin_chuc_vu_NV!A477="","",VLOOKUP(Thong_tin_chuc_vu_NV!A477,INPUT_Du_lieu_nhan_vien!$1:$1048576,29,0))</f>
        <v>TAW</v>
      </c>
      <c r="J477" s="104" t="str">
        <f>IF(Thong_tin_chuc_vu_NV!A477="","",VLOOKUP(Thong_tin_chuc_vu_NV!A477,INPUT_Du_lieu_nhan_vien!$1:$1048576,30,0))</f>
        <v>PAWT</v>
      </c>
      <c r="K477" s="104" t="str">
        <f>IF(Thong_tin_chuc_vu_NV!A477="","",VLOOKUP(Thong_tin_chuc_vu_NV!A477,INPUT_Du_lieu_nhan_vien!$1:$1048576,31,0))</f>
        <v>HN</v>
      </c>
      <c r="L477" s="104" t="str">
        <f>IF(Thong_tin_chuc_vu_NV!A477="","",VLOOKUP(Thong_tin_chuc_vu_NV!A477,INPUT_Du_lieu_nhan_vien!$1:$1048576,36,0))</f>
        <v>Nghỉ việc</v>
      </c>
      <c r="M477" s="117">
        <f>IF(Thong_tin_chuc_vu_NV!A477="","",VLOOKUP(Thong_tin_chuc_vu_NV!A477,INPUT_Du_lieu_nhan_vien!$1:$1048576,34,0))</f>
        <v>0</v>
      </c>
      <c r="N477" s="104" t="str">
        <f>IF(Thong_tin_chuc_vu_NV!A477="","",VLOOKUP(Thong_tin_chuc_vu_NV!A477,INPUT_Du_lieu_nhan_vien!$1:$1048576,35,0))</f>
        <v/>
      </c>
      <c r="O477" s="117">
        <f>IF(Thong_tin_chuc_vu_NV!A477="","",VLOOKUP(Thong_tin_chuc_vu_NV!A477,INPUT_Du_lieu_nhan_vien!$1:$1048576,37,0))</f>
        <v>0</v>
      </c>
      <c r="P477" s="117">
        <f>IF(Thong_tin_chuc_vu_NV!A477="","",VLOOKUP(Thong_tin_chuc_vu_NV!A477,INPUT_Du_lieu_nhan_vien!$1:$1048576,39,0))</f>
        <v>41194</v>
      </c>
    </row>
    <row r="478" spans="1:16" ht="19.5" hidden="1" customHeight="1" x14ac:dyDescent="0.2">
      <c r="A478" s="121">
        <f>IF(INPUT_Du_lieu_nhan_vien!A478="","",INPUT_Du_lieu_nhan_vien!A478)</f>
        <v>20452</v>
      </c>
      <c r="B478" s="121" t="str">
        <f>IF(A478="","",VLOOKUP(A478,INPUT_Du_lieu_nhan_vien!$1:$1048576,2,0))</f>
        <v>Trịnh Bích</v>
      </c>
      <c r="C478" s="121" t="str">
        <f>IF($A478="","",VLOOKUP($A478,INPUT_Du_lieu_nhan_vien!$1:$1048576,3,0))</f>
        <v>Phượng</v>
      </c>
      <c r="D478" s="104" t="str">
        <f>IF(A478="","",VLOOKUP(A478,INPUT_Du_lieu_nhan_vien!$1:$1048576,20,0))</f>
        <v>52 Linh Quang B, Văn Chương, Đống Đa, Hà Nội</v>
      </c>
      <c r="E478" s="104" t="str">
        <f>IF($A478="","",VLOOKUP($A478,INPUT_Du_lieu_nhan_vien!$1:$1048576,17,0))</f>
        <v>0902203416</v>
      </c>
      <c r="F478" s="116" t="str">
        <f>IF(Thong_tin_chuc_vu_NV!A478="","",VLOOKUP(Thong_tin_chuc_vu_NV!A478,INPUT_Du_lieu_nhan_vien!$1:$1048576,27,0))</f>
        <v>1</v>
      </c>
      <c r="G478" s="104" t="str">
        <f>IF(Thong_tin_chuc_vu_NV!A478="","",VLOOKUP(Thong_tin_chuc_vu_NV!A478,INPUT_Du_lieu_nhan_vien!$1:$1048576,28,0))</f>
        <v>CB</v>
      </c>
      <c r="H478" s="104" t="str">
        <f>IF(Thong_tin_chuc_vu_NV!A478="","",VLOOKUP(Thong_tin_chuc_vu_NV!A478,INPUT_Du_lieu_nhan_vien!$1:$1048576,24,0))</f>
        <v>OP</v>
      </c>
      <c r="I478" s="104" t="str">
        <f>IF(Thong_tin_chuc_vu_NV!A478="","",VLOOKUP(Thong_tin_chuc_vu_NV!A478,INPUT_Du_lieu_nhan_vien!$1:$1048576,29,0))</f>
        <v>TAW</v>
      </c>
      <c r="J478" s="104" t="str">
        <f>IF(Thong_tin_chuc_vu_NV!A478="","",VLOOKUP(Thong_tin_chuc_vu_NV!A478,INPUT_Du_lieu_nhan_vien!$1:$1048576,30,0))</f>
        <v>PAWT</v>
      </c>
      <c r="K478" s="104" t="str">
        <f>IF(Thong_tin_chuc_vu_NV!A478="","",VLOOKUP(Thong_tin_chuc_vu_NV!A478,INPUT_Du_lieu_nhan_vien!$1:$1048576,31,0))</f>
        <v>HN</v>
      </c>
      <c r="L478" s="104" t="str">
        <f>IF(Thong_tin_chuc_vu_NV!A478="","",VLOOKUP(Thong_tin_chuc_vu_NV!A478,INPUT_Du_lieu_nhan_vien!$1:$1048576,36,0))</f>
        <v>Nghỉ việc</v>
      </c>
      <c r="M478" s="117">
        <f>IF(Thong_tin_chuc_vu_NV!A478="","",VLOOKUP(Thong_tin_chuc_vu_NV!A478,INPUT_Du_lieu_nhan_vien!$1:$1048576,34,0))</f>
        <v>0</v>
      </c>
      <c r="N478" s="104" t="str">
        <f>IF(Thong_tin_chuc_vu_NV!A478="","",VLOOKUP(Thong_tin_chuc_vu_NV!A478,INPUT_Du_lieu_nhan_vien!$1:$1048576,35,0))</f>
        <v/>
      </c>
      <c r="O478" s="117">
        <f>IF(Thong_tin_chuc_vu_NV!A478="","",VLOOKUP(Thong_tin_chuc_vu_NV!A478,INPUT_Du_lieu_nhan_vien!$1:$1048576,37,0))</f>
        <v>0</v>
      </c>
      <c r="P478" s="117">
        <f>IF(Thong_tin_chuc_vu_NV!A478="","",VLOOKUP(Thong_tin_chuc_vu_NV!A478,INPUT_Du_lieu_nhan_vien!$1:$1048576,39,0))</f>
        <v>41194</v>
      </c>
    </row>
    <row r="479" spans="1:16" ht="19.5" hidden="1" customHeight="1" x14ac:dyDescent="0.2">
      <c r="A479" s="121">
        <f>IF(INPUT_Du_lieu_nhan_vien!A479="","",INPUT_Du_lieu_nhan_vien!A479)</f>
        <v>20453</v>
      </c>
      <c r="B479" s="121" t="str">
        <f>IF(A479="","",VLOOKUP(A479,INPUT_Du_lieu_nhan_vien!$1:$1048576,2,0))</f>
        <v>Phạm Thị</v>
      </c>
      <c r="C479" s="121" t="str">
        <f>IF($A479="","",VLOOKUP($A479,INPUT_Du_lieu_nhan_vien!$1:$1048576,3,0))</f>
        <v>Hạnh</v>
      </c>
      <c r="D479" s="104" t="str">
        <f>IF(A479="","",VLOOKUP(A479,INPUT_Du_lieu_nhan_vien!$1:$1048576,20,0))</f>
        <v>Khu Xa La, Tổ 10, Phúc La, Hà Đông, Hà Nội</v>
      </c>
      <c r="E479" s="104" t="str">
        <f>IF($A479="","",VLOOKUP($A479,INPUT_Du_lieu_nhan_vien!$1:$1048576,17,0))</f>
        <v>0978323474</v>
      </c>
      <c r="F479" s="116" t="str">
        <f>IF(Thong_tin_chuc_vu_NV!A479="","",VLOOKUP(Thong_tin_chuc_vu_NV!A479,INPUT_Du_lieu_nhan_vien!$1:$1048576,27,0))</f>
        <v>1</v>
      </c>
      <c r="G479" s="104" t="str">
        <f>IF(Thong_tin_chuc_vu_NV!A479="","",VLOOKUP(Thong_tin_chuc_vu_NV!A479,INPUT_Du_lieu_nhan_vien!$1:$1048576,28,0))</f>
        <v>CB</v>
      </c>
      <c r="H479" s="104" t="str">
        <f>IF(Thong_tin_chuc_vu_NV!A479="","",VLOOKUP(Thong_tin_chuc_vu_NV!A479,INPUT_Du_lieu_nhan_vien!$1:$1048576,24,0))</f>
        <v>OS</v>
      </c>
      <c r="I479" s="104" t="str">
        <f>IF(Thong_tin_chuc_vu_NV!A479="","",VLOOKUP(Thong_tin_chuc_vu_NV!A479,INPUT_Du_lieu_nhan_vien!$1:$1048576,29,0))</f>
        <v>TAW</v>
      </c>
      <c r="J479" s="104" t="str">
        <f>IF(Thong_tin_chuc_vu_NV!A479="","",VLOOKUP(Thong_tin_chuc_vu_NV!A479,INPUT_Du_lieu_nhan_vien!$1:$1048576,30,0))</f>
        <v>PAWS</v>
      </c>
      <c r="K479" s="104" t="str">
        <f>IF(Thong_tin_chuc_vu_NV!A479="","",VLOOKUP(Thong_tin_chuc_vu_NV!A479,INPUT_Du_lieu_nhan_vien!$1:$1048576,31,0))</f>
        <v>HN</v>
      </c>
      <c r="L479" s="104" t="str">
        <f>IF(Thong_tin_chuc_vu_NV!A479="","",VLOOKUP(Thong_tin_chuc_vu_NV!A479,INPUT_Du_lieu_nhan_vien!$1:$1048576,36,0))</f>
        <v>Chính thức</v>
      </c>
      <c r="M479" s="117">
        <f>IF(Thong_tin_chuc_vu_NV!A479="","",VLOOKUP(Thong_tin_chuc_vu_NV!A479,INPUT_Du_lieu_nhan_vien!$1:$1048576,34,0))</f>
        <v>41212</v>
      </c>
      <c r="N479" s="104">
        <f>IF(Thong_tin_chuc_vu_NV!A479="","",VLOOKUP(Thong_tin_chuc_vu_NV!A479,INPUT_Du_lieu_nhan_vien!$1:$1048576,35,0))</f>
        <v>10</v>
      </c>
      <c r="O479" s="117" t="str">
        <f>IF(Thong_tin_chuc_vu_NV!A479="","",VLOOKUP(Thong_tin_chuc_vu_NV!A479,INPUT_Du_lieu_nhan_vien!$1:$1048576,37,0))</f>
        <v/>
      </c>
      <c r="P479" s="117">
        <f>IF(Thong_tin_chuc_vu_NV!A479="","",VLOOKUP(Thong_tin_chuc_vu_NV!A479,INPUT_Du_lieu_nhan_vien!$1:$1048576,39,0))</f>
        <v>0</v>
      </c>
    </row>
    <row r="480" spans="1:16" ht="19.5" hidden="1" customHeight="1" x14ac:dyDescent="0.2">
      <c r="A480" s="121">
        <f>IF(INPUT_Du_lieu_nhan_vien!A480="","",INPUT_Du_lieu_nhan_vien!A480)</f>
        <v>20454</v>
      </c>
      <c r="B480" s="121" t="str">
        <f>IF(A480="","",VLOOKUP(A480,INPUT_Du_lieu_nhan_vien!$1:$1048576,2,0))</f>
        <v>Lê Thanh</v>
      </c>
      <c r="C480" s="121" t="str">
        <f>IF($A480="","",VLOOKUP($A480,INPUT_Du_lieu_nhan_vien!$1:$1048576,3,0))</f>
        <v>Hải</v>
      </c>
      <c r="D480" s="104" t="str">
        <f>IF(A480="","",VLOOKUP(A480,INPUT_Du_lieu_nhan_vien!$1:$1048576,20,0))</f>
        <v xml:space="preserve">Phố Trần Bình, Cầu Giấy, Hà Nội
 </v>
      </c>
      <c r="E480" s="104" t="str">
        <f>IF($A480="","",VLOOKUP($A480,INPUT_Du_lieu_nhan_vien!$1:$1048576,17,0))</f>
        <v>0984216512</v>
      </c>
      <c r="F480" s="116" t="str">
        <f>IF(Thong_tin_chuc_vu_NV!A480="","",VLOOKUP(Thong_tin_chuc_vu_NV!A480,INPUT_Du_lieu_nhan_vien!$1:$1048576,27,0))</f>
        <v>1</v>
      </c>
      <c r="G480" s="104" t="str">
        <f>IF(Thong_tin_chuc_vu_NV!A480="","",VLOOKUP(Thong_tin_chuc_vu_NV!A480,INPUT_Du_lieu_nhan_vien!$1:$1048576,28,0))</f>
        <v>CB</v>
      </c>
      <c r="H480" s="104" t="str">
        <f>IF(Thong_tin_chuc_vu_NV!A480="","",VLOOKUP(Thong_tin_chuc_vu_NV!A480,INPUT_Du_lieu_nhan_vien!$1:$1048576,24,0))</f>
        <v>OP</v>
      </c>
      <c r="I480" s="104" t="str">
        <f>IF(Thong_tin_chuc_vu_NV!A480="","",VLOOKUP(Thong_tin_chuc_vu_NV!A480,INPUT_Du_lieu_nhan_vien!$1:$1048576,29,0))</f>
        <v>TPE</v>
      </c>
      <c r="J480" s="104">
        <f>IF(Thong_tin_chuc_vu_NV!A480="","",VLOOKUP(Thong_tin_chuc_vu_NV!A480,INPUT_Du_lieu_nhan_vien!$1:$1048576,30,0))</f>
        <v>0</v>
      </c>
      <c r="K480" s="104" t="str">
        <f>IF(Thong_tin_chuc_vu_NV!A480="","",VLOOKUP(Thong_tin_chuc_vu_NV!A480,INPUT_Du_lieu_nhan_vien!$1:$1048576,31,0))</f>
        <v>HN</v>
      </c>
      <c r="L480" s="104" t="str">
        <f>IF(Thong_tin_chuc_vu_NV!A480="","",VLOOKUP(Thong_tin_chuc_vu_NV!A480,INPUT_Du_lieu_nhan_vien!$1:$1048576,36,0))</f>
        <v>Chính thức</v>
      </c>
      <c r="M480" s="117">
        <f>IF(Thong_tin_chuc_vu_NV!A480="","",VLOOKUP(Thong_tin_chuc_vu_NV!A480,INPUT_Du_lieu_nhan_vien!$1:$1048576,34,0))</f>
        <v>41212</v>
      </c>
      <c r="N480" s="104">
        <f>IF(Thong_tin_chuc_vu_NV!A480="","",VLOOKUP(Thong_tin_chuc_vu_NV!A480,INPUT_Du_lieu_nhan_vien!$1:$1048576,35,0))</f>
        <v>10</v>
      </c>
      <c r="O480" s="117" t="str">
        <f>IF(Thong_tin_chuc_vu_NV!A480="","",VLOOKUP(Thong_tin_chuc_vu_NV!A480,INPUT_Du_lieu_nhan_vien!$1:$1048576,37,0))</f>
        <v/>
      </c>
      <c r="P480" s="117">
        <f>IF(Thong_tin_chuc_vu_NV!A480="","",VLOOKUP(Thong_tin_chuc_vu_NV!A480,INPUT_Du_lieu_nhan_vien!$1:$1048576,39,0))</f>
        <v>0</v>
      </c>
    </row>
    <row r="481" spans="1:16" ht="19.5" hidden="1" customHeight="1" x14ac:dyDescent="0.2">
      <c r="A481" s="121">
        <f>IF(INPUT_Du_lieu_nhan_vien!A481="","",INPUT_Du_lieu_nhan_vien!A481)</f>
        <v>20455</v>
      </c>
      <c r="B481" s="121" t="str">
        <f>IF(A481="","",VLOOKUP(A481,INPUT_Du_lieu_nhan_vien!$1:$1048576,2,0))</f>
        <v>Đỗ Thị Bích</v>
      </c>
      <c r="C481" s="121" t="str">
        <f>IF($A481="","",VLOOKUP($A481,INPUT_Du_lieu_nhan_vien!$1:$1048576,3,0))</f>
        <v>Ngọc</v>
      </c>
      <c r="D481" s="104" t="str">
        <f>IF(A481="","",VLOOKUP(A481,INPUT_Du_lieu_nhan_vien!$1:$1048576,20,0))</f>
        <v>số 7, ngõ 195/41/19 Trần Cung, Từ Liêm, Hà Nội</v>
      </c>
      <c r="E481" s="104" t="str">
        <f>IF($A481="","",VLOOKUP($A481,INPUT_Du_lieu_nhan_vien!$1:$1048576,17,0))</f>
        <v>0973845169</v>
      </c>
      <c r="F481" s="116" t="str">
        <f>IF(Thong_tin_chuc_vu_NV!A481="","",VLOOKUP(Thong_tin_chuc_vu_NV!A481,INPUT_Du_lieu_nhan_vien!$1:$1048576,27,0))</f>
        <v>1</v>
      </c>
      <c r="G481" s="104" t="str">
        <f>IF(Thong_tin_chuc_vu_NV!A481="","",VLOOKUP(Thong_tin_chuc_vu_NV!A481,INPUT_Du_lieu_nhan_vien!$1:$1048576,28,0))</f>
        <v>CB</v>
      </c>
      <c r="H481" s="104" t="str">
        <f>IF(Thong_tin_chuc_vu_NV!A481="","",VLOOKUP(Thong_tin_chuc_vu_NV!A481,INPUT_Du_lieu_nhan_vien!$1:$1048576,24,0))</f>
        <v>OP</v>
      </c>
      <c r="I481" s="104" t="str">
        <f>IF(Thong_tin_chuc_vu_NV!A481="","",VLOOKUP(Thong_tin_chuc_vu_NV!A481,INPUT_Du_lieu_nhan_vien!$1:$1048576,29,0))</f>
        <v>TIC</v>
      </c>
      <c r="J481" s="104">
        <f>IF(Thong_tin_chuc_vu_NV!A481="","",VLOOKUP(Thong_tin_chuc_vu_NV!A481,INPUT_Du_lieu_nhan_vien!$1:$1048576,30,0))</f>
        <v>0</v>
      </c>
      <c r="K481" s="104" t="str">
        <f>IF(Thong_tin_chuc_vu_NV!A481="","",VLOOKUP(Thong_tin_chuc_vu_NV!A481,INPUT_Du_lieu_nhan_vien!$1:$1048576,31,0))</f>
        <v>HN</v>
      </c>
      <c r="L481" s="104" t="str">
        <f>IF(Thong_tin_chuc_vu_NV!A481="","",VLOOKUP(Thong_tin_chuc_vu_NV!A481,INPUT_Du_lieu_nhan_vien!$1:$1048576,36,0))</f>
        <v>Nghỉ việc</v>
      </c>
      <c r="M481" s="117">
        <f>IF(Thong_tin_chuc_vu_NV!A481="","",VLOOKUP(Thong_tin_chuc_vu_NV!A481,INPUT_Du_lieu_nhan_vien!$1:$1048576,34,0))</f>
        <v>0</v>
      </c>
      <c r="N481" s="104" t="str">
        <f>IF(Thong_tin_chuc_vu_NV!A481="","",VLOOKUP(Thong_tin_chuc_vu_NV!A481,INPUT_Du_lieu_nhan_vien!$1:$1048576,35,0))</f>
        <v/>
      </c>
      <c r="O481" s="117">
        <f>IF(Thong_tin_chuc_vu_NV!A481="","",VLOOKUP(Thong_tin_chuc_vu_NV!A481,INPUT_Du_lieu_nhan_vien!$1:$1048576,37,0))</f>
        <v>0</v>
      </c>
      <c r="P481" s="117">
        <f>IF(Thong_tin_chuc_vu_NV!A481="","",VLOOKUP(Thong_tin_chuc_vu_NV!A481,INPUT_Du_lieu_nhan_vien!$1:$1048576,39,0))</f>
        <v>41174</v>
      </c>
    </row>
    <row r="482" spans="1:16" ht="19.5" hidden="1" customHeight="1" x14ac:dyDescent="0.2">
      <c r="A482" s="121">
        <f>IF(INPUT_Du_lieu_nhan_vien!A482="","",INPUT_Du_lieu_nhan_vien!A482)</f>
        <v>20456</v>
      </c>
      <c r="B482" s="121" t="str">
        <f>IF(A482="","",VLOOKUP(A482,INPUT_Du_lieu_nhan_vien!$1:$1048576,2,0))</f>
        <v>Phan Thu</v>
      </c>
      <c r="C482" s="121" t="str">
        <f>IF($A482="","",VLOOKUP($A482,INPUT_Du_lieu_nhan_vien!$1:$1048576,3,0))</f>
        <v>Trang</v>
      </c>
      <c r="D482" s="104" t="str">
        <f>IF(A482="","",VLOOKUP(A482,INPUT_Du_lieu_nhan_vien!$1:$1048576,20,0))</f>
        <v xml:space="preserve"> </v>
      </c>
      <c r="E482" s="104">
        <f>IF($A482="","",VLOOKUP($A482,INPUT_Du_lieu_nhan_vien!$1:$1048576,17,0))</f>
        <v>0</v>
      </c>
      <c r="F482" s="116" t="str">
        <f>IF(Thong_tin_chuc_vu_NV!A482="","",VLOOKUP(Thong_tin_chuc_vu_NV!A482,INPUT_Du_lieu_nhan_vien!$1:$1048576,27,0))</f>
        <v>1</v>
      </c>
      <c r="G482" s="104" t="str">
        <f>IF(Thong_tin_chuc_vu_NV!A482="","",VLOOKUP(Thong_tin_chuc_vu_NV!A482,INPUT_Du_lieu_nhan_vien!$1:$1048576,28,0))</f>
        <v>CB</v>
      </c>
      <c r="H482" s="104" t="str">
        <f>IF(Thong_tin_chuc_vu_NV!A482="","",VLOOKUP(Thong_tin_chuc_vu_NV!A482,INPUT_Du_lieu_nhan_vien!$1:$1048576,24,0))</f>
        <v>OP</v>
      </c>
      <c r="I482" s="104" t="str">
        <f>IF(Thong_tin_chuc_vu_NV!A482="","",VLOOKUP(Thong_tin_chuc_vu_NV!A482,INPUT_Du_lieu_nhan_vien!$1:$1048576,29,0))</f>
        <v>TAW</v>
      </c>
      <c r="J482" s="104">
        <f>IF(Thong_tin_chuc_vu_NV!A482="","",VLOOKUP(Thong_tin_chuc_vu_NV!A482,INPUT_Du_lieu_nhan_vien!$1:$1048576,30,0))</f>
        <v>0</v>
      </c>
      <c r="K482" s="104" t="str">
        <f>IF(Thong_tin_chuc_vu_NV!A482="","",VLOOKUP(Thong_tin_chuc_vu_NV!A482,INPUT_Du_lieu_nhan_vien!$1:$1048576,31,0))</f>
        <v>HN</v>
      </c>
      <c r="L482" s="104" t="str">
        <f>IF(Thong_tin_chuc_vu_NV!A482="","",VLOOKUP(Thong_tin_chuc_vu_NV!A482,INPUT_Du_lieu_nhan_vien!$1:$1048576,36,0))</f>
        <v>Nghỉ việc</v>
      </c>
      <c r="M482" s="117">
        <f>IF(Thong_tin_chuc_vu_NV!A482="","",VLOOKUP(Thong_tin_chuc_vu_NV!A482,INPUT_Du_lieu_nhan_vien!$1:$1048576,34,0))</f>
        <v>41365</v>
      </c>
      <c r="N482" s="104">
        <f>IF(Thong_tin_chuc_vu_NV!A482="","",VLOOKUP(Thong_tin_chuc_vu_NV!A482,INPUT_Du_lieu_nhan_vien!$1:$1048576,35,0))</f>
        <v>4</v>
      </c>
      <c r="O482" s="117" t="str">
        <f>IF(Thong_tin_chuc_vu_NV!A482="","",VLOOKUP(Thong_tin_chuc_vu_NV!A482,INPUT_Du_lieu_nhan_vien!$1:$1048576,37,0))</f>
        <v/>
      </c>
      <c r="P482" s="117">
        <f>IF(Thong_tin_chuc_vu_NV!A482="","",VLOOKUP(Thong_tin_chuc_vu_NV!A482,INPUT_Du_lieu_nhan_vien!$1:$1048576,39,0))</f>
        <v>41241</v>
      </c>
    </row>
    <row r="483" spans="1:16" ht="19.5" hidden="1" customHeight="1" x14ac:dyDescent="0.2">
      <c r="A483" s="121">
        <f>IF(INPUT_Du_lieu_nhan_vien!A483="","",INPUT_Du_lieu_nhan_vien!A483)</f>
        <v>20457</v>
      </c>
      <c r="B483" s="121" t="str">
        <f>IF(A483="","",VLOOKUP(A483,INPUT_Du_lieu_nhan_vien!$1:$1048576,2,0))</f>
        <v>Bùi Xuân</v>
      </c>
      <c r="C483" s="121" t="str">
        <f>IF($A483="","",VLOOKUP($A483,INPUT_Du_lieu_nhan_vien!$1:$1048576,3,0))</f>
        <v>Quỳ</v>
      </c>
      <c r="D483" s="104" t="str">
        <f>IF(A483="","",VLOOKUP(A483,INPUT_Du_lieu_nhan_vien!$1:$1048576,20,0))</f>
        <v>Số 38/18 Nguyễn Giản thanh, Phường 15, Q10 TP HCM
 Hồ Chí Minh</v>
      </c>
      <c r="E483" s="104" t="str">
        <f>IF($A483="","",VLOOKUP($A483,INPUT_Du_lieu_nhan_vien!$1:$1048576,17,0))</f>
        <v>01696937264</v>
      </c>
      <c r="F483" s="116" t="str">
        <f>IF(Thong_tin_chuc_vu_NV!A483="","",VLOOKUP(Thong_tin_chuc_vu_NV!A483,INPUT_Du_lieu_nhan_vien!$1:$1048576,27,0))</f>
        <v>1</v>
      </c>
      <c r="G483" s="104" t="str">
        <f>IF(Thong_tin_chuc_vu_NV!A483="","",VLOOKUP(Thong_tin_chuc_vu_NV!A483,INPUT_Du_lieu_nhan_vien!$1:$1048576,28,0))</f>
        <v>CB</v>
      </c>
      <c r="H483" s="104" t="str">
        <f>IF(Thong_tin_chuc_vu_NV!A483="","",VLOOKUP(Thong_tin_chuc_vu_NV!A483,INPUT_Du_lieu_nhan_vien!$1:$1048576,24,0))</f>
        <v>OS</v>
      </c>
      <c r="I483" s="104" t="str">
        <f>IF(Thong_tin_chuc_vu_NV!A483="","",VLOOKUP(Thong_tin_chuc_vu_NV!A483,INPUT_Du_lieu_nhan_vien!$1:$1048576,29,0))</f>
        <v>TSA</v>
      </c>
      <c r="J483" s="104" t="str">
        <f>IF(Thong_tin_chuc_vu_NV!A483="","",VLOOKUP(Thong_tin_chuc_vu_NV!A483,INPUT_Du_lieu_nhan_vien!$1:$1048576,30,0))</f>
        <v>PSAS</v>
      </c>
      <c r="K483" s="104" t="str">
        <f>IF(Thong_tin_chuc_vu_NV!A483="","",VLOOKUP(Thong_tin_chuc_vu_NV!A483,INPUT_Du_lieu_nhan_vien!$1:$1048576,31,0))</f>
        <v>HCM</v>
      </c>
      <c r="L483" s="104" t="str">
        <f>IF(Thong_tin_chuc_vu_NV!A483="","",VLOOKUP(Thong_tin_chuc_vu_NV!A483,INPUT_Du_lieu_nhan_vien!$1:$1048576,36,0))</f>
        <v>Nghỉ việc</v>
      </c>
      <c r="M483" s="117">
        <f>IF(Thong_tin_chuc_vu_NV!A483="","",VLOOKUP(Thong_tin_chuc_vu_NV!A483,INPUT_Du_lieu_nhan_vien!$1:$1048576,34,0))</f>
        <v>41275</v>
      </c>
      <c r="N483" s="104">
        <f>IF(Thong_tin_chuc_vu_NV!A483="","",VLOOKUP(Thong_tin_chuc_vu_NV!A483,INPUT_Du_lieu_nhan_vien!$1:$1048576,35,0))</f>
        <v>1</v>
      </c>
      <c r="O483" s="117" t="str">
        <f>IF(Thong_tin_chuc_vu_NV!A483="","",VLOOKUP(Thong_tin_chuc_vu_NV!A483,INPUT_Du_lieu_nhan_vien!$1:$1048576,37,0))</f>
        <v/>
      </c>
      <c r="P483" s="117">
        <f>IF(Thong_tin_chuc_vu_NV!A483="","",VLOOKUP(Thong_tin_chuc_vu_NV!A483,INPUT_Du_lieu_nhan_vien!$1:$1048576,39,0))</f>
        <v>41545</v>
      </c>
    </row>
    <row r="484" spans="1:16" ht="19.5" hidden="1" customHeight="1" x14ac:dyDescent="0.2">
      <c r="A484" s="121">
        <f>IF(INPUT_Du_lieu_nhan_vien!A484="","",INPUT_Du_lieu_nhan_vien!A484)</f>
        <v>20458</v>
      </c>
      <c r="B484" s="121" t="str">
        <f>IF(A484="","",VLOOKUP(A484,INPUT_Du_lieu_nhan_vien!$1:$1048576,2,0))</f>
        <v>Phan Lê</v>
      </c>
      <c r="C484" s="121" t="str">
        <f>IF($A484="","",VLOOKUP($A484,INPUT_Du_lieu_nhan_vien!$1:$1048576,3,0))</f>
        <v>Thùy</v>
      </c>
      <c r="D484" s="104" t="str">
        <f>IF(A484="","",VLOOKUP(A484,INPUT_Du_lieu_nhan_vien!$1:$1048576,20,0))</f>
        <v>145/44 Quốc lộ 13, P hiệp Bình Chánh, Q Thủ Đức
 Hồ Chí Minh</v>
      </c>
      <c r="E484" s="104" t="str">
        <f>IF($A484="","",VLOOKUP($A484,INPUT_Du_lieu_nhan_vien!$1:$1048576,17,0))</f>
        <v>0974413320</v>
      </c>
      <c r="F484" s="116" t="str">
        <f>IF(Thong_tin_chuc_vu_NV!A484="","",VLOOKUP(Thong_tin_chuc_vu_NV!A484,INPUT_Du_lieu_nhan_vien!$1:$1048576,27,0))</f>
        <v>1</v>
      </c>
      <c r="G484" s="104" t="str">
        <f>IF(Thong_tin_chuc_vu_NV!A484="","",VLOOKUP(Thong_tin_chuc_vu_NV!A484,INPUT_Du_lieu_nhan_vien!$1:$1048576,28,0))</f>
        <v>CB</v>
      </c>
      <c r="H484" s="104" t="str">
        <f>IF(Thong_tin_chuc_vu_NV!A484="","",VLOOKUP(Thong_tin_chuc_vu_NV!A484,INPUT_Du_lieu_nhan_vien!$1:$1048576,24,0))</f>
        <v>OS</v>
      </c>
      <c r="I484" s="104" t="str">
        <f>IF(Thong_tin_chuc_vu_NV!A484="","",VLOOKUP(Thong_tin_chuc_vu_NV!A484,INPUT_Du_lieu_nhan_vien!$1:$1048576,29,0))</f>
        <v>TSA</v>
      </c>
      <c r="J484" s="104" t="str">
        <f>IF(Thong_tin_chuc_vu_NV!A484="","",VLOOKUP(Thong_tin_chuc_vu_NV!A484,INPUT_Du_lieu_nhan_vien!$1:$1048576,30,0))</f>
        <v>PSAS</v>
      </c>
      <c r="K484" s="104" t="str">
        <f>IF(Thong_tin_chuc_vu_NV!A484="","",VLOOKUP(Thong_tin_chuc_vu_NV!A484,INPUT_Du_lieu_nhan_vien!$1:$1048576,31,0))</f>
        <v>HCM</v>
      </c>
      <c r="L484" s="104" t="str">
        <f>IF(Thong_tin_chuc_vu_NV!A484="","",VLOOKUP(Thong_tin_chuc_vu_NV!A484,INPUT_Du_lieu_nhan_vien!$1:$1048576,36,0))</f>
        <v>Chính thức</v>
      </c>
      <c r="M484" s="117">
        <f>IF(Thong_tin_chuc_vu_NV!A484="","",VLOOKUP(Thong_tin_chuc_vu_NV!A484,INPUT_Du_lieu_nhan_vien!$1:$1048576,34,0))</f>
        <v>41275</v>
      </c>
      <c r="N484" s="104">
        <f>IF(Thong_tin_chuc_vu_NV!A484="","",VLOOKUP(Thong_tin_chuc_vu_NV!A484,INPUT_Du_lieu_nhan_vien!$1:$1048576,35,0))</f>
        <v>1</v>
      </c>
      <c r="O484" s="117" t="str">
        <f>IF(Thong_tin_chuc_vu_NV!A484="","",VLOOKUP(Thong_tin_chuc_vu_NV!A484,INPUT_Du_lieu_nhan_vien!$1:$1048576,37,0))</f>
        <v/>
      </c>
      <c r="P484" s="117">
        <f>IF(Thong_tin_chuc_vu_NV!A484="","",VLOOKUP(Thong_tin_chuc_vu_NV!A484,INPUT_Du_lieu_nhan_vien!$1:$1048576,39,0))</f>
        <v>0</v>
      </c>
    </row>
    <row r="485" spans="1:16" ht="19.5" hidden="1" customHeight="1" x14ac:dyDescent="0.2">
      <c r="A485" s="121">
        <f>IF(INPUT_Du_lieu_nhan_vien!A485="","",INPUT_Du_lieu_nhan_vien!A485)</f>
        <v>20459</v>
      </c>
      <c r="B485" s="121" t="str">
        <f>IF(A485="","",VLOOKUP(A485,INPUT_Du_lieu_nhan_vien!$1:$1048576,2,0))</f>
        <v>Phan Lê</v>
      </c>
      <c r="C485" s="121" t="str">
        <f>IF($A485="","",VLOOKUP($A485,INPUT_Du_lieu_nhan_vien!$1:$1048576,3,0))</f>
        <v>Thành</v>
      </c>
      <c r="D485" s="104">
        <f>IF(A485="","",VLOOKUP(A485,INPUT_Du_lieu_nhan_vien!$1:$1048576,20,0))</f>
        <v>0</v>
      </c>
      <c r="E485" s="104" t="str">
        <f>IF($A485="","",VLOOKUP($A485,INPUT_Du_lieu_nhan_vien!$1:$1048576,17,0))</f>
        <v>01678063056</v>
      </c>
      <c r="F485" s="116" t="str">
        <f>IF(Thong_tin_chuc_vu_NV!A485="","",VLOOKUP(Thong_tin_chuc_vu_NV!A485,INPUT_Du_lieu_nhan_vien!$1:$1048576,27,0))</f>
        <v>1</v>
      </c>
      <c r="G485" s="104" t="str">
        <f>IF(Thong_tin_chuc_vu_NV!A485="","",VLOOKUP(Thong_tin_chuc_vu_NV!A485,INPUT_Du_lieu_nhan_vien!$1:$1048576,28,0))</f>
        <v>CB</v>
      </c>
      <c r="H485" s="104" t="str">
        <f>IF(Thong_tin_chuc_vu_NV!A485="","",VLOOKUP(Thong_tin_chuc_vu_NV!A485,INPUT_Du_lieu_nhan_vien!$1:$1048576,24,0))</f>
        <v>OP</v>
      </c>
      <c r="I485" s="104" t="str">
        <f>IF(Thong_tin_chuc_vu_NV!A485="","",VLOOKUP(Thong_tin_chuc_vu_NV!A485,INPUT_Du_lieu_nhan_vien!$1:$1048576,29,0))</f>
        <v>TAH</v>
      </c>
      <c r="J485" s="104">
        <f>IF(Thong_tin_chuc_vu_NV!A485="","",VLOOKUP(Thong_tin_chuc_vu_NV!A485,INPUT_Du_lieu_nhan_vien!$1:$1048576,30,0))</f>
        <v>0</v>
      </c>
      <c r="K485" s="104" t="str">
        <f>IF(Thong_tin_chuc_vu_NV!A485="","",VLOOKUP(Thong_tin_chuc_vu_NV!A485,INPUT_Du_lieu_nhan_vien!$1:$1048576,31,0))</f>
        <v>HCM</v>
      </c>
      <c r="L485" s="104" t="str">
        <f>IF(Thong_tin_chuc_vu_NV!A485="","",VLOOKUP(Thong_tin_chuc_vu_NV!A485,INPUT_Du_lieu_nhan_vien!$1:$1048576,36,0))</f>
        <v>Nghỉ việc</v>
      </c>
      <c r="M485" s="117">
        <f>IF(Thong_tin_chuc_vu_NV!A485="","",VLOOKUP(Thong_tin_chuc_vu_NV!A485,INPUT_Du_lieu_nhan_vien!$1:$1048576,34,0))</f>
        <v>0</v>
      </c>
      <c r="N485" s="104" t="str">
        <f>IF(Thong_tin_chuc_vu_NV!A485="","",VLOOKUP(Thong_tin_chuc_vu_NV!A485,INPUT_Du_lieu_nhan_vien!$1:$1048576,35,0))</f>
        <v/>
      </c>
      <c r="O485" s="117">
        <f>IF(Thong_tin_chuc_vu_NV!A485="","",VLOOKUP(Thong_tin_chuc_vu_NV!A485,INPUT_Du_lieu_nhan_vien!$1:$1048576,37,0))</f>
        <v>0</v>
      </c>
      <c r="P485" s="117">
        <f>IF(Thong_tin_chuc_vu_NV!A485="","",VLOOKUP(Thong_tin_chuc_vu_NV!A485,INPUT_Du_lieu_nhan_vien!$1:$1048576,39,0))</f>
        <v>41214</v>
      </c>
    </row>
    <row r="486" spans="1:16" ht="19.5" hidden="1" customHeight="1" x14ac:dyDescent="0.2">
      <c r="A486" s="121">
        <f>IF(INPUT_Du_lieu_nhan_vien!A486="","",INPUT_Du_lieu_nhan_vien!A486)</f>
        <v>20460</v>
      </c>
      <c r="B486" s="121" t="str">
        <f>IF(A486="","",VLOOKUP(A486,INPUT_Du_lieu_nhan_vien!$1:$1048576,2,0))</f>
        <v>Nguyễn Thị Thanh</v>
      </c>
      <c r="C486" s="121" t="str">
        <f>IF($A486="","",VLOOKUP($A486,INPUT_Du_lieu_nhan_vien!$1:$1048576,3,0))</f>
        <v>Uyên</v>
      </c>
      <c r="D486" s="104" t="str">
        <f>IF(A486="","",VLOOKUP(A486,INPUT_Du_lieu_nhan_vien!$1:$1048576,20,0))</f>
        <v xml:space="preserve">107/37/4 Ni sư Huỳnh Liên, P 10, Q Tân Bình, TP HCM
 </v>
      </c>
      <c r="E486" s="104" t="str">
        <f>IF($A486="","",VLOOKUP($A486,INPUT_Du_lieu_nhan_vien!$1:$1048576,17,0))</f>
        <v>0986855605</v>
      </c>
      <c r="F486" s="116" t="str">
        <f>IF(Thong_tin_chuc_vu_NV!A486="","",VLOOKUP(Thong_tin_chuc_vu_NV!A486,INPUT_Du_lieu_nhan_vien!$1:$1048576,27,0))</f>
        <v>1</v>
      </c>
      <c r="G486" s="104" t="str">
        <f>IF(Thong_tin_chuc_vu_NV!A486="","",VLOOKUP(Thong_tin_chuc_vu_NV!A486,INPUT_Du_lieu_nhan_vien!$1:$1048576,28,0))</f>
        <v>CB</v>
      </c>
      <c r="H486" s="104" t="str">
        <f>IF(Thong_tin_chuc_vu_NV!A486="","",VLOOKUP(Thong_tin_chuc_vu_NV!A486,INPUT_Du_lieu_nhan_vien!$1:$1048576,24,0))</f>
        <v>OP</v>
      </c>
      <c r="I486" s="104" t="str">
        <f>IF(Thong_tin_chuc_vu_NV!A486="","",VLOOKUP(Thong_tin_chuc_vu_NV!A486,INPUT_Du_lieu_nhan_vien!$1:$1048576,29,0))</f>
        <v>TSA</v>
      </c>
      <c r="J486" s="104">
        <f>IF(Thong_tin_chuc_vu_NV!A486="","",VLOOKUP(Thong_tin_chuc_vu_NV!A486,INPUT_Du_lieu_nhan_vien!$1:$1048576,30,0))</f>
        <v>0</v>
      </c>
      <c r="K486" s="104" t="str">
        <f>IF(Thong_tin_chuc_vu_NV!A486="","",VLOOKUP(Thong_tin_chuc_vu_NV!A486,INPUT_Du_lieu_nhan_vien!$1:$1048576,31,0))</f>
        <v>HCM</v>
      </c>
      <c r="L486" s="104" t="str">
        <f>IF(Thong_tin_chuc_vu_NV!A486="","",VLOOKUP(Thong_tin_chuc_vu_NV!A486,INPUT_Du_lieu_nhan_vien!$1:$1048576,36,0))</f>
        <v>Nghỉ việc</v>
      </c>
      <c r="M486" s="117">
        <f>IF(Thong_tin_chuc_vu_NV!A486="","",VLOOKUP(Thong_tin_chuc_vu_NV!A486,INPUT_Du_lieu_nhan_vien!$1:$1048576,34,0))</f>
        <v>0</v>
      </c>
      <c r="N486" s="104" t="str">
        <f>IF(Thong_tin_chuc_vu_NV!A486="","",VLOOKUP(Thong_tin_chuc_vu_NV!A486,INPUT_Du_lieu_nhan_vien!$1:$1048576,35,0))</f>
        <v/>
      </c>
      <c r="O486" s="117" t="str">
        <f>IF(Thong_tin_chuc_vu_NV!A486="","",VLOOKUP(Thong_tin_chuc_vu_NV!A486,INPUT_Du_lieu_nhan_vien!$1:$1048576,37,0))</f>
        <v xml:space="preserve">   </v>
      </c>
      <c r="P486" s="117">
        <f>IF(Thong_tin_chuc_vu_NV!A486="","",VLOOKUP(Thong_tin_chuc_vu_NV!A486,INPUT_Du_lieu_nhan_vien!$1:$1048576,39,0))</f>
        <v>41309</v>
      </c>
    </row>
    <row r="487" spans="1:16" ht="19.5" hidden="1" customHeight="1" x14ac:dyDescent="0.2">
      <c r="A487" s="121">
        <f>IF(INPUT_Du_lieu_nhan_vien!A487="","",INPUT_Du_lieu_nhan_vien!A487)</f>
        <v>20461</v>
      </c>
      <c r="B487" s="121" t="str">
        <f>IF(A487="","",VLOOKUP(A487,INPUT_Du_lieu_nhan_vien!$1:$1048576,2,0))</f>
        <v>Nguyễn Hoàng Phương</v>
      </c>
      <c r="C487" s="121" t="str">
        <f>IF($A487="","",VLOOKUP($A487,INPUT_Du_lieu_nhan_vien!$1:$1048576,3,0))</f>
        <v>Linh</v>
      </c>
      <c r="D487" s="104" t="str">
        <f>IF(A487="","",VLOOKUP(A487,INPUT_Du_lieu_nhan_vien!$1:$1048576,20,0))</f>
        <v>173B - A17, Mai Hương, Bạch Mai, Hà Nội</v>
      </c>
      <c r="E487" s="104" t="str">
        <f>IF($A487="","",VLOOKUP($A487,INPUT_Du_lieu_nhan_vien!$1:$1048576,17,0))</f>
        <v>01234166144</v>
      </c>
      <c r="F487" s="116" t="str">
        <f>IF(Thong_tin_chuc_vu_NV!A487="","",VLOOKUP(Thong_tin_chuc_vu_NV!A487,INPUT_Du_lieu_nhan_vien!$1:$1048576,27,0))</f>
        <v>1</v>
      </c>
      <c r="G487" s="104" t="str">
        <f>IF(Thong_tin_chuc_vu_NV!A487="","",VLOOKUP(Thong_tin_chuc_vu_NV!A487,INPUT_Du_lieu_nhan_vien!$1:$1048576,28,0))</f>
        <v>CB</v>
      </c>
      <c r="H487" s="104" t="str">
        <f>IF(Thong_tin_chuc_vu_NV!A487="","",VLOOKUP(Thong_tin_chuc_vu_NV!A487,INPUT_Du_lieu_nhan_vien!$1:$1048576,24,0))</f>
        <v>OP</v>
      </c>
      <c r="I487" s="104" t="str">
        <f>IF(Thong_tin_chuc_vu_NV!A487="","",VLOOKUP(Thong_tin_chuc_vu_NV!A487,INPUT_Du_lieu_nhan_vien!$1:$1048576,29,0))</f>
        <v>TAE</v>
      </c>
      <c r="J487" s="104">
        <f>IF(Thong_tin_chuc_vu_NV!A487="","",VLOOKUP(Thong_tin_chuc_vu_NV!A487,INPUT_Du_lieu_nhan_vien!$1:$1048576,30,0))</f>
        <v>0</v>
      </c>
      <c r="K487" s="104" t="str">
        <f>IF(Thong_tin_chuc_vu_NV!A487="","",VLOOKUP(Thong_tin_chuc_vu_NV!A487,INPUT_Du_lieu_nhan_vien!$1:$1048576,31,0))</f>
        <v>HN</v>
      </c>
      <c r="L487" s="104" t="str">
        <f>IF(Thong_tin_chuc_vu_NV!A487="","",VLOOKUP(Thong_tin_chuc_vu_NV!A487,INPUT_Du_lieu_nhan_vien!$1:$1048576,36,0))</f>
        <v>Nghỉ việc</v>
      </c>
      <c r="M487" s="117">
        <f>IF(Thong_tin_chuc_vu_NV!A487="","",VLOOKUP(Thong_tin_chuc_vu_NV!A487,INPUT_Du_lieu_nhan_vien!$1:$1048576,34,0))</f>
        <v>0</v>
      </c>
      <c r="N487" s="104" t="str">
        <f>IF(Thong_tin_chuc_vu_NV!A487="","",VLOOKUP(Thong_tin_chuc_vu_NV!A487,INPUT_Du_lieu_nhan_vien!$1:$1048576,35,0))</f>
        <v/>
      </c>
      <c r="O487" s="117">
        <f>IF(Thong_tin_chuc_vu_NV!A487="","",VLOOKUP(Thong_tin_chuc_vu_NV!A487,INPUT_Du_lieu_nhan_vien!$1:$1048576,37,0))</f>
        <v>0</v>
      </c>
      <c r="P487" s="117">
        <f>IF(Thong_tin_chuc_vu_NV!A487="","",VLOOKUP(Thong_tin_chuc_vu_NV!A487,INPUT_Du_lieu_nhan_vien!$1:$1048576,39,0))</f>
        <v>41273</v>
      </c>
    </row>
    <row r="488" spans="1:16" ht="19.5" hidden="1" customHeight="1" x14ac:dyDescent="0.2">
      <c r="A488" s="121">
        <f>IF(INPUT_Du_lieu_nhan_vien!A488="","",INPUT_Du_lieu_nhan_vien!A488)</f>
        <v>20462</v>
      </c>
      <c r="B488" s="121" t="str">
        <f>IF(A488="","",VLOOKUP(A488,INPUT_Du_lieu_nhan_vien!$1:$1048576,2,0))</f>
        <v>Nguyễn Thị</v>
      </c>
      <c r="C488" s="121" t="str">
        <f>IF($A488="","",VLOOKUP($A488,INPUT_Du_lieu_nhan_vien!$1:$1048576,3,0))</f>
        <v>Nga</v>
      </c>
      <c r="D488" s="104" t="str">
        <f>IF(A488="","",VLOOKUP(A488,INPUT_Du_lieu_nhan_vien!$1:$1048576,20,0))</f>
        <v>Xóm 6- Cổ Nhuế-Từ Liêm Hà Nội</v>
      </c>
      <c r="E488" s="104" t="str">
        <f>IF($A488="","",VLOOKUP($A488,INPUT_Du_lieu_nhan_vien!$1:$1048576,17,0))</f>
        <v>0983669780</v>
      </c>
      <c r="F488" s="116" t="str">
        <f>IF(Thong_tin_chuc_vu_NV!A488="","",VLOOKUP(Thong_tin_chuc_vu_NV!A488,INPUT_Du_lieu_nhan_vien!$1:$1048576,27,0))</f>
        <v>1</v>
      </c>
      <c r="G488" s="104" t="str">
        <f>IF(Thong_tin_chuc_vu_NV!A488="","",VLOOKUP(Thong_tin_chuc_vu_NV!A488,INPUT_Du_lieu_nhan_vien!$1:$1048576,28,0))</f>
        <v>CB</v>
      </c>
      <c r="H488" s="104" t="str">
        <f>IF(Thong_tin_chuc_vu_NV!A488="","",VLOOKUP(Thong_tin_chuc_vu_NV!A488,INPUT_Du_lieu_nhan_vien!$1:$1048576,24,0))</f>
        <v>OP</v>
      </c>
      <c r="I488" s="104" t="str">
        <f>IF(Thong_tin_chuc_vu_NV!A488="","",VLOOKUP(Thong_tin_chuc_vu_NV!A488,INPUT_Du_lieu_nhan_vien!$1:$1048576,29,0))</f>
        <v>TNE</v>
      </c>
      <c r="J488" s="104" t="str">
        <f>IF(Thong_tin_chuc_vu_NV!A488="","",VLOOKUP(Thong_tin_chuc_vu_NV!A488,INPUT_Du_lieu_nhan_vien!$1:$1048576,30,0))</f>
        <v>PNES</v>
      </c>
      <c r="K488" s="104" t="str">
        <f>IF(Thong_tin_chuc_vu_NV!A488="","",VLOOKUP(Thong_tin_chuc_vu_NV!A488,INPUT_Du_lieu_nhan_vien!$1:$1048576,31,0))</f>
        <v>HN</v>
      </c>
      <c r="L488" s="104" t="str">
        <f>IF(Thong_tin_chuc_vu_NV!A488="","",VLOOKUP(Thong_tin_chuc_vu_NV!A488,INPUT_Du_lieu_nhan_vien!$1:$1048576,36,0))</f>
        <v>Nghỉ việc</v>
      </c>
      <c r="M488" s="117">
        <f>IF(Thong_tin_chuc_vu_NV!A488="","",VLOOKUP(Thong_tin_chuc_vu_NV!A488,INPUT_Du_lieu_nhan_vien!$1:$1048576,34,0))</f>
        <v>41198</v>
      </c>
      <c r="N488" s="104">
        <f>IF(Thong_tin_chuc_vu_NV!A488="","",VLOOKUP(Thong_tin_chuc_vu_NV!A488,INPUT_Du_lieu_nhan_vien!$1:$1048576,35,0))</f>
        <v>10</v>
      </c>
      <c r="O488" s="117" t="str">
        <f>IF(Thong_tin_chuc_vu_NV!A488="","",VLOOKUP(Thong_tin_chuc_vu_NV!A488,INPUT_Du_lieu_nhan_vien!$1:$1048576,37,0))</f>
        <v/>
      </c>
      <c r="P488" s="117">
        <f>IF(Thong_tin_chuc_vu_NV!A488="","",VLOOKUP(Thong_tin_chuc_vu_NV!A488,INPUT_Du_lieu_nhan_vien!$1:$1048576,39,0))</f>
        <v>41426</v>
      </c>
    </row>
    <row r="489" spans="1:16" ht="19.5" hidden="1" customHeight="1" x14ac:dyDescent="0.2">
      <c r="A489" s="121">
        <f>IF(INPUT_Du_lieu_nhan_vien!A411="","",INPUT_Du_lieu_nhan_vien!A411)</f>
        <v>20385</v>
      </c>
      <c r="B489" s="121" t="str">
        <f>IF(A489="","",VLOOKUP(A489,INPUT_Du_lieu_nhan_vien!$1:$1048576,2,0))</f>
        <v>Phạm Hương</v>
      </c>
      <c r="C489" s="121" t="str">
        <f>IF($A489="","",VLOOKUP($A489,INPUT_Du_lieu_nhan_vien!$1:$1048576,3,0))</f>
        <v>Trang</v>
      </c>
      <c r="D489" s="104" t="str">
        <f>IF(A489="","",VLOOKUP(A489,INPUT_Du_lieu_nhan_vien!$1:$1048576,20,0))</f>
        <v>4N1 TT5, Bắc Linh Đàm, Hoàng Mai, HN</v>
      </c>
      <c r="E489" s="104" t="str">
        <f>IF($A489="","",VLOOKUP($A489,INPUT_Du_lieu_nhan_vien!$1:$1048576,17,0))</f>
        <v>01273571958</v>
      </c>
      <c r="F489" s="116" t="str">
        <f>IF(Thong_tin_chuc_vu_NV!A489="","",VLOOKUP(Thong_tin_chuc_vu_NV!A489,INPUT_Du_lieu_nhan_vien!$1:$1048576,27,0))</f>
        <v>1</v>
      </c>
      <c r="G489" s="104" t="str">
        <f>IF(Thong_tin_chuc_vu_NV!A489="","",VLOOKUP(Thong_tin_chuc_vu_NV!A489,INPUT_Du_lieu_nhan_vien!$1:$1048576,28,0))</f>
        <v>CB</v>
      </c>
      <c r="H489" s="104" t="str">
        <f>IF(Thong_tin_chuc_vu_NV!A489="","",VLOOKUP(Thong_tin_chuc_vu_NV!A489,INPUT_Du_lieu_nhan_vien!$1:$1048576,24,0))</f>
        <v>OP</v>
      </c>
      <c r="I489" s="104" t="str">
        <f>IF(Thong_tin_chuc_vu_NV!A489="","",VLOOKUP(Thong_tin_chuc_vu_NV!A489,INPUT_Du_lieu_nhan_vien!$1:$1048576,29,0))</f>
        <v>TAE</v>
      </c>
      <c r="J489" s="104" t="str">
        <f>IF(Thong_tin_chuc_vu_NV!A489="","",VLOOKUP(Thong_tin_chuc_vu_NV!A489,INPUT_Du_lieu_nhan_vien!$1:$1048576,30,0))</f>
        <v>PWEP</v>
      </c>
      <c r="K489" s="104" t="str">
        <f>IF(Thong_tin_chuc_vu_NV!A489="","",VLOOKUP(Thong_tin_chuc_vu_NV!A489,INPUT_Du_lieu_nhan_vien!$1:$1048576,31,0))</f>
        <v>HN</v>
      </c>
      <c r="L489" s="104" t="str">
        <f>IF(Thong_tin_chuc_vu_NV!A411="","",VLOOKUP(Thong_tin_chuc_vu_NV!A411,INPUT_Du_lieu_nhan_vien!$1:$1048576,36,0))</f>
        <v>Nghỉ việc</v>
      </c>
      <c r="M489" s="117">
        <f>IF(Thong_tin_chuc_vu_NV!A411="","",VLOOKUP(Thong_tin_chuc_vu_NV!A411,INPUT_Du_lieu_nhan_vien!$1:$1048576,34,0))</f>
        <v>0</v>
      </c>
      <c r="N489" s="104" t="str">
        <f>IF(Thong_tin_chuc_vu_NV!A411="","",VLOOKUP(Thong_tin_chuc_vu_NV!A411,INPUT_Du_lieu_nhan_vien!$1:$1048576,35,0))</f>
        <v/>
      </c>
      <c r="O489" s="117" t="str">
        <f>IF(Thong_tin_chuc_vu_NV!A411="","",VLOOKUP(Thong_tin_chuc_vu_NV!A411,INPUT_Du_lieu_nhan_vien!$1:$1048576,37,0))</f>
        <v/>
      </c>
      <c r="P489" s="117">
        <f>IF(Thong_tin_chuc_vu_NV!A411="","",VLOOKUP(Thong_tin_chuc_vu_NV!A411,INPUT_Du_lieu_nhan_vien!$1:$1048576,39,0))</f>
        <v>0</v>
      </c>
    </row>
    <row r="490" spans="1:16" ht="19.5" hidden="1" customHeight="1" x14ac:dyDescent="0.2">
      <c r="A490" s="121">
        <f>IF(INPUT_Du_lieu_nhan_vien!A490="","",INPUT_Du_lieu_nhan_vien!A490)</f>
        <v>20464</v>
      </c>
      <c r="B490" s="121" t="str">
        <f>IF(A490="","",VLOOKUP(A490,INPUT_Du_lieu_nhan_vien!$1:$1048576,2,0))</f>
        <v>Nguyễn Thị Hoàng</v>
      </c>
      <c r="C490" s="121" t="str">
        <f>IF($A490="","",VLOOKUP($A490,INPUT_Du_lieu_nhan_vien!$1:$1048576,3,0))</f>
        <v>Hà</v>
      </c>
      <c r="D490" s="104" t="str">
        <f>IF(A490="","",VLOOKUP(A490,INPUT_Du_lieu_nhan_vien!$1:$1048576,20,0))</f>
        <v>Thị trấn Văn Điển - Thanh Trì Hà Nội</v>
      </c>
      <c r="E490" s="104" t="str">
        <f>IF($A490="","",VLOOKUP($A490,INPUT_Du_lieu_nhan_vien!$1:$1048576,17,0))</f>
        <v>01695866328</v>
      </c>
      <c r="F490" s="116" t="str">
        <f>IF(Thong_tin_chuc_vu_NV!A490="","",VLOOKUP(Thong_tin_chuc_vu_NV!A490,INPUT_Du_lieu_nhan_vien!$1:$1048576,27,0))</f>
        <v>1</v>
      </c>
      <c r="G490" s="104" t="str">
        <f>IF(Thong_tin_chuc_vu_NV!A490="","",VLOOKUP(Thong_tin_chuc_vu_NV!A490,INPUT_Du_lieu_nhan_vien!$1:$1048576,28,0))</f>
        <v>CB</v>
      </c>
      <c r="H490" s="104" t="str">
        <f>IF(Thong_tin_chuc_vu_NV!A490="","",VLOOKUP(Thong_tin_chuc_vu_NV!A490,INPUT_Du_lieu_nhan_vien!$1:$1048576,24,0))</f>
        <v>OP</v>
      </c>
      <c r="I490" s="104" t="str">
        <f>IF(Thong_tin_chuc_vu_NV!A490="","",VLOOKUP(Thong_tin_chuc_vu_NV!A490,INPUT_Du_lieu_nhan_vien!$1:$1048576,29,0))</f>
        <v>THR</v>
      </c>
      <c r="J490" s="104">
        <f>IF(Thong_tin_chuc_vu_NV!A490="","",VLOOKUP(Thong_tin_chuc_vu_NV!A490,INPUT_Du_lieu_nhan_vien!$1:$1048576,30,0))</f>
        <v>0</v>
      </c>
      <c r="K490" s="104" t="str">
        <f>IF(Thong_tin_chuc_vu_NV!A490="","",VLOOKUP(Thong_tin_chuc_vu_NV!A490,INPUT_Du_lieu_nhan_vien!$1:$1048576,31,0))</f>
        <v>HN</v>
      </c>
      <c r="L490" s="104" t="str">
        <f>IF(Thong_tin_chuc_vu_NV!A490="","",VLOOKUP(Thong_tin_chuc_vu_NV!A490,INPUT_Du_lieu_nhan_vien!$1:$1048576,36,0))</f>
        <v>Chính thức</v>
      </c>
      <c r="M490" s="117">
        <f>IF(Thong_tin_chuc_vu_NV!A490="","",VLOOKUP(Thong_tin_chuc_vu_NV!A490,INPUT_Du_lieu_nhan_vien!$1:$1048576,34,0))</f>
        <v>41162</v>
      </c>
      <c r="N490" s="104">
        <f>IF(Thong_tin_chuc_vu_NV!A490="","",VLOOKUP(Thong_tin_chuc_vu_NV!A490,INPUT_Du_lieu_nhan_vien!$1:$1048576,35,0))</f>
        <v>9</v>
      </c>
      <c r="O490" s="117" t="str">
        <f>IF(Thong_tin_chuc_vu_NV!A490="","",VLOOKUP(Thong_tin_chuc_vu_NV!A490,INPUT_Du_lieu_nhan_vien!$1:$1048576,37,0))</f>
        <v/>
      </c>
      <c r="P490" s="117">
        <f>IF(Thong_tin_chuc_vu_NV!A490="","",VLOOKUP(Thong_tin_chuc_vu_NV!A490,INPUT_Du_lieu_nhan_vien!$1:$1048576,39,0))</f>
        <v>0</v>
      </c>
    </row>
    <row r="491" spans="1:16" ht="19.5" hidden="1" customHeight="1" x14ac:dyDescent="0.2">
      <c r="A491" s="121">
        <f>IF(INPUT_Du_lieu_nhan_vien!A491="","",INPUT_Du_lieu_nhan_vien!A491)</f>
        <v>20465</v>
      </c>
      <c r="B491" s="121" t="str">
        <f>IF(A491="","",VLOOKUP(A491,INPUT_Du_lieu_nhan_vien!$1:$1048576,2,0))</f>
        <v xml:space="preserve">Phan Thu </v>
      </c>
      <c r="C491" s="121" t="str">
        <f>IF($A491="","",VLOOKUP($A491,INPUT_Du_lieu_nhan_vien!$1:$1048576,3,0))</f>
        <v>Trang</v>
      </c>
      <c r="D491" s="104" t="str">
        <f>IF(A491="","",VLOOKUP(A491,INPUT_Du_lieu_nhan_vien!$1:$1048576,20,0))</f>
        <v xml:space="preserve">Số 6 ngách 173/24/7, nog4 173 Hoàng Hoa Thám - Ba đình - Hà Nội
 </v>
      </c>
      <c r="E491" s="104" t="str">
        <f>IF($A491="","",VLOOKUP($A491,INPUT_Du_lieu_nhan_vien!$1:$1048576,17,0))</f>
        <v>0972411881</v>
      </c>
      <c r="F491" s="116" t="str">
        <f>IF(Thong_tin_chuc_vu_NV!A491="","",VLOOKUP(Thong_tin_chuc_vu_NV!A491,INPUT_Du_lieu_nhan_vien!$1:$1048576,27,0))</f>
        <v>1</v>
      </c>
      <c r="G491" s="104" t="str">
        <f>IF(Thong_tin_chuc_vu_NV!A491="","",VLOOKUP(Thong_tin_chuc_vu_NV!A491,INPUT_Du_lieu_nhan_vien!$1:$1048576,28,0))</f>
        <v>CB</v>
      </c>
      <c r="H491" s="104" t="str">
        <f>IF(Thong_tin_chuc_vu_NV!A491="","",VLOOKUP(Thong_tin_chuc_vu_NV!A491,INPUT_Du_lieu_nhan_vien!$1:$1048576,24,0))</f>
        <v>OS</v>
      </c>
      <c r="I491" s="104" t="str">
        <f>IF(Thong_tin_chuc_vu_NV!A491="","",VLOOKUP(Thong_tin_chuc_vu_NV!A491,INPUT_Du_lieu_nhan_vien!$1:$1048576,29,0))</f>
        <v>TAW</v>
      </c>
      <c r="J491" s="104" t="str">
        <f>IF(Thong_tin_chuc_vu_NV!A491="","",VLOOKUP(Thong_tin_chuc_vu_NV!A491,INPUT_Du_lieu_nhan_vien!$1:$1048576,30,0))</f>
        <v>PAWS</v>
      </c>
      <c r="K491" s="104" t="str">
        <f>IF(Thong_tin_chuc_vu_NV!A491="","",VLOOKUP(Thong_tin_chuc_vu_NV!A491,INPUT_Du_lieu_nhan_vien!$1:$1048576,31,0))</f>
        <v>HN</v>
      </c>
      <c r="L491" s="104" t="str">
        <f>IF(Thong_tin_chuc_vu_NV!A491="","",VLOOKUP(Thong_tin_chuc_vu_NV!A491,INPUT_Du_lieu_nhan_vien!$1:$1048576,36,0))</f>
        <v>Nghỉ việc</v>
      </c>
      <c r="M491" s="117">
        <f>IF(Thong_tin_chuc_vu_NV!A491="","",VLOOKUP(Thong_tin_chuc_vu_NV!A491,INPUT_Du_lieu_nhan_vien!$1:$1048576,34,0))</f>
        <v>41365</v>
      </c>
      <c r="N491" s="104">
        <f>IF(Thong_tin_chuc_vu_NV!A491="","",VLOOKUP(Thong_tin_chuc_vu_NV!A491,INPUT_Du_lieu_nhan_vien!$1:$1048576,35,0))</f>
        <v>4</v>
      </c>
      <c r="O491" s="117" t="str">
        <f>IF(Thong_tin_chuc_vu_NV!A491="","",VLOOKUP(Thong_tin_chuc_vu_NV!A491,INPUT_Du_lieu_nhan_vien!$1:$1048576,37,0))</f>
        <v/>
      </c>
      <c r="P491" s="117">
        <f>IF(Thong_tin_chuc_vu_NV!A491="","",VLOOKUP(Thong_tin_chuc_vu_NV!A491,INPUT_Du_lieu_nhan_vien!$1:$1048576,39,0))</f>
        <v>41401</v>
      </c>
    </row>
    <row r="492" spans="1:16" ht="19.5" hidden="1" customHeight="1" x14ac:dyDescent="0.2">
      <c r="A492" s="121">
        <f>IF(INPUT_Du_lieu_nhan_vien!A492="","",INPUT_Du_lieu_nhan_vien!A492)</f>
        <v>20466</v>
      </c>
      <c r="B492" s="121" t="str">
        <f>IF(A492="","",VLOOKUP(A492,INPUT_Du_lieu_nhan_vien!$1:$1048576,2,0))</f>
        <v>Trần Thu</v>
      </c>
      <c r="C492" s="121" t="str">
        <f>IF($A492="","",VLOOKUP($A492,INPUT_Du_lieu_nhan_vien!$1:$1048576,3,0))</f>
        <v>Huyền</v>
      </c>
      <c r="D492" s="104" t="str">
        <f>IF(A492="","",VLOOKUP(A492,INPUT_Du_lieu_nhan_vien!$1:$1048576,20,0))</f>
        <v>Số 28, ngõ 5, Đường Nguyễn Văn Cừ, Long Biên Hà Nội</v>
      </c>
      <c r="E492" s="104" t="str">
        <f>IF($A492="","",VLOOKUP($A492,INPUT_Du_lieu_nhan_vien!$1:$1048576,17,0))</f>
        <v>0988417185</v>
      </c>
      <c r="F492" s="116" t="str">
        <f>IF(Thong_tin_chuc_vu_NV!A492="","",VLOOKUP(Thong_tin_chuc_vu_NV!A492,INPUT_Du_lieu_nhan_vien!$1:$1048576,27,0))</f>
        <v>1</v>
      </c>
      <c r="G492" s="104" t="str">
        <f>IF(Thong_tin_chuc_vu_NV!A492="","",VLOOKUP(Thong_tin_chuc_vu_NV!A492,INPUT_Du_lieu_nhan_vien!$1:$1048576,28,0))</f>
        <v>CB</v>
      </c>
      <c r="H492" s="104" t="str">
        <f>IF(Thong_tin_chuc_vu_NV!A492="","",VLOOKUP(Thong_tin_chuc_vu_NV!A492,INPUT_Du_lieu_nhan_vien!$1:$1048576,24,0))</f>
        <v>OP</v>
      </c>
      <c r="I492" s="104" t="str">
        <f>IF(Thong_tin_chuc_vu_NV!A492="","",VLOOKUP(Thong_tin_chuc_vu_NV!A492,INPUT_Du_lieu_nhan_vien!$1:$1048576,29,0))</f>
        <v>TAW</v>
      </c>
      <c r="J492" s="104" t="str">
        <f>IF(Thong_tin_chuc_vu_NV!A492="","",VLOOKUP(Thong_tin_chuc_vu_NV!A492,INPUT_Du_lieu_nhan_vien!$1:$1048576,30,0))</f>
        <v>PAWS</v>
      </c>
      <c r="K492" s="104" t="str">
        <f>IF(Thong_tin_chuc_vu_NV!A492="","",VLOOKUP(Thong_tin_chuc_vu_NV!A492,INPUT_Du_lieu_nhan_vien!$1:$1048576,31,0))</f>
        <v>HN</v>
      </c>
      <c r="L492" s="104" t="str">
        <f>IF(Thong_tin_chuc_vu_NV!A492="","",VLOOKUP(Thong_tin_chuc_vu_NV!A492,INPUT_Du_lieu_nhan_vien!$1:$1048576,36,0))</f>
        <v>Nghỉ việc</v>
      </c>
      <c r="M492" s="117">
        <f>IF(Thong_tin_chuc_vu_NV!A492="","",VLOOKUP(Thong_tin_chuc_vu_NV!A492,INPUT_Du_lieu_nhan_vien!$1:$1048576,34,0))</f>
        <v>0</v>
      </c>
      <c r="N492" s="104" t="str">
        <f>IF(Thong_tin_chuc_vu_NV!A492="","",VLOOKUP(Thong_tin_chuc_vu_NV!A492,INPUT_Du_lieu_nhan_vien!$1:$1048576,35,0))</f>
        <v/>
      </c>
      <c r="O492" s="117">
        <f>IF(Thong_tin_chuc_vu_NV!A492="","",VLOOKUP(Thong_tin_chuc_vu_NV!A492,INPUT_Du_lieu_nhan_vien!$1:$1048576,37,0))</f>
        <v>0</v>
      </c>
      <c r="P492" s="117">
        <f>IF(Thong_tin_chuc_vu_NV!A492="","",VLOOKUP(Thong_tin_chuc_vu_NV!A492,INPUT_Du_lieu_nhan_vien!$1:$1048576,39,0))</f>
        <v>41208</v>
      </c>
    </row>
    <row r="493" spans="1:16" ht="19.5" hidden="1" customHeight="1" x14ac:dyDescent="0.2">
      <c r="A493" s="121">
        <f>IF(INPUT_Du_lieu_nhan_vien!A493="","",INPUT_Du_lieu_nhan_vien!A493)</f>
        <v>20467</v>
      </c>
      <c r="B493" s="121" t="str">
        <f>IF(A493="","",VLOOKUP(A493,INPUT_Du_lieu_nhan_vien!$1:$1048576,2,0))</f>
        <v>Vũ Như</v>
      </c>
      <c r="C493" s="121" t="str">
        <f>IF($A493="","",VLOOKUP($A493,INPUT_Du_lieu_nhan_vien!$1:$1048576,3,0))</f>
        <v>Quỳnh</v>
      </c>
      <c r="D493" s="104" t="str">
        <f>IF(A493="","",VLOOKUP(A493,INPUT_Du_lieu_nhan_vien!$1:$1048576,20,0))</f>
        <v>SN 402, A1 Tập Thể Trại Găng, Thanh Nhàn, Hà Nội</v>
      </c>
      <c r="E493" s="104" t="str">
        <f>IF($A493="","",VLOOKUP($A493,INPUT_Du_lieu_nhan_vien!$1:$1048576,17,0))</f>
        <v>0917830039</v>
      </c>
      <c r="F493" s="116" t="str">
        <f>IF(Thong_tin_chuc_vu_NV!A493="","",VLOOKUP(Thong_tin_chuc_vu_NV!A493,INPUT_Du_lieu_nhan_vien!$1:$1048576,27,0))</f>
        <v>1</v>
      </c>
      <c r="G493" s="104" t="str">
        <f>IF(Thong_tin_chuc_vu_NV!A493="","",VLOOKUP(Thong_tin_chuc_vu_NV!A493,INPUT_Du_lieu_nhan_vien!$1:$1048576,28,0))</f>
        <v>CB</v>
      </c>
      <c r="H493" s="104" t="str">
        <f>IF(Thong_tin_chuc_vu_NV!A493="","",VLOOKUP(Thong_tin_chuc_vu_NV!A493,INPUT_Du_lieu_nhan_vien!$1:$1048576,24,0))</f>
        <v>OP</v>
      </c>
      <c r="I493" s="104" t="str">
        <f>IF(Thong_tin_chuc_vu_NV!A493="","",VLOOKUP(Thong_tin_chuc_vu_NV!A493,INPUT_Du_lieu_nhan_vien!$1:$1048576,29,0))</f>
        <v>THO</v>
      </c>
      <c r="J493" s="104" t="str">
        <f>IF(Thong_tin_chuc_vu_NV!A493="","",VLOOKUP(Thong_tin_chuc_vu_NV!A493,INPUT_Du_lieu_nhan_vien!$1:$1048576,30,0))</f>
        <v>PHOO</v>
      </c>
      <c r="K493" s="104" t="str">
        <f>IF(Thong_tin_chuc_vu_NV!A493="","",VLOOKUP(Thong_tin_chuc_vu_NV!A493,INPUT_Du_lieu_nhan_vien!$1:$1048576,31,0))</f>
        <v>HN</v>
      </c>
      <c r="L493" s="104" t="str">
        <f>IF(Thong_tin_chuc_vu_NV!A493="","",VLOOKUP(Thong_tin_chuc_vu_NV!A493,INPUT_Du_lieu_nhan_vien!$1:$1048576,36,0))</f>
        <v>Nghỉ việc</v>
      </c>
      <c r="M493" s="117">
        <f>IF(Thong_tin_chuc_vu_NV!A493="","",VLOOKUP(Thong_tin_chuc_vu_NV!A493,INPUT_Du_lieu_nhan_vien!$1:$1048576,34,0))</f>
        <v>0</v>
      </c>
      <c r="N493" s="104" t="str">
        <f>IF(Thong_tin_chuc_vu_NV!A493="","",VLOOKUP(Thong_tin_chuc_vu_NV!A493,INPUT_Du_lieu_nhan_vien!$1:$1048576,35,0))</f>
        <v/>
      </c>
      <c r="O493" s="117">
        <f>IF(Thong_tin_chuc_vu_NV!A493="","",VLOOKUP(Thong_tin_chuc_vu_NV!A493,INPUT_Du_lieu_nhan_vien!$1:$1048576,37,0))</f>
        <v>0</v>
      </c>
      <c r="P493" s="117">
        <f>IF(Thong_tin_chuc_vu_NV!A493="","",VLOOKUP(Thong_tin_chuc_vu_NV!A493,INPUT_Du_lieu_nhan_vien!$1:$1048576,39,0))</f>
        <v>41202</v>
      </c>
    </row>
    <row r="494" spans="1:16" ht="19.5" hidden="1" customHeight="1" x14ac:dyDescent="0.2">
      <c r="A494" s="121">
        <f>IF(INPUT_Du_lieu_nhan_vien!A494="","",INPUT_Du_lieu_nhan_vien!A494)</f>
        <v>20468</v>
      </c>
      <c r="B494" s="121" t="str">
        <f>IF(A494="","",VLOOKUP(A494,INPUT_Du_lieu_nhan_vien!$1:$1048576,2,0))</f>
        <v>Trần Hương</v>
      </c>
      <c r="C494" s="121" t="str">
        <f>IF($A494="","",VLOOKUP($A494,INPUT_Du_lieu_nhan_vien!$1:$1048576,3,0))</f>
        <v>Giang</v>
      </c>
      <c r="D494" s="104" t="str">
        <f>IF(A494="","",VLOOKUP(A494,INPUT_Du_lieu_nhan_vien!$1:$1048576,20,0))</f>
        <v>số 7 Ngõ 205, phố Tây Sơn, Hà Nội
 Hà Nội</v>
      </c>
      <c r="E494" s="104" t="str">
        <f>IF($A494="","",VLOOKUP($A494,INPUT_Du_lieu_nhan_vien!$1:$1048576,17,0))</f>
        <v>0903405085</v>
      </c>
      <c r="F494" s="116" t="str">
        <f>IF(Thong_tin_chuc_vu_NV!A494="","",VLOOKUP(Thong_tin_chuc_vu_NV!A494,INPUT_Du_lieu_nhan_vien!$1:$1048576,27,0))</f>
        <v>1</v>
      </c>
      <c r="G494" s="104" t="str">
        <f>IF(Thong_tin_chuc_vu_NV!A494="","",VLOOKUP(Thong_tin_chuc_vu_NV!A494,INPUT_Du_lieu_nhan_vien!$1:$1048576,28,0))</f>
        <v>CB</v>
      </c>
      <c r="H494" s="104" t="str">
        <f>IF(Thong_tin_chuc_vu_NV!A494="","",VLOOKUP(Thong_tin_chuc_vu_NV!A494,INPUT_Du_lieu_nhan_vien!$1:$1048576,24,0))</f>
        <v>OP</v>
      </c>
      <c r="I494" s="104" t="str">
        <f>IF(Thong_tin_chuc_vu_NV!A494="","",VLOOKUP(Thong_tin_chuc_vu_NV!A494,INPUT_Du_lieu_nhan_vien!$1:$1048576,29,0))</f>
        <v>TAE</v>
      </c>
      <c r="J494" s="104" t="str">
        <f>IF(Thong_tin_chuc_vu_NV!A494="","",VLOOKUP(Thong_tin_chuc_vu_NV!A494,INPUT_Du_lieu_nhan_vien!$1:$1048576,30,0))</f>
        <v>PAEF</v>
      </c>
      <c r="K494" s="104" t="str">
        <f>IF(Thong_tin_chuc_vu_NV!A494="","",VLOOKUP(Thong_tin_chuc_vu_NV!A494,INPUT_Du_lieu_nhan_vien!$1:$1048576,31,0))</f>
        <v>HN</v>
      </c>
      <c r="L494" s="104" t="str">
        <f>IF(Thong_tin_chuc_vu_NV!A494="","",VLOOKUP(Thong_tin_chuc_vu_NV!A494,INPUT_Du_lieu_nhan_vien!$1:$1048576,36,0))</f>
        <v>Chính thức</v>
      </c>
      <c r="M494" s="117">
        <f>IF(Thong_tin_chuc_vu_NV!A494="","",VLOOKUP(Thong_tin_chuc_vu_NV!A494,INPUT_Du_lieu_nhan_vien!$1:$1048576,34,0))</f>
        <v>41209</v>
      </c>
      <c r="N494" s="104">
        <f>IF(Thong_tin_chuc_vu_NV!A494="","",VLOOKUP(Thong_tin_chuc_vu_NV!A494,INPUT_Du_lieu_nhan_vien!$1:$1048576,35,0))</f>
        <v>10</v>
      </c>
      <c r="O494" s="117" t="str">
        <f>IF(Thong_tin_chuc_vu_NV!A494="","",VLOOKUP(Thong_tin_chuc_vu_NV!A494,INPUT_Du_lieu_nhan_vien!$1:$1048576,37,0))</f>
        <v/>
      </c>
      <c r="P494" s="117">
        <f>IF(Thong_tin_chuc_vu_NV!A494="","",VLOOKUP(Thong_tin_chuc_vu_NV!A494,INPUT_Du_lieu_nhan_vien!$1:$1048576,39,0))</f>
        <v>0</v>
      </c>
    </row>
    <row r="495" spans="1:16" ht="19.5" hidden="1" customHeight="1" x14ac:dyDescent="0.2">
      <c r="A495" s="121">
        <f>IF(INPUT_Du_lieu_nhan_vien!A495="","",INPUT_Du_lieu_nhan_vien!A495)</f>
        <v>20469</v>
      </c>
      <c r="B495" s="121" t="str">
        <f>IF(A495="","",VLOOKUP(A495,INPUT_Du_lieu_nhan_vien!$1:$1048576,2,0))</f>
        <v>Phạm Thị Thu</v>
      </c>
      <c r="C495" s="121" t="str">
        <f>IF($A495="","",VLOOKUP($A495,INPUT_Du_lieu_nhan_vien!$1:$1048576,3,0))</f>
        <v>Hằng</v>
      </c>
      <c r="D495" s="104" t="str">
        <f>IF(A495="","",VLOOKUP(A495,INPUT_Du_lieu_nhan_vien!$1:$1048576,20,0))</f>
        <v>Số 18 ngõ Chùa Hưng Phúc, Yên Sở Thượng - Hoàng Mai - Hà Nội</v>
      </c>
      <c r="E495" s="104" t="str">
        <f>IF($A495="","",VLOOKUP($A495,INPUT_Du_lieu_nhan_vien!$1:$1048576,17,0))</f>
        <v>0979010183</v>
      </c>
      <c r="F495" s="116" t="str">
        <f>IF(Thong_tin_chuc_vu_NV!A495="","",VLOOKUP(Thong_tin_chuc_vu_NV!A495,INPUT_Du_lieu_nhan_vien!$1:$1048576,27,0))</f>
        <v>1</v>
      </c>
      <c r="G495" s="104" t="str">
        <f>IF(Thong_tin_chuc_vu_NV!A495="","",VLOOKUP(Thong_tin_chuc_vu_NV!A495,INPUT_Du_lieu_nhan_vien!$1:$1048576,28,0))</f>
        <v>CB</v>
      </c>
      <c r="H495" s="104" t="str">
        <f>IF(Thong_tin_chuc_vu_NV!A495="","",VLOOKUP(Thong_tin_chuc_vu_NV!A495,INPUT_Du_lieu_nhan_vien!$1:$1048576,24,0))</f>
        <v>OP</v>
      </c>
      <c r="I495" s="104" t="str">
        <f>IF(Thong_tin_chuc_vu_NV!A495="","",VLOOKUP(Thong_tin_chuc_vu_NV!A495,INPUT_Du_lieu_nhan_vien!$1:$1048576,29,0))</f>
        <v>THO</v>
      </c>
      <c r="J495" s="104" t="str">
        <f>IF(Thong_tin_chuc_vu_NV!A495="","",VLOOKUP(Thong_tin_chuc_vu_NV!A495,INPUT_Du_lieu_nhan_vien!$1:$1048576,30,0))</f>
        <v>PHOS</v>
      </c>
      <c r="K495" s="104" t="str">
        <f>IF(Thong_tin_chuc_vu_NV!A495="","",VLOOKUP(Thong_tin_chuc_vu_NV!A495,INPUT_Du_lieu_nhan_vien!$1:$1048576,31,0))</f>
        <v>HN</v>
      </c>
      <c r="L495" s="104" t="str">
        <f>IF(Thong_tin_chuc_vu_NV!A495="","",VLOOKUP(Thong_tin_chuc_vu_NV!A495,INPUT_Du_lieu_nhan_vien!$1:$1048576,36,0))</f>
        <v>Nghỉ việc</v>
      </c>
      <c r="M495" s="117">
        <f>IF(Thong_tin_chuc_vu_NV!A495="","",VLOOKUP(Thong_tin_chuc_vu_NV!A495,INPUT_Du_lieu_nhan_vien!$1:$1048576,34,0))</f>
        <v>0</v>
      </c>
      <c r="N495" s="104" t="str">
        <f>IF(Thong_tin_chuc_vu_NV!A495="","",VLOOKUP(Thong_tin_chuc_vu_NV!A495,INPUT_Du_lieu_nhan_vien!$1:$1048576,35,0))</f>
        <v/>
      </c>
      <c r="O495" s="117">
        <f>IF(Thong_tin_chuc_vu_NV!A495="","",VLOOKUP(Thong_tin_chuc_vu_NV!A495,INPUT_Du_lieu_nhan_vien!$1:$1048576,37,0))</f>
        <v>0</v>
      </c>
      <c r="P495" s="117">
        <f>IF(Thong_tin_chuc_vu_NV!A495="","",VLOOKUP(Thong_tin_chuc_vu_NV!A495,INPUT_Du_lieu_nhan_vien!$1:$1048576,39,0))</f>
        <v>41214</v>
      </c>
    </row>
    <row r="496" spans="1:16" ht="19.5" hidden="1" customHeight="1" x14ac:dyDescent="0.2">
      <c r="A496" s="121">
        <f>IF(INPUT_Du_lieu_nhan_vien!A496="","",INPUT_Du_lieu_nhan_vien!A496)</f>
        <v>20470</v>
      </c>
      <c r="B496" s="121" t="str">
        <f>IF(A496="","",VLOOKUP(A496,INPUT_Du_lieu_nhan_vien!$1:$1048576,2,0))</f>
        <v>Trịnh Thị</v>
      </c>
      <c r="C496" s="121" t="str">
        <f>IF($A496="","",VLOOKUP($A496,INPUT_Du_lieu_nhan_vien!$1:$1048576,3,0))</f>
        <v>Nhàn</v>
      </c>
      <c r="D496" s="104" t="str">
        <f>IF(A496="","",VLOOKUP(A496,INPUT_Du_lieu_nhan_vien!$1:$1048576,20,0))</f>
        <v xml:space="preserve">số 20, Ngõ 21, Phan đình Giót, Thanh Xuân, Hà Nội
 </v>
      </c>
      <c r="E496" s="104" t="str">
        <f>IF($A496="","",VLOOKUP($A496,INPUT_Du_lieu_nhan_vien!$1:$1048576,17,0))</f>
        <v>0989052045</v>
      </c>
      <c r="F496" s="116">
        <f>IF(Thong_tin_chuc_vu_NV!A496="","",VLOOKUP(Thong_tin_chuc_vu_NV!A496,INPUT_Du_lieu_nhan_vien!$1:$1048576,27,0))</f>
        <v>2</v>
      </c>
      <c r="G496" s="104" t="str">
        <f>IF(Thong_tin_chuc_vu_NV!A496="","",VLOOKUP(Thong_tin_chuc_vu_NV!A496,INPUT_Du_lieu_nhan_vien!$1:$1048576,28,0))</f>
        <v>CG</v>
      </c>
      <c r="H496" s="104" t="str">
        <f>IF(Thong_tin_chuc_vu_NV!A496="","",VLOOKUP(Thong_tin_chuc_vu_NV!A496,INPUT_Du_lieu_nhan_vien!$1:$1048576,24,0))</f>
        <v>NX</v>
      </c>
      <c r="I496" s="104" t="str">
        <f>IF(Thong_tin_chuc_vu_NV!A496="","",VLOOKUP(Thong_tin_chuc_vu_NV!A496,INPUT_Du_lieu_nhan_vien!$1:$1048576,29,0))</f>
        <v>TAW</v>
      </c>
      <c r="J496" s="104" t="str">
        <f>IF(Thong_tin_chuc_vu_NV!A496="","",VLOOKUP(Thong_tin_chuc_vu_NV!A496,INPUT_Du_lieu_nhan_vien!$1:$1048576,30,0))</f>
        <v>PAWS</v>
      </c>
      <c r="K496" s="104" t="str">
        <f>IF(Thong_tin_chuc_vu_NV!A496="","",VLOOKUP(Thong_tin_chuc_vu_NV!A496,INPUT_Du_lieu_nhan_vien!$1:$1048576,31,0))</f>
        <v>HN</v>
      </c>
      <c r="L496" s="104" t="str">
        <f>IF(Thong_tin_chuc_vu_NV!A496="","",VLOOKUP(Thong_tin_chuc_vu_NV!A496,INPUT_Du_lieu_nhan_vien!$1:$1048576,36,0))</f>
        <v>Chính thức</v>
      </c>
      <c r="M496" s="117">
        <f>IF(Thong_tin_chuc_vu_NV!A496="","",VLOOKUP(Thong_tin_chuc_vu_NV!A496,INPUT_Du_lieu_nhan_vien!$1:$1048576,34,0))</f>
        <v>41218</v>
      </c>
      <c r="N496" s="104">
        <f>IF(Thong_tin_chuc_vu_NV!A496="","",VLOOKUP(Thong_tin_chuc_vu_NV!A496,INPUT_Du_lieu_nhan_vien!$1:$1048576,35,0))</f>
        <v>11</v>
      </c>
      <c r="O496" s="117" t="str">
        <f>IF(Thong_tin_chuc_vu_NV!A496="","",VLOOKUP(Thong_tin_chuc_vu_NV!A496,INPUT_Du_lieu_nhan_vien!$1:$1048576,37,0))</f>
        <v/>
      </c>
      <c r="P496" s="117">
        <f>IF(Thong_tin_chuc_vu_NV!A496="","",VLOOKUP(Thong_tin_chuc_vu_NV!A496,INPUT_Du_lieu_nhan_vien!$1:$1048576,39,0))</f>
        <v>0</v>
      </c>
    </row>
    <row r="497" spans="1:16" ht="19.5" hidden="1" customHeight="1" x14ac:dyDescent="0.2">
      <c r="A497" s="121">
        <f>IF(INPUT_Du_lieu_nhan_vien!A497="","",INPUT_Du_lieu_nhan_vien!A497)</f>
        <v>20471</v>
      </c>
      <c r="B497" s="121" t="str">
        <f>IF(A497="","",VLOOKUP(A497,INPUT_Du_lieu_nhan_vien!$1:$1048576,2,0))</f>
        <v>Nguyễn Thị</v>
      </c>
      <c r="C497" s="121" t="str">
        <f>IF($A497="","",VLOOKUP($A497,INPUT_Du_lieu_nhan_vien!$1:$1048576,3,0))</f>
        <v>Hương</v>
      </c>
      <c r="D497" s="104" t="str">
        <f>IF(A497="","",VLOOKUP(A497,INPUT_Du_lieu_nhan_vien!$1:$1048576,20,0))</f>
        <v xml:space="preserve">Số 46 tổ 24 phường Hoàng Văn Thụ, Q Hoàng Mai, Hà Nội
 </v>
      </c>
      <c r="E497" s="104" t="str">
        <f>IF($A497="","",VLOOKUP($A497,INPUT_Du_lieu_nhan_vien!$1:$1048576,17,0))</f>
        <v>0912090929</v>
      </c>
      <c r="F497" s="116" t="str">
        <f>IF(Thong_tin_chuc_vu_NV!A497="","",VLOOKUP(Thong_tin_chuc_vu_NV!A497,INPUT_Du_lieu_nhan_vien!$1:$1048576,27,0))</f>
        <v>1</v>
      </c>
      <c r="G497" s="104" t="str">
        <f>IF(Thong_tin_chuc_vu_NV!A497="","",VLOOKUP(Thong_tin_chuc_vu_NV!A497,INPUT_Du_lieu_nhan_vien!$1:$1048576,28,0))</f>
        <v>CB</v>
      </c>
      <c r="H497" s="104" t="str">
        <f>IF(Thong_tin_chuc_vu_NV!A497="","",VLOOKUP(Thong_tin_chuc_vu_NV!A497,INPUT_Du_lieu_nhan_vien!$1:$1048576,24,0))</f>
        <v>OP</v>
      </c>
      <c r="I497" s="104" t="str">
        <f>IF(Thong_tin_chuc_vu_NV!A497="","",VLOOKUP(Thong_tin_chuc_vu_NV!A497,INPUT_Du_lieu_nhan_vien!$1:$1048576,29,0))</f>
        <v>TAW</v>
      </c>
      <c r="J497" s="104" t="str">
        <f>IF(Thong_tin_chuc_vu_NV!A497="","",VLOOKUP(Thong_tin_chuc_vu_NV!A497,INPUT_Du_lieu_nhan_vien!$1:$1048576,30,0))</f>
        <v>PAWS</v>
      </c>
      <c r="K497" s="104" t="str">
        <f>IF(Thong_tin_chuc_vu_NV!A497="","",VLOOKUP(Thong_tin_chuc_vu_NV!A497,INPUT_Du_lieu_nhan_vien!$1:$1048576,31,0))</f>
        <v>HN</v>
      </c>
      <c r="L497" s="104" t="str">
        <f>IF(Thong_tin_chuc_vu_NV!A497="","",VLOOKUP(Thong_tin_chuc_vu_NV!A497,INPUT_Du_lieu_nhan_vien!$1:$1048576,36,0))</f>
        <v>Nghỉ việc</v>
      </c>
      <c r="M497" s="117">
        <f>IF(Thong_tin_chuc_vu_NV!A497="","",VLOOKUP(Thong_tin_chuc_vu_NV!A497,INPUT_Du_lieu_nhan_vien!$1:$1048576,34,0))</f>
        <v>0</v>
      </c>
      <c r="N497" s="104" t="str">
        <f>IF(Thong_tin_chuc_vu_NV!A497="","",VLOOKUP(Thong_tin_chuc_vu_NV!A497,INPUT_Du_lieu_nhan_vien!$1:$1048576,35,0))</f>
        <v/>
      </c>
      <c r="O497" s="117" t="str">
        <f>IF(Thong_tin_chuc_vu_NV!A497="","",VLOOKUP(Thong_tin_chuc_vu_NV!A497,INPUT_Du_lieu_nhan_vien!$1:$1048576,37,0))</f>
        <v/>
      </c>
      <c r="P497" s="117">
        <f>IF(Thong_tin_chuc_vu_NV!A497="","",VLOOKUP(Thong_tin_chuc_vu_NV!A497,INPUT_Du_lieu_nhan_vien!$1:$1048576,39,0))</f>
        <v>41279</v>
      </c>
    </row>
    <row r="498" spans="1:16" ht="19.5" hidden="1" customHeight="1" x14ac:dyDescent="0.2">
      <c r="A498" s="121">
        <f>IF(INPUT_Du_lieu_nhan_vien!A498="","",INPUT_Du_lieu_nhan_vien!A498)</f>
        <v>20472</v>
      </c>
      <c r="B498" s="121" t="str">
        <f>IF(A498="","",VLOOKUP(A498,INPUT_Du_lieu_nhan_vien!$1:$1048576,2,0))</f>
        <v>Lê Thị</v>
      </c>
      <c r="C498" s="121" t="str">
        <f>IF($A498="","",VLOOKUP($A498,INPUT_Du_lieu_nhan_vien!$1:$1048576,3,0))</f>
        <v>Ngọc</v>
      </c>
      <c r="D498" s="104" t="str">
        <f>IF(A498="","",VLOOKUP(A498,INPUT_Du_lieu_nhan_vien!$1:$1048576,20,0))</f>
        <v xml:space="preserve">16 ngõ 216 Hồng Mai, Hai Bà Trưng, Hà Nội
 </v>
      </c>
      <c r="E498" s="104" t="str">
        <f>IF($A498="","",VLOOKUP($A498,INPUT_Du_lieu_nhan_vien!$1:$1048576,17,0))</f>
        <v>0986415451</v>
      </c>
      <c r="F498" s="116" t="str">
        <f>IF(Thong_tin_chuc_vu_NV!A498="","",VLOOKUP(Thong_tin_chuc_vu_NV!A498,INPUT_Du_lieu_nhan_vien!$1:$1048576,27,0))</f>
        <v>1</v>
      </c>
      <c r="G498" s="104" t="str">
        <f>IF(Thong_tin_chuc_vu_NV!A498="","",VLOOKUP(Thong_tin_chuc_vu_NV!A498,INPUT_Du_lieu_nhan_vien!$1:$1048576,28,0))</f>
        <v>CB</v>
      </c>
      <c r="H498" s="104" t="str">
        <f>IF(Thong_tin_chuc_vu_NV!A498="","",VLOOKUP(Thong_tin_chuc_vu_NV!A498,INPUT_Du_lieu_nhan_vien!$1:$1048576,24,0))</f>
        <v>OS</v>
      </c>
      <c r="I498" s="104" t="str">
        <f>IF(Thong_tin_chuc_vu_NV!A498="","",VLOOKUP(Thong_tin_chuc_vu_NV!A498,INPUT_Du_lieu_nhan_vien!$1:$1048576,29,0))</f>
        <v>TAW</v>
      </c>
      <c r="J498" s="104" t="str">
        <f>IF(Thong_tin_chuc_vu_NV!A498="","",VLOOKUP(Thong_tin_chuc_vu_NV!A498,INPUT_Du_lieu_nhan_vien!$1:$1048576,30,0))</f>
        <v>PAWS</v>
      </c>
      <c r="K498" s="104" t="str">
        <f>IF(Thong_tin_chuc_vu_NV!A498="","",VLOOKUP(Thong_tin_chuc_vu_NV!A498,INPUT_Du_lieu_nhan_vien!$1:$1048576,31,0))</f>
        <v>HN</v>
      </c>
      <c r="L498" s="104" t="str">
        <f>IF(Thong_tin_chuc_vu_NV!A498="","",VLOOKUP(Thong_tin_chuc_vu_NV!A498,INPUT_Du_lieu_nhan_vien!$1:$1048576,36,0))</f>
        <v>Chính thức</v>
      </c>
      <c r="M498" s="117">
        <f>IF(Thong_tin_chuc_vu_NV!A498="","",VLOOKUP(Thong_tin_chuc_vu_NV!A498,INPUT_Du_lieu_nhan_vien!$1:$1048576,34,0))</f>
        <v>41253</v>
      </c>
      <c r="N498" s="104">
        <f>IF(Thong_tin_chuc_vu_NV!A498="","",VLOOKUP(Thong_tin_chuc_vu_NV!A498,INPUT_Du_lieu_nhan_vien!$1:$1048576,35,0))</f>
        <v>12</v>
      </c>
      <c r="O498" s="117" t="str">
        <f>IF(Thong_tin_chuc_vu_NV!A498="","",VLOOKUP(Thong_tin_chuc_vu_NV!A498,INPUT_Du_lieu_nhan_vien!$1:$1048576,37,0))</f>
        <v/>
      </c>
      <c r="P498" s="117">
        <f>IF(Thong_tin_chuc_vu_NV!A498="","",VLOOKUP(Thong_tin_chuc_vu_NV!A498,INPUT_Du_lieu_nhan_vien!$1:$1048576,39,0))</f>
        <v>0</v>
      </c>
    </row>
    <row r="499" spans="1:16" ht="19.5" hidden="1" customHeight="1" x14ac:dyDescent="0.2">
      <c r="A499" s="121">
        <f>IF(INPUT_Du_lieu_nhan_vien!A499="","",INPUT_Du_lieu_nhan_vien!A499)</f>
        <v>20473</v>
      </c>
      <c r="B499" s="121" t="str">
        <f>IF(A499="","",VLOOKUP(A499,INPUT_Du_lieu_nhan_vien!$1:$1048576,2,0))</f>
        <v>Nguyễn Thị</v>
      </c>
      <c r="C499" s="121" t="str">
        <f>IF($A499="","",VLOOKUP($A499,INPUT_Du_lieu_nhan_vien!$1:$1048576,3,0))</f>
        <v>Hảo</v>
      </c>
      <c r="D499" s="104" t="str">
        <f>IF(A499="","",VLOOKUP(A499,INPUT_Du_lieu_nhan_vien!$1:$1048576,20,0))</f>
        <v>Số nhà 67/467 - Linh 4Nam - Hoàng Mai - Hà Nội</v>
      </c>
      <c r="E499" s="104" t="str">
        <f>IF($A499="","",VLOOKUP($A499,INPUT_Du_lieu_nhan_vien!$1:$1048576,17,0))</f>
        <v>0988252804</v>
      </c>
      <c r="F499" s="116" t="str">
        <f>IF(Thong_tin_chuc_vu_NV!A499="","",VLOOKUP(Thong_tin_chuc_vu_NV!A499,INPUT_Du_lieu_nhan_vien!$1:$1048576,27,0))</f>
        <v>1</v>
      </c>
      <c r="G499" s="104" t="str">
        <f>IF(Thong_tin_chuc_vu_NV!A499="","",VLOOKUP(Thong_tin_chuc_vu_NV!A499,INPUT_Du_lieu_nhan_vien!$1:$1048576,28,0))</f>
        <v>CB</v>
      </c>
      <c r="H499" s="104" t="str">
        <f>IF(Thong_tin_chuc_vu_NV!A499="","",VLOOKUP(Thong_tin_chuc_vu_NV!A499,INPUT_Du_lieu_nhan_vien!$1:$1048576,24,0))</f>
        <v>OP</v>
      </c>
      <c r="I499" s="104" t="str">
        <f>IF(Thong_tin_chuc_vu_NV!A499="","",VLOOKUP(Thong_tin_chuc_vu_NV!A499,INPUT_Du_lieu_nhan_vien!$1:$1048576,29,0))</f>
        <v>TAW</v>
      </c>
      <c r="J499" s="104" t="str">
        <f>IF(Thong_tin_chuc_vu_NV!A499="","",VLOOKUP(Thong_tin_chuc_vu_NV!A499,INPUT_Du_lieu_nhan_vien!$1:$1048576,30,0))</f>
        <v>PAWS</v>
      </c>
      <c r="K499" s="104" t="str">
        <f>IF(Thong_tin_chuc_vu_NV!A499="","",VLOOKUP(Thong_tin_chuc_vu_NV!A499,INPUT_Du_lieu_nhan_vien!$1:$1048576,31,0))</f>
        <v>HN</v>
      </c>
      <c r="L499" s="104" t="str">
        <f>IF(Thong_tin_chuc_vu_NV!A499="","",VLOOKUP(Thong_tin_chuc_vu_NV!A499,INPUT_Du_lieu_nhan_vien!$1:$1048576,36,0))</f>
        <v>Nghỉ việc</v>
      </c>
      <c r="M499" s="117">
        <f>IF(Thong_tin_chuc_vu_NV!A499="","",VLOOKUP(Thong_tin_chuc_vu_NV!A499,INPUT_Du_lieu_nhan_vien!$1:$1048576,34,0))</f>
        <v>0</v>
      </c>
      <c r="N499" s="104" t="str">
        <f>IF(Thong_tin_chuc_vu_NV!A499="","",VLOOKUP(Thong_tin_chuc_vu_NV!A499,INPUT_Du_lieu_nhan_vien!$1:$1048576,35,0))</f>
        <v/>
      </c>
      <c r="O499" s="117">
        <f>IF(Thong_tin_chuc_vu_NV!A499="","",VLOOKUP(Thong_tin_chuc_vu_NV!A499,INPUT_Du_lieu_nhan_vien!$1:$1048576,37,0))</f>
        <v>0</v>
      </c>
      <c r="P499" s="117">
        <f>IF(Thong_tin_chuc_vu_NV!A499="","",VLOOKUP(Thong_tin_chuc_vu_NV!A499,INPUT_Du_lieu_nhan_vien!$1:$1048576,39,0))</f>
        <v>41236</v>
      </c>
    </row>
    <row r="500" spans="1:16" ht="19.5" hidden="1" customHeight="1" x14ac:dyDescent="0.2">
      <c r="A500" s="121">
        <f>IF(INPUT_Du_lieu_nhan_vien!A500="","",INPUT_Du_lieu_nhan_vien!A500)</f>
        <v>20474</v>
      </c>
      <c r="B500" s="121" t="str">
        <f>IF(A500="","",VLOOKUP(A500,INPUT_Du_lieu_nhan_vien!$1:$1048576,2,0))</f>
        <v>Trần Thị</v>
      </c>
      <c r="C500" s="121" t="str">
        <f>IF($A500="","",VLOOKUP($A500,INPUT_Du_lieu_nhan_vien!$1:$1048576,3,0))</f>
        <v>Lan</v>
      </c>
      <c r="D500" s="104" t="str">
        <f>IF(A500="","",VLOOKUP(A500,INPUT_Du_lieu_nhan_vien!$1:$1048576,20,0))</f>
        <v>3/27 ngõ 221, Vĩnh Hưng, Hoàng Mai, Hà Nội</v>
      </c>
      <c r="E500" s="104" t="str">
        <f>IF($A500="","",VLOOKUP($A500,INPUT_Du_lieu_nhan_vien!$1:$1048576,17,0))</f>
        <v>01685935430</v>
      </c>
      <c r="F500" s="116" t="str">
        <f>IF(Thong_tin_chuc_vu_NV!A500="","",VLOOKUP(Thong_tin_chuc_vu_NV!A500,INPUT_Du_lieu_nhan_vien!$1:$1048576,27,0))</f>
        <v>1</v>
      </c>
      <c r="G500" s="104" t="str">
        <f>IF(Thong_tin_chuc_vu_NV!A500="","",VLOOKUP(Thong_tin_chuc_vu_NV!A500,INPUT_Du_lieu_nhan_vien!$1:$1048576,28,0))</f>
        <v>CB</v>
      </c>
      <c r="H500" s="104" t="str">
        <f>IF(Thong_tin_chuc_vu_NV!A500="","",VLOOKUP(Thong_tin_chuc_vu_NV!A500,INPUT_Du_lieu_nhan_vien!$1:$1048576,24,0))</f>
        <v>OP</v>
      </c>
      <c r="I500" s="104" t="str">
        <f>IF(Thong_tin_chuc_vu_NV!A500="","",VLOOKUP(Thong_tin_chuc_vu_NV!A500,INPUT_Du_lieu_nhan_vien!$1:$1048576,29,0))</f>
        <v>TAW</v>
      </c>
      <c r="J500" s="104" t="str">
        <f>IF(Thong_tin_chuc_vu_NV!A500="","",VLOOKUP(Thong_tin_chuc_vu_NV!A500,INPUT_Du_lieu_nhan_vien!$1:$1048576,30,0))</f>
        <v>PAWS</v>
      </c>
      <c r="K500" s="104" t="str">
        <f>IF(Thong_tin_chuc_vu_NV!A500="","",VLOOKUP(Thong_tin_chuc_vu_NV!A500,INPUT_Du_lieu_nhan_vien!$1:$1048576,31,0))</f>
        <v>HN</v>
      </c>
      <c r="L500" s="104" t="str">
        <f>IF(Thong_tin_chuc_vu_NV!A500="","",VLOOKUP(Thong_tin_chuc_vu_NV!A500,INPUT_Du_lieu_nhan_vien!$1:$1048576,36,0))</f>
        <v>Nghỉ việc</v>
      </c>
      <c r="M500" s="117">
        <f>IF(Thong_tin_chuc_vu_NV!A500="","",VLOOKUP(Thong_tin_chuc_vu_NV!A500,INPUT_Du_lieu_nhan_vien!$1:$1048576,34,0))</f>
        <v>0</v>
      </c>
      <c r="N500" s="104" t="str">
        <f>IF(Thong_tin_chuc_vu_NV!A500="","",VLOOKUP(Thong_tin_chuc_vu_NV!A500,INPUT_Du_lieu_nhan_vien!$1:$1048576,35,0))</f>
        <v/>
      </c>
      <c r="O500" s="117">
        <f>IF(Thong_tin_chuc_vu_NV!A500="","",VLOOKUP(Thong_tin_chuc_vu_NV!A500,INPUT_Du_lieu_nhan_vien!$1:$1048576,37,0))</f>
        <v>0</v>
      </c>
      <c r="P500" s="117">
        <f>IF(Thong_tin_chuc_vu_NV!A500="","",VLOOKUP(Thong_tin_chuc_vu_NV!A500,INPUT_Du_lieu_nhan_vien!$1:$1048576,39,0))</f>
        <v>41236</v>
      </c>
    </row>
    <row r="501" spans="1:16" ht="19.5" hidden="1" customHeight="1" x14ac:dyDescent="0.2">
      <c r="A501" s="121">
        <f>IF(INPUT_Du_lieu_nhan_vien!A501="","",INPUT_Du_lieu_nhan_vien!A501)</f>
        <v>20475</v>
      </c>
      <c r="B501" s="121" t="str">
        <f>IF(A501="","",VLOOKUP(A501,INPUT_Du_lieu_nhan_vien!$1:$1048576,2,0))</f>
        <v>Tăng Ngọc Diễm</v>
      </c>
      <c r="C501" s="121" t="str">
        <f>IF($A501="","",VLOOKUP($A501,INPUT_Du_lieu_nhan_vien!$1:$1048576,3,0))</f>
        <v>Ty</v>
      </c>
      <c r="D501" s="104" t="str">
        <f>IF(A501="","",VLOOKUP(A501,INPUT_Du_lieu_nhan_vien!$1:$1048576,20,0))</f>
        <v>77/7 Thiên Phước, P15, Q11 Hồ Chí Minh</v>
      </c>
      <c r="E501" s="104" t="str">
        <f>IF($A501="","",VLOOKUP($A501,INPUT_Du_lieu_nhan_vien!$1:$1048576,17,0))</f>
        <v>0946056277</v>
      </c>
      <c r="F501" s="116" t="str">
        <f>IF(Thong_tin_chuc_vu_NV!A501="","",VLOOKUP(Thong_tin_chuc_vu_NV!A501,INPUT_Du_lieu_nhan_vien!$1:$1048576,27,0))</f>
        <v>1</v>
      </c>
      <c r="G501" s="104" t="str">
        <f>IF(Thong_tin_chuc_vu_NV!A501="","",VLOOKUP(Thong_tin_chuc_vu_NV!A501,INPUT_Du_lieu_nhan_vien!$1:$1048576,28,0))</f>
        <v>CB</v>
      </c>
      <c r="H501" s="104" t="str">
        <f>IF(Thong_tin_chuc_vu_NV!A501="","",VLOOKUP(Thong_tin_chuc_vu_NV!A501,INPUT_Du_lieu_nhan_vien!$1:$1048576,24,0))</f>
        <v>OS</v>
      </c>
      <c r="I501" s="104" t="str">
        <f>IF(Thong_tin_chuc_vu_NV!A501="","",VLOOKUP(Thong_tin_chuc_vu_NV!A501,INPUT_Du_lieu_nhan_vien!$1:$1048576,29,0))</f>
        <v>TSA</v>
      </c>
      <c r="J501" s="104" t="str">
        <f>IF(Thong_tin_chuc_vu_NV!A501="","",VLOOKUP(Thong_tin_chuc_vu_NV!A501,INPUT_Du_lieu_nhan_vien!$1:$1048576,30,0))</f>
        <v>PSAS</v>
      </c>
      <c r="K501" s="104" t="str">
        <f>IF(Thong_tin_chuc_vu_NV!A501="","",VLOOKUP(Thong_tin_chuc_vu_NV!A501,INPUT_Du_lieu_nhan_vien!$1:$1048576,31,0))</f>
        <v>HCM</v>
      </c>
      <c r="L501" s="104" t="str">
        <f>IF(Thong_tin_chuc_vu_NV!A501="","",VLOOKUP(Thong_tin_chuc_vu_NV!A501,INPUT_Du_lieu_nhan_vien!$1:$1048576,36,0))</f>
        <v>Chính thức</v>
      </c>
      <c r="M501" s="117">
        <f>IF(Thong_tin_chuc_vu_NV!A501="","",VLOOKUP(Thong_tin_chuc_vu_NV!A501,INPUT_Du_lieu_nhan_vien!$1:$1048576,34,0))</f>
        <v>41275</v>
      </c>
      <c r="N501" s="104">
        <f>IF(Thong_tin_chuc_vu_NV!A501="","",VLOOKUP(Thong_tin_chuc_vu_NV!A501,INPUT_Du_lieu_nhan_vien!$1:$1048576,35,0))</f>
        <v>1</v>
      </c>
      <c r="O501" s="117" t="str">
        <f>IF(Thong_tin_chuc_vu_NV!A501="","",VLOOKUP(Thong_tin_chuc_vu_NV!A501,INPUT_Du_lieu_nhan_vien!$1:$1048576,37,0))</f>
        <v/>
      </c>
      <c r="P501" s="117">
        <f>IF(Thong_tin_chuc_vu_NV!A501="","",VLOOKUP(Thong_tin_chuc_vu_NV!A501,INPUT_Du_lieu_nhan_vien!$1:$1048576,39,0))</f>
        <v>0</v>
      </c>
    </row>
    <row r="502" spans="1:16" ht="19.5" hidden="1" customHeight="1" x14ac:dyDescent="0.2">
      <c r="A502" s="121">
        <f>IF(INPUT_Du_lieu_nhan_vien!A502="","",INPUT_Du_lieu_nhan_vien!A502)</f>
        <v>20476</v>
      </c>
      <c r="B502" s="121" t="str">
        <f>IF(A502="","",VLOOKUP(A502,INPUT_Du_lieu_nhan_vien!$1:$1048576,2,0))</f>
        <v>Lê Anh</v>
      </c>
      <c r="C502" s="121" t="str">
        <f>IF($A502="","",VLOOKUP($A502,INPUT_Du_lieu_nhan_vien!$1:$1048576,3,0))</f>
        <v>Phương</v>
      </c>
      <c r="D502" s="104" t="str">
        <f>IF(A502="","",VLOOKUP(A502,INPUT_Du_lieu_nhan_vien!$1:$1048576,20,0))</f>
        <v xml:space="preserve">90 ngõ 42 Thành Công Ba Đình HN
 </v>
      </c>
      <c r="E502" s="104" t="str">
        <f>IF($A502="","",VLOOKUP($A502,INPUT_Du_lieu_nhan_vien!$1:$1048576,17,0))</f>
        <v>0936165336</v>
      </c>
      <c r="F502" s="116">
        <f>IF(Thong_tin_chuc_vu_NV!A502="","",VLOOKUP(Thong_tin_chuc_vu_NV!A502,INPUT_Du_lieu_nhan_vien!$1:$1048576,27,0))</f>
        <v>3</v>
      </c>
      <c r="G502" s="104" t="str">
        <f>IF(Thong_tin_chuc_vu_NV!A502="","",VLOOKUP(Thong_tin_chuc_vu_NV!A502,INPUT_Du_lieu_nhan_vien!$1:$1048576,28,0))</f>
        <v>QL</v>
      </c>
      <c r="H502" s="104" t="str">
        <f>IF(Thong_tin_chuc_vu_NV!A502="","",VLOOKUP(Thong_tin_chuc_vu_NV!A502,INPUT_Du_lieu_nhan_vien!$1:$1048576,24,0))</f>
        <v>PM1</v>
      </c>
      <c r="I502" s="104" t="str">
        <f>IF(Thong_tin_chuc_vu_NV!A502="","",VLOOKUP(Thong_tin_chuc_vu_NV!A502,INPUT_Du_lieu_nhan_vien!$1:$1048576,29,0))</f>
        <v>TAW</v>
      </c>
      <c r="J502" s="104" t="str">
        <f>IF(Thong_tin_chuc_vu_NV!A502="","",VLOOKUP(Thong_tin_chuc_vu_NV!A502,INPUT_Du_lieu_nhan_vien!$1:$1048576,30,0))</f>
        <v>PAWP</v>
      </c>
      <c r="K502" s="104" t="str">
        <f>IF(Thong_tin_chuc_vu_NV!A502="","",VLOOKUP(Thong_tin_chuc_vu_NV!A502,INPUT_Du_lieu_nhan_vien!$1:$1048576,31,0))</f>
        <v>HN</v>
      </c>
      <c r="L502" s="104" t="str">
        <f>IF(Thong_tin_chuc_vu_NV!A502="","",VLOOKUP(Thong_tin_chuc_vu_NV!A502,INPUT_Du_lieu_nhan_vien!$1:$1048576,36,0))</f>
        <v>Nghỉ việc</v>
      </c>
      <c r="M502" s="117">
        <f>IF(Thong_tin_chuc_vu_NV!A502="","",VLOOKUP(Thong_tin_chuc_vu_NV!A502,INPUT_Du_lieu_nhan_vien!$1:$1048576,34,0))</f>
        <v>0</v>
      </c>
      <c r="N502" s="104" t="str">
        <f>IF(Thong_tin_chuc_vu_NV!A502="","",VLOOKUP(Thong_tin_chuc_vu_NV!A502,INPUT_Du_lieu_nhan_vien!$1:$1048576,35,0))</f>
        <v/>
      </c>
      <c r="O502" s="117" t="str">
        <f>IF(Thong_tin_chuc_vu_NV!A502="","",VLOOKUP(Thong_tin_chuc_vu_NV!A502,INPUT_Du_lieu_nhan_vien!$1:$1048576,37,0))</f>
        <v/>
      </c>
      <c r="P502" s="117">
        <f>IF(Thong_tin_chuc_vu_NV!A502="","",VLOOKUP(Thong_tin_chuc_vu_NV!A502,INPUT_Du_lieu_nhan_vien!$1:$1048576,39,0))</f>
        <v>41365</v>
      </c>
    </row>
    <row r="503" spans="1:16" ht="19.5" hidden="1" customHeight="1" x14ac:dyDescent="0.2">
      <c r="A503" s="121">
        <f>IF(INPUT_Du_lieu_nhan_vien!A503="","",INPUT_Du_lieu_nhan_vien!A503)</f>
        <v>20477</v>
      </c>
      <c r="B503" s="121" t="str">
        <f>IF(A503="","",VLOOKUP(A503,INPUT_Du_lieu_nhan_vien!$1:$1048576,2,0))</f>
        <v>Trần Bích</v>
      </c>
      <c r="C503" s="121" t="str">
        <f>IF($A503="","",VLOOKUP($A503,INPUT_Du_lieu_nhan_vien!$1:$1048576,3,0))</f>
        <v>Ngọc</v>
      </c>
      <c r="D503" s="104">
        <f>IF(A503="","",VLOOKUP(A503,INPUT_Du_lieu_nhan_vien!$1:$1048576,20,0))</f>
        <v>0</v>
      </c>
      <c r="E503" s="104">
        <f>IF($A503="","",VLOOKUP($A503,INPUT_Du_lieu_nhan_vien!$1:$1048576,17,0))</f>
        <v>0</v>
      </c>
      <c r="F503" s="116" t="str">
        <f>IF(Thong_tin_chuc_vu_NV!A503="","",VLOOKUP(Thong_tin_chuc_vu_NV!A503,INPUT_Du_lieu_nhan_vien!$1:$1048576,27,0))</f>
        <v>1</v>
      </c>
      <c r="G503" s="104" t="str">
        <f>IF(Thong_tin_chuc_vu_NV!A503="","",VLOOKUP(Thong_tin_chuc_vu_NV!A503,INPUT_Du_lieu_nhan_vien!$1:$1048576,28,0))</f>
        <v>CB</v>
      </c>
      <c r="H503" s="104" t="str">
        <f>IF(Thong_tin_chuc_vu_NV!A503="","",VLOOKUP(Thong_tin_chuc_vu_NV!A503,INPUT_Du_lieu_nhan_vien!$1:$1048576,24,0))</f>
        <v>OP</v>
      </c>
      <c r="I503" s="104" t="str">
        <f>IF(Thong_tin_chuc_vu_NV!A503="","",VLOOKUP(Thong_tin_chuc_vu_NV!A503,INPUT_Du_lieu_nhan_vien!$1:$1048576,29,0))</f>
        <v>THR</v>
      </c>
      <c r="J503" s="104" t="str">
        <f>IF(Thong_tin_chuc_vu_NV!A503="","",VLOOKUP(Thong_tin_chuc_vu_NV!A503,INPUT_Du_lieu_nhan_vien!$1:$1048576,30,0))</f>
        <v>PHRS</v>
      </c>
      <c r="K503" s="104" t="str">
        <f>IF(Thong_tin_chuc_vu_NV!A503="","",VLOOKUP(Thong_tin_chuc_vu_NV!A503,INPUT_Du_lieu_nhan_vien!$1:$1048576,31,0))</f>
        <v>HN</v>
      </c>
      <c r="L503" s="104" t="str">
        <f>IF(Thong_tin_chuc_vu_NV!A503="","",VLOOKUP(Thong_tin_chuc_vu_NV!A503,INPUT_Du_lieu_nhan_vien!$1:$1048576,36,0))</f>
        <v>Nghỉ việc</v>
      </c>
      <c r="M503" s="117">
        <f>IF(Thong_tin_chuc_vu_NV!A503="","",VLOOKUP(Thong_tin_chuc_vu_NV!A503,INPUT_Du_lieu_nhan_vien!$1:$1048576,34,0))</f>
        <v>41214</v>
      </c>
      <c r="N503" s="104">
        <f>IF(Thong_tin_chuc_vu_NV!A503="","",VLOOKUP(Thong_tin_chuc_vu_NV!A503,INPUT_Du_lieu_nhan_vien!$1:$1048576,35,0))</f>
        <v>11</v>
      </c>
      <c r="O503" s="117">
        <f>IF(Thong_tin_chuc_vu_NV!A503="","",VLOOKUP(Thong_tin_chuc_vu_NV!A503,INPUT_Du_lieu_nhan_vien!$1:$1048576,37,0))</f>
        <v>0</v>
      </c>
      <c r="P503" s="117">
        <f>IF(Thong_tin_chuc_vu_NV!A503="","",VLOOKUP(Thong_tin_chuc_vu_NV!A503,INPUT_Du_lieu_nhan_vien!$1:$1048576,39,0))</f>
        <v>41233</v>
      </c>
    </row>
    <row r="504" spans="1:16" ht="19.5" hidden="1" customHeight="1" x14ac:dyDescent="0.2">
      <c r="A504" s="121">
        <f>IF(INPUT_Du_lieu_nhan_vien!A504="","",INPUT_Du_lieu_nhan_vien!A504)</f>
        <v>20478</v>
      </c>
      <c r="B504" s="121" t="str">
        <f>IF(A504="","",VLOOKUP(A504,INPUT_Du_lieu_nhan_vien!$1:$1048576,2,0))</f>
        <v xml:space="preserve">Hoàng Thị </v>
      </c>
      <c r="C504" s="121" t="str">
        <f>IF($A504="","",VLOOKUP($A504,INPUT_Du_lieu_nhan_vien!$1:$1048576,3,0))</f>
        <v>Thủy</v>
      </c>
      <c r="D504" s="104" t="str">
        <f>IF(A504="","",VLOOKUP(A504,INPUT_Du_lieu_nhan_vien!$1:$1048576,20,0))</f>
        <v xml:space="preserve">234 Lê Thánh Tông-P.Tân Lợi- Tp Buôn Ma Thuột
 </v>
      </c>
      <c r="E504" s="104" t="str">
        <f>IF($A504="","",VLOOKUP($A504,INPUT_Du_lieu_nhan_vien!$1:$1048576,17,0))</f>
        <v>097369 9090</v>
      </c>
      <c r="F504" s="116" t="str">
        <f>IF(Thong_tin_chuc_vu_NV!A504="","",VLOOKUP(Thong_tin_chuc_vu_NV!A504,INPUT_Du_lieu_nhan_vien!$1:$1048576,27,0))</f>
        <v>1</v>
      </c>
      <c r="G504" s="104" t="str">
        <f>IF(Thong_tin_chuc_vu_NV!A504="","",VLOOKUP(Thong_tin_chuc_vu_NV!A504,INPUT_Du_lieu_nhan_vien!$1:$1048576,28,0))</f>
        <v>CB</v>
      </c>
      <c r="H504" s="104" t="str">
        <f>IF(Thong_tin_chuc_vu_NV!A504="","",VLOOKUP(Thong_tin_chuc_vu_NV!A504,INPUT_Du_lieu_nhan_vien!$1:$1048576,24,0))</f>
        <v>OP</v>
      </c>
      <c r="I504" s="104" t="str">
        <f>IF(Thong_tin_chuc_vu_NV!A504="","",VLOOKUP(Thong_tin_chuc_vu_NV!A504,INPUT_Du_lieu_nhan_vien!$1:$1048576,29,0))</f>
        <v>TSA</v>
      </c>
      <c r="J504" s="104">
        <f>IF(Thong_tin_chuc_vu_NV!A504="","",VLOOKUP(Thong_tin_chuc_vu_NV!A504,INPUT_Du_lieu_nhan_vien!$1:$1048576,30,0))</f>
        <v>0</v>
      </c>
      <c r="K504" s="104" t="str">
        <f>IF(Thong_tin_chuc_vu_NV!A504="","",VLOOKUP(Thong_tin_chuc_vu_NV!A504,INPUT_Du_lieu_nhan_vien!$1:$1048576,31,0))</f>
        <v>HCM</v>
      </c>
      <c r="L504" s="104" t="str">
        <f>IF(Thong_tin_chuc_vu_NV!A504="","",VLOOKUP(Thong_tin_chuc_vu_NV!A504,INPUT_Du_lieu_nhan_vien!$1:$1048576,36,0))</f>
        <v>Nghỉ việc</v>
      </c>
      <c r="M504" s="117">
        <f>IF(Thong_tin_chuc_vu_NV!A504="","",VLOOKUP(Thong_tin_chuc_vu_NV!A504,INPUT_Du_lieu_nhan_vien!$1:$1048576,34,0))</f>
        <v>0</v>
      </c>
      <c r="N504" s="104" t="str">
        <f>IF(Thong_tin_chuc_vu_NV!A504="","",VLOOKUP(Thong_tin_chuc_vu_NV!A504,INPUT_Du_lieu_nhan_vien!$1:$1048576,35,0))</f>
        <v/>
      </c>
      <c r="O504" s="117" t="str">
        <f>IF(Thong_tin_chuc_vu_NV!A504="","",VLOOKUP(Thong_tin_chuc_vu_NV!A504,INPUT_Du_lieu_nhan_vien!$1:$1048576,37,0))</f>
        <v/>
      </c>
      <c r="P504" s="117">
        <f>IF(Thong_tin_chuc_vu_NV!A504="","",VLOOKUP(Thong_tin_chuc_vu_NV!A504,INPUT_Du_lieu_nhan_vien!$1:$1048576,39,0))</f>
        <v>41308</v>
      </c>
    </row>
    <row r="505" spans="1:16" ht="19.5" hidden="1" customHeight="1" x14ac:dyDescent="0.2">
      <c r="A505" s="121">
        <f>IF(INPUT_Du_lieu_nhan_vien!A505="","",INPUT_Du_lieu_nhan_vien!A505)</f>
        <v>20479</v>
      </c>
      <c r="B505" s="121" t="str">
        <f>IF(A505="","",VLOOKUP(A505,INPUT_Du_lieu_nhan_vien!$1:$1048576,2,0))</f>
        <v>Nguyễn Thị Bảo</v>
      </c>
      <c r="C505" s="121" t="str">
        <f>IF($A505="","",VLOOKUP($A505,INPUT_Du_lieu_nhan_vien!$1:$1048576,3,0))</f>
        <v>Ngọc</v>
      </c>
      <c r="D505" s="104" t="str">
        <f>IF(A505="","",VLOOKUP(A505,INPUT_Du_lieu_nhan_vien!$1:$1048576,20,0))</f>
        <v xml:space="preserve">66/4 đường 26/3, phường Bình Hưng Hòa, quận Bình Tân, TP HCM
 </v>
      </c>
      <c r="E505" s="104" t="str">
        <f>IF($A505="","",VLOOKUP($A505,INPUT_Du_lieu_nhan_vien!$1:$1048576,17,0))</f>
        <v>0123.777.7273</v>
      </c>
      <c r="F505" s="116" t="str">
        <f>IF(Thong_tin_chuc_vu_NV!A505="","",VLOOKUP(Thong_tin_chuc_vu_NV!A505,INPUT_Du_lieu_nhan_vien!$1:$1048576,27,0))</f>
        <v>1</v>
      </c>
      <c r="G505" s="104" t="str">
        <f>IF(Thong_tin_chuc_vu_NV!A505="","",VLOOKUP(Thong_tin_chuc_vu_NV!A505,INPUT_Du_lieu_nhan_vien!$1:$1048576,28,0))</f>
        <v>CB</v>
      </c>
      <c r="H505" s="104" t="str">
        <f>IF(Thong_tin_chuc_vu_NV!A505="","",VLOOKUP(Thong_tin_chuc_vu_NV!A505,INPUT_Du_lieu_nhan_vien!$1:$1048576,24,0))</f>
        <v>OS</v>
      </c>
      <c r="I505" s="104" t="str">
        <f>IF(Thong_tin_chuc_vu_NV!A505="","",VLOOKUP(Thong_tin_chuc_vu_NV!A505,INPUT_Du_lieu_nhan_vien!$1:$1048576,29,0))</f>
        <v>TSA</v>
      </c>
      <c r="J505" s="104" t="str">
        <f>IF(Thong_tin_chuc_vu_NV!A505="","",VLOOKUP(Thong_tin_chuc_vu_NV!A505,INPUT_Du_lieu_nhan_vien!$1:$1048576,30,0))</f>
        <v>PSAS</v>
      </c>
      <c r="K505" s="104" t="str">
        <f>IF(Thong_tin_chuc_vu_NV!A505="","",VLOOKUP(Thong_tin_chuc_vu_NV!A505,INPUT_Du_lieu_nhan_vien!$1:$1048576,31,0))</f>
        <v>HCM</v>
      </c>
      <c r="L505" s="104" t="str">
        <f>IF(Thong_tin_chuc_vu_NV!A505="","",VLOOKUP(Thong_tin_chuc_vu_NV!A505,INPUT_Du_lieu_nhan_vien!$1:$1048576,36,0))</f>
        <v>Chính thức</v>
      </c>
      <c r="M505" s="117">
        <f>IF(Thong_tin_chuc_vu_NV!A505="","",VLOOKUP(Thong_tin_chuc_vu_NV!A505,INPUT_Du_lieu_nhan_vien!$1:$1048576,34,0))</f>
        <v>41275</v>
      </c>
      <c r="N505" s="104">
        <f>IF(Thong_tin_chuc_vu_NV!A505="","",VLOOKUP(Thong_tin_chuc_vu_NV!A505,INPUT_Du_lieu_nhan_vien!$1:$1048576,35,0))</f>
        <v>1</v>
      </c>
      <c r="O505" s="117" t="str">
        <f>IF(Thong_tin_chuc_vu_NV!A505="","",VLOOKUP(Thong_tin_chuc_vu_NV!A505,INPUT_Du_lieu_nhan_vien!$1:$1048576,37,0))</f>
        <v/>
      </c>
      <c r="P505" s="117">
        <f>IF(Thong_tin_chuc_vu_NV!A505="","",VLOOKUP(Thong_tin_chuc_vu_NV!A505,INPUT_Du_lieu_nhan_vien!$1:$1048576,39,0))</f>
        <v>0</v>
      </c>
    </row>
    <row r="506" spans="1:16" ht="19.5" hidden="1" customHeight="1" x14ac:dyDescent="0.2">
      <c r="A506" s="121">
        <f>IF(INPUT_Du_lieu_nhan_vien!A506="","",INPUT_Du_lieu_nhan_vien!A506)</f>
        <v>20480</v>
      </c>
      <c r="B506" s="121" t="str">
        <f>IF(A506="","",VLOOKUP(A506,INPUT_Du_lieu_nhan_vien!$1:$1048576,2,0))</f>
        <v>Phùng Ngọc Thùy</v>
      </c>
      <c r="C506" s="121" t="str">
        <f>IF($A506="","",VLOOKUP($A506,INPUT_Du_lieu_nhan_vien!$1:$1048576,3,0))</f>
        <v>Trang</v>
      </c>
      <c r="D506" s="104">
        <f>IF(A506="","",VLOOKUP(A506,INPUT_Du_lieu_nhan_vien!$1:$1048576,20,0))</f>
        <v>0</v>
      </c>
      <c r="E506" s="104">
        <f>IF($A506="","",VLOOKUP($A506,INPUT_Du_lieu_nhan_vien!$1:$1048576,17,0))</f>
        <v>0</v>
      </c>
      <c r="F506" s="116" t="str">
        <f>IF(Thong_tin_chuc_vu_NV!A506="","",VLOOKUP(Thong_tin_chuc_vu_NV!A506,INPUT_Du_lieu_nhan_vien!$1:$1048576,27,0))</f>
        <v>1</v>
      </c>
      <c r="G506" s="104" t="str">
        <f>IF(Thong_tin_chuc_vu_NV!A506="","",VLOOKUP(Thong_tin_chuc_vu_NV!A506,INPUT_Du_lieu_nhan_vien!$1:$1048576,28,0))</f>
        <v>CB</v>
      </c>
      <c r="H506" s="104" t="str">
        <f>IF(Thong_tin_chuc_vu_NV!A506="","",VLOOKUP(Thong_tin_chuc_vu_NV!A506,INPUT_Du_lieu_nhan_vien!$1:$1048576,24,0))</f>
        <v>OP</v>
      </c>
      <c r="I506" s="104" t="str">
        <f>IF(Thong_tin_chuc_vu_NV!A506="","",VLOOKUP(Thong_tin_chuc_vu_NV!A506,INPUT_Du_lieu_nhan_vien!$1:$1048576,29,0))</f>
        <v>THC</v>
      </c>
      <c r="J506" s="104" t="str">
        <f>IF(Thong_tin_chuc_vu_NV!A506="","",VLOOKUP(Thong_tin_chuc_vu_NV!A506,INPUT_Du_lieu_nhan_vien!$1:$1048576,30,0))</f>
        <v>PHCS</v>
      </c>
      <c r="K506" s="104" t="str">
        <f>IF(Thong_tin_chuc_vu_NV!A506="","",VLOOKUP(Thong_tin_chuc_vu_NV!A506,INPUT_Du_lieu_nhan_vien!$1:$1048576,31,0))</f>
        <v>HCM</v>
      </c>
      <c r="L506" s="104" t="str">
        <f>IF(Thong_tin_chuc_vu_NV!A506="","",VLOOKUP(Thong_tin_chuc_vu_NV!A506,INPUT_Du_lieu_nhan_vien!$1:$1048576,36,0))</f>
        <v>Nghỉ việc</v>
      </c>
      <c r="M506" s="117">
        <f>IF(Thong_tin_chuc_vu_NV!A506="","",VLOOKUP(Thong_tin_chuc_vu_NV!A506,INPUT_Du_lieu_nhan_vien!$1:$1048576,34,0))</f>
        <v>0</v>
      </c>
      <c r="N506" s="104" t="str">
        <f>IF(Thong_tin_chuc_vu_NV!A506="","",VLOOKUP(Thong_tin_chuc_vu_NV!A506,INPUT_Du_lieu_nhan_vien!$1:$1048576,35,0))</f>
        <v/>
      </c>
      <c r="O506" s="117">
        <f>IF(Thong_tin_chuc_vu_NV!A506="","",VLOOKUP(Thong_tin_chuc_vu_NV!A506,INPUT_Du_lieu_nhan_vien!$1:$1048576,37,0))</f>
        <v>0</v>
      </c>
      <c r="P506" s="117">
        <f>IF(Thong_tin_chuc_vu_NV!A506="","",VLOOKUP(Thong_tin_chuc_vu_NV!A506,INPUT_Du_lieu_nhan_vien!$1:$1048576,39,0))</f>
        <v>41227</v>
      </c>
    </row>
    <row r="507" spans="1:16" ht="19.5" hidden="1" customHeight="1" x14ac:dyDescent="0.2">
      <c r="A507" s="121">
        <f>IF(INPUT_Du_lieu_nhan_vien!A507="","",INPUT_Du_lieu_nhan_vien!A507)</f>
        <v>20481</v>
      </c>
      <c r="B507" s="121" t="str">
        <f>IF(A507="","",VLOOKUP(A507,INPUT_Du_lieu_nhan_vien!$1:$1048576,2,0))</f>
        <v>Trần Thục</v>
      </c>
      <c r="C507" s="121" t="str">
        <f>IF($A507="","",VLOOKUP($A507,INPUT_Du_lieu_nhan_vien!$1:$1048576,3,0))</f>
        <v>Chân</v>
      </c>
      <c r="D507" s="104" t="str">
        <f>IF(A507="","",VLOOKUP(A507,INPUT_Du_lieu_nhan_vien!$1:$1048576,20,0))</f>
        <v xml:space="preserve">723/8- Đường Hồng Bàng - Phường 6-Quận 6 - TP HCM
 </v>
      </c>
      <c r="E507" s="104" t="str">
        <f>IF($A507="","",VLOOKUP($A507,INPUT_Du_lieu_nhan_vien!$1:$1048576,17,0))</f>
        <v/>
      </c>
      <c r="F507" s="116" t="str">
        <f>IF(Thong_tin_chuc_vu_NV!A507="","",VLOOKUP(Thong_tin_chuc_vu_NV!A507,INPUT_Du_lieu_nhan_vien!$1:$1048576,27,0))</f>
        <v>1</v>
      </c>
      <c r="G507" s="104" t="str">
        <f>IF(Thong_tin_chuc_vu_NV!A507="","",VLOOKUP(Thong_tin_chuc_vu_NV!A507,INPUT_Du_lieu_nhan_vien!$1:$1048576,28,0))</f>
        <v>CB</v>
      </c>
      <c r="H507" s="104" t="str">
        <f>IF(Thong_tin_chuc_vu_NV!A507="","",VLOOKUP(Thong_tin_chuc_vu_NV!A507,INPUT_Du_lieu_nhan_vien!$1:$1048576,24,0))</f>
        <v>OS</v>
      </c>
      <c r="I507" s="104" t="str">
        <f>IF(Thong_tin_chuc_vu_NV!A507="","",VLOOKUP(Thong_tin_chuc_vu_NV!A507,INPUT_Du_lieu_nhan_vien!$1:$1048576,29,0))</f>
        <v>TSA</v>
      </c>
      <c r="J507" s="104" t="str">
        <f>IF(Thong_tin_chuc_vu_NV!A507="","",VLOOKUP(Thong_tin_chuc_vu_NV!A507,INPUT_Du_lieu_nhan_vien!$1:$1048576,30,0))</f>
        <v>PSAS</v>
      </c>
      <c r="K507" s="104" t="str">
        <f>IF(Thong_tin_chuc_vu_NV!A507="","",VLOOKUP(Thong_tin_chuc_vu_NV!A507,INPUT_Du_lieu_nhan_vien!$1:$1048576,31,0))</f>
        <v>HCM</v>
      </c>
      <c r="L507" s="104" t="str">
        <f>IF(Thong_tin_chuc_vu_NV!A507="","",VLOOKUP(Thong_tin_chuc_vu_NV!A507,INPUT_Du_lieu_nhan_vien!$1:$1048576,36,0))</f>
        <v>Chính thức</v>
      </c>
      <c r="M507" s="117">
        <f>IF(Thong_tin_chuc_vu_NV!A507="","",VLOOKUP(Thong_tin_chuc_vu_NV!A507,INPUT_Du_lieu_nhan_vien!$1:$1048576,34,0))</f>
        <v>41275</v>
      </c>
      <c r="N507" s="104">
        <f>IF(Thong_tin_chuc_vu_NV!A507="","",VLOOKUP(Thong_tin_chuc_vu_NV!A507,INPUT_Du_lieu_nhan_vien!$1:$1048576,35,0))</f>
        <v>1</v>
      </c>
      <c r="O507" s="117" t="str">
        <f>IF(Thong_tin_chuc_vu_NV!A507="","",VLOOKUP(Thong_tin_chuc_vu_NV!A507,INPUT_Du_lieu_nhan_vien!$1:$1048576,37,0))</f>
        <v/>
      </c>
      <c r="P507" s="117">
        <f>IF(Thong_tin_chuc_vu_NV!A507="","",VLOOKUP(Thong_tin_chuc_vu_NV!A507,INPUT_Du_lieu_nhan_vien!$1:$1048576,39,0))</f>
        <v>0</v>
      </c>
    </row>
    <row r="508" spans="1:16" ht="19.5" hidden="1" customHeight="1" x14ac:dyDescent="0.2">
      <c r="A508" s="121">
        <f>IF(INPUT_Du_lieu_nhan_vien!A508="","",INPUT_Du_lieu_nhan_vien!A508)</f>
        <v>20482</v>
      </c>
      <c r="B508" s="121" t="str">
        <f>IF(A508="","",VLOOKUP(A508,INPUT_Du_lieu_nhan_vien!$1:$1048576,2,0))</f>
        <v>Trần Nguyễn Phi</v>
      </c>
      <c r="C508" s="121" t="str">
        <f>IF($A508="","",VLOOKUP($A508,INPUT_Du_lieu_nhan_vien!$1:$1048576,3,0))</f>
        <v>Phụng</v>
      </c>
      <c r="D508" s="104">
        <f>IF(A508="","",VLOOKUP(A508,INPUT_Du_lieu_nhan_vien!$1:$1048576,20,0))</f>
        <v>0</v>
      </c>
      <c r="E508" s="104">
        <f>IF($A508="","",VLOOKUP($A508,INPUT_Du_lieu_nhan_vien!$1:$1048576,17,0))</f>
        <v>0</v>
      </c>
      <c r="F508" s="116" t="str">
        <f>IF(Thong_tin_chuc_vu_NV!A508="","",VLOOKUP(Thong_tin_chuc_vu_NV!A508,INPUT_Du_lieu_nhan_vien!$1:$1048576,27,0))</f>
        <v>1</v>
      </c>
      <c r="G508" s="104" t="str">
        <f>IF(Thong_tin_chuc_vu_NV!A508="","",VLOOKUP(Thong_tin_chuc_vu_NV!A508,INPUT_Du_lieu_nhan_vien!$1:$1048576,28,0))</f>
        <v>CB</v>
      </c>
      <c r="H508" s="104" t="str">
        <f>IF(Thong_tin_chuc_vu_NV!A508="","",VLOOKUP(Thong_tin_chuc_vu_NV!A508,INPUT_Du_lieu_nhan_vien!$1:$1048576,24,0))</f>
        <v>OP</v>
      </c>
      <c r="I508" s="104" t="str">
        <f>IF(Thong_tin_chuc_vu_NV!A508="","",VLOOKUP(Thong_tin_chuc_vu_NV!A508,INPUT_Du_lieu_nhan_vien!$1:$1048576,29,0))</f>
        <v>THC</v>
      </c>
      <c r="J508" s="104" t="str">
        <f>IF(Thong_tin_chuc_vu_NV!A508="","",VLOOKUP(Thong_tin_chuc_vu_NV!A508,INPUT_Du_lieu_nhan_vien!$1:$1048576,30,0))</f>
        <v>PHCS</v>
      </c>
      <c r="K508" s="104" t="str">
        <f>IF(Thong_tin_chuc_vu_NV!A508="","",VLOOKUP(Thong_tin_chuc_vu_NV!A508,INPUT_Du_lieu_nhan_vien!$1:$1048576,31,0))</f>
        <v>HCM</v>
      </c>
      <c r="L508" s="104" t="str">
        <f>IF(Thong_tin_chuc_vu_NV!A508="","",VLOOKUP(Thong_tin_chuc_vu_NV!A508,INPUT_Du_lieu_nhan_vien!$1:$1048576,36,0))</f>
        <v>Nghỉ việc</v>
      </c>
      <c r="M508" s="117">
        <f>IF(Thong_tin_chuc_vu_NV!A508="","",VLOOKUP(Thong_tin_chuc_vu_NV!A508,INPUT_Du_lieu_nhan_vien!$1:$1048576,34,0))</f>
        <v>0</v>
      </c>
      <c r="N508" s="104" t="str">
        <f>IF(Thong_tin_chuc_vu_NV!A508="","",VLOOKUP(Thong_tin_chuc_vu_NV!A508,INPUT_Du_lieu_nhan_vien!$1:$1048576,35,0))</f>
        <v/>
      </c>
      <c r="O508" s="117">
        <f>IF(Thong_tin_chuc_vu_NV!A508="","",VLOOKUP(Thong_tin_chuc_vu_NV!A508,INPUT_Du_lieu_nhan_vien!$1:$1048576,37,0))</f>
        <v>0</v>
      </c>
      <c r="P508" s="117">
        <f>IF(Thong_tin_chuc_vu_NV!A508="","",VLOOKUP(Thong_tin_chuc_vu_NV!A508,INPUT_Du_lieu_nhan_vien!$1:$1048576,39,0))</f>
        <v>41265</v>
      </c>
    </row>
    <row r="509" spans="1:16" ht="19.5" hidden="1" customHeight="1" x14ac:dyDescent="0.2">
      <c r="A509" s="121">
        <f>IF(INPUT_Du_lieu_nhan_vien!A425="","",INPUT_Du_lieu_nhan_vien!A425)</f>
        <v>20399</v>
      </c>
      <c r="B509" s="121" t="str">
        <f>IF(A509="","",VLOOKUP(A509,INPUT_Du_lieu_nhan_vien!$1:$1048576,2,0))</f>
        <v>Hoàng Anh</v>
      </c>
      <c r="C509" s="121" t="str">
        <f>IF($A509="","",VLOOKUP($A509,INPUT_Du_lieu_nhan_vien!$1:$1048576,3,0))</f>
        <v>Quang</v>
      </c>
      <c r="D509" s="104" t="str">
        <f>IF(A509="","",VLOOKUP(A509,INPUT_Du_lieu_nhan_vien!$1:$1048576,20,0))</f>
        <v xml:space="preserve">Số 103, Tổ 44, Trung Tự, Đống Đa, Hn </v>
      </c>
      <c r="E509" s="104" t="str">
        <f>IF($A509="","",VLOOKUP($A509,INPUT_Du_lieu_nhan_vien!$1:$1048576,17,0))</f>
        <v>0975033502</v>
      </c>
      <c r="F509" s="116" t="str">
        <f>IF(Thong_tin_chuc_vu_NV!A509="","",VLOOKUP(Thong_tin_chuc_vu_NV!A509,INPUT_Du_lieu_nhan_vien!$1:$1048576,27,0))</f>
        <v>1</v>
      </c>
      <c r="G509" s="104" t="str">
        <f>IF(Thong_tin_chuc_vu_NV!A509="","",VLOOKUP(Thong_tin_chuc_vu_NV!A509,INPUT_Du_lieu_nhan_vien!$1:$1048576,28,0))</f>
        <v>CB</v>
      </c>
      <c r="H509" s="104" t="str">
        <f>IF(Thong_tin_chuc_vu_NV!A509="","",VLOOKUP(Thong_tin_chuc_vu_NV!A509,INPUT_Du_lieu_nhan_vien!$1:$1048576,24,0))</f>
        <v>OP</v>
      </c>
      <c r="I509" s="104" t="str">
        <f>IF(Thong_tin_chuc_vu_NV!A509="","",VLOOKUP(Thong_tin_chuc_vu_NV!A509,INPUT_Du_lieu_nhan_vien!$1:$1048576,29,0))</f>
        <v>THO</v>
      </c>
      <c r="J509" s="104">
        <f>IF(Thong_tin_chuc_vu_NV!A509="","",VLOOKUP(Thong_tin_chuc_vu_NV!A509,INPUT_Du_lieu_nhan_vien!$1:$1048576,30,0))</f>
        <v>0</v>
      </c>
      <c r="K509" s="104" t="str">
        <f>IF(Thong_tin_chuc_vu_NV!A509="","",VLOOKUP(Thong_tin_chuc_vu_NV!A509,INPUT_Du_lieu_nhan_vien!$1:$1048576,31,0))</f>
        <v>HN</v>
      </c>
      <c r="L509" s="104" t="str">
        <f>IF(Thong_tin_chuc_vu_NV!A425="","",VLOOKUP(Thong_tin_chuc_vu_NV!A425,INPUT_Du_lieu_nhan_vien!$1:$1048576,36,0))</f>
        <v>Chính thức</v>
      </c>
      <c r="M509" s="117">
        <f>IF(Thong_tin_chuc_vu_NV!A425="","",VLOOKUP(Thong_tin_chuc_vu_NV!A425,INPUT_Du_lieu_nhan_vien!$1:$1048576,34,0))</f>
        <v>40797</v>
      </c>
      <c r="N509" s="104">
        <f>IF(Thong_tin_chuc_vu_NV!A425="","",VLOOKUP(Thong_tin_chuc_vu_NV!A425,INPUT_Du_lieu_nhan_vien!$1:$1048576,35,0))</f>
        <v>9</v>
      </c>
      <c r="O509" s="117" t="str">
        <f>IF(Thong_tin_chuc_vu_NV!A425="","",VLOOKUP(Thong_tin_chuc_vu_NV!A425,INPUT_Du_lieu_nhan_vien!$1:$1048576,37,0))</f>
        <v/>
      </c>
      <c r="P509" s="117">
        <f>IF(Thong_tin_chuc_vu_NV!A425="","",VLOOKUP(Thong_tin_chuc_vu_NV!A425,INPUT_Du_lieu_nhan_vien!$1:$1048576,39,0))</f>
        <v>0</v>
      </c>
    </row>
    <row r="510" spans="1:16" ht="19.5" hidden="1" customHeight="1" x14ac:dyDescent="0.2">
      <c r="A510" s="121">
        <f>IF(INPUT_Du_lieu_nhan_vien!A510="","",INPUT_Du_lieu_nhan_vien!A510)</f>
        <v>20484</v>
      </c>
      <c r="B510" s="121" t="str">
        <f>IF(A510="","",VLOOKUP(A510,INPUT_Du_lieu_nhan_vien!$1:$1048576,2,0))</f>
        <v>Nguyễn Thị Mỹ</v>
      </c>
      <c r="C510" s="121" t="str">
        <f>IF($A510="","",VLOOKUP($A510,INPUT_Du_lieu_nhan_vien!$1:$1048576,3,0))</f>
        <v>Dung</v>
      </c>
      <c r="D510" s="104">
        <f>IF(A510="","",VLOOKUP(A510,INPUT_Du_lieu_nhan_vien!$1:$1048576,20,0))</f>
        <v>0</v>
      </c>
      <c r="E510" s="104">
        <f>IF($A510="","",VLOOKUP($A510,INPUT_Du_lieu_nhan_vien!$1:$1048576,17,0))</f>
        <v>0</v>
      </c>
      <c r="F510" s="116" t="str">
        <f>IF(Thong_tin_chuc_vu_NV!A510="","",VLOOKUP(Thong_tin_chuc_vu_NV!A510,INPUT_Du_lieu_nhan_vien!$1:$1048576,27,0))</f>
        <v>1</v>
      </c>
      <c r="G510" s="104" t="str">
        <f>IF(Thong_tin_chuc_vu_NV!A510="","",VLOOKUP(Thong_tin_chuc_vu_NV!A510,INPUT_Du_lieu_nhan_vien!$1:$1048576,28,0))</f>
        <v>CB</v>
      </c>
      <c r="H510" s="104" t="str">
        <f>IF(Thong_tin_chuc_vu_NV!A510="","",VLOOKUP(Thong_tin_chuc_vu_NV!A510,INPUT_Du_lieu_nhan_vien!$1:$1048576,24,0))</f>
        <v>OP</v>
      </c>
      <c r="I510" s="104" t="str">
        <f>IF(Thong_tin_chuc_vu_NV!A510="","",VLOOKUP(Thong_tin_chuc_vu_NV!A510,INPUT_Du_lieu_nhan_vien!$1:$1048576,29,0))</f>
        <v>THC</v>
      </c>
      <c r="J510" s="104" t="str">
        <f>IF(Thong_tin_chuc_vu_NV!A510="","",VLOOKUP(Thong_tin_chuc_vu_NV!A510,INPUT_Du_lieu_nhan_vien!$1:$1048576,30,0))</f>
        <v>PHCS</v>
      </c>
      <c r="K510" s="104" t="str">
        <f>IF(Thong_tin_chuc_vu_NV!A510="","",VLOOKUP(Thong_tin_chuc_vu_NV!A510,INPUT_Du_lieu_nhan_vien!$1:$1048576,31,0))</f>
        <v>HCM</v>
      </c>
      <c r="L510" s="104" t="str">
        <f>IF(Thong_tin_chuc_vu_NV!A510="","",VLOOKUP(Thong_tin_chuc_vu_NV!A510,INPUT_Du_lieu_nhan_vien!$1:$1048576,36,0))</f>
        <v>Nghỉ việc</v>
      </c>
      <c r="M510" s="117">
        <f>IF(Thong_tin_chuc_vu_NV!A510="","",VLOOKUP(Thong_tin_chuc_vu_NV!A510,INPUT_Du_lieu_nhan_vien!$1:$1048576,34,0))</f>
        <v>0</v>
      </c>
      <c r="N510" s="104" t="str">
        <f>IF(Thong_tin_chuc_vu_NV!A510="","",VLOOKUP(Thong_tin_chuc_vu_NV!A510,INPUT_Du_lieu_nhan_vien!$1:$1048576,35,0))</f>
        <v/>
      </c>
      <c r="O510" s="117">
        <f>IF(Thong_tin_chuc_vu_NV!A510="","",VLOOKUP(Thong_tin_chuc_vu_NV!A510,INPUT_Du_lieu_nhan_vien!$1:$1048576,37,0))</f>
        <v>0</v>
      </c>
      <c r="P510" s="117">
        <f>IF(Thong_tin_chuc_vu_NV!A510="","",VLOOKUP(Thong_tin_chuc_vu_NV!A510,INPUT_Du_lieu_nhan_vien!$1:$1048576,39,0))</f>
        <v>41265</v>
      </c>
    </row>
    <row r="511" spans="1:16" ht="19.5" hidden="1" customHeight="1" x14ac:dyDescent="0.2">
      <c r="A511" s="121">
        <f>IF(INPUT_Du_lieu_nhan_vien!A511="","",INPUT_Du_lieu_nhan_vien!A511)</f>
        <v>20485</v>
      </c>
      <c r="B511" s="121" t="str">
        <f>IF(A511="","",VLOOKUP(A511,INPUT_Du_lieu_nhan_vien!$1:$1048576,2,0))</f>
        <v>Nguyễn Thị Ánh</v>
      </c>
      <c r="C511" s="121" t="str">
        <f>IF($A511="","",VLOOKUP($A511,INPUT_Du_lieu_nhan_vien!$1:$1048576,3,0))</f>
        <v>Xuân</v>
      </c>
      <c r="D511" s="104">
        <f>IF(A511="","",VLOOKUP(A511,INPUT_Du_lieu_nhan_vien!$1:$1048576,20,0))</f>
        <v>0</v>
      </c>
      <c r="E511" s="104">
        <f>IF($A511="","",VLOOKUP($A511,INPUT_Du_lieu_nhan_vien!$1:$1048576,17,0))</f>
        <v>0</v>
      </c>
      <c r="F511" s="116" t="str">
        <f>IF(Thong_tin_chuc_vu_NV!A511="","",VLOOKUP(Thong_tin_chuc_vu_NV!A511,INPUT_Du_lieu_nhan_vien!$1:$1048576,27,0))</f>
        <v>1</v>
      </c>
      <c r="G511" s="104" t="str">
        <f>IF(Thong_tin_chuc_vu_NV!A511="","",VLOOKUP(Thong_tin_chuc_vu_NV!A511,INPUT_Du_lieu_nhan_vien!$1:$1048576,28,0))</f>
        <v>CB</v>
      </c>
      <c r="H511" s="104" t="str">
        <f>IF(Thong_tin_chuc_vu_NV!A511="","",VLOOKUP(Thong_tin_chuc_vu_NV!A511,INPUT_Du_lieu_nhan_vien!$1:$1048576,24,0))</f>
        <v>OP</v>
      </c>
      <c r="I511" s="104" t="str">
        <f>IF(Thong_tin_chuc_vu_NV!A511="","",VLOOKUP(Thong_tin_chuc_vu_NV!A511,INPUT_Du_lieu_nhan_vien!$1:$1048576,29,0))</f>
        <v>THC</v>
      </c>
      <c r="J511" s="104" t="str">
        <f>IF(Thong_tin_chuc_vu_NV!A511="","",VLOOKUP(Thong_tin_chuc_vu_NV!A511,INPUT_Du_lieu_nhan_vien!$1:$1048576,30,0))</f>
        <v>PHCS</v>
      </c>
      <c r="K511" s="104" t="str">
        <f>IF(Thong_tin_chuc_vu_NV!A511="","",VLOOKUP(Thong_tin_chuc_vu_NV!A511,INPUT_Du_lieu_nhan_vien!$1:$1048576,31,0))</f>
        <v>HCM</v>
      </c>
      <c r="L511" s="104" t="str">
        <f>IF(Thong_tin_chuc_vu_NV!A511="","",VLOOKUP(Thong_tin_chuc_vu_NV!A511,INPUT_Du_lieu_nhan_vien!$1:$1048576,36,0))</f>
        <v>Nghỉ việc</v>
      </c>
      <c r="M511" s="117">
        <f>IF(Thong_tin_chuc_vu_NV!A511="","",VLOOKUP(Thong_tin_chuc_vu_NV!A511,INPUT_Du_lieu_nhan_vien!$1:$1048576,34,0))</f>
        <v>0</v>
      </c>
      <c r="N511" s="104" t="str">
        <f>IF(Thong_tin_chuc_vu_NV!A511="","",VLOOKUP(Thong_tin_chuc_vu_NV!A511,INPUT_Du_lieu_nhan_vien!$1:$1048576,35,0))</f>
        <v/>
      </c>
      <c r="O511" s="117">
        <f>IF(Thong_tin_chuc_vu_NV!A511="","",VLOOKUP(Thong_tin_chuc_vu_NV!A511,INPUT_Du_lieu_nhan_vien!$1:$1048576,37,0))</f>
        <v>0</v>
      </c>
      <c r="P511" s="117">
        <f>IF(Thong_tin_chuc_vu_NV!A511="","",VLOOKUP(Thong_tin_chuc_vu_NV!A511,INPUT_Du_lieu_nhan_vien!$1:$1048576,39,0))</f>
        <v>41226</v>
      </c>
    </row>
    <row r="512" spans="1:16" ht="19.5" hidden="1" customHeight="1" x14ac:dyDescent="0.2">
      <c r="A512" s="121">
        <f>IF(INPUT_Du_lieu_nhan_vien!A512="","",INPUT_Du_lieu_nhan_vien!A512)</f>
        <v>20486</v>
      </c>
      <c r="B512" s="121" t="str">
        <f>IF(A512="","",VLOOKUP(A512,INPUT_Du_lieu_nhan_vien!$1:$1048576,2,0))</f>
        <v>Lê Thị Phương</v>
      </c>
      <c r="C512" s="121" t="str">
        <f>IF($A512="","",VLOOKUP($A512,INPUT_Du_lieu_nhan_vien!$1:$1048576,3,0))</f>
        <v>Kiều</v>
      </c>
      <c r="D512" s="104" t="str">
        <f>IF(A512="","",VLOOKUP(A512,INPUT_Du_lieu_nhan_vien!$1:$1048576,20,0))</f>
        <v>138/8 Phú Thọ Hòa, P. Phú Thọ Hòa, Q. Tân Phú Hồ Chí Minh</v>
      </c>
      <c r="E512" s="104" t="str">
        <f>IF($A512="","",VLOOKUP($A512,INPUT_Du_lieu_nhan_vien!$1:$1048576,17,0))</f>
        <v>0976761016</v>
      </c>
      <c r="F512" s="116" t="str">
        <f>IF(Thong_tin_chuc_vu_NV!A512="","",VLOOKUP(Thong_tin_chuc_vu_NV!A512,INPUT_Du_lieu_nhan_vien!$1:$1048576,27,0))</f>
        <v>1</v>
      </c>
      <c r="G512" s="104" t="str">
        <f>IF(Thong_tin_chuc_vu_NV!A512="","",VLOOKUP(Thong_tin_chuc_vu_NV!A512,INPUT_Du_lieu_nhan_vien!$1:$1048576,28,0))</f>
        <v>CB</v>
      </c>
      <c r="H512" s="104" t="str">
        <f>IF(Thong_tin_chuc_vu_NV!A512="","",VLOOKUP(Thong_tin_chuc_vu_NV!A512,INPUT_Du_lieu_nhan_vien!$1:$1048576,24,0))</f>
        <v>OP</v>
      </c>
      <c r="I512" s="104" t="str">
        <f>IF(Thong_tin_chuc_vu_NV!A512="","",VLOOKUP(Thong_tin_chuc_vu_NV!A512,INPUT_Du_lieu_nhan_vien!$1:$1048576,29,0))</f>
        <v>TSA</v>
      </c>
      <c r="J512" s="104" t="str">
        <f>IF(Thong_tin_chuc_vu_NV!A512="","",VLOOKUP(Thong_tin_chuc_vu_NV!A512,INPUT_Du_lieu_nhan_vien!$1:$1048576,30,0))</f>
        <v>PSAS</v>
      </c>
      <c r="K512" s="104" t="str">
        <f>IF(Thong_tin_chuc_vu_NV!A512="","",VLOOKUP(Thong_tin_chuc_vu_NV!A512,INPUT_Du_lieu_nhan_vien!$1:$1048576,31,0))</f>
        <v>HCM</v>
      </c>
      <c r="L512" s="104" t="str">
        <f>IF(Thong_tin_chuc_vu_NV!A512="","",VLOOKUP(Thong_tin_chuc_vu_NV!A512,INPUT_Du_lieu_nhan_vien!$1:$1048576,36,0))</f>
        <v>Nghỉ việc</v>
      </c>
      <c r="M512" s="117">
        <f>IF(Thong_tin_chuc_vu_NV!A512="","",VLOOKUP(Thong_tin_chuc_vu_NV!A512,INPUT_Du_lieu_nhan_vien!$1:$1048576,34,0))</f>
        <v>41278</v>
      </c>
      <c r="N512" s="104">
        <f>IF(Thong_tin_chuc_vu_NV!A512="","",VLOOKUP(Thong_tin_chuc_vu_NV!A512,INPUT_Du_lieu_nhan_vien!$1:$1048576,35,0))</f>
        <v>1</v>
      </c>
      <c r="O512" s="117" t="str">
        <f>IF(Thong_tin_chuc_vu_NV!A512="","",VLOOKUP(Thong_tin_chuc_vu_NV!A512,INPUT_Du_lieu_nhan_vien!$1:$1048576,37,0))</f>
        <v/>
      </c>
      <c r="P512" s="117">
        <f>IF(Thong_tin_chuc_vu_NV!A512="","",VLOOKUP(Thong_tin_chuc_vu_NV!A512,INPUT_Du_lieu_nhan_vien!$1:$1048576,39,0))</f>
        <v>41364</v>
      </c>
    </row>
    <row r="513" spans="1:16" ht="19.5" hidden="1" customHeight="1" x14ac:dyDescent="0.2">
      <c r="A513" s="121">
        <f>IF(INPUT_Du_lieu_nhan_vien!A513="","",INPUT_Du_lieu_nhan_vien!A513)</f>
        <v>20487</v>
      </c>
      <c r="B513" s="121" t="str">
        <f>IF(A513="","",VLOOKUP(A513,INPUT_Du_lieu_nhan_vien!$1:$1048576,2,0))</f>
        <v>Lê Thị Thu</v>
      </c>
      <c r="C513" s="121" t="str">
        <f>IF($A513="","",VLOOKUP($A513,INPUT_Du_lieu_nhan_vien!$1:$1048576,3,0))</f>
        <v>Thủy</v>
      </c>
      <c r="D513" s="104">
        <f>IF(A513="","",VLOOKUP(A513,INPUT_Du_lieu_nhan_vien!$1:$1048576,20,0))</f>
        <v>0</v>
      </c>
      <c r="E513" s="104">
        <f>IF($A513="","",VLOOKUP($A513,INPUT_Du_lieu_nhan_vien!$1:$1048576,17,0))</f>
        <v>0</v>
      </c>
      <c r="F513" s="116">
        <f>IF(Thong_tin_chuc_vu_NV!A513="","",VLOOKUP(Thong_tin_chuc_vu_NV!A513,INPUT_Du_lieu_nhan_vien!$1:$1048576,27,0))</f>
        <v>0</v>
      </c>
      <c r="G513" s="104">
        <f>IF(Thong_tin_chuc_vu_NV!A513="","",VLOOKUP(Thong_tin_chuc_vu_NV!A513,INPUT_Du_lieu_nhan_vien!$1:$1048576,28,0))</f>
        <v>0</v>
      </c>
      <c r="H513" s="104">
        <f>IF(Thong_tin_chuc_vu_NV!A513="","",VLOOKUP(Thong_tin_chuc_vu_NV!A513,INPUT_Du_lieu_nhan_vien!$1:$1048576,24,0))</f>
        <v>0</v>
      </c>
      <c r="I513" s="104" t="str">
        <f>IF(Thong_tin_chuc_vu_NV!A513="","",VLOOKUP(Thong_tin_chuc_vu_NV!A513,INPUT_Du_lieu_nhan_vien!$1:$1048576,29,0))</f>
        <v>THC</v>
      </c>
      <c r="J513" s="104" t="str">
        <f>IF(Thong_tin_chuc_vu_NV!A513="","",VLOOKUP(Thong_tin_chuc_vu_NV!A513,INPUT_Du_lieu_nhan_vien!$1:$1048576,30,0))</f>
        <v>PHCS</v>
      </c>
      <c r="K513" s="104" t="str">
        <f>IF(Thong_tin_chuc_vu_NV!A513="","",VLOOKUP(Thong_tin_chuc_vu_NV!A513,INPUT_Du_lieu_nhan_vien!$1:$1048576,31,0))</f>
        <v>HCM</v>
      </c>
      <c r="L513" s="104" t="str">
        <f>IF(Thong_tin_chuc_vu_NV!A513="","",VLOOKUP(Thong_tin_chuc_vu_NV!A513,INPUT_Du_lieu_nhan_vien!$1:$1048576,36,0))</f>
        <v>Nghỉ việc</v>
      </c>
      <c r="M513" s="117">
        <f>IF(Thong_tin_chuc_vu_NV!A513="","",VLOOKUP(Thong_tin_chuc_vu_NV!A513,INPUT_Du_lieu_nhan_vien!$1:$1048576,34,0))</f>
        <v>0</v>
      </c>
      <c r="N513" s="104" t="str">
        <f>IF(Thong_tin_chuc_vu_NV!A513="","",VLOOKUP(Thong_tin_chuc_vu_NV!A513,INPUT_Du_lieu_nhan_vien!$1:$1048576,35,0))</f>
        <v/>
      </c>
      <c r="O513" s="117">
        <f>IF(Thong_tin_chuc_vu_NV!A513="","",VLOOKUP(Thong_tin_chuc_vu_NV!A513,INPUT_Du_lieu_nhan_vien!$1:$1048576,37,0))</f>
        <v>0</v>
      </c>
      <c r="P513" s="117">
        <f>IF(Thong_tin_chuc_vu_NV!A513="","",VLOOKUP(Thong_tin_chuc_vu_NV!A513,INPUT_Du_lieu_nhan_vien!$1:$1048576,39,0))</f>
        <v>41268</v>
      </c>
    </row>
    <row r="514" spans="1:16" ht="19.5" hidden="1" customHeight="1" x14ac:dyDescent="0.2">
      <c r="A514" s="121">
        <f>IF(INPUT_Du_lieu_nhan_vien!A524="","",INPUT_Du_lieu_nhan_vien!A524)</f>
        <v>20498</v>
      </c>
      <c r="B514" s="121" t="str">
        <f>IF(A514="","",VLOOKUP(A514,INPUT_Du_lieu_nhan_vien!$1:$1048576,2,0))</f>
        <v>Hồ Trần Thanh</v>
      </c>
      <c r="C514" s="121" t="str">
        <f>IF($A514="","",VLOOKUP($A514,INPUT_Du_lieu_nhan_vien!$1:$1048576,3,0))</f>
        <v>Trang</v>
      </c>
      <c r="D514" s="104" t="str">
        <f>IF(A514="","",VLOOKUP(A514,INPUT_Du_lieu_nhan_vien!$1:$1048576,20,0))</f>
        <v>91/4A Đường HT35, P.Hiệp Thành, Q.12 Hồ Chí Minh</v>
      </c>
      <c r="E514" s="104" t="str">
        <f>IF($A514="","",VLOOKUP($A514,INPUT_Du_lieu_nhan_vien!$1:$1048576,17,0))</f>
        <v/>
      </c>
      <c r="F514" s="116" t="str">
        <f>IF(Thong_tin_chuc_vu_NV!A514="","",VLOOKUP(Thong_tin_chuc_vu_NV!A514,INPUT_Du_lieu_nhan_vien!$1:$1048576,27,0))</f>
        <v>1</v>
      </c>
      <c r="G514" s="104" t="str">
        <f>IF(Thong_tin_chuc_vu_NV!A514="","",VLOOKUP(Thong_tin_chuc_vu_NV!A514,INPUT_Du_lieu_nhan_vien!$1:$1048576,28,0))</f>
        <v>CB</v>
      </c>
      <c r="H514" s="104" t="str">
        <f>IF(Thong_tin_chuc_vu_NV!A514="","",VLOOKUP(Thong_tin_chuc_vu_NV!A514,INPUT_Du_lieu_nhan_vien!$1:$1048576,24,0))</f>
        <v>OS</v>
      </c>
      <c r="I514" s="104" t="str">
        <f>IF(Thong_tin_chuc_vu_NV!A514="","",VLOOKUP(Thong_tin_chuc_vu_NV!A514,INPUT_Du_lieu_nhan_vien!$1:$1048576,29,0))</f>
        <v>TSA</v>
      </c>
      <c r="J514" s="104" t="str">
        <f>IF(Thong_tin_chuc_vu_NV!A514="","",VLOOKUP(Thong_tin_chuc_vu_NV!A514,INPUT_Du_lieu_nhan_vien!$1:$1048576,30,0))</f>
        <v>PSAS</v>
      </c>
      <c r="K514" s="104" t="str">
        <f>IF(Thong_tin_chuc_vu_NV!A514="","",VLOOKUP(Thong_tin_chuc_vu_NV!A514,INPUT_Du_lieu_nhan_vien!$1:$1048576,31,0))</f>
        <v>HCM</v>
      </c>
      <c r="L514" s="104" t="str">
        <f>IF(Thong_tin_chuc_vu_NV!A514="","",VLOOKUP(Thong_tin_chuc_vu_NV!A514,INPUT_Du_lieu_nhan_vien!$1:$1048576,36,0))</f>
        <v>Chính thức</v>
      </c>
      <c r="M514" s="117">
        <f>IF(Thong_tin_chuc_vu_NV!A514="","",VLOOKUP(Thong_tin_chuc_vu_NV!A514,INPUT_Du_lieu_nhan_vien!$1:$1048576,34,0))</f>
        <v>41282</v>
      </c>
      <c r="N514" s="104">
        <f>IF(Thong_tin_chuc_vu_NV!A514="","",VLOOKUP(Thong_tin_chuc_vu_NV!A514,INPUT_Du_lieu_nhan_vien!$1:$1048576,35,0))</f>
        <v>1</v>
      </c>
      <c r="O514" s="117" t="str">
        <f>IF(Thong_tin_chuc_vu_NV!A514="","",VLOOKUP(Thong_tin_chuc_vu_NV!A514,INPUT_Du_lieu_nhan_vien!$1:$1048576,37,0))</f>
        <v/>
      </c>
      <c r="P514" s="117">
        <f>IF(Thong_tin_chuc_vu_NV!A514="","",VLOOKUP(Thong_tin_chuc_vu_NV!A514,INPUT_Du_lieu_nhan_vien!$1:$1048576,39,0))</f>
        <v>0</v>
      </c>
    </row>
    <row r="515" spans="1:16" ht="19.5" hidden="1" customHeight="1" x14ac:dyDescent="0.2">
      <c r="A515" s="121">
        <f>IF(INPUT_Du_lieu_nhan_vien!A525="","",INPUT_Du_lieu_nhan_vien!A525)</f>
        <v>20499</v>
      </c>
      <c r="B515" s="121" t="str">
        <f>IF(A515="","",VLOOKUP(A515,INPUT_Du_lieu_nhan_vien!$1:$1048576,2,0))</f>
        <v>Vũ Thị Thu</v>
      </c>
      <c r="C515" s="121" t="str">
        <f>IF($A515="","",VLOOKUP($A515,INPUT_Du_lieu_nhan_vien!$1:$1048576,3,0))</f>
        <v>Hương</v>
      </c>
      <c r="D515" s="104" t="str">
        <f>IF(A515="","",VLOOKUP(A515,INPUT_Du_lieu_nhan_vien!$1:$1048576,20,0))</f>
        <v xml:space="preserve">Nhân Mỹ, Mỹ đình, Từ Liêm, Hà Nội
 </v>
      </c>
      <c r="E515" s="104" t="str">
        <f>IF($A515="","",VLOOKUP($A515,INPUT_Du_lieu_nhan_vien!$1:$1048576,17,0))</f>
        <v>0982410430</v>
      </c>
      <c r="F515" s="116">
        <f>IF(Thong_tin_chuc_vu_NV!A515="","",VLOOKUP(Thong_tin_chuc_vu_NV!A515,INPUT_Du_lieu_nhan_vien!$1:$1048576,27,0))</f>
        <v>2</v>
      </c>
      <c r="G515" s="104" t="str">
        <f>IF(Thong_tin_chuc_vu_NV!A515="","",VLOOKUP(Thong_tin_chuc_vu_NV!A515,INPUT_Du_lieu_nhan_vien!$1:$1048576,28,0))</f>
        <v>CG</v>
      </c>
      <c r="H515" s="104" t="str">
        <f>IF(Thong_tin_chuc_vu_NV!A515="","",VLOOKUP(Thong_tin_chuc_vu_NV!A515,INPUT_Du_lieu_nhan_vien!$1:$1048576,24,0))</f>
        <v>NX</v>
      </c>
      <c r="I515" s="104" t="str">
        <f>IF(Thong_tin_chuc_vu_NV!A515="","",VLOOKUP(Thong_tin_chuc_vu_NV!A515,INPUT_Du_lieu_nhan_vien!$1:$1048576,29,0))</f>
        <v>TAW</v>
      </c>
      <c r="J515" s="104" t="str">
        <f>IF(Thong_tin_chuc_vu_NV!A515="","",VLOOKUP(Thong_tin_chuc_vu_NV!A515,INPUT_Du_lieu_nhan_vien!$1:$1048576,30,0))</f>
        <v>PAWS</v>
      </c>
      <c r="K515" s="104" t="str">
        <f>IF(Thong_tin_chuc_vu_NV!A515="","",VLOOKUP(Thong_tin_chuc_vu_NV!A515,INPUT_Du_lieu_nhan_vien!$1:$1048576,31,0))</f>
        <v>HN</v>
      </c>
      <c r="L515" s="104" t="str">
        <f>IF(Thong_tin_chuc_vu_NV!A515="","",VLOOKUP(Thong_tin_chuc_vu_NV!A515,INPUT_Du_lieu_nhan_vien!$1:$1048576,36,0))</f>
        <v>Chính thức</v>
      </c>
      <c r="M515" s="117">
        <f>IF(Thong_tin_chuc_vu_NV!A515="","",VLOOKUP(Thong_tin_chuc_vu_NV!A515,INPUT_Du_lieu_nhan_vien!$1:$1048576,34,0))</f>
        <v>41308</v>
      </c>
      <c r="N515" s="104">
        <f>IF(Thong_tin_chuc_vu_NV!A515="","",VLOOKUP(Thong_tin_chuc_vu_NV!A515,INPUT_Du_lieu_nhan_vien!$1:$1048576,35,0))</f>
        <v>2</v>
      </c>
      <c r="O515" s="117" t="str">
        <f>IF(Thong_tin_chuc_vu_NV!A515="","",VLOOKUP(Thong_tin_chuc_vu_NV!A515,INPUT_Du_lieu_nhan_vien!$1:$1048576,37,0))</f>
        <v/>
      </c>
      <c r="P515" s="117">
        <f>IF(Thong_tin_chuc_vu_NV!A515="","",VLOOKUP(Thong_tin_chuc_vu_NV!A515,INPUT_Du_lieu_nhan_vien!$1:$1048576,39,0))</f>
        <v>0</v>
      </c>
    </row>
    <row r="516" spans="1:16" ht="19.5" hidden="1" customHeight="1" x14ac:dyDescent="0.2">
      <c r="A516" s="121">
        <f>IF(INPUT_Du_lieu_nhan_vien!A534="","",INPUT_Du_lieu_nhan_vien!A534)</f>
        <v>20509</v>
      </c>
      <c r="B516" s="121" t="str">
        <f>IF(A516="","",VLOOKUP(A516,INPUT_Du_lieu_nhan_vien!$1:$1048576,2,0))</f>
        <v>Đoàn Thị Thanh</v>
      </c>
      <c r="C516" s="121" t="str">
        <f>IF($A516="","",VLOOKUP($A516,INPUT_Du_lieu_nhan_vien!$1:$1048576,3,0))</f>
        <v>Giang</v>
      </c>
      <c r="D516" s="104" t="str">
        <f>IF(A516="","",VLOOKUP(A516,INPUT_Du_lieu_nhan_vien!$1:$1048576,20,0))</f>
        <v xml:space="preserve">Xã Chỉ Đám Huyện Đoan Hùng Tỉnh Phú Thọ </v>
      </c>
      <c r="E516" s="104" t="str">
        <f>IF($A516="","",VLOOKUP($A516,INPUT_Du_lieu_nhan_vien!$1:$1048576,17,0))</f>
        <v>0985786373</v>
      </c>
      <c r="F516" s="116" t="str">
        <f>IF(Thong_tin_chuc_vu_NV!A516="","",VLOOKUP(Thong_tin_chuc_vu_NV!A516,INPUT_Du_lieu_nhan_vien!$1:$1048576,27,0))</f>
        <v>1</v>
      </c>
      <c r="G516" s="104" t="str">
        <f>IF(Thong_tin_chuc_vu_NV!A516="","",VLOOKUP(Thong_tin_chuc_vu_NV!A516,INPUT_Du_lieu_nhan_vien!$1:$1048576,28,0))</f>
        <v>CB</v>
      </c>
      <c r="H516" s="104" t="str">
        <f>IF(Thong_tin_chuc_vu_NV!A516="","",VLOOKUP(Thong_tin_chuc_vu_NV!A516,INPUT_Du_lieu_nhan_vien!$1:$1048576,24,0))</f>
        <v>OS</v>
      </c>
      <c r="I516" s="104" t="str">
        <f>IF(Thong_tin_chuc_vu_NV!A516="","",VLOOKUP(Thong_tin_chuc_vu_NV!A516,INPUT_Du_lieu_nhan_vien!$1:$1048576,29,0))</f>
        <v>TAW</v>
      </c>
      <c r="J516" s="104" t="str">
        <f>IF(Thong_tin_chuc_vu_NV!A516="","",VLOOKUP(Thong_tin_chuc_vu_NV!A516,INPUT_Du_lieu_nhan_vien!$1:$1048576,30,0))</f>
        <v>PAWS</v>
      </c>
      <c r="K516" s="104" t="str">
        <f>IF(Thong_tin_chuc_vu_NV!A516="","",VLOOKUP(Thong_tin_chuc_vu_NV!A516,INPUT_Du_lieu_nhan_vien!$1:$1048576,31,0))</f>
        <v>HN</v>
      </c>
      <c r="L516" s="104" t="str">
        <f>IF(Thong_tin_chuc_vu_NV!A516="","",VLOOKUP(Thong_tin_chuc_vu_NV!A516,INPUT_Du_lieu_nhan_vien!$1:$1048576,36,0))</f>
        <v>Chính thức</v>
      </c>
      <c r="M516" s="117">
        <f>IF(Thong_tin_chuc_vu_NV!A516="","",VLOOKUP(Thong_tin_chuc_vu_NV!A516,INPUT_Du_lieu_nhan_vien!$1:$1048576,34,0))</f>
        <v>41335</v>
      </c>
      <c r="N516" s="104">
        <f>IF(Thong_tin_chuc_vu_NV!A516="","",VLOOKUP(Thong_tin_chuc_vu_NV!A516,INPUT_Du_lieu_nhan_vien!$1:$1048576,35,0))</f>
        <v>3</v>
      </c>
      <c r="O516" s="117" t="str">
        <f>IF(Thong_tin_chuc_vu_NV!A516="","",VLOOKUP(Thong_tin_chuc_vu_NV!A516,INPUT_Du_lieu_nhan_vien!$1:$1048576,37,0))</f>
        <v/>
      </c>
      <c r="P516" s="117">
        <f>IF(Thong_tin_chuc_vu_NV!A516="","",VLOOKUP(Thong_tin_chuc_vu_NV!A516,INPUT_Du_lieu_nhan_vien!$1:$1048576,39,0))</f>
        <v>0</v>
      </c>
    </row>
    <row r="517" spans="1:16" ht="19.5" hidden="1" customHeight="1" x14ac:dyDescent="0.2">
      <c r="A517" s="121">
        <f>IF(INPUT_Du_lieu_nhan_vien!A535="","",INPUT_Du_lieu_nhan_vien!A535)</f>
        <v>20510</v>
      </c>
      <c r="B517" s="121" t="str">
        <f>IF(A517="","",VLOOKUP(A517,INPUT_Du_lieu_nhan_vien!$1:$1048576,2,0))</f>
        <v>Nguyễn Thị Ngọc</v>
      </c>
      <c r="C517" s="121" t="str">
        <f>IF($A517="","",VLOOKUP($A517,INPUT_Du_lieu_nhan_vien!$1:$1048576,3,0))</f>
        <v>Thủy</v>
      </c>
      <c r="D517" s="104" t="str">
        <f>IF(A517="","",VLOOKUP(A517,INPUT_Du_lieu_nhan_vien!$1:$1048576,20,0))</f>
        <v>số 216 - Tổ 6 - Phường Mỗ Lao - Hà Đông Hà Nội</v>
      </c>
      <c r="E517" s="104" t="str">
        <f>IF($A517="","",VLOOKUP($A517,INPUT_Du_lieu_nhan_vien!$1:$1048576,17,0))</f>
        <v/>
      </c>
      <c r="F517" s="116" t="str">
        <f>IF(Thong_tin_chuc_vu_NV!A517="","",VLOOKUP(Thong_tin_chuc_vu_NV!A517,INPUT_Du_lieu_nhan_vien!$1:$1048576,27,0))</f>
        <v>1</v>
      </c>
      <c r="G517" s="104" t="str">
        <f>IF(Thong_tin_chuc_vu_NV!A517="","",VLOOKUP(Thong_tin_chuc_vu_NV!A517,INPUT_Du_lieu_nhan_vien!$1:$1048576,28,0))</f>
        <v>CB</v>
      </c>
      <c r="H517" s="104" t="str">
        <f>IF(Thong_tin_chuc_vu_NV!A517="","",VLOOKUP(Thong_tin_chuc_vu_NV!A517,INPUT_Du_lieu_nhan_vien!$1:$1048576,24,0))</f>
        <v>OP</v>
      </c>
      <c r="I517" s="104" t="str">
        <f>IF(Thong_tin_chuc_vu_NV!A517="","",VLOOKUP(Thong_tin_chuc_vu_NV!A517,INPUT_Du_lieu_nhan_vien!$1:$1048576,29,0))</f>
        <v>TAW</v>
      </c>
      <c r="J517" s="104" t="str">
        <f>IF(Thong_tin_chuc_vu_NV!A517="","",VLOOKUP(Thong_tin_chuc_vu_NV!A517,INPUT_Du_lieu_nhan_vien!$1:$1048576,30,0))</f>
        <v>PAWS</v>
      </c>
      <c r="K517" s="104" t="str">
        <f>IF(Thong_tin_chuc_vu_NV!A517="","",VLOOKUP(Thong_tin_chuc_vu_NV!A517,INPUT_Du_lieu_nhan_vien!$1:$1048576,31,0))</f>
        <v>HN</v>
      </c>
      <c r="L517" s="104" t="str">
        <f>IF(Thong_tin_chuc_vu_NV!A517="","",VLOOKUP(Thong_tin_chuc_vu_NV!A517,INPUT_Du_lieu_nhan_vien!$1:$1048576,36,0))</f>
        <v>Nghỉ việc</v>
      </c>
      <c r="M517" s="117">
        <f>IF(Thong_tin_chuc_vu_NV!A517="","",VLOOKUP(Thong_tin_chuc_vu_NV!A517,INPUT_Du_lieu_nhan_vien!$1:$1048576,34,0))</f>
        <v>0</v>
      </c>
      <c r="N517" s="104" t="str">
        <f>IF(Thong_tin_chuc_vu_NV!A517="","",VLOOKUP(Thong_tin_chuc_vu_NV!A517,INPUT_Du_lieu_nhan_vien!$1:$1048576,35,0))</f>
        <v/>
      </c>
      <c r="O517" s="117" t="str">
        <f>IF(Thong_tin_chuc_vu_NV!A517="","",VLOOKUP(Thong_tin_chuc_vu_NV!A517,INPUT_Du_lieu_nhan_vien!$1:$1048576,37,0))</f>
        <v/>
      </c>
      <c r="P517" s="117">
        <f>IF(Thong_tin_chuc_vu_NV!A517="","",VLOOKUP(Thong_tin_chuc_vu_NV!A517,INPUT_Du_lieu_nhan_vien!$1:$1048576,39,0))</f>
        <v>41309</v>
      </c>
    </row>
    <row r="518" spans="1:16" ht="19.5" hidden="1" customHeight="1" x14ac:dyDescent="0.2">
      <c r="A518" s="121">
        <f>IF(INPUT_Du_lieu_nhan_vien!A536="","",INPUT_Du_lieu_nhan_vien!A536)</f>
        <v>20511</v>
      </c>
      <c r="B518" s="121" t="str">
        <f>IF(A518="","",VLOOKUP(A518,INPUT_Du_lieu_nhan_vien!$1:$1048576,2,0))</f>
        <v>Nguyễn Thị Thanh</v>
      </c>
      <c r="C518" s="121" t="str">
        <f>IF($A518="","",VLOOKUP($A518,INPUT_Du_lieu_nhan_vien!$1:$1048576,3,0))</f>
        <v>Nhàn</v>
      </c>
      <c r="D518" s="104" t="str">
        <f>IF(A518="","",VLOOKUP(A518,INPUT_Du_lieu_nhan_vien!$1:$1048576,20,0))</f>
        <v xml:space="preserve">20, Lê Văn Phẩm, phường 5, TP Mỹ Tho, Tiền Giang
 </v>
      </c>
      <c r="E518" s="104" t="str">
        <f>IF($A518="","",VLOOKUP($A518,INPUT_Du_lieu_nhan_vien!$1:$1048576,17,0))</f>
        <v>0168 997 4460</v>
      </c>
      <c r="F518" s="116" t="str">
        <f>IF(Thong_tin_chuc_vu_NV!A518="","",VLOOKUP(Thong_tin_chuc_vu_NV!A518,INPUT_Du_lieu_nhan_vien!$1:$1048576,27,0))</f>
        <v>1</v>
      </c>
      <c r="G518" s="104" t="str">
        <f>IF(Thong_tin_chuc_vu_NV!A518="","",VLOOKUP(Thong_tin_chuc_vu_NV!A518,INPUT_Du_lieu_nhan_vien!$1:$1048576,28,0))</f>
        <v>CB</v>
      </c>
      <c r="H518" s="104" t="str">
        <f>IF(Thong_tin_chuc_vu_NV!A518="","",VLOOKUP(Thong_tin_chuc_vu_NV!A518,INPUT_Du_lieu_nhan_vien!$1:$1048576,24,0))</f>
        <v>OP</v>
      </c>
      <c r="I518" s="104" t="str">
        <f>IF(Thong_tin_chuc_vu_NV!A518="","",VLOOKUP(Thong_tin_chuc_vu_NV!A518,INPUT_Du_lieu_nhan_vien!$1:$1048576,29,0))</f>
        <v>TTV</v>
      </c>
      <c r="J518" s="104" t="str">
        <f>IF(Thong_tin_chuc_vu_NV!A518="","",VLOOKUP(Thong_tin_chuc_vu_NV!A518,INPUT_Du_lieu_nhan_vien!$1:$1048576,30,0))</f>
        <v>PTVS</v>
      </c>
      <c r="K518" s="104" t="str">
        <f>IF(Thong_tin_chuc_vu_NV!A518="","",VLOOKUP(Thong_tin_chuc_vu_NV!A518,INPUT_Du_lieu_nhan_vien!$1:$1048576,31,0))</f>
        <v>HCM</v>
      </c>
      <c r="L518" s="104" t="str">
        <f>IF(Thong_tin_chuc_vu_NV!A518="","",VLOOKUP(Thong_tin_chuc_vu_NV!A518,INPUT_Du_lieu_nhan_vien!$1:$1048576,36,0))</f>
        <v>Nghỉ việc</v>
      </c>
      <c r="M518" s="117">
        <f>IF(Thong_tin_chuc_vu_NV!A518="","",VLOOKUP(Thong_tin_chuc_vu_NV!A518,INPUT_Du_lieu_nhan_vien!$1:$1048576,34,0))</f>
        <v>41335</v>
      </c>
      <c r="N518" s="104">
        <f>IF(Thong_tin_chuc_vu_NV!A518="","",VLOOKUP(Thong_tin_chuc_vu_NV!A518,INPUT_Du_lieu_nhan_vien!$1:$1048576,35,0))</f>
        <v>3</v>
      </c>
      <c r="O518" s="117" t="str">
        <f>IF(Thong_tin_chuc_vu_NV!A518="","",VLOOKUP(Thong_tin_chuc_vu_NV!A518,INPUT_Du_lieu_nhan_vien!$1:$1048576,37,0))</f>
        <v/>
      </c>
      <c r="P518" s="117">
        <f>IF(Thong_tin_chuc_vu_NV!A518="","",VLOOKUP(Thong_tin_chuc_vu_NV!A518,INPUT_Du_lieu_nhan_vien!$1:$1048576,39,0))</f>
        <v>41370</v>
      </c>
    </row>
    <row r="519" spans="1:16" ht="19.5" hidden="1" customHeight="1" x14ac:dyDescent="0.2">
      <c r="A519" s="121">
        <f>IF(INPUT_Du_lieu_nhan_vien!A537="","",INPUT_Du_lieu_nhan_vien!A537)</f>
        <v>20512</v>
      </c>
      <c r="B519" s="121" t="str">
        <f>IF(A519="","",VLOOKUP(A519,INPUT_Du_lieu_nhan_vien!$1:$1048576,2,0))</f>
        <v>Võ Thị Mỹ</v>
      </c>
      <c r="C519" s="121" t="str">
        <f>IF($A519="","",VLOOKUP($A519,INPUT_Du_lieu_nhan_vien!$1:$1048576,3,0))</f>
        <v>Hòa</v>
      </c>
      <c r="D519" s="104" t="str">
        <f>IF(A519="","",VLOOKUP(A519,INPUT_Du_lieu_nhan_vien!$1:$1048576,20,0))</f>
        <v>87/12A Đường số 9, P.9, Q.Gò Vấp Hồ Chí Minh</v>
      </c>
      <c r="E519" s="104" t="str">
        <f>IF($A519="","",VLOOKUP($A519,INPUT_Du_lieu_nhan_vien!$1:$1048576,17,0))</f>
        <v>090 887 9247</v>
      </c>
      <c r="F519" s="116" t="str">
        <f>IF(Thong_tin_chuc_vu_NV!A519="","",VLOOKUP(Thong_tin_chuc_vu_NV!A519,INPUT_Du_lieu_nhan_vien!$1:$1048576,27,0))</f>
        <v>1</v>
      </c>
      <c r="G519" s="104" t="str">
        <f>IF(Thong_tin_chuc_vu_NV!A519="","",VLOOKUP(Thong_tin_chuc_vu_NV!A519,INPUT_Du_lieu_nhan_vien!$1:$1048576,28,0))</f>
        <v>CB</v>
      </c>
      <c r="H519" s="104" t="str">
        <f>IF(Thong_tin_chuc_vu_NV!A519="","",VLOOKUP(Thong_tin_chuc_vu_NV!A519,INPUT_Du_lieu_nhan_vien!$1:$1048576,24,0))</f>
        <v>OS</v>
      </c>
      <c r="I519" s="104" t="str">
        <f>IF(Thong_tin_chuc_vu_NV!A519="","",VLOOKUP(Thong_tin_chuc_vu_NV!A519,INPUT_Du_lieu_nhan_vien!$1:$1048576,29,0))</f>
        <v>TSA</v>
      </c>
      <c r="J519" s="104" t="str">
        <f>IF(Thong_tin_chuc_vu_NV!A519="","",VLOOKUP(Thong_tin_chuc_vu_NV!A519,INPUT_Du_lieu_nhan_vien!$1:$1048576,30,0))</f>
        <v>PSAS</v>
      </c>
      <c r="K519" s="104" t="str">
        <f>IF(Thong_tin_chuc_vu_NV!A519="","",VLOOKUP(Thong_tin_chuc_vu_NV!A519,INPUT_Du_lieu_nhan_vien!$1:$1048576,31,0))</f>
        <v>HCM</v>
      </c>
      <c r="L519" s="104" t="str">
        <f>IF(Thong_tin_chuc_vu_NV!A519="","",VLOOKUP(Thong_tin_chuc_vu_NV!A519,INPUT_Du_lieu_nhan_vien!$1:$1048576,36,0))</f>
        <v>Nghỉ việc</v>
      </c>
      <c r="M519" s="117">
        <f>IF(Thong_tin_chuc_vu_NV!A519="","",VLOOKUP(Thong_tin_chuc_vu_NV!A519,INPUT_Du_lieu_nhan_vien!$1:$1048576,34,0))</f>
        <v>41335</v>
      </c>
      <c r="N519" s="104">
        <f>IF(Thong_tin_chuc_vu_NV!A519="","",VLOOKUP(Thong_tin_chuc_vu_NV!A519,INPUT_Du_lieu_nhan_vien!$1:$1048576,35,0))</f>
        <v>3</v>
      </c>
      <c r="O519" s="117" t="str">
        <f>IF(Thong_tin_chuc_vu_NV!A519="","",VLOOKUP(Thong_tin_chuc_vu_NV!A519,INPUT_Du_lieu_nhan_vien!$1:$1048576,37,0))</f>
        <v/>
      </c>
      <c r="P519" s="117">
        <f>IF(Thong_tin_chuc_vu_NV!A519="","",VLOOKUP(Thong_tin_chuc_vu_NV!A519,INPUT_Du_lieu_nhan_vien!$1:$1048576,39,0))</f>
        <v>41549</v>
      </c>
    </row>
    <row r="520" spans="1:16" ht="19.5" hidden="1" customHeight="1" x14ac:dyDescent="0.2">
      <c r="A520" s="121">
        <f>IF(INPUT_Du_lieu_nhan_vien!A538="","",INPUT_Du_lieu_nhan_vien!A538)</f>
        <v>20513</v>
      </c>
      <c r="B520" s="121" t="str">
        <f>IF(A520="","",VLOOKUP(A520,INPUT_Du_lieu_nhan_vien!$1:$1048576,2,0))</f>
        <v>Trần Thị Hương</v>
      </c>
      <c r="C520" s="121" t="str">
        <f>IF($A520="","",VLOOKUP($A520,INPUT_Du_lieu_nhan_vien!$1:$1048576,3,0))</f>
        <v>Lan</v>
      </c>
      <c r="D520" s="104" t="str">
        <f>IF(A520="","",VLOOKUP(A520,INPUT_Du_lieu_nhan_vien!$1:$1048576,20,0))</f>
        <v>597/60/18 Quang Trung, p11,Q.Gò Vấp Hồ Chí Minh</v>
      </c>
      <c r="E520" s="104" t="str">
        <f>IF($A520="","",VLOOKUP($A520,INPUT_Du_lieu_nhan_vien!$1:$1048576,17,0))</f>
        <v xml:space="preserve"> 0902 258 933</v>
      </c>
      <c r="F520" s="116" t="str">
        <f>IF(Thong_tin_chuc_vu_NV!A520="","",VLOOKUP(Thong_tin_chuc_vu_NV!A520,INPUT_Du_lieu_nhan_vien!$1:$1048576,27,0))</f>
        <v>1</v>
      </c>
      <c r="G520" s="104" t="str">
        <f>IF(Thong_tin_chuc_vu_NV!A520="","",VLOOKUP(Thong_tin_chuc_vu_NV!A520,INPUT_Du_lieu_nhan_vien!$1:$1048576,28,0))</f>
        <v>CB</v>
      </c>
      <c r="H520" s="104" t="str">
        <f>IF(Thong_tin_chuc_vu_NV!A520="","",VLOOKUP(Thong_tin_chuc_vu_NV!A520,INPUT_Du_lieu_nhan_vien!$1:$1048576,24,0))</f>
        <v>OP</v>
      </c>
      <c r="I520" s="104" t="str">
        <f>IF(Thong_tin_chuc_vu_NV!A520="","",VLOOKUP(Thong_tin_chuc_vu_NV!A520,INPUT_Du_lieu_nhan_vien!$1:$1048576,29,0))</f>
        <v>TSA</v>
      </c>
      <c r="J520" s="104" t="str">
        <f>IF(Thong_tin_chuc_vu_NV!A520="","",VLOOKUP(Thong_tin_chuc_vu_NV!A520,INPUT_Du_lieu_nhan_vien!$1:$1048576,30,0))</f>
        <v>PSAS</v>
      </c>
      <c r="K520" s="104" t="str">
        <f>IF(Thong_tin_chuc_vu_NV!A520="","",VLOOKUP(Thong_tin_chuc_vu_NV!A520,INPUT_Du_lieu_nhan_vien!$1:$1048576,31,0))</f>
        <v>HCM</v>
      </c>
      <c r="L520" s="104" t="str">
        <f>IF(Thong_tin_chuc_vu_NV!A520="","",VLOOKUP(Thong_tin_chuc_vu_NV!A520,INPUT_Du_lieu_nhan_vien!$1:$1048576,36,0))</f>
        <v>Nghỉ việc</v>
      </c>
      <c r="M520" s="117">
        <f>IF(Thong_tin_chuc_vu_NV!A520="","",VLOOKUP(Thong_tin_chuc_vu_NV!A520,INPUT_Du_lieu_nhan_vien!$1:$1048576,34,0))</f>
        <v>0</v>
      </c>
      <c r="N520" s="104" t="str">
        <f>IF(Thong_tin_chuc_vu_NV!A520="","",VLOOKUP(Thong_tin_chuc_vu_NV!A520,INPUT_Du_lieu_nhan_vien!$1:$1048576,35,0))</f>
        <v/>
      </c>
      <c r="O520" s="117" t="str">
        <f>IF(Thong_tin_chuc_vu_NV!A520="","",VLOOKUP(Thong_tin_chuc_vu_NV!A520,INPUT_Du_lieu_nhan_vien!$1:$1048576,37,0))</f>
        <v/>
      </c>
      <c r="P520" s="117">
        <f>IF(Thong_tin_chuc_vu_NV!A520="","",VLOOKUP(Thong_tin_chuc_vu_NV!A520,INPUT_Du_lieu_nhan_vien!$1:$1048576,39,0))</f>
        <v>41365</v>
      </c>
    </row>
    <row r="521" spans="1:16" ht="19.5" hidden="1" customHeight="1" x14ac:dyDescent="0.2">
      <c r="A521" s="121">
        <f>IF(INPUT_Du_lieu_nhan_vien!A539="","",INPUT_Du_lieu_nhan_vien!A539)</f>
        <v>20514</v>
      </c>
      <c r="B521" s="121" t="str">
        <f>IF(A521="","",VLOOKUP(A521,INPUT_Du_lieu_nhan_vien!$1:$1048576,2,0))</f>
        <v>Lê Thanh</v>
      </c>
      <c r="C521" s="121" t="str">
        <f>IF($A521="","",VLOOKUP($A521,INPUT_Du_lieu_nhan_vien!$1:$1048576,3,0))</f>
        <v>Vân</v>
      </c>
      <c r="D521" s="104">
        <f>IF(A521="","",VLOOKUP(A521,INPUT_Du_lieu_nhan_vien!$1:$1048576,20,0))</f>
        <v>0</v>
      </c>
      <c r="E521" s="104">
        <f>IF($A521="","",VLOOKUP($A521,INPUT_Du_lieu_nhan_vien!$1:$1048576,17,0))</f>
        <v>0</v>
      </c>
      <c r="F521" s="116">
        <f>IF(Thong_tin_chuc_vu_NV!A521="","",VLOOKUP(Thong_tin_chuc_vu_NV!A521,INPUT_Du_lieu_nhan_vien!$1:$1048576,27,0))</f>
        <v>0</v>
      </c>
      <c r="G521" s="104">
        <f>IF(Thong_tin_chuc_vu_NV!A521="","",VLOOKUP(Thong_tin_chuc_vu_NV!A521,INPUT_Du_lieu_nhan_vien!$1:$1048576,28,0))</f>
        <v>0</v>
      </c>
      <c r="H521" s="104">
        <f>IF(Thong_tin_chuc_vu_NV!A521="","",VLOOKUP(Thong_tin_chuc_vu_NV!A521,INPUT_Du_lieu_nhan_vien!$1:$1048576,24,0))</f>
        <v>0</v>
      </c>
      <c r="I521" s="104" t="str">
        <f>IF(Thong_tin_chuc_vu_NV!A521="","",VLOOKUP(Thong_tin_chuc_vu_NV!A521,INPUT_Du_lieu_nhan_vien!$1:$1048576,29,0))</f>
        <v>THC</v>
      </c>
      <c r="J521" s="104" t="str">
        <f>IF(Thong_tin_chuc_vu_NV!A521="","",VLOOKUP(Thong_tin_chuc_vu_NV!A521,INPUT_Du_lieu_nhan_vien!$1:$1048576,30,0))</f>
        <v>PHCS</v>
      </c>
      <c r="K521" s="104" t="str">
        <f>IF(Thong_tin_chuc_vu_NV!A521="","",VLOOKUP(Thong_tin_chuc_vu_NV!A521,INPUT_Du_lieu_nhan_vien!$1:$1048576,31,0))</f>
        <v>HCM</v>
      </c>
      <c r="L521" s="104" t="str">
        <f>IF(Thong_tin_chuc_vu_NV!A521="","",VLOOKUP(Thong_tin_chuc_vu_NV!A521,INPUT_Du_lieu_nhan_vien!$1:$1048576,36,0))</f>
        <v>Nghỉ việc</v>
      </c>
      <c r="M521" s="117">
        <f>IF(Thong_tin_chuc_vu_NV!A521="","",VLOOKUP(Thong_tin_chuc_vu_NV!A521,INPUT_Du_lieu_nhan_vien!$1:$1048576,34,0))</f>
        <v>0</v>
      </c>
      <c r="N521" s="104" t="str">
        <f>IF(Thong_tin_chuc_vu_NV!A521="","",VLOOKUP(Thong_tin_chuc_vu_NV!A521,INPUT_Du_lieu_nhan_vien!$1:$1048576,35,0))</f>
        <v/>
      </c>
      <c r="O521" s="117">
        <f>IF(Thong_tin_chuc_vu_NV!A521="","",VLOOKUP(Thong_tin_chuc_vu_NV!A521,INPUT_Du_lieu_nhan_vien!$1:$1048576,37,0))</f>
        <v>0</v>
      </c>
      <c r="P521" s="117">
        <f>IF(Thong_tin_chuc_vu_NV!A521="","",VLOOKUP(Thong_tin_chuc_vu_NV!A521,INPUT_Du_lieu_nhan_vien!$1:$1048576,39,0))</f>
        <v>41282</v>
      </c>
    </row>
    <row r="522" spans="1:16" ht="19.5" hidden="1" customHeight="1" x14ac:dyDescent="0.2">
      <c r="A522" s="121">
        <f>IF(INPUT_Du_lieu_nhan_vien!A540="","",INPUT_Du_lieu_nhan_vien!A540)</f>
        <v>20515</v>
      </c>
      <c r="B522" s="121" t="str">
        <f>IF(A522="","",VLOOKUP(A522,INPUT_Du_lieu_nhan_vien!$1:$1048576,2,0))</f>
        <v>Đào Thị Bích</v>
      </c>
      <c r="C522" s="121" t="str">
        <f>IF($A522="","",VLOOKUP($A522,INPUT_Du_lieu_nhan_vien!$1:$1048576,3,0))</f>
        <v>Ngọc</v>
      </c>
      <c r="D522" s="104">
        <f>IF(A522="","",VLOOKUP(A522,INPUT_Du_lieu_nhan_vien!$1:$1048576,20,0))</f>
        <v>0</v>
      </c>
      <c r="E522" s="104">
        <f>IF($A522="","",VLOOKUP($A522,INPUT_Du_lieu_nhan_vien!$1:$1048576,17,0))</f>
        <v>0</v>
      </c>
      <c r="F522" s="116">
        <f>IF(Thong_tin_chuc_vu_NV!A522="","",VLOOKUP(Thong_tin_chuc_vu_NV!A522,INPUT_Du_lieu_nhan_vien!$1:$1048576,27,0))</f>
        <v>0</v>
      </c>
      <c r="G522" s="104">
        <f>IF(Thong_tin_chuc_vu_NV!A522="","",VLOOKUP(Thong_tin_chuc_vu_NV!A522,INPUT_Du_lieu_nhan_vien!$1:$1048576,28,0))</f>
        <v>0</v>
      </c>
      <c r="H522" s="104">
        <f>IF(Thong_tin_chuc_vu_NV!A522="","",VLOOKUP(Thong_tin_chuc_vu_NV!A522,INPUT_Du_lieu_nhan_vien!$1:$1048576,24,0))</f>
        <v>0</v>
      </c>
      <c r="I522" s="104" t="str">
        <f>IF(Thong_tin_chuc_vu_NV!A522="","",VLOOKUP(Thong_tin_chuc_vu_NV!A522,INPUT_Du_lieu_nhan_vien!$1:$1048576,29,0))</f>
        <v>THC</v>
      </c>
      <c r="J522" s="104" t="str">
        <f>IF(Thong_tin_chuc_vu_NV!A522="","",VLOOKUP(Thong_tin_chuc_vu_NV!A522,INPUT_Du_lieu_nhan_vien!$1:$1048576,30,0))</f>
        <v>PHCS</v>
      </c>
      <c r="K522" s="104" t="str">
        <f>IF(Thong_tin_chuc_vu_NV!A522="","",VLOOKUP(Thong_tin_chuc_vu_NV!A522,INPUT_Du_lieu_nhan_vien!$1:$1048576,31,0))</f>
        <v>HCM</v>
      </c>
      <c r="L522" s="104" t="str">
        <f>IF(Thong_tin_chuc_vu_NV!A522="","",VLOOKUP(Thong_tin_chuc_vu_NV!A522,INPUT_Du_lieu_nhan_vien!$1:$1048576,36,0))</f>
        <v>Nghỉ việc</v>
      </c>
      <c r="M522" s="117">
        <f>IF(Thong_tin_chuc_vu_NV!A522="","",VLOOKUP(Thong_tin_chuc_vu_NV!A522,INPUT_Du_lieu_nhan_vien!$1:$1048576,34,0))</f>
        <v>0</v>
      </c>
      <c r="N522" s="104" t="str">
        <f>IF(Thong_tin_chuc_vu_NV!A522="","",VLOOKUP(Thong_tin_chuc_vu_NV!A522,INPUT_Du_lieu_nhan_vien!$1:$1048576,35,0))</f>
        <v/>
      </c>
      <c r="O522" s="117">
        <f>IF(Thong_tin_chuc_vu_NV!A522="","",VLOOKUP(Thong_tin_chuc_vu_NV!A522,INPUT_Du_lieu_nhan_vien!$1:$1048576,37,0))</f>
        <v>0</v>
      </c>
      <c r="P522" s="117">
        <f>IF(Thong_tin_chuc_vu_NV!A522="","",VLOOKUP(Thong_tin_chuc_vu_NV!A522,INPUT_Du_lieu_nhan_vien!$1:$1048576,39,0))</f>
        <v>41282</v>
      </c>
    </row>
    <row r="523" spans="1:16" ht="19.5" hidden="1" customHeight="1" x14ac:dyDescent="0.2">
      <c r="A523" s="121">
        <f>IF(INPUT_Du_lieu_nhan_vien!A541="","",INPUT_Du_lieu_nhan_vien!A541)</f>
        <v>20516</v>
      </c>
      <c r="B523" s="121" t="str">
        <f>IF(A523="","",VLOOKUP(A523,INPUT_Du_lieu_nhan_vien!$1:$1048576,2,0))</f>
        <v>Phan Thị Diệu</v>
      </c>
      <c r="C523" s="121" t="str">
        <f>IF($A523="","",VLOOKUP($A523,INPUT_Du_lieu_nhan_vien!$1:$1048576,3,0))</f>
        <v>Phương</v>
      </c>
      <c r="D523" s="104" t="str">
        <f>IF(A523="","",VLOOKUP(A523,INPUT_Du_lieu_nhan_vien!$1:$1048576,20,0))</f>
        <v xml:space="preserve"> </v>
      </c>
      <c r="E523" s="104">
        <f>IF($A523="","",VLOOKUP($A523,INPUT_Du_lieu_nhan_vien!$1:$1048576,17,0))</f>
        <v>0</v>
      </c>
      <c r="F523" s="116" t="str">
        <f>IF(Thong_tin_chuc_vu_NV!A523="","",VLOOKUP(Thong_tin_chuc_vu_NV!A523,INPUT_Du_lieu_nhan_vien!$1:$1048576,27,0))</f>
        <v>1</v>
      </c>
      <c r="G523" s="104" t="str">
        <f>IF(Thong_tin_chuc_vu_NV!A523="","",VLOOKUP(Thong_tin_chuc_vu_NV!A523,INPUT_Du_lieu_nhan_vien!$1:$1048576,28,0))</f>
        <v>CB</v>
      </c>
      <c r="H523" s="104" t="str">
        <f>IF(Thong_tin_chuc_vu_NV!A523="","",VLOOKUP(Thong_tin_chuc_vu_NV!A523,INPUT_Du_lieu_nhan_vien!$1:$1048576,24,0))</f>
        <v>OP</v>
      </c>
      <c r="I523" s="104" t="str">
        <f>IF(Thong_tin_chuc_vu_NV!A523="","",VLOOKUP(Thong_tin_chuc_vu_NV!A523,INPUT_Du_lieu_nhan_vien!$1:$1048576,29,0))</f>
        <v>TSA</v>
      </c>
      <c r="J523" s="104">
        <f>IF(Thong_tin_chuc_vu_NV!A523="","",VLOOKUP(Thong_tin_chuc_vu_NV!A523,INPUT_Du_lieu_nhan_vien!$1:$1048576,30,0))</f>
        <v>0</v>
      </c>
      <c r="K523" s="104" t="str">
        <f>IF(Thong_tin_chuc_vu_NV!A523="","",VLOOKUP(Thong_tin_chuc_vu_NV!A523,INPUT_Du_lieu_nhan_vien!$1:$1048576,31,0))</f>
        <v>HCM</v>
      </c>
      <c r="L523" s="104" t="str">
        <f>IF(Thong_tin_chuc_vu_NV!A523="","",VLOOKUP(Thong_tin_chuc_vu_NV!A523,INPUT_Du_lieu_nhan_vien!$1:$1048576,36,0))</f>
        <v>Nghỉ việc</v>
      </c>
      <c r="M523" s="117">
        <f>IF(Thong_tin_chuc_vu_NV!A523="","",VLOOKUP(Thong_tin_chuc_vu_NV!A523,INPUT_Du_lieu_nhan_vien!$1:$1048576,34,0))</f>
        <v>0</v>
      </c>
      <c r="N523" s="104" t="str">
        <f>IF(Thong_tin_chuc_vu_NV!A523="","",VLOOKUP(Thong_tin_chuc_vu_NV!A523,INPUT_Du_lieu_nhan_vien!$1:$1048576,35,0))</f>
        <v/>
      </c>
      <c r="O523" s="117" t="str">
        <f>IF(Thong_tin_chuc_vu_NV!A523="","",VLOOKUP(Thong_tin_chuc_vu_NV!A523,INPUT_Du_lieu_nhan_vien!$1:$1048576,37,0))</f>
        <v/>
      </c>
      <c r="P523" s="117">
        <f>IF(Thong_tin_chuc_vu_NV!A523="","",VLOOKUP(Thong_tin_chuc_vu_NV!A523,INPUT_Du_lieu_nhan_vien!$1:$1048576,39,0))</f>
        <v>41306</v>
      </c>
    </row>
    <row r="524" spans="1:16" ht="19.5" hidden="1" customHeight="1" x14ac:dyDescent="0.2">
      <c r="A524" s="121">
        <f>IF(INPUT_Du_lieu_nhan_vien!A542="","",INPUT_Du_lieu_nhan_vien!A542)</f>
        <v>20517</v>
      </c>
      <c r="B524" s="121" t="str">
        <f>IF(A524="","",VLOOKUP(A524,INPUT_Du_lieu_nhan_vien!$1:$1048576,2,0))</f>
        <v>Nguyễn Tùng</v>
      </c>
      <c r="C524" s="121" t="str">
        <f>IF($A524="","",VLOOKUP($A524,INPUT_Du_lieu_nhan_vien!$1:$1048576,3,0))</f>
        <v>Lâm</v>
      </c>
      <c r="D524" s="104" t="str">
        <f>IF(A524="","",VLOOKUP(A524,INPUT_Du_lieu_nhan_vien!$1:$1048576,20,0))</f>
        <v>220 Đội 8 Xã Đại Mỗ - Từ Liêm Hà Nội</v>
      </c>
      <c r="E524" s="104" t="str">
        <f>IF($A524="","",VLOOKUP($A524,INPUT_Du_lieu_nhan_vien!$1:$1048576,17,0))</f>
        <v>0996099888</v>
      </c>
      <c r="F524" s="116">
        <f>IF(Thong_tin_chuc_vu_NV!A524="","",VLOOKUP(Thong_tin_chuc_vu_NV!A524,INPUT_Du_lieu_nhan_vien!$1:$1048576,27,0))</f>
        <v>3</v>
      </c>
      <c r="G524" s="104" t="str">
        <f>IF(Thong_tin_chuc_vu_NV!A524="","",VLOOKUP(Thong_tin_chuc_vu_NV!A524,INPUT_Du_lieu_nhan_vien!$1:$1048576,28,0))</f>
        <v>QL</v>
      </c>
      <c r="H524" s="104" t="str">
        <f>IF(Thong_tin_chuc_vu_NV!A524="","",VLOOKUP(Thong_tin_chuc_vu_NV!A524,INPUT_Du_lieu_nhan_vien!$1:$1048576,24,0))</f>
        <v>PM1</v>
      </c>
      <c r="I524" s="104" t="str">
        <f>IF(Thong_tin_chuc_vu_NV!A524="","",VLOOKUP(Thong_tin_chuc_vu_NV!A524,INPUT_Du_lieu_nhan_vien!$1:$1048576,29,0))</f>
        <v>TAW</v>
      </c>
      <c r="J524" s="104" t="str">
        <f>IF(Thong_tin_chuc_vu_NV!A524="","",VLOOKUP(Thong_tin_chuc_vu_NV!A524,INPUT_Du_lieu_nhan_vien!$1:$1048576,30,0))</f>
        <v>PAWN</v>
      </c>
      <c r="K524" s="104" t="str">
        <f>IF(Thong_tin_chuc_vu_NV!A524="","",VLOOKUP(Thong_tin_chuc_vu_NV!A524,INPUT_Du_lieu_nhan_vien!$1:$1048576,31,0))</f>
        <v>HN</v>
      </c>
      <c r="L524" s="104" t="str">
        <f>IF(Thong_tin_chuc_vu_NV!A524="","",VLOOKUP(Thong_tin_chuc_vu_NV!A524,INPUT_Du_lieu_nhan_vien!$1:$1048576,36,0))</f>
        <v>Chính thức</v>
      </c>
      <c r="M524" s="117">
        <f>IF(Thong_tin_chuc_vu_NV!A524="","",VLOOKUP(Thong_tin_chuc_vu_NV!A524,INPUT_Du_lieu_nhan_vien!$1:$1048576,34,0))</f>
        <v>41354</v>
      </c>
      <c r="N524" s="104">
        <f>IF(Thong_tin_chuc_vu_NV!A524="","",VLOOKUP(Thong_tin_chuc_vu_NV!A524,INPUT_Du_lieu_nhan_vien!$1:$1048576,35,0))</f>
        <v>3</v>
      </c>
      <c r="O524" s="117" t="str">
        <f>IF(Thong_tin_chuc_vu_NV!A524="","",VLOOKUP(Thong_tin_chuc_vu_NV!A524,INPUT_Du_lieu_nhan_vien!$1:$1048576,37,0))</f>
        <v/>
      </c>
      <c r="P524" s="117">
        <f>IF(Thong_tin_chuc_vu_NV!A524="","",VLOOKUP(Thong_tin_chuc_vu_NV!A524,INPUT_Du_lieu_nhan_vien!$1:$1048576,39,0))</f>
        <v>0</v>
      </c>
    </row>
    <row r="525" spans="1:16" ht="19.5" hidden="1" customHeight="1" x14ac:dyDescent="0.2">
      <c r="A525" s="121">
        <f>IF(INPUT_Du_lieu_nhan_vien!A543="","",INPUT_Du_lieu_nhan_vien!A543)</f>
        <v>20518</v>
      </c>
      <c r="B525" s="121" t="str">
        <f>IF(A525="","",VLOOKUP(A525,INPUT_Du_lieu_nhan_vien!$1:$1048576,2,0))</f>
        <v>Nguyễn Thị</v>
      </c>
      <c r="C525" s="121" t="str">
        <f>IF($A525="","",VLOOKUP($A525,INPUT_Du_lieu_nhan_vien!$1:$1048576,3,0))</f>
        <v>Chi</v>
      </c>
      <c r="D525" s="104" t="str">
        <f>IF(A525="","",VLOOKUP(A525,INPUT_Du_lieu_nhan_vien!$1:$1048576,20,0))</f>
        <v>70, Hoàng Mai, Hai Bà Trưng Hà Nội</v>
      </c>
      <c r="E525" s="104" t="str">
        <f>IF($A525="","",VLOOKUP($A525,INPUT_Du_lieu_nhan_vien!$1:$1048576,17,0))</f>
        <v>0974359216</v>
      </c>
      <c r="F525" s="116" t="str">
        <f>IF(Thong_tin_chuc_vu_NV!A525="","",VLOOKUP(Thong_tin_chuc_vu_NV!A525,INPUT_Du_lieu_nhan_vien!$1:$1048576,27,0))</f>
        <v>1</v>
      </c>
      <c r="G525" s="104" t="str">
        <f>IF(Thong_tin_chuc_vu_NV!A525="","",VLOOKUP(Thong_tin_chuc_vu_NV!A525,INPUT_Du_lieu_nhan_vien!$1:$1048576,28,0))</f>
        <v>CB</v>
      </c>
      <c r="H525" s="104" t="str">
        <f>IF(Thong_tin_chuc_vu_NV!A525="","",VLOOKUP(Thong_tin_chuc_vu_NV!A525,INPUT_Du_lieu_nhan_vien!$1:$1048576,24,0))</f>
        <v>OP</v>
      </c>
      <c r="I525" s="104" t="str">
        <f>IF(Thong_tin_chuc_vu_NV!A525="","",VLOOKUP(Thong_tin_chuc_vu_NV!A525,INPUT_Du_lieu_nhan_vien!$1:$1048576,29,0))</f>
        <v>TNE</v>
      </c>
      <c r="J525" s="104" t="str">
        <f>IF(Thong_tin_chuc_vu_NV!A525="","",VLOOKUP(Thong_tin_chuc_vu_NV!A525,INPUT_Du_lieu_nhan_vien!$1:$1048576,30,0))</f>
        <v>PNEO</v>
      </c>
      <c r="K525" s="104" t="str">
        <f>IF(Thong_tin_chuc_vu_NV!A525="","",VLOOKUP(Thong_tin_chuc_vu_NV!A525,INPUT_Du_lieu_nhan_vien!$1:$1048576,31,0))</f>
        <v>HN</v>
      </c>
      <c r="L525" s="104" t="str">
        <f>IF(Thong_tin_chuc_vu_NV!A525="","",VLOOKUP(Thong_tin_chuc_vu_NV!A525,INPUT_Du_lieu_nhan_vien!$1:$1048576,36,0))</f>
        <v>Nghỉ việc</v>
      </c>
      <c r="M525" s="117">
        <f>IF(Thong_tin_chuc_vu_NV!A525="","",VLOOKUP(Thong_tin_chuc_vu_NV!A525,INPUT_Du_lieu_nhan_vien!$1:$1048576,34,0))</f>
        <v>41355</v>
      </c>
      <c r="N525" s="104">
        <f>IF(Thong_tin_chuc_vu_NV!A525="","",VLOOKUP(Thong_tin_chuc_vu_NV!A525,INPUT_Du_lieu_nhan_vien!$1:$1048576,35,0))</f>
        <v>3</v>
      </c>
      <c r="O525" s="117" t="str">
        <f>IF(Thong_tin_chuc_vu_NV!A525="","",VLOOKUP(Thong_tin_chuc_vu_NV!A525,INPUT_Du_lieu_nhan_vien!$1:$1048576,37,0))</f>
        <v/>
      </c>
      <c r="P525" s="117">
        <f>IF(Thong_tin_chuc_vu_NV!A525="","",VLOOKUP(Thong_tin_chuc_vu_NV!A525,INPUT_Du_lieu_nhan_vien!$1:$1048576,39,0))</f>
        <v>41496</v>
      </c>
    </row>
    <row r="526" spans="1:16" ht="19.5" hidden="1" customHeight="1" x14ac:dyDescent="0.2">
      <c r="A526" s="121">
        <f>IF(INPUT_Du_lieu_nhan_vien!A544="","",INPUT_Du_lieu_nhan_vien!A544)</f>
        <v>20519</v>
      </c>
      <c r="B526" s="121" t="str">
        <f>IF(A526="","",VLOOKUP(A526,INPUT_Du_lieu_nhan_vien!$1:$1048576,2,0))</f>
        <v>Đỗ Thị</v>
      </c>
      <c r="C526" s="121" t="str">
        <f>IF($A526="","",VLOOKUP($A526,INPUT_Du_lieu_nhan_vien!$1:$1048576,3,0))</f>
        <v>Quyên</v>
      </c>
      <c r="D526" s="104" t="str">
        <f>IF(A526="","",VLOOKUP(A526,INPUT_Du_lieu_nhan_vien!$1:$1048576,20,0))</f>
        <v>282A Đặng Tiến Đông- Trung Liệt- Đống Đa Hà Nội</v>
      </c>
      <c r="E526" s="104" t="str">
        <f>IF($A526="","",VLOOKUP($A526,INPUT_Du_lieu_nhan_vien!$1:$1048576,17,0))</f>
        <v>01689991923</v>
      </c>
      <c r="F526" s="116" t="str">
        <f>IF(Thong_tin_chuc_vu_NV!A526="","",VLOOKUP(Thong_tin_chuc_vu_NV!A526,INPUT_Du_lieu_nhan_vien!$1:$1048576,27,0))</f>
        <v>1</v>
      </c>
      <c r="G526" s="104" t="str">
        <f>IF(Thong_tin_chuc_vu_NV!A526="","",VLOOKUP(Thong_tin_chuc_vu_NV!A526,INPUT_Du_lieu_nhan_vien!$1:$1048576,28,0))</f>
        <v>CB</v>
      </c>
      <c r="H526" s="104" t="str">
        <f>IF(Thong_tin_chuc_vu_NV!A526="","",VLOOKUP(Thong_tin_chuc_vu_NV!A526,INPUT_Du_lieu_nhan_vien!$1:$1048576,24,0))</f>
        <v>OS</v>
      </c>
      <c r="I526" s="104" t="str">
        <f>IF(Thong_tin_chuc_vu_NV!A526="","",VLOOKUP(Thong_tin_chuc_vu_NV!A526,INPUT_Du_lieu_nhan_vien!$1:$1048576,29,0))</f>
        <v>TAW</v>
      </c>
      <c r="J526" s="104" t="str">
        <f>IF(Thong_tin_chuc_vu_NV!A526="","",VLOOKUP(Thong_tin_chuc_vu_NV!A526,INPUT_Du_lieu_nhan_vien!$1:$1048576,30,0))</f>
        <v>PAWS</v>
      </c>
      <c r="K526" s="104" t="str">
        <f>IF(Thong_tin_chuc_vu_NV!A526="","",VLOOKUP(Thong_tin_chuc_vu_NV!A526,INPUT_Du_lieu_nhan_vien!$1:$1048576,31,0))</f>
        <v>HN</v>
      </c>
      <c r="L526" s="104" t="str">
        <f>IF(Thong_tin_chuc_vu_NV!A526="","",VLOOKUP(Thong_tin_chuc_vu_NV!A526,INPUT_Du_lieu_nhan_vien!$1:$1048576,36,0))</f>
        <v>Nghỉ việc</v>
      </c>
      <c r="M526" s="117">
        <f>IF(Thong_tin_chuc_vu_NV!A526="","",VLOOKUP(Thong_tin_chuc_vu_NV!A526,INPUT_Du_lieu_nhan_vien!$1:$1048576,34,0))</f>
        <v>41356</v>
      </c>
      <c r="N526" s="104">
        <f>IF(Thong_tin_chuc_vu_NV!A526="","",VLOOKUP(Thong_tin_chuc_vu_NV!A526,INPUT_Du_lieu_nhan_vien!$1:$1048576,35,0))</f>
        <v>3</v>
      </c>
      <c r="O526" s="117" t="str">
        <f>IF(Thong_tin_chuc_vu_NV!A526="","",VLOOKUP(Thong_tin_chuc_vu_NV!A526,INPUT_Du_lieu_nhan_vien!$1:$1048576,37,0))</f>
        <v/>
      </c>
      <c r="P526" s="117">
        <f>IF(Thong_tin_chuc_vu_NV!A526="","",VLOOKUP(Thong_tin_chuc_vu_NV!A526,INPUT_Du_lieu_nhan_vien!$1:$1048576,39,0))</f>
        <v>41421</v>
      </c>
    </row>
    <row r="527" spans="1:16" ht="19.5" hidden="1" customHeight="1" x14ac:dyDescent="0.2">
      <c r="A527" s="121">
        <f>IF(INPUT_Du_lieu_nhan_vien!A545="","",INPUT_Du_lieu_nhan_vien!A545)</f>
        <v>20520</v>
      </c>
      <c r="B527" s="121" t="str">
        <f>IF(A527="","",VLOOKUP(A527,INPUT_Du_lieu_nhan_vien!$1:$1048576,2,0))</f>
        <v>Đinh Thị</v>
      </c>
      <c r="C527" s="121" t="str">
        <f>IF($A527="","",VLOOKUP($A527,INPUT_Du_lieu_nhan_vien!$1:$1048576,3,0))</f>
        <v>Thơm</v>
      </c>
      <c r="D527" s="104" t="str">
        <f>IF(A527="","",VLOOKUP(A527,INPUT_Du_lieu_nhan_vien!$1:$1048576,20,0))</f>
        <v>30 ngõ 432 Đội Cấn Hà Nội</v>
      </c>
      <c r="E527" s="104" t="str">
        <f>IF($A527="","",VLOOKUP($A527,INPUT_Du_lieu_nhan_vien!$1:$1048576,17,0))</f>
        <v>0939205816</v>
      </c>
      <c r="F527" s="116" t="str">
        <f>IF(Thong_tin_chuc_vu_NV!A527="","",VLOOKUP(Thong_tin_chuc_vu_NV!A527,INPUT_Du_lieu_nhan_vien!$1:$1048576,27,0))</f>
        <v>1</v>
      </c>
      <c r="G527" s="104" t="str">
        <f>IF(Thong_tin_chuc_vu_NV!A527="","",VLOOKUP(Thong_tin_chuc_vu_NV!A527,INPUT_Du_lieu_nhan_vien!$1:$1048576,28,0))</f>
        <v>CB</v>
      </c>
      <c r="H527" s="104" t="str">
        <f>IF(Thong_tin_chuc_vu_NV!A527="","",VLOOKUP(Thong_tin_chuc_vu_NV!A527,INPUT_Du_lieu_nhan_vien!$1:$1048576,24,0))</f>
        <v>OS</v>
      </c>
      <c r="I527" s="104" t="str">
        <f>IF(Thong_tin_chuc_vu_NV!A527="","",VLOOKUP(Thong_tin_chuc_vu_NV!A527,INPUT_Du_lieu_nhan_vien!$1:$1048576,29,0))</f>
        <v>TAW</v>
      </c>
      <c r="J527" s="104" t="str">
        <f>IF(Thong_tin_chuc_vu_NV!A527="","",VLOOKUP(Thong_tin_chuc_vu_NV!A527,INPUT_Du_lieu_nhan_vien!$1:$1048576,30,0))</f>
        <v>PAWS</v>
      </c>
      <c r="K527" s="104" t="str">
        <f>IF(Thong_tin_chuc_vu_NV!A527="","",VLOOKUP(Thong_tin_chuc_vu_NV!A527,INPUT_Du_lieu_nhan_vien!$1:$1048576,31,0))</f>
        <v>HN</v>
      </c>
      <c r="L527" s="104" t="str">
        <f>IF(Thong_tin_chuc_vu_NV!A527="","",VLOOKUP(Thong_tin_chuc_vu_NV!A527,INPUT_Du_lieu_nhan_vien!$1:$1048576,36,0))</f>
        <v>Nghỉ việc</v>
      </c>
      <c r="M527" s="117">
        <f>IF(Thong_tin_chuc_vu_NV!A527="","",VLOOKUP(Thong_tin_chuc_vu_NV!A527,INPUT_Du_lieu_nhan_vien!$1:$1048576,34,0))</f>
        <v>41356</v>
      </c>
      <c r="N527" s="104">
        <f>IF(Thong_tin_chuc_vu_NV!A527="","",VLOOKUP(Thong_tin_chuc_vu_NV!A527,INPUT_Du_lieu_nhan_vien!$1:$1048576,35,0))</f>
        <v>3</v>
      </c>
      <c r="O527" s="117" t="str">
        <f>IF(Thong_tin_chuc_vu_NV!A527="","",VLOOKUP(Thong_tin_chuc_vu_NV!A527,INPUT_Du_lieu_nhan_vien!$1:$1048576,37,0))</f>
        <v/>
      </c>
      <c r="P527" s="117">
        <f>IF(Thong_tin_chuc_vu_NV!A527="","",VLOOKUP(Thong_tin_chuc_vu_NV!A527,INPUT_Du_lieu_nhan_vien!$1:$1048576,39,0))</f>
        <v>0</v>
      </c>
    </row>
    <row r="528" spans="1:16" ht="19.5" hidden="1" customHeight="1" x14ac:dyDescent="0.2">
      <c r="A528" s="121">
        <f>IF(INPUT_Du_lieu_nhan_vien!A546="","",INPUT_Du_lieu_nhan_vien!A546)</f>
        <v>20521</v>
      </c>
      <c r="B528" s="121" t="str">
        <f>IF(A528="","",VLOOKUP(A528,INPUT_Du_lieu_nhan_vien!$1:$1048576,2,0))</f>
        <v>Vũ Hương</v>
      </c>
      <c r="C528" s="121" t="str">
        <f>IF($A528="","",VLOOKUP($A528,INPUT_Du_lieu_nhan_vien!$1:$1048576,3,0))</f>
        <v>Trà</v>
      </c>
      <c r="D528" s="104" t="str">
        <f>IF(A528="","",VLOOKUP(A528,INPUT_Du_lieu_nhan_vien!$1:$1048576,20,0))</f>
        <v>Số 42 Ngõ 6 Vĩnh Phúc 1 - Ba Đình Hà Nội</v>
      </c>
      <c r="E528" s="104" t="str">
        <f>IF($A528="","",VLOOKUP($A528,INPUT_Du_lieu_nhan_vien!$1:$1048576,17,0))</f>
        <v>0975763076</v>
      </c>
      <c r="F528" s="116" t="str">
        <f>IF(Thong_tin_chuc_vu_NV!A528="","",VLOOKUP(Thong_tin_chuc_vu_NV!A528,INPUT_Du_lieu_nhan_vien!$1:$1048576,27,0))</f>
        <v>1</v>
      </c>
      <c r="G528" s="104" t="str">
        <f>IF(Thong_tin_chuc_vu_NV!A528="","",VLOOKUP(Thong_tin_chuc_vu_NV!A528,INPUT_Du_lieu_nhan_vien!$1:$1048576,28,0))</f>
        <v>CB</v>
      </c>
      <c r="H528" s="104" t="str">
        <f>IF(Thong_tin_chuc_vu_NV!A528="","",VLOOKUP(Thong_tin_chuc_vu_NV!A528,INPUT_Du_lieu_nhan_vien!$1:$1048576,24,0))</f>
        <v>OC</v>
      </c>
      <c r="I528" s="104" t="str">
        <f>IF(Thong_tin_chuc_vu_NV!A528="","",VLOOKUP(Thong_tin_chuc_vu_NV!A528,INPUT_Du_lieu_nhan_vien!$1:$1048576,29,0))</f>
        <v>TNE</v>
      </c>
      <c r="J528" s="104" t="str">
        <f>IF(Thong_tin_chuc_vu_NV!A528="","",VLOOKUP(Thong_tin_chuc_vu_NV!A528,INPUT_Du_lieu_nhan_vien!$1:$1048576,30,0))</f>
        <v>PNES</v>
      </c>
      <c r="K528" s="104" t="str">
        <f>IF(Thong_tin_chuc_vu_NV!A528="","",VLOOKUP(Thong_tin_chuc_vu_NV!A528,INPUT_Du_lieu_nhan_vien!$1:$1048576,31,0))</f>
        <v>HN</v>
      </c>
      <c r="L528" s="104" t="str">
        <f>IF(Thong_tin_chuc_vu_NV!A528="","",VLOOKUP(Thong_tin_chuc_vu_NV!A528,INPUT_Du_lieu_nhan_vien!$1:$1048576,36,0))</f>
        <v>Nghỉ việc</v>
      </c>
      <c r="M528" s="117">
        <f>IF(Thong_tin_chuc_vu_NV!A528="","",VLOOKUP(Thong_tin_chuc_vu_NV!A528,INPUT_Du_lieu_nhan_vien!$1:$1048576,34,0))</f>
        <v>41387</v>
      </c>
      <c r="N528" s="104">
        <f>IF(Thong_tin_chuc_vu_NV!A528="","",VLOOKUP(Thong_tin_chuc_vu_NV!A528,INPUT_Du_lieu_nhan_vien!$1:$1048576,35,0))</f>
        <v>4</v>
      </c>
      <c r="O528" s="117" t="str">
        <f>IF(Thong_tin_chuc_vu_NV!A528="","",VLOOKUP(Thong_tin_chuc_vu_NV!A528,INPUT_Du_lieu_nhan_vien!$1:$1048576,37,0))</f>
        <v/>
      </c>
      <c r="P528" s="117">
        <f>IF(Thong_tin_chuc_vu_NV!A528="","",VLOOKUP(Thong_tin_chuc_vu_NV!A528,INPUT_Du_lieu_nhan_vien!$1:$1048576,39,0))</f>
        <v>0</v>
      </c>
    </row>
    <row r="529" spans="1:16" ht="19.5" hidden="1" customHeight="1" x14ac:dyDescent="0.2">
      <c r="A529" s="121">
        <f>IF(INPUT_Du_lieu_nhan_vien!A547="","",INPUT_Du_lieu_nhan_vien!A547)</f>
        <v>20522</v>
      </c>
      <c r="B529" s="121" t="str">
        <f>IF(A529="","",VLOOKUP(A529,INPUT_Du_lieu_nhan_vien!$1:$1048576,2,0))</f>
        <v>Lê Thị Hồng</v>
      </c>
      <c r="C529" s="121" t="str">
        <f>IF($A529="","",VLOOKUP($A529,INPUT_Du_lieu_nhan_vien!$1:$1048576,3,0))</f>
        <v>Kiều</v>
      </c>
      <c r="D529" s="104" t="str">
        <f>IF(A529="","",VLOOKUP(A529,INPUT_Du_lieu_nhan_vien!$1:$1048576,20,0))</f>
        <v xml:space="preserve">502/75 Huỳnh Tấn Phát, KP3, Bình Thuận </v>
      </c>
      <c r="E529" s="104" t="str">
        <f>IF($A529="","",VLOOKUP($A529,INPUT_Du_lieu_nhan_vien!$1:$1048576,17,0))</f>
        <v>0905218700</v>
      </c>
      <c r="F529" s="116" t="str">
        <f>IF(Thong_tin_chuc_vu_NV!A529="","",VLOOKUP(Thong_tin_chuc_vu_NV!A529,INPUT_Du_lieu_nhan_vien!$1:$1048576,27,0))</f>
        <v>1</v>
      </c>
      <c r="G529" s="104" t="str">
        <f>IF(Thong_tin_chuc_vu_NV!A529="","",VLOOKUP(Thong_tin_chuc_vu_NV!A529,INPUT_Du_lieu_nhan_vien!$1:$1048576,28,0))</f>
        <v>CB</v>
      </c>
      <c r="H529" s="104" t="str">
        <f>IF(Thong_tin_chuc_vu_NV!A529="","",VLOOKUP(Thong_tin_chuc_vu_NV!A529,INPUT_Du_lieu_nhan_vien!$1:$1048576,24,0))</f>
        <v>OS</v>
      </c>
      <c r="I529" s="104" t="str">
        <f>IF(Thong_tin_chuc_vu_NV!A529="","",VLOOKUP(Thong_tin_chuc_vu_NV!A529,INPUT_Du_lieu_nhan_vien!$1:$1048576,29,0))</f>
        <v>TSA</v>
      </c>
      <c r="J529" s="104" t="str">
        <f>IF(Thong_tin_chuc_vu_NV!A529="","",VLOOKUP(Thong_tin_chuc_vu_NV!A529,INPUT_Du_lieu_nhan_vien!$1:$1048576,30,0))</f>
        <v>PSAS</v>
      </c>
      <c r="K529" s="104" t="str">
        <f>IF(Thong_tin_chuc_vu_NV!A529="","",VLOOKUP(Thong_tin_chuc_vu_NV!A529,INPUT_Du_lieu_nhan_vien!$1:$1048576,31,0))</f>
        <v>HCM</v>
      </c>
      <c r="L529" s="104" t="str">
        <f>IF(Thong_tin_chuc_vu_NV!A529="","",VLOOKUP(Thong_tin_chuc_vu_NV!A529,INPUT_Du_lieu_nhan_vien!$1:$1048576,36,0))</f>
        <v>Nghỉ việc</v>
      </c>
      <c r="M529" s="117">
        <f>IF(Thong_tin_chuc_vu_NV!A529="","",VLOOKUP(Thong_tin_chuc_vu_NV!A529,INPUT_Du_lieu_nhan_vien!$1:$1048576,34,0))</f>
        <v>41355</v>
      </c>
      <c r="N529" s="104">
        <f>IF(Thong_tin_chuc_vu_NV!A529="","",VLOOKUP(Thong_tin_chuc_vu_NV!A529,INPUT_Du_lieu_nhan_vien!$1:$1048576,35,0))</f>
        <v>3</v>
      </c>
      <c r="O529" s="117" t="str">
        <f>IF(Thong_tin_chuc_vu_NV!A529="","",VLOOKUP(Thong_tin_chuc_vu_NV!A529,INPUT_Du_lieu_nhan_vien!$1:$1048576,37,0))</f>
        <v/>
      </c>
      <c r="P529" s="117">
        <f>IF(Thong_tin_chuc_vu_NV!A529="","",VLOOKUP(Thong_tin_chuc_vu_NV!A529,INPUT_Du_lieu_nhan_vien!$1:$1048576,39,0))</f>
        <v>41518</v>
      </c>
    </row>
    <row r="530" spans="1:16" ht="19.5" hidden="1" customHeight="1" x14ac:dyDescent="0.2">
      <c r="A530" s="121">
        <f>IF(INPUT_Du_lieu_nhan_vien!A548="","",INPUT_Du_lieu_nhan_vien!A548)</f>
        <v>20523</v>
      </c>
      <c r="B530" s="121" t="str">
        <f>IF(A530="","",VLOOKUP(A530,INPUT_Du_lieu_nhan_vien!$1:$1048576,2,0))</f>
        <v>Trần Hồng</v>
      </c>
      <c r="C530" s="121" t="str">
        <f>IF($A530="","",VLOOKUP($A530,INPUT_Du_lieu_nhan_vien!$1:$1048576,3,0))</f>
        <v>Phúc</v>
      </c>
      <c r="D530" s="104" t="str">
        <f>IF(A530="","",VLOOKUP(A530,INPUT_Du_lieu_nhan_vien!$1:$1048576,20,0))</f>
        <v>391/52 Sư Vạn Hạnh, p12,Q.10 Hồ Chí Minh</v>
      </c>
      <c r="E530" s="104" t="str">
        <f>IF($A530="","",VLOOKUP($A530,INPUT_Du_lieu_nhan_vien!$1:$1048576,17,0))</f>
        <v>0974799411</v>
      </c>
      <c r="F530" s="116" t="str">
        <f>IF(Thong_tin_chuc_vu_NV!A530="","",VLOOKUP(Thong_tin_chuc_vu_NV!A530,INPUT_Du_lieu_nhan_vien!$1:$1048576,27,0))</f>
        <v>1</v>
      </c>
      <c r="G530" s="104" t="str">
        <f>IF(Thong_tin_chuc_vu_NV!A530="","",VLOOKUP(Thong_tin_chuc_vu_NV!A530,INPUT_Du_lieu_nhan_vien!$1:$1048576,28,0))</f>
        <v>CB</v>
      </c>
      <c r="H530" s="104" t="str">
        <f>IF(Thong_tin_chuc_vu_NV!A530="","",VLOOKUP(Thong_tin_chuc_vu_NV!A530,INPUT_Du_lieu_nhan_vien!$1:$1048576,24,0))</f>
        <v>OP</v>
      </c>
      <c r="I530" s="104" t="str">
        <f>IF(Thong_tin_chuc_vu_NV!A530="","",VLOOKUP(Thong_tin_chuc_vu_NV!A530,INPUT_Du_lieu_nhan_vien!$1:$1048576,29,0))</f>
        <v>TSA</v>
      </c>
      <c r="J530" s="104" t="str">
        <f>IF(Thong_tin_chuc_vu_NV!A530="","",VLOOKUP(Thong_tin_chuc_vu_NV!A530,INPUT_Du_lieu_nhan_vien!$1:$1048576,30,0))</f>
        <v>PSAS</v>
      </c>
      <c r="K530" s="104" t="str">
        <f>IF(Thong_tin_chuc_vu_NV!A530="","",VLOOKUP(Thong_tin_chuc_vu_NV!A530,INPUT_Du_lieu_nhan_vien!$1:$1048576,31,0))</f>
        <v>HCM</v>
      </c>
      <c r="L530" s="104" t="str">
        <f>IF(Thong_tin_chuc_vu_NV!A530="","",VLOOKUP(Thong_tin_chuc_vu_NV!A530,INPUT_Du_lieu_nhan_vien!$1:$1048576,36,0))</f>
        <v>Nghỉ việc</v>
      </c>
      <c r="M530" s="117">
        <f>IF(Thong_tin_chuc_vu_NV!A530="","",VLOOKUP(Thong_tin_chuc_vu_NV!A530,INPUT_Du_lieu_nhan_vien!$1:$1048576,34,0))</f>
        <v>41355</v>
      </c>
      <c r="N530" s="104">
        <f>IF(Thong_tin_chuc_vu_NV!A530="","",VLOOKUP(Thong_tin_chuc_vu_NV!A530,INPUT_Du_lieu_nhan_vien!$1:$1048576,35,0))</f>
        <v>3</v>
      </c>
      <c r="O530" s="117" t="str">
        <f>IF(Thong_tin_chuc_vu_NV!A530="","",VLOOKUP(Thong_tin_chuc_vu_NV!A530,INPUT_Du_lieu_nhan_vien!$1:$1048576,37,0))</f>
        <v/>
      </c>
      <c r="P530" s="117">
        <f>IF(Thong_tin_chuc_vu_NV!A530="","",VLOOKUP(Thong_tin_chuc_vu_NV!A530,INPUT_Du_lieu_nhan_vien!$1:$1048576,39,0))</f>
        <v>41437</v>
      </c>
    </row>
    <row r="531" spans="1:16" ht="19.5" hidden="1" customHeight="1" x14ac:dyDescent="0.2">
      <c r="A531" s="121">
        <f>IF(INPUT_Du_lieu_nhan_vien!A549="","",INPUT_Du_lieu_nhan_vien!A549)</f>
        <v>20524</v>
      </c>
      <c r="B531" s="121" t="str">
        <f>IF(A531="","",VLOOKUP(A531,INPUT_Du_lieu_nhan_vien!$1:$1048576,2,0))</f>
        <v>Bùi Thị Thu</v>
      </c>
      <c r="C531" s="121" t="str">
        <f>IF($A531="","",VLOOKUP($A531,INPUT_Du_lieu_nhan_vien!$1:$1048576,3,0))</f>
        <v>Hà</v>
      </c>
      <c r="D531" s="104" t="str">
        <f>IF(A531="","",VLOOKUP(A531,INPUT_Du_lieu_nhan_vien!$1:$1048576,20,0))</f>
        <v>62/7/29A Trần Bình Trọng, Phường 5, Quận Bình Thạnh Hồ Chí Minh</v>
      </c>
      <c r="E531" s="104" t="str">
        <f>IF($A531="","",VLOOKUP($A531,INPUT_Du_lieu_nhan_vien!$1:$1048576,17,0))</f>
        <v>0986965409</v>
      </c>
      <c r="F531" s="116">
        <f>IF(Thong_tin_chuc_vu_NV!A531="","",VLOOKUP(Thong_tin_chuc_vu_NV!A531,INPUT_Du_lieu_nhan_vien!$1:$1048576,27,0))</f>
        <v>3</v>
      </c>
      <c r="G531" s="104" t="str">
        <f>IF(Thong_tin_chuc_vu_NV!A531="","",VLOOKUP(Thong_tin_chuc_vu_NV!A531,INPUT_Du_lieu_nhan_vien!$1:$1048576,28,0))</f>
        <v>QL</v>
      </c>
      <c r="H531" s="104" t="str">
        <f>IF(Thong_tin_chuc_vu_NV!A531="","",VLOOKUP(Thong_tin_chuc_vu_NV!A531,INPUT_Du_lieu_nhan_vien!$1:$1048576,24,0))</f>
        <v>PM2</v>
      </c>
      <c r="I531" s="104" t="str">
        <f>IF(Thong_tin_chuc_vu_NV!A531="","",VLOOKUP(Thong_tin_chuc_vu_NV!A531,INPUT_Du_lieu_nhan_vien!$1:$1048576,29,0))</f>
        <v>TTV</v>
      </c>
      <c r="J531" s="104" t="str">
        <f>IF(Thong_tin_chuc_vu_NV!A531="","",VLOOKUP(Thong_tin_chuc_vu_NV!A531,INPUT_Du_lieu_nhan_vien!$1:$1048576,30,0))</f>
        <v>PTVS</v>
      </c>
      <c r="K531" s="104" t="str">
        <f>IF(Thong_tin_chuc_vu_NV!A531="","",VLOOKUP(Thong_tin_chuc_vu_NV!A531,INPUT_Du_lieu_nhan_vien!$1:$1048576,31,0))</f>
        <v>HCM</v>
      </c>
      <c r="L531" s="104" t="str">
        <f>IF(Thong_tin_chuc_vu_NV!A531="","",VLOOKUP(Thong_tin_chuc_vu_NV!A531,INPUT_Du_lieu_nhan_vien!$1:$1048576,36,0))</f>
        <v>Nghỉ việc</v>
      </c>
      <c r="M531" s="117">
        <f>IF(Thong_tin_chuc_vu_NV!A531="","",VLOOKUP(Thong_tin_chuc_vu_NV!A531,INPUT_Du_lieu_nhan_vien!$1:$1048576,34,0))</f>
        <v>41386</v>
      </c>
      <c r="N531" s="104">
        <f>IF(Thong_tin_chuc_vu_NV!A531="","",VLOOKUP(Thong_tin_chuc_vu_NV!A531,INPUT_Du_lieu_nhan_vien!$1:$1048576,35,0))</f>
        <v>4</v>
      </c>
      <c r="O531" s="117" t="str">
        <f>IF(Thong_tin_chuc_vu_NV!A531="","",VLOOKUP(Thong_tin_chuc_vu_NV!A531,INPUT_Du_lieu_nhan_vien!$1:$1048576,37,0))</f>
        <v/>
      </c>
      <c r="P531" s="117">
        <f>IF(Thong_tin_chuc_vu_NV!A531="","",VLOOKUP(Thong_tin_chuc_vu_NV!A531,INPUT_Du_lieu_nhan_vien!$1:$1048576,39,0))</f>
        <v>41454</v>
      </c>
    </row>
    <row r="532" spans="1:16" ht="19.5" hidden="1" customHeight="1" x14ac:dyDescent="0.2">
      <c r="A532" s="121">
        <f>IF(INPUT_Du_lieu_nhan_vien!A550="","",INPUT_Du_lieu_nhan_vien!A550)</f>
        <v>20525</v>
      </c>
      <c r="B532" s="121" t="str">
        <f>IF(A532="","",VLOOKUP(A532,INPUT_Du_lieu_nhan_vien!$1:$1048576,2,0))</f>
        <v>Phạm Thị</v>
      </c>
      <c r="C532" s="121" t="str">
        <f>IF($A532="","",VLOOKUP($A532,INPUT_Du_lieu_nhan_vien!$1:$1048576,3,0))</f>
        <v>Đáng</v>
      </c>
      <c r="D532" s="104" t="str">
        <f>IF(A532="","",VLOOKUP(A532,INPUT_Du_lieu_nhan_vien!$1:$1048576,20,0))</f>
        <v>Kế T.B1/26/5 liên ấp 2-6, xã Vĩnh Lộc A, Bình Chánh Hồ Chí Minh</v>
      </c>
      <c r="E532" s="104" t="str">
        <f>IF($A532="","",VLOOKUP($A532,INPUT_Du_lieu_nhan_vien!$1:$1048576,17,0))</f>
        <v>0945869150</v>
      </c>
      <c r="F532" s="116" t="str">
        <f>IF(Thong_tin_chuc_vu_NV!A532="","",VLOOKUP(Thong_tin_chuc_vu_NV!A532,INPUT_Du_lieu_nhan_vien!$1:$1048576,27,0))</f>
        <v>1</v>
      </c>
      <c r="G532" s="104" t="str">
        <f>IF(Thong_tin_chuc_vu_NV!A532="","",VLOOKUP(Thong_tin_chuc_vu_NV!A532,INPUT_Du_lieu_nhan_vien!$1:$1048576,28,0))</f>
        <v>CB</v>
      </c>
      <c r="H532" s="104" t="str">
        <f>IF(Thong_tin_chuc_vu_NV!A532="","",VLOOKUP(Thong_tin_chuc_vu_NV!A532,INPUT_Du_lieu_nhan_vien!$1:$1048576,24,0))</f>
        <v>OP</v>
      </c>
      <c r="I532" s="104" t="str">
        <f>IF(Thong_tin_chuc_vu_NV!A532="","",VLOOKUP(Thong_tin_chuc_vu_NV!A532,INPUT_Du_lieu_nhan_vien!$1:$1048576,29,0))</f>
        <v>TSG</v>
      </c>
      <c r="J532" s="104" t="str">
        <f>IF(Thong_tin_chuc_vu_NV!A532="","",VLOOKUP(Thong_tin_chuc_vu_NV!A532,INPUT_Du_lieu_nhan_vien!$1:$1048576,30,0))</f>
        <v>PSGH</v>
      </c>
      <c r="K532" s="104" t="str">
        <f>IF(Thong_tin_chuc_vu_NV!A532="","",VLOOKUP(Thong_tin_chuc_vu_NV!A532,INPUT_Du_lieu_nhan_vien!$1:$1048576,31,0))</f>
        <v>HCM</v>
      </c>
      <c r="L532" s="104" t="str">
        <f>IF(Thong_tin_chuc_vu_NV!A532="","",VLOOKUP(Thong_tin_chuc_vu_NV!A532,INPUT_Du_lieu_nhan_vien!$1:$1048576,36,0))</f>
        <v>Nghỉ việc</v>
      </c>
      <c r="M532" s="117">
        <f>IF(Thong_tin_chuc_vu_NV!A532="","",VLOOKUP(Thong_tin_chuc_vu_NV!A532,INPUT_Du_lieu_nhan_vien!$1:$1048576,34,0))</f>
        <v>0</v>
      </c>
      <c r="N532" s="104" t="str">
        <f>IF(Thong_tin_chuc_vu_NV!A532="","",VLOOKUP(Thong_tin_chuc_vu_NV!A532,INPUT_Du_lieu_nhan_vien!$1:$1048576,35,0))</f>
        <v/>
      </c>
      <c r="O532" s="117" t="str">
        <f>IF(Thong_tin_chuc_vu_NV!A532="","",VLOOKUP(Thong_tin_chuc_vu_NV!A532,INPUT_Du_lieu_nhan_vien!$1:$1048576,37,0))</f>
        <v/>
      </c>
      <c r="P532" s="117">
        <f>IF(Thong_tin_chuc_vu_NV!A532="","",VLOOKUP(Thong_tin_chuc_vu_NV!A532,INPUT_Du_lieu_nhan_vien!$1:$1048576,39,0))</f>
        <v>41358</v>
      </c>
    </row>
    <row r="533" spans="1:16" ht="19.5" hidden="1" customHeight="1" x14ac:dyDescent="0.2">
      <c r="A533" s="121">
        <f>IF(INPUT_Du_lieu_nhan_vien!A551="","",INPUT_Du_lieu_nhan_vien!A551)</f>
        <v>20526</v>
      </c>
      <c r="B533" s="121" t="str">
        <f>IF(A533="","",VLOOKUP(A533,INPUT_Du_lieu_nhan_vien!$1:$1048576,2,0))</f>
        <v>Bùi Ngọc</v>
      </c>
      <c r="C533" s="121" t="str">
        <f>IF($A533="","",VLOOKUP($A533,INPUT_Du_lieu_nhan_vien!$1:$1048576,3,0))</f>
        <v>Khánh</v>
      </c>
      <c r="D533" s="104" t="str">
        <f>IF(A533="","",VLOOKUP(A533,INPUT_Du_lieu_nhan_vien!$1:$1048576,20,0))</f>
        <v>Số 24B, Trần Hưng Đạo, Hoàn Kiếm Hà Nội</v>
      </c>
      <c r="E533" s="104" t="str">
        <f>IF($A533="","",VLOOKUP($A533,INPUT_Du_lieu_nhan_vien!$1:$1048576,17,0))</f>
        <v>0936038948</v>
      </c>
      <c r="F533" s="116" t="str">
        <f>IF(Thong_tin_chuc_vu_NV!A533="","",VLOOKUP(Thong_tin_chuc_vu_NV!A533,INPUT_Du_lieu_nhan_vien!$1:$1048576,27,0))</f>
        <v>1</v>
      </c>
      <c r="G533" s="104" t="str">
        <f>IF(Thong_tin_chuc_vu_NV!A533="","",VLOOKUP(Thong_tin_chuc_vu_NV!A533,INPUT_Du_lieu_nhan_vien!$1:$1048576,28,0))</f>
        <v>CB</v>
      </c>
      <c r="H533" s="104" t="str">
        <f>IF(Thong_tin_chuc_vu_NV!A533="","",VLOOKUP(Thong_tin_chuc_vu_NV!A533,INPUT_Du_lieu_nhan_vien!$1:$1048576,24,0))</f>
        <v>OP</v>
      </c>
      <c r="I533" s="104" t="str">
        <f>IF(Thong_tin_chuc_vu_NV!A533="","",VLOOKUP(Thong_tin_chuc_vu_NV!A533,INPUT_Du_lieu_nhan_vien!$1:$1048576,29,0))</f>
        <v>TIS</v>
      </c>
      <c r="J533" s="104" t="str">
        <f>IF(Thong_tin_chuc_vu_NV!A533="","",VLOOKUP(Thong_tin_chuc_vu_NV!A533,INPUT_Du_lieu_nhan_vien!$1:$1048576,30,0))</f>
        <v>PISO</v>
      </c>
      <c r="K533" s="104" t="str">
        <f>IF(Thong_tin_chuc_vu_NV!A533="","",VLOOKUP(Thong_tin_chuc_vu_NV!A533,INPUT_Du_lieu_nhan_vien!$1:$1048576,31,0))</f>
        <v>HN</v>
      </c>
      <c r="L533" s="104" t="str">
        <f>IF(Thong_tin_chuc_vu_NV!A533="","",VLOOKUP(Thong_tin_chuc_vu_NV!A533,INPUT_Du_lieu_nhan_vien!$1:$1048576,36,0))</f>
        <v>Chính thức</v>
      </c>
      <c r="M533" s="117">
        <f>IF(Thong_tin_chuc_vu_NV!A533="","",VLOOKUP(Thong_tin_chuc_vu_NV!A533,INPUT_Du_lieu_nhan_vien!$1:$1048576,34,0))</f>
        <v>41334</v>
      </c>
      <c r="N533" s="104">
        <f>IF(Thong_tin_chuc_vu_NV!A533="","",VLOOKUP(Thong_tin_chuc_vu_NV!A533,INPUT_Du_lieu_nhan_vien!$1:$1048576,35,0))</f>
        <v>3</v>
      </c>
      <c r="O533" s="117" t="str">
        <f>IF(Thong_tin_chuc_vu_NV!A533="","",VLOOKUP(Thong_tin_chuc_vu_NV!A533,INPUT_Du_lieu_nhan_vien!$1:$1048576,37,0))</f>
        <v/>
      </c>
      <c r="P533" s="117">
        <f>IF(Thong_tin_chuc_vu_NV!A533="","",VLOOKUP(Thong_tin_chuc_vu_NV!A533,INPUT_Du_lieu_nhan_vien!$1:$1048576,39,0))</f>
        <v>0</v>
      </c>
    </row>
    <row r="534" spans="1:16" ht="19.5" hidden="1" customHeight="1" x14ac:dyDescent="0.2">
      <c r="A534" s="121">
        <f>IF(INPUT_Du_lieu_nhan_vien!A552="","",INPUT_Du_lieu_nhan_vien!A552)</f>
        <v>20527</v>
      </c>
      <c r="B534" s="121" t="str">
        <f>IF(A534="","",VLOOKUP(A534,INPUT_Du_lieu_nhan_vien!$1:$1048576,2,0))</f>
        <v>Phạm Thái Hoàng</v>
      </c>
      <c r="C534" s="121" t="str">
        <f>IF($A534="","",VLOOKUP($A534,INPUT_Du_lieu_nhan_vien!$1:$1048576,3,0))</f>
        <v>An</v>
      </c>
      <c r="D534" s="104" t="str">
        <f>IF(A534="","",VLOOKUP(A534,INPUT_Du_lieu_nhan_vien!$1:$1048576,20,0))</f>
        <v>76/50/12 DD, Tổ 41, KP4, P.Linh Trung, Thủ Đức Hồ Chí Minh</v>
      </c>
      <c r="E534" s="104" t="str">
        <f>IF($A534="","",VLOOKUP($A534,INPUT_Du_lieu_nhan_vien!$1:$1048576,17,0))</f>
        <v>01688045035</v>
      </c>
      <c r="F534" s="116" t="str">
        <f>IF(Thong_tin_chuc_vu_NV!A534="","",VLOOKUP(Thong_tin_chuc_vu_NV!A534,INPUT_Du_lieu_nhan_vien!$1:$1048576,27,0))</f>
        <v>1</v>
      </c>
      <c r="G534" s="104" t="str">
        <f>IF(Thong_tin_chuc_vu_NV!A534="","",VLOOKUP(Thong_tin_chuc_vu_NV!A534,INPUT_Du_lieu_nhan_vien!$1:$1048576,28,0))</f>
        <v>CB</v>
      </c>
      <c r="H534" s="104" t="str">
        <f>IF(Thong_tin_chuc_vu_NV!A534="","",VLOOKUP(Thong_tin_chuc_vu_NV!A534,INPUT_Du_lieu_nhan_vien!$1:$1048576,24,0))</f>
        <v>OS</v>
      </c>
      <c r="I534" s="104" t="str">
        <f>IF(Thong_tin_chuc_vu_NV!A534="","",VLOOKUP(Thong_tin_chuc_vu_NV!A534,INPUT_Du_lieu_nhan_vien!$1:$1048576,29,0))</f>
        <v>TSA</v>
      </c>
      <c r="J534" s="104" t="str">
        <f>IF(Thong_tin_chuc_vu_NV!A534="","",VLOOKUP(Thong_tin_chuc_vu_NV!A534,INPUT_Du_lieu_nhan_vien!$1:$1048576,30,0))</f>
        <v>PSAS</v>
      </c>
      <c r="K534" s="104" t="str">
        <f>IF(Thong_tin_chuc_vu_NV!A534="","",VLOOKUP(Thong_tin_chuc_vu_NV!A534,INPUT_Du_lieu_nhan_vien!$1:$1048576,31,0))</f>
        <v>HCM</v>
      </c>
      <c r="L534" s="104" t="str">
        <f>IF(Thong_tin_chuc_vu_NV!A534="","",VLOOKUP(Thong_tin_chuc_vu_NV!A534,INPUT_Du_lieu_nhan_vien!$1:$1048576,36,0))</f>
        <v>Nghỉ việc</v>
      </c>
      <c r="M534" s="117">
        <f>IF(Thong_tin_chuc_vu_NV!A534="","",VLOOKUP(Thong_tin_chuc_vu_NV!A534,INPUT_Du_lieu_nhan_vien!$1:$1048576,34,0))</f>
        <v>41365</v>
      </c>
      <c r="N534" s="104">
        <f>IF(Thong_tin_chuc_vu_NV!A534="","",VLOOKUP(Thong_tin_chuc_vu_NV!A534,INPUT_Du_lieu_nhan_vien!$1:$1048576,35,0))</f>
        <v>4</v>
      </c>
      <c r="O534" s="117" t="str">
        <f>IF(Thong_tin_chuc_vu_NV!A534="","",VLOOKUP(Thong_tin_chuc_vu_NV!A534,INPUT_Du_lieu_nhan_vien!$1:$1048576,37,0))</f>
        <v/>
      </c>
      <c r="P534" s="117">
        <f>IF(Thong_tin_chuc_vu_NV!A534="","",VLOOKUP(Thong_tin_chuc_vu_NV!A534,INPUT_Du_lieu_nhan_vien!$1:$1048576,39,0))</f>
        <v>41564</v>
      </c>
    </row>
    <row r="535" spans="1:16" ht="19.5" hidden="1" customHeight="1" x14ac:dyDescent="0.2">
      <c r="A535" s="121">
        <f>IF(INPUT_Du_lieu_nhan_vien!A553="","",INPUT_Du_lieu_nhan_vien!A553)</f>
        <v>20528</v>
      </c>
      <c r="B535" s="121" t="str">
        <f>IF(A535="","",VLOOKUP(A535,INPUT_Du_lieu_nhan_vien!$1:$1048576,2,0))</f>
        <v>Trần Thị</v>
      </c>
      <c r="C535" s="121" t="str">
        <f>IF($A535="","",VLOOKUP($A535,INPUT_Du_lieu_nhan_vien!$1:$1048576,3,0))</f>
        <v>Thuận</v>
      </c>
      <c r="D535" s="104" t="str">
        <f>IF(A535="","",VLOOKUP(A535,INPUT_Du_lieu_nhan_vien!$1:$1048576,20,0))</f>
        <v>58/7G Đồng Nai, P15, Q10 Hồ Chí Minh</v>
      </c>
      <c r="E535" s="104" t="str">
        <f>IF($A535="","",VLOOKUP($A535,INPUT_Du_lieu_nhan_vien!$1:$1048576,17,0))</f>
        <v>0987249704</v>
      </c>
      <c r="F535" s="116" t="str">
        <f>IF(Thong_tin_chuc_vu_NV!A535="","",VLOOKUP(Thong_tin_chuc_vu_NV!A535,INPUT_Du_lieu_nhan_vien!$1:$1048576,27,0))</f>
        <v>1</v>
      </c>
      <c r="G535" s="104" t="str">
        <f>IF(Thong_tin_chuc_vu_NV!A535="","",VLOOKUP(Thong_tin_chuc_vu_NV!A535,INPUT_Du_lieu_nhan_vien!$1:$1048576,28,0))</f>
        <v>CB</v>
      </c>
      <c r="H535" s="104" t="str">
        <f>IF(Thong_tin_chuc_vu_NV!A535="","",VLOOKUP(Thong_tin_chuc_vu_NV!A535,INPUT_Du_lieu_nhan_vien!$1:$1048576,24,0))</f>
        <v>OS</v>
      </c>
      <c r="I535" s="104" t="str">
        <f>IF(Thong_tin_chuc_vu_NV!A535="","",VLOOKUP(Thong_tin_chuc_vu_NV!A535,INPUT_Du_lieu_nhan_vien!$1:$1048576,29,0))</f>
        <v>TSA</v>
      </c>
      <c r="J535" s="104" t="str">
        <f>IF(Thong_tin_chuc_vu_NV!A535="","",VLOOKUP(Thong_tin_chuc_vu_NV!A535,INPUT_Du_lieu_nhan_vien!$1:$1048576,30,0))</f>
        <v>PSAS</v>
      </c>
      <c r="K535" s="104" t="str">
        <f>IF(Thong_tin_chuc_vu_NV!A535="","",VLOOKUP(Thong_tin_chuc_vu_NV!A535,INPUT_Du_lieu_nhan_vien!$1:$1048576,31,0))</f>
        <v>HCM</v>
      </c>
      <c r="L535" s="104" t="str">
        <f>IF(Thong_tin_chuc_vu_NV!A535="","",VLOOKUP(Thong_tin_chuc_vu_NV!A535,INPUT_Du_lieu_nhan_vien!$1:$1048576,36,0))</f>
        <v>Nghỉ việc</v>
      </c>
      <c r="M535" s="117">
        <f>IF(Thong_tin_chuc_vu_NV!A535="","",VLOOKUP(Thong_tin_chuc_vu_NV!A535,INPUT_Du_lieu_nhan_vien!$1:$1048576,34,0))</f>
        <v>41365</v>
      </c>
      <c r="N535" s="104">
        <f>IF(Thong_tin_chuc_vu_NV!A535="","",VLOOKUP(Thong_tin_chuc_vu_NV!A535,INPUT_Du_lieu_nhan_vien!$1:$1048576,35,0))</f>
        <v>4</v>
      </c>
      <c r="O535" s="117" t="str">
        <f>IF(Thong_tin_chuc_vu_NV!A535="","",VLOOKUP(Thong_tin_chuc_vu_NV!A535,INPUT_Du_lieu_nhan_vien!$1:$1048576,37,0))</f>
        <v/>
      </c>
      <c r="P535" s="117">
        <f>IF(Thong_tin_chuc_vu_NV!A535="","",VLOOKUP(Thong_tin_chuc_vu_NV!A535,INPUT_Du_lieu_nhan_vien!$1:$1048576,39,0))</f>
        <v>41503</v>
      </c>
    </row>
    <row r="536" spans="1:16" ht="19.5" hidden="1" customHeight="1" x14ac:dyDescent="0.2">
      <c r="A536" s="121">
        <f>IF(INPUT_Du_lieu_nhan_vien!A554="","",INPUT_Du_lieu_nhan_vien!A554)</f>
        <v>20529</v>
      </c>
      <c r="B536" s="121" t="str">
        <f>IF(A536="","",VLOOKUP(A536,INPUT_Du_lieu_nhan_vien!$1:$1048576,2,0))</f>
        <v>Ngô Thị Huỳnh</v>
      </c>
      <c r="C536" s="121" t="str">
        <f>IF($A536="","",VLOOKUP($A536,INPUT_Du_lieu_nhan_vien!$1:$1048576,3,0))</f>
        <v>Hà</v>
      </c>
      <c r="D536" s="104" t="str">
        <f>IF(A536="","",VLOOKUP(A536,INPUT_Du_lieu_nhan_vien!$1:$1048576,20,0))</f>
        <v>763/7 Trường Chinh, Tây Thạnh, Tân Phú Hồ Chí Minh</v>
      </c>
      <c r="E536" s="104" t="str">
        <f>IF($A536="","",VLOOKUP($A536,INPUT_Du_lieu_nhan_vien!$1:$1048576,17,0))</f>
        <v>0987856658</v>
      </c>
      <c r="F536" s="116" t="str">
        <f>IF(Thong_tin_chuc_vu_NV!A536="","",VLOOKUP(Thong_tin_chuc_vu_NV!A536,INPUT_Du_lieu_nhan_vien!$1:$1048576,27,0))</f>
        <v>1</v>
      </c>
      <c r="G536" s="104" t="str">
        <f>IF(Thong_tin_chuc_vu_NV!A536="","",VLOOKUP(Thong_tin_chuc_vu_NV!A536,INPUT_Du_lieu_nhan_vien!$1:$1048576,28,0))</f>
        <v>CB</v>
      </c>
      <c r="H536" s="104" t="str">
        <f>IF(Thong_tin_chuc_vu_NV!A536="","",VLOOKUP(Thong_tin_chuc_vu_NV!A536,INPUT_Du_lieu_nhan_vien!$1:$1048576,24,0))</f>
        <v>OS</v>
      </c>
      <c r="I536" s="104" t="str">
        <f>IF(Thong_tin_chuc_vu_NV!A536="","",VLOOKUP(Thong_tin_chuc_vu_NV!A536,INPUT_Du_lieu_nhan_vien!$1:$1048576,29,0))</f>
        <v>TSA</v>
      </c>
      <c r="J536" s="104" t="str">
        <f>IF(Thong_tin_chuc_vu_NV!A536="","",VLOOKUP(Thong_tin_chuc_vu_NV!A536,INPUT_Du_lieu_nhan_vien!$1:$1048576,30,0))</f>
        <v>PSAS</v>
      </c>
      <c r="K536" s="104" t="str">
        <f>IF(Thong_tin_chuc_vu_NV!A536="","",VLOOKUP(Thong_tin_chuc_vu_NV!A536,INPUT_Du_lieu_nhan_vien!$1:$1048576,31,0))</f>
        <v>HCM</v>
      </c>
      <c r="L536" s="104" t="str">
        <f>IF(Thong_tin_chuc_vu_NV!A536="","",VLOOKUP(Thong_tin_chuc_vu_NV!A536,INPUT_Du_lieu_nhan_vien!$1:$1048576,36,0))</f>
        <v>Chính thức</v>
      </c>
      <c r="M536" s="117">
        <f>IF(Thong_tin_chuc_vu_NV!A536="","",VLOOKUP(Thong_tin_chuc_vu_NV!A536,INPUT_Du_lieu_nhan_vien!$1:$1048576,34,0))</f>
        <v>41365</v>
      </c>
      <c r="N536" s="104">
        <f>IF(Thong_tin_chuc_vu_NV!A536="","",VLOOKUP(Thong_tin_chuc_vu_NV!A536,INPUT_Du_lieu_nhan_vien!$1:$1048576,35,0))</f>
        <v>4</v>
      </c>
      <c r="O536" s="117" t="str">
        <f>IF(Thong_tin_chuc_vu_NV!A536="","",VLOOKUP(Thong_tin_chuc_vu_NV!A536,INPUT_Du_lieu_nhan_vien!$1:$1048576,37,0))</f>
        <v/>
      </c>
      <c r="P536" s="117">
        <f>IF(Thong_tin_chuc_vu_NV!A536="","",VLOOKUP(Thong_tin_chuc_vu_NV!A536,INPUT_Du_lieu_nhan_vien!$1:$1048576,39,0))</f>
        <v>0</v>
      </c>
    </row>
    <row r="537" spans="1:16" ht="19.5" hidden="1" customHeight="1" x14ac:dyDescent="0.2">
      <c r="A537" s="121">
        <f>IF(INPUT_Du_lieu_nhan_vien!A555="","",INPUT_Du_lieu_nhan_vien!A555)</f>
        <v>20530</v>
      </c>
      <c r="B537" s="121" t="str">
        <f>IF(A537="","",VLOOKUP(A537,INPUT_Du_lieu_nhan_vien!$1:$1048576,2,0))</f>
        <v>Dương Thị Ngọc</v>
      </c>
      <c r="C537" s="121" t="str">
        <f>IF($A537="","",VLOOKUP($A537,INPUT_Du_lieu_nhan_vien!$1:$1048576,3,0))</f>
        <v>Tài</v>
      </c>
      <c r="D537" s="104" t="str">
        <f>IF(A537="","",VLOOKUP(A537,INPUT_Du_lieu_nhan_vien!$1:$1048576,20,0))</f>
        <v>428 Nguyễn Thị Định, P.Thạch Mỹ Lợi, Q2 Hồ Chí Minh</v>
      </c>
      <c r="E537" s="104" t="str">
        <f>IF($A537="","",VLOOKUP($A537,INPUT_Du_lieu_nhan_vien!$1:$1048576,17,0))</f>
        <v>0973812346</v>
      </c>
      <c r="F537" s="116" t="str">
        <f>IF(Thong_tin_chuc_vu_NV!A537="","",VLOOKUP(Thong_tin_chuc_vu_NV!A537,INPUT_Du_lieu_nhan_vien!$1:$1048576,27,0))</f>
        <v>1</v>
      </c>
      <c r="G537" s="104" t="str">
        <f>IF(Thong_tin_chuc_vu_NV!A537="","",VLOOKUP(Thong_tin_chuc_vu_NV!A537,INPUT_Du_lieu_nhan_vien!$1:$1048576,28,0))</f>
        <v>CB</v>
      </c>
      <c r="H537" s="104" t="str">
        <f>IF(Thong_tin_chuc_vu_NV!A537="","",VLOOKUP(Thong_tin_chuc_vu_NV!A537,INPUT_Du_lieu_nhan_vien!$1:$1048576,24,0))</f>
        <v>OP</v>
      </c>
      <c r="I537" s="104" t="str">
        <f>IF(Thong_tin_chuc_vu_NV!A537="","",VLOOKUP(Thong_tin_chuc_vu_NV!A537,INPUT_Du_lieu_nhan_vien!$1:$1048576,29,0))</f>
        <v>TSA</v>
      </c>
      <c r="J537" s="104" t="str">
        <f>IF(Thong_tin_chuc_vu_NV!A537="","",VLOOKUP(Thong_tin_chuc_vu_NV!A537,INPUT_Du_lieu_nhan_vien!$1:$1048576,30,0))</f>
        <v>PSAS</v>
      </c>
      <c r="K537" s="104" t="str">
        <f>IF(Thong_tin_chuc_vu_NV!A537="","",VLOOKUP(Thong_tin_chuc_vu_NV!A537,INPUT_Du_lieu_nhan_vien!$1:$1048576,31,0))</f>
        <v>HCM</v>
      </c>
      <c r="L537" s="104" t="str">
        <f>IF(Thong_tin_chuc_vu_NV!A537="","",VLOOKUP(Thong_tin_chuc_vu_NV!A537,INPUT_Du_lieu_nhan_vien!$1:$1048576,36,0))</f>
        <v>Nghỉ việc</v>
      </c>
      <c r="M537" s="117">
        <f>IF(Thong_tin_chuc_vu_NV!A537="","",VLOOKUP(Thong_tin_chuc_vu_NV!A537,INPUT_Du_lieu_nhan_vien!$1:$1048576,34,0))</f>
        <v>41365</v>
      </c>
      <c r="N537" s="104">
        <f>IF(Thong_tin_chuc_vu_NV!A537="","",VLOOKUP(Thong_tin_chuc_vu_NV!A537,INPUT_Du_lieu_nhan_vien!$1:$1048576,35,0))</f>
        <v>4</v>
      </c>
      <c r="O537" s="117" t="str">
        <f>IF(Thong_tin_chuc_vu_NV!A537="","",VLOOKUP(Thong_tin_chuc_vu_NV!A537,INPUT_Du_lieu_nhan_vien!$1:$1048576,37,0))</f>
        <v/>
      </c>
      <c r="P537" s="117">
        <f>IF(Thong_tin_chuc_vu_NV!A537="","",VLOOKUP(Thong_tin_chuc_vu_NV!A537,INPUT_Du_lieu_nhan_vien!$1:$1048576,39,0))</f>
        <v>41456</v>
      </c>
    </row>
    <row r="538" spans="1:16" ht="19.5" hidden="1" customHeight="1" x14ac:dyDescent="0.2">
      <c r="A538" s="121">
        <f>IF(INPUT_Du_lieu_nhan_vien!A556="","",INPUT_Du_lieu_nhan_vien!A556)</f>
        <v>20531</v>
      </c>
      <c r="B538" s="121" t="str">
        <f>IF(A538="","",VLOOKUP(A538,INPUT_Du_lieu_nhan_vien!$1:$1048576,2,0))</f>
        <v>Ngô Trương Khánh</v>
      </c>
      <c r="C538" s="121" t="str">
        <f>IF($A538="","",VLOOKUP($A538,INPUT_Du_lieu_nhan_vien!$1:$1048576,3,0))</f>
        <v>Huy</v>
      </c>
      <c r="D538" s="104" t="str">
        <f>IF(A538="","",VLOOKUP(A538,INPUT_Du_lieu_nhan_vien!$1:$1048576,20,0))</f>
        <v>187/20 Cô Giang, Phường Cô Giang, Quận 1 Hồ Chí Minh</v>
      </c>
      <c r="E538" s="104" t="str">
        <f>IF($A538="","",VLOOKUP($A538,INPUT_Du_lieu_nhan_vien!$1:$1048576,17,0))</f>
        <v>0937259084</v>
      </c>
      <c r="F538" s="116">
        <f>IF(Thong_tin_chuc_vu_NV!A538="","",VLOOKUP(Thong_tin_chuc_vu_NV!A538,INPUT_Du_lieu_nhan_vien!$1:$1048576,27,0))</f>
        <v>3</v>
      </c>
      <c r="G538" s="104" t="str">
        <f>IF(Thong_tin_chuc_vu_NV!A538="","",VLOOKUP(Thong_tin_chuc_vu_NV!A538,INPUT_Du_lieu_nhan_vien!$1:$1048576,28,0))</f>
        <v>QL</v>
      </c>
      <c r="H538" s="104" t="str">
        <f>IF(Thong_tin_chuc_vu_NV!A538="","",VLOOKUP(Thong_tin_chuc_vu_NV!A538,INPUT_Du_lieu_nhan_vien!$1:$1048576,24,0))</f>
        <v>PM1</v>
      </c>
      <c r="I538" s="104" t="str">
        <f>IF(Thong_tin_chuc_vu_NV!A538="","",VLOOKUP(Thong_tin_chuc_vu_NV!A538,INPUT_Du_lieu_nhan_vien!$1:$1048576,29,0))</f>
        <v>TSG</v>
      </c>
      <c r="J538" s="104" t="str">
        <f>IF(Thong_tin_chuc_vu_NV!A538="","",VLOOKUP(Thong_tin_chuc_vu_NV!A538,INPUT_Du_lieu_nhan_vien!$1:$1048576,30,0))</f>
        <v>PSGE</v>
      </c>
      <c r="K538" s="104" t="str">
        <f>IF(Thong_tin_chuc_vu_NV!A538="","",VLOOKUP(Thong_tin_chuc_vu_NV!A538,INPUT_Du_lieu_nhan_vien!$1:$1048576,31,0))</f>
        <v>HCM</v>
      </c>
      <c r="L538" s="104" t="str">
        <f>IF(Thong_tin_chuc_vu_NV!A538="","",VLOOKUP(Thong_tin_chuc_vu_NV!A538,INPUT_Du_lieu_nhan_vien!$1:$1048576,36,0))</f>
        <v>Nghỉ việc</v>
      </c>
      <c r="M538" s="117">
        <f>IF(Thong_tin_chuc_vu_NV!A538="","",VLOOKUP(Thong_tin_chuc_vu_NV!A538,INPUT_Du_lieu_nhan_vien!$1:$1048576,34,0))</f>
        <v>41382</v>
      </c>
      <c r="N538" s="104">
        <f>IF(Thong_tin_chuc_vu_NV!A538="","",VLOOKUP(Thong_tin_chuc_vu_NV!A538,INPUT_Du_lieu_nhan_vien!$1:$1048576,35,0))</f>
        <v>4</v>
      </c>
      <c r="O538" s="117" t="str">
        <f>IF(Thong_tin_chuc_vu_NV!A538="","",VLOOKUP(Thong_tin_chuc_vu_NV!A538,INPUT_Du_lieu_nhan_vien!$1:$1048576,37,0))</f>
        <v/>
      </c>
      <c r="P538" s="117">
        <f>IF(Thong_tin_chuc_vu_NV!A538="","",VLOOKUP(Thong_tin_chuc_vu_NV!A538,INPUT_Du_lieu_nhan_vien!$1:$1048576,39,0))</f>
        <v>41487</v>
      </c>
    </row>
    <row r="539" spans="1:16" ht="19.5" hidden="1" customHeight="1" x14ac:dyDescent="0.2">
      <c r="A539" s="121">
        <f>IF(INPUT_Du_lieu_nhan_vien!A557="","",INPUT_Du_lieu_nhan_vien!A557)</f>
        <v>20532</v>
      </c>
      <c r="B539" s="121" t="str">
        <f>IF(A539="","",VLOOKUP(A539,INPUT_Du_lieu_nhan_vien!$1:$1048576,2,0))</f>
        <v>Trịnh Thu</v>
      </c>
      <c r="C539" s="121" t="str">
        <f>IF($A539="","",VLOOKUP($A539,INPUT_Du_lieu_nhan_vien!$1:$1048576,3,0))</f>
        <v>Thảo</v>
      </c>
      <c r="D539" s="104" t="str">
        <f>IF(A539="","",VLOOKUP(A539,INPUT_Du_lieu_nhan_vien!$1:$1048576,20,0))</f>
        <v>33, ngõ 236/18, Đường Khương Đình, phường Hạ Đình, Thanh Xuân Hà Nội</v>
      </c>
      <c r="E539" s="104" t="str">
        <f>IF($A539="","",VLOOKUP($A539,INPUT_Du_lieu_nhan_vien!$1:$1048576,17,0))</f>
        <v>0948853444</v>
      </c>
      <c r="F539" s="116" t="str">
        <f>IF(Thong_tin_chuc_vu_NV!A539="","",VLOOKUP(Thong_tin_chuc_vu_NV!A539,INPUT_Du_lieu_nhan_vien!$1:$1048576,27,0))</f>
        <v>1</v>
      </c>
      <c r="G539" s="104" t="str">
        <f>IF(Thong_tin_chuc_vu_NV!A539="","",VLOOKUP(Thong_tin_chuc_vu_NV!A539,INPUT_Du_lieu_nhan_vien!$1:$1048576,28,0))</f>
        <v>CB</v>
      </c>
      <c r="H539" s="104" t="str">
        <f>IF(Thong_tin_chuc_vu_NV!A539="","",VLOOKUP(Thong_tin_chuc_vu_NV!A539,INPUT_Du_lieu_nhan_vien!$1:$1048576,24,0))</f>
        <v>OP</v>
      </c>
      <c r="I539" s="104" t="str">
        <f>IF(Thong_tin_chuc_vu_NV!A539="","",VLOOKUP(Thong_tin_chuc_vu_NV!A539,INPUT_Du_lieu_nhan_vien!$1:$1048576,29,0))</f>
        <v>TAW</v>
      </c>
      <c r="J539" s="104" t="str">
        <f>IF(Thong_tin_chuc_vu_NV!A539="","",VLOOKUP(Thong_tin_chuc_vu_NV!A539,INPUT_Du_lieu_nhan_vien!$1:$1048576,30,0))</f>
        <v>PAWM</v>
      </c>
      <c r="K539" s="104" t="str">
        <f>IF(Thong_tin_chuc_vu_NV!A539="","",VLOOKUP(Thong_tin_chuc_vu_NV!A539,INPUT_Du_lieu_nhan_vien!$1:$1048576,31,0))</f>
        <v>HN</v>
      </c>
      <c r="L539" s="104" t="str">
        <f>IF(Thong_tin_chuc_vu_NV!A539="","",VLOOKUP(Thong_tin_chuc_vu_NV!A539,INPUT_Du_lieu_nhan_vien!$1:$1048576,36,0))</f>
        <v>Nghỉ việc</v>
      </c>
      <c r="M539" s="117">
        <f>IF(Thong_tin_chuc_vu_NV!A539="","",VLOOKUP(Thong_tin_chuc_vu_NV!A539,INPUT_Du_lieu_nhan_vien!$1:$1048576,34,0))</f>
        <v>0</v>
      </c>
      <c r="N539" s="104" t="str">
        <f>IF(Thong_tin_chuc_vu_NV!A539="","",VLOOKUP(Thong_tin_chuc_vu_NV!A539,INPUT_Du_lieu_nhan_vien!$1:$1048576,35,0))</f>
        <v/>
      </c>
      <c r="O539" s="117" t="str">
        <f>IF(Thong_tin_chuc_vu_NV!A539="","",VLOOKUP(Thong_tin_chuc_vu_NV!A539,INPUT_Du_lieu_nhan_vien!$1:$1048576,37,0))</f>
        <v/>
      </c>
      <c r="P539" s="117">
        <f>IF(Thong_tin_chuc_vu_NV!A539="","",VLOOKUP(Thong_tin_chuc_vu_NV!A539,INPUT_Du_lieu_nhan_vien!$1:$1048576,39,0))</f>
        <v>41386</v>
      </c>
    </row>
    <row r="540" spans="1:16" ht="19.5" hidden="1" customHeight="1" x14ac:dyDescent="0.2">
      <c r="A540" s="121">
        <f>IF(INPUT_Du_lieu_nhan_vien!A558="","",INPUT_Du_lieu_nhan_vien!A558)</f>
        <v>20533</v>
      </c>
      <c r="B540" s="121" t="str">
        <f>IF(A540="","",VLOOKUP(A540,INPUT_Du_lieu_nhan_vien!$1:$1048576,2,0))</f>
        <v>Nguyễn Thị Minh</v>
      </c>
      <c r="C540" s="121" t="str">
        <f>IF($A540="","",VLOOKUP($A540,INPUT_Du_lieu_nhan_vien!$1:$1048576,3,0))</f>
        <v>Trang</v>
      </c>
      <c r="D540" s="104" t="str">
        <f>IF(A540="","",VLOOKUP(A540,INPUT_Du_lieu_nhan_vien!$1:$1048576,20,0))</f>
        <v>Quốc lộ 2, Phú Cường, Sóc Sơn Hà Nội</v>
      </c>
      <c r="E540" s="104" t="str">
        <f>IF($A540="","",VLOOKUP($A540,INPUT_Du_lieu_nhan_vien!$1:$1048576,17,0))</f>
        <v>0936449189</v>
      </c>
      <c r="F540" s="116" t="str">
        <f>IF(Thong_tin_chuc_vu_NV!A540="","",VLOOKUP(Thong_tin_chuc_vu_NV!A540,INPUT_Du_lieu_nhan_vien!$1:$1048576,27,0))</f>
        <v>1</v>
      </c>
      <c r="G540" s="104" t="str">
        <f>IF(Thong_tin_chuc_vu_NV!A540="","",VLOOKUP(Thong_tin_chuc_vu_NV!A540,INPUT_Du_lieu_nhan_vien!$1:$1048576,28,0))</f>
        <v>CB</v>
      </c>
      <c r="H540" s="104" t="str">
        <f>IF(Thong_tin_chuc_vu_NV!A540="","",VLOOKUP(Thong_tin_chuc_vu_NV!A540,INPUT_Du_lieu_nhan_vien!$1:$1048576,24,0))</f>
        <v>OP</v>
      </c>
      <c r="I540" s="104" t="str">
        <f>IF(Thong_tin_chuc_vu_NV!A540="","",VLOOKUP(Thong_tin_chuc_vu_NV!A540,INPUT_Du_lieu_nhan_vien!$1:$1048576,29,0))</f>
        <v>TAW</v>
      </c>
      <c r="J540" s="104" t="str">
        <f>IF(Thong_tin_chuc_vu_NV!A540="","",VLOOKUP(Thong_tin_chuc_vu_NV!A540,INPUT_Du_lieu_nhan_vien!$1:$1048576,30,0))</f>
        <v>PAWM</v>
      </c>
      <c r="K540" s="104" t="str">
        <f>IF(Thong_tin_chuc_vu_NV!A540="","",VLOOKUP(Thong_tin_chuc_vu_NV!A540,INPUT_Du_lieu_nhan_vien!$1:$1048576,31,0))</f>
        <v>HN</v>
      </c>
      <c r="L540" s="104" t="str">
        <f>IF(Thong_tin_chuc_vu_NV!A540="","",VLOOKUP(Thong_tin_chuc_vu_NV!A540,INPUT_Du_lieu_nhan_vien!$1:$1048576,36,0))</f>
        <v>Chính thức</v>
      </c>
      <c r="M540" s="117">
        <f>IF(Thong_tin_chuc_vu_NV!A540="","",VLOOKUP(Thong_tin_chuc_vu_NV!A540,INPUT_Du_lieu_nhan_vien!$1:$1048576,34,0))</f>
        <v>41383</v>
      </c>
      <c r="N540" s="104">
        <f>IF(Thong_tin_chuc_vu_NV!A540="","",VLOOKUP(Thong_tin_chuc_vu_NV!A540,INPUT_Du_lieu_nhan_vien!$1:$1048576,35,0))</f>
        <v>4</v>
      </c>
      <c r="O540" s="117" t="str">
        <f>IF(Thong_tin_chuc_vu_NV!A540="","",VLOOKUP(Thong_tin_chuc_vu_NV!A540,INPUT_Du_lieu_nhan_vien!$1:$1048576,37,0))</f>
        <v/>
      </c>
      <c r="P540" s="117">
        <f>IF(Thong_tin_chuc_vu_NV!A540="","",VLOOKUP(Thong_tin_chuc_vu_NV!A540,INPUT_Du_lieu_nhan_vien!$1:$1048576,39,0))</f>
        <v>0</v>
      </c>
    </row>
    <row r="541" spans="1:16" ht="19.5" hidden="1" customHeight="1" x14ac:dyDescent="0.2">
      <c r="A541" s="121">
        <f>IF(INPUT_Du_lieu_nhan_vien!A559="","",INPUT_Du_lieu_nhan_vien!A559)</f>
        <v>20534</v>
      </c>
      <c r="B541" s="121" t="str">
        <f>IF(A541="","",VLOOKUP(A541,INPUT_Du_lieu_nhan_vien!$1:$1048576,2,0))</f>
        <v>Nguyễn Thị Hồng</v>
      </c>
      <c r="C541" s="121" t="str">
        <f>IF($A541="","",VLOOKUP($A541,INPUT_Du_lieu_nhan_vien!$1:$1048576,3,0))</f>
        <v>Thơm</v>
      </c>
      <c r="D541" s="104" t="str">
        <f>IF(A541="","",VLOOKUP(A541,INPUT_Du_lieu_nhan_vien!$1:$1048576,20,0))</f>
        <v>Ngõ 1 - Hoàng Quốc Việt - Cầu Giấy - Hà Nội</v>
      </c>
      <c r="E541" s="104" t="str">
        <f>IF($A541="","",VLOOKUP($A541,INPUT_Du_lieu_nhan_vien!$1:$1048576,17,0))</f>
        <v>0915 330 567</v>
      </c>
      <c r="F541" s="116" t="str">
        <f>IF(Thong_tin_chuc_vu_NV!A541="","",VLOOKUP(Thong_tin_chuc_vu_NV!A541,INPUT_Du_lieu_nhan_vien!$1:$1048576,27,0))</f>
        <v>1</v>
      </c>
      <c r="G541" s="104" t="str">
        <f>IF(Thong_tin_chuc_vu_NV!A541="","",VLOOKUP(Thong_tin_chuc_vu_NV!A541,INPUT_Du_lieu_nhan_vien!$1:$1048576,28,0))</f>
        <v>CB</v>
      </c>
      <c r="H541" s="104" t="str">
        <f>IF(Thong_tin_chuc_vu_NV!A541="","",VLOOKUP(Thong_tin_chuc_vu_NV!A541,INPUT_Du_lieu_nhan_vien!$1:$1048576,24,0))</f>
        <v>OC</v>
      </c>
      <c r="I541" s="104" t="str">
        <f>IF(Thong_tin_chuc_vu_NV!A541="","",VLOOKUP(Thong_tin_chuc_vu_NV!A541,INPUT_Du_lieu_nhan_vien!$1:$1048576,29,0))</f>
        <v>TNE</v>
      </c>
      <c r="J541" s="104" t="str">
        <f>IF(Thong_tin_chuc_vu_NV!A541="","",VLOOKUP(Thong_tin_chuc_vu_NV!A541,INPUT_Du_lieu_nhan_vien!$1:$1048576,30,0))</f>
        <v>PNES</v>
      </c>
      <c r="K541" s="104" t="str">
        <f>IF(Thong_tin_chuc_vu_NV!A541="","",VLOOKUP(Thong_tin_chuc_vu_NV!A541,INPUT_Du_lieu_nhan_vien!$1:$1048576,31,0))</f>
        <v>HN</v>
      </c>
      <c r="L541" s="104" t="str">
        <f>IF(Thong_tin_chuc_vu_NV!A541="","",VLOOKUP(Thong_tin_chuc_vu_NV!A541,INPUT_Du_lieu_nhan_vien!$1:$1048576,36,0))</f>
        <v>Chính thức</v>
      </c>
      <c r="M541" s="117">
        <f>IF(Thong_tin_chuc_vu_NV!A541="","",VLOOKUP(Thong_tin_chuc_vu_NV!A541,INPUT_Du_lieu_nhan_vien!$1:$1048576,34,0))</f>
        <v>41405</v>
      </c>
      <c r="N541" s="104">
        <f>IF(Thong_tin_chuc_vu_NV!A541="","",VLOOKUP(Thong_tin_chuc_vu_NV!A541,INPUT_Du_lieu_nhan_vien!$1:$1048576,35,0))</f>
        <v>5</v>
      </c>
      <c r="O541" s="117" t="str">
        <f>IF(Thong_tin_chuc_vu_NV!A541="","",VLOOKUP(Thong_tin_chuc_vu_NV!A541,INPUT_Du_lieu_nhan_vien!$1:$1048576,37,0))</f>
        <v/>
      </c>
      <c r="P541" s="117">
        <f>IF(Thong_tin_chuc_vu_NV!A541="","",VLOOKUP(Thong_tin_chuc_vu_NV!A541,INPUT_Du_lieu_nhan_vien!$1:$1048576,39,0))</f>
        <v>0</v>
      </c>
    </row>
    <row r="542" spans="1:16" ht="19.5" hidden="1" customHeight="1" x14ac:dyDescent="0.2">
      <c r="A542" s="121">
        <f>IF(INPUT_Du_lieu_nhan_vien!A560="","",INPUT_Du_lieu_nhan_vien!A560)</f>
        <v>20535</v>
      </c>
      <c r="B542" s="121" t="str">
        <f>IF(A542="","",VLOOKUP(A542,INPUT_Du_lieu_nhan_vien!$1:$1048576,2,0))</f>
        <v>Phạm Quang</v>
      </c>
      <c r="C542" s="121" t="str">
        <f>IF($A542="","",VLOOKUP($A542,INPUT_Du_lieu_nhan_vien!$1:$1048576,3,0))</f>
        <v>Long</v>
      </c>
      <c r="D542" s="104" t="str">
        <f>IF(A542="","",VLOOKUP(A542,INPUT_Du_lieu_nhan_vien!$1:$1048576,20,0))</f>
        <v>Nhà BT2, Lô 12, Khu ĐTM Trung Văn, Xã Trung Văn, Từ liêm, Hà Nội</v>
      </c>
      <c r="E542" s="104" t="str">
        <f>IF($A542="","",VLOOKUP($A542,INPUT_Du_lieu_nhan_vien!$1:$1048576,17,0))</f>
        <v>0987 834 124</v>
      </c>
      <c r="F542" s="116" t="str">
        <f>IF(Thong_tin_chuc_vu_NV!A542="","",VLOOKUP(Thong_tin_chuc_vu_NV!A542,INPUT_Du_lieu_nhan_vien!$1:$1048576,27,0))</f>
        <v>1</v>
      </c>
      <c r="G542" s="104" t="str">
        <f>IF(Thong_tin_chuc_vu_NV!A542="","",VLOOKUP(Thong_tin_chuc_vu_NV!A542,INPUT_Du_lieu_nhan_vien!$1:$1048576,28,0))</f>
        <v>CB</v>
      </c>
      <c r="H542" s="104" t="str">
        <f>IF(Thong_tin_chuc_vu_NV!A542="","",VLOOKUP(Thong_tin_chuc_vu_NV!A542,INPUT_Du_lieu_nhan_vien!$1:$1048576,24,0))</f>
        <v>OP</v>
      </c>
      <c r="I542" s="104" t="str">
        <f>IF(Thong_tin_chuc_vu_NV!A542="","",VLOOKUP(Thong_tin_chuc_vu_NV!A542,INPUT_Du_lieu_nhan_vien!$1:$1048576,29,0))</f>
        <v>TAW</v>
      </c>
      <c r="J542" s="104" t="str">
        <f>IF(Thong_tin_chuc_vu_NV!A542="","",VLOOKUP(Thong_tin_chuc_vu_NV!A542,INPUT_Du_lieu_nhan_vien!$1:$1048576,30,0))</f>
        <v>PAWN</v>
      </c>
      <c r="K542" s="104" t="str">
        <f>IF(Thong_tin_chuc_vu_NV!A542="","",VLOOKUP(Thong_tin_chuc_vu_NV!A542,INPUT_Du_lieu_nhan_vien!$1:$1048576,31,0))</f>
        <v>HN</v>
      </c>
      <c r="L542" s="104" t="str">
        <f>IF(Thong_tin_chuc_vu_NV!A542="","",VLOOKUP(Thong_tin_chuc_vu_NV!A542,INPUT_Du_lieu_nhan_vien!$1:$1048576,36,0))</f>
        <v>Chính thức</v>
      </c>
      <c r="M542" s="117">
        <f>IF(Thong_tin_chuc_vu_NV!A542="","",VLOOKUP(Thong_tin_chuc_vu_NV!A542,INPUT_Du_lieu_nhan_vien!$1:$1048576,34,0))</f>
        <v>41432</v>
      </c>
      <c r="N542" s="104">
        <f>IF(Thong_tin_chuc_vu_NV!A542="","",VLOOKUP(Thong_tin_chuc_vu_NV!A542,INPUT_Du_lieu_nhan_vien!$1:$1048576,35,0))</f>
        <v>6</v>
      </c>
      <c r="O542" s="117" t="str">
        <f>IF(Thong_tin_chuc_vu_NV!A542="","",VLOOKUP(Thong_tin_chuc_vu_NV!A542,INPUT_Du_lieu_nhan_vien!$1:$1048576,37,0))</f>
        <v/>
      </c>
      <c r="P542" s="117">
        <f>IF(Thong_tin_chuc_vu_NV!A542="","",VLOOKUP(Thong_tin_chuc_vu_NV!A542,INPUT_Du_lieu_nhan_vien!$1:$1048576,39,0))</f>
        <v>0</v>
      </c>
    </row>
    <row r="543" spans="1:16" ht="19.5" hidden="1" customHeight="1" x14ac:dyDescent="0.2">
      <c r="A543" s="121">
        <f>IF(INPUT_Du_lieu_nhan_vien!A561="","",INPUT_Du_lieu_nhan_vien!A561)</f>
        <v>20536</v>
      </c>
      <c r="B543" s="121" t="str">
        <f>IF(A543="","",VLOOKUP(A543,INPUT_Du_lieu_nhan_vien!$1:$1048576,2,0))</f>
        <v>Ngô Thị</v>
      </c>
      <c r="C543" s="121" t="str">
        <f>IF($A543="","",VLOOKUP($A543,INPUT_Du_lieu_nhan_vien!$1:$1048576,3,0))</f>
        <v>Huyên</v>
      </c>
      <c r="D543" s="104" t="str">
        <f>IF(A543="","",VLOOKUP(A543,INPUT_Du_lieu_nhan_vien!$1:$1048576,20,0))</f>
        <v>293b Tổ 42 Hoàng Văn Thụ, Hoàng Mai, Hà Nội</v>
      </c>
      <c r="E543" s="104" t="str">
        <f>IF($A543="","",VLOOKUP($A543,INPUT_Du_lieu_nhan_vien!$1:$1048576,17,0))</f>
        <v>0936143434</v>
      </c>
      <c r="F543" s="116" t="str">
        <f>IF(Thong_tin_chuc_vu_NV!A543="","",VLOOKUP(Thong_tin_chuc_vu_NV!A543,INPUT_Du_lieu_nhan_vien!$1:$1048576,27,0))</f>
        <v>1</v>
      </c>
      <c r="G543" s="104" t="str">
        <f>IF(Thong_tin_chuc_vu_NV!A543="","",VLOOKUP(Thong_tin_chuc_vu_NV!A543,INPUT_Du_lieu_nhan_vien!$1:$1048576,28,0))</f>
        <v>CB</v>
      </c>
      <c r="H543" s="104" t="str">
        <f>IF(Thong_tin_chuc_vu_NV!A543="","",VLOOKUP(Thong_tin_chuc_vu_NV!A543,INPUT_Du_lieu_nhan_vien!$1:$1048576,24,0))</f>
        <v>OP</v>
      </c>
      <c r="I543" s="104" t="str">
        <f>IF(Thong_tin_chuc_vu_NV!A543="","",VLOOKUP(Thong_tin_chuc_vu_NV!A543,INPUT_Du_lieu_nhan_vien!$1:$1048576,29,0))</f>
        <v>TAW</v>
      </c>
      <c r="J543" s="104" t="str">
        <f>IF(Thong_tin_chuc_vu_NV!A543="","",VLOOKUP(Thong_tin_chuc_vu_NV!A543,INPUT_Du_lieu_nhan_vien!$1:$1048576,30,0))</f>
        <v>PAWS</v>
      </c>
      <c r="K543" s="104" t="str">
        <f>IF(Thong_tin_chuc_vu_NV!A543="","",VLOOKUP(Thong_tin_chuc_vu_NV!A543,INPUT_Du_lieu_nhan_vien!$1:$1048576,31,0))</f>
        <v>HN</v>
      </c>
      <c r="L543" s="104" t="str">
        <f>IF(Thong_tin_chuc_vu_NV!A543="","",VLOOKUP(Thong_tin_chuc_vu_NV!A543,INPUT_Du_lieu_nhan_vien!$1:$1048576,36,0))</f>
        <v>Chính thức</v>
      </c>
      <c r="M543" s="117">
        <f>IF(Thong_tin_chuc_vu_NV!A543="","",VLOOKUP(Thong_tin_chuc_vu_NV!A543,INPUT_Du_lieu_nhan_vien!$1:$1048576,34,0))</f>
        <v>41395</v>
      </c>
      <c r="N543" s="104">
        <f>IF(Thong_tin_chuc_vu_NV!A543="","",VLOOKUP(Thong_tin_chuc_vu_NV!A543,INPUT_Du_lieu_nhan_vien!$1:$1048576,35,0))</f>
        <v>5</v>
      </c>
      <c r="O543" s="117" t="str">
        <f>IF(Thong_tin_chuc_vu_NV!A543="","",VLOOKUP(Thong_tin_chuc_vu_NV!A543,INPUT_Du_lieu_nhan_vien!$1:$1048576,37,0))</f>
        <v/>
      </c>
      <c r="P543" s="117">
        <f>IF(Thong_tin_chuc_vu_NV!A543="","",VLOOKUP(Thong_tin_chuc_vu_NV!A543,INPUT_Du_lieu_nhan_vien!$1:$1048576,39,0))</f>
        <v>0</v>
      </c>
    </row>
    <row r="544" spans="1:16" ht="19.5" hidden="1" customHeight="1" x14ac:dyDescent="0.2">
      <c r="A544" s="121">
        <f>IF(INPUT_Du_lieu_nhan_vien!A562="","",INPUT_Du_lieu_nhan_vien!A562)</f>
        <v>20537</v>
      </c>
      <c r="B544" s="121" t="str">
        <f>IF(A544="","",VLOOKUP(A544,INPUT_Du_lieu_nhan_vien!$1:$1048576,2,0))</f>
        <v>Nguyễn Thị Tố</v>
      </c>
      <c r="C544" s="121" t="str">
        <f>IF($A544="","",VLOOKUP($A544,INPUT_Du_lieu_nhan_vien!$1:$1048576,3,0))</f>
        <v>Nga</v>
      </c>
      <c r="D544" s="104" t="str">
        <f>IF(A544="","",VLOOKUP(A544,INPUT_Du_lieu_nhan_vien!$1:$1048576,20,0))</f>
        <v>Ngõ 18, Tả Thanh Oai, Thanh Trì, Hà Nội</v>
      </c>
      <c r="E544" s="104" t="str">
        <f>IF($A544="","",VLOOKUP($A544,INPUT_Du_lieu_nhan_vien!$1:$1048576,17,0))</f>
        <v>0987 385 598</v>
      </c>
      <c r="F544" s="116" t="str">
        <f>IF(Thong_tin_chuc_vu_NV!A544="","",VLOOKUP(Thong_tin_chuc_vu_NV!A544,INPUT_Du_lieu_nhan_vien!$1:$1048576,27,0))</f>
        <v>1</v>
      </c>
      <c r="G544" s="104" t="str">
        <f>IF(Thong_tin_chuc_vu_NV!A544="","",VLOOKUP(Thong_tin_chuc_vu_NV!A544,INPUT_Du_lieu_nhan_vien!$1:$1048576,28,0))</f>
        <v>CB</v>
      </c>
      <c r="H544" s="104" t="str">
        <f>IF(Thong_tin_chuc_vu_NV!A544="","",VLOOKUP(Thong_tin_chuc_vu_NV!A544,INPUT_Du_lieu_nhan_vien!$1:$1048576,24,0))</f>
        <v>OS</v>
      </c>
      <c r="I544" s="104" t="str">
        <f>IF(Thong_tin_chuc_vu_NV!A544="","",VLOOKUP(Thong_tin_chuc_vu_NV!A544,INPUT_Du_lieu_nhan_vien!$1:$1048576,29,0))</f>
        <v>TAW</v>
      </c>
      <c r="J544" s="104" t="str">
        <f>IF(Thong_tin_chuc_vu_NV!A544="","",VLOOKUP(Thong_tin_chuc_vu_NV!A544,INPUT_Du_lieu_nhan_vien!$1:$1048576,30,0))</f>
        <v>PAWS</v>
      </c>
      <c r="K544" s="104" t="str">
        <f>IF(Thong_tin_chuc_vu_NV!A544="","",VLOOKUP(Thong_tin_chuc_vu_NV!A544,INPUT_Du_lieu_nhan_vien!$1:$1048576,31,0))</f>
        <v>HN</v>
      </c>
      <c r="L544" s="104" t="str">
        <f>IF(Thong_tin_chuc_vu_NV!A544="","",VLOOKUP(Thong_tin_chuc_vu_NV!A544,INPUT_Du_lieu_nhan_vien!$1:$1048576,36,0))</f>
        <v>Nghỉ việc</v>
      </c>
      <c r="M544" s="117">
        <f>IF(Thong_tin_chuc_vu_NV!A544="","",VLOOKUP(Thong_tin_chuc_vu_NV!A544,INPUT_Du_lieu_nhan_vien!$1:$1048576,34,0))</f>
        <v>0</v>
      </c>
      <c r="N544" s="104" t="str">
        <f>IF(Thong_tin_chuc_vu_NV!A544="","",VLOOKUP(Thong_tin_chuc_vu_NV!A544,INPUT_Du_lieu_nhan_vien!$1:$1048576,35,0))</f>
        <v/>
      </c>
      <c r="O544" s="117" t="str">
        <f>IF(Thong_tin_chuc_vu_NV!A544="","",VLOOKUP(Thong_tin_chuc_vu_NV!A544,INPUT_Du_lieu_nhan_vien!$1:$1048576,37,0))</f>
        <v/>
      </c>
      <c r="P544" s="117">
        <f>IF(Thong_tin_chuc_vu_NV!A544="","",VLOOKUP(Thong_tin_chuc_vu_NV!A544,INPUT_Du_lieu_nhan_vien!$1:$1048576,39,0))</f>
        <v>41395</v>
      </c>
    </row>
    <row r="545" spans="1:16" ht="19.5" hidden="1" customHeight="1" x14ac:dyDescent="0.2">
      <c r="A545" s="121">
        <f>IF(INPUT_Du_lieu_nhan_vien!A563="","",INPUT_Du_lieu_nhan_vien!A563)</f>
        <v>20538</v>
      </c>
      <c r="B545" s="121" t="str">
        <f>IF(A545="","",VLOOKUP(A545,INPUT_Du_lieu_nhan_vien!$1:$1048576,2,0))</f>
        <v>Bùi Thị Thanh</v>
      </c>
      <c r="C545" s="121" t="str">
        <f>IF($A545="","",VLOOKUP($A545,INPUT_Du_lieu_nhan_vien!$1:$1048576,3,0))</f>
        <v>Hương</v>
      </c>
      <c r="D545" s="104" t="str">
        <f>IF(A545="","",VLOOKUP(A545,INPUT_Du_lieu_nhan_vien!$1:$1048576,20,0))</f>
        <v>Ngõ 165/45 Cầu Giấy, Hà Nội</v>
      </c>
      <c r="E545" s="104" t="str">
        <f>IF($A545="","",VLOOKUP($A545,INPUT_Du_lieu_nhan_vien!$1:$1048576,17,0))</f>
        <v>0969 487 243</v>
      </c>
      <c r="F545" s="116" t="str">
        <f>IF(Thong_tin_chuc_vu_NV!A545="","",VLOOKUP(Thong_tin_chuc_vu_NV!A545,INPUT_Du_lieu_nhan_vien!$1:$1048576,27,0))</f>
        <v>1</v>
      </c>
      <c r="G545" s="104" t="str">
        <f>IF(Thong_tin_chuc_vu_NV!A545="","",VLOOKUP(Thong_tin_chuc_vu_NV!A545,INPUT_Du_lieu_nhan_vien!$1:$1048576,28,0))</f>
        <v>CB</v>
      </c>
      <c r="H545" s="104" t="str">
        <f>IF(Thong_tin_chuc_vu_NV!A545="","",VLOOKUP(Thong_tin_chuc_vu_NV!A545,INPUT_Du_lieu_nhan_vien!$1:$1048576,24,0))</f>
        <v>OS</v>
      </c>
      <c r="I545" s="104" t="str">
        <f>IF(Thong_tin_chuc_vu_NV!A545="","",VLOOKUP(Thong_tin_chuc_vu_NV!A545,INPUT_Du_lieu_nhan_vien!$1:$1048576,29,0))</f>
        <v>TAW</v>
      </c>
      <c r="J545" s="104" t="str">
        <f>IF(Thong_tin_chuc_vu_NV!A545="","",VLOOKUP(Thong_tin_chuc_vu_NV!A545,INPUT_Du_lieu_nhan_vien!$1:$1048576,30,0))</f>
        <v>PAWS</v>
      </c>
      <c r="K545" s="104" t="str">
        <f>IF(Thong_tin_chuc_vu_NV!A545="","",VLOOKUP(Thong_tin_chuc_vu_NV!A545,INPUT_Du_lieu_nhan_vien!$1:$1048576,31,0))</f>
        <v>HN</v>
      </c>
      <c r="L545" s="104" t="str">
        <f>IF(Thong_tin_chuc_vu_NV!A545="","",VLOOKUP(Thong_tin_chuc_vu_NV!A545,INPUT_Du_lieu_nhan_vien!$1:$1048576,36,0))</f>
        <v>Nghỉ việc</v>
      </c>
      <c r="M545" s="117">
        <f>IF(Thong_tin_chuc_vu_NV!A545="","",VLOOKUP(Thong_tin_chuc_vu_NV!A545,INPUT_Du_lieu_nhan_vien!$1:$1048576,34,0))</f>
        <v>0</v>
      </c>
      <c r="N545" s="104" t="str">
        <f>IF(Thong_tin_chuc_vu_NV!A545="","",VLOOKUP(Thong_tin_chuc_vu_NV!A545,INPUT_Du_lieu_nhan_vien!$1:$1048576,35,0))</f>
        <v/>
      </c>
      <c r="O545" s="117" t="str">
        <f>IF(Thong_tin_chuc_vu_NV!A545="","",VLOOKUP(Thong_tin_chuc_vu_NV!A545,INPUT_Du_lieu_nhan_vien!$1:$1048576,37,0))</f>
        <v/>
      </c>
      <c r="P545" s="117">
        <f>IF(Thong_tin_chuc_vu_NV!A545="","",VLOOKUP(Thong_tin_chuc_vu_NV!A545,INPUT_Du_lieu_nhan_vien!$1:$1048576,39,0))</f>
        <v>41415</v>
      </c>
    </row>
    <row r="546" spans="1:16" ht="19.5" hidden="1" customHeight="1" x14ac:dyDescent="0.2">
      <c r="A546" s="121">
        <f>IF(INPUT_Du_lieu_nhan_vien!A564="","",INPUT_Du_lieu_nhan_vien!A564)</f>
        <v>20539</v>
      </c>
      <c r="B546" s="121" t="str">
        <f>IF(A546="","",VLOOKUP(A546,INPUT_Du_lieu_nhan_vien!$1:$1048576,2,0))</f>
        <v>Lê Hồng</v>
      </c>
      <c r="C546" s="121" t="str">
        <f>IF($A546="","",VLOOKUP($A546,INPUT_Du_lieu_nhan_vien!$1:$1048576,3,0))</f>
        <v>Minh</v>
      </c>
      <c r="D546" s="104" t="str">
        <f>IF(A546="","",VLOOKUP(A546,INPUT_Du_lieu_nhan_vien!$1:$1048576,20,0))</f>
        <v xml:space="preserve">Số 32 ngõ 252 Minh Khai, Hà Nội </v>
      </c>
      <c r="E546" s="104" t="str">
        <f>IF($A546="","",VLOOKUP($A546,INPUT_Du_lieu_nhan_vien!$1:$1048576,17,0))</f>
        <v>0982 160 788</v>
      </c>
      <c r="F546" s="116" t="str">
        <f>IF(Thong_tin_chuc_vu_NV!A546="","",VLOOKUP(Thong_tin_chuc_vu_NV!A546,INPUT_Du_lieu_nhan_vien!$1:$1048576,27,0))</f>
        <v>1</v>
      </c>
      <c r="G546" s="104" t="str">
        <f>IF(Thong_tin_chuc_vu_NV!A546="","",VLOOKUP(Thong_tin_chuc_vu_NV!A546,INPUT_Du_lieu_nhan_vien!$1:$1048576,28,0))</f>
        <v>CB</v>
      </c>
      <c r="H546" s="104" t="str">
        <f>IF(Thong_tin_chuc_vu_NV!A546="","",VLOOKUP(Thong_tin_chuc_vu_NV!A546,INPUT_Du_lieu_nhan_vien!$1:$1048576,24,0))</f>
        <v>OP</v>
      </c>
      <c r="I546" s="104" t="str">
        <f>IF(Thong_tin_chuc_vu_NV!A546="","",VLOOKUP(Thong_tin_chuc_vu_NV!A546,INPUT_Du_lieu_nhan_vien!$1:$1048576,29,0))</f>
        <v>TAW</v>
      </c>
      <c r="J546" s="104" t="str">
        <f>IF(Thong_tin_chuc_vu_NV!A546="","",VLOOKUP(Thong_tin_chuc_vu_NV!A546,INPUT_Du_lieu_nhan_vien!$1:$1048576,30,0))</f>
        <v>PAWP</v>
      </c>
      <c r="K546" s="104" t="str">
        <f>IF(Thong_tin_chuc_vu_NV!A546="","",VLOOKUP(Thong_tin_chuc_vu_NV!A546,INPUT_Du_lieu_nhan_vien!$1:$1048576,31,0))</f>
        <v>HN</v>
      </c>
      <c r="L546" s="104" t="str">
        <f>IF(Thong_tin_chuc_vu_NV!A546="","",VLOOKUP(Thong_tin_chuc_vu_NV!A546,INPUT_Du_lieu_nhan_vien!$1:$1048576,36,0))</f>
        <v>Nghỉ việc</v>
      </c>
      <c r="M546" s="117">
        <f>IF(Thong_tin_chuc_vu_NV!A546="","",VLOOKUP(Thong_tin_chuc_vu_NV!A546,INPUT_Du_lieu_nhan_vien!$1:$1048576,34,0))</f>
        <v>40988</v>
      </c>
      <c r="N546" s="104">
        <f>IF(Thong_tin_chuc_vu_NV!A546="","",VLOOKUP(Thong_tin_chuc_vu_NV!A546,INPUT_Du_lieu_nhan_vien!$1:$1048576,35,0))</f>
        <v>3</v>
      </c>
      <c r="O546" s="117" t="str">
        <f>IF(Thong_tin_chuc_vu_NV!A546="","",VLOOKUP(Thong_tin_chuc_vu_NV!A546,INPUT_Du_lieu_nhan_vien!$1:$1048576,37,0))</f>
        <v/>
      </c>
      <c r="P546" s="117">
        <f>IF(Thong_tin_chuc_vu_NV!A546="","",VLOOKUP(Thong_tin_chuc_vu_NV!A546,INPUT_Du_lieu_nhan_vien!$1:$1048576,39,0))</f>
        <v>41358</v>
      </c>
    </row>
    <row r="547" spans="1:16" ht="19.5" hidden="1" customHeight="1" x14ac:dyDescent="0.2">
      <c r="A547" s="121">
        <f>IF(INPUT_Du_lieu_nhan_vien!A565="","",INPUT_Du_lieu_nhan_vien!A565)</f>
        <v>20540</v>
      </c>
      <c r="B547" s="121" t="str">
        <f>IF(A547="","",VLOOKUP(A547,INPUT_Du_lieu_nhan_vien!$1:$1048576,2,0))</f>
        <v>Phạm Thị Kiều</v>
      </c>
      <c r="C547" s="121" t="str">
        <f>IF($A547="","",VLOOKUP($A547,INPUT_Du_lieu_nhan_vien!$1:$1048576,3,0))</f>
        <v>Oanh</v>
      </c>
      <c r="D547" s="104" t="str">
        <f>IF(A547="","",VLOOKUP(A547,INPUT_Du_lieu_nhan_vien!$1:$1048576,20,0))</f>
        <v>Tôn Thất Tùng, Đống Đa Hà Nội</v>
      </c>
      <c r="E547" s="104" t="str">
        <f>IF($A547="","",VLOOKUP($A547,INPUT_Du_lieu_nhan_vien!$1:$1048576,17,0))</f>
        <v>0973760907</v>
      </c>
      <c r="F547" s="116" t="str">
        <f>IF(Thong_tin_chuc_vu_NV!A547="","",VLOOKUP(Thong_tin_chuc_vu_NV!A547,INPUT_Du_lieu_nhan_vien!$1:$1048576,27,0))</f>
        <v>1</v>
      </c>
      <c r="G547" s="104" t="str">
        <f>IF(Thong_tin_chuc_vu_NV!A547="","",VLOOKUP(Thong_tin_chuc_vu_NV!A547,INPUT_Du_lieu_nhan_vien!$1:$1048576,28,0))</f>
        <v>CB</v>
      </c>
      <c r="H547" s="104" t="str">
        <f>IF(Thong_tin_chuc_vu_NV!A547="","",VLOOKUP(Thong_tin_chuc_vu_NV!A547,INPUT_Du_lieu_nhan_vien!$1:$1048576,24,0))</f>
        <v>OS</v>
      </c>
      <c r="I547" s="104" t="str">
        <f>IF(Thong_tin_chuc_vu_NV!A547="","",VLOOKUP(Thong_tin_chuc_vu_NV!A547,INPUT_Du_lieu_nhan_vien!$1:$1048576,29,0))</f>
        <v>TAW</v>
      </c>
      <c r="J547" s="104" t="str">
        <f>IF(Thong_tin_chuc_vu_NV!A547="","",VLOOKUP(Thong_tin_chuc_vu_NV!A547,INPUT_Du_lieu_nhan_vien!$1:$1048576,30,0))</f>
        <v>PAWS</v>
      </c>
      <c r="K547" s="104" t="str">
        <f>IF(Thong_tin_chuc_vu_NV!A547="","",VLOOKUP(Thong_tin_chuc_vu_NV!A547,INPUT_Du_lieu_nhan_vien!$1:$1048576,31,0))</f>
        <v>HN</v>
      </c>
      <c r="L547" s="104" t="str">
        <f>IF(Thong_tin_chuc_vu_NV!A547="","",VLOOKUP(Thong_tin_chuc_vu_NV!A547,INPUT_Du_lieu_nhan_vien!$1:$1048576,36,0))</f>
        <v>Nghỉ việc</v>
      </c>
      <c r="M547" s="117">
        <f>IF(Thong_tin_chuc_vu_NV!A547="","",VLOOKUP(Thong_tin_chuc_vu_NV!A547,INPUT_Du_lieu_nhan_vien!$1:$1048576,34,0))</f>
        <v>41414</v>
      </c>
      <c r="N547" s="104">
        <f>IF(Thong_tin_chuc_vu_NV!A547="","",VLOOKUP(Thong_tin_chuc_vu_NV!A547,INPUT_Du_lieu_nhan_vien!$1:$1048576,35,0))</f>
        <v>5</v>
      </c>
      <c r="O547" s="117" t="str">
        <f>IF(Thong_tin_chuc_vu_NV!A547="","",VLOOKUP(Thong_tin_chuc_vu_NV!A547,INPUT_Du_lieu_nhan_vien!$1:$1048576,37,0))</f>
        <v/>
      </c>
      <c r="P547" s="117">
        <f>IF(Thong_tin_chuc_vu_NV!A547="","",VLOOKUP(Thong_tin_chuc_vu_NV!A547,INPUT_Du_lieu_nhan_vien!$1:$1048576,39,0))</f>
        <v>41547</v>
      </c>
    </row>
    <row r="548" spans="1:16" ht="19.5" hidden="1" customHeight="1" x14ac:dyDescent="0.2">
      <c r="A548" s="121">
        <f>IF(INPUT_Du_lieu_nhan_vien!A566="","",INPUT_Du_lieu_nhan_vien!A566)</f>
        <v>20541</v>
      </c>
      <c r="B548" s="121" t="str">
        <f>IF(A548="","",VLOOKUP(A548,INPUT_Du_lieu_nhan_vien!$1:$1048576,2,0))</f>
        <v>Nguyễn Thị Bảo</v>
      </c>
      <c r="C548" s="121" t="str">
        <f>IF($A548="","",VLOOKUP($A548,INPUT_Du_lieu_nhan_vien!$1:$1048576,3,0))</f>
        <v>Ngân</v>
      </c>
      <c r="D548" s="104" t="str">
        <f>IF(A548="","",VLOOKUP(A548,INPUT_Du_lieu_nhan_vien!$1:$1048576,20,0))</f>
        <v>151/41 Nguyễn Trãi, P2, Quận 5</v>
      </c>
      <c r="E548" s="104" t="str">
        <f>IF($A548="","",VLOOKUP($A548,INPUT_Du_lieu_nhan_vien!$1:$1048576,17,0))</f>
        <v>0946 793 839</v>
      </c>
      <c r="F548" s="116" t="str">
        <f>IF(Thong_tin_chuc_vu_NV!A548="","",VLOOKUP(Thong_tin_chuc_vu_NV!A548,INPUT_Du_lieu_nhan_vien!$1:$1048576,27,0))</f>
        <v>1</v>
      </c>
      <c r="G548" s="104" t="str">
        <f>IF(Thong_tin_chuc_vu_NV!A548="","",VLOOKUP(Thong_tin_chuc_vu_NV!A548,INPUT_Du_lieu_nhan_vien!$1:$1048576,28,0))</f>
        <v>CB</v>
      </c>
      <c r="H548" s="104" t="str">
        <f>IF(Thong_tin_chuc_vu_NV!A548="","",VLOOKUP(Thong_tin_chuc_vu_NV!A548,INPUT_Du_lieu_nhan_vien!$1:$1048576,24,0))</f>
        <v>OS</v>
      </c>
      <c r="I548" s="104" t="str">
        <f>IF(Thong_tin_chuc_vu_NV!A548="","",VLOOKUP(Thong_tin_chuc_vu_NV!A548,INPUT_Du_lieu_nhan_vien!$1:$1048576,29,0))</f>
        <v>TSA</v>
      </c>
      <c r="J548" s="104" t="str">
        <f>IF(Thong_tin_chuc_vu_NV!A548="","",VLOOKUP(Thong_tin_chuc_vu_NV!A548,INPUT_Du_lieu_nhan_vien!$1:$1048576,30,0))</f>
        <v>PSAS</v>
      </c>
      <c r="K548" s="104" t="str">
        <f>IF(Thong_tin_chuc_vu_NV!A548="","",VLOOKUP(Thong_tin_chuc_vu_NV!A548,INPUT_Du_lieu_nhan_vien!$1:$1048576,31,0))</f>
        <v>HCM</v>
      </c>
      <c r="L548" s="104" t="str">
        <f>IF(Thong_tin_chuc_vu_NV!A548="","",VLOOKUP(Thong_tin_chuc_vu_NV!A548,INPUT_Du_lieu_nhan_vien!$1:$1048576,36,0))</f>
        <v>Chính thức</v>
      </c>
      <c r="M548" s="117">
        <f>IF(Thong_tin_chuc_vu_NV!A548="","",VLOOKUP(Thong_tin_chuc_vu_NV!A548,INPUT_Du_lieu_nhan_vien!$1:$1048576,34,0))</f>
        <v>41412</v>
      </c>
      <c r="N548" s="104">
        <f>IF(Thong_tin_chuc_vu_NV!A548="","",VLOOKUP(Thong_tin_chuc_vu_NV!A548,INPUT_Du_lieu_nhan_vien!$1:$1048576,35,0))</f>
        <v>5</v>
      </c>
      <c r="O548" s="117">
        <f>IF(Thong_tin_chuc_vu_NV!A548="","",VLOOKUP(Thong_tin_chuc_vu_NV!A548,INPUT_Du_lieu_nhan_vien!$1:$1048576,37,0))</f>
        <v>0</v>
      </c>
      <c r="P548" s="117">
        <f>IF(Thong_tin_chuc_vu_NV!A548="","",VLOOKUP(Thong_tin_chuc_vu_NV!A548,INPUT_Du_lieu_nhan_vien!$1:$1048576,39,0))</f>
        <v>0</v>
      </c>
    </row>
    <row r="549" spans="1:16" ht="19.5" hidden="1" customHeight="1" x14ac:dyDescent="0.2">
      <c r="A549" s="121">
        <f>IF(INPUT_Du_lieu_nhan_vien!A567="","",INPUT_Du_lieu_nhan_vien!A567)</f>
        <v>20542</v>
      </c>
      <c r="B549" s="121" t="str">
        <f>IF(A549="","",VLOOKUP(A549,INPUT_Du_lieu_nhan_vien!$1:$1048576,2,0))</f>
        <v>Nguyễn Thị Kim</v>
      </c>
      <c r="C549" s="121" t="str">
        <f>IF($A549="","",VLOOKUP($A549,INPUT_Du_lieu_nhan_vien!$1:$1048576,3,0))</f>
        <v>Hiền</v>
      </c>
      <c r="D549" s="104" t="str">
        <f>IF(A549="","",VLOOKUP(A549,INPUT_Du_lieu_nhan_vien!$1:$1048576,20,0))</f>
        <v>367 Nơ Trang Long, P12, Quận Bình Thạnh, HCM</v>
      </c>
      <c r="E549" s="104" t="str">
        <f>IF($A549="","",VLOOKUP($A549,INPUT_Du_lieu_nhan_vien!$1:$1048576,17,0))</f>
        <v>0126 7875443</v>
      </c>
      <c r="F549" s="116" t="str">
        <f>IF(Thong_tin_chuc_vu_NV!A549="","",VLOOKUP(Thong_tin_chuc_vu_NV!A549,INPUT_Du_lieu_nhan_vien!$1:$1048576,27,0))</f>
        <v>1</v>
      </c>
      <c r="G549" s="104" t="str">
        <f>IF(Thong_tin_chuc_vu_NV!A549="","",VLOOKUP(Thong_tin_chuc_vu_NV!A549,INPUT_Du_lieu_nhan_vien!$1:$1048576,28,0))</f>
        <v>CB</v>
      </c>
      <c r="H549" s="104" t="str">
        <f>IF(Thong_tin_chuc_vu_NV!A549="","",VLOOKUP(Thong_tin_chuc_vu_NV!A549,INPUT_Du_lieu_nhan_vien!$1:$1048576,24,0))</f>
        <v>OS</v>
      </c>
      <c r="I549" s="104" t="str">
        <f>IF(Thong_tin_chuc_vu_NV!A549="","",VLOOKUP(Thong_tin_chuc_vu_NV!A549,INPUT_Du_lieu_nhan_vien!$1:$1048576,29,0))</f>
        <v>TSA</v>
      </c>
      <c r="J549" s="104" t="str">
        <f>IF(Thong_tin_chuc_vu_NV!A549="","",VLOOKUP(Thong_tin_chuc_vu_NV!A549,INPUT_Du_lieu_nhan_vien!$1:$1048576,30,0))</f>
        <v>PSAS</v>
      </c>
      <c r="K549" s="104" t="str">
        <f>IF(Thong_tin_chuc_vu_NV!A549="","",VLOOKUP(Thong_tin_chuc_vu_NV!A549,INPUT_Du_lieu_nhan_vien!$1:$1048576,31,0))</f>
        <v>HCM</v>
      </c>
      <c r="L549" s="104" t="str">
        <f>IF(Thong_tin_chuc_vu_NV!A549="","",VLOOKUP(Thong_tin_chuc_vu_NV!A549,INPUT_Du_lieu_nhan_vien!$1:$1048576,36,0))</f>
        <v>Chính thức</v>
      </c>
      <c r="M549" s="117">
        <f>IF(Thong_tin_chuc_vu_NV!A549="","",VLOOKUP(Thong_tin_chuc_vu_NV!A549,INPUT_Du_lieu_nhan_vien!$1:$1048576,34,0))</f>
        <v>41412</v>
      </c>
      <c r="N549" s="104">
        <f>IF(Thong_tin_chuc_vu_NV!A549="","",VLOOKUP(Thong_tin_chuc_vu_NV!A549,INPUT_Du_lieu_nhan_vien!$1:$1048576,35,0))</f>
        <v>5</v>
      </c>
      <c r="O549" s="117">
        <f>IF(Thong_tin_chuc_vu_NV!A549="","",VLOOKUP(Thong_tin_chuc_vu_NV!A549,INPUT_Du_lieu_nhan_vien!$1:$1048576,37,0))</f>
        <v>0</v>
      </c>
      <c r="P549" s="117">
        <f>IF(Thong_tin_chuc_vu_NV!A549="","",VLOOKUP(Thong_tin_chuc_vu_NV!A549,INPUT_Du_lieu_nhan_vien!$1:$1048576,39,0))</f>
        <v>0</v>
      </c>
    </row>
    <row r="550" spans="1:16" ht="19.5" hidden="1" customHeight="1" x14ac:dyDescent="0.2">
      <c r="A550" s="121">
        <f>IF(INPUT_Du_lieu_nhan_vien!A568="","",INPUT_Du_lieu_nhan_vien!A568)</f>
        <v>20543</v>
      </c>
      <c r="B550" s="121" t="str">
        <f>IF(A550="","",VLOOKUP(A550,INPUT_Du_lieu_nhan_vien!$1:$1048576,2,0))</f>
        <v>Nguyễn Thị Lệ</v>
      </c>
      <c r="C550" s="121" t="str">
        <f>IF($A550="","",VLOOKUP($A550,INPUT_Du_lieu_nhan_vien!$1:$1048576,3,0))</f>
        <v>Mi</v>
      </c>
      <c r="D550" s="104" t="str">
        <f>IF(A550="","",VLOOKUP(A550,INPUT_Du_lieu_nhan_vien!$1:$1048576,20,0))</f>
        <v>658/67  CMT8, Q10, HCM</v>
      </c>
      <c r="E550" s="104" t="str">
        <f>IF($A550="","",VLOOKUP($A550,INPUT_Du_lieu_nhan_vien!$1:$1048576,17,0))</f>
        <v>0935355309</v>
      </c>
      <c r="F550" s="116" t="str">
        <f>IF(Thong_tin_chuc_vu_NV!A550="","",VLOOKUP(Thong_tin_chuc_vu_NV!A550,INPUT_Du_lieu_nhan_vien!$1:$1048576,27,0))</f>
        <v>1</v>
      </c>
      <c r="G550" s="104" t="str">
        <f>IF(Thong_tin_chuc_vu_NV!A550="","",VLOOKUP(Thong_tin_chuc_vu_NV!A550,INPUT_Du_lieu_nhan_vien!$1:$1048576,28,0))</f>
        <v>CB</v>
      </c>
      <c r="H550" s="104" t="str">
        <f>IF(Thong_tin_chuc_vu_NV!A550="","",VLOOKUP(Thong_tin_chuc_vu_NV!A550,INPUT_Du_lieu_nhan_vien!$1:$1048576,24,0))</f>
        <v>OS</v>
      </c>
      <c r="I550" s="104" t="str">
        <f>IF(Thong_tin_chuc_vu_NV!A550="","",VLOOKUP(Thong_tin_chuc_vu_NV!A550,INPUT_Du_lieu_nhan_vien!$1:$1048576,29,0))</f>
        <v>TSA</v>
      </c>
      <c r="J550" s="104" t="str">
        <f>IF(Thong_tin_chuc_vu_NV!A550="","",VLOOKUP(Thong_tin_chuc_vu_NV!A550,INPUT_Du_lieu_nhan_vien!$1:$1048576,30,0))</f>
        <v>PSAS</v>
      </c>
      <c r="K550" s="104" t="str">
        <f>IF(Thong_tin_chuc_vu_NV!A550="","",VLOOKUP(Thong_tin_chuc_vu_NV!A550,INPUT_Du_lieu_nhan_vien!$1:$1048576,31,0))</f>
        <v>HCM</v>
      </c>
      <c r="L550" s="104" t="str">
        <f>IF(Thong_tin_chuc_vu_NV!A550="","",VLOOKUP(Thong_tin_chuc_vu_NV!A550,INPUT_Du_lieu_nhan_vien!$1:$1048576,36,0))</f>
        <v>Chính thức</v>
      </c>
      <c r="M550" s="117">
        <f>IF(Thong_tin_chuc_vu_NV!A550="","",VLOOKUP(Thong_tin_chuc_vu_NV!A550,INPUT_Du_lieu_nhan_vien!$1:$1048576,34,0))</f>
        <v>41419</v>
      </c>
      <c r="N550" s="104">
        <f>IF(Thong_tin_chuc_vu_NV!A550="","",VLOOKUP(Thong_tin_chuc_vu_NV!A550,INPUT_Du_lieu_nhan_vien!$1:$1048576,35,0))</f>
        <v>5</v>
      </c>
      <c r="O550" s="117">
        <f>IF(Thong_tin_chuc_vu_NV!A550="","",VLOOKUP(Thong_tin_chuc_vu_NV!A550,INPUT_Du_lieu_nhan_vien!$1:$1048576,37,0))</f>
        <v>0</v>
      </c>
      <c r="P550" s="117">
        <f>IF(Thong_tin_chuc_vu_NV!A550="","",VLOOKUP(Thong_tin_chuc_vu_NV!A550,INPUT_Du_lieu_nhan_vien!$1:$1048576,39,0))</f>
        <v>0</v>
      </c>
    </row>
    <row r="551" spans="1:16" ht="19.5" hidden="1" customHeight="1" x14ac:dyDescent="0.2">
      <c r="A551" s="121">
        <f>IF(INPUT_Du_lieu_nhan_vien!A569="","",INPUT_Du_lieu_nhan_vien!A569)</f>
        <v>20544</v>
      </c>
      <c r="B551" s="121" t="str">
        <f>IF(A551="","",VLOOKUP(A551,INPUT_Du_lieu_nhan_vien!$1:$1048576,2,0))</f>
        <v>Phan Thị Thanh</v>
      </c>
      <c r="C551" s="121" t="str">
        <f>IF($A551="","",VLOOKUP($A551,INPUT_Du_lieu_nhan_vien!$1:$1048576,3,0))</f>
        <v>Luận</v>
      </c>
      <c r="D551" s="104" t="str">
        <f>IF(A551="","",VLOOKUP(A551,INPUT_Du_lieu_nhan_vien!$1:$1048576,20,0))</f>
        <v>643/41k - Xô Viết, Nghệ Tĩnh, Bình Thạnh</v>
      </c>
      <c r="E551" s="104" t="str">
        <f>IF($A551="","",VLOOKUP($A551,INPUT_Du_lieu_nhan_vien!$1:$1048576,17,0))</f>
        <v>0973267578</v>
      </c>
      <c r="F551" s="116" t="str">
        <f>IF(Thong_tin_chuc_vu_NV!A551="","",VLOOKUP(Thong_tin_chuc_vu_NV!A551,INPUT_Du_lieu_nhan_vien!$1:$1048576,27,0))</f>
        <v>1</v>
      </c>
      <c r="G551" s="104" t="str">
        <f>IF(Thong_tin_chuc_vu_NV!A551="","",VLOOKUP(Thong_tin_chuc_vu_NV!A551,INPUT_Du_lieu_nhan_vien!$1:$1048576,28,0))</f>
        <v>CB</v>
      </c>
      <c r="H551" s="104" t="str">
        <f>IF(Thong_tin_chuc_vu_NV!A551="","",VLOOKUP(Thong_tin_chuc_vu_NV!A551,INPUT_Du_lieu_nhan_vien!$1:$1048576,24,0))</f>
        <v>OS</v>
      </c>
      <c r="I551" s="104" t="str">
        <f>IF(Thong_tin_chuc_vu_NV!A551="","",VLOOKUP(Thong_tin_chuc_vu_NV!A551,INPUT_Du_lieu_nhan_vien!$1:$1048576,29,0))</f>
        <v>TSA</v>
      </c>
      <c r="J551" s="104" t="str">
        <f>IF(Thong_tin_chuc_vu_NV!A551="","",VLOOKUP(Thong_tin_chuc_vu_NV!A551,INPUT_Du_lieu_nhan_vien!$1:$1048576,30,0))</f>
        <v>PSAS</v>
      </c>
      <c r="K551" s="104" t="str">
        <f>IF(Thong_tin_chuc_vu_NV!A551="","",VLOOKUP(Thong_tin_chuc_vu_NV!A551,INPUT_Du_lieu_nhan_vien!$1:$1048576,31,0))</f>
        <v>HCM</v>
      </c>
      <c r="L551" s="104" t="str">
        <f>IF(Thong_tin_chuc_vu_NV!A551="","",VLOOKUP(Thong_tin_chuc_vu_NV!A551,INPUT_Du_lieu_nhan_vien!$1:$1048576,36,0))</f>
        <v>Nghỉ việc</v>
      </c>
      <c r="M551" s="117">
        <f>IF(Thong_tin_chuc_vu_NV!A551="","",VLOOKUP(Thong_tin_chuc_vu_NV!A551,INPUT_Du_lieu_nhan_vien!$1:$1048576,34,0))</f>
        <v>41435</v>
      </c>
      <c r="N551" s="104">
        <f>IF(Thong_tin_chuc_vu_NV!A551="","",VLOOKUP(Thong_tin_chuc_vu_NV!A551,INPUT_Du_lieu_nhan_vien!$1:$1048576,35,0))</f>
        <v>6</v>
      </c>
      <c r="O551" s="117">
        <f>IF(Thong_tin_chuc_vu_NV!A551="","",VLOOKUP(Thong_tin_chuc_vu_NV!A551,INPUT_Du_lieu_nhan_vien!$1:$1048576,37,0))</f>
        <v>0</v>
      </c>
      <c r="P551" s="117">
        <f>IF(Thong_tin_chuc_vu_NV!A551="","",VLOOKUP(Thong_tin_chuc_vu_NV!A551,INPUT_Du_lieu_nhan_vien!$1:$1048576,39,0))</f>
        <v>41583</v>
      </c>
    </row>
    <row r="552" spans="1:16" ht="19.5" hidden="1" customHeight="1" x14ac:dyDescent="0.2">
      <c r="A552" s="121">
        <f>IF(INPUT_Du_lieu_nhan_vien!A570="","",INPUT_Du_lieu_nhan_vien!A570)</f>
        <v>20545</v>
      </c>
      <c r="B552" s="121" t="str">
        <f>IF(A552="","",VLOOKUP(A552,INPUT_Du_lieu_nhan_vien!$1:$1048576,2,0))</f>
        <v>Nguyễn Lê Ngọc</v>
      </c>
      <c r="C552" s="121" t="str">
        <f>IF($A552="","",VLOOKUP($A552,INPUT_Du_lieu_nhan_vien!$1:$1048576,3,0))</f>
        <v>Diễm</v>
      </c>
      <c r="D552" s="104" t="str">
        <f>IF(A552="","",VLOOKUP(A552,INPUT_Du_lieu_nhan_vien!$1:$1048576,20,0))</f>
        <v>769/255 Phạm Thế Hiển, P4, Q8</v>
      </c>
      <c r="E552" s="104" t="str">
        <f>IF($A552="","",VLOOKUP($A552,INPUT_Du_lieu_nhan_vien!$1:$1048576,17,0))</f>
        <v>0938908709</v>
      </c>
      <c r="F552" s="116" t="str">
        <f>IF(Thong_tin_chuc_vu_NV!A552="","",VLOOKUP(Thong_tin_chuc_vu_NV!A552,INPUT_Du_lieu_nhan_vien!$1:$1048576,27,0))</f>
        <v>1</v>
      </c>
      <c r="G552" s="104" t="str">
        <f>IF(Thong_tin_chuc_vu_NV!A552="","",VLOOKUP(Thong_tin_chuc_vu_NV!A552,INPUT_Du_lieu_nhan_vien!$1:$1048576,28,0))</f>
        <v>CB</v>
      </c>
      <c r="H552" s="104" t="str">
        <f>IF(Thong_tin_chuc_vu_NV!A552="","",VLOOKUP(Thong_tin_chuc_vu_NV!A552,INPUT_Du_lieu_nhan_vien!$1:$1048576,24,0))</f>
        <v>OS</v>
      </c>
      <c r="I552" s="104" t="str">
        <f>IF(Thong_tin_chuc_vu_NV!A552="","",VLOOKUP(Thong_tin_chuc_vu_NV!A552,INPUT_Du_lieu_nhan_vien!$1:$1048576,29,0))</f>
        <v>TSA</v>
      </c>
      <c r="J552" s="104" t="str">
        <f>IF(Thong_tin_chuc_vu_NV!A552="","",VLOOKUP(Thong_tin_chuc_vu_NV!A552,INPUT_Du_lieu_nhan_vien!$1:$1048576,30,0))</f>
        <v>PSAS</v>
      </c>
      <c r="K552" s="104" t="str">
        <f>IF(Thong_tin_chuc_vu_NV!A552="","",VLOOKUP(Thong_tin_chuc_vu_NV!A552,INPUT_Du_lieu_nhan_vien!$1:$1048576,31,0))</f>
        <v>HCM</v>
      </c>
      <c r="L552" s="104" t="str">
        <f>IF(Thong_tin_chuc_vu_NV!A552="","",VLOOKUP(Thong_tin_chuc_vu_NV!A552,INPUT_Du_lieu_nhan_vien!$1:$1048576,36,0))</f>
        <v>Nghỉ việc</v>
      </c>
      <c r="M552" s="117">
        <f>IF(Thong_tin_chuc_vu_NV!A552="","",VLOOKUP(Thong_tin_chuc_vu_NV!A552,INPUT_Du_lieu_nhan_vien!$1:$1048576,34,0))</f>
        <v>41435</v>
      </c>
      <c r="N552" s="104">
        <f>IF(Thong_tin_chuc_vu_NV!A552="","",VLOOKUP(Thong_tin_chuc_vu_NV!A552,INPUT_Du_lieu_nhan_vien!$1:$1048576,35,0))</f>
        <v>6</v>
      </c>
      <c r="O552" s="117">
        <f>IF(Thong_tin_chuc_vu_NV!A552="","",VLOOKUP(Thong_tin_chuc_vu_NV!A552,INPUT_Du_lieu_nhan_vien!$1:$1048576,37,0))</f>
        <v>0</v>
      </c>
      <c r="P552" s="117">
        <f>IF(Thong_tin_chuc_vu_NV!A552="","",VLOOKUP(Thong_tin_chuc_vu_NV!A552,INPUT_Du_lieu_nhan_vien!$1:$1048576,39,0))</f>
        <v>41556</v>
      </c>
    </row>
    <row r="553" spans="1:16" ht="19.5" hidden="1" customHeight="1" x14ac:dyDescent="0.2">
      <c r="A553" s="121">
        <f>IF(INPUT_Du_lieu_nhan_vien!A571="","",INPUT_Du_lieu_nhan_vien!A571)</f>
        <v>20546</v>
      </c>
      <c r="B553" s="121" t="str">
        <f>IF(A553="","",VLOOKUP(A553,INPUT_Du_lieu_nhan_vien!$1:$1048576,2,0))</f>
        <v>Phan Thị</v>
      </c>
      <c r="C553" s="121" t="str">
        <f>IF($A553="","",VLOOKUP($A553,INPUT_Du_lieu_nhan_vien!$1:$1048576,3,0))</f>
        <v>Chính</v>
      </c>
      <c r="D553" s="104" t="str">
        <f>IF(A553="","",VLOOKUP(A553,INPUT_Du_lieu_nhan_vien!$1:$1048576,20,0))</f>
        <v>176/1 Dương Quảng Hàm, P5, Q.Gò vấp</v>
      </c>
      <c r="E553" s="104" t="str">
        <f>IF($A553="","",VLOOKUP($A553,INPUT_Du_lieu_nhan_vien!$1:$1048576,17,0))</f>
        <v>0938798502</v>
      </c>
      <c r="F553" s="116" t="str">
        <f>IF(Thong_tin_chuc_vu_NV!A553="","",VLOOKUP(Thong_tin_chuc_vu_NV!A553,INPUT_Du_lieu_nhan_vien!$1:$1048576,27,0))</f>
        <v>1</v>
      </c>
      <c r="G553" s="104" t="str">
        <f>IF(Thong_tin_chuc_vu_NV!A553="","",VLOOKUP(Thong_tin_chuc_vu_NV!A553,INPUT_Du_lieu_nhan_vien!$1:$1048576,28,0))</f>
        <v>CB</v>
      </c>
      <c r="H553" s="104" t="str">
        <f>IF(Thong_tin_chuc_vu_NV!A553="","",VLOOKUP(Thong_tin_chuc_vu_NV!A553,INPUT_Du_lieu_nhan_vien!$1:$1048576,24,0))</f>
        <v>OS</v>
      </c>
      <c r="I553" s="104" t="str">
        <f>IF(Thong_tin_chuc_vu_NV!A553="","",VLOOKUP(Thong_tin_chuc_vu_NV!A553,INPUT_Du_lieu_nhan_vien!$1:$1048576,29,0))</f>
        <v>TSA</v>
      </c>
      <c r="J553" s="104" t="str">
        <f>IF(Thong_tin_chuc_vu_NV!A553="","",VLOOKUP(Thong_tin_chuc_vu_NV!A553,INPUT_Du_lieu_nhan_vien!$1:$1048576,30,0))</f>
        <v>PSAS</v>
      </c>
      <c r="K553" s="104" t="str">
        <f>IF(Thong_tin_chuc_vu_NV!A553="","",VLOOKUP(Thong_tin_chuc_vu_NV!A553,INPUT_Du_lieu_nhan_vien!$1:$1048576,31,0))</f>
        <v>HCM</v>
      </c>
      <c r="L553" s="104" t="str">
        <f>IF(Thong_tin_chuc_vu_NV!A553="","",VLOOKUP(Thong_tin_chuc_vu_NV!A553,INPUT_Du_lieu_nhan_vien!$1:$1048576,36,0))</f>
        <v>Nghỉ việc</v>
      </c>
      <c r="M553" s="117">
        <f>IF(Thong_tin_chuc_vu_NV!A553="","",VLOOKUP(Thong_tin_chuc_vu_NV!A553,INPUT_Du_lieu_nhan_vien!$1:$1048576,34,0))</f>
        <v>0</v>
      </c>
      <c r="N553" s="104" t="str">
        <f>IF(Thong_tin_chuc_vu_NV!A553="","",VLOOKUP(Thong_tin_chuc_vu_NV!A553,INPUT_Du_lieu_nhan_vien!$1:$1048576,35,0))</f>
        <v/>
      </c>
      <c r="O553" s="117">
        <f>IF(Thong_tin_chuc_vu_NV!A553="","",VLOOKUP(Thong_tin_chuc_vu_NV!A553,INPUT_Du_lieu_nhan_vien!$1:$1048576,37,0))</f>
        <v>0</v>
      </c>
      <c r="P553" s="117">
        <f>IF(Thong_tin_chuc_vu_NV!A553="","",VLOOKUP(Thong_tin_chuc_vu_NV!A553,INPUT_Du_lieu_nhan_vien!$1:$1048576,39,0))</f>
        <v>0</v>
      </c>
    </row>
    <row r="554" spans="1:16" ht="19.5" hidden="1" customHeight="1" x14ac:dyDescent="0.2">
      <c r="A554" s="121">
        <f>IF(INPUT_Du_lieu_nhan_vien!A572="","",INPUT_Du_lieu_nhan_vien!A572)</f>
        <v>20547</v>
      </c>
      <c r="B554" s="121" t="str">
        <f>IF(A554="","",VLOOKUP(A554,INPUT_Du_lieu_nhan_vien!$1:$1048576,2,0))</f>
        <v>Nguyễn Thị Thanh</v>
      </c>
      <c r="C554" s="121" t="str">
        <f>IF($A554="","",VLOOKUP($A554,INPUT_Du_lieu_nhan_vien!$1:$1048576,3,0))</f>
        <v>Nga</v>
      </c>
      <c r="D554" s="104" t="str">
        <f>IF(A554="","",VLOOKUP(A554,INPUT_Du_lieu_nhan_vien!$1:$1048576,20,0))</f>
        <v>Tổ 6, Đồng Mai, Hà Đông, Hà Nội</v>
      </c>
      <c r="E554" s="104" t="str">
        <f>IF($A554="","",VLOOKUP($A554,INPUT_Du_lieu_nhan_vien!$1:$1048576,17,0))</f>
        <v>01656 061 286</v>
      </c>
      <c r="F554" s="116" t="str">
        <f>IF(Thong_tin_chuc_vu_NV!A554="","",VLOOKUP(Thong_tin_chuc_vu_NV!A554,INPUT_Du_lieu_nhan_vien!$1:$1048576,27,0))</f>
        <v>1</v>
      </c>
      <c r="G554" s="104" t="str">
        <f>IF(Thong_tin_chuc_vu_NV!A554="","",VLOOKUP(Thong_tin_chuc_vu_NV!A554,INPUT_Du_lieu_nhan_vien!$1:$1048576,28,0))</f>
        <v>CB</v>
      </c>
      <c r="H554" s="104" t="str">
        <f>IF(Thong_tin_chuc_vu_NV!A554="","",VLOOKUP(Thong_tin_chuc_vu_NV!A554,INPUT_Du_lieu_nhan_vien!$1:$1048576,24,0))</f>
        <v>OP</v>
      </c>
      <c r="I554" s="104" t="str">
        <f>IF(Thong_tin_chuc_vu_NV!A554="","",VLOOKUP(Thong_tin_chuc_vu_NV!A554,INPUT_Du_lieu_nhan_vien!$1:$1048576,29,0))</f>
        <v>TAW</v>
      </c>
      <c r="J554" s="104" t="str">
        <f>IF(Thong_tin_chuc_vu_NV!A554="","",VLOOKUP(Thong_tin_chuc_vu_NV!A554,INPUT_Du_lieu_nhan_vien!$1:$1048576,30,0))</f>
        <v>PAWM</v>
      </c>
      <c r="K554" s="104" t="str">
        <f>IF(Thong_tin_chuc_vu_NV!A554="","",VLOOKUP(Thong_tin_chuc_vu_NV!A554,INPUT_Du_lieu_nhan_vien!$1:$1048576,31,0))</f>
        <v>HN</v>
      </c>
      <c r="L554" s="104" t="str">
        <f>IF(Thong_tin_chuc_vu_NV!A554="","",VLOOKUP(Thong_tin_chuc_vu_NV!A554,INPUT_Du_lieu_nhan_vien!$1:$1048576,36,0))</f>
        <v>Chính thức</v>
      </c>
      <c r="M554" s="117">
        <f>IF(Thong_tin_chuc_vu_NV!A554="","",VLOOKUP(Thong_tin_chuc_vu_NV!A554,INPUT_Du_lieu_nhan_vien!$1:$1048576,34,0))</f>
        <v>41450</v>
      </c>
      <c r="N554" s="104">
        <f>IF(Thong_tin_chuc_vu_NV!A554="","",VLOOKUP(Thong_tin_chuc_vu_NV!A554,INPUT_Du_lieu_nhan_vien!$1:$1048576,35,0))</f>
        <v>6</v>
      </c>
      <c r="O554" s="117">
        <f>IF(Thong_tin_chuc_vu_NV!A554="","",VLOOKUP(Thong_tin_chuc_vu_NV!A554,INPUT_Du_lieu_nhan_vien!$1:$1048576,37,0))</f>
        <v>0</v>
      </c>
      <c r="P554" s="117">
        <f>IF(Thong_tin_chuc_vu_NV!A554="","",VLOOKUP(Thong_tin_chuc_vu_NV!A554,INPUT_Du_lieu_nhan_vien!$1:$1048576,39,0))</f>
        <v>0</v>
      </c>
    </row>
    <row r="555" spans="1:16" ht="19.5" hidden="1" customHeight="1" x14ac:dyDescent="0.2">
      <c r="A555" s="121">
        <f>IF(INPUT_Du_lieu_nhan_vien!A573="","",INPUT_Du_lieu_nhan_vien!A573)</f>
        <v>20548</v>
      </c>
      <c r="B555" s="121" t="str">
        <f>IF(A555="","",VLOOKUP(A555,INPUT_Du_lieu_nhan_vien!$1:$1048576,2,0))</f>
        <v>Lưu Thị Cẩm</v>
      </c>
      <c r="C555" s="121" t="str">
        <f>IF($A555="","",VLOOKUP($A555,INPUT_Du_lieu_nhan_vien!$1:$1048576,3,0))</f>
        <v>Phú</v>
      </c>
      <c r="D555" s="104" t="str">
        <f>IF(A555="","",VLOOKUP(A555,INPUT_Du_lieu_nhan_vien!$1:$1048576,20,0))</f>
        <v>1/9I - Đường Trục, P13, Q.Bình Thạnh, HCM</v>
      </c>
      <c r="E555" s="104" t="str">
        <f>IF($A555="","",VLOOKUP($A555,INPUT_Du_lieu_nhan_vien!$1:$1048576,17,0))</f>
        <v>0939 154 444</v>
      </c>
      <c r="F555" s="116" t="str">
        <f>IF(Thong_tin_chuc_vu_NV!A555="","",VLOOKUP(Thong_tin_chuc_vu_NV!A555,INPUT_Du_lieu_nhan_vien!$1:$1048576,27,0))</f>
        <v>1</v>
      </c>
      <c r="G555" s="104" t="str">
        <f>IF(Thong_tin_chuc_vu_NV!A555="","",VLOOKUP(Thong_tin_chuc_vu_NV!A555,INPUT_Du_lieu_nhan_vien!$1:$1048576,28,0))</f>
        <v>CB</v>
      </c>
      <c r="H555" s="104" t="str">
        <f>IF(Thong_tin_chuc_vu_NV!A555="","",VLOOKUP(Thong_tin_chuc_vu_NV!A555,INPUT_Du_lieu_nhan_vien!$1:$1048576,24,0))</f>
        <v>OC</v>
      </c>
      <c r="I555" s="104" t="str">
        <f>IF(Thong_tin_chuc_vu_NV!A555="","",VLOOKUP(Thong_tin_chuc_vu_NV!A555,INPUT_Du_lieu_nhan_vien!$1:$1048576,29,0))</f>
        <v>TTV</v>
      </c>
      <c r="J555" s="104" t="str">
        <f>IF(Thong_tin_chuc_vu_NV!A555="","",VLOOKUP(Thong_tin_chuc_vu_NV!A555,INPUT_Du_lieu_nhan_vien!$1:$1048576,30,0))</f>
        <v>PTVS</v>
      </c>
      <c r="K555" s="104" t="str">
        <f>IF(Thong_tin_chuc_vu_NV!A555="","",VLOOKUP(Thong_tin_chuc_vu_NV!A555,INPUT_Du_lieu_nhan_vien!$1:$1048576,31,0))</f>
        <v>HCM</v>
      </c>
      <c r="L555" s="104" t="str">
        <f>IF(Thong_tin_chuc_vu_NV!A555="","",VLOOKUP(Thong_tin_chuc_vu_NV!A555,INPUT_Du_lieu_nhan_vien!$1:$1048576,36,0))</f>
        <v>Nghỉ việc</v>
      </c>
      <c r="M555" s="117">
        <f>IF(Thong_tin_chuc_vu_NV!A555="","",VLOOKUP(Thong_tin_chuc_vu_NV!A555,INPUT_Du_lieu_nhan_vien!$1:$1048576,34,0))</f>
        <v>0</v>
      </c>
      <c r="N555" s="104" t="str">
        <f>IF(Thong_tin_chuc_vu_NV!A555="","",VLOOKUP(Thong_tin_chuc_vu_NV!A555,INPUT_Du_lieu_nhan_vien!$1:$1048576,35,0))</f>
        <v/>
      </c>
      <c r="O555" s="117">
        <f>IF(Thong_tin_chuc_vu_NV!A555="","",VLOOKUP(Thong_tin_chuc_vu_NV!A555,INPUT_Du_lieu_nhan_vien!$1:$1048576,37,0))</f>
        <v>0</v>
      </c>
      <c r="P555" s="117">
        <f>IF(Thong_tin_chuc_vu_NV!A555="","",VLOOKUP(Thong_tin_chuc_vu_NV!A555,INPUT_Du_lieu_nhan_vien!$1:$1048576,39,0))</f>
        <v>0</v>
      </c>
    </row>
    <row r="556" spans="1:16" ht="19.5" hidden="1" customHeight="1" x14ac:dyDescent="0.2">
      <c r="A556" s="121">
        <f>IF(INPUT_Du_lieu_nhan_vien!A574="","",INPUT_Du_lieu_nhan_vien!A574)</f>
        <v>20549</v>
      </c>
      <c r="B556" s="121" t="str">
        <f>IF(A556="","",VLOOKUP(A556,INPUT_Du_lieu_nhan_vien!$1:$1048576,2,0))</f>
        <v>Trần Thị Thanh</v>
      </c>
      <c r="C556" s="121" t="str">
        <f>IF($A556="","",VLOOKUP($A556,INPUT_Du_lieu_nhan_vien!$1:$1048576,3,0))</f>
        <v>Thảo</v>
      </c>
      <c r="D556" s="104" t="str">
        <f>IF(A556="","",VLOOKUP(A556,INPUT_Du_lieu_nhan_vien!$1:$1048576,20,0))</f>
        <v>79/18A Trần Văn Đang, P9, Q3</v>
      </c>
      <c r="E556" s="104" t="str">
        <f>IF($A556="","",VLOOKUP($A556,INPUT_Du_lieu_nhan_vien!$1:$1048576,17,0))</f>
        <v>0168 2345 050</v>
      </c>
      <c r="F556" s="116" t="str">
        <f>IF(Thong_tin_chuc_vu_NV!A556="","",VLOOKUP(Thong_tin_chuc_vu_NV!A556,INPUT_Du_lieu_nhan_vien!$1:$1048576,27,0))</f>
        <v>1</v>
      </c>
      <c r="G556" s="104" t="str">
        <f>IF(Thong_tin_chuc_vu_NV!A556="","",VLOOKUP(Thong_tin_chuc_vu_NV!A556,INPUT_Du_lieu_nhan_vien!$1:$1048576,28,0))</f>
        <v>CB</v>
      </c>
      <c r="H556" s="104" t="str">
        <f>IF(Thong_tin_chuc_vu_NV!A556="","",VLOOKUP(Thong_tin_chuc_vu_NV!A556,INPUT_Du_lieu_nhan_vien!$1:$1048576,24,0))</f>
        <v>OC</v>
      </c>
      <c r="I556" s="104" t="str">
        <f>IF(Thong_tin_chuc_vu_NV!A556="","",VLOOKUP(Thong_tin_chuc_vu_NV!A556,INPUT_Du_lieu_nhan_vien!$1:$1048576,29,0))</f>
        <v>TTV</v>
      </c>
      <c r="J556" s="104" t="str">
        <f>IF(Thong_tin_chuc_vu_NV!A556="","",VLOOKUP(Thong_tin_chuc_vu_NV!A556,INPUT_Du_lieu_nhan_vien!$1:$1048576,30,0))</f>
        <v>PTVS</v>
      </c>
      <c r="K556" s="104" t="str">
        <f>IF(Thong_tin_chuc_vu_NV!A556="","",VLOOKUP(Thong_tin_chuc_vu_NV!A556,INPUT_Du_lieu_nhan_vien!$1:$1048576,31,0))</f>
        <v>HCM</v>
      </c>
      <c r="L556" s="104" t="str">
        <f>IF(Thong_tin_chuc_vu_NV!A556="","",VLOOKUP(Thong_tin_chuc_vu_NV!A556,INPUT_Du_lieu_nhan_vien!$1:$1048576,36,0))</f>
        <v>Nghỉ việc</v>
      </c>
      <c r="M556" s="117">
        <f>IF(Thong_tin_chuc_vu_NV!A556="","",VLOOKUP(Thong_tin_chuc_vu_NV!A556,INPUT_Du_lieu_nhan_vien!$1:$1048576,34,0))</f>
        <v>41463</v>
      </c>
      <c r="N556" s="104">
        <f>IF(Thong_tin_chuc_vu_NV!A556="","",VLOOKUP(Thong_tin_chuc_vu_NV!A556,INPUT_Du_lieu_nhan_vien!$1:$1048576,35,0))</f>
        <v>7</v>
      </c>
      <c r="O556" s="117">
        <f>IF(Thong_tin_chuc_vu_NV!A556="","",VLOOKUP(Thong_tin_chuc_vu_NV!A556,INPUT_Du_lieu_nhan_vien!$1:$1048576,37,0))</f>
        <v>0</v>
      </c>
      <c r="P556" s="117">
        <f>IF(Thong_tin_chuc_vu_NV!A556="","",VLOOKUP(Thong_tin_chuc_vu_NV!A556,INPUT_Du_lieu_nhan_vien!$1:$1048576,39,0))</f>
        <v>0</v>
      </c>
    </row>
    <row r="557" spans="1:16" ht="19.5" hidden="1" customHeight="1" x14ac:dyDescent="0.2">
      <c r="A557" s="121">
        <f>IF(INPUT_Du_lieu_nhan_vien!A575="","",INPUT_Du_lieu_nhan_vien!A575)</f>
        <v>20550</v>
      </c>
      <c r="B557" s="121" t="str">
        <f>IF(A557="","",VLOOKUP(A557,INPUT_Du_lieu_nhan_vien!$1:$1048576,2,0))</f>
        <v>Nguyễn Thị Thanh</v>
      </c>
      <c r="C557" s="121" t="str">
        <f>IF($A557="","",VLOOKUP($A557,INPUT_Du_lieu_nhan_vien!$1:$1048576,3,0))</f>
        <v>Thùy</v>
      </c>
      <c r="D557" s="104" t="str">
        <f>IF(A557="","",VLOOKUP(A557,INPUT_Du_lieu_nhan_vien!$1:$1048576,20,0))</f>
        <v>55/341B Quang Trung, P12, Q Gò Vấp, TP HCM</v>
      </c>
      <c r="E557" s="104" t="str">
        <f>IF($A557="","",VLOOKUP($A557,INPUT_Du_lieu_nhan_vien!$1:$1048576,17,0))</f>
        <v>0945032299</v>
      </c>
      <c r="F557" s="116" t="str">
        <f>IF(Thong_tin_chuc_vu_NV!A557="","",VLOOKUP(Thong_tin_chuc_vu_NV!A557,INPUT_Du_lieu_nhan_vien!$1:$1048576,27,0))</f>
        <v>1</v>
      </c>
      <c r="G557" s="104" t="str">
        <f>IF(Thong_tin_chuc_vu_NV!A557="","",VLOOKUP(Thong_tin_chuc_vu_NV!A557,INPUT_Du_lieu_nhan_vien!$1:$1048576,28,0))</f>
        <v>CB</v>
      </c>
      <c r="H557" s="104" t="str">
        <f>IF(Thong_tin_chuc_vu_NV!A557="","",VLOOKUP(Thong_tin_chuc_vu_NV!A557,INPUT_Du_lieu_nhan_vien!$1:$1048576,24,0))</f>
        <v>OP</v>
      </c>
      <c r="I557" s="104" t="str">
        <f>IF(Thong_tin_chuc_vu_NV!A557="","",VLOOKUP(Thong_tin_chuc_vu_NV!A557,INPUT_Du_lieu_nhan_vien!$1:$1048576,29,0))</f>
        <v>TTV</v>
      </c>
      <c r="J557" s="104" t="str">
        <f>IF(Thong_tin_chuc_vu_NV!A557="","",VLOOKUP(Thong_tin_chuc_vu_NV!A557,INPUT_Du_lieu_nhan_vien!$1:$1048576,30,0))</f>
        <v>PTVO</v>
      </c>
      <c r="K557" s="104" t="str">
        <f>IF(Thong_tin_chuc_vu_NV!A557="","",VLOOKUP(Thong_tin_chuc_vu_NV!A557,INPUT_Du_lieu_nhan_vien!$1:$1048576,31,0))</f>
        <v>HCM</v>
      </c>
      <c r="L557" s="104" t="str">
        <f>IF(Thong_tin_chuc_vu_NV!A557="","",VLOOKUP(Thong_tin_chuc_vu_NV!A557,INPUT_Du_lieu_nhan_vien!$1:$1048576,36,0))</f>
        <v>Chính thức</v>
      </c>
      <c r="M557" s="117">
        <f>IF(Thong_tin_chuc_vu_NV!A557="","",VLOOKUP(Thong_tin_chuc_vu_NV!A557,INPUT_Du_lieu_nhan_vien!$1:$1048576,34,0))</f>
        <v>41426</v>
      </c>
      <c r="N557" s="104">
        <f>IF(Thong_tin_chuc_vu_NV!A557="","",VLOOKUP(Thong_tin_chuc_vu_NV!A557,INPUT_Du_lieu_nhan_vien!$1:$1048576,35,0))</f>
        <v>6</v>
      </c>
      <c r="O557" s="117">
        <f>IF(Thong_tin_chuc_vu_NV!A557="","",VLOOKUP(Thong_tin_chuc_vu_NV!A557,INPUT_Du_lieu_nhan_vien!$1:$1048576,37,0))</f>
        <v>0</v>
      </c>
      <c r="P557" s="117">
        <f>IF(Thong_tin_chuc_vu_NV!A557="","",VLOOKUP(Thong_tin_chuc_vu_NV!A557,INPUT_Du_lieu_nhan_vien!$1:$1048576,39,0))</f>
        <v>0</v>
      </c>
    </row>
    <row r="558" spans="1:16" ht="19.5" hidden="1" customHeight="1" x14ac:dyDescent="0.2">
      <c r="A558" s="121">
        <f>IF(INPUT_Du_lieu_nhan_vien!A576="","",INPUT_Du_lieu_nhan_vien!A576)</f>
        <v>20551</v>
      </c>
      <c r="B558" s="121" t="str">
        <f>IF(A558="","",VLOOKUP(A558,INPUT_Du_lieu_nhan_vien!$1:$1048576,2,0))</f>
        <v>Nguyễn Thanh</v>
      </c>
      <c r="C558" s="121" t="str">
        <f>IF($A558="","",VLOOKUP($A558,INPUT_Du_lieu_nhan_vien!$1:$1048576,3,0))</f>
        <v>Huyền</v>
      </c>
      <c r="D558" s="104" t="str">
        <f>IF(A558="","",VLOOKUP(A558,INPUT_Du_lieu_nhan_vien!$1:$1048576,20,0))</f>
        <v>SN 11/337 Định Công Hạ, Định Công, Hoàng Mai</v>
      </c>
      <c r="E558" s="104" t="str">
        <f>IF($A558="","",VLOOKUP($A558,INPUT_Du_lieu_nhan_vien!$1:$1048576,17,0))</f>
        <v>0904983500</v>
      </c>
      <c r="F558" s="116" t="str">
        <f>IF(Thong_tin_chuc_vu_NV!A558="","",VLOOKUP(Thong_tin_chuc_vu_NV!A558,INPUT_Du_lieu_nhan_vien!$1:$1048576,27,0))</f>
        <v>1</v>
      </c>
      <c r="G558" s="104" t="str">
        <f>IF(Thong_tin_chuc_vu_NV!A558="","",VLOOKUP(Thong_tin_chuc_vu_NV!A558,INPUT_Du_lieu_nhan_vien!$1:$1048576,28,0))</f>
        <v>CB</v>
      </c>
      <c r="H558" s="104" t="str">
        <f>IF(Thong_tin_chuc_vu_NV!A558="","",VLOOKUP(Thong_tin_chuc_vu_NV!A558,INPUT_Du_lieu_nhan_vien!$1:$1048576,24,0))</f>
        <v>OP</v>
      </c>
      <c r="I558" s="104" t="str">
        <f>IF(Thong_tin_chuc_vu_NV!A558="","",VLOOKUP(Thong_tin_chuc_vu_NV!A558,INPUT_Du_lieu_nhan_vien!$1:$1048576,29,0))</f>
        <v>TAW</v>
      </c>
      <c r="J558" s="104" t="str">
        <f>IF(Thong_tin_chuc_vu_NV!A558="","",VLOOKUP(Thong_tin_chuc_vu_NV!A558,INPUT_Du_lieu_nhan_vien!$1:$1048576,30,0))</f>
        <v>PAWM</v>
      </c>
      <c r="K558" s="104" t="str">
        <f>IF(Thong_tin_chuc_vu_NV!A558="","",VLOOKUP(Thong_tin_chuc_vu_NV!A558,INPUT_Du_lieu_nhan_vien!$1:$1048576,31,0))</f>
        <v>HN</v>
      </c>
      <c r="L558" s="104" t="str">
        <f>IF(Thong_tin_chuc_vu_NV!A558="","",VLOOKUP(Thong_tin_chuc_vu_NV!A558,INPUT_Du_lieu_nhan_vien!$1:$1048576,36,0))</f>
        <v>Chính thức</v>
      </c>
      <c r="M558" s="117">
        <f>IF(Thong_tin_chuc_vu_NV!A558="","",VLOOKUP(Thong_tin_chuc_vu_NV!A558,INPUT_Du_lieu_nhan_vien!$1:$1048576,34,0))</f>
        <v>41469</v>
      </c>
      <c r="N558" s="104">
        <f>IF(Thong_tin_chuc_vu_NV!A558="","",VLOOKUP(Thong_tin_chuc_vu_NV!A558,INPUT_Du_lieu_nhan_vien!$1:$1048576,35,0))</f>
        <v>7</v>
      </c>
      <c r="O558" s="117">
        <f>IF(Thong_tin_chuc_vu_NV!A558="","",VLOOKUP(Thong_tin_chuc_vu_NV!A558,INPUT_Du_lieu_nhan_vien!$1:$1048576,37,0))</f>
        <v>0</v>
      </c>
      <c r="P558" s="117">
        <f>IF(Thong_tin_chuc_vu_NV!A558="","",VLOOKUP(Thong_tin_chuc_vu_NV!A558,INPUT_Du_lieu_nhan_vien!$1:$1048576,39,0))</f>
        <v>0</v>
      </c>
    </row>
    <row r="559" spans="1:16" ht="19.5" hidden="1" customHeight="1" x14ac:dyDescent="0.2">
      <c r="A559" s="121">
        <f>IF(INPUT_Du_lieu_nhan_vien!A577="","",INPUT_Du_lieu_nhan_vien!A577)</f>
        <v>20552</v>
      </c>
      <c r="B559" s="121" t="str">
        <f>IF(A559="","",VLOOKUP(A559,INPUT_Du_lieu_nhan_vien!$1:$1048576,2,0))</f>
        <v>Trần Ngọc Bảo</v>
      </c>
      <c r="C559" s="121" t="str">
        <f>IF($A559="","",VLOOKUP($A559,INPUT_Du_lieu_nhan_vien!$1:$1048576,3,0))</f>
        <v>Tú</v>
      </c>
      <c r="D559" s="104" t="str">
        <f>IF(A559="","",VLOOKUP(A559,INPUT_Du_lieu_nhan_vien!$1:$1048576,20,0))</f>
        <v>58/5 Hồ Thị Kỷ P1Q10 TP Hồ Chí Minh</v>
      </c>
      <c r="E559" s="104" t="str">
        <f>IF($A559="","",VLOOKUP($A559,INPUT_Du_lieu_nhan_vien!$1:$1048576,17,0))</f>
        <v>0905744350</v>
      </c>
      <c r="F559" s="116" t="str">
        <f>IF(Thong_tin_chuc_vu_NV!A559="","",VLOOKUP(Thong_tin_chuc_vu_NV!A559,INPUT_Du_lieu_nhan_vien!$1:$1048576,27,0))</f>
        <v>1</v>
      </c>
      <c r="G559" s="104" t="str">
        <f>IF(Thong_tin_chuc_vu_NV!A559="","",VLOOKUP(Thong_tin_chuc_vu_NV!A559,INPUT_Du_lieu_nhan_vien!$1:$1048576,28,0))</f>
        <v>CB</v>
      </c>
      <c r="H559" s="104" t="str">
        <f>IF(Thong_tin_chuc_vu_NV!A559="","",VLOOKUP(Thong_tin_chuc_vu_NV!A559,INPUT_Du_lieu_nhan_vien!$1:$1048576,24,0))</f>
        <v>OS</v>
      </c>
      <c r="I559" s="104" t="str">
        <f>IF(Thong_tin_chuc_vu_NV!A559="","",VLOOKUP(Thong_tin_chuc_vu_NV!A559,INPUT_Du_lieu_nhan_vien!$1:$1048576,29,0))</f>
        <v>TSA</v>
      </c>
      <c r="J559" s="104" t="str">
        <f>IF(Thong_tin_chuc_vu_NV!A559="","",VLOOKUP(Thong_tin_chuc_vu_NV!A559,INPUT_Du_lieu_nhan_vien!$1:$1048576,30,0))</f>
        <v>PSAS</v>
      </c>
      <c r="K559" s="104" t="str">
        <f>IF(Thong_tin_chuc_vu_NV!A559="","",VLOOKUP(Thong_tin_chuc_vu_NV!A559,INPUT_Du_lieu_nhan_vien!$1:$1048576,31,0))</f>
        <v>HCM</v>
      </c>
      <c r="L559" s="104" t="str">
        <f>IF(Thong_tin_chuc_vu_NV!A559="","",VLOOKUP(Thong_tin_chuc_vu_NV!A559,INPUT_Du_lieu_nhan_vien!$1:$1048576,36,0))</f>
        <v>Chính thức</v>
      </c>
      <c r="M559" s="117">
        <f>IF(Thong_tin_chuc_vu_NV!A559="","",VLOOKUP(Thong_tin_chuc_vu_NV!A559,INPUT_Du_lieu_nhan_vien!$1:$1048576,34,0))</f>
        <v>41461</v>
      </c>
      <c r="N559" s="104">
        <f>IF(Thong_tin_chuc_vu_NV!A559="","",VLOOKUP(Thong_tin_chuc_vu_NV!A559,INPUT_Du_lieu_nhan_vien!$1:$1048576,35,0))</f>
        <v>7</v>
      </c>
      <c r="O559" s="117">
        <f>IF(Thong_tin_chuc_vu_NV!A559="","",VLOOKUP(Thong_tin_chuc_vu_NV!A559,INPUT_Du_lieu_nhan_vien!$1:$1048576,37,0))</f>
        <v>0</v>
      </c>
      <c r="P559" s="117">
        <f>IF(Thong_tin_chuc_vu_NV!A559="","",VLOOKUP(Thong_tin_chuc_vu_NV!A559,INPUT_Du_lieu_nhan_vien!$1:$1048576,39,0))</f>
        <v>0</v>
      </c>
    </row>
    <row r="560" spans="1:16" ht="19.5" hidden="1" customHeight="1" x14ac:dyDescent="0.2">
      <c r="A560" s="121">
        <f>IF(INPUT_Du_lieu_nhan_vien!A578="","",INPUT_Du_lieu_nhan_vien!A578)</f>
        <v>20553</v>
      </c>
      <c r="B560" s="121" t="str">
        <f>IF(A560="","",VLOOKUP(A560,INPUT_Du_lieu_nhan_vien!$1:$1048576,2,0))</f>
        <v>Hoàng Thị</v>
      </c>
      <c r="C560" s="121" t="str">
        <f>IF($A560="","",VLOOKUP($A560,INPUT_Du_lieu_nhan_vien!$1:$1048576,3,0))</f>
        <v>Nữ</v>
      </c>
      <c r="D560" s="104" t="str">
        <f>IF(A560="","",VLOOKUP(A560,INPUT_Du_lieu_nhan_vien!$1:$1048576,20,0))</f>
        <v>Số nhà 24, ngõ 663, Trương Định, Hai Bà Trưng, Hà Nội</v>
      </c>
      <c r="E560" s="104" t="str">
        <f>IF($A560="","",VLOOKUP($A560,INPUT_Du_lieu_nhan_vien!$1:$1048576,17,0))</f>
        <v>0982 284 358</v>
      </c>
      <c r="F560" s="116" t="str">
        <f>IF(Thong_tin_chuc_vu_NV!A560="","",VLOOKUP(Thong_tin_chuc_vu_NV!A560,INPUT_Du_lieu_nhan_vien!$1:$1048576,27,0))</f>
        <v>1</v>
      </c>
      <c r="G560" s="104" t="str">
        <f>IF(Thong_tin_chuc_vu_NV!A560="","",VLOOKUP(Thong_tin_chuc_vu_NV!A560,INPUT_Du_lieu_nhan_vien!$1:$1048576,28,0))</f>
        <v>CB</v>
      </c>
      <c r="H560" s="104" t="str">
        <f>IF(Thong_tin_chuc_vu_NV!A560="","",VLOOKUP(Thong_tin_chuc_vu_NV!A560,INPUT_Du_lieu_nhan_vien!$1:$1048576,24,0))</f>
        <v>OS</v>
      </c>
      <c r="I560" s="104" t="str">
        <f>IF(Thong_tin_chuc_vu_NV!A560="","",VLOOKUP(Thong_tin_chuc_vu_NV!A560,INPUT_Du_lieu_nhan_vien!$1:$1048576,29,0))</f>
        <v>TAW</v>
      </c>
      <c r="J560" s="104" t="str">
        <f>IF(Thong_tin_chuc_vu_NV!A560="","",VLOOKUP(Thong_tin_chuc_vu_NV!A560,INPUT_Du_lieu_nhan_vien!$1:$1048576,30,0))</f>
        <v>PAWS</v>
      </c>
      <c r="K560" s="104" t="str">
        <f>IF(Thong_tin_chuc_vu_NV!A560="","",VLOOKUP(Thong_tin_chuc_vu_NV!A560,INPUT_Du_lieu_nhan_vien!$1:$1048576,31,0))</f>
        <v>HN</v>
      </c>
      <c r="L560" s="104" t="str">
        <f>IF(Thong_tin_chuc_vu_NV!A560="","",VLOOKUP(Thong_tin_chuc_vu_NV!A560,INPUT_Du_lieu_nhan_vien!$1:$1048576,36,0))</f>
        <v>Chính thức</v>
      </c>
      <c r="M560" s="117">
        <f>IF(Thong_tin_chuc_vu_NV!A560="","",VLOOKUP(Thong_tin_chuc_vu_NV!A560,INPUT_Du_lieu_nhan_vien!$1:$1048576,34,0))</f>
        <v>41456</v>
      </c>
      <c r="N560" s="104">
        <f>IF(Thong_tin_chuc_vu_NV!A560="","",VLOOKUP(Thong_tin_chuc_vu_NV!A560,INPUT_Du_lieu_nhan_vien!$1:$1048576,35,0))</f>
        <v>7</v>
      </c>
      <c r="O560" s="117">
        <f>IF(Thong_tin_chuc_vu_NV!A560="","",VLOOKUP(Thong_tin_chuc_vu_NV!A560,INPUT_Du_lieu_nhan_vien!$1:$1048576,37,0))</f>
        <v>0</v>
      </c>
      <c r="P560" s="117">
        <f>IF(Thong_tin_chuc_vu_NV!A560="","",VLOOKUP(Thong_tin_chuc_vu_NV!A560,INPUT_Du_lieu_nhan_vien!$1:$1048576,39,0))</f>
        <v>0</v>
      </c>
    </row>
    <row r="561" spans="1:16" ht="19.5" hidden="1" customHeight="1" x14ac:dyDescent="0.2">
      <c r="A561" s="121">
        <f>IF(INPUT_Du_lieu_nhan_vien!A579="","",INPUT_Du_lieu_nhan_vien!A579)</f>
        <v>20554</v>
      </c>
      <c r="B561" s="121" t="str">
        <f>IF(A561="","",VLOOKUP(A561,INPUT_Du_lieu_nhan_vien!$1:$1048576,2,0))</f>
        <v>Nguyễn Thị Ngọc</v>
      </c>
      <c r="C561" s="121" t="str">
        <f>IF($A561="","",VLOOKUP($A561,INPUT_Du_lieu_nhan_vien!$1:$1048576,3,0))</f>
        <v>Diễm</v>
      </c>
      <c r="D561" s="104" t="str">
        <f>IF(A561="","",VLOOKUP(A561,INPUT_Du_lieu_nhan_vien!$1:$1048576,20,0))</f>
        <v>6/29B Phan Xích Long, P3, Q. Phú Nhuận</v>
      </c>
      <c r="E561" s="104" t="str">
        <f>IF($A561="","",VLOOKUP($A561,INPUT_Du_lieu_nhan_vien!$1:$1048576,17,0))</f>
        <v>01234910572</v>
      </c>
      <c r="F561" s="116" t="str">
        <f>IF(Thong_tin_chuc_vu_NV!A561="","",VLOOKUP(Thong_tin_chuc_vu_NV!A561,INPUT_Du_lieu_nhan_vien!$1:$1048576,27,0))</f>
        <v>1</v>
      </c>
      <c r="G561" s="104" t="str">
        <f>IF(Thong_tin_chuc_vu_NV!A561="","",VLOOKUP(Thong_tin_chuc_vu_NV!A561,INPUT_Du_lieu_nhan_vien!$1:$1048576,28,0))</f>
        <v>CB</v>
      </c>
      <c r="H561" s="104" t="str">
        <f>IF(Thong_tin_chuc_vu_NV!A561="","",VLOOKUP(Thong_tin_chuc_vu_NV!A561,INPUT_Du_lieu_nhan_vien!$1:$1048576,24,0))</f>
        <v>OS</v>
      </c>
      <c r="I561" s="104" t="str">
        <f>IF(Thong_tin_chuc_vu_NV!A561="","",VLOOKUP(Thong_tin_chuc_vu_NV!A561,INPUT_Du_lieu_nhan_vien!$1:$1048576,29,0))</f>
        <v>TSA</v>
      </c>
      <c r="J561" s="104" t="str">
        <f>IF(Thong_tin_chuc_vu_NV!A561="","",VLOOKUP(Thong_tin_chuc_vu_NV!A561,INPUT_Du_lieu_nhan_vien!$1:$1048576,30,0))</f>
        <v>PSAS</v>
      </c>
      <c r="K561" s="104" t="str">
        <f>IF(Thong_tin_chuc_vu_NV!A561="","",VLOOKUP(Thong_tin_chuc_vu_NV!A561,INPUT_Du_lieu_nhan_vien!$1:$1048576,31,0))</f>
        <v>HCM</v>
      </c>
      <c r="L561" s="104" t="str">
        <f>IF(Thong_tin_chuc_vu_NV!A561="","",VLOOKUP(Thong_tin_chuc_vu_NV!A561,INPUT_Du_lieu_nhan_vien!$1:$1048576,36,0))</f>
        <v>Nghỉ việc</v>
      </c>
      <c r="M561" s="117">
        <f>IF(Thong_tin_chuc_vu_NV!A561="","",VLOOKUP(Thong_tin_chuc_vu_NV!A561,INPUT_Du_lieu_nhan_vien!$1:$1048576,34,0))</f>
        <v>0</v>
      </c>
      <c r="N561" s="104" t="str">
        <f>IF(Thong_tin_chuc_vu_NV!A561="","",VLOOKUP(Thong_tin_chuc_vu_NV!A561,INPUT_Du_lieu_nhan_vien!$1:$1048576,35,0))</f>
        <v/>
      </c>
      <c r="O561" s="117">
        <f>IF(Thong_tin_chuc_vu_NV!A561="","",VLOOKUP(Thong_tin_chuc_vu_NV!A561,INPUT_Du_lieu_nhan_vien!$1:$1048576,37,0))</f>
        <v>0</v>
      </c>
      <c r="P561" s="117">
        <f>IF(Thong_tin_chuc_vu_NV!A561="","",VLOOKUP(Thong_tin_chuc_vu_NV!A561,INPUT_Du_lieu_nhan_vien!$1:$1048576,39,0))</f>
        <v>41461</v>
      </c>
    </row>
    <row r="562" spans="1:16" ht="19.5" hidden="1" customHeight="1" x14ac:dyDescent="0.2">
      <c r="A562" s="121">
        <f>IF(INPUT_Du_lieu_nhan_vien!A580="","",INPUT_Du_lieu_nhan_vien!A580)</f>
        <v>20555</v>
      </c>
      <c r="B562" s="121" t="str">
        <f>IF(A562="","",VLOOKUP(A562,INPUT_Du_lieu_nhan_vien!$1:$1048576,2,0))</f>
        <v>Nguyễn Thục</v>
      </c>
      <c r="C562" s="121" t="str">
        <f>IF($A562="","",VLOOKUP($A562,INPUT_Du_lieu_nhan_vien!$1:$1048576,3,0))</f>
        <v>Đoan</v>
      </c>
      <c r="D562" s="104" t="str">
        <f>IF(A562="","",VLOOKUP(A562,INPUT_Du_lieu_nhan_vien!$1:$1048576,20,0))</f>
        <v>217/1A Trần Kế Xương, P7, Q.Phú Nhuận, TP Hồ Chí Minh</v>
      </c>
      <c r="E562" s="104" t="str">
        <f>IF($A562="","",VLOOKUP($A562,INPUT_Du_lieu_nhan_vien!$1:$1048576,17,0))</f>
        <v>0909165018</v>
      </c>
      <c r="F562" s="116" t="str">
        <f>IF(Thong_tin_chuc_vu_NV!A562="","",VLOOKUP(Thong_tin_chuc_vu_NV!A562,INPUT_Du_lieu_nhan_vien!$1:$1048576,27,0))</f>
        <v>1</v>
      </c>
      <c r="G562" s="104" t="str">
        <f>IF(Thong_tin_chuc_vu_NV!A562="","",VLOOKUP(Thong_tin_chuc_vu_NV!A562,INPUT_Du_lieu_nhan_vien!$1:$1048576,28,0))</f>
        <v>CB</v>
      </c>
      <c r="H562" s="104" t="str">
        <f>IF(Thong_tin_chuc_vu_NV!A562="","",VLOOKUP(Thong_tin_chuc_vu_NV!A562,INPUT_Du_lieu_nhan_vien!$1:$1048576,24,0))</f>
        <v>OS</v>
      </c>
      <c r="I562" s="104" t="str">
        <f>IF(Thong_tin_chuc_vu_NV!A562="","",VLOOKUP(Thong_tin_chuc_vu_NV!A562,INPUT_Du_lieu_nhan_vien!$1:$1048576,29,0))</f>
        <v>TSA</v>
      </c>
      <c r="J562" s="104" t="str">
        <f>IF(Thong_tin_chuc_vu_NV!A562="","",VLOOKUP(Thong_tin_chuc_vu_NV!A562,INPUT_Du_lieu_nhan_vien!$1:$1048576,30,0))</f>
        <v>PSAS</v>
      </c>
      <c r="K562" s="104" t="str">
        <f>IF(Thong_tin_chuc_vu_NV!A562="","",VLOOKUP(Thong_tin_chuc_vu_NV!A562,INPUT_Du_lieu_nhan_vien!$1:$1048576,31,0))</f>
        <v>HCM</v>
      </c>
      <c r="L562" s="104" t="str">
        <f>IF(Thong_tin_chuc_vu_NV!A562="","",VLOOKUP(Thong_tin_chuc_vu_NV!A562,INPUT_Du_lieu_nhan_vien!$1:$1048576,36,0))</f>
        <v>Nghỉ việc</v>
      </c>
      <c r="M562" s="117">
        <f>IF(Thong_tin_chuc_vu_NV!A562="","",VLOOKUP(Thong_tin_chuc_vu_NV!A562,INPUT_Du_lieu_nhan_vien!$1:$1048576,34,0))</f>
        <v>0</v>
      </c>
      <c r="N562" s="104" t="str">
        <f>IF(Thong_tin_chuc_vu_NV!A562="","",VLOOKUP(Thong_tin_chuc_vu_NV!A562,INPUT_Du_lieu_nhan_vien!$1:$1048576,35,0))</f>
        <v/>
      </c>
      <c r="O562" s="117">
        <f>IF(Thong_tin_chuc_vu_NV!A562="","",VLOOKUP(Thong_tin_chuc_vu_NV!A562,INPUT_Du_lieu_nhan_vien!$1:$1048576,37,0))</f>
        <v>0</v>
      </c>
      <c r="P562" s="117">
        <f>IF(Thong_tin_chuc_vu_NV!A562="","",VLOOKUP(Thong_tin_chuc_vu_NV!A562,INPUT_Du_lieu_nhan_vien!$1:$1048576,39,0))</f>
        <v>41451</v>
      </c>
    </row>
    <row r="563" spans="1:16" ht="19.5" hidden="1" customHeight="1" x14ac:dyDescent="0.2">
      <c r="A563" s="121">
        <f>IF(INPUT_Du_lieu_nhan_vien!A581="","",INPUT_Du_lieu_nhan_vien!A581)</f>
        <v>20556</v>
      </c>
      <c r="B563" s="121" t="str">
        <f>IF(A563="","",VLOOKUP(A563,INPUT_Du_lieu_nhan_vien!$1:$1048576,2,0))</f>
        <v>Võ Thị Thanh</v>
      </c>
      <c r="C563" s="121" t="str">
        <f>IF($A563="","",VLOOKUP($A563,INPUT_Du_lieu_nhan_vien!$1:$1048576,3,0))</f>
        <v>Phúc</v>
      </c>
      <c r="D563" s="104" t="str">
        <f>IF(A563="","",VLOOKUP(A563,INPUT_Du_lieu_nhan_vien!$1:$1048576,20,0))</f>
        <v>35 Đường 152 Cao Lỗ, P4, Q8</v>
      </c>
      <c r="E563" s="104" t="str">
        <f>IF($A563="","",VLOOKUP($A563,INPUT_Du_lieu_nhan_vien!$1:$1048576,17,0))</f>
        <v>0963456561</v>
      </c>
      <c r="F563" s="116" t="str">
        <f>IF(Thong_tin_chuc_vu_NV!A563="","",VLOOKUP(Thong_tin_chuc_vu_NV!A563,INPUT_Du_lieu_nhan_vien!$1:$1048576,27,0))</f>
        <v>1</v>
      </c>
      <c r="G563" s="104" t="str">
        <f>IF(Thong_tin_chuc_vu_NV!A563="","",VLOOKUP(Thong_tin_chuc_vu_NV!A563,INPUT_Du_lieu_nhan_vien!$1:$1048576,28,0))</f>
        <v>CB</v>
      </c>
      <c r="H563" s="104" t="str">
        <f>IF(Thong_tin_chuc_vu_NV!A563="","",VLOOKUP(Thong_tin_chuc_vu_NV!A563,INPUT_Du_lieu_nhan_vien!$1:$1048576,24,0))</f>
        <v>OC</v>
      </c>
      <c r="I563" s="104" t="str">
        <f>IF(Thong_tin_chuc_vu_NV!A563="","",VLOOKUP(Thong_tin_chuc_vu_NV!A563,INPUT_Du_lieu_nhan_vien!$1:$1048576,29,0))</f>
        <v>TTV</v>
      </c>
      <c r="J563" s="104" t="str">
        <f>IF(Thong_tin_chuc_vu_NV!A563="","",VLOOKUP(Thong_tin_chuc_vu_NV!A563,INPUT_Du_lieu_nhan_vien!$1:$1048576,30,0))</f>
        <v>PTVS</v>
      </c>
      <c r="K563" s="104" t="str">
        <f>IF(Thong_tin_chuc_vu_NV!A563="","",VLOOKUP(Thong_tin_chuc_vu_NV!A563,INPUT_Du_lieu_nhan_vien!$1:$1048576,31,0))</f>
        <v>HCM</v>
      </c>
      <c r="L563" s="104" t="str">
        <f>IF(Thong_tin_chuc_vu_NV!A563="","",VLOOKUP(Thong_tin_chuc_vu_NV!A563,INPUT_Du_lieu_nhan_vien!$1:$1048576,36,0))</f>
        <v>Chính thức</v>
      </c>
      <c r="M563" s="117">
        <f>IF(Thong_tin_chuc_vu_NV!A563="","",VLOOKUP(Thong_tin_chuc_vu_NV!A563,INPUT_Du_lieu_nhan_vien!$1:$1048576,34,0))</f>
        <v>41468</v>
      </c>
      <c r="N563" s="104">
        <f>IF(Thong_tin_chuc_vu_NV!A563="","",VLOOKUP(Thong_tin_chuc_vu_NV!A563,INPUT_Du_lieu_nhan_vien!$1:$1048576,35,0))</f>
        <v>7</v>
      </c>
      <c r="O563" s="117">
        <f>IF(Thong_tin_chuc_vu_NV!A563="","",VLOOKUP(Thong_tin_chuc_vu_NV!A563,INPUT_Du_lieu_nhan_vien!$1:$1048576,37,0))</f>
        <v>0</v>
      </c>
      <c r="P563" s="117">
        <f>IF(Thong_tin_chuc_vu_NV!A563="","",VLOOKUP(Thong_tin_chuc_vu_NV!A563,INPUT_Du_lieu_nhan_vien!$1:$1048576,39,0))</f>
        <v>0</v>
      </c>
    </row>
    <row r="564" spans="1:16" ht="19.5" hidden="1" customHeight="1" x14ac:dyDescent="0.2">
      <c r="A564" s="121">
        <f>IF(INPUT_Du_lieu_nhan_vien!A582="","",INPUT_Du_lieu_nhan_vien!A582)</f>
        <v>20557</v>
      </c>
      <c r="B564" s="121" t="str">
        <f>IF(A564="","",VLOOKUP(A564,INPUT_Du_lieu_nhan_vien!$1:$1048576,2,0))</f>
        <v>Đinh Châu Tâm</v>
      </c>
      <c r="C564" s="121" t="str">
        <f>IF($A564="","",VLOOKUP($A564,INPUT_Du_lieu_nhan_vien!$1:$1048576,3,0))</f>
        <v>Thảo</v>
      </c>
      <c r="D564" s="104" t="str">
        <f>IF(A564="","",VLOOKUP(A564,INPUT_Du_lieu_nhan_vien!$1:$1048576,20,0))</f>
        <v>Phòng 13, cứ xá Nguyễn Đình Chiểu, Lê Tự Tài, P4, Phú Nhuận</v>
      </c>
      <c r="E564" s="104" t="str">
        <f>IF($A564="","",VLOOKUP($A564,INPUT_Du_lieu_nhan_vien!$1:$1048576,17,0))</f>
        <v>0974260975</v>
      </c>
      <c r="F564" s="116" t="str">
        <f>IF(Thong_tin_chuc_vu_NV!A564="","",VLOOKUP(Thong_tin_chuc_vu_NV!A564,INPUT_Du_lieu_nhan_vien!$1:$1048576,27,0))</f>
        <v>1</v>
      </c>
      <c r="G564" s="104" t="str">
        <f>IF(Thong_tin_chuc_vu_NV!A564="","",VLOOKUP(Thong_tin_chuc_vu_NV!A564,INPUT_Du_lieu_nhan_vien!$1:$1048576,28,0))</f>
        <v>CB</v>
      </c>
      <c r="H564" s="104" t="str">
        <f>IF(Thong_tin_chuc_vu_NV!A564="","",VLOOKUP(Thong_tin_chuc_vu_NV!A564,INPUT_Du_lieu_nhan_vien!$1:$1048576,24,0))</f>
        <v>OS</v>
      </c>
      <c r="I564" s="104" t="str">
        <f>IF(Thong_tin_chuc_vu_NV!A564="","",VLOOKUP(Thong_tin_chuc_vu_NV!A564,INPUT_Du_lieu_nhan_vien!$1:$1048576,29,0))</f>
        <v>TSA</v>
      </c>
      <c r="J564" s="104" t="str">
        <f>IF(Thong_tin_chuc_vu_NV!A564="","",VLOOKUP(Thong_tin_chuc_vu_NV!A564,INPUT_Du_lieu_nhan_vien!$1:$1048576,30,0))</f>
        <v>PSAS</v>
      </c>
      <c r="K564" s="104" t="str">
        <f>IF(Thong_tin_chuc_vu_NV!A564="","",VLOOKUP(Thong_tin_chuc_vu_NV!A564,INPUT_Du_lieu_nhan_vien!$1:$1048576,31,0))</f>
        <v>HCM</v>
      </c>
      <c r="L564" s="104" t="str">
        <f>IF(Thong_tin_chuc_vu_NV!A564="","",VLOOKUP(Thong_tin_chuc_vu_NV!A564,INPUT_Du_lieu_nhan_vien!$1:$1048576,36,0))</f>
        <v>Nghỉ việc</v>
      </c>
      <c r="M564" s="117">
        <f>IF(Thong_tin_chuc_vu_NV!A564="","",VLOOKUP(Thong_tin_chuc_vu_NV!A564,INPUT_Du_lieu_nhan_vien!$1:$1048576,34,0))</f>
        <v>41447</v>
      </c>
      <c r="N564" s="104">
        <f>IF(Thong_tin_chuc_vu_NV!A564="","",VLOOKUP(Thong_tin_chuc_vu_NV!A564,INPUT_Du_lieu_nhan_vien!$1:$1048576,35,0))</f>
        <v>6</v>
      </c>
      <c r="O564" s="117">
        <f>IF(Thong_tin_chuc_vu_NV!A564="","",VLOOKUP(Thong_tin_chuc_vu_NV!A564,INPUT_Du_lieu_nhan_vien!$1:$1048576,37,0))</f>
        <v>0</v>
      </c>
      <c r="P564" s="117">
        <f>IF(Thong_tin_chuc_vu_NV!A564="","",VLOOKUP(Thong_tin_chuc_vu_NV!A564,INPUT_Du_lieu_nhan_vien!$1:$1048576,39,0))</f>
        <v>41491</v>
      </c>
    </row>
    <row r="565" spans="1:16" ht="19.5" hidden="1" customHeight="1" x14ac:dyDescent="0.2">
      <c r="A565" s="121">
        <f>IF(INPUT_Du_lieu_nhan_vien!A583="","",INPUT_Du_lieu_nhan_vien!A583)</f>
        <v>20558</v>
      </c>
      <c r="B565" s="121" t="str">
        <f>IF(A565="","",VLOOKUP(A565,INPUT_Du_lieu_nhan_vien!$1:$1048576,2,0))</f>
        <v>Nguyễn Thị Phương</v>
      </c>
      <c r="C565" s="121" t="str">
        <f>IF($A565="","",VLOOKUP($A565,INPUT_Du_lieu_nhan_vien!$1:$1048576,3,0))</f>
        <v>Thảo</v>
      </c>
      <c r="D565" s="104" t="str">
        <f>IF(A565="","",VLOOKUP(A565,INPUT_Du_lieu_nhan_vien!$1:$1048576,20,0))</f>
        <v>Xã Hậu Mỹ Bắc Á, Huyện Cái Bè, Tỉnh Tiền Giang</v>
      </c>
      <c r="E565" s="104" t="str">
        <f>IF($A565="","",VLOOKUP($A565,INPUT_Du_lieu_nhan_vien!$1:$1048576,17,0))</f>
        <v>0979548175</v>
      </c>
      <c r="F565" s="116" t="str">
        <f>IF(Thong_tin_chuc_vu_NV!A565="","",VLOOKUP(Thong_tin_chuc_vu_NV!A565,INPUT_Du_lieu_nhan_vien!$1:$1048576,27,0))</f>
        <v>1</v>
      </c>
      <c r="G565" s="104" t="str">
        <f>IF(Thong_tin_chuc_vu_NV!A565="","",VLOOKUP(Thong_tin_chuc_vu_NV!A565,INPUT_Du_lieu_nhan_vien!$1:$1048576,28,0))</f>
        <v>CB</v>
      </c>
      <c r="H565" s="104" t="str">
        <f>IF(Thong_tin_chuc_vu_NV!A565="","",VLOOKUP(Thong_tin_chuc_vu_NV!A565,INPUT_Du_lieu_nhan_vien!$1:$1048576,24,0))</f>
        <v>OP</v>
      </c>
      <c r="I565" s="104" t="str">
        <f>IF(Thong_tin_chuc_vu_NV!A565="","",VLOOKUP(Thong_tin_chuc_vu_NV!A565,INPUT_Du_lieu_nhan_vien!$1:$1048576,29,0))</f>
        <v>TTV</v>
      </c>
      <c r="J565" s="104" t="str">
        <f>IF(Thong_tin_chuc_vu_NV!A565="","",VLOOKUP(Thong_tin_chuc_vu_NV!A565,INPUT_Du_lieu_nhan_vien!$1:$1048576,30,0))</f>
        <v>PTVG</v>
      </c>
      <c r="K565" s="104" t="str">
        <f>IF(Thong_tin_chuc_vu_NV!A565="","",VLOOKUP(Thong_tin_chuc_vu_NV!A565,INPUT_Du_lieu_nhan_vien!$1:$1048576,31,0))</f>
        <v>HCM</v>
      </c>
      <c r="L565" s="104" t="str">
        <f>IF(Thong_tin_chuc_vu_NV!A565="","",VLOOKUP(Thong_tin_chuc_vu_NV!A565,INPUT_Du_lieu_nhan_vien!$1:$1048576,36,0))</f>
        <v>Chính thức</v>
      </c>
      <c r="M565" s="117">
        <f>IF(Thong_tin_chuc_vu_NV!A565="","",VLOOKUP(Thong_tin_chuc_vu_NV!A565,INPUT_Du_lieu_nhan_vien!$1:$1048576,34,0))</f>
        <v>41426</v>
      </c>
      <c r="N565" s="104">
        <f>IF(Thong_tin_chuc_vu_NV!A565="","",VLOOKUP(Thong_tin_chuc_vu_NV!A565,INPUT_Du_lieu_nhan_vien!$1:$1048576,35,0))</f>
        <v>6</v>
      </c>
      <c r="O565" s="117">
        <f>IF(Thong_tin_chuc_vu_NV!A565="","",VLOOKUP(Thong_tin_chuc_vu_NV!A565,INPUT_Du_lieu_nhan_vien!$1:$1048576,37,0))</f>
        <v>0</v>
      </c>
      <c r="P565" s="117">
        <f>IF(Thong_tin_chuc_vu_NV!A565="","",VLOOKUP(Thong_tin_chuc_vu_NV!A565,INPUT_Du_lieu_nhan_vien!$1:$1048576,39,0))</f>
        <v>0</v>
      </c>
    </row>
    <row r="566" spans="1:16" ht="19.5" hidden="1" customHeight="1" x14ac:dyDescent="0.2">
      <c r="A566" s="121">
        <f>IF(INPUT_Du_lieu_nhan_vien!A584="","",INPUT_Du_lieu_nhan_vien!A584)</f>
        <v>20559</v>
      </c>
      <c r="B566" s="121" t="str">
        <f>IF(A566="","",VLOOKUP(A566,INPUT_Du_lieu_nhan_vien!$1:$1048576,2,0))</f>
        <v>Nguyễn Thị Vân</v>
      </c>
      <c r="C566" s="121" t="str">
        <f>IF($A566="","",VLOOKUP($A566,INPUT_Du_lieu_nhan_vien!$1:$1048576,3,0))</f>
        <v>Anh</v>
      </c>
      <c r="D566" s="104">
        <f>IF(A566="","",VLOOKUP(A566,INPUT_Du_lieu_nhan_vien!$1:$1048576,20,0))</f>
        <v>0</v>
      </c>
      <c r="E566" s="104" t="str">
        <f>IF($A566="","",VLOOKUP($A566,INPUT_Du_lieu_nhan_vien!$1:$1048576,17,0))</f>
        <v>0974 121 091</v>
      </c>
      <c r="F566" s="116" t="str">
        <f>IF(Thong_tin_chuc_vu_NV!A566="","",VLOOKUP(Thong_tin_chuc_vu_NV!A566,INPUT_Du_lieu_nhan_vien!$1:$1048576,27,0))</f>
        <v>1</v>
      </c>
      <c r="G566" s="104" t="str">
        <f>IF(Thong_tin_chuc_vu_NV!A566="","",VLOOKUP(Thong_tin_chuc_vu_NV!A566,INPUT_Du_lieu_nhan_vien!$1:$1048576,28,0))</f>
        <v>CB</v>
      </c>
      <c r="H566" s="104" t="str">
        <f>IF(Thong_tin_chuc_vu_NV!A566="","",VLOOKUP(Thong_tin_chuc_vu_NV!A566,INPUT_Du_lieu_nhan_vien!$1:$1048576,24,0))</f>
        <v>OP</v>
      </c>
      <c r="I566" s="104" t="str">
        <f>IF(Thong_tin_chuc_vu_NV!A566="","",VLOOKUP(Thong_tin_chuc_vu_NV!A566,INPUT_Du_lieu_nhan_vien!$1:$1048576,29,0))</f>
        <v>TOS1</v>
      </c>
      <c r="J566" s="104" t="str">
        <f>IF(Thong_tin_chuc_vu_NV!A566="","",VLOOKUP(Thong_tin_chuc_vu_NV!A566,INPUT_Du_lieu_nhan_vien!$1:$1048576,30,0))</f>
        <v>POST</v>
      </c>
      <c r="K566" s="104" t="str">
        <f>IF(Thong_tin_chuc_vu_NV!A566="","",VLOOKUP(Thong_tin_chuc_vu_NV!A566,INPUT_Du_lieu_nhan_vien!$1:$1048576,31,0))</f>
        <v>HN</v>
      </c>
      <c r="L566" s="104" t="str">
        <f>IF(Thong_tin_chuc_vu_NV!A566="","",VLOOKUP(Thong_tin_chuc_vu_NV!A566,INPUT_Du_lieu_nhan_vien!$1:$1048576,36,0))</f>
        <v>Nghỉ việc</v>
      </c>
      <c r="M566" s="117">
        <f>IF(Thong_tin_chuc_vu_NV!A566="","",VLOOKUP(Thong_tin_chuc_vu_NV!A566,INPUT_Du_lieu_nhan_vien!$1:$1048576,34,0))</f>
        <v>41435</v>
      </c>
      <c r="N566" s="104">
        <f>IF(Thong_tin_chuc_vu_NV!A566="","",VLOOKUP(Thong_tin_chuc_vu_NV!A566,INPUT_Du_lieu_nhan_vien!$1:$1048576,35,0))</f>
        <v>6</v>
      </c>
      <c r="O566" s="117">
        <f>IF(Thong_tin_chuc_vu_NV!A566="","",VLOOKUP(Thong_tin_chuc_vu_NV!A566,INPUT_Du_lieu_nhan_vien!$1:$1048576,37,0))</f>
        <v>0</v>
      </c>
      <c r="P566" s="117">
        <f>IF(Thong_tin_chuc_vu_NV!A566="","",VLOOKUP(Thong_tin_chuc_vu_NV!A566,INPUT_Du_lieu_nhan_vien!$1:$1048576,39,0))</f>
        <v>41517</v>
      </c>
    </row>
    <row r="567" spans="1:16" ht="19.5" hidden="1" customHeight="1" x14ac:dyDescent="0.2">
      <c r="A567" s="121">
        <f>IF(INPUT_Du_lieu_nhan_vien!A585="","",INPUT_Du_lieu_nhan_vien!A585)</f>
        <v>20560</v>
      </c>
      <c r="B567" s="121" t="str">
        <f>IF(A567="","",VLOOKUP(A567,INPUT_Du_lieu_nhan_vien!$1:$1048576,2,0))</f>
        <v>Nguyễn Thị Trúc</v>
      </c>
      <c r="C567" s="121" t="str">
        <f>IF($A567="","",VLOOKUP($A567,INPUT_Du_lieu_nhan_vien!$1:$1048576,3,0))</f>
        <v>Lam</v>
      </c>
      <c r="D567" s="104" t="str">
        <f>IF(A567="","",VLOOKUP(A567,INPUT_Du_lieu_nhan_vien!$1:$1048576,20,0))</f>
        <v>69 đường C18, Phường 12, Quận Tân Bình, TP HCM</v>
      </c>
      <c r="E567" s="104" t="str">
        <f>IF($A567="","",VLOOKUP($A567,INPUT_Du_lieu_nhan_vien!$1:$1048576,17,0))</f>
        <v>0909746457</v>
      </c>
      <c r="F567" s="116" t="str">
        <f>IF(Thong_tin_chuc_vu_NV!A567="","",VLOOKUP(Thong_tin_chuc_vu_NV!A567,INPUT_Du_lieu_nhan_vien!$1:$1048576,27,0))</f>
        <v>1</v>
      </c>
      <c r="G567" s="104" t="str">
        <f>IF(Thong_tin_chuc_vu_NV!A567="","",VLOOKUP(Thong_tin_chuc_vu_NV!A567,INPUT_Du_lieu_nhan_vien!$1:$1048576,28,0))</f>
        <v>CB</v>
      </c>
      <c r="H567" s="104" t="str">
        <f>IF(Thong_tin_chuc_vu_NV!A567="","",VLOOKUP(Thong_tin_chuc_vu_NV!A567,INPUT_Du_lieu_nhan_vien!$1:$1048576,24,0))</f>
        <v>OS</v>
      </c>
      <c r="I567" s="104" t="str">
        <f>IF(Thong_tin_chuc_vu_NV!A567="","",VLOOKUP(Thong_tin_chuc_vu_NV!A567,INPUT_Du_lieu_nhan_vien!$1:$1048576,29,0))</f>
        <v>TSA</v>
      </c>
      <c r="J567" s="104" t="str">
        <f>IF(Thong_tin_chuc_vu_NV!A567="","",VLOOKUP(Thong_tin_chuc_vu_NV!A567,INPUT_Du_lieu_nhan_vien!$1:$1048576,30,0))</f>
        <v>PSAS</v>
      </c>
      <c r="K567" s="104" t="str">
        <f>IF(Thong_tin_chuc_vu_NV!A567="","",VLOOKUP(Thong_tin_chuc_vu_NV!A567,INPUT_Du_lieu_nhan_vien!$1:$1048576,31,0))</f>
        <v>HCM</v>
      </c>
      <c r="L567" s="104" t="str">
        <f>IF(Thong_tin_chuc_vu_NV!A567="","",VLOOKUP(Thong_tin_chuc_vu_NV!A567,INPUT_Du_lieu_nhan_vien!$1:$1048576,36,0))</f>
        <v>Nghỉ việc</v>
      </c>
      <c r="M567" s="117">
        <f>IF(Thong_tin_chuc_vu_NV!A567="","",VLOOKUP(Thong_tin_chuc_vu_NV!A567,INPUT_Du_lieu_nhan_vien!$1:$1048576,34,0))</f>
        <v>41447</v>
      </c>
      <c r="N567" s="104">
        <f>IF(Thong_tin_chuc_vu_NV!A567="","",VLOOKUP(Thong_tin_chuc_vu_NV!A567,INPUT_Du_lieu_nhan_vien!$1:$1048576,35,0))</f>
        <v>6</v>
      </c>
      <c r="O567" s="117">
        <f>IF(Thong_tin_chuc_vu_NV!A567="","",VLOOKUP(Thong_tin_chuc_vu_NV!A567,INPUT_Du_lieu_nhan_vien!$1:$1048576,37,0))</f>
        <v>0</v>
      </c>
      <c r="P567" s="117">
        <f>IF(Thong_tin_chuc_vu_NV!A567="","",VLOOKUP(Thong_tin_chuc_vu_NV!A567,INPUT_Du_lieu_nhan_vien!$1:$1048576,39,0))</f>
        <v>0</v>
      </c>
    </row>
    <row r="568" spans="1:16" ht="19.5" hidden="1" customHeight="1" x14ac:dyDescent="0.2">
      <c r="A568" s="121">
        <f>IF(INPUT_Du_lieu_nhan_vien!A586="","",INPUT_Du_lieu_nhan_vien!A586)</f>
        <v>20561</v>
      </c>
      <c r="B568" s="121" t="str">
        <f>IF(A568="","",VLOOKUP(A568,INPUT_Du_lieu_nhan_vien!$1:$1048576,2,0))</f>
        <v>Chung Thị Huyền</v>
      </c>
      <c r="C568" s="121" t="str">
        <f>IF($A568="","",VLOOKUP($A568,INPUT_Du_lieu_nhan_vien!$1:$1048576,3,0))</f>
        <v>Trinh</v>
      </c>
      <c r="D568" s="104" t="str">
        <f>IF(A568="","",VLOOKUP(A568,INPUT_Du_lieu_nhan_vien!$1:$1048576,20,0))</f>
        <v>356G Lê Quang Sung, P6, Q6, Tp HCM</v>
      </c>
      <c r="E568" s="104" t="str">
        <f>IF($A568="","",VLOOKUP($A568,INPUT_Du_lieu_nhan_vien!$1:$1048576,17,0))</f>
        <v>0985 167 525</v>
      </c>
      <c r="F568" s="116" t="str">
        <f>IF(Thong_tin_chuc_vu_NV!A568="","",VLOOKUP(Thong_tin_chuc_vu_NV!A568,INPUT_Du_lieu_nhan_vien!$1:$1048576,27,0))</f>
        <v>1</v>
      </c>
      <c r="G568" s="104" t="str">
        <f>IF(Thong_tin_chuc_vu_NV!A568="","",VLOOKUP(Thong_tin_chuc_vu_NV!A568,INPUT_Du_lieu_nhan_vien!$1:$1048576,28,0))</f>
        <v>CB</v>
      </c>
      <c r="H568" s="104" t="str">
        <f>IF(Thong_tin_chuc_vu_NV!A568="","",VLOOKUP(Thong_tin_chuc_vu_NV!A568,INPUT_Du_lieu_nhan_vien!$1:$1048576,24,0))</f>
        <v>OP</v>
      </c>
      <c r="I568" s="104" t="str">
        <f>IF(Thong_tin_chuc_vu_NV!A568="","",VLOOKUP(Thong_tin_chuc_vu_NV!A568,INPUT_Du_lieu_nhan_vien!$1:$1048576,29,0))</f>
        <v>TSA</v>
      </c>
      <c r="J568" s="104" t="str">
        <f>IF(Thong_tin_chuc_vu_NV!A568="","",VLOOKUP(Thong_tin_chuc_vu_NV!A568,INPUT_Du_lieu_nhan_vien!$1:$1048576,30,0))</f>
        <v>PSAL</v>
      </c>
      <c r="K568" s="104" t="str">
        <f>IF(Thong_tin_chuc_vu_NV!A568="","",VLOOKUP(Thong_tin_chuc_vu_NV!A568,INPUT_Du_lieu_nhan_vien!$1:$1048576,31,0))</f>
        <v>HCM</v>
      </c>
      <c r="L568" s="104" t="str">
        <f>IF(Thong_tin_chuc_vu_NV!A568="","",VLOOKUP(Thong_tin_chuc_vu_NV!A568,INPUT_Du_lieu_nhan_vien!$1:$1048576,36,0))</f>
        <v>Chính thức</v>
      </c>
      <c r="M568" s="117">
        <f>IF(Thong_tin_chuc_vu_NV!A568="","",VLOOKUP(Thong_tin_chuc_vu_NV!A568,INPUT_Du_lieu_nhan_vien!$1:$1048576,34,0))</f>
        <v>41487</v>
      </c>
      <c r="N568" s="104">
        <f>IF(Thong_tin_chuc_vu_NV!A568="","",VLOOKUP(Thong_tin_chuc_vu_NV!A568,INPUT_Du_lieu_nhan_vien!$1:$1048576,35,0))</f>
        <v>8</v>
      </c>
      <c r="O568" s="117">
        <f>IF(Thong_tin_chuc_vu_NV!A568="","",VLOOKUP(Thong_tin_chuc_vu_NV!A568,INPUT_Du_lieu_nhan_vien!$1:$1048576,37,0))</f>
        <v>0</v>
      </c>
      <c r="P568" s="117">
        <f>IF(Thong_tin_chuc_vu_NV!A568="","",VLOOKUP(Thong_tin_chuc_vu_NV!A568,INPUT_Du_lieu_nhan_vien!$1:$1048576,39,0))</f>
        <v>0</v>
      </c>
    </row>
    <row r="569" spans="1:16" ht="19.5" hidden="1" customHeight="1" x14ac:dyDescent="0.2">
      <c r="A569" s="121">
        <f>IF(INPUT_Du_lieu_nhan_vien!A587="","",INPUT_Du_lieu_nhan_vien!A587)</f>
        <v>20562</v>
      </c>
      <c r="B569" s="121" t="str">
        <f>IF(A569="","",VLOOKUP(A569,INPUT_Du_lieu_nhan_vien!$1:$1048576,2,0))</f>
        <v>Nguyễn Thị Thu</v>
      </c>
      <c r="C569" s="121" t="str">
        <f>IF($A569="","",VLOOKUP($A569,INPUT_Du_lieu_nhan_vien!$1:$1048576,3,0))</f>
        <v>Huyền</v>
      </c>
      <c r="D569" s="104" t="str">
        <f>IF(A569="","",VLOOKUP(A569,INPUT_Du_lieu_nhan_vien!$1:$1048576,20,0))</f>
        <v>424/6 Lê Văn Quới - Bình Tân</v>
      </c>
      <c r="E569" s="104" t="str">
        <f>IF($A569="","",VLOOKUP($A569,INPUT_Du_lieu_nhan_vien!$1:$1048576,17,0))</f>
        <v>0978 296 179</v>
      </c>
      <c r="F569" s="116" t="str">
        <f>IF(Thong_tin_chuc_vu_NV!A569="","",VLOOKUP(Thong_tin_chuc_vu_NV!A569,INPUT_Du_lieu_nhan_vien!$1:$1048576,27,0))</f>
        <v>1</v>
      </c>
      <c r="G569" s="104" t="str">
        <f>IF(Thong_tin_chuc_vu_NV!A569="","",VLOOKUP(Thong_tin_chuc_vu_NV!A569,INPUT_Du_lieu_nhan_vien!$1:$1048576,28,0))</f>
        <v>CB</v>
      </c>
      <c r="H569" s="104" t="str">
        <f>IF(Thong_tin_chuc_vu_NV!A569="","",VLOOKUP(Thong_tin_chuc_vu_NV!A569,INPUT_Du_lieu_nhan_vien!$1:$1048576,24,0))</f>
        <v>OS</v>
      </c>
      <c r="I569" s="104" t="str">
        <f>IF(Thong_tin_chuc_vu_NV!A569="","",VLOOKUP(Thong_tin_chuc_vu_NV!A569,INPUT_Du_lieu_nhan_vien!$1:$1048576,29,0))</f>
        <v>TSA</v>
      </c>
      <c r="J569" s="104" t="str">
        <f>IF(Thong_tin_chuc_vu_NV!A569="","",VLOOKUP(Thong_tin_chuc_vu_NV!A569,INPUT_Du_lieu_nhan_vien!$1:$1048576,30,0))</f>
        <v>PSAS</v>
      </c>
      <c r="K569" s="104" t="str">
        <f>IF(Thong_tin_chuc_vu_NV!A569="","",VLOOKUP(Thong_tin_chuc_vu_NV!A569,INPUT_Du_lieu_nhan_vien!$1:$1048576,31,0))</f>
        <v>HCM</v>
      </c>
      <c r="L569" s="104" t="str">
        <f>IF(Thong_tin_chuc_vu_NV!A569="","",VLOOKUP(Thong_tin_chuc_vu_NV!A569,INPUT_Du_lieu_nhan_vien!$1:$1048576,36,0))</f>
        <v>Chính thức</v>
      </c>
      <c r="M569" s="117">
        <f>IF(Thong_tin_chuc_vu_NV!A569="","",VLOOKUP(Thong_tin_chuc_vu_NV!A569,INPUT_Du_lieu_nhan_vien!$1:$1048576,34,0))</f>
        <v>41479</v>
      </c>
      <c r="N569" s="104">
        <f>IF(Thong_tin_chuc_vu_NV!A569="","",VLOOKUP(Thong_tin_chuc_vu_NV!A569,INPUT_Du_lieu_nhan_vien!$1:$1048576,35,0))</f>
        <v>7</v>
      </c>
      <c r="O569" s="117">
        <f>IF(Thong_tin_chuc_vu_NV!A569="","",VLOOKUP(Thong_tin_chuc_vu_NV!A569,INPUT_Du_lieu_nhan_vien!$1:$1048576,37,0))</f>
        <v>0</v>
      </c>
      <c r="P569" s="117">
        <f>IF(Thong_tin_chuc_vu_NV!A569="","",VLOOKUP(Thong_tin_chuc_vu_NV!A569,INPUT_Du_lieu_nhan_vien!$1:$1048576,39,0))</f>
        <v>0</v>
      </c>
    </row>
    <row r="570" spans="1:16" ht="19.5" hidden="1" customHeight="1" x14ac:dyDescent="0.2">
      <c r="A570" s="121">
        <f>IF(INPUT_Du_lieu_nhan_vien!A588="","",INPUT_Du_lieu_nhan_vien!A588)</f>
        <v>20563</v>
      </c>
      <c r="B570" s="121" t="str">
        <f>IF(A570="","",VLOOKUP(A570,INPUT_Du_lieu_nhan_vien!$1:$1048576,2,0))</f>
        <v>Phạm Thị</v>
      </c>
      <c r="C570" s="121" t="str">
        <f>IF($A570="","",VLOOKUP($A570,INPUT_Du_lieu_nhan_vien!$1:$1048576,3,0))</f>
        <v>Hòa</v>
      </c>
      <c r="D570" s="104" t="str">
        <f>IF(A570="","",VLOOKUP(A570,INPUT_Du_lieu_nhan_vien!$1:$1048576,20,0))</f>
        <v>Số 21 Ngõ 2 Phạm Văn Đồng - Từ Liêm - Hà Nội</v>
      </c>
      <c r="E570" s="104" t="str">
        <f>IF($A570="","",VLOOKUP($A570,INPUT_Du_lieu_nhan_vien!$1:$1048576,17,0))</f>
        <v>0982 387 089</v>
      </c>
      <c r="F570" s="116" t="str">
        <f>IF(Thong_tin_chuc_vu_NV!A570="","",VLOOKUP(Thong_tin_chuc_vu_NV!A570,INPUT_Du_lieu_nhan_vien!$1:$1048576,27,0))</f>
        <v>1</v>
      </c>
      <c r="G570" s="104" t="str">
        <f>IF(Thong_tin_chuc_vu_NV!A570="","",VLOOKUP(Thong_tin_chuc_vu_NV!A570,INPUT_Du_lieu_nhan_vien!$1:$1048576,28,0))</f>
        <v>CB</v>
      </c>
      <c r="H570" s="104" t="str">
        <f>IF(Thong_tin_chuc_vu_NV!A570="","",VLOOKUP(Thong_tin_chuc_vu_NV!A570,INPUT_Du_lieu_nhan_vien!$1:$1048576,24,0))</f>
        <v>OS</v>
      </c>
      <c r="I570" s="104" t="str">
        <f>IF(Thong_tin_chuc_vu_NV!A570="","",VLOOKUP(Thong_tin_chuc_vu_NV!A570,INPUT_Du_lieu_nhan_vien!$1:$1048576,29,0))</f>
        <v>TAW</v>
      </c>
      <c r="J570" s="104" t="str">
        <f>IF(Thong_tin_chuc_vu_NV!A570="","",VLOOKUP(Thong_tin_chuc_vu_NV!A570,INPUT_Du_lieu_nhan_vien!$1:$1048576,30,0))</f>
        <v>PAWS</v>
      </c>
      <c r="K570" s="104" t="str">
        <f>IF(Thong_tin_chuc_vu_NV!A570="","",VLOOKUP(Thong_tin_chuc_vu_NV!A570,INPUT_Du_lieu_nhan_vien!$1:$1048576,31,0))</f>
        <v>HN</v>
      </c>
      <c r="L570" s="104" t="str">
        <f>IF(Thong_tin_chuc_vu_NV!A570="","",VLOOKUP(Thong_tin_chuc_vu_NV!A570,INPUT_Du_lieu_nhan_vien!$1:$1048576,36,0))</f>
        <v>Chính thức</v>
      </c>
      <c r="M570" s="117">
        <f>IF(Thong_tin_chuc_vu_NV!A570="","",VLOOKUP(Thong_tin_chuc_vu_NV!A570,INPUT_Du_lieu_nhan_vien!$1:$1048576,34,0))</f>
        <v>41496</v>
      </c>
      <c r="N570" s="104">
        <f>IF(Thong_tin_chuc_vu_NV!A570="","",VLOOKUP(Thong_tin_chuc_vu_NV!A570,INPUT_Du_lieu_nhan_vien!$1:$1048576,35,0))</f>
        <v>8</v>
      </c>
      <c r="O570" s="117">
        <f>IF(Thong_tin_chuc_vu_NV!A570="","",VLOOKUP(Thong_tin_chuc_vu_NV!A570,INPUT_Du_lieu_nhan_vien!$1:$1048576,37,0))</f>
        <v>0</v>
      </c>
      <c r="P570" s="117">
        <f>IF(Thong_tin_chuc_vu_NV!A570="","",VLOOKUP(Thong_tin_chuc_vu_NV!A570,INPUT_Du_lieu_nhan_vien!$1:$1048576,39,0))</f>
        <v>0</v>
      </c>
    </row>
    <row r="571" spans="1:16" ht="19.5" hidden="1" customHeight="1" x14ac:dyDescent="0.2">
      <c r="A571" s="121">
        <f>IF(INPUT_Du_lieu_nhan_vien!A589="","",INPUT_Du_lieu_nhan_vien!A589)</f>
        <v>20564</v>
      </c>
      <c r="B571" s="121" t="str">
        <f>IF(A571="","",VLOOKUP(A571,INPUT_Du_lieu_nhan_vien!$1:$1048576,2,0))</f>
        <v>Kiều Thị</v>
      </c>
      <c r="C571" s="121" t="str">
        <f>IF($A571="","",VLOOKUP($A571,INPUT_Du_lieu_nhan_vien!$1:$1048576,3,0))</f>
        <v>Nhân</v>
      </c>
      <c r="D571" s="104">
        <f>IF(A571="","",VLOOKUP(A571,INPUT_Du_lieu_nhan_vien!$1:$1048576,20,0))</f>
        <v>0</v>
      </c>
      <c r="E571" s="104" t="str">
        <f>IF($A571="","",VLOOKUP($A571,INPUT_Du_lieu_nhan_vien!$1:$1048576,17,0))</f>
        <v>0984977691</v>
      </c>
      <c r="F571" s="116" t="str">
        <f>IF(Thong_tin_chuc_vu_NV!A571="","",VLOOKUP(Thong_tin_chuc_vu_NV!A571,INPUT_Du_lieu_nhan_vien!$1:$1048576,27,0))</f>
        <v>1</v>
      </c>
      <c r="G571" s="104" t="str">
        <f>IF(Thong_tin_chuc_vu_NV!A571="","",VLOOKUP(Thong_tin_chuc_vu_NV!A571,INPUT_Du_lieu_nhan_vien!$1:$1048576,28,0))</f>
        <v>CB</v>
      </c>
      <c r="H571" s="104" t="str">
        <f>IF(Thong_tin_chuc_vu_NV!A571="","",VLOOKUP(Thong_tin_chuc_vu_NV!A571,INPUT_Du_lieu_nhan_vien!$1:$1048576,24,0))</f>
        <v>OS</v>
      </c>
      <c r="I571" s="104" t="str">
        <f>IF(Thong_tin_chuc_vu_NV!A571="","",VLOOKUP(Thong_tin_chuc_vu_NV!A571,INPUT_Du_lieu_nhan_vien!$1:$1048576,29,0))</f>
        <v>TAW</v>
      </c>
      <c r="J571" s="104" t="str">
        <f>IF(Thong_tin_chuc_vu_NV!A571="","",VLOOKUP(Thong_tin_chuc_vu_NV!A571,INPUT_Du_lieu_nhan_vien!$1:$1048576,30,0))</f>
        <v>PAWS</v>
      </c>
      <c r="K571" s="104" t="str">
        <f>IF(Thong_tin_chuc_vu_NV!A571="","",VLOOKUP(Thong_tin_chuc_vu_NV!A571,INPUT_Du_lieu_nhan_vien!$1:$1048576,31,0))</f>
        <v>HN</v>
      </c>
      <c r="L571" s="104" t="str">
        <f>IF(Thong_tin_chuc_vu_NV!A571="","",VLOOKUP(Thong_tin_chuc_vu_NV!A571,INPUT_Du_lieu_nhan_vien!$1:$1048576,36,0))</f>
        <v>Chính thức</v>
      </c>
      <c r="M571" s="117">
        <f>IF(Thong_tin_chuc_vu_NV!A571="","",VLOOKUP(Thong_tin_chuc_vu_NV!A571,INPUT_Du_lieu_nhan_vien!$1:$1048576,34,0))</f>
        <v>41533</v>
      </c>
      <c r="N571" s="104">
        <f>IF(Thong_tin_chuc_vu_NV!A571="","",VLOOKUP(Thong_tin_chuc_vu_NV!A571,INPUT_Du_lieu_nhan_vien!$1:$1048576,35,0))</f>
        <v>9</v>
      </c>
      <c r="O571" s="117">
        <f>IF(Thong_tin_chuc_vu_NV!A571="","",VLOOKUP(Thong_tin_chuc_vu_NV!A571,INPUT_Du_lieu_nhan_vien!$1:$1048576,37,0))</f>
        <v>0</v>
      </c>
      <c r="P571" s="117">
        <f>IF(Thong_tin_chuc_vu_NV!A571="","",VLOOKUP(Thong_tin_chuc_vu_NV!A571,INPUT_Du_lieu_nhan_vien!$1:$1048576,39,0))</f>
        <v>0</v>
      </c>
    </row>
    <row r="572" spans="1:16" ht="19.5" hidden="1" customHeight="1" x14ac:dyDescent="0.2">
      <c r="A572" s="121">
        <f>IF(INPUT_Du_lieu_nhan_vien!A590="","",INPUT_Du_lieu_nhan_vien!A590)</f>
        <v>20565</v>
      </c>
      <c r="B572" s="121" t="str">
        <f>IF(A572="","",VLOOKUP(A572,INPUT_Du_lieu_nhan_vien!$1:$1048576,2,0))</f>
        <v>Nguyễn Thị Như</v>
      </c>
      <c r="C572" s="121" t="str">
        <f>IF($A572="","",VLOOKUP($A572,INPUT_Du_lieu_nhan_vien!$1:$1048576,3,0))</f>
        <v>Quỳnh</v>
      </c>
      <c r="D572" s="104" t="str">
        <f>IF(A572="","",VLOOKUP(A572,INPUT_Du_lieu_nhan_vien!$1:$1048576,20,0))</f>
        <v>Thôn Đồi Mây - Thạch Bình - Nho Quan - Ninh Bình</v>
      </c>
      <c r="E572" s="104" t="str">
        <f>IF($A572="","",VLOOKUP($A572,INPUT_Du_lieu_nhan_vien!$1:$1048576,17,0))</f>
        <v>0988696377</v>
      </c>
      <c r="F572" s="116" t="str">
        <f>IF(Thong_tin_chuc_vu_NV!A572="","",VLOOKUP(Thong_tin_chuc_vu_NV!A572,INPUT_Du_lieu_nhan_vien!$1:$1048576,27,0))</f>
        <v>1</v>
      </c>
      <c r="G572" s="104" t="str">
        <f>IF(Thong_tin_chuc_vu_NV!A572="","",VLOOKUP(Thong_tin_chuc_vu_NV!A572,INPUT_Du_lieu_nhan_vien!$1:$1048576,28,0))</f>
        <v>CB</v>
      </c>
      <c r="H572" s="104" t="str">
        <f>IF(Thong_tin_chuc_vu_NV!A572="","",VLOOKUP(Thong_tin_chuc_vu_NV!A572,INPUT_Du_lieu_nhan_vien!$1:$1048576,24,0))</f>
        <v>OS</v>
      </c>
      <c r="I572" s="104" t="str">
        <f>IF(Thong_tin_chuc_vu_NV!A572="","",VLOOKUP(Thong_tin_chuc_vu_NV!A572,INPUT_Du_lieu_nhan_vien!$1:$1048576,29,0))</f>
        <v>TAW</v>
      </c>
      <c r="J572" s="104" t="str">
        <f>IF(Thong_tin_chuc_vu_NV!A572="","",VLOOKUP(Thong_tin_chuc_vu_NV!A572,INPUT_Du_lieu_nhan_vien!$1:$1048576,30,0))</f>
        <v>PAWS</v>
      </c>
      <c r="K572" s="104" t="str">
        <f>IF(Thong_tin_chuc_vu_NV!A572="","",VLOOKUP(Thong_tin_chuc_vu_NV!A572,INPUT_Du_lieu_nhan_vien!$1:$1048576,31,0))</f>
        <v>HN</v>
      </c>
      <c r="L572" s="104" t="str">
        <f>IF(Thong_tin_chuc_vu_NV!A572="","",VLOOKUP(Thong_tin_chuc_vu_NV!A572,INPUT_Du_lieu_nhan_vien!$1:$1048576,36,0))</f>
        <v>Nghỉ việc</v>
      </c>
      <c r="M572" s="117">
        <f>IF(Thong_tin_chuc_vu_NV!A572="","",VLOOKUP(Thong_tin_chuc_vu_NV!A572,INPUT_Du_lieu_nhan_vien!$1:$1048576,34,0))</f>
        <v>0</v>
      </c>
      <c r="N572" s="104" t="str">
        <f>IF(Thong_tin_chuc_vu_NV!A572="","",VLOOKUP(Thong_tin_chuc_vu_NV!A572,INPUT_Du_lieu_nhan_vien!$1:$1048576,35,0))</f>
        <v/>
      </c>
      <c r="O572" s="117">
        <f>IF(Thong_tin_chuc_vu_NV!A572="","",VLOOKUP(Thong_tin_chuc_vu_NV!A572,INPUT_Du_lieu_nhan_vien!$1:$1048576,37,0))</f>
        <v>0</v>
      </c>
      <c r="P572" s="117">
        <f>IF(Thong_tin_chuc_vu_NV!A572="","",VLOOKUP(Thong_tin_chuc_vu_NV!A572,INPUT_Du_lieu_nhan_vien!$1:$1048576,39,0))</f>
        <v>41498</v>
      </c>
    </row>
    <row r="573" spans="1:16" ht="19.5" hidden="1" customHeight="1" x14ac:dyDescent="0.2">
      <c r="A573" s="121">
        <f>IF(INPUT_Du_lieu_nhan_vien!A591="","",INPUT_Du_lieu_nhan_vien!A591)</f>
        <v>20566</v>
      </c>
      <c r="B573" s="121" t="str">
        <f>IF(A573="","",VLOOKUP(A573,INPUT_Du_lieu_nhan_vien!$1:$1048576,2,0))</f>
        <v>Nguyễn Thị</v>
      </c>
      <c r="C573" s="121" t="str">
        <f>IF($A573="","",VLOOKUP($A573,INPUT_Du_lieu_nhan_vien!$1:$1048576,3,0))</f>
        <v>Thư</v>
      </c>
      <c r="D573" s="104" t="str">
        <f>IF(A573="","",VLOOKUP(A573,INPUT_Du_lieu_nhan_vien!$1:$1048576,20,0))</f>
        <v>Phường Bách Quang, Sông Công, Thái Nguyên</v>
      </c>
      <c r="E573" s="104" t="str">
        <f>IF($A573="","",VLOOKUP($A573,INPUT_Du_lieu_nhan_vien!$1:$1048576,17,0))</f>
        <v>01689981095</v>
      </c>
      <c r="F573" s="116" t="str">
        <f>IF(Thong_tin_chuc_vu_NV!A573="","",VLOOKUP(Thong_tin_chuc_vu_NV!A573,INPUT_Du_lieu_nhan_vien!$1:$1048576,27,0))</f>
        <v>1</v>
      </c>
      <c r="G573" s="104" t="str">
        <f>IF(Thong_tin_chuc_vu_NV!A573="","",VLOOKUP(Thong_tin_chuc_vu_NV!A573,INPUT_Du_lieu_nhan_vien!$1:$1048576,28,0))</f>
        <v>CB</v>
      </c>
      <c r="H573" s="104" t="str">
        <f>IF(Thong_tin_chuc_vu_NV!A573="","",VLOOKUP(Thong_tin_chuc_vu_NV!A573,INPUT_Du_lieu_nhan_vien!$1:$1048576,24,0))</f>
        <v>OS</v>
      </c>
      <c r="I573" s="104" t="str">
        <f>IF(Thong_tin_chuc_vu_NV!A573="","",VLOOKUP(Thong_tin_chuc_vu_NV!A573,INPUT_Du_lieu_nhan_vien!$1:$1048576,29,0))</f>
        <v>TAW</v>
      </c>
      <c r="J573" s="104" t="str">
        <f>IF(Thong_tin_chuc_vu_NV!A573="","",VLOOKUP(Thong_tin_chuc_vu_NV!A573,INPUT_Du_lieu_nhan_vien!$1:$1048576,30,0))</f>
        <v>PAWS</v>
      </c>
      <c r="K573" s="104" t="str">
        <f>IF(Thong_tin_chuc_vu_NV!A573="","",VLOOKUP(Thong_tin_chuc_vu_NV!A573,INPUT_Du_lieu_nhan_vien!$1:$1048576,31,0))</f>
        <v>HN</v>
      </c>
      <c r="L573" s="104" t="str">
        <f>IF(Thong_tin_chuc_vu_NV!A573="","",VLOOKUP(Thong_tin_chuc_vu_NV!A573,INPUT_Du_lieu_nhan_vien!$1:$1048576,36,0))</f>
        <v>Chính thức</v>
      </c>
      <c r="M573" s="117">
        <f>IF(Thong_tin_chuc_vu_NV!A573="","",VLOOKUP(Thong_tin_chuc_vu_NV!A573,INPUT_Du_lieu_nhan_vien!$1:$1048576,34,0))</f>
        <v>41496</v>
      </c>
      <c r="N573" s="104">
        <f>IF(Thong_tin_chuc_vu_NV!A573="","",VLOOKUP(Thong_tin_chuc_vu_NV!A573,INPUT_Du_lieu_nhan_vien!$1:$1048576,35,0))</f>
        <v>8</v>
      </c>
      <c r="O573" s="117">
        <f>IF(Thong_tin_chuc_vu_NV!A573="","",VLOOKUP(Thong_tin_chuc_vu_NV!A573,INPUT_Du_lieu_nhan_vien!$1:$1048576,37,0))</f>
        <v>0</v>
      </c>
      <c r="P573" s="117">
        <f>IF(Thong_tin_chuc_vu_NV!A573="","",VLOOKUP(Thong_tin_chuc_vu_NV!A573,INPUT_Du_lieu_nhan_vien!$1:$1048576,39,0))</f>
        <v>0</v>
      </c>
    </row>
    <row r="574" spans="1:16" ht="19.5" hidden="1" customHeight="1" x14ac:dyDescent="0.2">
      <c r="A574" s="121">
        <f>IF(INPUT_Du_lieu_nhan_vien!A592="","",INPUT_Du_lieu_nhan_vien!A592)</f>
        <v>20567</v>
      </c>
      <c r="B574" s="121" t="str">
        <f>IF(A574="","",VLOOKUP(A574,INPUT_Du_lieu_nhan_vien!$1:$1048576,2,0))</f>
        <v>Quách Văn</v>
      </c>
      <c r="C574" s="121" t="str">
        <f>IF($A574="","",VLOOKUP($A574,INPUT_Du_lieu_nhan_vien!$1:$1048576,3,0))</f>
        <v>Long</v>
      </c>
      <c r="D574" s="104" t="str">
        <f>IF(A574="","",VLOOKUP(A574,INPUT_Du_lieu_nhan_vien!$1:$1048576,20,0))</f>
        <v>SN42, tổ 42, ngõ 123, Hoàng Quốc Việt, Nghĩa Đô, Cầu Giấy, Hà Nội</v>
      </c>
      <c r="E574" s="104" t="str">
        <f>IF($A574="","",VLOOKUP($A574,INPUT_Du_lieu_nhan_vien!$1:$1048576,17,0))</f>
        <v>0945107829</v>
      </c>
      <c r="F574" s="116">
        <f>IF(Thong_tin_chuc_vu_NV!A574="","",VLOOKUP(Thong_tin_chuc_vu_NV!A574,INPUT_Du_lieu_nhan_vien!$1:$1048576,27,0))</f>
        <v>1</v>
      </c>
      <c r="G574" s="104" t="str">
        <f>IF(Thong_tin_chuc_vu_NV!A574="","",VLOOKUP(Thong_tin_chuc_vu_NV!A574,INPUT_Du_lieu_nhan_vien!$1:$1048576,28,0))</f>
        <v>CB</v>
      </c>
      <c r="H574" s="104" t="str">
        <f>IF(Thong_tin_chuc_vu_NV!A574="","",VLOOKUP(Thong_tin_chuc_vu_NV!A574,INPUT_Du_lieu_nhan_vien!$1:$1048576,24,0))</f>
        <v>NX</v>
      </c>
      <c r="I574" s="104" t="str">
        <f>IF(Thong_tin_chuc_vu_NV!A574="","",VLOOKUP(Thong_tin_chuc_vu_NV!A574,INPUT_Du_lieu_nhan_vien!$1:$1048576,29,0))</f>
        <v>TPE</v>
      </c>
      <c r="J574" s="104">
        <f>IF(Thong_tin_chuc_vu_NV!A574="","",VLOOKUP(Thong_tin_chuc_vu_NV!A574,INPUT_Du_lieu_nhan_vien!$1:$1048576,30,0))</f>
        <v>0</v>
      </c>
      <c r="K574" s="104" t="str">
        <f>IF(Thong_tin_chuc_vu_NV!A574="","",VLOOKUP(Thong_tin_chuc_vu_NV!A574,INPUT_Du_lieu_nhan_vien!$1:$1048576,31,0))</f>
        <v>HN</v>
      </c>
      <c r="L574" s="104" t="str">
        <f>IF(Thong_tin_chuc_vu_NV!A574="","",VLOOKUP(Thong_tin_chuc_vu_NV!A574,INPUT_Du_lieu_nhan_vien!$1:$1048576,36,0))</f>
        <v>Chính thức</v>
      </c>
      <c r="M574" s="117">
        <f>IF(Thong_tin_chuc_vu_NV!A574="","",VLOOKUP(Thong_tin_chuc_vu_NV!A574,INPUT_Du_lieu_nhan_vien!$1:$1048576,34,0))</f>
        <v>41426</v>
      </c>
      <c r="N574" s="104">
        <f>IF(Thong_tin_chuc_vu_NV!A574="","",VLOOKUP(Thong_tin_chuc_vu_NV!A574,INPUT_Du_lieu_nhan_vien!$1:$1048576,35,0))</f>
        <v>6</v>
      </c>
      <c r="O574" s="117">
        <f>IF(Thong_tin_chuc_vu_NV!A574="","",VLOOKUP(Thong_tin_chuc_vu_NV!A574,INPUT_Du_lieu_nhan_vien!$1:$1048576,37,0))</f>
        <v>0</v>
      </c>
      <c r="P574" s="117">
        <f>IF(Thong_tin_chuc_vu_NV!A574="","",VLOOKUP(Thong_tin_chuc_vu_NV!A574,INPUT_Du_lieu_nhan_vien!$1:$1048576,39,0))</f>
        <v>0</v>
      </c>
    </row>
    <row r="575" spans="1:16" ht="19.5" hidden="1" customHeight="1" x14ac:dyDescent="0.2">
      <c r="A575" s="121">
        <f>IF(INPUT_Du_lieu_nhan_vien!A593="","",INPUT_Du_lieu_nhan_vien!A593)</f>
        <v>20568</v>
      </c>
      <c r="B575" s="121" t="str">
        <f>IF(A575="","",VLOOKUP(A575,INPUT_Du_lieu_nhan_vien!$1:$1048576,2,0))</f>
        <v>Hoàng</v>
      </c>
      <c r="C575" s="121" t="str">
        <f>IF($A575="","",VLOOKUP($A575,INPUT_Du_lieu_nhan_vien!$1:$1048576,3,0))</f>
        <v>Khánh</v>
      </c>
      <c r="D575" s="104" t="str">
        <f>IF(A575="","",VLOOKUP(A575,INPUT_Du_lieu_nhan_vien!$1:$1048576,20,0))</f>
        <v>32/14 Trương Hán Siêu, Phường Đông Sơn, Thành phố Thanh Hóa</v>
      </c>
      <c r="E575" s="104">
        <f>IF($A575="","",VLOOKUP($A575,INPUT_Du_lieu_nhan_vien!$1:$1048576,17,0))</f>
        <v>0</v>
      </c>
      <c r="F575" s="116" t="str">
        <f>IF(Thong_tin_chuc_vu_NV!A575="","",VLOOKUP(Thong_tin_chuc_vu_NV!A575,INPUT_Du_lieu_nhan_vien!$1:$1048576,27,0))</f>
        <v>1</v>
      </c>
      <c r="G575" s="104" t="str">
        <f>IF(Thong_tin_chuc_vu_NV!A575="","",VLOOKUP(Thong_tin_chuc_vu_NV!A575,INPUT_Du_lieu_nhan_vien!$1:$1048576,28,0))</f>
        <v>CB</v>
      </c>
      <c r="H575" s="104" t="str">
        <f>IF(Thong_tin_chuc_vu_NV!A575="","",VLOOKUP(Thong_tin_chuc_vu_NV!A575,INPUT_Du_lieu_nhan_vien!$1:$1048576,24,0))</f>
        <v>OP</v>
      </c>
      <c r="I575" s="104" t="str">
        <f>IF(Thong_tin_chuc_vu_NV!A575="","",VLOOKUP(Thong_tin_chuc_vu_NV!A575,INPUT_Du_lieu_nhan_vien!$1:$1048576,29,0))</f>
        <v>TAD</v>
      </c>
      <c r="J575" s="104" t="str">
        <f>IF(Thong_tin_chuc_vu_NV!A575="","",VLOOKUP(Thong_tin_chuc_vu_NV!A575,INPUT_Du_lieu_nhan_vien!$1:$1048576,30,0))</f>
        <v>PADQ</v>
      </c>
      <c r="K575" s="104" t="str">
        <f>IF(Thong_tin_chuc_vu_NV!A575="","",VLOOKUP(Thong_tin_chuc_vu_NV!A575,INPUT_Du_lieu_nhan_vien!$1:$1048576,31,0))</f>
        <v>HN</v>
      </c>
      <c r="L575" s="104" t="str">
        <f>IF(Thong_tin_chuc_vu_NV!A575="","",VLOOKUP(Thong_tin_chuc_vu_NV!A575,INPUT_Du_lieu_nhan_vien!$1:$1048576,36,0))</f>
        <v>Chính thức</v>
      </c>
      <c r="M575" s="117">
        <f>IF(Thong_tin_chuc_vu_NV!A575="","",VLOOKUP(Thong_tin_chuc_vu_NV!A575,INPUT_Du_lieu_nhan_vien!$1:$1048576,34,0))</f>
        <v>41426</v>
      </c>
      <c r="N575" s="104">
        <f>IF(Thong_tin_chuc_vu_NV!A575="","",VLOOKUP(Thong_tin_chuc_vu_NV!A575,INPUT_Du_lieu_nhan_vien!$1:$1048576,35,0))</f>
        <v>6</v>
      </c>
      <c r="O575" s="117">
        <f>IF(Thong_tin_chuc_vu_NV!A575="","",VLOOKUP(Thong_tin_chuc_vu_NV!A575,INPUT_Du_lieu_nhan_vien!$1:$1048576,37,0))</f>
        <v>0</v>
      </c>
      <c r="P575" s="117">
        <f>IF(Thong_tin_chuc_vu_NV!A575="","",VLOOKUP(Thong_tin_chuc_vu_NV!A575,INPUT_Du_lieu_nhan_vien!$1:$1048576,39,0))</f>
        <v>0</v>
      </c>
    </row>
    <row r="576" spans="1:16" ht="19.5" hidden="1" customHeight="1" x14ac:dyDescent="0.2">
      <c r="A576" s="121">
        <f>IF(INPUT_Du_lieu_nhan_vien!A594="","",INPUT_Du_lieu_nhan_vien!A594)</f>
        <v>20569</v>
      </c>
      <c r="B576" s="121" t="str">
        <f>IF(A576="","",VLOOKUP(A576,INPUT_Du_lieu_nhan_vien!$1:$1048576,2,0))</f>
        <v>Chu Thị</v>
      </c>
      <c r="C576" s="121" t="str">
        <f>IF($A576="","",VLOOKUP($A576,INPUT_Du_lieu_nhan_vien!$1:$1048576,3,0))</f>
        <v>Hồng</v>
      </c>
      <c r="D576" s="104" t="str">
        <f>IF(A576="","",VLOOKUP(A576,INPUT_Du_lieu_nhan_vien!$1:$1048576,20,0))</f>
        <v>Ngõ 1 Kim Đồng, Hoàng Mai, Hà Nội</v>
      </c>
      <c r="E576" s="104" t="str">
        <f>IF($A576="","",VLOOKUP($A576,INPUT_Du_lieu_nhan_vien!$1:$1048576,17,0))</f>
        <v>0988958275</v>
      </c>
      <c r="F576" s="116" t="str">
        <f>IF(Thong_tin_chuc_vu_NV!A576="","",VLOOKUP(Thong_tin_chuc_vu_NV!A576,INPUT_Du_lieu_nhan_vien!$1:$1048576,27,0))</f>
        <v>1</v>
      </c>
      <c r="G576" s="104" t="str">
        <f>IF(Thong_tin_chuc_vu_NV!A576="","",VLOOKUP(Thong_tin_chuc_vu_NV!A576,INPUT_Du_lieu_nhan_vien!$1:$1048576,28,0))</f>
        <v>CB</v>
      </c>
      <c r="H576" s="104" t="str">
        <f>IF(Thong_tin_chuc_vu_NV!A576="","",VLOOKUP(Thong_tin_chuc_vu_NV!A576,INPUT_Du_lieu_nhan_vien!$1:$1048576,24,0))</f>
        <v>OC</v>
      </c>
      <c r="I576" s="104" t="str">
        <f>IF(Thong_tin_chuc_vu_NV!A576="","",VLOOKUP(Thong_tin_chuc_vu_NV!A576,INPUT_Du_lieu_nhan_vien!$1:$1048576,29,0))</f>
        <v>TTN</v>
      </c>
      <c r="J576" s="104" t="str">
        <f>IF(Thong_tin_chuc_vu_NV!A576="","",VLOOKUP(Thong_tin_chuc_vu_NV!A576,INPUT_Du_lieu_nhan_vien!$1:$1048576,30,0))</f>
        <v>PTNS</v>
      </c>
      <c r="K576" s="104" t="str">
        <f>IF(Thong_tin_chuc_vu_NV!A576="","",VLOOKUP(Thong_tin_chuc_vu_NV!A576,INPUT_Du_lieu_nhan_vien!$1:$1048576,31,0))</f>
        <v>HN</v>
      </c>
      <c r="L576" s="104" t="str">
        <f>IF(Thong_tin_chuc_vu_NV!A576="","",VLOOKUP(Thong_tin_chuc_vu_NV!A576,INPUT_Du_lieu_nhan_vien!$1:$1048576,36,0))</f>
        <v>Chính thức</v>
      </c>
      <c r="M576" s="117">
        <f>IF(Thong_tin_chuc_vu_NV!A576="","",VLOOKUP(Thong_tin_chuc_vu_NV!A576,INPUT_Du_lieu_nhan_vien!$1:$1048576,34,0))</f>
        <v>41500</v>
      </c>
      <c r="N576" s="104">
        <f>IF(Thong_tin_chuc_vu_NV!A576="","",VLOOKUP(Thong_tin_chuc_vu_NV!A576,INPUT_Du_lieu_nhan_vien!$1:$1048576,35,0))</f>
        <v>8</v>
      </c>
      <c r="O576" s="117">
        <f>IF(Thong_tin_chuc_vu_NV!A576="","",VLOOKUP(Thong_tin_chuc_vu_NV!A576,INPUT_Du_lieu_nhan_vien!$1:$1048576,37,0))</f>
        <v>0</v>
      </c>
      <c r="P576" s="117">
        <f>IF(Thong_tin_chuc_vu_NV!A576="","",VLOOKUP(Thong_tin_chuc_vu_NV!A576,INPUT_Du_lieu_nhan_vien!$1:$1048576,39,0))</f>
        <v>0</v>
      </c>
    </row>
    <row r="577" spans="1:16" ht="19.5" hidden="1" customHeight="1" x14ac:dyDescent="0.2">
      <c r="A577" s="121">
        <f>IF(INPUT_Du_lieu_nhan_vien!A595="","",INPUT_Du_lieu_nhan_vien!A595)</f>
        <v>20570</v>
      </c>
      <c r="B577" s="121" t="str">
        <f>IF(A577="","",VLOOKUP(A577,INPUT_Du_lieu_nhan_vien!$1:$1048576,2,0))</f>
        <v>Tạ Thị Thu</v>
      </c>
      <c r="C577" s="121" t="str">
        <f>IF($A577="","",VLOOKUP($A577,INPUT_Du_lieu_nhan_vien!$1:$1048576,3,0))</f>
        <v>Phương</v>
      </c>
      <c r="D577" s="104" t="str">
        <f>IF(A577="","",VLOOKUP(A577,INPUT_Du_lieu_nhan_vien!$1:$1048576,20,0))</f>
        <v>169, ngõ Trai Cá, đường Trương Định, Hai Bà Trưng, Hà Nội</v>
      </c>
      <c r="E577" s="104" t="str">
        <f>IF($A577="","",VLOOKUP($A577,INPUT_Du_lieu_nhan_vien!$1:$1048576,17,0))</f>
        <v>0946391931</v>
      </c>
      <c r="F577" s="116" t="str">
        <f>IF(Thong_tin_chuc_vu_NV!A577="","",VLOOKUP(Thong_tin_chuc_vu_NV!A577,INPUT_Du_lieu_nhan_vien!$1:$1048576,27,0))</f>
        <v>1</v>
      </c>
      <c r="G577" s="104" t="str">
        <f>IF(Thong_tin_chuc_vu_NV!A577="","",VLOOKUP(Thong_tin_chuc_vu_NV!A577,INPUT_Du_lieu_nhan_vien!$1:$1048576,28,0))</f>
        <v>CB</v>
      </c>
      <c r="H577" s="104" t="str">
        <f>IF(Thong_tin_chuc_vu_NV!A577="","",VLOOKUP(Thong_tin_chuc_vu_NV!A577,INPUT_Du_lieu_nhan_vien!$1:$1048576,24,0))</f>
        <v>OC</v>
      </c>
      <c r="I577" s="104" t="str">
        <f>IF(Thong_tin_chuc_vu_NV!A577="","",VLOOKUP(Thong_tin_chuc_vu_NV!A577,INPUT_Du_lieu_nhan_vien!$1:$1048576,29,0))</f>
        <v>TMH</v>
      </c>
      <c r="J577" s="104" t="str">
        <f>IF(Thong_tin_chuc_vu_NV!A577="","",VLOOKUP(Thong_tin_chuc_vu_NV!A577,INPUT_Du_lieu_nhan_vien!$1:$1048576,30,0))</f>
        <v>PMHS</v>
      </c>
      <c r="K577" s="104" t="str">
        <f>IF(Thong_tin_chuc_vu_NV!A577="","",VLOOKUP(Thong_tin_chuc_vu_NV!A577,INPUT_Du_lieu_nhan_vien!$1:$1048576,31,0))</f>
        <v>HN</v>
      </c>
      <c r="L577" s="104" t="str">
        <f>IF(Thong_tin_chuc_vu_NV!A577="","",VLOOKUP(Thong_tin_chuc_vu_NV!A577,INPUT_Du_lieu_nhan_vien!$1:$1048576,36,0))</f>
        <v>Chính thức</v>
      </c>
      <c r="M577" s="117">
        <f>IF(Thong_tin_chuc_vu_NV!A577="","",VLOOKUP(Thong_tin_chuc_vu_NV!A577,INPUT_Du_lieu_nhan_vien!$1:$1048576,34,0))</f>
        <v>41500</v>
      </c>
      <c r="N577" s="104">
        <f>IF(Thong_tin_chuc_vu_NV!A577="","",VLOOKUP(Thong_tin_chuc_vu_NV!A577,INPUT_Du_lieu_nhan_vien!$1:$1048576,35,0))</f>
        <v>8</v>
      </c>
      <c r="O577" s="117">
        <f>IF(Thong_tin_chuc_vu_NV!A577="","",VLOOKUP(Thong_tin_chuc_vu_NV!A577,INPUT_Du_lieu_nhan_vien!$1:$1048576,37,0))</f>
        <v>0</v>
      </c>
      <c r="P577" s="117">
        <f>IF(Thong_tin_chuc_vu_NV!A577="","",VLOOKUP(Thong_tin_chuc_vu_NV!A577,INPUT_Du_lieu_nhan_vien!$1:$1048576,39,0))</f>
        <v>0</v>
      </c>
    </row>
    <row r="578" spans="1:16" ht="19.5" hidden="1" customHeight="1" x14ac:dyDescent="0.2">
      <c r="A578" s="121">
        <f>IF(INPUT_Du_lieu_nhan_vien!A596="","",INPUT_Du_lieu_nhan_vien!A596)</f>
        <v>20571</v>
      </c>
      <c r="B578" s="121" t="str">
        <f>IF(A578="","",VLOOKUP(A578,INPUT_Du_lieu_nhan_vien!$1:$1048576,2,0))</f>
        <v>Bùi Thị</v>
      </c>
      <c r="C578" s="121" t="str">
        <f>IF($A578="","",VLOOKUP($A578,INPUT_Du_lieu_nhan_vien!$1:$1048576,3,0))</f>
        <v>Thu</v>
      </c>
      <c r="D578" s="104" t="str">
        <f>IF(A578="","",VLOOKUP(A578,INPUT_Du_lieu_nhan_vien!$1:$1048576,20,0))</f>
        <v>Mỹ Đình - Từ Liêm - Hà Nội</v>
      </c>
      <c r="E578" s="104" t="str">
        <f>IF($A578="","",VLOOKUP($A578,INPUT_Du_lieu_nhan_vien!$1:$1048576,17,0))</f>
        <v>0974643598</v>
      </c>
      <c r="F578" s="116" t="str">
        <f>IF(Thong_tin_chuc_vu_NV!A578="","",VLOOKUP(Thong_tin_chuc_vu_NV!A578,INPUT_Du_lieu_nhan_vien!$1:$1048576,27,0))</f>
        <v>1</v>
      </c>
      <c r="G578" s="104" t="str">
        <f>IF(Thong_tin_chuc_vu_NV!A578="","",VLOOKUP(Thong_tin_chuc_vu_NV!A578,INPUT_Du_lieu_nhan_vien!$1:$1048576,28,0))</f>
        <v>CB</v>
      </c>
      <c r="H578" s="104" t="str">
        <f>IF(Thong_tin_chuc_vu_NV!A578="","",VLOOKUP(Thong_tin_chuc_vu_NV!A578,INPUT_Du_lieu_nhan_vien!$1:$1048576,24,0))</f>
        <v>OS</v>
      </c>
      <c r="I578" s="104" t="str">
        <f>IF(Thong_tin_chuc_vu_NV!A578="","",VLOOKUP(Thong_tin_chuc_vu_NV!A578,INPUT_Du_lieu_nhan_vien!$1:$1048576,29,0))</f>
        <v>TAW</v>
      </c>
      <c r="J578" s="104" t="str">
        <f>IF(Thong_tin_chuc_vu_NV!A578="","",VLOOKUP(Thong_tin_chuc_vu_NV!A578,INPUT_Du_lieu_nhan_vien!$1:$1048576,30,0))</f>
        <v>PAWS</v>
      </c>
      <c r="K578" s="104" t="str">
        <f>IF(Thong_tin_chuc_vu_NV!A578="","",VLOOKUP(Thong_tin_chuc_vu_NV!A578,INPUT_Du_lieu_nhan_vien!$1:$1048576,31,0))</f>
        <v>HN</v>
      </c>
      <c r="L578" s="104" t="str">
        <f>IF(Thong_tin_chuc_vu_NV!A578="","",VLOOKUP(Thong_tin_chuc_vu_NV!A578,INPUT_Du_lieu_nhan_vien!$1:$1048576,36,0))</f>
        <v>Nghỉ việc</v>
      </c>
      <c r="M578" s="117">
        <f>IF(Thong_tin_chuc_vu_NV!A578="","",VLOOKUP(Thong_tin_chuc_vu_NV!A578,INPUT_Du_lieu_nhan_vien!$1:$1048576,34,0))</f>
        <v>41496</v>
      </c>
      <c r="N578" s="104">
        <f>IF(Thong_tin_chuc_vu_NV!A578="","",VLOOKUP(Thong_tin_chuc_vu_NV!A578,INPUT_Du_lieu_nhan_vien!$1:$1048576,35,0))</f>
        <v>8</v>
      </c>
      <c r="O578" s="117">
        <f>IF(Thong_tin_chuc_vu_NV!A578="","",VLOOKUP(Thong_tin_chuc_vu_NV!A578,INPUT_Du_lieu_nhan_vien!$1:$1048576,37,0))</f>
        <v>0</v>
      </c>
      <c r="P578" s="117">
        <f>IF(Thong_tin_chuc_vu_NV!A578="","",VLOOKUP(Thong_tin_chuc_vu_NV!A578,INPUT_Du_lieu_nhan_vien!$1:$1048576,39,0))</f>
        <v>0</v>
      </c>
    </row>
    <row r="579" spans="1:16" ht="19.5" hidden="1" customHeight="1" x14ac:dyDescent="0.2">
      <c r="A579" s="121">
        <f>IF(INPUT_Du_lieu_nhan_vien!A597="","",INPUT_Du_lieu_nhan_vien!A597)</f>
        <v>20572</v>
      </c>
      <c r="B579" s="121" t="str">
        <f>IF(A579="","",VLOOKUP(A579,INPUT_Du_lieu_nhan_vien!$1:$1048576,2,0))</f>
        <v>Hoàng Thị Mai</v>
      </c>
      <c r="C579" s="121" t="str">
        <f>IF($A579="","",VLOOKUP($A579,INPUT_Du_lieu_nhan_vien!$1:$1048576,3,0))</f>
        <v>Thùy</v>
      </c>
      <c r="D579" s="104" t="str">
        <f>IF(A579="","",VLOOKUP(A579,INPUT_Du_lieu_nhan_vien!$1:$1048576,20,0))</f>
        <v>45 - Ngõ 119 - Hồ Đắc Di - Hà Nội</v>
      </c>
      <c r="E579" s="104" t="str">
        <f>IF($A579="","",VLOOKUP($A579,INPUT_Du_lieu_nhan_vien!$1:$1048576,17,0))</f>
        <v>0934127189</v>
      </c>
      <c r="F579" s="116" t="str">
        <f>IF(Thong_tin_chuc_vu_NV!A579="","",VLOOKUP(Thong_tin_chuc_vu_NV!A579,INPUT_Du_lieu_nhan_vien!$1:$1048576,27,0))</f>
        <v>1</v>
      </c>
      <c r="G579" s="104" t="str">
        <f>IF(Thong_tin_chuc_vu_NV!A579="","",VLOOKUP(Thong_tin_chuc_vu_NV!A579,INPUT_Du_lieu_nhan_vien!$1:$1048576,28,0))</f>
        <v>CB</v>
      </c>
      <c r="H579" s="104" t="str">
        <f>IF(Thong_tin_chuc_vu_NV!A579="","",VLOOKUP(Thong_tin_chuc_vu_NV!A579,INPUT_Du_lieu_nhan_vien!$1:$1048576,24,0))</f>
        <v>OP</v>
      </c>
      <c r="I579" s="104" t="str">
        <f>IF(Thong_tin_chuc_vu_NV!A579="","",VLOOKUP(Thong_tin_chuc_vu_NV!A579,INPUT_Du_lieu_nhan_vien!$1:$1048576,29,0))</f>
        <v>TAW</v>
      </c>
      <c r="J579" s="104" t="str">
        <f>IF(Thong_tin_chuc_vu_NV!A579="","",VLOOKUP(Thong_tin_chuc_vu_NV!A579,INPUT_Du_lieu_nhan_vien!$1:$1048576,30,0))</f>
        <v>PAWM</v>
      </c>
      <c r="K579" s="104" t="str">
        <f>IF(Thong_tin_chuc_vu_NV!A579="","",VLOOKUP(Thong_tin_chuc_vu_NV!A579,INPUT_Du_lieu_nhan_vien!$1:$1048576,31,0))</f>
        <v>HN</v>
      </c>
      <c r="L579" s="104" t="str">
        <f>IF(Thong_tin_chuc_vu_NV!A579="","",VLOOKUP(Thong_tin_chuc_vu_NV!A579,INPUT_Du_lieu_nhan_vien!$1:$1048576,36,0))</f>
        <v>Nghỉ việc</v>
      </c>
      <c r="M579" s="117">
        <f>IF(Thong_tin_chuc_vu_NV!A579="","",VLOOKUP(Thong_tin_chuc_vu_NV!A579,INPUT_Du_lieu_nhan_vien!$1:$1048576,34,0))</f>
        <v>0</v>
      </c>
      <c r="N579" s="104" t="str">
        <f>IF(Thong_tin_chuc_vu_NV!A579="","",VLOOKUP(Thong_tin_chuc_vu_NV!A579,INPUT_Du_lieu_nhan_vien!$1:$1048576,35,0))</f>
        <v/>
      </c>
      <c r="O579" s="117">
        <f>IF(Thong_tin_chuc_vu_NV!A579="","",VLOOKUP(Thong_tin_chuc_vu_NV!A579,INPUT_Du_lieu_nhan_vien!$1:$1048576,37,0))</f>
        <v>0</v>
      </c>
      <c r="P579" s="117">
        <f>IF(Thong_tin_chuc_vu_NV!A579="","",VLOOKUP(Thong_tin_chuc_vu_NV!A579,INPUT_Du_lieu_nhan_vien!$1:$1048576,39,0))</f>
        <v>41540</v>
      </c>
    </row>
    <row r="580" spans="1:16" ht="19.5" hidden="1" customHeight="1" x14ac:dyDescent="0.2">
      <c r="A580" s="121">
        <f>IF(INPUT_Du_lieu_nhan_vien!A598="","",INPUT_Du_lieu_nhan_vien!A598)</f>
        <v>20573</v>
      </c>
      <c r="B580" s="121" t="str">
        <f>IF(A580="","",VLOOKUP(A580,INPUT_Du_lieu_nhan_vien!$1:$1048576,2,0))</f>
        <v>Lê Huyền</v>
      </c>
      <c r="C580" s="121" t="str">
        <f>IF($A580="","",VLOOKUP($A580,INPUT_Du_lieu_nhan_vien!$1:$1048576,3,0))</f>
        <v>Trang</v>
      </c>
      <c r="D580" s="104" t="str">
        <f>IF(A580="","",VLOOKUP(A580,INPUT_Du_lieu_nhan_vien!$1:$1048576,20,0))</f>
        <v>98A Trần Hưng Đạo, Cửa Nam, Hoàn Kiếm , Hà Nội</v>
      </c>
      <c r="E580" s="104" t="str">
        <f>IF($A580="","",VLOOKUP($A580,INPUT_Du_lieu_nhan_vien!$1:$1048576,17,0))</f>
        <v>0904395595</v>
      </c>
      <c r="F580" s="116" t="str">
        <f>IF(Thong_tin_chuc_vu_NV!A580="","",VLOOKUP(Thong_tin_chuc_vu_NV!A580,INPUT_Du_lieu_nhan_vien!$1:$1048576,27,0))</f>
        <v>1</v>
      </c>
      <c r="G580" s="104" t="str">
        <f>IF(Thong_tin_chuc_vu_NV!A580="","",VLOOKUP(Thong_tin_chuc_vu_NV!A580,INPUT_Du_lieu_nhan_vien!$1:$1048576,28,0))</f>
        <v>CB</v>
      </c>
      <c r="H580" s="104" t="str">
        <f>IF(Thong_tin_chuc_vu_NV!A580="","",VLOOKUP(Thong_tin_chuc_vu_NV!A580,INPUT_Du_lieu_nhan_vien!$1:$1048576,24,0))</f>
        <v>OS</v>
      </c>
      <c r="I580" s="104" t="str">
        <f>IF(Thong_tin_chuc_vu_NV!A580="","",VLOOKUP(Thong_tin_chuc_vu_NV!A580,INPUT_Du_lieu_nhan_vien!$1:$1048576,29,0))</f>
        <v>TAW</v>
      </c>
      <c r="J580" s="104" t="str">
        <f>IF(Thong_tin_chuc_vu_NV!A580="","",VLOOKUP(Thong_tin_chuc_vu_NV!A580,INPUT_Du_lieu_nhan_vien!$1:$1048576,30,0))</f>
        <v>PAWS</v>
      </c>
      <c r="K580" s="104" t="str">
        <f>IF(Thong_tin_chuc_vu_NV!A580="","",VLOOKUP(Thong_tin_chuc_vu_NV!A580,INPUT_Du_lieu_nhan_vien!$1:$1048576,31,0))</f>
        <v>HN</v>
      </c>
      <c r="L580" s="104" t="str">
        <f>IF(Thong_tin_chuc_vu_NV!A580="","",VLOOKUP(Thong_tin_chuc_vu_NV!A580,INPUT_Du_lieu_nhan_vien!$1:$1048576,36,0))</f>
        <v>Chính thức</v>
      </c>
      <c r="M580" s="117">
        <f>IF(Thong_tin_chuc_vu_NV!A580="","",VLOOKUP(Thong_tin_chuc_vu_NV!A580,INPUT_Du_lieu_nhan_vien!$1:$1048576,34,0))</f>
        <v>41496</v>
      </c>
      <c r="N580" s="104">
        <f>IF(Thong_tin_chuc_vu_NV!A580="","",VLOOKUP(Thong_tin_chuc_vu_NV!A580,INPUT_Du_lieu_nhan_vien!$1:$1048576,35,0))</f>
        <v>8</v>
      </c>
      <c r="O580" s="117">
        <f>IF(Thong_tin_chuc_vu_NV!A580="","",VLOOKUP(Thong_tin_chuc_vu_NV!A580,INPUT_Du_lieu_nhan_vien!$1:$1048576,37,0))</f>
        <v>0</v>
      </c>
      <c r="P580" s="117">
        <f>IF(Thong_tin_chuc_vu_NV!A580="","",VLOOKUP(Thong_tin_chuc_vu_NV!A580,INPUT_Du_lieu_nhan_vien!$1:$1048576,39,0))</f>
        <v>0</v>
      </c>
    </row>
    <row r="581" spans="1:16" ht="19.5" hidden="1" customHeight="1" x14ac:dyDescent="0.2">
      <c r="A581" s="121">
        <f>IF(INPUT_Du_lieu_nhan_vien!A599="","",INPUT_Du_lieu_nhan_vien!A599)</f>
        <v>20574</v>
      </c>
      <c r="B581" s="121" t="str">
        <f>IF(A581="","",VLOOKUP(A581,INPUT_Du_lieu_nhan_vien!$1:$1048576,2,0))</f>
        <v>Đỗ Thị</v>
      </c>
      <c r="C581" s="121" t="str">
        <f>IF($A581="","",VLOOKUP($A581,INPUT_Du_lieu_nhan_vien!$1:$1048576,3,0))</f>
        <v>Hiền</v>
      </c>
      <c r="D581" s="104" t="str">
        <f>IF(A581="","",VLOOKUP(A581,INPUT_Du_lieu_nhan_vien!$1:$1048576,20,0))</f>
        <v>Số nhà 21, ngách 189/103 ngõ 171 Nguyễn Ngọc Vũ, Trung Hòa, Cầu Giấy, Hà Nội</v>
      </c>
      <c r="E581" s="104" t="str">
        <f>IF($A581="","",VLOOKUP($A581,INPUT_Du_lieu_nhan_vien!$1:$1048576,17,0))</f>
        <v>0982049125</v>
      </c>
      <c r="F581" s="116" t="str">
        <f>IF(Thong_tin_chuc_vu_NV!A581="","",VLOOKUP(Thong_tin_chuc_vu_NV!A581,INPUT_Du_lieu_nhan_vien!$1:$1048576,27,0))</f>
        <v>1</v>
      </c>
      <c r="G581" s="104" t="str">
        <f>IF(Thong_tin_chuc_vu_NV!A581="","",VLOOKUP(Thong_tin_chuc_vu_NV!A581,INPUT_Du_lieu_nhan_vien!$1:$1048576,28,0))</f>
        <v>CB</v>
      </c>
      <c r="H581" s="104" t="str">
        <f>IF(Thong_tin_chuc_vu_NV!A581="","",VLOOKUP(Thong_tin_chuc_vu_NV!A581,INPUT_Du_lieu_nhan_vien!$1:$1048576,24,0))</f>
        <v>OC</v>
      </c>
      <c r="I581" s="104" t="str">
        <f>IF(Thong_tin_chuc_vu_NV!A581="","",VLOOKUP(Thong_tin_chuc_vu_NV!A581,INPUT_Du_lieu_nhan_vien!$1:$1048576,29,0))</f>
        <v>TMH</v>
      </c>
      <c r="J581" s="104" t="str">
        <f>IF(Thong_tin_chuc_vu_NV!A581="","",VLOOKUP(Thong_tin_chuc_vu_NV!A581,INPUT_Du_lieu_nhan_vien!$1:$1048576,30,0))</f>
        <v>PMHS</v>
      </c>
      <c r="K581" s="104" t="str">
        <f>IF(Thong_tin_chuc_vu_NV!A581="","",VLOOKUP(Thong_tin_chuc_vu_NV!A581,INPUT_Du_lieu_nhan_vien!$1:$1048576,31,0))</f>
        <v>HN</v>
      </c>
      <c r="L581" s="104" t="str">
        <f>IF(Thong_tin_chuc_vu_NV!A581="","",VLOOKUP(Thong_tin_chuc_vu_NV!A581,INPUT_Du_lieu_nhan_vien!$1:$1048576,36,0))</f>
        <v>Nghỉ việc</v>
      </c>
      <c r="M581" s="117">
        <f>IF(Thong_tin_chuc_vu_NV!A581="","",VLOOKUP(Thong_tin_chuc_vu_NV!A581,INPUT_Du_lieu_nhan_vien!$1:$1048576,34,0))</f>
        <v>0</v>
      </c>
      <c r="N581" s="104" t="str">
        <f>IF(Thong_tin_chuc_vu_NV!A581="","",VLOOKUP(Thong_tin_chuc_vu_NV!A581,INPUT_Du_lieu_nhan_vien!$1:$1048576,35,0))</f>
        <v/>
      </c>
      <c r="O581" s="117">
        <f>IF(Thong_tin_chuc_vu_NV!A581="","",VLOOKUP(Thong_tin_chuc_vu_NV!A581,INPUT_Du_lieu_nhan_vien!$1:$1048576,37,0))</f>
        <v>0</v>
      </c>
      <c r="P581" s="117">
        <f>IF(Thong_tin_chuc_vu_NV!A581="","",VLOOKUP(Thong_tin_chuc_vu_NV!A581,INPUT_Du_lieu_nhan_vien!$1:$1048576,39,0))</f>
        <v>41470</v>
      </c>
    </row>
    <row r="582" spans="1:16" ht="19.5" hidden="1" customHeight="1" x14ac:dyDescent="0.2">
      <c r="A582" s="121">
        <f>IF(INPUT_Du_lieu_nhan_vien!A600="","",INPUT_Du_lieu_nhan_vien!A600)</f>
        <v>20575</v>
      </c>
      <c r="B582" s="121" t="str">
        <f>IF(A582="","",VLOOKUP(A582,INPUT_Du_lieu_nhan_vien!$1:$1048576,2,0))</f>
        <v>Chu Thị Hà</v>
      </c>
      <c r="C582" s="121" t="str">
        <f>IF($A582="","",VLOOKUP($A582,INPUT_Du_lieu_nhan_vien!$1:$1048576,3,0))</f>
        <v>Trang</v>
      </c>
      <c r="D582" s="104" t="str">
        <f>IF(A582="","",VLOOKUP(A582,INPUT_Du_lieu_nhan_vien!$1:$1048576,20,0))</f>
        <v>Khu tập thể bộ Nông nghiệp, Liên Ninh, Thanh Trì, Hà Nội</v>
      </c>
      <c r="E582" s="104" t="str">
        <f>IF($A582="","",VLOOKUP($A582,INPUT_Du_lieu_nhan_vien!$1:$1048576,17,0))</f>
        <v>0989556958</v>
      </c>
      <c r="F582" s="116" t="str">
        <f>IF(Thong_tin_chuc_vu_NV!A582="","",VLOOKUP(Thong_tin_chuc_vu_NV!A582,INPUT_Du_lieu_nhan_vien!$1:$1048576,27,0))</f>
        <v>1</v>
      </c>
      <c r="G582" s="104" t="str">
        <f>IF(Thong_tin_chuc_vu_NV!A582="","",VLOOKUP(Thong_tin_chuc_vu_NV!A582,INPUT_Du_lieu_nhan_vien!$1:$1048576,28,0))</f>
        <v>CB</v>
      </c>
      <c r="H582" s="104" t="str">
        <f>IF(Thong_tin_chuc_vu_NV!A582="","",VLOOKUP(Thong_tin_chuc_vu_NV!A582,INPUT_Du_lieu_nhan_vien!$1:$1048576,24,0))</f>
        <v>OP</v>
      </c>
      <c r="I582" s="104" t="str">
        <f>IF(Thong_tin_chuc_vu_NV!A582="","",VLOOKUP(Thong_tin_chuc_vu_NV!A582,INPUT_Du_lieu_nhan_vien!$1:$1048576,29,0))</f>
        <v>TFP</v>
      </c>
      <c r="J582" s="104" t="str">
        <f>IF(Thong_tin_chuc_vu_NV!A582="","",VLOOKUP(Thong_tin_chuc_vu_NV!A582,INPUT_Du_lieu_nhan_vien!$1:$1048576,30,0))</f>
        <v>PFPD</v>
      </c>
      <c r="K582" s="104" t="str">
        <f>IF(Thong_tin_chuc_vu_NV!A582="","",VLOOKUP(Thong_tin_chuc_vu_NV!A582,INPUT_Du_lieu_nhan_vien!$1:$1048576,31,0))</f>
        <v>HN</v>
      </c>
      <c r="L582" s="104" t="str">
        <f>IF(Thong_tin_chuc_vu_NV!A582="","",VLOOKUP(Thong_tin_chuc_vu_NV!A582,INPUT_Du_lieu_nhan_vien!$1:$1048576,36,0))</f>
        <v>Chính thức</v>
      </c>
      <c r="M582" s="117">
        <f>IF(Thong_tin_chuc_vu_NV!A582="","",VLOOKUP(Thong_tin_chuc_vu_NV!A582,INPUT_Du_lieu_nhan_vien!$1:$1048576,34,0))</f>
        <v>41499</v>
      </c>
      <c r="N582" s="104">
        <f>IF(Thong_tin_chuc_vu_NV!A582="","",VLOOKUP(Thong_tin_chuc_vu_NV!A582,INPUT_Du_lieu_nhan_vien!$1:$1048576,35,0))</f>
        <v>8</v>
      </c>
      <c r="O582" s="117">
        <f>IF(Thong_tin_chuc_vu_NV!A582="","",VLOOKUP(Thong_tin_chuc_vu_NV!A582,INPUT_Du_lieu_nhan_vien!$1:$1048576,37,0))</f>
        <v>0</v>
      </c>
      <c r="P582" s="117">
        <f>IF(Thong_tin_chuc_vu_NV!A582="","",VLOOKUP(Thong_tin_chuc_vu_NV!A582,INPUT_Du_lieu_nhan_vien!$1:$1048576,39,0))</f>
        <v>0</v>
      </c>
    </row>
    <row r="583" spans="1:16" ht="19.5" hidden="1" customHeight="1" x14ac:dyDescent="0.2">
      <c r="A583" s="121">
        <f>IF(INPUT_Du_lieu_nhan_vien!A601="","",INPUT_Du_lieu_nhan_vien!A601)</f>
        <v>20576</v>
      </c>
      <c r="B583" s="121" t="str">
        <f>IF(A583="","",VLOOKUP(A583,INPUT_Du_lieu_nhan_vien!$1:$1048576,2,0))</f>
        <v>Ngô Ngọc</v>
      </c>
      <c r="C583" s="121" t="str">
        <f>IF($A583="","",VLOOKUP($A583,INPUT_Du_lieu_nhan_vien!$1:$1048576,3,0))</f>
        <v>Lan</v>
      </c>
      <c r="D583" s="104">
        <f>IF(A583="","",VLOOKUP(A583,INPUT_Du_lieu_nhan_vien!$1:$1048576,20,0))</f>
        <v>0</v>
      </c>
      <c r="E583" s="104">
        <f>IF($A583="","",VLOOKUP($A583,INPUT_Du_lieu_nhan_vien!$1:$1048576,17,0))</f>
        <v>0</v>
      </c>
      <c r="F583" s="116" t="str">
        <f>IF(Thong_tin_chuc_vu_NV!A583="","",VLOOKUP(Thong_tin_chuc_vu_NV!A583,INPUT_Du_lieu_nhan_vien!$1:$1048576,27,0))</f>
        <v>1</v>
      </c>
      <c r="G583" s="104" t="str">
        <f>IF(Thong_tin_chuc_vu_NV!A583="","",VLOOKUP(Thong_tin_chuc_vu_NV!A583,INPUT_Du_lieu_nhan_vien!$1:$1048576,28,0))</f>
        <v>CB</v>
      </c>
      <c r="H583" s="104" t="str">
        <f>IF(Thong_tin_chuc_vu_NV!A583="","",VLOOKUP(Thong_tin_chuc_vu_NV!A583,INPUT_Du_lieu_nhan_vien!$1:$1048576,24,0))</f>
        <v>OS</v>
      </c>
      <c r="I583" s="104" t="str">
        <f>IF(Thong_tin_chuc_vu_NV!A583="","",VLOOKUP(Thong_tin_chuc_vu_NV!A583,INPUT_Du_lieu_nhan_vien!$1:$1048576,29,0))</f>
        <v>TAW</v>
      </c>
      <c r="J583" s="104" t="str">
        <f>IF(Thong_tin_chuc_vu_NV!A583="","",VLOOKUP(Thong_tin_chuc_vu_NV!A583,INPUT_Du_lieu_nhan_vien!$1:$1048576,30,0))</f>
        <v>PAWS</v>
      </c>
      <c r="K583" s="104" t="str">
        <f>IF(Thong_tin_chuc_vu_NV!A583="","",VLOOKUP(Thong_tin_chuc_vu_NV!A583,INPUT_Du_lieu_nhan_vien!$1:$1048576,31,0))</f>
        <v>HN</v>
      </c>
      <c r="L583" s="104" t="str">
        <f>IF(Thong_tin_chuc_vu_NV!A583="","",VLOOKUP(Thong_tin_chuc_vu_NV!A583,INPUT_Du_lieu_nhan_vien!$1:$1048576,36,0))</f>
        <v>Nghỉ việc</v>
      </c>
      <c r="M583" s="117">
        <f>IF(Thong_tin_chuc_vu_NV!A583="","",VLOOKUP(Thong_tin_chuc_vu_NV!A583,INPUT_Du_lieu_nhan_vien!$1:$1048576,34,0))</f>
        <v>0</v>
      </c>
      <c r="N583" s="104" t="str">
        <f>IF(Thong_tin_chuc_vu_NV!A583="","",VLOOKUP(Thong_tin_chuc_vu_NV!A583,INPUT_Du_lieu_nhan_vien!$1:$1048576,35,0))</f>
        <v/>
      </c>
      <c r="O583" s="117">
        <f>IF(Thong_tin_chuc_vu_NV!A583="","",VLOOKUP(Thong_tin_chuc_vu_NV!A583,INPUT_Du_lieu_nhan_vien!$1:$1048576,37,0))</f>
        <v>0</v>
      </c>
      <c r="P583" s="117">
        <f>IF(Thong_tin_chuc_vu_NV!A583="","",VLOOKUP(Thong_tin_chuc_vu_NV!A583,INPUT_Du_lieu_nhan_vien!$1:$1048576,39,0))</f>
        <v>41436</v>
      </c>
    </row>
    <row r="584" spans="1:16" ht="19.5" hidden="1" customHeight="1" x14ac:dyDescent="0.2">
      <c r="A584" s="121">
        <f>IF(INPUT_Du_lieu_nhan_vien!A602="","",INPUT_Du_lieu_nhan_vien!A602)</f>
        <v>20577</v>
      </c>
      <c r="B584" s="121" t="str">
        <f>IF(A584="","",VLOOKUP(A584,INPUT_Du_lieu_nhan_vien!$1:$1048576,2,0))</f>
        <v>Nguyễn Thùy</v>
      </c>
      <c r="C584" s="121" t="str">
        <f>IF($A584="","",VLOOKUP($A584,INPUT_Du_lieu_nhan_vien!$1:$1048576,3,0))</f>
        <v>Linh</v>
      </c>
      <c r="D584" s="104">
        <f>IF(A584="","",VLOOKUP(A584,INPUT_Du_lieu_nhan_vien!$1:$1048576,20,0))</f>
        <v>0</v>
      </c>
      <c r="E584" s="104">
        <f>IF($A584="","",VLOOKUP($A584,INPUT_Du_lieu_nhan_vien!$1:$1048576,17,0))</f>
        <v>0</v>
      </c>
      <c r="F584" s="116" t="str">
        <f>IF(Thong_tin_chuc_vu_NV!A584="","",VLOOKUP(Thong_tin_chuc_vu_NV!A584,INPUT_Du_lieu_nhan_vien!$1:$1048576,27,0))</f>
        <v>1</v>
      </c>
      <c r="G584" s="104" t="str">
        <f>IF(Thong_tin_chuc_vu_NV!A584="","",VLOOKUP(Thong_tin_chuc_vu_NV!A584,INPUT_Du_lieu_nhan_vien!$1:$1048576,28,0))</f>
        <v>CB</v>
      </c>
      <c r="H584" s="104" t="str">
        <f>IF(Thong_tin_chuc_vu_NV!A584="","",VLOOKUP(Thong_tin_chuc_vu_NV!A584,INPUT_Du_lieu_nhan_vien!$1:$1048576,24,0))</f>
        <v>OS</v>
      </c>
      <c r="I584" s="104" t="str">
        <f>IF(Thong_tin_chuc_vu_NV!A584="","",VLOOKUP(Thong_tin_chuc_vu_NV!A584,INPUT_Du_lieu_nhan_vien!$1:$1048576,29,0))</f>
        <v>TAW</v>
      </c>
      <c r="J584" s="104" t="str">
        <f>IF(Thong_tin_chuc_vu_NV!A584="","",VLOOKUP(Thong_tin_chuc_vu_NV!A584,INPUT_Du_lieu_nhan_vien!$1:$1048576,30,0))</f>
        <v>PAWS</v>
      </c>
      <c r="K584" s="104" t="str">
        <f>IF(Thong_tin_chuc_vu_NV!A584="","",VLOOKUP(Thong_tin_chuc_vu_NV!A584,INPUT_Du_lieu_nhan_vien!$1:$1048576,31,0))</f>
        <v>HN</v>
      </c>
      <c r="L584" s="104" t="str">
        <f>IF(Thong_tin_chuc_vu_NV!A584="","",VLOOKUP(Thong_tin_chuc_vu_NV!A584,INPUT_Du_lieu_nhan_vien!$1:$1048576,36,0))</f>
        <v>Nghỉ việc</v>
      </c>
      <c r="M584" s="117">
        <f>IF(Thong_tin_chuc_vu_NV!A584="","",VLOOKUP(Thong_tin_chuc_vu_NV!A584,INPUT_Du_lieu_nhan_vien!$1:$1048576,34,0))</f>
        <v>0</v>
      </c>
      <c r="N584" s="104" t="str">
        <f>IF(Thong_tin_chuc_vu_NV!A584="","",VLOOKUP(Thong_tin_chuc_vu_NV!A584,INPUT_Du_lieu_nhan_vien!$1:$1048576,35,0))</f>
        <v/>
      </c>
      <c r="O584" s="117">
        <f>IF(Thong_tin_chuc_vu_NV!A584="","",VLOOKUP(Thong_tin_chuc_vu_NV!A584,INPUT_Du_lieu_nhan_vien!$1:$1048576,37,0))</f>
        <v>0</v>
      </c>
      <c r="P584" s="117">
        <f>IF(Thong_tin_chuc_vu_NV!A584="","",VLOOKUP(Thong_tin_chuc_vu_NV!A584,INPUT_Du_lieu_nhan_vien!$1:$1048576,39,0))</f>
        <v>41445</v>
      </c>
    </row>
    <row r="585" spans="1:16" ht="19.5" hidden="1" customHeight="1" x14ac:dyDescent="0.2">
      <c r="A585" s="121">
        <f>IF(INPUT_Du_lieu_nhan_vien!A603="","",INPUT_Du_lieu_nhan_vien!A603)</f>
        <v>20578</v>
      </c>
      <c r="B585" s="121" t="str">
        <f>IF(A585="","",VLOOKUP(A585,INPUT_Du_lieu_nhan_vien!$1:$1048576,2,0))</f>
        <v>Đỗ Thị Quỳnh</v>
      </c>
      <c r="C585" s="121" t="str">
        <f>IF($A585="","",VLOOKUP($A585,INPUT_Du_lieu_nhan_vien!$1:$1048576,3,0))</f>
        <v>Anh</v>
      </c>
      <c r="D585" s="104">
        <f>IF(A585="","",VLOOKUP(A585,INPUT_Du_lieu_nhan_vien!$1:$1048576,20,0))</f>
        <v>0</v>
      </c>
      <c r="E585" s="104">
        <f>IF($A585="","",VLOOKUP($A585,INPUT_Du_lieu_nhan_vien!$1:$1048576,17,0))</f>
        <v>0</v>
      </c>
      <c r="F585" s="116" t="str">
        <f>IF(Thong_tin_chuc_vu_NV!A585="","",VLOOKUP(Thong_tin_chuc_vu_NV!A585,INPUT_Du_lieu_nhan_vien!$1:$1048576,27,0))</f>
        <v>1</v>
      </c>
      <c r="G585" s="104" t="str">
        <f>IF(Thong_tin_chuc_vu_NV!A585="","",VLOOKUP(Thong_tin_chuc_vu_NV!A585,INPUT_Du_lieu_nhan_vien!$1:$1048576,28,0))</f>
        <v>CB</v>
      </c>
      <c r="H585" s="104" t="str">
        <f>IF(Thong_tin_chuc_vu_NV!A585="","",VLOOKUP(Thong_tin_chuc_vu_NV!A585,INPUT_Du_lieu_nhan_vien!$1:$1048576,24,0))</f>
        <v>OS</v>
      </c>
      <c r="I585" s="104" t="str">
        <f>IF(Thong_tin_chuc_vu_NV!A585="","",VLOOKUP(Thong_tin_chuc_vu_NV!A585,INPUT_Du_lieu_nhan_vien!$1:$1048576,29,0))</f>
        <v>TAW</v>
      </c>
      <c r="J585" s="104" t="str">
        <f>IF(Thong_tin_chuc_vu_NV!A585="","",VLOOKUP(Thong_tin_chuc_vu_NV!A585,INPUT_Du_lieu_nhan_vien!$1:$1048576,30,0))</f>
        <v>PAWS</v>
      </c>
      <c r="K585" s="104" t="str">
        <f>IF(Thong_tin_chuc_vu_NV!A585="","",VLOOKUP(Thong_tin_chuc_vu_NV!A585,INPUT_Du_lieu_nhan_vien!$1:$1048576,31,0))</f>
        <v>HN</v>
      </c>
      <c r="L585" s="104" t="str">
        <f>IF(Thong_tin_chuc_vu_NV!A585="","",VLOOKUP(Thong_tin_chuc_vu_NV!A585,INPUT_Du_lieu_nhan_vien!$1:$1048576,36,0))</f>
        <v>Nghỉ việc</v>
      </c>
      <c r="M585" s="117">
        <f>IF(Thong_tin_chuc_vu_NV!A585="","",VLOOKUP(Thong_tin_chuc_vu_NV!A585,INPUT_Du_lieu_nhan_vien!$1:$1048576,34,0))</f>
        <v>0</v>
      </c>
      <c r="N585" s="104" t="str">
        <f>IF(Thong_tin_chuc_vu_NV!A585="","",VLOOKUP(Thong_tin_chuc_vu_NV!A585,INPUT_Du_lieu_nhan_vien!$1:$1048576,35,0))</f>
        <v/>
      </c>
      <c r="O585" s="117">
        <f>IF(Thong_tin_chuc_vu_NV!A585="","",VLOOKUP(Thong_tin_chuc_vu_NV!A585,INPUT_Du_lieu_nhan_vien!$1:$1048576,37,0))</f>
        <v>0</v>
      </c>
      <c r="P585" s="117">
        <f>IF(Thong_tin_chuc_vu_NV!A585="","",VLOOKUP(Thong_tin_chuc_vu_NV!A585,INPUT_Du_lieu_nhan_vien!$1:$1048576,39,0))</f>
        <v>0</v>
      </c>
    </row>
    <row r="586" spans="1:16" ht="19.5" hidden="1" customHeight="1" x14ac:dyDescent="0.2">
      <c r="A586" s="121">
        <f>IF(INPUT_Du_lieu_nhan_vien!A604="","",INPUT_Du_lieu_nhan_vien!A604)</f>
        <v>20579</v>
      </c>
      <c r="B586" s="121" t="str">
        <f>IF(A586="","",VLOOKUP(A586,INPUT_Du_lieu_nhan_vien!$1:$1048576,2,0))</f>
        <v>Phạm Thị</v>
      </c>
      <c r="C586" s="121" t="str">
        <f>IF($A586="","",VLOOKUP($A586,INPUT_Du_lieu_nhan_vien!$1:$1048576,3,0))</f>
        <v>Giang</v>
      </c>
      <c r="D586" s="104" t="str">
        <f>IF(A586="","",VLOOKUP(A586,INPUT_Du_lieu_nhan_vien!$1:$1048576,20,0))</f>
        <v>53/255 Lĩnh Nam, Hoàng Mai, Hà Nội</v>
      </c>
      <c r="E586" s="104" t="str">
        <f>IF($A586="","",VLOOKUP($A586,INPUT_Du_lieu_nhan_vien!$1:$1048576,17,0))</f>
        <v>0949060390</v>
      </c>
      <c r="F586" s="116" t="str">
        <f>IF(Thong_tin_chuc_vu_NV!A586="","",VLOOKUP(Thong_tin_chuc_vu_NV!A586,INPUT_Du_lieu_nhan_vien!$1:$1048576,27,0))</f>
        <v>1</v>
      </c>
      <c r="G586" s="104" t="str">
        <f>IF(Thong_tin_chuc_vu_NV!A586="","",VLOOKUP(Thong_tin_chuc_vu_NV!A586,INPUT_Du_lieu_nhan_vien!$1:$1048576,28,0))</f>
        <v>CB</v>
      </c>
      <c r="H586" s="104" t="str">
        <f>IF(Thong_tin_chuc_vu_NV!A586="","",VLOOKUP(Thong_tin_chuc_vu_NV!A586,INPUT_Du_lieu_nhan_vien!$1:$1048576,24,0))</f>
        <v>OS</v>
      </c>
      <c r="I586" s="104" t="str">
        <f>IF(Thong_tin_chuc_vu_NV!A586="","",VLOOKUP(Thong_tin_chuc_vu_NV!A586,INPUT_Du_lieu_nhan_vien!$1:$1048576,29,0))</f>
        <v>TAW</v>
      </c>
      <c r="J586" s="104" t="str">
        <f>IF(Thong_tin_chuc_vu_NV!A586="","",VLOOKUP(Thong_tin_chuc_vu_NV!A586,INPUT_Du_lieu_nhan_vien!$1:$1048576,30,0))</f>
        <v>PAWS</v>
      </c>
      <c r="K586" s="104" t="str">
        <f>IF(Thong_tin_chuc_vu_NV!A586="","",VLOOKUP(Thong_tin_chuc_vu_NV!A586,INPUT_Du_lieu_nhan_vien!$1:$1048576,31,0))</f>
        <v>HN</v>
      </c>
      <c r="L586" s="104" t="str">
        <f>IF(Thong_tin_chuc_vu_NV!A586="","",VLOOKUP(Thong_tin_chuc_vu_NV!A586,INPUT_Du_lieu_nhan_vien!$1:$1048576,36,0))</f>
        <v>Nghỉ việc</v>
      </c>
      <c r="M586" s="117">
        <f>IF(Thong_tin_chuc_vu_NV!A586="","",VLOOKUP(Thong_tin_chuc_vu_NV!A586,INPUT_Du_lieu_nhan_vien!$1:$1048576,34,0))</f>
        <v>0</v>
      </c>
      <c r="N586" s="104" t="str">
        <f>IF(Thong_tin_chuc_vu_NV!A586="","",VLOOKUP(Thong_tin_chuc_vu_NV!A586,INPUT_Du_lieu_nhan_vien!$1:$1048576,35,0))</f>
        <v/>
      </c>
      <c r="O586" s="117">
        <f>IF(Thong_tin_chuc_vu_NV!A586="","",VLOOKUP(Thong_tin_chuc_vu_NV!A586,INPUT_Du_lieu_nhan_vien!$1:$1048576,37,0))</f>
        <v>0</v>
      </c>
      <c r="P586" s="117">
        <f>IF(Thong_tin_chuc_vu_NV!A586="","",VLOOKUP(Thong_tin_chuc_vu_NV!A586,INPUT_Du_lieu_nhan_vien!$1:$1048576,39,0))</f>
        <v>41542</v>
      </c>
    </row>
    <row r="587" spans="1:16" ht="19.5" hidden="1" customHeight="1" x14ac:dyDescent="0.2">
      <c r="A587" s="121">
        <f>IF(INPUT_Du_lieu_nhan_vien!A605="","",INPUT_Du_lieu_nhan_vien!A605)</f>
        <v>20580</v>
      </c>
      <c r="B587" s="121" t="str">
        <f>IF(A587="","",VLOOKUP(A587,INPUT_Du_lieu_nhan_vien!$1:$1048576,2,0))</f>
        <v>Bùi Thị Nhật</v>
      </c>
      <c r="C587" s="121" t="str">
        <f>IF($A587="","",VLOOKUP($A587,INPUT_Du_lieu_nhan_vien!$1:$1048576,3,0))</f>
        <v>Minh</v>
      </c>
      <c r="D587" s="104" t="str">
        <f>IF(A587="","",VLOOKUP(A587,INPUT_Du_lieu_nhan_vien!$1:$1048576,20,0))</f>
        <v>Phòng B103, M3:M4, 91 Nguyễn Chí Thanh, Hà Nội</v>
      </c>
      <c r="E587" s="104" t="str">
        <f>IF($A587="","",VLOOKUP($A587,INPUT_Du_lieu_nhan_vien!$1:$1048576,17,0))</f>
        <v>0903454034</v>
      </c>
      <c r="F587" s="116" t="str">
        <f>IF(Thong_tin_chuc_vu_NV!A587="","",VLOOKUP(Thong_tin_chuc_vu_NV!A587,INPUT_Du_lieu_nhan_vien!$1:$1048576,27,0))</f>
        <v>1</v>
      </c>
      <c r="G587" s="104" t="str">
        <f>IF(Thong_tin_chuc_vu_NV!A587="","",VLOOKUP(Thong_tin_chuc_vu_NV!A587,INPUT_Du_lieu_nhan_vien!$1:$1048576,28,0))</f>
        <v>CB</v>
      </c>
      <c r="H587" s="104" t="str">
        <f>IF(Thong_tin_chuc_vu_NV!A587="","",VLOOKUP(Thong_tin_chuc_vu_NV!A587,INPUT_Du_lieu_nhan_vien!$1:$1048576,24,0))</f>
        <v>OS</v>
      </c>
      <c r="I587" s="104" t="str">
        <f>IF(Thong_tin_chuc_vu_NV!A587="","",VLOOKUP(Thong_tin_chuc_vu_NV!A587,INPUT_Du_lieu_nhan_vien!$1:$1048576,29,0))</f>
        <v>TAW</v>
      </c>
      <c r="J587" s="104" t="str">
        <f>IF(Thong_tin_chuc_vu_NV!A587="","",VLOOKUP(Thong_tin_chuc_vu_NV!A587,INPUT_Du_lieu_nhan_vien!$1:$1048576,30,0))</f>
        <v>PAWS</v>
      </c>
      <c r="K587" s="104" t="str">
        <f>IF(Thong_tin_chuc_vu_NV!A587="","",VLOOKUP(Thong_tin_chuc_vu_NV!A587,INPUT_Du_lieu_nhan_vien!$1:$1048576,31,0))</f>
        <v>HN</v>
      </c>
      <c r="L587" s="104" t="str">
        <f>IF(Thong_tin_chuc_vu_NV!A587="","",VLOOKUP(Thong_tin_chuc_vu_NV!A587,INPUT_Du_lieu_nhan_vien!$1:$1048576,36,0))</f>
        <v>Nghỉ việc</v>
      </c>
      <c r="M587" s="117">
        <f>IF(Thong_tin_chuc_vu_NV!A587="","",VLOOKUP(Thong_tin_chuc_vu_NV!A587,INPUT_Du_lieu_nhan_vien!$1:$1048576,34,0))</f>
        <v>41533</v>
      </c>
      <c r="N587" s="104">
        <f>IF(Thong_tin_chuc_vu_NV!A587="","",VLOOKUP(Thong_tin_chuc_vu_NV!A587,INPUT_Du_lieu_nhan_vien!$1:$1048576,35,0))</f>
        <v>9</v>
      </c>
      <c r="O587" s="117">
        <f>IF(Thong_tin_chuc_vu_NV!A587="","",VLOOKUP(Thong_tin_chuc_vu_NV!A587,INPUT_Du_lieu_nhan_vien!$1:$1048576,37,0))</f>
        <v>0</v>
      </c>
      <c r="P587" s="117">
        <f>IF(Thong_tin_chuc_vu_NV!A587="","",VLOOKUP(Thong_tin_chuc_vu_NV!A587,INPUT_Du_lieu_nhan_vien!$1:$1048576,39,0))</f>
        <v>0</v>
      </c>
    </row>
    <row r="588" spans="1:16" ht="19.5" hidden="1" customHeight="1" x14ac:dyDescent="0.2">
      <c r="A588" s="121">
        <f>IF(INPUT_Du_lieu_nhan_vien!A606="","",INPUT_Du_lieu_nhan_vien!A606)</f>
        <v>20581</v>
      </c>
      <c r="B588" s="121" t="str">
        <f>IF(A588="","",VLOOKUP(A588,INPUT_Du_lieu_nhan_vien!$1:$1048576,2,0))</f>
        <v>Lê Xuân</v>
      </c>
      <c r="C588" s="121" t="str">
        <f>IF($A588="","",VLOOKUP($A588,INPUT_Du_lieu_nhan_vien!$1:$1048576,3,0))</f>
        <v>Công</v>
      </c>
      <c r="D588" s="104" t="str">
        <f>IF(A588="","",VLOOKUP(A588,INPUT_Du_lieu_nhan_vien!$1:$1048576,20,0))</f>
        <v>Xóm 11 - Hải Phượng - Hải Hậu - Nam Định</v>
      </c>
      <c r="E588" s="104" t="str">
        <f>IF($A588="","",VLOOKUP($A588,INPUT_Du_lieu_nhan_vien!$1:$1048576,17,0))</f>
        <v>01674348868</v>
      </c>
      <c r="F588" s="116" t="str">
        <f>IF(Thong_tin_chuc_vu_NV!A588="","",VLOOKUP(Thong_tin_chuc_vu_NV!A588,INPUT_Du_lieu_nhan_vien!$1:$1048576,27,0))</f>
        <v>1</v>
      </c>
      <c r="G588" s="104" t="str">
        <f>IF(Thong_tin_chuc_vu_NV!A588="","",VLOOKUP(Thong_tin_chuc_vu_NV!A588,INPUT_Du_lieu_nhan_vien!$1:$1048576,28,0))</f>
        <v>CB</v>
      </c>
      <c r="H588" s="104" t="str">
        <f>IF(Thong_tin_chuc_vu_NV!A588="","",VLOOKUP(Thong_tin_chuc_vu_NV!A588,INPUT_Du_lieu_nhan_vien!$1:$1048576,24,0))</f>
        <v>OP</v>
      </c>
      <c r="I588" s="104" t="str">
        <f>IF(Thong_tin_chuc_vu_NV!A588="","",VLOOKUP(Thong_tin_chuc_vu_NV!A588,INPUT_Du_lieu_nhan_vien!$1:$1048576,29,0))</f>
        <v>TIS</v>
      </c>
      <c r="J588" s="104" t="str">
        <f>IF(Thong_tin_chuc_vu_NV!A588="","",VLOOKUP(Thong_tin_chuc_vu_NV!A588,INPUT_Du_lieu_nhan_vien!$1:$1048576,30,0))</f>
        <v>PISD</v>
      </c>
      <c r="K588" s="104" t="str">
        <f>IF(Thong_tin_chuc_vu_NV!A588="","",VLOOKUP(Thong_tin_chuc_vu_NV!A588,INPUT_Du_lieu_nhan_vien!$1:$1048576,31,0))</f>
        <v>HN</v>
      </c>
      <c r="L588" s="104" t="str">
        <f>IF(Thong_tin_chuc_vu_NV!A588="","",VLOOKUP(Thong_tin_chuc_vu_NV!A588,INPUT_Du_lieu_nhan_vien!$1:$1048576,36,0))</f>
        <v>Chính thức</v>
      </c>
      <c r="M588" s="117">
        <f>IF(Thong_tin_chuc_vu_NV!A588="","",VLOOKUP(Thong_tin_chuc_vu_NV!A588,INPUT_Du_lieu_nhan_vien!$1:$1048576,34,0))</f>
        <v>41487</v>
      </c>
      <c r="N588" s="104">
        <f>IF(Thong_tin_chuc_vu_NV!A588="","",VLOOKUP(Thong_tin_chuc_vu_NV!A588,INPUT_Du_lieu_nhan_vien!$1:$1048576,35,0))</f>
        <v>8</v>
      </c>
      <c r="O588" s="117">
        <f>IF(Thong_tin_chuc_vu_NV!A588="","",VLOOKUP(Thong_tin_chuc_vu_NV!A588,INPUT_Du_lieu_nhan_vien!$1:$1048576,37,0))</f>
        <v>0</v>
      </c>
      <c r="P588" s="117">
        <f>IF(Thong_tin_chuc_vu_NV!A588="","",VLOOKUP(Thong_tin_chuc_vu_NV!A588,INPUT_Du_lieu_nhan_vien!$1:$1048576,39,0))</f>
        <v>0</v>
      </c>
    </row>
    <row r="589" spans="1:16" ht="19.5" hidden="1" customHeight="1" x14ac:dyDescent="0.2">
      <c r="A589" s="121">
        <f>IF(INPUT_Du_lieu_nhan_vien!A607="","",INPUT_Du_lieu_nhan_vien!A607)</f>
        <v>20582</v>
      </c>
      <c r="B589" s="121" t="str">
        <f>IF(A589="","",VLOOKUP(A589,INPUT_Du_lieu_nhan_vien!$1:$1048576,2,0))</f>
        <v>Nguyễn Thị</v>
      </c>
      <c r="C589" s="121" t="str">
        <f>IF($A589="","",VLOOKUP($A589,INPUT_Du_lieu_nhan_vien!$1:$1048576,3,0))</f>
        <v>Tươi</v>
      </c>
      <c r="D589" s="104" t="str">
        <f>IF(A589="","",VLOOKUP(A589,INPUT_Du_lieu_nhan_vien!$1:$1048576,20,0))</f>
        <v>Phú Diễn, Từ Liêm, Hà Nội</v>
      </c>
      <c r="E589" s="104" t="str">
        <f>IF($A589="","",VLOOKUP($A589,INPUT_Du_lieu_nhan_vien!$1:$1048576,17,0))</f>
        <v>01649585963</v>
      </c>
      <c r="F589" s="116" t="str">
        <f>IF(Thong_tin_chuc_vu_NV!A589="","",VLOOKUP(Thong_tin_chuc_vu_NV!A589,INPUT_Du_lieu_nhan_vien!$1:$1048576,27,0))</f>
        <v>1</v>
      </c>
      <c r="G589" s="104" t="str">
        <f>IF(Thong_tin_chuc_vu_NV!A589="","",VLOOKUP(Thong_tin_chuc_vu_NV!A589,INPUT_Du_lieu_nhan_vien!$1:$1048576,28,0))</f>
        <v>CB</v>
      </c>
      <c r="H589" s="104" t="str">
        <f>IF(Thong_tin_chuc_vu_NV!A589="","",VLOOKUP(Thong_tin_chuc_vu_NV!A589,INPUT_Du_lieu_nhan_vien!$1:$1048576,24,0))</f>
        <v>OS</v>
      </c>
      <c r="I589" s="104" t="str">
        <f>IF(Thong_tin_chuc_vu_NV!A589="","",VLOOKUP(Thong_tin_chuc_vu_NV!A589,INPUT_Du_lieu_nhan_vien!$1:$1048576,29,0))</f>
        <v>TAW</v>
      </c>
      <c r="J589" s="104" t="str">
        <f>IF(Thong_tin_chuc_vu_NV!A589="","",VLOOKUP(Thong_tin_chuc_vu_NV!A589,INPUT_Du_lieu_nhan_vien!$1:$1048576,30,0))</f>
        <v>PAWS</v>
      </c>
      <c r="K589" s="104" t="str">
        <f>IF(Thong_tin_chuc_vu_NV!A589="","",VLOOKUP(Thong_tin_chuc_vu_NV!A589,INPUT_Du_lieu_nhan_vien!$1:$1048576,31,0))</f>
        <v>HN</v>
      </c>
      <c r="L589" s="104" t="str">
        <f>IF(Thong_tin_chuc_vu_NV!A589="","",VLOOKUP(Thong_tin_chuc_vu_NV!A589,INPUT_Du_lieu_nhan_vien!$1:$1048576,36,0))</f>
        <v>Nghỉ việc</v>
      </c>
      <c r="M589" s="117">
        <f>IF(Thong_tin_chuc_vu_NV!A589="","",VLOOKUP(Thong_tin_chuc_vu_NV!A589,INPUT_Du_lieu_nhan_vien!$1:$1048576,34,0))</f>
        <v>0</v>
      </c>
      <c r="N589" s="104" t="str">
        <f>IF(Thong_tin_chuc_vu_NV!A589="","",VLOOKUP(Thong_tin_chuc_vu_NV!A589,INPUT_Du_lieu_nhan_vien!$1:$1048576,35,0))</f>
        <v/>
      </c>
      <c r="O589" s="117">
        <f>IF(Thong_tin_chuc_vu_NV!A589="","",VLOOKUP(Thong_tin_chuc_vu_NV!A589,INPUT_Du_lieu_nhan_vien!$1:$1048576,37,0))</f>
        <v>0</v>
      </c>
      <c r="P589" s="117">
        <f>IF(Thong_tin_chuc_vu_NV!A589="","",VLOOKUP(Thong_tin_chuc_vu_NV!A589,INPUT_Du_lieu_nhan_vien!$1:$1048576,39,0))</f>
        <v>41471</v>
      </c>
    </row>
    <row r="590" spans="1:16" ht="19.5" hidden="1" customHeight="1" x14ac:dyDescent="0.2">
      <c r="A590" s="121">
        <f>IF(INPUT_Du_lieu_nhan_vien!A608="","",INPUT_Du_lieu_nhan_vien!A608)</f>
        <v>20583</v>
      </c>
      <c r="B590" s="121" t="str">
        <f>IF(A590="","",VLOOKUP(A590,INPUT_Du_lieu_nhan_vien!$1:$1048576,2,0))</f>
        <v>Doãn Thị Nguyệt</v>
      </c>
      <c r="C590" s="121" t="str">
        <f>IF($A590="","",VLOOKUP($A590,INPUT_Du_lieu_nhan_vien!$1:$1048576,3,0))</f>
        <v>Thu</v>
      </c>
      <c r="D590" s="104" t="str">
        <f>IF(A590="","",VLOOKUP(A590,INPUT_Du_lieu_nhan_vien!$1:$1048576,20,0))</f>
        <v>Đông Xuân  - Đông sơn - Thanh Hóa</v>
      </c>
      <c r="E590" s="104" t="str">
        <f>IF($A590="","",VLOOKUP($A590,INPUT_Du_lieu_nhan_vien!$1:$1048576,17,0))</f>
        <v>0934210989</v>
      </c>
      <c r="F590" s="116" t="str">
        <f>IF(Thong_tin_chuc_vu_NV!A590="","",VLOOKUP(Thong_tin_chuc_vu_NV!A590,INPUT_Du_lieu_nhan_vien!$1:$1048576,27,0))</f>
        <v>1</v>
      </c>
      <c r="G590" s="104" t="str">
        <f>IF(Thong_tin_chuc_vu_NV!A590="","",VLOOKUP(Thong_tin_chuc_vu_NV!A590,INPUT_Du_lieu_nhan_vien!$1:$1048576,28,0))</f>
        <v>CB</v>
      </c>
      <c r="H590" s="104" t="str">
        <f>IF(Thong_tin_chuc_vu_NV!A590="","",VLOOKUP(Thong_tin_chuc_vu_NV!A590,INPUT_Du_lieu_nhan_vien!$1:$1048576,24,0))</f>
        <v>OC</v>
      </c>
      <c r="I590" s="104" t="str">
        <f>IF(Thong_tin_chuc_vu_NV!A590="","",VLOOKUP(Thong_tin_chuc_vu_NV!A590,INPUT_Du_lieu_nhan_vien!$1:$1048576,29,0))</f>
        <v>TNE</v>
      </c>
      <c r="J590" s="104" t="str">
        <f>IF(Thong_tin_chuc_vu_NV!A590="","",VLOOKUP(Thong_tin_chuc_vu_NV!A590,INPUT_Du_lieu_nhan_vien!$1:$1048576,30,0))</f>
        <v>PNES</v>
      </c>
      <c r="K590" s="104" t="str">
        <f>IF(Thong_tin_chuc_vu_NV!A590="","",VLOOKUP(Thong_tin_chuc_vu_NV!A590,INPUT_Du_lieu_nhan_vien!$1:$1048576,31,0))</f>
        <v>HN</v>
      </c>
      <c r="L590" s="104" t="str">
        <f>IF(Thong_tin_chuc_vu_NV!A590="","",VLOOKUP(Thong_tin_chuc_vu_NV!A590,INPUT_Du_lieu_nhan_vien!$1:$1048576,36,0))</f>
        <v>Chính thức</v>
      </c>
      <c r="M590" s="117">
        <f>IF(Thong_tin_chuc_vu_NV!A590="","",VLOOKUP(Thong_tin_chuc_vu_NV!A590,INPUT_Du_lieu_nhan_vien!$1:$1048576,34,0))</f>
        <v>41503</v>
      </c>
      <c r="N590" s="104">
        <f>IF(Thong_tin_chuc_vu_NV!A590="","",VLOOKUP(Thong_tin_chuc_vu_NV!A590,INPUT_Du_lieu_nhan_vien!$1:$1048576,35,0))</f>
        <v>8</v>
      </c>
      <c r="O590" s="117">
        <f>IF(Thong_tin_chuc_vu_NV!A590="","",VLOOKUP(Thong_tin_chuc_vu_NV!A590,INPUT_Du_lieu_nhan_vien!$1:$1048576,37,0))</f>
        <v>0</v>
      </c>
      <c r="P590" s="117">
        <f>IF(Thong_tin_chuc_vu_NV!A590="","",VLOOKUP(Thong_tin_chuc_vu_NV!A590,INPUT_Du_lieu_nhan_vien!$1:$1048576,39,0))</f>
        <v>0</v>
      </c>
    </row>
    <row r="591" spans="1:16" ht="19.5" hidden="1" customHeight="1" x14ac:dyDescent="0.2">
      <c r="A591" s="121">
        <f>IF(INPUT_Du_lieu_nhan_vien!A609="","",INPUT_Du_lieu_nhan_vien!A609)</f>
        <v>20584</v>
      </c>
      <c r="B591" s="121" t="str">
        <f>IF(A591="","",VLOOKUP(A591,INPUT_Du_lieu_nhan_vien!$1:$1048576,2,0))</f>
        <v>Nguyễn Bích</v>
      </c>
      <c r="C591" s="121" t="str">
        <f>IF($A591="","",VLOOKUP($A591,INPUT_Du_lieu_nhan_vien!$1:$1048576,3,0))</f>
        <v>Diệp</v>
      </c>
      <c r="D591" s="104">
        <f>IF(A591="","",VLOOKUP(A591,INPUT_Du_lieu_nhan_vien!$1:$1048576,20,0))</f>
        <v>0</v>
      </c>
      <c r="E591" s="104">
        <f>IF($A591="","",VLOOKUP($A591,INPUT_Du_lieu_nhan_vien!$1:$1048576,17,0))</f>
        <v>0</v>
      </c>
      <c r="F591" s="116" t="str">
        <f>IF(Thong_tin_chuc_vu_NV!A591="","",VLOOKUP(Thong_tin_chuc_vu_NV!A591,INPUT_Du_lieu_nhan_vien!$1:$1048576,27,0))</f>
        <v>1</v>
      </c>
      <c r="G591" s="104" t="str">
        <f>IF(Thong_tin_chuc_vu_NV!A591="","",VLOOKUP(Thong_tin_chuc_vu_NV!A591,INPUT_Du_lieu_nhan_vien!$1:$1048576,28,0))</f>
        <v>CB</v>
      </c>
      <c r="H591" s="104" t="str">
        <f>IF(Thong_tin_chuc_vu_NV!A591="","",VLOOKUP(Thong_tin_chuc_vu_NV!A591,INPUT_Du_lieu_nhan_vien!$1:$1048576,24,0))</f>
        <v>OP</v>
      </c>
      <c r="I591" s="104" t="str">
        <f>IF(Thong_tin_chuc_vu_NV!A591="","",VLOOKUP(Thong_tin_chuc_vu_NV!A591,INPUT_Du_lieu_nhan_vien!$1:$1048576,29,0))</f>
        <v>TAD</v>
      </c>
      <c r="J591" s="104" t="str">
        <f>IF(Thong_tin_chuc_vu_NV!A591="","",VLOOKUP(Thong_tin_chuc_vu_NV!A591,INPUT_Du_lieu_nhan_vien!$1:$1048576,30,0))</f>
        <v>PADA</v>
      </c>
      <c r="K591" s="104" t="str">
        <f>IF(Thong_tin_chuc_vu_NV!A591="","",VLOOKUP(Thong_tin_chuc_vu_NV!A591,INPUT_Du_lieu_nhan_vien!$1:$1048576,31,0))</f>
        <v>HN</v>
      </c>
      <c r="L591" s="104" t="str">
        <f>IF(Thong_tin_chuc_vu_NV!A591="","",VLOOKUP(Thong_tin_chuc_vu_NV!A591,INPUT_Du_lieu_nhan_vien!$1:$1048576,36,0))</f>
        <v>Nghỉ việc</v>
      </c>
      <c r="M591" s="117">
        <f>IF(Thong_tin_chuc_vu_NV!A591="","",VLOOKUP(Thong_tin_chuc_vu_NV!A591,INPUT_Du_lieu_nhan_vien!$1:$1048576,34,0))</f>
        <v>0</v>
      </c>
      <c r="N591" s="104" t="str">
        <f>IF(Thong_tin_chuc_vu_NV!A591="","",VLOOKUP(Thong_tin_chuc_vu_NV!A591,INPUT_Du_lieu_nhan_vien!$1:$1048576,35,0))</f>
        <v/>
      </c>
      <c r="O591" s="117">
        <f>IF(Thong_tin_chuc_vu_NV!A591="","",VLOOKUP(Thong_tin_chuc_vu_NV!A591,INPUT_Du_lieu_nhan_vien!$1:$1048576,37,0))</f>
        <v>0</v>
      </c>
      <c r="P591" s="117">
        <f>IF(Thong_tin_chuc_vu_NV!A591="","",VLOOKUP(Thong_tin_chuc_vu_NV!A591,INPUT_Du_lieu_nhan_vien!$1:$1048576,39,0))</f>
        <v>41518</v>
      </c>
    </row>
    <row r="592" spans="1:16" ht="19.5" hidden="1" customHeight="1" x14ac:dyDescent="0.2">
      <c r="A592" s="121">
        <f>IF(INPUT_Du_lieu_nhan_vien!A610="","",INPUT_Du_lieu_nhan_vien!A610)</f>
        <v>20585</v>
      </c>
      <c r="B592" s="121" t="str">
        <f>IF(A592="","",VLOOKUP(A592,INPUT_Du_lieu_nhan_vien!$1:$1048576,2,0))</f>
        <v>Nguyễn Thị</v>
      </c>
      <c r="C592" s="121" t="str">
        <f>IF($A592="","",VLOOKUP($A592,INPUT_Du_lieu_nhan_vien!$1:$1048576,3,0))</f>
        <v>Hoan</v>
      </c>
      <c r="D592" s="104" t="str">
        <f>IF(A592="","",VLOOKUP(A592,INPUT_Du_lieu_nhan_vien!$1:$1048576,20,0))</f>
        <v>Số 21, ngõ 67, Cảm Hội, Hai Bà Trưng, Hà Nội</v>
      </c>
      <c r="E592" s="104" t="str">
        <f>IF($A592="","",VLOOKUP($A592,INPUT_Du_lieu_nhan_vien!$1:$1048576,17,0))</f>
        <v>0988810790</v>
      </c>
      <c r="F592" s="116" t="str">
        <f>IF(Thong_tin_chuc_vu_NV!A592="","",VLOOKUP(Thong_tin_chuc_vu_NV!A592,INPUT_Du_lieu_nhan_vien!$1:$1048576,27,0))</f>
        <v>1</v>
      </c>
      <c r="G592" s="104" t="str">
        <f>IF(Thong_tin_chuc_vu_NV!A592="","",VLOOKUP(Thong_tin_chuc_vu_NV!A592,INPUT_Du_lieu_nhan_vien!$1:$1048576,28,0))</f>
        <v>CB</v>
      </c>
      <c r="H592" s="104" t="str">
        <f>IF(Thong_tin_chuc_vu_NV!A592="","",VLOOKUP(Thong_tin_chuc_vu_NV!A592,INPUT_Du_lieu_nhan_vien!$1:$1048576,24,0))</f>
        <v>OS</v>
      </c>
      <c r="I592" s="104" t="str">
        <f>IF(Thong_tin_chuc_vu_NV!A592="","",VLOOKUP(Thong_tin_chuc_vu_NV!A592,INPUT_Du_lieu_nhan_vien!$1:$1048576,29,0))</f>
        <v>TAW</v>
      </c>
      <c r="J592" s="104" t="str">
        <f>IF(Thong_tin_chuc_vu_NV!A592="","",VLOOKUP(Thong_tin_chuc_vu_NV!A592,INPUT_Du_lieu_nhan_vien!$1:$1048576,30,0))</f>
        <v>PAWS</v>
      </c>
      <c r="K592" s="104" t="str">
        <f>IF(Thong_tin_chuc_vu_NV!A592="","",VLOOKUP(Thong_tin_chuc_vu_NV!A592,INPUT_Du_lieu_nhan_vien!$1:$1048576,31,0))</f>
        <v>HN</v>
      </c>
      <c r="L592" s="104" t="str">
        <f>IF(Thong_tin_chuc_vu_NV!A592="","",VLOOKUP(Thong_tin_chuc_vu_NV!A592,INPUT_Du_lieu_nhan_vien!$1:$1048576,36,0))</f>
        <v>Chính thức</v>
      </c>
      <c r="M592" s="117">
        <f>IF(Thong_tin_chuc_vu_NV!A592="","",VLOOKUP(Thong_tin_chuc_vu_NV!A592,INPUT_Du_lieu_nhan_vien!$1:$1048576,34,0))</f>
        <v>41533</v>
      </c>
      <c r="N592" s="104">
        <f>IF(Thong_tin_chuc_vu_NV!A592="","",VLOOKUP(Thong_tin_chuc_vu_NV!A592,INPUT_Du_lieu_nhan_vien!$1:$1048576,35,0))</f>
        <v>9</v>
      </c>
      <c r="O592" s="117" t="str">
        <f>IF(Thong_tin_chuc_vu_NV!A592="","",VLOOKUP(Thong_tin_chuc_vu_NV!A592,INPUT_Du_lieu_nhan_vien!$1:$1048576,37,0))</f>
        <v xml:space="preserve"> </v>
      </c>
      <c r="P592" s="117">
        <f>IF(Thong_tin_chuc_vu_NV!A592="","",VLOOKUP(Thong_tin_chuc_vu_NV!A592,INPUT_Du_lieu_nhan_vien!$1:$1048576,39,0))</f>
        <v>0</v>
      </c>
    </row>
    <row r="593" spans="1:16" ht="19.5" hidden="1" customHeight="1" x14ac:dyDescent="0.2">
      <c r="A593" s="121">
        <f>IF(INPUT_Du_lieu_nhan_vien!A611="","",INPUT_Du_lieu_nhan_vien!A611)</f>
        <v>20586</v>
      </c>
      <c r="B593" s="121" t="str">
        <f>IF(A593="","",VLOOKUP(A593,INPUT_Du_lieu_nhan_vien!$1:$1048576,2,0))</f>
        <v>Nguyễn Mạnh</v>
      </c>
      <c r="C593" s="121" t="str">
        <f>IF($A593="","",VLOOKUP($A593,INPUT_Du_lieu_nhan_vien!$1:$1048576,3,0))</f>
        <v>Hà</v>
      </c>
      <c r="D593" s="104" t="str">
        <f>IF(A593="","",VLOOKUP(A593,INPUT_Du_lieu_nhan_vien!$1:$1048576,20,0))</f>
        <v>9 Ngõ 41 Nguyễn Chí Thanh - Ba Đình - Hà Nội</v>
      </c>
      <c r="E593" s="104" t="str">
        <f>IF($A593="","",VLOOKUP($A593,INPUT_Du_lieu_nhan_vien!$1:$1048576,17,0))</f>
        <v>0987824630</v>
      </c>
      <c r="F593" s="116" t="str">
        <f>IF(Thong_tin_chuc_vu_NV!A593="","",VLOOKUP(Thong_tin_chuc_vu_NV!A593,INPUT_Du_lieu_nhan_vien!$1:$1048576,27,0))</f>
        <v>1</v>
      </c>
      <c r="G593" s="104" t="str">
        <f>IF(Thong_tin_chuc_vu_NV!A593="","",VLOOKUP(Thong_tin_chuc_vu_NV!A593,INPUT_Du_lieu_nhan_vien!$1:$1048576,28,0))</f>
        <v>CB</v>
      </c>
      <c r="H593" s="104" t="str">
        <f>IF(Thong_tin_chuc_vu_NV!A593="","",VLOOKUP(Thong_tin_chuc_vu_NV!A593,INPUT_Du_lieu_nhan_vien!$1:$1048576,24,0))</f>
        <v>OP</v>
      </c>
      <c r="I593" s="104" t="str">
        <f>IF(Thong_tin_chuc_vu_NV!A593="","",VLOOKUP(Thong_tin_chuc_vu_NV!A593,INPUT_Du_lieu_nhan_vien!$1:$1048576,29,0))</f>
        <v>TAE</v>
      </c>
      <c r="J593" s="104" t="str">
        <f>IF(Thong_tin_chuc_vu_NV!A593="","",VLOOKUP(Thong_tin_chuc_vu_NV!A593,INPUT_Du_lieu_nhan_vien!$1:$1048576,30,0))</f>
        <v>PAEF</v>
      </c>
      <c r="K593" s="104" t="str">
        <f>IF(Thong_tin_chuc_vu_NV!A593="","",VLOOKUP(Thong_tin_chuc_vu_NV!A593,INPUT_Du_lieu_nhan_vien!$1:$1048576,31,0))</f>
        <v>HN</v>
      </c>
      <c r="L593" s="104" t="str">
        <f>IF(Thong_tin_chuc_vu_NV!A593="","",VLOOKUP(Thong_tin_chuc_vu_NV!A593,INPUT_Du_lieu_nhan_vien!$1:$1048576,36,0))</f>
        <v>Chính thức</v>
      </c>
      <c r="M593" s="117">
        <f>IF(Thong_tin_chuc_vu_NV!A593="","",VLOOKUP(Thong_tin_chuc_vu_NV!A593,INPUT_Du_lieu_nhan_vien!$1:$1048576,34,0))</f>
        <v>41459</v>
      </c>
      <c r="N593" s="104">
        <f>IF(Thong_tin_chuc_vu_NV!A593="","",VLOOKUP(Thong_tin_chuc_vu_NV!A593,INPUT_Du_lieu_nhan_vien!$1:$1048576,35,0))</f>
        <v>7</v>
      </c>
      <c r="O593" s="117">
        <f>IF(Thong_tin_chuc_vu_NV!A593="","",VLOOKUP(Thong_tin_chuc_vu_NV!A593,INPUT_Du_lieu_nhan_vien!$1:$1048576,37,0))</f>
        <v>0</v>
      </c>
      <c r="P593" s="117">
        <f>IF(Thong_tin_chuc_vu_NV!A593="","",VLOOKUP(Thong_tin_chuc_vu_NV!A593,INPUT_Du_lieu_nhan_vien!$1:$1048576,39,0))</f>
        <v>0</v>
      </c>
    </row>
    <row r="594" spans="1:16" ht="19.5" hidden="1" customHeight="1" x14ac:dyDescent="0.2">
      <c r="A594" s="121">
        <f>IF(INPUT_Du_lieu_nhan_vien!A612="","",INPUT_Du_lieu_nhan_vien!A612)</f>
        <v>20587</v>
      </c>
      <c r="B594" s="121" t="str">
        <f>IF(A594="","",VLOOKUP(A594,INPUT_Du_lieu_nhan_vien!$1:$1048576,2,0))</f>
        <v>Phan Thị Quỳnh</v>
      </c>
      <c r="C594" s="121" t="str">
        <f>IF($A594="","",VLOOKUP($A594,INPUT_Du_lieu_nhan_vien!$1:$1048576,3,0))</f>
        <v>Anh</v>
      </c>
      <c r="D594" s="104" t="str">
        <f>IF(A594="","",VLOOKUP(A594,INPUT_Du_lieu_nhan_vien!$1:$1048576,20,0))</f>
        <v xml:space="preserve">Ngõ 1 Bùi Xương Trạch - Thanh xuân - Hà Nội </v>
      </c>
      <c r="E594" s="104" t="str">
        <f>IF($A594="","",VLOOKUP($A594,INPUT_Du_lieu_nhan_vien!$1:$1048576,17,0))</f>
        <v>0966830909</v>
      </c>
      <c r="F594" s="116" t="str">
        <f>IF(Thong_tin_chuc_vu_NV!A594="","",VLOOKUP(Thong_tin_chuc_vu_NV!A594,INPUT_Du_lieu_nhan_vien!$1:$1048576,27,0))</f>
        <v>1</v>
      </c>
      <c r="G594" s="104" t="str">
        <f>IF(Thong_tin_chuc_vu_NV!A594="","",VLOOKUP(Thong_tin_chuc_vu_NV!A594,INPUT_Du_lieu_nhan_vien!$1:$1048576,28,0))</f>
        <v>CB</v>
      </c>
      <c r="H594" s="104" t="str">
        <f>IF(Thong_tin_chuc_vu_NV!A594="","",VLOOKUP(Thong_tin_chuc_vu_NV!A594,INPUT_Du_lieu_nhan_vien!$1:$1048576,24,0))</f>
        <v>OP</v>
      </c>
      <c r="I594" s="104" t="str">
        <f>IF(Thong_tin_chuc_vu_NV!A594="","",VLOOKUP(Thong_tin_chuc_vu_NV!A594,INPUT_Du_lieu_nhan_vien!$1:$1048576,29,0))</f>
        <v>TFP</v>
      </c>
      <c r="J594" s="104" t="str">
        <f>IF(Thong_tin_chuc_vu_NV!A594="","",VLOOKUP(Thong_tin_chuc_vu_NV!A594,INPUT_Du_lieu_nhan_vien!$1:$1048576,30,0))</f>
        <v>PFPC</v>
      </c>
      <c r="K594" s="104" t="str">
        <f>IF(Thong_tin_chuc_vu_NV!A594="","",VLOOKUP(Thong_tin_chuc_vu_NV!A594,INPUT_Du_lieu_nhan_vien!$1:$1048576,31,0))</f>
        <v>HN</v>
      </c>
      <c r="L594" s="104" t="str">
        <f>IF(Thong_tin_chuc_vu_NV!A594="","",VLOOKUP(Thong_tin_chuc_vu_NV!A594,INPUT_Du_lieu_nhan_vien!$1:$1048576,36,0))</f>
        <v>Nghỉ việc</v>
      </c>
      <c r="M594" s="117">
        <f>IF(Thong_tin_chuc_vu_NV!A594="","",VLOOKUP(Thong_tin_chuc_vu_NV!A594,INPUT_Du_lieu_nhan_vien!$1:$1048576,34,0))</f>
        <v>0</v>
      </c>
      <c r="N594" s="104" t="str">
        <f>IF(Thong_tin_chuc_vu_NV!A594="","",VLOOKUP(Thong_tin_chuc_vu_NV!A594,INPUT_Du_lieu_nhan_vien!$1:$1048576,35,0))</f>
        <v/>
      </c>
      <c r="O594" s="117">
        <f>IF(Thong_tin_chuc_vu_NV!A594="","",VLOOKUP(Thong_tin_chuc_vu_NV!A594,INPUT_Du_lieu_nhan_vien!$1:$1048576,37,0))</f>
        <v>0</v>
      </c>
      <c r="P594" s="117">
        <f>IF(Thong_tin_chuc_vu_NV!A594="","",VLOOKUP(Thong_tin_chuc_vu_NV!A594,INPUT_Du_lieu_nhan_vien!$1:$1048576,39,0))</f>
        <v>41509</v>
      </c>
    </row>
    <row r="595" spans="1:16" ht="19.5" hidden="1" customHeight="1" x14ac:dyDescent="0.2">
      <c r="A595" s="121">
        <f>IF(INPUT_Du_lieu_nhan_vien!A613="","",INPUT_Du_lieu_nhan_vien!A613)</f>
        <v>20588</v>
      </c>
      <c r="B595" s="121" t="str">
        <f>IF(A595="","",VLOOKUP(A595,INPUT_Du_lieu_nhan_vien!$1:$1048576,2,0))</f>
        <v>Đỗ Thị</v>
      </c>
      <c r="C595" s="121" t="str">
        <f>IF($A595="","",VLOOKUP($A595,INPUT_Du_lieu_nhan_vien!$1:$1048576,3,0))</f>
        <v>Chiến</v>
      </c>
      <c r="D595" s="104" t="str">
        <f>IF(A595="","",VLOOKUP(A595,INPUT_Du_lieu_nhan_vien!$1:$1048576,20,0))</f>
        <v>Tổ 6, Khương Thượng, Đống Đa, Hà Nội</v>
      </c>
      <c r="E595" s="104" t="str">
        <f>IF($A595="","",VLOOKUP($A595,INPUT_Du_lieu_nhan_vien!$1:$1048576,17,0))</f>
        <v>0934276046</v>
      </c>
      <c r="F595" s="116" t="str">
        <f>IF(Thong_tin_chuc_vu_NV!A595="","",VLOOKUP(Thong_tin_chuc_vu_NV!A595,INPUT_Du_lieu_nhan_vien!$1:$1048576,27,0))</f>
        <v>1</v>
      </c>
      <c r="G595" s="104" t="str">
        <f>IF(Thong_tin_chuc_vu_NV!A595="","",VLOOKUP(Thong_tin_chuc_vu_NV!A595,INPUT_Du_lieu_nhan_vien!$1:$1048576,28,0))</f>
        <v>CB</v>
      </c>
      <c r="H595" s="104" t="str">
        <f>IF(Thong_tin_chuc_vu_NV!A595="","",VLOOKUP(Thong_tin_chuc_vu_NV!A595,INPUT_Du_lieu_nhan_vien!$1:$1048576,24,0))</f>
        <v>OC</v>
      </c>
      <c r="I595" s="104" t="str">
        <f>IF(Thong_tin_chuc_vu_NV!A595="","",VLOOKUP(Thong_tin_chuc_vu_NV!A595,INPUT_Du_lieu_nhan_vien!$1:$1048576,29,0))</f>
        <v>TNE</v>
      </c>
      <c r="J595" s="104" t="str">
        <f>IF(Thong_tin_chuc_vu_NV!A595="","",VLOOKUP(Thong_tin_chuc_vu_NV!A595,INPUT_Du_lieu_nhan_vien!$1:$1048576,30,0))</f>
        <v>PNES</v>
      </c>
      <c r="K595" s="104" t="str">
        <f>IF(Thong_tin_chuc_vu_NV!A595="","",VLOOKUP(Thong_tin_chuc_vu_NV!A595,INPUT_Du_lieu_nhan_vien!$1:$1048576,31,0))</f>
        <v>HN</v>
      </c>
      <c r="L595" s="104" t="str">
        <f>IF(Thong_tin_chuc_vu_NV!A595="","",VLOOKUP(Thong_tin_chuc_vu_NV!A595,INPUT_Du_lieu_nhan_vien!$1:$1048576,36,0))</f>
        <v>Nghỉ việc</v>
      </c>
      <c r="M595" s="117">
        <f>IF(Thong_tin_chuc_vu_NV!A595="","",VLOOKUP(Thong_tin_chuc_vu_NV!A595,INPUT_Du_lieu_nhan_vien!$1:$1048576,34,0))</f>
        <v>0</v>
      </c>
      <c r="N595" s="104" t="str">
        <f>IF(Thong_tin_chuc_vu_NV!A595="","",VLOOKUP(Thong_tin_chuc_vu_NV!A595,INPUT_Du_lieu_nhan_vien!$1:$1048576,35,0))</f>
        <v/>
      </c>
      <c r="O595" s="117">
        <f>IF(Thong_tin_chuc_vu_NV!A595="","",VLOOKUP(Thong_tin_chuc_vu_NV!A595,INPUT_Du_lieu_nhan_vien!$1:$1048576,37,0))</f>
        <v>0</v>
      </c>
      <c r="P595" s="117">
        <f>IF(Thong_tin_chuc_vu_NV!A595="","",VLOOKUP(Thong_tin_chuc_vu_NV!A595,INPUT_Du_lieu_nhan_vien!$1:$1048576,39,0))</f>
        <v>41451</v>
      </c>
    </row>
    <row r="596" spans="1:16" ht="19.5" hidden="1" customHeight="1" x14ac:dyDescent="0.2">
      <c r="A596" s="121">
        <f>IF(INPUT_Du_lieu_nhan_vien!A614="","",INPUT_Du_lieu_nhan_vien!A614)</f>
        <v>20589</v>
      </c>
      <c r="B596" s="121" t="str">
        <f>IF(A596="","",VLOOKUP(A596,INPUT_Du_lieu_nhan_vien!$1:$1048576,2,0))</f>
        <v xml:space="preserve">Nguyễn Thị </v>
      </c>
      <c r="C596" s="121" t="str">
        <f>IF($A596="","",VLOOKUP($A596,INPUT_Du_lieu_nhan_vien!$1:$1048576,3,0))</f>
        <v>Loan</v>
      </c>
      <c r="D596" s="104" t="str">
        <f>IF(A596="","",VLOOKUP(A596,INPUT_Du_lieu_nhan_vien!$1:$1048576,20,0))</f>
        <v>Nhà 3, Ngõ 205/91 Xuân Đỉnh, Từ Liêm, Hà Nội</v>
      </c>
      <c r="E596" s="104" t="str">
        <f>IF($A596="","",VLOOKUP($A596,INPUT_Du_lieu_nhan_vien!$1:$1048576,17,0))</f>
        <v>0989095025</v>
      </c>
      <c r="F596" s="116" t="str">
        <f>IF(Thong_tin_chuc_vu_NV!A596="","",VLOOKUP(Thong_tin_chuc_vu_NV!A596,INPUT_Du_lieu_nhan_vien!$1:$1048576,27,0))</f>
        <v>1</v>
      </c>
      <c r="G596" s="104" t="str">
        <f>IF(Thong_tin_chuc_vu_NV!A596="","",VLOOKUP(Thong_tin_chuc_vu_NV!A596,INPUT_Du_lieu_nhan_vien!$1:$1048576,28,0))</f>
        <v>CB</v>
      </c>
      <c r="H596" s="104" t="str">
        <f>IF(Thong_tin_chuc_vu_NV!A596="","",VLOOKUP(Thong_tin_chuc_vu_NV!A596,INPUT_Du_lieu_nhan_vien!$1:$1048576,24,0))</f>
        <v>OS</v>
      </c>
      <c r="I596" s="104" t="str">
        <f>IF(Thong_tin_chuc_vu_NV!A596="","",VLOOKUP(Thong_tin_chuc_vu_NV!A596,INPUT_Du_lieu_nhan_vien!$1:$1048576,29,0))</f>
        <v>TAW</v>
      </c>
      <c r="J596" s="104" t="str">
        <f>IF(Thong_tin_chuc_vu_NV!A596="","",VLOOKUP(Thong_tin_chuc_vu_NV!A596,INPUT_Du_lieu_nhan_vien!$1:$1048576,30,0))</f>
        <v>PAWS</v>
      </c>
      <c r="K596" s="104" t="str">
        <f>IF(Thong_tin_chuc_vu_NV!A596="","",VLOOKUP(Thong_tin_chuc_vu_NV!A596,INPUT_Du_lieu_nhan_vien!$1:$1048576,31,0))</f>
        <v>HN</v>
      </c>
      <c r="L596" s="104" t="str">
        <f>IF(Thong_tin_chuc_vu_NV!A596="","",VLOOKUP(Thong_tin_chuc_vu_NV!A596,INPUT_Du_lieu_nhan_vien!$1:$1048576,36,0))</f>
        <v>Chính thức</v>
      </c>
      <c r="M596" s="117">
        <f>IF(Thong_tin_chuc_vu_NV!A596="","",VLOOKUP(Thong_tin_chuc_vu_NV!A596,INPUT_Du_lieu_nhan_vien!$1:$1048576,34,0))</f>
        <v>41533</v>
      </c>
      <c r="N596" s="104">
        <f>IF(Thong_tin_chuc_vu_NV!A596="","",VLOOKUP(Thong_tin_chuc_vu_NV!A596,INPUT_Du_lieu_nhan_vien!$1:$1048576,35,0))</f>
        <v>9</v>
      </c>
      <c r="O596" s="117">
        <f>IF(Thong_tin_chuc_vu_NV!A596="","",VLOOKUP(Thong_tin_chuc_vu_NV!A596,INPUT_Du_lieu_nhan_vien!$1:$1048576,37,0))</f>
        <v>0</v>
      </c>
      <c r="P596" s="117">
        <f>IF(Thong_tin_chuc_vu_NV!A596="","",VLOOKUP(Thong_tin_chuc_vu_NV!A596,INPUT_Du_lieu_nhan_vien!$1:$1048576,39,0))</f>
        <v>0</v>
      </c>
    </row>
    <row r="597" spans="1:16" ht="19.5" hidden="1" customHeight="1" x14ac:dyDescent="0.2">
      <c r="A597" s="121">
        <f>IF(INPUT_Du_lieu_nhan_vien!A615="","",INPUT_Du_lieu_nhan_vien!A615)</f>
        <v>20590</v>
      </c>
      <c r="B597" s="121" t="str">
        <f>IF(A597="","",VLOOKUP(A597,INPUT_Du_lieu_nhan_vien!$1:$1048576,2,0))</f>
        <v>Vũ Hương</v>
      </c>
      <c r="C597" s="121" t="str">
        <f>IF($A597="","",VLOOKUP($A597,INPUT_Du_lieu_nhan_vien!$1:$1048576,3,0))</f>
        <v>Liên</v>
      </c>
      <c r="D597" s="104" t="str">
        <f>IF(A597="","",VLOOKUP(A597,INPUT_Du_lieu_nhan_vien!$1:$1048576,20,0))</f>
        <v>90 Cửa Bắc, Ba Đình, Hà Nội</v>
      </c>
      <c r="E597" s="104" t="str">
        <f>IF($A597="","",VLOOKUP($A597,INPUT_Du_lieu_nhan_vien!$1:$1048576,17,0))</f>
        <v>0983210911</v>
      </c>
      <c r="F597" s="116" t="str">
        <f>IF(Thong_tin_chuc_vu_NV!A597="","",VLOOKUP(Thong_tin_chuc_vu_NV!A597,INPUT_Du_lieu_nhan_vien!$1:$1048576,27,0))</f>
        <v>1</v>
      </c>
      <c r="G597" s="104" t="str">
        <f>IF(Thong_tin_chuc_vu_NV!A597="","",VLOOKUP(Thong_tin_chuc_vu_NV!A597,INPUT_Du_lieu_nhan_vien!$1:$1048576,28,0))</f>
        <v>CB</v>
      </c>
      <c r="H597" s="104" t="str">
        <f>IF(Thong_tin_chuc_vu_NV!A597="","",VLOOKUP(Thong_tin_chuc_vu_NV!A597,INPUT_Du_lieu_nhan_vien!$1:$1048576,24,0))</f>
        <v>OS</v>
      </c>
      <c r="I597" s="104" t="str">
        <f>IF(Thong_tin_chuc_vu_NV!A597="","",VLOOKUP(Thong_tin_chuc_vu_NV!A597,INPUT_Du_lieu_nhan_vien!$1:$1048576,29,0))</f>
        <v>TAW</v>
      </c>
      <c r="J597" s="104" t="str">
        <f>IF(Thong_tin_chuc_vu_NV!A597="","",VLOOKUP(Thong_tin_chuc_vu_NV!A597,INPUT_Du_lieu_nhan_vien!$1:$1048576,30,0))</f>
        <v>PAWS</v>
      </c>
      <c r="K597" s="104" t="str">
        <f>IF(Thong_tin_chuc_vu_NV!A597="","",VLOOKUP(Thong_tin_chuc_vu_NV!A597,INPUT_Du_lieu_nhan_vien!$1:$1048576,31,0))</f>
        <v>HN</v>
      </c>
      <c r="L597" s="104" t="str">
        <f>IF(Thong_tin_chuc_vu_NV!A597="","",VLOOKUP(Thong_tin_chuc_vu_NV!A597,INPUT_Du_lieu_nhan_vien!$1:$1048576,36,0))</f>
        <v>Nghỉ việc</v>
      </c>
      <c r="M597" s="117">
        <f>IF(Thong_tin_chuc_vu_NV!A597="","",VLOOKUP(Thong_tin_chuc_vu_NV!A597,INPUT_Du_lieu_nhan_vien!$1:$1048576,34,0))</f>
        <v>0</v>
      </c>
      <c r="N597" s="104" t="str">
        <f>IF(Thong_tin_chuc_vu_NV!A597="","",VLOOKUP(Thong_tin_chuc_vu_NV!A597,INPUT_Du_lieu_nhan_vien!$1:$1048576,35,0))</f>
        <v/>
      </c>
      <c r="O597" s="117">
        <f>IF(Thong_tin_chuc_vu_NV!A597="","",VLOOKUP(Thong_tin_chuc_vu_NV!A597,INPUT_Du_lieu_nhan_vien!$1:$1048576,37,0))</f>
        <v>0</v>
      </c>
      <c r="P597" s="117">
        <f>IF(Thong_tin_chuc_vu_NV!A597="","",VLOOKUP(Thong_tin_chuc_vu_NV!A597,INPUT_Du_lieu_nhan_vien!$1:$1048576,39,0))</f>
        <v>41480</v>
      </c>
    </row>
    <row r="598" spans="1:16" ht="19.5" hidden="1" customHeight="1" x14ac:dyDescent="0.2">
      <c r="A598" s="121">
        <f>IF(INPUT_Du_lieu_nhan_vien!A616="","",INPUT_Du_lieu_nhan_vien!A616)</f>
        <v>20591</v>
      </c>
      <c r="B598" s="121" t="str">
        <f>IF(A598="","",VLOOKUP(A598,INPUT_Du_lieu_nhan_vien!$1:$1048576,2,0))</f>
        <v>Đỗ Thị</v>
      </c>
      <c r="C598" s="121" t="str">
        <f>IF($A598="","",VLOOKUP($A598,INPUT_Du_lieu_nhan_vien!$1:$1048576,3,0))</f>
        <v>Huệ</v>
      </c>
      <c r="D598" s="104" t="str">
        <f>IF(A598="","",VLOOKUP(A598,INPUT_Du_lieu_nhan_vien!$1:$1048576,20,0))</f>
        <v>Số 16, 207/103,  Thôn Nhang, Xuân Đỉnh, Từ Liêm, Hà Nội</v>
      </c>
      <c r="E598" s="104">
        <f>IF($A598="","",VLOOKUP($A598,INPUT_Du_lieu_nhan_vien!$1:$1048576,17,0))</f>
        <v>0</v>
      </c>
      <c r="F598" s="116" t="str">
        <f>IF(Thong_tin_chuc_vu_NV!A598="","",VLOOKUP(Thong_tin_chuc_vu_NV!A598,INPUT_Du_lieu_nhan_vien!$1:$1048576,27,0))</f>
        <v>1</v>
      </c>
      <c r="G598" s="104" t="str">
        <f>IF(Thong_tin_chuc_vu_NV!A598="","",VLOOKUP(Thong_tin_chuc_vu_NV!A598,INPUT_Du_lieu_nhan_vien!$1:$1048576,28,0))</f>
        <v>CB</v>
      </c>
      <c r="H598" s="104" t="str">
        <f>IF(Thong_tin_chuc_vu_NV!A598="","",VLOOKUP(Thong_tin_chuc_vu_NV!A598,INPUT_Du_lieu_nhan_vien!$1:$1048576,24,0))</f>
        <v>OS</v>
      </c>
      <c r="I598" s="104" t="str">
        <f>IF(Thong_tin_chuc_vu_NV!A598="","",VLOOKUP(Thong_tin_chuc_vu_NV!A598,INPUT_Du_lieu_nhan_vien!$1:$1048576,29,0))</f>
        <v>TAW</v>
      </c>
      <c r="J598" s="104" t="str">
        <f>IF(Thong_tin_chuc_vu_NV!A598="","",VLOOKUP(Thong_tin_chuc_vu_NV!A598,INPUT_Du_lieu_nhan_vien!$1:$1048576,30,0))</f>
        <v>PAWS</v>
      </c>
      <c r="K598" s="104" t="str">
        <f>IF(Thong_tin_chuc_vu_NV!A598="","",VLOOKUP(Thong_tin_chuc_vu_NV!A598,INPUT_Du_lieu_nhan_vien!$1:$1048576,31,0))</f>
        <v>HN</v>
      </c>
      <c r="L598" s="104" t="str">
        <f>IF(Thong_tin_chuc_vu_NV!A598="","",VLOOKUP(Thong_tin_chuc_vu_NV!A598,INPUT_Du_lieu_nhan_vien!$1:$1048576,36,0))</f>
        <v>Nghỉ việc</v>
      </c>
      <c r="M598" s="117">
        <f>IF(Thong_tin_chuc_vu_NV!A598="","",VLOOKUP(Thong_tin_chuc_vu_NV!A598,INPUT_Du_lieu_nhan_vien!$1:$1048576,34,0))</f>
        <v>0</v>
      </c>
      <c r="N598" s="104" t="str">
        <f>IF(Thong_tin_chuc_vu_NV!A598="","",VLOOKUP(Thong_tin_chuc_vu_NV!A598,INPUT_Du_lieu_nhan_vien!$1:$1048576,35,0))</f>
        <v/>
      </c>
      <c r="O598" s="117">
        <f>IF(Thong_tin_chuc_vu_NV!A598="","",VLOOKUP(Thong_tin_chuc_vu_NV!A598,INPUT_Du_lieu_nhan_vien!$1:$1048576,37,0))</f>
        <v>0</v>
      </c>
      <c r="P598" s="117">
        <f>IF(Thong_tin_chuc_vu_NV!A598="","",VLOOKUP(Thong_tin_chuc_vu_NV!A598,INPUT_Du_lieu_nhan_vien!$1:$1048576,39,0))</f>
        <v>41542</v>
      </c>
    </row>
    <row r="599" spans="1:16" ht="19.5" hidden="1" customHeight="1" x14ac:dyDescent="0.2">
      <c r="A599" s="121">
        <f>IF(INPUT_Du_lieu_nhan_vien!A617="","",INPUT_Du_lieu_nhan_vien!A617)</f>
        <v>20592</v>
      </c>
      <c r="B599" s="121" t="str">
        <f>IF(A599="","",VLOOKUP(A599,INPUT_Du_lieu_nhan_vien!$1:$1048576,2,0))</f>
        <v>Nguyễn Thị Phương</v>
      </c>
      <c r="C599" s="121" t="str">
        <f>IF($A599="","",VLOOKUP($A599,INPUT_Du_lieu_nhan_vien!$1:$1048576,3,0))</f>
        <v>Thúy</v>
      </c>
      <c r="D599" s="104">
        <f>IF(A599="","",VLOOKUP(A599,INPUT_Du_lieu_nhan_vien!$1:$1048576,20,0))</f>
        <v>0</v>
      </c>
      <c r="E599" s="104">
        <f>IF($A599="","",VLOOKUP($A599,INPUT_Du_lieu_nhan_vien!$1:$1048576,17,0))</f>
        <v>0</v>
      </c>
      <c r="F599" s="116" t="str">
        <f>IF(Thong_tin_chuc_vu_NV!A599="","",VLOOKUP(Thong_tin_chuc_vu_NV!A599,INPUT_Du_lieu_nhan_vien!$1:$1048576,27,0))</f>
        <v>1</v>
      </c>
      <c r="G599" s="104" t="str">
        <f>IF(Thong_tin_chuc_vu_NV!A599="","",VLOOKUP(Thong_tin_chuc_vu_NV!A599,INPUT_Du_lieu_nhan_vien!$1:$1048576,28,0))</f>
        <v>CB</v>
      </c>
      <c r="H599" s="104" t="str">
        <f>IF(Thong_tin_chuc_vu_NV!A599="","",VLOOKUP(Thong_tin_chuc_vu_NV!A599,INPUT_Du_lieu_nhan_vien!$1:$1048576,24,0))</f>
        <v>OS</v>
      </c>
      <c r="I599" s="104" t="str">
        <f>IF(Thong_tin_chuc_vu_NV!A599="","",VLOOKUP(Thong_tin_chuc_vu_NV!A599,INPUT_Du_lieu_nhan_vien!$1:$1048576,29,0))</f>
        <v>TAW</v>
      </c>
      <c r="J599" s="104" t="str">
        <f>IF(Thong_tin_chuc_vu_NV!A599="","",VLOOKUP(Thong_tin_chuc_vu_NV!A599,INPUT_Du_lieu_nhan_vien!$1:$1048576,30,0))</f>
        <v>PAWS</v>
      </c>
      <c r="K599" s="104" t="str">
        <f>IF(Thong_tin_chuc_vu_NV!A599="","",VLOOKUP(Thong_tin_chuc_vu_NV!A599,INPUT_Du_lieu_nhan_vien!$1:$1048576,31,0))</f>
        <v>HN</v>
      </c>
      <c r="L599" s="104" t="str">
        <f>IF(Thong_tin_chuc_vu_NV!A599="","",VLOOKUP(Thong_tin_chuc_vu_NV!A599,INPUT_Du_lieu_nhan_vien!$1:$1048576,36,0))</f>
        <v>Nghỉ việc</v>
      </c>
      <c r="M599" s="117">
        <f>IF(Thong_tin_chuc_vu_NV!A599="","",VLOOKUP(Thong_tin_chuc_vu_NV!A599,INPUT_Du_lieu_nhan_vien!$1:$1048576,34,0))</f>
        <v>0</v>
      </c>
      <c r="N599" s="104" t="str">
        <f>IF(Thong_tin_chuc_vu_NV!A599="","",VLOOKUP(Thong_tin_chuc_vu_NV!A599,INPUT_Du_lieu_nhan_vien!$1:$1048576,35,0))</f>
        <v/>
      </c>
      <c r="O599" s="117">
        <f>IF(Thong_tin_chuc_vu_NV!A599="","",VLOOKUP(Thong_tin_chuc_vu_NV!A599,INPUT_Du_lieu_nhan_vien!$1:$1048576,37,0))</f>
        <v>0</v>
      </c>
      <c r="P599" s="117">
        <f>IF(Thong_tin_chuc_vu_NV!A599="","",VLOOKUP(Thong_tin_chuc_vu_NV!A599,INPUT_Du_lieu_nhan_vien!$1:$1048576,39,0))</f>
        <v>41456</v>
      </c>
    </row>
    <row r="600" spans="1:16" ht="19.5" hidden="1" customHeight="1" x14ac:dyDescent="0.2">
      <c r="A600" s="121">
        <f>IF(INPUT_Du_lieu_nhan_vien!A618="","",INPUT_Du_lieu_nhan_vien!A618)</f>
        <v>20593</v>
      </c>
      <c r="B600" s="121" t="str">
        <f>IF(A600="","",VLOOKUP(A600,INPUT_Du_lieu_nhan_vien!$1:$1048576,2,0))</f>
        <v>Nguyễn Thị</v>
      </c>
      <c r="C600" s="121" t="str">
        <f>IF($A600="","",VLOOKUP($A600,INPUT_Du_lieu_nhan_vien!$1:$1048576,3,0))</f>
        <v>Hạnh</v>
      </c>
      <c r="D600" s="104" t="str">
        <f>IF(A600="","",VLOOKUP(A600,INPUT_Du_lieu_nhan_vien!$1:$1048576,20,0))</f>
        <v>Mễ Trì Thượng, Từ Liêm, Hà Nội</v>
      </c>
      <c r="E600" s="104" t="str">
        <f>IF($A600="","",VLOOKUP($A600,INPUT_Du_lieu_nhan_vien!$1:$1048576,17,0))</f>
        <v>01676006366</v>
      </c>
      <c r="F600" s="116" t="str">
        <f>IF(Thong_tin_chuc_vu_NV!A600="","",VLOOKUP(Thong_tin_chuc_vu_NV!A600,INPUT_Du_lieu_nhan_vien!$1:$1048576,27,0))</f>
        <v>1</v>
      </c>
      <c r="G600" s="104" t="str">
        <f>IF(Thong_tin_chuc_vu_NV!A600="","",VLOOKUP(Thong_tin_chuc_vu_NV!A600,INPUT_Du_lieu_nhan_vien!$1:$1048576,28,0))</f>
        <v>CB</v>
      </c>
      <c r="H600" s="104" t="str">
        <f>IF(Thong_tin_chuc_vu_NV!A600="","",VLOOKUP(Thong_tin_chuc_vu_NV!A600,INPUT_Du_lieu_nhan_vien!$1:$1048576,24,0))</f>
        <v>OP</v>
      </c>
      <c r="I600" s="104" t="str">
        <f>IF(Thong_tin_chuc_vu_NV!A600="","",VLOOKUP(Thong_tin_chuc_vu_NV!A600,INPUT_Du_lieu_nhan_vien!$1:$1048576,29,0))</f>
        <v>TNE</v>
      </c>
      <c r="J600" s="104" t="str">
        <f>IF(Thong_tin_chuc_vu_NV!A600="","",VLOOKUP(Thong_tin_chuc_vu_NV!A600,INPUT_Du_lieu_nhan_vien!$1:$1048576,30,0))</f>
        <v>PNEO</v>
      </c>
      <c r="K600" s="104" t="str">
        <f>IF(Thong_tin_chuc_vu_NV!A600="","",VLOOKUP(Thong_tin_chuc_vu_NV!A600,INPUT_Du_lieu_nhan_vien!$1:$1048576,31,0))</f>
        <v>HN</v>
      </c>
      <c r="L600" s="104" t="str">
        <f>IF(Thong_tin_chuc_vu_NV!A600="","",VLOOKUP(Thong_tin_chuc_vu_NV!A600,INPUT_Du_lieu_nhan_vien!$1:$1048576,36,0))</f>
        <v>Chính thức</v>
      </c>
      <c r="M600" s="117">
        <f>IF(Thong_tin_chuc_vu_NV!A600="","",VLOOKUP(Thong_tin_chuc_vu_NV!A600,INPUT_Du_lieu_nhan_vien!$1:$1048576,34,0))</f>
        <v>41525</v>
      </c>
      <c r="N600" s="104">
        <f>IF(Thong_tin_chuc_vu_NV!A600="","",VLOOKUP(Thong_tin_chuc_vu_NV!A600,INPUT_Du_lieu_nhan_vien!$1:$1048576,35,0))</f>
        <v>9</v>
      </c>
      <c r="O600" s="117">
        <f>IF(Thong_tin_chuc_vu_NV!A600="","",VLOOKUP(Thong_tin_chuc_vu_NV!A600,INPUT_Du_lieu_nhan_vien!$1:$1048576,37,0))</f>
        <v>0</v>
      </c>
      <c r="P600" s="117">
        <f>IF(Thong_tin_chuc_vu_NV!A600="","",VLOOKUP(Thong_tin_chuc_vu_NV!A600,INPUT_Du_lieu_nhan_vien!$1:$1048576,39,0))</f>
        <v>0</v>
      </c>
    </row>
    <row r="601" spans="1:16" ht="19.5" hidden="1" customHeight="1" x14ac:dyDescent="0.2">
      <c r="A601" s="121">
        <f>IF(INPUT_Du_lieu_nhan_vien!A619="","",INPUT_Du_lieu_nhan_vien!A619)</f>
        <v>20594</v>
      </c>
      <c r="B601" s="121" t="str">
        <f>IF(A601="","",VLOOKUP(A601,INPUT_Du_lieu_nhan_vien!$1:$1048576,2,0))</f>
        <v>Trần Thùy</v>
      </c>
      <c r="C601" s="121" t="str">
        <f>IF($A601="","",VLOOKUP($A601,INPUT_Du_lieu_nhan_vien!$1:$1048576,3,0))</f>
        <v>Trang</v>
      </c>
      <c r="D601" s="104" t="str">
        <f>IF(A601="","",VLOOKUP(A601,INPUT_Du_lieu_nhan_vien!$1:$1048576,20,0))</f>
        <v>Số 20 ngõ 5 Nguyễn Văn Cừ, Long Biên, Hà Nội</v>
      </c>
      <c r="E601" s="104" t="str">
        <f>IF($A601="","",VLOOKUP($A601,INPUT_Du_lieu_nhan_vien!$1:$1048576,17,0))</f>
        <v>0989209942</v>
      </c>
      <c r="F601" s="116" t="str">
        <f>IF(Thong_tin_chuc_vu_NV!A601="","",VLOOKUP(Thong_tin_chuc_vu_NV!A601,INPUT_Du_lieu_nhan_vien!$1:$1048576,27,0))</f>
        <v>1</v>
      </c>
      <c r="G601" s="104" t="str">
        <f>IF(Thong_tin_chuc_vu_NV!A601="","",VLOOKUP(Thong_tin_chuc_vu_NV!A601,INPUT_Du_lieu_nhan_vien!$1:$1048576,28,0))</f>
        <v>CB</v>
      </c>
      <c r="H601" s="104" t="str">
        <f>IF(Thong_tin_chuc_vu_NV!A601="","",VLOOKUP(Thong_tin_chuc_vu_NV!A601,INPUT_Du_lieu_nhan_vien!$1:$1048576,24,0))</f>
        <v>OS</v>
      </c>
      <c r="I601" s="104" t="str">
        <f>IF(Thong_tin_chuc_vu_NV!A601="","",VLOOKUP(Thong_tin_chuc_vu_NV!A601,INPUT_Du_lieu_nhan_vien!$1:$1048576,29,0))</f>
        <v>TAW</v>
      </c>
      <c r="J601" s="104" t="str">
        <f>IF(Thong_tin_chuc_vu_NV!A601="","",VLOOKUP(Thong_tin_chuc_vu_NV!A601,INPUT_Du_lieu_nhan_vien!$1:$1048576,30,0))</f>
        <v>PAWS</v>
      </c>
      <c r="K601" s="104" t="str">
        <f>IF(Thong_tin_chuc_vu_NV!A601="","",VLOOKUP(Thong_tin_chuc_vu_NV!A601,INPUT_Du_lieu_nhan_vien!$1:$1048576,31,0))</f>
        <v>HN</v>
      </c>
      <c r="L601" s="104" t="str">
        <f>IF(Thong_tin_chuc_vu_NV!A601="","",VLOOKUP(Thong_tin_chuc_vu_NV!A601,INPUT_Du_lieu_nhan_vien!$1:$1048576,36,0))</f>
        <v>Chính thức</v>
      </c>
      <c r="M601" s="117">
        <f>IF(Thong_tin_chuc_vu_NV!A601="","",VLOOKUP(Thong_tin_chuc_vu_NV!A601,INPUT_Du_lieu_nhan_vien!$1:$1048576,34,0))</f>
        <v>41533</v>
      </c>
      <c r="N601" s="104">
        <f>IF(Thong_tin_chuc_vu_NV!A601="","",VLOOKUP(Thong_tin_chuc_vu_NV!A601,INPUT_Du_lieu_nhan_vien!$1:$1048576,35,0))</f>
        <v>9</v>
      </c>
      <c r="O601" s="117">
        <f>IF(Thong_tin_chuc_vu_NV!A601="","",VLOOKUP(Thong_tin_chuc_vu_NV!A601,INPUT_Du_lieu_nhan_vien!$1:$1048576,37,0))</f>
        <v>0</v>
      </c>
      <c r="P601" s="117">
        <f>IF(Thong_tin_chuc_vu_NV!A601="","",VLOOKUP(Thong_tin_chuc_vu_NV!A601,INPUT_Du_lieu_nhan_vien!$1:$1048576,39,0))</f>
        <v>0</v>
      </c>
    </row>
    <row r="602" spans="1:16" ht="19.5" hidden="1" customHeight="1" x14ac:dyDescent="0.2">
      <c r="A602" s="121">
        <f>IF(INPUT_Du_lieu_nhan_vien!A620="","",INPUT_Du_lieu_nhan_vien!A620)</f>
        <v>20595</v>
      </c>
      <c r="B602" s="121" t="str">
        <f>IF(A602="","",VLOOKUP(A602,INPUT_Du_lieu_nhan_vien!$1:$1048576,2,0))</f>
        <v>Phạm Ngọc</v>
      </c>
      <c r="C602" s="121" t="str">
        <f>IF($A602="","",VLOOKUP($A602,INPUT_Du_lieu_nhan_vien!$1:$1048576,3,0))</f>
        <v>Hằng</v>
      </c>
      <c r="D602" s="104" t="str">
        <f>IF(A602="","",VLOOKUP(A602,INPUT_Du_lieu_nhan_vien!$1:$1048576,20,0))</f>
        <v>Số nhà 2, ngách 62/12 Nguyễn Viết Xuân, Thanh Xuân, Hà Nội</v>
      </c>
      <c r="E602" s="104" t="str">
        <f>IF($A602="","",VLOOKUP($A602,INPUT_Du_lieu_nhan_vien!$1:$1048576,17,0))</f>
        <v>0947310190</v>
      </c>
      <c r="F602" s="116" t="str">
        <f>IF(Thong_tin_chuc_vu_NV!A602="","",VLOOKUP(Thong_tin_chuc_vu_NV!A602,INPUT_Du_lieu_nhan_vien!$1:$1048576,27,0))</f>
        <v>1</v>
      </c>
      <c r="G602" s="104" t="str">
        <f>IF(Thong_tin_chuc_vu_NV!A602="","",VLOOKUP(Thong_tin_chuc_vu_NV!A602,INPUT_Du_lieu_nhan_vien!$1:$1048576,28,0))</f>
        <v>CB</v>
      </c>
      <c r="H602" s="104" t="str">
        <f>IF(Thong_tin_chuc_vu_NV!A602="","",VLOOKUP(Thong_tin_chuc_vu_NV!A602,INPUT_Du_lieu_nhan_vien!$1:$1048576,24,0))</f>
        <v>OS</v>
      </c>
      <c r="I602" s="104" t="str">
        <f>IF(Thong_tin_chuc_vu_NV!A602="","",VLOOKUP(Thong_tin_chuc_vu_NV!A602,INPUT_Du_lieu_nhan_vien!$1:$1048576,29,0))</f>
        <v>TAW</v>
      </c>
      <c r="J602" s="104" t="str">
        <f>IF(Thong_tin_chuc_vu_NV!A602="","",VLOOKUP(Thong_tin_chuc_vu_NV!A602,INPUT_Du_lieu_nhan_vien!$1:$1048576,30,0))</f>
        <v>PAWS</v>
      </c>
      <c r="K602" s="104" t="str">
        <f>IF(Thong_tin_chuc_vu_NV!A602="","",VLOOKUP(Thong_tin_chuc_vu_NV!A602,INPUT_Du_lieu_nhan_vien!$1:$1048576,31,0))</f>
        <v>HN</v>
      </c>
      <c r="L602" s="104" t="str">
        <f>IF(Thong_tin_chuc_vu_NV!A602="","",VLOOKUP(Thong_tin_chuc_vu_NV!A602,INPUT_Du_lieu_nhan_vien!$1:$1048576,36,0))</f>
        <v>Chính thức</v>
      </c>
      <c r="M602" s="117">
        <f>IF(Thong_tin_chuc_vu_NV!A602="","",VLOOKUP(Thong_tin_chuc_vu_NV!A602,INPUT_Du_lieu_nhan_vien!$1:$1048576,34,0))</f>
        <v>41533</v>
      </c>
      <c r="N602" s="104">
        <f>IF(Thong_tin_chuc_vu_NV!A602="","",VLOOKUP(Thong_tin_chuc_vu_NV!A602,INPUT_Du_lieu_nhan_vien!$1:$1048576,35,0))</f>
        <v>9</v>
      </c>
      <c r="O602" s="117">
        <f>IF(Thong_tin_chuc_vu_NV!A602="","",VLOOKUP(Thong_tin_chuc_vu_NV!A602,INPUT_Du_lieu_nhan_vien!$1:$1048576,37,0))</f>
        <v>0</v>
      </c>
      <c r="P602" s="117">
        <f>IF(Thong_tin_chuc_vu_NV!A602="","",VLOOKUP(Thong_tin_chuc_vu_NV!A602,INPUT_Du_lieu_nhan_vien!$1:$1048576,39,0))</f>
        <v>0</v>
      </c>
    </row>
    <row r="603" spans="1:16" ht="19.5" hidden="1" customHeight="1" x14ac:dyDescent="0.2">
      <c r="A603" s="121">
        <f>IF(INPUT_Du_lieu_nhan_vien!A621="","",INPUT_Du_lieu_nhan_vien!A621)</f>
        <v>20596</v>
      </c>
      <c r="B603" s="121" t="str">
        <f>IF(A603="","",VLOOKUP(A603,INPUT_Du_lieu_nhan_vien!$1:$1048576,2,0))</f>
        <v>Vương Thị</v>
      </c>
      <c r="C603" s="121" t="str">
        <f>IF($A603="","",VLOOKUP($A603,INPUT_Du_lieu_nhan_vien!$1:$1048576,3,0))</f>
        <v>Loan</v>
      </c>
      <c r="D603" s="104">
        <f>IF(A603="","",VLOOKUP(A603,INPUT_Du_lieu_nhan_vien!$1:$1048576,20,0))</f>
        <v>0</v>
      </c>
      <c r="E603" s="104">
        <f>IF($A603="","",VLOOKUP($A603,INPUT_Du_lieu_nhan_vien!$1:$1048576,17,0))</f>
        <v>0</v>
      </c>
      <c r="F603" s="116">
        <f>IF(Thong_tin_chuc_vu_NV!A603="","",VLOOKUP(Thong_tin_chuc_vu_NV!A603,INPUT_Du_lieu_nhan_vien!$1:$1048576,27,0))</f>
        <v>0</v>
      </c>
      <c r="G603" s="104" t="str">
        <f>IF(Thong_tin_chuc_vu_NV!A603="","",VLOOKUP(Thong_tin_chuc_vu_NV!A603,INPUT_Du_lieu_nhan_vien!$1:$1048576,28,0))</f>
        <v>CB</v>
      </c>
      <c r="H603" s="104">
        <f>IF(Thong_tin_chuc_vu_NV!A603="","",VLOOKUP(Thong_tin_chuc_vu_NV!A603,INPUT_Du_lieu_nhan_vien!$1:$1048576,24,0))</f>
        <v>0</v>
      </c>
      <c r="I603" s="104">
        <f>IF(Thong_tin_chuc_vu_NV!A603="","",VLOOKUP(Thong_tin_chuc_vu_NV!A603,INPUT_Du_lieu_nhan_vien!$1:$1048576,29,0))</f>
        <v>0</v>
      </c>
      <c r="J603" s="104">
        <f>IF(Thong_tin_chuc_vu_NV!A603="","",VLOOKUP(Thong_tin_chuc_vu_NV!A603,INPUT_Du_lieu_nhan_vien!$1:$1048576,30,0))</f>
        <v>0</v>
      </c>
      <c r="K603" s="104">
        <f>IF(Thong_tin_chuc_vu_NV!A603="","",VLOOKUP(Thong_tin_chuc_vu_NV!A603,INPUT_Du_lieu_nhan_vien!$1:$1048576,31,0))</f>
        <v>0</v>
      </c>
      <c r="L603" s="104" t="str">
        <f>IF(Thong_tin_chuc_vu_NV!A603="","",VLOOKUP(Thong_tin_chuc_vu_NV!A603,INPUT_Du_lieu_nhan_vien!$1:$1048576,36,0))</f>
        <v>Nghỉ việc</v>
      </c>
      <c r="M603" s="117">
        <f>IF(Thong_tin_chuc_vu_NV!A603="","",VLOOKUP(Thong_tin_chuc_vu_NV!A603,INPUT_Du_lieu_nhan_vien!$1:$1048576,34,0))</f>
        <v>0</v>
      </c>
      <c r="N603" s="104" t="str">
        <f>IF(Thong_tin_chuc_vu_NV!A603="","",VLOOKUP(Thong_tin_chuc_vu_NV!A603,INPUT_Du_lieu_nhan_vien!$1:$1048576,35,0))</f>
        <v/>
      </c>
      <c r="O603" s="117">
        <f>IF(Thong_tin_chuc_vu_NV!A603="","",VLOOKUP(Thong_tin_chuc_vu_NV!A603,INPUT_Du_lieu_nhan_vien!$1:$1048576,37,0))</f>
        <v>0</v>
      </c>
      <c r="P603" s="117">
        <f>IF(Thong_tin_chuc_vu_NV!A603="","",VLOOKUP(Thong_tin_chuc_vu_NV!A603,INPUT_Du_lieu_nhan_vien!$1:$1048576,39,0))</f>
        <v>0</v>
      </c>
    </row>
    <row r="604" spans="1:16" ht="19.5" hidden="1" customHeight="1" x14ac:dyDescent="0.2">
      <c r="A604" s="121">
        <f>IF(INPUT_Du_lieu_nhan_vien!A622="","",INPUT_Du_lieu_nhan_vien!A622)</f>
        <v>20597</v>
      </c>
      <c r="B604" s="121" t="str">
        <f>IF(A604="","",VLOOKUP(A604,INPUT_Du_lieu_nhan_vien!$1:$1048576,2,0))</f>
        <v>Nguyễn Thị Thùy</v>
      </c>
      <c r="C604" s="121" t="str">
        <f>IF($A604="","",VLOOKUP($A604,INPUT_Du_lieu_nhan_vien!$1:$1048576,3,0))</f>
        <v>Dương</v>
      </c>
      <c r="D604" s="104" t="str">
        <f>IF(A604="","",VLOOKUP(A604,INPUT_Du_lieu_nhan_vien!$1:$1048576,20,0))</f>
        <v>Số 5 - Nguyễn Huy Tự - Bạch Đằng - Hai Bà Trưng - Hà Nội</v>
      </c>
      <c r="E604" s="104" t="str">
        <f>IF($A604="","",VLOOKUP($A604,INPUT_Du_lieu_nhan_vien!$1:$1048576,17,0))</f>
        <v>0973527618</v>
      </c>
      <c r="F604" s="116" t="str">
        <f>IF(Thong_tin_chuc_vu_NV!A604="","",VLOOKUP(Thong_tin_chuc_vu_NV!A604,INPUT_Du_lieu_nhan_vien!$1:$1048576,27,0))</f>
        <v>1</v>
      </c>
      <c r="G604" s="104" t="str">
        <f>IF(Thong_tin_chuc_vu_NV!A604="","",VLOOKUP(Thong_tin_chuc_vu_NV!A604,INPUT_Du_lieu_nhan_vien!$1:$1048576,28,0))</f>
        <v>CB</v>
      </c>
      <c r="H604" s="104" t="str">
        <f>IF(Thong_tin_chuc_vu_NV!A604="","",VLOOKUP(Thong_tin_chuc_vu_NV!A604,INPUT_Du_lieu_nhan_vien!$1:$1048576,24,0))</f>
        <v>OS</v>
      </c>
      <c r="I604" s="104" t="str">
        <f>IF(Thong_tin_chuc_vu_NV!A604="","",VLOOKUP(Thong_tin_chuc_vu_NV!A604,INPUT_Du_lieu_nhan_vien!$1:$1048576,29,0))</f>
        <v>TAE</v>
      </c>
      <c r="J604" s="104" t="str">
        <f>IF(Thong_tin_chuc_vu_NV!A604="","",VLOOKUP(Thong_tin_chuc_vu_NV!A604,INPUT_Du_lieu_nhan_vien!$1:$1048576,30,0))</f>
        <v>PAEF</v>
      </c>
      <c r="K604" s="104" t="str">
        <f>IF(Thong_tin_chuc_vu_NV!A604="","",VLOOKUP(Thong_tin_chuc_vu_NV!A604,INPUT_Du_lieu_nhan_vien!$1:$1048576,31,0))</f>
        <v>HN</v>
      </c>
      <c r="L604" s="104" t="str">
        <f>IF(Thong_tin_chuc_vu_NV!A604="","",VLOOKUP(Thong_tin_chuc_vu_NV!A604,INPUT_Du_lieu_nhan_vien!$1:$1048576,36,0))</f>
        <v>Nghỉ việc</v>
      </c>
      <c r="M604" s="117">
        <f>IF(Thong_tin_chuc_vu_NV!A604="","",VLOOKUP(Thong_tin_chuc_vu_NV!A604,INPUT_Du_lieu_nhan_vien!$1:$1048576,34,0))</f>
        <v>0</v>
      </c>
      <c r="N604" s="104" t="str">
        <f>IF(Thong_tin_chuc_vu_NV!A604="","",VLOOKUP(Thong_tin_chuc_vu_NV!A604,INPUT_Du_lieu_nhan_vien!$1:$1048576,35,0))</f>
        <v/>
      </c>
      <c r="O604" s="117">
        <f>IF(Thong_tin_chuc_vu_NV!A604="","",VLOOKUP(Thong_tin_chuc_vu_NV!A604,INPUT_Du_lieu_nhan_vien!$1:$1048576,37,0))</f>
        <v>0</v>
      </c>
      <c r="P604" s="117">
        <f>IF(Thong_tin_chuc_vu_NV!A604="","",VLOOKUP(Thong_tin_chuc_vu_NV!A604,INPUT_Du_lieu_nhan_vien!$1:$1048576,39,0))</f>
        <v>41506</v>
      </c>
    </row>
    <row r="605" spans="1:16" ht="19.5" hidden="1" customHeight="1" x14ac:dyDescent="0.2">
      <c r="A605" s="121">
        <f>IF(INPUT_Du_lieu_nhan_vien!A623="","",INPUT_Du_lieu_nhan_vien!A623)</f>
        <v>20598</v>
      </c>
      <c r="B605" s="121" t="str">
        <f>IF(A605="","",VLOOKUP(A605,INPUT_Du_lieu_nhan_vien!$1:$1048576,2,0))</f>
        <v>Phạm Trọng</v>
      </c>
      <c r="C605" s="121" t="str">
        <f>IF($A605="","",VLOOKUP($A605,INPUT_Du_lieu_nhan_vien!$1:$1048576,3,0))</f>
        <v>Lương</v>
      </c>
      <c r="D605" s="104">
        <f>IF(A605="","",VLOOKUP(A605,INPUT_Du_lieu_nhan_vien!$1:$1048576,20,0))</f>
        <v>0</v>
      </c>
      <c r="E605" s="104" t="str">
        <f>IF($A605="","",VLOOKUP($A605,INPUT_Du_lieu_nhan_vien!$1:$1048576,17,0))</f>
        <v>0986337388</v>
      </c>
      <c r="F605" s="116" t="str">
        <f>IF(Thong_tin_chuc_vu_NV!A605="","",VLOOKUP(Thong_tin_chuc_vu_NV!A605,INPUT_Du_lieu_nhan_vien!$1:$1048576,27,0))</f>
        <v>1</v>
      </c>
      <c r="G605" s="104" t="str">
        <f>IF(Thong_tin_chuc_vu_NV!A605="","",VLOOKUP(Thong_tin_chuc_vu_NV!A605,INPUT_Du_lieu_nhan_vien!$1:$1048576,28,0))</f>
        <v>CB</v>
      </c>
      <c r="H605" s="104" t="str">
        <f>IF(Thong_tin_chuc_vu_NV!A605="","",VLOOKUP(Thong_tin_chuc_vu_NV!A605,INPUT_Du_lieu_nhan_vien!$1:$1048576,24,0))</f>
        <v>OP</v>
      </c>
      <c r="I605" s="104" t="str">
        <f>IF(Thong_tin_chuc_vu_NV!A605="","",VLOOKUP(Thong_tin_chuc_vu_NV!A605,INPUT_Du_lieu_nhan_vien!$1:$1048576,29,0))</f>
        <v>TTN</v>
      </c>
      <c r="J605" s="104" t="str">
        <f>IF(Thong_tin_chuc_vu_NV!A605="","",VLOOKUP(Thong_tin_chuc_vu_NV!A605,INPUT_Du_lieu_nhan_vien!$1:$1048576,30,0))</f>
        <v>PTNO</v>
      </c>
      <c r="K605" s="104" t="str">
        <f>IF(Thong_tin_chuc_vu_NV!A605="","",VLOOKUP(Thong_tin_chuc_vu_NV!A605,INPUT_Du_lieu_nhan_vien!$1:$1048576,31,0))</f>
        <v>HN</v>
      </c>
      <c r="L605" s="104" t="str">
        <f>IF(Thong_tin_chuc_vu_NV!A605="","",VLOOKUP(Thong_tin_chuc_vu_NV!A605,INPUT_Du_lieu_nhan_vien!$1:$1048576,36,0))</f>
        <v>Chính thức</v>
      </c>
      <c r="M605" s="117">
        <f>IF(Thong_tin_chuc_vu_NV!A605="","",VLOOKUP(Thong_tin_chuc_vu_NV!A605,INPUT_Du_lieu_nhan_vien!$1:$1048576,34,0))</f>
        <v>41525</v>
      </c>
      <c r="N605" s="104">
        <f>IF(Thong_tin_chuc_vu_NV!A605="","",VLOOKUP(Thong_tin_chuc_vu_NV!A605,INPUT_Du_lieu_nhan_vien!$1:$1048576,35,0))</f>
        <v>9</v>
      </c>
      <c r="O605" s="117">
        <f>IF(Thong_tin_chuc_vu_NV!A605="","",VLOOKUP(Thong_tin_chuc_vu_NV!A605,INPUT_Du_lieu_nhan_vien!$1:$1048576,37,0))</f>
        <v>0</v>
      </c>
      <c r="P605" s="117">
        <f>IF(Thong_tin_chuc_vu_NV!A605="","",VLOOKUP(Thong_tin_chuc_vu_NV!A605,INPUT_Du_lieu_nhan_vien!$1:$1048576,39,0))</f>
        <v>0</v>
      </c>
    </row>
    <row r="606" spans="1:16" ht="19.5" hidden="1" customHeight="1" x14ac:dyDescent="0.2">
      <c r="A606" s="121">
        <f>IF(INPUT_Du_lieu_nhan_vien!A624="","",INPUT_Du_lieu_nhan_vien!A624)</f>
        <v>20599</v>
      </c>
      <c r="B606" s="121" t="str">
        <f>IF(A606="","",VLOOKUP(A606,INPUT_Du_lieu_nhan_vien!$1:$1048576,2,0))</f>
        <v>Lê Thị Kim</v>
      </c>
      <c r="C606" s="121" t="str">
        <f>IF($A606="","",VLOOKUP($A606,INPUT_Du_lieu_nhan_vien!$1:$1048576,3,0))</f>
        <v>Vân</v>
      </c>
      <c r="D606" s="104">
        <f>IF(A606="","",VLOOKUP(A606,INPUT_Du_lieu_nhan_vien!$1:$1048576,20,0))</f>
        <v>0</v>
      </c>
      <c r="E606" s="104">
        <f>IF($A606="","",VLOOKUP($A606,INPUT_Du_lieu_nhan_vien!$1:$1048576,17,0))</f>
        <v>0</v>
      </c>
      <c r="F606" s="116" t="str">
        <f>IF(Thong_tin_chuc_vu_NV!A606="","",VLOOKUP(Thong_tin_chuc_vu_NV!A606,INPUT_Du_lieu_nhan_vien!$1:$1048576,27,0))</f>
        <v>1</v>
      </c>
      <c r="G606" s="104" t="str">
        <f>IF(Thong_tin_chuc_vu_NV!A606="","",VLOOKUP(Thong_tin_chuc_vu_NV!A606,INPUT_Du_lieu_nhan_vien!$1:$1048576,28,0))</f>
        <v>CB</v>
      </c>
      <c r="H606" s="104" t="str">
        <f>IF(Thong_tin_chuc_vu_NV!A606="","",VLOOKUP(Thong_tin_chuc_vu_NV!A606,INPUT_Du_lieu_nhan_vien!$1:$1048576,24,0))</f>
        <v>OS</v>
      </c>
      <c r="I606" s="104" t="str">
        <f>IF(Thong_tin_chuc_vu_NV!A606="","",VLOOKUP(Thong_tin_chuc_vu_NV!A606,INPUT_Du_lieu_nhan_vien!$1:$1048576,29,0))</f>
        <v>TSA</v>
      </c>
      <c r="J606" s="104" t="str">
        <f>IF(Thong_tin_chuc_vu_NV!A606="","",VLOOKUP(Thong_tin_chuc_vu_NV!A606,INPUT_Du_lieu_nhan_vien!$1:$1048576,30,0))</f>
        <v>PSAS</v>
      </c>
      <c r="K606" s="104" t="str">
        <f>IF(Thong_tin_chuc_vu_NV!A606="","",VLOOKUP(Thong_tin_chuc_vu_NV!A606,INPUT_Du_lieu_nhan_vien!$1:$1048576,31,0))</f>
        <v>HCM</v>
      </c>
      <c r="L606" s="104" t="str">
        <f>IF(Thong_tin_chuc_vu_NV!A606="","",VLOOKUP(Thong_tin_chuc_vu_NV!A606,INPUT_Du_lieu_nhan_vien!$1:$1048576,36,0))</f>
        <v>Nghỉ việc</v>
      </c>
      <c r="M606" s="117">
        <f>IF(Thong_tin_chuc_vu_NV!A606="","",VLOOKUP(Thong_tin_chuc_vu_NV!A606,INPUT_Du_lieu_nhan_vien!$1:$1048576,34,0))</f>
        <v>0</v>
      </c>
      <c r="N606" s="104" t="str">
        <f>IF(Thong_tin_chuc_vu_NV!A606="","",VLOOKUP(Thong_tin_chuc_vu_NV!A606,INPUT_Du_lieu_nhan_vien!$1:$1048576,35,0))</f>
        <v/>
      </c>
      <c r="O606" s="117">
        <f>IF(Thong_tin_chuc_vu_NV!A606="","",VLOOKUP(Thong_tin_chuc_vu_NV!A606,INPUT_Du_lieu_nhan_vien!$1:$1048576,37,0))</f>
        <v>0</v>
      </c>
      <c r="P606" s="117">
        <f>IF(Thong_tin_chuc_vu_NV!A606="","",VLOOKUP(Thong_tin_chuc_vu_NV!A606,INPUT_Du_lieu_nhan_vien!$1:$1048576,39,0))</f>
        <v>41514</v>
      </c>
    </row>
    <row r="607" spans="1:16" ht="19.5" hidden="1" customHeight="1" x14ac:dyDescent="0.2">
      <c r="A607" s="121">
        <f>IF(INPUT_Du_lieu_nhan_vien!A625="","",INPUT_Du_lieu_nhan_vien!A625)</f>
        <v>20600</v>
      </c>
      <c r="B607" s="121" t="str">
        <f>IF(A607="","",VLOOKUP(A607,INPUT_Du_lieu_nhan_vien!$1:$1048576,2,0))</f>
        <v>Bùi Thị Thanh</v>
      </c>
      <c r="C607" s="121" t="str">
        <f>IF($A607="","",VLOOKUP($A607,INPUT_Du_lieu_nhan_vien!$1:$1048576,3,0))</f>
        <v>Huyền</v>
      </c>
      <c r="D607" s="104" t="str">
        <f>IF(A607="","",VLOOKUP(A607,INPUT_Du_lieu_nhan_vien!$1:$1048576,20,0))</f>
        <v>644/4/38 đường 3/2, Phường 14, Quận 10, Tp Hồ Chí Minh</v>
      </c>
      <c r="E607" s="104" t="str">
        <f>IF($A607="","",VLOOKUP($A607,INPUT_Du_lieu_nhan_vien!$1:$1048576,17,0))</f>
        <v>0979509139</v>
      </c>
      <c r="F607" s="116" t="str">
        <f>IF(Thong_tin_chuc_vu_NV!A607="","",VLOOKUP(Thong_tin_chuc_vu_NV!A607,INPUT_Du_lieu_nhan_vien!$1:$1048576,27,0))</f>
        <v>1</v>
      </c>
      <c r="G607" s="104" t="str">
        <f>IF(Thong_tin_chuc_vu_NV!A607="","",VLOOKUP(Thong_tin_chuc_vu_NV!A607,INPUT_Du_lieu_nhan_vien!$1:$1048576,28,0))</f>
        <v>CB</v>
      </c>
      <c r="H607" s="104" t="str">
        <f>IF(Thong_tin_chuc_vu_NV!A607="","",VLOOKUP(Thong_tin_chuc_vu_NV!A607,INPUT_Du_lieu_nhan_vien!$1:$1048576,24,0))</f>
        <v>OS</v>
      </c>
      <c r="I607" s="104" t="str">
        <f>IF(Thong_tin_chuc_vu_NV!A607="","",VLOOKUP(Thong_tin_chuc_vu_NV!A607,INPUT_Du_lieu_nhan_vien!$1:$1048576,29,0))</f>
        <v>TSA</v>
      </c>
      <c r="J607" s="104" t="str">
        <f>IF(Thong_tin_chuc_vu_NV!A607="","",VLOOKUP(Thong_tin_chuc_vu_NV!A607,INPUT_Du_lieu_nhan_vien!$1:$1048576,30,0))</f>
        <v>PSAS</v>
      </c>
      <c r="K607" s="104" t="str">
        <f>IF(Thong_tin_chuc_vu_NV!A607="","",VLOOKUP(Thong_tin_chuc_vu_NV!A607,INPUT_Du_lieu_nhan_vien!$1:$1048576,31,0))</f>
        <v>HCM</v>
      </c>
      <c r="L607" s="104" t="str">
        <f>IF(Thong_tin_chuc_vu_NV!A607="","",VLOOKUP(Thong_tin_chuc_vu_NV!A607,INPUT_Du_lieu_nhan_vien!$1:$1048576,36,0))</f>
        <v>Chính thức</v>
      </c>
      <c r="M607" s="117">
        <f>IF(Thong_tin_chuc_vu_NV!A607="","",VLOOKUP(Thong_tin_chuc_vu_NV!A607,INPUT_Du_lieu_nhan_vien!$1:$1048576,34,0))</f>
        <v>41503</v>
      </c>
      <c r="N607" s="104">
        <f>IF(Thong_tin_chuc_vu_NV!A607="","",VLOOKUP(Thong_tin_chuc_vu_NV!A607,INPUT_Du_lieu_nhan_vien!$1:$1048576,35,0))</f>
        <v>8</v>
      </c>
      <c r="O607" s="117">
        <f>IF(Thong_tin_chuc_vu_NV!A607="","",VLOOKUP(Thong_tin_chuc_vu_NV!A607,INPUT_Du_lieu_nhan_vien!$1:$1048576,37,0))</f>
        <v>0</v>
      </c>
      <c r="P607" s="117">
        <f>IF(Thong_tin_chuc_vu_NV!A607="","",VLOOKUP(Thong_tin_chuc_vu_NV!A607,INPUT_Du_lieu_nhan_vien!$1:$1048576,39,0))</f>
        <v>0</v>
      </c>
    </row>
    <row r="608" spans="1:16" ht="19.5" hidden="1" customHeight="1" x14ac:dyDescent="0.2">
      <c r="A608" s="121">
        <f>IF(INPUT_Du_lieu_nhan_vien!A626="","",INPUT_Du_lieu_nhan_vien!A626)</f>
        <v>20601</v>
      </c>
      <c r="B608" s="121" t="str">
        <f>IF(A608="","",VLOOKUP(A608,INPUT_Du_lieu_nhan_vien!$1:$1048576,2,0))</f>
        <v>Trần Thị Ngọc</v>
      </c>
      <c r="C608" s="121" t="str">
        <f>IF($A608="","",VLOOKUP($A608,INPUT_Du_lieu_nhan_vien!$1:$1048576,3,0))</f>
        <v>Trân</v>
      </c>
      <c r="D608" s="104" t="str">
        <f>IF(A608="","",VLOOKUP(A608,INPUT_Du_lieu_nhan_vien!$1:$1048576,20,0))</f>
        <v>377/57 Đinh Bộ Lĩnh, P26, Bình Thạnh, TP Hồ Chí Minh</v>
      </c>
      <c r="E608" s="104" t="str">
        <f>IF($A608="","",VLOOKUP($A608,INPUT_Du_lieu_nhan_vien!$1:$1048576,17,0))</f>
        <v>0979274128</v>
      </c>
      <c r="F608" s="116" t="str">
        <f>IF(Thong_tin_chuc_vu_NV!A608="","",VLOOKUP(Thong_tin_chuc_vu_NV!A608,INPUT_Du_lieu_nhan_vien!$1:$1048576,27,0))</f>
        <v>1</v>
      </c>
      <c r="G608" s="104" t="str">
        <f>IF(Thong_tin_chuc_vu_NV!A608="","",VLOOKUP(Thong_tin_chuc_vu_NV!A608,INPUT_Du_lieu_nhan_vien!$1:$1048576,28,0))</f>
        <v>CB</v>
      </c>
      <c r="H608" s="104" t="str">
        <f>IF(Thong_tin_chuc_vu_NV!A608="","",VLOOKUP(Thong_tin_chuc_vu_NV!A608,INPUT_Du_lieu_nhan_vien!$1:$1048576,24,0))</f>
        <v>OS</v>
      </c>
      <c r="I608" s="104" t="str">
        <f>IF(Thong_tin_chuc_vu_NV!A608="","",VLOOKUP(Thong_tin_chuc_vu_NV!A608,INPUT_Du_lieu_nhan_vien!$1:$1048576,29,0))</f>
        <v>TSA</v>
      </c>
      <c r="J608" s="104" t="str">
        <f>IF(Thong_tin_chuc_vu_NV!A608="","",VLOOKUP(Thong_tin_chuc_vu_NV!A608,INPUT_Du_lieu_nhan_vien!$1:$1048576,30,0))</f>
        <v>PSAS</v>
      </c>
      <c r="K608" s="104" t="str">
        <f>IF(Thong_tin_chuc_vu_NV!A608="","",VLOOKUP(Thong_tin_chuc_vu_NV!A608,INPUT_Du_lieu_nhan_vien!$1:$1048576,31,0))</f>
        <v>HCM</v>
      </c>
      <c r="L608" s="104" t="str">
        <f>IF(Thong_tin_chuc_vu_NV!A608="","",VLOOKUP(Thong_tin_chuc_vu_NV!A608,INPUT_Du_lieu_nhan_vien!$1:$1048576,36,0))</f>
        <v>Nghỉ việc</v>
      </c>
      <c r="M608" s="117">
        <f>IF(Thong_tin_chuc_vu_NV!A608="","",VLOOKUP(Thong_tin_chuc_vu_NV!A608,INPUT_Du_lieu_nhan_vien!$1:$1048576,34,0))</f>
        <v>41503</v>
      </c>
      <c r="N608" s="104">
        <f>IF(Thong_tin_chuc_vu_NV!A608="","",VLOOKUP(Thong_tin_chuc_vu_NV!A608,INPUT_Du_lieu_nhan_vien!$1:$1048576,35,0))</f>
        <v>8</v>
      </c>
      <c r="O608" s="117">
        <f>IF(Thong_tin_chuc_vu_NV!A608="","",VLOOKUP(Thong_tin_chuc_vu_NV!A608,INPUT_Du_lieu_nhan_vien!$1:$1048576,37,0))</f>
        <v>0</v>
      </c>
      <c r="P608" s="117">
        <f>IF(Thong_tin_chuc_vu_NV!A608="","",VLOOKUP(Thong_tin_chuc_vu_NV!A608,INPUT_Du_lieu_nhan_vien!$1:$1048576,39,0))</f>
        <v>41583</v>
      </c>
    </row>
    <row r="609" spans="1:16" ht="19.5" hidden="1" customHeight="1" x14ac:dyDescent="0.2">
      <c r="A609" s="121">
        <f>IF(INPUT_Du_lieu_nhan_vien!A627="","",INPUT_Du_lieu_nhan_vien!A627)</f>
        <v>20602</v>
      </c>
      <c r="B609" s="121" t="str">
        <f>IF(A609="","",VLOOKUP(A609,INPUT_Du_lieu_nhan_vien!$1:$1048576,2,0))</f>
        <v>Bùi Thị Kim</v>
      </c>
      <c r="C609" s="121" t="str">
        <f>IF($A609="","",VLOOKUP($A609,INPUT_Du_lieu_nhan_vien!$1:$1048576,3,0))</f>
        <v>Luyến</v>
      </c>
      <c r="D609" s="104" t="str">
        <f>IF(A609="","",VLOOKUP(A609,INPUT_Du_lieu_nhan_vien!$1:$1048576,20,0))</f>
        <v>Đại Bình, Hòa Quan Nam, Phú Hòa, Phú Yên</v>
      </c>
      <c r="E609" s="104" t="str">
        <f>IF($A609="","",VLOOKUP($A609,INPUT_Du_lieu_nhan_vien!$1:$1048576,17,0))</f>
        <v>0919791318 0937459210</v>
      </c>
      <c r="F609" s="116" t="str">
        <f>IF(Thong_tin_chuc_vu_NV!A609="","",VLOOKUP(Thong_tin_chuc_vu_NV!A609,INPUT_Du_lieu_nhan_vien!$1:$1048576,27,0))</f>
        <v>1</v>
      </c>
      <c r="G609" s="104" t="str">
        <f>IF(Thong_tin_chuc_vu_NV!A609="","",VLOOKUP(Thong_tin_chuc_vu_NV!A609,INPUT_Du_lieu_nhan_vien!$1:$1048576,28,0))</f>
        <v>CB</v>
      </c>
      <c r="H609" s="104" t="str">
        <f>IF(Thong_tin_chuc_vu_NV!A609="","",VLOOKUP(Thong_tin_chuc_vu_NV!A609,INPUT_Du_lieu_nhan_vien!$1:$1048576,24,0))</f>
        <v>OS</v>
      </c>
      <c r="I609" s="104" t="str">
        <f>IF(Thong_tin_chuc_vu_NV!A609="","",VLOOKUP(Thong_tin_chuc_vu_NV!A609,INPUT_Du_lieu_nhan_vien!$1:$1048576,29,0))</f>
        <v>TSA</v>
      </c>
      <c r="J609" s="104" t="str">
        <f>IF(Thong_tin_chuc_vu_NV!A609="","",VLOOKUP(Thong_tin_chuc_vu_NV!A609,INPUT_Du_lieu_nhan_vien!$1:$1048576,30,0))</f>
        <v>PSAS</v>
      </c>
      <c r="K609" s="104" t="str">
        <f>IF(Thong_tin_chuc_vu_NV!A609="","",VLOOKUP(Thong_tin_chuc_vu_NV!A609,INPUT_Du_lieu_nhan_vien!$1:$1048576,31,0))</f>
        <v>HCM</v>
      </c>
      <c r="L609" s="104" t="str">
        <f>IF(Thong_tin_chuc_vu_NV!A609="","",VLOOKUP(Thong_tin_chuc_vu_NV!A609,INPUT_Du_lieu_nhan_vien!$1:$1048576,36,0))</f>
        <v>Chính thức</v>
      </c>
      <c r="M609" s="117">
        <f>IF(Thong_tin_chuc_vu_NV!A609="","",VLOOKUP(Thong_tin_chuc_vu_NV!A609,INPUT_Du_lieu_nhan_vien!$1:$1048576,34,0))</f>
        <v>41503</v>
      </c>
      <c r="N609" s="104">
        <f>IF(Thong_tin_chuc_vu_NV!A609="","",VLOOKUP(Thong_tin_chuc_vu_NV!A609,INPUT_Du_lieu_nhan_vien!$1:$1048576,35,0))</f>
        <v>8</v>
      </c>
      <c r="O609" s="117">
        <f>IF(Thong_tin_chuc_vu_NV!A609="","",VLOOKUP(Thong_tin_chuc_vu_NV!A609,INPUT_Du_lieu_nhan_vien!$1:$1048576,37,0))</f>
        <v>0</v>
      </c>
      <c r="P609" s="117">
        <f>IF(Thong_tin_chuc_vu_NV!A609="","",VLOOKUP(Thong_tin_chuc_vu_NV!A609,INPUT_Du_lieu_nhan_vien!$1:$1048576,39,0))</f>
        <v>0</v>
      </c>
    </row>
    <row r="610" spans="1:16" ht="19.5" hidden="1" customHeight="1" x14ac:dyDescent="0.2">
      <c r="A610" s="121">
        <f>IF(INPUT_Du_lieu_nhan_vien!A628="","",INPUT_Du_lieu_nhan_vien!A628)</f>
        <v>20603</v>
      </c>
      <c r="B610" s="121" t="str">
        <f>IF(A610="","",VLOOKUP(A610,INPUT_Du_lieu_nhan_vien!$1:$1048576,2,0))</f>
        <v>Đoàn Thị</v>
      </c>
      <c r="C610" s="121" t="str">
        <f>IF($A610="","",VLOOKUP($A610,INPUT_Du_lieu_nhan_vien!$1:$1048576,3,0))</f>
        <v>Bé</v>
      </c>
      <c r="D610" s="104" t="str">
        <f>IF(A610="","",VLOOKUP(A610,INPUT_Du_lieu_nhan_vien!$1:$1048576,20,0))</f>
        <v>51/22L Phạm Văn Chiêu, P14, Q. Gò Vấp, TP Hồ Chí Minh</v>
      </c>
      <c r="E610" s="104" t="str">
        <f>IF($A610="","",VLOOKUP($A610,INPUT_Du_lieu_nhan_vien!$1:$1048576,17,0))</f>
        <v>0962954874</v>
      </c>
      <c r="F610" s="116" t="str">
        <f>IF(Thong_tin_chuc_vu_NV!A610="","",VLOOKUP(Thong_tin_chuc_vu_NV!A610,INPUT_Du_lieu_nhan_vien!$1:$1048576,27,0))</f>
        <v>1</v>
      </c>
      <c r="G610" s="104" t="str">
        <f>IF(Thong_tin_chuc_vu_NV!A610="","",VLOOKUP(Thong_tin_chuc_vu_NV!A610,INPUT_Du_lieu_nhan_vien!$1:$1048576,28,0))</f>
        <v>CB</v>
      </c>
      <c r="H610" s="104" t="str">
        <f>IF(Thong_tin_chuc_vu_NV!A610="","",VLOOKUP(Thong_tin_chuc_vu_NV!A610,INPUT_Du_lieu_nhan_vien!$1:$1048576,24,0))</f>
        <v>OS</v>
      </c>
      <c r="I610" s="104" t="str">
        <f>IF(Thong_tin_chuc_vu_NV!A610="","",VLOOKUP(Thong_tin_chuc_vu_NV!A610,INPUT_Du_lieu_nhan_vien!$1:$1048576,29,0))</f>
        <v>TSA</v>
      </c>
      <c r="J610" s="104" t="str">
        <f>IF(Thong_tin_chuc_vu_NV!A610="","",VLOOKUP(Thong_tin_chuc_vu_NV!A610,INPUT_Du_lieu_nhan_vien!$1:$1048576,30,0))</f>
        <v>PSAS</v>
      </c>
      <c r="K610" s="104" t="str">
        <f>IF(Thong_tin_chuc_vu_NV!A610="","",VLOOKUP(Thong_tin_chuc_vu_NV!A610,INPUT_Du_lieu_nhan_vien!$1:$1048576,31,0))</f>
        <v>HCM</v>
      </c>
      <c r="L610" s="104" t="str">
        <f>IF(Thong_tin_chuc_vu_NV!A610="","",VLOOKUP(Thong_tin_chuc_vu_NV!A610,INPUT_Du_lieu_nhan_vien!$1:$1048576,36,0))</f>
        <v>Chính thức</v>
      </c>
      <c r="M610" s="117">
        <f>IF(Thong_tin_chuc_vu_NV!A610="","",VLOOKUP(Thong_tin_chuc_vu_NV!A610,INPUT_Du_lieu_nhan_vien!$1:$1048576,34,0))</f>
        <v>41503</v>
      </c>
      <c r="N610" s="104">
        <f>IF(Thong_tin_chuc_vu_NV!A610="","",VLOOKUP(Thong_tin_chuc_vu_NV!A610,INPUT_Du_lieu_nhan_vien!$1:$1048576,35,0))</f>
        <v>8</v>
      </c>
      <c r="O610" s="117">
        <f>IF(Thong_tin_chuc_vu_NV!A610="","",VLOOKUP(Thong_tin_chuc_vu_NV!A610,INPUT_Du_lieu_nhan_vien!$1:$1048576,37,0))</f>
        <v>0</v>
      </c>
      <c r="P610" s="117">
        <f>IF(Thong_tin_chuc_vu_NV!A610="","",VLOOKUP(Thong_tin_chuc_vu_NV!A610,INPUT_Du_lieu_nhan_vien!$1:$1048576,39,0))</f>
        <v>0</v>
      </c>
    </row>
    <row r="611" spans="1:16" ht="19.5" hidden="1" customHeight="1" x14ac:dyDescent="0.2">
      <c r="A611" s="121">
        <f>IF(INPUT_Du_lieu_nhan_vien!A629="","",INPUT_Du_lieu_nhan_vien!A629)</f>
        <v>20604</v>
      </c>
      <c r="B611" s="121" t="str">
        <f>IF(A611="","",VLOOKUP(A611,INPUT_Du_lieu_nhan_vien!$1:$1048576,2,0))</f>
        <v>Đậu Hoàng Dạ</v>
      </c>
      <c r="C611" s="121" t="str">
        <f>IF($A611="","",VLOOKUP($A611,INPUT_Du_lieu_nhan_vien!$1:$1048576,3,0))</f>
        <v>Lan</v>
      </c>
      <c r="D611" s="104" t="str">
        <f>IF(A611="","",VLOOKUP(A611,INPUT_Du_lieu_nhan_vien!$1:$1048576,20,0))</f>
        <v>818/1/9, P3, Nguyễn Kiệm, Gò Vấp, Hồ Chí Minh</v>
      </c>
      <c r="E611" s="104" t="str">
        <f>IF($A611="","",VLOOKUP($A611,INPUT_Du_lieu_nhan_vien!$1:$1048576,17,0))</f>
        <v>0934842122</v>
      </c>
      <c r="F611" s="116" t="str">
        <f>IF(Thong_tin_chuc_vu_NV!A611="","",VLOOKUP(Thong_tin_chuc_vu_NV!A611,INPUT_Du_lieu_nhan_vien!$1:$1048576,27,0))</f>
        <v>1</v>
      </c>
      <c r="G611" s="104" t="str">
        <f>IF(Thong_tin_chuc_vu_NV!A611="","",VLOOKUP(Thong_tin_chuc_vu_NV!A611,INPUT_Du_lieu_nhan_vien!$1:$1048576,28,0))</f>
        <v>CB</v>
      </c>
      <c r="H611" s="104" t="str">
        <f>IF(Thong_tin_chuc_vu_NV!A611="","",VLOOKUP(Thong_tin_chuc_vu_NV!A611,INPUT_Du_lieu_nhan_vien!$1:$1048576,24,0))</f>
        <v>OS</v>
      </c>
      <c r="I611" s="104" t="str">
        <f>IF(Thong_tin_chuc_vu_NV!A611="","",VLOOKUP(Thong_tin_chuc_vu_NV!A611,INPUT_Du_lieu_nhan_vien!$1:$1048576,29,0))</f>
        <v>TTV</v>
      </c>
      <c r="J611" s="104" t="str">
        <f>IF(Thong_tin_chuc_vu_NV!A611="","",VLOOKUP(Thong_tin_chuc_vu_NV!A611,INPUT_Du_lieu_nhan_vien!$1:$1048576,30,0))</f>
        <v>PTVS</v>
      </c>
      <c r="K611" s="104" t="str">
        <f>IF(Thong_tin_chuc_vu_NV!A611="","",VLOOKUP(Thong_tin_chuc_vu_NV!A611,INPUT_Du_lieu_nhan_vien!$1:$1048576,31,0))</f>
        <v>HCM</v>
      </c>
      <c r="L611" s="104" t="str">
        <f>IF(Thong_tin_chuc_vu_NV!A611="","",VLOOKUP(Thong_tin_chuc_vu_NV!A611,INPUT_Du_lieu_nhan_vien!$1:$1048576,36,0))</f>
        <v>Chính thức</v>
      </c>
      <c r="M611" s="117">
        <f>IF(Thong_tin_chuc_vu_NV!A611="","",VLOOKUP(Thong_tin_chuc_vu_NV!A611,INPUT_Du_lieu_nhan_vien!$1:$1048576,34,0))</f>
        <v>41475</v>
      </c>
      <c r="N611" s="104">
        <f>IF(Thong_tin_chuc_vu_NV!A611="","",VLOOKUP(Thong_tin_chuc_vu_NV!A611,INPUT_Du_lieu_nhan_vien!$1:$1048576,35,0))</f>
        <v>7</v>
      </c>
      <c r="O611" s="117">
        <f>IF(Thong_tin_chuc_vu_NV!A611="","",VLOOKUP(Thong_tin_chuc_vu_NV!A611,INPUT_Du_lieu_nhan_vien!$1:$1048576,37,0))</f>
        <v>0</v>
      </c>
      <c r="P611" s="117">
        <f>IF(Thong_tin_chuc_vu_NV!A611="","",VLOOKUP(Thong_tin_chuc_vu_NV!A611,INPUT_Du_lieu_nhan_vien!$1:$1048576,39,0))</f>
        <v>0</v>
      </c>
    </row>
    <row r="612" spans="1:16" ht="19.5" hidden="1" customHeight="1" x14ac:dyDescent="0.2">
      <c r="A612" s="121">
        <f>IF(INPUT_Du_lieu_nhan_vien!A630="","",INPUT_Du_lieu_nhan_vien!A630)</f>
        <v>20605</v>
      </c>
      <c r="B612" s="121" t="str">
        <f>IF(A612="","",VLOOKUP(A612,INPUT_Du_lieu_nhan_vien!$1:$1048576,2,0))</f>
        <v>Nguyễn Mộng</v>
      </c>
      <c r="C612" s="121" t="str">
        <f>IF($A612="","",VLOOKUP($A612,INPUT_Du_lieu_nhan_vien!$1:$1048576,3,0))</f>
        <v>Vy</v>
      </c>
      <c r="D612" s="104" t="str">
        <f>IF(A612="","",VLOOKUP(A612,INPUT_Du_lieu_nhan_vien!$1:$1048576,20,0))</f>
        <v>528 Lý Thái Tổ, P10, Q10, TP Hồ Chí Minh</v>
      </c>
      <c r="E612" s="104" t="str">
        <f>IF($A612="","",VLOOKUP($A612,INPUT_Du_lieu_nhan_vien!$1:$1048576,17,0))</f>
        <v>0909486727</v>
      </c>
      <c r="F612" s="116" t="str">
        <f>IF(Thong_tin_chuc_vu_NV!A612="","",VLOOKUP(Thong_tin_chuc_vu_NV!A612,INPUT_Du_lieu_nhan_vien!$1:$1048576,27,0))</f>
        <v>1</v>
      </c>
      <c r="G612" s="104" t="str">
        <f>IF(Thong_tin_chuc_vu_NV!A612="","",VLOOKUP(Thong_tin_chuc_vu_NV!A612,INPUT_Du_lieu_nhan_vien!$1:$1048576,28,0))</f>
        <v>CB</v>
      </c>
      <c r="H612" s="104" t="str">
        <f>IF(Thong_tin_chuc_vu_NV!A612="","",VLOOKUP(Thong_tin_chuc_vu_NV!A612,INPUT_Du_lieu_nhan_vien!$1:$1048576,24,0))</f>
        <v>OS</v>
      </c>
      <c r="I612" s="104" t="str">
        <f>IF(Thong_tin_chuc_vu_NV!A612="","",VLOOKUP(Thong_tin_chuc_vu_NV!A612,INPUT_Du_lieu_nhan_vien!$1:$1048576,29,0))</f>
        <v>TSA</v>
      </c>
      <c r="J612" s="104" t="str">
        <f>IF(Thong_tin_chuc_vu_NV!A612="","",VLOOKUP(Thong_tin_chuc_vu_NV!A612,INPUT_Du_lieu_nhan_vien!$1:$1048576,30,0))</f>
        <v>PSAS</v>
      </c>
      <c r="K612" s="104" t="str">
        <f>IF(Thong_tin_chuc_vu_NV!A612="","",VLOOKUP(Thong_tin_chuc_vu_NV!A612,INPUT_Du_lieu_nhan_vien!$1:$1048576,31,0))</f>
        <v>HCM</v>
      </c>
      <c r="L612" s="104" t="str">
        <f>IF(Thong_tin_chuc_vu_NV!A612="","",VLOOKUP(Thong_tin_chuc_vu_NV!A612,INPUT_Du_lieu_nhan_vien!$1:$1048576,36,0))</f>
        <v>Chính thức</v>
      </c>
      <c r="M612" s="117">
        <f>IF(Thong_tin_chuc_vu_NV!A612="","",VLOOKUP(Thong_tin_chuc_vu_NV!A612,INPUT_Du_lieu_nhan_vien!$1:$1048576,34,0))</f>
        <v>41475</v>
      </c>
      <c r="N612" s="104">
        <f>IF(Thong_tin_chuc_vu_NV!A612="","",VLOOKUP(Thong_tin_chuc_vu_NV!A612,INPUT_Du_lieu_nhan_vien!$1:$1048576,35,0))</f>
        <v>7</v>
      </c>
      <c r="O612" s="117">
        <f>IF(Thong_tin_chuc_vu_NV!A612="","",VLOOKUP(Thong_tin_chuc_vu_NV!A612,INPUT_Du_lieu_nhan_vien!$1:$1048576,37,0))</f>
        <v>0</v>
      </c>
      <c r="P612" s="117">
        <f>IF(Thong_tin_chuc_vu_NV!A612="","",VLOOKUP(Thong_tin_chuc_vu_NV!A612,INPUT_Du_lieu_nhan_vien!$1:$1048576,39,0))</f>
        <v>0</v>
      </c>
    </row>
    <row r="613" spans="1:16" ht="19.5" hidden="1" customHeight="1" x14ac:dyDescent="0.2">
      <c r="A613" s="121">
        <f>IF(INPUT_Du_lieu_nhan_vien!A631="","",INPUT_Du_lieu_nhan_vien!A631)</f>
        <v>20606</v>
      </c>
      <c r="B613" s="121" t="str">
        <f>IF(A613="","",VLOOKUP(A613,INPUT_Du_lieu_nhan_vien!$1:$1048576,2,0))</f>
        <v>Đinh Hồng</v>
      </c>
      <c r="C613" s="121" t="str">
        <f>IF($A613="","",VLOOKUP($A613,INPUT_Du_lieu_nhan_vien!$1:$1048576,3,0))</f>
        <v>Lĩnh</v>
      </c>
      <c r="D613" s="104" t="str">
        <f>IF(A613="","",VLOOKUP(A613,INPUT_Du_lieu_nhan_vien!$1:$1048576,20,0))</f>
        <v>Số nhà 76, Ngõ 126 Kim Ngưu, Thanh Nhàn, Hà Nội</v>
      </c>
      <c r="E613" s="104" t="str">
        <f>IF($A613="","",VLOOKUP($A613,INPUT_Du_lieu_nhan_vien!$1:$1048576,17,0))</f>
        <v>01678334137</v>
      </c>
      <c r="F613" s="116" t="str">
        <f>IF(Thong_tin_chuc_vu_NV!A613="","",VLOOKUP(Thong_tin_chuc_vu_NV!A613,INPUT_Du_lieu_nhan_vien!$1:$1048576,27,0))</f>
        <v>1</v>
      </c>
      <c r="G613" s="104" t="str">
        <f>IF(Thong_tin_chuc_vu_NV!A613="","",VLOOKUP(Thong_tin_chuc_vu_NV!A613,INPUT_Du_lieu_nhan_vien!$1:$1048576,28,0))</f>
        <v>CB</v>
      </c>
      <c r="H613" s="104" t="str">
        <f>IF(Thong_tin_chuc_vu_NV!A613="","",VLOOKUP(Thong_tin_chuc_vu_NV!A613,INPUT_Du_lieu_nhan_vien!$1:$1048576,24,0))</f>
        <v>OP</v>
      </c>
      <c r="I613" s="104" t="str">
        <f>IF(Thong_tin_chuc_vu_NV!A613="","",VLOOKUP(Thong_tin_chuc_vu_NV!A613,INPUT_Du_lieu_nhan_vien!$1:$1048576,29,0))</f>
        <v>TIS</v>
      </c>
      <c r="J613" s="104" t="str">
        <f>IF(Thong_tin_chuc_vu_NV!A613="","",VLOOKUP(Thong_tin_chuc_vu_NV!A613,INPUT_Du_lieu_nhan_vien!$1:$1048576,30,0))</f>
        <v>PISD</v>
      </c>
      <c r="K613" s="104" t="str">
        <f>IF(Thong_tin_chuc_vu_NV!A613="","",VLOOKUP(Thong_tin_chuc_vu_NV!A613,INPUT_Du_lieu_nhan_vien!$1:$1048576,31,0))</f>
        <v>HN</v>
      </c>
      <c r="L613" s="104" t="str">
        <f>IF(Thong_tin_chuc_vu_NV!A613="","",VLOOKUP(Thong_tin_chuc_vu_NV!A613,INPUT_Du_lieu_nhan_vien!$1:$1048576,36,0))</f>
        <v>Chính thức</v>
      </c>
      <c r="M613" s="117">
        <f>IF(Thong_tin_chuc_vu_NV!A613="","",VLOOKUP(Thong_tin_chuc_vu_NV!A613,INPUT_Du_lieu_nhan_vien!$1:$1048576,34,0))</f>
        <v>41456</v>
      </c>
      <c r="N613" s="104">
        <f>IF(Thong_tin_chuc_vu_NV!A613="","",VLOOKUP(Thong_tin_chuc_vu_NV!A613,INPUT_Du_lieu_nhan_vien!$1:$1048576,35,0))</f>
        <v>7</v>
      </c>
      <c r="O613" s="117">
        <f>IF(Thong_tin_chuc_vu_NV!A613="","",VLOOKUP(Thong_tin_chuc_vu_NV!A613,INPUT_Du_lieu_nhan_vien!$1:$1048576,37,0))</f>
        <v>0</v>
      </c>
      <c r="P613" s="117">
        <f>IF(Thong_tin_chuc_vu_NV!A613="","",VLOOKUP(Thong_tin_chuc_vu_NV!A613,INPUT_Du_lieu_nhan_vien!$1:$1048576,39,0))</f>
        <v>0</v>
      </c>
    </row>
    <row r="614" spans="1:16" ht="19.5" hidden="1" customHeight="1" x14ac:dyDescent="0.2">
      <c r="A614" s="121">
        <f>IF(INPUT_Du_lieu_nhan_vien!A632="","",INPUT_Du_lieu_nhan_vien!A632)</f>
        <v>20607</v>
      </c>
      <c r="B614" s="121" t="str">
        <f>IF(A614="","",VLOOKUP(A614,INPUT_Du_lieu_nhan_vien!$1:$1048576,2,0))</f>
        <v>Lê Thị</v>
      </c>
      <c r="C614" s="121" t="str">
        <f>IF($A614="","",VLOOKUP($A614,INPUT_Du_lieu_nhan_vien!$1:$1048576,3,0))</f>
        <v>Huyền</v>
      </c>
      <c r="D614" s="104" t="str">
        <f>IF(A614="","",VLOOKUP(A614,INPUT_Du_lieu_nhan_vien!$1:$1048576,20,0))</f>
        <v>SN 10, ngách 276/32 Đại Từ, Hoàng Mai, Hà Nội</v>
      </c>
      <c r="E614" s="104" t="str">
        <f>IF($A614="","",VLOOKUP($A614,INPUT_Du_lieu_nhan_vien!$1:$1048576,17,0))</f>
        <v>0975307136</v>
      </c>
      <c r="F614" s="116" t="str">
        <f>IF(Thong_tin_chuc_vu_NV!A614="","",VLOOKUP(Thong_tin_chuc_vu_NV!A614,INPUT_Du_lieu_nhan_vien!$1:$1048576,27,0))</f>
        <v>1</v>
      </c>
      <c r="G614" s="104" t="str">
        <f>IF(Thong_tin_chuc_vu_NV!A614="","",VLOOKUP(Thong_tin_chuc_vu_NV!A614,INPUT_Du_lieu_nhan_vien!$1:$1048576,28,0))</f>
        <v>CB</v>
      </c>
      <c r="H614" s="104" t="str">
        <f>IF(Thong_tin_chuc_vu_NV!A614="","",VLOOKUP(Thong_tin_chuc_vu_NV!A614,INPUT_Du_lieu_nhan_vien!$1:$1048576,24,0))</f>
        <v>OS</v>
      </c>
      <c r="I614" s="104" t="str">
        <f>IF(Thong_tin_chuc_vu_NV!A614="","",VLOOKUP(Thong_tin_chuc_vu_NV!A614,INPUT_Du_lieu_nhan_vien!$1:$1048576,29,0))</f>
        <v>TAW</v>
      </c>
      <c r="J614" s="104" t="str">
        <f>IF(Thong_tin_chuc_vu_NV!A614="","",VLOOKUP(Thong_tin_chuc_vu_NV!A614,INPUT_Du_lieu_nhan_vien!$1:$1048576,30,0))</f>
        <v>PAWS</v>
      </c>
      <c r="K614" s="104" t="str">
        <f>IF(Thong_tin_chuc_vu_NV!A614="","",VLOOKUP(Thong_tin_chuc_vu_NV!A614,INPUT_Du_lieu_nhan_vien!$1:$1048576,31,0))</f>
        <v>HN</v>
      </c>
      <c r="L614" s="104" t="str">
        <f>IF(Thong_tin_chuc_vu_NV!A614="","",VLOOKUP(Thong_tin_chuc_vu_NV!A614,INPUT_Du_lieu_nhan_vien!$1:$1048576,36,0))</f>
        <v>Nghỉ việc</v>
      </c>
      <c r="M614" s="117">
        <f>IF(Thong_tin_chuc_vu_NV!A614="","",VLOOKUP(Thong_tin_chuc_vu_NV!A614,INPUT_Du_lieu_nhan_vien!$1:$1048576,34,0))</f>
        <v>0</v>
      </c>
      <c r="N614" s="104" t="str">
        <f>IF(Thong_tin_chuc_vu_NV!A614="","",VLOOKUP(Thong_tin_chuc_vu_NV!A614,INPUT_Du_lieu_nhan_vien!$1:$1048576,35,0))</f>
        <v/>
      </c>
      <c r="O614" s="117">
        <f>IF(Thong_tin_chuc_vu_NV!A614="","",VLOOKUP(Thong_tin_chuc_vu_NV!A614,INPUT_Du_lieu_nhan_vien!$1:$1048576,37,0))</f>
        <v>0</v>
      </c>
      <c r="P614" s="117">
        <f>IF(Thong_tin_chuc_vu_NV!A614="","",VLOOKUP(Thong_tin_chuc_vu_NV!A614,INPUT_Du_lieu_nhan_vien!$1:$1048576,39,0))</f>
        <v>41522</v>
      </c>
    </row>
    <row r="615" spans="1:16" ht="19.5" hidden="1" customHeight="1" x14ac:dyDescent="0.2">
      <c r="A615" s="121">
        <f>IF(INPUT_Du_lieu_nhan_vien!A633="","",INPUT_Du_lieu_nhan_vien!A633)</f>
        <v>20608</v>
      </c>
      <c r="B615" s="121" t="str">
        <f>IF(A615="","",VLOOKUP(A615,INPUT_Du_lieu_nhan_vien!$1:$1048576,2,0))</f>
        <v>Phạm Hồng Hải</v>
      </c>
      <c r="C615" s="121" t="str">
        <f>IF($A615="","",VLOOKUP($A615,INPUT_Du_lieu_nhan_vien!$1:$1048576,3,0))</f>
        <v>Anh</v>
      </c>
      <c r="D615" s="104" t="str">
        <f>IF(A615="","",VLOOKUP(A615,INPUT_Du_lieu_nhan_vien!$1:$1048576,20,0))</f>
        <v>Nhà 1906 chung cư Vũ Trọng Phụng, Thanh Xuân, Hà Nội</v>
      </c>
      <c r="E615" s="104" t="str">
        <f>IF($A615="","",VLOOKUP($A615,INPUT_Du_lieu_nhan_vien!$1:$1048576,17,0))</f>
        <v>0948421732</v>
      </c>
      <c r="F615" s="116" t="str">
        <f>IF(Thong_tin_chuc_vu_NV!A615="","",VLOOKUP(Thong_tin_chuc_vu_NV!A615,INPUT_Du_lieu_nhan_vien!$1:$1048576,27,0))</f>
        <v>1</v>
      </c>
      <c r="G615" s="104" t="str">
        <f>IF(Thong_tin_chuc_vu_NV!A615="","",VLOOKUP(Thong_tin_chuc_vu_NV!A615,INPUT_Du_lieu_nhan_vien!$1:$1048576,28,0))</f>
        <v>CB</v>
      </c>
      <c r="H615" s="104" t="str">
        <f>IF(Thong_tin_chuc_vu_NV!A615="","",VLOOKUP(Thong_tin_chuc_vu_NV!A615,INPUT_Du_lieu_nhan_vien!$1:$1048576,24,0))</f>
        <v>OS</v>
      </c>
      <c r="I615" s="104" t="str">
        <f>IF(Thong_tin_chuc_vu_NV!A615="","",VLOOKUP(Thong_tin_chuc_vu_NV!A615,INPUT_Du_lieu_nhan_vien!$1:$1048576,29,0))</f>
        <v>TAW</v>
      </c>
      <c r="J615" s="104" t="str">
        <f>IF(Thong_tin_chuc_vu_NV!A615="","",VLOOKUP(Thong_tin_chuc_vu_NV!A615,INPUT_Du_lieu_nhan_vien!$1:$1048576,30,0))</f>
        <v>PAWS</v>
      </c>
      <c r="K615" s="104" t="str">
        <f>IF(Thong_tin_chuc_vu_NV!A615="","",VLOOKUP(Thong_tin_chuc_vu_NV!A615,INPUT_Du_lieu_nhan_vien!$1:$1048576,31,0))</f>
        <v>HN</v>
      </c>
      <c r="L615" s="104" t="str">
        <f>IF(Thong_tin_chuc_vu_NV!A615="","",VLOOKUP(Thong_tin_chuc_vu_NV!A615,INPUT_Du_lieu_nhan_vien!$1:$1048576,36,0))</f>
        <v>Chính thức</v>
      </c>
      <c r="M615" s="117">
        <f>IF(Thong_tin_chuc_vu_NV!A615="","",VLOOKUP(Thong_tin_chuc_vu_NV!A615,INPUT_Du_lieu_nhan_vien!$1:$1048576,34,0))</f>
        <v>41533</v>
      </c>
      <c r="N615" s="104">
        <f>IF(Thong_tin_chuc_vu_NV!A615="","",VLOOKUP(Thong_tin_chuc_vu_NV!A615,INPUT_Du_lieu_nhan_vien!$1:$1048576,35,0))</f>
        <v>9</v>
      </c>
      <c r="O615" s="117">
        <f>IF(Thong_tin_chuc_vu_NV!A615="","",VLOOKUP(Thong_tin_chuc_vu_NV!A615,INPUT_Du_lieu_nhan_vien!$1:$1048576,37,0))</f>
        <v>0</v>
      </c>
      <c r="P615" s="117">
        <f>IF(Thong_tin_chuc_vu_NV!A615="","",VLOOKUP(Thong_tin_chuc_vu_NV!A615,INPUT_Du_lieu_nhan_vien!$1:$1048576,39,0))</f>
        <v>0</v>
      </c>
    </row>
    <row r="616" spans="1:16" ht="19.5" hidden="1" customHeight="1" x14ac:dyDescent="0.2">
      <c r="A616" s="121">
        <f>IF(INPUT_Du_lieu_nhan_vien!A634="","",INPUT_Du_lieu_nhan_vien!A634)</f>
        <v>20609</v>
      </c>
      <c r="B616" s="121" t="str">
        <f>IF(A616="","",VLOOKUP(A616,INPUT_Du_lieu_nhan_vien!$1:$1048576,2,0))</f>
        <v>Dương Thu</v>
      </c>
      <c r="C616" s="121" t="str">
        <f>IF($A616="","",VLOOKUP($A616,INPUT_Du_lieu_nhan_vien!$1:$1048576,3,0))</f>
        <v>Hà</v>
      </c>
      <c r="D616" s="104" t="str">
        <f>IF(A616="","",VLOOKUP(A616,INPUT_Du_lieu_nhan_vien!$1:$1048576,20,0))</f>
        <v>Tân Khai, Tổ 27, Vĩnh Hưng, Hoàng Mai, Hà Nội</v>
      </c>
      <c r="E616" s="104" t="str">
        <f>IF($A616="","",VLOOKUP($A616,INPUT_Du_lieu_nhan_vien!$1:$1048576,17,0))</f>
        <v>0988233025</v>
      </c>
      <c r="F616" s="116" t="str">
        <f>IF(Thong_tin_chuc_vu_NV!A616="","",VLOOKUP(Thong_tin_chuc_vu_NV!A616,INPUT_Du_lieu_nhan_vien!$1:$1048576,27,0))</f>
        <v>1</v>
      </c>
      <c r="G616" s="104" t="str">
        <f>IF(Thong_tin_chuc_vu_NV!A616="","",VLOOKUP(Thong_tin_chuc_vu_NV!A616,INPUT_Du_lieu_nhan_vien!$1:$1048576,28,0))</f>
        <v>CB</v>
      </c>
      <c r="H616" s="104" t="str">
        <f>IF(Thong_tin_chuc_vu_NV!A616="","",VLOOKUP(Thong_tin_chuc_vu_NV!A616,INPUT_Du_lieu_nhan_vien!$1:$1048576,24,0))</f>
        <v>OS</v>
      </c>
      <c r="I616" s="104" t="str">
        <f>IF(Thong_tin_chuc_vu_NV!A616="","",VLOOKUP(Thong_tin_chuc_vu_NV!A616,INPUT_Du_lieu_nhan_vien!$1:$1048576,29,0))</f>
        <v>TAW</v>
      </c>
      <c r="J616" s="104" t="str">
        <f>IF(Thong_tin_chuc_vu_NV!A616="","",VLOOKUP(Thong_tin_chuc_vu_NV!A616,INPUT_Du_lieu_nhan_vien!$1:$1048576,30,0))</f>
        <v>PAWS</v>
      </c>
      <c r="K616" s="104" t="str">
        <f>IF(Thong_tin_chuc_vu_NV!A616="","",VLOOKUP(Thong_tin_chuc_vu_NV!A616,INPUT_Du_lieu_nhan_vien!$1:$1048576,31,0))</f>
        <v>HN</v>
      </c>
      <c r="L616" s="104" t="str">
        <f>IF(Thong_tin_chuc_vu_NV!A616="","",VLOOKUP(Thong_tin_chuc_vu_NV!A616,INPUT_Du_lieu_nhan_vien!$1:$1048576,36,0))</f>
        <v>Nghỉ việc</v>
      </c>
      <c r="M616" s="117">
        <f>IF(Thong_tin_chuc_vu_NV!A616="","",VLOOKUP(Thong_tin_chuc_vu_NV!A616,INPUT_Du_lieu_nhan_vien!$1:$1048576,34,0))</f>
        <v>0</v>
      </c>
      <c r="N616" s="104" t="str">
        <f>IF(Thong_tin_chuc_vu_NV!A616="","",VLOOKUP(Thong_tin_chuc_vu_NV!A616,INPUT_Du_lieu_nhan_vien!$1:$1048576,35,0))</f>
        <v/>
      </c>
      <c r="O616" s="117">
        <f>IF(Thong_tin_chuc_vu_NV!A616="","",VLOOKUP(Thong_tin_chuc_vu_NV!A616,INPUT_Du_lieu_nhan_vien!$1:$1048576,37,0))</f>
        <v>0</v>
      </c>
      <c r="P616" s="117">
        <f>IF(Thong_tin_chuc_vu_NV!A616="","",VLOOKUP(Thong_tin_chuc_vu_NV!A616,INPUT_Du_lieu_nhan_vien!$1:$1048576,39,0))</f>
        <v>41501</v>
      </c>
    </row>
    <row r="617" spans="1:16" ht="19.5" hidden="1" customHeight="1" x14ac:dyDescent="0.2">
      <c r="A617" s="121">
        <f>IF(INPUT_Du_lieu_nhan_vien!A635="","",INPUT_Du_lieu_nhan_vien!A635)</f>
        <v>20610</v>
      </c>
      <c r="B617" s="121" t="str">
        <f>IF(A617="","",VLOOKUP(A617,INPUT_Du_lieu_nhan_vien!$1:$1048576,2,0))</f>
        <v>Ngô Huyền</v>
      </c>
      <c r="C617" s="121" t="str">
        <f>IF($A617="","",VLOOKUP($A617,INPUT_Du_lieu_nhan_vien!$1:$1048576,3,0))</f>
        <v>Trang</v>
      </c>
      <c r="D617" s="104" t="str">
        <f>IF(A617="","",VLOOKUP(A617,INPUT_Du_lieu_nhan_vien!$1:$1048576,20,0))</f>
        <v>Tôổ 3, Cụm 5, Khương Đình, Thanh Xuân, Hà Nội</v>
      </c>
      <c r="E617" s="104" t="str">
        <f>IF($A617="","",VLOOKUP($A617,INPUT_Du_lieu_nhan_vien!$1:$1048576,17,0))</f>
        <v>0904347527</v>
      </c>
      <c r="F617" s="116" t="str">
        <f>IF(Thong_tin_chuc_vu_NV!A617="","",VLOOKUP(Thong_tin_chuc_vu_NV!A617,INPUT_Du_lieu_nhan_vien!$1:$1048576,27,0))</f>
        <v>1</v>
      </c>
      <c r="G617" s="104" t="str">
        <f>IF(Thong_tin_chuc_vu_NV!A617="","",VLOOKUP(Thong_tin_chuc_vu_NV!A617,INPUT_Du_lieu_nhan_vien!$1:$1048576,28,0))</f>
        <v>CB</v>
      </c>
      <c r="H617" s="104" t="str">
        <f>IF(Thong_tin_chuc_vu_NV!A617="","",VLOOKUP(Thong_tin_chuc_vu_NV!A617,INPUT_Du_lieu_nhan_vien!$1:$1048576,24,0))</f>
        <v>OS</v>
      </c>
      <c r="I617" s="104" t="str">
        <f>IF(Thong_tin_chuc_vu_NV!A617="","",VLOOKUP(Thong_tin_chuc_vu_NV!A617,INPUT_Du_lieu_nhan_vien!$1:$1048576,29,0))</f>
        <v>TAW</v>
      </c>
      <c r="J617" s="104" t="str">
        <f>IF(Thong_tin_chuc_vu_NV!A617="","",VLOOKUP(Thong_tin_chuc_vu_NV!A617,INPUT_Du_lieu_nhan_vien!$1:$1048576,30,0))</f>
        <v>PAWS</v>
      </c>
      <c r="K617" s="104" t="str">
        <f>IF(Thong_tin_chuc_vu_NV!A617="","",VLOOKUP(Thong_tin_chuc_vu_NV!A617,INPUT_Du_lieu_nhan_vien!$1:$1048576,31,0))</f>
        <v>HN</v>
      </c>
      <c r="L617" s="104" t="str">
        <f>IF(Thong_tin_chuc_vu_NV!A617="","",VLOOKUP(Thong_tin_chuc_vu_NV!A617,INPUT_Du_lieu_nhan_vien!$1:$1048576,36,0))</f>
        <v>Chính thức</v>
      </c>
      <c r="M617" s="117">
        <f>IF(Thong_tin_chuc_vu_NV!A617="","",VLOOKUP(Thong_tin_chuc_vu_NV!A617,INPUT_Du_lieu_nhan_vien!$1:$1048576,34,0))</f>
        <v>41533</v>
      </c>
      <c r="N617" s="104">
        <f>IF(Thong_tin_chuc_vu_NV!A617="","",VLOOKUP(Thong_tin_chuc_vu_NV!A617,INPUT_Du_lieu_nhan_vien!$1:$1048576,35,0))</f>
        <v>9</v>
      </c>
      <c r="O617" s="117">
        <f>IF(Thong_tin_chuc_vu_NV!A617="","",VLOOKUP(Thong_tin_chuc_vu_NV!A617,INPUT_Du_lieu_nhan_vien!$1:$1048576,37,0))</f>
        <v>0</v>
      </c>
      <c r="P617" s="117">
        <f>IF(Thong_tin_chuc_vu_NV!A617="","",VLOOKUP(Thong_tin_chuc_vu_NV!A617,INPUT_Du_lieu_nhan_vien!$1:$1048576,39,0))</f>
        <v>0</v>
      </c>
    </row>
    <row r="618" spans="1:16" ht="19.5" hidden="1" customHeight="1" x14ac:dyDescent="0.2">
      <c r="A618" s="121">
        <f>IF(INPUT_Du_lieu_nhan_vien!A636="","",INPUT_Du_lieu_nhan_vien!A636)</f>
        <v>20611</v>
      </c>
      <c r="B618" s="121" t="str">
        <f>IF(A618="","",VLOOKUP(A618,INPUT_Du_lieu_nhan_vien!$1:$1048576,2,0))</f>
        <v>Nguyễn Thị Khánh</v>
      </c>
      <c r="C618" s="121" t="str">
        <f>IF($A618="","",VLOOKUP($A618,INPUT_Du_lieu_nhan_vien!$1:$1048576,3,0))</f>
        <v>Vân</v>
      </c>
      <c r="D618" s="104" t="str">
        <f>IF(A618="","",VLOOKUP(A618,INPUT_Du_lieu_nhan_vien!$1:$1048576,20,0))</f>
        <v>Phường 1, TP Đông Hà, Quảng Trị</v>
      </c>
      <c r="E618" s="104">
        <f>IF($A618="","",VLOOKUP($A618,INPUT_Du_lieu_nhan_vien!$1:$1048576,17,0))</f>
        <v>0</v>
      </c>
      <c r="F618" s="116" t="str">
        <f>IF(Thong_tin_chuc_vu_NV!A618="","",VLOOKUP(Thong_tin_chuc_vu_NV!A618,INPUT_Du_lieu_nhan_vien!$1:$1048576,27,0))</f>
        <v>1</v>
      </c>
      <c r="G618" s="104" t="str">
        <f>IF(Thong_tin_chuc_vu_NV!A618="","",VLOOKUP(Thong_tin_chuc_vu_NV!A618,INPUT_Du_lieu_nhan_vien!$1:$1048576,28,0))</f>
        <v>CB</v>
      </c>
      <c r="H618" s="104" t="str">
        <f>IF(Thong_tin_chuc_vu_NV!A618="","",VLOOKUP(Thong_tin_chuc_vu_NV!A618,INPUT_Du_lieu_nhan_vien!$1:$1048576,24,0))</f>
        <v>OC</v>
      </c>
      <c r="I618" s="104" t="str">
        <f>IF(Thong_tin_chuc_vu_NV!A618="","",VLOOKUP(Thong_tin_chuc_vu_NV!A618,INPUT_Du_lieu_nhan_vien!$1:$1048576,29,0))</f>
        <v>TTV</v>
      </c>
      <c r="J618" s="104" t="str">
        <f>IF(Thong_tin_chuc_vu_NV!A618="","",VLOOKUP(Thong_tin_chuc_vu_NV!A618,INPUT_Du_lieu_nhan_vien!$1:$1048576,30,0))</f>
        <v>PTVS</v>
      </c>
      <c r="K618" s="104" t="str">
        <f>IF(Thong_tin_chuc_vu_NV!A618="","",VLOOKUP(Thong_tin_chuc_vu_NV!A618,INPUT_Du_lieu_nhan_vien!$1:$1048576,31,0))</f>
        <v>HCM</v>
      </c>
      <c r="L618" s="104" t="str">
        <f>IF(Thong_tin_chuc_vu_NV!A618="","",VLOOKUP(Thong_tin_chuc_vu_NV!A618,INPUT_Du_lieu_nhan_vien!$1:$1048576,36,0))</f>
        <v>Nghỉ việc</v>
      </c>
      <c r="M618" s="117">
        <f>IF(Thong_tin_chuc_vu_NV!A618="","",VLOOKUP(Thong_tin_chuc_vu_NV!A618,INPUT_Du_lieu_nhan_vien!$1:$1048576,34,0))</f>
        <v>0</v>
      </c>
      <c r="N618" s="104" t="str">
        <f>IF(Thong_tin_chuc_vu_NV!A618="","",VLOOKUP(Thong_tin_chuc_vu_NV!A618,INPUT_Du_lieu_nhan_vien!$1:$1048576,35,0))</f>
        <v/>
      </c>
      <c r="O618" s="117">
        <f>IF(Thong_tin_chuc_vu_NV!A618="","",VLOOKUP(Thong_tin_chuc_vu_NV!A618,INPUT_Du_lieu_nhan_vien!$1:$1048576,37,0))</f>
        <v>0</v>
      </c>
      <c r="P618" s="117">
        <f>IF(Thong_tin_chuc_vu_NV!A618="","",VLOOKUP(Thong_tin_chuc_vu_NV!A618,INPUT_Du_lieu_nhan_vien!$1:$1048576,39,0))</f>
        <v>41530</v>
      </c>
    </row>
    <row r="619" spans="1:16" ht="19.5" hidden="1" customHeight="1" x14ac:dyDescent="0.2">
      <c r="A619" s="121">
        <f>IF(INPUT_Du_lieu_nhan_vien!A637="","",INPUT_Du_lieu_nhan_vien!A637)</f>
        <v>20612</v>
      </c>
      <c r="B619" s="121" t="str">
        <f>IF(A619="","",VLOOKUP(A619,INPUT_Du_lieu_nhan_vien!$1:$1048576,2,0))</f>
        <v>Lê Hồng</v>
      </c>
      <c r="C619" s="121" t="str">
        <f>IF($A619="","",VLOOKUP($A619,INPUT_Du_lieu_nhan_vien!$1:$1048576,3,0))</f>
        <v>Thái</v>
      </c>
      <c r="D619" s="104" t="str">
        <f>IF(A619="","",VLOOKUP(A619,INPUT_Du_lieu_nhan_vien!$1:$1048576,20,0))</f>
        <v>206 Bắc Hải, P6, Tân Bình, TP Hồ Chí Minh</v>
      </c>
      <c r="E619" s="104" t="str">
        <f>IF($A619="","",VLOOKUP($A619,INPUT_Du_lieu_nhan_vien!$1:$1048576,17,0))</f>
        <v>0938777429</v>
      </c>
      <c r="F619" s="116" t="str">
        <f>IF(Thong_tin_chuc_vu_NV!A619="","",VLOOKUP(Thong_tin_chuc_vu_NV!A619,INPUT_Du_lieu_nhan_vien!$1:$1048576,27,0))</f>
        <v>1</v>
      </c>
      <c r="G619" s="104" t="str">
        <f>IF(Thong_tin_chuc_vu_NV!A619="","",VLOOKUP(Thong_tin_chuc_vu_NV!A619,INPUT_Du_lieu_nhan_vien!$1:$1048576,28,0))</f>
        <v>CB</v>
      </c>
      <c r="H619" s="104" t="str">
        <f>IF(Thong_tin_chuc_vu_NV!A619="","",VLOOKUP(Thong_tin_chuc_vu_NV!A619,INPUT_Du_lieu_nhan_vien!$1:$1048576,24,0))</f>
        <v>OC</v>
      </c>
      <c r="I619" s="104" t="str">
        <f>IF(Thong_tin_chuc_vu_NV!A619="","",VLOOKUP(Thong_tin_chuc_vu_NV!A619,INPUT_Du_lieu_nhan_vien!$1:$1048576,29,0))</f>
        <v>TTV</v>
      </c>
      <c r="J619" s="104" t="str">
        <f>IF(Thong_tin_chuc_vu_NV!A619="","",VLOOKUP(Thong_tin_chuc_vu_NV!A619,INPUT_Du_lieu_nhan_vien!$1:$1048576,30,0))</f>
        <v>PTVS</v>
      </c>
      <c r="K619" s="104" t="str">
        <f>IF(Thong_tin_chuc_vu_NV!A619="","",VLOOKUP(Thong_tin_chuc_vu_NV!A619,INPUT_Du_lieu_nhan_vien!$1:$1048576,31,0))</f>
        <v>HCM</v>
      </c>
      <c r="L619" s="104" t="str">
        <f>IF(Thong_tin_chuc_vu_NV!A619="","",VLOOKUP(Thong_tin_chuc_vu_NV!A619,INPUT_Du_lieu_nhan_vien!$1:$1048576,36,0))</f>
        <v>Chính thức</v>
      </c>
      <c r="M619" s="117">
        <f>IF(Thong_tin_chuc_vu_NV!A619="","",VLOOKUP(Thong_tin_chuc_vu_NV!A619,INPUT_Du_lieu_nhan_vien!$1:$1048576,34,0))</f>
        <v>41504</v>
      </c>
      <c r="N619" s="104">
        <f>IF(Thong_tin_chuc_vu_NV!A619="","",VLOOKUP(Thong_tin_chuc_vu_NV!A619,INPUT_Du_lieu_nhan_vien!$1:$1048576,35,0))</f>
        <v>8</v>
      </c>
      <c r="O619" s="117">
        <f>IF(Thong_tin_chuc_vu_NV!A619="","",VLOOKUP(Thong_tin_chuc_vu_NV!A619,INPUT_Du_lieu_nhan_vien!$1:$1048576,37,0))</f>
        <v>0</v>
      </c>
      <c r="P619" s="117">
        <f>IF(Thong_tin_chuc_vu_NV!A619="","",VLOOKUP(Thong_tin_chuc_vu_NV!A619,INPUT_Du_lieu_nhan_vien!$1:$1048576,39,0))</f>
        <v>0</v>
      </c>
    </row>
    <row r="620" spans="1:16" ht="19.5" hidden="1" customHeight="1" x14ac:dyDescent="0.2">
      <c r="A620" s="121">
        <f>IF(INPUT_Du_lieu_nhan_vien!A638="","",INPUT_Du_lieu_nhan_vien!A638)</f>
        <v>20613</v>
      </c>
      <c r="B620" s="121" t="str">
        <f>IF(A620="","",VLOOKUP(A620,INPUT_Du_lieu_nhan_vien!$1:$1048576,2,0))</f>
        <v>Lê Thị Bảo</v>
      </c>
      <c r="C620" s="121" t="str">
        <f>IF($A620="","",VLOOKUP($A620,INPUT_Du_lieu_nhan_vien!$1:$1048576,3,0))</f>
        <v>Trang</v>
      </c>
      <c r="D620" s="104" t="str">
        <f>IF(A620="","",VLOOKUP(A620,INPUT_Du_lieu_nhan_vien!$1:$1048576,20,0))</f>
        <v>618/13/2 Quang Trung, P11, Q Gò Vấp, Hồ Chí Minh</v>
      </c>
      <c r="E620" s="104" t="str">
        <f>IF($A620="","",VLOOKUP($A620,INPUT_Du_lieu_nhan_vien!$1:$1048576,17,0))</f>
        <v>0908906233</v>
      </c>
      <c r="F620" s="116" t="str">
        <f>IF(Thong_tin_chuc_vu_NV!A620="","",VLOOKUP(Thong_tin_chuc_vu_NV!A620,INPUT_Du_lieu_nhan_vien!$1:$1048576,27,0))</f>
        <v>1</v>
      </c>
      <c r="G620" s="104" t="str">
        <f>IF(Thong_tin_chuc_vu_NV!A620="","",VLOOKUP(Thong_tin_chuc_vu_NV!A620,INPUT_Du_lieu_nhan_vien!$1:$1048576,28,0))</f>
        <v>CB</v>
      </c>
      <c r="H620" s="104" t="str">
        <f>IF(Thong_tin_chuc_vu_NV!A620="","",VLOOKUP(Thong_tin_chuc_vu_NV!A620,INPUT_Du_lieu_nhan_vien!$1:$1048576,24,0))</f>
        <v>OC</v>
      </c>
      <c r="I620" s="104" t="str">
        <f>IF(Thong_tin_chuc_vu_NV!A620="","",VLOOKUP(Thong_tin_chuc_vu_NV!A620,INPUT_Du_lieu_nhan_vien!$1:$1048576,29,0))</f>
        <v>TTV</v>
      </c>
      <c r="J620" s="104" t="str">
        <f>IF(Thong_tin_chuc_vu_NV!A620="","",VLOOKUP(Thong_tin_chuc_vu_NV!A620,INPUT_Du_lieu_nhan_vien!$1:$1048576,30,0))</f>
        <v>PTVS</v>
      </c>
      <c r="K620" s="104" t="str">
        <f>IF(Thong_tin_chuc_vu_NV!A620="","",VLOOKUP(Thong_tin_chuc_vu_NV!A620,INPUT_Du_lieu_nhan_vien!$1:$1048576,31,0))</f>
        <v>HCM</v>
      </c>
      <c r="L620" s="104" t="str">
        <f>IF(Thong_tin_chuc_vu_NV!A620="","",VLOOKUP(Thong_tin_chuc_vu_NV!A620,INPUT_Du_lieu_nhan_vien!$1:$1048576,36,0))</f>
        <v>Chính thức</v>
      </c>
      <c r="M620" s="117">
        <f>IF(Thong_tin_chuc_vu_NV!A620="","",VLOOKUP(Thong_tin_chuc_vu_NV!A620,INPUT_Du_lieu_nhan_vien!$1:$1048576,34,0))</f>
        <v>41502</v>
      </c>
      <c r="N620" s="104">
        <f>IF(Thong_tin_chuc_vu_NV!A620="","",VLOOKUP(Thong_tin_chuc_vu_NV!A620,INPUT_Du_lieu_nhan_vien!$1:$1048576,35,0))</f>
        <v>8</v>
      </c>
      <c r="O620" s="117">
        <f>IF(Thong_tin_chuc_vu_NV!A620="","",VLOOKUP(Thong_tin_chuc_vu_NV!A620,INPUT_Du_lieu_nhan_vien!$1:$1048576,37,0))</f>
        <v>0</v>
      </c>
      <c r="P620" s="117">
        <f>IF(Thong_tin_chuc_vu_NV!A620="","",VLOOKUP(Thong_tin_chuc_vu_NV!A620,INPUT_Du_lieu_nhan_vien!$1:$1048576,39,0))</f>
        <v>0</v>
      </c>
    </row>
    <row r="621" spans="1:16" ht="19.5" hidden="1" customHeight="1" x14ac:dyDescent="0.2">
      <c r="A621" s="121">
        <f>IF(INPUT_Du_lieu_nhan_vien!A639="","",INPUT_Du_lieu_nhan_vien!A639)</f>
        <v>20614</v>
      </c>
      <c r="B621" s="121" t="str">
        <f>IF(A621="","",VLOOKUP(A621,INPUT_Du_lieu_nhan_vien!$1:$1048576,2,0))</f>
        <v>Đinh Thị</v>
      </c>
      <c r="C621" s="121" t="str">
        <f>IF($A621="","",VLOOKUP($A621,INPUT_Du_lieu_nhan_vien!$1:$1048576,3,0))</f>
        <v>Kiều</v>
      </c>
      <c r="D621" s="104" t="str">
        <f>IF(A621="","",VLOOKUP(A621,INPUT_Du_lieu_nhan_vien!$1:$1048576,20,0))</f>
        <v>145/52 Lê Đức Thọ, P17, Q Gò Vấp, Hồ Chí Minh</v>
      </c>
      <c r="E621" s="104" t="str">
        <f>IF($A621="","",VLOOKUP($A621,INPUT_Du_lieu_nhan_vien!$1:$1048576,17,0))</f>
        <v>0983822822</v>
      </c>
      <c r="F621" s="116" t="str">
        <f>IF(Thong_tin_chuc_vu_NV!A621="","",VLOOKUP(Thong_tin_chuc_vu_NV!A621,INPUT_Du_lieu_nhan_vien!$1:$1048576,27,0))</f>
        <v>1</v>
      </c>
      <c r="G621" s="104" t="str">
        <f>IF(Thong_tin_chuc_vu_NV!A621="","",VLOOKUP(Thong_tin_chuc_vu_NV!A621,INPUT_Du_lieu_nhan_vien!$1:$1048576,28,0))</f>
        <v>CB</v>
      </c>
      <c r="H621" s="104" t="str">
        <f>IF(Thong_tin_chuc_vu_NV!A621="","",VLOOKUP(Thong_tin_chuc_vu_NV!A621,INPUT_Du_lieu_nhan_vien!$1:$1048576,24,0))</f>
        <v>OC</v>
      </c>
      <c r="I621" s="104" t="str">
        <f>IF(Thong_tin_chuc_vu_NV!A621="","",VLOOKUP(Thong_tin_chuc_vu_NV!A621,INPUT_Du_lieu_nhan_vien!$1:$1048576,29,0))</f>
        <v>TTV</v>
      </c>
      <c r="J621" s="104" t="str">
        <f>IF(Thong_tin_chuc_vu_NV!A621="","",VLOOKUP(Thong_tin_chuc_vu_NV!A621,INPUT_Du_lieu_nhan_vien!$1:$1048576,30,0))</f>
        <v>PTVG</v>
      </c>
      <c r="K621" s="104" t="str">
        <f>IF(Thong_tin_chuc_vu_NV!A621="","",VLOOKUP(Thong_tin_chuc_vu_NV!A621,INPUT_Du_lieu_nhan_vien!$1:$1048576,31,0))</f>
        <v>HCM</v>
      </c>
      <c r="L621" s="104" t="str">
        <f>IF(Thong_tin_chuc_vu_NV!A621="","",VLOOKUP(Thong_tin_chuc_vu_NV!A621,INPUT_Du_lieu_nhan_vien!$1:$1048576,36,0))</f>
        <v>Chính thức</v>
      </c>
      <c r="M621" s="117">
        <f>IF(Thong_tin_chuc_vu_NV!A621="","",VLOOKUP(Thong_tin_chuc_vu_NV!A621,INPUT_Du_lieu_nhan_vien!$1:$1048576,34,0))</f>
        <v>41494</v>
      </c>
      <c r="N621" s="104">
        <f>IF(Thong_tin_chuc_vu_NV!A621="","",VLOOKUP(Thong_tin_chuc_vu_NV!A621,INPUT_Du_lieu_nhan_vien!$1:$1048576,35,0))</f>
        <v>8</v>
      </c>
      <c r="O621" s="117">
        <f>IF(Thong_tin_chuc_vu_NV!A621="","",VLOOKUP(Thong_tin_chuc_vu_NV!A621,INPUT_Du_lieu_nhan_vien!$1:$1048576,37,0))</f>
        <v>0</v>
      </c>
      <c r="P621" s="117">
        <f>IF(Thong_tin_chuc_vu_NV!A621="","",VLOOKUP(Thong_tin_chuc_vu_NV!A621,INPUT_Du_lieu_nhan_vien!$1:$1048576,39,0))</f>
        <v>0</v>
      </c>
    </row>
    <row r="622" spans="1:16" ht="19.5" hidden="1" customHeight="1" x14ac:dyDescent="0.2">
      <c r="A622" s="121">
        <f>IF(INPUT_Du_lieu_nhan_vien!A640="","",INPUT_Du_lieu_nhan_vien!A640)</f>
        <v>20615</v>
      </c>
      <c r="B622" s="121" t="str">
        <f>IF(A622="","",VLOOKUP(A622,INPUT_Du_lieu_nhan_vien!$1:$1048576,2,0))</f>
        <v>Vũ Thị</v>
      </c>
      <c r="C622" s="121" t="str">
        <f>IF($A622="","",VLOOKUP($A622,INPUT_Du_lieu_nhan_vien!$1:$1048576,3,0))</f>
        <v>Ngân</v>
      </c>
      <c r="D622" s="104">
        <f>IF(A622="","",VLOOKUP(A622,INPUT_Du_lieu_nhan_vien!$1:$1048576,20,0))</f>
        <v>0</v>
      </c>
      <c r="E622" s="104">
        <f>IF($A622="","",VLOOKUP($A622,INPUT_Du_lieu_nhan_vien!$1:$1048576,17,0))</f>
        <v>0</v>
      </c>
      <c r="F622" s="116" t="str">
        <f>IF(Thong_tin_chuc_vu_NV!A622="","",VLOOKUP(Thong_tin_chuc_vu_NV!A622,INPUT_Du_lieu_nhan_vien!$1:$1048576,27,0))</f>
        <v>1</v>
      </c>
      <c r="G622" s="104" t="str">
        <f>IF(Thong_tin_chuc_vu_NV!A622="","",VLOOKUP(Thong_tin_chuc_vu_NV!A622,INPUT_Du_lieu_nhan_vien!$1:$1048576,28,0))</f>
        <v>CB</v>
      </c>
      <c r="H622" s="104" t="str">
        <f>IF(Thong_tin_chuc_vu_NV!A622="","",VLOOKUP(Thong_tin_chuc_vu_NV!A622,INPUT_Du_lieu_nhan_vien!$1:$1048576,24,0))</f>
        <v>OS</v>
      </c>
      <c r="I622" s="104" t="str">
        <f>IF(Thong_tin_chuc_vu_NV!A622="","",VLOOKUP(Thong_tin_chuc_vu_NV!A622,INPUT_Du_lieu_nhan_vien!$1:$1048576,29,0))</f>
        <v>TSA</v>
      </c>
      <c r="J622" s="104" t="str">
        <f>IF(Thong_tin_chuc_vu_NV!A622="","",VLOOKUP(Thong_tin_chuc_vu_NV!A622,INPUT_Du_lieu_nhan_vien!$1:$1048576,30,0))</f>
        <v>PSAS</v>
      </c>
      <c r="K622" s="104" t="str">
        <f>IF(Thong_tin_chuc_vu_NV!A622="","",VLOOKUP(Thong_tin_chuc_vu_NV!A622,INPUT_Du_lieu_nhan_vien!$1:$1048576,31,0))</f>
        <v>HCM</v>
      </c>
      <c r="L622" s="104" t="str">
        <f>IF(Thong_tin_chuc_vu_NV!A622="","",VLOOKUP(Thong_tin_chuc_vu_NV!A622,INPUT_Du_lieu_nhan_vien!$1:$1048576,36,0))</f>
        <v>Nghỉ việc</v>
      </c>
      <c r="M622" s="117">
        <f>IF(Thong_tin_chuc_vu_NV!A622="","",VLOOKUP(Thong_tin_chuc_vu_NV!A622,INPUT_Du_lieu_nhan_vien!$1:$1048576,34,0))</f>
        <v>0</v>
      </c>
      <c r="N622" s="104" t="str">
        <f>IF(Thong_tin_chuc_vu_NV!A622="","",VLOOKUP(Thong_tin_chuc_vu_NV!A622,INPUT_Du_lieu_nhan_vien!$1:$1048576,35,0))</f>
        <v/>
      </c>
      <c r="O622" s="117">
        <f>IF(Thong_tin_chuc_vu_NV!A622="","",VLOOKUP(Thong_tin_chuc_vu_NV!A622,INPUT_Du_lieu_nhan_vien!$1:$1048576,37,0))</f>
        <v>0</v>
      </c>
      <c r="P622" s="117">
        <f>IF(Thong_tin_chuc_vu_NV!A622="","",VLOOKUP(Thong_tin_chuc_vu_NV!A622,INPUT_Du_lieu_nhan_vien!$1:$1048576,39,0))</f>
        <v>41489</v>
      </c>
    </row>
    <row r="623" spans="1:16" ht="19.5" hidden="1" customHeight="1" x14ac:dyDescent="0.2">
      <c r="A623" s="121">
        <f>IF(INPUT_Du_lieu_nhan_vien!A641="","",INPUT_Du_lieu_nhan_vien!A641)</f>
        <v>20616</v>
      </c>
      <c r="B623" s="121" t="str">
        <f>IF(A623="","",VLOOKUP(A623,INPUT_Du_lieu_nhan_vien!$1:$1048576,2,0))</f>
        <v>Nguyễn Phương</v>
      </c>
      <c r="C623" s="121" t="str">
        <f>IF($A623="","",VLOOKUP($A623,INPUT_Du_lieu_nhan_vien!$1:$1048576,3,0))</f>
        <v>Thảo</v>
      </c>
      <c r="D623" s="104">
        <f>IF(A623="","",VLOOKUP(A623,INPUT_Du_lieu_nhan_vien!$1:$1048576,20,0))</f>
        <v>0</v>
      </c>
      <c r="E623" s="104">
        <f>IF($A623="","",VLOOKUP($A623,INPUT_Du_lieu_nhan_vien!$1:$1048576,17,0))</f>
        <v>0</v>
      </c>
      <c r="F623" s="116" t="str">
        <f>IF(Thong_tin_chuc_vu_NV!A623="","",VLOOKUP(Thong_tin_chuc_vu_NV!A623,INPUT_Du_lieu_nhan_vien!$1:$1048576,27,0))</f>
        <v>1</v>
      </c>
      <c r="G623" s="104" t="str">
        <f>IF(Thong_tin_chuc_vu_NV!A623="","",VLOOKUP(Thong_tin_chuc_vu_NV!A623,INPUT_Du_lieu_nhan_vien!$1:$1048576,28,0))</f>
        <v>CB</v>
      </c>
      <c r="H623" s="104" t="str">
        <f>IF(Thong_tin_chuc_vu_NV!A623="","",VLOOKUP(Thong_tin_chuc_vu_NV!A623,INPUT_Du_lieu_nhan_vien!$1:$1048576,24,0))</f>
        <v>OS</v>
      </c>
      <c r="I623" s="104" t="str">
        <f>IF(Thong_tin_chuc_vu_NV!A623="","",VLOOKUP(Thong_tin_chuc_vu_NV!A623,INPUT_Du_lieu_nhan_vien!$1:$1048576,29,0))</f>
        <v>TSA</v>
      </c>
      <c r="J623" s="104" t="str">
        <f>IF(Thong_tin_chuc_vu_NV!A623="","",VLOOKUP(Thong_tin_chuc_vu_NV!A623,INPUT_Du_lieu_nhan_vien!$1:$1048576,30,0))</f>
        <v>PSAS</v>
      </c>
      <c r="K623" s="104" t="str">
        <f>IF(Thong_tin_chuc_vu_NV!A623="","",VLOOKUP(Thong_tin_chuc_vu_NV!A623,INPUT_Du_lieu_nhan_vien!$1:$1048576,31,0))</f>
        <v>HCM</v>
      </c>
      <c r="L623" s="104" t="str">
        <f>IF(Thong_tin_chuc_vu_NV!A623="","",VLOOKUP(Thong_tin_chuc_vu_NV!A623,INPUT_Du_lieu_nhan_vien!$1:$1048576,36,0))</f>
        <v>Chính thức</v>
      </c>
      <c r="M623" s="117">
        <f>IF(Thong_tin_chuc_vu_NV!A623="","",VLOOKUP(Thong_tin_chuc_vu_NV!A623,INPUT_Du_lieu_nhan_vien!$1:$1048576,34,0))</f>
        <v>41496</v>
      </c>
      <c r="N623" s="104">
        <f>IF(Thong_tin_chuc_vu_NV!A623="","",VLOOKUP(Thong_tin_chuc_vu_NV!A623,INPUT_Du_lieu_nhan_vien!$1:$1048576,35,0))</f>
        <v>8</v>
      </c>
      <c r="O623" s="117">
        <f>IF(Thong_tin_chuc_vu_NV!A623="","",VLOOKUP(Thong_tin_chuc_vu_NV!A623,INPUT_Du_lieu_nhan_vien!$1:$1048576,37,0))</f>
        <v>0</v>
      </c>
      <c r="P623" s="117">
        <f>IF(Thong_tin_chuc_vu_NV!A623="","",VLOOKUP(Thong_tin_chuc_vu_NV!A623,INPUT_Du_lieu_nhan_vien!$1:$1048576,39,0))</f>
        <v>0</v>
      </c>
    </row>
    <row r="624" spans="1:16" ht="19.5" hidden="1" customHeight="1" x14ac:dyDescent="0.2">
      <c r="A624" s="121">
        <f>IF(INPUT_Du_lieu_nhan_vien!A642="","",INPUT_Du_lieu_nhan_vien!A642)</f>
        <v>20617</v>
      </c>
      <c r="B624" s="121" t="str">
        <f>IF(A624="","",VLOOKUP(A624,INPUT_Du_lieu_nhan_vien!$1:$1048576,2,0))</f>
        <v>Vũ Quỳnh</v>
      </c>
      <c r="C624" s="121" t="str">
        <f>IF($A624="","",VLOOKUP($A624,INPUT_Du_lieu_nhan_vien!$1:$1048576,3,0))</f>
        <v>Trâm</v>
      </c>
      <c r="D624" s="104">
        <f>IF(A624="","",VLOOKUP(A624,INPUT_Du_lieu_nhan_vien!$1:$1048576,20,0))</f>
        <v>0</v>
      </c>
      <c r="E624" s="104">
        <f>IF($A624="","",VLOOKUP($A624,INPUT_Du_lieu_nhan_vien!$1:$1048576,17,0))</f>
        <v>0</v>
      </c>
      <c r="F624" s="116" t="str">
        <f>IF(Thong_tin_chuc_vu_NV!A624="","",VLOOKUP(Thong_tin_chuc_vu_NV!A624,INPUT_Du_lieu_nhan_vien!$1:$1048576,27,0))</f>
        <v>1</v>
      </c>
      <c r="G624" s="104" t="str">
        <f>IF(Thong_tin_chuc_vu_NV!A624="","",VLOOKUP(Thong_tin_chuc_vu_NV!A624,INPUT_Du_lieu_nhan_vien!$1:$1048576,28,0))</f>
        <v>CB</v>
      </c>
      <c r="H624" s="104" t="str">
        <f>IF(Thong_tin_chuc_vu_NV!A624="","",VLOOKUP(Thong_tin_chuc_vu_NV!A624,INPUT_Du_lieu_nhan_vien!$1:$1048576,24,0))</f>
        <v>OS</v>
      </c>
      <c r="I624" s="104" t="str">
        <f>IF(Thong_tin_chuc_vu_NV!A624="","",VLOOKUP(Thong_tin_chuc_vu_NV!A624,INPUT_Du_lieu_nhan_vien!$1:$1048576,29,0))</f>
        <v>TSA</v>
      </c>
      <c r="J624" s="104" t="str">
        <f>IF(Thong_tin_chuc_vu_NV!A624="","",VLOOKUP(Thong_tin_chuc_vu_NV!A624,INPUT_Du_lieu_nhan_vien!$1:$1048576,30,0))</f>
        <v>PSAS</v>
      </c>
      <c r="K624" s="104" t="str">
        <f>IF(Thong_tin_chuc_vu_NV!A624="","",VLOOKUP(Thong_tin_chuc_vu_NV!A624,INPUT_Du_lieu_nhan_vien!$1:$1048576,31,0))</f>
        <v>HCM</v>
      </c>
      <c r="L624" s="104" t="str">
        <f>IF(Thong_tin_chuc_vu_NV!A624="","",VLOOKUP(Thong_tin_chuc_vu_NV!A624,INPUT_Du_lieu_nhan_vien!$1:$1048576,36,0))</f>
        <v>Nghỉ việc</v>
      </c>
      <c r="M624" s="117">
        <f>IF(Thong_tin_chuc_vu_NV!A624="","",VLOOKUP(Thong_tin_chuc_vu_NV!A624,INPUT_Du_lieu_nhan_vien!$1:$1048576,34,0))</f>
        <v>41496</v>
      </c>
      <c r="N624" s="104">
        <f>IF(Thong_tin_chuc_vu_NV!A624="","",VLOOKUP(Thong_tin_chuc_vu_NV!A624,INPUT_Du_lieu_nhan_vien!$1:$1048576,35,0))</f>
        <v>8</v>
      </c>
      <c r="O624" s="117">
        <f>IF(Thong_tin_chuc_vu_NV!A624="","",VLOOKUP(Thong_tin_chuc_vu_NV!A624,INPUT_Du_lieu_nhan_vien!$1:$1048576,37,0))</f>
        <v>0</v>
      </c>
      <c r="P624" s="117">
        <f>IF(Thong_tin_chuc_vu_NV!A624="","",VLOOKUP(Thong_tin_chuc_vu_NV!A624,INPUT_Du_lieu_nhan_vien!$1:$1048576,39,0))</f>
        <v>41573</v>
      </c>
    </row>
    <row r="625" spans="1:16" ht="19.5" hidden="1" customHeight="1" x14ac:dyDescent="0.2">
      <c r="A625" s="121">
        <f>IF(INPUT_Du_lieu_nhan_vien!A643="","",INPUT_Du_lieu_nhan_vien!A643)</f>
        <v>20618</v>
      </c>
      <c r="B625" s="121" t="str">
        <f>IF(A625="","",VLOOKUP(A625,INPUT_Du_lieu_nhan_vien!$1:$1048576,2,0))</f>
        <v>Trần Thị</v>
      </c>
      <c r="C625" s="121" t="str">
        <f>IF($A625="","",VLOOKUP($A625,INPUT_Du_lieu_nhan_vien!$1:$1048576,3,0))</f>
        <v>Mai</v>
      </c>
      <c r="D625" s="104">
        <f>IF(A625="","",VLOOKUP(A625,INPUT_Du_lieu_nhan_vien!$1:$1048576,20,0))</f>
        <v>0</v>
      </c>
      <c r="E625" s="104">
        <f>IF($A625="","",VLOOKUP($A625,INPUT_Du_lieu_nhan_vien!$1:$1048576,17,0))</f>
        <v>0</v>
      </c>
      <c r="F625" s="116" t="str">
        <f>IF(Thong_tin_chuc_vu_NV!A625="","",VLOOKUP(Thong_tin_chuc_vu_NV!A625,INPUT_Du_lieu_nhan_vien!$1:$1048576,27,0))</f>
        <v>1</v>
      </c>
      <c r="G625" s="104" t="str">
        <f>IF(Thong_tin_chuc_vu_NV!A625="","",VLOOKUP(Thong_tin_chuc_vu_NV!A625,INPUT_Du_lieu_nhan_vien!$1:$1048576,28,0))</f>
        <v>CB</v>
      </c>
      <c r="H625" s="104" t="str">
        <f>IF(Thong_tin_chuc_vu_NV!A625="","",VLOOKUP(Thong_tin_chuc_vu_NV!A625,INPUT_Du_lieu_nhan_vien!$1:$1048576,24,0))</f>
        <v>OS</v>
      </c>
      <c r="I625" s="104" t="str">
        <f>IF(Thong_tin_chuc_vu_NV!A625="","",VLOOKUP(Thong_tin_chuc_vu_NV!A625,INPUT_Du_lieu_nhan_vien!$1:$1048576,29,0))</f>
        <v>TSA</v>
      </c>
      <c r="J625" s="104" t="str">
        <f>IF(Thong_tin_chuc_vu_NV!A625="","",VLOOKUP(Thong_tin_chuc_vu_NV!A625,INPUT_Du_lieu_nhan_vien!$1:$1048576,30,0))</f>
        <v>PSAS</v>
      </c>
      <c r="K625" s="104" t="str">
        <f>IF(Thong_tin_chuc_vu_NV!A625="","",VLOOKUP(Thong_tin_chuc_vu_NV!A625,INPUT_Du_lieu_nhan_vien!$1:$1048576,31,0))</f>
        <v>HCM</v>
      </c>
      <c r="L625" s="104" t="str">
        <f>IF(Thong_tin_chuc_vu_NV!A625="","",VLOOKUP(Thong_tin_chuc_vu_NV!A625,INPUT_Du_lieu_nhan_vien!$1:$1048576,36,0))</f>
        <v>Nghỉ việc</v>
      </c>
      <c r="M625" s="117">
        <f>IF(Thong_tin_chuc_vu_NV!A625="","",VLOOKUP(Thong_tin_chuc_vu_NV!A625,INPUT_Du_lieu_nhan_vien!$1:$1048576,34,0))</f>
        <v>41510</v>
      </c>
      <c r="N625" s="104">
        <f>IF(Thong_tin_chuc_vu_NV!A625="","",VLOOKUP(Thong_tin_chuc_vu_NV!A625,INPUT_Du_lieu_nhan_vien!$1:$1048576,35,0))</f>
        <v>8</v>
      </c>
      <c r="O625" s="117">
        <f>IF(Thong_tin_chuc_vu_NV!A625="","",VLOOKUP(Thong_tin_chuc_vu_NV!A625,INPUT_Du_lieu_nhan_vien!$1:$1048576,37,0))</f>
        <v>0</v>
      </c>
      <c r="P625" s="117">
        <f>IF(Thong_tin_chuc_vu_NV!A625="","",VLOOKUP(Thong_tin_chuc_vu_NV!A625,INPUT_Du_lieu_nhan_vien!$1:$1048576,39,0))</f>
        <v>41583</v>
      </c>
    </row>
    <row r="626" spans="1:16" ht="19.5" hidden="1" customHeight="1" x14ac:dyDescent="0.2">
      <c r="A626" s="121">
        <f>IF(INPUT_Du_lieu_nhan_vien!A644="","",INPUT_Du_lieu_nhan_vien!A644)</f>
        <v>20619</v>
      </c>
      <c r="B626" s="121" t="str">
        <f>IF(A626="","",VLOOKUP(A626,INPUT_Du_lieu_nhan_vien!$1:$1048576,2,0))</f>
        <v>Nguyễn Thị Thùy</v>
      </c>
      <c r="C626" s="121" t="str">
        <f>IF($A626="","",VLOOKUP($A626,INPUT_Du_lieu_nhan_vien!$1:$1048576,3,0))</f>
        <v>Lan</v>
      </c>
      <c r="D626" s="104">
        <f>IF(A626="","",VLOOKUP(A626,INPUT_Du_lieu_nhan_vien!$1:$1048576,20,0))</f>
        <v>0</v>
      </c>
      <c r="E626" s="104">
        <f>IF($A626="","",VLOOKUP($A626,INPUT_Du_lieu_nhan_vien!$1:$1048576,17,0))</f>
        <v>0</v>
      </c>
      <c r="F626" s="116" t="str">
        <f>IF(Thong_tin_chuc_vu_NV!A626="","",VLOOKUP(Thong_tin_chuc_vu_NV!A626,INPUT_Du_lieu_nhan_vien!$1:$1048576,27,0))</f>
        <v>1</v>
      </c>
      <c r="G626" s="104" t="str">
        <f>IF(Thong_tin_chuc_vu_NV!A626="","",VLOOKUP(Thong_tin_chuc_vu_NV!A626,INPUT_Du_lieu_nhan_vien!$1:$1048576,28,0))</f>
        <v>CB</v>
      </c>
      <c r="H626" s="104" t="str">
        <f>IF(Thong_tin_chuc_vu_NV!A626="","",VLOOKUP(Thong_tin_chuc_vu_NV!A626,INPUT_Du_lieu_nhan_vien!$1:$1048576,24,0))</f>
        <v>OS</v>
      </c>
      <c r="I626" s="104" t="str">
        <f>IF(Thong_tin_chuc_vu_NV!A626="","",VLOOKUP(Thong_tin_chuc_vu_NV!A626,INPUT_Du_lieu_nhan_vien!$1:$1048576,29,0))</f>
        <v>TSA</v>
      </c>
      <c r="J626" s="104" t="str">
        <f>IF(Thong_tin_chuc_vu_NV!A626="","",VLOOKUP(Thong_tin_chuc_vu_NV!A626,INPUT_Du_lieu_nhan_vien!$1:$1048576,30,0))</f>
        <v>PSAS</v>
      </c>
      <c r="K626" s="104" t="str">
        <f>IF(Thong_tin_chuc_vu_NV!A626="","",VLOOKUP(Thong_tin_chuc_vu_NV!A626,INPUT_Du_lieu_nhan_vien!$1:$1048576,31,0))</f>
        <v>HCM</v>
      </c>
      <c r="L626" s="104" t="str">
        <f>IF(Thong_tin_chuc_vu_NV!A626="","",VLOOKUP(Thong_tin_chuc_vu_NV!A626,INPUT_Du_lieu_nhan_vien!$1:$1048576,36,0))</f>
        <v>Nghỉ việc</v>
      </c>
      <c r="M626" s="117">
        <f>IF(Thong_tin_chuc_vu_NV!A626="","",VLOOKUP(Thong_tin_chuc_vu_NV!A626,INPUT_Du_lieu_nhan_vien!$1:$1048576,34,0))</f>
        <v>0</v>
      </c>
      <c r="N626" s="104" t="str">
        <f>IF(Thong_tin_chuc_vu_NV!A626="","",VLOOKUP(Thong_tin_chuc_vu_NV!A626,INPUT_Du_lieu_nhan_vien!$1:$1048576,35,0))</f>
        <v/>
      </c>
      <c r="O626" s="117">
        <f>IF(Thong_tin_chuc_vu_NV!A626="","",VLOOKUP(Thong_tin_chuc_vu_NV!A626,INPUT_Du_lieu_nhan_vien!$1:$1048576,37,0))</f>
        <v>0</v>
      </c>
      <c r="P626" s="117">
        <f>IF(Thong_tin_chuc_vu_NV!A626="","",VLOOKUP(Thong_tin_chuc_vu_NV!A626,INPUT_Du_lieu_nhan_vien!$1:$1048576,39,0))</f>
        <v>41531</v>
      </c>
    </row>
    <row r="627" spans="1:16" ht="19.5" hidden="1" customHeight="1" x14ac:dyDescent="0.2">
      <c r="A627" s="121">
        <f>IF(INPUT_Du_lieu_nhan_vien!A645="","",INPUT_Du_lieu_nhan_vien!A645)</f>
        <v>20620</v>
      </c>
      <c r="B627" s="121" t="str">
        <f>IF(A627="","",VLOOKUP(A627,INPUT_Du_lieu_nhan_vien!$1:$1048576,2,0))</f>
        <v>Trần Thị Minh</v>
      </c>
      <c r="C627" s="121" t="str">
        <f>IF($A627="","",VLOOKUP($A627,INPUT_Du_lieu_nhan_vien!$1:$1048576,3,0))</f>
        <v>Hiền</v>
      </c>
      <c r="D627" s="104">
        <f>IF(A627="","",VLOOKUP(A627,INPUT_Du_lieu_nhan_vien!$1:$1048576,20,0))</f>
        <v>0</v>
      </c>
      <c r="E627" s="104">
        <f>IF($A627="","",VLOOKUP($A627,INPUT_Du_lieu_nhan_vien!$1:$1048576,17,0))</f>
        <v>0</v>
      </c>
      <c r="F627" s="116" t="str">
        <f>IF(Thong_tin_chuc_vu_NV!A627="","",VLOOKUP(Thong_tin_chuc_vu_NV!A627,INPUT_Du_lieu_nhan_vien!$1:$1048576,27,0))</f>
        <v>1</v>
      </c>
      <c r="G627" s="104" t="str">
        <f>IF(Thong_tin_chuc_vu_NV!A627="","",VLOOKUP(Thong_tin_chuc_vu_NV!A627,INPUT_Du_lieu_nhan_vien!$1:$1048576,28,0))</f>
        <v>CB</v>
      </c>
      <c r="H627" s="104" t="str">
        <f>IF(Thong_tin_chuc_vu_NV!A627="","",VLOOKUP(Thong_tin_chuc_vu_NV!A627,INPUT_Du_lieu_nhan_vien!$1:$1048576,24,0))</f>
        <v>OS</v>
      </c>
      <c r="I627" s="104" t="str">
        <f>IF(Thong_tin_chuc_vu_NV!A627="","",VLOOKUP(Thong_tin_chuc_vu_NV!A627,INPUT_Du_lieu_nhan_vien!$1:$1048576,29,0))</f>
        <v>TSA</v>
      </c>
      <c r="J627" s="104" t="str">
        <f>IF(Thong_tin_chuc_vu_NV!A627="","",VLOOKUP(Thong_tin_chuc_vu_NV!A627,INPUT_Du_lieu_nhan_vien!$1:$1048576,30,0))</f>
        <v>PSAS</v>
      </c>
      <c r="K627" s="104" t="str">
        <f>IF(Thong_tin_chuc_vu_NV!A627="","",VLOOKUP(Thong_tin_chuc_vu_NV!A627,INPUT_Du_lieu_nhan_vien!$1:$1048576,31,0))</f>
        <v>HCM</v>
      </c>
      <c r="L627" s="104" t="str">
        <f>IF(Thong_tin_chuc_vu_NV!A627="","",VLOOKUP(Thong_tin_chuc_vu_NV!A627,INPUT_Du_lieu_nhan_vien!$1:$1048576,36,0))</f>
        <v>Chính thức</v>
      </c>
      <c r="M627" s="117">
        <f>IF(Thong_tin_chuc_vu_NV!A627="","",VLOOKUP(Thong_tin_chuc_vu_NV!A627,INPUT_Du_lieu_nhan_vien!$1:$1048576,34,0))</f>
        <v>41518</v>
      </c>
      <c r="N627" s="104">
        <f>IF(Thong_tin_chuc_vu_NV!A627="","",VLOOKUP(Thong_tin_chuc_vu_NV!A627,INPUT_Du_lieu_nhan_vien!$1:$1048576,35,0))</f>
        <v>9</v>
      </c>
      <c r="O627" s="117">
        <f>IF(Thong_tin_chuc_vu_NV!A627="","",VLOOKUP(Thong_tin_chuc_vu_NV!A627,INPUT_Du_lieu_nhan_vien!$1:$1048576,37,0))</f>
        <v>0</v>
      </c>
      <c r="P627" s="117">
        <f>IF(Thong_tin_chuc_vu_NV!A627="","",VLOOKUP(Thong_tin_chuc_vu_NV!A627,INPUT_Du_lieu_nhan_vien!$1:$1048576,39,0))</f>
        <v>0</v>
      </c>
    </row>
    <row r="628" spans="1:16" ht="19.5" hidden="1" customHeight="1" x14ac:dyDescent="0.2">
      <c r="A628" s="121">
        <f>IF(INPUT_Du_lieu_nhan_vien!A646="","",INPUT_Du_lieu_nhan_vien!A646)</f>
        <v>20621</v>
      </c>
      <c r="B628" s="121" t="str">
        <f>IF(A628="","",VLOOKUP(A628,INPUT_Du_lieu_nhan_vien!$1:$1048576,2,0))</f>
        <v>Nguyễn Thị Tuệ</v>
      </c>
      <c r="C628" s="121" t="str">
        <f>IF($A628="","",VLOOKUP($A628,INPUT_Du_lieu_nhan_vien!$1:$1048576,3,0))</f>
        <v>Hiền</v>
      </c>
      <c r="D628" s="104" t="str">
        <f>IF(A628="","",VLOOKUP(A628,INPUT_Du_lieu_nhan_vien!$1:$1048576,20,0))</f>
        <v>79/22B Nguyễn Xí, P26, Q. Bình Thạnh, Hồ Chí Minh</v>
      </c>
      <c r="E628" s="104" t="str">
        <f>IF($A628="","",VLOOKUP($A628,INPUT_Du_lieu_nhan_vien!$1:$1048576,17,0))</f>
        <v>0903669545</v>
      </c>
      <c r="F628" s="116" t="str">
        <f>IF(Thong_tin_chuc_vu_NV!A628="","",VLOOKUP(Thong_tin_chuc_vu_NV!A628,INPUT_Du_lieu_nhan_vien!$1:$1048576,27,0))</f>
        <v>1</v>
      </c>
      <c r="G628" s="104" t="str">
        <f>IF(Thong_tin_chuc_vu_NV!A628="","",VLOOKUP(Thong_tin_chuc_vu_NV!A628,INPUT_Du_lieu_nhan_vien!$1:$1048576,28,0))</f>
        <v>CB</v>
      </c>
      <c r="H628" s="104" t="str">
        <f>IF(Thong_tin_chuc_vu_NV!A628="","",VLOOKUP(Thong_tin_chuc_vu_NV!A628,INPUT_Du_lieu_nhan_vien!$1:$1048576,24,0))</f>
        <v>OS</v>
      </c>
      <c r="I628" s="104" t="str">
        <f>IF(Thong_tin_chuc_vu_NV!A628="","",VLOOKUP(Thong_tin_chuc_vu_NV!A628,INPUT_Du_lieu_nhan_vien!$1:$1048576,29,0))</f>
        <v>TSA</v>
      </c>
      <c r="J628" s="104" t="str">
        <f>IF(Thong_tin_chuc_vu_NV!A628="","",VLOOKUP(Thong_tin_chuc_vu_NV!A628,INPUT_Du_lieu_nhan_vien!$1:$1048576,30,0))</f>
        <v>PSAS</v>
      </c>
      <c r="K628" s="104" t="str">
        <f>IF(Thong_tin_chuc_vu_NV!A628="","",VLOOKUP(Thong_tin_chuc_vu_NV!A628,INPUT_Du_lieu_nhan_vien!$1:$1048576,31,0))</f>
        <v>HCM</v>
      </c>
      <c r="L628" s="104" t="str">
        <f>IF(Thong_tin_chuc_vu_NV!A628="","",VLOOKUP(Thong_tin_chuc_vu_NV!A628,INPUT_Du_lieu_nhan_vien!$1:$1048576,36,0))</f>
        <v>Chính thức</v>
      </c>
      <c r="M628" s="117">
        <f>IF(Thong_tin_chuc_vu_NV!A628="","",VLOOKUP(Thong_tin_chuc_vu_NV!A628,INPUT_Du_lieu_nhan_vien!$1:$1048576,34,0))</f>
        <v>41518</v>
      </c>
      <c r="N628" s="104">
        <f>IF(Thong_tin_chuc_vu_NV!A628="","",VLOOKUP(Thong_tin_chuc_vu_NV!A628,INPUT_Du_lieu_nhan_vien!$1:$1048576,35,0))</f>
        <v>9</v>
      </c>
      <c r="O628" s="117">
        <f>IF(Thong_tin_chuc_vu_NV!A628="","",VLOOKUP(Thong_tin_chuc_vu_NV!A628,INPUT_Du_lieu_nhan_vien!$1:$1048576,37,0))</f>
        <v>0</v>
      </c>
      <c r="P628" s="117">
        <f>IF(Thong_tin_chuc_vu_NV!A628="","",VLOOKUP(Thong_tin_chuc_vu_NV!A628,INPUT_Du_lieu_nhan_vien!$1:$1048576,39,0))</f>
        <v>0</v>
      </c>
    </row>
    <row r="629" spans="1:16" ht="19.5" hidden="1" customHeight="1" x14ac:dyDescent="0.2">
      <c r="A629" s="121">
        <f>IF(INPUT_Du_lieu_nhan_vien!A647="","",INPUT_Du_lieu_nhan_vien!A647)</f>
        <v>20622</v>
      </c>
      <c r="B629" s="121" t="str">
        <f>IF(A629="","",VLOOKUP(A629,INPUT_Du_lieu_nhan_vien!$1:$1048576,2,0))</f>
        <v>Đỗ Thị  Thiên</v>
      </c>
      <c r="C629" s="121" t="str">
        <f>IF($A629="","",VLOOKUP($A629,INPUT_Du_lieu_nhan_vien!$1:$1048576,3,0))</f>
        <v>Trang</v>
      </c>
      <c r="D629" s="104">
        <f>IF(A629="","",VLOOKUP(A629,INPUT_Du_lieu_nhan_vien!$1:$1048576,20,0))</f>
        <v>0</v>
      </c>
      <c r="E629" s="104">
        <f>IF($A629="","",VLOOKUP($A629,INPUT_Du_lieu_nhan_vien!$1:$1048576,17,0))</f>
        <v>0</v>
      </c>
      <c r="F629" s="116" t="str">
        <f>IF(Thong_tin_chuc_vu_NV!A629="","",VLOOKUP(Thong_tin_chuc_vu_NV!A629,INPUT_Du_lieu_nhan_vien!$1:$1048576,27,0))</f>
        <v>1</v>
      </c>
      <c r="G629" s="104" t="str">
        <f>IF(Thong_tin_chuc_vu_NV!A629="","",VLOOKUP(Thong_tin_chuc_vu_NV!A629,INPUT_Du_lieu_nhan_vien!$1:$1048576,28,0))</f>
        <v>CB</v>
      </c>
      <c r="H629" s="104" t="str">
        <f>IF(Thong_tin_chuc_vu_NV!A629="","",VLOOKUP(Thong_tin_chuc_vu_NV!A629,INPUT_Du_lieu_nhan_vien!$1:$1048576,24,0))</f>
        <v>OS</v>
      </c>
      <c r="I629" s="104" t="str">
        <f>IF(Thong_tin_chuc_vu_NV!A629="","",VLOOKUP(Thong_tin_chuc_vu_NV!A629,INPUT_Du_lieu_nhan_vien!$1:$1048576,29,0))</f>
        <v>TSA</v>
      </c>
      <c r="J629" s="104" t="str">
        <f>IF(Thong_tin_chuc_vu_NV!A629="","",VLOOKUP(Thong_tin_chuc_vu_NV!A629,INPUT_Du_lieu_nhan_vien!$1:$1048576,30,0))</f>
        <v>PSAS</v>
      </c>
      <c r="K629" s="104" t="str">
        <f>IF(Thong_tin_chuc_vu_NV!A629="","",VLOOKUP(Thong_tin_chuc_vu_NV!A629,INPUT_Du_lieu_nhan_vien!$1:$1048576,31,0))</f>
        <v>HCM</v>
      </c>
      <c r="L629" s="104" t="str">
        <f>IF(Thong_tin_chuc_vu_NV!A629="","",VLOOKUP(Thong_tin_chuc_vu_NV!A629,INPUT_Du_lieu_nhan_vien!$1:$1048576,36,0))</f>
        <v>Nghỉ việc</v>
      </c>
      <c r="M629" s="117">
        <f>IF(Thong_tin_chuc_vu_NV!A629="","",VLOOKUP(Thong_tin_chuc_vu_NV!A629,INPUT_Du_lieu_nhan_vien!$1:$1048576,34,0))</f>
        <v>0</v>
      </c>
      <c r="N629" s="104" t="str">
        <f>IF(Thong_tin_chuc_vu_NV!A629="","",VLOOKUP(Thong_tin_chuc_vu_NV!A629,INPUT_Du_lieu_nhan_vien!$1:$1048576,35,0))</f>
        <v/>
      </c>
      <c r="O629" s="117">
        <f>IF(Thong_tin_chuc_vu_NV!A629="","",VLOOKUP(Thong_tin_chuc_vu_NV!A629,INPUT_Du_lieu_nhan_vien!$1:$1048576,37,0))</f>
        <v>0</v>
      </c>
      <c r="P629" s="117">
        <f>IF(Thong_tin_chuc_vu_NV!A629="","",VLOOKUP(Thong_tin_chuc_vu_NV!A629,INPUT_Du_lieu_nhan_vien!$1:$1048576,39,0))</f>
        <v>41526</v>
      </c>
    </row>
    <row r="630" spans="1:16" ht="19.5" hidden="1" customHeight="1" x14ac:dyDescent="0.2">
      <c r="A630" s="121">
        <f>IF(INPUT_Du_lieu_nhan_vien!A648="","",INPUT_Du_lieu_nhan_vien!A648)</f>
        <v>20623</v>
      </c>
      <c r="B630" s="121" t="str">
        <f>IF(A630="","",VLOOKUP(A630,INPUT_Du_lieu_nhan_vien!$1:$1048576,2,0))</f>
        <v>Đỗ Thùy</v>
      </c>
      <c r="C630" s="121" t="str">
        <f>IF($A630="","",VLOOKUP($A630,INPUT_Du_lieu_nhan_vien!$1:$1048576,3,0))</f>
        <v>Ni</v>
      </c>
      <c r="D630" s="104" t="str">
        <f>IF(A630="","",VLOOKUP(A630,INPUT_Du_lieu_nhan_vien!$1:$1048576,20,0))</f>
        <v>118/132 B1 Bạch Đằng, P24, Bình Thạnh, Hồ Chí Minh</v>
      </c>
      <c r="E630" s="104" t="str">
        <f>IF($A630="","",VLOOKUP($A630,INPUT_Du_lieu_nhan_vien!$1:$1048576,17,0))</f>
        <v>01689969354</v>
      </c>
      <c r="F630" s="116" t="str">
        <f>IF(Thong_tin_chuc_vu_NV!A630="","",VLOOKUP(Thong_tin_chuc_vu_NV!A630,INPUT_Du_lieu_nhan_vien!$1:$1048576,27,0))</f>
        <v>1</v>
      </c>
      <c r="G630" s="104" t="str">
        <f>IF(Thong_tin_chuc_vu_NV!A630="","",VLOOKUP(Thong_tin_chuc_vu_NV!A630,INPUT_Du_lieu_nhan_vien!$1:$1048576,28,0))</f>
        <v>CB</v>
      </c>
      <c r="H630" s="104" t="str">
        <f>IF(Thong_tin_chuc_vu_NV!A630="","",VLOOKUP(Thong_tin_chuc_vu_NV!A630,INPUT_Du_lieu_nhan_vien!$1:$1048576,24,0))</f>
        <v>OS</v>
      </c>
      <c r="I630" s="104" t="str">
        <f>IF(Thong_tin_chuc_vu_NV!A630="","",VLOOKUP(Thong_tin_chuc_vu_NV!A630,INPUT_Du_lieu_nhan_vien!$1:$1048576,29,0))</f>
        <v>TSA</v>
      </c>
      <c r="J630" s="104" t="str">
        <f>IF(Thong_tin_chuc_vu_NV!A630="","",VLOOKUP(Thong_tin_chuc_vu_NV!A630,INPUT_Du_lieu_nhan_vien!$1:$1048576,30,0))</f>
        <v>PSAS</v>
      </c>
      <c r="K630" s="104" t="str">
        <f>IF(Thong_tin_chuc_vu_NV!A630="","",VLOOKUP(Thong_tin_chuc_vu_NV!A630,INPUT_Du_lieu_nhan_vien!$1:$1048576,31,0))</f>
        <v>HCM</v>
      </c>
      <c r="L630" s="104" t="str">
        <f>IF(Thong_tin_chuc_vu_NV!A630="","",VLOOKUP(Thong_tin_chuc_vu_NV!A630,INPUT_Du_lieu_nhan_vien!$1:$1048576,36,0))</f>
        <v>Chính thức</v>
      </c>
      <c r="M630" s="117">
        <f>IF(Thong_tin_chuc_vu_NV!A630="","",VLOOKUP(Thong_tin_chuc_vu_NV!A630,INPUT_Du_lieu_nhan_vien!$1:$1048576,34,0))</f>
        <v>0</v>
      </c>
      <c r="N630" s="104" t="str">
        <f>IF(Thong_tin_chuc_vu_NV!A630="","",VLOOKUP(Thong_tin_chuc_vu_NV!A630,INPUT_Du_lieu_nhan_vien!$1:$1048576,35,0))</f>
        <v/>
      </c>
      <c r="O630" s="117">
        <f>IF(Thong_tin_chuc_vu_NV!A630="","",VLOOKUP(Thong_tin_chuc_vu_NV!A630,INPUT_Du_lieu_nhan_vien!$1:$1048576,37,0))</f>
        <v>0</v>
      </c>
      <c r="P630" s="117">
        <f>IF(Thong_tin_chuc_vu_NV!A630="","",VLOOKUP(Thong_tin_chuc_vu_NV!A630,INPUT_Du_lieu_nhan_vien!$1:$1048576,39,0))</f>
        <v>0</v>
      </c>
    </row>
    <row r="631" spans="1:16" ht="19.5" hidden="1" customHeight="1" x14ac:dyDescent="0.2">
      <c r="A631" s="121">
        <f>IF(INPUT_Du_lieu_nhan_vien!A649="","",INPUT_Du_lieu_nhan_vien!A649)</f>
        <v>20624</v>
      </c>
      <c r="B631" s="121" t="str">
        <f>IF(A631="","",VLOOKUP(A631,INPUT_Du_lieu_nhan_vien!$1:$1048576,2,0))</f>
        <v>Huỳnh Thị Ngọc</v>
      </c>
      <c r="C631" s="121" t="str">
        <f>IF($A631="","",VLOOKUP($A631,INPUT_Du_lieu_nhan_vien!$1:$1048576,3,0))</f>
        <v>Thu</v>
      </c>
      <c r="D631" s="104">
        <f>IF(A631="","",VLOOKUP(A631,INPUT_Du_lieu_nhan_vien!$1:$1048576,20,0))</f>
        <v>0</v>
      </c>
      <c r="E631" s="104" t="str">
        <f>IF($A631="","",VLOOKUP($A631,INPUT_Du_lieu_nhan_vien!$1:$1048576,17,0))</f>
        <v>0908548724</v>
      </c>
      <c r="F631" s="116" t="str">
        <f>IF(Thong_tin_chuc_vu_NV!A631="","",VLOOKUP(Thong_tin_chuc_vu_NV!A631,INPUT_Du_lieu_nhan_vien!$1:$1048576,27,0))</f>
        <v>1</v>
      </c>
      <c r="G631" s="104" t="str">
        <f>IF(Thong_tin_chuc_vu_NV!A631="","",VLOOKUP(Thong_tin_chuc_vu_NV!A631,INPUT_Du_lieu_nhan_vien!$1:$1048576,28,0))</f>
        <v>CB</v>
      </c>
      <c r="H631" s="104" t="str">
        <f>IF(Thong_tin_chuc_vu_NV!A631="","",VLOOKUP(Thong_tin_chuc_vu_NV!A631,INPUT_Du_lieu_nhan_vien!$1:$1048576,24,0))</f>
        <v>OC</v>
      </c>
      <c r="I631" s="104" t="str">
        <f>IF(Thong_tin_chuc_vu_NV!A631="","",VLOOKUP(Thong_tin_chuc_vu_NV!A631,INPUT_Du_lieu_nhan_vien!$1:$1048576,29,0))</f>
        <v>TTV</v>
      </c>
      <c r="J631" s="104" t="str">
        <f>IF(Thong_tin_chuc_vu_NV!A631="","",VLOOKUP(Thong_tin_chuc_vu_NV!A631,INPUT_Du_lieu_nhan_vien!$1:$1048576,30,0))</f>
        <v>PTVS</v>
      </c>
      <c r="K631" s="104" t="str">
        <f>IF(Thong_tin_chuc_vu_NV!A631="","",VLOOKUP(Thong_tin_chuc_vu_NV!A631,INPUT_Du_lieu_nhan_vien!$1:$1048576,31,0))</f>
        <v>HCM</v>
      </c>
      <c r="L631" s="104" t="str">
        <f>IF(Thong_tin_chuc_vu_NV!A631="","",VLOOKUP(Thong_tin_chuc_vu_NV!A631,INPUT_Du_lieu_nhan_vien!$1:$1048576,36,0))</f>
        <v>Nghỉ việc</v>
      </c>
      <c r="M631" s="117">
        <f>IF(Thong_tin_chuc_vu_NV!A631="","",VLOOKUP(Thong_tin_chuc_vu_NV!A631,INPUT_Du_lieu_nhan_vien!$1:$1048576,34,0))</f>
        <v>0</v>
      </c>
      <c r="N631" s="104" t="str">
        <f>IF(Thong_tin_chuc_vu_NV!A631="","",VLOOKUP(Thong_tin_chuc_vu_NV!A631,INPUT_Du_lieu_nhan_vien!$1:$1048576,35,0))</f>
        <v/>
      </c>
      <c r="O631" s="117">
        <f>IF(Thong_tin_chuc_vu_NV!A631="","",VLOOKUP(Thong_tin_chuc_vu_NV!A631,INPUT_Du_lieu_nhan_vien!$1:$1048576,37,0))</f>
        <v>0</v>
      </c>
      <c r="P631" s="117">
        <f>IF(Thong_tin_chuc_vu_NV!A631="","",VLOOKUP(Thong_tin_chuc_vu_NV!A631,INPUT_Du_lieu_nhan_vien!$1:$1048576,39,0))</f>
        <v>41458</v>
      </c>
    </row>
    <row r="632" spans="1:16" ht="19.5" hidden="1" customHeight="1" x14ac:dyDescent="0.2">
      <c r="A632" s="121">
        <f>IF(INPUT_Du_lieu_nhan_vien!A650="","",INPUT_Du_lieu_nhan_vien!A650)</f>
        <v>20625</v>
      </c>
      <c r="B632" s="121" t="str">
        <f>IF(A632="","",VLOOKUP(A632,INPUT_Du_lieu_nhan_vien!$1:$1048576,2,0))</f>
        <v>Nguyễn Thị Minh</v>
      </c>
      <c r="C632" s="121" t="str">
        <f>IF($A632="","",VLOOKUP($A632,INPUT_Du_lieu_nhan_vien!$1:$1048576,3,0))</f>
        <v>Thúy</v>
      </c>
      <c r="D632" s="104" t="str">
        <f>IF(A632="","",VLOOKUP(A632,INPUT_Du_lieu_nhan_vien!$1:$1048576,20,0))</f>
        <v>Phú Đô, Mễ Trì, Từ Liêm, Hà Nội</v>
      </c>
      <c r="E632" s="104" t="str">
        <f>IF($A632="","",VLOOKUP($A632,INPUT_Du_lieu_nhan_vien!$1:$1048576,17,0))</f>
        <v>0976221905</v>
      </c>
      <c r="F632" s="116" t="str">
        <f>IF(Thong_tin_chuc_vu_NV!A632="","",VLOOKUP(Thong_tin_chuc_vu_NV!A632,INPUT_Du_lieu_nhan_vien!$1:$1048576,27,0))</f>
        <v>1</v>
      </c>
      <c r="G632" s="104" t="str">
        <f>IF(Thong_tin_chuc_vu_NV!A632="","",VLOOKUP(Thong_tin_chuc_vu_NV!A632,INPUT_Du_lieu_nhan_vien!$1:$1048576,28,0))</f>
        <v>CB</v>
      </c>
      <c r="H632" s="104" t="str">
        <f>IF(Thong_tin_chuc_vu_NV!A632="","",VLOOKUP(Thong_tin_chuc_vu_NV!A632,INPUT_Du_lieu_nhan_vien!$1:$1048576,24,0))</f>
        <v>OC</v>
      </c>
      <c r="I632" s="104" t="str">
        <f>IF(Thong_tin_chuc_vu_NV!A632="","",VLOOKUP(Thong_tin_chuc_vu_NV!A632,INPUT_Du_lieu_nhan_vien!$1:$1048576,29,0))</f>
        <v>TMH</v>
      </c>
      <c r="J632" s="104" t="str">
        <f>IF(Thong_tin_chuc_vu_NV!A632="","",VLOOKUP(Thong_tin_chuc_vu_NV!A632,INPUT_Du_lieu_nhan_vien!$1:$1048576,30,0))</f>
        <v>PMHS</v>
      </c>
      <c r="K632" s="104" t="str">
        <f>IF(Thong_tin_chuc_vu_NV!A632="","",VLOOKUP(Thong_tin_chuc_vu_NV!A632,INPUT_Du_lieu_nhan_vien!$1:$1048576,31,0))</f>
        <v>HN</v>
      </c>
      <c r="L632" s="104" t="str">
        <f>IF(Thong_tin_chuc_vu_NV!A632="","",VLOOKUP(Thong_tin_chuc_vu_NV!A632,INPUT_Du_lieu_nhan_vien!$1:$1048576,36,0))</f>
        <v>Chính thức</v>
      </c>
      <c r="M632" s="117">
        <f>IF(Thong_tin_chuc_vu_NV!A632="","",VLOOKUP(Thong_tin_chuc_vu_NV!A632,INPUT_Du_lieu_nhan_vien!$1:$1048576,34,0))</f>
        <v>41541</v>
      </c>
      <c r="N632" s="104">
        <f>IF(Thong_tin_chuc_vu_NV!A632="","",VLOOKUP(Thong_tin_chuc_vu_NV!A632,INPUT_Du_lieu_nhan_vien!$1:$1048576,35,0))</f>
        <v>9</v>
      </c>
      <c r="O632" s="117">
        <f>IF(Thong_tin_chuc_vu_NV!A632="","",VLOOKUP(Thong_tin_chuc_vu_NV!A632,INPUT_Du_lieu_nhan_vien!$1:$1048576,37,0))</f>
        <v>0</v>
      </c>
      <c r="P632" s="117">
        <f>IF(Thong_tin_chuc_vu_NV!A632="","",VLOOKUP(Thong_tin_chuc_vu_NV!A632,INPUT_Du_lieu_nhan_vien!$1:$1048576,39,0))</f>
        <v>0</v>
      </c>
    </row>
    <row r="633" spans="1:16" ht="19.5" hidden="1" customHeight="1" x14ac:dyDescent="0.2">
      <c r="A633" s="121">
        <f>IF(INPUT_Du_lieu_nhan_vien!A651="","",INPUT_Du_lieu_nhan_vien!A651)</f>
        <v>20626</v>
      </c>
      <c r="B633" s="121" t="str">
        <f>IF(A633="","",VLOOKUP(A633,INPUT_Du_lieu_nhan_vien!$1:$1048576,2,0))</f>
        <v>Đỗ Thị Lan</v>
      </c>
      <c r="C633" s="121" t="str">
        <f>IF($A633="","",VLOOKUP($A633,INPUT_Du_lieu_nhan_vien!$1:$1048576,3,0))</f>
        <v>Hương</v>
      </c>
      <c r="D633" s="104" t="str">
        <f>IF(A633="","",VLOOKUP(A633,INPUT_Du_lieu_nhan_vien!$1:$1048576,20,0))</f>
        <v>Số 16 ngõ 164/18 Phố Hồng Mai, Quỳnh Lôi, Hai Bà Trưng, Hà Nội</v>
      </c>
      <c r="E633" s="104" t="str">
        <f>IF($A633="","",VLOOKUP($A633,INPUT_Du_lieu_nhan_vien!$1:$1048576,17,0))</f>
        <v>0983606390</v>
      </c>
      <c r="F633" s="116" t="str">
        <f>IF(Thong_tin_chuc_vu_NV!A633="","",VLOOKUP(Thong_tin_chuc_vu_NV!A633,INPUT_Du_lieu_nhan_vien!$1:$1048576,27,0))</f>
        <v>1</v>
      </c>
      <c r="G633" s="104" t="str">
        <f>IF(Thong_tin_chuc_vu_NV!A633="","",VLOOKUP(Thong_tin_chuc_vu_NV!A633,INPUT_Du_lieu_nhan_vien!$1:$1048576,28,0))</f>
        <v>CB</v>
      </c>
      <c r="H633" s="104" t="str">
        <f>IF(Thong_tin_chuc_vu_NV!A633="","",VLOOKUP(Thong_tin_chuc_vu_NV!A633,INPUT_Du_lieu_nhan_vien!$1:$1048576,24,0))</f>
        <v>OC</v>
      </c>
      <c r="I633" s="104" t="str">
        <f>IF(Thong_tin_chuc_vu_NV!A633="","",VLOOKUP(Thong_tin_chuc_vu_NV!A633,INPUT_Du_lieu_nhan_vien!$1:$1048576,29,0))</f>
        <v>TNE</v>
      </c>
      <c r="J633" s="104" t="str">
        <f>IF(Thong_tin_chuc_vu_NV!A633="","",VLOOKUP(Thong_tin_chuc_vu_NV!A633,INPUT_Du_lieu_nhan_vien!$1:$1048576,30,0))</f>
        <v>PNES</v>
      </c>
      <c r="K633" s="104" t="str">
        <f>IF(Thong_tin_chuc_vu_NV!A633="","",VLOOKUP(Thong_tin_chuc_vu_NV!A633,INPUT_Du_lieu_nhan_vien!$1:$1048576,31,0))</f>
        <v>HN</v>
      </c>
      <c r="L633" s="104" t="str">
        <f>IF(Thong_tin_chuc_vu_NV!A633="","",VLOOKUP(Thong_tin_chuc_vu_NV!A633,INPUT_Du_lieu_nhan_vien!$1:$1048576,36,0))</f>
        <v>Chính thức</v>
      </c>
      <c r="M633" s="117">
        <f>IF(Thong_tin_chuc_vu_NV!A633="","",VLOOKUP(Thong_tin_chuc_vu_NV!A633,INPUT_Du_lieu_nhan_vien!$1:$1048576,34,0))</f>
        <v>41515</v>
      </c>
      <c r="N633" s="104">
        <f>IF(Thong_tin_chuc_vu_NV!A633="","",VLOOKUP(Thong_tin_chuc_vu_NV!A633,INPUT_Du_lieu_nhan_vien!$1:$1048576,35,0))</f>
        <v>8</v>
      </c>
      <c r="O633" s="117">
        <f>IF(Thong_tin_chuc_vu_NV!A633="","",VLOOKUP(Thong_tin_chuc_vu_NV!A633,INPUT_Du_lieu_nhan_vien!$1:$1048576,37,0))</f>
        <v>0</v>
      </c>
      <c r="P633" s="117">
        <f>IF(Thong_tin_chuc_vu_NV!A633="","",VLOOKUP(Thong_tin_chuc_vu_NV!A633,INPUT_Du_lieu_nhan_vien!$1:$1048576,39,0))</f>
        <v>0</v>
      </c>
    </row>
    <row r="634" spans="1:16" ht="19.5" hidden="1" customHeight="1" x14ac:dyDescent="0.2">
      <c r="A634" s="121">
        <f>IF(INPUT_Du_lieu_nhan_vien!A652="","",INPUT_Du_lieu_nhan_vien!A652)</f>
        <v>20627</v>
      </c>
      <c r="B634" s="121" t="str">
        <f>IF(A634="","",VLOOKUP(A634,INPUT_Du_lieu_nhan_vien!$1:$1048576,2,0))</f>
        <v>Bùi Thị Hồng</v>
      </c>
      <c r="C634" s="121" t="str">
        <f>IF($A634="","",VLOOKUP($A634,INPUT_Du_lieu_nhan_vien!$1:$1048576,3,0))</f>
        <v>Vân</v>
      </c>
      <c r="D634" s="104" t="str">
        <f>IF(A634="","",VLOOKUP(A634,INPUT_Du_lieu_nhan_vien!$1:$1048576,20,0))</f>
        <v>Nhà 36 Khu TT Phân lân Văn Điển - Thanh Trì - Hà Nội</v>
      </c>
      <c r="E634" s="104" t="str">
        <f>IF($A634="","",VLOOKUP($A634,INPUT_Du_lieu_nhan_vien!$1:$1048576,17,0))</f>
        <v>0914706762</v>
      </c>
      <c r="F634" s="116" t="str">
        <f>IF(Thong_tin_chuc_vu_NV!A634="","",VLOOKUP(Thong_tin_chuc_vu_NV!A634,INPUT_Du_lieu_nhan_vien!$1:$1048576,27,0))</f>
        <v>1</v>
      </c>
      <c r="G634" s="104" t="str">
        <f>IF(Thong_tin_chuc_vu_NV!A634="","",VLOOKUP(Thong_tin_chuc_vu_NV!A634,INPUT_Du_lieu_nhan_vien!$1:$1048576,28,0))</f>
        <v>CB</v>
      </c>
      <c r="H634" s="104" t="str">
        <f>IF(Thong_tin_chuc_vu_NV!A634="","",VLOOKUP(Thong_tin_chuc_vu_NV!A634,INPUT_Du_lieu_nhan_vien!$1:$1048576,24,0))</f>
        <v>OC</v>
      </c>
      <c r="I634" s="104" t="str">
        <f>IF(Thong_tin_chuc_vu_NV!A634="","",VLOOKUP(Thong_tin_chuc_vu_NV!A634,INPUT_Du_lieu_nhan_vien!$1:$1048576,29,0))</f>
        <v>TNE</v>
      </c>
      <c r="J634" s="104" t="str">
        <f>IF(Thong_tin_chuc_vu_NV!A634="","",VLOOKUP(Thong_tin_chuc_vu_NV!A634,INPUT_Du_lieu_nhan_vien!$1:$1048576,30,0))</f>
        <v>PNES</v>
      </c>
      <c r="K634" s="104" t="str">
        <f>IF(Thong_tin_chuc_vu_NV!A634="","",VLOOKUP(Thong_tin_chuc_vu_NV!A634,INPUT_Du_lieu_nhan_vien!$1:$1048576,31,0))</f>
        <v>HN</v>
      </c>
      <c r="L634" s="104" t="str">
        <f>IF(Thong_tin_chuc_vu_NV!A634="","",VLOOKUP(Thong_tin_chuc_vu_NV!A634,INPUT_Du_lieu_nhan_vien!$1:$1048576,36,0))</f>
        <v>Chính thức</v>
      </c>
      <c r="M634" s="117">
        <f>IF(Thong_tin_chuc_vu_NV!A634="","",VLOOKUP(Thong_tin_chuc_vu_NV!A634,INPUT_Du_lieu_nhan_vien!$1:$1048576,34,0))</f>
        <v>41533</v>
      </c>
      <c r="N634" s="104">
        <f>IF(Thong_tin_chuc_vu_NV!A634="","",VLOOKUP(Thong_tin_chuc_vu_NV!A634,INPUT_Du_lieu_nhan_vien!$1:$1048576,35,0))</f>
        <v>9</v>
      </c>
      <c r="O634" s="117">
        <f>IF(Thong_tin_chuc_vu_NV!A634="","",VLOOKUP(Thong_tin_chuc_vu_NV!A634,INPUT_Du_lieu_nhan_vien!$1:$1048576,37,0))</f>
        <v>0</v>
      </c>
      <c r="P634" s="117">
        <f>IF(Thong_tin_chuc_vu_NV!A634="","",VLOOKUP(Thong_tin_chuc_vu_NV!A634,INPUT_Du_lieu_nhan_vien!$1:$1048576,39,0))</f>
        <v>0</v>
      </c>
    </row>
    <row r="635" spans="1:16" ht="19.5" hidden="1" customHeight="1" x14ac:dyDescent="0.2">
      <c r="A635" s="121">
        <f>IF(INPUT_Du_lieu_nhan_vien!A653="","",INPUT_Du_lieu_nhan_vien!A653)</f>
        <v>20628</v>
      </c>
      <c r="B635" s="121" t="str">
        <f>IF(A635="","",VLOOKUP(A635,INPUT_Du_lieu_nhan_vien!$1:$1048576,2,0))</f>
        <v>Đỗ Văn</v>
      </c>
      <c r="C635" s="121" t="str">
        <f>IF($A635="","",VLOOKUP($A635,INPUT_Du_lieu_nhan_vien!$1:$1048576,3,0))</f>
        <v>Thắng</v>
      </c>
      <c r="D635" s="104">
        <f>IF(A635="","",VLOOKUP(A635,INPUT_Du_lieu_nhan_vien!$1:$1048576,20,0))</f>
        <v>0</v>
      </c>
      <c r="E635" s="104">
        <f>IF($A635="","",VLOOKUP($A635,INPUT_Du_lieu_nhan_vien!$1:$1048576,17,0))</f>
        <v>0</v>
      </c>
      <c r="F635" s="116" t="str">
        <f>IF(Thong_tin_chuc_vu_NV!A635="","",VLOOKUP(Thong_tin_chuc_vu_NV!A635,INPUT_Du_lieu_nhan_vien!$1:$1048576,27,0))</f>
        <v>1</v>
      </c>
      <c r="G635" s="104" t="str">
        <f>IF(Thong_tin_chuc_vu_NV!A635="","",VLOOKUP(Thong_tin_chuc_vu_NV!A635,INPUT_Du_lieu_nhan_vien!$1:$1048576,28,0))</f>
        <v>CB</v>
      </c>
      <c r="H635" s="104" t="str">
        <f>IF(Thong_tin_chuc_vu_NV!A635="","",VLOOKUP(Thong_tin_chuc_vu_NV!A635,INPUT_Du_lieu_nhan_vien!$1:$1048576,24,0))</f>
        <v>OP</v>
      </c>
      <c r="I635" s="104" t="str">
        <f>IF(Thong_tin_chuc_vu_NV!A635="","",VLOOKUP(Thong_tin_chuc_vu_NV!A635,INPUT_Du_lieu_nhan_vien!$1:$1048576,29,0))</f>
        <v>TMH</v>
      </c>
      <c r="J635" s="104" t="str">
        <f>IF(Thong_tin_chuc_vu_NV!A635="","",VLOOKUP(Thong_tin_chuc_vu_NV!A635,INPUT_Du_lieu_nhan_vien!$1:$1048576,30,0))</f>
        <v>PMHO</v>
      </c>
      <c r="K635" s="104" t="str">
        <f>IF(Thong_tin_chuc_vu_NV!A635="","",VLOOKUP(Thong_tin_chuc_vu_NV!A635,INPUT_Du_lieu_nhan_vien!$1:$1048576,31,0))</f>
        <v>HN</v>
      </c>
      <c r="L635" s="104" t="str">
        <f>IF(Thong_tin_chuc_vu_NV!A635="","",VLOOKUP(Thong_tin_chuc_vu_NV!A635,INPUT_Du_lieu_nhan_vien!$1:$1048576,36,0))</f>
        <v>Nghỉ việc</v>
      </c>
      <c r="M635" s="117">
        <f>IF(Thong_tin_chuc_vu_NV!A635="","",VLOOKUP(Thong_tin_chuc_vu_NV!A635,INPUT_Du_lieu_nhan_vien!$1:$1048576,34,0))</f>
        <v>0</v>
      </c>
      <c r="N635" s="104" t="str">
        <f>IF(Thong_tin_chuc_vu_NV!A635="","",VLOOKUP(Thong_tin_chuc_vu_NV!A635,INPUT_Du_lieu_nhan_vien!$1:$1048576,35,0))</f>
        <v/>
      </c>
      <c r="O635" s="117">
        <f>IF(Thong_tin_chuc_vu_NV!A635="","",VLOOKUP(Thong_tin_chuc_vu_NV!A635,INPUT_Du_lieu_nhan_vien!$1:$1048576,37,0))</f>
        <v>0</v>
      </c>
      <c r="P635" s="117">
        <f>IF(Thong_tin_chuc_vu_NV!A635="","",VLOOKUP(Thong_tin_chuc_vu_NV!A635,INPUT_Du_lieu_nhan_vien!$1:$1048576,39,0))</f>
        <v>41487</v>
      </c>
    </row>
    <row r="636" spans="1:16" ht="19.5" hidden="1" customHeight="1" x14ac:dyDescent="0.2">
      <c r="A636" s="121">
        <f>IF(INPUT_Du_lieu_nhan_vien!A654="","",INPUT_Du_lieu_nhan_vien!A654)</f>
        <v>20629</v>
      </c>
      <c r="B636" s="121" t="str">
        <f>IF(A636="","",VLOOKUP(A636,INPUT_Du_lieu_nhan_vien!$1:$1048576,2,0))</f>
        <v>Phạm Nhật</v>
      </c>
      <c r="C636" s="121" t="str">
        <f>IF($A636="","",VLOOKUP($A636,INPUT_Du_lieu_nhan_vien!$1:$1048576,3,0))</f>
        <v>Anh</v>
      </c>
      <c r="D636" s="104" t="str">
        <f>IF(A636="","",VLOOKUP(A636,INPUT_Du_lieu_nhan_vien!$1:$1048576,20,0))</f>
        <v>Số 12, ngõ 72 Tân Ấp, Ba Đình, Hà Nôi</v>
      </c>
      <c r="E636" s="104" t="str">
        <f>IF($A636="","",VLOOKUP($A636,INPUT_Du_lieu_nhan_vien!$1:$1048576,17,0))</f>
        <v>01234884456</v>
      </c>
      <c r="F636" s="116" t="str">
        <f>IF(Thong_tin_chuc_vu_NV!A636="","",VLOOKUP(Thong_tin_chuc_vu_NV!A636,INPUT_Du_lieu_nhan_vien!$1:$1048576,27,0))</f>
        <v>1</v>
      </c>
      <c r="G636" s="104" t="str">
        <f>IF(Thong_tin_chuc_vu_NV!A636="","",VLOOKUP(Thong_tin_chuc_vu_NV!A636,INPUT_Du_lieu_nhan_vien!$1:$1048576,28,0))</f>
        <v>CB</v>
      </c>
      <c r="H636" s="104" t="str">
        <f>IF(Thong_tin_chuc_vu_NV!A636="","",VLOOKUP(Thong_tin_chuc_vu_NV!A636,INPUT_Du_lieu_nhan_vien!$1:$1048576,24,0))</f>
        <v>OP</v>
      </c>
      <c r="I636" s="104" t="str">
        <f>IF(Thong_tin_chuc_vu_NV!A636="","",VLOOKUP(Thong_tin_chuc_vu_NV!A636,INPUT_Du_lieu_nhan_vien!$1:$1048576,29,0))</f>
        <v>THR</v>
      </c>
      <c r="J636" s="104">
        <f>IF(Thong_tin_chuc_vu_NV!A636="","",VLOOKUP(Thong_tin_chuc_vu_NV!A636,INPUT_Du_lieu_nhan_vien!$1:$1048576,30,0))</f>
        <v>0</v>
      </c>
      <c r="K636" s="104" t="str">
        <f>IF(Thong_tin_chuc_vu_NV!A636="","",VLOOKUP(Thong_tin_chuc_vu_NV!A636,INPUT_Du_lieu_nhan_vien!$1:$1048576,31,0))</f>
        <v>HN</v>
      </c>
      <c r="L636" s="104" t="str">
        <f>IF(Thong_tin_chuc_vu_NV!A636="","",VLOOKUP(Thong_tin_chuc_vu_NV!A636,INPUT_Du_lieu_nhan_vien!$1:$1048576,36,0))</f>
        <v>Chính thức</v>
      </c>
      <c r="M636" s="117">
        <f>IF(Thong_tin_chuc_vu_NV!A636="","",VLOOKUP(Thong_tin_chuc_vu_NV!A636,INPUT_Du_lieu_nhan_vien!$1:$1048576,34,0))</f>
        <v>41487</v>
      </c>
      <c r="N636" s="104">
        <f>IF(Thong_tin_chuc_vu_NV!A636="","",VLOOKUP(Thong_tin_chuc_vu_NV!A636,INPUT_Du_lieu_nhan_vien!$1:$1048576,35,0))</f>
        <v>8</v>
      </c>
      <c r="O636" s="117">
        <f>IF(Thong_tin_chuc_vu_NV!A636="","",VLOOKUP(Thong_tin_chuc_vu_NV!A636,INPUT_Du_lieu_nhan_vien!$1:$1048576,37,0))</f>
        <v>0</v>
      </c>
      <c r="P636" s="117">
        <f>IF(Thong_tin_chuc_vu_NV!A636="","",VLOOKUP(Thong_tin_chuc_vu_NV!A636,INPUT_Du_lieu_nhan_vien!$1:$1048576,39,0))</f>
        <v>0</v>
      </c>
    </row>
    <row r="637" spans="1:16" ht="19.5" hidden="1" customHeight="1" x14ac:dyDescent="0.2">
      <c r="A637" s="121">
        <f>IF(INPUT_Du_lieu_nhan_vien!A655="","",INPUT_Du_lieu_nhan_vien!A655)</f>
        <v>20630</v>
      </c>
      <c r="B637" s="121" t="str">
        <f>IF(A637="","",VLOOKUP(A637,INPUT_Du_lieu_nhan_vien!$1:$1048576,2,0))</f>
        <v>Nghiêm Thị</v>
      </c>
      <c r="C637" s="121" t="str">
        <f>IF($A637="","",VLOOKUP($A637,INPUT_Du_lieu_nhan_vien!$1:$1048576,3,0))</f>
        <v>Hồng</v>
      </c>
      <c r="D637" s="104" t="str">
        <f>IF(A637="","",VLOOKUP(A637,INPUT_Du_lieu_nhan_vien!$1:$1048576,20,0))</f>
        <v>Số 19 - Cổ Nhuế - Từ Liêm - Hà Nội</v>
      </c>
      <c r="E637" s="104" t="str">
        <f>IF($A637="","",VLOOKUP($A637,INPUT_Du_lieu_nhan_vien!$1:$1048576,17,0))</f>
        <v>0976879788</v>
      </c>
      <c r="F637" s="116" t="str">
        <f>IF(Thong_tin_chuc_vu_NV!A637="","",VLOOKUP(Thong_tin_chuc_vu_NV!A637,INPUT_Du_lieu_nhan_vien!$1:$1048576,27,0))</f>
        <v>1</v>
      </c>
      <c r="G637" s="104" t="str">
        <f>IF(Thong_tin_chuc_vu_NV!A637="","",VLOOKUP(Thong_tin_chuc_vu_NV!A637,INPUT_Du_lieu_nhan_vien!$1:$1048576,28,0))</f>
        <v>CB</v>
      </c>
      <c r="H637" s="104" t="str">
        <f>IF(Thong_tin_chuc_vu_NV!A637="","",VLOOKUP(Thong_tin_chuc_vu_NV!A637,INPUT_Du_lieu_nhan_vien!$1:$1048576,24,0))</f>
        <v>OP</v>
      </c>
      <c r="I637" s="104" t="str">
        <f>IF(Thong_tin_chuc_vu_NV!A637="","",VLOOKUP(Thong_tin_chuc_vu_NV!A637,INPUT_Du_lieu_nhan_vien!$1:$1048576,29,0))</f>
        <v>TNE</v>
      </c>
      <c r="J637" s="104" t="str">
        <f>IF(Thong_tin_chuc_vu_NV!A637="","",VLOOKUP(Thong_tin_chuc_vu_NV!A637,INPUT_Du_lieu_nhan_vien!$1:$1048576,30,0))</f>
        <v>PNEO</v>
      </c>
      <c r="K637" s="104" t="str">
        <f>IF(Thong_tin_chuc_vu_NV!A637="","",VLOOKUP(Thong_tin_chuc_vu_NV!A637,INPUT_Du_lieu_nhan_vien!$1:$1048576,31,0))</f>
        <v>HN</v>
      </c>
      <c r="L637" s="104" t="str">
        <f>IF(Thong_tin_chuc_vu_NV!A637="","",VLOOKUP(Thong_tin_chuc_vu_NV!A637,INPUT_Du_lieu_nhan_vien!$1:$1048576,36,0))</f>
        <v>Chính thức</v>
      </c>
      <c r="M637" s="117">
        <f>IF(Thong_tin_chuc_vu_NV!A637="","",VLOOKUP(Thong_tin_chuc_vu_NV!A637,INPUT_Du_lieu_nhan_vien!$1:$1048576,34,0))</f>
        <v>41552</v>
      </c>
      <c r="N637" s="104">
        <f>IF(Thong_tin_chuc_vu_NV!A637="","",VLOOKUP(Thong_tin_chuc_vu_NV!A637,INPUT_Du_lieu_nhan_vien!$1:$1048576,35,0))</f>
        <v>10</v>
      </c>
      <c r="O637" s="117">
        <f>IF(Thong_tin_chuc_vu_NV!A637="","",VLOOKUP(Thong_tin_chuc_vu_NV!A637,INPUT_Du_lieu_nhan_vien!$1:$1048576,37,0))</f>
        <v>0</v>
      </c>
      <c r="P637" s="117">
        <f>IF(Thong_tin_chuc_vu_NV!A637="","",VLOOKUP(Thong_tin_chuc_vu_NV!A637,INPUT_Du_lieu_nhan_vien!$1:$1048576,39,0))</f>
        <v>0</v>
      </c>
    </row>
    <row r="638" spans="1:16" ht="19.5" hidden="1" customHeight="1" x14ac:dyDescent="0.2">
      <c r="A638" s="121">
        <f>IF(INPUT_Du_lieu_nhan_vien!A656="","",INPUT_Du_lieu_nhan_vien!A656)</f>
        <v>20631</v>
      </c>
      <c r="B638" s="121" t="str">
        <f>IF(A638="","",VLOOKUP(A638,INPUT_Du_lieu_nhan_vien!$1:$1048576,2,0))</f>
        <v>Nguyễn Đức</v>
      </c>
      <c r="C638" s="121" t="str">
        <f>IF($A638="","",VLOOKUP($A638,INPUT_Du_lieu_nhan_vien!$1:$1048576,3,0))</f>
        <v>Thắng</v>
      </c>
      <c r="D638" s="104" t="str">
        <f>IF(A638="","",VLOOKUP(A638,INPUT_Du_lieu_nhan_vien!$1:$1048576,20,0))</f>
        <v>Phú Đô - Từ Liêm - Hà Nội</v>
      </c>
      <c r="E638" s="104" t="str">
        <f>IF($A638="","",VLOOKUP($A638,INPUT_Du_lieu_nhan_vien!$1:$1048576,17,0))</f>
        <v>01656235740</v>
      </c>
      <c r="F638" s="116" t="str">
        <f>IF(Thong_tin_chuc_vu_NV!A638="","",VLOOKUP(Thong_tin_chuc_vu_NV!A638,INPUT_Du_lieu_nhan_vien!$1:$1048576,27,0))</f>
        <v>1</v>
      </c>
      <c r="G638" s="104" t="str">
        <f>IF(Thong_tin_chuc_vu_NV!A638="","",VLOOKUP(Thong_tin_chuc_vu_NV!A638,INPUT_Du_lieu_nhan_vien!$1:$1048576,28,0))</f>
        <v>CB</v>
      </c>
      <c r="H638" s="104" t="str">
        <f>IF(Thong_tin_chuc_vu_NV!A638="","",VLOOKUP(Thong_tin_chuc_vu_NV!A638,INPUT_Du_lieu_nhan_vien!$1:$1048576,24,0))</f>
        <v>OP</v>
      </c>
      <c r="I638" s="104" t="str">
        <f>IF(Thong_tin_chuc_vu_NV!A638="","",VLOOKUP(Thong_tin_chuc_vu_NV!A638,INPUT_Du_lieu_nhan_vien!$1:$1048576,29,0))</f>
        <v>TMH</v>
      </c>
      <c r="J638" s="104" t="str">
        <f>IF(Thong_tin_chuc_vu_NV!A638="","",VLOOKUP(Thong_tin_chuc_vu_NV!A638,INPUT_Du_lieu_nhan_vien!$1:$1048576,30,0))</f>
        <v>PMHO</v>
      </c>
      <c r="K638" s="104" t="str">
        <f>IF(Thong_tin_chuc_vu_NV!A638="","",VLOOKUP(Thong_tin_chuc_vu_NV!A638,INPUT_Du_lieu_nhan_vien!$1:$1048576,31,0))</f>
        <v>HN</v>
      </c>
      <c r="L638" s="104" t="str">
        <f>IF(Thong_tin_chuc_vu_NV!A638="","",VLOOKUP(Thong_tin_chuc_vu_NV!A638,INPUT_Du_lieu_nhan_vien!$1:$1048576,36,0))</f>
        <v>Chính thức</v>
      </c>
      <c r="M638" s="117">
        <f>IF(Thong_tin_chuc_vu_NV!A638="","",VLOOKUP(Thong_tin_chuc_vu_NV!A638,INPUT_Du_lieu_nhan_vien!$1:$1048576,34,0))</f>
        <v>41552</v>
      </c>
      <c r="N638" s="104">
        <f>IF(Thong_tin_chuc_vu_NV!A638="","",VLOOKUP(Thong_tin_chuc_vu_NV!A638,INPUT_Du_lieu_nhan_vien!$1:$1048576,35,0))</f>
        <v>10</v>
      </c>
      <c r="O638" s="117">
        <f>IF(Thong_tin_chuc_vu_NV!A638="","",VLOOKUP(Thong_tin_chuc_vu_NV!A638,INPUT_Du_lieu_nhan_vien!$1:$1048576,37,0))</f>
        <v>0</v>
      </c>
      <c r="P638" s="117">
        <f>IF(Thong_tin_chuc_vu_NV!A638="","",VLOOKUP(Thong_tin_chuc_vu_NV!A638,INPUT_Du_lieu_nhan_vien!$1:$1048576,39,0))</f>
        <v>0</v>
      </c>
    </row>
    <row r="639" spans="1:16" ht="19.5" customHeight="1" x14ac:dyDescent="0.2">
      <c r="A639" s="121">
        <f>IF(INPUT_Du_lieu_nhan_vien!A657="","",INPUT_Du_lieu_nhan_vien!A657)</f>
        <v>20632</v>
      </c>
      <c r="B639" s="121" t="str">
        <f>IF(A639="","",VLOOKUP(A639,INPUT_Du_lieu_nhan_vien!$1:$1048576,2,0))</f>
        <v>Nguyễn Duy</v>
      </c>
      <c r="C639" s="121" t="str">
        <f>IF($A639="","",VLOOKUP($A639,INPUT_Du_lieu_nhan_vien!$1:$1048576,3,0))</f>
        <v>Cung</v>
      </c>
      <c r="D639" s="104" t="str">
        <f>IF(A639="","",VLOOKUP(A639,INPUT_Du_lieu_nhan_vien!$1:$1048576,20,0))</f>
        <v>233/41 Đại lộ Võ Văn Kiệt P. Cô Giang, Quận 1, Tp Hồ Chí Minh</v>
      </c>
      <c r="E639" s="104" t="str">
        <f>IF($A639="","",VLOOKUP($A639,INPUT_Du_lieu_nhan_vien!$1:$1048576,17,0))</f>
        <v>0908906056</v>
      </c>
      <c r="F639" s="116" t="str">
        <f>IF(Thong_tin_chuc_vu_NV!A639="","",VLOOKUP(Thong_tin_chuc_vu_NV!A639,INPUT_Du_lieu_nhan_vien!$1:$1048576,27,0))</f>
        <v>4</v>
      </c>
      <c r="G639" s="104" t="str">
        <f>IF(Thong_tin_chuc_vu_NV!A639="","",VLOOKUP(Thong_tin_chuc_vu_NV!A639,INPUT_Du_lieu_nhan_vien!$1:$1048576,28,0))</f>
        <v>QL</v>
      </c>
      <c r="H639" s="104" t="str">
        <f>IF(Thong_tin_chuc_vu_NV!A639="","",VLOOKUP(Thong_tin_chuc_vu_NV!A639,INPUT_Du_lieu_nhan_vien!$1:$1048576,24,0))</f>
        <v>TD2</v>
      </c>
      <c r="I639" s="104" t="str">
        <f>IF(Thong_tin_chuc_vu_NV!A639="","",VLOOKUP(Thong_tin_chuc_vu_NV!A639,INPUT_Du_lieu_nhan_vien!$1:$1048576,29,0))</f>
        <v>TSG</v>
      </c>
      <c r="J639" s="104">
        <f>IF(Thong_tin_chuc_vu_NV!A639="","",VLOOKUP(Thong_tin_chuc_vu_NV!A639,INPUT_Du_lieu_nhan_vien!$1:$1048576,30,0))</f>
        <v>0</v>
      </c>
      <c r="K639" s="104" t="str">
        <f>IF(Thong_tin_chuc_vu_NV!A639="","",VLOOKUP(Thong_tin_chuc_vu_NV!A639,INPUT_Du_lieu_nhan_vien!$1:$1048576,31,0))</f>
        <v>HCM</v>
      </c>
      <c r="L639" s="104" t="str">
        <f>IF(Thong_tin_chuc_vu_NV!A639="","",VLOOKUP(Thong_tin_chuc_vu_NV!A639,INPUT_Du_lieu_nhan_vien!$1:$1048576,36,0))</f>
        <v>Chính thức</v>
      </c>
      <c r="M639" s="117">
        <f>IF(Thong_tin_chuc_vu_NV!A639="","",VLOOKUP(Thong_tin_chuc_vu_NV!A639,INPUT_Du_lieu_nhan_vien!$1:$1048576,34,0))</f>
        <v>41552</v>
      </c>
      <c r="N639" s="104">
        <f>IF(Thong_tin_chuc_vu_NV!A639="","",VLOOKUP(Thong_tin_chuc_vu_NV!A639,INPUT_Du_lieu_nhan_vien!$1:$1048576,35,0))</f>
        <v>10</v>
      </c>
      <c r="O639" s="117">
        <f>IF(Thong_tin_chuc_vu_NV!A639="","",VLOOKUP(Thong_tin_chuc_vu_NV!A639,INPUT_Du_lieu_nhan_vien!$1:$1048576,37,0))</f>
        <v>0</v>
      </c>
      <c r="P639" s="117">
        <f>IF(Thong_tin_chuc_vu_NV!A639="","",VLOOKUP(Thong_tin_chuc_vu_NV!A639,INPUT_Du_lieu_nhan_vien!$1:$1048576,39,0))</f>
        <v>0</v>
      </c>
    </row>
    <row r="640" spans="1:16" ht="19.5" hidden="1" customHeight="1" x14ac:dyDescent="0.2">
      <c r="A640" s="121">
        <f>IF(INPUT_Du_lieu_nhan_vien!A658="","",INPUT_Du_lieu_nhan_vien!A658)</f>
        <v>20633</v>
      </c>
      <c r="B640" s="121" t="str">
        <f>IF(A640="","",VLOOKUP(A640,INPUT_Du_lieu_nhan_vien!$1:$1048576,2,0))</f>
        <v>Bạch Hải</v>
      </c>
      <c r="C640" s="121" t="str">
        <f>IF($A640="","",VLOOKUP($A640,INPUT_Du_lieu_nhan_vien!$1:$1048576,3,0))</f>
        <v>Anh</v>
      </c>
      <c r="D640" s="104" t="str">
        <f>IF(A640="","",VLOOKUP(A640,INPUT_Du_lieu_nhan_vien!$1:$1048576,20,0))</f>
        <v>Chung cư Hoàng Kim Thế Gia, 31 Trương Phước Phan, Q.Bình Tân, HCM</v>
      </c>
      <c r="E640" s="104" t="str">
        <f>IF($A640="","",VLOOKUP($A640,INPUT_Du_lieu_nhan_vien!$1:$1048576,17,0))</f>
        <v>0906599405</v>
      </c>
      <c r="F640" s="116">
        <f>IF(Thong_tin_chuc_vu_NV!A640="","",VLOOKUP(Thong_tin_chuc_vu_NV!A640,INPUT_Du_lieu_nhan_vien!$1:$1048576,27,0))</f>
        <v>3</v>
      </c>
      <c r="G640" s="104" t="str">
        <f>IF(Thong_tin_chuc_vu_NV!A640="","",VLOOKUP(Thong_tin_chuc_vu_NV!A640,INPUT_Du_lieu_nhan_vien!$1:$1048576,28,0))</f>
        <v>QL</v>
      </c>
      <c r="H640" s="104" t="str">
        <f>IF(Thong_tin_chuc_vu_NV!A640="","",VLOOKUP(Thong_tin_chuc_vu_NV!A640,INPUT_Du_lieu_nhan_vien!$1:$1048576,24,0))</f>
        <v>PM1</v>
      </c>
      <c r="I640" s="104" t="str">
        <f>IF(Thong_tin_chuc_vu_NV!A640="","",VLOOKUP(Thong_tin_chuc_vu_NV!A640,INPUT_Du_lieu_nhan_vien!$1:$1048576,29,0))</f>
        <v>TTV</v>
      </c>
      <c r="J640" s="104" t="str">
        <f>IF(Thong_tin_chuc_vu_NV!A640="","",VLOOKUP(Thong_tin_chuc_vu_NV!A640,INPUT_Du_lieu_nhan_vien!$1:$1048576,30,0))</f>
        <v>PTVS</v>
      </c>
      <c r="K640" s="104" t="str">
        <f>IF(Thong_tin_chuc_vu_NV!A640="","",VLOOKUP(Thong_tin_chuc_vu_NV!A640,INPUT_Du_lieu_nhan_vien!$1:$1048576,31,0))</f>
        <v>HCM</v>
      </c>
      <c r="L640" s="104" t="str">
        <f>IF(Thong_tin_chuc_vu_NV!A640="","",VLOOKUP(Thong_tin_chuc_vu_NV!A640,INPUT_Du_lieu_nhan_vien!$1:$1048576,36,0))</f>
        <v>Chính thức</v>
      </c>
      <c r="M640" s="117">
        <f>IF(Thong_tin_chuc_vu_NV!A640="","",VLOOKUP(Thong_tin_chuc_vu_NV!A640,INPUT_Du_lieu_nhan_vien!$1:$1048576,34,0))</f>
        <v>41552</v>
      </c>
      <c r="N640" s="104">
        <f>IF(Thong_tin_chuc_vu_NV!A640="","",VLOOKUP(Thong_tin_chuc_vu_NV!A640,INPUT_Du_lieu_nhan_vien!$1:$1048576,35,0))</f>
        <v>10</v>
      </c>
      <c r="O640" s="117">
        <f>IF(Thong_tin_chuc_vu_NV!A640="","",VLOOKUP(Thong_tin_chuc_vu_NV!A640,INPUT_Du_lieu_nhan_vien!$1:$1048576,37,0))</f>
        <v>0</v>
      </c>
      <c r="P640" s="117">
        <f>IF(Thong_tin_chuc_vu_NV!A640="","",VLOOKUP(Thong_tin_chuc_vu_NV!A640,INPUT_Du_lieu_nhan_vien!$1:$1048576,39,0))</f>
        <v>0</v>
      </c>
    </row>
    <row r="641" spans="1:16" ht="19.5" hidden="1" customHeight="1" x14ac:dyDescent="0.2">
      <c r="A641" s="121">
        <f>IF(INPUT_Du_lieu_nhan_vien!A659="","",INPUT_Du_lieu_nhan_vien!A659)</f>
        <v>20634</v>
      </c>
      <c r="B641" s="121" t="str">
        <f>IF(A641="","",VLOOKUP(A641,INPUT_Du_lieu_nhan_vien!$1:$1048576,2,0))</f>
        <v>Vũ Thị</v>
      </c>
      <c r="C641" s="121" t="str">
        <f>IF($A641="","",VLOOKUP($A641,INPUT_Du_lieu_nhan_vien!$1:$1048576,3,0))</f>
        <v>Thoa</v>
      </c>
      <c r="D641" s="104" t="str">
        <f>IF(A641="","",VLOOKUP(A641,INPUT_Du_lieu_nhan_vien!$1:$1048576,20,0))</f>
        <v>47/49 Nam Dư, Lĩnh Nam, Hoàng Mai, Hà Nội</v>
      </c>
      <c r="E641" s="104" t="str">
        <f>IF($A641="","",VLOOKUP($A641,INPUT_Du_lieu_nhan_vien!$1:$1048576,17,0))</f>
        <v>0917488678</v>
      </c>
      <c r="F641" s="116" t="str">
        <f>IF(Thong_tin_chuc_vu_NV!A641="","",VLOOKUP(Thong_tin_chuc_vu_NV!A641,INPUT_Du_lieu_nhan_vien!$1:$1048576,27,0))</f>
        <v>1</v>
      </c>
      <c r="G641" s="104" t="str">
        <f>IF(Thong_tin_chuc_vu_NV!A641="","",VLOOKUP(Thong_tin_chuc_vu_NV!A641,INPUT_Du_lieu_nhan_vien!$1:$1048576,28,0))</f>
        <v>CB</v>
      </c>
      <c r="H641" s="104" t="str">
        <f>IF(Thong_tin_chuc_vu_NV!A641="","",VLOOKUP(Thong_tin_chuc_vu_NV!A641,INPUT_Du_lieu_nhan_vien!$1:$1048576,24,0))</f>
        <v>OP</v>
      </c>
      <c r="I641" s="104" t="str">
        <f>IF(Thong_tin_chuc_vu_NV!A641="","",VLOOKUP(Thong_tin_chuc_vu_NV!A641,INPUT_Du_lieu_nhan_vien!$1:$1048576,29,0))</f>
        <v>TNE</v>
      </c>
      <c r="J641" s="104" t="str">
        <f>IF(Thong_tin_chuc_vu_NV!A641="","",VLOOKUP(Thong_tin_chuc_vu_NV!A641,INPUT_Du_lieu_nhan_vien!$1:$1048576,30,0))</f>
        <v>PNEO</v>
      </c>
      <c r="K641" s="104" t="str">
        <f>IF(Thong_tin_chuc_vu_NV!A641="","",VLOOKUP(Thong_tin_chuc_vu_NV!A641,INPUT_Du_lieu_nhan_vien!$1:$1048576,31,0))</f>
        <v>HN</v>
      </c>
      <c r="L641" s="104" t="str">
        <f>IF(Thong_tin_chuc_vu_NV!A641="","",VLOOKUP(Thong_tin_chuc_vu_NV!A641,INPUT_Du_lieu_nhan_vien!$1:$1048576,36,0))</f>
        <v>Chính thức</v>
      </c>
      <c r="M641" s="117">
        <f>IF(Thong_tin_chuc_vu_NV!A641="","",VLOOKUP(Thong_tin_chuc_vu_NV!A641,INPUT_Du_lieu_nhan_vien!$1:$1048576,34,0))</f>
        <v>41536</v>
      </c>
      <c r="N641" s="104">
        <f>IF(Thong_tin_chuc_vu_NV!A641="","",VLOOKUP(Thong_tin_chuc_vu_NV!A641,INPUT_Du_lieu_nhan_vien!$1:$1048576,35,0))</f>
        <v>9</v>
      </c>
      <c r="O641" s="117">
        <f>IF(Thong_tin_chuc_vu_NV!A641="","",VLOOKUP(Thong_tin_chuc_vu_NV!A641,INPUT_Du_lieu_nhan_vien!$1:$1048576,37,0))</f>
        <v>0</v>
      </c>
      <c r="P641" s="117">
        <f>IF(Thong_tin_chuc_vu_NV!A641="","",VLOOKUP(Thong_tin_chuc_vu_NV!A641,INPUT_Du_lieu_nhan_vien!$1:$1048576,39,0))</f>
        <v>0</v>
      </c>
    </row>
    <row r="642" spans="1:16" ht="19.5" hidden="1" customHeight="1" x14ac:dyDescent="0.2">
      <c r="A642" s="121">
        <f>IF(INPUT_Du_lieu_nhan_vien!A660="","",INPUT_Du_lieu_nhan_vien!A660)</f>
        <v>20635</v>
      </c>
      <c r="B642" s="121" t="str">
        <f>IF(A642="","",VLOOKUP(A642,INPUT_Du_lieu_nhan_vien!$1:$1048576,2,0))</f>
        <v>Lương Việt</v>
      </c>
      <c r="C642" s="121" t="str">
        <f>IF($A642="","",VLOOKUP($A642,INPUT_Du_lieu_nhan_vien!$1:$1048576,3,0))</f>
        <v>Hoàng</v>
      </c>
      <c r="D642" s="104" t="str">
        <f>IF(A642="","",VLOOKUP(A642,INPUT_Du_lieu_nhan_vien!$1:$1048576,20,0))</f>
        <v>109/3 Vạn Kiếp, P3, Q. Bình Thạnh, TP Hồ Chí Minh</v>
      </c>
      <c r="E642" s="104" t="str">
        <f>IF($A642="","",VLOOKUP($A642,INPUT_Du_lieu_nhan_vien!$1:$1048576,17,0))</f>
        <v>0932956067</v>
      </c>
      <c r="F642" s="116" t="str">
        <f>IF(Thong_tin_chuc_vu_NV!A642="","",VLOOKUP(Thong_tin_chuc_vu_NV!A642,INPUT_Du_lieu_nhan_vien!$1:$1048576,27,0))</f>
        <v>1</v>
      </c>
      <c r="G642" s="104" t="str">
        <f>IF(Thong_tin_chuc_vu_NV!A642="","",VLOOKUP(Thong_tin_chuc_vu_NV!A642,INPUT_Du_lieu_nhan_vien!$1:$1048576,28,0))</f>
        <v>CB</v>
      </c>
      <c r="H642" s="104" t="str">
        <f>IF(Thong_tin_chuc_vu_NV!A642="","",VLOOKUP(Thong_tin_chuc_vu_NV!A642,INPUT_Du_lieu_nhan_vien!$1:$1048576,24,0))</f>
        <v>OP</v>
      </c>
      <c r="I642" s="104" t="str">
        <f>IF(Thong_tin_chuc_vu_NV!A642="","",VLOOKUP(Thong_tin_chuc_vu_NV!A642,INPUT_Du_lieu_nhan_vien!$1:$1048576,29,0))</f>
        <v>TSG</v>
      </c>
      <c r="J642" s="104" t="str">
        <f>IF(Thong_tin_chuc_vu_NV!A642="","",VLOOKUP(Thong_tin_chuc_vu_NV!A642,INPUT_Du_lieu_nhan_vien!$1:$1048576,30,0))</f>
        <v>PSGE</v>
      </c>
      <c r="K642" s="104" t="str">
        <f>IF(Thong_tin_chuc_vu_NV!A642="","",VLOOKUP(Thong_tin_chuc_vu_NV!A642,INPUT_Du_lieu_nhan_vien!$1:$1048576,31,0))</f>
        <v>HCM</v>
      </c>
      <c r="L642" s="104" t="str">
        <f>IF(Thong_tin_chuc_vu_NV!A642="","",VLOOKUP(Thong_tin_chuc_vu_NV!A642,INPUT_Du_lieu_nhan_vien!$1:$1048576,36,0))</f>
        <v>Chính thức</v>
      </c>
      <c r="M642" s="117">
        <f>IF(Thong_tin_chuc_vu_NV!A642="","",VLOOKUP(Thong_tin_chuc_vu_NV!A642,INPUT_Du_lieu_nhan_vien!$1:$1048576,34,0))</f>
        <v>41546</v>
      </c>
      <c r="N642" s="104">
        <f>IF(Thong_tin_chuc_vu_NV!A642="","",VLOOKUP(Thong_tin_chuc_vu_NV!A642,INPUT_Du_lieu_nhan_vien!$1:$1048576,35,0))</f>
        <v>9</v>
      </c>
      <c r="O642" s="117">
        <f>IF(Thong_tin_chuc_vu_NV!A642="","",VLOOKUP(Thong_tin_chuc_vu_NV!A642,INPUT_Du_lieu_nhan_vien!$1:$1048576,37,0))</f>
        <v>0</v>
      </c>
      <c r="P642" s="117">
        <f>IF(Thong_tin_chuc_vu_NV!A642="","",VLOOKUP(Thong_tin_chuc_vu_NV!A642,INPUT_Du_lieu_nhan_vien!$1:$1048576,39,0))</f>
        <v>0</v>
      </c>
    </row>
    <row r="643" spans="1:16" ht="19.5" hidden="1" customHeight="1" x14ac:dyDescent="0.2">
      <c r="A643" s="121">
        <f>IF(INPUT_Du_lieu_nhan_vien!A661="","",INPUT_Du_lieu_nhan_vien!A661)</f>
        <v>20636</v>
      </c>
      <c r="B643" s="121" t="str">
        <f>IF(A643="","",VLOOKUP(A643,INPUT_Du_lieu_nhan_vien!$1:$1048576,2,0))</f>
        <v>Đặng Thị Minh</v>
      </c>
      <c r="C643" s="121" t="str">
        <f>IF($A643="","",VLOOKUP($A643,INPUT_Du_lieu_nhan_vien!$1:$1048576,3,0))</f>
        <v>Nhật</v>
      </c>
      <c r="D643" s="104" t="str">
        <f>IF(A643="","",VLOOKUP(A643,INPUT_Du_lieu_nhan_vien!$1:$1048576,20,0))</f>
        <v>174 Quốc Lộ 13, P.Hiệp Bình Chánh, Q. Thủ Đức</v>
      </c>
      <c r="E643" s="104" t="str">
        <f>IF($A643="","",VLOOKUP($A643,INPUT_Du_lieu_nhan_vien!$1:$1048576,17,0))</f>
        <v>0908154651</v>
      </c>
      <c r="F643" s="116" t="str">
        <f>IF(Thong_tin_chuc_vu_NV!A643="","",VLOOKUP(Thong_tin_chuc_vu_NV!A643,INPUT_Du_lieu_nhan_vien!$1:$1048576,27,0))</f>
        <v>1</v>
      </c>
      <c r="G643" s="104" t="str">
        <f>IF(Thong_tin_chuc_vu_NV!A643="","",VLOOKUP(Thong_tin_chuc_vu_NV!A643,INPUT_Du_lieu_nhan_vien!$1:$1048576,28,0))</f>
        <v>CB</v>
      </c>
      <c r="H643" s="104" t="str">
        <f>IF(Thong_tin_chuc_vu_NV!A643="","",VLOOKUP(Thong_tin_chuc_vu_NV!A643,INPUT_Du_lieu_nhan_vien!$1:$1048576,24,0))</f>
        <v>OC</v>
      </c>
      <c r="I643" s="104" t="str">
        <f>IF(Thong_tin_chuc_vu_NV!A643="","",VLOOKUP(Thong_tin_chuc_vu_NV!A643,INPUT_Du_lieu_nhan_vien!$1:$1048576,29,0))</f>
        <v>TTV</v>
      </c>
      <c r="J643" s="104" t="str">
        <f>IF(Thong_tin_chuc_vu_NV!A643="","",VLOOKUP(Thong_tin_chuc_vu_NV!A643,INPUT_Du_lieu_nhan_vien!$1:$1048576,30,0))</f>
        <v>PTVS</v>
      </c>
      <c r="K643" s="104" t="str">
        <f>IF(Thong_tin_chuc_vu_NV!A643="","",VLOOKUP(Thong_tin_chuc_vu_NV!A643,INPUT_Du_lieu_nhan_vien!$1:$1048576,31,0))</f>
        <v>HCM</v>
      </c>
      <c r="L643" s="104" t="str">
        <f>IF(Thong_tin_chuc_vu_NV!A643="","",VLOOKUP(Thong_tin_chuc_vu_NV!A643,INPUT_Du_lieu_nhan_vien!$1:$1048576,36,0))</f>
        <v>Nghỉ việc</v>
      </c>
      <c r="M643" s="117">
        <f>IF(Thong_tin_chuc_vu_NV!A643="","",VLOOKUP(Thong_tin_chuc_vu_NV!A643,INPUT_Du_lieu_nhan_vien!$1:$1048576,34,0))</f>
        <v>41552</v>
      </c>
      <c r="N643" s="104">
        <f>IF(Thong_tin_chuc_vu_NV!A643="","",VLOOKUP(Thong_tin_chuc_vu_NV!A643,INPUT_Du_lieu_nhan_vien!$1:$1048576,35,0))</f>
        <v>10</v>
      </c>
      <c r="O643" s="117">
        <f>IF(Thong_tin_chuc_vu_NV!A643="","",VLOOKUP(Thong_tin_chuc_vu_NV!A643,INPUT_Du_lieu_nhan_vien!$1:$1048576,37,0))</f>
        <v>0</v>
      </c>
      <c r="P643" s="117">
        <f>IF(Thong_tin_chuc_vu_NV!A643="","",VLOOKUP(Thong_tin_chuc_vu_NV!A643,INPUT_Du_lieu_nhan_vien!$1:$1048576,39,0))</f>
        <v>41579</v>
      </c>
    </row>
    <row r="644" spans="1:16" ht="19.5" hidden="1" customHeight="1" x14ac:dyDescent="0.2">
      <c r="A644" s="121">
        <f>IF(INPUT_Du_lieu_nhan_vien!A662="","",INPUT_Du_lieu_nhan_vien!A662)</f>
        <v>20637</v>
      </c>
      <c r="B644" s="121" t="str">
        <f>IF(A644="","",VLOOKUP(A644,INPUT_Du_lieu_nhan_vien!$1:$1048576,2,0))</f>
        <v>Trần</v>
      </c>
      <c r="C644" s="121" t="str">
        <f>IF($A644="","",VLOOKUP($A644,INPUT_Du_lieu_nhan_vien!$1:$1048576,3,0))</f>
        <v>Huê</v>
      </c>
      <c r="D644" s="104" t="str">
        <f>IF(A644="","",VLOOKUP(A644,INPUT_Du_lieu_nhan_vien!$1:$1048576,20,0))</f>
        <v>89 Đường sô 8, cư xá Him Lam, P13, Q6</v>
      </c>
      <c r="E644" s="104" t="str">
        <f>IF($A644="","",VLOOKUP($A644,INPUT_Du_lieu_nhan_vien!$1:$1048576,17,0))</f>
        <v>0902799920</v>
      </c>
      <c r="F644" s="116" t="str">
        <f>IF(Thong_tin_chuc_vu_NV!A644="","",VLOOKUP(Thong_tin_chuc_vu_NV!A644,INPUT_Du_lieu_nhan_vien!$1:$1048576,27,0))</f>
        <v>1</v>
      </c>
      <c r="G644" s="104" t="str">
        <f>IF(Thong_tin_chuc_vu_NV!A644="","",VLOOKUP(Thong_tin_chuc_vu_NV!A644,INPUT_Du_lieu_nhan_vien!$1:$1048576,28,0))</f>
        <v>CB</v>
      </c>
      <c r="H644" s="104" t="str">
        <f>IF(Thong_tin_chuc_vu_NV!A644="","",VLOOKUP(Thong_tin_chuc_vu_NV!A644,INPUT_Du_lieu_nhan_vien!$1:$1048576,24,0))</f>
        <v>OC</v>
      </c>
      <c r="I644" s="104" t="str">
        <f>IF(Thong_tin_chuc_vu_NV!A644="","",VLOOKUP(Thong_tin_chuc_vu_NV!A644,INPUT_Du_lieu_nhan_vien!$1:$1048576,29,0))</f>
        <v>TTV</v>
      </c>
      <c r="J644" s="104" t="str">
        <f>IF(Thong_tin_chuc_vu_NV!A644="","",VLOOKUP(Thong_tin_chuc_vu_NV!A644,INPUT_Du_lieu_nhan_vien!$1:$1048576,30,0))</f>
        <v>PTVS</v>
      </c>
      <c r="K644" s="104" t="str">
        <f>IF(Thong_tin_chuc_vu_NV!A644="","",VLOOKUP(Thong_tin_chuc_vu_NV!A644,INPUT_Du_lieu_nhan_vien!$1:$1048576,31,0))</f>
        <v>HCM</v>
      </c>
      <c r="L644" s="104" t="str">
        <f>IF(Thong_tin_chuc_vu_NV!A644="","",VLOOKUP(Thong_tin_chuc_vu_NV!A644,INPUT_Du_lieu_nhan_vien!$1:$1048576,36,0))</f>
        <v>Chính thức</v>
      </c>
      <c r="M644" s="117">
        <f>IF(Thong_tin_chuc_vu_NV!A644="","",VLOOKUP(Thong_tin_chuc_vu_NV!A644,INPUT_Du_lieu_nhan_vien!$1:$1048576,34,0))</f>
        <v>41552</v>
      </c>
      <c r="N644" s="104">
        <f>IF(Thong_tin_chuc_vu_NV!A644="","",VLOOKUP(Thong_tin_chuc_vu_NV!A644,INPUT_Du_lieu_nhan_vien!$1:$1048576,35,0))</f>
        <v>10</v>
      </c>
      <c r="O644" s="117">
        <f>IF(Thong_tin_chuc_vu_NV!A644="","",VLOOKUP(Thong_tin_chuc_vu_NV!A644,INPUT_Du_lieu_nhan_vien!$1:$1048576,37,0))</f>
        <v>0</v>
      </c>
      <c r="P644" s="117">
        <f>IF(Thong_tin_chuc_vu_NV!A644="","",VLOOKUP(Thong_tin_chuc_vu_NV!A644,INPUT_Du_lieu_nhan_vien!$1:$1048576,39,0))</f>
        <v>0</v>
      </c>
    </row>
    <row r="645" spans="1:16" ht="19.5" hidden="1" customHeight="1" x14ac:dyDescent="0.2">
      <c r="A645" s="121">
        <f>IF(INPUT_Du_lieu_nhan_vien!A663="","",INPUT_Du_lieu_nhan_vien!A663)</f>
        <v>20638</v>
      </c>
      <c r="B645" s="121" t="str">
        <f>IF(A645="","",VLOOKUP(A645,INPUT_Du_lieu_nhan_vien!$1:$1048576,2,0))</f>
        <v>Vũ Thị</v>
      </c>
      <c r="C645" s="121" t="str">
        <f>IF($A645="","",VLOOKUP($A645,INPUT_Du_lieu_nhan_vien!$1:$1048576,3,0))</f>
        <v>Ngân</v>
      </c>
      <c r="D645" s="104" t="str">
        <f>IF(A645="","",VLOOKUP(A645,INPUT_Du_lieu_nhan_vien!$1:$1048576,20,0))</f>
        <v>11v Lạc Long Quân, P5, Q11, TP Hồ Chí Minh</v>
      </c>
      <c r="E645" s="104">
        <f>IF($A645="","",VLOOKUP($A645,INPUT_Du_lieu_nhan_vien!$1:$1048576,17,0))</f>
        <v>0</v>
      </c>
      <c r="F645" s="116" t="str">
        <f>IF(Thong_tin_chuc_vu_NV!A645="","",VLOOKUP(Thong_tin_chuc_vu_NV!A645,INPUT_Du_lieu_nhan_vien!$1:$1048576,27,0))</f>
        <v>1</v>
      </c>
      <c r="G645" s="104" t="str">
        <f>IF(Thong_tin_chuc_vu_NV!A645="","",VLOOKUP(Thong_tin_chuc_vu_NV!A645,INPUT_Du_lieu_nhan_vien!$1:$1048576,28,0))</f>
        <v>CB</v>
      </c>
      <c r="H645" s="104" t="str">
        <f>IF(Thong_tin_chuc_vu_NV!A645="","",VLOOKUP(Thong_tin_chuc_vu_NV!A645,INPUT_Du_lieu_nhan_vien!$1:$1048576,24,0))</f>
        <v>OC</v>
      </c>
      <c r="I645" s="104" t="str">
        <f>IF(Thong_tin_chuc_vu_NV!A645="","",VLOOKUP(Thong_tin_chuc_vu_NV!A645,INPUT_Du_lieu_nhan_vien!$1:$1048576,29,0))</f>
        <v>TTV</v>
      </c>
      <c r="J645" s="104" t="str">
        <f>IF(Thong_tin_chuc_vu_NV!A645="","",VLOOKUP(Thong_tin_chuc_vu_NV!A645,INPUT_Du_lieu_nhan_vien!$1:$1048576,30,0))</f>
        <v>PTVS</v>
      </c>
      <c r="K645" s="104" t="str">
        <f>IF(Thong_tin_chuc_vu_NV!A645="","",VLOOKUP(Thong_tin_chuc_vu_NV!A645,INPUT_Du_lieu_nhan_vien!$1:$1048576,31,0))</f>
        <v>HCM</v>
      </c>
      <c r="L645" s="104" t="str">
        <f>IF(Thong_tin_chuc_vu_NV!A645="","",VLOOKUP(Thong_tin_chuc_vu_NV!A645,INPUT_Du_lieu_nhan_vien!$1:$1048576,36,0))</f>
        <v>Chính thức</v>
      </c>
      <c r="M645" s="117">
        <f>IF(Thong_tin_chuc_vu_NV!A645="","",VLOOKUP(Thong_tin_chuc_vu_NV!A645,INPUT_Du_lieu_nhan_vien!$1:$1048576,34,0))</f>
        <v>41552</v>
      </c>
      <c r="N645" s="104">
        <f>IF(Thong_tin_chuc_vu_NV!A645="","",VLOOKUP(Thong_tin_chuc_vu_NV!A645,INPUT_Du_lieu_nhan_vien!$1:$1048576,35,0))</f>
        <v>10</v>
      </c>
      <c r="O645" s="117">
        <f>IF(Thong_tin_chuc_vu_NV!A645="","",VLOOKUP(Thong_tin_chuc_vu_NV!A645,INPUT_Du_lieu_nhan_vien!$1:$1048576,37,0))</f>
        <v>0</v>
      </c>
      <c r="P645" s="117">
        <f>IF(Thong_tin_chuc_vu_NV!A645="","",VLOOKUP(Thong_tin_chuc_vu_NV!A645,INPUT_Du_lieu_nhan_vien!$1:$1048576,39,0))</f>
        <v>0</v>
      </c>
    </row>
    <row r="646" spans="1:16" ht="19.5" hidden="1" customHeight="1" x14ac:dyDescent="0.2">
      <c r="A646" s="121">
        <f>IF(INPUT_Du_lieu_nhan_vien!A664="","",INPUT_Du_lieu_nhan_vien!A664)</f>
        <v>20639</v>
      </c>
      <c r="B646" s="121" t="str">
        <f>IF(A646="","",VLOOKUP(A646,INPUT_Du_lieu_nhan_vien!$1:$1048576,2,0))</f>
        <v>Nguyễn Mỹ Diệu</v>
      </c>
      <c r="C646" s="121" t="str">
        <f>IF($A646="","",VLOOKUP($A646,INPUT_Du_lieu_nhan_vien!$1:$1048576,3,0))</f>
        <v>Linh</v>
      </c>
      <c r="D646" s="104" t="str">
        <f>IF(A646="","",VLOOKUP(A646,INPUT_Du_lieu_nhan_vien!$1:$1048576,20,0))</f>
        <v>156/10 Tô Hiến Thành, P15, Q10, HCM</v>
      </c>
      <c r="E646" s="104" t="str">
        <f>IF($A646="","",VLOOKUP($A646,INPUT_Du_lieu_nhan_vien!$1:$1048576,17,0))</f>
        <v>0985247715</v>
      </c>
      <c r="F646" s="116" t="str">
        <f>IF(Thong_tin_chuc_vu_NV!A646="","",VLOOKUP(Thong_tin_chuc_vu_NV!A646,INPUT_Du_lieu_nhan_vien!$1:$1048576,27,0))</f>
        <v>1</v>
      </c>
      <c r="G646" s="104" t="str">
        <f>IF(Thong_tin_chuc_vu_NV!A646="","",VLOOKUP(Thong_tin_chuc_vu_NV!A646,INPUT_Du_lieu_nhan_vien!$1:$1048576,28,0))</f>
        <v>CB</v>
      </c>
      <c r="H646" s="104" t="str">
        <f>IF(Thong_tin_chuc_vu_NV!A646="","",VLOOKUP(Thong_tin_chuc_vu_NV!A646,INPUT_Du_lieu_nhan_vien!$1:$1048576,24,0))</f>
        <v>OS</v>
      </c>
      <c r="I646" s="104" t="str">
        <f>IF(Thong_tin_chuc_vu_NV!A646="","",VLOOKUP(Thong_tin_chuc_vu_NV!A646,INPUT_Du_lieu_nhan_vien!$1:$1048576,29,0))</f>
        <v>TSA</v>
      </c>
      <c r="J646" s="104" t="str">
        <f>IF(Thong_tin_chuc_vu_NV!A646="","",VLOOKUP(Thong_tin_chuc_vu_NV!A646,INPUT_Du_lieu_nhan_vien!$1:$1048576,30,0))</f>
        <v>PSAS</v>
      </c>
      <c r="K646" s="104" t="str">
        <f>IF(Thong_tin_chuc_vu_NV!A646="","",VLOOKUP(Thong_tin_chuc_vu_NV!A646,INPUT_Du_lieu_nhan_vien!$1:$1048576,31,0))</f>
        <v>HCM</v>
      </c>
      <c r="L646" s="104" t="str">
        <f>IF(Thong_tin_chuc_vu_NV!A646="","",VLOOKUP(Thong_tin_chuc_vu_NV!A646,INPUT_Du_lieu_nhan_vien!$1:$1048576,36,0))</f>
        <v>Nghỉ việc</v>
      </c>
      <c r="M646" s="117">
        <f>IF(Thong_tin_chuc_vu_NV!A646="","",VLOOKUP(Thong_tin_chuc_vu_NV!A646,INPUT_Du_lieu_nhan_vien!$1:$1048576,34,0))</f>
        <v>0</v>
      </c>
      <c r="N646" s="104" t="str">
        <f>IF(Thong_tin_chuc_vu_NV!A646="","",VLOOKUP(Thong_tin_chuc_vu_NV!A646,INPUT_Du_lieu_nhan_vien!$1:$1048576,35,0))</f>
        <v/>
      </c>
      <c r="O646" s="117">
        <f>IF(Thong_tin_chuc_vu_NV!A646="","",VLOOKUP(Thong_tin_chuc_vu_NV!A646,INPUT_Du_lieu_nhan_vien!$1:$1048576,37,0))</f>
        <v>0</v>
      </c>
      <c r="P646" s="117">
        <f>IF(Thong_tin_chuc_vu_NV!A646="","",VLOOKUP(Thong_tin_chuc_vu_NV!A646,INPUT_Du_lieu_nhan_vien!$1:$1048576,39,0))</f>
        <v>41613</v>
      </c>
    </row>
    <row r="647" spans="1:16" ht="19.5" hidden="1" customHeight="1" x14ac:dyDescent="0.2">
      <c r="A647" s="121">
        <f>IF(INPUT_Du_lieu_nhan_vien!A665="","",INPUT_Du_lieu_nhan_vien!A665)</f>
        <v>20640</v>
      </c>
      <c r="B647" s="121" t="str">
        <f>IF(A647="","",VLOOKUP(A647,INPUT_Du_lieu_nhan_vien!$1:$1048576,2,0))</f>
        <v>Lê Thị Lệ</v>
      </c>
      <c r="C647" s="121" t="str">
        <f>IF($A647="","",VLOOKUP($A647,INPUT_Du_lieu_nhan_vien!$1:$1048576,3,0))</f>
        <v>Thủy</v>
      </c>
      <c r="D647" s="104" t="str">
        <f>IF(A647="","",VLOOKUP(A647,INPUT_Du_lieu_nhan_vien!$1:$1048576,20,0))</f>
        <v>Xuân Lộc, Thanh Thủy, Phú Thọ</v>
      </c>
      <c r="E647" s="104" t="str">
        <f>IF($A647="","",VLOOKUP($A647,INPUT_Du_lieu_nhan_vien!$1:$1048576,17,0))</f>
        <v>01649758221</v>
      </c>
      <c r="F647" s="116" t="str">
        <f>IF(Thong_tin_chuc_vu_NV!A647="","",VLOOKUP(Thong_tin_chuc_vu_NV!A647,INPUT_Du_lieu_nhan_vien!$1:$1048576,27,0))</f>
        <v>1</v>
      </c>
      <c r="G647" s="104" t="str">
        <f>IF(Thong_tin_chuc_vu_NV!A647="","",VLOOKUP(Thong_tin_chuc_vu_NV!A647,INPUT_Du_lieu_nhan_vien!$1:$1048576,28,0))</f>
        <v>CB</v>
      </c>
      <c r="H647" s="104" t="str">
        <f>IF(Thong_tin_chuc_vu_NV!A647="","",VLOOKUP(Thong_tin_chuc_vu_NV!A647,INPUT_Du_lieu_nhan_vien!$1:$1048576,24,0))</f>
        <v>OP</v>
      </c>
      <c r="I647" s="104" t="str">
        <f>IF(Thong_tin_chuc_vu_NV!A647="","",VLOOKUP(Thong_tin_chuc_vu_NV!A647,INPUT_Du_lieu_nhan_vien!$1:$1048576,29,0))</f>
        <v>TPE</v>
      </c>
      <c r="J647" s="104">
        <f>IF(Thong_tin_chuc_vu_NV!A647="","",VLOOKUP(Thong_tin_chuc_vu_NV!A647,INPUT_Du_lieu_nhan_vien!$1:$1048576,30,0))</f>
        <v>0</v>
      </c>
      <c r="K647" s="104" t="str">
        <f>IF(Thong_tin_chuc_vu_NV!A647="","",VLOOKUP(Thong_tin_chuc_vu_NV!A647,INPUT_Du_lieu_nhan_vien!$1:$1048576,31,0))</f>
        <v>HN</v>
      </c>
      <c r="L647" s="104" t="str">
        <f>IF(Thong_tin_chuc_vu_NV!A647="","",VLOOKUP(Thong_tin_chuc_vu_NV!A647,INPUT_Du_lieu_nhan_vien!$1:$1048576,36,0))</f>
        <v>Chính thức</v>
      </c>
      <c r="M647" s="117">
        <f>IF(Thong_tin_chuc_vu_NV!A647="","",VLOOKUP(Thong_tin_chuc_vu_NV!A647,INPUT_Du_lieu_nhan_vien!$1:$1048576,34,0))</f>
        <v>41528</v>
      </c>
      <c r="N647" s="104">
        <f>IF(Thong_tin_chuc_vu_NV!A647="","",VLOOKUP(Thong_tin_chuc_vu_NV!A647,INPUT_Du_lieu_nhan_vien!$1:$1048576,35,0))</f>
        <v>9</v>
      </c>
      <c r="O647" s="117">
        <f>IF(Thong_tin_chuc_vu_NV!A647="","",VLOOKUP(Thong_tin_chuc_vu_NV!A647,INPUT_Du_lieu_nhan_vien!$1:$1048576,37,0))</f>
        <v>0</v>
      </c>
      <c r="P647" s="117">
        <f>IF(Thong_tin_chuc_vu_NV!A647="","",VLOOKUP(Thong_tin_chuc_vu_NV!A647,INPUT_Du_lieu_nhan_vien!$1:$1048576,39,0))</f>
        <v>0</v>
      </c>
    </row>
    <row r="648" spans="1:16" ht="19.5" hidden="1" customHeight="1" x14ac:dyDescent="0.2">
      <c r="A648" s="121">
        <f>IF(INPUT_Du_lieu_nhan_vien!A666="","",INPUT_Du_lieu_nhan_vien!A666)</f>
        <v>20641</v>
      </c>
      <c r="B648" s="121" t="str">
        <f>IF(A648="","",VLOOKUP(A648,INPUT_Du_lieu_nhan_vien!$1:$1048576,2,0))</f>
        <v>Bùi Thị</v>
      </c>
      <c r="C648" s="121" t="str">
        <f>IF($A648="","",VLOOKUP($A648,INPUT_Du_lieu_nhan_vien!$1:$1048576,3,0))</f>
        <v>Hoa</v>
      </c>
      <c r="D648" s="104" t="str">
        <f>IF(A648="","",VLOOKUP(A648,INPUT_Du_lieu_nhan_vien!$1:$1048576,20,0))</f>
        <v>104/68 Cầu Giấy, Hà Nội</v>
      </c>
      <c r="E648" s="104" t="str">
        <f>IF($A648="","",VLOOKUP($A648,INPUT_Du_lieu_nhan_vien!$1:$1048576,17,0))</f>
        <v>0986965462</v>
      </c>
      <c r="F648" s="116" t="str">
        <f>IF(Thong_tin_chuc_vu_NV!A648="","",VLOOKUP(Thong_tin_chuc_vu_NV!A648,INPUT_Du_lieu_nhan_vien!$1:$1048576,27,0))</f>
        <v>1</v>
      </c>
      <c r="G648" s="104" t="str">
        <f>IF(Thong_tin_chuc_vu_NV!A648="","",VLOOKUP(Thong_tin_chuc_vu_NV!A648,INPUT_Du_lieu_nhan_vien!$1:$1048576,28,0))</f>
        <v>CB</v>
      </c>
      <c r="H648" s="104" t="str">
        <f>IF(Thong_tin_chuc_vu_NV!A648="","",VLOOKUP(Thong_tin_chuc_vu_NV!A648,INPUT_Du_lieu_nhan_vien!$1:$1048576,24,0))</f>
        <v>OP</v>
      </c>
      <c r="I648" s="104" t="str">
        <f>IF(Thong_tin_chuc_vu_NV!A648="","",VLOOKUP(Thong_tin_chuc_vu_NV!A648,INPUT_Du_lieu_nhan_vien!$1:$1048576,29,0))</f>
        <v>TOS1</v>
      </c>
      <c r="J648" s="104" t="str">
        <f>IF(Thong_tin_chuc_vu_NV!A648="","",VLOOKUP(Thong_tin_chuc_vu_NV!A648,INPUT_Du_lieu_nhan_vien!$1:$1048576,30,0))</f>
        <v>POSC</v>
      </c>
      <c r="K648" s="104" t="str">
        <f>IF(Thong_tin_chuc_vu_NV!A648="","",VLOOKUP(Thong_tin_chuc_vu_NV!A648,INPUT_Du_lieu_nhan_vien!$1:$1048576,31,0))</f>
        <v>HN</v>
      </c>
      <c r="L648" s="104" t="str">
        <f>IF(Thong_tin_chuc_vu_NV!A648="","",VLOOKUP(Thong_tin_chuc_vu_NV!A648,INPUT_Du_lieu_nhan_vien!$1:$1048576,36,0))</f>
        <v>Chính thức</v>
      </c>
      <c r="M648" s="117">
        <f>IF(Thong_tin_chuc_vu_NV!A648="","",VLOOKUP(Thong_tin_chuc_vu_NV!A648,INPUT_Du_lieu_nhan_vien!$1:$1048576,34,0))</f>
        <v>41548</v>
      </c>
      <c r="N648" s="104">
        <f>IF(Thong_tin_chuc_vu_NV!A648="","",VLOOKUP(Thong_tin_chuc_vu_NV!A648,INPUT_Du_lieu_nhan_vien!$1:$1048576,35,0))</f>
        <v>10</v>
      </c>
      <c r="O648" s="117">
        <f>IF(Thong_tin_chuc_vu_NV!A648="","",VLOOKUP(Thong_tin_chuc_vu_NV!A648,INPUT_Du_lieu_nhan_vien!$1:$1048576,37,0))</f>
        <v>0</v>
      </c>
      <c r="P648" s="117">
        <f>IF(Thong_tin_chuc_vu_NV!A648="","",VLOOKUP(Thong_tin_chuc_vu_NV!A648,INPUT_Du_lieu_nhan_vien!$1:$1048576,39,0))</f>
        <v>0</v>
      </c>
    </row>
    <row r="649" spans="1:16" ht="19.5" hidden="1" customHeight="1" x14ac:dyDescent="0.2">
      <c r="A649" s="121">
        <f>IF(INPUT_Du_lieu_nhan_vien!A667="","",INPUT_Du_lieu_nhan_vien!A667)</f>
        <v>20642</v>
      </c>
      <c r="B649" s="121" t="str">
        <f>IF(A649="","",VLOOKUP(A649,INPUT_Du_lieu_nhan_vien!$1:$1048576,2,0))</f>
        <v>Nguyễn Thị</v>
      </c>
      <c r="C649" s="121" t="str">
        <f>IF($A649="","",VLOOKUP($A649,INPUT_Du_lieu_nhan_vien!$1:$1048576,3,0))</f>
        <v>Lý</v>
      </c>
      <c r="D649" s="104">
        <f>IF(A649="","",VLOOKUP(A649,INPUT_Du_lieu_nhan_vien!$1:$1048576,20,0))</f>
        <v>0</v>
      </c>
      <c r="E649" s="104">
        <f>IF($A649="","",VLOOKUP($A649,INPUT_Du_lieu_nhan_vien!$1:$1048576,17,0))</f>
        <v>0</v>
      </c>
      <c r="F649" s="116" t="str">
        <f>IF(Thong_tin_chuc_vu_NV!A649="","",VLOOKUP(Thong_tin_chuc_vu_NV!A649,INPUT_Du_lieu_nhan_vien!$1:$1048576,27,0))</f>
        <v>1</v>
      </c>
      <c r="G649" s="104" t="str">
        <f>IF(Thong_tin_chuc_vu_NV!A649="","",VLOOKUP(Thong_tin_chuc_vu_NV!A649,INPUT_Du_lieu_nhan_vien!$1:$1048576,28,0))</f>
        <v>CB</v>
      </c>
      <c r="H649" s="104" t="str">
        <f>IF(Thong_tin_chuc_vu_NV!A649="","",VLOOKUP(Thong_tin_chuc_vu_NV!A649,INPUT_Du_lieu_nhan_vien!$1:$1048576,24,0))</f>
        <v>OC</v>
      </c>
      <c r="I649" s="104" t="str">
        <f>IF(Thong_tin_chuc_vu_NV!A649="","",VLOOKUP(Thong_tin_chuc_vu_NV!A649,INPUT_Du_lieu_nhan_vien!$1:$1048576,29,0))</f>
        <v>TTV</v>
      </c>
      <c r="J649" s="104" t="str">
        <f>IF(Thong_tin_chuc_vu_NV!A649="","",VLOOKUP(Thong_tin_chuc_vu_NV!A649,INPUT_Du_lieu_nhan_vien!$1:$1048576,30,0))</f>
        <v>PTVS</v>
      </c>
      <c r="K649" s="104" t="str">
        <f>IF(Thong_tin_chuc_vu_NV!A649="","",VLOOKUP(Thong_tin_chuc_vu_NV!A649,INPUT_Du_lieu_nhan_vien!$1:$1048576,31,0))</f>
        <v>HCM</v>
      </c>
      <c r="L649" s="104" t="str">
        <f>IF(Thong_tin_chuc_vu_NV!A649="","",VLOOKUP(Thong_tin_chuc_vu_NV!A649,INPUT_Du_lieu_nhan_vien!$1:$1048576,36,0))</f>
        <v>Nghỉ việc</v>
      </c>
      <c r="M649" s="117">
        <f>IF(Thong_tin_chuc_vu_NV!A649="","",VLOOKUP(Thong_tin_chuc_vu_NV!A649,INPUT_Du_lieu_nhan_vien!$1:$1048576,34,0))</f>
        <v>0</v>
      </c>
      <c r="N649" s="104" t="str">
        <f>IF(Thong_tin_chuc_vu_NV!A649="","",VLOOKUP(Thong_tin_chuc_vu_NV!A649,INPUT_Du_lieu_nhan_vien!$1:$1048576,35,0))</f>
        <v/>
      </c>
      <c r="O649" s="117">
        <f>IF(Thong_tin_chuc_vu_NV!A649="","",VLOOKUP(Thong_tin_chuc_vu_NV!A649,INPUT_Du_lieu_nhan_vien!$1:$1048576,37,0))</f>
        <v>0</v>
      </c>
      <c r="P649" s="117">
        <f>IF(Thong_tin_chuc_vu_NV!A649="","",VLOOKUP(Thong_tin_chuc_vu_NV!A649,INPUT_Du_lieu_nhan_vien!$1:$1048576,39,0))</f>
        <v>0</v>
      </c>
    </row>
    <row r="650" spans="1:16" ht="19.5" hidden="1" customHeight="1" x14ac:dyDescent="0.2">
      <c r="A650" s="121">
        <f>IF(INPUT_Du_lieu_nhan_vien!A668="","",INPUT_Du_lieu_nhan_vien!A668)</f>
        <v>20643</v>
      </c>
      <c r="B650" s="121" t="str">
        <f>IF(A650="","",VLOOKUP(A650,INPUT_Du_lieu_nhan_vien!$1:$1048576,2,0))</f>
        <v>Tống Thị Minh</v>
      </c>
      <c r="C650" s="121" t="str">
        <f>IF($A650="","",VLOOKUP($A650,INPUT_Du_lieu_nhan_vien!$1:$1048576,3,0))</f>
        <v>Hoa</v>
      </c>
      <c r="D650" s="104" t="str">
        <f>IF(A650="","",VLOOKUP(A650,INPUT_Du_lieu_nhan_vien!$1:$1048576,20,0))</f>
        <v>Số 11/143 Ngõ chợ Khâm Thiên, Khâm Thiên, Hà Nội</v>
      </c>
      <c r="E650" s="104" t="str">
        <f>IF($A650="","",VLOOKUP($A650,INPUT_Du_lieu_nhan_vien!$1:$1048576,17,0))</f>
        <v>0974388264</v>
      </c>
      <c r="F650" s="116" t="str">
        <f>IF(Thong_tin_chuc_vu_NV!A650="","",VLOOKUP(Thong_tin_chuc_vu_NV!A650,INPUT_Du_lieu_nhan_vien!$1:$1048576,27,0))</f>
        <v>1</v>
      </c>
      <c r="G650" s="104" t="str">
        <f>IF(Thong_tin_chuc_vu_NV!A650="","",VLOOKUP(Thong_tin_chuc_vu_NV!A650,INPUT_Du_lieu_nhan_vien!$1:$1048576,28,0))</f>
        <v>CB</v>
      </c>
      <c r="H650" s="104" t="str">
        <f>IF(Thong_tin_chuc_vu_NV!A650="","",VLOOKUP(Thong_tin_chuc_vu_NV!A650,INPUT_Du_lieu_nhan_vien!$1:$1048576,24,0))</f>
        <v>OC</v>
      </c>
      <c r="I650" s="104" t="str">
        <f>IF(Thong_tin_chuc_vu_NV!A650="","",VLOOKUP(Thong_tin_chuc_vu_NV!A650,INPUT_Du_lieu_nhan_vien!$1:$1048576,29,0))</f>
        <v>TMH</v>
      </c>
      <c r="J650" s="104" t="str">
        <f>IF(Thong_tin_chuc_vu_NV!A650="","",VLOOKUP(Thong_tin_chuc_vu_NV!A650,INPUT_Du_lieu_nhan_vien!$1:$1048576,30,0))</f>
        <v>PMHS</v>
      </c>
      <c r="K650" s="104" t="str">
        <f>IF(Thong_tin_chuc_vu_NV!A650="","",VLOOKUP(Thong_tin_chuc_vu_NV!A650,INPUT_Du_lieu_nhan_vien!$1:$1048576,31,0))</f>
        <v>HN</v>
      </c>
      <c r="L650" s="104" t="str">
        <f>IF(Thong_tin_chuc_vu_NV!A650="","",VLOOKUP(Thong_tin_chuc_vu_NV!A650,INPUT_Du_lieu_nhan_vien!$1:$1048576,36,0))</f>
        <v>Nghỉ việc</v>
      </c>
      <c r="M650" s="117">
        <f>IF(Thong_tin_chuc_vu_NV!A650="","",VLOOKUP(Thong_tin_chuc_vu_NV!A650,INPUT_Du_lieu_nhan_vien!$1:$1048576,34,0))</f>
        <v>41582</v>
      </c>
      <c r="N650" s="104">
        <f>IF(Thong_tin_chuc_vu_NV!A650="","",VLOOKUP(Thong_tin_chuc_vu_NV!A650,INPUT_Du_lieu_nhan_vien!$1:$1048576,35,0))</f>
        <v>11</v>
      </c>
      <c r="O650" s="117">
        <f>IF(Thong_tin_chuc_vu_NV!A650="","",VLOOKUP(Thong_tin_chuc_vu_NV!A650,INPUT_Du_lieu_nhan_vien!$1:$1048576,37,0))</f>
        <v>0</v>
      </c>
      <c r="P650" s="117">
        <f>IF(Thong_tin_chuc_vu_NV!A650="","",VLOOKUP(Thong_tin_chuc_vu_NV!A650,INPUT_Du_lieu_nhan_vien!$1:$1048576,39,0))</f>
        <v>0</v>
      </c>
    </row>
    <row r="651" spans="1:16" ht="19.5" hidden="1" customHeight="1" x14ac:dyDescent="0.2">
      <c r="A651" s="121">
        <f>IF(INPUT_Du_lieu_nhan_vien!A669="","",INPUT_Du_lieu_nhan_vien!A669)</f>
        <v>20644</v>
      </c>
      <c r="B651" s="121" t="str">
        <f>IF(A651="","",VLOOKUP(A651,INPUT_Du_lieu_nhan_vien!$1:$1048576,2,0))</f>
        <v>Đỗ Thị Khánh</v>
      </c>
      <c r="C651" s="121" t="str">
        <f>IF($A651="","",VLOOKUP($A651,INPUT_Du_lieu_nhan_vien!$1:$1048576,3,0))</f>
        <v>Ly</v>
      </c>
      <c r="D651" s="104" t="str">
        <f>IF(A651="","",VLOOKUP(A651,INPUT_Du_lieu_nhan_vien!$1:$1048576,20,0))</f>
        <v>SN 14A ngách 90 ngõ 1194 Đường Láng, Láng Thượng, Đống Đa Hà Nội</v>
      </c>
      <c r="E651" s="104" t="str">
        <f>IF($A651="","",VLOOKUP($A651,INPUT_Du_lieu_nhan_vien!$1:$1048576,17,0))</f>
        <v>0936094979</v>
      </c>
      <c r="F651" s="116" t="str">
        <f>IF(Thong_tin_chuc_vu_NV!A651="","",VLOOKUP(Thong_tin_chuc_vu_NV!A651,INPUT_Du_lieu_nhan_vien!$1:$1048576,27,0))</f>
        <v>1</v>
      </c>
      <c r="G651" s="104" t="str">
        <f>IF(Thong_tin_chuc_vu_NV!A651="","",VLOOKUP(Thong_tin_chuc_vu_NV!A651,INPUT_Du_lieu_nhan_vien!$1:$1048576,28,0))</f>
        <v>CB</v>
      </c>
      <c r="H651" s="104" t="str">
        <f>IF(Thong_tin_chuc_vu_NV!A651="","",VLOOKUP(Thong_tin_chuc_vu_NV!A651,INPUT_Du_lieu_nhan_vien!$1:$1048576,24,0))</f>
        <v>OP</v>
      </c>
      <c r="I651" s="104" t="str">
        <f>IF(Thong_tin_chuc_vu_NV!A651="","",VLOOKUP(Thong_tin_chuc_vu_NV!A651,INPUT_Du_lieu_nhan_vien!$1:$1048576,29,0))</f>
        <v>TOS1</v>
      </c>
      <c r="J651" s="104" t="str">
        <f>IF(Thong_tin_chuc_vu_NV!A651="","",VLOOKUP(Thong_tin_chuc_vu_NV!A651,INPUT_Du_lieu_nhan_vien!$1:$1048576,30,0))</f>
        <v>POST</v>
      </c>
      <c r="K651" s="104" t="str">
        <f>IF(Thong_tin_chuc_vu_NV!A651="","",VLOOKUP(Thong_tin_chuc_vu_NV!A651,INPUT_Du_lieu_nhan_vien!$1:$1048576,31,0))</f>
        <v>HN</v>
      </c>
      <c r="L651" s="104" t="str">
        <f>IF(Thong_tin_chuc_vu_NV!A651="","",VLOOKUP(Thong_tin_chuc_vu_NV!A651,INPUT_Du_lieu_nhan_vien!$1:$1048576,36,0))</f>
        <v>Chính thức</v>
      </c>
      <c r="M651" s="117">
        <f>IF(Thong_tin_chuc_vu_NV!A651="","",VLOOKUP(Thong_tin_chuc_vu_NV!A651,INPUT_Du_lieu_nhan_vien!$1:$1048576,34,0))</f>
        <v>41548</v>
      </c>
      <c r="N651" s="104">
        <f>IF(Thong_tin_chuc_vu_NV!A651="","",VLOOKUP(Thong_tin_chuc_vu_NV!A651,INPUT_Du_lieu_nhan_vien!$1:$1048576,35,0))</f>
        <v>10</v>
      </c>
      <c r="O651" s="117">
        <f>IF(Thong_tin_chuc_vu_NV!A651="","",VLOOKUP(Thong_tin_chuc_vu_NV!A651,INPUT_Du_lieu_nhan_vien!$1:$1048576,37,0))</f>
        <v>0</v>
      </c>
      <c r="P651" s="117">
        <f>IF(Thong_tin_chuc_vu_NV!A651="","",VLOOKUP(Thong_tin_chuc_vu_NV!A651,INPUT_Du_lieu_nhan_vien!$1:$1048576,39,0))</f>
        <v>0</v>
      </c>
    </row>
    <row r="652" spans="1:16" ht="19.5" hidden="1" customHeight="1" x14ac:dyDescent="0.2">
      <c r="A652" s="121">
        <f>IF(INPUT_Du_lieu_nhan_vien!A670="","",INPUT_Du_lieu_nhan_vien!A670)</f>
        <v>20645</v>
      </c>
      <c r="B652" s="121" t="str">
        <f>IF(A652="","",VLOOKUP(A652,INPUT_Du_lieu_nhan_vien!$1:$1048576,2,0))</f>
        <v>Trần Thị Hương</v>
      </c>
      <c r="C652" s="121" t="str">
        <f>IF($A652="","",VLOOKUP($A652,INPUT_Du_lieu_nhan_vien!$1:$1048576,3,0))</f>
        <v>Nam</v>
      </c>
      <c r="D652" s="104" t="str">
        <f>IF(A652="","",VLOOKUP(A652,INPUT_Du_lieu_nhan_vien!$1:$1048576,20,0))</f>
        <v>Số 7 - Ngõ 205 - Tây Sơn - Đống Đa - Hà Nội</v>
      </c>
      <c r="E652" s="104" t="str">
        <f>IF($A652="","",VLOOKUP($A652,INPUT_Du_lieu_nhan_vien!$1:$1048576,17,0))</f>
        <v>0948842468</v>
      </c>
      <c r="F652" s="116" t="str">
        <f>IF(Thong_tin_chuc_vu_NV!A652="","",VLOOKUP(Thong_tin_chuc_vu_NV!A652,INPUT_Du_lieu_nhan_vien!$1:$1048576,27,0))</f>
        <v>1</v>
      </c>
      <c r="G652" s="104" t="str">
        <f>IF(Thong_tin_chuc_vu_NV!A652="","",VLOOKUP(Thong_tin_chuc_vu_NV!A652,INPUT_Du_lieu_nhan_vien!$1:$1048576,28,0))</f>
        <v>CB</v>
      </c>
      <c r="H652" s="104" t="str">
        <f>IF(Thong_tin_chuc_vu_NV!A652="","",VLOOKUP(Thong_tin_chuc_vu_NV!A652,INPUT_Du_lieu_nhan_vien!$1:$1048576,24,0))</f>
        <v>OP</v>
      </c>
      <c r="I652" s="104" t="str">
        <f>IF(Thong_tin_chuc_vu_NV!A652="","",VLOOKUP(Thong_tin_chuc_vu_NV!A652,INPUT_Du_lieu_nhan_vien!$1:$1048576,29,0))</f>
        <v>TAD</v>
      </c>
      <c r="J652" s="104" t="str">
        <f>IF(Thong_tin_chuc_vu_NV!A652="","",VLOOKUP(Thong_tin_chuc_vu_NV!A652,INPUT_Du_lieu_nhan_vien!$1:$1048576,30,0))</f>
        <v>PADA</v>
      </c>
      <c r="K652" s="104" t="str">
        <f>IF(Thong_tin_chuc_vu_NV!A652="","",VLOOKUP(Thong_tin_chuc_vu_NV!A652,INPUT_Du_lieu_nhan_vien!$1:$1048576,31,0))</f>
        <v>HN</v>
      </c>
      <c r="L652" s="104" t="str">
        <f>IF(Thong_tin_chuc_vu_NV!A652="","",VLOOKUP(Thong_tin_chuc_vu_NV!A652,INPUT_Du_lieu_nhan_vien!$1:$1048576,36,0))</f>
        <v>Nghỉ việc</v>
      </c>
      <c r="M652" s="117">
        <f>IF(Thong_tin_chuc_vu_NV!A652="","",VLOOKUP(Thong_tin_chuc_vu_NV!A652,INPUT_Du_lieu_nhan_vien!$1:$1048576,34,0))</f>
        <v>0</v>
      </c>
      <c r="N652" s="104" t="str">
        <f>IF(Thong_tin_chuc_vu_NV!A652="","",VLOOKUP(Thong_tin_chuc_vu_NV!A652,INPUT_Du_lieu_nhan_vien!$1:$1048576,35,0))</f>
        <v/>
      </c>
      <c r="O652" s="117">
        <f>IF(Thong_tin_chuc_vu_NV!A652="","",VLOOKUP(Thong_tin_chuc_vu_NV!A652,INPUT_Du_lieu_nhan_vien!$1:$1048576,37,0))</f>
        <v>0</v>
      </c>
      <c r="P652" s="117">
        <f>IF(Thong_tin_chuc_vu_NV!A652="","",VLOOKUP(Thong_tin_chuc_vu_NV!A652,INPUT_Du_lieu_nhan_vien!$1:$1048576,39,0))</f>
        <v>41527</v>
      </c>
    </row>
    <row r="653" spans="1:16" ht="19.5" hidden="1" customHeight="1" x14ac:dyDescent="0.2">
      <c r="A653" s="121">
        <f>IF(INPUT_Du_lieu_nhan_vien!A671="","",INPUT_Du_lieu_nhan_vien!A671)</f>
        <v>20646</v>
      </c>
      <c r="B653" s="121" t="str">
        <f>IF(A653="","",VLOOKUP(A653,INPUT_Du_lieu_nhan_vien!$1:$1048576,2,0))</f>
        <v>Cao Thu</v>
      </c>
      <c r="C653" s="121" t="str">
        <f>IF($A653="","",VLOOKUP($A653,INPUT_Du_lieu_nhan_vien!$1:$1048576,3,0))</f>
        <v>Phương</v>
      </c>
      <c r="D653" s="104" t="str">
        <f>IF(A653="","",VLOOKUP(A653,INPUT_Du_lieu_nhan_vien!$1:$1048576,20,0))</f>
        <v>354/50 Lý Thường Kiệt, P.14, Q.10</v>
      </c>
      <c r="E653" s="104" t="str">
        <f>IF($A653="","",VLOOKUP($A653,INPUT_Du_lieu_nhan_vien!$1:$1048576,17,0))</f>
        <v>0902808448</v>
      </c>
      <c r="F653" s="116" t="str">
        <f>IF(Thong_tin_chuc_vu_NV!A653="","",VLOOKUP(Thong_tin_chuc_vu_NV!A653,INPUT_Du_lieu_nhan_vien!$1:$1048576,27,0))</f>
        <v>1</v>
      </c>
      <c r="G653" s="104" t="str">
        <f>IF(Thong_tin_chuc_vu_NV!A653="","",VLOOKUP(Thong_tin_chuc_vu_NV!A653,INPUT_Du_lieu_nhan_vien!$1:$1048576,28,0))</f>
        <v>CB</v>
      </c>
      <c r="H653" s="104" t="str">
        <f>IF(Thong_tin_chuc_vu_NV!A653="","",VLOOKUP(Thong_tin_chuc_vu_NV!A653,INPUT_Du_lieu_nhan_vien!$1:$1048576,24,0))</f>
        <v>OP</v>
      </c>
      <c r="I653" s="104" t="str">
        <f>IF(Thong_tin_chuc_vu_NV!A653="","",VLOOKUP(Thong_tin_chuc_vu_NV!A653,INPUT_Du_lieu_nhan_vien!$1:$1048576,29,0))</f>
        <v>TSG</v>
      </c>
      <c r="J653" s="104" t="str">
        <f>IF(Thong_tin_chuc_vu_NV!A653="","",VLOOKUP(Thong_tin_chuc_vu_NV!A653,INPUT_Du_lieu_nhan_vien!$1:$1048576,30,0))</f>
        <v>PSGH</v>
      </c>
      <c r="K653" s="104" t="str">
        <f>IF(Thong_tin_chuc_vu_NV!A653="","",VLOOKUP(Thong_tin_chuc_vu_NV!A653,INPUT_Du_lieu_nhan_vien!$1:$1048576,31,0))</f>
        <v>HCM</v>
      </c>
      <c r="L653" s="104" t="str">
        <f>IF(Thong_tin_chuc_vu_NV!A653="","",VLOOKUP(Thong_tin_chuc_vu_NV!A653,INPUT_Du_lieu_nhan_vien!$1:$1048576,36,0))</f>
        <v>Chính thức</v>
      </c>
      <c r="M653" s="117">
        <f>IF(Thong_tin_chuc_vu_NV!A653="","",VLOOKUP(Thong_tin_chuc_vu_NV!A653,INPUT_Du_lieu_nhan_vien!$1:$1048576,34,0))</f>
        <v>41587</v>
      </c>
      <c r="N653" s="104">
        <f>IF(Thong_tin_chuc_vu_NV!A653="","",VLOOKUP(Thong_tin_chuc_vu_NV!A653,INPUT_Du_lieu_nhan_vien!$1:$1048576,35,0))</f>
        <v>11</v>
      </c>
      <c r="O653" s="117">
        <f>IF(Thong_tin_chuc_vu_NV!A653="","",VLOOKUP(Thong_tin_chuc_vu_NV!A653,INPUT_Du_lieu_nhan_vien!$1:$1048576,37,0))</f>
        <v>0</v>
      </c>
      <c r="P653" s="117">
        <f>IF(Thong_tin_chuc_vu_NV!A653="","",VLOOKUP(Thong_tin_chuc_vu_NV!A653,INPUT_Du_lieu_nhan_vien!$1:$1048576,39,0))</f>
        <v>0</v>
      </c>
    </row>
    <row r="654" spans="1:16" ht="19.5" hidden="1" customHeight="1" x14ac:dyDescent="0.2">
      <c r="A654" s="121">
        <f>IF(INPUT_Du_lieu_nhan_vien!A672="","",INPUT_Du_lieu_nhan_vien!A672)</f>
        <v>20647</v>
      </c>
      <c r="B654" s="121" t="str">
        <f>IF(A654="","",VLOOKUP(A654,INPUT_Du_lieu_nhan_vien!$1:$1048576,2,0))</f>
        <v>Trần Thị</v>
      </c>
      <c r="C654" s="121" t="str">
        <f>IF($A654="","",VLOOKUP($A654,INPUT_Du_lieu_nhan_vien!$1:$1048576,3,0))</f>
        <v>Phương</v>
      </c>
      <c r="D654" s="104" t="str">
        <f>IF(A654="","",VLOOKUP(A654,INPUT_Du_lieu_nhan_vien!$1:$1048576,20,0))</f>
        <v>Xóm Lão - Yên Mỹ - Yên Mô - Ninh Bình</v>
      </c>
      <c r="E654" s="104" t="str">
        <f>IF($A654="","",VLOOKUP($A654,INPUT_Du_lieu_nhan_vien!$1:$1048576,17,0))</f>
        <v>0985268760</v>
      </c>
      <c r="F654" s="116" t="str">
        <f>IF(Thong_tin_chuc_vu_NV!A654="","",VLOOKUP(Thong_tin_chuc_vu_NV!A654,INPUT_Du_lieu_nhan_vien!$1:$1048576,27,0))</f>
        <v>1</v>
      </c>
      <c r="G654" s="104" t="str">
        <f>IF(Thong_tin_chuc_vu_NV!A654="","",VLOOKUP(Thong_tin_chuc_vu_NV!A654,INPUT_Du_lieu_nhan_vien!$1:$1048576,28,0))</f>
        <v>CB</v>
      </c>
      <c r="H654" s="104" t="str">
        <f>IF(Thong_tin_chuc_vu_NV!A654="","",VLOOKUP(Thong_tin_chuc_vu_NV!A654,INPUT_Du_lieu_nhan_vien!$1:$1048576,24,0))</f>
        <v>OP</v>
      </c>
      <c r="I654" s="104" t="str">
        <f>IF(Thong_tin_chuc_vu_NV!A654="","",VLOOKUP(Thong_tin_chuc_vu_NV!A654,INPUT_Du_lieu_nhan_vien!$1:$1048576,29,0))</f>
        <v>TOS1</v>
      </c>
      <c r="J654" s="104" t="str">
        <f>IF(Thong_tin_chuc_vu_NV!A654="","",VLOOKUP(Thong_tin_chuc_vu_NV!A654,INPUT_Du_lieu_nhan_vien!$1:$1048576,30,0))</f>
        <v>POSO</v>
      </c>
      <c r="K654" s="104" t="str">
        <f>IF(Thong_tin_chuc_vu_NV!A654="","",VLOOKUP(Thong_tin_chuc_vu_NV!A654,INPUT_Du_lieu_nhan_vien!$1:$1048576,31,0))</f>
        <v>HN</v>
      </c>
      <c r="L654" s="104" t="str">
        <f>IF(Thong_tin_chuc_vu_NV!A654="","",VLOOKUP(Thong_tin_chuc_vu_NV!A654,INPUT_Du_lieu_nhan_vien!$1:$1048576,36,0))</f>
        <v>Chính thức</v>
      </c>
      <c r="M654" s="117">
        <f>IF(Thong_tin_chuc_vu_NV!A654="","",VLOOKUP(Thong_tin_chuc_vu_NV!A654,INPUT_Du_lieu_nhan_vien!$1:$1048576,34,0))</f>
        <v>41594</v>
      </c>
      <c r="N654" s="104">
        <f>IF(Thong_tin_chuc_vu_NV!A654="","",VLOOKUP(Thong_tin_chuc_vu_NV!A654,INPUT_Du_lieu_nhan_vien!$1:$1048576,35,0))</f>
        <v>11</v>
      </c>
      <c r="O654" s="117">
        <f>IF(Thong_tin_chuc_vu_NV!A654="","",VLOOKUP(Thong_tin_chuc_vu_NV!A654,INPUT_Du_lieu_nhan_vien!$1:$1048576,37,0))</f>
        <v>0</v>
      </c>
      <c r="P654" s="117">
        <f>IF(Thong_tin_chuc_vu_NV!A654="","",VLOOKUP(Thong_tin_chuc_vu_NV!A654,INPUT_Du_lieu_nhan_vien!$1:$1048576,39,0))</f>
        <v>0</v>
      </c>
    </row>
    <row r="655" spans="1:16" ht="19.5" hidden="1" customHeight="1" x14ac:dyDescent="0.2">
      <c r="A655" s="121">
        <f>IF(INPUT_Du_lieu_nhan_vien!A673="","",INPUT_Du_lieu_nhan_vien!A673)</f>
        <v>20648</v>
      </c>
      <c r="B655" s="121" t="str">
        <f>IF(A655="","",VLOOKUP(A655,INPUT_Du_lieu_nhan_vien!$1:$1048576,2,0))</f>
        <v>Nguyễn Thị</v>
      </c>
      <c r="C655" s="121" t="str">
        <f>IF($A655="","",VLOOKUP($A655,INPUT_Du_lieu_nhan_vien!$1:$1048576,3,0))</f>
        <v>Hoa</v>
      </c>
      <c r="D655" s="104" t="str">
        <f>IF(A655="","",VLOOKUP(A655,INPUT_Du_lieu_nhan_vien!$1:$1048576,20,0))</f>
        <v>Xã Đức Giang, huyện Hoài Đức, Hà Nội</v>
      </c>
      <c r="E655" s="104" t="str">
        <f>IF($A655="","",VLOOKUP($A655,INPUT_Du_lieu_nhan_vien!$1:$1048576,17,0))</f>
        <v>0979652863</v>
      </c>
      <c r="F655" s="116" t="str">
        <f>IF(Thong_tin_chuc_vu_NV!A655="","",VLOOKUP(Thong_tin_chuc_vu_NV!A655,INPUT_Du_lieu_nhan_vien!$1:$1048576,27,0))</f>
        <v>1</v>
      </c>
      <c r="G655" s="104" t="str">
        <f>IF(Thong_tin_chuc_vu_NV!A655="","",VLOOKUP(Thong_tin_chuc_vu_NV!A655,INPUT_Du_lieu_nhan_vien!$1:$1048576,28,0))</f>
        <v>CB</v>
      </c>
      <c r="H655" s="104" t="str">
        <f>IF(Thong_tin_chuc_vu_NV!A655="","",VLOOKUP(Thong_tin_chuc_vu_NV!A655,INPUT_Du_lieu_nhan_vien!$1:$1048576,24,0))</f>
        <v>OP</v>
      </c>
      <c r="I655" s="104" t="str">
        <f>IF(Thong_tin_chuc_vu_NV!A655="","",VLOOKUP(Thong_tin_chuc_vu_NV!A655,INPUT_Du_lieu_nhan_vien!$1:$1048576,29,0))</f>
        <v>TOS1</v>
      </c>
      <c r="J655" s="104" t="str">
        <f>IF(Thong_tin_chuc_vu_NV!A655="","",VLOOKUP(Thong_tin_chuc_vu_NV!A655,INPUT_Du_lieu_nhan_vien!$1:$1048576,30,0))</f>
        <v>POST</v>
      </c>
      <c r="K655" s="104" t="str">
        <f>IF(Thong_tin_chuc_vu_NV!A655="","",VLOOKUP(Thong_tin_chuc_vu_NV!A655,INPUT_Du_lieu_nhan_vien!$1:$1048576,31,0))</f>
        <v>HN</v>
      </c>
      <c r="L655" s="104" t="str">
        <f>IF(Thong_tin_chuc_vu_NV!A655="","",VLOOKUP(Thong_tin_chuc_vu_NV!A655,INPUT_Du_lieu_nhan_vien!$1:$1048576,36,0))</f>
        <v>Chính thức</v>
      </c>
      <c r="M655" s="117">
        <f>IF(Thong_tin_chuc_vu_NV!A655="","",VLOOKUP(Thong_tin_chuc_vu_NV!A655,INPUT_Du_lieu_nhan_vien!$1:$1048576,34,0))</f>
        <v>41594</v>
      </c>
      <c r="N655" s="104">
        <f>IF(Thong_tin_chuc_vu_NV!A655="","",VLOOKUP(Thong_tin_chuc_vu_NV!A655,INPUT_Du_lieu_nhan_vien!$1:$1048576,35,0))</f>
        <v>11</v>
      </c>
      <c r="O655" s="117">
        <f>IF(Thong_tin_chuc_vu_NV!A655="","",VLOOKUP(Thong_tin_chuc_vu_NV!A655,INPUT_Du_lieu_nhan_vien!$1:$1048576,37,0))</f>
        <v>0</v>
      </c>
      <c r="P655" s="117">
        <f>IF(Thong_tin_chuc_vu_NV!A655="","",VLOOKUP(Thong_tin_chuc_vu_NV!A655,INPUT_Du_lieu_nhan_vien!$1:$1048576,39,0))</f>
        <v>0</v>
      </c>
    </row>
    <row r="656" spans="1:16" ht="19.5" hidden="1" customHeight="1" x14ac:dyDescent="0.2">
      <c r="A656" s="121">
        <f>IF(INPUT_Du_lieu_nhan_vien!A674="","",INPUT_Du_lieu_nhan_vien!A674)</f>
        <v>20649</v>
      </c>
      <c r="B656" s="121" t="str">
        <f>IF(A656="","",VLOOKUP(A656,INPUT_Du_lieu_nhan_vien!$1:$1048576,2,0))</f>
        <v>Bùi Thị Thúy</v>
      </c>
      <c r="C656" s="121" t="str">
        <f>IF($A656="","",VLOOKUP($A656,INPUT_Du_lieu_nhan_vien!$1:$1048576,3,0))</f>
        <v>Nga</v>
      </c>
      <c r="D656" s="104" t="str">
        <f>IF(A656="","",VLOOKUP(A656,INPUT_Du_lieu_nhan_vien!$1:$1048576,20,0))</f>
        <v>Số 1 Đường 3359 A Phạm Thế Hiển P.7, Q.8</v>
      </c>
      <c r="E656" s="104" t="str">
        <f>IF($A656="","",VLOOKUP($A656,INPUT_Du_lieu_nhan_vien!$1:$1048576,17,0))</f>
        <v>0937722559</v>
      </c>
      <c r="F656" s="116" t="str">
        <f>IF(Thong_tin_chuc_vu_NV!A656="","",VLOOKUP(Thong_tin_chuc_vu_NV!A656,INPUT_Du_lieu_nhan_vien!$1:$1048576,27,0))</f>
        <v>1</v>
      </c>
      <c r="G656" s="104" t="str">
        <f>IF(Thong_tin_chuc_vu_NV!A656="","",VLOOKUP(Thong_tin_chuc_vu_NV!A656,INPUT_Du_lieu_nhan_vien!$1:$1048576,28,0))</f>
        <v>CB</v>
      </c>
      <c r="H656" s="104" t="str">
        <f>IF(Thong_tin_chuc_vu_NV!A656="","",VLOOKUP(Thong_tin_chuc_vu_NV!A656,INPUT_Du_lieu_nhan_vien!$1:$1048576,24,0))</f>
        <v>OS</v>
      </c>
      <c r="I656" s="104" t="str">
        <f>IF(Thong_tin_chuc_vu_NV!A656="","",VLOOKUP(Thong_tin_chuc_vu_NV!A656,INPUT_Du_lieu_nhan_vien!$1:$1048576,29,0))</f>
        <v>TSA</v>
      </c>
      <c r="J656" s="104" t="str">
        <f>IF(Thong_tin_chuc_vu_NV!A656="","",VLOOKUP(Thong_tin_chuc_vu_NV!A656,INPUT_Du_lieu_nhan_vien!$1:$1048576,30,0))</f>
        <v>PSAS</v>
      </c>
      <c r="K656" s="104" t="str">
        <f>IF(Thong_tin_chuc_vu_NV!A656="","",VLOOKUP(Thong_tin_chuc_vu_NV!A656,INPUT_Du_lieu_nhan_vien!$1:$1048576,31,0))</f>
        <v>HCM</v>
      </c>
      <c r="L656" s="104" t="str">
        <f>IF(Thong_tin_chuc_vu_NV!A656="","",VLOOKUP(Thong_tin_chuc_vu_NV!A656,INPUT_Du_lieu_nhan_vien!$1:$1048576,36,0))</f>
        <v>Chính thức</v>
      </c>
      <c r="M656" s="117">
        <f>IF(Thong_tin_chuc_vu_NV!A656="","",VLOOKUP(Thong_tin_chuc_vu_NV!A656,INPUT_Du_lieu_nhan_vien!$1:$1048576,34,0))</f>
        <v>41604</v>
      </c>
      <c r="N656" s="104">
        <f>IF(Thong_tin_chuc_vu_NV!A656="","",VLOOKUP(Thong_tin_chuc_vu_NV!A656,INPUT_Du_lieu_nhan_vien!$1:$1048576,35,0))</f>
        <v>11</v>
      </c>
      <c r="O656" s="117">
        <f>IF(Thong_tin_chuc_vu_NV!A656="","",VLOOKUP(Thong_tin_chuc_vu_NV!A656,INPUT_Du_lieu_nhan_vien!$1:$1048576,37,0))</f>
        <v>0</v>
      </c>
      <c r="P656" s="117">
        <f>IF(Thong_tin_chuc_vu_NV!A656="","",VLOOKUP(Thong_tin_chuc_vu_NV!A656,INPUT_Du_lieu_nhan_vien!$1:$1048576,39,0))</f>
        <v>0</v>
      </c>
    </row>
    <row r="657" spans="1:16" ht="19.5" hidden="1" customHeight="1" x14ac:dyDescent="0.2">
      <c r="A657" s="121">
        <f>IF(INPUT_Du_lieu_nhan_vien!A675="","",INPUT_Du_lieu_nhan_vien!A675)</f>
        <v>20650</v>
      </c>
      <c r="B657" s="121" t="str">
        <f>IF(A657="","",VLOOKUP(A657,INPUT_Du_lieu_nhan_vien!$1:$1048576,2,0))</f>
        <v>Trần Thị</v>
      </c>
      <c r="C657" s="121" t="str">
        <f>IF($A657="","",VLOOKUP($A657,INPUT_Du_lieu_nhan_vien!$1:$1048576,3,0))</f>
        <v>Hằng</v>
      </c>
      <c r="D657" s="104">
        <f>IF(A657="","",VLOOKUP(A657,INPUT_Du_lieu_nhan_vien!$1:$1048576,20,0))</f>
        <v>0</v>
      </c>
      <c r="E657" s="104">
        <f>IF($A657="","",VLOOKUP($A657,INPUT_Du_lieu_nhan_vien!$1:$1048576,17,0))</f>
        <v>0</v>
      </c>
      <c r="F657" s="116">
        <f>IF(Thong_tin_chuc_vu_NV!A657="","",VLOOKUP(Thong_tin_chuc_vu_NV!A657,INPUT_Du_lieu_nhan_vien!$1:$1048576,27,0))</f>
        <v>1</v>
      </c>
      <c r="G657" s="104" t="str">
        <f>IF(Thong_tin_chuc_vu_NV!A657="","",VLOOKUP(Thong_tin_chuc_vu_NV!A657,INPUT_Du_lieu_nhan_vien!$1:$1048576,28,0))</f>
        <v>CB</v>
      </c>
      <c r="H657" s="104" t="str">
        <f>IF(Thong_tin_chuc_vu_NV!A657="","",VLOOKUP(Thong_tin_chuc_vu_NV!A657,INPUT_Du_lieu_nhan_vien!$1:$1048576,24,0))</f>
        <v>OC</v>
      </c>
      <c r="I657" s="104" t="str">
        <f>IF(Thong_tin_chuc_vu_NV!A657="","",VLOOKUP(Thong_tin_chuc_vu_NV!A657,INPUT_Du_lieu_nhan_vien!$1:$1048576,29,0))</f>
        <v>TTV</v>
      </c>
      <c r="J657" s="104" t="str">
        <f>IF(Thong_tin_chuc_vu_NV!A657="","",VLOOKUP(Thong_tin_chuc_vu_NV!A657,INPUT_Du_lieu_nhan_vien!$1:$1048576,30,0))</f>
        <v>PTVS</v>
      </c>
      <c r="K657" s="104" t="str">
        <f>IF(Thong_tin_chuc_vu_NV!A657="","",VLOOKUP(Thong_tin_chuc_vu_NV!A657,INPUT_Du_lieu_nhan_vien!$1:$1048576,31,0))</f>
        <v>HCM</v>
      </c>
      <c r="L657" s="104" t="str">
        <f>IF(Thong_tin_chuc_vu_NV!A657="","",VLOOKUP(Thong_tin_chuc_vu_NV!A657,INPUT_Du_lieu_nhan_vien!$1:$1048576,36,0))</f>
        <v>Chính thức</v>
      </c>
      <c r="M657" s="117">
        <f>IF(Thong_tin_chuc_vu_NV!A657="","",VLOOKUP(Thong_tin_chuc_vu_NV!A657,INPUT_Du_lieu_nhan_vien!$1:$1048576,34,0))</f>
        <v>41609</v>
      </c>
      <c r="N657" s="104">
        <f>IF(Thong_tin_chuc_vu_NV!A657="","",VLOOKUP(Thong_tin_chuc_vu_NV!A657,INPUT_Du_lieu_nhan_vien!$1:$1048576,35,0))</f>
        <v>12</v>
      </c>
      <c r="O657" s="117">
        <f>IF(Thong_tin_chuc_vu_NV!A657="","",VLOOKUP(Thong_tin_chuc_vu_NV!A657,INPUT_Du_lieu_nhan_vien!$1:$1048576,37,0))</f>
        <v>0</v>
      </c>
      <c r="P657" s="117">
        <f>IF(Thong_tin_chuc_vu_NV!A657="","",VLOOKUP(Thong_tin_chuc_vu_NV!A657,INPUT_Du_lieu_nhan_vien!$1:$1048576,39,0))</f>
        <v>0</v>
      </c>
    </row>
    <row r="658" spans="1:16" ht="19.5" hidden="1" customHeight="1" x14ac:dyDescent="0.2">
      <c r="A658" s="121">
        <f>IF(INPUT_Du_lieu_nhan_vien!A676="","",INPUT_Du_lieu_nhan_vien!A676)</f>
        <v>20651</v>
      </c>
      <c r="B658" s="121" t="str">
        <f>IF(A658="","",VLOOKUP(A658,INPUT_Du_lieu_nhan_vien!$1:$1048576,2,0))</f>
        <v>Liêu Quốc</v>
      </c>
      <c r="C658" s="121" t="str">
        <f>IF($A658="","",VLOOKUP($A658,INPUT_Du_lieu_nhan_vien!$1:$1048576,3,0))</f>
        <v>Tuấn</v>
      </c>
      <c r="D658" s="104" t="str">
        <f>IF(A658="","",VLOOKUP(A658,INPUT_Du_lieu_nhan_vien!$1:$1048576,20,0))</f>
        <v>45 U Long, Q.8</v>
      </c>
      <c r="E658" s="104" t="str">
        <f>IF($A658="","",VLOOKUP($A658,INPUT_Du_lieu_nhan_vien!$1:$1048576,17,0))</f>
        <v>0963999930/0942999402</v>
      </c>
      <c r="F658" s="116">
        <f>IF(Thong_tin_chuc_vu_NV!A658="","",VLOOKUP(Thong_tin_chuc_vu_NV!A658,INPUT_Du_lieu_nhan_vien!$1:$1048576,27,0))</f>
        <v>3</v>
      </c>
      <c r="G658" s="104" t="str">
        <f>IF(Thong_tin_chuc_vu_NV!A658="","",VLOOKUP(Thong_tin_chuc_vu_NV!A658,INPUT_Du_lieu_nhan_vien!$1:$1048576,28,0))</f>
        <v>QL</v>
      </c>
      <c r="H658" s="104" t="str">
        <f>IF(Thong_tin_chuc_vu_NV!A658="","",VLOOKUP(Thong_tin_chuc_vu_NV!A658,INPUT_Du_lieu_nhan_vien!$1:$1048576,24,0))</f>
        <v>PM2</v>
      </c>
      <c r="I658" s="104" t="str">
        <f>IF(Thong_tin_chuc_vu_NV!A658="","",VLOOKUP(Thong_tin_chuc_vu_NV!A658,INPUT_Du_lieu_nhan_vien!$1:$1048576,29,0))</f>
        <v>TSG</v>
      </c>
      <c r="J658" s="104" t="str">
        <f>IF(Thong_tin_chuc_vu_NV!A658="","",VLOOKUP(Thong_tin_chuc_vu_NV!A658,INPUT_Du_lieu_nhan_vien!$1:$1048576,30,0))</f>
        <v>PSGE</v>
      </c>
      <c r="K658" s="104" t="str">
        <f>IF(Thong_tin_chuc_vu_NV!A658="","",VLOOKUP(Thong_tin_chuc_vu_NV!A658,INPUT_Du_lieu_nhan_vien!$1:$1048576,31,0))</f>
        <v>HCM</v>
      </c>
      <c r="L658" s="104" t="str">
        <f>IF(Thong_tin_chuc_vu_NV!A658="","",VLOOKUP(Thong_tin_chuc_vu_NV!A658,INPUT_Du_lieu_nhan_vien!$1:$1048576,36,0))</f>
        <v>Nghỉ việc</v>
      </c>
      <c r="M658" s="117">
        <f>IF(Thong_tin_chuc_vu_NV!A658="","",VLOOKUP(Thong_tin_chuc_vu_NV!A658,INPUT_Du_lieu_nhan_vien!$1:$1048576,34,0))</f>
        <v>0</v>
      </c>
      <c r="N658" s="104" t="str">
        <f>IF(Thong_tin_chuc_vu_NV!A658="","",VLOOKUP(Thong_tin_chuc_vu_NV!A658,INPUT_Du_lieu_nhan_vien!$1:$1048576,35,0))</f>
        <v/>
      </c>
      <c r="O658" s="117">
        <f>IF(Thong_tin_chuc_vu_NV!A658="","",VLOOKUP(Thong_tin_chuc_vu_NV!A658,INPUT_Du_lieu_nhan_vien!$1:$1048576,37,0))</f>
        <v>0</v>
      </c>
      <c r="P658" s="117">
        <f>IF(Thong_tin_chuc_vu_NV!A658="","",VLOOKUP(Thong_tin_chuc_vu_NV!A658,INPUT_Du_lieu_nhan_vien!$1:$1048576,39,0))</f>
        <v>41604</v>
      </c>
    </row>
    <row r="659" spans="1:16" ht="19.5" hidden="1" customHeight="1" x14ac:dyDescent="0.2">
      <c r="A659" s="121">
        <f>IF(INPUT_Du_lieu_nhan_vien!A677="","",INPUT_Du_lieu_nhan_vien!A677)</f>
        <v>20652</v>
      </c>
      <c r="B659" s="121" t="str">
        <f>IF(A659="","",VLOOKUP(A659,INPUT_Du_lieu_nhan_vien!$1:$1048576,2,0))</f>
        <v>Bùi Thị</v>
      </c>
      <c r="C659" s="121" t="str">
        <f>IF($A659="","",VLOOKUP($A659,INPUT_Du_lieu_nhan_vien!$1:$1048576,3,0))</f>
        <v>Mai</v>
      </c>
      <c r="D659" s="104">
        <f>IF(A659="","",VLOOKUP(A659,INPUT_Du_lieu_nhan_vien!$1:$1048576,20,0))</f>
        <v>0</v>
      </c>
      <c r="E659" s="104">
        <f>IF($A659="","",VLOOKUP($A659,INPUT_Du_lieu_nhan_vien!$1:$1048576,17,0))</f>
        <v>0</v>
      </c>
      <c r="F659" s="116" t="str">
        <f>IF(Thong_tin_chuc_vu_NV!A659="","",VLOOKUP(Thong_tin_chuc_vu_NV!A659,INPUT_Du_lieu_nhan_vien!$1:$1048576,27,0))</f>
        <v>1</v>
      </c>
      <c r="G659" s="104" t="str">
        <f>IF(Thong_tin_chuc_vu_NV!A659="","",VLOOKUP(Thong_tin_chuc_vu_NV!A659,INPUT_Du_lieu_nhan_vien!$1:$1048576,28,0))</f>
        <v>CB</v>
      </c>
      <c r="H659" s="104" t="str">
        <f>IF(Thong_tin_chuc_vu_NV!A659="","",VLOOKUP(Thong_tin_chuc_vu_NV!A659,INPUT_Du_lieu_nhan_vien!$1:$1048576,24,0))</f>
        <v>OP</v>
      </c>
      <c r="I659" s="104" t="str">
        <f>IF(Thong_tin_chuc_vu_NV!A659="","",VLOOKUP(Thong_tin_chuc_vu_NV!A659,INPUT_Du_lieu_nhan_vien!$1:$1048576,29,0))</f>
        <v>TFP</v>
      </c>
      <c r="J659" s="104" t="str">
        <f>IF(Thong_tin_chuc_vu_NV!A659="","",VLOOKUP(Thong_tin_chuc_vu_NV!A659,INPUT_Du_lieu_nhan_vien!$1:$1048576,30,0))</f>
        <v>PFPC</v>
      </c>
      <c r="K659" s="104" t="str">
        <f>IF(Thong_tin_chuc_vu_NV!A659="","",VLOOKUP(Thong_tin_chuc_vu_NV!A659,INPUT_Du_lieu_nhan_vien!$1:$1048576,31,0))</f>
        <v>HN</v>
      </c>
      <c r="L659" s="104" t="str">
        <f>IF(Thong_tin_chuc_vu_NV!A659="","",VLOOKUP(Thong_tin_chuc_vu_NV!A659,INPUT_Du_lieu_nhan_vien!$1:$1048576,36,0))</f>
        <v>Nghỉ việc</v>
      </c>
      <c r="M659" s="117">
        <f>IF(Thong_tin_chuc_vu_NV!A659="","",VLOOKUP(Thong_tin_chuc_vu_NV!A659,INPUT_Du_lieu_nhan_vien!$1:$1048576,34,0))</f>
        <v>0</v>
      </c>
      <c r="N659" s="104" t="str">
        <f>IF(Thong_tin_chuc_vu_NV!A659="","",VLOOKUP(Thong_tin_chuc_vu_NV!A659,INPUT_Du_lieu_nhan_vien!$1:$1048576,35,0))</f>
        <v/>
      </c>
      <c r="O659" s="117">
        <f>IF(Thong_tin_chuc_vu_NV!A659="","",VLOOKUP(Thong_tin_chuc_vu_NV!A659,INPUT_Du_lieu_nhan_vien!$1:$1048576,37,0))</f>
        <v>0</v>
      </c>
      <c r="P659" s="117">
        <f>IF(Thong_tin_chuc_vu_NV!A659="","",VLOOKUP(Thong_tin_chuc_vu_NV!A659,INPUT_Du_lieu_nhan_vien!$1:$1048576,39,0))</f>
        <v>0</v>
      </c>
    </row>
    <row r="660" spans="1:16" ht="19.5" hidden="1" customHeight="1" x14ac:dyDescent="0.2">
      <c r="A660" s="121">
        <f>IF(INPUT_Du_lieu_nhan_vien!A678="","",INPUT_Du_lieu_nhan_vien!A678)</f>
        <v>20653</v>
      </c>
      <c r="B660" s="121" t="str">
        <f>IF(A660="","",VLOOKUP(A660,INPUT_Du_lieu_nhan_vien!$1:$1048576,2,0))</f>
        <v>Nguyễn Hoàng</v>
      </c>
      <c r="C660" s="121" t="str">
        <f>IF($A660="","",VLOOKUP($A660,INPUT_Du_lieu_nhan_vien!$1:$1048576,3,0))</f>
        <v>Giang</v>
      </c>
      <c r="D660" s="104">
        <f>IF(A660="","",VLOOKUP(A660,INPUT_Du_lieu_nhan_vien!$1:$1048576,20,0))</f>
        <v>0</v>
      </c>
      <c r="E660" s="104" t="str">
        <f>IF($A660="","",VLOOKUP($A660,INPUT_Du_lieu_nhan_vien!$1:$1048576,17,0))</f>
        <v>0914884989</v>
      </c>
      <c r="F660" s="116">
        <f>IF(Thong_tin_chuc_vu_NV!A660="","",VLOOKUP(Thong_tin_chuc_vu_NV!A660,INPUT_Du_lieu_nhan_vien!$1:$1048576,27,0))</f>
        <v>1</v>
      </c>
      <c r="G660" s="104" t="str">
        <f>IF(Thong_tin_chuc_vu_NV!A660="","",VLOOKUP(Thong_tin_chuc_vu_NV!A660,INPUT_Du_lieu_nhan_vien!$1:$1048576,28,0))</f>
        <v>CB</v>
      </c>
      <c r="H660" s="104" t="str">
        <f>IF(Thong_tin_chuc_vu_NV!A660="","",VLOOKUP(Thong_tin_chuc_vu_NV!A660,INPUT_Du_lieu_nhan_vien!$1:$1048576,24,0))</f>
        <v>OP</v>
      </c>
      <c r="I660" s="104" t="str">
        <f>IF(Thong_tin_chuc_vu_NV!A660="","",VLOOKUP(Thong_tin_chuc_vu_NV!A660,INPUT_Du_lieu_nhan_vien!$1:$1048576,29,0))</f>
        <v>TIC</v>
      </c>
      <c r="J660" s="104">
        <f>IF(Thong_tin_chuc_vu_NV!A660="","",VLOOKUP(Thong_tin_chuc_vu_NV!A660,INPUT_Du_lieu_nhan_vien!$1:$1048576,30,0))</f>
        <v>0</v>
      </c>
      <c r="K660" s="104" t="str">
        <f>IF(Thong_tin_chuc_vu_NV!A660="","",VLOOKUP(Thong_tin_chuc_vu_NV!A660,INPUT_Du_lieu_nhan_vien!$1:$1048576,31,0))</f>
        <v>HN</v>
      </c>
      <c r="L660" s="104" t="str">
        <f>IF(Thong_tin_chuc_vu_NV!A660="","",VLOOKUP(Thong_tin_chuc_vu_NV!A660,INPUT_Du_lieu_nhan_vien!$1:$1048576,36,0))</f>
        <v>Chính thức</v>
      </c>
      <c r="M660" s="117">
        <f>IF(Thong_tin_chuc_vu_NV!A660="","",VLOOKUP(Thong_tin_chuc_vu_NV!A660,INPUT_Du_lieu_nhan_vien!$1:$1048576,34,0))</f>
        <v>41532</v>
      </c>
      <c r="N660" s="104">
        <f>IF(Thong_tin_chuc_vu_NV!A660="","",VLOOKUP(Thong_tin_chuc_vu_NV!A660,INPUT_Du_lieu_nhan_vien!$1:$1048576,35,0))</f>
        <v>9</v>
      </c>
      <c r="O660" s="117">
        <f>IF(Thong_tin_chuc_vu_NV!A660="","",VLOOKUP(Thong_tin_chuc_vu_NV!A660,INPUT_Du_lieu_nhan_vien!$1:$1048576,37,0))</f>
        <v>0</v>
      </c>
      <c r="P660" s="117">
        <f>IF(Thong_tin_chuc_vu_NV!A660="","",VLOOKUP(Thong_tin_chuc_vu_NV!A660,INPUT_Du_lieu_nhan_vien!$1:$1048576,39,0))</f>
        <v>0</v>
      </c>
    </row>
    <row r="661" spans="1:16" ht="19.5" hidden="1" customHeight="1" x14ac:dyDescent="0.2">
      <c r="A661" s="121">
        <f>IF(INPUT_Du_lieu_nhan_vien!A679="","",INPUT_Du_lieu_nhan_vien!A679)</f>
        <v>20654</v>
      </c>
      <c r="B661" s="121" t="str">
        <f>IF(A661="","",VLOOKUP(A661,INPUT_Du_lieu_nhan_vien!$1:$1048576,2,0))</f>
        <v>Ngô Sơn</v>
      </c>
      <c r="C661" s="121" t="str">
        <f>IF($A661="","",VLOOKUP($A661,INPUT_Du_lieu_nhan_vien!$1:$1048576,3,0))</f>
        <v>Tùng</v>
      </c>
      <c r="D661" s="104" t="str">
        <f>IF(A661="","",VLOOKUP(A661,INPUT_Du_lieu_nhan_vien!$1:$1048576,20,0))</f>
        <v>Số 92, Khu tập thể khoa học quân sự, Trạm Trôi, Hoài Đức, Hà Nội</v>
      </c>
      <c r="E661" s="104" t="str">
        <f>IF($A661="","",VLOOKUP($A661,INPUT_Du_lieu_nhan_vien!$1:$1048576,17,0))</f>
        <v>0902078292</v>
      </c>
      <c r="F661" s="116">
        <f>IF(Thong_tin_chuc_vu_NV!A661="","",VLOOKUP(Thong_tin_chuc_vu_NV!A661,INPUT_Du_lieu_nhan_vien!$1:$1048576,27,0))</f>
        <v>1</v>
      </c>
      <c r="G661" s="104" t="str">
        <f>IF(Thong_tin_chuc_vu_NV!A661="","",VLOOKUP(Thong_tin_chuc_vu_NV!A661,INPUT_Du_lieu_nhan_vien!$1:$1048576,28,0))</f>
        <v>CB</v>
      </c>
      <c r="H661" s="104" t="str">
        <f>IF(Thong_tin_chuc_vu_NV!A661="","",VLOOKUP(Thong_tin_chuc_vu_NV!A661,INPUT_Du_lieu_nhan_vien!$1:$1048576,24,0))</f>
        <v>OP</v>
      </c>
      <c r="I661" s="104" t="str">
        <f>IF(Thong_tin_chuc_vu_NV!A661="","",VLOOKUP(Thong_tin_chuc_vu_NV!A661,INPUT_Du_lieu_nhan_vien!$1:$1048576,29,0))</f>
        <v>TPE</v>
      </c>
      <c r="J661" s="104">
        <f>IF(Thong_tin_chuc_vu_NV!A661="","",VLOOKUP(Thong_tin_chuc_vu_NV!A661,INPUT_Du_lieu_nhan_vien!$1:$1048576,30,0))</f>
        <v>0</v>
      </c>
      <c r="K661" s="104" t="str">
        <f>IF(Thong_tin_chuc_vu_NV!A661="","",VLOOKUP(Thong_tin_chuc_vu_NV!A661,INPUT_Du_lieu_nhan_vien!$1:$1048576,31,0))</f>
        <v>HN</v>
      </c>
      <c r="L661" s="104" t="str">
        <f>IF(Thong_tin_chuc_vu_NV!A661="","",VLOOKUP(Thong_tin_chuc_vu_NV!A661,INPUT_Du_lieu_nhan_vien!$1:$1048576,36,0))</f>
        <v>Chính thức</v>
      </c>
      <c r="M661" s="117">
        <f>IF(Thong_tin_chuc_vu_NV!A661="","",VLOOKUP(Thong_tin_chuc_vu_NV!A661,INPUT_Du_lieu_nhan_vien!$1:$1048576,34,0))</f>
        <v>41532</v>
      </c>
      <c r="N661" s="104">
        <f>IF(Thong_tin_chuc_vu_NV!A661="","",VLOOKUP(Thong_tin_chuc_vu_NV!A661,INPUT_Du_lieu_nhan_vien!$1:$1048576,35,0))</f>
        <v>9</v>
      </c>
      <c r="O661" s="117">
        <f>IF(Thong_tin_chuc_vu_NV!A661="","",VLOOKUP(Thong_tin_chuc_vu_NV!A661,INPUT_Du_lieu_nhan_vien!$1:$1048576,37,0))</f>
        <v>0</v>
      </c>
      <c r="P661" s="117">
        <f>IF(Thong_tin_chuc_vu_NV!A661="","",VLOOKUP(Thong_tin_chuc_vu_NV!A661,INPUT_Du_lieu_nhan_vien!$1:$1048576,39,0))</f>
        <v>0</v>
      </c>
    </row>
    <row r="662" spans="1:16" ht="19.5" hidden="1" customHeight="1" x14ac:dyDescent="0.2">
      <c r="A662" s="121">
        <f>IF(INPUT_Du_lieu_nhan_vien!A680="","",INPUT_Du_lieu_nhan_vien!A680)</f>
        <v>20655</v>
      </c>
      <c r="B662" s="121" t="str">
        <f>IF(A662="","",VLOOKUP(A662,INPUT_Du_lieu_nhan_vien!$1:$1048576,2,0))</f>
        <v>Phạm Vân</v>
      </c>
      <c r="C662" s="121" t="str">
        <f>IF($A662="","",VLOOKUP($A662,INPUT_Du_lieu_nhan_vien!$1:$1048576,3,0))</f>
        <v>Khánh</v>
      </c>
      <c r="D662" s="104" t="str">
        <f>IF(A662="","",VLOOKUP(A662,INPUT_Du_lieu_nhan_vien!$1:$1048576,20,0))</f>
        <v>Số 22 Ngách 165/87 Phố Chợ Khâm Thiên Hà Nội</v>
      </c>
      <c r="E662" s="104" t="str">
        <f>IF($A662="","",VLOOKUP($A662,INPUT_Du_lieu_nhan_vien!$1:$1048576,17,0))</f>
        <v>0912627079</v>
      </c>
      <c r="F662" s="116">
        <f>IF(Thong_tin_chuc_vu_NV!A662="","",VLOOKUP(Thong_tin_chuc_vu_NV!A662,INPUT_Du_lieu_nhan_vien!$1:$1048576,27,0))</f>
        <v>3</v>
      </c>
      <c r="G662" s="104" t="str">
        <f>IF(Thong_tin_chuc_vu_NV!A662="","",VLOOKUP(Thong_tin_chuc_vu_NV!A662,INPUT_Du_lieu_nhan_vien!$1:$1048576,28,0))</f>
        <v>QL</v>
      </c>
      <c r="H662" s="104" t="str">
        <f>IF(Thong_tin_chuc_vu_NV!A662="","",VLOOKUP(Thong_tin_chuc_vu_NV!A662,INPUT_Du_lieu_nhan_vien!$1:$1048576,24,0))</f>
        <v>PM1</v>
      </c>
      <c r="I662" s="104" t="str">
        <f>IF(Thong_tin_chuc_vu_NV!A662="","",VLOOKUP(Thong_tin_chuc_vu_NV!A662,INPUT_Du_lieu_nhan_vien!$1:$1048576,29,0))</f>
        <v>TFP</v>
      </c>
      <c r="J662" s="104" t="str">
        <f>IF(Thong_tin_chuc_vu_NV!A662="","",VLOOKUP(Thong_tin_chuc_vu_NV!A662,INPUT_Du_lieu_nhan_vien!$1:$1048576,30,0))</f>
        <v>PFPC</v>
      </c>
      <c r="K662" s="104" t="str">
        <f>IF(Thong_tin_chuc_vu_NV!A662="","",VLOOKUP(Thong_tin_chuc_vu_NV!A662,INPUT_Du_lieu_nhan_vien!$1:$1048576,31,0))</f>
        <v>HN</v>
      </c>
      <c r="L662" s="104" t="str">
        <f>IF(Thong_tin_chuc_vu_NV!A662="","",VLOOKUP(Thong_tin_chuc_vu_NV!A662,INPUT_Du_lieu_nhan_vien!$1:$1048576,36,0))</f>
        <v>Chính thức</v>
      </c>
      <c r="M662" s="117">
        <f>IF(Thong_tin_chuc_vu_NV!A662="","",VLOOKUP(Thong_tin_chuc_vu_NV!A662,INPUT_Du_lieu_nhan_vien!$1:$1048576,34,0))</f>
        <v>41601</v>
      </c>
      <c r="N662" s="104">
        <f>IF(Thong_tin_chuc_vu_NV!A662="","",VLOOKUP(Thong_tin_chuc_vu_NV!A662,INPUT_Du_lieu_nhan_vien!$1:$1048576,35,0))</f>
        <v>11</v>
      </c>
      <c r="O662" s="117">
        <f>IF(Thong_tin_chuc_vu_NV!A662="","",VLOOKUP(Thong_tin_chuc_vu_NV!A662,INPUT_Du_lieu_nhan_vien!$1:$1048576,37,0))</f>
        <v>0</v>
      </c>
      <c r="P662" s="117">
        <f>IF(Thong_tin_chuc_vu_NV!A662="","",VLOOKUP(Thong_tin_chuc_vu_NV!A662,INPUT_Du_lieu_nhan_vien!$1:$1048576,39,0))</f>
        <v>0</v>
      </c>
    </row>
    <row r="663" spans="1:16" ht="19.5" hidden="1" customHeight="1" x14ac:dyDescent="0.2">
      <c r="A663" s="121">
        <f>IF(INPUT_Du_lieu_nhan_vien!A681="","",INPUT_Du_lieu_nhan_vien!A681)</f>
        <v>20656</v>
      </c>
      <c r="B663" s="121" t="str">
        <f>IF(A663="","",VLOOKUP(A663,INPUT_Du_lieu_nhan_vien!$1:$1048576,2,0))</f>
        <v>Phạm Thị</v>
      </c>
      <c r="C663" s="121" t="str">
        <f>IF($A663="","",VLOOKUP($A663,INPUT_Du_lieu_nhan_vien!$1:$1048576,3,0))</f>
        <v>Hằng</v>
      </c>
      <c r="D663" s="104" t="str">
        <f>IF(A663="","",VLOOKUP(A663,INPUT_Du_lieu_nhan_vien!$1:$1048576,20,0))</f>
        <v>215 Vũ Hữu, Thanh Xuân, Hà Nội</v>
      </c>
      <c r="E663" s="104" t="str">
        <f>IF($A663="","",VLOOKUP($A663,INPUT_Du_lieu_nhan_vien!$1:$1048576,17,0))</f>
        <v>0942722299</v>
      </c>
      <c r="F663" s="116">
        <f>IF(Thong_tin_chuc_vu_NV!A663="","",VLOOKUP(Thong_tin_chuc_vu_NV!A663,INPUT_Du_lieu_nhan_vien!$1:$1048576,27,0))</f>
        <v>1</v>
      </c>
      <c r="G663" s="104" t="str">
        <f>IF(Thong_tin_chuc_vu_NV!A663="","",VLOOKUP(Thong_tin_chuc_vu_NV!A663,INPUT_Du_lieu_nhan_vien!$1:$1048576,28,0))</f>
        <v>CB</v>
      </c>
      <c r="H663" s="104" t="str">
        <f>IF(Thong_tin_chuc_vu_NV!A663="","",VLOOKUP(Thong_tin_chuc_vu_NV!A663,INPUT_Du_lieu_nhan_vien!$1:$1048576,24,0))</f>
        <v>OP</v>
      </c>
      <c r="I663" s="104" t="str">
        <f>IF(Thong_tin_chuc_vu_NV!A663="","",VLOOKUP(Thong_tin_chuc_vu_NV!A663,INPUT_Du_lieu_nhan_vien!$1:$1048576,29,0))</f>
        <v>TAW</v>
      </c>
      <c r="J663" s="104" t="str">
        <f>IF(Thong_tin_chuc_vu_NV!A663="","",VLOOKUP(Thong_tin_chuc_vu_NV!A663,INPUT_Du_lieu_nhan_vien!$1:$1048576,30,0))</f>
        <v>PAWM</v>
      </c>
      <c r="K663" s="104" t="str">
        <f>IF(Thong_tin_chuc_vu_NV!A663="","",VLOOKUP(Thong_tin_chuc_vu_NV!A663,INPUT_Du_lieu_nhan_vien!$1:$1048576,31,0))</f>
        <v>HN</v>
      </c>
      <c r="L663" s="104" t="str">
        <f>IF(Thong_tin_chuc_vu_NV!A663="","",VLOOKUP(Thong_tin_chuc_vu_NV!A663,INPUT_Du_lieu_nhan_vien!$1:$1048576,36,0))</f>
        <v>Chính thức</v>
      </c>
      <c r="M663" s="117">
        <f>IF(Thong_tin_chuc_vu_NV!A663="","",VLOOKUP(Thong_tin_chuc_vu_NV!A663,INPUT_Du_lieu_nhan_vien!$1:$1048576,34,0))</f>
        <v>41579</v>
      </c>
      <c r="N663" s="104">
        <f>IF(Thong_tin_chuc_vu_NV!A663="","",VLOOKUP(Thong_tin_chuc_vu_NV!A663,INPUT_Du_lieu_nhan_vien!$1:$1048576,35,0))</f>
        <v>11</v>
      </c>
      <c r="O663" s="117">
        <f>IF(Thong_tin_chuc_vu_NV!A663="","",VLOOKUP(Thong_tin_chuc_vu_NV!A663,INPUT_Du_lieu_nhan_vien!$1:$1048576,37,0))</f>
        <v>0</v>
      </c>
      <c r="P663" s="117">
        <f>IF(Thong_tin_chuc_vu_NV!A663="","",VLOOKUP(Thong_tin_chuc_vu_NV!A663,INPUT_Du_lieu_nhan_vien!$1:$1048576,39,0))</f>
        <v>0</v>
      </c>
    </row>
    <row r="664" spans="1:16" ht="19.5" hidden="1" customHeight="1" x14ac:dyDescent="0.2">
      <c r="A664" s="121">
        <f>IF(INPUT_Du_lieu_nhan_vien!A682="","",INPUT_Du_lieu_nhan_vien!A682)</f>
        <v>20657</v>
      </c>
      <c r="B664" s="121" t="str">
        <f>IF(A664="","",VLOOKUP(A664,INPUT_Du_lieu_nhan_vien!$1:$1048576,2,0))</f>
        <v>Trần Thị Kim</v>
      </c>
      <c r="C664" s="121" t="str">
        <f>IF($A664="","",VLOOKUP($A664,INPUT_Du_lieu_nhan_vien!$1:$1048576,3,0))</f>
        <v>Tuyền</v>
      </c>
      <c r="D664" s="104" t="str">
        <f>IF(A664="","",VLOOKUP(A664,INPUT_Du_lieu_nhan_vien!$1:$1048576,20,0))</f>
        <v>149/8/2a Bùi Văn Ngữ, P. Hiệp Thành, Q.12, Hồ Chí Minh</v>
      </c>
      <c r="E664" s="104" t="str">
        <f>IF($A664="","",VLOOKUP($A664,INPUT_Du_lieu_nhan_vien!$1:$1048576,17,0))</f>
        <v>0937256443</v>
      </c>
      <c r="F664" s="116">
        <f>IF(Thong_tin_chuc_vu_NV!A664="","",VLOOKUP(Thong_tin_chuc_vu_NV!A664,INPUT_Du_lieu_nhan_vien!$1:$1048576,27,0))</f>
        <v>1</v>
      </c>
      <c r="G664" s="104" t="str">
        <f>IF(Thong_tin_chuc_vu_NV!A664="","",VLOOKUP(Thong_tin_chuc_vu_NV!A664,INPUT_Du_lieu_nhan_vien!$1:$1048576,28,0))</f>
        <v>CB</v>
      </c>
      <c r="H664" s="104" t="str">
        <f>IF(Thong_tin_chuc_vu_NV!A664="","",VLOOKUP(Thong_tin_chuc_vu_NV!A664,INPUT_Du_lieu_nhan_vien!$1:$1048576,24,0))</f>
        <v>OS</v>
      </c>
      <c r="I664" s="104" t="str">
        <f>IF(Thong_tin_chuc_vu_NV!A664="","",VLOOKUP(Thong_tin_chuc_vu_NV!A664,INPUT_Du_lieu_nhan_vien!$1:$1048576,29,0))</f>
        <v>TSA</v>
      </c>
      <c r="J664" s="104" t="str">
        <f>IF(Thong_tin_chuc_vu_NV!A664="","",VLOOKUP(Thong_tin_chuc_vu_NV!A664,INPUT_Du_lieu_nhan_vien!$1:$1048576,30,0))</f>
        <v>PSAS</v>
      </c>
      <c r="K664" s="104" t="str">
        <f>IF(Thong_tin_chuc_vu_NV!A664="","",VLOOKUP(Thong_tin_chuc_vu_NV!A664,INPUT_Du_lieu_nhan_vien!$1:$1048576,31,0))</f>
        <v>HCM</v>
      </c>
      <c r="L664" s="104" t="str">
        <f>IF(Thong_tin_chuc_vu_NV!A664="","",VLOOKUP(Thong_tin_chuc_vu_NV!A664,INPUT_Du_lieu_nhan_vien!$1:$1048576,36,0))</f>
        <v>Chính thức</v>
      </c>
      <c r="M664" s="117">
        <f>IF(Thong_tin_chuc_vu_NV!A664="","",VLOOKUP(Thong_tin_chuc_vu_NV!A664,INPUT_Du_lieu_nhan_vien!$1:$1048576,34,0))</f>
        <v>41568</v>
      </c>
      <c r="N664" s="104">
        <f>IF(Thong_tin_chuc_vu_NV!A664="","",VLOOKUP(Thong_tin_chuc_vu_NV!A664,INPUT_Du_lieu_nhan_vien!$1:$1048576,35,0))</f>
        <v>10</v>
      </c>
      <c r="O664" s="117">
        <f>IF(Thong_tin_chuc_vu_NV!A664="","",VLOOKUP(Thong_tin_chuc_vu_NV!A664,INPUT_Du_lieu_nhan_vien!$1:$1048576,37,0))</f>
        <v>0</v>
      </c>
      <c r="P664" s="117">
        <f>IF(Thong_tin_chuc_vu_NV!A664="","",VLOOKUP(Thong_tin_chuc_vu_NV!A664,INPUT_Du_lieu_nhan_vien!$1:$1048576,39,0))</f>
        <v>0</v>
      </c>
    </row>
    <row r="665" spans="1:16" ht="19.5" hidden="1" customHeight="1" x14ac:dyDescent="0.2">
      <c r="A665" s="121">
        <f>IF(INPUT_Du_lieu_nhan_vien!A683="","",INPUT_Du_lieu_nhan_vien!A683)</f>
        <v>20658</v>
      </c>
      <c r="B665" s="121" t="str">
        <f>IF(A665="","",VLOOKUP(A665,INPUT_Du_lieu_nhan_vien!$1:$1048576,2,0))</f>
        <v>Trần Thị Thanh</v>
      </c>
      <c r="C665" s="121" t="str">
        <f>IF($A665="","",VLOOKUP($A665,INPUT_Du_lieu_nhan_vien!$1:$1048576,3,0))</f>
        <v>Thúy</v>
      </c>
      <c r="D665" s="104" t="str">
        <f>IF(A665="","",VLOOKUP(A665,INPUT_Du_lieu_nhan_vien!$1:$1048576,20,0))</f>
        <v>Nguyễn Thị Thập, P.Tân Phú, Q7, HCM</v>
      </c>
      <c r="E665" s="104" t="str">
        <f>IF($A665="","",VLOOKUP($A665,INPUT_Du_lieu_nhan_vien!$1:$1048576,17,0))</f>
        <v>0907915844</v>
      </c>
      <c r="F665" s="116">
        <f>IF(Thong_tin_chuc_vu_NV!A665="","",VLOOKUP(Thong_tin_chuc_vu_NV!A665,INPUT_Du_lieu_nhan_vien!$1:$1048576,27,0))</f>
        <v>1</v>
      </c>
      <c r="G665" s="104" t="str">
        <f>IF(Thong_tin_chuc_vu_NV!A665="","",VLOOKUP(Thong_tin_chuc_vu_NV!A665,INPUT_Du_lieu_nhan_vien!$1:$1048576,28,0))</f>
        <v>CB</v>
      </c>
      <c r="H665" s="104" t="str">
        <f>IF(Thong_tin_chuc_vu_NV!A665="","",VLOOKUP(Thong_tin_chuc_vu_NV!A665,INPUT_Du_lieu_nhan_vien!$1:$1048576,24,0))</f>
        <v>OS</v>
      </c>
      <c r="I665" s="104" t="str">
        <f>IF(Thong_tin_chuc_vu_NV!A665="","",VLOOKUP(Thong_tin_chuc_vu_NV!A665,INPUT_Du_lieu_nhan_vien!$1:$1048576,29,0))</f>
        <v>TSA</v>
      </c>
      <c r="J665" s="104" t="str">
        <f>IF(Thong_tin_chuc_vu_NV!A665="","",VLOOKUP(Thong_tin_chuc_vu_NV!A665,INPUT_Du_lieu_nhan_vien!$1:$1048576,30,0))</f>
        <v>PSAS</v>
      </c>
      <c r="K665" s="104" t="str">
        <f>IF(Thong_tin_chuc_vu_NV!A665="","",VLOOKUP(Thong_tin_chuc_vu_NV!A665,INPUT_Du_lieu_nhan_vien!$1:$1048576,31,0))</f>
        <v>HCM</v>
      </c>
      <c r="L665" s="104" t="str">
        <f>IF(Thong_tin_chuc_vu_NV!A665="","",VLOOKUP(Thong_tin_chuc_vu_NV!A665,INPUT_Du_lieu_nhan_vien!$1:$1048576,36,0))</f>
        <v>Nghỉ việc</v>
      </c>
      <c r="M665" s="117">
        <f>IF(Thong_tin_chuc_vu_NV!A665="","",VLOOKUP(Thong_tin_chuc_vu_NV!A665,INPUT_Du_lieu_nhan_vien!$1:$1048576,34,0))</f>
        <v>0</v>
      </c>
      <c r="N665" s="104" t="str">
        <f>IF(Thong_tin_chuc_vu_NV!A665="","",VLOOKUP(Thong_tin_chuc_vu_NV!A665,INPUT_Du_lieu_nhan_vien!$1:$1048576,35,0))</f>
        <v/>
      </c>
      <c r="O665" s="117">
        <f>IF(Thong_tin_chuc_vu_NV!A665="","",VLOOKUP(Thong_tin_chuc_vu_NV!A665,INPUT_Du_lieu_nhan_vien!$1:$1048576,37,0))</f>
        <v>0</v>
      </c>
      <c r="P665" s="117">
        <f>IF(Thong_tin_chuc_vu_NV!A665="","",VLOOKUP(Thong_tin_chuc_vu_NV!A665,INPUT_Du_lieu_nhan_vien!$1:$1048576,39,0))</f>
        <v>41573</v>
      </c>
    </row>
    <row r="666" spans="1:16" ht="19.5" hidden="1" customHeight="1" x14ac:dyDescent="0.2">
      <c r="A666" s="121">
        <f>IF(INPUT_Du_lieu_nhan_vien!A684="","",INPUT_Du_lieu_nhan_vien!A684)</f>
        <v>20659</v>
      </c>
      <c r="B666" s="121" t="str">
        <f>IF(A666="","",VLOOKUP(A666,INPUT_Du_lieu_nhan_vien!$1:$1048576,2,0))</f>
        <v>Nguyễn Thị Anh</v>
      </c>
      <c r="C666" s="121" t="str">
        <f>IF($A666="","",VLOOKUP($A666,INPUT_Du_lieu_nhan_vien!$1:$1048576,3,0))</f>
        <v>Đào</v>
      </c>
      <c r="D666" s="104" t="str">
        <f>IF(A666="","",VLOOKUP(A666,INPUT_Du_lieu_nhan_vien!$1:$1048576,20,0))</f>
        <v>196/31A Vườn Lài, P. Tân Thành, Q. Tân Phú, Tp HCM</v>
      </c>
      <c r="E666" s="104" t="str">
        <f>IF($A666="","",VLOOKUP($A666,INPUT_Du_lieu_nhan_vien!$1:$1048576,17,0))</f>
        <v>0902529190</v>
      </c>
      <c r="F666" s="116">
        <f>IF(Thong_tin_chuc_vu_NV!A666="","",VLOOKUP(Thong_tin_chuc_vu_NV!A666,INPUT_Du_lieu_nhan_vien!$1:$1048576,27,0))</f>
        <v>1</v>
      </c>
      <c r="G666" s="104" t="str">
        <f>IF(Thong_tin_chuc_vu_NV!A666="","",VLOOKUP(Thong_tin_chuc_vu_NV!A666,INPUT_Du_lieu_nhan_vien!$1:$1048576,28,0))</f>
        <v>CB</v>
      </c>
      <c r="H666" s="104" t="str">
        <f>IF(Thong_tin_chuc_vu_NV!A666="","",VLOOKUP(Thong_tin_chuc_vu_NV!A666,INPUT_Du_lieu_nhan_vien!$1:$1048576,24,0))</f>
        <v>OS</v>
      </c>
      <c r="I666" s="104" t="str">
        <f>IF(Thong_tin_chuc_vu_NV!A666="","",VLOOKUP(Thong_tin_chuc_vu_NV!A666,INPUT_Du_lieu_nhan_vien!$1:$1048576,29,0))</f>
        <v>TSA</v>
      </c>
      <c r="J666" s="104" t="str">
        <f>IF(Thong_tin_chuc_vu_NV!A666="","",VLOOKUP(Thong_tin_chuc_vu_NV!A666,INPUT_Du_lieu_nhan_vien!$1:$1048576,30,0))</f>
        <v>PSAS</v>
      </c>
      <c r="K666" s="104" t="str">
        <f>IF(Thong_tin_chuc_vu_NV!A666="","",VLOOKUP(Thong_tin_chuc_vu_NV!A666,INPUT_Du_lieu_nhan_vien!$1:$1048576,31,0))</f>
        <v>HCM</v>
      </c>
      <c r="L666" s="104" t="str">
        <f>IF(Thong_tin_chuc_vu_NV!A666="","",VLOOKUP(Thong_tin_chuc_vu_NV!A666,INPUT_Du_lieu_nhan_vien!$1:$1048576,36,0))</f>
        <v>Chính thức</v>
      </c>
      <c r="M666" s="117">
        <f>IF(Thong_tin_chuc_vu_NV!A666="","",VLOOKUP(Thong_tin_chuc_vu_NV!A666,INPUT_Du_lieu_nhan_vien!$1:$1048576,34,0))</f>
        <v>41603</v>
      </c>
      <c r="N666" s="104">
        <f>IF(Thong_tin_chuc_vu_NV!A666="","",VLOOKUP(Thong_tin_chuc_vu_NV!A666,INPUT_Du_lieu_nhan_vien!$1:$1048576,35,0))</f>
        <v>11</v>
      </c>
      <c r="O666" s="117">
        <f>IF(Thong_tin_chuc_vu_NV!A666="","",VLOOKUP(Thong_tin_chuc_vu_NV!A666,INPUT_Du_lieu_nhan_vien!$1:$1048576,37,0))</f>
        <v>0</v>
      </c>
      <c r="P666" s="117">
        <f>IF(Thong_tin_chuc_vu_NV!A666="","",VLOOKUP(Thong_tin_chuc_vu_NV!A666,INPUT_Du_lieu_nhan_vien!$1:$1048576,39,0))</f>
        <v>0</v>
      </c>
    </row>
    <row r="667" spans="1:16" ht="19.5" hidden="1" customHeight="1" x14ac:dyDescent="0.2">
      <c r="A667" s="121">
        <f>IF(INPUT_Du_lieu_nhan_vien!A685="","",INPUT_Du_lieu_nhan_vien!A685)</f>
        <v>20660</v>
      </c>
      <c r="B667" s="121" t="str">
        <f>IF(A667="","",VLOOKUP(A667,INPUT_Du_lieu_nhan_vien!$1:$1048576,2,0))</f>
        <v>Phan Lê Tường</v>
      </c>
      <c r="C667" s="121" t="str">
        <f>IF($A667="","",VLOOKUP($A667,INPUT_Du_lieu_nhan_vien!$1:$1048576,3,0))</f>
        <v>Vy</v>
      </c>
      <c r="D667" s="104" t="str">
        <f>IF(A667="","",VLOOKUP(A667,INPUT_Du_lieu_nhan_vien!$1:$1048576,20,0))</f>
        <v>539/8 Bình Thới, Phường 10, Quận 11, TP HCM</v>
      </c>
      <c r="E667" s="104">
        <f>IF($A667="","",VLOOKUP($A667,INPUT_Du_lieu_nhan_vien!$1:$1048576,17,0))</f>
        <v>0</v>
      </c>
      <c r="F667" s="116">
        <f>IF(Thong_tin_chuc_vu_NV!A667="","",VLOOKUP(Thong_tin_chuc_vu_NV!A667,INPUT_Du_lieu_nhan_vien!$1:$1048576,27,0))</f>
        <v>1</v>
      </c>
      <c r="G667" s="104" t="str">
        <f>IF(Thong_tin_chuc_vu_NV!A667="","",VLOOKUP(Thong_tin_chuc_vu_NV!A667,INPUT_Du_lieu_nhan_vien!$1:$1048576,28,0))</f>
        <v>CB</v>
      </c>
      <c r="H667" s="104" t="str">
        <f>IF(Thong_tin_chuc_vu_NV!A667="","",VLOOKUP(Thong_tin_chuc_vu_NV!A667,INPUT_Du_lieu_nhan_vien!$1:$1048576,24,0))</f>
        <v>OS</v>
      </c>
      <c r="I667" s="104" t="str">
        <f>IF(Thong_tin_chuc_vu_NV!A667="","",VLOOKUP(Thong_tin_chuc_vu_NV!A667,INPUT_Du_lieu_nhan_vien!$1:$1048576,29,0))</f>
        <v>TSA</v>
      </c>
      <c r="J667" s="104" t="str">
        <f>IF(Thong_tin_chuc_vu_NV!A667="","",VLOOKUP(Thong_tin_chuc_vu_NV!A667,INPUT_Du_lieu_nhan_vien!$1:$1048576,30,0))</f>
        <v>PSAS</v>
      </c>
      <c r="K667" s="104" t="str">
        <f>IF(Thong_tin_chuc_vu_NV!A667="","",VLOOKUP(Thong_tin_chuc_vu_NV!A667,INPUT_Du_lieu_nhan_vien!$1:$1048576,31,0))</f>
        <v>HCM</v>
      </c>
      <c r="L667" s="104" t="str">
        <f>IF(Thong_tin_chuc_vu_NV!A667="","",VLOOKUP(Thong_tin_chuc_vu_NV!A667,INPUT_Du_lieu_nhan_vien!$1:$1048576,36,0))</f>
        <v>Chính thức</v>
      </c>
      <c r="M667" s="117">
        <f>IF(Thong_tin_chuc_vu_NV!A667="","",VLOOKUP(Thong_tin_chuc_vu_NV!A667,INPUT_Du_lieu_nhan_vien!$1:$1048576,34,0))</f>
        <v>41603</v>
      </c>
      <c r="N667" s="104">
        <f>IF(Thong_tin_chuc_vu_NV!A667="","",VLOOKUP(Thong_tin_chuc_vu_NV!A667,INPUT_Du_lieu_nhan_vien!$1:$1048576,35,0))</f>
        <v>11</v>
      </c>
      <c r="O667" s="117">
        <f>IF(Thong_tin_chuc_vu_NV!A667="","",VLOOKUP(Thong_tin_chuc_vu_NV!A667,INPUT_Du_lieu_nhan_vien!$1:$1048576,37,0))</f>
        <v>0</v>
      </c>
      <c r="P667" s="117">
        <f>IF(Thong_tin_chuc_vu_NV!A667="","",VLOOKUP(Thong_tin_chuc_vu_NV!A667,INPUT_Du_lieu_nhan_vien!$1:$1048576,39,0))</f>
        <v>0</v>
      </c>
    </row>
    <row r="668" spans="1:16" ht="19.5" hidden="1" customHeight="1" x14ac:dyDescent="0.2">
      <c r="A668" s="121">
        <f>IF(INPUT_Du_lieu_nhan_vien!A686="","",INPUT_Du_lieu_nhan_vien!A686)</f>
        <v>20661</v>
      </c>
      <c r="B668" s="121" t="str">
        <f>IF(A668="","",VLOOKUP(A668,INPUT_Du_lieu_nhan_vien!$1:$1048576,2,0))</f>
        <v>Phan Thị Hương</v>
      </c>
      <c r="C668" s="121" t="str">
        <f>IF($A668="","",VLOOKUP($A668,INPUT_Du_lieu_nhan_vien!$1:$1048576,3,0))</f>
        <v>Giang</v>
      </c>
      <c r="D668" s="104" t="str">
        <f>IF(A668="","",VLOOKUP(A668,INPUT_Du_lieu_nhan_vien!$1:$1048576,20,0))</f>
        <v>113H/3 Hoài Thanh, P.14, Q8</v>
      </c>
      <c r="E668" s="104" t="str">
        <f>IF($A668="","",VLOOKUP($A668,INPUT_Du_lieu_nhan_vien!$1:$1048576,17,0))</f>
        <v>01998243331</v>
      </c>
      <c r="F668" s="116">
        <f>IF(Thong_tin_chuc_vu_NV!A668="","",VLOOKUP(Thong_tin_chuc_vu_NV!A668,INPUT_Du_lieu_nhan_vien!$1:$1048576,27,0))</f>
        <v>1</v>
      </c>
      <c r="G668" s="104" t="str">
        <f>IF(Thong_tin_chuc_vu_NV!A668="","",VLOOKUP(Thong_tin_chuc_vu_NV!A668,INPUT_Du_lieu_nhan_vien!$1:$1048576,28,0))</f>
        <v>CB</v>
      </c>
      <c r="H668" s="104" t="str">
        <f>IF(Thong_tin_chuc_vu_NV!A668="","",VLOOKUP(Thong_tin_chuc_vu_NV!A668,INPUT_Du_lieu_nhan_vien!$1:$1048576,24,0))</f>
        <v>OS</v>
      </c>
      <c r="I668" s="104" t="str">
        <f>IF(Thong_tin_chuc_vu_NV!A668="","",VLOOKUP(Thong_tin_chuc_vu_NV!A668,INPUT_Du_lieu_nhan_vien!$1:$1048576,29,0))</f>
        <v>TSA</v>
      </c>
      <c r="J668" s="104" t="str">
        <f>IF(Thong_tin_chuc_vu_NV!A668="","",VLOOKUP(Thong_tin_chuc_vu_NV!A668,INPUT_Du_lieu_nhan_vien!$1:$1048576,30,0))</f>
        <v>PSAS</v>
      </c>
      <c r="K668" s="104" t="str">
        <f>IF(Thong_tin_chuc_vu_NV!A668="","",VLOOKUP(Thong_tin_chuc_vu_NV!A668,INPUT_Du_lieu_nhan_vien!$1:$1048576,31,0))</f>
        <v>HCM</v>
      </c>
      <c r="L668" s="104" t="str">
        <f>IF(Thong_tin_chuc_vu_NV!A668="","",VLOOKUP(Thong_tin_chuc_vu_NV!A668,INPUT_Du_lieu_nhan_vien!$1:$1048576,36,0))</f>
        <v>Chính thức</v>
      </c>
      <c r="M668" s="117">
        <f>IF(Thong_tin_chuc_vu_NV!A668="","",VLOOKUP(Thong_tin_chuc_vu_NV!A668,INPUT_Du_lieu_nhan_vien!$1:$1048576,34,0))</f>
        <v>41604</v>
      </c>
      <c r="N668" s="104">
        <f>IF(Thong_tin_chuc_vu_NV!A668="","",VLOOKUP(Thong_tin_chuc_vu_NV!A668,INPUT_Du_lieu_nhan_vien!$1:$1048576,35,0))</f>
        <v>11</v>
      </c>
      <c r="O668" s="117">
        <f>IF(Thong_tin_chuc_vu_NV!A668="","",VLOOKUP(Thong_tin_chuc_vu_NV!A668,INPUT_Du_lieu_nhan_vien!$1:$1048576,37,0))</f>
        <v>0</v>
      </c>
      <c r="P668" s="117">
        <f>IF(Thong_tin_chuc_vu_NV!A668="","",VLOOKUP(Thong_tin_chuc_vu_NV!A668,INPUT_Du_lieu_nhan_vien!$1:$1048576,39,0))</f>
        <v>0</v>
      </c>
    </row>
    <row r="669" spans="1:16" ht="19.5" hidden="1" customHeight="1" x14ac:dyDescent="0.2">
      <c r="A669" s="121">
        <f>IF(INPUT_Du_lieu_nhan_vien!A687="","",INPUT_Du_lieu_nhan_vien!A687)</f>
        <v>20662</v>
      </c>
      <c r="B669" s="121" t="str">
        <f>IF(A669="","",VLOOKUP(A669,INPUT_Du_lieu_nhan_vien!$1:$1048576,2,0))</f>
        <v>Chu Xuân Đình</v>
      </c>
      <c r="C669" s="121" t="str">
        <f>IF($A669="","",VLOOKUP($A669,INPUT_Du_lieu_nhan_vien!$1:$1048576,3,0))</f>
        <v>Thảo</v>
      </c>
      <c r="D669" s="104" t="str">
        <f>IF(A669="","",VLOOKUP(A669,INPUT_Du_lieu_nhan_vien!$1:$1048576,20,0))</f>
        <v>Số 1 Đường 1 P.Trường Thọ, Thủ Đức, Hồ Chí Minh</v>
      </c>
      <c r="E669" s="104" t="str">
        <f>IF($A669="","",VLOOKUP($A669,INPUT_Du_lieu_nhan_vien!$1:$1048576,17,0))</f>
        <v>0933131372</v>
      </c>
      <c r="F669" s="116">
        <f>IF(Thong_tin_chuc_vu_NV!A669="","",VLOOKUP(Thong_tin_chuc_vu_NV!A669,INPUT_Du_lieu_nhan_vien!$1:$1048576,27,0))</f>
        <v>1</v>
      </c>
      <c r="G669" s="104" t="str">
        <f>IF(Thong_tin_chuc_vu_NV!A669="","",VLOOKUP(Thong_tin_chuc_vu_NV!A669,INPUT_Du_lieu_nhan_vien!$1:$1048576,28,0))</f>
        <v>CB</v>
      </c>
      <c r="H669" s="104" t="str">
        <f>IF(Thong_tin_chuc_vu_NV!A669="","",VLOOKUP(Thong_tin_chuc_vu_NV!A669,INPUT_Du_lieu_nhan_vien!$1:$1048576,24,0))</f>
        <v>OS</v>
      </c>
      <c r="I669" s="104" t="str">
        <f>IF(Thong_tin_chuc_vu_NV!A669="","",VLOOKUP(Thong_tin_chuc_vu_NV!A669,INPUT_Du_lieu_nhan_vien!$1:$1048576,29,0))</f>
        <v>TSA</v>
      </c>
      <c r="J669" s="104" t="str">
        <f>IF(Thong_tin_chuc_vu_NV!A669="","",VLOOKUP(Thong_tin_chuc_vu_NV!A669,INPUT_Du_lieu_nhan_vien!$1:$1048576,30,0))</f>
        <v>PSAS</v>
      </c>
      <c r="K669" s="104" t="str">
        <f>IF(Thong_tin_chuc_vu_NV!A669="","",VLOOKUP(Thong_tin_chuc_vu_NV!A669,INPUT_Du_lieu_nhan_vien!$1:$1048576,31,0))</f>
        <v>HCM</v>
      </c>
      <c r="L669" s="104" t="str">
        <f>IF(Thong_tin_chuc_vu_NV!A669="","",VLOOKUP(Thong_tin_chuc_vu_NV!A669,INPUT_Du_lieu_nhan_vien!$1:$1048576,36,0))</f>
        <v>Nghỉ việc</v>
      </c>
      <c r="M669" s="117">
        <f>IF(Thong_tin_chuc_vu_NV!A669="","",VLOOKUP(Thong_tin_chuc_vu_NV!A669,INPUT_Du_lieu_nhan_vien!$1:$1048576,34,0))</f>
        <v>0</v>
      </c>
      <c r="N669" s="104" t="str">
        <f>IF(Thong_tin_chuc_vu_NV!A669="","",VLOOKUP(Thong_tin_chuc_vu_NV!A669,INPUT_Du_lieu_nhan_vien!$1:$1048576,35,0))</f>
        <v/>
      </c>
      <c r="O669" s="117">
        <f>IF(Thong_tin_chuc_vu_NV!A669="","",VLOOKUP(Thong_tin_chuc_vu_NV!A669,INPUT_Du_lieu_nhan_vien!$1:$1048576,37,0))</f>
        <v>0</v>
      </c>
      <c r="P669" s="117">
        <f>IF(Thong_tin_chuc_vu_NV!A669="","",VLOOKUP(Thong_tin_chuc_vu_NV!A669,INPUT_Du_lieu_nhan_vien!$1:$1048576,39,0))</f>
        <v>41549</v>
      </c>
    </row>
    <row r="670" spans="1:16" ht="19.5" hidden="1" customHeight="1" x14ac:dyDescent="0.2">
      <c r="A670" s="121">
        <f>IF(INPUT_Du_lieu_nhan_vien!A688="","",INPUT_Du_lieu_nhan_vien!A688)</f>
        <v>20663</v>
      </c>
      <c r="B670" s="121" t="str">
        <f>IF(A670="","",VLOOKUP(A670,INPUT_Du_lieu_nhan_vien!$1:$1048576,2,0))</f>
        <v>Trịnh Thị Lan</v>
      </c>
      <c r="C670" s="121" t="str">
        <f>IF($A670="","",VLOOKUP($A670,INPUT_Du_lieu_nhan_vien!$1:$1048576,3,0))</f>
        <v>Oanh</v>
      </c>
      <c r="D670" s="104" t="str">
        <f>IF(A670="","",VLOOKUP(A670,INPUT_Du_lieu_nhan_vien!$1:$1048576,20,0))</f>
        <v>Số 23C Ngõ Kim Hoa, Phương Liên, Đống Đa, Hà Nội</v>
      </c>
      <c r="E670" s="104" t="str">
        <f>IF($A670="","",VLOOKUP($A670,INPUT_Du_lieu_nhan_vien!$1:$1048576,17,0))</f>
        <v>0982956047</v>
      </c>
      <c r="F670" s="116">
        <f>IF(Thong_tin_chuc_vu_NV!A670="","",VLOOKUP(Thong_tin_chuc_vu_NV!A670,INPUT_Du_lieu_nhan_vien!$1:$1048576,27,0))</f>
        <v>1</v>
      </c>
      <c r="G670" s="104" t="str">
        <f>IF(Thong_tin_chuc_vu_NV!A670="","",VLOOKUP(Thong_tin_chuc_vu_NV!A670,INPUT_Du_lieu_nhan_vien!$1:$1048576,28,0))</f>
        <v>CB</v>
      </c>
      <c r="H670" s="104" t="str">
        <f>IF(Thong_tin_chuc_vu_NV!A670="","",VLOOKUP(Thong_tin_chuc_vu_NV!A670,INPUT_Du_lieu_nhan_vien!$1:$1048576,24,0))</f>
        <v>OP</v>
      </c>
      <c r="I670" s="104" t="str">
        <f>IF(Thong_tin_chuc_vu_NV!A670="","",VLOOKUP(Thong_tin_chuc_vu_NV!A670,INPUT_Du_lieu_nhan_vien!$1:$1048576,29,0))</f>
        <v>TAD</v>
      </c>
      <c r="J670" s="104" t="str">
        <f>IF(Thong_tin_chuc_vu_NV!A670="","",VLOOKUP(Thong_tin_chuc_vu_NV!A670,INPUT_Du_lieu_nhan_vien!$1:$1048576,30,0))</f>
        <v>PADQ</v>
      </c>
      <c r="K670" s="104" t="str">
        <f>IF(Thong_tin_chuc_vu_NV!A670="","",VLOOKUP(Thong_tin_chuc_vu_NV!A670,INPUT_Du_lieu_nhan_vien!$1:$1048576,31,0))</f>
        <v>HN</v>
      </c>
      <c r="L670" s="104" t="str">
        <f>IF(Thong_tin_chuc_vu_NV!A670="","",VLOOKUP(Thong_tin_chuc_vu_NV!A670,INPUT_Du_lieu_nhan_vien!$1:$1048576,36,0))</f>
        <v>Nghỉ việc</v>
      </c>
      <c r="M670" s="117">
        <f>IF(Thong_tin_chuc_vu_NV!A670="","",VLOOKUP(Thong_tin_chuc_vu_NV!A670,INPUT_Du_lieu_nhan_vien!$1:$1048576,34,0))</f>
        <v>0</v>
      </c>
      <c r="N670" s="104" t="str">
        <f>IF(Thong_tin_chuc_vu_NV!A670="","",VLOOKUP(Thong_tin_chuc_vu_NV!A670,INPUT_Du_lieu_nhan_vien!$1:$1048576,35,0))</f>
        <v/>
      </c>
      <c r="O670" s="117">
        <f>IF(Thong_tin_chuc_vu_NV!A670="","",VLOOKUP(Thong_tin_chuc_vu_NV!A670,INPUT_Du_lieu_nhan_vien!$1:$1048576,37,0))</f>
        <v>0</v>
      </c>
      <c r="P670" s="117">
        <f>IF(Thong_tin_chuc_vu_NV!A670="","",VLOOKUP(Thong_tin_chuc_vu_NV!A670,INPUT_Du_lieu_nhan_vien!$1:$1048576,39,0))</f>
        <v>0</v>
      </c>
    </row>
    <row r="671" spans="1:16" ht="19.5" hidden="1" customHeight="1" x14ac:dyDescent="0.2">
      <c r="A671" s="121">
        <f>IF(INPUT_Du_lieu_nhan_vien!A689="","",INPUT_Du_lieu_nhan_vien!A689)</f>
        <v>20664</v>
      </c>
      <c r="B671" s="121" t="str">
        <f>IF(A671="","",VLOOKUP(A671,INPUT_Du_lieu_nhan_vien!$1:$1048576,2,0))</f>
        <v>Dương Thị Kim</v>
      </c>
      <c r="C671" s="121" t="str">
        <f>IF($A671="","",VLOOKUP($A671,INPUT_Du_lieu_nhan_vien!$1:$1048576,3,0))</f>
        <v>Mai</v>
      </c>
      <c r="D671" s="104" t="str">
        <f>IF(A671="","",VLOOKUP(A671,INPUT_Du_lieu_nhan_vien!$1:$1048576,20,0))</f>
        <v>SN 04 Ngách 337/101 Ngõ 337 Đường Phạm Văn Đồng Khu Lộc Xuân Đỉnh - Từ Liêm - Hà Nội</v>
      </c>
      <c r="E671" s="104" t="str">
        <f>IF($A671="","",VLOOKUP($A671,INPUT_Du_lieu_nhan_vien!$1:$1048576,17,0))</f>
        <v>0932216006/0934529222</v>
      </c>
      <c r="F671" s="116">
        <f>IF(Thong_tin_chuc_vu_NV!A671="","",VLOOKUP(Thong_tin_chuc_vu_NV!A671,INPUT_Du_lieu_nhan_vien!$1:$1048576,27,0))</f>
        <v>1</v>
      </c>
      <c r="G671" s="104" t="str">
        <f>IF(Thong_tin_chuc_vu_NV!A671="","",VLOOKUP(Thong_tin_chuc_vu_NV!A671,INPUT_Du_lieu_nhan_vien!$1:$1048576,28,0))</f>
        <v>CB</v>
      </c>
      <c r="H671" s="104" t="str">
        <f>IF(Thong_tin_chuc_vu_NV!A671="","",VLOOKUP(Thong_tin_chuc_vu_NV!A671,INPUT_Du_lieu_nhan_vien!$1:$1048576,24,0))</f>
        <v>OS</v>
      </c>
      <c r="I671" s="104" t="str">
        <f>IF(Thong_tin_chuc_vu_NV!A671="","",VLOOKUP(Thong_tin_chuc_vu_NV!A671,INPUT_Du_lieu_nhan_vien!$1:$1048576,29,0))</f>
        <v>TAW</v>
      </c>
      <c r="J671" s="104" t="str">
        <f>IF(Thong_tin_chuc_vu_NV!A671="","",VLOOKUP(Thong_tin_chuc_vu_NV!A671,INPUT_Du_lieu_nhan_vien!$1:$1048576,30,0))</f>
        <v>PAWS</v>
      </c>
      <c r="K671" s="104" t="str">
        <f>IF(Thong_tin_chuc_vu_NV!A671="","",VLOOKUP(Thong_tin_chuc_vu_NV!A671,INPUT_Du_lieu_nhan_vien!$1:$1048576,31,0))</f>
        <v>HN</v>
      </c>
      <c r="L671" s="104" t="str">
        <f>IF(Thong_tin_chuc_vu_NV!A671="","",VLOOKUP(Thong_tin_chuc_vu_NV!A671,INPUT_Du_lieu_nhan_vien!$1:$1048576,36,0))</f>
        <v>Chính thức</v>
      </c>
      <c r="M671" s="117">
        <f>IF(Thong_tin_chuc_vu_NV!A671="","",VLOOKUP(Thong_tin_chuc_vu_NV!A671,INPUT_Du_lieu_nhan_vien!$1:$1048576,34,0))</f>
        <v>41609</v>
      </c>
      <c r="N671" s="104">
        <f>IF(Thong_tin_chuc_vu_NV!A671="","",VLOOKUP(Thong_tin_chuc_vu_NV!A671,INPUT_Du_lieu_nhan_vien!$1:$1048576,35,0))</f>
        <v>12</v>
      </c>
      <c r="O671" s="117">
        <f>IF(Thong_tin_chuc_vu_NV!A671="","",VLOOKUP(Thong_tin_chuc_vu_NV!A671,INPUT_Du_lieu_nhan_vien!$1:$1048576,37,0))</f>
        <v>0</v>
      </c>
      <c r="P671" s="117">
        <f>IF(Thong_tin_chuc_vu_NV!A671="","",VLOOKUP(Thong_tin_chuc_vu_NV!A671,INPUT_Du_lieu_nhan_vien!$1:$1048576,39,0))</f>
        <v>0</v>
      </c>
    </row>
    <row r="672" spans="1:16" ht="19.5" hidden="1" customHeight="1" x14ac:dyDescent="0.2">
      <c r="A672" s="121">
        <f>IF(INPUT_Du_lieu_nhan_vien!A690="","",INPUT_Du_lieu_nhan_vien!A690)</f>
        <v>20665</v>
      </c>
      <c r="B672" s="121" t="str">
        <f>IF(A672="","",VLOOKUP(A672,INPUT_Du_lieu_nhan_vien!$1:$1048576,2,0))</f>
        <v xml:space="preserve">Đặng Thị Thu </v>
      </c>
      <c r="C672" s="121" t="str">
        <f>IF($A672="","",VLOOKUP($A672,INPUT_Du_lieu_nhan_vien!$1:$1048576,3,0))</f>
        <v>Hiền</v>
      </c>
      <c r="D672" s="104" t="str">
        <f>IF(A672="","",VLOOKUP(A672,INPUT_Du_lieu_nhan_vien!$1:$1048576,20,0))</f>
        <v>Số 5 Ngõ 7 Thái Hà Hà Nội</v>
      </c>
      <c r="E672" s="104" t="str">
        <f>IF($A672="","",VLOOKUP($A672,INPUT_Du_lieu_nhan_vien!$1:$1048576,17,0))</f>
        <v>0913808390/01689930958</v>
      </c>
      <c r="F672" s="116">
        <f>IF(Thong_tin_chuc_vu_NV!A672="","",VLOOKUP(Thong_tin_chuc_vu_NV!A672,INPUT_Du_lieu_nhan_vien!$1:$1048576,27,0))</f>
        <v>1</v>
      </c>
      <c r="G672" s="104" t="str">
        <f>IF(Thong_tin_chuc_vu_NV!A672="","",VLOOKUP(Thong_tin_chuc_vu_NV!A672,INPUT_Du_lieu_nhan_vien!$1:$1048576,28,0))</f>
        <v>CB</v>
      </c>
      <c r="H672" s="104" t="str">
        <f>IF(Thong_tin_chuc_vu_NV!A672="","",VLOOKUP(Thong_tin_chuc_vu_NV!A672,INPUT_Du_lieu_nhan_vien!$1:$1048576,24,0))</f>
        <v>OS</v>
      </c>
      <c r="I672" s="104" t="str">
        <f>IF(Thong_tin_chuc_vu_NV!A672="","",VLOOKUP(Thong_tin_chuc_vu_NV!A672,INPUT_Du_lieu_nhan_vien!$1:$1048576,29,0))</f>
        <v>TAW</v>
      </c>
      <c r="J672" s="104" t="str">
        <f>IF(Thong_tin_chuc_vu_NV!A672="","",VLOOKUP(Thong_tin_chuc_vu_NV!A672,INPUT_Du_lieu_nhan_vien!$1:$1048576,30,0))</f>
        <v>PAWS</v>
      </c>
      <c r="K672" s="104" t="str">
        <f>IF(Thong_tin_chuc_vu_NV!A672="","",VLOOKUP(Thong_tin_chuc_vu_NV!A672,INPUT_Du_lieu_nhan_vien!$1:$1048576,31,0))</f>
        <v>HN</v>
      </c>
      <c r="L672" s="104" t="str">
        <f>IF(Thong_tin_chuc_vu_NV!A672="","",VLOOKUP(Thong_tin_chuc_vu_NV!A672,INPUT_Du_lieu_nhan_vien!$1:$1048576,36,0))</f>
        <v>Chính thức</v>
      </c>
      <c r="M672" s="117">
        <f>IF(Thong_tin_chuc_vu_NV!A672="","",VLOOKUP(Thong_tin_chuc_vu_NV!A672,INPUT_Du_lieu_nhan_vien!$1:$1048576,34,0))</f>
        <v>41609</v>
      </c>
      <c r="N672" s="104">
        <f>IF(Thong_tin_chuc_vu_NV!A672="","",VLOOKUP(Thong_tin_chuc_vu_NV!A672,INPUT_Du_lieu_nhan_vien!$1:$1048576,35,0))</f>
        <v>12</v>
      </c>
      <c r="O672" s="117">
        <f>IF(Thong_tin_chuc_vu_NV!A672="","",VLOOKUP(Thong_tin_chuc_vu_NV!A672,INPUT_Du_lieu_nhan_vien!$1:$1048576,37,0))</f>
        <v>0</v>
      </c>
      <c r="P672" s="117">
        <f>IF(Thong_tin_chuc_vu_NV!A672="","",VLOOKUP(Thong_tin_chuc_vu_NV!A672,INPUT_Du_lieu_nhan_vien!$1:$1048576,39,0))</f>
        <v>0</v>
      </c>
    </row>
    <row r="673" spans="1:16" ht="19.5" hidden="1" customHeight="1" x14ac:dyDescent="0.2">
      <c r="A673" s="121">
        <f>IF(INPUT_Du_lieu_nhan_vien!A691="","",INPUT_Du_lieu_nhan_vien!A691)</f>
        <v>20666</v>
      </c>
      <c r="B673" s="121" t="str">
        <f>IF(A673="","",VLOOKUP(A673,INPUT_Du_lieu_nhan_vien!$1:$1048576,2,0))</f>
        <v>Chu Thị Thu</v>
      </c>
      <c r="C673" s="121" t="str">
        <f>IF($A673="","",VLOOKUP($A673,INPUT_Du_lieu_nhan_vien!$1:$1048576,3,0))</f>
        <v>Quỳnh</v>
      </c>
      <c r="D673" s="104" t="str">
        <f>IF(A673="","",VLOOKUP(A673,INPUT_Du_lieu_nhan_vien!$1:$1048576,20,0))</f>
        <v>Phòng 102 - A14B Thanh Xuân Bắc, Thanh Xuân, Hà Nội</v>
      </c>
      <c r="E673" s="104" t="str">
        <f>IF($A673="","",VLOOKUP($A673,INPUT_Du_lieu_nhan_vien!$1:$1048576,17,0))</f>
        <v>0977648085/0942881885</v>
      </c>
      <c r="F673" s="116">
        <f>IF(Thong_tin_chuc_vu_NV!A673="","",VLOOKUP(Thong_tin_chuc_vu_NV!A673,INPUT_Du_lieu_nhan_vien!$1:$1048576,27,0))</f>
        <v>1</v>
      </c>
      <c r="G673" s="104" t="str">
        <f>IF(Thong_tin_chuc_vu_NV!A673="","",VLOOKUP(Thong_tin_chuc_vu_NV!A673,INPUT_Du_lieu_nhan_vien!$1:$1048576,28,0))</f>
        <v>CB</v>
      </c>
      <c r="H673" s="104" t="str">
        <f>IF(Thong_tin_chuc_vu_NV!A673="","",VLOOKUP(Thong_tin_chuc_vu_NV!A673,INPUT_Du_lieu_nhan_vien!$1:$1048576,24,0))</f>
        <v>OS</v>
      </c>
      <c r="I673" s="104" t="str">
        <f>IF(Thong_tin_chuc_vu_NV!A673="","",VLOOKUP(Thong_tin_chuc_vu_NV!A673,INPUT_Du_lieu_nhan_vien!$1:$1048576,29,0))</f>
        <v>TAW</v>
      </c>
      <c r="J673" s="104" t="str">
        <f>IF(Thong_tin_chuc_vu_NV!A673="","",VLOOKUP(Thong_tin_chuc_vu_NV!A673,INPUT_Du_lieu_nhan_vien!$1:$1048576,30,0))</f>
        <v>PAWS</v>
      </c>
      <c r="K673" s="104" t="str">
        <f>IF(Thong_tin_chuc_vu_NV!A673="","",VLOOKUP(Thong_tin_chuc_vu_NV!A673,INPUT_Du_lieu_nhan_vien!$1:$1048576,31,0))</f>
        <v>HN</v>
      </c>
      <c r="L673" s="104" t="str">
        <f>IF(Thong_tin_chuc_vu_NV!A673="","",VLOOKUP(Thong_tin_chuc_vu_NV!A673,INPUT_Du_lieu_nhan_vien!$1:$1048576,36,0))</f>
        <v>Nghỉ việc</v>
      </c>
      <c r="M673" s="117">
        <f>IF(Thong_tin_chuc_vu_NV!A673="","",VLOOKUP(Thong_tin_chuc_vu_NV!A673,INPUT_Du_lieu_nhan_vien!$1:$1048576,34,0))</f>
        <v>0</v>
      </c>
      <c r="N673" s="104" t="str">
        <f>IF(Thong_tin_chuc_vu_NV!A673="","",VLOOKUP(Thong_tin_chuc_vu_NV!A673,INPUT_Du_lieu_nhan_vien!$1:$1048576,35,0))</f>
        <v/>
      </c>
      <c r="O673" s="117">
        <f>IF(Thong_tin_chuc_vu_NV!A673="","",VLOOKUP(Thong_tin_chuc_vu_NV!A673,INPUT_Du_lieu_nhan_vien!$1:$1048576,37,0))</f>
        <v>0</v>
      </c>
      <c r="P673" s="117">
        <f>IF(Thong_tin_chuc_vu_NV!A673="","",VLOOKUP(Thong_tin_chuc_vu_NV!A673,INPUT_Du_lieu_nhan_vien!$1:$1048576,39,0))</f>
        <v>0</v>
      </c>
    </row>
    <row r="674" spans="1:16" ht="19.5" hidden="1" customHeight="1" x14ac:dyDescent="0.2">
      <c r="A674" s="121">
        <f>IF(INPUT_Du_lieu_nhan_vien!A692="","",INPUT_Du_lieu_nhan_vien!A692)</f>
        <v>20667</v>
      </c>
      <c r="B674" s="121" t="str">
        <f>IF(A674="","",VLOOKUP(A674,INPUT_Du_lieu_nhan_vien!$1:$1048576,2,0))</f>
        <v>Nguyễn Lê Minh</v>
      </c>
      <c r="C674" s="121" t="str">
        <f>IF($A674="","",VLOOKUP($A674,INPUT_Du_lieu_nhan_vien!$1:$1048576,3,0))</f>
        <v>Phương</v>
      </c>
      <c r="D674" s="104" t="str">
        <f>IF(A674="","",VLOOKUP(A674,INPUT_Du_lieu_nhan_vien!$1:$1048576,20,0))</f>
        <v>105, Dãy 24, Tổ 8, Phúc La, Hà Đông, Hà Nội</v>
      </c>
      <c r="E674" s="104" t="str">
        <f>IF($A674="","",VLOOKUP($A674,INPUT_Du_lieu_nhan_vien!$1:$1048576,17,0))</f>
        <v>01642793757</v>
      </c>
      <c r="F674" s="116">
        <f>IF(Thong_tin_chuc_vu_NV!A674="","",VLOOKUP(Thong_tin_chuc_vu_NV!A674,INPUT_Du_lieu_nhan_vien!$1:$1048576,27,0))</f>
        <v>1</v>
      </c>
      <c r="G674" s="104" t="str">
        <f>IF(Thong_tin_chuc_vu_NV!A674="","",VLOOKUP(Thong_tin_chuc_vu_NV!A674,INPUT_Du_lieu_nhan_vien!$1:$1048576,28,0))</f>
        <v>CB</v>
      </c>
      <c r="H674" s="104" t="str">
        <f>IF(Thong_tin_chuc_vu_NV!A674="","",VLOOKUP(Thong_tin_chuc_vu_NV!A674,INPUT_Du_lieu_nhan_vien!$1:$1048576,24,0))</f>
        <v>OP</v>
      </c>
      <c r="I674" s="104" t="str">
        <f>IF(Thong_tin_chuc_vu_NV!A674="","",VLOOKUP(Thong_tin_chuc_vu_NV!A674,INPUT_Du_lieu_nhan_vien!$1:$1048576,29,0))</f>
        <v>THR</v>
      </c>
      <c r="J674" s="104">
        <f>IF(Thong_tin_chuc_vu_NV!A674="","",VLOOKUP(Thong_tin_chuc_vu_NV!A674,INPUT_Du_lieu_nhan_vien!$1:$1048576,30,0))</f>
        <v>0</v>
      </c>
      <c r="K674" s="104" t="str">
        <f>IF(Thong_tin_chuc_vu_NV!A674="","",VLOOKUP(Thong_tin_chuc_vu_NV!A674,INPUT_Du_lieu_nhan_vien!$1:$1048576,31,0))</f>
        <v>HN</v>
      </c>
      <c r="L674" s="104" t="str">
        <f>IF(Thong_tin_chuc_vu_NV!A674="","",VLOOKUP(Thong_tin_chuc_vu_NV!A674,INPUT_Du_lieu_nhan_vien!$1:$1048576,36,0))</f>
        <v>Chính thức</v>
      </c>
      <c r="M674" s="117">
        <f>IF(Thong_tin_chuc_vu_NV!A674="","",VLOOKUP(Thong_tin_chuc_vu_NV!A674,INPUT_Du_lieu_nhan_vien!$1:$1048576,34,0))</f>
        <v>41548</v>
      </c>
      <c r="N674" s="104">
        <f>IF(Thong_tin_chuc_vu_NV!A674="","",VLOOKUP(Thong_tin_chuc_vu_NV!A674,INPUT_Du_lieu_nhan_vien!$1:$1048576,35,0))</f>
        <v>10</v>
      </c>
      <c r="O674" s="117">
        <f>IF(Thong_tin_chuc_vu_NV!A674="","",VLOOKUP(Thong_tin_chuc_vu_NV!A674,INPUT_Du_lieu_nhan_vien!$1:$1048576,37,0))</f>
        <v>0</v>
      </c>
      <c r="P674" s="117">
        <f>IF(Thong_tin_chuc_vu_NV!A674="","",VLOOKUP(Thong_tin_chuc_vu_NV!A674,INPUT_Du_lieu_nhan_vien!$1:$1048576,39,0))</f>
        <v>0</v>
      </c>
    </row>
    <row r="675" spans="1:16" ht="19.5" hidden="1" customHeight="1" x14ac:dyDescent="0.2">
      <c r="A675" s="121">
        <f>IF(INPUT_Du_lieu_nhan_vien!A693="","",INPUT_Du_lieu_nhan_vien!A693)</f>
        <v>20668</v>
      </c>
      <c r="B675" s="121" t="str">
        <f>IF(A675="","",VLOOKUP(A675,INPUT_Du_lieu_nhan_vien!$1:$1048576,2,0))</f>
        <v>Nguyễn Đức</v>
      </c>
      <c r="C675" s="121" t="str">
        <f>IF($A675="","",VLOOKUP($A675,INPUT_Du_lieu_nhan_vien!$1:$1048576,3,0))</f>
        <v>Mạnh</v>
      </c>
      <c r="D675" s="104" t="str">
        <f>IF(A675="","",VLOOKUP(A675,INPUT_Du_lieu_nhan_vien!$1:$1048576,20,0))</f>
        <v>Yên Khê - Yên Thường - Gia Lâm - Hà Nội</v>
      </c>
      <c r="E675" s="104" t="str">
        <f>IF($A675="","",VLOOKUP($A675,INPUT_Du_lieu_nhan_vien!$1:$1048576,17,0))</f>
        <v>0987715837</v>
      </c>
      <c r="F675" s="116">
        <f>IF(Thong_tin_chuc_vu_NV!A675="","",VLOOKUP(Thong_tin_chuc_vu_NV!A675,INPUT_Du_lieu_nhan_vien!$1:$1048576,27,0))</f>
        <v>1</v>
      </c>
      <c r="G675" s="104" t="str">
        <f>IF(Thong_tin_chuc_vu_NV!A675="","",VLOOKUP(Thong_tin_chuc_vu_NV!A675,INPUT_Du_lieu_nhan_vien!$1:$1048576,28,0))</f>
        <v>CB</v>
      </c>
      <c r="H675" s="104" t="str">
        <f>IF(Thong_tin_chuc_vu_NV!A675="","",VLOOKUP(Thong_tin_chuc_vu_NV!A675,INPUT_Du_lieu_nhan_vien!$1:$1048576,24,0))</f>
        <v>OP</v>
      </c>
      <c r="I675" s="104" t="str">
        <f>IF(Thong_tin_chuc_vu_NV!A675="","",VLOOKUP(Thong_tin_chuc_vu_NV!A675,INPUT_Du_lieu_nhan_vien!$1:$1048576,29,0))</f>
        <v>TIS</v>
      </c>
      <c r="J675" s="104" t="str">
        <f>IF(Thong_tin_chuc_vu_NV!A675="","",VLOOKUP(Thong_tin_chuc_vu_NV!A675,INPUT_Du_lieu_nhan_vien!$1:$1048576,30,0))</f>
        <v>PISO</v>
      </c>
      <c r="K675" s="104" t="str">
        <f>IF(Thong_tin_chuc_vu_NV!A675="","",VLOOKUP(Thong_tin_chuc_vu_NV!A675,INPUT_Du_lieu_nhan_vien!$1:$1048576,31,0))</f>
        <v>HN</v>
      </c>
      <c r="L675" s="104" t="str">
        <f>IF(Thong_tin_chuc_vu_NV!A675="","",VLOOKUP(Thong_tin_chuc_vu_NV!A675,INPUT_Du_lieu_nhan_vien!$1:$1048576,36,0))</f>
        <v>Chính thức</v>
      </c>
      <c r="M675" s="117">
        <f>IF(Thong_tin_chuc_vu_NV!A675="","",VLOOKUP(Thong_tin_chuc_vu_NV!A675,INPUT_Du_lieu_nhan_vien!$1:$1048576,34,0))</f>
        <v>41548</v>
      </c>
      <c r="N675" s="104">
        <f>IF(Thong_tin_chuc_vu_NV!A675="","",VLOOKUP(Thong_tin_chuc_vu_NV!A675,INPUT_Du_lieu_nhan_vien!$1:$1048576,35,0))</f>
        <v>10</v>
      </c>
      <c r="O675" s="117">
        <f>IF(Thong_tin_chuc_vu_NV!A675="","",VLOOKUP(Thong_tin_chuc_vu_NV!A675,INPUT_Du_lieu_nhan_vien!$1:$1048576,37,0))</f>
        <v>0</v>
      </c>
      <c r="P675" s="117">
        <f>IF(Thong_tin_chuc_vu_NV!A675="","",VLOOKUP(Thong_tin_chuc_vu_NV!A675,INPUT_Du_lieu_nhan_vien!$1:$1048576,39,0))</f>
        <v>0</v>
      </c>
    </row>
    <row r="676" spans="1:16" ht="19.5" hidden="1" customHeight="1" x14ac:dyDescent="0.2">
      <c r="A676" s="121">
        <f>IF(INPUT_Du_lieu_nhan_vien!A694="","",INPUT_Du_lieu_nhan_vien!A694)</f>
        <v>20669</v>
      </c>
      <c r="B676" s="121" t="str">
        <f>IF(A676="","",VLOOKUP(A676,INPUT_Du_lieu_nhan_vien!$1:$1048576,2,0))</f>
        <v>Đàm Văn</v>
      </c>
      <c r="C676" s="121" t="str">
        <f>IF($A676="","",VLOOKUP($A676,INPUT_Du_lieu_nhan_vien!$1:$1048576,3,0))</f>
        <v>Tuyên</v>
      </c>
      <c r="D676" s="104" t="str">
        <f>IF(A676="","",VLOOKUP(A676,INPUT_Du_lieu_nhan_vien!$1:$1048576,20,0))</f>
        <v>KTX B6 Đại học Bách khoa Hà Nội</v>
      </c>
      <c r="E676" s="104" t="str">
        <f>IF($A676="","",VLOOKUP($A676,INPUT_Du_lieu_nhan_vien!$1:$1048576,17,0))</f>
        <v>01652340957</v>
      </c>
      <c r="F676" s="116">
        <f>IF(Thong_tin_chuc_vu_NV!A676="","",VLOOKUP(Thong_tin_chuc_vu_NV!A676,INPUT_Du_lieu_nhan_vien!$1:$1048576,27,0))</f>
        <v>1</v>
      </c>
      <c r="G676" s="104" t="str">
        <f>IF(Thong_tin_chuc_vu_NV!A676="","",VLOOKUP(Thong_tin_chuc_vu_NV!A676,INPUT_Du_lieu_nhan_vien!$1:$1048576,28,0))</f>
        <v>CB</v>
      </c>
      <c r="H676" s="104" t="str">
        <f>IF(Thong_tin_chuc_vu_NV!A676="","",VLOOKUP(Thong_tin_chuc_vu_NV!A676,INPUT_Du_lieu_nhan_vien!$1:$1048576,24,0))</f>
        <v>OP</v>
      </c>
      <c r="I676" s="104" t="str">
        <f>IF(Thong_tin_chuc_vu_NV!A676="","",VLOOKUP(Thong_tin_chuc_vu_NV!A676,INPUT_Du_lieu_nhan_vien!$1:$1048576,29,0))</f>
        <v>TIS</v>
      </c>
      <c r="J676" s="104" t="str">
        <f>IF(Thong_tin_chuc_vu_NV!A676="","",VLOOKUP(Thong_tin_chuc_vu_NV!A676,INPUT_Du_lieu_nhan_vien!$1:$1048576,30,0))</f>
        <v>PISD</v>
      </c>
      <c r="K676" s="104" t="str">
        <f>IF(Thong_tin_chuc_vu_NV!A676="","",VLOOKUP(Thong_tin_chuc_vu_NV!A676,INPUT_Du_lieu_nhan_vien!$1:$1048576,31,0))</f>
        <v>HN</v>
      </c>
      <c r="L676" s="104" t="str">
        <f>IF(Thong_tin_chuc_vu_NV!A676="","",VLOOKUP(Thong_tin_chuc_vu_NV!A676,INPUT_Du_lieu_nhan_vien!$1:$1048576,36,0))</f>
        <v>Chính thức</v>
      </c>
      <c r="M676" s="117">
        <f>IF(Thong_tin_chuc_vu_NV!A676="","",VLOOKUP(Thong_tin_chuc_vu_NV!A676,INPUT_Du_lieu_nhan_vien!$1:$1048576,34,0))</f>
        <v>41548</v>
      </c>
      <c r="N676" s="104">
        <f>IF(Thong_tin_chuc_vu_NV!A676="","",VLOOKUP(Thong_tin_chuc_vu_NV!A676,INPUT_Du_lieu_nhan_vien!$1:$1048576,35,0))</f>
        <v>10</v>
      </c>
      <c r="O676" s="117">
        <f>IF(Thong_tin_chuc_vu_NV!A676="","",VLOOKUP(Thong_tin_chuc_vu_NV!A676,INPUT_Du_lieu_nhan_vien!$1:$1048576,37,0))</f>
        <v>0</v>
      </c>
      <c r="P676" s="117">
        <f>IF(Thong_tin_chuc_vu_NV!A676="","",VLOOKUP(Thong_tin_chuc_vu_NV!A676,INPUT_Du_lieu_nhan_vien!$1:$1048576,39,0))</f>
        <v>0</v>
      </c>
    </row>
    <row r="677" spans="1:16" ht="19.5" hidden="1" customHeight="1" x14ac:dyDescent="0.2">
      <c r="A677" s="121">
        <f>IF(INPUT_Du_lieu_nhan_vien!A695="","",INPUT_Du_lieu_nhan_vien!A695)</f>
        <v>20670</v>
      </c>
      <c r="B677" s="121" t="str">
        <f>IF(A677="","",VLOOKUP(A677,INPUT_Du_lieu_nhan_vien!$1:$1048576,2,0))</f>
        <v>Lê Xuân</v>
      </c>
      <c r="C677" s="121" t="str">
        <f>IF($A677="","",VLOOKUP($A677,INPUT_Du_lieu_nhan_vien!$1:$1048576,3,0))</f>
        <v>Đăng</v>
      </c>
      <c r="D677" s="104" t="str">
        <f>IF(A677="","",VLOOKUP(A677,INPUT_Du_lieu_nhan_vien!$1:$1048576,20,0))</f>
        <v>Xuân Trạch, Xuân Canh, Đông Anh, Hà Nội</v>
      </c>
      <c r="E677" s="104" t="str">
        <f>IF($A677="","",VLOOKUP($A677,INPUT_Du_lieu_nhan_vien!$1:$1048576,17,0))</f>
        <v>0979927158</v>
      </c>
      <c r="F677" s="116">
        <f>IF(Thong_tin_chuc_vu_NV!A677="","",VLOOKUP(Thong_tin_chuc_vu_NV!A677,INPUT_Du_lieu_nhan_vien!$1:$1048576,27,0))</f>
        <v>1</v>
      </c>
      <c r="G677" s="104" t="str">
        <f>IF(Thong_tin_chuc_vu_NV!A677="","",VLOOKUP(Thong_tin_chuc_vu_NV!A677,INPUT_Du_lieu_nhan_vien!$1:$1048576,28,0))</f>
        <v>CB</v>
      </c>
      <c r="H677" s="104" t="str">
        <f>IF(Thong_tin_chuc_vu_NV!A677="","",VLOOKUP(Thong_tin_chuc_vu_NV!A677,INPUT_Du_lieu_nhan_vien!$1:$1048576,24,0))</f>
        <v>OP</v>
      </c>
      <c r="I677" s="104" t="str">
        <f>IF(Thong_tin_chuc_vu_NV!A677="","",VLOOKUP(Thong_tin_chuc_vu_NV!A677,INPUT_Du_lieu_nhan_vien!$1:$1048576,29,0))</f>
        <v>TIS</v>
      </c>
      <c r="J677" s="104" t="str">
        <f>IF(Thong_tin_chuc_vu_NV!A677="","",VLOOKUP(Thong_tin_chuc_vu_NV!A677,INPUT_Du_lieu_nhan_vien!$1:$1048576,30,0))</f>
        <v>PISD</v>
      </c>
      <c r="K677" s="104" t="str">
        <f>IF(Thong_tin_chuc_vu_NV!A677="","",VLOOKUP(Thong_tin_chuc_vu_NV!A677,INPUT_Du_lieu_nhan_vien!$1:$1048576,31,0))</f>
        <v>HN</v>
      </c>
      <c r="L677" s="104" t="str">
        <f>IF(Thong_tin_chuc_vu_NV!A677="","",VLOOKUP(Thong_tin_chuc_vu_NV!A677,INPUT_Du_lieu_nhan_vien!$1:$1048576,36,0))</f>
        <v>Chính thức</v>
      </c>
      <c r="M677" s="117">
        <f>IF(Thong_tin_chuc_vu_NV!A677="","",VLOOKUP(Thong_tin_chuc_vu_NV!A677,INPUT_Du_lieu_nhan_vien!$1:$1048576,34,0))</f>
        <v>41548</v>
      </c>
      <c r="N677" s="104">
        <f>IF(Thong_tin_chuc_vu_NV!A677="","",VLOOKUP(Thong_tin_chuc_vu_NV!A677,INPUT_Du_lieu_nhan_vien!$1:$1048576,35,0))</f>
        <v>10</v>
      </c>
      <c r="O677" s="117">
        <f>IF(Thong_tin_chuc_vu_NV!A677="","",VLOOKUP(Thong_tin_chuc_vu_NV!A677,INPUT_Du_lieu_nhan_vien!$1:$1048576,37,0))</f>
        <v>0</v>
      </c>
      <c r="P677" s="117">
        <f>IF(Thong_tin_chuc_vu_NV!A677="","",VLOOKUP(Thong_tin_chuc_vu_NV!A677,INPUT_Du_lieu_nhan_vien!$1:$1048576,39,0))</f>
        <v>0</v>
      </c>
    </row>
    <row r="678" spans="1:16" ht="19.5" hidden="1" customHeight="1" x14ac:dyDescent="0.2">
      <c r="A678" s="121">
        <f>IF(INPUT_Du_lieu_nhan_vien!A696="","",INPUT_Du_lieu_nhan_vien!A696)</f>
        <v>20671</v>
      </c>
      <c r="B678" s="121" t="str">
        <f>IF(A678="","",VLOOKUP(A678,INPUT_Du_lieu_nhan_vien!$1:$1048576,2,0))</f>
        <v>Trần Thanh</v>
      </c>
      <c r="C678" s="121" t="str">
        <f>IF($A678="","",VLOOKUP($A678,INPUT_Du_lieu_nhan_vien!$1:$1048576,3,0))</f>
        <v>Vân</v>
      </c>
      <c r="D678" s="104" t="str">
        <f>IF(A678="","",VLOOKUP(A678,INPUT_Du_lieu_nhan_vien!$1:$1048576,20,0))</f>
        <v>Số 1 ngách 32/65 ngõ 32 An Dương - Yên Phụ - Q Tây Hồ, Hà Nội</v>
      </c>
      <c r="E678" s="104" t="str">
        <f>IF($A678="","",VLOOKUP($A678,INPUT_Du_lieu_nhan_vien!$1:$1048576,17,0))</f>
        <v>0979951890</v>
      </c>
      <c r="F678" s="116">
        <f>IF(Thong_tin_chuc_vu_NV!A678="","",VLOOKUP(Thong_tin_chuc_vu_NV!A678,INPUT_Du_lieu_nhan_vien!$1:$1048576,27,0))</f>
        <v>1</v>
      </c>
      <c r="G678" s="104" t="str">
        <f>IF(Thong_tin_chuc_vu_NV!A678="","",VLOOKUP(Thong_tin_chuc_vu_NV!A678,INPUT_Du_lieu_nhan_vien!$1:$1048576,28,0))</f>
        <v>CB</v>
      </c>
      <c r="H678" s="104" t="str">
        <f>IF(Thong_tin_chuc_vu_NV!A678="","",VLOOKUP(Thong_tin_chuc_vu_NV!A678,INPUT_Du_lieu_nhan_vien!$1:$1048576,24,0))</f>
        <v>OP</v>
      </c>
      <c r="I678" s="104" t="str">
        <f>IF(Thong_tin_chuc_vu_NV!A678="","",VLOOKUP(Thong_tin_chuc_vu_NV!A678,INPUT_Du_lieu_nhan_vien!$1:$1048576,29,0))</f>
        <v>TLI</v>
      </c>
      <c r="J678" s="104">
        <f>IF(Thong_tin_chuc_vu_NV!A678="","",VLOOKUP(Thong_tin_chuc_vu_NV!A678,INPUT_Du_lieu_nhan_vien!$1:$1048576,30,0))</f>
        <v>0</v>
      </c>
      <c r="K678" s="104" t="str">
        <f>IF(Thong_tin_chuc_vu_NV!A678="","",VLOOKUP(Thong_tin_chuc_vu_NV!A678,INPUT_Du_lieu_nhan_vien!$1:$1048576,31,0))</f>
        <v>HN</v>
      </c>
      <c r="L678" s="104" t="str">
        <f>IF(Thong_tin_chuc_vu_NV!A678="","",VLOOKUP(Thong_tin_chuc_vu_NV!A678,INPUT_Du_lieu_nhan_vien!$1:$1048576,36,0))</f>
        <v>Chính thức</v>
      </c>
      <c r="M678" s="117">
        <f>IF(Thong_tin_chuc_vu_NV!A678="","",VLOOKUP(Thong_tin_chuc_vu_NV!A678,INPUT_Du_lieu_nhan_vien!$1:$1048576,34,0))</f>
        <v>41579</v>
      </c>
      <c r="N678" s="104">
        <f>IF(Thong_tin_chuc_vu_NV!A678="","",VLOOKUP(Thong_tin_chuc_vu_NV!A678,INPUT_Du_lieu_nhan_vien!$1:$1048576,35,0))</f>
        <v>11</v>
      </c>
      <c r="O678" s="117">
        <f>IF(Thong_tin_chuc_vu_NV!A678="","",VLOOKUP(Thong_tin_chuc_vu_NV!A678,INPUT_Du_lieu_nhan_vien!$1:$1048576,37,0))</f>
        <v>0</v>
      </c>
      <c r="P678" s="117">
        <f>IF(Thong_tin_chuc_vu_NV!A678="","",VLOOKUP(Thong_tin_chuc_vu_NV!A678,INPUT_Du_lieu_nhan_vien!$1:$1048576,39,0))</f>
        <v>0</v>
      </c>
    </row>
    <row r="679" spans="1:16" ht="19.5" hidden="1" customHeight="1" x14ac:dyDescent="0.2">
      <c r="A679" s="121">
        <f>IF(INPUT_Du_lieu_nhan_vien!A697="","",INPUT_Du_lieu_nhan_vien!A697)</f>
        <v>20672</v>
      </c>
      <c r="B679" s="121" t="str">
        <f>IF(A679="","",VLOOKUP(A679,INPUT_Du_lieu_nhan_vien!$1:$1048576,2,0))</f>
        <v>Nguyễn Thị</v>
      </c>
      <c r="C679" s="121" t="str">
        <f>IF($A679="","",VLOOKUP($A679,INPUT_Du_lieu_nhan_vien!$1:$1048576,3,0))</f>
        <v>Vân</v>
      </c>
      <c r="D679" s="104" t="str">
        <f>IF(A679="","",VLOOKUP(A679,INPUT_Du_lieu_nhan_vien!$1:$1048576,20,0))</f>
        <v>Số nhà 9 ngõ 418 Phạm Văn Đồng, Cầu Giấy, Hà Nội</v>
      </c>
      <c r="E679" s="104" t="str">
        <f>IF($A679="","",VLOOKUP($A679,INPUT_Du_lieu_nhan_vien!$1:$1048576,17,0))</f>
        <v>0904931091</v>
      </c>
      <c r="F679" s="116">
        <f>IF(Thong_tin_chuc_vu_NV!A679="","",VLOOKUP(Thong_tin_chuc_vu_NV!A679,INPUT_Du_lieu_nhan_vien!$1:$1048576,27,0))</f>
        <v>1</v>
      </c>
      <c r="G679" s="104" t="str">
        <f>IF(Thong_tin_chuc_vu_NV!A679="","",VLOOKUP(Thong_tin_chuc_vu_NV!A679,INPUT_Du_lieu_nhan_vien!$1:$1048576,28,0))</f>
        <v>CB</v>
      </c>
      <c r="H679" s="104" t="str">
        <f>IF(Thong_tin_chuc_vu_NV!A679="","",VLOOKUP(Thong_tin_chuc_vu_NV!A679,INPUT_Du_lieu_nhan_vien!$1:$1048576,24,0))</f>
        <v>OS</v>
      </c>
      <c r="I679" s="104" t="str">
        <f>IF(Thong_tin_chuc_vu_NV!A679="","",VLOOKUP(Thong_tin_chuc_vu_NV!A679,INPUT_Du_lieu_nhan_vien!$1:$1048576,29,0))</f>
        <v>TAW</v>
      </c>
      <c r="J679" s="104" t="str">
        <f>IF(Thong_tin_chuc_vu_NV!A679="","",VLOOKUP(Thong_tin_chuc_vu_NV!A679,INPUT_Du_lieu_nhan_vien!$1:$1048576,30,0))</f>
        <v>PAWS</v>
      </c>
      <c r="K679" s="104" t="str">
        <f>IF(Thong_tin_chuc_vu_NV!A679="","",VLOOKUP(Thong_tin_chuc_vu_NV!A679,INPUT_Du_lieu_nhan_vien!$1:$1048576,31,0))</f>
        <v>HN</v>
      </c>
      <c r="L679" s="104" t="str">
        <f>IF(Thong_tin_chuc_vu_NV!A679="","",VLOOKUP(Thong_tin_chuc_vu_NV!A679,INPUT_Du_lieu_nhan_vien!$1:$1048576,36,0))</f>
        <v>Chính thức</v>
      </c>
      <c r="M679" s="117">
        <f>IF(Thong_tin_chuc_vu_NV!A679="","",VLOOKUP(Thong_tin_chuc_vu_NV!A679,INPUT_Du_lieu_nhan_vien!$1:$1048576,34,0))</f>
        <v>41609</v>
      </c>
      <c r="N679" s="104">
        <f>IF(Thong_tin_chuc_vu_NV!A679="","",VLOOKUP(Thong_tin_chuc_vu_NV!A679,INPUT_Du_lieu_nhan_vien!$1:$1048576,35,0))</f>
        <v>12</v>
      </c>
      <c r="O679" s="117">
        <f>IF(Thong_tin_chuc_vu_NV!A679="","",VLOOKUP(Thong_tin_chuc_vu_NV!A679,INPUT_Du_lieu_nhan_vien!$1:$1048576,37,0))</f>
        <v>0</v>
      </c>
      <c r="P679" s="117">
        <f>IF(Thong_tin_chuc_vu_NV!A679="","",VLOOKUP(Thong_tin_chuc_vu_NV!A679,INPUT_Du_lieu_nhan_vien!$1:$1048576,39,0))</f>
        <v>0</v>
      </c>
    </row>
    <row r="680" spans="1:16" ht="19.5" hidden="1" customHeight="1" x14ac:dyDescent="0.2">
      <c r="A680" s="121">
        <f>IF(INPUT_Du_lieu_nhan_vien!A698="","",INPUT_Du_lieu_nhan_vien!A698)</f>
        <v>20673</v>
      </c>
      <c r="B680" s="121" t="str">
        <f>IF(A680="","",VLOOKUP(A680,INPUT_Du_lieu_nhan_vien!$1:$1048576,2,0))</f>
        <v>Hoàng Thị Lệ</v>
      </c>
      <c r="C680" s="121" t="str">
        <f>IF($A680="","",VLOOKUP($A680,INPUT_Du_lieu_nhan_vien!$1:$1048576,3,0))</f>
        <v>Thủy</v>
      </c>
      <c r="D680" s="104">
        <f>IF(A680="","",VLOOKUP(A680,INPUT_Du_lieu_nhan_vien!$1:$1048576,20,0))</f>
        <v>0</v>
      </c>
      <c r="E680" s="104">
        <f>IF($A680="","",VLOOKUP($A680,INPUT_Du_lieu_nhan_vien!$1:$1048576,17,0))</f>
        <v>0</v>
      </c>
      <c r="F680" s="116">
        <f>IF(Thong_tin_chuc_vu_NV!A680="","",VLOOKUP(Thong_tin_chuc_vu_NV!A680,INPUT_Du_lieu_nhan_vien!$1:$1048576,27,0))</f>
        <v>1</v>
      </c>
      <c r="G680" s="104" t="str">
        <f>IF(Thong_tin_chuc_vu_NV!A680="","",VLOOKUP(Thong_tin_chuc_vu_NV!A680,INPUT_Du_lieu_nhan_vien!$1:$1048576,28,0))</f>
        <v>CB</v>
      </c>
      <c r="H680" s="104" t="str">
        <f>IF(Thong_tin_chuc_vu_NV!A680="","",VLOOKUP(Thong_tin_chuc_vu_NV!A680,INPUT_Du_lieu_nhan_vien!$1:$1048576,24,0))</f>
        <v>OC</v>
      </c>
      <c r="I680" s="104" t="str">
        <f>IF(Thong_tin_chuc_vu_NV!A680="","",VLOOKUP(Thong_tin_chuc_vu_NV!A680,INPUT_Du_lieu_nhan_vien!$1:$1048576,29,0))</f>
        <v>TTN</v>
      </c>
      <c r="J680" s="104" t="str">
        <f>IF(Thong_tin_chuc_vu_NV!A680="","",VLOOKUP(Thong_tin_chuc_vu_NV!A680,INPUT_Du_lieu_nhan_vien!$1:$1048576,30,0))</f>
        <v>PTNS</v>
      </c>
      <c r="K680" s="104" t="str">
        <f>IF(Thong_tin_chuc_vu_NV!A680="","",VLOOKUP(Thong_tin_chuc_vu_NV!A680,INPUT_Du_lieu_nhan_vien!$1:$1048576,31,0))</f>
        <v>HN</v>
      </c>
      <c r="L680" s="104" t="str">
        <f>IF(Thong_tin_chuc_vu_NV!A680="","",VLOOKUP(Thong_tin_chuc_vu_NV!A680,INPUT_Du_lieu_nhan_vien!$1:$1048576,36,0))</f>
        <v>Chính thức</v>
      </c>
      <c r="M680" s="117">
        <f>IF(Thong_tin_chuc_vu_NV!A680="","",VLOOKUP(Thong_tin_chuc_vu_NV!A680,INPUT_Du_lieu_nhan_vien!$1:$1048576,34,0))</f>
        <v>41609</v>
      </c>
      <c r="N680" s="104">
        <f>IF(Thong_tin_chuc_vu_NV!A680="","",VLOOKUP(Thong_tin_chuc_vu_NV!A680,INPUT_Du_lieu_nhan_vien!$1:$1048576,35,0))</f>
        <v>12</v>
      </c>
      <c r="O680" s="117">
        <f>IF(Thong_tin_chuc_vu_NV!A680="","",VLOOKUP(Thong_tin_chuc_vu_NV!A680,INPUT_Du_lieu_nhan_vien!$1:$1048576,37,0))</f>
        <v>0</v>
      </c>
      <c r="P680" s="117">
        <f>IF(Thong_tin_chuc_vu_NV!A680="","",VLOOKUP(Thong_tin_chuc_vu_NV!A680,INPUT_Du_lieu_nhan_vien!$1:$1048576,39,0))</f>
        <v>0</v>
      </c>
    </row>
    <row r="681" spans="1:16" ht="19.5" hidden="1" customHeight="1" x14ac:dyDescent="0.2">
      <c r="A681" s="121">
        <f>IF(INPUT_Du_lieu_nhan_vien!A699="","",INPUT_Du_lieu_nhan_vien!A699)</f>
        <v>20674</v>
      </c>
      <c r="B681" s="121" t="str">
        <f>IF(A681="","",VLOOKUP(A681,INPUT_Du_lieu_nhan_vien!$1:$1048576,2,0))</f>
        <v>Lê Thị</v>
      </c>
      <c r="C681" s="121" t="str">
        <f>IF($A681="","",VLOOKUP($A681,INPUT_Du_lieu_nhan_vien!$1:$1048576,3,0))</f>
        <v>Hà</v>
      </c>
      <c r="D681" s="104" t="str">
        <f>IF(A681="","",VLOOKUP(A681,INPUT_Du_lieu_nhan_vien!$1:$1048576,20,0))</f>
        <v>130 Phạm Phú Thủ, P11 Quận Tân Bình, TP HCM</v>
      </c>
      <c r="E681" s="104" t="str">
        <f>IF($A681="","",VLOOKUP($A681,INPUT_Du_lieu_nhan_vien!$1:$1048576,17,0))</f>
        <v>01673288731</v>
      </c>
      <c r="F681" s="116">
        <f>IF(Thong_tin_chuc_vu_NV!A681="","",VLOOKUP(Thong_tin_chuc_vu_NV!A681,INPUT_Du_lieu_nhan_vien!$1:$1048576,27,0))</f>
        <v>1</v>
      </c>
      <c r="G681" s="104" t="str">
        <f>IF(Thong_tin_chuc_vu_NV!A681="","",VLOOKUP(Thong_tin_chuc_vu_NV!A681,INPUT_Du_lieu_nhan_vien!$1:$1048576,28,0))</f>
        <v>CB</v>
      </c>
      <c r="H681" s="104" t="str">
        <f>IF(Thong_tin_chuc_vu_NV!A681="","",VLOOKUP(Thong_tin_chuc_vu_NV!A681,INPUT_Du_lieu_nhan_vien!$1:$1048576,24,0))</f>
        <v>OC</v>
      </c>
      <c r="I681" s="104" t="str">
        <f>IF(Thong_tin_chuc_vu_NV!A681="","",VLOOKUP(Thong_tin_chuc_vu_NV!A681,INPUT_Du_lieu_nhan_vien!$1:$1048576,29,0))</f>
        <v>TTV</v>
      </c>
      <c r="J681" s="104" t="str">
        <f>IF(Thong_tin_chuc_vu_NV!A681="","",VLOOKUP(Thong_tin_chuc_vu_NV!A681,INPUT_Du_lieu_nhan_vien!$1:$1048576,30,0))</f>
        <v>PTVS</v>
      </c>
      <c r="K681" s="104" t="str">
        <f>IF(Thong_tin_chuc_vu_NV!A681="","",VLOOKUP(Thong_tin_chuc_vu_NV!A681,INPUT_Du_lieu_nhan_vien!$1:$1048576,31,0))</f>
        <v>HCM</v>
      </c>
      <c r="L681" s="104" t="str">
        <f>IF(Thong_tin_chuc_vu_NV!A681="","",VLOOKUP(Thong_tin_chuc_vu_NV!A681,INPUT_Du_lieu_nhan_vien!$1:$1048576,36,0))</f>
        <v>Chính thức</v>
      </c>
      <c r="M681" s="117">
        <f>IF(Thong_tin_chuc_vu_NV!A681="","",VLOOKUP(Thong_tin_chuc_vu_NV!A681,INPUT_Du_lieu_nhan_vien!$1:$1048576,34,0))</f>
        <v>41609</v>
      </c>
      <c r="N681" s="104">
        <f>IF(Thong_tin_chuc_vu_NV!A681="","",VLOOKUP(Thong_tin_chuc_vu_NV!A681,INPUT_Du_lieu_nhan_vien!$1:$1048576,35,0))</f>
        <v>12</v>
      </c>
      <c r="O681" s="117">
        <f>IF(Thong_tin_chuc_vu_NV!A681="","",VLOOKUP(Thong_tin_chuc_vu_NV!A681,INPUT_Du_lieu_nhan_vien!$1:$1048576,37,0))</f>
        <v>0</v>
      </c>
      <c r="P681" s="117">
        <f>IF(Thong_tin_chuc_vu_NV!A681="","",VLOOKUP(Thong_tin_chuc_vu_NV!A681,INPUT_Du_lieu_nhan_vien!$1:$1048576,39,0))</f>
        <v>0</v>
      </c>
    </row>
    <row r="682" spans="1:16" ht="19.5" hidden="1" customHeight="1" x14ac:dyDescent="0.2">
      <c r="A682" s="121">
        <f>IF(INPUT_Du_lieu_nhan_vien!A700="","",INPUT_Du_lieu_nhan_vien!A700)</f>
        <v>20675</v>
      </c>
      <c r="B682" s="121" t="str">
        <f>IF(A682="","",VLOOKUP(A682,INPUT_Du_lieu_nhan_vien!$1:$1048576,2,0))</f>
        <v>Nguyễn Thị Kim</v>
      </c>
      <c r="C682" s="121" t="str">
        <f>IF($A682="","",VLOOKUP($A682,INPUT_Du_lieu_nhan_vien!$1:$1048576,3,0))</f>
        <v>Thúy</v>
      </c>
      <c r="D682" s="104" t="str">
        <f>IF(A682="","",VLOOKUP(A682,INPUT_Du_lieu_nhan_vien!$1:$1048576,20,0))</f>
        <v>Chung cư An Bình, An Bình, P5, Q5</v>
      </c>
      <c r="E682" s="104" t="str">
        <f>IF($A682="","",VLOOKUP($A682,INPUT_Du_lieu_nhan_vien!$1:$1048576,17,0))</f>
        <v>0938653866</v>
      </c>
      <c r="F682" s="116">
        <f>IF(Thong_tin_chuc_vu_NV!A682="","",VLOOKUP(Thong_tin_chuc_vu_NV!A682,INPUT_Du_lieu_nhan_vien!$1:$1048576,27,0))</f>
        <v>1</v>
      </c>
      <c r="G682" s="104" t="str">
        <f>IF(Thong_tin_chuc_vu_NV!A682="","",VLOOKUP(Thong_tin_chuc_vu_NV!A682,INPUT_Du_lieu_nhan_vien!$1:$1048576,28,0))</f>
        <v>CB</v>
      </c>
      <c r="H682" s="104" t="str">
        <f>IF(Thong_tin_chuc_vu_NV!A682="","",VLOOKUP(Thong_tin_chuc_vu_NV!A682,INPUT_Du_lieu_nhan_vien!$1:$1048576,24,0))</f>
        <v>OP</v>
      </c>
      <c r="I682" s="104" t="str">
        <f>IF(Thong_tin_chuc_vu_NV!A682="","",VLOOKUP(Thong_tin_chuc_vu_NV!A682,INPUT_Du_lieu_nhan_vien!$1:$1048576,29,0))</f>
        <v>TSG</v>
      </c>
      <c r="J682" s="104" t="str">
        <f>IF(Thong_tin_chuc_vu_NV!A682="","",VLOOKUP(Thong_tin_chuc_vu_NV!A682,INPUT_Du_lieu_nhan_vien!$1:$1048576,30,0))</f>
        <v>PSGF</v>
      </c>
      <c r="K682" s="104" t="str">
        <f>IF(Thong_tin_chuc_vu_NV!A682="","",VLOOKUP(Thong_tin_chuc_vu_NV!A682,INPUT_Du_lieu_nhan_vien!$1:$1048576,31,0))</f>
        <v>HCM</v>
      </c>
      <c r="L682" s="104" t="str">
        <f>IF(Thong_tin_chuc_vu_NV!A682="","",VLOOKUP(Thong_tin_chuc_vu_NV!A682,INPUT_Du_lieu_nhan_vien!$1:$1048576,36,0))</f>
        <v>Chính thức</v>
      </c>
      <c r="M682" s="117">
        <f>IF(Thong_tin_chuc_vu_NV!A682="","",VLOOKUP(Thong_tin_chuc_vu_NV!A682,INPUT_Du_lieu_nhan_vien!$1:$1048576,34,0))</f>
        <v>41615</v>
      </c>
      <c r="N682" s="104">
        <f>IF(Thong_tin_chuc_vu_NV!A682="","",VLOOKUP(Thong_tin_chuc_vu_NV!A682,INPUT_Du_lieu_nhan_vien!$1:$1048576,35,0))</f>
        <v>12</v>
      </c>
      <c r="O682" s="117">
        <f>IF(Thong_tin_chuc_vu_NV!A682="","",VLOOKUP(Thong_tin_chuc_vu_NV!A682,INPUT_Du_lieu_nhan_vien!$1:$1048576,37,0))</f>
        <v>0</v>
      </c>
      <c r="P682" s="117">
        <f>IF(Thong_tin_chuc_vu_NV!A682="","",VLOOKUP(Thong_tin_chuc_vu_NV!A682,INPUT_Du_lieu_nhan_vien!$1:$1048576,39,0))</f>
        <v>0</v>
      </c>
    </row>
    <row r="683" spans="1:16" ht="19.5" hidden="1" customHeight="1" x14ac:dyDescent="0.2">
      <c r="A683" s="121">
        <f>IF(INPUT_Du_lieu_nhan_vien!A701="","",INPUT_Du_lieu_nhan_vien!A701)</f>
        <v>20676</v>
      </c>
      <c r="B683" s="121" t="str">
        <f>IF(A683="","",VLOOKUP(A683,INPUT_Du_lieu_nhan_vien!$1:$1048576,2,0))</f>
        <v>Nguyễn Thị Tuyết</v>
      </c>
      <c r="C683" s="121" t="str">
        <f>IF($A683="","",VLOOKUP($A683,INPUT_Du_lieu_nhan_vien!$1:$1048576,3,0))</f>
        <v>Mai</v>
      </c>
      <c r="D683" s="104" t="str">
        <f>IF(A683="","",VLOOKUP(A683,INPUT_Du_lieu_nhan_vien!$1:$1048576,20,0))</f>
        <v>22/2 Tống Văn Hên. P15. Q Tân Bình, TP HCM</v>
      </c>
      <c r="E683" s="104" t="str">
        <f>IF($A683="","",VLOOKUP($A683,INPUT_Du_lieu_nhan_vien!$1:$1048576,17,0))</f>
        <v>01283812722</v>
      </c>
      <c r="F683" s="116">
        <f>IF(Thong_tin_chuc_vu_NV!A683="","",VLOOKUP(Thong_tin_chuc_vu_NV!A683,INPUT_Du_lieu_nhan_vien!$1:$1048576,27,0))</f>
        <v>1</v>
      </c>
      <c r="G683" s="104" t="str">
        <f>IF(Thong_tin_chuc_vu_NV!A683="","",VLOOKUP(Thong_tin_chuc_vu_NV!A683,INPUT_Du_lieu_nhan_vien!$1:$1048576,28,0))</f>
        <v>CB</v>
      </c>
      <c r="H683" s="104" t="str">
        <f>IF(Thong_tin_chuc_vu_NV!A683="","",VLOOKUP(Thong_tin_chuc_vu_NV!A683,INPUT_Du_lieu_nhan_vien!$1:$1048576,24,0))</f>
        <v>OP</v>
      </c>
      <c r="I683" s="104" t="str">
        <f>IF(Thong_tin_chuc_vu_NV!A683="","",VLOOKUP(Thong_tin_chuc_vu_NV!A683,INPUT_Du_lieu_nhan_vien!$1:$1048576,29,0))</f>
        <v>TSG</v>
      </c>
      <c r="J683" s="104" t="str">
        <f>IF(Thong_tin_chuc_vu_NV!A683="","",VLOOKUP(Thong_tin_chuc_vu_NV!A683,INPUT_Du_lieu_nhan_vien!$1:$1048576,30,0))</f>
        <v>PSGH</v>
      </c>
      <c r="K683" s="104" t="str">
        <f>IF(Thong_tin_chuc_vu_NV!A683="","",VLOOKUP(Thong_tin_chuc_vu_NV!A683,INPUT_Du_lieu_nhan_vien!$1:$1048576,31,0))</f>
        <v>HCM</v>
      </c>
      <c r="L683" s="104" t="str">
        <f>IF(Thong_tin_chuc_vu_NV!A683="","",VLOOKUP(Thong_tin_chuc_vu_NV!A683,INPUT_Du_lieu_nhan_vien!$1:$1048576,36,0))</f>
        <v>Thử việc</v>
      </c>
      <c r="M683" s="117">
        <f>IF(Thong_tin_chuc_vu_NV!A683="","",VLOOKUP(Thong_tin_chuc_vu_NV!A683,INPUT_Du_lieu_nhan_vien!$1:$1048576,34,0))</f>
        <v>0</v>
      </c>
      <c r="N683" s="104" t="str">
        <f>IF(Thong_tin_chuc_vu_NV!A683="","",VLOOKUP(Thong_tin_chuc_vu_NV!A683,INPUT_Du_lieu_nhan_vien!$1:$1048576,35,0))</f>
        <v/>
      </c>
      <c r="O683" s="117">
        <f>IF(Thong_tin_chuc_vu_NV!A683="","",VLOOKUP(Thong_tin_chuc_vu_NV!A683,INPUT_Du_lieu_nhan_vien!$1:$1048576,37,0))</f>
        <v>9</v>
      </c>
      <c r="P683" s="117">
        <f>IF(Thong_tin_chuc_vu_NV!A683="","",VLOOKUP(Thong_tin_chuc_vu_NV!A683,INPUT_Du_lieu_nhan_vien!$1:$1048576,39,0))</f>
        <v>0</v>
      </c>
    </row>
    <row r="684" spans="1:16" ht="19.5" hidden="1" customHeight="1" x14ac:dyDescent="0.2">
      <c r="A684" s="121">
        <f>IF(INPUT_Du_lieu_nhan_vien!A702="","",INPUT_Du_lieu_nhan_vien!A702)</f>
        <v>20677</v>
      </c>
      <c r="B684" s="121" t="str">
        <f>IF(A684="","",VLOOKUP(A684,INPUT_Du_lieu_nhan_vien!$1:$1048576,2,0))</f>
        <v>Đỗ Hoài</v>
      </c>
      <c r="C684" s="121" t="str">
        <f>IF($A684="","",VLOOKUP($A684,INPUT_Du_lieu_nhan_vien!$1:$1048576,3,0))</f>
        <v>Giang</v>
      </c>
      <c r="D684" s="104" t="str">
        <f>IF(A684="","",VLOOKUP(A684,INPUT_Du_lieu_nhan_vien!$1:$1048576,20,0))</f>
        <v>P207 - A8B Thanh Xuân Bắc, Hà Nội</v>
      </c>
      <c r="E684" s="104" t="str">
        <f>IF($A684="","",VLOOKUP($A684,INPUT_Du_lieu_nhan_vien!$1:$1048576,17,0))</f>
        <v>01266065588</v>
      </c>
      <c r="F684" s="116">
        <f>IF(Thong_tin_chuc_vu_NV!A684="","",VLOOKUP(Thong_tin_chuc_vu_NV!A684,INPUT_Du_lieu_nhan_vien!$1:$1048576,27,0))</f>
        <v>1</v>
      </c>
      <c r="G684" s="104" t="str">
        <f>IF(Thong_tin_chuc_vu_NV!A684="","",VLOOKUP(Thong_tin_chuc_vu_NV!A684,INPUT_Du_lieu_nhan_vien!$1:$1048576,28,0))</f>
        <v>CB</v>
      </c>
      <c r="H684" s="104" t="str">
        <f>IF(Thong_tin_chuc_vu_NV!A684="","",VLOOKUP(Thong_tin_chuc_vu_NV!A684,INPUT_Du_lieu_nhan_vien!$1:$1048576,24,0))</f>
        <v>OC</v>
      </c>
      <c r="I684" s="104" t="str">
        <f>IF(Thong_tin_chuc_vu_NV!A684="","",VLOOKUP(Thong_tin_chuc_vu_NV!A684,INPUT_Du_lieu_nhan_vien!$1:$1048576,29,0))</f>
        <v>TNE</v>
      </c>
      <c r="J684" s="104" t="str">
        <f>IF(Thong_tin_chuc_vu_NV!A684="","",VLOOKUP(Thong_tin_chuc_vu_NV!A684,INPUT_Du_lieu_nhan_vien!$1:$1048576,30,0))</f>
        <v>PNES</v>
      </c>
      <c r="K684" s="104" t="str">
        <f>IF(Thong_tin_chuc_vu_NV!A684="","",VLOOKUP(Thong_tin_chuc_vu_NV!A684,INPUT_Du_lieu_nhan_vien!$1:$1048576,31,0))</f>
        <v>HN</v>
      </c>
      <c r="L684" s="104" t="str">
        <f>IF(Thong_tin_chuc_vu_NV!A684="","",VLOOKUP(Thong_tin_chuc_vu_NV!A684,INPUT_Du_lieu_nhan_vien!$1:$1048576,36,0))</f>
        <v>Thử việc</v>
      </c>
      <c r="M684" s="117">
        <f>IF(Thong_tin_chuc_vu_NV!A684="","",VLOOKUP(Thong_tin_chuc_vu_NV!A684,INPUT_Du_lieu_nhan_vien!$1:$1048576,34,0))</f>
        <v>0</v>
      </c>
      <c r="N684" s="104" t="str">
        <f>IF(Thong_tin_chuc_vu_NV!A684="","",VLOOKUP(Thong_tin_chuc_vu_NV!A684,INPUT_Du_lieu_nhan_vien!$1:$1048576,35,0))</f>
        <v/>
      </c>
      <c r="O684" s="117">
        <f>IF(Thong_tin_chuc_vu_NV!A684="","",VLOOKUP(Thong_tin_chuc_vu_NV!A684,INPUT_Du_lieu_nhan_vien!$1:$1048576,37,0))</f>
        <v>0</v>
      </c>
      <c r="P684" s="117">
        <f>IF(Thong_tin_chuc_vu_NV!A684="","",VLOOKUP(Thong_tin_chuc_vu_NV!A684,INPUT_Du_lieu_nhan_vien!$1:$1048576,39,0))</f>
        <v>0</v>
      </c>
    </row>
    <row r="685" spans="1:16" ht="19.5" hidden="1" customHeight="1" x14ac:dyDescent="0.2">
      <c r="A685" s="121">
        <f>IF(INPUT_Du_lieu_nhan_vien!A703="","",INPUT_Du_lieu_nhan_vien!A703)</f>
        <v>20678</v>
      </c>
      <c r="B685" s="121" t="str">
        <f>IF(A685="","",VLOOKUP(A685,INPUT_Du_lieu_nhan_vien!$1:$1048576,2,0))</f>
        <v>Trần Thị Khánh</v>
      </c>
      <c r="C685" s="121" t="str">
        <f>IF($A685="","",VLOOKUP($A685,INPUT_Du_lieu_nhan_vien!$1:$1048576,3,0))</f>
        <v>Ly</v>
      </c>
      <c r="D685" s="104" t="str">
        <f>IF(A685="","",VLOOKUP(A685,INPUT_Du_lieu_nhan_vien!$1:$1048576,20,0))</f>
        <v>Tổ 3, P. La Khê, Hà Đông, Hà Nội</v>
      </c>
      <c r="E685" s="104" t="str">
        <f>IF($A685="","",VLOOKUP($A685,INPUT_Du_lieu_nhan_vien!$1:$1048576,17,0))</f>
        <v>0989097868</v>
      </c>
      <c r="F685" s="116">
        <f>IF(Thong_tin_chuc_vu_NV!A685="","",VLOOKUP(Thong_tin_chuc_vu_NV!A685,INPUT_Du_lieu_nhan_vien!$1:$1048576,27,0))</f>
        <v>1</v>
      </c>
      <c r="G685" s="104" t="str">
        <f>IF(Thong_tin_chuc_vu_NV!A685="","",VLOOKUP(Thong_tin_chuc_vu_NV!A685,INPUT_Du_lieu_nhan_vien!$1:$1048576,28,0))</f>
        <v>CB</v>
      </c>
      <c r="H685" s="104" t="str">
        <f>IF(Thong_tin_chuc_vu_NV!A685="","",VLOOKUP(Thong_tin_chuc_vu_NV!A685,INPUT_Du_lieu_nhan_vien!$1:$1048576,24,0))</f>
        <v>OC</v>
      </c>
      <c r="I685" s="104" t="str">
        <f>IF(Thong_tin_chuc_vu_NV!A685="","",VLOOKUP(Thong_tin_chuc_vu_NV!A685,INPUT_Du_lieu_nhan_vien!$1:$1048576,29,0))</f>
        <v>TNE</v>
      </c>
      <c r="J685" s="104" t="str">
        <f>IF(Thong_tin_chuc_vu_NV!A685="","",VLOOKUP(Thong_tin_chuc_vu_NV!A685,INPUT_Du_lieu_nhan_vien!$1:$1048576,30,0))</f>
        <v>PNES</v>
      </c>
      <c r="K685" s="104" t="str">
        <f>IF(Thong_tin_chuc_vu_NV!A685="","",VLOOKUP(Thong_tin_chuc_vu_NV!A685,INPUT_Du_lieu_nhan_vien!$1:$1048576,31,0))</f>
        <v>HN</v>
      </c>
      <c r="L685" s="104" t="str">
        <f>IF(Thong_tin_chuc_vu_NV!A685="","",VLOOKUP(Thong_tin_chuc_vu_NV!A685,INPUT_Du_lieu_nhan_vien!$1:$1048576,36,0))</f>
        <v>Thử việc</v>
      </c>
      <c r="M685" s="117">
        <f>IF(Thong_tin_chuc_vu_NV!A685="","",VLOOKUP(Thong_tin_chuc_vu_NV!A685,INPUT_Du_lieu_nhan_vien!$1:$1048576,34,0))</f>
        <v>0</v>
      </c>
      <c r="N685" s="104" t="str">
        <f>IF(Thong_tin_chuc_vu_NV!A685="","",VLOOKUP(Thong_tin_chuc_vu_NV!A685,INPUT_Du_lieu_nhan_vien!$1:$1048576,35,0))</f>
        <v/>
      </c>
      <c r="O685" s="117">
        <f>IF(Thong_tin_chuc_vu_NV!A685="","",VLOOKUP(Thong_tin_chuc_vu_NV!A685,INPUT_Du_lieu_nhan_vien!$1:$1048576,37,0))</f>
        <v>0</v>
      </c>
      <c r="P685" s="117">
        <f>IF(Thong_tin_chuc_vu_NV!A685="","",VLOOKUP(Thong_tin_chuc_vu_NV!A685,INPUT_Du_lieu_nhan_vien!$1:$1048576,39,0))</f>
        <v>0</v>
      </c>
    </row>
    <row r="686" spans="1:16" ht="19.5" customHeight="1" x14ac:dyDescent="0.2">
      <c r="A686" s="121">
        <f>IF(INPUT_Du_lieu_nhan_vien!A704="","",INPUT_Du_lieu_nhan_vien!A704)</f>
        <v>20679</v>
      </c>
      <c r="B686" s="121" t="str">
        <f>IF(A686="","",VLOOKUP(A686,INPUT_Du_lieu_nhan_vien!$1:$1048576,2,0))</f>
        <v>Nguyễn Quốc</v>
      </c>
      <c r="C686" s="121" t="str">
        <f>IF($A686="","",VLOOKUP($A686,INPUT_Du_lieu_nhan_vien!$1:$1048576,3,0))</f>
        <v>Bình</v>
      </c>
      <c r="D686" s="104" t="str">
        <f>IF(A686="","",VLOOKUP(A686,INPUT_Du_lieu_nhan_vien!$1:$1048576,20,0))</f>
        <v>Số 4-B4 Khu A Đại học Kinh tế Quốc dân -Hai bà Trưng - Hà Nội</v>
      </c>
      <c r="E686" s="104" t="str">
        <f>IF($A686="","",VLOOKUP($A686,INPUT_Du_lieu_nhan_vien!$1:$1048576,17,0))</f>
        <v>0936002205</v>
      </c>
      <c r="F686" s="116">
        <f>IF(Thong_tin_chuc_vu_NV!A686="","",VLOOKUP(Thong_tin_chuc_vu_NV!A686,INPUT_Du_lieu_nhan_vien!$1:$1048576,27,0))</f>
        <v>4</v>
      </c>
      <c r="G686" s="104" t="str">
        <f>IF(Thong_tin_chuc_vu_NV!A686="","",VLOOKUP(Thong_tin_chuc_vu_NV!A686,INPUT_Du_lieu_nhan_vien!$1:$1048576,28,0))</f>
        <v>QL</v>
      </c>
      <c r="H686" s="104" t="str">
        <f>IF(Thong_tin_chuc_vu_NV!A686="","",VLOOKUP(Thong_tin_chuc_vu_NV!A686,INPUT_Du_lieu_nhan_vien!$1:$1048576,24,0))</f>
        <v>TD2</v>
      </c>
      <c r="I686" s="104" t="str">
        <f>IF(Thong_tin_chuc_vu_NV!A686="","",VLOOKUP(Thong_tin_chuc_vu_NV!A686,INPUT_Du_lieu_nhan_vien!$1:$1048576,29,0))</f>
        <v>TPE</v>
      </c>
      <c r="J686" s="104">
        <f>IF(Thong_tin_chuc_vu_NV!A686="","",VLOOKUP(Thong_tin_chuc_vu_NV!A686,INPUT_Du_lieu_nhan_vien!$1:$1048576,30,0))</f>
        <v>0</v>
      </c>
      <c r="K686" s="104" t="str">
        <f>IF(Thong_tin_chuc_vu_NV!A686="","",VLOOKUP(Thong_tin_chuc_vu_NV!A686,INPUT_Du_lieu_nhan_vien!$1:$1048576,31,0))</f>
        <v>HN</v>
      </c>
      <c r="L686" s="104" t="str">
        <f>IF(Thong_tin_chuc_vu_NV!A686="","",VLOOKUP(Thong_tin_chuc_vu_NV!A686,INPUT_Du_lieu_nhan_vien!$1:$1048576,36,0))</f>
        <v>Chính thức</v>
      </c>
      <c r="M686" s="117">
        <f>IF(Thong_tin_chuc_vu_NV!A686="","",VLOOKUP(Thong_tin_chuc_vu_NV!A686,INPUT_Du_lieu_nhan_vien!$1:$1048576,34,0))</f>
        <v>41530</v>
      </c>
      <c r="N686" s="104">
        <f>IF(Thong_tin_chuc_vu_NV!A686="","",VLOOKUP(Thong_tin_chuc_vu_NV!A686,INPUT_Du_lieu_nhan_vien!$1:$1048576,35,0))</f>
        <v>9</v>
      </c>
      <c r="O686" s="117">
        <f>IF(Thong_tin_chuc_vu_NV!A686="","",VLOOKUP(Thong_tin_chuc_vu_NV!A686,INPUT_Du_lieu_nhan_vien!$1:$1048576,37,0))</f>
        <v>0</v>
      </c>
      <c r="P686" s="117">
        <f>IF(Thong_tin_chuc_vu_NV!A686="","",VLOOKUP(Thong_tin_chuc_vu_NV!A686,INPUT_Du_lieu_nhan_vien!$1:$1048576,39,0))</f>
        <v>0</v>
      </c>
    </row>
    <row r="687" spans="1:16" ht="19.5" hidden="1" customHeight="1" x14ac:dyDescent="0.2">
      <c r="A687" s="121">
        <f>IF(INPUT_Du_lieu_nhan_vien!A705="","",INPUT_Du_lieu_nhan_vien!A705)</f>
        <v>20680</v>
      </c>
      <c r="B687" s="121" t="str">
        <f>IF(A687="","",VLOOKUP(A687,INPUT_Du_lieu_nhan_vien!$1:$1048576,2,0))</f>
        <v>Nguyễn Thị Hoàng</v>
      </c>
      <c r="C687" s="121" t="str">
        <f>IF($A687="","",VLOOKUP($A687,INPUT_Du_lieu_nhan_vien!$1:$1048576,3,0))</f>
        <v>Anh</v>
      </c>
      <c r="D687" s="104">
        <f>IF(A687="","",VLOOKUP(A687,INPUT_Du_lieu_nhan_vien!$1:$1048576,20,0))</f>
        <v>0</v>
      </c>
      <c r="E687" s="104" t="str">
        <f>IF($A687="","",VLOOKUP($A687,INPUT_Du_lieu_nhan_vien!$1:$1048576,17,0))</f>
        <v>0908251088</v>
      </c>
      <c r="F687" s="116">
        <f>IF(Thong_tin_chuc_vu_NV!A687="","",VLOOKUP(Thong_tin_chuc_vu_NV!A687,INPUT_Du_lieu_nhan_vien!$1:$1048576,27,0))</f>
        <v>1</v>
      </c>
      <c r="G687" s="104" t="str">
        <f>IF(Thong_tin_chuc_vu_NV!A687="","",VLOOKUP(Thong_tin_chuc_vu_NV!A687,INPUT_Du_lieu_nhan_vien!$1:$1048576,28,0))</f>
        <v>CB</v>
      </c>
      <c r="H687" s="104" t="str">
        <f>IF(Thong_tin_chuc_vu_NV!A687="","",VLOOKUP(Thong_tin_chuc_vu_NV!A687,INPUT_Du_lieu_nhan_vien!$1:$1048576,24,0))</f>
        <v>OS</v>
      </c>
      <c r="I687" s="104" t="str">
        <f>IF(Thong_tin_chuc_vu_NV!A687="","",VLOOKUP(Thong_tin_chuc_vu_NV!A687,INPUT_Du_lieu_nhan_vien!$1:$1048576,29,0))</f>
        <v>TSA</v>
      </c>
      <c r="J687" s="104" t="str">
        <f>IF(Thong_tin_chuc_vu_NV!A687="","",VLOOKUP(Thong_tin_chuc_vu_NV!A687,INPUT_Du_lieu_nhan_vien!$1:$1048576,30,0))</f>
        <v>PSAS</v>
      </c>
      <c r="K687" s="104" t="str">
        <f>IF(Thong_tin_chuc_vu_NV!A687="","",VLOOKUP(Thong_tin_chuc_vu_NV!A687,INPUT_Du_lieu_nhan_vien!$1:$1048576,31,0))</f>
        <v>HCM</v>
      </c>
      <c r="L687" s="104" t="str">
        <f>IF(Thong_tin_chuc_vu_NV!A687="","",VLOOKUP(Thong_tin_chuc_vu_NV!A687,INPUT_Du_lieu_nhan_vien!$1:$1048576,36,0))</f>
        <v>Nghỉ việc</v>
      </c>
      <c r="M687" s="117">
        <f>IF(Thong_tin_chuc_vu_NV!A687="","",VLOOKUP(Thong_tin_chuc_vu_NV!A687,INPUT_Du_lieu_nhan_vien!$1:$1048576,34,0))</f>
        <v>0</v>
      </c>
      <c r="N687" s="104" t="str">
        <f>IF(Thong_tin_chuc_vu_NV!A687="","",VLOOKUP(Thong_tin_chuc_vu_NV!A687,INPUT_Du_lieu_nhan_vien!$1:$1048576,35,0))</f>
        <v/>
      </c>
      <c r="O687" s="117">
        <f>IF(Thong_tin_chuc_vu_NV!A687="","",VLOOKUP(Thong_tin_chuc_vu_NV!A687,INPUT_Du_lieu_nhan_vien!$1:$1048576,37,0))</f>
        <v>0</v>
      </c>
      <c r="P687" s="117">
        <f>IF(Thong_tin_chuc_vu_NV!A687="","",VLOOKUP(Thong_tin_chuc_vu_NV!A687,INPUT_Du_lieu_nhan_vien!$1:$1048576,39,0))</f>
        <v>41565</v>
      </c>
    </row>
    <row r="688" spans="1:16" ht="19.5" hidden="1" customHeight="1" x14ac:dyDescent="0.2">
      <c r="A688" s="121">
        <f>IF(INPUT_Du_lieu_nhan_vien!A706="","",INPUT_Du_lieu_nhan_vien!A706)</f>
        <v>20681</v>
      </c>
      <c r="B688" s="121" t="str">
        <f>IF(A688="","",VLOOKUP(A688,INPUT_Du_lieu_nhan_vien!$1:$1048576,2,0))</f>
        <v>Lê Thị Mỹ</v>
      </c>
      <c r="C688" s="121" t="str">
        <f>IF($A688="","",VLOOKUP($A688,INPUT_Du_lieu_nhan_vien!$1:$1048576,3,0))</f>
        <v>Loan</v>
      </c>
      <c r="D688" s="104" t="str">
        <f>IF(A688="","",VLOOKUP(A688,INPUT_Du_lieu_nhan_vien!$1:$1048576,20,0))</f>
        <v>391 Phan Văn Trị - P11 - Bình Thạnh</v>
      </c>
      <c r="E688" s="104" t="str">
        <f>IF($A688="","",VLOOKUP($A688,INPUT_Du_lieu_nhan_vien!$1:$1048576,17,0))</f>
        <v>0932625113</v>
      </c>
      <c r="F688" s="116">
        <f>IF(Thong_tin_chuc_vu_NV!A688="","",VLOOKUP(Thong_tin_chuc_vu_NV!A688,INPUT_Du_lieu_nhan_vien!$1:$1048576,27,0))</f>
        <v>1</v>
      </c>
      <c r="G688" s="104" t="str">
        <f>IF(Thong_tin_chuc_vu_NV!A688="","",VLOOKUP(Thong_tin_chuc_vu_NV!A688,INPUT_Du_lieu_nhan_vien!$1:$1048576,28,0))</f>
        <v>CB</v>
      </c>
      <c r="H688" s="104" t="str">
        <f>IF(Thong_tin_chuc_vu_NV!A688="","",VLOOKUP(Thong_tin_chuc_vu_NV!A688,INPUT_Du_lieu_nhan_vien!$1:$1048576,24,0))</f>
        <v>OS</v>
      </c>
      <c r="I688" s="104" t="str">
        <f>IF(Thong_tin_chuc_vu_NV!A688="","",VLOOKUP(Thong_tin_chuc_vu_NV!A688,INPUT_Du_lieu_nhan_vien!$1:$1048576,29,0))</f>
        <v>TSA</v>
      </c>
      <c r="J688" s="104" t="str">
        <f>IF(Thong_tin_chuc_vu_NV!A688="","",VLOOKUP(Thong_tin_chuc_vu_NV!A688,INPUT_Du_lieu_nhan_vien!$1:$1048576,30,0))</f>
        <v>PSAS</v>
      </c>
      <c r="K688" s="104" t="str">
        <f>IF(Thong_tin_chuc_vu_NV!A688="","",VLOOKUP(Thong_tin_chuc_vu_NV!A688,INPUT_Du_lieu_nhan_vien!$1:$1048576,31,0))</f>
        <v>HCM</v>
      </c>
      <c r="L688" s="104" t="str">
        <f>IF(Thong_tin_chuc_vu_NV!A688="","",VLOOKUP(Thong_tin_chuc_vu_NV!A688,INPUT_Du_lieu_nhan_vien!$1:$1048576,36,0))</f>
        <v>Thử việc</v>
      </c>
      <c r="M688" s="117">
        <f>IF(Thong_tin_chuc_vu_NV!A688="","",VLOOKUP(Thong_tin_chuc_vu_NV!A688,INPUT_Du_lieu_nhan_vien!$1:$1048576,34,0))</f>
        <v>0</v>
      </c>
      <c r="N688" s="104" t="str">
        <f>IF(Thong_tin_chuc_vu_NV!A688="","",VLOOKUP(Thong_tin_chuc_vu_NV!A688,INPUT_Du_lieu_nhan_vien!$1:$1048576,35,0))</f>
        <v/>
      </c>
      <c r="O688" s="117">
        <f>IF(Thong_tin_chuc_vu_NV!A688="","",VLOOKUP(Thong_tin_chuc_vu_NV!A688,INPUT_Du_lieu_nhan_vien!$1:$1048576,37,0))</f>
        <v>0</v>
      </c>
      <c r="P688" s="117">
        <f>IF(Thong_tin_chuc_vu_NV!A688="","",VLOOKUP(Thong_tin_chuc_vu_NV!A688,INPUT_Du_lieu_nhan_vien!$1:$1048576,39,0))</f>
        <v>0</v>
      </c>
    </row>
    <row r="689" spans="1:16" ht="19.5" hidden="1" customHeight="1" x14ac:dyDescent="0.2">
      <c r="A689" s="121">
        <f>IF(INPUT_Du_lieu_nhan_vien!A707="","",INPUT_Du_lieu_nhan_vien!A707)</f>
        <v>20682</v>
      </c>
      <c r="B689" s="121" t="str">
        <f>IF(A689="","",VLOOKUP(A689,INPUT_Du_lieu_nhan_vien!$1:$1048576,2,0))</f>
        <v>Phạm Thị Mỹ</v>
      </c>
      <c r="C689" s="121" t="str">
        <f>IF($A689="","",VLOOKUP($A689,INPUT_Du_lieu_nhan_vien!$1:$1048576,3,0))</f>
        <v>Linh</v>
      </c>
      <c r="D689" s="104" t="str">
        <f>IF(A689="","",VLOOKUP(A689,INPUT_Du_lieu_nhan_vien!$1:$1048576,20,0))</f>
        <v>1289A Phạm Thế Hiển, P5, Q8, TP HCM</v>
      </c>
      <c r="E689" s="104" t="str">
        <f>IF($A689="","",VLOOKUP($A689,INPUT_Du_lieu_nhan_vien!$1:$1048576,17,0))</f>
        <v>0979294900</v>
      </c>
      <c r="F689" s="116">
        <f>IF(Thong_tin_chuc_vu_NV!A689="","",VLOOKUP(Thong_tin_chuc_vu_NV!A689,INPUT_Du_lieu_nhan_vien!$1:$1048576,27,0))</f>
        <v>1</v>
      </c>
      <c r="G689" s="104" t="str">
        <f>IF(Thong_tin_chuc_vu_NV!A689="","",VLOOKUP(Thong_tin_chuc_vu_NV!A689,INPUT_Du_lieu_nhan_vien!$1:$1048576,28,0))</f>
        <v>CB</v>
      </c>
      <c r="H689" s="104" t="str">
        <f>IF(Thong_tin_chuc_vu_NV!A689="","",VLOOKUP(Thong_tin_chuc_vu_NV!A689,INPUT_Du_lieu_nhan_vien!$1:$1048576,24,0))</f>
        <v>OS</v>
      </c>
      <c r="I689" s="104" t="str">
        <f>IF(Thong_tin_chuc_vu_NV!A689="","",VLOOKUP(Thong_tin_chuc_vu_NV!A689,INPUT_Du_lieu_nhan_vien!$1:$1048576,29,0))</f>
        <v>TSA</v>
      </c>
      <c r="J689" s="104" t="str">
        <f>IF(Thong_tin_chuc_vu_NV!A689="","",VLOOKUP(Thong_tin_chuc_vu_NV!A689,INPUT_Du_lieu_nhan_vien!$1:$1048576,30,0))</f>
        <v>PSAS</v>
      </c>
      <c r="K689" s="104" t="str">
        <f>IF(Thong_tin_chuc_vu_NV!A689="","",VLOOKUP(Thong_tin_chuc_vu_NV!A689,INPUT_Du_lieu_nhan_vien!$1:$1048576,31,0))</f>
        <v>HCM</v>
      </c>
      <c r="L689" s="104" t="str">
        <f>IF(Thong_tin_chuc_vu_NV!A689="","",VLOOKUP(Thong_tin_chuc_vu_NV!A689,INPUT_Du_lieu_nhan_vien!$1:$1048576,36,0))</f>
        <v>Nghỉ việc</v>
      </c>
      <c r="M689" s="117">
        <f>IF(Thong_tin_chuc_vu_NV!A689="","",VLOOKUP(Thong_tin_chuc_vu_NV!A689,INPUT_Du_lieu_nhan_vien!$1:$1048576,34,0))</f>
        <v>0</v>
      </c>
      <c r="N689" s="104" t="str">
        <f>IF(Thong_tin_chuc_vu_NV!A689="","",VLOOKUP(Thong_tin_chuc_vu_NV!A689,INPUT_Du_lieu_nhan_vien!$1:$1048576,35,0))</f>
        <v/>
      </c>
      <c r="O689" s="117">
        <f>IF(Thong_tin_chuc_vu_NV!A689="","",VLOOKUP(Thong_tin_chuc_vu_NV!A689,INPUT_Du_lieu_nhan_vien!$1:$1048576,37,0))</f>
        <v>0</v>
      </c>
      <c r="P689" s="117">
        <f>IF(Thong_tin_chuc_vu_NV!A689="","",VLOOKUP(Thong_tin_chuc_vu_NV!A689,INPUT_Du_lieu_nhan_vien!$1:$1048576,39,0))</f>
        <v>41593</v>
      </c>
    </row>
    <row r="690" spans="1:16" ht="19.5" hidden="1" customHeight="1" x14ac:dyDescent="0.2">
      <c r="A690" s="121">
        <f>IF(INPUT_Du_lieu_nhan_vien!A708="","",INPUT_Du_lieu_nhan_vien!A708)</f>
        <v>20683</v>
      </c>
      <c r="B690" s="121" t="str">
        <f>IF(A690="","",VLOOKUP(A690,INPUT_Du_lieu_nhan_vien!$1:$1048576,2,0))</f>
        <v>Lê Ngọc</v>
      </c>
      <c r="C690" s="121" t="str">
        <f>IF($A690="","",VLOOKUP($A690,INPUT_Du_lieu_nhan_vien!$1:$1048576,3,0))</f>
        <v>Tiến</v>
      </c>
      <c r="D690" s="104" t="str">
        <f>IF(A690="","",VLOOKUP(A690,INPUT_Du_lieu_nhan_vien!$1:$1048576,20,0))</f>
        <v>432B/10D Dương Bá Trạc, P1, Q8</v>
      </c>
      <c r="E690" s="104" t="str">
        <f>IF($A690="","",VLOOKUP($A690,INPUT_Du_lieu_nhan_vien!$1:$1048576,17,0))</f>
        <v>0907727612</v>
      </c>
      <c r="F690" s="116">
        <f>IF(Thong_tin_chuc_vu_NV!A690="","",VLOOKUP(Thong_tin_chuc_vu_NV!A690,INPUT_Du_lieu_nhan_vien!$1:$1048576,27,0))</f>
        <v>1</v>
      </c>
      <c r="G690" s="104" t="str">
        <f>IF(Thong_tin_chuc_vu_NV!A690="","",VLOOKUP(Thong_tin_chuc_vu_NV!A690,INPUT_Du_lieu_nhan_vien!$1:$1048576,28,0))</f>
        <v>CB</v>
      </c>
      <c r="H690" s="104" t="str">
        <f>IF(Thong_tin_chuc_vu_NV!A690="","",VLOOKUP(Thong_tin_chuc_vu_NV!A690,INPUT_Du_lieu_nhan_vien!$1:$1048576,24,0))</f>
        <v>OS</v>
      </c>
      <c r="I690" s="104" t="str">
        <f>IF(Thong_tin_chuc_vu_NV!A690="","",VLOOKUP(Thong_tin_chuc_vu_NV!A690,INPUT_Du_lieu_nhan_vien!$1:$1048576,29,0))</f>
        <v>TSA</v>
      </c>
      <c r="J690" s="104" t="str">
        <f>IF(Thong_tin_chuc_vu_NV!A690="","",VLOOKUP(Thong_tin_chuc_vu_NV!A690,INPUT_Du_lieu_nhan_vien!$1:$1048576,30,0))</f>
        <v>PSAS</v>
      </c>
      <c r="K690" s="104" t="str">
        <f>IF(Thong_tin_chuc_vu_NV!A690="","",VLOOKUP(Thong_tin_chuc_vu_NV!A690,INPUT_Du_lieu_nhan_vien!$1:$1048576,31,0))</f>
        <v>HCM</v>
      </c>
      <c r="L690" s="104" t="str">
        <f>IF(Thong_tin_chuc_vu_NV!A690="","",VLOOKUP(Thong_tin_chuc_vu_NV!A690,INPUT_Du_lieu_nhan_vien!$1:$1048576,36,0))</f>
        <v>Thử việc</v>
      </c>
      <c r="M690" s="117">
        <f>IF(Thong_tin_chuc_vu_NV!A690="","",VLOOKUP(Thong_tin_chuc_vu_NV!A690,INPUT_Du_lieu_nhan_vien!$1:$1048576,34,0))</f>
        <v>0</v>
      </c>
      <c r="N690" s="104" t="str">
        <f>IF(Thong_tin_chuc_vu_NV!A690="","",VLOOKUP(Thong_tin_chuc_vu_NV!A690,INPUT_Du_lieu_nhan_vien!$1:$1048576,35,0))</f>
        <v/>
      </c>
      <c r="O690" s="117">
        <f>IF(Thong_tin_chuc_vu_NV!A690="","",VLOOKUP(Thong_tin_chuc_vu_NV!A690,INPUT_Du_lieu_nhan_vien!$1:$1048576,37,0))</f>
        <v>0</v>
      </c>
      <c r="P690" s="117">
        <f>IF(Thong_tin_chuc_vu_NV!A690="","",VLOOKUP(Thong_tin_chuc_vu_NV!A690,INPUT_Du_lieu_nhan_vien!$1:$1048576,39,0))</f>
        <v>0</v>
      </c>
    </row>
    <row r="691" spans="1:16" ht="19.5" hidden="1" customHeight="1" x14ac:dyDescent="0.2">
      <c r="A691" s="121">
        <f>IF(INPUT_Du_lieu_nhan_vien!A709="","",INPUT_Du_lieu_nhan_vien!A709)</f>
        <v>20684</v>
      </c>
      <c r="B691" s="121" t="str">
        <f>IF(A691="","",VLOOKUP(A691,INPUT_Du_lieu_nhan_vien!$1:$1048576,2,0))</f>
        <v>Nguyễn Thị</v>
      </c>
      <c r="C691" s="121" t="str">
        <f>IF($A691="","",VLOOKUP($A691,INPUT_Du_lieu_nhan_vien!$1:$1048576,3,0))</f>
        <v>Ngân</v>
      </c>
      <c r="D691" s="104" t="str">
        <f>IF(A691="","",VLOOKUP(A691,INPUT_Du_lieu_nhan_vien!$1:$1048576,20,0))</f>
        <v>38/123 Chế Lan Viên, P. Tây Thanh, Q. Tân Phú</v>
      </c>
      <c r="E691" s="104" t="str">
        <f>IF($A691="","",VLOOKUP($A691,INPUT_Du_lieu_nhan_vien!$1:$1048576,17,0))</f>
        <v>0976168743</v>
      </c>
      <c r="F691" s="116">
        <f>IF(Thong_tin_chuc_vu_NV!A691="","",VLOOKUP(Thong_tin_chuc_vu_NV!A691,INPUT_Du_lieu_nhan_vien!$1:$1048576,27,0))</f>
        <v>1</v>
      </c>
      <c r="G691" s="104" t="str">
        <f>IF(Thong_tin_chuc_vu_NV!A691="","",VLOOKUP(Thong_tin_chuc_vu_NV!A691,INPUT_Du_lieu_nhan_vien!$1:$1048576,28,0))</f>
        <v>CB</v>
      </c>
      <c r="H691" s="104" t="str">
        <f>IF(Thong_tin_chuc_vu_NV!A691="","",VLOOKUP(Thong_tin_chuc_vu_NV!A691,INPUT_Du_lieu_nhan_vien!$1:$1048576,24,0))</f>
        <v>OS</v>
      </c>
      <c r="I691" s="104" t="str">
        <f>IF(Thong_tin_chuc_vu_NV!A691="","",VLOOKUP(Thong_tin_chuc_vu_NV!A691,INPUT_Du_lieu_nhan_vien!$1:$1048576,29,0))</f>
        <v>TSA</v>
      </c>
      <c r="J691" s="104" t="str">
        <f>IF(Thong_tin_chuc_vu_NV!A691="","",VLOOKUP(Thong_tin_chuc_vu_NV!A691,INPUT_Du_lieu_nhan_vien!$1:$1048576,30,0))</f>
        <v>PSAS</v>
      </c>
      <c r="K691" s="104" t="str">
        <f>IF(Thong_tin_chuc_vu_NV!A691="","",VLOOKUP(Thong_tin_chuc_vu_NV!A691,INPUT_Du_lieu_nhan_vien!$1:$1048576,31,0))</f>
        <v>HCM</v>
      </c>
      <c r="L691" s="104" t="str">
        <f>IF(Thong_tin_chuc_vu_NV!A691="","",VLOOKUP(Thong_tin_chuc_vu_NV!A691,INPUT_Du_lieu_nhan_vien!$1:$1048576,36,0))</f>
        <v>Thử việc</v>
      </c>
      <c r="M691" s="117">
        <f>IF(Thong_tin_chuc_vu_NV!A691="","",VLOOKUP(Thong_tin_chuc_vu_NV!A691,INPUT_Du_lieu_nhan_vien!$1:$1048576,34,0))</f>
        <v>0</v>
      </c>
      <c r="N691" s="104" t="str">
        <f>IF(Thong_tin_chuc_vu_NV!A691="","",VLOOKUP(Thong_tin_chuc_vu_NV!A691,INPUT_Du_lieu_nhan_vien!$1:$1048576,35,0))</f>
        <v/>
      </c>
      <c r="O691" s="117">
        <f>IF(Thong_tin_chuc_vu_NV!A691="","",VLOOKUP(Thong_tin_chuc_vu_NV!A691,INPUT_Du_lieu_nhan_vien!$1:$1048576,37,0))</f>
        <v>0</v>
      </c>
      <c r="P691" s="117">
        <f>IF(Thong_tin_chuc_vu_NV!A691="","",VLOOKUP(Thong_tin_chuc_vu_NV!A691,INPUT_Du_lieu_nhan_vien!$1:$1048576,39,0))</f>
        <v>0</v>
      </c>
    </row>
    <row r="692" spans="1:16" ht="19.5" hidden="1" customHeight="1" x14ac:dyDescent="0.2">
      <c r="A692" s="121">
        <f>IF(INPUT_Du_lieu_nhan_vien!A710="","",INPUT_Du_lieu_nhan_vien!A710)</f>
        <v>20685</v>
      </c>
      <c r="B692" s="121" t="str">
        <f>IF(A692="","",VLOOKUP(A692,INPUT_Du_lieu_nhan_vien!$1:$1048576,2,0))</f>
        <v>Đỗ Thị Mỹ</v>
      </c>
      <c r="C692" s="121" t="str">
        <f>IF($A692="","",VLOOKUP($A692,INPUT_Du_lieu_nhan_vien!$1:$1048576,3,0))</f>
        <v>Kim</v>
      </c>
      <c r="D692" s="104" t="str">
        <f>IF(A692="","",VLOOKUP(A692,INPUT_Du_lieu_nhan_vien!$1:$1048576,20,0))</f>
        <v>P703, N7 Khu tái định cư Đồng Tàu, Thịnh Liệt, Hoàng Mai, HN</v>
      </c>
      <c r="E692" s="104" t="str">
        <f>IF($A692="","",VLOOKUP($A692,INPUT_Du_lieu_nhan_vien!$1:$1048576,17,0))</f>
        <v>0945121952</v>
      </c>
      <c r="F692" s="116">
        <f>IF(Thong_tin_chuc_vu_NV!A692="","",VLOOKUP(Thong_tin_chuc_vu_NV!A692,INPUT_Du_lieu_nhan_vien!$1:$1048576,27,0))</f>
        <v>1</v>
      </c>
      <c r="G692" s="104" t="str">
        <f>IF(Thong_tin_chuc_vu_NV!A692="","",VLOOKUP(Thong_tin_chuc_vu_NV!A692,INPUT_Du_lieu_nhan_vien!$1:$1048576,28,0))</f>
        <v>CB</v>
      </c>
      <c r="H692" s="104" t="str">
        <f>IF(Thong_tin_chuc_vu_NV!A692="","",VLOOKUP(Thong_tin_chuc_vu_NV!A692,INPUT_Du_lieu_nhan_vien!$1:$1048576,24,0))</f>
        <v>OS</v>
      </c>
      <c r="I692" s="104" t="str">
        <f>IF(Thong_tin_chuc_vu_NV!A692="","",VLOOKUP(Thong_tin_chuc_vu_NV!A692,INPUT_Du_lieu_nhan_vien!$1:$1048576,29,0))</f>
        <v>TAW</v>
      </c>
      <c r="J692" s="104" t="str">
        <f>IF(Thong_tin_chuc_vu_NV!A692="","",VLOOKUP(Thong_tin_chuc_vu_NV!A692,INPUT_Du_lieu_nhan_vien!$1:$1048576,30,0))</f>
        <v>PAWS</v>
      </c>
      <c r="K692" s="104" t="str">
        <f>IF(Thong_tin_chuc_vu_NV!A692="","",VLOOKUP(Thong_tin_chuc_vu_NV!A692,INPUT_Du_lieu_nhan_vien!$1:$1048576,31,0))</f>
        <v>HN</v>
      </c>
      <c r="L692" s="104" t="str">
        <f>IF(Thong_tin_chuc_vu_NV!A692="","",VLOOKUP(Thong_tin_chuc_vu_NV!A692,INPUT_Du_lieu_nhan_vien!$1:$1048576,36,0))</f>
        <v>Nghỉ việc</v>
      </c>
      <c r="M692" s="117">
        <f>IF(Thong_tin_chuc_vu_NV!A692="","",VLOOKUP(Thong_tin_chuc_vu_NV!A692,INPUT_Du_lieu_nhan_vien!$1:$1048576,34,0))</f>
        <v>0</v>
      </c>
      <c r="N692" s="104" t="str">
        <f>IF(Thong_tin_chuc_vu_NV!A692="","",VLOOKUP(Thong_tin_chuc_vu_NV!A692,INPUT_Du_lieu_nhan_vien!$1:$1048576,35,0))</f>
        <v/>
      </c>
      <c r="O692" s="117">
        <f>IF(Thong_tin_chuc_vu_NV!A692="","",VLOOKUP(Thong_tin_chuc_vu_NV!A692,INPUT_Du_lieu_nhan_vien!$1:$1048576,37,0))</f>
        <v>0</v>
      </c>
      <c r="P692" s="117">
        <f>IF(Thong_tin_chuc_vu_NV!A692="","",VLOOKUP(Thong_tin_chuc_vu_NV!A692,INPUT_Du_lieu_nhan_vien!$1:$1048576,39,0))</f>
        <v>41604</v>
      </c>
    </row>
    <row r="693" spans="1:16" ht="19.5" hidden="1" customHeight="1" x14ac:dyDescent="0.2">
      <c r="A693" s="121">
        <f>IF(INPUT_Du_lieu_nhan_vien!A711="","",INPUT_Du_lieu_nhan_vien!A711)</f>
        <v>20686</v>
      </c>
      <c r="B693" s="121" t="str">
        <f>IF(A693="","",VLOOKUP(A693,INPUT_Du_lieu_nhan_vien!$1:$1048576,2,0))</f>
        <v>Tạ Thị Thanh</v>
      </c>
      <c r="C693" s="121" t="str">
        <f>IF($A693="","",VLOOKUP($A693,INPUT_Du_lieu_nhan_vien!$1:$1048576,3,0))</f>
        <v>Vân</v>
      </c>
      <c r="D693" s="104">
        <f>IF(A693="","",VLOOKUP(A693,INPUT_Du_lieu_nhan_vien!$1:$1048576,20,0))</f>
        <v>0</v>
      </c>
      <c r="E693" s="104" t="str">
        <f>IF($A693="","",VLOOKUP($A693,INPUT_Du_lieu_nhan_vien!$1:$1048576,17,0))</f>
        <v>0989554070</v>
      </c>
      <c r="F693" s="116">
        <f>IF(Thong_tin_chuc_vu_NV!A693="","",VLOOKUP(Thong_tin_chuc_vu_NV!A693,INPUT_Du_lieu_nhan_vien!$1:$1048576,27,0))</f>
        <v>1</v>
      </c>
      <c r="G693" s="104" t="str">
        <f>IF(Thong_tin_chuc_vu_NV!A693="","",VLOOKUP(Thong_tin_chuc_vu_NV!A693,INPUT_Du_lieu_nhan_vien!$1:$1048576,28,0))</f>
        <v>CB</v>
      </c>
      <c r="H693" s="104" t="str">
        <f>IF(Thong_tin_chuc_vu_NV!A693="","",VLOOKUP(Thong_tin_chuc_vu_NV!A693,INPUT_Du_lieu_nhan_vien!$1:$1048576,24,0))</f>
        <v>OS</v>
      </c>
      <c r="I693" s="104" t="str">
        <f>IF(Thong_tin_chuc_vu_NV!A693="","",VLOOKUP(Thong_tin_chuc_vu_NV!A693,INPUT_Du_lieu_nhan_vien!$1:$1048576,29,0))</f>
        <v>TAW</v>
      </c>
      <c r="J693" s="104" t="str">
        <f>IF(Thong_tin_chuc_vu_NV!A693="","",VLOOKUP(Thong_tin_chuc_vu_NV!A693,INPUT_Du_lieu_nhan_vien!$1:$1048576,30,0))</f>
        <v>PAWS</v>
      </c>
      <c r="K693" s="104" t="str">
        <f>IF(Thong_tin_chuc_vu_NV!A693="","",VLOOKUP(Thong_tin_chuc_vu_NV!A693,INPUT_Du_lieu_nhan_vien!$1:$1048576,31,0))</f>
        <v>HN</v>
      </c>
      <c r="L693" s="104" t="str">
        <f>IF(Thong_tin_chuc_vu_NV!A693="","",VLOOKUP(Thong_tin_chuc_vu_NV!A693,INPUT_Du_lieu_nhan_vien!$1:$1048576,36,0))</f>
        <v>Nghỉ việc</v>
      </c>
      <c r="M693" s="117">
        <f>IF(Thong_tin_chuc_vu_NV!A693="","",VLOOKUP(Thong_tin_chuc_vu_NV!A693,INPUT_Du_lieu_nhan_vien!$1:$1048576,34,0))</f>
        <v>0</v>
      </c>
      <c r="N693" s="104" t="str">
        <f>IF(Thong_tin_chuc_vu_NV!A693="","",VLOOKUP(Thong_tin_chuc_vu_NV!A693,INPUT_Du_lieu_nhan_vien!$1:$1048576,35,0))</f>
        <v/>
      </c>
      <c r="O693" s="117">
        <f>IF(Thong_tin_chuc_vu_NV!A693="","",VLOOKUP(Thong_tin_chuc_vu_NV!A693,INPUT_Du_lieu_nhan_vien!$1:$1048576,37,0))</f>
        <v>0</v>
      </c>
      <c r="P693" s="117">
        <f>IF(Thong_tin_chuc_vu_NV!A693="","",VLOOKUP(Thong_tin_chuc_vu_NV!A693,INPUT_Du_lieu_nhan_vien!$1:$1048576,39,0))</f>
        <v>41572</v>
      </c>
    </row>
    <row r="694" spans="1:16" ht="19.5" hidden="1" customHeight="1" x14ac:dyDescent="0.2">
      <c r="A694" s="121">
        <f>IF(INPUT_Du_lieu_nhan_vien!A712="","",INPUT_Du_lieu_nhan_vien!A712)</f>
        <v>20687</v>
      </c>
      <c r="B694" s="121" t="str">
        <f>IF(A694="","",VLOOKUP(A694,INPUT_Du_lieu_nhan_vien!$1:$1048576,2,0))</f>
        <v>Nguyễn Thái</v>
      </c>
      <c r="C694" s="121" t="str">
        <f>IF($A694="","",VLOOKUP($A694,INPUT_Du_lieu_nhan_vien!$1:$1048576,3,0))</f>
        <v>Phượng</v>
      </c>
      <c r="D694" s="104" t="str">
        <f>IF(A694="","",VLOOKUP(A694,INPUT_Du_lieu_nhan_vien!$1:$1048576,20,0))</f>
        <v>Số 48 -Ngõ 242 - Đường Láng - Hà Nội</v>
      </c>
      <c r="E694" s="104" t="str">
        <f>IF($A694="","",VLOOKUP($A694,INPUT_Du_lieu_nhan_vien!$1:$1048576,17,0))</f>
        <v>01692273013</v>
      </c>
      <c r="F694" s="116">
        <f>IF(Thong_tin_chuc_vu_NV!A694="","",VLOOKUP(Thong_tin_chuc_vu_NV!A694,INPUT_Du_lieu_nhan_vien!$1:$1048576,27,0))</f>
        <v>2</v>
      </c>
      <c r="G694" s="104" t="str">
        <f>IF(Thong_tin_chuc_vu_NV!A694="","",VLOOKUP(Thong_tin_chuc_vu_NV!A694,INPUT_Du_lieu_nhan_vien!$1:$1048576,28,0))</f>
        <v>CG</v>
      </c>
      <c r="H694" s="104" t="str">
        <f>IF(Thong_tin_chuc_vu_NV!A694="","",VLOOKUP(Thong_tin_chuc_vu_NV!A694,INPUT_Du_lieu_nhan_vien!$1:$1048576,24,0))</f>
        <v>NX</v>
      </c>
      <c r="I694" s="104" t="str">
        <f>IF(Thong_tin_chuc_vu_NV!A694="","",VLOOKUP(Thong_tin_chuc_vu_NV!A694,INPUT_Du_lieu_nhan_vien!$1:$1048576,29,0))</f>
        <v>TAW</v>
      </c>
      <c r="J694" s="104" t="str">
        <f>IF(Thong_tin_chuc_vu_NV!A694="","",VLOOKUP(Thong_tin_chuc_vu_NV!A694,INPUT_Du_lieu_nhan_vien!$1:$1048576,30,0))</f>
        <v>PAWM</v>
      </c>
      <c r="K694" s="104" t="str">
        <f>IF(Thong_tin_chuc_vu_NV!A694="","",VLOOKUP(Thong_tin_chuc_vu_NV!A694,INPUT_Du_lieu_nhan_vien!$1:$1048576,31,0))</f>
        <v>HN</v>
      </c>
      <c r="L694" s="104" t="str">
        <f>IF(Thong_tin_chuc_vu_NV!A694="","",VLOOKUP(Thong_tin_chuc_vu_NV!A694,INPUT_Du_lieu_nhan_vien!$1:$1048576,36,0))</f>
        <v>Thử việc</v>
      </c>
      <c r="M694" s="117">
        <f>IF(Thong_tin_chuc_vu_NV!A694="","",VLOOKUP(Thong_tin_chuc_vu_NV!A694,INPUT_Du_lieu_nhan_vien!$1:$1048576,34,0))</f>
        <v>0</v>
      </c>
      <c r="N694" s="104" t="str">
        <f>IF(Thong_tin_chuc_vu_NV!A694="","",VLOOKUP(Thong_tin_chuc_vu_NV!A694,INPUT_Du_lieu_nhan_vien!$1:$1048576,35,0))</f>
        <v/>
      </c>
      <c r="O694" s="117">
        <f>IF(Thong_tin_chuc_vu_NV!A694="","",VLOOKUP(Thong_tin_chuc_vu_NV!A694,INPUT_Du_lieu_nhan_vien!$1:$1048576,37,0))</f>
        <v>0</v>
      </c>
      <c r="P694" s="117">
        <f>IF(Thong_tin_chuc_vu_NV!A694="","",VLOOKUP(Thong_tin_chuc_vu_NV!A694,INPUT_Du_lieu_nhan_vien!$1:$1048576,39,0))</f>
        <v>0</v>
      </c>
    </row>
    <row r="695" spans="1:16" ht="19.5" hidden="1" customHeight="1" x14ac:dyDescent="0.2">
      <c r="A695" s="121">
        <f>IF(INPUT_Du_lieu_nhan_vien!A713="","",INPUT_Du_lieu_nhan_vien!A713)</f>
        <v>20688</v>
      </c>
      <c r="B695" s="121" t="str">
        <f>IF(A695="","",VLOOKUP(A695,INPUT_Du_lieu_nhan_vien!$1:$1048576,2,0))</f>
        <v>Vũ Văn</v>
      </c>
      <c r="C695" s="121" t="str">
        <f>IF($A695="","",VLOOKUP($A695,INPUT_Du_lieu_nhan_vien!$1:$1048576,3,0))</f>
        <v>Định</v>
      </c>
      <c r="D695" s="104" t="str">
        <f>IF(A695="","",VLOOKUP(A695,INPUT_Du_lieu_nhan_vien!$1:$1048576,20,0))</f>
        <v>224 Hoàng Mai, Hà Nội</v>
      </c>
      <c r="E695" s="104" t="str">
        <f>IF($A695="","",VLOOKUP($A695,INPUT_Du_lieu_nhan_vien!$1:$1048576,17,0))</f>
        <v>0979614811</v>
      </c>
      <c r="F695" s="116">
        <f>IF(Thong_tin_chuc_vu_NV!A695="","",VLOOKUP(Thong_tin_chuc_vu_NV!A695,INPUT_Du_lieu_nhan_vien!$1:$1048576,27,0))</f>
        <v>2</v>
      </c>
      <c r="G695" s="104" t="str">
        <f>IF(Thong_tin_chuc_vu_NV!A695="","",VLOOKUP(Thong_tin_chuc_vu_NV!A695,INPUT_Du_lieu_nhan_vien!$1:$1048576,28,0))</f>
        <v>CG</v>
      </c>
      <c r="H695" s="104" t="str">
        <f>IF(Thong_tin_chuc_vu_NV!A695="","",VLOOKUP(Thong_tin_chuc_vu_NV!A695,INPUT_Du_lieu_nhan_vien!$1:$1048576,24,0))</f>
        <v>NX</v>
      </c>
      <c r="I695" s="104" t="str">
        <f>IF(Thong_tin_chuc_vu_NV!A695="","",VLOOKUP(Thong_tin_chuc_vu_NV!A695,INPUT_Du_lieu_nhan_vien!$1:$1048576,29,0))</f>
        <v>TAW</v>
      </c>
      <c r="J695" s="104" t="str">
        <f>IF(Thong_tin_chuc_vu_NV!A695="","",VLOOKUP(Thong_tin_chuc_vu_NV!A695,INPUT_Du_lieu_nhan_vien!$1:$1048576,30,0))</f>
        <v>PAWM</v>
      </c>
      <c r="K695" s="104" t="str">
        <f>IF(Thong_tin_chuc_vu_NV!A695="","",VLOOKUP(Thong_tin_chuc_vu_NV!A695,INPUT_Du_lieu_nhan_vien!$1:$1048576,31,0))</f>
        <v>HN</v>
      </c>
      <c r="L695" s="104" t="str">
        <f>IF(Thong_tin_chuc_vu_NV!A695="","",VLOOKUP(Thong_tin_chuc_vu_NV!A695,INPUT_Du_lieu_nhan_vien!$1:$1048576,36,0))</f>
        <v>Thử việc</v>
      </c>
      <c r="M695" s="117">
        <f>IF(Thong_tin_chuc_vu_NV!A695="","",VLOOKUP(Thong_tin_chuc_vu_NV!A695,INPUT_Du_lieu_nhan_vien!$1:$1048576,34,0))</f>
        <v>0</v>
      </c>
      <c r="N695" s="104" t="str">
        <f>IF(Thong_tin_chuc_vu_NV!A695="","",VLOOKUP(Thong_tin_chuc_vu_NV!A695,INPUT_Du_lieu_nhan_vien!$1:$1048576,35,0))</f>
        <v/>
      </c>
      <c r="O695" s="117">
        <f>IF(Thong_tin_chuc_vu_NV!A695="","",VLOOKUP(Thong_tin_chuc_vu_NV!A695,INPUT_Du_lieu_nhan_vien!$1:$1048576,37,0))</f>
        <v>0</v>
      </c>
      <c r="P695" s="117">
        <f>IF(Thong_tin_chuc_vu_NV!A695="","",VLOOKUP(Thong_tin_chuc_vu_NV!A695,INPUT_Du_lieu_nhan_vien!$1:$1048576,39,0))</f>
        <v>0</v>
      </c>
    </row>
    <row r="696" spans="1:16" ht="19.5" hidden="1" customHeight="1" x14ac:dyDescent="0.2">
      <c r="A696" s="121">
        <f>IF(INPUT_Du_lieu_nhan_vien!A714="","",INPUT_Du_lieu_nhan_vien!A714)</f>
        <v>20689</v>
      </c>
      <c r="B696" s="121" t="str">
        <f>IF(A696="","",VLOOKUP(A696,INPUT_Du_lieu_nhan_vien!$1:$1048576,2,0))</f>
        <v>Nguyễn Xuân</v>
      </c>
      <c r="C696" s="121" t="str">
        <f>IF($A696="","",VLOOKUP($A696,INPUT_Du_lieu_nhan_vien!$1:$1048576,3,0))</f>
        <v>Phương</v>
      </c>
      <c r="D696" s="104" t="str">
        <f>IF(A696="","",VLOOKUP(A696,INPUT_Du_lieu_nhan_vien!$1:$1048576,20,0))</f>
        <v>373/152/47, Lý Thường Kiệt, Phường 8, Quận Tân Bình</v>
      </c>
      <c r="E696" s="104" t="str">
        <f>IF($A696="","",VLOOKUP($A696,INPUT_Du_lieu_nhan_vien!$1:$1048576,17,0))</f>
        <v>0936088245</v>
      </c>
      <c r="F696" s="116">
        <f>IF(Thong_tin_chuc_vu_NV!A696="","",VLOOKUP(Thong_tin_chuc_vu_NV!A696,INPUT_Du_lieu_nhan_vien!$1:$1048576,27,0))</f>
        <v>1</v>
      </c>
      <c r="G696" s="104" t="str">
        <f>IF(Thong_tin_chuc_vu_NV!A696="","",VLOOKUP(Thong_tin_chuc_vu_NV!A696,INPUT_Du_lieu_nhan_vien!$1:$1048576,28,0))</f>
        <v>CB</v>
      </c>
      <c r="H696" s="104" t="str">
        <f>IF(Thong_tin_chuc_vu_NV!A696="","",VLOOKUP(Thong_tin_chuc_vu_NV!A696,INPUT_Du_lieu_nhan_vien!$1:$1048576,24,0))</f>
        <v>OS</v>
      </c>
      <c r="I696" s="104" t="str">
        <f>IF(Thong_tin_chuc_vu_NV!A696="","",VLOOKUP(Thong_tin_chuc_vu_NV!A696,INPUT_Du_lieu_nhan_vien!$1:$1048576,29,0))</f>
        <v>TSA</v>
      </c>
      <c r="J696" s="104" t="str">
        <f>IF(Thong_tin_chuc_vu_NV!A696="","",VLOOKUP(Thong_tin_chuc_vu_NV!A696,INPUT_Du_lieu_nhan_vien!$1:$1048576,30,0))</f>
        <v>PSAS</v>
      </c>
      <c r="K696" s="104" t="str">
        <f>IF(Thong_tin_chuc_vu_NV!A696="","",VLOOKUP(Thong_tin_chuc_vu_NV!A696,INPUT_Du_lieu_nhan_vien!$1:$1048576,31,0))</f>
        <v>HCM</v>
      </c>
      <c r="L696" s="104" t="str">
        <f>IF(Thong_tin_chuc_vu_NV!A696="","",VLOOKUP(Thong_tin_chuc_vu_NV!A696,INPUT_Du_lieu_nhan_vien!$1:$1048576,36,0))</f>
        <v>Thử việc</v>
      </c>
      <c r="M696" s="117">
        <f>IF(Thong_tin_chuc_vu_NV!A696="","",VLOOKUP(Thong_tin_chuc_vu_NV!A696,INPUT_Du_lieu_nhan_vien!$1:$1048576,34,0))</f>
        <v>0</v>
      </c>
      <c r="N696" s="104" t="str">
        <f>IF(Thong_tin_chuc_vu_NV!A696="","",VLOOKUP(Thong_tin_chuc_vu_NV!A696,INPUT_Du_lieu_nhan_vien!$1:$1048576,35,0))</f>
        <v/>
      </c>
      <c r="O696" s="117">
        <f>IF(Thong_tin_chuc_vu_NV!A696="","",VLOOKUP(Thong_tin_chuc_vu_NV!A696,INPUT_Du_lieu_nhan_vien!$1:$1048576,37,0))</f>
        <v>0</v>
      </c>
      <c r="P696" s="117">
        <f>IF(Thong_tin_chuc_vu_NV!A696="","",VLOOKUP(Thong_tin_chuc_vu_NV!A696,INPUT_Du_lieu_nhan_vien!$1:$1048576,39,0))</f>
        <v>0</v>
      </c>
    </row>
    <row r="697" spans="1:16" ht="19.5" hidden="1" customHeight="1" x14ac:dyDescent="0.2">
      <c r="A697" s="121">
        <f>IF(INPUT_Du_lieu_nhan_vien!A715="","",INPUT_Du_lieu_nhan_vien!A715)</f>
        <v>20690</v>
      </c>
      <c r="B697" s="121" t="str">
        <f>IF(A697="","",VLOOKUP(A697,INPUT_Du_lieu_nhan_vien!$1:$1048576,2,0))</f>
        <v>Lê Thị</v>
      </c>
      <c r="C697" s="121" t="str">
        <f>IF($A697="","",VLOOKUP($A697,INPUT_Du_lieu_nhan_vien!$1:$1048576,3,0))</f>
        <v>Quỳnh</v>
      </c>
      <c r="D697" s="104">
        <f>IF(A697="","",VLOOKUP(A697,INPUT_Du_lieu_nhan_vien!$1:$1048576,20,0))</f>
        <v>0</v>
      </c>
      <c r="E697" s="104" t="str">
        <f>IF($A697="","",VLOOKUP($A697,INPUT_Du_lieu_nhan_vien!$1:$1048576,17,0))</f>
        <v>0983552678</v>
      </c>
      <c r="F697" s="116">
        <f>IF(Thong_tin_chuc_vu_NV!A697="","",VLOOKUP(Thong_tin_chuc_vu_NV!A697,INPUT_Du_lieu_nhan_vien!$1:$1048576,27,0))</f>
        <v>1</v>
      </c>
      <c r="G697" s="104" t="str">
        <f>IF(Thong_tin_chuc_vu_NV!A697="","",VLOOKUP(Thong_tin_chuc_vu_NV!A697,INPUT_Du_lieu_nhan_vien!$1:$1048576,28,0))</f>
        <v>CB</v>
      </c>
      <c r="H697" s="104" t="str">
        <f>IF(Thong_tin_chuc_vu_NV!A697="","",VLOOKUP(Thong_tin_chuc_vu_NV!A697,INPUT_Du_lieu_nhan_vien!$1:$1048576,24,0))</f>
        <v>OS</v>
      </c>
      <c r="I697" s="104" t="str">
        <f>IF(Thong_tin_chuc_vu_NV!A697="","",VLOOKUP(Thong_tin_chuc_vu_NV!A697,INPUT_Du_lieu_nhan_vien!$1:$1048576,29,0))</f>
        <v>TAW</v>
      </c>
      <c r="J697" s="104" t="str">
        <f>IF(Thong_tin_chuc_vu_NV!A697="","",VLOOKUP(Thong_tin_chuc_vu_NV!A697,INPUT_Du_lieu_nhan_vien!$1:$1048576,30,0))</f>
        <v>PAWS</v>
      </c>
      <c r="K697" s="104" t="str">
        <f>IF(Thong_tin_chuc_vu_NV!A697="","",VLOOKUP(Thong_tin_chuc_vu_NV!A697,INPUT_Du_lieu_nhan_vien!$1:$1048576,31,0))</f>
        <v>HN</v>
      </c>
      <c r="L697" s="104" t="str">
        <f>IF(Thong_tin_chuc_vu_NV!A697="","",VLOOKUP(Thong_tin_chuc_vu_NV!A697,INPUT_Du_lieu_nhan_vien!$1:$1048576,36,0))</f>
        <v>Thử việc</v>
      </c>
      <c r="M697" s="117">
        <f>IF(Thong_tin_chuc_vu_NV!A697="","",VLOOKUP(Thong_tin_chuc_vu_NV!A697,INPUT_Du_lieu_nhan_vien!$1:$1048576,34,0))</f>
        <v>0</v>
      </c>
      <c r="N697" s="104" t="str">
        <f>IF(Thong_tin_chuc_vu_NV!A697="","",VLOOKUP(Thong_tin_chuc_vu_NV!A697,INPUT_Du_lieu_nhan_vien!$1:$1048576,35,0))</f>
        <v/>
      </c>
      <c r="O697" s="117">
        <f>IF(Thong_tin_chuc_vu_NV!A697="","",VLOOKUP(Thong_tin_chuc_vu_NV!A697,INPUT_Du_lieu_nhan_vien!$1:$1048576,37,0))</f>
        <v>0</v>
      </c>
      <c r="P697" s="117">
        <f>IF(Thong_tin_chuc_vu_NV!A697="","",VLOOKUP(Thong_tin_chuc_vu_NV!A697,INPUT_Du_lieu_nhan_vien!$1:$1048576,39,0))</f>
        <v>0</v>
      </c>
    </row>
    <row r="698" spans="1:16" ht="19.5" hidden="1" customHeight="1" x14ac:dyDescent="0.2">
      <c r="A698" s="121">
        <f>IF(INPUT_Du_lieu_nhan_vien!A716="","",INPUT_Du_lieu_nhan_vien!A716)</f>
        <v>20691</v>
      </c>
      <c r="B698" s="121" t="str">
        <f>IF(A698="","",VLOOKUP(A698,INPUT_Du_lieu_nhan_vien!$1:$1048576,2,0))</f>
        <v>Nguyễn Thị Ngọc</v>
      </c>
      <c r="C698" s="121" t="str">
        <f>IF($A698="","",VLOOKUP($A698,INPUT_Du_lieu_nhan_vien!$1:$1048576,3,0))</f>
        <v>Mến</v>
      </c>
      <c r="D698" s="104" t="str">
        <f>IF(A698="","",VLOOKUP(A698,INPUT_Du_lieu_nhan_vien!$1:$1048576,20,0))</f>
        <v>Sôố 4 ngách 67 ngõ 337 Cầu Giấy, Hà Nội</v>
      </c>
      <c r="E698" s="104" t="str">
        <f>IF($A698="","",VLOOKUP($A698,INPUT_Du_lieu_nhan_vien!$1:$1048576,17,0))</f>
        <v>0985091861</v>
      </c>
      <c r="F698" s="116">
        <f>IF(Thong_tin_chuc_vu_NV!A698="","",VLOOKUP(Thong_tin_chuc_vu_NV!A698,INPUT_Du_lieu_nhan_vien!$1:$1048576,27,0))</f>
        <v>1</v>
      </c>
      <c r="G698" s="104" t="str">
        <f>IF(Thong_tin_chuc_vu_NV!A698="","",VLOOKUP(Thong_tin_chuc_vu_NV!A698,INPUT_Du_lieu_nhan_vien!$1:$1048576,28,0))</f>
        <v>CB</v>
      </c>
      <c r="H698" s="104" t="str">
        <f>IF(Thong_tin_chuc_vu_NV!A698="","",VLOOKUP(Thong_tin_chuc_vu_NV!A698,INPUT_Du_lieu_nhan_vien!$1:$1048576,24,0))</f>
        <v>OS</v>
      </c>
      <c r="I698" s="104" t="str">
        <f>IF(Thong_tin_chuc_vu_NV!A698="","",VLOOKUP(Thong_tin_chuc_vu_NV!A698,INPUT_Du_lieu_nhan_vien!$1:$1048576,29,0))</f>
        <v>TAW</v>
      </c>
      <c r="J698" s="104" t="str">
        <f>IF(Thong_tin_chuc_vu_NV!A698="","",VLOOKUP(Thong_tin_chuc_vu_NV!A698,INPUT_Du_lieu_nhan_vien!$1:$1048576,30,0))</f>
        <v>PAWS</v>
      </c>
      <c r="K698" s="104" t="str">
        <f>IF(Thong_tin_chuc_vu_NV!A698="","",VLOOKUP(Thong_tin_chuc_vu_NV!A698,INPUT_Du_lieu_nhan_vien!$1:$1048576,31,0))</f>
        <v>HN</v>
      </c>
      <c r="L698" s="104" t="str">
        <f>IF(Thong_tin_chuc_vu_NV!A698="","",VLOOKUP(Thong_tin_chuc_vu_NV!A698,INPUT_Du_lieu_nhan_vien!$1:$1048576,36,0))</f>
        <v>Thử việc</v>
      </c>
      <c r="M698" s="117">
        <f>IF(Thong_tin_chuc_vu_NV!A698="","",VLOOKUP(Thong_tin_chuc_vu_NV!A698,INPUT_Du_lieu_nhan_vien!$1:$1048576,34,0))</f>
        <v>0</v>
      </c>
      <c r="N698" s="104" t="str">
        <f>IF(Thong_tin_chuc_vu_NV!A698="","",VLOOKUP(Thong_tin_chuc_vu_NV!A698,INPUT_Du_lieu_nhan_vien!$1:$1048576,35,0))</f>
        <v/>
      </c>
      <c r="O698" s="117">
        <f>IF(Thong_tin_chuc_vu_NV!A698="","",VLOOKUP(Thong_tin_chuc_vu_NV!A698,INPUT_Du_lieu_nhan_vien!$1:$1048576,37,0))</f>
        <v>0</v>
      </c>
      <c r="P698" s="117">
        <f>IF(Thong_tin_chuc_vu_NV!A698="","",VLOOKUP(Thong_tin_chuc_vu_NV!A698,INPUT_Du_lieu_nhan_vien!$1:$1048576,39,0))</f>
        <v>0</v>
      </c>
    </row>
    <row r="699" spans="1:16" ht="19.5" hidden="1" customHeight="1" x14ac:dyDescent="0.2">
      <c r="A699" s="121">
        <f>IF(INPUT_Du_lieu_nhan_vien!A717="","",INPUT_Du_lieu_nhan_vien!A717)</f>
        <v>20692</v>
      </c>
      <c r="B699" s="121" t="str">
        <f>IF(A699="","",VLOOKUP(A699,INPUT_Du_lieu_nhan_vien!$1:$1048576,2,0))</f>
        <v>Doãn Thị Hải</v>
      </c>
      <c r="C699" s="121" t="str">
        <f>IF($A699="","",VLOOKUP($A699,INPUT_Du_lieu_nhan_vien!$1:$1048576,3,0))</f>
        <v>Anh</v>
      </c>
      <c r="D699" s="104" t="str">
        <f>IF(A699="","",VLOOKUP(A699,INPUT_Du_lieu_nhan_vien!$1:$1048576,20,0))</f>
        <v>15a ngõ 144/4 Quan Nhân, Nhân Chính, Thanh Xuân, Hà Nội</v>
      </c>
      <c r="E699" s="104" t="str">
        <f>IF($A699="","",VLOOKUP($A699,INPUT_Du_lieu_nhan_vien!$1:$1048576,17,0))</f>
        <v>0904039392</v>
      </c>
      <c r="F699" s="116">
        <f>IF(Thong_tin_chuc_vu_NV!A699="","",VLOOKUP(Thong_tin_chuc_vu_NV!A699,INPUT_Du_lieu_nhan_vien!$1:$1048576,27,0))</f>
        <v>1</v>
      </c>
      <c r="G699" s="104" t="str">
        <f>IF(Thong_tin_chuc_vu_NV!A699="","",VLOOKUP(Thong_tin_chuc_vu_NV!A699,INPUT_Du_lieu_nhan_vien!$1:$1048576,28,0))</f>
        <v>CB</v>
      </c>
      <c r="H699" s="104" t="str">
        <f>IF(Thong_tin_chuc_vu_NV!A699="","",VLOOKUP(Thong_tin_chuc_vu_NV!A699,INPUT_Du_lieu_nhan_vien!$1:$1048576,24,0))</f>
        <v>OS</v>
      </c>
      <c r="I699" s="104" t="str">
        <f>IF(Thong_tin_chuc_vu_NV!A699="","",VLOOKUP(Thong_tin_chuc_vu_NV!A699,INPUT_Du_lieu_nhan_vien!$1:$1048576,29,0))</f>
        <v>TAW</v>
      </c>
      <c r="J699" s="104" t="str">
        <f>IF(Thong_tin_chuc_vu_NV!A699="","",VLOOKUP(Thong_tin_chuc_vu_NV!A699,INPUT_Du_lieu_nhan_vien!$1:$1048576,30,0))</f>
        <v>PAWS</v>
      </c>
      <c r="K699" s="104" t="str">
        <f>IF(Thong_tin_chuc_vu_NV!A699="","",VLOOKUP(Thong_tin_chuc_vu_NV!A699,INPUT_Du_lieu_nhan_vien!$1:$1048576,31,0))</f>
        <v>HN</v>
      </c>
      <c r="L699" s="104" t="str">
        <f>IF(Thong_tin_chuc_vu_NV!A699="","",VLOOKUP(Thong_tin_chuc_vu_NV!A699,INPUT_Du_lieu_nhan_vien!$1:$1048576,36,0))</f>
        <v>Thử việc</v>
      </c>
      <c r="M699" s="117">
        <f>IF(Thong_tin_chuc_vu_NV!A699="","",VLOOKUP(Thong_tin_chuc_vu_NV!A699,INPUT_Du_lieu_nhan_vien!$1:$1048576,34,0))</f>
        <v>0</v>
      </c>
      <c r="N699" s="104" t="str">
        <f>IF(Thong_tin_chuc_vu_NV!A699="","",VLOOKUP(Thong_tin_chuc_vu_NV!A699,INPUT_Du_lieu_nhan_vien!$1:$1048576,35,0))</f>
        <v/>
      </c>
      <c r="O699" s="117">
        <f>IF(Thong_tin_chuc_vu_NV!A699="","",VLOOKUP(Thong_tin_chuc_vu_NV!A699,INPUT_Du_lieu_nhan_vien!$1:$1048576,37,0))</f>
        <v>0</v>
      </c>
      <c r="P699" s="117">
        <f>IF(Thong_tin_chuc_vu_NV!A699="","",VLOOKUP(Thong_tin_chuc_vu_NV!A699,INPUT_Du_lieu_nhan_vien!$1:$1048576,39,0))</f>
        <v>0</v>
      </c>
    </row>
    <row r="700" spans="1:16" ht="19.5" hidden="1" customHeight="1" x14ac:dyDescent="0.2">
      <c r="A700" s="121">
        <f>IF(INPUT_Du_lieu_nhan_vien!A718="","",INPUT_Du_lieu_nhan_vien!A718)</f>
        <v>20693</v>
      </c>
      <c r="B700" s="121" t="str">
        <f>IF(A700="","",VLOOKUP(A700,INPUT_Du_lieu_nhan_vien!$1:$1048576,2,0))</f>
        <v>Dương Thị Huyền</v>
      </c>
      <c r="C700" s="121" t="str">
        <f>IF($A700="","",VLOOKUP($A700,INPUT_Du_lieu_nhan_vien!$1:$1048576,3,0))</f>
        <v>Trang</v>
      </c>
      <c r="D700" s="104" t="str">
        <f>IF(A700="","",VLOOKUP(A700,INPUT_Du_lieu_nhan_vien!$1:$1048576,20,0))</f>
        <v>Số nhà 42 ngõ 23A, Phương Liên, Đống Đa, Hà Nội</v>
      </c>
      <c r="E700" s="104" t="str">
        <f>IF($A700="","",VLOOKUP($A700,INPUT_Du_lieu_nhan_vien!$1:$1048576,17,0))</f>
        <v>0989951878</v>
      </c>
      <c r="F700" s="116">
        <f>IF(Thong_tin_chuc_vu_NV!A700="","",VLOOKUP(Thong_tin_chuc_vu_NV!A700,INPUT_Du_lieu_nhan_vien!$1:$1048576,27,0))</f>
        <v>1</v>
      </c>
      <c r="G700" s="104" t="str">
        <f>IF(Thong_tin_chuc_vu_NV!A700="","",VLOOKUP(Thong_tin_chuc_vu_NV!A700,INPUT_Du_lieu_nhan_vien!$1:$1048576,28,0))</f>
        <v>CB</v>
      </c>
      <c r="H700" s="104" t="str">
        <f>IF(Thong_tin_chuc_vu_NV!A700="","",VLOOKUP(Thong_tin_chuc_vu_NV!A700,INPUT_Du_lieu_nhan_vien!$1:$1048576,24,0))</f>
        <v>OS</v>
      </c>
      <c r="I700" s="104" t="str">
        <f>IF(Thong_tin_chuc_vu_NV!A700="","",VLOOKUP(Thong_tin_chuc_vu_NV!A700,INPUT_Du_lieu_nhan_vien!$1:$1048576,29,0))</f>
        <v>TAW</v>
      </c>
      <c r="J700" s="104" t="str">
        <f>IF(Thong_tin_chuc_vu_NV!A700="","",VLOOKUP(Thong_tin_chuc_vu_NV!A700,INPUT_Du_lieu_nhan_vien!$1:$1048576,30,0))</f>
        <v>PAWS</v>
      </c>
      <c r="K700" s="104" t="str">
        <f>IF(Thong_tin_chuc_vu_NV!A700="","",VLOOKUP(Thong_tin_chuc_vu_NV!A700,INPUT_Du_lieu_nhan_vien!$1:$1048576,31,0))</f>
        <v>HN</v>
      </c>
      <c r="L700" s="104" t="str">
        <f>IF(Thong_tin_chuc_vu_NV!A700="","",VLOOKUP(Thong_tin_chuc_vu_NV!A700,INPUT_Du_lieu_nhan_vien!$1:$1048576,36,0))</f>
        <v>Thử việc</v>
      </c>
      <c r="M700" s="117">
        <f>IF(Thong_tin_chuc_vu_NV!A700="","",VLOOKUP(Thong_tin_chuc_vu_NV!A700,INPUT_Du_lieu_nhan_vien!$1:$1048576,34,0))</f>
        <v>0</v>
      </c>
      <c r="N700" s="104" t="str">
        <f>IF(Thong_tin_chuc_vu_NV!A700="","",VLOOKUP(Thong_tin_chuc_vu_NV!A700,INPUT_Du_lieu_nhan_vien!$1:$1048576,35,0))</f>
        <v/>
      </c>
      <c r="O700" s="117">
        <f>IF(Thong_tin_chuc_vu_NV!A700="","",VLOOKUP(Thong_tin_chuc_vu_NV!A700,INPUT_Du_lieu_nhan_vien!$1:$1048576,37,0))</f>
        <v>0</v>
      </c>
      <c r="P700" s="117">
        <f>IF(Thong_tin_chuc_vu_NV!A700="","",VLOOKUP(Thong_tin_chuc_vu_NV!A700,INPUT_Du_lieu_nhan_vien!$1:$1048576,39,0))</f>
        <v>0</v>
      </c>
    </row>
    <row r="701" spans="1:16" ht="19.5" hidden="1" customHeight="1" x14ac:dyDescent="0.2">
      <c r="A701" s="121">
        <f>IF(INPUT_Du_lieu_nhan_vien!A719="","",INPUT_Du_lieu_nhan_vien!A719)</f>
        <v>20694</v>
      </c>
      <c r="B701" s="121" t="str">
        <f>IF(A701="","",VLOOKUP(A701,INPUT_Du_lieu_nhan_vien!$1:$1048576,2,0))</f>
        <v>Nguyễn Thị</v>
      </c>
      <c r="C701" s="121" t="str">
        <f>IF($A701="","",VLOOKUP($A701,INPUT_Du_lieu_nhan_vien!$1:$1048576,3,0))</f>
        <v>Trang</v>
      </c>
      <c r="D701" s="104" t="str">
        <f>IF(A701="","",VLOOKUP(A701,INPUT_Du_lieu_nhan_vien!$1:$1048576,20,0))</f>
        <v>Lương Quy, Xuân Nộn, Đông Anh, Hà Nội</v>
      </c>
      <c r="E701" s="104" t="str">
        <f>IF($A701="","",VLOOKUP($A701,INPUT_Du_lieu_nhan_vien!$1:$1048576,17,0))</f>
        <v>01695516248</v>
      </c>
      <c r="F701" s="116">
        <f>IF(Thong_tin_chuc_vu_NV!A701="","",VLOOKUP(Thong_tin_chuc_vu_NV!A701,INPUT_Du_lieu_nhan_vien!$1:$1048576,27,0))</f>
        <v>1</v>
      </c>
      <c r="G701" s="104" t="str">
        <f>IF(Thong_tin_chuc_vu_NV!A701="","",VLOOKUP(Thong_tin_chuc_vu_NV!A701,INPUT_Du_lieu_nhan_vien!$1:$1048576,28,0))</f>
        <v>CB</v>
      </c>
      <c r="H701" s="104" t="str">
        <f>IF(Thong_tin_chuc_vu_NV!A701="","",VLOOKUP(Thong_tin_chuc_vu_NV!A701,INPUT_Du_lieu_nhan_vien!$1:$1048576,24,0))</f>
        <v>OS</v>
      </c>
      <c r="I701" s="104" t="str">
        <f>IF(Thong_tin_chuc_vu_NV!A701="","",VLOOKUP(Thong_tin_chuc_vu_NV!A701,INPUT_Du_lieu_nhan_vien!$1:$1048576,29,0))</f>
        <v>TAW</v>
      </c>
      <c r="J701" s="104" t="str">
        <f>IF(Thong_tin_chuc_vu_NV!A701="","",VLOOKUP(Thong_tin_chuc_vu_NV!A701,INPUT_Du_lieu_nhan_vien!$1:$1048576,30,0))</f>
        <v>PAWS</v>
      </c>
      <c r="K701" s="104" t="str">
        <f>IF(Thong_tin_chuc_vu_NV!A701="","",VLOOKUP(Thong_tin_chuc_vu_NV!A701,INPUT_Du_lieu_nhan_vien!$1:$1048576,31,0))</f>
        <v>HN</v>
      </c>
      <c r="L701" s="104" t="str">
        <f>IF(Thong_tin_chuc_vu_NV!A701="","",VLOOKUP(Thong_tin_chuc_vu_NV!A701,INPUT_Du_lieu_nhan_vien!$1:$1048576,36,0))</f>
        <v>Thử việc</v>
      </c>
      <c r="M701" s="117">
        <f>IF(Thong_tin_chuc_vu_NV!A701="","",VLOOKUP(Thong_tin_chuc_vu_NV!A701,INPUT_Du_lieu_nhan_vien!$1:$1048576,34,0))</f>
        <v>0</v>
      </c>
      <c r="N701" s="104" t="str">
        <f>IF(Thong_tin_chuc_vu_NV!A701="","",VLOOKUP(Thong_tin_chuc_vu_NV!A701,INPUT_Du_lieu_nhan_vien!$1:$1048576,35,0))</f>
        <v/>
      </c>
      <c r="O701" s="117">
        <f>IF(Thong_tin_chuc_vu_NV!A701="","",VLOOKUP(Thong_tin_chuc_vu_NV!A701,INPUT_Du_lieu_nhan_vien!$1:$1048576,37,0))</f>
        <v>0</v>
      </c>
      <c r="P701" s="117">
        <f>IF(Thong_tin_chuc_vu_NV!A701="","",VLOOKUP(Thong_tin_chuc_vu_NV!A701,INPUT_Du_lieu_nhan_vien!$1:$1048576,39,0))</f>
        <v>0</v>
      </c>
    </row>
    <row r="702" spans="1:16" ht="19.5" hidden="1" customHeight="1" x14ac:dyDescent="0.2">
      <c r="A702" s="121">
        <f>IF(INPUT_Du_lieu_nhan_vien!A720="","",INPUT_Du_lieu_nhan_vien!A720)</f>
        <v>20695</v>
      </c>
      <c r="B702" s="121" t="str">
        <f>IF(A702="","",VLOOKUP(A702,INPUT_Du_lieu_nhan_vien!$1:$1048576,2,0))</f>
        <v>Đặng Hồng</v>
      </c>
      <c r="C702" s="121" t="str">
        <f>IF($A702="","",VLOOKUP($A702,INPUT_Du_lieu_nhan_vien!$1:$1048576,3,0))</f>
        <v>Hậu</v>
      </c>
      <c r="D702" s="104" t="str">
        <f>IF(A702="","",VLOOKUP(A702,INPUT_Du_lieu_nhan_vien!$1:$1048576,20,0))</f>
        <v>Số 62, Tổ 6, Phường Ngọc Thụy, Quận Long Biên Hà Nội</v>
      </c>
      <c r="E702" s="104" t="str">
        <f>IF($A702="","",VLOOKUP($A702,INPUT_Du_lieu_nhan_vien!$1:$1048576,17,0))</f>
        <v>0945540154</v>
      </c>
      <c r="F702" s="116">
        <f>IF(Thong_tin_chuc_vu_NV!A702="","",VLOOKUP(Thong_tin_chuc_vu_NV!A702,INPUT_Du_lieu_nhan_vien!$1:$1048576,27,0))</f>
        <v>1</v>
      </c>
      <c r="G702" s="104" t="str">
        <f>IF(Thong_tin_chuc_vu_NV!A702="","",VLOOKUP(Thong_tin_chuc_vu_NV!A702,INPUT_Du_lieu_nhan_vien!$1:$1048576,28,0))</f>
        <v>CB</v>
      </c>
      <c r="H702" s="104" t="str">
        <f>IF(Thong_tin_chuc_vu_NV!A702="","",VLOOKUP(Thong_tin_chuc_vu_NV!A702,INPUT_Du_lieu_nhan_vien!$1:$1048576,24,0))</f>
        <v>OC</v>
      </c>
      <c r="I702" s="104" t="str">
        <f>IF(Thong_tin_chuc_vu_NV!A702="","",VLOOKUP(Thong_tin_chuc_vu_NV!A702,INPUT_Du_lieu_nhan_vien!$1:$1048576,29,0))</f>
        <v>TTN</v>
      </c>
      <c r="J702" s="104" t="str">
        <f>IF(Thong_tin_chuc_vu_NV!A702="","",VLOOKUP(Thong_tin_chuc_vu_NV!A702,INPUT_Du_lieu_nhan_vien!$1:$1048576,30,0))</f>
        <v>PTNS</v>
      </c>
      <c r="K702" s="104" t="str">
        <f>IF(Thong_tin_chuc_vu_NV!A702="","",VLOOKUP(Thong_tin_chuc_vu_NV!A702,INPUT_Du_lieu_nhan_vien!$1:$1048576,31,0))</f>
        <v>HN</v>
      </c>
      <c r="L702" s="104" t="str">
        <f>IF(Thong_tin_chuc_vu_NV!A702="","",VLOOKUP(Thong_tin_chuc_vu_NV!A702,INPUT_Du_lieu_nhan_vien!$1:$1048576,36,0))</f>
        <v>Thử việc</v>
      </c>
      <c r="M702" s="117">
        <f>IF(Thong_tin_chuc_vu_NV!A702="","",VLOOKUP(Thong_tin_chuc_vu_NV!A702,INPUT_Du_lieu_nhan_vien!$1:$1048576,34,0))</f>
        <v>0</v>
      </c>
      <c r="N702" s="104" t="str">
        <f>IF(Thong_tin_chuc_vu_NV!A702="","",VLOOKUP(Thong_tin_chuc_vu_NV!A702,INPUT_Du_lieu_nhan_vien!$1:$1048576,35,0))</f>
        <v/>
      </c>
      <c r="O702" s="117">
        <f>IF(Thong_tin_chuc_vu_NV!A702="","",VLOOKUP(Thong_tin_chuc_vu_NV!A702,INPUT_Du_lieu_nhan_vien!$1:$1048576,37,0))</f>
        <v>0</v>
      </c>
      <c r="P702" s="117">
        <f>IF(Thong_tin_chuc_vu_NV!A702="","",VLOOKUP(Thong_tin_chuc_vu_NV!A702,INPUT_Du_lieu_nhan_vien!$1:$1048576,39,0))</f>
        <v>0</v>
      </c>
    </row>
    <row r="703" spans="1:16" ht="19.5" hidden="1" customHeight="1" x14ac:dyDescent="0.2">
      <c r="A703" s="121">
        <f>IF(INPUT_Du_lieu_nhan_vien!A721="","",INPUT_Du_lieu_nhan_vien!A721)</f>
        <v>20696</v>
      </c>
      <c r="B703" s="121" t="str">
        <f>IF(A703="","",VLOOKUP(A703,INPUT_Du_lieu_nhan_vien!$1:$1048576,2,0))</f>
        <v>Lương Thị Bích</v>
      </c>
      <c r="C703" s="121" t="str">
        <f>IF($A703="","",VLOOKUP($A703,INPUT_Du_lieu_nhan_vien!$1:$1048576,3,0))</f>
        <v>Liên</v>
      </c>
      <c r="D703" s="104" t="str">
        <f>IF(A703="","",VLOOKUP(A703,INPUT_Du_lieu_nhan_vien!$1:$1048576,20,0))</f>
        <v>25/62 Sơn Kỳ, P. Sơn Kỳ, Q. Tân Phú</v>
      </c>
      <c r="E703" s="104" t="str">
        <f>IF($A703="","",VLOOKUP($A703,INPUT_Du_lieu_nhan_vien!$1:$1048576,17,0))</f>
        <v>0934032153</v>
      </c>
      <c r="F703" s="116">
        <f>IF(Thong_tin_chuc_vu_NV!A703="","",VLOOKUP(Thong_tin_chuc_vu_NV!A703,INPUT_Du_lieu_nhan_vien!$1:$1048576,27,0))</f>
        <v>1</v>
      </c>
      <c r="G703" s="104" t="str">
        <f>IF(Thong_tin_chuc_vu_NV!A703="","",VLOOKUP(Thong_tin_chuc_vu_NV!A703,INPUT_Du_lieu_nhan_vien!$1:$1048576,28,0))</f>
        <v>CB</v>
      </c>
      <c r="H703" s="104" t="str">
        <f>IF(Thong_tin_chuc_vu_NV!A703="","",VLOOKUP(Thong_tin_chuc_vu_NV!A703,INPUT_Du_lieu_nhan_vien!$1:$1048576,24,0))</f>
        <v>OS</v>
      </c>
      <c r="I703" s="104" t="str">
        <f>IF(Thong_tin_chuc_vu_NV!A703="","",VLOOKUP(Thong_tin_chuc_vu_NV!A703,INPUT_Du_lieu_nhan_vien!$1:$1048576,29,0))</f>
        <v>TSA</v>
      </c>
      <c r="J703" s="104" t="str">
        <f>IF(Thong_tin_chuc_vu_NV!A703="","",VLOOKUP(Thong_tin_chuc_vu_NV!A703,INPUT_Du_lieu_nhan_vien!$1:$1048576,30,0))</f>
        <v>PSAS</v>
      </c>
      <c r="K703" s="104" t="str">
        <f>IF(Thong_tin_chuc_vu_NV!A703="","",VLOOKUP(Thong_tin_chuc_vu_NV!A703,INPUT_Du_lieu_nhan_vien!$1:$1048576,31,0))</f>
        <v>HCM</v>
      </c>
      <c r="L703" s="104" t="str">
        <f>IF(Thong_tin_chuc_vu_NV!A703="","",VLOOKUP(Thong_tin_chuc_vu_NV!A703,INPUT_Du_lieu_nhan_vien!$1:$1048576,36,0))</f>
        <v>Nghỉ việc</v>
      </c>
      <c r="M703" s="117">
        <f>IF(Thong_tin_chuc_vu_NV!A703="","",VLOOKUP(Thong_tin_chuc_vu_NV!A703,INPUT_Du_lieu_nhan_vien!$1:$1048576,34,0))</f>
        <v>0</v>
      </c>
      <c r="N703" s="104" t="str">
        <f>IF(Thong_tin_chuc_vu_NV!A703="","",VLOOKUP(Thong_tin_chuc_vu_NV!A703,INPUT_Du_lieu_nhan_vien!$1:$1048576,35,0))</f>
        <v/>
      </c>
      <c r="O703" s="117">
        <f>IF(Thong_tin_chuc_vu_NV!A703="","",VLOOKUP(Thong_tin_chuc_vu_NV!A703,INPUT_Du_lieu_nhan_vien!$1:$1048576,37,0))</f>
        <v>0</v>
      </c>
      <c r="P703" s="117">
        <f>IF(Thong_tin_chuc_vu_NV!A703="","",VLOOKUP(Thong_tin_chuc_vu_NV!A703,INPUT_Du_lieu_nhan_vien!$1:$1048576,39,0))</f>
        <v>41605</v>
      </c>
    </row>
    <row r="704" spans="1:16" ht="19.5" hidden="1" customHeight="1" x14ac:dyDescent="0.2">
      <c r="A704" s="121">
        <f>IF(INPUT_Du_lieu_nhan_vien!A722="","",INPUT_Du_lieu_nhan_vien!A722)</f>
        <v>20697</v>
      </c>
      <c r="B704" s="121" t="str">
        <f>IF(A704="","",VLOOKUP(A704,INPUT_Du_lieu_nhan_vien!$1:$1048576,2,0))</f>
        <v>Nguyễn Thị Huyền</v>
      </c>
      <c r="C704" s="121" t="str">
        <f>IF($A704="","",VLOOKUP($A704,INPUT_Du_lieu_nhan_vien!$1:$1048576,3,0))</f>
        <v>Trang</v>
      </c>
      <c r="D704" s="104" t="str">
        <f>IF(A704="","",VLOOKUP(A704,INPUT_Du_lieu_nhan_vien!$1:$1048576,20,0))</f>
        <v>1/16H Ấp Tiền Lân, Bà Điểm, Hóc Môn, TP Hồ Chí Minh</v>
      </c>
      <c r="E704" s="104" t="str">
        <f>IF($A704="","",VLOOKUP($A704,INPUT_Du_lieu_nhan_vien!$1:$1048576,17,0))</f>
        <v>0907478797</v>
      </c>
      <c r="F704" s="116">
        <f>IF(Thong_tin_chuc_vu_NV!A704="","",VLOOKUP(Thong_tin_chuc_vu_NV!A704,INPUT_Du_lieu_nhan_vien!$1:$1048576,27,0))</f>
        <v>1</v>
      </c>
      <c r="G704" s="104" t="str">
        <f>IF(Thong_tin_chuc_vu_NV!A704="","",VLOOKUP(Thong_tin_chuc_vu_NV!A704,INPUT_Du_lieu_nhan_vien!$1:$1048576,28,0))</f>
        <v>CB</v>
      </c>
      <c r="H704" s="104" t="str">
        <f>IF(Thong_tin_chuc_vu_NV!A704="","",VLOOKUP(Thong_tin_chuc_vu_NV!A704,INPUT_Du_lieu_nhan_vien!$1:$1048576,24,0))</f>
        <v>OC</v>
      </c>
      <c r="I704" s="104" t="str">
        <f>IF(Thong_tin_chuc_vu_NV!A704="","",VLOOKUP(Thong_tin_chuc_vu_NV!A704,INPUT_Du_lieu_nhan_vien!$1:$1048576,29,0))</f>
        <v>TTV</v>
      </c>
      <c r="J704" s="104" t="str">
        <f>IF(Thong_tin_chuc_vu_NV!A704="","",VLOOKUP(Thong_tin_chuc_vu_NV!A704,INPUT_Du_lieu_nhan_vien!$1:$1048576,30,0))</f>
        <v>PTVS</v>
      </c>
      <c r="K704" s="104" t="str">
        <f>IF(Thong_tin_chuc_vu_NV!A704="","",VLOOKUP(Thong_tin_chuc_vu_NV!A704,INPUT_Du_lieu_nhan_vien!$1:$1048576,31,0))</f>
        <v>HCM</v>
      </c>
      <c r="L704" s="104" t="str">
        <f>IF(Thong_tin_chuc_vu_NV!A704="","",VLOOKUP(Thong_tin_chuc_vu_NV!A704,INPUT_Du_lieu_nhan_vien!$1:$1048576,36,0))</f>
        <v>Thử việc</v>
      </c>
      <c r="M704" s="117">
        <f>IF(Thong_tin_chuc_vu_NV!A704="","",VLOOKUP(Thong_tin_chuc_vu_NV!A704,INPUT_Du_lieu_nhan_vien!$1:$1048576,34,0))</f>
        <v>0</v>
      </c>
      <c r="N704" s="104" t="str">
        <f>IF(Thong_tin_chuc_vu_NV!A704="","",VLOOKUP(Thong_tin_chuc_vu_NV!A704,INPUT_Du_lieu_nhan_vien!$1:$1048576,35,0))</f>
        <v/>
      </c>
      <c r="O704" s="117">
        <f>IF(Thong_tin_chuc_vu_NV!A704="","",VLOOKUP(Thong_tin_chuc_vu_NV!A704,INPUT_Du_lieu_nhan_vien!$1:$1048576,37,0))</f>
        <v>0</v>
      </c>
      <c r="P704" s="117">
        <f>IF(Thong_tin_chuc_vu_NV!A704="","",VLOOKUP(Thong_tin_chuc_vu_NV!A704,INPUT_Du_lieu_nhan_vien!$1:$1048576,39,0))</f>
        <v>0</v>
      </c>
    </row>
    <row r="705" spans="1:16" ht="19.5" hidden="1" customHeight="1" x14ac:dyDescent="0.2">
      <c r="A705" s="121">
        <f>IF(INPUT_Du_lieu_nhan_vien!A723="","",INPUT_Du_lieu_nhan_vien!A723)</f>
        <v>20698</v>
      </c>
      <c r="B705" s="121" t="str">
        <f>IF(A705="","",VLOOKUP(A705,INPUT_Du_lieu_nhan_vien!$1:$1048576,2,0))</f>
        <v>Nguyễn Thị</v>
      </c>
      <c r="C705" s="121" t="str">
        <f>IF($A705="","",VLOOKUP($A705,INPUT_Du_lieu_nhan_vien!$1:$1048576,3,0))</f>
        <v>Thu</v>
      </c>
      <c r="D705" s="104" t="str">
        <f>IF(A705="","",VLOOKUP(A705,INPUT_Du_lieu_nhan_vien!$1:$1048576,20,0))</f>
        <v>406 Lê Duẩn, Đống Đa, Hà Nội</v>
      </c>
      <c r="E705" s="104" t="str">
        <f>IF($A705="","",VLOOKUP($A705,INPUT_Du_lieu_nhan_vien!$1:$1048576,17,0))</f>
        <v>0989338096</v>
      </c>
      <c r="F705" s="116">
        <f>IF(Thong_tin_chuc_vu_NV!A705="","",VLOOKUP(Thong_tin_chuc_vu_NV!A705,INPUT_Du_lieu_nhan_vien!$1:$1048576,27,0))</f>
        <v>1</v>
      </c>
      <c r="G705" s="104" t="str">
        <f>IF(Thong_tin_chuc_vu_NV!A705="","",VLOOKUP(Thong_tin_chuc_vu_NV!A705,INPUT_Du_lieu_nhan_vien!$1:$1048576,28,0))</f>
        <v>CB</v>
      </c>
      <c r="H705" s="104" t="str">
        <f>IF(Thong_tin_chuc_vu_NV!A705="","",VLOOKUP(Thong_tin_chuc_vu_NV!A705,INPUT_Du_lieu_nhan_vien!$1:$1048576,24,0))</f>
        <v>OC</v>
      </c>
      <c r="I705" s="104" t="str">
        <f>IF(Thong_tin_chuc_vu_NV!A705="","",VLOOKUP(Thong_tin_chuc_vu_NV!A705,INPUT_Du_lieu_nhan_vien!$1:$1048576,29,0))</f>
        <v>TNE</v>
      </c>
      <c r="J705" s="104" t="str">
        <f>IF(Thong_tin_chuc_vu_NV!A705="","",VLOOKUP(Thong_tin_chuc_vu_NV!A705,INPUT_Du_lieu_nhan_vien!$1:$1048576,30,0))</f>
        <v>PNES</v>
      </c>
      <c r="K705" s="104" t="str">
        <f>IF(Thong_tin_chuc_vu_NV!A705="","",VLOOKUP(Thong_tin_chuc_vu_NV!A705,INPUT_Du_lieu_nhan_vien!$1:$1048576,31,0))</f>
        <v>HN</v>
      </c>
      <c r="L705" s="104" t="str">
        <f>IF(Thong_tin_chuc_vu_NV!A705="","",VLOOKUP(Thong_tin_chuc_vu_NV!A705,INPUT_Du_lieu_nhan_vien!$1:$1048576,36,0))</f>
        <v>Thử việc</v>
      </c>
      <c r="M705" s="117">
        <f>IF(Thong_tin_chuc_vu_NV!A705="","",VLOOKUP(Thong_tin_chuc_vu_NV!A705,INPUT_Du_lieu_nhan_vien!$1:$1048576,34,0))</f>
        <v>0</v>
      </c>
      <c r="N705" s="104" t="str">
        <f>IF(Thong_tin_chuc_vu_NV!A705="","",VLOOKUP(Thong_tin_chuc_vu_NV!A705,INPUT_Du_lieu_nhan_vien!$1:$1048576,35,0))</f>
        <v/>
      </c>
      <c r="O705" s="117">
        <f>IF(Thong_tin_chuc_vu_NV!A705="","",VLOOKUP(Thong_tin_chuc_vu_NV!A705,INPUT_Du_lieu_nhan_vien!$1:$1048576,37,0))</f>
        <v>0</v>
      </c>
      <c r="P705" s="117">
        <f>IF(Thong_tin_chuc_vu_NV!A705="","",VLOOKUP(Thong_tin_chuc_vu_NV!A705,INPUT_Du_lieu_nhan_vien!$1:$1048576,39,0))</f>
        <v>0</v>
      </c>
    </row>
    <row r="706" spans="1:16" ht="19.5" customHeight="1" x14ac:dyDescent="0.2">
      <c r="A706" s="121">
        <f>IF(INPUT_Du_lieu_nhan_vien!A724="","",INPUT_Du_lieu_nhan_vien!A724)</f>
        <v>20699</v>
      </c>
      <c r="B706" s="121" t="str">
        <f>IF(A706="","",VLOOKUP(A706,INPUT_Du_lieu_nhan_vien!$1:$1048576,2,0))</f>
        <v>Vũ Thanh</v>
      </c>
      <c r="C706" s="121" t="str">
        <f>IF($A706="","",VLOOKUP($A706,INPUT_Du_lieu_nhan_vien!$1:$1048576,3,0))</f>
        <v>Hải</v>
      </c>
      <c r="D706" s="104" t="str">
        <f>IF(A706="","",VLOOKUP(A706,INPUT_Du_lieu_nhan_vien!$1:$1048576,20,0))</f>
        <v>Tập thể Viện KHKT Giao thông Vận tải, Láng Thượng, Hà Nội</v>
      </c>
      <c r="E706" s="104" t="str">
        <f>IF($A706="","",VLOOKUP($A706,INPUT_Du_lieu_nhan_vien!$1:$1048576,17,0))</f>
        <v>0986768733</v>
      </c>
      <c r="F706" s="116">
        <f>IF(Thong_tin_chuc_vu_NV!A706="","",VLOOKUP(Thong_tin_chuc_vu_NV!A706,INPUT_Du_lieu_nhan_vien!$1:$1048576,27,0))</f>
        <v>4</v>
      </c>
      <c r="G706" s="104" t="str">
        <f>IF(Thong_tin_chuc_vu_NV!A706="","",VLOOKUP(Thong_tin_chuc_vu_NV!A706,INPUT_Du_lieu_nhan_vien!$1:$1048576,28,0))</f>
        <v>QL</v>
      </c>
      <c r="H706" s="104" t="str">
        <f>IF(Thong_tin_chuc_vu_NV!A706="","",VLOOKUP(Thong_tin_chuc_vu_NV!A706,INPUT_Du_lieu_nhan_vien!$1:$1048576,24,0))</f>
        <v>TD1</v>
      </c>
      <c r="I706" s="104" t="str">
        <f>IF(Thong_tin_chuc_vu_NV!A706="","",VLOOKUP(Thong_tin_chuc_vu_NV!A706,INPUT_Du_lieu_nhan_vien!$1:$1048576,29,0))</f>
        <v>TPE</v>
      </c>
      <c r="J706" s="104">
        <f>IF(Thong_tin_chuc_vu_NV!A706="","",VLOOKUP(Thong_tin_chuc_vu_NV!A706,INPUT_Du_lieu_nhan_vien!$1:$1048576,30,0))</f>
        <v>0</v>
      </c>
      <c r="K706" s="104" t="str">
        <f>IF(Thong_tin_chuc_vu_NV!A706="","",VLOOKUP(Thong_tin_chuc_vu_NV!A706,INPUT_Du_lieu_nhan_vien!$1:$1048576,31,0))</f>
        <v>HN</v>
      </c>
      <c r="L706" s="104" t="str">
        <f>IF(Thong_tin_chuc_vu_NV!A706="","",VLOOKUP(Thong_tin_chuc_vu_NV!A706,INPUT_Du_lieu_nhan_vien!$1:$1048576,36,0))</f>
        <v>Chính thức</v>
      </c>
      <c r="M706" s="117">
        <f>IF(Thong_tin_chuc_vu_NV!A706="","",VLOOKUP(Thong_tin_chuc_vu_NV!A706,INPUT_Du_lieu_nhan_vien!$1:$1048576,34,0))</f>
        <v>41579</v>
      </c>
      <c r="N706" s="104">
        <f>IF(Thong_tin_chuc_vu_NV!A706="","",VLOOKUP(Thong_tin_chuc_vu_NV!A706,INPUT_Du_lieu_nhan_vien!$1:$1048576,35,0))</f>
        <v>11</v>
      </c>
      <c r="O706" s="117">
        <f>IF(Thong_tin_chuc_vu_NV!A706="","",VLOOKUP(Thong_tin_chuc_vu_NV!A706,INPUT_Du_lieu_nhan_vien!$1:$1048576,37,0))</f>
        <v>0</v>
      </c>
      <c r="P706" s="117">
        <f>IF(Thong_tin_chuc_vu_NV!A706="","",VLOOKUP(Thong_tin_chuc_vu_NV!A706,INPUT_Du_lieu_nhan_vien!$1:$1048576,39,0))</f>
        <v>0</v>
      </c>
    </row>
    <row r="707" spans="1:16" ht="19.5" hidden="1" customHeight="1" x14ac:dyDescent="0.2">
      <c r="A707" s="121">
        <f>IF(INPUT_Du_lieu_nhan_vien!A725="","",INPUT_Du_lieu_nhan_vien!A725)</f>
        <v>20700</v>
      </c>
      <c r="B707" s="121" t="str">
        <f>IF(A707="","",VLOOKUP(A707,INPUT_Du_lieu_nhan_vien!$1:$1048576,2,0))</f>
        <v>Nguyễn Ánh</v>
      </c>
      <c r="C707" s="121" t="str">
        <f>IF($A707="","",VLOOKUP($A707,INPUT_Du_lieu_nhan_vien!$1:$1048576,3,0))</f>
        <v>Ngọc</v>
      </c>
      <c r="D707" s="104" t="str">
        <f>IF(A707="","",VLOOKUP(A707,INPUT_Du_lieu_nhan_vien!$1:$1048576,20,0))</f>
        <v>253 Nguyễn Văn Cừ, Long Biên, Hà Nội</v>
      </c>
      <c r="E707" s="104" t="str">
        <f>IF($A707="","",VLOOKUP($A707,INPUT_Du_lieu_nhan_vien!$1:$1048576,17,0))</f>
        <v>0983275991</v>
      </c>
      <c r="F707" s="116">
        <f>IF(Thong_tin_chuc_vu_NV!A707="","",VLOOKUP(Thong_tin_chuc_vu_NV!A707,INPUT_Du_lieu_nhan_vien!$1:$1048576,27,0))</f>
        <v>1</v>
      </c>
      <c r="G707" s="104" t="str">
        <f>IF(Thong_tin_chuc_vu_NV!A707="","",VLOOKUP(Thong_tin_chuc_vu_NV!A707,INPUT_Du_lieu_nhan_vien!$1:$1048576,28,0))</f>
        <v>CB</v>
      </c>
      <c r="H707" s="104" t="str">
        <f>IF(Thong_tin_chuc_vu_NV!A707="","",VLOOKUP(Thong_tin_chuc_vu_NV!A707,INPUT_Du_lieu_nhan_vien!$1:$1048576,24,0))</f>
        <v>OS</v>
      </c>
      <c r="I707" s="104" t="str">
        <f>IF(Thong_tin_chuc_vu_NV!A707="","",VLOOKUP(Thong_tin_chuc_vu_NV!A707,INPUT_Du_lieu_nhan_vien!$1:$1048576,29,0))</f>
        <v>TAW</v>
      </c>
      <c r="J707" s="104" t="str">
        <f>IF(Thong_tin_chuc_vu_NV!A707="","",VLOOKUP(Thong_tin_chuc_vu_NV!A707,INPUT_Du_lieu_nhan_vien!$1:$1048576,30,0))</f>
        <v>PAWS</v>
      </c>
      <c r="K707" s="104" t="str">
        <f>IF(Thong_tin_chuc_vu_NV!A707="","",VLOOKUP(Thong_tin_chuc_vu_NV!A707,INPUT_Du_lieu_nhan_vien!$1:$1048576,31,0))</f>
        <v>HN</v>
      </c>
      <c r="L707" s="104" t="str">
        <f>IF(Thong_tin_chuc_vu_NV!A707="","",VLOOKUP(Thong_tin_chuc_vu_NV!A707,INPUT_Du_lieu_nhan_vien!$1:$1048576,36,0))</f>
        <v>Thử việc</v>
      </c>
      <c r="M707" s="117">
        <f>IF(Thong_tin_chuc_vu_NV!A707="","",VLOOKUP(Thong_tin_chuc_vu_NV!A707,INPUT_Du_lieu_nhan_vien!$1:$1048576,34,0))</f>
        <v>0</v>
      </c>
      <c r="N707" s="104" t="str">
        <f>IF(Thong_tin_chuc_vu_NV!A707="","",VLOOKUP(Thong_tin_chuc_vu_NV!A707,INPUT_Du_lieu_nhan_vien!$1:$1048576,35,0))</f>
        <v/>
      </c>
      <c r="O707" s="117">
        <f>IF(Thong_tin_chuc_vu_NV!A707="","",VLOOKUP(Thong_tin_chuc_vu_NV!A707,INPUT_Du_lieu_nhan_vien!$1:$1048576,37,0))</f>
        <v>0</v>
      </c>
      <c r="P707" s="117">
        <f>IF(Thong_tin_chuc_vu_NV!A707="","",VLOOKUP(Thong_tin_chuc_vu_NV!A707,INPUT_Du_lieu_nhan_vien!$1:$1048576,39,0))</f>
        <v>0</v>
      </c>
    </row>
    <row r="708" spans="1:16" ht="19.5" hidden="1" customHeight="1" x14ac:dyDescent="0.2">
      <c r="A708" s="121">
        <f>IF(INPUT_Du_lieu_nhan_vien!A726="","",INPUT_Du_lieu_nhan_vien!A726)</f>
        <v>20701</v>
      </c>
      <c r="B708" s="121" t="str">
        <f>IF(A708="","",VLOOKUP(A708,INPUT_Du_lieu_nhan_vien!$1:$1048576,2,0))</f>
        <v xml:space="preserve">Lương Thị </v>
      </c>
      <c r="C708" s="121" t="str">
        <f>IF($A708="","",VLOOKUP($A708,INPUT_Du_lieu_nhan_vien!$1:$1048576,3,0))</f>
        <v>Huyền</v>
      </c>
      <c r="D708" s="104" t="str">
        <f>IF(A708="","",VLOOKUP(A708,INPUT_Du_lieu_nhan_vien!$1:$1048576,20,0))</f>
        <v>Xóm 2 Diễn Bình, Huyện Diễn Châu, Tỉnh Nghệ An</v>
      </c>
      <c r="E708" s="104" t="str">
        <f>IF($A708="","",VLOOKUP($A708,INPUT_Du_lieu_nhan_vien!$1:$1048576,17,0))</f>
        <v>0986691499</v>
      </c>
      <c r="F708" s="116">
        <f>IF(Thong_tin_chuc_vu_NV!A708="","",VLOOKUP(Thong_tin_chuc_vu_NV!A708,INPUT_Du_lieu_nhan_vien!$1:$1048576,27,0))</f>
        <v>1</v>
      </c>
      <c r="G708" s="104" t="str">
        <f>IF(Thong_tin_chuc_vu_NV!A708="","",VLOOKUP(Thong_tin_chuc_vu_NV!A708,INPUT_Du_lieu_nhan_vien!$1:$1048576,28,0))</f>
        <v>CB</v>
      </c>
      <c r="H708" s="104" t="str">
        <f>IF(Thong_tin_chuc_vu_NV!A708="","",VLOOKUP(Thong_tin_chuc_vu_NV!A708,INPUT_Du_lieu_nhan_vien!$1:$1048576,24,0))</f>
        <v>OS</v>
      </c>
      <c r="I708" s="104" t="str">
        <f>IF(Thong_tin_chuc_vu_NV!A708="","",VLOOKUP(Thong_tin_chuc_vu_NV!A708,INPUT_Du_lieu_nhan_vien!$1:$1048576,29,0))</f>
        <v>TAW</v>
      </c>
      <c r="J708" s="104" t="str">
        <f>IF(Thong_tin_chuc_vu_NV!A708="","",VLOOKUP(Thong_tin_chuc_vu_NV!A708,INPUT_Du_lieu_nhan_vien!$1:$1048576,30,0))</f>
        <v>PAWS</v>
      </c>
      <c r="K708" s="104" t="str">
        <f>IF(Thong_tin_chuc_vu_NV!A708="","",VLOOKUP(Thong_tin_chuc_vu_NV!A708,INPUT_Du_lieu_nhan_vien!$1:$1048576,31,0))</f>
        <v>HN</v>
      </c>
      <c r="L708" s="104" t="str">
        <f>IF(Thong_tin_chuc_vu_NV!A708="","",VLOOKUP(Thong_tin_chuc_vu_NV!A708,INPUT_Du_lieu_nhan_vien!$1:$1048576,36,0))</f>
        <v>Thử việc</v>
      </c>
      <c r="M708" s="117">
        <f>IF(Thong_tin_chuc_vu_NV!A708="","",VLOOKUP(Thong_tin_chuc_vu_NV!A708,INPUT_Du_lieu_nhan_vien!$1:$1048576,34,0))</f>
        <v>0</v>
      </c>
      <c r="N708" s="104" t="str">
        <f>IF(Thong_tin_chuc_vu_NV!A708="","",VLOOKUP(Thong_tin_chuc_vu_NV!A708,INPUT_Du_lieu_nhan_vien!$1:$1048576,35,0))</f>
        <v/>
      </c>
      <c r="O708" s="117">
        <f>IF(Thong_tin_chuc_vu_NV!A708="","",VLOOKUP(Thong_tin_chuc_vu_NV!A708,INPUT_Du_lieu_nhan_vien!$1:$1048576,37,0))</f>
        <v>0</v>
      </c>
      <c r="P708" s="117">
        <f>IF(Thong_tin_chuc_vu_NV!A708="","",VLOOKUP(Thong_tin_chuc_vu_NV!A708,INPUT_Du_lieu_nhan_vien!$1:$1048576,39,0))</f>
        <v>0</v>
      </c>
    </row>
    <row r="709" spans="1:16" ht="19.5" hidden="1" customHeight="1" x14ac:dyDescent="0.2">
      <c r="A709" s="121">
        <f>IF(INPUT_Du_lieu_nhan_vien!A727="","",INPUT_Du_lieu_nhan_vien!A727)</f>
        <v>20702</v>
      </c>
      <c r="B709" s="121" t="str">
        <f>IF(A709="","",VLOOKUP(A709,INPUT_Du_lieu_nhan_vien!$1:$1048576,2,0))</f>
        <v>Phan Thu</v>
      </c>
      <c r="C709" s="121" t="str">
        <f>IF($A709="","",VLOOKUP($A709,INPUT_Du_lieu_nhan_vien!$1:$1048576,3,0))</f>
        <v>Liễu</v>
      </c>
      <c r="D709" s="104" t="str">
        <f>IF(A709="","",VLOOKUP(A709,INPUT_Du_lieu_nhan_vien!$1:$1048576,20,0))</f>
        <v>Số 31, Tổ 20, Định Công, Hoàng Mai, Hà Nội</v>
      </c>
      <c r="E709" s="104" t="str">
        <f>IF($A709="","",VLOOKUP($A709,INPUT_Du_lieu_nhan_vien!$1:$1048576,17,0))</f>
        <v>0943889113</v>
      </c>
      <c r="F709" s="116">
        <f>IF(Thong_tin_chuc_vu_NV!A709="","",VLOOKUP(Thong_tin_chuc_vu_NV!A709,INPUT_Du_lieu_nhan_vien!$1:$1048576,27,0))</f>
        <v>1</v>
      </c>
      <c r="G709" s="104" t="str">
        <f>IF(Thong_tin_chuc_vu_NV!A709="","",VLOOKUP(Thong_tin_chuc_vu_NV!A709,INPUT_Du_lieu_nhan_vien!$1:$1048576,28,0))</f>
        <v>CB</v>
      </c>
      <c r="H709" s="104" t="str">
        <f>IF(Thong_tin_chuc_vu_NV!A709="","",VLOOKUP(Thong_tin_chuc_vu_NV!A709,INPUT_Du_lieu_nhan_vien!$1:$1048576,24,0))</f>
        <v>OS</v>
      </c>
      <c r="I709" s="104" t="str">
        <f>IF(Thong_tin_chuc_vu_NV!A709="","",VLOOKUP(Thong_tin_chuc_vu_NV!A709,INPUT_Du_lieu_nhan_vien!$1:$1048576,29,0))</f>
        <v>TAW</v>
      </c>
      <c r="J709" s="104" t="str">
        <f>IF(Thong_tin_chuc_vu_NV!A709="","",VLOOKUP(Thong_tin_chuc_vu_NV!A709,INPUT_Du_lieu_nhan_vien!$1:$1048576,30,0))</f>
        <v>PAWS</v>
      </c>
      <c r="K709" s="104" t="str">
        <f>IF(Thong_tin_chuc_vu_NV!A709="","",VLOOKUP(Thong_tin_chuc_vu_NV!A709,INPUT_Du_lieu_nhan_vien!$1:$1048576,31,0))</f>
        <v>HN</v>
      </c>
      <c r="L709" s="104" t="str">
        <f>IF(Thong_tin_chuc_vu_NV!A709="","",VLOOKUP(Thong_tin_chuc_vu_NV!A709,INPUT_Du_lieu_nhan_vien!$1:$1048576,36,0))</f>
        <v>Thử việc</v>
      </c>
      <c r="M709" s="117">
        <f>IF(Thong_tin_chuc_vu_NV!A709="","",VLOOKUP(Thong_tin_chuc_vu_NV!A709,INPUT_Du_lieu_nhan_vien!$1:$1048576,34,0))</f>
        <v>0</v>
      </c>
      <c r="N709" s="104" t="str">
        <f>IF(Thong_tin_chuc_vu_NV!A709="","",VLOOKUP(Thong_tin_chuc_vu_NV!A709,INPUT_Du_lieu_nhan_vien!$1:$1048576,35,0))</f>
        <v/>
      </c>
      <c r="O709" s="117">
        <f>IF(Thong_tin_chuc_vu_NV!A709="","",VLOOKUP(Thong_tin_chuc_vu_NV!A709,INPUT_Du_lieu_nhan_vien!$1:$1048576,37,0))</f>
        <v>0</v>
      </c>
      <c r="P709" s="117">
        <f>IF(Thong_tin_chuc_vu_NV!A709="","",VLOOKUP(Thong_tin_chuc_vu_NV!A709,INPUT_Du_lieu_nhan_vien!$1:$1048576,39,0))</f>
        <v>0</v>
      </c>
    </row>
    <row r="710" spans="1:16" ht="19.5" hidden="1" customHeight="1" x14ac:dyDescent="0.2">
      <c r="A710" s="121">
        <f>IF(INPUT_Du_lieu_nhan_vien!A728="","",INPUT_Du_lieu_nhan_vien!A728)</f>
        <v>20703</v>
      </c>
      <c r="B710" s="121" t="str">
        <f>IF(A710="","",VLOOKUP(A710,INPUT_Du_lieu_nhan_vien!$1:$1048576,2,0))</f>
        <v>Vũ Đào Quỳnh</v>
      </c>
      <c r="C710" s="121" t="str">
        <f>IF($A710="","",VLOOKUP($A710,INPUT_Du_lieu_nhan_vien!$1:$1048576,3,0))</f>
        <v>Trang</v>
      </c>
      <c r="D710" s="104" t="str">
        <f>IF(A710="","",VLOOKUP(A710,INPUT_Du_lieu_nhan_vien!$1:$1048576,20,0))</f>
        <v>TS K6, Hồng Hải, Hạ Long, Quảng Ninh</v>
      </c>
      <c r="E710" s="104" t="str">
        <f>IF($A710="","",VLOOKUP($A710,INPUT_Du_lieu_nhan_vien!$1:$1048576,17,0))</f>
        <v>0989909061</v>
      </c>
      <c r="F710" s="116">
        <f>IF(Thong_tin_chuc_vu_NV!A710="","",VLOOKUP(Thong_tin_chuc_vu_NV!A710,INPUT_Du_lieu_nhan_vien!$1:$1048576,27,0))</f>
        <v>1</v>
      </c>
      <c r="G710" s="104" t="str">
        <f>IF(Thong_tin_chuc_vu_NV!A710="","",VLOOKUP(Thong_tin_chuc_vu_NV!A710,INPUT_Du_lieu_nhan_vien!$1:$1048576,28,0))</f>
        <v>CB</v>
      </c>
      <c r="H710" s="104" t="str">
        <f>IF(Thong_tin_chuc_vu_NV!A710="","",VLOOKUP(Thong_tin_chuc_vu_NV!A710,INPUT_Du_lieu_nhan_vien!$1:$1048576,24,0))</f>
        <v>OS</v>
      </c>
      <c r="I710" s="104" t="str">
        <f>IF(Thong_tin_chuc_vu_NV!A710="","",VLOOKUP(Thong_tin_chuc_vu_NV!A710,INPUT_Du_lieu_nhan_vien!$1:$1048576,29,0))</f>
        <v>TAW</v>
      </c>
      <c r="J710" s="104" t="str">
        <f>IF(Thong_tin_chuc_vu_NV!A710="","",VLOOKUP(Thong_tin_chuc_vu_NV!A710,INPUT_Du_lieu_nhan_vien!$1:$1048576,30,0))</f>
        <v>PAWS</v>
      </c>
      <c r="K710" s="104" t="str">
        <f>IF(Thong_tin_chuc_vu_NV!A710="","",VLOOKUP(Thong_tin_chuc_vu_NV!A710,INPUT_Du_lieu_nhan_vien!$1:$1048576,31,0))</f>
        <v>HN</v>
      </c>
      <c r="L710" s="104" t="str">
        <f>IF(Thong_tin_chuc_vu_NV!A710="","",VLOOKUP(Thong_tin_chuc_vu_NV!A710,INPUT_Du_lieu_nhan_vien!$1:$1048576,36,0))</f>
        <v>Thử việc</v>
      </c>
      <c r="M710" s="117">
        <f>IF(Thong_tin_chuc_vu_NV!A710="","",VLOOKUP(Thong_tin_chuc_vu_NV!A710,INPUT_Du_lieu_nhan_vien!$1:$1048576,34,0))</f>
        <v>0</v>
      </c>
      <c r="N710" s="104" t="str">
        <f>IF(Thong_tin_chuc_vu_NV!A710="","",VLOOKUP(Thong_tin_chuc_vu_NV!A710,INPUT_Du_lieu_nhan_vien!$1:$1048576,35,0))</f>
        <v/>
      </c>
      <c r="O710" s="117">
        <f>IF(Thong_tin_chuc_vu_NV!A710="","",VLOOKUP(Thong_tin_chuc_vu_NV!A710,INPUT_Du_lieu_nhan_vien!$1:$1048576,37,0))</f>
        <v>0</v>
      </c>
      <c r="P710" s="117">
        <f>IF(Thong_tin_chuc_vu_NV!A710="","",VLOOKUP(Thong_tin_chuc_vu_NV!A710,INPUT_Du_lieu_nhan_vien!$1:$1048576,39,0))</f>
        <v>0</v>
      </c>
    </row>
    <row r="711" spans="1:16" ht="19.5" hidden="1" customHeight="1" x14ac:dyDescent="0.2">
      <c r="A711" s="121">
        <f>IF(INPUT_Du_lieu_nhan_vien!A729="","",INPUT_Du_lieu_nhan_vien!A729)</f>
        <v>20704</v>
      </c>
      <c r="B711" s="121" t="str">
        <f>IF(A711="","",VLOOKUP(A711,INPUT_Du_lieu_nhan_vien!$1:$1048576,2,0))</f>
        <v>Phùng Ngọc</v>
      </c>
      <c r="C711" s="121" t="str">
        <f>IF($A711="","",VLOOKUP($A711,INPUT_Du_lieu_nhan_vien!$1:$1048576,3,0))</f>
        <v>Hạnh</v>
      </c>
      <c r="D711" s="104" t="str">
        <f>IF(A711="","",VLOOKUP(A711,INPUT_Du_lieu_nhan_vien!$1:$1048576,20,0))</f>
        <v>Số 16 ngách 12/93 - Chính Kinh - Thanh Xuân - Hà Nội</v>
      </c>
      <c r="E711" s="104" t="str">
        <f>IF($A711="","",VLOOKUP($A711,INPUT_Du_lieu_nhan_vien!$1:$1048576,17,0))</f>
        <v>0986005135</v>
      </c>
      <c r="F711" s="116">
        <f>IF(Thong_tin_chuc_vu_NV!A711="","",VLOOKUP(Thong_tin_chuc_vu_NV!A711,INPUT_Du_lieu_nhan_vien!$1:$1048576,27,0))</f>
        <v>1</v>
      </c>
      <c r="G711" s="104" t="str">
        <f>IF(Thong_tin_chuc_vu_NV!A711="","",VLOOKUP(Thong_tin_chuc_vu_NV!A711,INPUT_Du_lieu_nhan_vien!$1:$1048576,28,0))</f>
        <v>CB</v>
      </c>
      <c r="H711" s="104" t="str">
        <f>IF(Thong_tin_chuc_vu_NV!A711="","",VLOOKUP(Thong_tin_chuc_vu_NV!A711,INPUT_Du_lieu_nhan_vien!$1:$1048576,24,0))</f>
        <v>OS</v>
      </c>
      <c r="I711" s="104" t="str">
        <f>IF(Thong_tin_chuc_vu_NV!A711="","",VLOOKUP(Thong_tin_chuc_vu_NV!A711,INPUT_Du_lieu_nhan_vien!$1:$1048576,29,0))</f>
        <v>TAW</v>
      </c>
      <c r="J711" s="104" t="str">
        <f>IF(Thong_tin_chuc_vu_NV!A711="","",VLOOKUP(Thong_tin_chuc_vu_NV!A711,INPUT_Du_lieu_nhan_vien!$1:$1048576,30,0))</f>
        <v>PAWS</v>
      </c>
      <c r="K711" s="104" t="str">
        <f>IF(Thong_tin_chuc_vu_NV!A711="","",VLOOKUP(Thong_tin_chuc_vu_NV!A711,INPUT_Du_lieu_nhan_vien!$1:$1048576,31,0))</f>
        <v>HN</v>
      </c>
      <c r="L711" s="104" t="str">
        <f>IF(Thong_tin_chuc_vu_NV!A711="","",VLOOKUP(Thong_tin_chuc_vu_NV!A711,INPUT_Du_lieu_nhan_vien!$1:$1048576,36,0))</f>
        <v>Thử việc</v>
      </c>
      <c r="M711" s="117">
        <f>IF(Thong_tin_chuc_vu_NV!A711="","",VLOOKUP(Thong_tin_chuc_vu_NV!A711,INPUT_Du_lieu_nhan_vien!$1:$1048576,34,0))</f>
        <v>0</v>
      </c>
      <c r="N711" s="104" t="str">
        <f>IF(Thong_tin_chuc_vu_NV!A711="","",VLOOKUP(Thong_tin_chuc_vu_NV!A711,INPUT_Du_lieu_nhan_vien!$1:$1048576,35,0))</f>
        <v/>
      </c>
      <c r="O711" s="117">
        <f>IF(Thong_tin_chuc_vu_NV!A711="","",VLOOKUP(Thong_tin_chuc_vu_NV!A711,INPUT_Du_lieu_nhan_vien!$1:$1048576,37,0))</f>
        <v>0</v>
      </c>
      <c r="P711" s="117">
        <f>IF(Thong_tin_chuc_vu_NV!A711="","",VLOOKUP(Thong_tin_chuc_vu_NV!A711,INPUT_Du_lieu_nhan_vien!$1:$1048576,39,0))</f>
        <v>0</v>
      </c>
    </row>
    <row r="712" spans="1:16" ht="19.5" hidden="1" customHeight="1" x14ac:dyDescent="0.2">
      <c r="A712" s="121">
        <f>IF(INPUT_Du_lieu_nhan_vien!A730="","",INPUT_Du_lieu_nhan_vien!A730)</f>
        <v>20705</v>
      </c>
      <c r="B712" s="121" t="str">
        <f>IF(A712="","",VLOOKUP(A712,INPUT_Du_lieu_nhan_vien!$1:$1048576,2,0))</f>
        <v>Lê Ngọc</v>
      </c>
      <c r="C712" s="121" t="str">
        <f>IF($A712="","",VLOOKUP($A712,INPUT_Du_lieu_nhan_vien!$1:$1048576,3,0))</f>
        <v>Vân</v>
      </c>
      <c r="D712" s="104">
        <f>IF(A712="","",VLOOKUP(A712,INPUT_Du_lieu_nhan_vien!$1:$1048576,20,0))</f>
        <v>0</v>
      </c>
      <c r="E712" s="104">
        <f>IF($A712="","",VLOOKUP($A712,INPUT_Du_lieu_nhan_vien!$1:$1048576,17,0))</f>
        <v>0</v>
      </c>
      <c r="F712" s="116">
        <f>IF(Thong_tin_chuc_vu_NV!A712="","",VLOOKUP(Thong_tin_chuc_vu_NV!A712,INPUT_Du_lieu_nhan_vien!$1:$1048576,27,0))</f>
        <v>1</v>
      </c>
      <c r="G712" s="104" t="str">
        <f>IF(Thong_tin_chuc_vu_NV!A712="","",VLOOKUP(Thong_tin_chuc_vu_NV!A712,INPUT_Du_lieu_nhan_vien!$1:$1048576,28,0))</f>
        <v>CB</v>
      </c>
      <c r="H712" s="104" t="str">
        <f>IF(Thong_tin_chuc_vu_NV!A712="","",VLOOKUP(Thong_tin_chuc_vu_NV!A712,INPUT_Du_lieu_nhan_vien!$1:$1048576,24,0))</f>
        <v>OC</v>
      </c>
      <c r="I712" s="104" t="str">
        <f>IF(Thong_tin_chuc_vu_NV!A712="","",VLOOKUP(Thong_tin_chuc_vu_NV!A712,INPUT_Du_lieu_nhan_vien!$1:$1048576,29,0))</f>
        <v>TTV</v>
      </c>
      <c r="J712" s="104" t="str">
        <f>IF(Thong_tin_chuc_vu_NV!A712="","",VLOOKUP(Thong_tin_chuc_vu_NV!A712,INPUT_Du_lieu_nhan_vien!$1:$1048576,30,0))</f>
        <v>PTVO</v>
      </c>
      <c r="K712" s="104" t="str">
        <f>IF(Thong_tin_chuc_vu_NV!A712="","",VLOOKUP(Thong_tin_chuc_vu_NV!A712,INPUT_Du_lieu_nhan_vien!$1:$1048576,31,0))</f>
        <v>HCM</v>
      </c>
      <c r="L712" s="104" t="str">
        <f>IF(Thong_tin_chuc_vu_NV!A712="","",VLOOKUP(Thong_tin_chuc_vu_NV!A712,INPUT_Du_lieu_nhan_vien!$1:$1048576,36,0))</f>
        <v>Thử việc</v>
      </c>
      <c r="M712" s="117">
        <f>IF(Thong_tin_chuc_vu_NV!A712="","",VLOOKUP(Thong_tin_chuc_vu_NV!A712,INPUT_Du_lieu_nhan_vien!$1:$1048576,34,0))</f>
        <v>0</v>
      </c>
      <c r="N712" s="104" t="str">
        <f>IF(Thong_tin_chuc_vu_NV!A712="","",VLOOKUP(Thong_tin_chuc_vu_NV!A712,INPUT_Du_lieu_nhan_vien!$1:$1048576,35,0))</f>
        <v/>
      </c>
      <c r="O712" s="117">
        <f>IF(Thong_tin_chuc_vu_NV!A712="","",VLOOKUP(Thong_tin_chuc_vu_NV!A712,INPUT_Du_lieu_nhan_vien!$1:$1048576,37,0))</f>
        <v>0</v>
      </c>
      <c r="P712" s="117">
        <f>IF(Thong_tin_chuc_vu_NV!A712="","",VLOOKUP(Thong_tin_chuc_vu_NV!A712,INPUT_Du_lieu_nhan_vien!$1:$1048576,39,0))</f>
        <v>0</v>
      </c>
    </row>
    <row r="713" spans="1:16" ht="19.5" hidden="1" customHeight="1" x14ac:dyDescent="0.2">
      <c r="A713" s="121">
        <f>IF(INPUT_Du_lieu_nhan_vien!A731="","",INPUT_Du_lieu_nhan_vien!A731)</f>
        <v>20706</v>
      </c>
      <c r="B713" s="121" t="str">
        <f>IF(A713="","",VLOOKUP(A713,INPUT_Du_lieu_nhan_vien!$1:$1048576,2,0))</f>
        <v>Nguyễn Lan</v>
      </c>
      <c r="C713" s="121" t="str">
        <f>IF($A713="","",VLOOKUP($A713,INPUT_Du_lieu_nhan_vien!$1:$1048576,3,0))</f>
        <v>Hương</v>
      </c>
      <c r="D713" s="104">
        <f>IF(A713="","",VLOOKUP(A713,INPUT_Du_lieu_nhan_vien!$1:$1048576,20,0))</f>
        <v>0</v>
      </c>
      <c r="E713" s="104" t="str">
        <f>IF($A713="","",VLOOKUP($A713,INPUT_Du_lieu_nhan_vien!$1:$1048576,17,0))</f>
        <v>0978793640</v>
      </c>
      <c r="F713" s="116">
        <f>IF(Thong_tin_chuc_vu_NV!A713="","",VLOOKUP(Thong_tin_chuc_vu_NV!A713,INPUT_Du_lieu_nhan_vien!$1:$1048576,27,0))</f>
        <v>1</v>
      </c>
      <c r="G713" s="104" t="str">
        <f>IF(Thong_tin_chuc_vu_NV!A713="","",VLOOKUP(Thong_tin_chuc_vu_NV!A713,INPUT_Du_lieu_nhan_vien!$1:$1048576,28,0))</f>
        <v>CB</v>
      </c>
      <c r="H713" s="104" t="str">
        <f>IF(Thong_tin_chuc_vu_NV!A713="","",VLOOKUP(Thong_tin_chuc_vu_NV!A713,INPUT_Du_lieu_nhan_vien!$1:$1048576,24,0))</f>
        <v>OS</v>
      </c>
      <c r="I713" s="104" t="str">
        <f>IF(Thong_tin_chuc_vu_NV!A713="","",VLOOKUP(Thong_tin_chuc_vu_NV!A713,INPUT_Du_lieu_nhan_vien!$1:$1048576,29,0))</f>
        <v>TAW</v>
      </c>
      <c r="J713" s="104" t="str">
        <f>IF(Thong_tin_chuc_vu_NV!A713="","",VLOOKUP(Thong_tin_chuc_vu_NV!A713,INPUT_Du_lieu_nhan_vien!$1:$1048576,30,0))</f>
        <v>PAWS</v>
      </c>
      <c r="K713" s="104" t="str">
        <f>IF(Thong_tin_chuc_vu_NV!A713="","",VLOOKUP(Thong_tin_chuc_vu_NV!A713,INPUT_Du_lieu_nhan_vien!$1:$1048576,31,0))</f>
        <v>HN</v>
      </c>
      <c r="L713" s="104" t="str">
        <f>IF(Thong_tin_chuc_vu_NV!A713="","",VLOOKUP(Thong_tin_chuc_vu_NV!A713,INPUT_Du_lieu_nhan_vien!$1:$1048576,36,0))</f>
        <v>Thử việc</v>
      </c>
      <c r="M713" s="117">
        <f>IF(Thong_tin_chuc_vu_NV!A713="","",VLOOKUP(Thong_tin_chuc_vu_NV!A713,INPUT_Du_lieu_nhan_vien!$1:$1048576,34,0))</f>
        <v>0</v>
      </c>
      <c r="N713" s="104" t="str">
        <f>IF(Thong_tin_chuc_vu_NV!A713="","",VLOOKUP(Thong_tin_chuc_vu_NV!A713,INPUT_Du_lieu_nhan_vien!$1:$1048576,35,0))</f>
        <v/>
      </c>
      <c r="O713" s="117">
        <f>IF(Thong_tin_chuc_vu_NV!A713="","",VLOOKUP(Thong_tin_chuc_vu_NV!A713,INPUT_Du_lieu_nhan_vien!$1:$1048576,37,0))</f>
        <v>0</v>
      </c>
      <c r="P713" s="117">
        <f>IF(Thong_tin_chuc_vu_NV!A713="","",VLOOKUP(Thong_tin_chuc_vu_NV!A713,INPUT_Du_lieu_nhan_vien!$1:$1048576,39,0))</f>
        <v>0</v>
      </c>
    </row>
    <row r="714" spans="1:16" ht="19.5" hidden="1" customHeight="1" x14ac:dyDescent="0.2">
      <c r="A714" s="121">
        <f>IF(INPUT_Du_lieu_nhan_vien!A732="","",INPUT_Du_lieu_nhan_vien!A732)</f>
        <v>20707</v>
      </c>
      <c r="B714" s="121" t="str">
        <f>IF(A714="","",VLOOKUP(A714,INPUT_Du_lieu_nhan_vien!$1:$1048576,2,0))</f>
        <v>Đoàn Thị Kim</v>
      </c>
      <c r="C714" s="121" t="str">
        <f>IF($A714="","",VLOOKUP($A714,INPUT_Du_lieu_nhan_vien!$1:$1048576,3,0))</f>
        <v>Thanh</v>
      </c>
      <c r="D714" s="104">
        <f>IF(A714="","",VLOOKUP(A714,INPUT_Du_lieu_nhan_vien!$1:$1048576,20,0))</f>
        <v>0</v>
      </c>
      <c r="E714" s="104">
        <f>IF($A714="","",VLOOKUP($A714,INPUT_Du_lieu_nhan_vien!$1:$1048576,17,0))</f>
        <v>0</v>
      </c>
      <c r="F714" s="116">
        <f>IF(Thong_tin_chuc_vu_NV!A714="","",VLOOKUP(Thong_tin_chuc_vu_NV!A714,INPUT_Du_lieu_nhan_vien!$1:$1048576,27,0))</f>
        <v>1</v>
      </c>
      <c r="G714" s="104" t="str">
        <f>IF(Thong_tin_chuc_vu_NV!A714="","",VLOOKUP(Thong_tin_chuc_vu_NV!A714,INPUT_Du_lieu_nhan_vien!$1:$1048576,28,0))</f>
        <v>CB</v>
      </c>
      <c r="H714" s="104" t="str">
        <f>IF(Thong_tin_chuc_vu_NV!A714="","",VLOOKUP(Thong_tin_chuc_vu_NV!A714,INPUT_Du_lieu_nhan_vien!$1:$1048576,24,0))</f>
        <v>OS</v>
      </c>
      <c r="I714" s="104" t="str">
        <f>IF(Thong_tin_chuc_vu_NV!A714="","",VLOOKUP(Thong_tin_chuc_vu_NV!A714,INPUT_Du_lieu_nhan_vien!$1:$1048576,29,0))</f>
        <v>TAW</v>
      </c>
      <c r="J714" s="104" t="str">
        <f>IF(Thong_tin_chuc_vu_NV!A714="","",VLOOKUP(Thong_tin_chuc_vu_NV!A714,INPUT_Du_lieu_nhan_vien!$1:$1048576,30,0))</f>
        <v>PAWS</v>
      </c>
      <c r="K714" s="104" t="str">
        <f>IF(Thong_tin_chuc_vu_NV!A714="","",VLOOKUP(Thong_tin_chuc_vu_NV!A714,INPUT_Du_lieu_nhan_vien!$1:$1048576,31,0))</f>
        <v>HN</v>
      </c>
      <c r="L714" s="104" t="str">
        <f>IF(Thong_tin_chuc_vu_NV!A714="","",VLOOKUP(Thong_tin_chuc_vu_NV!A714,INPUT_Du_lieu_nhan_vien!$1:$1048576,36,0))</f>
        <v>Thử việc</v>
      </c>
      <c r="M714" s="117">
        <f>IF(Thong_tin_chuc_vu_NV!A714="","",VLOOKUP(Thong_tin_chuc_vu_NV!A714,INPUT_Du_lieu_nhan_vien!$1:$1048576,34,0))</f>
        <v>0</v>
      </c>
      <c r="N714" s="104" t="str">
        <f>IF(Thong_tin_chuc_vu_NV!A714="","",VLOOKUP(Thong_tin_chuc_vu_NV!A714,INPUT_Du_lieu_nhan_vien!$1:$1048576,35,0))</f>
        <v/>
      </c>
      <c r="O714" s="117">
        <f>IF(Thong_tin_chuc_vu_NV!A714="","",VLOOKUP(Thong_tin_chuc_vu_NV!A714,INPUT_Du_lieu_nhan_vien!$1:$1048576,37,0))</f>
        <v>0</v>
      </c>
      <c r="P714" s="117">
        <f>IF(Thong_tin_chuc_vu_NV!A714="","",VLOOKUP(Thong_tin_chuc_vu_NV!A714,INPUT_Du_lieu_nhan_vien!$1:$1048576,39,0))</f>
        <v>0</v>
      </c>
    </row>
    <row r="715" spans="1:16" ht="19.5" hidden="1" customHeight="1" x14ac:dyDescent="0.2">
      <c r="A715" s="121">
        <f>IF(INPUT_Du_lieu_nhan_vien!A733="","",INPUT_Du_lieu_nhan_vien!A733)</f>
        <v>20708</v>
      </c>
      <c r="B715" s="121" t="str">
        <f>IF(A715="","",VLOOKUP(A715,INPUT_Du_lieu_nhan_vien!$1:$1048576,2,0))</f>
        <v>Lê Thi Thu</v>
      </c>
      <c r="C715" s="121" t="str">
        <f>IF($A715="","",VLOOKUP($A715,INPUT_Du_lieu_nhan_vien!$1:$1048576,3,0))</f>
        <v>Huyên</v>
      </c>
      <c r="D715" s="104">
        <f>IF(A715="","",VLOOKUP(A715,INPUT_Du_lieu_nhan_vien!$1:$1048576,20,0))</f>
        <v>0</v>
      </c>
      <c r="E715" s="104" t="str">
        <f>IF($A715="","",VLOOKUP($A715,INPUT_Du_lieu_nhan_vien!$1:$1048576,17,0))</f>
        <v>01278887138</v>
      </c>
      <c r="F715" s="116">
        <f>IF(Thong_tin_chuc_vu_NV!A715="","",VLOOKUP(Thong_tin_chuc_vu_NV!A715,INPUT_Du_lieu_nhan_vien!$1:$1048576,27,0))</f>
        <v>1</v>
      </c>
      <c r="G715" s="104" t="str">
        <f>IF(Thong_tin_chuc_vu_NV!A715="","",VLOOKUP(Thong_tin_chuc_vu_NV!A715,INPUT_Du_lieu_nhan_vien!$1:$1048576,28,0))</f>
        <v>CB</v>
      </c>
      <c r="H715" s="104" t="str">
        <f>IF(Thong_tin_chuc_vu_NV!A715="","",VLOOKUP(Thong_tin_chuc_vu_NV!A715,INPUT_Du_lieu_nhan_vien!$1:$1048576,24,0))</f>
        <v>OP</v>
      </c>
      <c r="I715" s="104" t="str">
        <f>IF(Thong_tin_chuc_vu_NV!A715="","",VLOOKUP(Thong_tin_chuc_vu_NV!A715,INPUT_Du_lieu_nhan_vien!$1:$1048576,29,0))</f>
        <v>TAW</v>
      </c>
      <c r="J715" s="104" t="str">
        <f>IF(Thong_tin_chuc_vu_NV!A715="","",VLOOKUP(Thong_tin_chuc_vu_NV!A715,INPUT_Du_lieu_nhan_vien!$1:$1048576,30,0))</f>
        <v>PAWM</v>
      </c>
      <c r="K715" s="104" t="str">
        <f>IF(Thong_tin_chuc_vu_NV!A715="","",VLOOKUP(Thong_tin_chuc_vu_NV!A715,INPUT_Du_lieu_nhan_vien!$1:$1048576,31,0))</f>
        <v>HN</v>
      </c>
      <c r="L715" s="104" t="str">
        <f>IF(Thong_tin_chuc_vu_NV!A715="","",VLOOKUP(Thong_tin_chuc_vu_NV!A715,INPUT_Du_lieu_nhan_vien!$1:$1048576,36,0))</f>
        <v>Thử việc</v>
      </c>
      <c r="M715" s="117">
        <f>IF(Thong_tin_chuc_vu_NV!A715="","",VLOOKUP(Thong_tin_chuc_vu_NV!A715,INPUT_Du_lieu_nhan_vien!$1:$1048576,34,0))</f>
        <v>0</v>
      </c>
      <c r="N715" s="104" t="str">
        <f>IF(Thong_tin_chuc_vu_NV!A715="","",VLOOKUP(Thong_tin_chuc_vu_NV!A715,INPUT_Du_lieu_nhan_vien!$1:$1048576,35,0))</f>
        <v/>
      </c>
      <c r="O715" s="117">
        <f>IF(Thong_tin_chuc_vu_NV!A715="","",VLOOKUP(Thong_tin_chuc_vu_NV!A715,INPUT_Du_lieu_nhan_vien!$1:$1048576,37,0))</f>
        <v>0</v>
      </c>
      <c r="P715" s="117">
        <f>IF(Thong_tin_chuc_vu_NV!A715="","",VLOOKUP(Thong_tin_chuc_vu_NV!A715,INPUT_Du_lieu_nhan_vien!$1:$1048576,39,0))</f>
        <v>0</v>
      </c>
    </row>
    <row r="716" spans="1:16" ht="19.5" hidden="1" customHeight="1" x14ac:dyDescent="0.2">
      <c r="A716" s="121">
        <f>IF(INPUT_Du_lieu_nhan_vien!A734="","",INPUT_Du_lieu_nhan_vien!A734)</f>
        <v>20709</v>
      </c>
      <c r="B716" s="121" t="str">
        <f>IF(A716="","",VLOOKUP(A716,INPUT_Du_lieu_nhan_vien!$1:$1048576,2,0))</f>
        <v>Lại Hương</v>
      </c>
      <c r="C716" s="121" t="str">
        <f>IF($A716="","",VLOOKUP($A716,INPUT_Du_lieu_nhan_vien!$1:$1048576,3,0))</f>
        <v>Giang</v>
      </c>
      <c r="D716" s="104" t="str">
        <f>IF(A716="","",VLOOKUP(A716,INPUT_Du_lieu_nhan_vien!$1:$1048576,20,0))</f>
        <v>Số 4 Ngõ 797 Trương Định, Hoàng Mai</v>
      </c>
      <c r="E716" s="104" t="str">
        <f>IF($A716="","",VLOOKUP($A716,INPUT_Du_lieu_nhan_vien!$1:$1048576,17,0))</f>
        <v>0986314880</v>
      </c>
      <c r="F716" s="116">
        <f>IF(Thong_tin_chuc_vu_NV!A716="","",VLOOKUP(Thong_tin_chuc_vu_NV!A716,INPUT_Du_lieu_nhan_vien!$1:$1048576,27,0))</f>
        <v>1</v>
      </c>
      <c r="G716" s="104" t="str">
        <f>IF(Thong_tin_chuc_vu_NV!A716="","",VLOOKUP(Thong_tin_chuc_vu_NV!A716,INPUT_Du_lieu_nhan_vien!$1:$1048576,28,0))</f>
        <v>CB</v>
      </c>
      <c r="H716" s="104" t="str">
        <f>IF(Thong_tin_chuc_vu_NV!A716="","",VLOOKUP(Thong_tin_chuc_vu_NV!A716,INPUT_Du_lieu_nhan_vien!$1:$1048576,24,0))</f>
        <v>OS</v>
      </c>
      <c r="I716" s="104" t="str">
        <f>IF(Thong_tin_chuc_vu_NV!A716="","",VLOOKUP(Thong_tin_chuc_vu_NV!A716,INPUT_Du_lieu_nhan_vien!$1:$1048576,29,0))</f>
        <v>TAW</v>
      </c>
      <c r="J716" s="104" t="str">
        <f>IF(Thong_tin_chuc_vu_NV!A716="","",VLOOKUP(Thong_tin_chuc_vu_NV!A716,INPUT_Du_lieu_nhan_vien!$1:$1048576,30,0))</f>
        <v>PAWS</v>
      </c>
      <c r="K716" s="104" t="str">
        <f>IF(Thong_tin_chuc_vu_NV!A716="","",VLOOKUP(Thong_tin_chuc_vu_NV!A716,INPUT_Du_lieu_nhan_vien!$1:$1048576,31,0))</f>
        <v>HN</v>
      </c>
      <c r="L716" s="104" t="str">
        <f>IF(Thong_tin_chuc_vu_NV!A716="","",VLOOKUP(Thong_tin_chuc_vu_NV!A716,INPUT_Du_lieu_nhan_vien!$1:$1048576,36,0))</f>
        <v>Thử việc</v>
      </c>
      <c r="M716" s="117">
        <f>IF(Thong_tin_chuc_vu_NV!A716="","",VLOOKUP(Thong_tin_chuc_vu_NV!A716,INPUT_Du_lieu_nhan_vien!$1:$1048576,34,0))</f>
        <v>0</v>
      </c>
      <c r="N716" s="104" t="str">
        <f>IF(Thong_tin_chuc_vu_NV!A716="","",VLOOKUP(Thong_tin_chuc_vu_NV!A716,INPUT_Du_lieu_nhan_vien!$1:$1048576,35,0))</f>
        <v/>
      </c>
      <c r="O716" s="117">
        <f>IF(Thong_tin_chuc_vu_NV!A716="","",VLOOKUP(Thong_tin_chuc_vu_NV!A716,INPUT_Du_lieu_nhan_vien!$1:$1048576,37,0))</f>
        <v>0</v>
      </c>
      <c r="P716" s="117">
        <f>IF(Thong_tin_chuc_vu_NV!A716="","",VLOOKUP(Thong_tin_chuc_vu_NV!A716,INPUT_Du_lieu_nhan_vien!$1:$1048576,39,0))</f>
        <v>0</v>
      </c>
    </row>
    <row r="717" spans="1:16" ht="19.5" hidden="1" customHeight="1" x14ac:dyDescent="0.2">
      <c r="A717" s="121">
        <f>IF(INPUT_Du_lieu_nhan_vien!A735="","",INPUT_Du_lieu_nhan_vien!A735)</f>
        <v>20710</v>
      </c>
      <c r="B717" s="121" t="str">
        <f>IF(A717="","",VLOOKUP(A717,INPUT_Du_lieu_nhan_vien!$1:$1048576,2,0))</f>
        <v>Lê Đại</v>
      </c>
      <c r="C717" s="121" t="str">
        <f>IF($A717="","",VLOOKUP($A717,INPUT_Du_lieu_nhan_vien!$1:$1048576,3,0))</f>
        <v>Nam</v>
      </c>
      <c r="D717" s="104">
        <f>IF(A717="","",VLOOKUP(A717,INPUT_Du_lieu_nhan_vien!$1:$1048576,20,0))</f>
        <v>0</v>
      </c>
      <c r="E717" s="104">
        <f>IF($A717="","",VLOOKUP($A717,INPUT_Du_lieu_nhan_vien!$1:$1048576,17,0))</f>
        <v>0</v>
      </c>
      <c r="F717" s="116">
        <f>IF(Thong_tin_chuc_vu_NV!A717="","",VLOOKUP(Thong_tin_chuc_vu_NV!A717,INPUT_Du_lieu_nhan_vien!$1:$1048576,27,0))</f>
        <v>2</v>
      </c>
      <c r="G717" s="104" t="str">
        <f>IF(Thong_tin_chuc_vu_NV!A717="","",VLOOKUP(Thong_tin_chuc_vu_NV!A717,INPUT_Du_lieu_nhan_vien!$1:$1048576,28,0))</f>
        <v>CG</v>
      </c>
      <c r="H717" s="104" t="str">
        <f>IF(Thong_tin_chuc_vu_NV!A717="","",VLOOKUP(Thong_tin_chuc_vu_NV!A717,INPUT_Du_lieu_nhan_vien!$1:$1048576,24,0))</f>
        <v>NX</v>
      </c>
      <c r="I717" s="104" t="str">
        <f>IF(Thong_tin_chuc_vu_NV!A717="","",VLOOKUP(Thong_tin_chuc_vu_NV!A717,INPUT_Du_lieu_nhan_vien!$1:$1048576,29,0))</f>
        <v>TIS</v>
      </c>
      <c r="J717" s="104" t="str">
        <f>IF(Thong_tin_chuc_vu_NV!A717="","",VLOOKUP(Thong_tin_chuc_vu_NV!A717,INPUT_Du_lieu_nhan_vien!$1:$1048576,30,0))</f>
        <v>PISO</v>
      </c>
      <c r="K717" s="104" t="str">
        <f>IF(Thong_tin_chuc_vu_NV!A717="","",VLOOKUP(Thong_tin_chuc_vu_NV!A717,INPUT_Du_lieu_nhan_vien!$1:$1048576,31,0))</f>
        <v>HN</v>
      </c>
      <c r="L717" s="104" t="str">
        <f>IF(Thong_tin_chuc_vu_NV!A717="","",VLOOKUP(Thong_tin_chuc_vu_NV!A717,INPUT_Du_lieu_nhan_vien!$1:$1048576,36,0))</f>
        <v>Chính thức</v>
      </c>
      <c r="M717" s="117">
        <f>IF(Thong_tin_chuc_vu_NV!A717="","",VLOOKUP(Thong_tin_chuc_vu_NV!A717,INPUT_Du_lieu_nhan_vien!$1:$1048576,34,0))</f>
        <v>41617</v>
      </c>
      <c r="N717" s="104">
        <f>IF(Thong_tin_chuc_vu_NV!A717="","",VLOOKUP(Thong_tin_chuc_vu_NV!A717,INPUT_Du_lieu_nhan_vien!$1:$1048576,35,0))</f>
        <v>12</v>
      </c>
      <c r="O717" s="117">
        <f>IF(Thong_tin_chuc_vu_NV!A717="","",VLOOKUP(Thong_tin_chuc_vu_NV!A717,INPUT_Du_lieu_nhan_vien!$1:$1048576,37,0))</f>
        <v>0</v>
      </c>
      <c r="P717" s="117">
        <f>IF(Thong_tin_chuc_vu_NV!A717="","",VLOOKUP(Thong_tin_chuc_vu_NV!A717,INPUT_Du_lieu_nhan_vien!$1:$1048576,39,0))</f>
        <v>0</v>
      </c>
    </row>
    <row r="718" spans="1:16" ht="19.5" hidden="1" customHeight="1" x14ac:dyDescent="0.2">
      <c r="A718" s="121">
        <f>IF(INPUT_Du_lieu_nhan_vien!A736="","",INPUT_Du_lieu_nhan_vien!A736)</f>
        <v>20711</v>
      </c>
      <c r="B718" s="121" t="str">
        <f>IF(A718="","",VLOOKUP(A718,INPUT_Du_lieu_nhan_vien!$1:$1048576,2,0))</f>
        <v>Vương Thị</v>
      </c>
      <c r="C718" s="121" t="str">
        <f>IF($A718="","",VLOOKUP($A718,INPUT_Du_lieu_nhan_vien!$1:$1048576,3,0))</f>
        <v>Loan</v>
      </c>
      <c r="D718" s="104">
        <f>IF(A718="","",VLOOKUP(A718,INPUT_Du_lieu_nhan_vien!$1:$1048576,20,0))</f>
        <v>0</v>
      </c>
      <c r="E718" s="104" t="str">
        <f>IF($A718="","",VLOOKUP($A718,INPUT_Du_lieu_nhan_vien!$1:$1048576,17,0))</f>
        <v>01659678679</v>
      </c>
      <c r="F718" s="116">
        <f>IF(Thong_tin_chuc_vu_NV!A718="","",VLOOKUP(Thong_tin_chuc_vu_NV!A718,INPUT_Du_lieu_nhan_vien!$1:$1048576,27,0))</f>
        <v>1</v>
      </c>
      <c r="G718" s="104" t="str">
        <f>IF(Thong_tin_chuc_vu_NV!A718="","",VLOOKUP(Thong_tin_chuc_vu_NV!A718,INPUT_Du_lieu_nhan_vien!$1:$1048576,28,0))</f>
        <v>CB</v>
      </c>
      <c r="H718" s="104" t="str">
        <f>IF(Thong_tin_chuc_vu_NV!A718="","",VLOOKUP(Thong_tin_chuc_vu_NV!A718,INPUT_Du_lieu_nhan_vien!$1:$1048576,24,0))</f>
        <v>OP</v>
      </c>
      <c r="I718" s="104" t="str">
        <f>IF(Thong_tin_chuc_vu_NV!A718="","",VLOOKUP(Thong_tin_chuc_vu_NV!A718,INPUT_Du_lieu_nhan_vien!$1:$1048576,29,0))</f>
        <v>TAW</v>
      </c>
      <c r="J718" s="104" t="str">
        <f>IF(Thong_tin_chuc_vu_NV!A718="","",VLOOKUP(Thong_tin_chuc_vu_NV!A718,INPUT_Du_lieu_nhan_vien!$1:$1048576,30,0))</f>
        <v>PAWM</v>
      </c>
      <c r="K718" s="104" t="str">
        <f>IF(Thong_tin_chuc_vu_NV!A718="","",VLOOKUP(Thong_tin_chuc_vu_NV!A718,INPUT_Du_lieu_nhan_vien!$1:$1048576,31,0))</f>
        <v>HN</v>
      </c>
      <c r="L718" s="104" t="str">
        <f>IF(Thong_tin_chuc_vu_NV!A718="","",VLOOKUP(Thong_tin_chuc_vu_NV!A718,INPUT_Du_lieu_nhan_vien!$1:$1048576,36,0))</f>
        <v>Thử việc</v>
      </c>
      <c r="M718" s="117">
        <f>IF(Thong_tin_chuc_vu_NV!A718="","",VLOOKUP(Thong_tin_chuc_vu_NV!A718,INPUT_Du_lieu_nhan_vien!$1:$1048576,34,0))</f>
        <v>0</v>
      </c>
      <c r="N718" s="104" t="str">
        <f>IF(Thong_tin_chuc_vu_NV!A718="","",VLOOKUP(Thong_tin_chuc_vu_NV!A718,INPUT_Du_lieu_nhan_vien!$1:$1048576,35,0))</f>
        <v/>
      </c>
      <c r="O718" s="117">
        <f>IF(Thong_tin_chuc_vu_NV!A718="","",VLOOKUP(Thong_tin_chuc_vu_NV!A718,INPUT_Du_lieu_nhan_vien!$1:$1048576,37,0))</f>
        <v>0</v>
      </c>
      <c r="P718" s="117">
        <f>IF(Thong_tin_chuc_vu_NV!A718="","",VLOOKUP(Thong_tin_chuc_vu_NV!A718,INPUT_Du_lieu_nhan_vien!$1:$1048576,39,0))</f>
        <v>0</v>
      </c>
    </row>
    <row r="719" spans="1:16" ht="19.5" hidden="1" customHeight="1" x14ac:dyDescent="0.2">
      <c r="A719" s="121">
        <f>IF(INPUT_Du_lieu_nhan_vien!A737="","",INPUT_Du_lieu_nhan_vien!A737)</f>
        <v>20712</v>
      </c>
      <c r="B719" s="121" t="str">
        <f>IF(A719="","",VLOOKUP(A719,INPUT_Du_lieu_nhan_vien!$1:$1048576,2,0))</f>
        <v>Chu Thị</v>
      </c>
      <c r="C719" s="121" t="str">
        <f>IF($A719="","",VLOOKUP($A719,INPUT_Du_lieu_nhan_vien!$1:$1048576,3,0))</f>
        <v>Trang</v>
      </c>
      <c r="D719" s="104" t="str">
        <f>IF(A719="","",VLOOKUP(A719,INPUT_Du_lieu_nhan_vien!$1:$1048576,20,0))</f>
        <v>11 ngõ 7, Thái Thịnh, Đống Đa, Hà Nội</v>
      </c>
      <c r="E719" s="104" t="str">
        <f>IF($A719="","",VLOOKUP($A719,INPUT_Du_lieu_nhan_vien!$1:$1048576,17,0))</f>
        <v>0977881086</v>
      </c>
      <c r="F719" s="116">
        <f>IF(Thong_tin_chuc_vu_NV!A719="","",VLOOKUP(Thong_tin_chuc_vu_NV!A719,INPUT_Du_lieu_nhan_vien!$1:$1048576,27,0))</f>
        <v>1</v>
      </c>
      <c r="G719" s="104" t="str">
        <f>IF(Thong_tin_chuc_vu_NV!A719="","",VLOOKUP(Thong_tin_chuc_vu_NV!A719,INPUT_Du_lieu_nhan_vien!$1:$1048576,28,0))</f>
        <v>CB</v>
      </c>
      <c r="H719" s="104" t="str">
        <f>IF(Thong_tin_chuc_vu_NV!A719="","",VLOOKUP(Thong_tin_chuc_vu_NV!A719,INPUT_Du_lieu_nhan_vien!$1:$1048576,24,0))</f>
        <v>OP</v>
      </c>
      <c r="I719" s="104" t="str">
        <f>IF(Thong_tin_chuc_vu_NV!A719="","",VLOOKUP(Thong_tin_chuc_vu_NV!A719,INPUT_Du_lieu_nhan_vien!$1:$1048576,29,0))</f>
        <v>TAD</v>
      </c>
      <c r="J719" s="104" t="str">
        <f>IF(Thong_tin_chuc_vu_NV!A719="","",VLOOKUP(Thong_tin_chuc_vu_NV!A719,INPUT_Du_lieu_nhan_vien!$1:$1048576,30,0))</f>
        <v>PADQ</v>
      </c>
      <c r="K719" s="104" t="str">
        <f>IF(Thong_tin_chuc_vu_NV!A719="","",VLOOKUP(Thong_tin_chuc_vu_NV!A719,INPUT_Du_lieu_nhan_vien!$1:$1048576,31,0))</f>
        <v>HN</v>
      </c>
      <c r="L719" s="104" t="str">
        <f>IF(Thong_tin_chuc_vu_NV!A719="","",VLOOKUP(Thong_tin_chuc_vu_NV!A719,INPUT_Du_lieu_nhan_vien!$1:$1048576,36,0))</f>
        <v>Thử việc</v>
      </c>
      <c r="M719" s="117">
        <f>IF(Thong_tin_chuc_vu_NV!A719="","",VLOOKUP(Thong_tin_chuc_vu_NV!A719,INPUT_Du_lieu_nhan_vien!$1:$1048576,34,0))</f>
        <v>0</v>
      </c>
      <c r="N719" s="104" t="str">
        <f>IF(Thong_tin_chuc_vu_NV!A719="","",VLOOKUP(Thong_tin_chuc_vu_NV!A719,INPUT_Du_lieu_nhan_vien!$1:$1048576,35,0))</f>
        <v/>
      </c>
      <c r="O719" s="117">
        <f>IF(Thong_tin_chuc_vu_NV!A719="","",VLOOKUP(Thong_tin_chuc_vu_NV!A719,INPUT_Du_lieu_nhan_vien!$1:$1048576,37,0))</f>
        <v>0</v>
      </c>
      <c r="P719" s="117">
        <f>IF(Thong_tin_chuc_vu_NV!A719="","",VLOOKUP(Thong_tin_chuc_vu_NV!A719,INPUT_Du_lieu_nhan_vien!$1:$1048576,39,0))</f>
        <v>0</v>
      </c>
    </row>
    <row r="720" spans="1:16" ht="19.5" hidden="1" customHeight="1" x14ac:dyDescent="0.2">
      <c r="A720" s="121">
        <f>IF(INPUT_Du_lieu_nhan_vien!A738="","",INPUT_Du_lieu_nhan_vien!A738)</f>
        <v>20713</v>
      </c>
      <c r="B720" s="121" t="str">
        <f>IF(A720="","",VLOOKUP(A720,INPUT_Du_lieu_nhan_vien!$1:$1048576,2,0))</f>
        <v>Lê Minh</v>
      </c>
      <c r="C720" s="121" t="str">
        <f>IF($A720="","",VLOOKUP($A720,INPUT_Du_lieu_nhan_vien!$1:$1048576,3,0))</f>
        <v>Đức</v>
      </c>
      <c r="D720" s="104">
        <f>IF(A720="","",VLOOKUP(A720,INPUT_Du_lieu_nhan_vien!$1:$1048576,20,0))</f>
        <v>0</v>
      </c>
      <c r="E720" s="104">
        <f>IF($A720="","",VLOOKUP($A720,INPUT_Du_lieu_nhan_vien!$1:$1048576,17,0))</f>
        <v>0</v>
      </c>
      <c r="F720" s="116">
        <f>IF(Thong_tin_chuc_vu_NV!A720="","",VLOOKUP(Thong_tin_chuc_vu_NV!A720,INPUT_Du_lieu_nhan_vien!$1:$1048576,27,0))</f>
        <v>1</v>
      </c>
      <c r="G720" s="104" t="str">
        <f>IF(Thong_tin_chuc_vu_NV!A720="","",VLOOKUP(Thong_tin_chuc_vu_NV!A720,INPUT_Du_lieu_nhan_vien!$1:$1048576,28,0))</f>
        <v>CB</v>
      </c>
      <c r="H720" s="104" t="str">
        <f>IF(Thong_tin_chuc_vu_NV!A720="","",VLOOKUP(Thong_tin_chuc_vu_NV!A720,INPUT_Du_lieu_nhan_vien!$1:$1048576,24,0))</f>
        <v>OP</v>
      </c>
      <c r="I720" s="104" t="str">
        <f>IF(Thong_tin_chuc_vu_NV!A720="","",VLOOKUP(Thong_tin_chuc_vu_NV!A720,INPUT_Du_lieu_nhan_vien!$1:$1048576,29,0))</f>
        <v>TAW</v>
      </c>
      <c r="J720" s="104" t="str">
        <f>IF(Thong_tin_chuc_vu_NV!A720="","",VLOOKUP(Thong_tin_chuc_vu_NV!A720,INPUT_Du_lieu_nhan_vien!$1:$1048576,30,0))</f>
        <v>PAWM</v>
      </c>
      <c r="K720" s="104" t="str">
        <f>IF(Thong_tin_chuc_vu_NV!A720="","",VLOOKUP(Thong_tin_chuc_vu_NV!A720,INPUT_Du_lieu_nhan_vien!$1:$1048576,31,0))</f>
        <v>HN</v>
      </c>
      <c r="L720" s="104" t="str">
        <f>IF(Thong_tin_chuc_vu_NV!A720="","",VLOOKUP(Thong_tin_chuc_vu_NV!A720,INPUT_Du_lieu_nhan_vien!$1:$1048576,36,0))</f>
        <v>Thử việc</v>
      </c>
      <c r="M720" s="117">
        <f>IF(Thong_tin_chuc_vu_NV!A720="","",VLOOKUP(Thong_tin_chuc_vu_NV!A720,INPUT_Du_lieu_nhan_vien!$1:$1048576,34,0))</f>
        <v>0</v>
      </c>
      <c r="N720" s="104" t="str">
        <f>IF(Thong_tin_chuc_vu_NV!A720="","",VLOOKUP(Thong_tin_chuc_vu_NV!A720,INPUT_Du_lieu_nhan_vien!$1:$1048576,35,0))</f>
        <v/>
      </c>
      <c r="O720" s="117">
        <f>IF(Thong_tin_chuc_vu_NV!A720="","",VLOOKUP(Thong_tin_chuc_vu_NV!A720,INPUT_Du_lieu_nhan_vien!$1:$1048576,37,0))</f>
        <v>0</v>
      </c>
      <c r="P720" s="117">
        <f>IF(Thong_tin_chuc_vu_NV!A720="","",VLOOKUP(Thong_tin_chuc_vu_NV!A720,INPUT_Du_lieu_nhan_vien!$1:$1048576,39,0))</f>
        <v>0</v>
      </c>
    </row>
    <row r="721" spans="1:16" ht="19.5" hidden="1" customHeight="1" x14ac:dyDescent="0.2">
      <c r="A721" s="121">
        <f>IF(INPUT_Du_lieu_nhan_vien!A739="","",INPUT_Du_lieu_nhan_vien!A739)</f>
        <v>20714</v>
      </c>
      <c r="B721" s="121" t="str">
        <f>IF(A721="","",VLOOKUP(A721,INPUT_Du_lieu_nhan_vien!$1:$1048576,2,0))</f>
        <v>Hồ Thị Bích</v>
      </c>
      <c r="C721" s="121" t="str">
        <f>IF($A721="","",VLOOKUP($A721,INPUT_Du_lieu_nhan_vien!$1:$1048576,3,0))</f>
        <v>Liên</v>
      </c>
      <c r="D721" s="104">
        <f>IF(A721="","",VLOOKUP(A721,INPUT_Du_lieu_nhan_vien!$1:$1048576,20,0))</f>
        <v>0</v>
      </c>
      <c r="E721" s="104">
        <f>IF($A721="","",VLOOKUP($A721,INPUT_Du_lieu_nhan_vien!$1:$1048576,17,0))</f>
        <v>0</v>
      </c>
      <c r="F721" s="116">
        <f>IF(Thong_tin_chuc_vu_NV!A721="","",VLOOKUP(Thong_tin_chuc_vu_NV!A721,INPUT_Du_lieu_nhan_vien!$1:$1048576,27,0))</f>
        <v>1</v>
      </c>
      <c r="G721" s="104" t="str">
        <f>IF(Thong_tin_chuc_vu_NV!A721="","",VLOOKUP(Thong_tin_chuc_vu_NV!A721,INPUT_Du_lieu_nhan_vien!$1:$1048576,28,0))</f>
        <v>CB</v>
      </c>
      <c r="H721" s="104" t="str">
        <f>IF(Thong_tin_chuc_vu_NV!A721="","",VLOOKUP(Thong_tin_chuc_vu_NV!A721,INPUT_Du_lieu_nhan_vien!$1:$1048576,24,0))</f>
        <v>OC</v>
      </c>
      <c r="I721" s="104" t="str">
        <f>IF(Thong_tin_chuc_vu_NV!A721="","",VLOOKUP(Thong_tin_chuc_vu_NV!A721,INPUT_Du_lieu_nhan_vien!$1:$1048576,29,0))</f>
        <v>TTV</v>
      </c>
      <c r="J721" s="104" t="str">
        <f>IF(Thong_tin_chuc_vu_NV!A721="","",VLOOKUP(Thong_tin_chuc_vu_NV!A721,INPUT_Du_lieu_nhan_vien!$1:$1048576,30,0))</f>
        <v>PTVS</v>
      </c>
      <c r="K721" s="104" t="str">
        <f>IF(Thong_tin_chuc_vu_NV!A721="","",VLOOKUP(Thong_tin_chuc_vu_NV!A721,INPUT_Du_lieu_nhan_vien!$1:$1048576,31,0))</f>
        <v>HCM</v>
      </c>
      <c r="L721" s="104" t="str">
        <f>IF(Thong_tin_chuc_vu_NV!A721="","",VLOOKUP(Thong_tin_chuc_vu_NV!A721,INPUT_Du_lieu_nhan_vien!$1:$1048576,36,0))</f>
        <v>Thử việc</v>
      </c>
      <c r="M721" s="117">
        <f>IF(Thong_tin_chuc_vu_NV!A721="","",VLOOKUP(Thong_tin_chuc_vu_NV!A721,INPUT_Du_lieu_nhan_vien!$1:$1048576,34,0))</f>
        <v>0</v>
      </c>
      <c r="N721" s="104" t="str">
        <f>IF(Thong_tin_chuc_vu_NV!A721="","",VLOOKUP(Thong_tin_chuc_vu_NV!A721,INPUT_Du_lieu_nhan_vien!$1:$1048576,35,0))</f>
        <v/>
      </c>
      <c r="O721" s="117">
        <f>IF(Thong_tin_chuc_vu_NV!A721="","",VLOOKUP(Thong_tin_chuc_vu_NV!A721,INPUT_Du_lieu_nhan_vien!$1:$1048576,37,0))</f>
        <v>0</v>
      </c>
      <c r="P721" s="117">
        <f>IF(Thong_tin_chuc_vu_NV!A721="","",VLOOKUP(Thong_tin_chuc_vu_NV!A721,INPUT_Du_lieu_nhan_vien!$1:$1048576,39,0))</f>
        <v>0</v>
      </c>
    </row>
    <row r="722" spans="1:16" ht="19.5" hidden="1" customHeight="1" x14ac:dyDescent="0.2">
      <c r="A722" s="121">
        <f>IF(INPUT_Du_lieu_nhan_vien!A740="","",INPUT_Du_lieu_nhan_vien!A740)</f>
        <v>20715</v>
      </c>
      <c r="B722" s="121" t="str">
        <f>IF(A722="","",VLOOKUP(A722,INPUT_Du_lieu_nhan_vien!$1:$1048576,2,0))</f>
        <v>Nguyễn Lê Mỹ</v>
      </c>
      <c r="C722" s="121" t="str">
        <f>IF($A722="","",VLOOKUP($A722,INPUT_Du_lieu_nhan_vien!$1:$1048576,3,0))</f>
        <v>Dung</v>
      </c>
      <c r="D722" s="104">
        <f>IF(A722="","",VLOOKUP(A722,INPUT_Du_lieu_nhan_vien!$1:$1048576,20,0))</f>
        <v>0</v>
      </c>
      <c r="E722" s="104">
        <f>IF($A722="","",VLOOKUP($A722,INPUT_Du_lieu_nhan_vien!$1:$1048576,17,0))</f>
        <v>0</v>
      </c>
      <c r="F722" s="116">
        <f>IF(Thong_tin_chuc_vu_NV!A722="","",VLOOKUP(Thong_tin_chuc_vu_NV!A722,INPUT_Du_lieu_nhan_vien!$1:$1048576,27,0))</f>
        <v>1</v>
      </c>
      <c r="G722" s="104" t="str">
        <f>IF(Thong_tin_chuc_vu_NV!A722="","",VLOOKUP(Thong_tin_chuc_vu_NV!A722,INPUT_Du_lieu_nhan_vien!$1:$1048576,28,0))</f>
        <v>CB</v>
      </c>
      <c r="H722" s="104" t="str">
        <f>IF(Thong_tin_chuc_vu_NV!A722="","",VLOOKUP(Thong_tin_chuc_vu_NV!A722,INPUT_Du_lieu_nhan_vien!$1:$1048576,24,0))</f>
        <v>OC</v>
      </c>
      <c r="I722" s="104" t="str">
        <f>IF(Thong_tin_chuc_vu_NV!A722="","",VLOOKUP(Thong_tin_chuc_vu_NV!A722,INPUT_Du_lieu_nhan_vien!$1:$1048576,29,0))</f>
        <v>TTV</v>
      </c>
      <c r="J722" s="104" t="str">
        <f>IF(Thong_tin_chuc_vu_NV!A722="","",VLOOKUP(Thong_tin_chuc_vu_NV!A722,INPUT_Du_lieu_nhan_vien!$1:$1048576,30,0))</f>
        <v>PTVS</v>
      </c>
      <c r="K722" s="104" t="str">
        <f>IF(Thong_tin_chuc_vu_NV!A722="","",VLOOKUP(Thong_tin_chuc_vu_NV!A722,INPUT_Du_lieu_nhan_vien!$1:$1048576,31,0))</f>
        <v>HCM</v>
      </c>
      <c r="L722" s="104" t="str">
        <f>IF(Thong_tin_chuc_vu_NV!A722="","",VLOOKUP(Thong_tin_chuc_vu_NV!A722,INPUT_Du_lieu_nhan_vien!$1:$1048576,36,0))</f>
        <v>Thử việc</v>
      </c>
      <c r="M722" s="117">
        <f>IF(Thong_tin_chuc_vu_NV!A722="","",VLOOKUP(Thong_tin_chuc_vu_NV!A722,INPUT_Du_lieu_nhan_vien!$1:$1048576,34,0))</f>
        <v>0</v>
      </c>
      <c r="N722" s="104" t="str">
        <f>IF(Thong_tin_chuc_vu_NV!A722="","",VLOOKUP(Thong_tin_chuc_vu_NV!A722,INPUT_Du_lieu_nhan_vien!$1:$1048576,35,0))</f>
        <v/>
      </c>
      <c r="O722" s="117">
        <f>IF(Thong_tin_chuc_vu_NV!A722="","",VLOOKUP(Thong_tin_chuc_vu_NV!A722,INPUT_Du_lieu_nhan_vien!$1:$1048576,37,0))</f>
        <v>0</v>
      </c>
      <c r="P722" s="117">
        <f>IF(Thong_tin_chuc_vu_NV!A722="","",VLOOKUP(Thong_tin_chuc_vu_NV!A722,INPUT_Du_lieu_nhan_vien!$1:$1048576,39,0))</f>
        <v>0</v>
      </c>
    </row>
    <row r="723" spans="1:16" ht="19.5" hidden="1" customHeight="1" x14ac:dyDescent="0.2">
      <c r="A723" s="121">
        <f>IF(INPUT_Du_lieu_nhan_vien!A741="","",INPUT_Du_lieu_nhan_vien!A741)</f>
        <v>20716</v>
      </c>
      <c r="B723" s="121" t="str">
        <f>IF(A723="","",VLOOKUP(A723,INPUT_Du_lieu_nhan_vien!$1:$1048576,2,0))</f>
        <v>Trần Thi</v>
      </c>
      <c r="C723" s="121" t="str">
        <f>IF($A723="","",VLOOKUP($A723,INPUT_Du_lieu_nhan_vien!$1:$1048576,3,0))</f>
        <v>Thuần</v>
      </c>
      <c r="D723" s="104" t="str">
        <f>IF(A723="","",VLOOKUP(A723,INPUT_Du_lieu_nhan_vien!$1:$1048576,20,0))</f>
        <v>Định Công, Hoàng Mai, Hà Nội</v>
      </c>
      <c r="E723" s="104" t="str">
        <f>IF($A723="","",VLOOKUP($A723,INPUT_Du_lieu_nhan_vien!$1:$1048576,17,0))</f>
        <v>0972907000</v>
      </c>
      <c r="F723" s="116">
        <f>IF(Thong_tin_chuc_vu_NV!A723="","",VLOOKUP(Thong_tin_chuc_vu_NV!A723,INPUT_Du_lieu_nhan_vien!$1:$1048576,27,0))</f>
        <v>1</v>
      </c>
      <c r="G723" s="104" t="str">
        <f>IF(Thong_tin_chuc_vu_NV!A723="","",VLOOKUP(Thong_tin_chuc_vu_NV!A723,INPUT_Du_lieu_nhan_vien!$1:$1048576,28,0))</f>
        <v>CB</v>
      </c>
      <c r="H723" s="104" t="str">
        <f>IF(Thong_tin_chuc_vu_NV!A723="","",VLOOKUP(Thong_tin_chuc_vu_NV!A723,INPUT_Du_lieu_nhan_vien!$1:$1048576,24,0))</f>
        <v>OP</v>
      </c>
      <c r="I723" s="104" t="str">
        <f>IF(Thong_tin_chuc_vu_NV!A723="","",VLOOKUP(Thong_tin_chuc_vu_NV!A723,INPUT_Du_lieu_nhan_vien!$1:$1048576,29,0))</f>
        <v>TPE</v>
      </c>
      <c r="J723" s="104">
        <f>IF(Thong_tin_chuc_vu_NV!A723="","",VLOOKUP(Thong_tin_chuc_vu_NV!A723,INPUT_Du_lieu_nhan_vien!$1:$1048576,30,0))</f>
        <v>0</v>
      </c>
      <c r="K723" s="104" t="str">
        <f>IF(Thong_tin_chuc_vu_NV!A723="","",VLOOKUP(Thong_tin_chuc_vu_NV!A723,INPUT_Du_lieu_nhan_vien!$1:$1048576,31,0))</f>
        <v>HN</v>
      </c>
      <c r="L723" s="104" t="str">
        <f>IF(Thong_tin_chuc_vu_NV!A723="","",VLOOKUP(Thong_tin_chuc_vu_NV!A723,INPUT_Du_lieu_nhan_vien!$1:$1048576,36,0))</f>
        <v>Chính thức</v>
      </c>
      <c r="M723" s="117">
        <f>IF(Thong_tin_chuc_vu_NV!A723="","",VLOOKUP(Thong_tin_chuc_vu_NV!A723,INPUT_Du_lieu_nhan_vien!$1:$1048576,34,0))</f>
        <v>41609</v>
      </c>
      <c r="N723" s="104">
        <f>IF(Thong_tin_chuc_vu_NV!A723="","",VLOOKUP(Thong_tin_chuc_vu_NV!A723,INPUT_Du_lieu_nhan_vien!$1:$1048576,35,0))</f>
        <v>12</v>
      </c>
      <c r="O723" s="117">
        <f>IF(Thong_tin_chuc_vu_NV!A723="","",VLOOKUP(Thong_tin_chuc_vu_NV!A723,INPUT_Du_lieu_nhan_vien!$1:$1048576,37,0))</f>
        <v>0</v>
      </c>
      <c r="P723" s="117">
        <f>IF(Thong_tin_chuc_vu_NV!A723="","",VLOOKUP(Thong_tin_chuc_vu_NV!A723,INPUT_Du_lieu_nhan_vien!$1:$1048576,39,0))</f>
        <v>0</v>
      </c>
    </row>
    <row r="724" spans="1:16" ht="19.5" hidden="1" customHeight="1" x14ac:dyDescent="0.2">
      <c r="A724" s="121">
        <f>IF(INPUT_Du_lieu_nhan_vien!A742="","",INPUT_Du_lieu_nhan_vien!A742)</f>
        <v>20717</v>
      </c>
      <c r="B724" s="121" t="str">
        <f>IF(A724="","",VLOOKUP(A724,INPUT_Du_lieu_nhan_vien!$1:$1048576,2,0))</f>
        <v>Nguyễn Thị</v>
      </c>
      <c r="C724" s="121" t="str">
        <f>IF($A724="","",VLOOKUP($A724,INPUT_Du_lieu_nhan_vien!$1:$1048576,3,0))</f>
        <v>Nhung</v>
      </c>
      <c r="D724" s="104">
        <f>IF(A724="","",VLOOKUP(A724,INPUT_Du_lieu_nhan_vien!$1:$1048576,20,0))</f>
        <v>0</v>
      </c>
      <c r="E724" s="104">
        <f>IF($A724="","",VLOOKUP($A724,INPUT_Du_lieu_nhan_vien!$1:$1048576,17,0))</f>
        <v>0</v>
      </c>
      <c r="F724" s="116">
        <f>IF(Thong_tin_chuc_vu_NV!A724="","",VLOOKUP(Thong_tin_chuc_vu_NV!A724,INPUT_Du_lieu_nhan_vien!$1:$1048576,27,0))</f>
        <v>1</v>
      </c>
      <c r="G724" s="104" t="str">
        <f>IF(Thong_tin_chuc_vu_NV!A724="","",VLOOKUP(Thong_tin_chuc_vu_NV!A724,INPUT_Du_lieu_nhan_vien!$1:$1048576,28,0))</f>
        <v>CB</v>
      </c>
      <c r="H724" s="104" t="str">
        <f>IF(Thong_tin_chuc_vu_NV!A724="","",VLOOKUP(Thong_tin_chuc_vu_NV!A724,INPUT_Du_lieu_nhan_vien!$1:$1048576,24,0))</f>
        <v>OP</v>
      </c>
      <c r="I724" s="104" t="str">
        <f>IF(Thong_tin_chuc_vu_NV!A724="","",VLOOKUP(Thong_tin_chuc_vu_NV!A724,INPUT_Du_lieu_nhan_vien!$1:$1048576,29,0))</f>
        <v>TFP</v>
      </c>
      <c r="J724" s="104" t="str">
        <f>IF(Thong_tin_chuc_vu_NV!A724="","",VLOOKUP(Thong_tin_chuc_vu_NV!A724,INPUT_Du_lieu_nhan_vien!$1:$1048576,30,0))</f>
        <v>PFPC</v>
      </c>
      <c r="K724" s="104" t="str">
        <f>IF(Thong_tin_chuc_vu_NV!A724="","",VLOOKUP(Thong_tin_chuc_vu_NV!A724,INPUT_Du_lieu_nhan_vien!$1:$1048576,31,0))</f>
        <v>HN</v>
      </c>
      <c r="L724" s="104" t="str">
        <f>IF(Thong_tin_chuc_vu_NV!A724="","",VLOOKUP(Thong_tin_chuc_vu_NV!A724,INPUT_Du_lieu_nhan_vien!$1:$1048576,36,0))</f>
        <v>Thử việc</v>
      </c>
      <c r="M724" s="117">
        <f>IF(Thong_tin_chuc_vu_NV!A724="","",VLOOKUP(Thong_tin_chuc_vu_NV!A724,INPUT_Du_lieu_nhan_vien!$1:$1048576,34,0))</f>
        <v>0</v>
      </c>
      <c r="N724" s="104" t="str">
        <f>IF(Thong_tin_chuc_vu_NV!A724="","",VLOOKUP(Thong_tin_chuc_vu_NV!A724,INPUT_Du_lieu_nhan_vien!$1:$1048576,35,0))</f>
        <v/>
      </c>
      <c r="O724" s="117">
        <f>IF(Thong_tin_chuc_vu_NV!A724="","",VLOOKUP(Thong_tin_chuc_vu_NV!A724,INPUT_Du_lieu_nhan_vien!$1:$1048576,37,0))</f>
        <v>0</v>
      </c>
      <c r="P724" s="117">
        <f>IF(Thong_tin_chuc_vu_NV!A724="","",VLOOKUP(Thong_tin_chuc_vu_NV!A724,INPUT_Du_lieu_nhan_vien!$1:$1048576,39,0))</f>
        <v>0</v>
      </c>
    </row>
    <row r="725" spans="1:16" ht="19.5" hidden="1" customHeight="1" x14ac:dyDescent="0.2">
      <c r="A725" s="121">
        <f>IF(INPUT_Du_lieu_nhan_vien!A743="","",INPUT_Du_lieu_nhan_vien!A743)</f>
        <v>20718</v>
      </c>
      <c r="B725" s="121" t="str">
        <f>IF(A725="","",VLOOKUP(A725,INPUT_Du_lieu_nhan_vien!$1:$1048576,2,0))</f>
        <v>Nguyễn Mạnh</v>
      </c>
      <c r="C725" s="121" t="str">
        <f>IF($A725="","",VLOOKUP($A725,INPUT_Du_lieu_nhan_vien!$1:$1048576,3,0))</f>
        <v>Tuyên</v>
      </c>
      <c r="D725" s="104">
        <f>IF(A725="","",VLOOKUP(A725,INPUT_Du_lieu_nhan_vien!$1:$1048576,20,0))</f>
        <v>0</v>
      </c>
      <c r="E725" s="104">
        <f>IF($A725="","",VLOOKUP($A725,INPUT_Du_lieu_nhan_vien!$1:$1048576,17,0))</f>
        <v>0</v>
      </c>
      <c r="F725" s="116">
        <f>IF(Thong_tin_chuc_vu_NV!A725="","",VLOOKUP(Thong_tin_chuc_vu_NV!A725,INPUT_Du_lieu_nhan_vien!$1:$1048576,27,0))</f>
        <v>1</v>
      </c>
      <c r="G725" s="104" t="str">
        <f>IF(Thong_tin_chuc_vu_NV!A725="","",VLOOKUP(Thong_tin_chuc_vu_NV!A725,INPUT_Du_lieu_nhan_vien!$1:$1048576,28,0))</f>
        <v>CB</v>
      </c>
      <c r="H725" s="104" t="str">
        <f>IF(Thong_tin_chuc_vu_NV!A725="","",VLOOKUP(Thong_tin_chuc_vu_NV!A725,INPUT_Du_lieu_nhan_vien!$1:$1048576,24,0))</f>
        <v>OP</v>
      </c>
      <c r="I725" s="104" t="str">
        <f>IF(Thong_tin_chuc_vu_NV!A725="","",VLOOKUP(Thong_tin_chuc_vu_NV!A725,INPUT_Du_lieu_nhan_vien!$1:$1048576,29,0))</f>
        <v>TPE</v>
      </c>
      <c r="J725" s="104">
        <f>IF(Thong_tin_chuc_vu_NV!A725="","",VLOOKUP(Thong_tin_chuc_vu_NV!A725,INPUT_Du_lieu_nhan_vien!$1:$1048576,30,0))</f>
        <v>0</v>
      </c>
      <c r="K725" s="104" t="str">
        <f>IF(Thong_tin_chuc_vu_NV!A725="","",VLOOKUP(Thong_tin_chuc_vu_NV!A725,INPUT_Du_lieu_nhan_vien!$1:$1048576,31,0))</f>
        <v>HN</v>
      </c>
      <c r="L725" s="104" t="str">
        <f>IF(Thong_tin_chuc_vu_NV!A725="","",VLOOKUP(Thong_tin_chuc_vu_NV!A725,INPUT_Du_lieu_nhan_vien!$1:$1048576,36,0))</f>
        <v>Thử việc</v>
      </c>
      <c r="M725" s="117">
        <f>IF(Thong_tin_chuc_vu_NV!A725="","",VLOOKUP(Thong_tin_chuc_vu_NV!A725,INPUT_Du_lieu_nhan_vien!$1:$1048576,34,0))</f>
        <v>0</v>
      </c>
      <c r="N725" s="104" t="str">
        <f>IF(Thong_tin_chuc_vu_NV!A725="","",VLOOKUP(Thong_tin_chuc_vu_NV!A725,INPUT_Du_lieu_nhan_vien!$1:$1048576,35,0))</f>
        <v/>
      </c>
      <c r="O725" s="117">
        <f>IF(Thong_tin_chuc_vu_NV!A725="","",VLOOKUP(Thong_tin_chuc_vu_NV!A725,INPUT_Du_lieu_nhan_vien!$1:$1048576,37,0))</f>
        <v>0</v>
      </c>
      <c r="P725" s="117">
        <f>IF(Thong_tin_chuc_vu_NV!A725="","",VLOOKUP(Thong_tin_chuc_vu_NV!A725,INPUT_Du_lieu_nhan_vien!$1:$1048576,39,0))</f>
        <v>0</v>
      </c>
    </row>
    <row r="726" spans="1:16" ht="19.5" hidden="1" customHeight="1" x14ac:dyDescent="0.2">
      <c r="A726" s="121">
        <f>IF(INPUT_Du_lieu_nhan_vien!A744="","",INPUT_Du_lieu_nhan_vien!A744)</f>
        <v>20719</v>
      </c>
      <c r="B726" s="121" t="str">
        <f>IF(A726="","",VLOOKUP(A726,INPUT_Du_lieu_nhan_vien!$1:$1048576,2,0))</f>
        <v>Nguyễn Thị Bích</v>
      </c>
      <c r="C726" s="121" t="str">
        <f>IF($A726="","",VLOOKUP($A726,INPUT_Du_lieu_nhan_vien!$1:$1048576,3,0))</f>
        <v>Ngọc</v>
      </c>
      <c r="D726" s="104">
        <f>IF(A726="","",VLOOKUP(A726,INPUT_Du_lieu_nhan_vien!$1:$1048576,20,0))</f>
        <v>0</v>
      </c>
      <c r="E726" s="104">
        <f>IF($A726="","",VLOOKUP($A726,INPUT_Du_lieu_nhan_vien!$1:$1048576,17,0))</f>
        <v>0</v>
      </c>
      <c r="F726" s="116">
        <f>IF(Thong_tin_chuc_vu_NV!A726="","",VLOOKUP(Thong_tin_chuc_vu_NV!A726,INPUT_Du_lieu_nhan_vien!$1:$1048576,27,0))</f>
        <v>1</v>
      </c>
      <c r="G726" s="104" t="str">
        <f>IF(Thong_tin_chuc_vu_NV!A726="","",VLOOKUP(Thong_tin_chuc_vu_NV!A726,INPUT_Du_lieu_nhan_vien!$1:$1048576,28,0))</f>
        <v>CB</v>
      </c>
      <c r="H726" s="104" t="str">
        <f>IF(Thong_tin_chuc_vu_NV!A726="","",VLOOKUP(Thong_tin_chuc_vu_NV!A726,INPUT_Du_lieu_nhan_vien!$1:$1048576,24,0))</f>
        <v>OP</v>
      </c>
      <c r="I726" s="104" t="str">
        <f>IF(Thong_tin_chuc_vu_NV!A726="","",VLOOKUP(Thong_tin_chuc_vu_NV!A726,INPUT_Du_lieu_nhan_vien!$1:$1048576,29,0))</f>
        <v>TPE</v>
      </c>
      <c r="J726" s="104">
        <f>IF(Thong_tin_chuc_vu_NV!A726="","",VLOOKUP(Thong_tin_chuc_vu_NV!A726,INPUT_Du_lieu_nhan_vien!$1:$1048576,30,0))</f>
        <v>0</v>
      </c>
      <c r="K726" s="104" t="str">
        <f>IF(Thong_tin_chuc_vu_NV!A726="","",VLOOKUP(Thong_tin_chuc_vu_NV!A726,INPUT_Du_lieu_nhan_vien!$1:$1048576,31,0))</f>
        <v>HN</v>
      </c>
      <c r="L726" s="104" t="str">
        <f>IF(Thong_tin_chuc_vu_NV!A726="","",VLOOKUP(Thong_tin_chuc_vu_NV!A726,INPUT_Du_lieu_nhan_vien!$1:$1048576,36,0))</f>
        <v>Thử việc</v>
      </c>
      <c r="M726" s="117">
        <f>IF(Thong_tin_chuc_vu_NV!A726="","",VLOOKUP(Thong_tin_chuc_vu_NV!A726,INPUT_Du_lieu_nhan_vien!$1:$1048576,34,0))</f>
        <v>0</v>
      </c>
      <c r="N726" s="104" t="str">
        <f>IF(Thong_tin_chuc_vu_NV!A726="","",VLOOKUP(Thong_tin_chuc_vu_NV!A726,INPUT_Du_lieu_nhan_vien!$1:$1048576,35,0))</f>
        <v/>
      </c>
      <c r="O726" s="117">
        <f>IF(Thong_tin_chuc_vu_NV!A726="","",VLOOKUP(Thong_tin_chuc_vu_NV!A726,INPUT_Du_lieu_nhan_vien!$1:$1048576,37,0))</f>
        <v>0</v>
      </c>
      <c r="P726" s="117">
        <f>IF(Thong_tin_chuc_vu_NV!A726="","",VLOOKUP(Thong_tin_chuc_vu_NV!A726,INPUT_Du_lieu_nhan_vien!$1:$1048576,39,0))</f>
        <v>0</v>
      </c>
    </row>
    <row r="727" spans="1:16" ht="19.5" hidden="1" customHeight="1" x14ac:dyDescent="0.2">
      <c r="A727" s="121">
        <f>IF(INPUT_Du_lieu_nhan_vien!A745="","",INPUT_Du_lieu_nhan_vien!A745)</f>
        <v>20720</v>
      </c>
      <c r="B727" s="121" t="str">
        <f>IF(A727="","",VLOOKUP(A727,INPUT_Du_lieu_nhan_vien!$1:$1048576,2,0))</f>
        <v>Lê Nguyễn Hoàng</v>
      </c>
      <c r="C727" s="121" t="str">
        <f>IF($A727="","",VLOOKUP($A727,INPUT_Du_lieu_nhan_vien!$1:$1048576,3,0))</f>
        <v>Anh</v>
      </c>
      <c r="D727" s="104">
        <f>IF(A727="","",VLOOKUP(A727,INPUT_Du_lieu_nhan_vien!$1:$1048576,20,0))</f>
        <v>0</v>
      </c>
      <c r="E727" s="104">
        <f>IF($A727="","",VLOOKUP($A727,INPUT_Du_lieu_nhan_vien!$1:$1048576,17,0))</f>
        <v>0</v>
      </c>
      <c r="F727" s="116">
        <f>IF(Thong_tin_chuc_vu_NV!A727="","",VLOOKUP(Thong_tin_chuc_vu_NV!A727,INPUT_Du_lieu_nhan_vien!$1:$1048576,27,0))</f>
        <v>1</v>
      </c>
      <c r="G727" s="104">
        <f>IF(Thong_tin_chuc_vu_NV!A727="","",VLOOKUP(Thong_tin_chuc_vu_NV!A727,INPUT_Du_lieu_nhan_vien!$1:$1048576,28,0))</f>
        <v>0</v>
      </c>
      <c r="H727" s="104" t="str">
        <f>IF(Thong_tin_chuc_vu_NV!A727="","",VLOOKUP(Thong_tin_chuc_vu_NV!A727,INPUT_Du_lieu_nhan_vien!$1:$1048576,24,0))</f>
        <v>OS</v>
      </c>
      <c r="I727" s="104" t="str">
        <f>IF(Thong_tin_chuc_vu_NV!A727="","",VLOOKUP(Thong_tin_chuc_vu_NV!A727,INPUT_Du_lieu_nhan_vien!$1:$1048576,29,0))</f>
        <v>TSA</v>
      </c>
      <c r="J727" s="104" t="str">
        <f>IF(Thong_tin_chuc_vu_NV!A727="","",VLOOKUP(Thong_tin_chuc_vu_NV!A727,INPUT_Du_lieu_nhan_vien!$1:$1048576,30,0))</f>
        <v>PSAS</v>
      </c>
      <c r="K727" s="104" t="str">
        <f>IF(Thong_tin_chuc_vu_NV!A727="","",VLOOKUP(Thong_tin_chuc_vu_NV!A727,INPUT_Du_lieu_nhan_vien!$1:$1048576,31,0))</f>
        <v>HCM</v>
      </c>
      <c r="L727" s="104" t="str">
        <f>IF(Thong_tin_chuc_vu_NV!A727="","",VLOOKUP(Thong_tin_chuc_vu_NV!A727,INPUT_Du_lieu_nhan_vien!$1:$1048576,36,0))</f>
        <v>Thử việc</v>
      </c>
      <c r="M727" s="117">
        <f>IF(Thong_tin_chuc_vu_NV!A727="","",VLOOKUP(Thong_tin_chuc_vu_NV!A727,INPUT_Du_lieu_nhan_vien!$1:$1048576,34,0))</f>
        <v>0</v>
      </c>
      <c r="N727" s="104" t="str">
        <f>IF(Thong_tin_chuc_vu_NV!A727="","",VLOOKUP(Thong_tin_chuc_vu_NV!A727,INPUT_Du_lieu_nhan_vien!$1:$1048576,35,0))</f>
        <v/>
      </c>
      <c r="O727" s="117">
        <f>IF(Thong_tin_chuc_vu_NV!A727="","",VLOOKUP(Thong_tin_chuc_vu_NV!A727,INPUT_Du_lieu_nhan_vien!$1:$1048576,37,0))</f>
        <v>0</v>
      </c>
      <c r="P727" s="117">
        <f>IF(Thong_tin_chuc_vu_NV!A727="","",VLOOKUP(Thong_tin_chuc_vu_NV!A727,INPUT_Du_lieu_nhan_vien!$1:$1048576,39,0))</f>
        <v>0</v>
      </c>
    </row>
    <row r="728" spans="1:16" ht="19.5" hidden="1" customHeight="1" x14ac:dyDescent="0.2">
      <c r="A728" s="121">
        <f>IF(INPUT_Du_lieu_nhan_vien!A746="","",INPUT_Du_lieu_nhan_vien!A746)</f>
        <v>20721</v>
      </c>
      <c r="B728" s="121" t="str">
        <f>IF(A728="","",VLOOKUP(A728,INPUT_Du_lieu_nhan_vien!$1:$1048576,2,0))</f>
        <v>Trần Thị Hoàng</v>
      </c>
      <c r="C728" s="121" t="str">
        <f>IF($A728="","",VLOOKUP($A728,INPUT_Du_lieu_nhan_vien!$1:$1048576,3,0))</f>
        <v>Yến</v>
      </c>
      <c r="D728" s="104">
        <f>IF(A728="","",VLOOKUP(A728,INPUT_Du_lieu_nhan_vien!$1:$1048576,20,0))</f>
        <v>0</v>
      </c>
      <c r="E728" s="104">
        <f>IF($A728="","",VLOOKUP($A728,INPUT_Du_lieu_nhan_vien!$1:$1048576,17,0))</f>
        <v>0</v>
      </c>
      <c r="F728" s="116">
        <f>IF(Thong_tin_chuc_vu_NV!A728="","",VLOOKUP(Thong_tin_chuc_vu_NV!A728,INPUT_Du_lieu_nhan_vien!$1:$1048576,27,0))</f>
        <v>1</v>
      </c>
      <c r="G728" s="104">
        <f>IF(Thong_tin_chuc_vu_NV!A728="","",VLOOKUP(Thong_tin_chuc_vu_NV!A728,INPUT_Du_lieu_nhan_vien!$1:$1048576,28,0))</f>
        <v>0</v>
      </c>
      <c r="H728" s="104" t="str">
        <f>IF(Thong_tin_chuc_vu_NV!A728="","",VLOOKUP(Thong_tin_chuc_vu_NV!A728,INPUT_Du_lieu_nhan_vien!$1:$1048576,24,0))</f>
        <v>OS</v>
      </c>
      <c r="I728" s="104" t="str">
        <f>IF(Thong_tin_chuc_vu_NV!A728="","",VLOOKUP(Thong_tin_chuc_vu_NV!A728,INPUT_Du_lieu_nhan_vien!$1:$1048576,29,0))</f>
        <v>TSA</v>
      </c>
      <c r="J728" s="104" t="str">
        <f>IF(Thong_tin_chuc_vu_NV!A728="","",VLOOKUP(Thong_tin_chuc_vu_NV!A728,INPUT_Du_lieu_nhan_vien!$1:$1048576,30,0))</f>
        <v>PSAS</v>
      </c>
      <c r="K728" s="104" t="str">
        <f>IF(Thong_tin_chuc_vu_NV!A728="","",VLOOKUP(Thong_tin_chuc_vu_NV!A728,INPUT_Du_lieu_nhan_vien!$1:$1048576,31,0))</f>
        <v>HCM</v>
      </c>
      <c r="L728" s="104" t="str">
        <f>IF(Thong_tin_chuc_vu_NV!A728="","",VLOOKUP(Thong_tin_chuc_vu_NV!A728,INPUT_Du_lieu_nhan_vien!$1:$1048576,36,0))</f>
        <v>Thử việc</v>
      </c>
      <c r="M728" s="117">
        <f>IF(Thong_tin_chuc_vu_NV!A728="","",VLOOKUP(Thong_tin_chuc_vu_NV!A728,INPUT_Du_lieu_nhan_vien!$1:$1048576,34,0))</f>
        <v>0</v>
      </c>
      <c r="N728" s="104" t="str">
        <f>IF(Thong_tin_chuc_vu_NV!A728="","",VLOOKUP(Thong_tin_chuc_vu_NV!A728,INPUT_Du_lieu_nhan_vien!$1:$1048576,35,0))</f>
        <v/>
      </c>
      <c r="O728" s="117">
        <f>IF(Thong_tin_chuc_vu_NV!A728="","",VLOOKUP(Thong_tin_chuc_vu_NV!A728,INPUT_Du_lieu_nhan_vien!$1:$1048576,37,0))</f>
        <v>0</v>
      </c>
      <c r="P728" s="117">
        <f>IF(Thong_tin_chuc_vu_NV!A728="","",VLOOKUP(Thong_tin_chuc_vu_NV!A728,INPUT_Du_lieu_nhan_vien!$1:$1048576,39,0))</f>
        <v>0</v>
      </c>
    </row>
    <row r="729" spans="1:16" ht="19.5" hidden="1" customHeight="1" x14ac:dyDescent="0.2">
      <c r="A729" s="121">
        <f>IF(INPUT_Du_lieu_nhan_vien!A747="","",INPUT_Du_lieu_nhan_vien!A747)</f>
        <v>20722</v>
      </c>
      <c r="B729" s="121" t="str">
        <f>IF(A729="","",VLOOKUP(A729,INPUT_Du_lieu_nhan_vien!$1:$1048576,2,0))</f>
        <v>Trần Nguyên</v>
      </c>
      <c r="C729" s="121" t="str">
        <f>IF($A729="","",VLOOKUP($A729,INPUT_Du_lieu_nhan_vien!$1:$1048576,3,0))</f>
        <v>Khang</v>
      </c>
      <c r="D729" s="104">
        <f>IF(A729="","",VLOOKUP(A729,INPUT_Du_lieu_nhan_vien!$1:$1048576,20,0))</f>
        <v>0</v>
      </c>
      <c r="E729" s="104">
        <f>IF($A729="","",VLOOKUP($A729,INPUT_Du_lieu_nhan_vien!$1:$1048576,17,0))</f>
        <v>0</v>
      </c>
      <c r="F729" s="116">
        <f>IF(Thong_tin_chuc_vu_NV!A729="","",VLOOKUP(Thong_tin_chuc_vu_NV!A729,INPUT_Du_lieu_nhan_vien!$1:$1048576,27,0))</f>
        <v>0</v>
      </c>
      <c r="G729" s="104">
        <f>IF(Thong_tin_chuc_vu_NV!A729="","",VLOOKUP(Thong_tin_chuc_vu_NV!A729,INPUT_Du_lieu_nhan_vien!$1:$1048576,28,0))</f>
        <v>0</v>
      </c>
      <c r="H729" s="104" t="str">
        <f>IF(Thong_tin_chuc_vu_NV!A729="","",VLOOKUP(Thong_tin_chuc_vu_NV!A729,INPUT_Du_lieu_nhan_vien!$1:$1048576,24,0))</f>
        <v>OP</v>
      </c>
      <c r="I729" s="104" t="str">
        <f>IF(Thong_tin_chuc_vu_NV!A729="","",VLOOKUP(Thong_tin_chuc_vu_NV!A729,INPUT_Du_lieu_nhan_vien!$1:$1048576,29,0))</f>
        <v>TSG</v>
      </c>
      <c r="J729" s="104" t="str">
        <f>IF(Thong_tin_chuc_vu_NV!A729="","",VLOOKUP(Thong_tin_chuc_vu_NV!A729,INPUT_Du_lieu_nhan_vien!$1:$1048576,30,0))</f>
        <v>PSGE</v>
      </c>
      <c r="K729" s="104" t="str">
        <f>IF(Thong_tin_chuc_vu_NV!A729="","",VLOOKUP(Thong_tin_chuc_vu_NV!A729,INPUT_Du_lieu_nhan_vien!$1:$1048576,31,0))</f>
        <v>HCM</v>
      </c>
      <c r="L729" s="104" t="str">
        <f>IF(Thong_tin_chuc_vu_NV!A729="","",VLOOKUP(Thong_tin_chuc_vu_NV!A729,INPUT_Du_lieu_nhan_vien!$1:$1048576,36,0))</f>
        <v>Thử việc</v>
      </c>
      <c r="M729" s="117">
        <f>IF(Thong_tin_chuc_vu_NV!A729="","",VLOOKUP(Thong_tin_chuc_vu_NV!A729,INPUT_Du_lieu_nhan_vien!$1:$1048576,34,0))</f>
        <v>0</v>
      </c>
      <c r="N729" s="104" t="str">
        <f>IF(Thong_tin_chuc_vu_NV!A729="","",VLOOKUP(Thong_tin_chuc_vu_NV!A729,INPUT_Du_lieu_nhan_vien!$1:$1048576,35,0))</f>
        <v/>
      </c>
      <c r="O729" s="117">
        <f>IF(Thong_tin_chuc_vu_NV!A729="","",VLOOKUP(Thong_tin_chuc_vu_NV!A729,INPUT_Du_lieu_nhan_vien!$1:$1048576,37,0))</f>
        <v>0</v>
      </c>
      <c r="P729" s="117">
        <f>IF(Thong_tin_chuc_vu_NV!A729="","",VLOOKUP(Thong_tin_chuc_vu_NV!A729,INPUT_Du_lieu_nhan_vien!$1:$1048576,39,0))</f>
        <v>0</v>
      </c>
    </row>
    <row r="730" spans="1:16" ht="19.5" hidden="1" customHeight="1" x14ac:dyDescent="0.2">
      <c r="A730" s="121">
        <f>IF(INPUT_Du_lieu_nhan_vien!A748="","",INPUT_Du_lieu_nhan_vien!A748)</f>
        <v>20723</v>
      </c>
      <c r="B730" s="121" t="str">
        <f>IF(A730="","",VLOOKUP(A730,INPUT_Du_lieu_nhan_vien!$1:$1048576,2,0))</f>
        <v>Đặng Thị Thanh</v>
      </c>
      <c r="C730" s="121" t="str">
        <f>IF($A730="","",VLOOKUP($A730,INPUT_Du_lieu_nhan_vien!$1:$1048576,3,0))</f>
        <v>Thảo</v>
      </c>
      <c r="D730" s="104">
        <f>IF(A730="","",VLOOKUP(A730,INPUT_Du_lieu_nhan_vien!$1:$1048576,20,0))</f>
        <v>0</v>
      </c>
      <c r="E730" s="104">
        <f>IF($A730="","",VLOOKUP($A730,INPUT_Du_lieu_nhan_vien!$1:$1048576,17,0))</f>
        <v>0</v>
      </c>
      <c r="F730" s="116">
        <f>IF(Thong_tin_chuc_vu_NV!A730="","",VLOOKUP(Thong_tin_chuc_vu_NV!A730,INPUT_Du_lieu_nhan_vien!$1:$1048576,27,0))</f>
        <v>0</v>
      </c>
      <c r="G730" s="104">
        <f>IF(Thong_tin_chuc_vu_NV!A730="","",VLOOKUP(Thong_tin_chuc_vu_NV!A730,INPUT_Du_lieu_nhan_vien!$1:$1048576,28,0))</f>
        <v>0</v>
      </c>
      <c r="H730" s="104" t="str">
        <f>IF(Thong_tin_chuc_vu_NV!A730="","",VLOOKUP(Thong_tin_chuc_vu_NV!A730,INPUT_Du_lieu_nhan_vien!$1:$1048576,24,0))</f>
        <v>OS</v>
      </c>
      <c r="I730" s="104" t="str">
        <f>IF(Thong_tin_chuc_vu_NV!A730="","",VLOOKUP(Thong_tin_chuc_vu_NV!A730,INPUT_Du_lieu_nhan_vien!$1:$1048576,29,0))</f>
        <v>TSA</v>
      </c>
      <c r="J730" s="104" t="str">
        <f>IF(Thong_tin_chuc_vu_NV!A730="","",VLOOKUP(Thong_tin_chuc_vu_NV!A730,INPUT_Du_lieu_nhan_vien!$1:$1048576,30,0))</f>
        <v>PSAS</v>
      </c>
      <c r="K730" s="104" t="str">
        <f>IF(Thong_tin_chuc_vu_NV!A730="","",VLOOKUP(Thong_tin_chuc_vu_NV!A730,INPUT_Du_lieu_nhan_vien!$1:$1048576,31,0))</f>
        <v>HCM</v>
      </c>
      <c r="L730" s="104" t="str">
        <f>IF(Thong_tin_chuc_vu_NV!A730="","",VLOOKUP(Thong_tin_chuc_vu_NV!A730,INPUT_Du_lieu_nhan_vien!$1:$1048576,36,0))</f>
        <v>Thử việc</v>
      </c>
      <c r="M730" s="117">
        <f>IF(Thong_tin_chuc_vu_NV!A730="","",VLOOKUP(Thong_tin_chuc_vu_NV!A730,INPUT_Du_lieu_nhan_vien!$1:$1048576,34,0))</f>
        <v>0</v>
      </c>
      <c r="N730" s="104" t="str">
        <f>IF(Thong_tin_chuc_vu_NV!A730="","",VLOOKUP(Thong_tin_chuc_vu_NV!A730,INPUT_Du_lieu_nhan_vien!$1:$1048576,35,0))</f>
        <v/>
      </c>
      <c r="O730" s="117">
        <f>IF(Thong_tin_chuc_vu_NV!A730="","",VLOOKUP(Thong_tin_chuc_vu_NV!A730,INPUT_Du_lieu_nhan_vien!$1:$1048576,37,0))</f>
        <v>0</v>
      </c>
      <c r="P730" s="117">
        <f>IF(Thong_tin_chuc_vu_NV!A730="","",VLOOKUP(Thong_tin_chuc_vu_NV!A730,INPUT_Du_lieu_nhan_vien!$1:$1048576,39,0))</f>
        <v>0</v>
      </c>
    </row>
    <row r="731" spans="1:16" ht="19.5" hidden="1" customHeight="1" x14ac:dyDescent="0.2">
      <c r="A731" s="121">
        <f>IF(INPUT_Du_lieu_nhan_vien!A749="","",INPUT_Du_lieu_nhan_vien!A749)</f>
        <v>20724</v>
      </c>
      <c r="B731" s="121" t="str">
        <f>IF(A731="","",VLOOKUP(A731,INPUT_Du_lieu_nhan_vien!$1:$1048576,2,0))</f>
        <v>Nguyễn Thị Mỹ</v>
      </c>
      <c r="C731" s="121" t="str">
        <f>IF($A731="","",VLOOKUP($A731,INPUT_Du_lieu_nhan_vien!$1:$1048576,3,0))</f>
        <v>Hạnh</v>
      </c>
      <c r="D731" s="104">
        <f>IF(A731="","",VLOOKUP(A731,INPUT_Du_lieu_nhan_vien!$1:$1048576,20,0))</f>
        <v>0</v>
      </c>
      <c r="E731" s="104">
        <f>IF($A731="","",VLOOKUP($A731,INPUT_Du_lieu_nhan_vien!$1:$1048576,17,0))</f>
        <v>0</v>
      </c>
      <c r="F731" s="116">
        <f>IF(Thong_tin_chuc_vu_NV!A731="","",VLOOKUP(Thong_tin_chuc_vu_NV!A731,INPUT_Du_lieu_nhan_vien!$1:$1048576,27,0))</f>
        <v>0</v>
      </c>
      <c r="G731" s="104">
        <f>IF(Thong_tin_chuc_vu_NV!A731="","",VLOOKUP(Thong_tin_chuc_vu_NV!A731,INPUT_Du_lieu_nhan_vien!$1:$1048576,28,0))</f>
        <v>0</v>
      </c>
      <c r="H731" s="104" t="str">
        <f>IF(Thong_tin_chuc_vu_NV!A731="","",VLOOKUP(Thong_tin_chuc_vu_NV!A731,INPUT_Du_lieu_nhan_vien!$1:$1048576,24,0))</f>
        <v>OP</v>
      </c>
      <c r="I731" s="104" t="str">
        <f>IF(Thong_tin_chuc_vu_NV!A731="","",VLOOKUP(Thong_tin_chuc_vu_NV!A731,INPUT_Du_lieu_nhan_vien!$1:$1048576,29,0))</f>
        <v>TOS1</v>
      </c>
      <c r="J731" s="104" t="str">
        <f>IF(Thong_tin_chuc_vu_NV!A731="","",VLOOKUP(Thong_tin_chuc_vu_NV!A731,INPUT_Du_lieu_nhan_vien!$1:$1048576,30,0))</f>
        <v>POSC</v>
      </c>
      <c r="K731" s="104" t="str">
        <f>IF(Thong_tin_chuc_vu_NV!A731="","",VLOOKUP(Thong_tin_chuc_vu_NV!A731,INPUT_Du_lieu_nhan_vien!$1:$1048576,31,0))</f>
        <v>HN</v>
      </c>
      <c r="L731" s="104" t="str">
        <f>IF(Thong_tin_chuc_vu_NV!A731="","",VLOOKUP(Thong_tin_chuc_vu_NV!A731,INPUT_Du_lieu_nhan_vien!$1:$1048576,36,0))</f>
        <v>Thử việc</v>
      </c>
      <c r="M731" s="117">
        <f>IF(Thong_tin_chuc_vu_NV!A731="","",VLOOKUP(Thong_tin_chuc_vu_NV!A731,INPUT_Du_lieu_nhan_vien!$1:$1048576,34,0))</f>
        <v>0</v>
      </c>
      <c r="N731" s="104" t="str">
        <f>IF(Thong_tin_chuc_vu_NV!A731="","",VLOOKUP(Thong_tin_chuc_vu_NV!A731,INPUT_Du_lieu_nhan_vien!$1:$1048576,35,0))</f>
        <v/>
      </c>
      <c r="O731" s="117">
        <f>IF(Thong_tin_chuc_vu_NV!A731="","",VLOOKUP(Thong_tin_chuc_vu_NV!A731,INPUT_Du_lieu_nhan_vien!$1:$1048576,37,0))</f>
        <v>0</v>
      </c>
      <c r="P731" s="117">
        <f>IF(Thong_tin_chuc_vu_NV!A731="","",VLOOKUP(Thong_tin_chuc_vu_NV!A731,INPUT_Du_lieu_nhan_vien!$1:$1048576,39,0))</f>
        <v>0</v>
      </c>
    </row>
    <row r="732" spans="1:16" ht="19.5" hidden="1" customHeight="1" x14ac:dyDescent="0.2">
      <c r="A732" s="121">
        <f>IF(INPUT_Du_lieu_nhan_vien!A750="","",INPUT_Du_lieu_nhan_vien!A750)</f>
        <v>20725</v>
      </c>
      <c r="B732" s="121" t="str">
        <f>IF(A732="","",VLOOKUP(A732,INPUT_Du_lieu_nhan_vien!$1:$1048576,2,0))</f>
        <v>Mai Danh</v>
      </c>
      <c r="C732" s="121" t="str">
        <f>IF($A732="","",VLOOKUP($A732,INPUT_Du_lieu_nhan_vien!$1:$1048576,3,0))</f>
        <v>Hảo</v>
      </c>
      <c r="D732" s="104">
        <f>IF(A732="","",VLOOKUP(A732,INPUT_Du_lieu_nhan_vien!$1:$1048576,20,0))</f>
        <v>0</v>
      </c>
      <c r="E732" s="104">
        <f>IF($A732="","",VLOOKUP($A732,INPUT_Du_lieu_nhan_vien!$1:$1048576,17,0))</f>
        <v>0</v>
      </c>
      <c r="F732" s="116">
        <f>IF(Thong_tin_chuc_vu_NV!A732="","",VLOOKUP(Thong_tin_chuc_vu_NV!A732,INPUT_Du_lieu_nhan_vien!$1:$1048576,27,0))</f>
        <v>0</v>
      </c>
      <c r="G732" s="104">
        <f>IF(Thong_tin_chuc_vu_NV!A732="","",VLOOKUP(Thong_tin_chuc_vu_NV!A732,INPUT_Du_lieu_nhan_vien!$1:$1048576,28,0))</f>
        <v>0</v>
      </c>
      <c r="H732" s="104" t="str">
        <f>IF(Thong_tin_chuc_vu_NV!A732="","",VLOOKUP(Thong_tin_chuc_vu_NV!A732,INPUT_Du_lieu_nhan_vien!$1:$1048576,24,0))</f>
        <v>OP</v>
      </c>
      <c r="I732" s="104" t="str">
        <f>IF(Thong_tin_chuc_vu_NV!A732="","",VLOOKUP(Thong_tin_chuc_vu_NV!A732,INPUT_Du_lieu_nhan_vien!$1:$1048576,29,0))</f>
        <v>TAW</v>
      </c>
      <c r="J732" s="104" t="str">
        <f>IF(Thong_tin_chuc_vu_NV!A732="","",VLOOKUP(Thong_tin_chuc_vu_NV!A732,INPUT_Du_lieu_nhan_vien!$1:$1048576,30,0))</f>
        <v>PAWM</v>
      </c>
      <c r="K732" s="104" t="str">
        <f>IF(Thong_tin_chuc_vu_NV!A732="","",VLOOKUP(Thong_tin_chuc_vu_NV!A732,INPUT_Du_lieu_nhan_vien!$1:$1048576,31,0))</f>
        <v>HN</v>
      </c>
      <c r="L732" s="104" t="str">
        <f>IF(Thong_tin_chuc_vu_NV!A732="","",VLOOKUP(Thong_tin_chuc_vu_NV!A732,INPUT_Du_lieu_nhan_vien!$1:$1048576,36,0))</f>
        <v>Thử việc</v>
      </c>
      <c r="M732" s="117">
        <f>IF(Thong_tin_chuc_vu_NV!A732="","",VLOOKUP(Thong_tin_chuc_vu_NV!A732,INPUT_Du_lieu_nhan_vien!$1:$1048576,34,0))</f>
        <v>0</v>
      </c>
      <c r="N732" s="104" t="str">
        <f>IF(Thong_tin_chuc_vu_NV!A732="","",VLOOKUP(Thong_tin_chuc_vu_NV!A732,INPUT_Du_lieu_nhan_vien!$1:$1048576,35,0))</f>
        <v/>
      </c>
      <c r="O732" s="117">
        <f>IF(Thong_tin_chuc_vu_NV!A732="","",VLOOKUP(Thong_tin_chuc_vu_NV!A732,INPUT_Du_lieu_nhan_vien!$1:$1048576,37,0))</f>
        <v>0</v>
      </c>
      <c r="P732" s="117">
        <f>IF(Thong_tin_chuc_vu_NV!A732="","",VLOOKUP(Thong_tin_chuc_vu_NV!A732,INPUT_Du_lieu_nhan_vien!$1:$1048576,39,0))</f>
        <v>0</v>
      </c>
    </row>
    <row r="733" spans="1:16" ht="19.5" hidden="1" customHeight="1" x14ac:dyDescent="0.2">
      <c r="A733" s="121">
        <f>IF(INPUT_Du_lieu_nhan_vien!A751="","",INPUT_Du_lieu_nhan_vien!A751)</f>
        <v>20726</v>
      </c>
      <c r="B733" s="121" t="str">
        <f>IF(A733="","",VLOOKUP(A733,INPUT_Du_lieu_nhan_vien!$1:$1048576,2,0))</f>
        <v>Ninh Chí</v>
      </c>
      <c r="C733" s="121" t="str">
        <f>IF($A733="","",VLOOKUP($A733,INPUT_Du_lieu_nhan_vien!$1:$1048576,3,0))</f>
        <v>Tuệ</v>
      </c>
      <c r="D733" s="104">
        <f>IF(A733="","",VLOOKUP(A733,INPUT_Du_lieu_nhan_vien!$1:$1048576,20,0))</f>
        <v>0</v>
      </c>
      <c r="E733" s="104">
        <f>IF($A733="","",VLOOKUP($A733,INPUT_Du_lieu_nhan_vien!$1:$1048576,17,0))</f>
        <v>0</v>
      </c>
      <c r="F733" s="116">
        <f>IF(Thong_tin_chuc_vu_NV!A733="","",VLOOKUP(Thong_tin_chuc_vu_NV!A733,INPUT_Du_lieu_nhan_vien!$1:$1048576,27,0))</f>
        <v>0</v>
      </c>
      <c r="G733" s="104">
        <f>IF(Thong_tin_chuc_vu_NV!A733="","",VLOOKUP(Thong_tin_chuc_vu_NV!A733,INPUT_Du_lieu_nhan_vien!$1:$1048576,28,0))</f>
        <v>0</v>
      </c>
      <c r="H733" s="104" t="str">
        <f>IF(Thong_tin_chuc_vu_NV!A733="","",VLOOKUP(Thong_tin_chuc_vu_NV!A733,INPUT_Du_lieu_nhan_vien!$1:$1048576,24,0))</f>
        <v>OP</v>
      </c>
      <c r="I733" s="104" t="str">
        <f>IF(Thong_tin_chuc_vu_NV!A733="","",VLOOKUP(Thong_tin_chuc_vu_NV!A733,INPUT_Du_lieu_nhan_vien!$1:$1048576,29,0))</f>
        <v>TAW</v>
      </c>
      <c r="J733" s="104" t="str">
        <f>IF(Thong_tin_chuc_vu_NV!A733="","",VLOOKUP(Thong_tin_chuc_vu_NV!A733,INPUT_Du_lieu_nhan_vien!$1:$1048576,30,0))</f>
        <v>PAWM</v>
      </c>
      <c r="K733" s="104" t="str">
        <f>IF(Thong_tin_chuc_vu_NV!A733="","",VLOOKUP(Thong_tin_chuc_vu_NV!A733,INPUT_Du_lieu_nhan_vien!$1:$1048576,31,0))</f>
        <v>HN</v>
      </c>
      <c r="L733" s="104" t="str">
        <f>IF(Thong_tin_chuc_vu_NV!A733="","",VLOOKUP(Thong_tin_chuc_vu_NV!A733,INPUT_Du_lieu_nhan_vien!$1:$1048576,36,0))</f>
        <v>Thử việc</v>
      </c>
      <c r="M733" s="117">
        <f>IF(Thong_tin_chuc_vu_NV!A733="","",VLOOKUP(Thong_tin_chuc_vu_NV!A733,INPUT_Du_lieu_nhan_vien!$1:$1048576,34,0))</f>
        <v>0</v>
      </c>
      <c r="N733" s="104" t="str">
        <f>IF(Thong_tin_chuc_vu_NV!A733="","",VLOOKUP(Thong_tin_chuc_vu_NV!A733,INPUT_Du_lieu_nhan_vien!$1:$1048576,35,0))</f>
        <v/>
      </c>
      <c r="O733" s="117">
        <f>IF(Thong_tin_chuc_vu_NV!A733="","",VLOOKUP(Thong_tin_chuc_vu_NV!A733,INPUT_Du_lieu_nhan_vien!$1:$1048576,37,0))</f>
        <v>0</v>
      </c>
      <c r="P733" s="117">
        <f>IF(Thong_tin_chuc_vu_NV!A733="","",VLOOKUP(Thong_tin_chuc_vu_NV!A733,INPUT_Du_lieu_nhan_vien!$1:$1048576,39,0))</f>
        <v>0</v>
      </c>
    </row>
    <row r="734" spans="1:16" ht="19.5" hidden="1" customHeight="1" x14ac:dyDescent="0.2">
      <c r="A734" s="121">
        <f>IF(INPUT_Du_lieu_nhan_vien!A752="","",INPUT_Du_lieu_nhan_vien!A752)</f>
        <v>20727</v>
      </c>
      <c r="B734" s="121" t="str">
        <f>IF(A734="","",VLOOKUP(A734,INPUT_Du_lieu_nhan_vien!$1:$1048576,2,0))</f>
        <v>Trần Thị Thu</v>
      </c>
      <c r="C734" s="121" t="str">
        <f>IF($A734="","",VLOOKUP($A734,INPUT_Du_lieu_nhan_vien!$1:$1048576,3,0))</f>
        <v>Phương</v>
      </c>
      <c r="D734" s="104">
        <f>IF(A734="","",VLOOKUP(A734,INPUT_Du_lieu_nhan_vien!$1:$1048576,20,0))</f>
        <v>0</v>
      </c>
      <c r="E734" s="104">
        <f>IF($A734="","",VLOOKUP($A734,INPUT_Du_lieu_nhan_vien!$1:$1048576,17,0))</f>
        <v>0</v>
      </c>
      <c r="F734" s="116">
        <f>IF(Thong_tin_chuc_vu_NV!A734="","",VLOOKUP(Thong_tin_chuc_vu_NV!A734,INPUT_Du_lieu_nhan_vien!$1:$1048576,27,0))</f>
        <v>0</v>
      </c>
      <c r="G734" s="104">
        <f>IF(Thong_tin_chuc_vu_NV!A734="","",VLOOKUP(Thong_tin_chuc_vu_NV!A734,INPUT_Du_lieu_nhan_vien!$1:$1048576,28,0))</f>
        <v>0</v>
      </c>
      <c r="H734" s="104" t="str">
        <f>IF(Thong_tin_chuc_vu_NV!A734="","",VLOOKUP(Thong_tin_chuc_vu_NV!A734,INPUT_Du_lieu_nhan_vien!$1:$1048576,24,0))</f>
        <v>OP</v>
      </c>
      <c r="I734" s="104" t="str">
        <f>IF(Thong_tin_chuc_vu_NV!A734="","",VLOOKUP(Thong_tin_chuc_vu_NV!A734,INPUT_Du_lieu_nhan_vien!$1:$1048576,29,0))</f>
        <v>TOS1</v>
      </c>
      <c r="J734" s="104" t="str">
        <f>IF(Thong_tin_chuc_vu_NV!A734="","",VLOOKUP(Thong_tin_chuc_vu_NV!A734,INPUT_Du_lieu_nhan_vien!$1:$1048576,30,0))</f>
        <v>POST</v>
      </c>
      <c r="K734" s="104" t="str">
        <f>IF(Thong_tin_chuc_vu_NV!A734="","",VLOOKUP(Thong_tin_chuc_vu_NV!A734,INPUT_Du_lieu_nhan_vien!$1:$1048576,31,0))</f>
        <v>HN</v>
      </c>
      <c r="L734" s="104" t="str">
        <f>IF(Thong_tin_chuc_vu_NV!A734="","",VLOOKUP(Thong_tin_chuc_vu_NV!A734,INPUT_Du_lieu_nhan_vien!$1:$1048576,36,0))</f>
        <v>Thử việc</v>
      </c>
      <c r="M734" s="117">
        <f>IF(Thong_tin_chuc_vu_NV!A734="","",VLOOKUP(Thong_tin_chuc_vu_NV!A734,INPUT_Du_lieu_nhan_vien!$1:$1048576,34,0))</f>
        <v>0</v>
      </c>
      <c r="N734" s="104" t="str">
        <f>IF(Thong_tin_chuc_vu_NV!A734="","",VLOOKUP(Thong_tin_chuc_vu_NV!A734,INPUT_Du_lieu_nhan_vien!$1:$1048576,35,0))</f>
        <v/>
      </c>
      <c r="O734" s="117">
        <f>IF(Thong_tin_chuc_vu_NV!A734="","",VLOOKUP(Thong_tin_chuc_vu_NV!A734,INPUT_Du_lieu_nhan_vien!$1:$1048576,37,0))</f>
        <v>0</v>
      </c>
      <c r="P734" s="117">
        <f>IF(Thong_tin_chuc_vu_NV!A734="","",VLOOKUP(Thong_tin_chuc_vu_NV!A734,INPUT_Du_lieu_nhan_vien!$1:$1048576,39,0))</f>
        <v>0</v>
      </c>
    </row>
    <row r="735" spans="1:16" ht="19.5" hidden="1" customHeight="1" x14ac:dyDescent="0.2">
      <c r="A735" s="121">
        <f>IF(INPUT_Du_lieu_nhan_vien!A753="","",INPUT_Du_lieu_nhan_vien!A753)</f>
        <v>20728</v>
      </c>
      <c r="B735" s="121" t="str">
        <f>IF(A735="","",VLOOKUP(A735,INPUT_Du_lieu_nhan_vien!$1:$1048576,2,0))</f>
        <v>Bùi Quỳnh</v>
      </c>
      <c r="C735" s="121" t="str">
        <f>IF($A735="","",VLOOKUP($A735,INPUT_Du_lieu_nhan_vien!$1:$1048576,3,0))</f>
        <v>Anh</v>
      </c>
      <c r="D735" s="104">
        <f>IF(A735="","",VLOOKUP(A735,INPUT_Du_lieu_nhan_vien!$1:$1048576,20,0))</f>
        <v>0</v>
      </c>
      <c r="E735" s="104">
        <f>IF($A735="","",VLOOKUP($A735,INPUT_Du_lieu_nhan_vien!$1:$1048576,17,0))</f>
        <v>0</v>
      </c>
      <c r="F735" s="116">
        <f>IF(Thong_tin_chuc_vu_NV!A735="","",VLOOKUP(Thong_tin_chuc_vu_NV!A735,INPUT_Du_lieu_nhan_vien!$1:$1048576,27,0))</f>
        <v>0</v>
      </c>
      <c r="G735" s="104">
        <f>IF(Thong_tin_chuc_vu_NV!A735="","",VLOOKUP(Thong_tin_chuc_vu_NV!A735,INPUT_Du_lieu_nhan_vien!$1:$1048576,28,0))</f>
        <v>0</v>
      </c>
      <c r="H735" s="104" t="str">
        <f>IF(Thong_tin_chuc_vu_NV!A735="","",VLOOKUP(Thong_tin_chuc_vu_NV!A735,INPUT_Du_lieu_nhan_vien!$1:$1048576,24,0))</f>
        <v>OC</v>
      </c>
      <c r="I735" s="104" t="str">
        <f>IF(Thong_tin_chuc_vu_NV!A735="","",VLOOKUP(Thong_tin_chuc_vu_NV!A735,INPUT_Du_lieu_nhan_vien!$1:$1048576,29,0))</f>
        <v>TMH</v>
      </c>
      <c r="J735" s="104" t="str">
        <f>IF(Thong_tin_chuc_vu_NV!A735="","",VLOOKUP(Thong_tin_chuc_vu_NV!A735,INPUT_Du_lieu_nhan_vien!$1:$1048576,30,0))</f>
        <v>PMHS</v>
      </c>
      <c r="K735" s="104" t="str">
        <f>IF(Thong_tin_chuc_vu_NV!A735="","",VLOOKUP(Thong_tin_chuc_vu_NV!A735,INPUT_Du_lieu_nhan_vien!$1:$1048576,31,0))</f>
        <v>HN</v>
      </c>
      <c r="L735" s="104" t="str">
        <f>IF(Thong_tin_chuc_vu_NV!A735="","",VLOOKUP(Thong_tin_chuc_vu_NV!A735,INPUT_Du_lieu_nhan_vien!$1:$1048576,36,0))</f>
        <v>Thử việc</v>
      </c>
      <c r="M735" s="117">
        <f>IF(Thong_tin_chuc_vu_NV!A735="","",VLOOKUP(Thong_tin_chuc_vu_NV!A735,INPUT_Du_lieu_nhan_vien!$1:$1048576,34,0))</f>
        <v>0</v>
      </c>
      <c r="N735" s="104" t="str">
        <f>IF(Thong_tin_chuc_vu_NV!A735="","",VLOOKUP(Thong_tin_chuc_vu_NV!A735,INPUT_Du_lieu_nhan_vien!$1:$1048576,35,0))</f>
        <v/>
      </c>
      <c r="O735" s="117">
        <f>IF(Thong_tin_chuc_vu_NV!A735="","",VLOOKUP(Thong_tin_chuc_vu_NV!A735,INPUT_Du_lieu_nhan_vien!$1:$1048576,37,0))</f>
        <v>0</v>
      </c>
      <c r="P735" s="117">
        <f>IF(Thong_tin_chuc_vu_NV!A735="","",VLOOKUP(Thong_tin_chuc_vu_NV!A735,INPUT_Du_lieu_nhan_vien!$1:$1048576,39,0))</f>
        <v>0</v>
      </c>
    </row>
    <row r="736" spans="1:16" ht="19.5" hidden="1" customHeight="1" x14ac:dyDescent="0.2">
      <c r="A736" s="121">
        <f>IF(INPUT_Du_lieu_nhan_vien!A754="","",INPUT_Du_lieu_nhan_vien!A754)</f>
        <v>20729</v>
      </c>
      <c r="B736" s="121" t="str">
        <f>IF(A736="","",VLOOKUP(A736,INPUT_Du_lieu_nhan_vien!$1:$1048576,2,0))</f>
        <v>Chu Mạnh</v>
      </c>
      <c r="C736" s="121" t="str">
        <f>IF($A736="","",VLOOKUP($A736,INPUT_Du_lieu_nhan_vien!$1:$1048576,3,0))</f>
        <v>Hùng</v>
      </c>
      <c r="D736" s="104" t="str">
        <f>IF(A736="","",VLOOKUP(A736,INPUT_Du_lieu_nhan_vien!$1:$1048576,20,0))</f>
        <v>Phòng 701, CT1-DDN1, Sudico, Mễ Trì, Từ Liêm, Hà Nội</v>
      </c>
      <c r="E736" s="104" t="str">
        <f>IF($A736="","",VLOOKUP($A736,INPUT_Du_lieu_nhan_vien!$1:$1048576,17,0))</f>
        <v>0982898390</v>
      </c>
      <c r="F736" s="116">
        <f>IF(Thong_tin_chuc_vu_NV!A736="","",VLOOKUP(Thong_tin_chuc_vu_NV!A736,INPUT_Du_lieu_nhan_vien!$1:$1048576,27,0))</f>
        <v>4</v>
      </c>
      <c r="G736" s="104" t="str">
        <f>IF(Thong_tin_chuc_vu_NV!A736="","",VLOOKUP(Thong_tin_chuc_vu_NV!A736,INPUT_Du_lieu_nhan_vien!$1:$1048576,28,0))</f>
        <v>QL</v>
      </c>
      <c r="H736" s="104" t="str">
        <f>IF(Thong_tin_chuc_vu_NV!A736="","",VLOOKUP(Thong_tin_chuc_vu_NV!A736,INPUT_Du_lieu_nhan_vien!$1:$1048576,24,0))</f>
        <v>TD1</v>
      </c>
      <c r="I736" s="104" t="str">
        <f>IF(Thong_tin_chuc_vu_NV!A736="","",VLOOKUP(Thong_tin_chuc_vu_NV!A736,INPUT_Du_lieu_nhan_vien!$1:$1048576,29,0))</f>
        <v>TIS</v>
      </c>
      <c r="J736" s="104">
        <f>IF(Thong_tin_chuc_vu_NV!A736="","",VLOOKUP(Thong_tin_chuc_vu_NV!A736,INPUT_Du_lieu_nhan_vien!$1:$1048576,30,0))</f>
        <v>0</v>
      </c>
      <c r="K736" s="104" t="str">
        <f>IF(Thong_tin_chuc_vu_NV!A736="","",VLOOKUP(Thong_tin_chuc_vu_NV!A736,INPUT_Du_lieu_nhan_vien!$1:$1048576,31,0))</f>
        <v>HN</v>
      </c>
      <c r="L736" s="104" t="str">
        <f>IF(Thong_tin_chuc_vu_NV!A736="","",VLOOKUP(Thong_tin_chuc_vu_NV!A736,INPUT_Du_lieu_nhan_vien!$1:$1048576,36,0))</f>
        <v>Chính thức</v>
      </c>
      <c r="M736" s="117">
        <f>IF(Thong_tin_chuc_vu_NV!A736="","",VLOOKUP(Thong_tin_chuc_vu_NV!A736,INPUT_Du_lieu_nhan_vien!$1:$1048576,34,0))</f>
        <v>41632</v>
      </c>
      <c r="N736" s="104">
        <f>IF(Thong_tin_chuc_vu_NV!A736="","",VLOOKUP(Thong_tin_chuc_vu_NV!A736,INPUT_Du_lieu_nhan_vien!$1:$1048576,35,0))</f>
        <v>12</v>
      </c>
      <c r="O736" s="117">
        <f>IF(Thong_tin_chuc_vu_NV!A736="","",VLOOKUP(Thong_tin_chuc_vu_NV!A736,INPUT_Du_lieu_nhan_vien!$1:$1048576,37,0))</f>
        <v>0</v>
      </c>
      <c r="P736" s="117">
        <f>IF(Thong_tin_chuc_vu_NV!A736="","",VLOOKUP(Thong_tin_chuc_vu_NV!A736,INPUT_Du_lieu_nhan_vien!$1:$1048576,39,0))</f>
        <v>0</v>
      </c>
    </row>
    <row r="737" spans="1:16" ht="19.5" hidden="1" customHeight="1" x14ac:dyDescent="0.2">
      <c r="A737" s="121">
        <f>IF(INPUT_Du_lieu_nhan_vien!A755="","",INPUT_Du_lieu_nhan_vien!A755)</f>
        <v>20730</v>
      </c>
      <c r="B737" s="121" t="str">
        <f>IF(A737="","",VLOOKUP(A737,INPUT_Du_lieu_nhan_vien!$1:$1048576,2,0))</f>
        <v>Bùi Thị Khánh</v>
      </c>
      <c r="C737" s="121" t="str">
        <f>IF($A737="","",VLOOKUP($A737,INPUT_Du_lieu_nhan_vien!$1:$1048576,3,0))</f>
        <v>Ly</v>
      </c>
      <c r="D737" s="104" t="str">
        <f>IF(A737="","",VLOOKUP(A737,INPUT_Du_lieu_nhan_vien!$1:$1048576,20,0))</f>
        <v>số 95, ngõ 219, Định Công Thượng, Hoàng Mai, HN</v>
      </c>
      <c r="E737" s="104" t="str">
        <f>IF($A737="","",VLOOKUP($A737,INPUT_Du_lieu_nhan_vien!$1:$1048576,17,0))</f>
        <v>0979144537</v>
      </c>
      <c r="F737" s="116">
        <f>IF(Thong_tin_chuc_vu_NV!A737="","",VLOOKUP(Thong_tin_chuc_vu_NV!A737,INPUT_Du_lieu_nhan_vien!$1:$1048576,27,0))</f>
        <v>1</v>
      </c>
      <c r="G737" s="104" t="str">
        <f>IF(Thong_tin_chuc_vu_NV!A737="","",VLOOKUP(Thong_tin_chuc_vu_NV!A737,INPUT_Du_lieu_nhan_vien!$1:$1048576,28,0))</f>
        <v>CB</v>
      </c>
      <c r="H737" s="104" t="str">
        <f>IF(Thong_tin_chuc_vu_NV!A737="","",VLOOKUP(Thong_tin_chuc_vu_NV!A737,INPUT_Du_lieu_nhan_vien!$1:$1048576,24,0))</f>
        <v>OXG</v>
      </c>
      <c r="I737" s="104" t="str">
        <f>IF(Thong_tin_chuc_vu_NV!A737="","",VLOOKUP(Thong_tin_chuc_vu_NV!A737,INPUT_Du_lieu_nhan_vien!$1:$1048576,29,0))</f>
        <v>TOS</v>
      </c>
      <c r="J737" s="104" t="str">
        <f>IF(Thong_tin_chuc_vu_NV!A737="","",VLOOKUP(Thong_tin_chuc_vu_NV!A737,INPUT_Du_lieu_nhan_vien!$1:$1048576,30,0))</f>
        <v>POSD</v>
      </c>
      <c r="K737" s="104" t="str">
        <f>IF(Thong_tin_chuc_vu_NV!A737="","",VLOOKUP(Thong_tin_chuc_vu_NV!A737,INPUT_Du_lieu_nhan_vien!$1:$1048576,31,0))</f>
        <v>HN</v>
      </c>
      <c r="L737" s="104" t="str">
        <f>IF(Thong_tin_chuc_vu_NV!A737="","",VLOOKUP(Thong_tin_chuc_vu_NV!A737,INPUT_Du_lieu_nhan_vien!$1:$1048576,36,0))</f>
        <v>Nghỉ việc</v>
      </c>
      <c r="M737" s="117">
        <f>IF(Thong_tin_chuc_vu_NV!A737="","",VLOOKUP(Thong_tin_chuc_vu_NV!A737,INPUT_Du_lieu_nhan_vien!$1:$1048576,34,0))</f>
        <v>0</v>
      </c>
      <c r="N737" s="104" t="str">
        <f>IF(Thong_tin_chuc_vu_NV!A737="","",VLOOKUP(Thong_tin_chuc_vu_NV!A737,INPUT_Du_lieu_nhan_vien!$1:$1048576,35,0))</f>
        <v/>
      </c>
      <c r="O737" s="117">
        <f>IF(Thong_tin_chuc_vu_NV!A737="","",VLOOKUP(Thong_tin_chuc_vu_NV!A737,INPUT_Du_lieu_nhan_vien!$1:$1048576,37,0))</f>
        <v>0</v>
      </c>
      <c r="P737" s="117">
        <f>IF(Thong_tin_chuc_vu_NV!A737="","",VLOOKUP(Thong_tin_chuc_vu_NV!A737,INPUT_Du_lieu_nhan_vien!$1:$1048576,39,0))</f>
        <v>0</v>
      </c>
    </row>
    <row r="738" spans="1:16" ht="19.5" hidden="1" customHeight="1" x14ac:dyDescent="0.2">
      <c r="A738" s="121">
        <f>IF(INPUT_Du_lieu_nhan_vien!A756="","",INPUT_Du_lieu_nhan_vien!A756)</f>
        <v>20731</v>
      </c>
      <c r="B738" s="121" t="str">
        <f>IF(A738="","",VLOOKUP(A738,INPUT_Du_lieu_nhan_vien!$1:$1048576,2,0))</f>
        <v>Ngô Phương</v>
      </c>
      <c r="C738" s="121" t="str">
        <f>IF($A738="","",VLOOKUP($A738,INPUT_Du_lieu_nhan_vien!$1:$1048576,3,0))</f>
        <v>Dung</v>
      </c>
      <c r="D738" s="104" t="str">
        <f>IF(A738="","",VLOOKUP(A738,INPUT_Du_lieu_nhan_vien!$1:$1048576,20,0))</f>
        <v>179B Đội Cấn, Ba Đình, Hà Nội</v>
      </c>
      <c r="E738" s="104" t="str">
        <f>IF($A738="","",VLOOKUP($A738,INPUT_Du_lieu_nhan_vien!$1:$1048576,17,0))</f>
        <v>0962008681</v>
      </c>
      <c r="F738" s="116">
        <f>IF(Thong_tin_chuc_vu_NV!A738="","",VLOOKUP(Thong_tin_chuc_vu_NV!A738,INPUT_Du_lieu_nhan_vien!$1:$1048576,27,0))</f>
        <v>1</v>
      </c>
      <c r="G738" s="104">
        <f>IF(Thong_tin_chuc_vu_NV!A738="","",VLOOKUP(Thong_tin_chuc_vu_NV!A738,INPUT_Du_lieu_nhan_vien!$1:$1048576,28,0))</f>
        <v>0</v>
      </c>
      <c r="H738" s="104" t="str">
        <f>IF(Thong_tin_chuc_vu_NV!A738="","",VLOOKUP(Thong_tin_chuc_vu_NV!A738,INPUT_Du_lieu_nhan_vien!$1:$1048576,24,0))</f>
        <v>OXG</v>
      </c>
      <c r="I738" s="104" t="str">
        <f>IF(Thong_tin_chuc_vu_NV!A738="","",VLOOKUP(Thong_tin_chuc_vu_NV!A738,INPUT_Du_lieu_nhan_vien!$1:$1048576,29,0))</f>
        <v>TPE</v>
      </c>
      <c r="J738" s="104">
        <f>IF(Thong_tin_chuc_vu_NV!A738="","",VLOOKUP(Thong_tin_chuc_vu_NV!A738,INPUT_Du_lieu_nhan_vien!$1:$1048576,30,0))</f>
        <v>0</v>
      </c>
      <c r="K738" s="104" t="str">
        <f>IF(Thong_tin_chuc_vu_NV!A738="","",VLOOKUP(Thong_tin_chuc_vu_NV!A738,INPUT_Du_lieu_nhan_vien!$1:$1048576,31,0))</f>
        <v>HN</v>
      </c>
      <c r="L738" s="104" t="str">
        <f>IF(Thong_tin_chuc_vu_NV!A738="","",VLOOKUP(Thong_tin_chuc_vu_NV!A738,INPUT_Du_lieu_nhan_vien!$1:$1048576,36,0))</f>
        <v>Thử việc</v>
      </c>
      <c r="M738" s="117">
        <f>IF(Thong_tin_chuc_vu_NV!A738="","",VLOOKUP(Thong_tin_chuc_vu_NV!A738,INPUT_Du_lieu_nhan_vien!$1:$1048576,34,0))</f>
        <v>0</v>
      </c>
      <c r="N738" s="104" t="str">
        <f>IF(Thong_tin_chuc_vu_NV!A738="","",VLOOKUP(Thong_tin_chuc_vu_NV!A738,INPUT_Du_lieu_nhan_vien!$1:$1048576,35,0))</f>
        <v/>
      </c>
      <c r="O738" s="117">
        <f>IF(Thong_tin_chuc_vu_NV!A738="","",VLOOKUP(Thong_tin_chuc_vu_NV!A738,INPUT_Du_lieu_nhan_vien!$1:$1048576,37,0))</f>
        <v>0</v>
      </c>
      <c r="P738" s="117">
        <f>IF(Thong_tin_chuc_vu_NV!A738="","",VLOOKUP(Thong_tin_chuc_vu_NV!A738,INPUT_Du_lieu_nhan_vien!$1:$1048576,39,0))</f>
        <v>0</v>
      </c>
    </row>
    <row r="739" spans="1:16" ht="19.5" hidden="1" customHeight="1" x14ac:dyDescent="0.2">
      <c r="A739" s="121">
        <f>IF(INPUT_Du_lieu_nhan_vien!A757="","",INPUT_Du_lieu_nhan_vien!A757)</f>
        <v>20732</v>
      </c>
      <c r="B739" s="121" t="str">
        <f>IF(A739="","",VLOOKUP(A739,INPUT_Du_lieu_nhan_vien!$1:$1048576,2,0))</f>
        <v>Vũ Thế</v>
      </c>
      <c r="C739" s="121" t="str">
        <f>IF($A739="","",VLOOKUP($A739,INPUT_Du_lieu_nhan_vien!$1:$1048576,3,0))</f>
        <v>Anh</v>
      </c>
      <c r="D739" s="104" t="str">
        <f>IF(A739="","",VLOOKUP(A739,INPUT_Du_lieu_nhan_vien!$1:$1048576,20,0))</f>
        <v>12 Chùa Bộc, Hà Nội</v>
      </c>
      <c r="E739" s="104" t="str">
        <f>IF($A739="","",VLOOKUP($A739,INPUT_Du_lieu_nhan_vien!$1:$1048576,17,0))</f>
        <v>0986367866</v>
      </c>
      <c r="F739" s="116">
        <f>IF(Thong_tin_chuc_vu_NV!A739="","",VLOOKUP(Thong_tin_chuc_vu_NV!A739,INPUT_Du_lieu_nhan_vien!$1:$1048576,27,0))</f>
        <v>1</v>
      </c>
      <c r="G739" s="104">
        <f>IF(Thong_tin_chuc_vu_NV!A739="","",VLOOKUP(Thong_tin_chuc_vu_NV!A739,INPUT_Du_lieu_nhan_vien!$1:$1048576,28,0))</f>
        <v>0</v>
      </c>
      <c r="H739" s="104" t="str">
        <f>IF(Thong_tin_chuc_vu_NV!A739="","",VLOOKUP(Thong_tin_chuc_vu_NV!A739,INPUT_Du_lieu_nhan_vien!$1:$1048576,24,0))</f>
        <v>OXG</v>
      </c>
      <c r="I739" s="104" t="str">
        <f>IF(Thong_tin_chuc_vu_NV!A739="","",VLOOKUP(Thong_tin_chuc_vu_NV!A739,INPUT_Du_lieu_nhan_vien!$1:$1048576,29,0))</f>
        <v>TPE</v>
      </c>
      <c r="J739" s="104">
        <f>IF(Thong_tin_chuc_vu_NV!A739="","",VLOOKUP(Thong_tin_chuc_vu_NV!A739,INPUT_Du_lieu_nhan_vien!$1:$1048576,30,0))</f>
        <v>0</v>
      </c>
      <c r="K739" s="104" t="str">
        <f>IF(Thong_tin_chuc_vu_NV!A739="","",VLOOKUP(Thong_tin_chuc_vu_NV!A739,INPUT_Du_lieu_nhan_vien!$1:$1048576,31,0))</f>
        <v>HN</v>
      </c>
      <c r="L739" s="104" t="str">
        <f>IF(Thong_tin_chuc_vu_NV!A739="","",VLOOKUP(Thong_tin_chuc_vu_NV!A739,INPUT_Du_lieu_nhan_vien!$1:$1048576,36,0))</f>
        <v>Thử việc</v>
      </c>
      <c r="M739" s="117">
        <f>IF(Thong_tin_chuc_vu_NV!A739="","",VLOOKUP(Thong_tin_chuc_vu_NV!A739,INPUT_Du_lieu_nhan_vien!$1:$1048576,34,0))</f>
        <v>0</v>
      </c>
      <c r="N739" s="104" t="str">
        <f>IF(Thong_tin_chuc_vu_NV!A739="","",VLOOKUP(Thong_tin_chuc_vu_NV!A739,INPUT_Du_lieu_nhan_vien!$1:$1048576,35,0))</f>
        <v/>
      </c>
      <c r="O739" s="117">
        <f>IF(Thong_tin_chuc_vu_NV!A739="","",VLOOKUP(Thong_tin_chuc_vu_NV!A739,INPUT_Du_lieu_nhan_vien!$1:$1048576,37,0))</f>
        <v>0</v>
      </c>
      <c r="P739" s="117">
        <f>IF(Thong_tin_chuc_vu_NV!A739="","",VLOOKUP(Thong_tin_chuc_vu_NV!A739,INPUT_Du_lieu_nhan_vien!$1:$1048576,39,0))</f>
        <v>0</v>
      </c>
    </row>
    <row r="740" spans="1:16" ht="19.5" hidden="1" customHeight="1" x14ac:dyDescent="0.2">
      <c r="A740" s="121">
        <f>IF(INPUT_Du_lieu_nhan_vien!A758="","",INPUT_Du_lieu_nhan_vien!A758)</f>
        <v>20733</v>
      </c>
      <c r="B740" s="121" t="str">
        <f>IF(A740="","",VLOOKUP(A740,INPUT_Du_lieu_nhan_vien!$1:$1048576,2,0))</f>
        <v>Lê Minh</v>
      </c>
      <c r="C740" s="121" t="str">
        <f>IF($A740="","",VLOOKUP($A740,INPUT_Du_lieu_nhan_vien!$1:$1048576,3,0))</f>
        <v>Tuấn</v>
      </c>
      <c r="D740" s="104" t="str">
        <f>IF(A740="","",VLOOKUP(A740,INPUT_Du_lieu_nhan_vien!$1:$1048576,20,0))</f>
        <v>B9 P105 Tập thể Kim Liên, Đống Đa, Hà Nội</v>
      </c>
      <c r="E740" s="104" t="str">
        <f>IF($A740="","",VLOOKUP($A740,INPUT_Du_lieu_nhan_vien!$1:$1048576,17,0))</f>
        <v>01238831990</v>
      </c>
      <c r="F740" s="116">
        <f>IF(Thong_tin_chuc_vu_NV!A740="","",VLOOKUP(Thong_tin_chuc_vu_NV!A740,INPUT_Du_lieu_nhan_vien!$1:$1048576,27,0))</f>
        <v>1</v>
      </c>
      <c r="G740" s="104">
        <f>IF(Thong_tin_chuc_vu_NV!A740="","",VLOOKUP(Thong_tin_chuc_vu_NV!A740,INPUT_Du_lieu_nhan_vien!$1:$1048576,28,0))</f>
        <v>0</v>
      </c>
      <c r="H740" s="104" t="str">
        <f>IF(Thong_tin_chuc_vu_NV!A740="","",VLOOKUP(Thong_tin_chuc_vu_NV!A740,INPUT_Du_lieu_nhan_vien!$1:$1048576,24,0))</f>
        <v>OXG</v>
      </c>
      <c r="I740" s="104" t="str">
        <f>IF(Thong_tin_chuc_vu_NV!A740="","",VLOOKUP(Thong_tin_chuc_vu_NV!A740,INPUT_Du_lieu_nhan_vien!$1:$1048576,29,0))</f>
        <v>TPE</v>
      </c>
      <c r="J740" s="104">
        <f>IF(Thong_tin_chuc_vu_NV!A740="","",VLOOKUP(Thong_tin_chuc_vu_NV!A740,INPUT_Du_lieu_nhan_vien!$1:$1048576,30,0))</f>
        <v>0</v>
      </c>
      <c r="K740" s="104" t="str">
        <f>IF(Thong_tin_chuc_vu_NV!A740="","",VLOOKUP(Thong_tin_chuc_vu_NV!A740,INPUT_Du_lieu_nhan_vien!$1:$1048576,31,0))</f>
        <v>HN</v>
      </c>
      <c r="L740" s="104" t="str">
        <f>IF(Thong_tin_chuc_vu_NV!A740="","",VLOOKUP(Thong_tin_chuc_vu_NV!A740,INPUT_Du_lieu_nhan_vien!$1:$1048576,36,0))</f>
        <v>Thử việc</v>
      </c>
      <c r="M740" s="117">
        <f>IF(Thong_tin_chuc_vu_NV!A740="","",VLOOKUP(Thong_tin_chuc_vu_NV!A740,INPUT_Du_lieu_nhan_vien!$1:$1048576,34,0))</f>
        <v>0</v>
      </c>
      <c r="N740" s="104" t="str">
        <f>IF(Thong_tin_chuc_vu_NV!A740="","",VLOOKUP(Thong_tin_chuc_vu_NV!A740,INPUT_Du_lieu_nhan_vien!$1:$1048576,35,0))</f>
        <v/>
      </c>
      <c r="O740" s="117">
        <f>IF(Thong_tin_chuc_vu_NV!A740="","",VLOOKUP(Thong_tin_chuc_vu_NV!A740,INPUT_Du_lieu_nhan_vien!$1:$1048576,37,0))</f>
        <v>0</v>
      </c>
      <c r="P740" s="117">
        <f>IF(Thong_tin_chuc_vu_NV!A740="","",VLOOKUP(Thong_tin_chuc_vu_NV!A740,INPUT_Du_lieu_nhan_vien!$1:$1048576,39,0))</f>
        <v>0</v>
      </c>
    </row>
    <row r="741" spans="1:16" ht="19.5" hidden="1" customHeight="1" x14ac:dyDescent="0.2">
      <c r="A741" s="121">
        <f>IF(INPUT_Du_lieu_nhan_vien!A759="","",INPUT_Du_lieu_nhan_vien!A759)</f>
        <v>20734</v>
      </c>
      <c r="B741" s="121" t="str">
        <f>IF(A741="","",VLOOKUP(A741,INPUT_Du_lieu_nhan_vien!$1:$1048576,2,0))</f>
        <v>Nguyễn Ngọc</v>
      </c>
      <c r="C741" s="121" t="str">
        <f>IF($A741="","",VLOOKUP($A741,INPUT_Du_lieu_nhan_vien!$1:$1048576,3,0))</f>
        <v>Công</v>
      </c>
      <c r="D741" s="104">
        <f>IF(A741="","",VLOOKUP(A741,INPUT_Du_lieu_nhan_vien!$1:$1048576,20,0))</f>
        <v>0</v>
      </c>
      <c r="E741" s="104">
        <f>IF($A741="","",VLOOKUP($A741,INPUT_Du_lieu_nhan_vien!$1:$1048576,17,0))</f>
        <v>0</v>
      </c>
      <c r="F741" s="116">
        <f>IF(Thong_tin_chuc_vu_NV!A741="","",VLOOKUP(Thong_tin_chuc_vu_NV!A741,INPUT_Du_lieu_nhan_vien!$1:$1048576,27,0))</f>
        <v>1</v>
      </c>
      <c r="G741" s="104">
        <f>IF(Thong_tin_chuc_vu_NV!A741="","",VLOOKUP(Thong_tin_chuc_vu_NV!A741,INPUT_Du_lieu_nhan_vien!$1:$1048576,28,0))</f>
        <v>0</v>
      </c>
      <c r="H741" s="104" t="str">
        <f>IF(Thong_tin_chuc_vu_NV!A741="","",VLOOKUP(Thong_tin_chuc_vu_NV!A741,INPUT_Du_lieu_nhan_vien!$1:$1048576,24,0))</f>
        <v>OXG</v>
      </c>
      <c r="I741" s="104" t="str">
        <f>IF(Thong_tin_chuc_vu_NV!A741="","",VLOOKUP(Thong_tin_chuc_vu_NV!A741,INPUT_Du_lieu_nhan_vien!$1:$1048576,29,0))</f>
        <v>TPE</v>
      </c>
      <c r="J741" s="104">
        <f>IF(Thong_tin_chuc_vu_NV!A741="","",VLOOKUP(Thong_tin_chuc_vu_NV!A741,INPUT_Du_lieu_nhan_vien!$1:$1048576,30,0))</f>
        <v>0</v>
      </c>
      <c r="K741" s="104" t="str">
        <f>IF(Thong_tin_chuc_vu_NV!A741="","",VLOOKUP(Thong_tin_chuc_vu_NV!A741,INPUT_Du_lieu_nhan_vien!$1:$1048576,31,0))</f>
        <v>HN</v>
      </c>
      <c r="L741" s="104" t="str">
        <f>IF(Thong_tin_chuc_vu_NV!A741="","",VLOOKUP(Thong_tin_chuc_vu_NV!A741,INPUT_Du_lieu_nhan_vien!$1:$1048576,36,0))</f>
        <v>Chính thức</v>
      </c>
      <c r="M741" s="117">
        <f>IF(Thong_tin_chuc_vu_NV!A741="","",VLOOKUP(Thong_tin_chuc_vu_NV!A741,INPUT_Du_lieu_nhan_vien!$1:$1048576,34,0))</f>
        <v>41682</v>
      </c>
      <c r="N741" s="104">
        <f>IF(Thong_tin_chuc_vu_NV!A741="","",VLOOKUP(Thong_tin_chuc_vu_NV!A741,INPUT_Du_lieu_nhan_vien!$1:$1048576,35,0))</f>
        <v>2</v>
      </c>
      <c r="O741" s="117">
        <f>IF(Thong_tin_chuc_vu_NV!A741="","",VLOOKUP(Thong_tin_chuc_vu_NV!A741,INPUT_Du_lieu_nhan_vien!$1:$1048576,37,0))</f>
        <v>0</v>
      </c>
      <c r="P741" s="117">
        <f>IF(Thong_tin_chuc_vu_NV!A741="","",VLOOKUP(Thong_tin_chuc_vu_NV!A741,INPUT_Du_lieu_nhan_vien!$1:$1048576,39,0))</f>
        <v>0</v>
      </c>
    </row>
    <row r="742" spans="1:16" ht="19.5" hidden="1" customHeight="1" x14ac:dyDescent="0.2">
      <c r="A742" s="121">
        <f>IF(INPUT_Du_lieu_nhan_vien!A760="","",INPUT_Du_lieu_nhan_vien!A760)</f>
        <v>20735</v>
      </c>
      <c r="B742" s="121" t="str">
        <f>IF(A742="","",VLOOKUP(A742,INPUT_Du_lieu_nhan_vien!$1:$1048576,2,0))</f>
        <v>Nguyễn Thị</v>
      </c>
      <c r="C742" s="121" t="str">
        <f>IF($A742="","",VLOOKUP($A742,INPUT_Du_lieu_nhan_vien!$1:$1048576,3,0))</f>
        <v>Tâm</v>
      </c>
      <c r="D742" s="104" t="str">
        <f>IF(A742="","",VLOOKUP(A742,INPUT_Du_lieu_nhan_vien!$1:$1048576,20,0))</f>
        <v>Ngách 173/1141 Giải Phóng, Thịnh Liệt, Hoàng Mai, HN</v>
      </c>
      <c r="E742" s="104" t="str">
        <f>IF($A742="","",VLOOKUP($A742,INPUT_Du_lieu_nhan_vien!$1:$1048576,17,0))</f>
        <v>0983979594</v>
      </c>
      <c r="F742" s="116">
        <f>IF(Thong_tin_chuc_vu_NV!A742="","",VLOOKUP(Thong_tin_chuc_vu_NV!A742,INPUT_Du_lieu_nhan_vien!$1:$1048576,27,0))</f>
        <v>1</v>
      </c>
      <c r="G742" s="104">
        <f>IF(Thong_tin_chuc_vu_NV!A742="","",VLOOKUP(Thong_tin_chuc_vu_NV!A742,INPUT_Du_lieu_nhan_vien!$1:$1048576,28,0))</f>
        <v>0</v>
      </c>
      <c r="H742" s="104" t="str">
        <f>IF(Thong_tin_chuc_vu_NV!A742="","",VLOOKUP(Thong_tin_chuc_vu_NV!A742,INPUT_Du_lieu_nhan_vien!$1:$1048576,24,0))</f>
        <v>OXG</v>
      </c>
      <c r="I742" s="104" t="str">
        <f>IF(Thong_tin_chuc_vu_NV!A742="","",VLOOKUP(Thong_tin_chuc_vu_NV!A742,INPUT_Du_lieu_nhan_vien!$1:$1048576,29,0))</f>
        <v>TAW</v>
      </c>
      <c r="J742" s="104" t="str">
        <f>IF(Thong_tin_chuc_vu_NV!A742="","",VLOOKUP(Thong_tin_chuc_vu_NV!A742,INPUT_Du_lieu_nhan_vien!$1:$1048576,30,0))</f>
        <v>PAWL</v>
      </c>
      <c r="K742" s="104" t="str">
        <f>IF(Thong_tin_chuc_vu_NV!A742="","",VLOOKUP(Thong_tin_chuc_vu_NV!A742,INPUT_Du_lieu_nhan_vien!$1:$1048576,31,0))</f>
        <v>HN</v>
      </c>
      <c r="L742" s="104" t="str">
        <f>IF(Thong_tin_chuc_vu_NV!A742="","",VLOOKUP(Thong_tin_chuc_vu_NV!A742,INPUT_Du_lieu_nhan_vien!$1:$1048576,36,0))</f>
        <v>Chính thức</v>
      </c>
      <c r="M742" s="117">
        <f>IF(Thong_tin_chuc_vu_NV!A742="","",VLOOKUP(Thong_tin_chuc_vu_NV!A742,INPUT_Du_lieu_nhan_vien!$1:$1048576,34,0))</f>
        <v>41681</v>
      </c>
      <c r="N742" s="104">
        <f>IF(Thong_tin_chuc_vu_NV!A742="","",VLOOKUP(Thong_tin_chuc_vu_NV!A742,INPUT_Du_lieu_nhan_vien!$1:$1048576,35,0))</f>
        <v>2</v>
      </c>
      <c r="O742" s="117">
        <f>IF(Thong_tin_chuc_vu_NV!A742="","",VLOOKUP(Thong_tin_chuc_vu_NV!A742,INPUT_Du_lieu_nhan_vien!$1:$1048576,37,0))</f>
        <v>0</v>
      </c>
      <c r="P742" s="117">
        <f>IF(Thong_tin_chuc_vu_NV!A742="","",VLOOKUP(Thong_tin_chuc_vu_NV!A742,INPUT_Du_lieu_nhan_vien!$1:$1048576,39,0))</f>
        <v>0</v>
      </c>
    </row>
    <row r="743" spans="1:16" ht="19.5" hidden="1" customHeight="1" x14ac:dyDescent="0.2">
      <c r="A743" s="121">
        <f>IF(INPUT_Du_lieu_nhan_vien!A761="","",INPUT_Du_lieu_nhan_vien!A761)</f>
        <v>20736</v>
      </c>
      <c r="B743" s="121" t="str">
        <f>IF(A743="","",VLOOKUP(A743,INPUT_Du_lieu_nhan_vien!$1:$1048576,2,0))</f>
        <v>Nguyễn Thị Thu</v>
      </c>
      <c r="C743" s="121" t="str">
        <f>IF($A743="","",VLOOKUP($A743,INPUT_Du_lieu_nhan_vien!$1:$1048576,3,0))</f>
        <v>Trang</v>
      </c>
      <c r="D743" s="104" t="str">
        <f>IF(A743="","",VLOOKUP(A743,INPUT_Du_lieu_nhan_vien!$1:$1048576,20,0))</f>
        <v>số 5, ngách 58/23/33, ngõ 105, Hồ Tùng Mậu, Cầu Giấy, HN</v>
      </c>
      <c r="E743" s="104" t="str">
        <f>IF($A743="","",VLOOKUP($A743,INPUT_Du_lieu_nhan_vien!$1:$1048576,17,0))</f>
        <v>0988030487</v>
      </c>
      <c r="F743" s="116">
        <f>IF(Thong_tin_chuc_vu_NV!A743="","",VLOOKUP(Thong_tin_chuc_vu_NV!A743,INPUT_Du_lieu_nhan_vien!$1:$1048576,27,0))</f>
        <v>1</v>
      </c>
      <c r="G743" s="104">
        <f>IF(Thong_tin_chuc_vu_NV!A743="","",VLOOKUP(Thong_tin_chuc_vu_NV!A743,INPUT_Du_lieu_nhan_vien!$1:$1048576,28,0))</f>
        <v>0</v>
      </c>
      <c r="H743" s="104" t="str">
        <f>IF(Thong_tin_chuc_vu_NV!A743="","",VLOOKUP(Thong_tin_chuc_vu_NV!A743,INPUT_Du_lieu_nhan_vien!$1:$1048576,24,0))</f>
        <v>OXC</v>
      </c>
      <c r="I743" s="104" t="str">
        <f>IF(Thong_tin_chuc_vu_NV!A743="","",VLOOKUP(Thong_tin_chuc_vu_NV!A743,INPUT_Du_lieu_nhan_vien!$1:$1048576,29,0))</f>
        <v>TNE</v>
      </c>
      <c r="J743" s="104" t="str">
        <f>IF(Thong_tin_chuc_vu_NV!A743="","",VLOOKUP(Thong_tin_chuc_vu_NV!A743,INPUT_Du_lieu_nhan_vien!$1:$1048576,30,0))</f>
        <v>PNES</v>
      </c>
      <c r="K743" s="104" t="str">
        <f>IF(Thong_tin_chuc_vu_NV!A743="","",VLOOKUP(Thong_tin_chuc_vu_NV!A743,INPUT_Du_lieu_nhan_vien!$1:$1048576,31,0))</f>
        <v>HN</v>
      </c>
      <c r="L743" s="104" t="str">
        <f>IF(Thong_tin_chuc_vu_NV!A743="","",VLOOKUP(Thong_tin_chuc_vu_NV!A743,INPUT_Du_lieu_nhan_vien!$1:$1048576,36,0))</f>
        <v>Thử việc</v>
      </c>
      <c r="M743" s="117">
        <f>IF(Thong_tin_chuc_vu_NV!A743="","",VLOOKUP(Thong_tin_chuc_vu_NV!A743,INPUT_Du_lieu_nhan_vien!$1:$1048576,34,0))</f>
        <v>0</v>
      </c>
      <c r="N743" s="104" t="str">
        <f>IF(Thong_tin_chuc_vu_NV!A743="","",VLOOKUP(Thong_tin_chuc_vu_NV!A743,INPUT_Du_lieu_nhan_vien!$1:$1048576,35,0))</f>
        <v/>
      </c>
      <c r="O743" s="117">
        <f>IF(Thong_tin_chuc_vu_NV!A743="","",VLOOKUP(Thong_tin_chuc_vu_NV!A743,INPUT_Du_lieu_nhan_vien!$1:$1048576,37,0))</f>
        <v>0</v>
      </c>
      <c r="P743" s="117">
        <f>IF(Thong_tin_chuc_vu_NV!A743="","",VLOOKUP(Thong_tin_chuc_vu_NV!A743,INPUT_Du_lieu_nhan_vien!$1:$1048576,39,0))</f>
        <v>0</v>
      </c>
    </row>
    <row r="744" spans="1:16" ht="19.5" hidden="1" customHeight="1" x14ac:dyDescent="0.2">
      <c r="A744" s="121">
        <f>IF(INPUT_Du_lieu_nhan_vien!A762="","",INPUT_Du_lieu_nhan_vien!A762)</f>
        <v>20737</v>
      </c>
      <c r="B744" s="121" t="str">
        <f>IF(A744="","",VLOOKUP(A744,INPUT_Du_lieu_nhan_vien!$1:$1048576,2,0))</f>
        <v>Đỗ Thị</v>
      </c>
      <c r="C744" s="121" t="str">
        <f>IF($A744="","",VLOOKUP($A744,INPUT_Du_lieu_nhan_vien!$1:$1048576,3,0))</f>
        <v>Hương</v>
      </c>
      <c r="D744" s="104">
        <f>IF(A744="","",VLOOKUP(A744,INPUT_Du_lieu_nhan_vien!$1:$1048576,20,0))</f>
        <v>0</v>
      </c>
      <c r="E744" s="104">
        <f>IF($A744="","",VLOOKUP($A744,INPUT_Du_lieu_nhan_vien!$1:$1048576,17,0))</f>
        <v>0</v>
      </c>
      <c r="F744" s="116">
        <f>IF(Thong_tin_chuc_vu_NV!A744="","",VLOOKUP(Thong_tin_chuc_vu_NV!A744,INPUT_Du_lieu_nhan_vien!$1:$1048576,27,0))</f>
        <v>1</v>
      </c>
      <c r="G744" s="104">
        <f>IF(Thong_tin_chuc_vu_NV!A744="","",VLOOKUP(Thong_tin_chuc_vu_NV!A744,INPUT_Du_lieu_nhan_vien!$1:$1048576,28,0))</f>
        <v>0</v>
      </c>
      <c r="H744" s="104" t="str">
        <f>IF(Thong_tin_chuc_vu_NV!A744="","",VLOOKUP(Thong_tin_chuc_vu_NV!A744,INPUT_Du_lieu_nhan_vien!$1:$1048576,24,0))</f>
        <v>OXG</v>
      </c>
      <c r="I744" s="104" t="str">
        <f>IF(Thong_tin_chuc_vu_NV!A744="","",VLOOKUP(Thong_tin_chuc_vu_NV!A744,INPUT_Du_lieu_nhan_vien!$1:$1048576,29,0))</f>
        <v>TAW</v>
      </c>
      <c r="J744" s="104" t="str">
        <f>IF(Thong_tin_chuc_vu_NV!A744="","",VLOOKUP(Thong_tin_chuc_vu_NV!A744,INPUT_Du_lieu_nhan_vien!$1:$1048576,30,0))</f>
        <v>PAWM</v>
      </c>
      <c r="K744" s="104" t="str">
        <f>IF(Thong_tin_chuc_vu_NV!A744="","",VLOOKUP(Thong_tin_chuc_vu_NV!A744,INPUT_Du_lieu_nhan_vien!$1:$1048576,31,0))</f>
        <v>HN</v>
      </c>
      <c r="L744" s="104" t="str">
        <f>IF(Thong_tin_chuc_vu_NV!A744="","",VLOOKUP(Thong_tin_chuc_vu_NV!A744,INPUT_Du_lieu_nhan_vien!$1:$1048576,36,0))</f>
        <v>Thử việc</v>
      </c>
      <c r="M744" s="117">
        <f>IF(Thong_tin_chuc_vu_NV!A744="","",VLOOKUP(Thong_tin_chuc_vu_NV!A744,INPUT_Du_lieu_nhan_vien!$1:$1048576,34,0))</f>
        <v>0</v>
      </c>
      <c r="N744" s="104" t="str">
        <f>IF(Thong_tin_chuc_vu_NV!A744="","",VLOOKUP(Thong_tin_chuc_vu_NV!A744,INPUT_Du_lieu_nhan_vien!$1:$1048576,35,0))</f>
        <v/>
      </c>
      <c r="O744" s="117">
        <f>IF(Thong_tin_chuc_vu_NV!A744="","",VLOOKUP(Thong_tin_chuc_vu_NV!A744,INPUT_Du_lieu_nhan_vien!$1:$1048576,37,0))</f>
        <v>0</v>
      </c>
      <c r="P744" s="117">
        <f>IF(Thong_tin_chuc_vu_NV!A744="","",VLOOKUP(Thong_tin_chuc_vu_NV!A744,INPUT_Du_lieu_nhan_vien!$1:$1048576,39,0))</f>
        <v>0</v>
      </c>
    </row>
    <row r="745" spans="1:16" ht="19.5" hidden="1" customHeight="1" x14ac:dyDescent="0.2">
      <c r="A745" s="121">
        <f>IF(INPUT_Du_lieu_nhan_vien!A763="","",INPUT_Du_lieu_nhan_vien!A763)</f>
        <v>20738</v>
      </c>
      <c r="B745" s="121" t="str">
        <f>IF(A745="","",VLOOKUP(A745,INPUT_Du_lieu_nhan_vien!$1:$1048576,2,0))</f>
        <v>Nguyễn Thị</v>
      </c>
      <c r="C745" s="121" t="str">
        <f>IF($A745="","",VLOOKUP($A745,INPUT_Du_lieu_nhan_vien!$1:$1048576,3,0))</f>
        <v>Trà</v>
      </c>
      <c r="D745" s="104">
        <f>IF(A745="","",VLOOKUP(A745,INPUT_Du_lieu_nhan_vien!$1:$1048576,20,0))</f>
        <v>0</v>
      </c>
      <c r="E745" s="104" t="str">
        <f>IF($A745="","",VLOOKUP($A745,INPUT_Du_lieu_nhan_vien!$1:$1048576,17,0))</f>
        <v>01669019729</v>
      </c>
      <c r="F745" s="116">
        <f>IF(Thong_tin_chuc_vu_NV!A745="","",VLOOKUP(Thong_tin_chuc_vu_NV!A745,INPUT_Du_lieu_nhan_vien!$1:$1048576,27,0))</f>
        <v>1</v>
      </c>
      <c r="G745" s="104">
        <f>IF(Thong_tin_chuc_vu_NV!A745="","",VLOOKUP(Thong_tin_chuc_vu_NV!A745,INPUT_Du_lieu_nhan_vien!$1:$1048576,28,0))</f>
        <v>0</v>
      </c>
      <c r="H745" s="104" t="str">
        <f>IF(Thong_tin_chuc_vu_NV!A745="","",VLOOKUP(Thong_tin_chuc_vu_NV!A745,INPUT_Du_lieu_nhan_vien!$1:$1048576,24,0))</f>
        <v>OXG</v>
      </c>
      <c r="I745" s="104" t="str">
        <f>IF(Thong_tin_chuc_vu_NV!A745="","",VLOOKUP(Thong_tin_chuc_vu_NV!A745,INPUT_Du_lieu_nhan_vien!$1:$1048576,29,0))</f>
        <v>TOS</v>
      </c>
      <c r="J745" s="104" t="str">
        <f>IF(Thong_tin_chuc_vu_NV!A745="","",VLOOKUP(Thong_tin_chuc_vu_NV!A745,INPUT_Du_lieu_nhan_vien!$1:$1048576,30,0))</f>
        <v>POSC</v>
      </c>
      <c r="K745" s="104" t="str">
        <f>IF(Thong_tin_chuc_vu_NV!A745="","",VLOOKUP(Thong_tin_chuc_vu_NV!A745,INPUT_Du_lieu_nhan_vien!$1:$1048576,31,0))</f>
        <v>HN</v>
      </c>
      <c r="L745" s="104" t="str">
        <f>IF(Thong_tin_chuc_vu_NV!A745="","",VLOOKUP(Thong_tin_chuc_vu_NV!A745,INPUT_Du_lieu_nhan_vien!$1:$1048576,36,0))</f>
        <v>Chính thức</v>
      </c>
      <c r="M745" s="117">
        <f>IF(Thong_tin_chuc_vu_NV!A745="","",VLOOKUP(Thong_tin_chuc_vu_NV!A745,INPUT_Du_lieu_nhan_vien!$1:$1048576,34,0))</f>
        <v>0</v>
      </c>
      <c r="N745" s="104" t="str">
        <f>IF(Thong_tin_chuc_vu_NV!A745="","",VLOOKUP(Thong_tin_chuc_vu_NV!A745,INPUT_Du_lieu_nhan_vien!$1:$1048576,35,0))</f>
        <v/>
      </c>
      <c r="O745" s="117">
        <f>IF(Thong_tin_chuc_vu_NV!A745="","",VLOOKUP(Thong_tin_chuc_vu_NV!A745,INPUT_Du_lieu_nhan_vien!$1:$1048576,37,0))</f>
        <v>0</v>
      </c>
      <c r="P745" s="117">
        <f>IF(Thong_tin_chuc_vu_NV!A745="","",VLOOKUP(Thong_tin_chuc_vu_NV!A745,INPUT_Du_lieu_nhan_vien!$1:$1048576,39,0))</f>
        <v>0</v>
      </c>
    </row>
    <row r="746" spans="1:16" ht="19.5" hidden="1" customHeight="1" x14ac:dyDescent="0.2">
      <c r="A746" s="121">
        <f>IF(INPUT_Du_lieu_nhan_vien!A764="","",INPUT_Du_lieu_nhan_vien!A764)</f>
        <v>20739</v>
      </c>
      <c r="B746" s="121" t="str">
        <f>IF(A746="","",VLOOKUP(A746,INPUT_Du_lieu_nhan_vien!$1:$1048576,2,0))</f>
        <v>Nguyễn Thị</v>
      </c>
      <c r="C746" s="121" t="str">
        <f>IF($A746="","",VLOOKUP($A746,INPUT_Du_lieu_nhan_vien!$1:$1048576,3,0))</f>
        <v>Lý</v>
      </c>
      <c r="D746" s="104">
        <f>IF(A746="","",VLOOKUP(A746,INPUT_Du_lieu_nhan_vien!$1:$1048576,20,0))</f>
        <v>0</v>
      </c>
      <c r="E746" s="104">
        <f>IF($A746="","",VLOOKUP($A746,INPUT_Du_lieu_nhan_vien!$1:$1048576,17,0))</f>
        <v>0</v>
      </c>
      <c r="F746" s="116">
        <f>IF(Thong_tin_chuc_vu_NV!A746="","",VLOOKUP(Thong_tin_chuc_vu_NV!A746,INPUT_Du_lieu_nhan_vien!$1:$1048576,27,0))</f>
        <v>1</v>
      </c>
      <c r="G746" s="104">
        <f>IF(Thong_tin_chuc_vu_NV!A746="","",VLOOKUP(Thong_tin_chuc_vu_NV!A746,INPUT_Du_lieu_nhan_vien!$1:$1048576,28,0))</f>
        <v>0</v>
      </c>
      <c r="H746" s="104" t="str">
        <f>IF(Thong_tin_chuc_vu_NV!A746="","",VLOOKUP(Thong_tin_chuc_vu_NV!A746,INPUT_Du_lieu_nhan_vien!$1:$1048576,24,0))</f>
        <v>OXG</v>
      </c>
      <c r="I746" s="104" t="str">
        <f>IF(Thong_tin_chuc_vu_NV!A746="","",VLOOKUP(Thong_tin_chuc_vu_NV!A746,INPUT_Du_lieu_nhan_vien!$1:$1048576,29,0))</f>
        <v>TAD</v>
      </c>
      <c r="J746" s="104" t="str">
        <f>IF(Thong_tin_chuc_vu_NV!A746="","",VLOOKUP(Thong_tin_chuc_vu_NV!A746,INPUT_Du_lieu_nhan_vien!$1:$1048576,30,0))</f>
        <v>PADA</v>
      </c>
      <c r="K746" s="104" t="str">
        <f>IF(Thong_tin_chuc_vu_NV!A746="","",VLOOKUP(Thong_tin_chuc_vu_NV!A746,INPUT_Du_lieu_nhan_vien!$1:$1048576,31,0))</f>
        <v>HN</v>
      </c>
      <c r="L746" s="104" t="str">
        <f>IF(Thong_tin_chuc_vu_NV!A746="","",VLOOKUP(Thong_tin_chuc_vu_NV!A746,INPUT_Du_lieu_nhan_vien!$1:$1048576,36,0))</f>
        <v>Nghỉ việc</v>
      </c>
      <c r="M746" s="117">
        <f>IF(Thong_tin_chuc_vu_NV!A746="","",VLOOKUP(Thong_tin_chuc_vu_NV!A746,INPUT_Du_lieu_nhan_vien!$1:$1048576,34,0))</f>
        <v>0</v>
      </c>
      <c r="N746" s="104" t="str">
        <f>IF(Thong_tin_chuc_vu_NV!A746="","",VLOOKUP(Thong_tin_chuc_vu_NV!A746,INPUT_Du_lieu_nhan_vien!$1:$1048576,35,0))</f>
        <v/>
      </c>
      <c r="O746" s="117">
        <f>IF(Thong_tin_chuc_vu_NV!A746="","",VLOOKUP(Thong_tin_chuc_vu_NV!A746,INPUT_Du_lieu_nhan_vien!$1:$1048576,37,0))</f>
        <v>0</v>
      </c>
      <c r="P746" s="117">
        <f>IF(Thong_tin_chuc_vu_NV!A746="","",VLOOKUP(Thong_tin_chuc_vu_NV!A746,INPUT_Du_lieu_nhan_vien!$1:$1048576,39,0))</f>
        <v>0</v>
      </c>
    </row>
    <row r="747" spans="1:16" ht="19.5" hidden="1" customHeight="1" x14ac:dyDescent="0.2">
      <c r="A747" s="121">
        <f>IF(INPUT_Du_lieu_nhan_vien!A765="","",INPUT_Du_lieu_nhan_vien!A765)</f>
        <v>20740</v>
      </c>
      <c r="B747" s="121" t="str">
        <f>IF(A747="","",VLOOKUP(A747,INPUT_Du_lieu_nhan_vien!$1:$1048576,2,0))</f>
        <v>Đinh Thị Châu</v>
      </c>
      <c r="C747" s="121" t="str">
        <f>IF($A747="","",VLOOKUP($A747,INPUT_Du_lieu_nhan_vien!$1:$1048576,3,0))</f>
        <v>Giang</v>
      </c>
      <c r="D747" s="104" t="str">
        <f>IF(A747="","",VLOOKUP(A747,INPUT_Du_lieu_nhan_vien!$1:$1048576,20,0))</f>
        <v>P301, D3, Khu DF, P. Dịch Vọng, Q. Cầu Giấy, Hà Nội</v>
      </c>
      <c r="E747" s="104" t="str">
        <f>IF($A747="","",VLOOKUP($A747,INPUT_Du_lieu_nhan_vien!$1:$1048576,17,0))</f>
        <v>0917336269/0904589355</v>
      </c>
      <c r="F747" s="116">
        <f>IF(Thong_tin_chuc_vu_NV!A747="","",VLOOKUP(Thong_tin_chuc_vu_NV!A747,INPUT_Du_lieu_nhan_vien!$1:$1048576,27,0))</f>
        <v>3</v>
      </c>
      <c r="G747" s="104">
        <f>IF(Thong_tin_chuc_vu_NV!A747="","",VLOOKUP(Thong_tin_chuc_vu_NV!A747,INPUT_Du_lieu_nhan_vien!$1:$1048576,28,0))</f>
        <v>0</v>
      </c>
      <c r="H747" s="104" t="str">
        <f>IF(Thong_tin_chuc_vu_NV!A747="","",VLOOKUP(Thong_tin_chuc_vu_NV!A747,INPUT_Du_lieu_nhan_vien!$1:$1048576,24,0))</f>
        <v>PM2</v>
      </c>
      <c r="I747" s="104" t="str">
        <f>IF(Thong_tin_chuc_vu_NV!A747="","",VLOOKUP(Thong_tin_chuc_vu_NV!A747,INPUT_Du_lieu_nhan_vien!$1:$1048576,29,0))</f>
        <v>TAD</v>
      </c>
      <c r="J747" s="104" t="str">
        <f>IF(Thong_tin_chuc_vu_NV!A747="","",VLOOKUP(Thong_tin_chuc_vu_NV!A747,INPUT_Du_lieu_nhan_vien!$1:$1048576,30,0))</f>
        <v>PADA</v>
      </c>
      <c r="K747" s="104" t="str">
        <f>IF(Thong_tin_chuc_vu_NV!A747="","",VLOOKUP(Thong_tin_chuc_vu_NV!A747,INPUT_Du_lieu_nhan_vien!$1:$1048576,31,0))</f>
        <v>HN</v>
      </c>
      <c r="L747" s="104" t="str">
        <f>IF(Thong_tin_chuc_vu_NV!A747="","",VLOOKUP(Thong_tin_chuc_vu_NV!A747,INPUT_Du_lieu_nhan_vien!$1:$1048576,36,0))</f>
        <v>Thử việc</v>
      </c>
      <c r="M747" s="117">
        <f>IF(Thong_tin_chuc_vu_NV!A747="","",VLOOKUP(Thong_tin_chuc_vu_NV!A747,INPUT_Du_lieu_nhan_vien!$1:$1048576,34,0))</f>
        <v>0</v>
      </c>
      <c r="N747" s="104" t="str">
        <f>IF(Thong_tin_chuc_vu_NV!A747="","",VLOOKUP(Thong_tin_chuc_vu_NV!A747,INPUT_Du_lieu_nhan_vien!$1:$1048576,35,0))</f>
        <v/>
      </c>
      <c r="O747" s="117">
        <f>IF(Thong_tin_chuc_vu_NV!A747="","",VLOOKUP(Thong_tin_chuc_vu_NV!A747,INPUT_Du_lieu_nhan_vien!$1:$1048576,37,0))</f>
        <v>0</v>
      </c>
      <c r="P747" s="117">
        <f>IF(Thong_tin_chuc_vu_NV!A747="","",VLOOKUP(Thong_tin_chuc_vu_NV!A747,INPUT_Du_lieu_nhan_vien!$1:$1048576,39,0))</f>
        <v>0</v>
      </c>
    </row>
    <row r="748" spans="1:16" ht="19.5" hidden="1" customHeight="1" x14ac:dyDescent="0.2">
      <c r="A748" s="121">
        <f>IF(INPUT_Du_lieu_nhan_vien!A766="","",INPUT_Du_lieu_nhan_vien!A766)</f>
        <v>20741</v>
      </c>
      <c r="B748" s="121" t="str">
        <f>IF(A748="","",VLOOKUP(A748,INPUT_Du_lieu_nhan_vien!$1:$1048576,2,0))</f>
        <v>Phan Thị Phương</v>
      </c>
      <c r="C748" s="121" t="str">
        <f>IF($A748="","",VLOOKUP($A748,INPUT_Du_lieu_nhan_vien!$1:$1048576,3,0))</f>
        <v>Thảo</v>
      </c>
      <c r="D748" s="104" t="str">
        <f>IF(A748="","",VLOOKUP(A748,INPUT_Du_lieu_nhan_vien!$1:$1048576,20,0))</f>
        <v>243, Chấn Hưng, P6, Quận Tân Bình, TP HCM</v>
      </c>
      <c r="E748" s="104" t="str">
        <f>IF($A748="","",VLOOKUP($A748,INPUT_Du_lieu_nhan_vien!$1:$1048576,17,0))</f>
        <v>0938235734</v>
      </c>
      <c r="F748" s="116">
        <f>IF(Thong_tin_chuc_vu_NV!A748="","",VLOOKUP(Thong_tin_chuc_vu_NV!A748,INPUT_Du_lieu_nhan_vien!$1:$1048576,27,0))</f>
        <v>1</v>
      </c>
      <c r="G748" s="104">
        <f>IF(Thong_tin_chuc_vu_NV!A748="","",VLOOKUP(Thong_tin_chuc_vu_NV!A748,INPUT_Du_lieu_nhan_vien!$1:$1048576,28,0))</f>
        <v>0</v>
      </c>
      <c r="H748" s="104" t="str">
        <f>IF(Thong_tin_chuc_vu_NV!A748="","",VLOOKUP(Thong_tin_chuc_vu_NV!A748,INPUT_Du_lieu_nhan_vien!$1:$1048576,24,0))</f>
        <v>OXS</v>
      </c>
      <c r="I748" s="104" t="str">
        <f>IF(Thong_tin_chuc_vu_NV!A748="","",VLOOKUP(Thong_tin_chuc_vu_NV!A748,INPUT_Du_lieu_nhan_vien!$1:$1048576,29,0))</f>
        <v>TSA</v>
      </c>
      <c r="J748" s="104" t="str">
        <f>IF(Thong_tin_chuc_vu_NV!A748="","",VLOOKUP(Thong_tin_chuc_vu_NV!A748,INPUT_Du_lieu_nhan_vien!$1:$1048576,30,0))</f>
        <v>PSAS</v>
      </c>
      <c r="K748" s="104" t="str">
        <f>IF(Thong_tin_chuc_vu_NV!A748="","",VLOOKUP(Thong_tin_chuc_vu_NV!A748,INPUT_Du_lieu_nhan_vien!$1:$1048576,31,0))</f>
        <v>HCM</v>
      </c>
      <c r="L748" s="104" t="str">
        <f>IF(Thong_tin_chuc_vu_NV!A748="","",VLOOKUP(Thong_tin_chuc_vu_NV!A748,INPUT_Du_lieu_nhan_vien!$1:$1048576,36,0))</f>
        <v>Thử việc</v>
      </c>
      <c r="M748" s="117">
        <f>IF(Thong_tin_chuc_vu_NV!A748="","",VLOOKUP(Thong_tin_chuc_vu_NV!A748,INPUT_Du_lieu_nhan_vien!$1:$1048576,34,0))</f>
        <v>0</v>
      </c>
      <c r="N748" s="104" t="str">
        <f>IF(Thong_tin_chuc_vu_NV!A748="","",VLOOKUP(Thong_tin_chuc_vu_NV!A748,INPUT_Du_lieu_nhan_vien!$1:$1048576,35,0))</f>
        <v/>
      </c>
      <c r="O748" s="117">
        <f>IF(Thong_tin_chuc_vu_NV!A748="","",VLOOKUP(Thong_tin_chuc_vu_NV!A748,INPUT_Du_lieu_nhan_vien!$1:$1048576,37,0))</f>
        <v>0</v>
      </c>
      <c r="P748" s="117">
        <f>IF(Thong_tin_chuc_vu_NV!A748="","",VLOOKUP(Thong_tin_chuc_vu_NV!A748,INPUT_Du_lieu_nhan_vien!$1:$1048576,39,0))</f>
        <v>0</v>
      </c>
    </row>
    <row r="749" spans="1:16" ht="19.5" hidden="1" customHeight="1" x14ac:dyDescent="0.2">
      <c r="A749" s="121">
        <f>IF(INPUT_Du_lieu_nhan_vien!A767="","",INPUT_Du_lieu_nhan_vien!A767)</f>
        <v>20742</v>
      </c>
      <c r="B749" s="121" t="str">
        <f>IF(A749="","",VLOOKUP(A749,INPUT_Du_lieu_nhan_vien!$1:$1048576,2,0))</f>
        <v>Nguyễn Thị Thùy</v>
      </c>
      <c r="C749" s="121" t="str">
        <f>IF($A749="","",VLOOKUP($A749,INPUT_Du_lieu_nhan_vien!$1:$1048576,3,0))</f>
        <v>Trang</v>
      </c>
      <c r="D749" s="104" t="str">
        <f>IF(A749="","",VLOOKUP(A749,INPUT_Du_lieu_nhan_vien!$1:$1048576,20,0))</f>
        <v>38/6/3 Đô Đốc Long, Q Tân Quý, Q Tân Phú</v>
      </c>
      <c r="E749" s="104" t="str">
        <f>IF($A749="","",VLOOKUP($A749,INPUT_Du_lieu_nhan_vien!$1:$1048576,17,0))</f>
        <v>0907427171</v>
      </c>
      <c r="F749" s="116">
        <f>IF(Thong_tin_chuc_vu_NV!A749="","",VLOOKUP(Thong_tin_chuc_vu_NV!A749,INPUT_Du_lieu_nhan_vien!$1:$1048576,27,0))</f>
        <v>1</v>
      </c>
      <c r="G749" s="104">
        <f>IF(Thong_tin_chuc_vu_NV!A749="","",VLOOKUP(Thong_tin_chuc_vu_NV!A749,INPUT_Du_lieu_nhan_vien!$1:$1048576,28,0))</f>
        <v>0</v>
      </c>
      <c r="H749" s="104" t="str">
        <f>IF(Thong_tin_chuc_vu_NV!A749="","",VLOOKUP(Thong_tin_chuc_vu_NV!A749,INPUT_Du_lieu_nhan_vien!$1:$1048576,24,0))</f>
        <v>OXS</v>
      </c>
      <c r="I749" s="104" t="str">
        <f>IF(Thong_tin_chuc_vu_NV!A749="","",VLOOKUP(Thong_tin_chuc_vu_NV!A749,INPUT_Du_lieu_nhan_vien!$1:$1048576,29,0))</f>
        <v>TSA</v>
      </c>
      <c r="J749" s="104" t="str">
        <f>IF(Thong_tin_chuc_vu_NV!A749="","",VLOOKUP(Thong_tin_chuc_vu_NV!A749,INPUT_Du_lieu_nhan_vien!$1:$1048576,30,0))</f>
        <v>PSAS</v>
      </c>
      <c r="K749" s="104" t="str">
        <f>IF(Thong_tin_chuc_vu_NV!A749="","",VLOOKUP(Thong_tin_chuc_vu_NV!A749,INPUT_Du_lieu_nhan_vien!$1:$1048576,31,0))</f>
        <v>HCM</v>
      </c>
      <c r="L749" s="104" t="str">
        <f>IF(Thong_tin_chuc_vu_NV!A749="","",VLOOKUP(Thong_tin_chuc_vu_NV!A749,INPUT_Du_lieu_nhan_vien!$1:$1048576,36,0))</f>
        <v>Thử việc</v>
      </c>
      <c r="M749" s="117">
        <f>IF(Thong_tin_chuc_vu_NV!A749="","",VLOOKUP(Thong_tin_chuc_vu_NV!A749,INPUT_Du_lieu_nhan_vien!$1:$1048576,34,0))</f>
        <v>0</v>
      </c>
      <c r="N749" s="104" t="str">
        <f>IF(Thong_tin_chuc_vu_NV!A749="","",VLOOKUP(Thong_tin_chuc_vu_NV!A749,INPUT_Du_lieu_nhan_vien!$1:$1048576,35,0))</f>
        <v/>
      </c>
      <c r="O749" s="117">
        <f>IF(Thong_tin_chuc_vu_NV!A749="","",VLOOKUP(Thong_tin_chuc_vu_NV!A749,INPUT_Du_lieu_nhan_vien!$1:$1048576,37,0))</f>
        <v>0</v>
      </c>
      <c r="P749" s="117">
        <f>IF(Thong_tin_chuc_vu_NV!A749="","",VLOOKUP(Thong_tin_chuc_vu_NV!A749,INPUT_Du_lieu_nhan_vien!$1:$1048576,39,0))</f>
        <v>0</v>
      </c>
    </row>
    <row r="750" spans="1:16" ht="19.5" hidden="1" customHeight="1" x14ac:dyDescent="0.2">
      <c r="A750" s="121">
        <f>IF(INPUT_Du_lieu_nhan_vien!A768="","",INPUT_Du_lieu_nhan_vien!A768)</f>
        <v>20743</v>
      </c>
      <c r="B750" s="121" t="str">
        <f>IF(A750="","",VLOOKUP(A750,INPUT_Du_lieu_nhan_vien!$1:$1048576,2,0))</f>
        <v>Đoàn Thị Ngọc</v>
      </c>
      <c r="C750" s="121" t="str">
        <f>IF($A750="","",VLOOKUP($A750,INPUT_Du_lieu_nhan_vien!$1:$1048576,3,0))</f>
        <v>Hạnh</v>
      </c>
      <c r="D750" s="104" t="str">
        <f>IF(A750="","",VLOOKUP(A750,INPUT_Du_lieu_nhan_vien!$1:$1048576,20,0))</f>
        <v>29/2 Đoàn Giỏi, P.Sơn Kỳ, Q.Tân Phú, TP HCM</v>
      </c>
      <c r="E750" s="104" t="str">
        <f>IF($A750="","",VLOOKUP($A750,INPUT_Du_lieu_nhan_vien!$1:$1048576,17,0))</f>
        <v>0908907119</v>
      </c>
      <c r="F750" s="116">
        <f>IF(Thong_tin_chuc_vu_NV!A750="","",VLOOKUP(Thong_tin_chuc_vu_NV!A750,INPUT_Du_lieu_nhan_vien!$1:$1048576,27,0))</f>
        <v>1</v>
      </c>
      <c r="G750" s="104">
        <f>IF(Thong_tin_chuc_vu_NV!A750="","",VLOOKUP(Thong_tin_chuc_vu_NV!A750,INPUT_Du_lieu_nhan_vien!$1:$1048576,28,0))</f>
        <v>0</v>
      </c>
      <c r="H750" s="104" t="str">
        <f>IF(Thong_tin_chuc_vu_NV!A750="","",VLOOKUP(Thong_tin_chuc_vu_NV!A750,INPUT_Du_lieu_nhan_vien!$1:$1048576,24,0))</f>
        <v>OXS</v>
      </c>
      <c r="I750" s="104" t="str">
        <f>IF(Thong_tin_chuc_vu_NV!A750="","",VLOOKUP(Thong_tin_chuc_vu_NV!A750,INPUT_Du_lieu_nhan_vien!$1:$1048576,29,0))</f>
        <v>TSA</v>
      </c>
      <c r="J750" s="104" t="str">
        <f>IF(Thong_tin_chuc_vu_NV!A750="","",VLOOKUP(Thong_tin_chuc_vu_NV!A750,INPUT_Du_lieu_nhan_vien!$1:$1048576,30,0))</f>
        <v>PSAS</v>
      </c>
      <c r="K750" s="104" t="str">
        <f>IF(Thong_tin_chuc_vu_NV!A750="","",VLOOKUP(Thong_tin_chuc_vu_NV!A750,INPUT_Du_lieu_nhan_vien!$1:$1048576,31,0))</f>
        <v>HCM</v>
      </c>
      <c r="L750" s="104" t="str">
        <f>IF(Thong_tin_chuc_vu_NV!A750="","",VLOOKUP(Thong_tin_chuc_vu_NV!A750,INPUT_Du_lieu_nhan_vien!$1:$1048576,36,0))</f>
        <v>Thử việc</v>
      </c>
      <c r="M750" s="117">
        <f>IF(Thong_tin_chuc_vu_NV!A750="","",VLOOKUP(Thong_tin_chuc_vu_NV!A750,INPUT_Du_lieu_nhan_vien!$1:$1048576,34,0))</f>
        <v>0</v>
      </c>
      <c r="N750" s="104" t="str">
        <f>IF(Thong_tin_chuc_vu_NV!A750="","",VLOOKUP(Thong_tin_chuc_vu_NV!A750,INPUT_Du_lieu_nhan_vien!$1:$1048576,35,0))</f>
        <v/>
      </c>
      <c r="O750" s="117">
        <f>IF(Thong_tin_chuc_vu_NV!A750="","",VLOOKUP(Thong_tin_chuc_vu_NV!A750,INPUT_Du_lieu_nhan_vien!$1:$1048576,37,0))</f>
        <v>0</v>
      </c>
      <c r="P750" s="117">
        <f>IF(Thong_tin_chuc_vu_NV!A750="","",VLOOKUP(Thong_tin_chuc_vu_NV!A750,INPUT_Du_lieu_nhan_vien!$1:$1048576,39,0))</f>
        <v>0</v>
      </c>
    </row>
    <row r="751" spans="1:16" ht="19.5" hidden="1" customHeight="1" x14ac:dyDescent="0.2">
      <c r="A751" s="121">
        <f>IF(INPUT_Du_lieu_nhan_vien!A769="","",INPUT_Du_lieu_nhan_vien!A769)</f>
        <v>20744</v>
      </c>
      <c r="B751" s="121" t="str">
        <f>IF(A751="","",VLOOKUP(A751,INPUT_Du_lieu_nhan_vien!$1:$1048576,2,0))</f>
        <v>Lưu Thị Trúc</v>
      </c>
      <c r="C751" s="121" t="str">
        <f>IF($A751="","",VLOOKUP($A751,INPUT_Du_lieu_nhan_vien!$1:$1048576,3,0))</f>
        <v>Loan</v>
      </c>
      <c r="D751" s="104" t="str">
        <f>IF(A751="","",VLOOKUP(A751,INPUT_Du_lieu_nhan_vien!$1:$1048576,20,0))</f>
        <v>282 Lĩnh Nam, Hoàng Mai, Hà Nội</v>
      </c>
      <c r="E751" s="104" t="str">
        <f>IF($A751="","",VLOOKUP($A751,INPUT_Du_lieu_nhan_vien!$1:$1048576,17,0))</f>
        <v>0975369923</v>
      </c>
      <c r="F751" s="116">
        <f>IF(Thong_tin_chuc_vu_NV!A751="","",VLOOKUP(Thong_tin_chuc_vu_NV!A751,INPUT_Du_lieu_nhan_vien!$1:$1048576,27,0))</f>
        <v>1</v>
      </c>
      <c r="G751" s="104">
        <f>IF(Thong_tin_chuc_vu_NV!A751="","",VLOOKUP(Thong_tin_chuc_vu_NV!A751,INPUT_Du_lieu_nhan_vien!$1:$1048576,28,0))</f>
        <v>0</v>
      </c>
      <c r="H751" s="104" t="str">
        <f>IF(Thong_tin_chuc_vu_NV!A751="","",VLOOKUP(Thong_tin_chuc_vu_NV!A751,INPUT_Du_lieu_nhan_vien!$1:$1048576,24,0))</f>
        <v>OXG</v>
      </c>
      <c r="I751" s="104" t="str">
        <f>IF(Thong_tin_chuc_vu_NV!A751="","",VLOOKUP(Thong_tin_chuc_vu_NV!A751,INPUT_Du_lieu_nhan_vien!$1:$1048576,29,0))</f>
        <v>TFP</v>
      </c>
      <c r="J751" s="104">
        <f>IF(Thong_tin_chuc_vu_NV!A751="","",VLOOKUP(Thong_tin_chuc_vu_NV!A751,INPUT_Du_lieu_nhan_vien!$1:$1048576,30,0))</f>
        <v>0</v>
      </c>
      <c r="K751" s="104" t="str">
        <f>IF(Thong_tin_chuc_vu_NV!A751="","",VLOOKUP(Thong_tin_chuc_vu_NV!A751,INPUT_Du_lieu_nhan_vien!$1:$1048576,31,0))</f>
        <v>HN</v>
      </c>
      <c r="L751" s="104" t="str">
        <f>IF(Thong_tin_chuc_vu_NV!A751="","",VLOOKUP(Thong_tin_chuc_vu_NV!A751,INPUT_Du_lieu_nhan_vien!$1:$1048576,36,0))</f>
        <v>Thử việc</v>
      </c>
      <c r="M751" s="117">
        <f>IF(Thong_tin_chuc_vu_NV!A751="","",VLOOKUP(Thong_tin_chuc_vu_NV!A751,INPUT_Du_lieu_nhan_vien!$1:$1048576,34,0))</f>
        <v>0</v>
      </c>
      <c r="N751" s="104" t="str">
        <f>IF(Thong_tin_chuc_vu_NV!A751="","",VLOOKUP(Thong_tin_chuc_vu_NV!A751,INPUT_Du_lieu_nhan_vien!$1:$1048576,35,0))</f>
        <v/>
      </c>
      <c r="O751" s="117">
        <f>IF(Thong_tin_chuc_vu_NV!A751="","",VLOOKUP(Thong_tin_chuc_vu_NV!A751,INPUT_Du_lieu_nhan_vien!$1:$1048576,37,0))</f>
        <v>0</v>
      </c>
      <c r="P751" s="117">
        <f>IF(Thong_tin_chuc_vu_NV!A751="","",VLOOKUP(Thong_tin_chuc_vu_NV!A751,INPUT_Du_lieu_nhan_vien!$1:$1048576,39,0))</f>
        <v>0</v>
      </c>
    </row>
    <row r="752" spans="1:16" ht="19.5" hidden="1" customHeight="1" x14ac:dyDescent="0.2">
      <c r="A752" s="121">
        <f>IF(INPUT_Du_lieu_nhan_vien!A770="","",INPUT_Du_lieu_nhan_vien!A770)</f>
        <v>20745</v>
      </c>
      <c r="B752" s="121" t="str">
        <f>IF(A752="","",VLOOKUP(A752,INPUT_Du_lieu_nhan_vien!$1:$1048576,2,0))</f>
        <v>Dương Thị Quỳnh</v>
      </c>
      <c r="C752" s="121" t="str">
        <f>IF($A752="","",VLOOKUP($A752,INPUT_Du_lieu_nhan_vien!$1:$1048576,3,0))</f>
        <v>Châu</v>
      </c>
      <c r="D752" s="104" t="str">
        <f>IF(A752="","",VLOOKUP(A752,INPUT_Du_lieu_nhan_vien!$1:$1048576,20,0))</f>
        <v>Nguyễn Trãi, Thường Tín, Hà Nội</v>
      </c>
      <c r="E752" s="104" t="str">
        <f>IF($A752="","",VLOOKUP($A752,INPUT_Du_lieu_nhan_vien!$1:$1048576,17,0))</f>
        <v>01698151556</v>
      </c>
      <c r="F752" s="116">
        <f>IF(Thong_tin_chuc_vu_NV!A752="","",VLOOKUP(Thong_tin_chuc_vu_NV!A752,INPUT_Du_lieu_nhan_vien!$1:$1048576,27,0))</f>
        <v>1</v>
      </c>
      <c r="G752" s="104">
        <f>IF(Thong_tin_chuc_vu_NV!A752="","",VLOOKUP(Thong_tin_chuc_vu_NV!A752,INPUT_Du_lieu_nhan_vien!$1:$1048576,28,0))</f>
        <v>0</v>
      </c>
      <c r="H752" s="104" t="str">
        <f>IF(Thong_tin_chuc_vu_NV!A752="","",VLOOKUP(Thong_tin_chuc_vu_NV!A752,INPUT_Du_lieu_nhan_vien!$1:$1048576,24,0))</f>
        <v>OXG</v>
      </c>
      <c r="I752" s="104" t="str">
        <f>IF(Thong_tin_chuc_vu_NV!A752="","",VLOOKUP(Thong_tin_chuc_vu_NV!A752,INPUT_Du_lieu_nhan_vien!$1:$1048576,29,0))</f>
        <v>TOS</v>
      </c>
      <c r="J752" s="104" t="str">
        <f>IF(Thong_tin_chuc_vu_NV!A752="","",VLOOKUP(Thong_tin_chuc_vu_NV!A752,INPUT_Du_lieu_nhan_vien!$1:$1048576,30,0))</f>
        <v>POSC</v>
      </c>
      <c r="K752" s="104" t="str">
        <f>IF(Thong_tin_chuc_vu_NV!A752="","",VLOOKUP(Thong_tin_chuc_vu_NV!A752,INPUT_Du_lieu_nhan_vien!$1:$1048576,31,0))</f>
        <v>HN</v>
      </c>
      <c r="L752" s="104" t="str">
        <f>IF(Thong_tin_chuc_vu_NV!A752="","",VLOOKUP(Thong_tin_chuc_vu_NV!A752,INPUT_Du_lieu_nhan_vien!$1:$1048576,36,0))</f>
        <v>Thử việc</v>
      </c>
      <c r="M752" s="117">
        <f>IF(Thong_tin_chuc_vu_NV!A752="","",VLOOKUP(Thong_tin_chuc_vu_NV!A752,INPUT_Du_lieu_nhan_vien!$1:$1048576,34,0))</f>
        <v>0</v>
      </c>
      <c r="N752" s="104" t="str">
        <f>IF(Thong_tin_chuc_vu_NV!A752="","",VLOOKUP(Thong_tin_chuc_vu_NV!A752,INPUT_Du_lieu_nhan_vien!$1:$1048576,35,0))</f>
        <v/>
      </c>
      <c r="O752" s="117">
        <f>IF(Thong_tin_chuc_vu_NV!A752="","",VLOOKUP(Thong_tin_chuc_vu_NV!A752,INPUT_Du_lieu_nhan_vien!$1:$1048576,37,0))</f>
        <v>0</v>
      </c>
      <c r="P752" s="117">
        <f>IF(Thong_tin_chuc_vu_NV!A752="","",VLOOKUP(Thong_tin_chuc_vu_NV!A752,INPUT_Du_lieu_nhan_vien!$1:$1048576,39,0))</f>
        <v>0</v>
      </c>
    </row>
    <row r="753" spans="1:16" ht="19.5" hidden="1" customHeight="1" x14ac:dyDescent="0.2">
      <c r="A753" s="121">
        <f>IF(INPUT_Du_lieu_nhan_vien!A771="","",INPUT_Du_lieu_nhan_vien!A771)</f>
        <v>20746</v>
      </c>
      <c r="B753" s="121" t="str">
        <f>IF(A753="","",VLOOKUP(A753,INPUT_Du_lieu_nhan_vien!$1:$1048576,2,0))</f>
        <v>Đoàn Thị</v>
      </c>
      <c r="C753" s="121" t="str">
        <f>IF($A753="","",VLOOKUP($A753,INPUT_Du_lieu_nhan_vien!$1:$1048576,3,0))</f>
        <v>Ánh</v>
      </c>
      <c r="D753" s="104" t="str">
        <f>IF(A753="","",VLOOKUP(A753,INPUT_Du_lieu_nhan_vien!$1:$1048576,20,0))</f>
        <v>P1608B, Mipec Tower, 229 Tây Sơn, Đống ĐA</v>
      </c>
      <c r="E753" s="104" t="str">
        <f>IF($A753="","",VLOOKUP($A753,INPUT_Du_lieu_nhan_vien!$1:$1048576,17,0))</f>
        <v>0979671420</v>
      </c>
      <c r="F753" s="116">
        <f>IF(Thong_tin_chuc_vu_NV!A753="","",VLOOKUP(Thong_tin_chuc_vu_NV!A753,INPUT_Du_lieu_nhan_vien!$1:$1048576,27,0))</f>
        <v>1</v>
      </c>
      <c r="G753" s="104">
        <f>IF(Thong_tin_chuc_vu_NV!A753="","",VLOOKUP(Thong_tin_chuc_vu_NV!A753,INPUT_Du_lieu_nhan_vien!$1:$1048576,28,0))</f>
        <v>0</v>
      </c>
      <c r="H753" s="104" t="str">
        <f>IF(Thong_tin_chuc_vu_NV!A753="","",VLOOKUP(Thong_tin_chuc_vu_NV!A753,INPUT_Du_lieu_nhan_vien!$1:$1048576,24,0))</f>
        <v>OXG</v>
      </c>
      <c r="I753" s="104" t="str">
        <f>IF(Thong_tin_chuc_vu_NV!A753="","",VLOOKUP(Thong_tin_chuc_vu_NV!A753,INPUT_Du_lieu_nhan_vien!$1:$1048576,29,0))</f>
        <v>TEF</v>
      </c>
      <c r="J753" s="104" t="str">
        <f>IF(Thong_tin_chuc_vu_NV!A753="","",VLOOKUP(Thong_tin_chuc_vu_NV!A753,INPUT_Du_lieu_nhan_vien!$1:$1048576,30,0))</f>
        <v>TEFP</v>
      </c>
      <c r="K753" s="104" t="str">
        <f>IF(Thong_tin_chuc_vu_NV!A753="","",VLOOKUP(Thong_tin_chuc_vu_NV!A753,INPUT_Du_lieu_nhan_vien!$1:$1048576,31,0))</f>
        <v>HN</v>
      </c>
      <c r="L753" s="104" t="str">
        <f>IF(Thong_tin_chuc_vu_NV!A753="","",VLOOKUP(Thong_tin_chuc_vu_NV!A753,INPUT_Du_lieu_nhan_vien!$1:$1048576,36,0))</f>
        <v>Thử việc</v>
      </c>
      <c r="M753" s="117">
        <f>IF(Thong_tin_chuc_vu_NV!A753="","",VLOOKUP(Thong_tin_chuc_vu_NV!A753,INPUT_Du_lieu_nhan_vien!$1:$1048576,34,0))</f>
        <v>0</v>
      </c>
      <c r="N753" s="104" t="str">
        <f>IF(Thong_tin_chuc_vu_NV!A753="","",VLOOKUP(Thong_tin_chuc_vu_NV!A753,INPUT_Du_lieu_nhan_vien!$1:$1048576,35,0))</f>
        <v/>
      </c>
      <c r="O753" s="117">
        <f>IF(Thong_tin_chuc_vu_NV!A753="","",VLOOKUP(Thong_tin_chuc_vu_NV!A753,INPUT_Du_lieu_nhan_vien!$1:$1048576,37,0))</f>
        <v>0</v>
      </c>
      <c r="P753" s="117">
        <f>IF(Thong_tin_chuc_vu_NV!A753="","",VLOOKUP(Thong_tin_chuc_vu_NV!A753,INPUT_Du_lieu_nhan_vien!$1:$1048576,39,0))</f>
        <v>0</v>
      </c>
    </row>
    <row r="754" spans="1:16" ht="19.5" hidden="1" customHeight="1" x14ac:dyDescent="0.2">
      <c r="A754" s="121">
        <f>IF(INPUT_Du_lieu_nhan_vien!A772="","",INPUT_Du_lieu_nhan_vien!A772)</f>
        <v>20747</v>
      </c>
      <c r="B754" s="121" t="str">
        <f>IF(A754="","",VLOOKUP(A754,INPUT_Du_lieu_nhan_vien!$1:$1048576,2,0))</f>
        <v>Trần Thị Minh</v>
      </c>
      <c r="C754" s="121" t="str">
        <f>IF($A754="","",VLOOKUP($A754,INPUT_Du_lieu_nhan_vien!$1:$1048576,3,0))</f>
        <v>Châu</v>
      </c>
      <c r="D754" s="104" t="str">
        <f>IF(A754="","",VLOOKUP(A754,INPUT_Du_lieu_nhan_vien!$1:$1048576,20,0))</f>
        <v>P801, Nơ 20, Khu chung cư Pháp Vân, Tứ Hiệp, Hoàng Mai, Hà Nội</v>
      </c>
      <c r="E754" s="104" t="str">
        <f>IF($A754="","",VLOOKUP($A754,INPUT_Du_lieu_nhan_vien!$1:$1048576,17,0))</f>
        <v>01225286890</v>
      </c>
      <c r="F754" s="116">
        <f>IF(Thong_tin_chuc_vu_NV!A754="","",VLOOKUP(Thong_tin_chuc_vu_NV!A754,INPUT_Du_lieu_nhan_vien!$1:$1048576,27,0))</f>
        <v>1</v>
      </c>
      <c r="G754" s="104">
        <f>IF(Thong_tin_chuc_vu_NV!A754="","",VLOOKUP(Thong_tin_chuc_vu_NV!A754,INPUT_Du_lieu_nhan_vien!$1:$1048576,28,0))</f>
        <v>0</v>
      </c>
      <c r="H754" s="104" t="str">
        <f>IF(Thong_tin_chuc_vu_NV!A754="","",VLOOKUP(Thong_tin_chuc_vu_NV!A754,INPUT_Du_lieu_nhan_vien!$1:$1048576,24,0))</f>
        <v>OXG</v>
      </c>
      <c r="I754" s="104" t="str">
        <f>IF(Thong_tin_chuc_vu_NV!A754="","",VLOOKUP(Thong_tin_chuc_vu_NV!A754,INPUT_Du_lieu_nhan_vien!$1:$1048576,29,0))</f>
        <v>TPE</v>
      </c>
      <c r="J754" s="104">
        <f>IF(Thong_tin_chuc_vu_NV!A754="","",VLOOKUP(Thong_tin_chuc_vu_NV!A754,INPUT_Du_lieu_nhan_vien!$1:$1048576,30,0))</f>
        <v>0</v>
      </c>
      <c r="K754" s="104" t="str">
        <f>IF(Thong_tin_chuc_vu_NV!A754="","",VLOOKUP(Thong_tin_chuc_vu_NV!A754,INPUT_Du_lieu_nhan_vien!$1:$1048576,31,0))</f>
        <v>HN</v>
      </c>
      <c r="L754" s="104" t="str">
        <f>IF(Thong_tin_chuc_vu_NV!A754="","",VLOOKUP(Thong_tin_chuc_vu_NV!A754,INPUT_Du_lieu_nhan_vien!$1:$1048576,36,0))</f>
        <v>Thử việc</v>
      </c>
      <c r="M754" s="117">
        <f>IF(Thong_tin_chuc_vu_NV!A754="","",VLOOKUP(Thong_tin_chuc_vu_NV!A754,INPUT_Du_lieu_nhan_vien!$1:$1048576,34,0))</f>
        <v>0</v>
      </c>
      <c r="N754" s="104" t="str">
        <f>IF(Thong_tin_chuc_vu_NV!A754="","",VLOOKUP(Thong_tin_chuc_vu_NV!A754,INPUT_Du_lieu_nhan_vien!$1:$1048576,35,0))</f>
        <v/>
      </c>
      <c r="O754" s="117">
        <f>IF(Thong_tin_chuc_vu_NV!A754="","",VLOOKUP(Thong_tin_chuc_vu_NV!A754,INPUT_Du_lieu_nhan_vien!$1:$1048576,37,0))</f>
        <v>0</v>
      </c>
      <c r="P754" s="117">
        <f>IF(Thong_tin_chuc_vu_NV!A754="","",VLOOKUP(Thong_tin_chuc_vu_NV!A754,INPUT_Du_lieu_nhan_vien!$1:$1048576,39,0))</f>
        <v>0</v>
      </c>
    </row>
    <row r="755" spans="1:16" ht="19.5" hidden="1" customHeight="1" x14ac:dyDescent="0.2">
      <c r="A755" s="121">
        <f>IF(INPUT_Du_lieu_nhan_vien!A773="","",INPUT_Du_lieu_nhan_vien!A773)</f>
        <v>20748</v>
      </c>
      <c r="B755" s="121" t="str">
        <f>IF(A755="","",VLOOKUP(A755,INPUT_Du_lieu_nhan_vien!$1:$1048576,2,0))</f>
        <v>Phạm Đình</v>
      </c>
      <c r="C755" s="121" t="str">
        <f>IF($A755="","",VLOOKUP($A755,INPUT_Du_lieu_nhan_vien!$1:$1048576,3,0))</f>
        <v>Trọng</v>
      </c>
      <c r="D755" s="104" t="str">
        <f>IF(A755="","",VLOOKUP(A755,INPUT_Du_lieu_nhan_vien!$1:$1048576,20,0))</f>
        <v>Số 40, ngõ 211, Khương Trung, Thanh Xuân, Hà Nội</v>
      </c>
      <c r="E755" s="104" t="str">
        <f>IF($A755="","",VLOOKUP($A755,INPUT_Du_lieu_nhan_vien!$1:$1048576,17,0))</f>
        <v>01695308381</v>
      </c>
      <c r="F755" s="116">
        <f>IF(Thong_tin_chuc_vu_NV!A755="","",VLOOKUP(Thong_tin_chuc_vu_NV!A755,INPUT_Du_lieu_nhan_vien!$1:$1048576,27,0))</f>
        <v>1</v>
      </c>
      <c r="G755" s="104">
        <f>IF(Thong_tin_chuc_vu_NV!A755="","",VLOOKUP(Thong_tin_chuc_vu_NV!A755,INPUT_Du_lieu_nhan_vien!$1:$1048576,28,0))</f>
        <v>0</v>
      </c>
      <c r="H755" s="104" t="str">
        <f>IF(Thong_tin_chuc_vu_NV!A755="","",VLOOKUP(Thong_tin_chuc_vu_NV!A755,INPUT_Du_lieu_nhan_vien!$1:$1048576,24,0))</f>
        <v>OXG</v>
      </c>
      <c r="I755" s="104" t="str">
        <f>IF(Thong_tin_chuc_vu_NV!A755="","",VLOOKUP(Thong_tin_chuc_vu_NV!A755,INPUT_Du_lieu_nhan_vien!$1:$1048576,29,0))</f>
        <v>TPE</v>
      </c>
      <c r="J755" s="104">
        <f>IF(Thong_tin_chuc_vu_NV!A755="","",VLOOKUP(Thong_tin_chuc_vu_NV!A755,INPUT_Du_lieu_nhan_vien!$1:$1048576,30,0))</f>
        <v>0</v>
      </c>
      <c r="K755" s="104" t="str">
        <f>IF(Thong_tin_chuc_vu_NV!A755="","",VLOOKUP(Thong_tin_chuc_vu_NV!A755,INPUT_Du_lieu_nhan_vien!$1:$1048576,31,0))</f>
        <v>HN</v>
      </c>
      <c r="L755" s="104" t="str">
        <f>IF(Thong_tin_chuc_vu_NV!A755="","",VLOOKUP(Thong_tin_chuc_vu_NV!A755,INPUT_Du_lieu_nhan_vien!$1:$1048576,36,0))</f>
        <v>Thử việc</v>
      </c>
      <c r="M755" s="117">
        <f>IF(Thong_tin_chuc_vu_NV!A755="","",VLOOKUP(Thong_tin_chuc_vu_NV!A755,INPUT_Du_lieu_nhan_vien!$1:$1048576,34,0))</f>
        <v>0</v>
      </c>
      <c r="N755" s="104" t="str">
        <f>IF(Thong_tin_chuc_vu_NV!A755="","",VLOOKUP(Thong_tin_chuc_vu_NV!A755,INPUT_Du_lieu_nhan_vien!$1:$1048576,35,0))</f>
        <v/>
      </c>
      <c r="O755" s="117">
        <f>IF(Thong_tin_chuc_vu_NV!A755="","",VLOOKUP(Thong_tin_chuc_vu_NV!A755,INPUT_Du_lieu_nhan_vien!$1:$1048576,37,0))</f>
        <v>0</v>
      </c>
      <c r="P755" s="117">
        <f>IF(Thong_tin_chuc_vu_NV!A755="","",VLOOKUP(Thong_tin_chuc_vu_NV!A755,INPUT_Du_lieu_nhan_vien!$1:$1048576,39,0))</f>
        <v>0</v>
      </c>
    </row>
    <row r="756" spans="1:16" ht="19.5" hidden="1" customHeight="1" x14ac:dyDescent="0.2">
      <c r="A756" s="121">
        <f>IF(INPUT_Du_lieu_nhan_vien!A774="","",INPUT_Du_lieu_nhan_vien!A774)</f>
        <v>20749</v>
      </c>
      <c r="B756" s="121" t="str">
        <f>IF(A756="","",VLOOKUP(A756,INPUT_Du_lieu_nhan_vien!$1:$1048576,2,0))</f>
        <v>Trần Văn</v>
      </c>
      <c r="C756" s="121" t="str">
        <f>IF($A756="","",VLOOKUP($A756,INPUT_Du_lieu_nhan_vien!$1:$1048576,3,0))</f>
        <v>Nghĩa</v>
      </c>
      <c r="D756" s="104" t="str">
        <f>IF(A756="","",VLOOKUP(A756,INPUT_Du_lieu_nhan_vien!$1:$1048576,20,0))</f>
        <v>Số 22 ngõ 4 Phương Mai, Hoàng Mai, Hà Nội</v>
      </c>
      <c r="E756" s="104" t="str">
        <f>IF($A756="","",VLOOKUP($A756,INPUT_Du_lieu_nhan_vien!$1:$1048576,17,0))</f>
        <v>0919222496</v>
      </c>
      <c r="F756" s="116">
        <f>IF(Thong_tin_chuc_vu_NV!A756="","",VLOOKUP(Thong_tin_chuc_vu_NV!A756,INPUT_Du_lieu_nhan_vien!$1:$1048576,27,0))</f>
        <v>3</v>
      </c>
      <c r="G756" s="104">
        <f>IF(Thong_tin_chuc_vu_NV!A756="","",VLOOKUP(Thong_tin_chuc_vu_NV!A756,INPUT_Du_lieu_nhan_vien!$1:$1048576,28,0))</f>
        <v>0</v>
      </c>
      <c r="H756" s="104" t="str">
        <f>IF(Thong_tin_chuc_vu_NV!A756="","",VLOOKUP(Thong_tin_chuc_vu_NV!A756,INPUT_Du_lieu_nhan_vien!$1:$1048576,24,0))</f>
        <v>PM1</v>
      </c>
      <c r="I756" s="104" t="str">
        <f>IF(Thong_tin_chuc_vu_NV!A756="","",VLOOKUP(Thong_tin_chuc_vu_NV!A756,INPUT_Du_lieu_nhan_vien!$1:$1048576,29,0))</f>
        <v>TPE</v>
      </c>
      <c r="J756" s="104">
        <f>IF(Thong_tin_chuc_vu_NV!A756="","",VLOOKUP(Thong_tin_chuc_vu_NV!A756,INPUT_Du_lieu_nhan_vien!$1:$1048576,30,0))</f>
        <v>0</v>
      </c>
      <c r="K756" s="104" t="str">
        <f>IF(Thong_tin_chuc_vu_NV!A756="","",VLOOKUP(Thong_tin_chuc_vu_NV!A756,INPUT_Du_lieu_nhan_vien!$1:$1048576,31,0))</f>
        <v>HN</v>
      </c>
      <c r="L756" s="104" t="str">
        <f>IF(Thong_tin_chuc_vu_NV!A756="","",VLOOKUP(Thong_tin_chuc_vu_NV!A756,INPUT_Du_lieu_nhan_vien!$1:$1048576,36,0))</f>
        <v>Thử việc</v>
      </c>
      <c r="M756" s="117">
        <f>IF(Thong_tin_chuc_vu_NV!A756="","",VLOOKUP(Thong_tin_chuc_vu_NV!A756,INPUT_Du_lieu_nhan_vien!$1:$1048576,34,0))</f>
        <v>0</v>
      </c>
      <c r="N756" s="104" t="str">
        <f>IF(Thong_tin_chuc_vu_NV!A756="","",VLOOKUP(Thong_tin_chuc_vu_NV!A756,INPUT_Du_lieu_nhan_vien!$1:$1048576,35,0))</f>
        <v/>
      </c>
      <c r="O756" s="117">
        <f>IF(Thong_tin_chuc_vu_NV!A756="","",VLOOKUP(Thong_tin_chuc_vu_NV!A756,INPUT_Du_lieu_nhan_vien!$1:$1048576,37,0))</f>
        <v>0</v>
      </c>
      <c r="P756" s="117">
        <f>IF(Thong_tin_chuc_vu_NV!A756="","",VLOOKUP(Thong_tin_chuc_vu_NV!A756,INPUT_Du_lieu_nhan_vien!$1:$1048576,39,0))</f>
        <v>0</v>
      </c>
    </row>
    <row r="757" spans="1:16" ht="19.5" hidden="1" customHeight="1" x14ac:dyDescent="0.2">
      <c r="A757" s="121">
        <f>IF(INPUT_Du_lieu_nhan_vien!A775="","",INPUT_Du_lieu_nhan_vien!A775)</f>
        <v>20750</v>
      </c>
      <c r="B757" s="121" t="str">
        <f>IF(A757="","",VLOOKUP(A757,INPUT_Du_lieu_nhan_vien!$1:$1048576,2,0))</f>
        <v>Nguyễn Kiên</v>
      </c>
      <c r="C757" s="121" t="str">
        <f>IF($A757="","",VLOOKUP($A757,INPUT_Du_lieu_nhan_vien!$1:$1048576,3,0))</f>
        <v>Quyết</v>
      </c>
      <c r="D757" s="104">
        <f>IF(A757="","",VLOOKUP(A757,INPUT_Du_lieu_nhan_vien!$1:$1048576,20,0))</f>
        <v>0</v>
      </c>
      <c r="E757" s="104">
        <f>IF($A757="","",VLOOKUP($A757,INPUT_Du_lieu_nhan_vien!$1:$1048576,17,0))</f>
        <v>0</v>
      </c>
      <c r="F757" s="116">
        <f>IF(Thong_tin_chuc_vu_NV!A757="","",VLOOKUP(Thong_tin_chuc_vu_NV!A757,INPUT_Du_lieu_nhan_vien!$1:$1048576,27,0))</f>
        <v>3</v>
      </c>
      <c r="G757" s="104">
        <f>IF(Thong_tin_chuc_vu_NV!A757="","",VLOOKUP(Thong_tin_chuc_vu_NV!A757,INPUT_Du_lieu_nhan_vien!$1:$1048576,28,0))</f>
        <v>0</v>
      </c>
      <c r="H757" s="104" t="str">
        <f>IF(Thong_tin_chuc_vu_NV!A757="","",VLOOKUP(Thong_tin_chuc_vu_NV!A757,INPUT_Du_lieu_nhan_vien!$1:$1048576,24,0))</f>
        <v>PM2</v>
      </c>
      <c r="I757" s="104" t="str">
        <f>IF(Thong_tin_chuc_vu_NV!A757="","",VLOOKUP(Thong_tin_chuc_vu_NV!A757,INPUT_Du_lieu_nhan_vien!$1:$1048576,29,0))</f>
        <v>TPE</v>
      </c>
      <c r="J757" s="104">
        <f>IF(Thong_tin_chuc_vu_NV!A757="","",VLOOKUP(Thong_tin_chuc_vu_NV!A757,INPUT_Du_lieu_nhan_vien!$1:$1048576,30,0))</f>
        <v>0</v>
      </c>
      <c r="K757" s="104" t="str">
        <f>IF(Thong_tin_chuc_vu_NV!A757="","",VLOOKUP(Thong_tin_chuc_vu_NV!A757,INPUT_Du_lieu_nhan_vien!$1:$1048576,31,0))</f>
        <v>HN</v>
      </c>
      <c r="L757" s="104" t="str">
        <f>IF(Thong_tin_chuc_vu_NV!A757="","",VLOOKUP(Thong_tin_chuc_vu_NV!A757,INPUT_Du_lieu_nhan_vien!$1:$1048576,36,0))</f>
        <v>Thử việc</v>
      </c>
      <c r="M757" s="117">
        <f>IF(Thong_tin_chuc_vu_NV!A757="","",VLOOKUP(Thong_tin_chuc_vu_NV!A757,INPUT_Du_lieu_nhan_vien!$1:$1048576,34,0))</f>
        <v>0</v>
      </c>
      <c r="N757" s="104" t="str">
        <f>IF(Thong_tin_chuc_vu_NV!A757="","",VLOOKUP(Thong_tin_chuc_vu_NV!A757,INPUT_Du_lieu_nhan_vien!$1:$1048576,35,0))</f>
        <v/>
      </c>
      <c r="O757" s="117">
        <f>IF(Thong_tin_chuc_vu_NV!A757="","",VLOOKUP(Thong_tin_chuc_vu_NV!A757,INPUT_Du_lieu_nhan_vien!$1:$1048576,37,0))</f>
        <v>0</v>
      </c>
      <c r="P757" s="117">
        <f>IF(Thong_tin_chuc_vu_NV!A757="","",VLOOKUP(Thong_tin_chuc_vu_NV!A757,INPUT_Du_lieu_nhan_vien!$1:$1048576,39,0))</f>
        <v>0</v>
      </c>
    </row>
    <row r="758" spans="1:16" ht="19.5" hidden="1" customHeight="1" x14ac:dyDescent="0.2">
      <c r="A758" s="121">
        <f>IF(INPUT_Du_lieu_nhan_vien!A776="","",INPUT_Du_lieu_nhan_vien!A776)</f>
        <v>20751</v>
      </c>
      <c r="B758" s="121" t="str">
        <f>IF(A758="","",VLOOKUP(A758,INPUT_Du_lieu_nhan_vien!$1:$1048576,2,0))</f>
        <v>Lại Nguyên</v>
      </c>
      <c r="C758" s="121" t="str">
        <f>IF($A758="","",VLOOKUP($A758,INPUT_Du_lieu_nhan_vien!$1:$1048576,3,0))</f>
        <v>Khôi</v>
      </c>
      <c r="D758" s="104" t="str">
        <f>IF(A758="","",VLOOKUP(A758,INPUT_Du_lieu_nhan_vien!$1:$1048576,20,0))</f>
        <v>67 Ngõ Thịnh Quang, Tây Sơn, Hà Nội</v>
      </c>
      <c r="E758" s="104" t="str">
        <f>IF($A758="","",VLOOKUP($A758,INPUT_Du_lieu_nhan_vien!$1:$1048576,17,0))</f>
        <v>0963223157</v>
      </c>
      <c r="F758" s="116">
        <f>IF(Thong_tin_chuc_vu_NV!A758="","",VLOOKUP(Thong_tin_chuc_vu_NV!A758,INPUT_Du_lieu_nhan_vien!$1:$1048576,27,0))</f>
        <v>1</v>
      </c>
      <c r="G758" s="104">
        <f>IF(Thong_tin_chuc_vu_NV!A758="","",VLOOKUP(Thong_tin_chuc_vu_NV!A758,INPUT_Du_lieu_nhan_vien!$1:$1048576,28,0))</f>
        <v>0</v>
      </c>
      <c r="H758" s="104" t="str">
        <f>IF(Thong_tin_chuc_vu_NV!A758="","",VLOOKUP(Thong_tin_chuc_vu_NV!A758,INPUT_Du_lieu_nhan_vien!$1:$1048576,24,0))</f>
        <v>OXG</v>
      </c>
      <c r="I758" s="104" t="str">
        <f>IF(Thong_tin_chuc_vu_NV!A758="","",VLOOKUP(Thong_tin_chuc_vu_NV!A758,INPUT_Du_lieu_nhan_vien!$1:$1048576,29,0))</f>
        <v>TPE</v>
      </c>
      <c r="J758" s="104">
        <f>IF(Thong_tin_chuc_vu_NV!A758="","",VLOOKUP(Thong_tin_chuc_vu_NV!A758,INPUT_Du_lieu_nhan_vien!$1:$1048576,30,0))</f>
        <v>0</v>
      </c>
      <c r="K758" s="104" t="str">
        <f>IF(Thong_tin_chuc_vu_NV!A758="","",VLOOKUP(Thong_tin_chuc_vu_NV!A758,INPUT_Du_lieu_nhan_vien!$1:$1048576,31,0))</f>
        <v>HN</v>
      </c>
      <c r="L758" s="104" t="str">
        <f>IF(Thong_tin_chuc_vu_NV!A758="","",VLOOKUP(Thong_tin_chuc_vu_NV!A758,INPUT_Du_lieu_nhan_vien!$1:$1048576,36,0))</f>
        <v>Thử việc</v>
      </c>
      <c r="M758" s="117">
        <f>IF(Thong_tin_chuc_vu_NV!A758="","",VLOOKUP(Thong_tin_chuc_vu_NV!A758,INPUT_Du_lieu_nhan_vien!$1:$1048576,34,0))</f>
        <v>0</v>
      </c>
      <c r="N758" s="104" t="str">
        <f>IF(Thong_tin_chuc_vu_NV!A758="","",VLOOKUP(Thong_tin_chuc_vu_NV!A758,INPUT_Du_lieu_nhan_vien!$1:$1048576,35,0))</f>
        <v/>
      </c>
      <c r="O758" s="117">
        <f>IF(Thong_tin_chuc_vu_NV!A758="","",VLOOKUP(Thong_tin_chuc_vu_NV!A758,INPUT_Du_lieu_nhan_vien!$1:$1048576,37,0))</f>
        <v>0</v>
      </c>
      <c r="P758" s="117">
        <f>IF(Thong_tin_chuc_vu_NV!A758="","",VLOOKUP(Thong_tin_chuc_vu_NV!A758,INPUT_Du_lieu_nhan_vien!$1:$1048576,39,0))</f>
        <v>0</v>
      </c>
    </row>
    <row r="759" spans="1:16" ht="19.5" hidden="1" customHeight="1" x14ac:dyDescent="0.2">
      <c r="A759" s="121">
        <f>IF(INPUT_Du_lieu_nhan_vien!A777="","",INPUT_Du_lieu_nhan_vien!A777)</f>
        <v>20752</v>
      </c>
      <c r="B759" s="121" t="str">
        <f>IF(A759="","",VLOOKUP(A759,INPUT_Du_lieu_nhan_vien!$1:$1048576,2,0))</f>
        <v>Nghiêm Minh</v>
      </c>
      <c r="C759" s="121" t="str">
        <f>IF($A759="","",VLOOKUP($A759,INPUT_Du_lieu_nhan_vien!$1:$1048576,3,0))</f>
        <v>Hoàng</v>
      </c>
      <c r="D759" s="104" t="str">
        <f>IF(A759="","",VLOOKUP(A759,INPUT_Du_lieu_nhan_vien!$1:$1048576,20,0))</f>
        <v>Số 20, ngõ 282/1 Kim Giang, Hoàng Mai, Hà Nội</v>
      </c>
      <c r="E759" s="104" t="str">
        <f>IF($A759="","",VLOOKUP($A759,INPUT_Du_lieu_nhan_vien!$1:$1048576,17,0))</f>
        <v>0943181690</v>
      </c>
      <c r="F759" s="116">
        <f>IF(Thong_tin_chuc_vu_NV!A759="","",VLOOKUP(Thong_tin_chuc_vu_NV!A759,INPUT_Du_lieu_nhan_vien!$1:$1048576,27,0))</f>
        <v>1</v>
      </c>
      <c r="G759" s="104">
        <f>IF(Thong_tin_chuc_vu_NV!A759="","",VLOOKUP(Thong_tin_chuc_vu_NV!A759,INPUT_Du_lieu_nhan_vien!$1:$1048576,28,0))</f>
        <v>0</v>
      </c>
      <c r="H759" s="104" t="str">
        <f>IF(Thong_tin_chuc_vu_NV!A759="","",VLOOKUP(Thong_tin_chuc_vu_NV!A759,INPUT_Du_lieu_nhan_vien!$1:$1048576,24,0))</f>
        <v>OXG</v>
      </c>
      <c r="I759" s="104" t="str">
        <f>IF(Thong_tin_chuc_vu_NV!A759="","",VLOOKUP(Thong_tin_chuc_vu_NV!A759,INPUT_Du_lieu_nhan_vien!$1:$1048576,29,0))</f>
        <v>TPE</v>
      </c>
      <c r="J759" s="104">
        <f>IF(Thong_tin_chuc_vu_NV!A759="","",VLOOKUP(Thong_tin_chuc_vu_NV!A759,INPUT_Du_lieu_nhan_vien!$1:$1048576,30,0))</f>
        <v>0</v>
      </c>
      <c r="K759" s="104" t="str">
        <f>IF(Thong_tin_chuc_vu_NV!A759="","",VLOOKUP(Thong_tin_chuc_vu_NV!A759,INPUT_Du_lieu_nhan_vien!$1:$1048576,31,0))</f>
        <v>HN</v>
      </c>
      <c r="L759" s="104" t="str">
        <f>IF(Thong_tin_chuc_vu_NV!A759="","",VLOOKUP(Thong_tin_chuc_vu_NV!A759,INPUT_Du_lieu_nhan_vien!$1:$1048576,36,0))</f>
        <v>Thử việc</v>
      </c>
      <c r="M759" s="117">
        <f>IF(Thong_tin_chuc_vu_NV!A759="","",VLOOKUP(Thong_tin_chuc_vu_NV!A759,INPUT_Du_lieu_nhan_vien!$1:$1048576,34,0))</f>
        <v>0</v>
      </c>
      <c r="N759" s="104" t="str">
        <f>IF(Thong_tin_chuc_vu_NV!A759="","",VLOOKUP(Thong_tin_chuc_vu_NV!A759,INPUT_Du_lieu_nhan_vien!$1:$1048576,35,0))</f>
        <v/>
      </c>
      <c r="O759" s="117">
        <f>IF(Thong_tin_chuc_vu_NV!A759="","",VLOOKUP(Thong_tin_chuc_vu_NV!A759,INPUT_Du_lieu_nhan_vien!$1:$1048576,37,0))</f>
        <v>0</v>
      </c>
      <c r="P759" s="117">
        <f>IF(Thong_tin_chuc_vu_NV!A759="","",VLOOKUP(Thong_tin_chuc_vu_NV!A759,INPUT_Du_lieu_nhan_vien!$1:$1048576,39,0))</f>
        <v>0</v>
      </c>
    </row>
    <row r="760" spans="1:16" ht="19.5" hidden="1" customHeight="1" x14ac:dyDescent="0.2">
      <c r="A760" s="121">
        <f>IF(INPUT_Du_lieu_nhan_vien!A778="","",INPUT_Du_lieu_nhan_vien!A778)</f>
        <v>20753</v>
      </c>
      <c r="B760" s="121" t="str">
        <f>IF(A760="","",VLOOKUP(A760,INPUT_Du_lieu_nhan_vien!$1:$1048576,2,0))</f>
        <v>Đào Huyền</v>
      </c>
      <c r="C760" s="121" t="str">
        <f>IF($A760="","",VLOOKUP($A760,INPUT_Du_lieu_nhan_vien!$1:$1048576,3,0))</f>
        <v>Trang</v>
      </c>
      <c r="D760" s="104" t="str">
        <f>IF(A760="","",VLOOKUP(A760,INPUT_Du_lieu_nhan_vien!$1:$1048576,20,0))</f>
        <v>Số 43 - Ngõ 477 - Nguyễn Trãi - Thanh Xuân - Hà Nội</v>
      </c>
      <c r="E760" s="104" t="str">
        <f>IF($A760="","",VLOOKUP($A760,INPUT_Du_lieu_nhan_vien!$1:$1048576,17,0))</f>
        <v>0979039355</v>
      </c>
      <c r="F760" s="116">
        <f>IF(Thong_tin_chuc_vu_NV!A760="","",VLOOKUP(Thong_tin_chuc_vu_NV!A760,INPUT_Du_lieu_nhan_vien!$1:$1048576,27,0))</f>
        <v>1</v>
      </c>
      <c r="G760" s="104">
        <f>IF(Thong_tin_chuc_vu_NV!A760="","",VLOOKUP(Thong_tin_chuc_vu_NV!A760,INPUT_Du_lieu_nhan_vien!$1:$1048576,28,0))</f>
        <v>0</v>
      </c>
      <c r="H760" s="104" t="str">
        <f>IF(Thong_tin_chuc_vu_NV!A760="","",VLOOKUP(Thong_tin_chuc_vu_NV!A760,INPUT_Du_lieu_nhan_vien!$1:$1048576,24,0))</f>
        <v>OXG</v>
      </c>
      <c r="I760" s="104" t="str">
        <f>IF(Thong_tin_chuc_vu_NV!A760="","",VLOOKUP(Thong_tin_chuc_vu_NV!A760,INPUT_Du_lieu_nhan_vien!$1:$1048576,29,0))</f>
        <v>TEC</v>
      </c>
      <c r="J760" s="104">
        <f>IF(Thong_tin_chuc_vu_NV!A760="","",VLOOKUP(Thong_tin_chuc_vu_NV!A760,INPUT_Du_lieu_nhan_vien!$1:$1048576,30,0))</f>
        <v>0</v>
      </c>
      <c r="K760" s="104" t="str">
        <f>IF(Thong_tin_chuc_vu_NV!A760="","",VLOOKUP(Thong_tin_chuc_vu_NV!A760,INPUT_Du_lieu_nhan_vien!$1:$1048576,31,0))</f>
        <v>HN</v>
      </c>
      <c r="L760" s="104" t="str">
        <f>IF(Thong_tin_chuc_vu_NV!A760="","",VLOOKUP(Thong_tin_chuc_vu_NV!A760,INPUT_Du_lieu_nhan_vien!$1:$1048576,36,0))</f>
        <v>Chính thức</v>
      </c>
      <c r="M760" s="117">
        <f>IF(Thong_tin_chuc_vu_NV!A760="","",VLOOKUP(Thong_tin_chuc_vu_NV!A760,INPUT_Du_lieu_nhan_vien!$1:$1048576,34,0))</f>
        <v>41679</v>
      </c>
      <c r="N760" s="104">
        <f>IF(Thong_tin_chuc_vu_NV!A760="","",VLOOKUP(Thong_tin_chuc_vu_NV!A760,INPUT_Du_lieu_nhan_vien!$1:$1048576,35,0))</f>
        <v>2</v>
      </c>
      <c r="O760" s="117">
        <f>IF(Thong_tin_chuc_vu_NV!A760="","",VLOOKUP(Thong_tin_chuc_vu_NV!A760,INPUT_Du_lieu_nhan_vien!$1:$1048576,37,0))</f>
        <v>0</v>
      </c>
      <c r="P760" s="117">
        <f>IF(Thong_tin_chuc_vu_NV!A760="","",VLOOKUP(Thong_tin_chuc_vu_NV!A760,INPUT_Du_lieu_nhan_vien!$1:$1048576,39,0))</f>
        <v>0</v>
      </c>
    </row>
    <row r="761" spans="1:16" ht="19.5" hidden="1" customHeight="1" x14ac:dyDescent="0.2">
      <c r="A761" s="121">
        <f>IF(INPUT_Du_lieu_nhan_vien!A677="","",INPUT_Du_lieu_nhan_vien!A677)</f>
        <v>20652</v>
      </c>
      <c r="B761" s="121" t="str">
        <f>IF(A761="","",VLOOKUP(A761,INPUT_Du_lieu_nhan_vien!$1:$1048576,2,0))</f>
        <v>Bùi Thị</v>
      </c>
      <c r="C761" s="121" t="str">
        <f>IF($A761="","",VLOOKUP($A761,INPUT_Du_lieu_nhan_vien!$1:$1048576,3,0))</f>
        <v>Mai</v>
      </c>
      <c r="D761" s="104">
        <f>IF(A761="","",VLOOKUP(A761,INPUT_Du_lieu_nhan_vien!$1:$1048576,20,0))</f>
        <v>0</v>
      </c>
      <c r="E761" s="104">
        <f>IF($A761="","",VLOOKUP($A761,INPUT_Du_lieu_nhan_vien!$1:$1048576,17,0))</f>
        <v>0</v>
      </c>
      <c r="F761" s="116">
        <f>IF(Thong_tin_chuc_vu_NV!A677="","",VLOOKUP(Thong_tin_chuc_vu_NV!A677,INPUT_Du_lieu_nhan_vien!$1:$1048576,27,0))</f>
        <v>1</v>
      </c>
      <c r="G761" s="104" t="str">
        <f>IF(Thong_tin_chuc_vu_NV!A677="","",VLOOKUP(Thong_tin_chuc_vu_NV!A677,INPUT_Du_lieu_nhan_vien!$1:$1048576,28,0))</f>
        <v>CB</v>
      </c>
      <c r="H761" s="104" t="str">
        <f>IF(Thong_tin_chuc_vu_NV!A677="","",VLOOKUP(Thong_tin_chuc_vu_NV!A677,INPUT_Du_lieu_nhan_vien!$1:$1048576,24,0))</f>
        <v>OP</v>
      </c>
      <c r="I761" s="104" t="str">
        <f>IF(Thong_tin_chuc_vu_NV!A677="","",VLOOKUP(Thong_tin_chuc_vu_NV!A677,INPUT_Du_lieu_nhan_vien!$1:$1048576,29,0))</f>
        <v>TIS</v>
      </c>
      <c r="J761" s="104" t="str">
        <f>IF(Thong_tin_chuc_vu_NV!A677="","",VLOOKUP(Thong_tin_chuc_vu_NV!A677,INPUT_Du_lieu_nhan_vien!$1:$1048576,30,0))</f>
        <v>PISD</v>
      </c>
      <c r="K761" s="104" t="str">
        <f>IF(Thong_tin_chuc_vu_NV!A677="","",VLOOKUP(Thong_tin_chuc_vu_NV!A677,INPUT_Du_lieu_nhan_vien!$1:$1048576,31,0))</f>
        <v>HN</v>
      </c>
      <c r="L761" s="104" t="str">
        <f>IF(Thong_tin_chuc_vu_NV!A677="","",VLOOKUP(Thong_tin_chuc_vu_NV!A677,INPUT_Du_lieu_nhan_vien!$1:$1048576,36,0))</f>
        <v>Chính thức</v>
      </c>
      <c r="M761" s="117">
        <f>IF(Thong_tin_chuc_vu_NV!A677="","",VLOOKUP(Thong_tin_chuc_vu_NV!A677,INPUT_Du_lieu_nhan_vien!$1:$1048576,34,0))</f>
        <v>41548</v>
      </c>
      <c r="N761" s="104">
        <f>IF(Thong_tin_chuc_vu_NV!A677="","",VLOOKUP(Thong_tin_chuc_vu_NV!A677,INPUT_Du_lieu_nhan_vien!$1:$1048576,35,0))</f>
        <v>10</v>
      </c>
      <c r="O761" s="117">
        <f>IF(Thong_tin_chuc_vu_NV!A677="","",VLOOKUP(Thong_tin_chuc_vu_NV!A677,INPUT_Du_lieu_nhan_vien!$1:$1048576,37,0))</f>
        <v>0</v>
      </c>
      <c r="P761" s="117">
        <f>IF(Thong_tin_chuc_vu_NV!A677="","",VLOOKUP(Thong_tin_chuc_vu_NV!A677,INPUT_Du_lieu_nhan_vien!$1:$1048576,39,0))</f>
        <v>0</v>
      </c>
    </row>
    <row r="762" spans="1:16" ht="19.5" hidden="1" customHeight="1" x14ac:dyDescent="0.2">
      <c r="A762" s="121">
        <f>IF(INPUT_Du_lieu_nhan_vien!A678="","",INPUT_Du_lieu_nhan_vien!A678)</f>
        <v>20653</v>
      </c>
      <c r="B762" s="121" t="str">
        <f>IF(A762="","",VLOOKUP(A762,INPUT_Du_lieu_nhan_vien!$1:$1048576,2,0))</f>
        <v>Nguyễn Hoàng</v>
      </c>
      <c r="C762" s="121" t="str">
        <f>IF($A762="","",VLOOKUP($A762,INPUT_Du_lieu_nhan_vien!$1:$1048576,3,0))</f>
        <v>Giang</v>
      </c>
      <c r="D762" s="104">
        <f>IF(A762="","",VLOOKUP(A762,INPUT_Du_lieu_nhan_vien!$1:$1048576,20,0))</f>
        <v>0</v>
      </c>
      <c r="E762" s="104" t="str">
        <f>IF($A762="","",VLOOKUP($A762,INPUT_Du_lieu_nhan_vien!$1:$1048576,17,0))</f>
        <v>0914884989</v>
      </c>
      <c r="F762" s="116">
        <f>IF(Thong_tin_chuc_vu_NV!A678="","",VLOOKUP(Thong_tin_chuc_vu_NV!A678,INPUT_Du_lieu_nhan_vien!$1:$1048576,27,0))</f>
        <v>1</v>
      </c>
      <c r="G762" s="104" t="str">
        <f>IF(Thong_tin_chuc_vu_NV!A678="","",VLOOKUP(Thong_tin_chuc_vu_NV!A678,INPUT_Du_lieu_nhan_vien!$1:$1048576,28,0))</f>
        <v>CB</v>
      </c>
      <c r="H762" s="104" t="str">
        <f>IF(Thong_tin_chuc_vu_NV!A678="","",VLOOKUP(Thong_tin_chuc_vu_NV!A678,INPUT_Du_lieu_nhan_vien!$1:$1048576,24,0))</f>
        <v>OP</v>
      </c>
      <c r="I762" s="104" t="str">
        <f>IF(Thong_tin_chuc_vu_NV!A678="","",VLOOKUP(Thong_tin_chuc_vu_NV!A678,INPUT_Du_lieu_nhan_vien!$1:$1048576,29,0))</f>
        <v>TLI</v>
      </c>
      <c r="J762" s="104">
        <f>IF(Thong_tin_chuc_vu_NV!A678="","",VLOOKUP(Thong_tin_chuc_vu_NV!A678,INPUT_Du_lieu_nhan_vien!$1:$1048576,30,0))</f>
        <v>0</v>
      </c>
      <c r="K762" s="104" t="str">
        <f>IF(Thong_tin_chuc_vu_NV!A678="","",VLOOKUP(Thong_tin_chuc_vu_NV!A678,INPUT_Du_lieu_nhan_vien!$1:$1048576,31,0))</f>
        <v>HN</v>
      </c>
      <c r="L762" s="104" t="str">
        <f>IF(Thong_tin_chuc_vu_NV!A678="","",VLOOKUP(Thong_tin_chuc_vu_NV!A678,INPUT_Du_lieu_nhan_vien!$1:$1048576,36,0))</f>
        <v>Chính thức</v>
      </c>
      <c r="M762" s="117">
        <f>IF(Thong_tin_chuc_vu_NV!A678="","",VLOOKUP(Thong_tin_chuc_vu_NV!A678,INPUT_Du_lieu_nhan_vien!$1:$1048576,34,0))</f>
        <v>41579</v>
      </c>
      <c r="N762" s="104">
        <f>IF(Thong_tin_chuc_vu_NV!A678="","",VLOOKUP(Thong_tin_chuc_vu_NV!A678,INPUT_Du_lieu_nhan_vien!$1:$1048576,35,0))</f>
        <v>11</v>
      </c>
      <c r="O762" s="117">
        <f>IF(Thong_tin_chuc_vu_NV!A678="","",VLOOKUP(Thong_tin_chuc_vu_NV!A678,INPUT_Du_lieu_nhan_vien!$1:$1048576,37,0))</f>
        <v>0</v>
      </c>
      <c r="P762" s="117">
        <f>IF(Thong_tin_chuc_vu_NV!A678="","",VLOOKUP(Thong_tin_chuc_vu_NV!A678,INPUT_Du_lieu_nhan_vien!$1:$1048576,39,0))</f>
        <v>0</v>
      </c>
    </row>
    <row r="763" spans="1:16" ht="19.5" hidden="1" customHeight="1" x14ac:dyDescent="0.2">
      <c r="A763" s="121">
        <f>IF(INPUT_Du_lieu_nhan_vien!A679="","",INPUT_Du_lieu_nhan_vien!A679)</f>
        <v>20654</v>
      </c>
      <c r="B763" s="121" t="str">
        <f>IF(A763="","",VLOOKUP(A763,INPUT_Du_lieu_nhan_vien!$1:$1048576,2,0))</f>
        <v>Ngô Sơn</v>
      </c>
      <c r="C763" s="121" t="str">
        <f>IF($A763="","",VLOOKUP($A763,INPUT_Du_lieu_nhan_vien!$1:$1048576,3,0))</f>
        <v>Tùng</v>
      </c>
      <c r="D763" s="104" t="str">
        <f>IF(A763="","",VLOOKUP(A763,INPUT_Du_lieu_nhan_vien!$1:$1048576,20,0))</f>
        <v>Số 92, Khu tập thể khoa học quân sự, Trạm Trôi, Hoài Đức, Hà Nội</v>
      </c>
      <c r="E763" s="104" t="str">
        <f>IF($A763="","",VLOOKUP($A763,INPUT_Du_lieu_nhan_vien!$1:$1048576,17,0))</f>
        <v>0902078292</v>
      </c>
      <c r="F763" s="116">
        <f>IF(Thong_tin_chuc_vu_NV!A679="","",VLOOKUP(Thong_tin_chuc_vu_NV!A679,INPUT_Du_lieu_nhan_vien!$1:$1048576,27,0))</f>
        <v>1</v>
      </c>
      <c r="G763" s="104" t="str">
        <f>IF(Thong_tin_chuc_vu_NV!A679="","",VLOOKUP(Thong_tin_chuc_vu_NV!A679,INPUT_Du_lieu_nhan_vien!$1:$1048576,28,0))</f>
        <v>CB</v>
      </c>
      <c r="H763" s="104" t="str">
        <f>IF(Thong_tin_chuc_vu_NV!A679="","",VLOOKUP(Thong_tin_chuc_vu_NV!A679,INPUT_Du_lieu_nhan_vien!$1:$1048576,24,0))</f>
        <v>OS</v>
      </c>
      <c r="I763" s="104" t="str">
        <f>IF(Thong_tin_chuc_vu_NV!A679="","",VLOOKUP(Thong_tin_chuc_vu_NV!A679,INPUT_Du_lieu_nhan_vien!$1:$1048576,29,0))</f>
        <v>TAW</v>
      </c>
      <c r="J763" s="104" t="str">
        <f>IF(Thong_tin_chuc_vu_NV!A679="","",VLOOKUP(Thong_tin_chuc_vu_NV!A679,INPUT_Du_lieu_nhan_vien!$1:$1048576,30,0))</f>
        <v>PAWS</v>
      </c>
      <c r="K763" s="104" t="str">
        <f>IF(Thong_tin_chuc_vu_NV!A679="","",VLOOKUP(Thong_tin_chuc_vu_NV!A679,INPUT_Du_lieu_nhan_vien!$1:$1048576,31,0))</f>
        <v>HN</v>
      </c>
      <c r="L763" s="104" t="str">
        <f>IF(Thong_tin_chuc_vu_NV!A679="","",VLOOKUP(Thong_tin_chuc_vu_NV!A679,INPUT_Du_lieu_nhan_vien!$1:$1048576,36,0))</f>
        <v>Chính thức</v>
      </c>
      <c r="M763" s="117">
        <f>IF(Thong_tin_chuc_vu_NV!A679="","",VLOOKUP(Thong_tin_chuc_vu_NV!A679,INPUT_Du_lieu_nhan_vien!$1:$1048576,34,0))</f>
        <v>41609</v>
      </c>
      <c r="N763" s="104">
        <f>IF(Thong_tin_chuc_vu_NV!A679="","",VLOOKUP(Thong_tin_chuc_vu_NV!A679,INPUT_Du_lieu_nhan_vien!$1:$1048576,35,0))</f>
        <v>12</v>
      </c>
      <c r="O763" s="117">
        <f>IF(Thong_tin_chuc_vu_NV!A679="","",VLOOKUP(Thong_tin_chuc_vu_NV!A679,INPUT_Du_lieu_nhan_vien!$1:$1048576,37,0))</f>
        <v>0</v>
      </c>
      <c r="P763" s="117">
        <f>IF(Thong_tin_chuc_vu_NV!A679="","",VLOOKUP(Thong_tin_chuc_vu_NV!A679,INPUT_Du_lieu_nhan_vien!$1:$1048576,39,0))</f>
        <v>0</v>
      </c>
    </row>
    <row r="764" spans="1:16" ht="19.5" hidden="1" customHeight="1" x14ac:dyDescent="0.2">
      <c r="A764" s="121">
        <f>IF(INPUT_Du_lieu_nhan_vien!A680="","",INPUT_Du_lieu_nhan_vien!A680)</f>
        <v>20655</v>
      </c>
      <c r="B764" s="121" t="str">
        <f>IF(A764="","",VLOOKUP(A764,INPUT_Du_lieu_nhan_vien!$1:$1048576,2,0))</f>
        <v>Phạm Vân</v>
      </c>
      <c r="C764" s="121" t="str">
        <f>IF($A764="","",VLOOKUP($A764,INPUT_Du_lieu_nhan_vien!$1:$1048576,3,0))</f>
        <v>Khánh</v>
      </c>
      <c r="D764" s="104" t="str">
        <f>IF(A764="","",VLOOKUP(A764,INPUT_Du_lieu_nhan_vien!$1:$1048576,20,0))</f>
        <v>Số 22 Ngách 165/87 Phố Chợ Khâm Thiên Hà Nội</v>
      </c>
      <c r="E764" s="104" t="str">
        <f>IF($A764="","",VLOOKUP($A764,INPUT_Du_lieu_nhan_vien!$1:$1048576,17,0))</f>
        <v>0912627079</v>
      </c>
      <c r="F764" s="116">
        <f>IF(Thong_tin_chuc_vu_NV!A680="","",VLOOKUP(Thong_tin_chuc_vu_NV!A680,INPUT_Du_lieu_nhan_vien!$1:$1048576,27,0))</f>
        <v>1</v>
      </c>
      <c r="G764" s="104" t="str">
        <f>IF(Thong_tin_chuc_vu_NV!A680="","",VLOOKUP(Thong_tin_chuc_vu_NV!A680,INPUT_Du_lieu_nhan_vien!$1:$1048576,28,0))</f>
        <v>CB</v>
      </c>
      <c r="H764" s="104" t="str">
        <f>IF(Thong_tin_chuc_vu_NV!A680="","",VLOOKUP(Thong_tin_chuc_vu_NV!A680,INPUT_Du_lieu_nhan_vien!$1:$1048576,24,0))</f>
        <v>OC</v>
      </c>
      <c r="I764" s="104" t="str">
        <f>IF(Thong_tin_chuc_vu_NV!A680="","",VLOOKUP(Thong_tin_chuc_vu_NV!A680,INPUT_Du_lieu_nhan_vien!$1:$1048576,29,0))</f>
        <v>TTN</v>
      </c>
      <c r="J764" s="104" t="str">
        <f>IF(Thong_tin_chuc_vu_NV!A680="","",VLOOKUP(Thong_tin_chuc_vu_NV!A680,INPUT_Du_lieu_nhan_vien!$1:$1048576,30,0))</f>
        <v>PTNS</v>
      </c>
      <c r="K764" s="104" t="str">
        <f>IF(Thong_tin_chuc_vu_NV!A680="","",VLOOKUP(Thong_tin_chuc_vu_NV!A680,INPUT_Du_lieu_nhan_vien!$1:$1048576,31,0))</f>
        <v>HN</v>
      </c>
      <c r="L764" s="104" t="str">
        <f>IF(Thong_tin_chuc_vu_NV!A680="","",VLOOKUP(Thong_tin_chuc_vu_NV!A680,INPUT_Du_lieu_nhan_vien!$1:$1048576,36,0))</f>
        <v>Chính thức</v>
      </c>
      <c r="M764" s="117">
        <f>IF(Thong_tin_chuc_vu_NV!A680="","",VLOOKUP(Thong_tin_chuc_vu_NV!A680,INPUT_Du_lieu_nhan_vien!$1:$1048576,34,0))</f>
        <v>41609</v>
      </c>
      <c r="N764" s="104">
        <f>IF(Thong_tin_chuc_vu_NV!A680="","",VLOOKUP(Thong_tin_chuc_vu_NV!A680,INPUT_Du_lieu_nhan_vien!$1:$1048576,35,0))</f>
        <v>12</v>
      </c>
      <c r="O764" s="117">
        <f>IF(Thong_tin_chuc_vu_NV!A680="","",VLOOKUP(Thong_tin_chuc_vu_NV!A680,INPUT_Du_lieu_nhan_vien!$1:$1048576,37,0))</f>
        <v>0</v>
      </c>
      <c r="P764" s="117">
        <f>IF(Thong_tin_chuc_vu_NV!A680="","",VLOOKUP(Thong_tin_chuc_vu_NV!A680,INPUT_Du_lieu_nhan_vien!$1:$1048576,39,0))</f>
        <v>0</v>
      </c>
    </row>
    <row r="765" spans="1:16" ht="19.5" hidden="1" customHeight="1" x14ac:dyDescent="0.2">
      <c r="A765" s="121">
        <f>IF(INPUT_Du_lieu_nhan_vien!A681="","",INPUT_Du_lieu_nhan_vien!A681)</f>
        <v>20656</v>
      </c>
      <c r="B765" s="121" t="str">
        <f>IF(A765="","",VLOOKUP(A765,INPUT_Du_lieu_nhan_vien!$1:$1048576,2,0))</f>
        <v>Phạm Thị</v>
      </c>
      <c r="C765" s="121" t="str">
        <f>IF($A765="","",VLOOKUP($A765,INPUT_Du_lieu_nhan_vien!$1:$1048576,3,0))</f>
        <v>Hằng</v>
      </c>
      <c r="D765" s="104" t="str">
        <f>IF(A765="","",VLOOKUP(A765,INPUT_Du_lieu_nhan_vien!$1:$1048576,20,0))</f>
        <v>215 Vũ Hữu, Thanh Xuân, Hà Nội</v>
      </c>
      <c r="E765" s="104" t="str">
        <f>IF($A765="","",VLOOKUP($A765,INPUT_Du_lieu_nhan_vien!$1:$1048576,17,0))</f>
        <v>0942722299</v>
      </c>
      <c r="F765" s="116">
        <f>IF(Thong_tin_chuc_vu_NV!A681="","",VLOOKUP(Thong_tin_chuc_vu_NV!A681,INPUT_Du_lieu_nhan_vien!$1:$1048576,27,0))</f>
        <v>1</v>
      </c>
      <c r="G765" s="104" t="str">
        <f>IF(Thong_tin_chuc_vu_NV!A681="","",VLOOKUP(Thong_tin_chuc_vu_NV!A681,INPUT_Du_lieu_nhan_vien!$1:$1048576,28,0))</f>
        <v>CB</v>
      </c>
      <c r="H765" s="104" t="str">
        <f>IF(Thong_tin_chuc_vu_NV!A681="","",VLOOKUP(Thong_tin_chuc_vu_NV!A681,INPUT_Du_lieu_nhan_vien!$1:$1048576,24,0))</f>
        <v>OC</v>
      </c>
      <c r="I765" s="104" t="str">
        <f>IF(Thong_tin_chuc_vu_NV!A681="","",VLOOKUP(Thong_tin_chuc_vu_NV!A681,INPUT_Du_lieu_nhan_vien!$1:$1048576,29,0))</f>
        <v>TTV</v>
      </c>
      <c r="J765" s="104" t="str">
        <f>IF(Thong_tin_chuc_vu_NV!A681="","",VLOOKUP(Thong_tin_chuc_vu_NV!A681,INPUT_Du_lieu_nhan_vien!$1:$1048576,30,0))</f>
        <v>PTVS</v>
      </c>
      <c r="K765" s="104" t="str">
        <f>IF(Thong_tin_chuc_vu_NV!A681="","",VLOOKUP(Thong_tin_chuc_vu_NV!A681,INPUT_Du_lieu_nhan_vien!$1:$1048576,31,0))</f>
        <v>HCM</v>
      </c>
      <c r="L765" s="104" t="str">
        <f>IF(Thong_tin_chuc_vu_NV!A681="","",VLOOKUP(Thong_tin_chuc_vu_NV!A681,INPUT_Du_lieu_nhan_vien!$1:$1048576,36,0))</f>
        <v>Chính thức</v>
      </c>
      <c r="M765" s="117">
        <f>IF(Thong_tin_chuc_vu_NV!A681="","",VLOOKUP(Thong_tin_chuc_vu_NV!A681,INPUT_Du_lieu_nhan_vien!$1:$1048576,34,0))</f>
        <v>41609</v>
      </c>
      <c r="N765" s="104">
        <f>IF(Thong_tin_chuc_vu_NV!A681="","",VLOOKUP(Thong_tin_chuc_vu_NV!A681,INPUT_Du_lieu_nhan_vien!$1:$1048576,35,0))</f>
        <v>12</v>
      </c>
      <c r="O765" s="117">
        <f>IF(Thong_tin_chuc_vu_NV!A681="","",VLOOKUP(Thong_tin_chuc_vu_NV!A681,INPUT_Du_lieu_nhan_vien!$1:$1048576,37,0))</f>
        <v>0</v>
      </c>
      <c r="P765" s="117">
        <f>IF(Thong_tin_chuc_vu_NV!A681="","",VLOOKUP(Thong_tin_chuc_vu_NV!A681,INPUT_Du_lieu_nhan_vien!$1:$1048576,39,0))</f>
        <v>0</v>
      </c>
    </row>
    <row r="766" spans="1:16" ht="19.5" hidden="1" customHeight="1" x14ac:dyDescent="0.2">
      <c r="A766" s="121">
        <f>IF(INPUT_Du_lieu_nhan_vien!A682="","",INPUT_Du_lieu_nhan_vien!A682)</f>
        <v>20657</v>
      </c>
      <c r="B766" s="121" t="str">
        <f>IF(A766="","",VLOOKUP(A766,INPUT_Du_lieu_nhan_vien!$1:$1048576,2,0))</f>
        <v>Trần Thị Kim</v>
      </c>
      <c r="C766" s="121" t="str">
        <f>IF($A766="","",VLOOKUP($A766,INPUT_Du_lieu_nhan_vien!$1:$1048576,3,0))</f>
        <v>Tuyền</v>
      </c>
      <c r="D766" s="104" t="str">
        <f>IF(A766="","",VLOOKUP(A766,INPUT_Du_lieu_nhan_vien!$1:$1048576,20,0))</f>
        <v>149/8/2a Bùi Văn Ngữ, P. Hiệp Thành, Q.12, Hồ Chí Minh</v>
      </c>
      <c r="E766" s="104" t="str">
        <f>IF($A766="","",VLOOKUP($A766,INPUT_Du_lieu_nhan_vien!$1:$1048576,17,0))</f>
        <v>0937256443</v>
      </c>
      <c r="F766" s="116">
        <f>IF(Thong_tin_chuc_vu_NV!A682="","",VLOOKUP(Thong_tin_chuc_vu_NV!A682,INPUT_Du_lieu_nhan_vien!$1:$1048576,27,0))</f>
        <v>1</v>
      </c>
      <c r="G766" s="104" t="str">
        <f>IF(Thong_tin_chuc_vu_NV!A682="","",VLOOKUP(Thong_tin_chuc_vu_NV!A682,INPUT_Du_lieu_nhan_vien!$1:$1048576,28,0))</f>
        <v>CB</v>
      </c>
      <c r="H766" s="104" t="str">
        <f>IF(Thong_tin_chuc_vu_NV!A682="","",VLOOKUP(Thong_tin_chuc_vu_NV!A682,INPUT_Du_lieu_nhan_vien!$1:$1048576,24,0))</f>
        <v>OP</v>
      </c>
      <c r="I766" s="104" t="str">
        <f>IF(Thong_tin_chuc_vu_NV!A682="","",VLOOKUP(Thong_tin_chuc_vu_NV!A682,INPUT_Du_lieu_nhan_vien!$1:$1048576,29,0))</f>
        <v>TSG</v>
      </c>
      <c r="J766" s="104" t="str">
        <f>IF(Thong_tin_chuc_vu_NV!A682="","",VLOOKUP(Thong_tin_chuc_vu_NV!A682,INPUT_Du_lieu_nhan_vien!$1:$1048576,30,0))</f>
        <v>PSGF</v>
      </c>
      <c r="K766" s="104" t="str">
        <f>IF(Thong_tin_chuc_vu_NV!A682="","",VLOOKUP(Thong_tin_chuc_vu_NV!A682,INPUT_Du_lieu_nhan_vien!$1:$1048576,31,0))</f>
        <v>HCM</v>
      </c>
      <c r="L766" s="104" t="str">
        <f>IF(Thong_tin_chuc_vu_NV!A682="","",VLOOKUP(Thong_tin_chuc_vu_NV!A682,INPUT_Du_lieu_nhan_vien!$1:$1048576,36,0))</f>
        <v>Chính thức</v>
      </c>
      <c r="M766" s="117">
        <f>IF(Thong_tin_chuc_vu_NV!A682="","",VLOOKUP(Thong_tin_chuc_vu_NV!A682,INPUT_Du_lieu_nhan_vien!$1:$1048576,34,0))</f>
        <v>41615</v>
      </c>
      <c r="N766" s="104">
        <f>IF(Thong_tin_chuc_vu_NV!A682="","",VLOOKUP(Thong_tin_chuc_vu_NV!A682,INPUT_Du_lieu_nhan_vien!$1:$1048576,35,0))</f>
        <v>12</v>
      </c>
      <c r="O766" s="117">
        <f>IF(Thong_tin_chuc_vu_NV!A682="","",VLOOKUP(Thong_tin_chuc_vu_NV!A682,INPUT_Du_lieu_nhan_vien!$1:$1048576,37,0))</f>
        <v>0</v>
      </c>
      <c r="P766" s="117">
        <f>IF(Thong_tin_chuc_vu_NV!A682="","",VLOOKUP(Thong_tin_chuc_vu_NV!A682,INPUT_Du_lieu_nhan_vien!$1:$1048576,39,0))</f>
        <v>0</v>
      </c>
    </row>
    <row r="767" spans="1:16" ht="19.5" hidden="1" customHeight="1" x14ac:dyDescent="0.2">
      <c r="A767" s="121">
        <f>IF(INPUT_Du_lieu_nhan_vien!A683="","",INPUT_Du_lieu_nhan_vien!A683)</f>
        <v>20658</v>
      </c>
      <c r="B767" s="121" t="str">
        <f>IF(A767="","",VLOOKUP(A767,INPUT_Du_lieu_nhan_vien!$1:$1048576,2,0))</f>
        <v>Trần Thị Thanh</v>
      </c>
      <c r="C767" s="121" t="str">
        <f>IF($A767="","",VLOOKUP($A767,INPUT_Du_lieu_nhan_vien!$1:$1048576,3,0))</f>
        <v>Thúy</v>
      </c>
      <c r="D767" s="104" t="str">
        <f>IF(A767="","",VLOOKUP(A767,INPUT_Du_lieu_nhan_vien!$1:$1048576,20,0))</f>
        <v>Nguyễn Thị Thập, P.Tân Phú, Q7, HCM</v>
      </c>
      <c r="E767" s="104" t="str">
        <f>IF($A767="","",VLOOKUP($A767,INPUT_Du_lieu_nhan_vien!$1:$1048576,17,0))</f>
        <v>0907915844</v>
      </c>
      <c r="F767" s="116">
        <f>IF(Thong_tin_chuc_vu_NV!A683="","",VLOOKUP(Thong_tin_chuc_vu_NV!A683,INPUT_Du_lieu_nhan_vien!$1:$1048576,27,0))</f>
        <v>1</v>
      </c>
      <c r="G767" s="104" t="str">
        <f>IF(Thong_tin_chuc_vu_NV!A683="","",VLOOKUP(Thong_tin_chuc_vu_NV!A683,INPUT_Du_lieu_nhan_vien!$1:$1048576,28,0))</f>
        <v>CB</v>
      </c>
      <c r="H767" s="104" t="str">
        <f>IF(Thong_tin_chuc_vu_NV!A683="","",VLOOKUP(Thong_tin_chuc_vu_NV!A683,INPUT_Du_lieu_nhan_vien!$1:$1048576,24,0))</f>
        <v>OP</v>
      </c>
      <c r="I767" s="104" t="str">
        <f>IF(Thong_tin_chuc_vu_NV!A683="","",VLOOKUP(Thong_tin_chuc_vu_NV!A683,INPUT_Du_lieu_nhan_vien!$1:$1048576,29,0))</f>
        <v>TSG</v>
      </c>
      <c r="J767" s="104" t="str">
        <f>IF(Thong_tin_chuc_vu_NV!A683="","",VLOOKUP(Thong_tin_chuc_vu_NV!A683,INPUT_Du_lieu_nhan_vien!$1:$1048576,30,0))</f>
        <v>PSGH</v>
      </c>
      <c r="K767" s="104" t="str">
        <f>IF(Thong_tin_chuc_vu_NV!A683="","",VLOOKUP(Thong_tin_chuc_vu_NV!A683,INPUT_Du_lieu_nhan_vien!$1:$1048576,31,0))</f>
        <v>HCM</v>
      </c>
      <c r="L767" s="104" t="str">
        <f>IF(Thong_tin_chuc_vu_NV!A683="","",VLOOKUP(Thong_tin_chuc_vu_NV!A683,INPUT_Du_lieu_nhan_vien!$1:$1048576,36,0))</f>
        <v>Thử việc</v>
      </c>
      <c r="M767" s="117">
        <f>IF(Thong_tin_chuc_vu_NV!A683="","",VLOOKUP(Thong_tin_chuc_vu_NV!A683,INPUT_Du_lieu_nhan_vien!$1:$1048576,34,0))</f>
        <v>0</v>
      </c>
      <c r="N767" s="104" t="str">
        <f>IF(Thong_tin_chuc_vu_NV!A683="","",VLOOKUP(Thong_tin_chuc_vu_NV!A683,INPUT_Du_lieu_nhan_vien!$1:$1048576,35,0))</f>
        <v/>
      </c>
      <c r="O767" s="117">
        <f>IF(Thong_tin_chuc_vu_NV!A683="","",VLOOKUP(Thong_tin_chuc_vu_NV!A683,INPUT_Du_lieu_nhan_vien!$1:$1048576,37,0))</f>
        <v>9</v>
      </c>
      <c r="P767" s="117">
        <f>IF(Thong_tin_chuc_vu_NV!A683="","",VLOOKUP(Thong_tin_chuc_vu_NV!A683,INPUT_Du_lieu_nhan_vien!$1:$1048576,39,0))</f>
        <v>0</v>
      </c>
    </row>
  </sheetData>
  <autoFilter ref="A2:XEX767">
    <filterColumn colId="7">
      <filters>
        <filter val="CC"/>
        <filter val="CC2"/>
        <filter val="CX"/>
        <filter val="SD1"/>
        <filter val="SD2"/>
        <filter val="TD1"/>
        <filter val="TD2"/>
      </filters>
    </filterColumn>
  </autoFilter>
  <sortState ref="A4:P509">
    <sortCondition ref="J3"/>
  </sortState>
  <mergeCells count="14">
    <mergeCell ref="K1:K2"/>
    <mergeCell ref="L1:L2"/>
    <mergeCell ref="M1:M2"/>
    <mergeCell ref="N1:N2"/>
    <mergeCell ref="P1:P2"/>
    <mergeCell ref="O1:O2"/>
    <mergeCell ref="G1:H1"/>
    <mergeCell ref="I1:J1"/>
    <mergeCell ref="A1:A2"/>
    <mergeCell ref="B1:B2"/>
    <mergeCell ref="C1:C2"/>
    <mergeCell ref="D1:D2"/>
    <mergeCell ref="E1:E2"/>
    <mergeCell ref="F1:F2"/>
  </mergeCells>
  <conditionalFormatting sqref="L1:L1048576">
    <cfRule type="containsText" dxfId="5" priority="8" operator="containsText" text="Nghỉ việc">
      <formula>NOT(ISERROR(SEARCH("Nghỉ việc",L1)))</formula>
    </cfRule>
  </conditionalFormatting>
  <conditionalFormatting sqref="P1:P1048576">
    <cfRule type="cellIs" dxfId="4" priority="5" operator="equal">
      <formula>0</formula>
    </cfRule>
  </conditionalFormatting>
  <conditionalFormatting sqref="F1:K1048576">
    <cfRule type="cellIs" dxfId="3" priority="4" operator="equal">
      <formula>0</formula>
    </cfRule>
  </conditionalFormatting>
  <conditionalFormatting sqref="E1:E1048576">
    <cfRule type="cellIs" dxfId="2" priority="3" operator="equal">
      <formula>0</formula>
    </cfRule>
  </conditionalFormatting>
  <conditionalFormatting sqref="M1:M1048576">
    <cfRule type="cellIs" dxfId="1" priority="2" operator="equal">
      <formula>0</formula>
    </cfRule>
  </conditionalFormatting>
  <conditionalFormatting sqref="J4:K4">
    <cfRule type="containsText" dxfId="0" priority="1" operator="containsText" text="Nghỉ việc">
      <formula>NOT(ISERROR(SEARCH("Nghỉ việc",J4)))</formula>
    </cfRule>
  </conditionalFormatting>
  <pageMargins left="0.7" right="0.7" top="0.77083333333333337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23</vt:i4>
      </vt:variant>
    </vt:vector>
  </HeadingPairs>
  <TitlesOfParts>
    <vt:vector size="34" baseType="lpstr">
      <vt:lpstr>Parameters</vt:lpstr>
      <vt:lpstr>TH chuc danh co co che TAW</vt:lpstr>
      <vt:lpstr>Trangthai_laodong</vt:lpstr>
      <vt:lpstr>Hopdonglaodong</vt:lpstr>
      <vt:lpstr>Qua_trinh_lam_viec</vt:lpstr>
      <vt:lpstr>Sheet1</vt:lpstr>
      <vt:lpstr>Output2 Headcount</vt:lpstr>
      <vt:lpstr>Du_an</vt:lpstr>
      <vt:lpstr>INPUT_Du_lieu_nhan_vien</vt:lpstr>
      <vt:lpstr>Thong_Tin_Nhan_vien_Co dinh</vt:lpstr>
      <vt:lpstr>Thong_tin_chuc_vu_NV</vt:lpstr>
      <vt:lpstr>C_20</vt:lpstr>
      <vt:lpstr>Co_Cau</vt:lpstr>
      <vt:lpstr>Co_Che</vt:lpstr>
      <vt:lpstr>Danh_Hieu</vt:lpstr>
      <vt:lpstr>HDLD</vt:lpstr>
      <vt:lpstr>L_LUONG</vt:lpstr>
      <vt:lpstr>LEVEL_LUONG</vt:lpstr>
      <vt:lpstr>LOAI</vt:lpstr>
      <vt:lpstr>LUONG_THUONG</vt:lpstr>
      <vt:lpstr>MA</vt:lpstr>
      <vt:lpstr>PH</vt:lpstr>
      <vt:lpstr>PHONG</vt:lpstr>
      <vt:lpstr>QT_CT</vt:lpstr>
      <vt:lpstr>S</vt:lpstr>
      <vt:lpstr>T</vt:lpstr>
      <vt:lpstr>T_T</vt:lpstr>
      <vt:lpstr>TAI_LIEU</vt:lpstr>
      <vt:lpstr>TT</vt:lpstr>
      <vt:lpstr>TT_LD</vt:lpstr>
      <vt:lpstr>TTNV</vt:lpstr>
      <vt:lpstr>TRANG_THAI_NV</vt:lpstr>
      <vt:lpstr>TRT</vt:lpstr>
      <vt:lpstr>TRUNG_TAM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Kien</dc:creator>
  <cp:lastModifiedBy>Hoàng Tuấn Anh</cp:lastModifiedBy>
  <cp:lastPrinted>2013-10-21T05:04:41Z</cp:lastPrinted>
  <dcterms:created xsi:type="dcterms:W3CDTF">2012-11-26T10:52:32Z</dcterms:created>
  <dcterms:modified xsi:type="dcterms:W3CDTF">2014-03-17T09:05:33Z</dcterms:modified>
</cp:coreProperties>
</file>